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drawing4.xml" ContentType="application/vnd.openxmlformats-officedocument.drawing+xml"/>
  <Override PartName="/xl/drawings/vmlDrawing2.vml" ContentType="application/vnd.openxmlformats-officedocument.vmlDrawing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omments6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s" sheetId="1" state="visible" r:id="rId3"/>
    <sheet name="Data_Dictionary" sheetId="2" state="visible" r:id="rId4"/>
    <sheet name="Codes" sheetId="3" state="visible" r:id="rId5"/>
    <sheet name="Missing_Profile" sheetId="4" state="visible" r:id="rId6"/>
    <sheet name="Missing_Matrix" sheetId="5" state="visible" r:id="rId7"/>
    <sheet name="Clean" sheetId="6" state="visible" r:id="rId8"/>
    <sheet name="Imputed" sheetId="7" state="visible" r:id="rId9"/>
    <sheet name="Strategies" sheetId="8" state="visible" r:id="rId10"/>
    <sheet name="Ground_Truth" sheetId="9" state="visible" r:id="rId11"/>
    <sheet name="Missing_Key_Trainer" sheetId="10" state="visible" r:id="rId12"/>
  </sheets>
  <definedNames>
    <definedName function="false" hidden="true" localSheetId="5" name="_xlnm._FilterDatabase" vbProcedure="false">Clean!$A$1:$V$1001</definedName>
    <definedName function="false" hidden="true" localSheetId="0" name="_xlnm._FilterDatabase" vbProcedure="false">Customers!$A$1:$V$1001</definedName>
    <definedName function="false" hidden="true" localSheetId="8" name="_xlnm._FilterDatabase" vbProcedure="false">Ground_Truth!$A$1:$V$1001</definedName>
    <definedName function="false" hidden="true" localSheetId="6" name="_xlnm._FilterDatabase" vbProcedure="false">Imputed!$A$1:$AL$1001</definedName>
    <definedName function="false" hidden="true" localSheetId="4" name="_xlnm._FilterDatabase" vbProcedure="false">Missing_Matrix!$A$1:$Z$1001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Step 3 — the missingness map. 1 = the cell is missing after cleaning (it reads the Clean sheet, so every disguise is already unified). Sort or filter on 'Missing cells in row' to see ghost and mostly-empty records; the shaded cells show at a glance whether the blanks are scattered (MCAR-like) or clustered in the same rows and columns (structural, MAR/MNAR).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Step 2 — one representation for 'missing'. Every cell of Customers is passed through the same test: blank or whitespace-only, text placeholder (list in Codes), column-specific numeric sentinel → a true blank (""). Numbers stored as text become numbers with VALUE(); text is TRIMmed. Nothing is imputed here: this sheet is what we hand to any analysis, and every later sheet reads from it rather than from the raw data.</t>
        </r>
      </text>
    </comment>
    <comment ref="D1" authorId="0">
      <text>
        <r>
          <rPr>
            <sz val="10"/>
            <rFont val="Arial"/>
            <family val="2"/>
          </rPr>
          <t xml:space="preserve">Text pattern (this column):
=IF(OR(TRIM(Customers!D2&amp;"")="",ISNUMBER(MATCH(TRIM(Customers!D2&amp;""),Codes!$A$5:$A$14,0))),"",TRIM(Customers!D2))</t>
        </r>
      </text>
    </comment>
    <comment ref="G1" authorId="0">
      <text>
        <r>
          <rPr>
            <sz val="10"/>
            <rFont val="Arial"/>
            <family val="2"/>
          </rPr>
          <t xml:space="preserve">Numeric pattern (this column):
=IF(OR(TRIM(Customers!G2&amp;"")="",ISNUMBER(MATCH(TRIM(Customers!G2&amp;""),Codes!$A$5:$A$14,0)),Customers!G2=-999),"",IF(ISNUMBER(Customers!G2),Customers!G2,IFERROR(VALUE(Customers!G2),"")))
The three tests inside OR() are: empty/whitespace, placeholder in the Codes list, the -999 sentinel. The IF at the end converts a number stored as text.</t>
        </r>
      </text>
    </comment>
    <comment ref="I1" authorId="0">
      <text>
        <r>
          <rPr>
            <sz val="10"/>
            <rFont val="Arial"/>
            <family val="2"/>
          </rPr>
          <t xml:space="preserve">Date pattern (this column): the epoch date 1970-01-01 is a sentinel.
=IF(OR(TRIM(Customers!I2&amp;"")="",ISNUMBER(MATCH(TRIM(Customers!I2&amp;""),Codes!$A$5:$A$14,0)),Customers!I2=DATE(1970,1,1)),"",IF(ISNUMBER(Customers!I2),Customers!I2,IFERROR(DATEVALUE(Customers!I2),"")))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Step 4 — several strategies side by side, each in its own column, always next to the clean value and a missing flag. Reference values (medians, means, mode, ratios, the group table) live in Strategies and are referenced, not recomputed in every row. Row numbers are aligned with Customers and Clean: row 57 is the same customer everywhere.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Trainer only — the complete data before the missing values were injected (the blanks in Avg_Transaction_EUR are the 20 dormant accounts, where the value does not exist). Strategies section 5 measures every strategy against this sheet.</t>
        </r>
      </text>
    </comment>
  </commentList>
</comments>
</file>

<file path=xl/sharedStrings.xml><?xml version="1.0" encoding="utf-8"?>
<sst xmlns="http://schemas.openxmlformats.org/spreadsheetml/2006/main" count="12797" uniqueCount="1576">
  <si>
    <t xml:space="preserve">Customer_ID</t>
  </si>
  <si>
    <t xml:space="preserve">Age</t>
  </si>
  <si>
    <t xml:space="preserve">Gender</t>
  </si>
  <si>
    <t xml:space="preserve">Region</t>
  </si>
  <si>
    <t xml:space="preserve">Occupation</t>
  </si>
  <si>
    <t xml:space="preserve">Marital_Status</t>
  </si>
  <si>
    <t xml:space="preserve">Annual_Income_EUR</t>
  </si>
  <si>
    <t xml:space="preserve">Tenure_Years</t>
  </si>
  <si>
    <t xml:space="preserve">Account_Open_Date</t>
  </si>
  <si>
    <t xml:space="preserve">Preferred_Channel</t>
  </si>
  <si>
    <t xml:space="preserve">Num_Products</t>
  </si>
  <si>
    <t xml:space="preserve">Checking_Balance_EUR</t>
  </si>
  <si>
    <t xml:space="preserve">Savings_Balance_EUR</t>
  </si>
  <si>
    <t xml:space="preserve">Monthly_Transactions</t>
  </si>
  <si>
    <t xml:space="preserve">Avg_Transaction_EUR</t>
  </si>
  <si>
    <t xml:space="preserve">Monthly_ATM_Withdrawals</t>
  </si>
  <si>
    <t xml:space="preserve">Card_Limit_EUR</t>
  </si>
  <si>
    <t xml:space="preserve">Monthly_Card_Spend_EUR</t>
  </si>
  <si>
    <t xml:space="preserve">Mortgage_Balance_EUR</t>
  </si>
  <si>
    <t xml:space="preserve">Monthly_Mortgage_Payment_EUR</t>
  </si>
  <si>
    <t xml:space="preserve">Credit_Score</t>
  </si>
  <si>
    <t xml:space="preserve">Complaints_12M</t>
  </si>
  <si>
    <t xml:space="preserve">CL00001</t>
  </si>
  <si>
    <t xml:space="preserve">F</t>
  </si>
  <si>
    <t xml:space="preserve">Marche</t>
  </si>
  <si>
    <t xml:space="preserve">Shopkeeper</t>
  </si>
  <si>
    <t xml:space="preserve">Married</t>
  </si>
  <si>
    <t xml:space="preserve">Branch</t>
  </si>
  <si>
    <t xml:space="preserve">CL00002</t>
  </si>
  <si>
    <t xml:space="preserve">M</t>
  </si>
  <si>
    <t xml:space="preserve">Abruzzo</t>
  </si>
  <si>
    <t xml:space="preserve">Business owner</t>
  </si>
  <si>
    <t xml:space="preserve">CL00003</t>
  </si>
  <si>
    <t xml:space="preserve">Molise</t>
  </si>
  <si>
    <t xml:space="preserve">App</t>
  </si>
  <si>
    <t xml:space="preserve">CL00004</t>
  </si>
  <si>
    <t xml:space="preserve">Umbria</t>
  </si>
  <si>
    <t xml:space="preserve">Employee</t>
  </si>
  <si>
    <t xml:space="preserve">Single</t>
  </si>
  <si>
    <t xml:space="preserve">CL00005</t>
  </si>
  <si>
    <t xml:space="preserve">Lombardia</t>
  </si>
  <si>
    <t xml:space="preserve">Retired</t>
  </si>
  <si>
    <t xml:space="preserve">Phone</t>
  </si>
  <si>
    <t xml:space="preserve">CL00006</t>
  </si>
  <si>
    <t xml:space="preserve">Sardegna</t>
  </si>
  <si>
    <t xml:space="preserve">CL00007</t>
  </si>
  <si>
    <t xml:space="preserve">Online Banking</t>
  </si>
  <si>
    <t xml:space="preserve">CL00008</t>
  </si>
  <si>
    <t xml:space="preserve">Calabria</t>
  </si>
  <si>
    <t xml:space="preserve">Teacher</t>
  </si>
  <si>
    <t xml:space="preserve">CL00009</t>
  </si>
  <si>
    <t xml:space="preserve">Campania</t>
  </si>
  <si>
    <t xml:space="preserve">Manual worker</t>
  </si>
  <si>
    <t xml:space="preserve">CL00010</t>
  </si>
  <si>
    <t xml:space="preserve">Piemonte</t>
  </si>
  <si>
    <t xml:space="preserve">CL00011</t>
  </si>
  <si>
    <t xml:space="preserve">Veneto</t>
  </si>
  <si>
    <t xml:space="preserve">CL00012</t>
  </si>
  <si>
    <t xml:space="preserve">CL00013</t>
  </si>
  <si>
    <t xml:space="preserve">CL00014</t>
  </si>
  <si>
    <t xml:space="preserve">Divorced</t>
  </si>
  <si>
    <t xml:space="preserve">CL00015</t>
  </si>
  <si>
    <t xml:space="preserve">Sicilia</t>
  </si>
  <si>
    <t xml:space="preserve">Self-employed</t>
  </si>
  <si>
    <t xml:space="preserve">CL00016</t>
  </si>
  <si>
    <t xml:space="preserve">CL00017</t>
  </si>
  <si>
    <t xml:space="preserve">CL00018</t>
  </si>
  <si>
    <t xml:space="preserve">Lazio</t>
  </si>
  <si>
    <t xml:space="preserve">NA</t>
  </si>
  <si>
    <t xml:space="preserve">CL00019</t>
  </si>
  <si>
    <t xml:space="preserve">CL00020</t>
  </si>
  <si>
    <t xml:space="preserve">Unknown</t>
  </si>
  <si>
    <t xml:space="preserve">CL00021</t>
  </si>
  <si>
    <t xml:space="preserve">CL00022</t>
  </si>
  <si>
    <t xml:space="preserve">-</t>
  </si>
  <si>
    <t xml:space="preserve">CL00023</t>
  </si>
  <si>
    <t xml:space="preserve">CL00024</t>
  </si>
  <si>
    <t xml:space="preserve">Trentino-Alto Adige</t>
  </si>
  <si>
    <t xml:space="preserve">CL00025</t>
  </si>
  <si>
    <t xml:space="preserve">CL00026</t>
  </si>
  <si>
    <t xml:space="preserve">CL00027</t>
  </si>
  <si>
    <t xml:space="preserve">CL00028</t>
  </si>
  <si>
    <t xml:space="preserve">CL00029</t>
  </si>
  <si>
    <t xml:space="preserve">CL00030</t>
  </si>
  <si>
    <t xml:space="preserve">CL00031</t>
  </si>
  <si>
    <t xml:space="preserve">CL00032</t>
  </si>
  <si>
    <t xml:space="preserve">CL00033</t>
  </si>
  <si>
    <t xml:space="preserve">CL00034</t>
  </si>
  <si>
    <t xml:space="preserve">CL00035</t>
  </si>
  <si>
    <t xml:space="preserve">CL00036</t>
  </si>
  <si>
    <t xml:space="preserve">CL00037</t>
  </si>
  <si>
    <t xml:space="preserve">CL00038</t>
  </si>
  <si>
    <t xml:space="preserve">CL00039</t>
  </si>
  <si>
    <t xml:space="preserve">Unemployed</t>
  </si>
  <si>
    <t xml:space="preserve">CL00040</t>
  </si>
  <si>
    <t xml:space="preserve">CL00041</t>
  </si>
  <si>
    <t xml:space="preserve">Executive</t>
  </si>
  <si>
    <t xml:space="preserve">CL00042</t>
  </si>
  <si>
    <t xml:space="preserve">Toscana</t>
  </si>
  <si>
    <t xml:space="preserve">CL00043</t>
  </si>
  <si>
    <t xml:space="preserve">Emilia-Romagna</t>
  </si>
  <si>
    <t xml:space="preserve">CL00044</t>
  </si>
  <si>
    <t xml:space="preserve">CL00045</t>
  </si>
  <si>
    <t xml:space="preserve">Widowed</t>
  </si>
  <si>
    <t xml:space="preserve">CL00046</t>
  </si>
  <si>
    <t xml:space="preserve">CL00047</t>
  </si>
  <si>
    <t xml:space="preserve">CL00048</t>
  </si>
  <si>
    <t xml:space="preserve">CL00049</t>
  </si>
  <si>
    <t xml:space="preserve">Puglia</t>
  </si>
  <si>
    <t xml:space="preserve">CL00050</t>
  </si>
  <si>
    <t xml:space="preserve">CL00051</t>
  </si>
  <si>
    <t xml:space="preserve">CL00052</t>
  </si>
  <si>
    <t xml:space="preserve">CL00053</t>
  </si>
  <si>
    <t xml:space="preserve">n.d.</t>
  </si>
  <si>
    <t xml:space="preserve">CL00054</t>
  </si>
  <si>
    <t xml:space="preserve">CL00055</t>
  </si>
  <si>
    <t xml:space="preserve">CL00056</t>
  </si>
  <si>
    <t xml:space="preserve">CL00057</t>
  </si>
  <si>
    <t xml:space="preserve">CL00058</t>
  </si>
  <si>
    <t xml:space="preserve">CL00059</t>
  </si>
  <si>
    <t xml:space="preserve">CL00060</t>
  </si>
  <si>
    <t xml:space="preserve">CL00061</t>
  </si>
  <si>
    <t xml:space="preserve">CL00062</t>
  </si>
  <si>
    <t xml:space="preserve">CL00063</t>
  </si>
  <si>
    <t xml:space="preserve">CL00064</t>
  </si>
  <si>
    <t xml:space="preserve">CL00065</t>
  </si>
  <si>
    <t xml:space="preserve">CL00066</t>
  </si>
  <si>
    <t xml:space="preserve">CL00067</t>
  </si>
  <si>
    <t xml:space="preserve">CL00068</t>
  </si>
  <si>
    <t xml:space="preserve">CL00069</t>
  </si>
  <si>
    <t xml:space="preserve">CL00070</t>
  </si>
  <si>
    <t xml:space="preserve">CL00071</t>
  </si>
  <si>
    <t xml:space="preserve">Friuli-Venezia Giulia</t>
  </si>
  <si>
    <t xml:space="preserve">CL00072</t>
  </si>
  <si>
    <t xml:space="preserve">Student</t>
  </si>
  <si>
    <t xml:space="preserve">CL00073</t>
  </si>
  <si>
    <t xml:space="preserve">Liguria</t>
  </si>
  <si>
    <t xml:space="preserve">CL00074</t>
  </si>
  <si>
    <t xml:space="preserve">CL00075</t>
  </si>
  <si>
    <t xml:space="preserve">CL00076</t>
  </si>
  <si>
    <t xml:space="preserve">CL00077</t>
  </si>
  <si>
    <t xml:space="preserve">CL00078</t>
  </si>
  <si>
    <t xml:space="preserve">?</t>
  </si>
  <si>
    <t xml:space="preserve">CL00079</t>
  </si>
  <si>
    <t xml:space="preserve">CL00080</t>
  </si>
  <si>
    <t xml:space="preserve">CL00081</t>
  </si>
  <si>
    <t xml:space="preserve">CL00082</t>
  </si>
  <si>
    <t xml:space="preserve">CL00083</t>
  </si>
  <si>
    <t xml:space="preserve">CL00084</t>
  </si>
  <si>
    <t xml:space="preserve">CL00085</t>
  </si>
  <si>
    <t xml:space="preserve">CL00086</t>
  </si>
  <si>
    <t xml:space="preserve">CL00087</t>
  </si>
  <si>
    <t xml:space="preserve">CL00088</t>
  </si>
  <si>
    <t xml:space="preserve">N/A</t>
  </si>
  <si>
    <t xml:space="preserve">CL00089</t>
  </si>
  <si>
    <t xml:space="preserve">28600</t>
  </si>
  <si>
    <t xml:space="preserve">CL00090</t>
  </si>
  <si>
    <t xml:space="preserve">CL00091</t>
  </si>
  <si>
    <t xml:space="preserve">CL00092</t>
  </si>
  <si>
    <t xml:space="preserve">CL00093</t>
  </si>
  <si>
    <t xml:space="preserve">CL00094</t>
  </si>
  <si>
    <t xml:space="preserve">CL00095</t>
  </si>
  <si>
    <t xml:space="preserve">CL00096</t>
  </si>
  <si>
    <t xml:space="preserve">CL00097</t>
  </si>
  <si>
    <t xml:space="preserve">CL00098</t>
  </si>
  <si>
    <t xml:space="preserve">CL00099</t>
  </si>
  <si>
    <t xml:space="preserve">CL00100</t>
  </si>
  <si>
    <t xml:space="preserve">CL00101</t>
  </si>
  <si>
    <t xml:space="preserve">CL00102</t>
  </si>
  <si>
    <t xml:space="preserve">CL00103</t>
  </si>
  <si>
    <t xml:space="preserve">CL00104</t>
  </si>
  <si>
    <t xml:space="preserve">CL00105</t>
  </si>
  <si>
    <t xml:space="preserve">CL00106</t>
  </si>
  <si>
    <t xml:space="preserve">CL00107</t>
  </si>
  <si>
    <t xml:space="preserve">CL00108</t>
  </si>
  <si>
    <t xml:space="preserve">CL00109</t>
  </si>
  <si>
    <t xml:space="preserve">CL00110</t>
  </si>
  <si>
    <t xml:space="preserve">CL00111</t>
  </si>
  <si>
    <t xml:space="preserve">CL00112</t>
  </si>
  <si>
    <t xml:space="preserve">CL00113</t>
  </si>
  <si>
    <t xml:space="preserve">CL00114</t>
  </si>
  <si>
    <t xml:space="preserve">CL00115</t>
  </si>
  <si>
    <t xml:space="preserve">CL00116</t>
  </si>
  <si>
    <t xml:space="preserve">CL00117</t>
  </si>
  <si>
    <t xml:space="preserve">CL00118</t>
  </si>
  <si>
    <t xml:space="preserve">CL00119</t>
  </si>
  <si>
    <t xml:space="preserve">CL00120</t>
  </si>
  <si>
    <t xml:space="preserve">CL00121</t>
  </si>
  <si>
    <t xml:space="preserve">CL00122</t>
  </si>
  <si>
    <t xml:space="preserve">CL00123</t>
  </si>
  <si>
    <t xml:space="preserve">CL00124</t>
  </si>
  <si>
    <t xml:space="preserve">CL00125</t>
  </si>
  <si>
    <t xml:space="preserve">CL00126</t>
  </si>
  <si>
    <t xml:space="preserve">CL00127</t>
  </si>
  <si>
    <t xml:space="preserve">CL00128</t>
  </si>
  <si>
    <t xml:space="preserve">CL00129</t>
  </si>
  <si>
    <t xml:space="preserve">CL00130</t>
  </si>
  <si>
    <t xml:space="preserve">CL00131</t>
  </si>
  <si>
    <t xml:space="preserve">CL00132</t>
  </si>
  <si>
    <t xml:space="preserve">CL00133</t>
  </si>
  <si>
    <t xml:space="preserve">CL00134</t>
  </si>
  <si>
    <t xml:space="preserve">Basilicata</t>
  </si>
  <si>
    <t xml:space="preserve">CL00135</t>
  </si>
  <si>
    <t xml:space="preserve">CL00136</t>
  </si>
  <si>
    <t xml:space="preserve">CL00137</t>
  </si>
  <si>
    <t xml:space="preserve">CL00138</t>
  </si>
  <si>
    <t xml:space="preserve">CL00139</t>
  </si>
  <si>
    <t xml:space="preserve">CL00140</t>
  </si>
  <si>
    <t xml:space="preserve">CL00141</t>
  </si>
  <si>
    <t xml:space="preserve">CL00142</t>
  </si>
  <si>
    <t xml:space="preserve">CL00143</t>
  </si>
  <si>
    <t xml:space="preserve">CL00144</t>
  </si>
  <si>
    <t xml:space="preserve">CL00145</t>
  </si>
  <si>
    <t xml:space="preserve">CL00146</t>
  </si>
  <si>
    <t xml:space="preserve">CL00147</t>
  </si>
  <si>
    <t xml:space="preserve">CL00148</t>
  </si>
  <si>
    <t xml:space="preserve">CL00149</t>
  </si>
  <si>
    <t xml:space="preserve">CL00150</t>
  </si>
  <si>
    <t xml:space="preserve">CL00151</t>
  </si>
  <si>
    <t xml:space="preserve">CL00152</t>
  </si>
  <si>
    <t xml:space="preserve">CL00153</t>
  </si>
  <si>
    <t xml:space="preserve">CL00154</t>
  </si>
  <si>
    <t xml:space="preserve">CL00155</t>
  </si>
  <si>
    <t xml:space="preserve">CL00156</t>
  </si>
  <si>
    <t xml:space="preserve">CL00157</t>
  </si>
  <si>
    <t xml:space="preserve">CL00158</t>
  </si>
  <si>
    <t xml:space="preserve">CL00159</t>
  </si>
  <si>
    <t xml:space="preserve">CL00160</t>
  </si>
  <si>
    <t xml:space="preserve">CL00161</t>
  </si>
  <si>
    <t xml:space="preserve">CL00162</t>
  </si>
  <si>
    <t xml:space="preserve">CL00163</t>
  </si>
  <si>
    <t xml:space="preserve">CL00164</t>
  </si>
  <si>
    <t xml:space="preserve">CL00165</t>
  </si>
  <si>
    <t xml:space="preserve">CL00166</t>
  </si>
  <si>
    <t xml:space="preserve">CL00167</t>
  </si>
  <si>
    <t xml:space="preserve">CL00168</t>
  </si>
  <si>
    <t xml:space="preserve">CL00169</t>
  </si>
  <si>
    <t xml:space="preserve">CL00170</t>
  </si>
  <si>
    <t xml:space="preserve">CL00171</t>
  </si>
  <si>
    <t xml:space="preserve">CL00172</t>
  </si>
  <si>
    <t xml:space="preserve">CL00173</t>
  </si>
  <si>
    <t xml:space="preserve">CL00174</t>
  </si>
  <si>
    <t xml:space="preserve">CL00175</t>
  </si>
  <si>
    <t xml:space="preserve">CL00176</t>
  </si>
  <si>
    <t xml:space="preserve">CL00177</t>
  </si>
  <si>
    <t xml:space="preserve">CL00178</t>
  </si>
  <si>
    <t xml:space="preserve">CL00179</t>
  </si>
  <si>
    <t xml:space="preserve">CL00180</t>
  </si>
  <si>
    <t xml:space="preserve">CL00181</t>
  </si>
  <si>
    <t xml:space="preserve">CL00182</t>
  </si>
  <si>
    <t xml:space="preserve">CL00183</t>
  </si>
  <si>
    <t xml:space="preserve">CL00184</t>
  </si>
  <si>
    <t xml:space="preserve">CL00185</t>
  </si>
  <si>
    <t xml:space="preserve">CL00186</t>
  </si>
  <si>
    <t xml:space="preserve">CL00187</t>
  </si>
  <si>
    <t xml:space="preserve">CL00188</t>
  </si>
  <si>
    <t xml:space="preserve">CL00189</t>
  </si>
  <si>
    <t xml:space="preserve">CL00190</t>
  </si>
  <si>
    <t xml:space="preserve">CL00191</t>
  </si>
  <si>
    <t xml:space="preserve">CL00192</t>
  </si>
  <si>
    <t xml:space="preserve"> </t>
  </si>
  <si>
    <t xml:space="preserve">CL00193</t>
  </si>
  <si>
    <t xml:space="preserve">CL00194</t>
  </si>
  <si>
    <t xml:space="preserve">CL00195</t>
  </si>
  <si>
    <t xml:space="preserve">CL00196</t>
  </si>
  <si>
    <t xml:space="preserve">CL00197</t>
  </si>
  <si>
    <t xml:space="preserve">CL00198</t>
  </si>
  <si>
    <t xml:space="preserve">CL00199</t>
  </si>
  <si>
    <t xml:space="preserve">CL00200</t>
  </si>
  <si>
    <t xml:space="preserve">CL00201</t>
  </si>
  <si>
    <t xml:space="preserve">CL00202</t>
  </si>
  <si>
    <t xml:space="preserve">CL00203</t>
  </si>
  <si>
    <t xml:space="preserve">CL00204</t>
  </si>
  <si>
    <t xml:space="preserve">Valle d'Aosta</t>
  </si>
  <si>
    <t xml:space="preserve">CL00205</t>
  </si>
  <si>
    <t xml:space="preserve">CL00206</t>
  </si>
  <si>
    <t xml:space="preserve">CL00207</t>
  </si>
  <si>
    <t xml:space="preserve">CL00208</t>
  </si>
  <si>
    <t xml:space="preserve">CL00209</t>
  </si>
  <si>
    <t xml:space="preserve">CL00210</t>
  </si>
  <si>
    <t xml:space="preserve">CL00211</t>
  </si>
  <si>
    <t xml:space="preserve">CL00212</t>
  </si>
  <si>
    <t xml:space="preserve">CL00213</t>
  </si>
  <si>
    <t xml:space="preserve">CL00214</t>
  </si>
  <si>
    <t xml:space="preserve">CL00215</t>
  </si>
  <si>
    <t xml:space="preserve">CL00216</t>
  </si>
  <si>
    <t xml:space="preserve">CL00217</t>
  </si>
  <si>
    <t xml:space="preserve">CL00218</t>
  </si>
  <si>
    <t xml:space="preserve">CL00219</t>
  </si>
  <si>
    <t xml:space="preserve">CL00220</t>
  </si>
  <si>
    <t xml:space="preserve">CL00221</t>
  </si>
  <si>
    <t xml:space="preserve">CL00222</t>
  </si>
  <si>
    <t xml:space="preserve">CL00223</t>
  </si>
  <si>
    <t xml:space="preserve">CL00224</t>
  </si>
  <si>
    <t xml:space="preserve">CL00225</t>
  </si>
  <si>
    <t xml:space="preserve">CL00226</t>
  </si>
  <si>
    <t xml:space="preserve">CL00227</t>
  </si>
  <si>
    <t xml:space="preserve">CL00228</t>
  </si>
  <si>
    <t xml:space="preserve">CL00229</t>
  </si>
  <si>
    <t xml:space="preserve">CL00230</t>
  </si>
  <si>
    <t xml:space="preserve">CL00231</t>
  </si>
  <si>
    <t xml:space="preserve">CL00232</t>
  </si>
  <si>
    <t xml:space="preserve">CL00233</t>
  </si>
  <si>
    <t xml:space="preserve">CL00234</t>
  </si>
  <si>
    <t xml:space="preserve">CL00235</t>
  </si>
  <si>
    <t xml:space="preserve">CL00236</t>
  </si>
  <si>
    <t xml:space="preserve">CL00237</t>
  </si>
  <si>
    <t xml:space="preserve">CL00238</t>
  </si>
  <si>
    <t xml:space="preserve">CL00239</t>
  </si>
  <si>
    <t xml:space="preserve">CL00240</t>
  </si>
  <si>
    <t xml:space="preserve">CL00241</t>
  </si>
  <si>
    <t xml:space="preserve">CL00242</t>
  </si>
  <si>
    <t xml:space="preserve">CL00243</t>
  </si>
  <si>
    <t xml:space="preserve">CL00244</t>
  </si>
  <si>
    <t xml:space="preserve">CL00245</t>
  </si>
  <si>
    <t xml:space="preserve">26200</t>
  </si>
  <si>
    <t xml:space="preserve">CL00246</t>
  </si>
  <si>
    <t xml:space="preserve">CL00247</t>
  </si>
  <si>
    <t xml:space="preserve">CL00248</t>
  </si>
  <si>
    <t xml:space="preserve">CL00249</t>
  </si>
  <si>
    <t xml:space="preserve">CL00250</t>
  </si>
  <si>
    <t xml:space="preserve">CL00251</t>
  </si>
  <si>
    <t xml:space="preserve">CL00252</t>
  </si>
  <si>
    <t xml:space="preserve">CL00253</t>
  </si>
  <si>
    <t xml:space="preserve">CL00254</t>
  </si>
  <si>
    <t xml:space="preserve">CL00255</t>
  </si>
  <si>
    <t xml:space="preserve">CL00256</t>
  </si>
  <si>
    <t xml:space="preserve">CL00257</t>
  </si>
  <si>
    <t xml:space="preserve">CL00258</t>
  </si>
  <si>
    <t xml:space="preserve">CL00259</t>
  </si>
  <si>
    <t xml:space="preserve">CL00260</t>
  </si>
  <si>
    <t xml:space="preserve">CL00261</t>
  </si>
  <si>
    <t xml:space="preserve">CL00262</t>
  </si>
  <si>
    <t xml:space="preserve">CL00263</t>
  </si>
  <si>
    <t xml:space="preserve">CL00264</t>
  </si>
  <si>
    <t xml:space="preserve">CL00265</t>
  </si>
  <si>
    <t xml:space="preserve">CL00266</t>
  </si>
  <si>
    <t xml:space="preserve">CL00267</t>
  </si>
  <si>
    <t xml:space="preserve">CL00268</t>
  </si>
  <si>
    <t xml:space="preserve">CL00269</t>
  </si>
  <si>
    <t xml:space="preserve">CL00270</t>
  </si>
  <si>
    <t xml:space="preserve">CL00271</t>
  </si>
  <si>
    <t xml:space="preserve">CL00272</t>
  </si>
  <si>
    <t xml:space="preserve">CL00273</t>
  </si>
  <si>
    <t xml:space="preserve">CL00274</t>
  </si>
  <si>
    <t xml:space="preserve">CL00275</t>
  </si>
  <si>
    <t xml:space="preserve">CL00276</t>
  </si>
  <si>
    <t xml:space="preserve">CL00277</t>
  </si>
  <si>
    <t xml:space="preserve">CL00278</t>
  </si>
  <si>
    <t xml:space="preserve">CL00279</t>
  </si>
  <si>
    <t xml:space="preserve">CL00280</t>
  </si>
  <si>
    <t xml:space="preserve">CL00281</t>
  </si>
  <si>
    <t xml:space="preserve">CL00282</t>
  </si>
  <si>
    <t xml:space="preserve">CL00283</t>
  </si>
  <si>
    <t xml:space="preserve">CL00284</t>
  </si>
  <si>
    <t xml:space="preserve">CL00285</t>
  </si>
  <si>
    <t xml:space="preserve">CL00286</t>
  </si>
  <si>
    <t xml:space="preserve">CL00287</t>
  </si>
  <si>
    <t xml:space="preserve">CL00288</t>
  </si>
  <si>
    <t xml:space="preserve">CL00289</t>
  </si>
  <si>
    <t xml:space="preserve">CL00290</t>
  </si>
  <si>
    <t xml:space="preserve">CL00291</t>
  </si>
  <si>
    <t xml:space="preserve">CL00292</t>
  </si>
  <si>
    <t xml:space="preserve">CL00293</t>
  </si>
  <si>
    <t xml:space="preserve">CL00294</t>
  </si>
  <si>
    <t xml:space="preserve">CL00295</t>
  </si>
  <si>
    <t xml:space="preserve">CL00296</t>
  </si>
  <si>
    <t xml:space="preserve">CL00297</t>
  </si>
  <si>
    <t xml:space="preserve">CL00298</t>
  </si>
  <si>
    <t xml:space="preserve">CL00299</t>
  </si>
  <si>
    <t xml:space="preserve">CL00300</t>
  </si>
  <si>
    <t xml:space="preserve">CL00301</t>
  </si>
  <si>
    <t xml:space="preserve">CL00302</t>
  </si>
  <si>
    <t xml:space="preserve">CL00303</t>
  </si>
  <si>
    <t xml:space="preserve">CL00304</t>
  </si>
  <si>
    <t xml:space="preserve">CL00305</t>
  </si>
  <si>
    <t xml:space="preserve">CL00306</t>
  </si>
  <si>
    <t xml:space="preserve">CL00307</t>
  </si>
  <si>
    <t xml:space="preserve">CL00308</t>
  </si>
  <si>
    <t xml:space="preserve">CL00309</t>
  </si>
  <si>
    <t xml:space="preserve">CL00310</t>
  </si>
  <si>
    <t xml:space="preserve">CL00311</t>
  </si>
  <si>
    <t xml:space="preserve">CL00312</t>
  </si>
  <si>
    <t xml:space="preserve">CL00313</t>
  </si>
  <si>
    <t xml:space="preserve">CL00314</t>
  </si>
  <si>
    <t xml:space="preserve">CL00315</t>
  </si>
  <si>
    <t xml:space="preserve">CL00316</t>
  </si>
  <si>
    <t xml:space="preserve">CL00317</t>
  </si>
  <si>
    <t xml:space="preserve">CL00318</t>
  </si>
  <si>
    <t xml:space="preserve">CL00319</t>
  </si>
  <si>
    <t xml:space="preserve">CL00320</t>
  </si>
  <si>
    <t xml:space="preserve">CL00321</t>
  </si>
  <si>
    <t xml:space="preserve">CL00322</t>
  </si>
  <si>
    <t xml:space="preserve">CL00323</t>
  </si>
  <si>
    <t xml:space="preserve">CL00324</t>
  </si>
  <si>
    <t xml:space="preserve">CL00325</t>
  </si>
  <si>
    <t xml:space="preserve">CL00326</t>
  </si>
  <si>
    <t xml:space="preserve">CL00327</t>
  </si>
  <si>
    <t xml:space="preserve">CL00328</t>
  </si>
  <si>
    <t xml:space="preserve">CL00329</t>
  </si>
  <si>
    <t xml:space="preserve">CL00330</t>
  </si>
  <si>
    <t xml:space="preserve">CL00331</t>
  </si>
  <si>
    <t xml:space="preserve">CL00332</t>
  </si>
  <si>
    <t xml:space="preserve">CL00333</t>
  </si>
  <si>
    <t xml:space="preserve">CL00334</t>
  </si>
  <si>
    <t xml:space="preserve">CL00335</t>
  </si>
  <si>
    <t xml:space="preserve">CL00336</t>
  </si>
  <si>
    <t xml:space="preserve">CL00337</t>
  </si>
  <si>
    <t xml:space="preserve">CL00338</t>
  </si>
  <si>
    <t xml:space="preserve">CL00339</t>
  </si>
  <si>
    <t xml:space="preserve">CL00340</t>
  </si>
  <si>
    <t xml:space="preserve">CL00341</t>
  </si>
  <si>
    <t xml:space="preserve">CL00342</t>
  </si>
  <si>
    <t xml:space="preserve">CL00343</t>
  </si>
  <si>
    <t xml:space="preserve">CL00344</t>
  </si>
  <si>
    <t xml:space="preserve">CL00345</t>
  </si>
  <si>
    <t xml:space="preserve">CL00346</t>
  </si>
  <si>
    <t xml:space="preserve">CL00347</t>
  </si>
  <si>
    <t xml:space="preserve">CL00348</t>
  </si>
  <si>
    <t xml:space="preserve">CL00349</t>
  </si>
  <si>
    <t xml:space="preserve">CL00350</t>
  </si>
  <si>
    <t xml:space="preserve">CL00351</t>
  </si>
  <si>
    <t xml:space="preserve">CL00352</t>
  </si>
  <si>
    <t xml:space="preserve">CL00353</t>
  </si>
  <si>
    <t xml:space="preserve">CL00354</t>
  </si>
  <si>
    <t xml:space="preserve">CL00355</t>
  </si>
  <si>
    <t xml:space="preserve">CL00356</t>
  </si>
  <si>
    <t xml:space="preserve">CL00357</t>
  </si>
  <si>
    <t xml:space="preserve">CL00358</t>
  </si>
  <si>
    <t xml:space="preserve">CL00359</t>
  </si>
  <si>
    <t xml:space="preserve">CL00360</t>
  </si>
  <si>
    <t xml:space="preserve">CL00361</t>
  </si>
  <si>
    <t xml:space="preserve">CL00362</t>
  </si>
  <si>
    <t xml:space="preserve">CL00363</t>
  </si>
  <si>
    <t xml:space="preserve">CL00364</t>
  </si>
  <si>
    <t xml:space="preserve">CL00365</t>
  </si>
  <si>
    <t xml:space="preserve">CL00366</t>
  </si>
  <si>
    <t xml:space="preserve">CL00367</t>
  </si>
  <si>
    <t xml:space="preserve">CL00368</t>
  </si>
  <si>
    <t xml:space="preserve">CL00369</t>
  </si>
  <si>
    <t xml:space="preserve">CL00370</t>
  </si>
  <si>
    <t xml:space="preserve">CL00371</t>
  </si>
  <si>
    <t xml:space="preserve">CL00372</t>
  </si>
  <si>
    <t xml:space="preserve">CL00373</t>
  </si>
  <si>
    <t xml:space="preserve">CL00374</t>
  </si>
  <si>
    <t xml:space="preserve">CL00375</t>
  </si>
  <si>
    <t xml:space="preserve">CL00376</t>
  </si>
  <si>
    <t xml:space="preserve">CL00377</t>
  </si>
  <si>
    <t xml:space="preserve">CL00378</t>
  </si>
  <si>
    <t xml:space="preserve">CL00379</t>
  </si>
  <si>
    <t xml:space="preserve">CL00380</t>
  </si>
  <si>
    <t xml:space="preserve">CL00381</t>
  </si>
  <si>
    <t xml:space="preserve">CL00382</t>
  </si>
  <si>
    <t xml:space="preserve">CL00383</t>
  </si>
  <si>
    <t xml:space="preserve">CL00384</t>
  </si>
  <si>
    <t xml:space="preserve">CL00385</t>
  </si>
  <si>
    <t xml:space="preserve">CL00386</t>
  </si>
  <si>
    <t xml:space="preserve">CL00387</t>
  </si>
  <si>
    <t xml:space="preserve">CL00388</t>
  </si>
  <si>
    <t xml:space="preserve">CL00389</t>
  </si>
  <si>
    <t xml:space="preserve">CL00390</t>
  </si>
  <si>
    <t xml:space="preserve">CL00391</t>
  </si>
  <si>
    <t xml:space="preserve">CL00392</t>
  </si>
  <si>
    <t xml:space="preserve">CL00393</t>
  </si>
  <si>
    <t xml:space="preserve">CL00394</t>
  </si>
  <si>
    <t xml:space="preserve">CL00395</t>
  </si>
  <si>
    <t xml:space="preserve">CL00396</t>
  </si>
  <si>
    <t xml:space="preserve">CL00397</t>
  </si>
  <si>
    <t xml:space="preserve">CL00398</t>
  </si>
  <si>
    <t xml:space="preserve">CL00399</t>
  </si>
  <si>
    <t xml:space="preserve">CL00400</t>
  </si>
  <si>
    <t xml:space="preserve">CL00401</t>
  </si>
  <si>
    <t xml:space="preserve">CL00402</t>
  </si>
  <si>
    <t xml:space="preserve">CL00403</t>
  </si>
  <si>
    <t xml:space="preserve">CL00404</t>
  </si>
  <si>
    <t xml:space="preserve">CL00405</t>
  </si>
  <si>
    <t xml:space="preserve">CL00406</t>
  </si>
  <si>
    <t xml:space="preserve">CL00407</t>
  </si>
  <si>
    <t xml:space="preserve">CL00408</t>
  </si>
  <si>
    <t xml:space="preserve">CL00409</t>
  </si>
  <si>
    <t xml:space="preserve">CL00410</t>
  </si>
  <si>
    <t xml:space="preserve">CL00411</t>
  </si>
  <si>
    <t xml:space="preserve">CL00412</t>
  </si>
  <si>
    <t xml:space="preserve">CL00413</t>
  </si>
  <si>
    <t xml:space="preserve">CL00414</t>
  </si>
  <si>
    <t xml:space="preserve">CL00415</t>
  </si>
  <si>
    <t xml:space="preserve">CL00416</t>
  </si>
  <si>
    <t xml:space="preserve">CL00417</t>
  </si>
  <si>
    <t xml:space="preserve">CL00418</t>
  </si>
  <si>
    <t xml:space="preserve">CL00419</t>
  </si>
  <si>
    <t xml:space="preserve">CL00420</t>
  </si>
  <si>
    <t xml:space="preserve">CL00421</t>
  </si>
  <si>
    <t xml:space="preserve">CL00422</t>
  </si>
  <si>
    <t xml:space="preserve">CL00423</t>
  </si>
  <si>
    <t xml:space="preserve">CL00424</t>
  </si>
  <si>
    <t xml:space="preserve">CL00425</t>
  </si>
  <si>
    <t xml:space="preserve">CL00426</t>
  </si>
  <si>
    <t xml:space="preserve">CL00427</t>
  </si>
  <si>
    <t xml:space="preserve">CL00428</t>
  </si>
  <si>
    <t xml:space="preserve">CL00429</t>
  </si>
  <si>
    <t xml:space="preserve">CL00430</t>
  </si>
  <si>
    <t xml:space="preserve">CL00431</t>
  </si>
  <si>
    <t xml:space="preserve">CL00432</t>
  </si>
  <si>
    <t xml:space="preserve">CL00433</t>
  </si>
  <si>
    <t xml:space="preserve">CL00434</t>
  </si>
  <si>
    <t xml:space="preserve">CL00435</t>
  </si>
  <si>
    <t xml:space="preserve">CL00436</t>
  </si>
  <si>
    <t xml:space="preserve">CL00437</t>
  </si>
  <si>
    <t xml:space="preserve">CL00438</t>
  </si>
  <si>
    <t xml:space="preserve">CL00439</t>
  </si>
  <si>
    <t xml:space="preserve">CL00440</t>
  </si>
  <si>
    <t xml:space="preserve">CL00441</t>
  </si>
  <si>
    <t xml:space="preserve">CL00442</t>
  </si>
  <si>
    <t xml:space="preserve">CL00443</t>
  </si>
  <si>
    <t xml:space="preserve">CL00444</t>
  </si>
  <si>
    <t xml:space="preserve">CL00445</t>
  </si>
  <si>
    <t xml:space="preserve">CL00446</t>
  </si>
  <si>
    <t xml:space="preserve">CL00447</t>
  </si>
  <si>
    <t xml:space="preserve">CL00448</t>
  </si>
  <si>
    <t xml:space="preserve">CL00449</t>
  </si>
  <si>
    <t xml:space="preserve">CL00450</t>
  </si>
  <si>
    <t xml:space="preserve">CL00451</t>
  </si>
  <si>
    <t xml:space="preserve">CL00452</t>
  </si>
  <si>
    <t xml:space="preserve">CL00453</t>
  </si>
  <si>
    <t xml:space="preserve">CL00454</t>
  </si>
  <si>
    <t xml:space="preserve">CL00455</t>
  </si>
  <si>
    <t xml:space="preserve">CL00456</t>
  </si>
  <si>
    <t xml:space="preserve">CL00457</t>
  </si>
  <si>
    <t xml:space="preserve">CL00458</t>
  </si>
  <si>
    <t xml:space="preserve">CL00459</t>
  </si>
  <si>
    <t xml:space="preserve">CL00460</t>
  </si>
  <si>
    <t xml:space="preserve">CL00461</t>
  </si>
  <si>
    <t xml:space="preserve">CL00462</t>
  </si>
  <si>
    <t xml:space="preserve">CL00463</t>
  </si>
  <si>
    <t xml:space="preserve">CL00464</t>
  </si>
  <si>
    <t xml:space="preserve">CL00465</t>
  </si>
  <si>
    <t xml:space="preserve">CL00466</t>
  </si>
  <si>
    <t xml:space="preserve">CL00467</t>
  </si>
  <si>
    <t xml:space="preserve">CL00468</t>
  </si>
  <si>
    <t xml:space="preserve">CL00469</t>
  </si>
  <si>
    <t xml:space="preserve">CL00470</t>
  </si>
  <si>
    <t xml:space="preserve">CL00471</t>
  </si>
  <si>
    <t xml:space="preserve">CL00472</t>
  </si>
  <si>
    <t xml:space="preserve">CL00473</t>
  </si>
  <si>
    <t xml:space="preserve">CL00474</t>
  </si>
  <si>
    <t xml:space="preserve">CL00475</t>
  </si>
  <si>
    <t xml:space="preserve">CL00476</t>
  </si>
  <si>
    <t xml:space="preserve">CL00477</t>
  </si>
  <si>
    <t xml:space="preserve">CL00478</t>
  </si>
  <si>
    <t xml:space="preserve">CL00479</t>
  </si>
  <si>
    <t xml:space="preserve">CL00480</t>
  </si>
  <si>
    <t xml:space="preserve">CL00481</t>
  </si>
  <si>
    <t xml:space="preserve">CL00482</t>
  </si>
  <si>
    <t xml:space="preserve">CL00483</t>
  </si>
  <si>
    <t xml:space="preserve">CL00484</t>
  </si>
  <si>
    <t xml:space="preserve">CL00485</t>
  </si>
  <si>
    <t xml:space="preserve">CL00486</t>
  </si>
  <si>
    <t xml:space="preserve">CL00487</t>
  </si>
  <si>
    <t xml:space="preserve">CL00488</t>
  </si>
  <si>
    <t xml:space="preserve">CL00489</t>
  </si>
  <si>
    <t xml:space="preserve">CL00490</t>
  </si>
  <si>
    <t xml:space="preserve">CL00491</t>
  </si>
  <si>
    <t xml:space="preserve">CL00492</t>
  </si>
  <si>
    <t xml:space="preserve">CL00493</t>
  </si>
  <si>
    <t xml:space="preserve">CL00494</t>
  </si>
  <si>
    <t xml:space="preserve">CL00495</t>
  </si>
  <si>
    <t xml:space="preserve">CL00496</t>
  </si>
  <si>
    <t xml:space="preserve">CL00497</t>
  </si>
  <si>
    <t xml:space="preserve">CL00498</t>
  </si>
  <si>
    <t xml:space="preserve">CL00499</t>
  </si>
  <si>
    <t xml:space="preserve">CL00500</t>
  </si>
  <si>
    <t xml:space="preserve">CL00501</t>
  </si>
  <si>
    <t xml:space="preserve">CL00502</t>
  </si>
  <si>
    <t xml:space="preserve">CL00503</t>
  </si>
  <si>
    <t xml:space="preserve">CL00504</t>
  </si>
  <si>
    <t xml:space="preserve">CL00505</t>
  </si>
  <si>
    <t xml:space="preserve">CL00506</t>
  </si>
  <si>
    <t xml:space="preserve">CL00507</t>
  </si>
  <si>
    <t xml:space="preserve">CL00508</t>
  </si>
  <si>
    <t xml:space="preserve">CL00509</t>
  </si>
  <si>
    <t xml:space="preserve">CL00510</t>
  </si>
  <si>
    <t xml:space="preserve">CL00511</t>
  </si>
  <si>
    <t xml:space="preserve">CL00512</t>
  </si>
  <si>
    <t xml:space="preserve">CL00513</t>
  </si>
  <si>
    <t xml:space="preserve">CL00514</t>
  </si>
  <si>
    <t xml:space="preserve">CL00515</t>
  </si>
  <si>
    <t xml:space="preserve">CL00516</t>
  </si>
  <si>
    <t xml:space="preserve">CL00517</t>
  </si>
  <si>
    <t xml:space="preserve">CL00518</t>
  </si>
  <si>
    <t xml:space="preserve">CL00519</t>
  </si>
  <si>
    <t xml:space="preserve">CL00520</t>
  </si>
  <si>
    <t xml:space="preserve">CL00521</t>
  </si>
  <si>
    <t xml:space="preserve">CL00522</t>
  </si>
  <si>
    <t xml:space="preserve">CL00523</t>
  </si>
  <si>
    <t xml:space="preserve">CL00524</t>
  </si>
  <si>
    <t xml:space="preserve">CL00525</t>
  </si>
  <si>
    <t xml:space="preserve">CL00526</t>
  </si>
  <si>
    <t xml:space="preserve">CL00527</t>
  </si>
  <si>
    <t xml:space="preserve">CL00528</t>
  </si>
  <si>
    <t xml:space="preserve">CL00529</t>
  </si>
  <si>
    <t xml:space="preserve">CL00530</t>
  </si>
  <si>
    <t xml:space="preserve">CL00531</t>
  </si>
  <si>
    <t xml:space="preserve">CL00532</t>
  </si>
  <si>
    <t xml:space="preserve">CL00533</t>
  </si>
  <si>
    <t xml:space="preserve">CL00534</t>
  </si>
  <si>
    <t xml:space="preserve">CL00535</t>
  </si>
  <si>
    <t xml:space="preserve">CL00536</t>
  </si>
  <si>
    <t xml:space="preserve">CL00537</t>
  </si>
  <si>
    <t xml:space="preserve">CL00538</t>
  </si>
  <si>
    <t xml:space="preserve">CL00539</t>
  </si>
  <si>
    <t xml:space="preserve">CL00540</t>
  </si>
  <si>
    <t xml:space="preserve">CL00541</t>
  </si>
  <si>
    <t xml:space="preserve">CL00542</t>
  </si>
  <si>
    <t xml:space="preserve">CL00543</t>
  </si>
  <si>
    <t xml:space="preserve">CL00544</t>
  </si>
  <si>
    <t xml:space="preserve">CL00545</t>
  </si>
  <si>
    <t xml:space="preserve">CL00546</t>
  </si>
  <si>
    <t xml:space="preserve">CL00547</t>
  </si>
  <si>
    <t xml:space="preserve">CL00548</t>
  </si>
  <si>
    <t xml:space="preserve">CL00549</t>
  </si>
  <si>
    <t xml:space="preserve">CL00550</t>
  </si>
  <si>
    <t xml:space="preserve">CL00551</t>
  </si>
  <si>
    <t xml:space="preserve">CL00552</t>
  </si>
  <si>
    <t xml:space="preserve">CL00553</t>
  </si>
  <si>
    <t xml:space="preserve">CL00554</t>
  </si>
  <si>
    <t xml:space="preserve">CL00555</t>
  </si>
  <si>
    <t xml:space="preserve">CL00556</t>
  </si>
  <si>
    <t xml:space="preserve">CL00557</t>
  </si>
  <si>
    <t xml:space="preserve">CL00558</t>
  </si>
  <si>
    <t xml:space="preserve">CL00559</t>
  </si>
  <si>
    <t xml:space="preserve">CL00560</t>
  </si>
  <si>
    <t xml:space="preserve">CL00561</t>
  </si>
  <si>
    <t xml:space="preserve">CL00562</t>
  </si>
  <si>
    <t xml:space="preserve">CL00563</t>
  </si>
  <si>
    <t xml:space="preserve">CL00564</t>
  </si>
  <si>
    <t xml:space="preserve">CL00565</t>
  </si>
  <si>
    <t xml:space="preserve">CL00566</t>
  </si>
  <si>
    <t xml:space="preserve">CL00567</t>
  </si>
  <si>
    <t xml:space="preserve">CL00568</t>
  </si>
  <si>
    <t xml:space="preserve">CL00569</t>
  </si>
  <si>
    <t xml:space="preserve">CL00570</t>
  </si>
  <si>
    <t xml:space="preserve">CL00571</t>
  </si>
  <si>
    <t xml:space="preserve">CL00572</t>
  </si>
  <si>
    <t xml:space="preserve">CL00573</t>
  </si>
  <si>
    <t xml:space="preserve">CL00574</t>
  </si>
  <si>
    <t xml:space="preserve">CL00575</t>
  </si>
  <si>
    <t xml:space="preserve">CL00576</t>
  </si>
  <si>
    <t xml:space="preserve">CL00577</t>
  </si>
  <si>
    <t xml:space="preserve">CL00578</t>
  </si>
  <si>
    <t xml:space="preserve">CL00579</t>
  </si>
  <si>
    <t xml:space="preserve">CL00580</t>
  </si>
  <si>
    <t xml:space="preserve">CL00581</t>
  </si>
  <si>
    <t xml:space="preserve">CL00582</t>
  </si>
  <si>
    <t xml:space="preserve">CL00583</t>
  </si>
  <si>
    <t xml:space="preserve">CL00584</t>
  </si>
  <si>
    <t xml:space="preserve">CL00585</t>
  </si>
  <si>
    <t xml:space="preserve">CL00586</t>
  </si>
  <si>
    <t xml:space="preserve">CL00587</t>
  </si>
  <si>
    <t xml:space="preserve">CL00588</t>
  </si>
  <si>
    <t xml:space="preserve">CL00589</t>
  </si>
  <si>
    <t xml:space="preserve">CL00590</t>
  </si>
  <si>
    <t xml:space="preserve">CL00591</t>
  </si>
  <si>
    <t xml:space="preserve">CL00592</t>
  </si>
  <si>
    <t xml:space="preserve">CL00593</t>
  </si>
  <si>
    <t xml:space="preserve">CL00594</t>
  </si>
  <si>
    <t xml:space="preserve">CL00595</t>
  </si>
  <si>
    <t xml:space="preserve">CL00596</t>
  </si>
  <si>
    <t xml:space="preserve">CL00597</t>
  </si>
  <si>
    <t xml:space="preserve">CL00598</t>
  </si>
  <si>
    <t xml:space="preserve">CL00599</t>
  </si>
  <si>
    <t xml:space="preserve">CL00600</t>
  </si>
  <si>
    <t xml:space="preserve">CL00601</t>
  </si>
  <si>
    <t xml:space="preserve">CL00602</t>
  </si>
  <si>
    <t xml:space="preserve">CL00603</t>
  </si>
  <si>
    <t xml:space="preserve">CL00604</t>
  </si>
  <si>
    <t xml:space="preserve">CL00605</t>
  </si>
  <si>
    <t xml:space="preserve">CL00606</t>
  </si>
  <si>
    <t xml:space="preserve">CL00607</t>
  </si>
  <si>
    <t xml:space="preserve">CL00608</t>
  </si>
  <si>
    <t xml:space="preserve">CL00609</t>
  </si>
  <si>
    <t xml:space="preserve">CL00610</t>
  </si>
  <si>
    <t xml:space="preserve">CL00611</t>
  </si>
  <si>
    <t xml:space="preserve">CL00612</t>
  </si>
  <si>
    <t xml:space="preserve">CL00613</t>
  </si>
  <si>
    <t xml:space="preserve">CL00614</t>
  </si>
  <si>
    <t xml:space="preserve">CL00615</t>
  </si>
  <si>
    <t xml:space="preserve">CL00616</t>
  </si>
  <si>
    <t xml:space="preserve">CL00617</t>
  </si>
  <si>
    <t xml:space="preserve">CL00618</t>
  </si>
  <si>
    <t xml:space="preserve">CL00619</t>
  </si>
  <si>
    <t xml:space="preserve">CL00620</t>
  </si>
  <si>
    <t xml:space="preserve">CL00621</t>
  </si>
  <si>
    <t xml:space="preserve">CL00622</t>
  </si>
  <si>
    <t xml:space="preserve">CL00623</t>
  </si>
  <si>
    <t xml:space="preserve">CL00624</t>
  </si>
  <si>
    <t xml:space="preserve">CL00625</t>
  </si>
  <si>
    <t xml:space="preserve">CL00626</t>
  </si>
  <si>
    <t xml:space="preserve">CL00627</t>
  </si>
  <si>
    <t xml:space="preserve">CL00628</t>
  </si>
  <si>
    <t xml:space="preserve">CL00629</t>
  </si>
  <si>
    <t xml:space="preserve">CL00630</t>
  </si>
  <si>
    <t xml:space="preserve">CL00631</t>
  </si>
  <si>
    <t xml:space="preserve">CL00632</t>
  </si>
  <si>
    <t xml:space="preserve">CL00633</t>
  </si>
  <si>
    <t xml:space="preserve">CL00634</t>
  </si>
  <si>
    <t xml:space="preserve">CL00635</t>
  </si>
  <si>
    <t xml:space="preserve">CL00636</t>
  </si>
  <si>
    <t xml:space="preserve">CL00637</t>
  </si>
  <si>
    <t xml:space="preserve">CL00638</t>
  </si>
  <si>
    <t xml:space="preserve">CL00639</t>
  </si>
  <si>
    <t xml:space="preserve">CL00640</t>
  </si>
  <si>
    <t xml:space="preserve">CL00641</t>
  </si>
  <si>
    <t xml:space="preserve">CL00642</t>
  </si>
  <si>
    <t xml:space="preserve">CL00643</t>
  </si>
  <si>
    <t xml:space="preserve">CL00644</t>
  </si>
  <si>
    <t xml:space="preserve">CL00645</t>
  </si>
  <si>
    <t xml:space="preserve">CL00646</t>
  </si>
  <si>
    <t xml:space="preserve">CL00647</t>
  </si>
  <si>
    <t xml:space="preserve">CL00648</t>
  </si>
  <si>
    <t xml:space="preserve">CL00649</t>
  </si>
  <si>
    <t xml:space="preserve">CL00650</t>
  </si>
  <si>
    <t xml:space="preserve">CL00651</t>
  </si>
  <si>
    <t xml:space="preserve">CL00652</t>
  </si>
  <si>
    <t xml:space="preserve">CL00653</t>
  </si>
  <si>
    <t xml:space="preserve">CL00654</t>
  </si>
  <si>
    <t xml:space="preserve">CL00655</t>
  </si>
  <si>
    <t xml:space="preserve">CL00656</t>
  </si>
  <si>
    <t xml:space="preserve">CL00657</t>
  </si>
  <si>
    <t xml:space="preserve">CL00658</t>
  </si>
  <si>
    <t xml:space="preserve">CL00659</t>
  </si>
  <si>
    <t xml:space="preserve">CL00660</t>
  </si>
  <si>
    <t xml:space="preserve">CL00661</t>
  </si>
  <si>
    <t xml:space="preserve">CL00662</t>
  </si>
  <si>
    <t xml:space="preserve">CL00663</t>
  </si>
  <si>
    <t xml:space="preserve">CL00664</t>
  </si>
  <si>
    <t xml:space="preserve">CL00665</t>
  </si>
  <si>
    <t xml:space="preserve">CL00666</t>
  </si>
  <si>
    <t xml:space="preserve">CL00667</t>
  </si>
  <si>
    <t xml:space="preserve">CL00668</t>
  </si>
  <si>
    <t xml:space="preserve">CL00669</t>
  </si>
  <si>
    <t xml:space="preserve">CL00670</t>
  </si>
  <si>
    <t xml:space="preserve">CL00671</t>
  </si>
  <si>
    <t xml:space="preserve">CL00672</t>
  </si>
  <si>
    <t xml:space="preserve">CL00673</t>
  </si>
  <si>
    <t xml:space="preserve">CL00674</t>
  </si>
  <si>
    <t xml:space="preserve">CL00675</t>
  </si>
  <si>
    <t xml:space="preserve">CL00676</t>
  </si>
  <si>
    <t xml:space="preserve">CL00677</t>
  </si>
  <si>
    <t xml:space="preserve">CL00678</t>
  </si>
  <si>
    <t xml:space="preserve">CL00679</t>
  </si>
  <si>
    <t xml:space="preserve">CL00680</t>
  </si>
  <si>
    <t xml:space="preserve">CL00681</t>
  </si>
  <si>
    <t xml:space="preserve">CL00682</t>
  </si>
  <si>
    <t xml:space="preserve">CL00683</t>
  </si>
  <si>
    <t xml:space="preserve">CL00684</t>
  </si>
  <si>
    <t xml:space="preserve">CL00685</t>
  </si>
  <si>
    <t xml:space="preserve">CL00686</t>
  </si>
  <si>
    <t xml:space="preserve">CL00687</t>
  </si>
  <si>
    <t xml:space="preserve">CL00688</t>
  </si>
  <si>
    <t xml:space="preserve">CL00689</t>
  </si>
  <si>
    <t xml:space="preserve">CL00690</t>
  </si>
  <si>
    <t xml:space="preserve">CL00691</t>
  </si>
  <si>
    <t xml:space="preserve">CL00692</t>
  </si>
  <si>
    <t xml:space="preserve">23500</t>
  </si>
  <si>
    <t xml:space="preserve">CL00693</t>
  </si>
  <si>
    <t xml:space="preserve">CL00694</t>
  </si>
  <si>
    <t xml:space="preserve">CL00695</t>
  </si>
  <si>
    <t xml:space="preserve">CL00696</t>
  </si>
  <si>
    <t xml:space="preserve">CL00697</t>
  </si>
  <si>
    <t xml:space="preserve">CL00698</t>
  </si>
  <si>
    <t xml:space="preserve">CL00699</t>
  </si>
  <si>
    <t xml:space="preserve">CL00700</t>
  </si>
  <si>
    <t xml:space="preserve">CL00701</t>
  </si>
  <si>
    <t xml:space="preserve">CL00702</t>
  </si>
  <si>
    <t xml:space="preserve">CL00703</t>
  </si>
  <si>
    <t xml:space="preserve">CL00704</t>
  </si>
  <si>
    <t xml:space="preserve">CL00705</t>
  </si>
  <si>
    <t xml:space="preserve">CL00706</t>
  </si>
  <si>
    <t xml:space="preserve">CL00707</t>
  </si>
  <si>
    <t xml:space="preserve">CL00708</t>
  </si>
  <si>
    <t xml:space="preserve">CL00709</t>
  </si>
  <si>
    <t xml:space="preserve">CL00710</t>
  </si>
  <si>
    <t xml:space="preserve">CL00711</t>
  </si>
  <si>
    <t xml:space="preserve">CL00712</t>
  </si>
  <si>
    <t xml:space="preserve">CL00713</t>
  </si>
  <si>
    <t xml:space="preserve">CL00714</t>
  </si>
  <si>
    <t xml:space="preserve">CL00715</t>
  </si>
  <si>
    <t xml:space="preserve">CL00716</t>
  </si>
  <si>
    <t xml:space="preserve">CL00717</t>
  </si>
  <si>
    <t xml:space="preserve">CL00718</t>
  </si>
  <si>
    <t xml:space="preserve">CL00719</t>
  </si>
  <si>
    <t xml:space="preserve">CL00720</t>
  </si>
  <si>
    <t xml:space="preserve">CL00721</t>
  </si>
  <si>
    <t xml:space="preserve">CL00722</t>
  </si>
  <si>
    <t xml:space="preserve">CL00723</t>
  </si>
  <si>
    <t xml:space="preserve">CL00724</t>
  </si>
  <si>
    <t xml:space="preserve">CL00725</t>
  </si>
  <si>
    <t xml:space="preserve">CL00726</t>
  </si>
  <si>
    <t xml:space="preserve">CL00727</t>
  </si>
  <si>
    <t xml:space="preserve">CL00728</t>
  </si>
  <si>
    <t xml:space="preserve">CL00729</t>
  </si>
  <si>
    <t xml:space="preserve">CL00730</t>
  </si>
  <si>
    <t xml:space="preserve">CL00731</t>
  </si>
  <si>
    <t xml:space="preserve">CL00732</t>
  </si>
  <si>
    <t xml:space="preserve">CL00733</t>
  </si>
  <si>
    <t xml:space="preserve">CL00734</t>
  </si>
  <si>
    <t xml:space="preserve">CL00735</t>
  </si>
  <si>
    <t xml:space="preserve">CL00736</t>
  </si>
  <si>
    <t xml:space="preserve">CL00737</t>
  </si>
  <si>
    <t xml:space="preserve">CL00738</t>
  </si>
  <si>
    <t xml:space="preserve">CL00739</t>
  </si>
  <si>
    <t xml:space="preserve">CL00740</t>
  </si>
  <si>
    <t xml:space="preserve">CL00741</t>
  </si>
  <si>
    <t xml:space="preserve">CL00742</t>
  </si>
  <si>
    <t xml:space="preserve">CL00743</t>
  </si>
  <si>
    <t xml:space="preserve">CL00744</t>
  </si>
  <si>
    <t xml:space="preserve">CL00745</t>
  </si>
  <si>
    <t xml:space="preserve">CL00746</t>
  </si>
  <si>
    <t xml:space="preserve">CL00747</t>
  </si>
  <si>
    <t xml:space="preserve">CL00748</t>
  </si>
  <si>
    <t xml:space="preserve">CL00749</t>
  </si>
  <si>
    <t xml:space="preserve">CL00750</t>
  </si>
  <si>
    <t xml:space="preserve">CL00751</t>
  </si>
  <si>
    <t xml:space="preserve">CL00752</t>
  </si>
  <si>
    <t xml:space="preserve">CL00753</t>
  </si>
  <si>
    <t xml:space="preserve">CL00754</t>
  </si>
  <si>
    <t xml:space="preserve">CL00755</t>
  </si>
  <si>
    <t xml:space="preserve">CL00756</t>
  </si>
  <si>
    <t xml:space="preserve">CL00757</t>
  </si>
  <si>
    <t xml:space="preserve">CL00758</t>
  </si>
  <si>
    <t xml:space="preserve">CL00759</t>
  </si>
  <si>
    <t xml:space="preserve">CL00760</t>
  </si>
  <si>
    <t xml:space="preserve">CL00761</t>
  </si>
  <si>
    <t xml:space="preserve">CL00762</t>
  </si>
  <si>
    <t xml:space="preserve">CL00763</t>
  </si>
  <si>
    <t xml:space="preserve">CL00764</t>
  </si>
  <si>
    <t xml:space="preserve">CL00765</t>
  </si>
  <si>
    <t xml:space="preserve">CL00766</t>
  </si>
  <si>
    <t xml:space="preserve">CL00767</t>
  </si>
  <si>
    <t xml:space="preserve">CL00768</t>
  </si>
  <si>
    <t xml:space="preserve">CL00769</t>
  </si>
  <si>
    <t xml:space="preserve">CL00770</t>
  </si>
  <si>
    <t xml:space="preserve">CL00771</t>
  </si>
  <si>
    <t xml:space="preserve">CL00772</t>
  </si>
  <si>
    <t xml:space="preserve">CL00773</t>
  </si>
  <si>
    <t xml:space="preserve">CL00774</t>
  </si>
  <si>
    <t xml:space="preserve">CL00775</t>
  </si>
  <si>
    <t xml:space="preserve">CL00776</t>
  </si>
  <si>
    <t xml:space="preserve">CL00777</t>
  </si>
  <si>
    <t xml:space="preserve">CL00778</t>
  </si>
  <si>
    <t xml:space="preserve">CL00779</t>
  </si>
  <si>
    <t xml:space="preserve">CL00780</t>
  </si>
  <si>
    <t xml:space="preserve">CL00781</t>
  </si>
  <si>
    <t xml:space="preserve">CL00782</t>
  </si>
  <si>
    <t xml:space="preserve">CL00783</t>
  </si>
  <si>
    <t xml:space="preserve">CL00784</t>
  </si>
  <si>
    <t xml:space="preserve">CL00785</t>
  </si>
  <si>
    <t xml:space="preserve">CL00786</t>
  </si>
  <si>
    <t xml:space="preserve">CL00787</t>
  </si>
  <si>
    <t xml:space="preserve">CL00788</t>
  </si>
  <si>
    <t xml:space="preserve">CL00789</t>
  </si>
  <si>
    <t xml:space="preserve">CL00790</t>
  </si>
  <si>
    <t xml:space="preserve">CL00791</t>
  </si>
  <si>
    <t xml:space="preserve">CL00792</t>
  </si>
  <si>
    <t xml:space="preserve">CL00793</t>
  </si>
  <si>
    <t xml:space="preserve">CL00794</t>
  </si>
  <si>
    <t xml:space="preserve">CL00795</t>
  </si>
  <si>
    <t xml:space="preserve">CL00796</t>
  </si>
  <si>
    <t xml:space="preserve">CL00797</t>
  </si>
  <si>
    <t xml:space="preserve">CL00798</t>
  </si>
  <si>
    <t xml:space="preserve">CL00799</t>
  </si>
  <si>
    <t xml:space="preserve">CL00800</t>
  </si>
  <si>
    <t xml:space="preserve">CL00801</t>
  </si>
  <si>
    <t xml:space="preserve">CL00802</t>
  </si>
  <si>
    <t xml:space="preserve">CL00803</t>
  </si>
  <si>
    <t xml:space="preserve">CL00804</t>
  </si>
  <si>
    <t xml:space="preserve">CL00805</t>
  </si>
  <si>
    <t xml:space="preserve">CL00806</t>
  </si>
  <si>
    <t xml:space="preserve">CL00807</t>
  </si>
  <si>
    <t xml:space="preserve">27300</t>
  </si>
  <si>
    <t xml:space="preserve">CL00808</t>
  </si>
  <si>
    <t xml:space="preserve">CL00809</t>
  </si>
  <si>
    <t xml:space="preserve">CL00810</t>
  </si>
  <si>
    <t xml:space="preserve">CL00811</t>
  </si>
  <si>
    <t xml:space="preserve">CL00812</t>
  </si>
  <si>
    <t xml:space="preserve">CL00813</t>
  </si>
  <si>
    <t xml:space="preserve">CL00814</t>
  </si>
  <si>
    <t xml:space="preserve">CL00815</t>
  </si>
  <si>
    <t xml:space="preserve">CL00816</t>
  </si>
  <si>
    <t xml:space="preserve">CL00817</t>
  </si>
  <si>
    <t xml:space="preserve">CL00818</t>
  </si>
  <si>
    <t xml:space="preserve">CL00819</t>
  </si>
  <si>
    <t xml:space="preserve">CL00820</t>
  </si>
  <si>
    <t xml:space="preserve">CL00821</t>
  </si>
  <si>
    <t xml:space="preserve">CL00822</t>
  </si>
  <si>
    <t xml:space="preserve">CL00823</t>
  </si>
  <si>
    <t xml:space="preserve">CL00824</t>
  </si>
  <si>
    <t xml:space="preserve">CL00825</t>
  </si>
  <si>
    <t xml:space="preserve">CL00826</t>
  </si>
  <si>
    <t xml:space="preserve">CL00827</t>
  </si>
  <si>
    <t xml:space="preserve">CL00828</t>
  </si>
  <si>
    <t xml:space="preserve">CL00829</t>
  </si>
  <si>
    <t xml:space="preserve">CL00830</t>
  </si>
  <si>
    <t xml:space="preserve">CL00831</t>
  </si>
  <si>
    <t xml:space="preserve">CL00832</t>
  </si>
  <si>
    <t xml:space="preserve">CL00833</t>
  </si>
  <si>
    <t xml:space="preserve">CL00834</t>
  </si>
  <si>
    <t xml:space="preserve">CL00835</t>
  </si>
  <si>
    <t xml:space="preserve">CL00836</t>
  </si>
  <si>
    <t xml:space="preserve">CL00837</t>
  </si>
  <si>
    <t xml:space="preserve">CL00838</t>
  </si>
  <si>
    <t xml:space="preserve">CL00839</t>
  </si>
  <si>
    <t xml:space="preserve">CL00840</t>
  </si>
  <si>
    <t xml:space="preserve">CL00841</t>
  </si>
  <si>
    <t xml:space="preserve">CL00842</t>
  </si>
  <si>
    <t xml:space="preserve">CL00843</t>
  </si>
  <si>
    <t xml:space="preserve">CL00844</t>
  </si>
  <si>
    <t xml:space="preserve">CL00845</t>
  </si>
  <si>
    <t xml:space="preserve">CL00846</t>
  </si>
  <si>
    <t xml:space="preserve">CL00847</t>
  </si>
  <si>
    <t xml:space="preserve">CL00848</t>
  </si>
  <si>
    <t xml:space="preserve">CL00849</t>
  </si>
  <si>
    <t xml:space="preserve">CL00850</t>
  </si>
  <si>
    <t xml:space="preserve">CL00851</t>
  </si>
  <si>
    <t xml:space="preserve">CL00852</t>
  </si>
  <si>
    <t xml:space="preserve">CL00853</t>
  </si>
  <si>
    <t xml:space="preserve">CL00854</t>
  </si>
  <si>
    <t xml:space="preserve">CL00855</t>
  </si>
  <si>
    <t xml:space="preserve">CL00856</t>
  </si>
  <si>
    <t xml:space="preserve">CL00857</t>
  </si>
  <si>
    <t xml:space="preserve">CL00858</t>
  </si>
  <si>
    <t xml:space="preserve">CL00859</t>
  </si>
  <si>
    <t xml:space="preserve">CL00860</t>
  </si>
  <si>
    <t xml:space="preserve">CL00861</t>
  </si>
  <si>
    <t xml:space="preserve">CL00862</t>
  </si>
  <si>
    <t xml:space="preserve">CL00863</t>
  </si>
  <si>
    <t xml:space="preserve">CL00864</t>
  </si>
  <si>
    <t xml:space="preserve">CL00865</t>
  </si>
  <si>
    <t xml:space="preserve">CL00866</t>
  </si>
  <si>
    <t xml:space="preserve">CL00867</t>
  </si>
  <si>
    <t xml:space="preserve">CL00868</t>
  </si>
  <si>
    <t xml:space="preserve">CL00869</t>
  </si>
  <si>
    <t xml:space="preserve">CL00870</t>
  </si>
  <si>
    <t xml:space="preserve">CL00871</t>
  </si>
  <si>
    <t xml:space="preserve">CL00872</t>
  </si>
  <si>
    <t xml:space="preserve">CL00873</t>
  </si>
  <si>
    <t xml:space="preserve">CL00874</t>
  </si>
  <si>
    <t xml:space="preserve">CL00875</t>
  </si>
  <si>
    <t xml:space="preserve">CL00876</t>
  </si>
  <si>
    <t xml:space="preserve">CL00877</t>
  </si>
  <si>
    <t xml:space="preserve">CL00878</t>
  </si>
  <si>
    <t xml:space="preserve">CL00879</t>
  </si>
  <si>
    <t xml:space="preserve">CL00880</t>
  </si>
  <si>
    <t xml:space="preserve">CL00881</t>
  </si>
  <si>
    <t xml:space="preserve">CL00882</t>
  </si>
  <si>
    <t xml:space="preserve">CL00883</t>
  </si>
  <si>
    <t xml:space="preserve">CL00884</t>
  </si>
  <si>
    <t xml:space="preserve">CL00885</t>
  </si>
  <si>
    <t xml:space="preserve">CL00886</t>
  </si>
  <si>
    <t xml:space="preserve">CL00887</t>
  </si>
  <si>
    <t xml:space="preserve">CL00888</t>
  </si>
  <si>
    <t xml:space="preserve">CL00889</t>
  </si>
  <si>
    <t xml:space="preserve">CL00890</t>
  </si>
  <si>
    <t xml:space="preserve">87100</t>
  </si>
  <si>
    <t xml:space="preserve">CL00891</t>
  </si>
  <si>
    <t xml:space="preserve">CL00892</t>
  </si>
  <si>
    <t xml:space="preserve">CL00893</t>
  </si>
  <si>
    <t xml:space="preserve">CL00894</t>
  </si>
  <si>
    <t xml:space="preserve">CL00895</t>
  </si>
  <si>
    <t xml:space="preserve">CL00896</t>
  </si>
  <si>
    <t xml:space="preserve">CL00897</t>
  </si>
  <si>
    <t xml:space="preserve">CL00898</t>
  </si>
  <si>
    <t xml:space="preserve">CL00899</t>
  </si>
  <si>
    <t xml:space="preserve">CL00900</t>
  </si>
  <si>
    <t xml:space="preserve">CL00901</t>
  </si>
  <si>
    <t xml:space="preserve">CL00902</t>
  </si>
  <si>
    <t xml:space="preserve">CL00903</t>
  </si>
  <si>
    <t xml:space="preserve">CL00904</t>
  </si>
  <si>
    <t xml:space="preserve">CL00905</t>
  </si>
  <si>
    <t xml:space="preserve">CL00906</t>
  </si>
  <si>
    <t xml:space="preserve">CL00907</t>
  </si>
  <si>
    <t xml:space="preserve">CL00908</t>
  </si>
  <si>
    <t xml:space="preserve">CL00909</t>
  </si>
  <si>
    <t xml:space="preserve">CL00910</t>
  </si>
  <si>
    <t xml:space="preserve">CL00911</t>
  </si>
  <si>
    <t xml:space="preserve">CL00912</t>
  </si>
  <si>
    <t xml:space="preserve">CL00913</t>
  </si>
  <si>
    <t xml:space="preserve">CL00914</t>
  </si>
  <si>
    <t xml:space="preserve">CL00915</t>
  </si>
  <si>
    <t xml:space="preserve">CL00916</t>
  </si>
  <si>
    <t xml:space="preserve">CL00917</t>
  </si>
  <si>
    <t xml:space="preserve">CL00918</t>
  </si>
  <si>
    <t xml:space="preserve">CL00919</t>
  </si>
  <si>
    <t xml:space="preserve">CL00920</t>
  </si>
  <si>
    <t xml:space="preserve">CL00921</t>
  </si>
  <si>
    <t xml:space="preserve">CL00922</t>
  </si>
  <si>
    <t xml:space="preserve">CL00923</t>
  </si>
  <si>
    <t xml:space="preserve">CL00924</t>
  </si>
  <si>
    <t xml:space="preserve">CL00925</t>
  </si>
  <si>
    <t xml:space="preserve">CL00926</t>
  </si>
  <si>
    <t xml:space="preserve">CL00927</t>
  </si>
  <si>
    <t xml:space="preserve">CL00928</t>
  </si>
  <si>
    <t xml:space="preserve">CL00929</t>
  </si>
  <si>
    <t xml:space="preserve">32600</t>
  </si>
  <si>
    <t xml:space="preserve">CL00930</t>
  </si>
  <si>
    <t xml:space="preserve">CL00931</t>
  </si>
  <si>
    <t xml:space="preserve">CL00932</t>
  </si>
  <si>
    <t xml:space="preserve">CL00933</t>
  </si>
  <si>
    <t xml:space="preserve">CL00934</t>
  </si>
  <si>
    <t xml:space="preserve">CL00935</t>
  </si>
  <si>
    <t xml:space="preserve">CL00936</t>
  </si>
  <si>
    <t xml:space="preserve">CL00937</t>
  </si>
  <si>
    <t xml:space="preserve">CL00938</t>
  </si>
  <si>
    <t xml:space="preserve">CL00939</t>
  </si>
  <si>
    <t xml:space="preserve">CL00940</t>
  </si>
  <si>
    <t xml:space="preserve">CL00941</t>
  </si>
  <si>
    <t xml:space="preserve">CL00942</t>
  </si>
  <si>
    <t xml:space="preserve">CL00943</t>
  </si>
  <si>
    <t xml:space="preserve">CL00944</t>
  </si>
  <si>
    <t xml:space="preserve">CL00945</t>
  </si>
  <si>
    <t xml:space="preserve">CL00946</t>
  </si>
  <si>
    <t xml:space="preserve">CL00947</t>
  </si>
  <si>
    <t xml:space="preserve">CL00948</t>
  </si>
  <si>
    <t xml:space="preserve">CL00949</t>
  </si>
  <si>
    <t xml:space="preserve">CL00950</t>
  </si>
  <si>
    <t xml:space="preserve">CL00951</t>
  </si>
  <si>
    <t xml:space="preserve">CL00952</t>
  </si>
  <si>
    <t xml:space="preserve">CL00953</t>
  </si>
  <si>
    <t xml:space="preserve">CL00954</t>
  </si>
  <si>
    <t xml:space="preserve">CL00955</t>
  </si>
  <si>
    <t xml:space="preserve">CL00956</t>
  </si>
  <si>
    <t xml:space="preserve">CL00957</t>
  </si>
  <si>
    <t xml:space="preserve">CL00958</t>
  </si>
  <si>
    <t xml:space="preserve">CL00959</t>
  </si>
  <si>
    <t xml:space="preserve">CL00960</t>
  </si>
  <si>
    <t xml:space="preserve">CL00961</t>
  </si>
  <si>
    <t xml:space="preserve">CL00962</t>
  </si>
  <si>
    <t xml:space="preserve">CL00963</t>
  </si>
  <si>
    <t xml:space="preserve">CL00964</t>
  </si>
  <si>
    <t xml:space="preserve">CL00965</t>
  </si>
  <si>
    <t xml:space="preserve">CL00966</t>
  </si>
  <si>
    <t xml:space="preserve">CL00967</t>
  </si>
  <si>
    <t xml:space="preserve">CL00968</t>
  </si>
  <si>
    <t xml:space="preserve">CL00969</t>
  </si>
  <si>
    <t xml:space="preserve">CL00970</t>
  </si>
  <si>
    <t xml:space="preserve">CL00971</t>
  </si>
  <si>
    <t xml:space="preserve">CL00972</t>
  </si>
  <si>
    <t xml:space="preserve">CL00973</t>
  </si>
  <si>
    <t xml:space="preserve">CL00974</t>
  </si>
  <si>
    <t xml:space="preserve">CL00975</t>
  </si>
  <si>
    <t xml:space="preserve">CL00976</t>
  </si>
  <si>
    <t xml:space="preserve">CL00977</t>
  </si>
  <si>
    <t xml:space="preserve">CL00978</t>
  </si>
  <si>
    <t xml:space="preserve">CL00979</t>
  </si>
  <si>
    <t xml:space="preserve">CL00980</t>
  </si>
  <si>
    <t xml:space="preserve">CL00981</t>
  </si>
  <si>
    <t xml:space="preserve">CL00982</t>
  </si>
  <si>
    <t xml:space="preserve">CL00983</t>
  </si>
  <si>
    <t xml:space="preserve">CL00984</t>
  </si>
  <si>
    <t xml:space="preserve">CL00985</t>
  </si>
  <si>
    <t xml:space="preserve">CL00986</t>
  </si>
  <si>
    <t xml:space="preserve">CL00987</t>
  </si>
  <si>
    <t xml:space="preserve">CL00988</t>
  </si>
  <si>
    <t xml:space="preserve">CL00989</t>
  </si>
  <si>
    <t xml:space="preserve">CL00990</t>
  </si>
  <si>
    <t xml:space="preserve">CL00991</t>
  </si>
  <si>
    <t xml:space="preserve">CL00992</t>
  </si>
  <si>
    <t xml:space="preserve">CL00993</t>
  </si>
  <si>
    <t xml:space="preserve">CL00994</t>
  </si>
  <si>
    <t xml:space="preserve">CL00995</t>
  </si>
  <si>
    <t xml:space="preserve">CL00996</t>
  </si>
  <si>
    <t xml:space="preserve">CL00997</t>
  </si>
  <si>
    <t xml:space="preserve">CL00998</t>
  </si>
  <si>
    <t xml:space="preserve">CL00999</t>
  </si>
  <si>
    <t xml:space="preserve">CL01000</t>
  </si>
  <si>
    <t xml:space="preserve">Data dictionary — Customers sheet</t>
  </si>
  <si>
    <t xml:space="preserve">Demographic and behavioural extract as of 2026-09-13 for 1,000 retail customers (synthetic data), assembled from three source systems (master data, accounts, cards &amp; loans). 'Expected values' is the plausible range according to the business rules. The second table lists the only missing-value conventions the source systems document: anything else that looks like a placeholder is undocumented and has to be investigated.</t>
  </si>
  <si>
    <t xml:space="preserve">Column</t>
  </si>
  <si>
    <t xml:space="preserve">Type</t>
  </si>
  <si>
    <t xml:space="preserve">Description</t>
  </si>
  <si>
    <t xml:space="preserve">Expected values</t>
  </si>
  <si>
    <t xml:space="preserve">Excel column</t>
  </si>
  <si>
    <t xml:space="preserve">Text (key)</t>
  </si>
  <si>
    <t xml:space="preserve">Unique customer identifier.</t>
  </si>
  <si>
    <t xml:space="preserve">Unique; format CL00001</t>
  </si>
  <si>
    <t xml:space="preserve">A</t>
  </si>
  <si>
    <t xml:space="preserve">Integer</t>
  </si>
  <si>
    <t xml:space="preserve">Customer age in completed years.</t>
  </si>
  <si>
    <t xml:space="preserve">18 – 100</t>
  </si>
  <si>
    <t xml:space="preserve">B</t>
  </si>
  <si>
    <t xml:space="preserve">Categorical</t>
  </si>
  <si>
    <t xml:space="preserve">Gender as recorded in the master data.</t>
  </si>
  <si>
    <t xml:space="preserve">M, F</t>
  </si>
  <si>
    <t xml:space="preserve">C</t>
  </si>
  <si>
    <t xml:space="preserve">Region of residence (Italy).</t>
  </si>
  <si>
    <t xml:space="preserve">One of the 20 Italian regions, standard spelling</t>
  </si>
  <si>
    <t xml:space="preserve">D</t>
  </si>
  <si>
    <t xml:space="preserve">Declared occupation.</t>
  </si>
  <si>
    <t xml:space="preserve">Employee, Manual worker, Self-employed, Executive, Business owner, Shopkeeper, Teacher, Student, Retired, Unemployed</t>
  </si>
  <si>
    <t xml:space="preserve">E</t>
  </si>
  <si>
    <t xml:space="preserve">Marital status.</t>
  </si>
  <si>
    <t xml:space="preserve">Single, Married, Divorced, Widowed</t>
  </si>
  <si>
    <t xml:space="preserve">Numeric</t>
  </si>
  <si>
    <t xml:space="preserve">Declared gross annual income, in euros.</t>
  </si>
  <si>
    <t xml:space="preserve">&gt; 0; typically 4,000 – 200,000</t>
  </si>
  <si>
    <t xml:space="preserve">G</t>
  </si>
  <si>
    <t xml:space="preserve">Years of relationship with the bank.</t>
  </si>
  <si>
    <t xml:space="preserve">0 – 40 and ≤ Age − 18</t>
  </si>
  <si>
    <t xml:space="preserve">H</t>
  </si>
  <si>
    <t xml:space="preserve">Date</t>
  </si>
  <si>
    <t xml:space="preserve">Opening date of the first account.</t>
  </si>
  <si>
    <t xml:space="preserve">Between 1980 and the extraction date (2026-09-13); consistent with Tenure_Years</t>
  </si>
  <si>
    <t xml:space="preserve">I</t>
  </si>
  <si>
    <t xml:space="preserve">Main contact channel.</t>
  </si>
  <si>
    <t xml:space="preserve">Branch, App, Online Banking, Phone</t>
  </si>
  <si>
    <t xml:space="preserve">J</t>
  </si>
  <si>
    <t xml:space="preserve">Number of active products (account, cards, mortgage, investments…).</t>
  </si>
  <si>
    <t xml:space="preserve">1 – 6</t>
  </si>
  <si>
    <t xml:space="preserve">K</t>
  </si>
  <si>
    <t xml:space="preserve">Current account balance at the extraction date.</t>
  </si>
  <si>
    <t xml:space="preserve">May be slightly negative (overdraft facility); typically −2,500 – 100,000</t>
  </si>
  <si>
    <t xml:space="preserve">L</t>
  </si>
  <si>
    <t xml:space="preserve">Total balance of savings deposits and investments.</t>
  </si>
  <si>
    <t xml:space="preserve">≥ 0</t>
  </si>
  <si>
    <t xml:space="preserve">Average number of monthly transactions (last 12 months).</t>
  </si>
  <si>
    <t xml:space="preserve">0 – 150</t>
  </si>
  <si>
    <t xml:space="preserve">N</t>
  </si>
  <si>
    <t xml:space="preserve">Average amount per transaction.</t>
  </si>
  <si>
    <t xml:space="preserve">&gt; 0; typically 10 – 500</t>
  </si>
  <si>
    <t xml:space="preserve">O</t>
  </si>
  <si>
    <t xml:space="preserve">Average number of monthly ATM withdrawals.</t>
  </si>
  <si>
    <t xml:space="preserve">0 – 15</t>
  </si>
  <si>
    <t xml:space="preserve">P</t>
  </si>
  <si>
    <t xml:space="preserve">Monthly credit card limit (0 = no card).</t>
  </si>
  <si>
    <t xml:space="preserve">0 or 500 – 15,000</t>
  </si>
  <si>
    <t xml:space="preserve">Q</t>
  </si>
  <si>
    <t xml:space="preserve">Average monthly credit card spend.</t>
  </si>
  <si>
    <t xml:space="preserve">0 – Card_Limit_EUR</t>
  </si>
  <si>
    <t xml:space="preserve">R</t>
  </si>
  <si>
    <t xml:space="preserve">Outstanding mortgage balance (0 = no mortgage).</t>
  </si>
  <si>
    <t xml:space="preserve">S</t>
  </si>
  <si>
    <t xml:space="preserve">Monthly mortgage instalment.</t>
  </si>
  <si>
    <t xml:space="preserve">0 if no mortgage; &gt; 0 if Mortgage_Balance_EUR &gt; 0; below monthly income</t>
  </si>
  <si>
    <t xml:space="preserve">T</t>
  </si>
  <si>
    <t xml:space="preserve">Internal creditworthiness score.</t>
  </si>
  <si>
    <t xml:space="preserve">300 – 850</t>
  </si>
  <si>
    <t xml:space="preserve">U</t>
  </si>
  <si>
    <t xml:space="preserve">Complaints filed in the last 12 months.</t>
  </si>
  <si>
    <t xml:space="preserve">0 – 5</t>
  </si>
  <si>
    <t xml:space="preserve">V</t>
  </si>
  <si>
    <t xml:space="preserve">Missing-value conventions documented by the source systems</t>
  </si>
  <si>
    <t xml:space="preserve">Code</t>
  </si>
  <si>
    <t xml:space="preserve">Meaning</t>
  </si>
  <si>
    <t xml:space="preserve">0</t>
  </si>
  <si>
    <t xml:space="preserve">No credit card. A blank is NOT documented.</t>
  </si>
  <si>
    <t xml:space="preserve">No credit card (always 0 when Card_Limit_EUR is 0).</t>
  </si>
  <si>
    <t xml:space="preserve">No mortgage. A blank is NOT documented.</t>
  </si>
  <si>
    <t xml:space="preserve">No mortgage (always 0 when Mortgage_Balance_EUR is 0).</t>
  </si>
  <si>
    <t xml:space="preserve">(blank)</t>
  </si>
  <si>
    <t xml:space="preserve">Undefined when Monthly_Transactions is 0 (dormant account).</t>
  </si>
  <si>
    <t xml:space="preserve">Any other column</t>
  </si>
  <si>
    <t xml:space="preserve">—</t>
  </si>
  <si>
    <t xml:space="preserve">No missing-value code is documented by the source systems.</t>
  </si>
  <si>
    <t xml:space="preserve">Codes we treat as missing</t>
  </si>
  <si>
    <t xml:space="preserve">One list, referenced by every formula in Clean and Missing_Profile: when a new placeholder shows up in a feed we add it here and the whole workbook follows. Case-insensitive; leading/trailing spaces are removed with TRIM before the comparison.</t>
  </si>
  <si>
    <t xml:space="preserve">Text placeholder</t>
  </si>
  <si>
    <t xml:space="preserve">Where it typically comes from</t>
  </si>
  <si>
    <t xml:space="preserve">Manual data entry, CSV exports</t>
  </si>
  <si>
    <t xml:space="preserve">R / statistical exports</t>
  </si>
  <si>
    <t xml:space="preserve">n.a.</t>
  </si>
  <si>
    <t xml:space="preserve">Manual data entry</t>
  </si>
  <si>
    <t xml:space="preserve">Italian back-office ('non disponibile')</t>
  </si>
  <si>
    <t xml:space="preserve">Legacy data-entry masks</t>
  </si>
  <si>
    <t xml:space="preserve">Reports where blank cells are rendered as a dash</t>
  </si>
  <si>
    <t xml:space="preserve">--</t>
  </si>
  <si>
    <t xml:space="preserve">Same as '-'</t>
  </si>
  <si>
    <t xml:space="preserve">CRM default category</t>
  </si>
  <si>
    <t xml:space="preserve">NULL</t>
  </si>
  <si>
    <t xml:space="preserve">Database exports that print NULL literally</t>
  </si>
  <si>
    <t xml:space="preserve">None</t>
  </si>
  <si>
    <t xml:space="preserve">Python / pandas exports</t>
  </si>
  <si>
    <t xml:space="preserve">Numeric sentinels — column-specific, therefore written in the formula of that column</t>
  </si>
  <si>
    <t xml:space="preserve">Value</t>
  </si>
  <si>
    <t xml:space="preserve">Why we treat it as missing</t>
  </si>
  <si>
    <t xml:space="preserve">An age of 0 is impossible for a bank customer: a default value written by the loader.</t>
  </si>
  <si>
    <t xml:space="preserve">-999</t>
  </si>
  <si>
    <t xml:space="preserve">Negative income, always the same figure: the classic legacy 'not available' code.</t>
  </si>
  <si>
    <t xml:space="preserve">9999</t>
  </si>
  <si>
    <t xml:space="preserve">Out of scale and repeated identically; a placeholder, not a heavy user.</t>
  </si>
  <si>
    <t xml:space="preserve">The score ranges 300 – 850; 0 means 'not computed'.</t>
  </si>
  <si>
    <t xml:space="preserve">1970-01-01</t>
  </si>
  <si>
    <t xml:space="preserve">Unix epoch: what a system writes when the date field was empty at load time.</t>
  </si>
  <si>
    <t xml:space="preserve">Values that are NOT missing (recoverable or structural)</t>
  </si>
  <si>
    <t xml:space="preserve">Numbers stored as text</t>
  </si>
  <si>
    <t xml:space="preserve">e.g. '35000' with the green triangle: AVERAGE, SUM and COUNT skip them silently. Clean converts them with VALUE().</t>
  </si>
  <si>
    <t xml:space="preserve">Structural blanks</t>
  </si>
  <si>
    <t xml:space="preserve">No card, no mortgage, dormant account, no complaints: the value does not exist. We replace them with the documented constant (0), never with a mean.</t>
  </si>
  <si>
    <t xml:space="preserve">Whitespace-only cells</t>
  </si>
  <si>
    <t xml:space="preserve">Look empty, but COUNTBLANK does not count them and a filter shows them as a separate item. Clean maps them to a true blank.</t>
  </si>
  <si>
    <t xml:space="preserve">'Unknown' in a categorical column</t>
  </si>
  <si>
    <t xml:space="preserve">We normalise it to blank in Clean and then decide, per column, whether to keep an explicit 'Unknown' category (usually yes) or impute the mode.</t>
  </si>
  <si>
    <t xml:space="preserve">Missing-value profile — one row per column, all live formulas on the Customers sheet</t>
  </si>
  <si>
    <t xml:space="preserve">Step 1: how much is missing, where, and in which disguise. Blank cells are only part of the story: whitespace-only cells, text placeholders (list in Codes) and numeric sentinels (column I, editable) are missing values too; numbers stored as text are not missing but are ignored by every statistical function. The summary on top uses the row-level view of Missing_Matrix.</t>
  </si>
  <si>
    <t xml:space="preserve">Cells in the Customers table</t>
  </si>
  <si>
    <t xml:space="preserve">Effective missing cells (blank + whitespace + placeholders + sentinels)</t>
  </si>
  <si>
    <t xml:space="preserve">% of cells missing</t>
  </si>
  <si>
    <t xml:space="preserve">Rows with at least one missing value</t>
  </si>
  <si>
    <t xml:space="preserve">Complete rows (what listwise deletion would keep)</t>
  </si>
  <si>
    <t xml:space="preserve">Ghost records (only the ID is populated)</t>
  </si>
  <si>
    <t xml:space="preserve">Mostly-empty records (more than half of the columns missing)</t>
  </si>
  <si>
    <t xml:space="preserve">#</t>
  </si>
  <si>
    <t xml:space="preserve">Col</t>
  </si>
  <si>
    <t xml:space="preserve">Rows</t>
  </si>
  <si>
    <t xml:space="preserve">Blank cells
COUNTBLANK</t>
  </si>
  <si>
    <t xml:space="preserve">Whitespace-only
LEN(TRIM())=0</t>
  </si>
  <si>
    <t xml:space="preserve">Text placeholders
(list in Codes)</t>
  </si>
  <si>
    <t xml:space="preserve">Numeric sentinel
(edit here)</t>
  </si>
  <si>
    <t xml:space="preserve">Sentinel cells
COUNTIF</t>
  </si>
  <si>
    <t xml:space="preserve">Effective missing</t>
  </si>
  <si>
    <t xml:space="preserve">% missing</t>
  </si>
  <si>
    <t xml:space="preserve">Numbers stored as text
(recoverable)</t>
  </si>
  <si>
    <t xml:space="preserve">Of which structural
(not applicable)</t>
  </si>
  <si>
    <t xml:space="preserve">What we do</t>
  </si>
  <si>
    <t xml:space="preserve">Key: must never be missing. Ghost records are found through the other columns.</t>
  </si>
  <si>
    <t xml:space="preserve">Median imputation + missing flag; 0 is treated as missing first.</t>
  </si>
  <si>
    <t xml:space="preserve">Keep an explicit 'Unknown' category (mode imputation would hide the information).</t>
  </si>
  <si>
    <t xml:space="preserve">TRIM, then explicit 'Unknown' category.</t>
  </si>
  <si>
    <t xml:space="preserve">Explicit 'Unknown' category; note that the group-based imputation of Income then needs a fallback.</t>
  </si>
  <si>
    <t xml:space="preserve">Explicit 'Unknown' category.</t>
  </si>
  <si>
    <t xml:space="preserve">Group median by Occupation + missing flag (MAR). Convert the text numbers with VALUE first.</t>
  </si>
  <si>
    <t xml:space="preserve">Derive from Account_Open_Date with DATEDIF; median only as a fallback.</t>
  </si>
  <si>
    <t xml:space="preserve">Derive from Tenure_Years (approximate) or leave blank; never impute a mean date.</t>
  </si>
  <si>
    <t xml:space="preserve">Explicit 'Unknown' category — compare with the mode in Strategies.</t>
  </si>
  <si>
    <t xml:space="preserve">Median (integer) imputation.</t>
  </si>
  <si>
    <t xml:space="preserve">Median imputation.</t>
  </si>
  <si>
    <t xml:space="preserve">Missing rate grows with wealth (MNAR): no single value is unbiased. Median + flag, and ask the data owner.</t>
  </si>
  <si>
    <t xml:space="preserve">9999 is a sentinel; the 0s are real (dormant accounts). Median for the true blanks.</t>
  </si>
  <si>
    <t xml:space="preserve">Structural when Monthly_Transactions = 0 (leave blank or 0); median for the other blanks.</t>
  </si>
  <si>
    <t xml:space="preserve">Median imputation; 'NA' is a text placeholder.</t>
  </si>
  <si>
    <t xml:space="preserve">Blank + blank spend = no card → 0. Blank with a spend present = genuinely missing → verify.</t>
  </si>
  <si>
    <t xml:space="preserve">Blank + blank limit = no card → 0. Blank with a limit present → limit × average spend/limit ratio.</t>
  </si>
  <si>
    <t xml:space="preserve">Blank + blank payment = no mortgage → 0. Blank with a payment present → verify.</t>
  </si>
  <si>
    <t xml:space="preserve">Blank + blank balance = no mortgage → 0. Blank with a balance present → balance × average payment/balance ratio.</t>
  </si>
  <si>
    <t xml:space="preserve">Mean (symmetric distribution) or median; 0 is a sentinel.</t>
  </si>
  <si>
    <t xml:space="preserve">? — a blank may mean 0, ask the data owner</t>
  </si>
  <si>
    <t xml:space="preserve">Blank probably means 0, but not always: constant 0 + missing flag, and ask the data owner.</t>
  </si>
  <si>
    <t xml:space="preserve">Total</t>
  </si>
  <si>
    <t xml:space="preserve">Reading the table: 'Effective missing' = blank + whitespace + placeholder + sentinel. The Codes sheet holds the placeholder list; the sentinel in column I can be changed and the counts follow. Numbers stored as text are counted separately because they are recoverable with VALUE(), yet AVERAGE/SUM/COUNT ignore them until we convert them.</t>
  </si>
  <si>
    <t xml:space="preserve">Missing cells in row</t>
  </si>
  <si>
    <t xml:space="preserve">Status</t>
  </si>
  <si>
    <t xml:space="preserve">% of columns missing</t>
  </si>
  <si>
    <t xml:space="preserve">Record type</t>
  </si>
  <si>
    <t xml:space="preserve">Missing per column</t>
  </si>
  <si>
    <t xml:space="preserve">Age (clean)</t>
  </si>
  <si>
    <t xml:space="preserve">Age → median</t>
  </si>
  <si>
    <t xml:space="preserve">Age missing flag</t>
  </si>
  <si>
    <t xml:space="preserve">Occupation (clean)</t>
  </si>
  <si>
    <t xml:space="preserve">Occupation → 'Unknown'</t>
  </si>
  <si>
    <t xml:space="preserve">Income (clean)</t>
  </si>
  <si>
    <t xml:space="preserve">Income → mean</t>
  </si>
  <si>
    <t xml:space="preserve">Income → median</t>
  </si>
  <si>
    <t xml:space="preserve">Income → group median by Occupation</t>
  </si>
  <si>
    <t xml:space="preserve">Income missing flag</t>
  </si>
  <si>
    <t xml:space="preserve">Tenure (clean)</t>
  </si>
  <si>
    <t xml:space="preserve">Open date (clean)</t>
  </si>
  <si>
    <t xml:space="preserve">Tenure → derived from date</t>
  </si>
  <si>
    <t xml:space="preserve">Tenure source</t>
  </si>
  <si>
    <t xml:space="preserve">Savings (clean)</t>
  </si>
  <si>
    <t xml:space="preserve">Savings → median</t>
  </si>
  <si>
    <t xml:space="preserve">Savings missing flag</t>
  </si>
  <si>
    <t xml:space="preserve">Credit score (clean)</t>
  </si>
  <si>
    <t xml:space="preserve">Credit score → mean</t>
  </si>
  <si>
    <t xml:space="preserve">Channel (clean)</t>
  </si>
  <si>
    <t xml:space="preserve">Channel → mode</t>
  </si>
  <si>
    <t xml:space="preserve">Channel → 'Unknown'</t>
  </si>
  <si>
    <t xml:space="preserve">Card limit (clean)</t>
  </si>
  <si>
    <t xml:space="preserve">Card spend (clean)</t>
  </si>
  <si>
    <t xml:space="preserve">Card limit → handled</t>
  </si>
  <si>
    <t xml:space="preserve">Card spend → handled (limit × ratio)</t>
  </si>
  <si>
    <t xml:space="preserve">Card status</t>
  </si>
  <si>
    <t xml:space="preserve">Mortgage balance (clean)</t>
  </si>
  <si>
    <t xml:space="preserve">Mortgage payment (clean)</t>
  </si>
  <si>
    <t xml:space="preserve">Mortgage balance → handled</t>
  </si>
  <si>
    <t xml:space="preserve">Mortgage payment → handled (balance × ratio)</t>
  </si>
  <si>
    <t xml:space="preserve">Complaints (clean)</t>
  </si>
  <si>
    <t xml:space="preserve">Complaints → 0 (NULL means 0)</t>
  </si>
  <si>
    <t xml:space="preserve">Complaints missing flag</t>
  </si>
  <si>
    <t xml:space="preserve">Listwise deletion (all 21 columns)</t>
  </si>
  <si>
    <t xml:space="preserve">Listwise deletion (8 model columns)</t>
  </si>
  <si>
    <t xml:space="preserve">Strategies — reference values, listwise deletion, group profiles, and (trainer only) accuracy vs. the truth</t>
  </si>
  <si>
    <t xml:space="preserve">Sections 1–4 are what participants can build from Clean alone. Section 5 uses Ground_Truth, which they do not have: it measures what each strategy does to the mean, the variance and the individual values.</t>
  </si>
  <si>
    <t xml:space="preserve">1. Reference values used by the Imputed sheet (computed once, referenced 1,000 times)</t>
  </si>
  <si>
    <t xml:space="preserve">Age — median</t>
  </si>
  <si>
    <t xml:space="preserve">MEDIAN ignores the blanks and is robust to the extremes.</t>
  </si>
  <si>
    <t xml:space="preserve">Tenure_Years — median (fallback only)</t>
  </si>
  <si>
    <t xml:space="preserve">Used only when Account_Open_Date is missing too.</t>
  </si>
  <si>
    <t xml:space="preserve">Annual_Income_EUR — mean of the known values</t>
  </si>
  <si>
    <t xml:space="preserve">AVERAGE skips text; that is why the Clean sheet must be the source, not Customers.</t>
  </si>
  <si>
    <t xml:space="preserve">Annual_Income_EUR — median of the known values</t>
  </si>
  <si>
    <t xml:space="preserve">Savings_Balance_EUR — median</t>
  </si>
  <si>
    <t xml:space="preserve">Credit_Score — mean (rounded)</t>
  </si>
  <si>
    <t xml:space="preserve">Roughly symmetric distribution: the mean is acceptable here.</t>
  </si>
  <si>
    <t xml:space="preserve">Preferred_Channel — mode</t>
  </si>
  <si>
    <t xml:space="preserve">From the frequency table in section 4.</t>
  </si>
  <si>
    <t xml:space="preserve">Card spend / card limit ratio (rows where both are known)</t>
  </si>
  <si>
    <t xml:space="preserve">Ratio of the sums = a regression through the origin; the numeric criteria skip blanks automatically.</t>
  </si>
  <si>
    <t xml:space="preserve">Mortgage payment / balance ratio (rows where both are known)</t>
  </si>
  <si>
    <t xml:space="preserve">2. Listwise deletion — how many rows would survive?</t>
  </si>
  <si>
    <t xml:space="preserve">Rows in the file</t>
  </si>
  <si>
    <t xml:space="preserve">Complete rows (no missing value in any of the 21 columns)</t>
  </si>
  <si>
    <t xml:space="preserve">COUNTIF on 'Missing cells in row' of Missing_Matrix.</t>
  </si>
  <si>
    <t xml:space="preserve">% of rows kept</t>
  </si>
  <si>
    <t xml:space="preserve">Most of the loss comes from structural blanks (cards, mortgages, complaints).</t>
  </si>
  <si>
    <t xml:space="preserve">Complete rows on the 8 model columns only (Age, Income, Tenure, Channel, Products, Checking, Savings, Score)</t>
  </si>
  <si>
    <t xml:space="preserve">Deleting on the columns we actually use is a different decision.</t>
  </si>
  <si>
    <t xml:space="preserve">Ghost records (only the ID)</t>
  </si>
  <si>
    <t xml:space="preserve">Drop them: there is nothing to impute.</t>
  </si>
  <si>
    <t xml:space="preserve">Mostly-empty records (more than half of the columns)</t>
  </si>
  <si>
    <t xml:space="preserve">Drop or send back to the source: imputing 13 columns invents a customer.</t>
  </si>
  <si>
    <t xml:space="preserve">3. Is the missingness random? Annual_Income_EUR by Occupation (MAR) — also the lookup table for the group median</t>
  </si>
  <si>
    <t xml:space="preserve">Customers</t>
  </si>
  <si>
    <t xml:space="preserve">Income missing</t>
  </si>
  <si>
    <t xml:space="preserve">Missing rate</t>
  </si>
  <si>
    <t xml:space="preserve">Known incomes</t>
  </si>
  <si>
    <t xml:space="preserve">Mean income (known)</t>
  </si>
  <si>
    <t xml:space="preserve">Median income (known)</t>
  </si>
  <si>
    <t xml:space="preserve">(occupation missing)</t>
  </si>
  <si>
    <t xml:space="preserve">→ fallback: overall median</t>
  </si>
  <si>
    <t xml:space="preserve">All customers</t>
  </si>
  <si>
    <t xml:space="preserve">Read column D: if the missing rate were the same for every occupation the blanks would be MCAR. Here two groups lose far more — and they are the high-income groups — so dropping the incomplete rows removes the wealthy customers (section 5), while a global mean or median fills them with an 'employee' income. The group median (column G) is what the Imputed sheet looks up with VLOOKUP.</t>
  </si>
  <si>
    <t xml:space="preserve">4. Mode for a categorical column — Preferred_Channel</t>
  </si>
  <si>
    <t xml:space="preserve">Channel</t>
  </si>
  <si>
    <t xml:space="preserve">Count</t>
  </si>
  <si>
    <t xml:space="preserve">Mode</t>
  </si>
  <si>
    <t xml:space="preserve">Missing after cleaning</t>
  </si>
  <si>
    <t xml:space="preserve">Excel has no MODE for text: COUNTIF frequency table + INDEX/MATCH on the MAX.</t>
  </si>
  <si>
    <t xml:space="preserve">5. TRAINER ONLY — what each strategy does, measured against Ground_Truth</t>
  </si>
  <si>
    <t xml:space="preserve">Annual_Income_EUR (MAR)</t>
  </si>
  <si>
    <t xml:space="preserve">Mean</t>
  </si>
  <si>
    <t xml:space="preserve">Std dev</t>
  </si>
  <si>
    <t xml:space="preserve">MAE on the imputed cells</t>
  </si>
  <si>
    <t xml:space="preserve">Comment</t>
  </si>
  <si>
    <t xml:space="preserve">True values (Ground_Truth)</t>
  </si>
  <si>
    <t xml:space="preserve">The target we are trying to recover.</t>
  </si>
  <si>
    <t xml:space="preserve">Complete cases only (drop the missing rows)</t>
  </si>
  <si>
    <t xml:space="preserve">Biased downwards: the missing incomes are the high ones (MAR on Occupation).</t>
  </si>
  <si>
    <t xml:space="preserve">Mean imputation (Imputed!H)</t>
  </si>
  <si>
    <t xml:space="preserve">Same biased mean, and the standard deviation shrinks: every imputed value sits on the centre.</t>
  </si>
  <si>
    <t xml:space="preserve">Median imputation (Imputed!I)</t>
  </si>
  <si>
    <t xml:space="preserve">Robust to outliers, blind to the mechanism.</t>
  </si>
  <si>
    <t xml:space="preserve">Group median by Occupation (Imputed!J)</t>
  </si>
  <si>
    <t xml:space="preserve">Uses the column that drives the missingness: closest mean, closest std dev, lowest error.</t>
  </si>
  <si>
    <t xml:space="preserve">Share of Self-employed + Business owners among all customers</t>
  </si>
  <si>
    <t xml:space="preserve">…and among the complete cases: listwise deletion changes who is in the sample.</t>
  </si>
  <si>
    <t xml:space="preserve">Share of Self-employed + Business owners among customers with a known income</t>
  </si>
  <si>
    <t xml:space="preserve">Savings_Balance_EUR (MNAR)</t>
  </si>
  <si>
    <t xml:space="preserve">True mean (Ground_Truth)</t>
  </si>
  <si>
    <t xml:space="preserve">What we should get.</t>
  </si>
  <si>
    <t xml:space="preserve">Mean of the complete cases</t>
  </si>
  <si>
    <t xml:space="preserve">Lower: the wealthiest customers are the ones who opted out.</t>
  </si>
  <si>
    <t xml:space="preserve">Mean after median imputation (Imputed!Q)</t>
  </si>
  <si>
    <t xml:space="preserve">Still lower: imputing the median of the observed values cannot recover what is missing because of the value itself.</t>
  </si>
  <si>
    <t xml:space="preserve">True mean of the cells that are missing</t>
  </si>
  <si>
    <t xml:space="preserve">Compare with the value we imputed in the next row.</t>
  </si>
  <si>
    <t xml:space="preserve">Value we imputed (median of the observed)</t>
  </si>
  <si>
    <t xml:space="preserve">MNAR: no formula fixes this — a missing flag, a model on Income/Products/Tenure, and a question to the data owner.</t>
  </si>
  <si>
    <t xml:space="preserve">Tenure_Years (deterministic)</t>
  </si>
  <si>
    <t xml:space="preserve">Cells derived from Account_Open_Date</t>
  </si>
  <si>
    <t xml:space="preserve">Imputed!O tells where each value comes from.</t>
  </si>
  <si>
    <t xml:space="preserve">…of which exactly equal to the true value</t>
  </si>
  <si>
    <t xml:space="preserve">100%: when a column is a function of another, derive it — do not impute it.</t>
  </si>
  <si>
    <t xml:space="preserve">Cells filled with the median (date missing too)</t>
  </si>
  <si>
    <t xml:space="preserve">A median is a guess: it is 'right' only by coincidence.</t>
  </si>
  <si>
    <t xml:space="preserve">Preferred_Channel (categorical)</t>
  </si>
  <si>
    <t xml:space="preserve">Missing cells after cleaning</t>
  </si>
  <si>
    <t xml:space="preserve">Mode imputation: share of imputed cells that match the truth</t>
  </si>
  <si>
    <t xml:space="preserve">Roughly the frequency of the majority class: the mode is right that often and wrong the rest of the time, silently.</t>
  </si>
  <si>
    <t xml:space="preserve">Explicit 'Unknown' category (Imputed!W): accuracy</t>
  </si>
  <si>
    <t xml:space="preserve">not applicable</t>
  </si>
  <si>
    <t xml:space="preserve">Nothing is invented; the model or the pivot table can see that the channel was unknown.</t>
  </si>
  <si>
    <t xml:space="preserve">Complaints_12M (does NULL mean 0?)</t>
  </si>
  <si>
    <t xml:space="preserve">Blank cells after cleaning</t>
  </si>
  <si>
    <t xml:space="preserve">…of which the true value is 0</t>
  </si>
  <si>
    <t xml:space="preserve">The 'NULL means 0' rule is right most of the time…</t>
  </si>
  <si>
    <t xml:space="preserve">…of which hide a real complaint (true value &gt; 0)</t>
  </si>
  <si>
    <t xml:space="preserve">…and these are precisely the customers a retention model needs to see. Keep the missing flag.</t>
  </si>
  <si>
    <t xml:space="preserve">Share of blanks that really are 0</t>
  </si>
  <si>
    <t xml:space="preserve">Monthly_Card_Spend_EUR (ratio imputation)</t>
  </si>
  <si>
    <t xml:space="preserve">Spend cells missing while the limit is known (imputed with limit × ratio)</t>
  </si>
  <si>
    <t xml:space="preserve">Mean absolute error vs. the true spend (EUR)</t>
  </si>
  <si>
    <t xml:space="preserve">Compare with the median-imputation error below: the linked column carries real information.</t>
  </si>
  <si>
    <t xml:space="preserve">Mean absolute error if we had used the median spend instead (EUR)</t>
  </si>
  <si>
    <t xml:space="preserve">Key to the injected missing values — trainer-only sheet</t>
  </si>
  <si>
    <t xml:space="preserve">The participants' file (bank_customers_missing.xlsx) holds only Customers and Data_Dictionary. Below: what we removed or disguised, column by column, with the mechanism and the handling we recommend; the analysis sheets (Missing_Profile → Missing_Matrix → Clean → Imputed → Strategies) apply that workflow with live formulas. 1,598 cells are effectively missing in the Customers sheet (7.3% of the table); only 295 of the 1,000 rows are complete. Seed 26091307; the Python generator reproduces both files exactly.</t>
  </si>
  <si>
    <t xml:space="preserve">How the missing values appear</t>
  </si>
  <si>
    <t xml:space="preserve">Mechanism</t>
  </si>
  <si>
    <t xml:space="preserve">Documented?</t>
  </si>
  <si>
    <t xml:space="preserve">Cells</t>
  </si>
  <si>
    <t xml:space="preserve">What we injected</t>
  </si>
  <si>
    <t xml:space="preserve">Recommended handling</t>
  </si>
  <si>
    <t xml:space="preserve">How to find / fix it in Excel</t>
  </si>
  <si>
    <t xml:space="preserve">blank / 0</t>
  </si>
  <si>
    <t xml:space="preserve">MCAR + sentinel</t>
  </si>
  <si>
    <t xml:space="preserve">no</t>
  </si>
  <si>
    <t xml:space="preserve">2% of the cells blanked at random; 1% set to 0</t>
  </si>
  <si>
    <t xml:space="preserve">0 is treated as missing first; then median + missing flag.</t>
  </si>
  <si>
    <t xml:space="preserve">Find: =MIN(B:B) returns 0; =COUNTIF(B:B,0); =COUNTBLANK(B:B); filter &gt; (Blanks). Fix: =IF(B2="",median,B2).</t>
  </si>
  <si>
    <t xml:space="preserve">blank / 'Unknown'</t>
  </si>
  <si>
    <t xml:space="preserve">MCAR</t>
  </si>
  <si>
    <t xml:space="preserve">1% + 1%, at random</t>
  </si>
  <si>
    <t xml:space="preserve">Keep an explicit 'Unknown' category.</t>
  </si>
  <si>
    <t xml:space="preserve">Find: pivot table on Gender; =COUNTIF(C:C,"Unknown").</t>
  </si>
  <si>
    <t xml:space="preserve">blank / ' ' (whitespace) / 'n.d.'</t>
  </si>
  <si>
    <t xml:space="preserve">MCAR + encoding</t>
  </si>
  <si>
    <t xml:space="preserve">random</t>
  </si>
  <si>
    <t xml:space="preserve">TRIM, then explicit 'Unknown'.</t>
  </si>
  <si>
    <t xml:space="preserve">Find: =SUMPRODUCT((LEN(D2:D1001)&gt;0)*(LEN(TRIM(D2:D1001))=0)) for the whitespace cells — the filter shows an item that looks blank but is listed separately from (Blanks).</t>
  </si>
  <si>
    <t xml:space="preserve">blank / '?'</t>
  </si>
  <si>
    <t xml:space="preserve">Explicit 'Unknown'; the group-based imputation of Income needs a fallback for these rows.</t>
  </si>
  <si>
    <t xml:space="preserve">Find: pivot table; =COUNTIF(E:E,"~?") — the tilde escapes the wildcard, otherwise ? matches any single character.</t>
  </si>
  <si>
    <t xml:space="preserve">'-' / blank</t>
  </si>
  <si>
    <t xml:space="preserve">Explicit 'Unknown'.</t>
  </si>
  <si>
    <t xml:space="preserve">Find: pivot table; =COUNTIF(F:F,"-").</t>
  </si>
  <si>
    <t xml:space="preserve">blank / 'N/A'</t>
  </si>
  <si>
    <t xml:space="preserve">MAR — depends on Occupation</t>
  </si>
  <si>
    <t xml:space="preserve">28% missing for Self-employed and Business owners, 3% for everybody else; 30% of them typed as 'N/A'</t>
  </si>
  <si>
    <t xml:space="preserve">Group median by Occupation + missing flag. Strategies §3 shows the rate by group, §5 shows the bias of listwise deletion and of the global mean.</t>
  </si>
  <si>
    <t xml:space="preserve">Find: missing rate by Occupation with SUMPRODUCT (Strategies §3). Fix: VLOOKUP on the group table, fallback to the overall median.</t>
  </si>
  <si>
    <t xml:space="preserve">Sentinel</t>
  </si>
  <si>
    <t xml:space="preserve">1% of the cells</t>
  </si>
  <si>
    <t xml:space="preserve">Treat as missing.</t>
  </si>
  <si>
    <t xml:space="preserve">Find: =MIN(G:G) = -999; =COUNTIF(G:G,-999): an identical, repeated, out-of-range value.</t>
  </si>
  <si>
    <t xml:space="preserve">number stored as text ('35000')</t>
  </si>
  <si>
    <t xml:space="preserve">Encoding</t>
  </si>
  <si>
    <t xml:space="preserve">6 cells exported as text — Excel rows 90, 246, 693, 808, 891, 930</t>
  </si>
  <si>
    <t xml:space="preserve">Convert with VALUE(). Not missing, but AVERAGE/SUM/COUNT skip them silently and a sort puts them at the bottom.</t>
  </si>
  <si>
    <t xml:space="preserve">Find: green triangles; =COUNTA(G:G)-COUNT(G:G); =SUMPRODUCT(ISTEXT(G2:G1001)*ISNUMBER(VALUE(G2:G1001))). Fix: =VALUE(G2) or Data &gt; Text to Columns.</t>
  </si>
  <si>
    <t xml:space="preserve">blank</t>
  </si>
  <si>
    <t xml:space="preserve">22 derivable from the opening date, 8 with the date missing as well</t>
  </si>
  <si>
    <t xml:space="preserve">Derive from Account_Open_Date; median only as a fallback (Imputed!N and !O).</t>
  </si>
  <si>
    <t xml:space="preserve">Fix: =DATEDIF(I2,DATE(2026,9,13),"y") — full years elapsed; =INT((extraction date − I2)/365.25) is the approximate version.</t>
  </si>
  <si>
    <t xml:space="preserve">2% of the cells</t>
  </si>
  <si>
    <t xml:space="preserve">Approximate from Tenure_Years (and flag as approximate) or leave blank; never impute a mean date.</t>
  </si>
  <si>
    <t xml:space="preserve">Find: =COUNTBLANK(I:I). Fix: =DATE(2026-H2,9,13) if an approximation is acceptable.</t>
  </si>
  <si>
    <t xml:space="preserve">System default (epoch)</t>
  </si>
  <si>
    <t xml:space="preserve">8 cells — Excel rows 35, 43, 142, 224, 439, 642, 693, 966</t>
  </si>
  <si>
    <t xml:space="preserve">Treat as missing; Tenure_Years, when present, contradicts it.</t>
  </si>
  <si>
    <t xml:space="preserve">Find: =MIN(I:I); =COUNTIF(I:I,DATE(1970,1,1)); pivot by year; check =DATEDIF(I2,extraction,"y")&lt;&gt;H2.</t>
  </si>
  <si>
    <t xml:space="preserve">blank / 'Unknown' / 'N/A'</t>
  </si>
  <si>
    <t xml:space="preserve">Explicit 'Unknown' — Strategies §5 measures how often the mode would be right.</t>
  </si>
  <si>
    <t xml:space="preserve">Find: pivot table on Preferred_Channel. Fix: =IF(J2="","Unknown",J2); mode with COUNTIF + INDEX/MATCH/MAX.</t>
  </si>
  <si>
    <t xml:space="preserve">'?' / blank</t>
  </si>
  <si>
    <t xml:space="preserve">Find: =COUNTA(K:K)-COUNT(K:K) reveals text in a numeric column; =COUNTBLANK(K:K).</t>
  </si>
  <si>
    <t xml:space="preserve">Find: =COUNTBLANK(L:L).</t>
  </si>
  <si>
    <t xml:space="preserve">MNAR — depends on the value itself</t>
  </si>
  <si>
    <t xml:space="preserve">probability of missing = 2% + 25% × (percentile rank of the true balance)³ — the wealthy opt out</t>
  </si>
  <si>
    <t xml:space="preserve">No single-value imputation is unbiased: median + flag, a model on Income/Products/Tenure, and ask the data owner. Strategies §5 shows the downward bias.</t>
  </si>
  <si>
    <t xml:space="preserve">Find: the missing rate rises with Annual_Income_EUR and Num_Products (pivot: missing indicator by income band).</t>
  </si>
  <si>
    <t xml:space="preserve">9999 / blank</t>
  </si>
  <si>
    <t xml:space="preserve">Sentinel + MCAR</t>
  </si>
  <si>
    <t xml:space="preserve">1% set to 9999; 1% blanked</t>
  </si>
  <si>
    <t xml:space="preserve">9999 → missing → median. The 0s are genuine (dormant accounts), do not touch them.</t>
  </si>
  <si>
    <t xml:space="preserve">Find: =MAX(N:N) = 9999; =COUNTIF(N:N,9999); box plot.</t>
  </si>
  <si>
    <t xml:space="preserve">Structural (dormant account) + MCAR</t>
  </si>
  <si>
    <t xml:space="preserve">yes (dormant) / no</t>
  </si>
  <si>
    <t xml:space="preserve">20 dormant accounts (Monthly_Transactions = 0, ATM = 0) + 15 random blanks</t>
  </si>
  <si>
    <t xml:space="preserve">Structural blanks stay blank (or 0) — an average over 0 transactions does not exist; median for the others.</t>
  </si>
  <si>
    <t xml:space="preserve">Find: =COUNTIFS(O:O,"",N:N,0) for the structural ones; =COUNTIFS(O:O,"",N:N,"&gt;0") for the real gaps.</t>
  </si>
  <si>
    <t xml:space="preserve">blank / 'NA'</t>
  </si>
  <si>
    <t xml:space="preserve">Find: =COUNTIF(P:P,"NA"); =COUNTA(P:P)-COUNT(P:P).</t>
  </si>
  <si>
    <t xml:space="preserve">Structural (no card) + MCAR</t>
  </si>
  <si>
    <t xml:space="preserve">partly — the dictionary documents 0, not blank</t>
  </si>
  <si>
    <t xml:space="preserve">109 no-card customers exported as blank instead of 0 (the other half kept the 0); 8 card holders with the limit missing</t>
  </si>
  <si>
    <t xml:space="preserve">Blank + blank spend → 0 (no card). Blank with a spend present → genuinely missing: verify with the card system.</t>
  </si>
  <si>
    <t xml:space="preserve">Find: =COUNTIFS(Q:Q,"",R:R,"") vs =COUNTIFS(Q:Q,"",R:R,"&gt;0"). Fix: Imputed!Z and !AB (Card status).</t>
  </si>
  <si>
    <t xml:space="preserve">partly</t>
  </si>
  <si>
    <t xml:space="preserve">same 109 no-card rows + 15 card holders with the spend missing</t>
  </si>
  <si>
    <t xml:space="preserve">Blank + blank limit → 0. Blank with a limit → limit × average spend/limit ratio (Strategies §1).</t>
  </si>
  <si>
    <t xml:space="preserve">Fix: =IF(R2="",IF(Q2="",0,ROUND(Q2*ratio,2)),R2). Strategies §5 compares the error with a plain median.</t>
  </si>
  <si>
    <t xml:space="preserve">Structural (no mortgage) + MCAR</t>
  </si>
  <si>
    <t xml:space="preserve">partly — 0 documented, blank not</t>
  </si>
  <si>
    <t xml:space="preserve">241 no-mortgage customers exported as blank instead of 0; 5 mortgage holders with the balance missing</t>
  </si>
  <si>
    <t xml:space="preserve">Blank + blank payment → 0. Blank with a payment present → verify (or payment ÷ ratio as a rough estimate).</t>
  </si>
  <si>
    <t xml:space="preserve">Find: =COUNTIFS(S:S,"",T:T,"") vs =COUNTIFS(S:S,"",T:T,"&gt;0").</t>
  </si>
  <si>
    <t xml:space="preserve">same no-mortgage rows + 10 mortgage holders with the instalment missing</t>
  </si>
  <si>
    <t xml:space="preserve">Blank + blank balance → 0. Blank with a balance → balance × average payment/balance ratio.</t>
  </si>
  <si>
    <t xml:space="preserve">Fix: =IF(T2="",IF(S2="",0,ROUND(S2*ratio,0)),T2).</t>
  </si>
  <si>
    <t xml:space="preserve">2.5% blanked; 0.8% set to 0</t>
  </si>
  <si>
    <t xml:space="preserve">0 → missing; mean (symmetric column) or median.</t>
  </si>
  <si>
    <t xml:space="preserve">Find: =MIN(U:U) = 0 while the documented range is 300 – 850; =COUNTIF(U:U,0).</t>
  </si>
  <si>
    <t xml:space="preserve">Structural ('no complaints' stored as NULL) + MCAR</t>
  </si>
  <si>
    <t xml:space="preserve">25% of the customers with 0 complaints stored as blank; plus 10 blanks that hide a real complaint (1 or more)</t>
  </si>
  <si>
    <t xml:space="preserve">Constant 0 + missing flag, and ask the data owner whether NULL means 0. Strategies §5 counts how often it does not.</t>
  </si>
  <si>
    <t xml:space="preserve">Find: =COUNTBLANK(V:V); cross-check with Credit_Score (complaints lower the score) or with the CRM.</t>
  </si>
  <si>
    <t xml:space="preserve">Total cells listed above (includes the recoverable text numbers, which are not missing)</t>
  </si>
  <si>
    <t xml:space="preserve">Reconciliation: total above − text numbers + ghost records × 21 + mostly-empty records × 13</t>
  </si>
  <si>
    <t xml:space="preserve">Effective missing cells counted by Missing_Profile (live)</t>
  </si>
  <si>
    <t xml:space="preserve">Record-level anomalies (rows, not cells)</t>
  </si>
  <si>
    <t xml:space="preserve">Kind</t>
  </si>
  <si>
    <t xml:space="preserve">Excel rows</t>
  </si>
  <si>
    <t xml:space="preserve">Customer IDs</t>
  </si>
  <si>
    <t xml:space="preserve">What we did</t>
  </si>
  <si>
    <t xml:space="preserve">Handling</t>
  </si>
  <si>
    <t xml:space="preserve">Ghost record</t>
  </si>
  <si>
    <t xml:space="preserve">186, 421, 860, 942</t>
  </si>
  <si>
    <t xml:space="preserve">CL00185, CL00420, CL00859, CL00941</t>
  </si>
  <si>
    <t xml:space="preserve">Every column except Customer_ID blanked.</t>
  </si>
  <si>
    <t xml:space="preserve">Drop. Missing_Matrix flags them ('Ghost record', 21 missing cells); nothing to impute.</t>
  </si>
  <si>
    <t xml:space="preserve">Mostly-empty record</t>
  </si>
  <si>
    <t xml:space="preserve">45, 321, 428, 567, 616, 667</t>
  </si>
  <si>
    <t xml:space="preserve">CL00044, CL00320, CL00427, CL00566, CL00615, CL00666</t>
  </si>
  <si>
    <t xml:space="preserve">The 13 behavioural columns blanked (channel, products, balances, transactions, cards, mortgage, score, complaints); demographics, income, tenure and opening date kept.</t>
  </si>
  <si>
    <t xml:space="preserve">Drop or send back to the source: an onboarding record the behavioural extract never joined. Imputing 13 columns would invent a customer.</t>
  </si>
  <si>
    <t xml:space="preserve">Strategy cheat sheet</t>
  </si>
  <si>
    <t xml:space="preserve">Strategy</t>
  </si>
  <si>
    <t xml:space="preserve">Excel pattern</t>
  </si>
  <si>
    <t xml:space="preserve">Watch out for</t>
  </si>
  <si>
    <t xml:space="preserve">Listwise deletion (complete cases)</t>
  </si>
  <si>
    <t xml:space="preserve">=IF(Missing_Matrix!W2=0,"keep","drop"), then filter.</t>
  </si>
  <si>
    <t xml:space="preserve">Few missing rows, MCAR, and the columns we use are the ones we test.</t>
  </si>
  <si>
    <t xml:space="preserve">Biased sample under MAR/MNAR; here it keeps a minority of the rows.</t>
  </si>
  <si>
    <t xml:space="preserve">Pairwise deletion</t>
  </si>
  <si>
    <t xml:space="preserve">Nothing to do: AVERAGE, STDEV, CORREL skip blanks on their own.</t>
  </si>
  <si>
    <t xml:space="preserve">Quick descriptive statistics.</t>
  </si>
  <si>
    <t xml:space="preserve">Every statistic is computed on a different subset of customers.</t>
  </si>
  <si>
    <t xml:space="preserve">Constant / domain value</t>
  </si>
  <si>
    <t xml:space="preserve">=IF(cell="",0,cell); =IF(cell="","Unknown",cell).</t>
  </si>
  <si>
    <t xml:space="preserve">Structural blanks (no card, no mortgage, dormant account); categorical columns.</t>
  </si>
  <si>
    <t xml:space="preserve">Turns real gaps into fake zeros: keep the missing flag next to it.</t>
  </si>
  <si>
    <t xml:space="preserve">Mean imputation</t>
  </si>
  <si>
    <t xml:space="preserve">=IF(cell="",AVERAGE(range),cell) — compute the mean once in a reference cell.</t>
  </si>
  <si>
    <t xml:space="preserve">Symmetric numeric columns, MCAR, few gaps (Credit_Score).</t>
  </si>
  <si>
    <t xml:space="preserve">Shrinks the variance, flattens correlations, wrong under MAR (Income).</t>
  </si>
  <si>
    <t xml:space="preserve">Median imputation</t>
  </si>
  <si>
    <t xml:space="preserve">=IF(cell="",MEDIAN(range),cell).</t>
  </si>
  <si>
    <t xml:space="preserve">Skewed numeric columns (income, balances).</t>
  </si>
  <si>
    <t xml:space="preserve">Same blindness to the mechanism as the mean, but robust to outliers.</t>
  </si>
  <si>
    <t xml:space="preserve">Mode imputation</t>
  </si>
  <si>
    <t xml:space="preserve">COUNTIF frequency table + INDEX(cats,MATCH(MAX(counts),counts,0)).</t>
  </si>
  <si>
    <t xml:space="preserve">Categorical columns with a dominant level.</t>
  </si>
  <si>
    <t xml:space="preserve">Inflates the majority class silently; 'Unknown' usually beats it.</t>
  </si>
  <si>
    <t xml:space="preserve">Group-based (conditional)</t>
  </si>
  <si>
    <t xml:space="preserve">AVERAGEIFS(values,group,x) or {=MEDIAN(IF(group=x,values))} + VLOOKUP.</t>
  </si>
  <si>
    <t xml:space="preserve">MAR: the gap depends on another observed column (Income by Occupation).</t>
  </si>
  <si>
    <t xml:space="preserve">Needs a fallback when the group is missing too; small groups give noisy values.</t>
  </si>
  <si>
    <t xml:space="preserve">Deterministic derivation</t>
  </si>
  <si>
    <t xml:space="preserve">=DATEDIF(open_date,extraction_date,"y") for Tenure_Years.</t>
  </si>
  <si>
    <t xml:space="preserve">The column is a function of other columns.</t>
  </si>
  <si>
    <t xml:space="preserve">Check the rule on known rows first (here it reproduces 100%).</t>
  </si>
  <si>
    <t xml:space="preserve">Ratio / regression</t>
  </si>
  <si>
    <t xml:space="preserve">=limit × SUMIFS(spend)/SUMIFS(limit) on the rows where both are known.</t>
  </si>
  <si>
    <t xml:space="preserve">A strong relationship with another column (spend vs limit, instalment vs balance).</t>
  </si>
  <si>
    <t xml:space="preserve">Assumes the relationship holds for the missing rows.</t>
  </si>
  <si>
    <t xml:space="preserve">Missing-indicator flag</t>
  </si>
  <si>
    <t xml:space="preserve">=IF(cell="",1,0) kept as an extra column next to the imputed one.</t>
  </si>
  <si>
    <t xml:space="preserve">Always, when the data feed a model or a pivot: the fact that a value was missing is information.</t>
  </si>
  <si>
    <t xml:space="preserve">None — it is cheap. Just do not forget it.</t>
  </si>
  <si>
    <t xml:space="preserve">Hot-deck / nearest neighbour</t>
  </si>
  <si>
    <t xml:space="preserve">Sort by the similar columns, take the neighbour's value (INDEX/MATCH on a key).</t>
  </si>
  <si>
    <t xml:space="preserve">Small tables where plausible individual values matter more than the average.</t>
  </si>
  <si>
    <t xml:space="preserve">Hard to reproduce and to audit in Excel at scale.</t>
  </si>
  <si>
    <t xml:space="preserve">Ask the data owner</t>
  </si>
  <si>
    <t xml:space="preserve">No formula.</t>
  </si>
  <si>
    <t xml:space="preserve">Undocumented codes (-999, 9999, 'n.d.'), NULL-means-0 columns, MNAR suspicions.</t>
  </si>
  <si>
    <t xml:space="preserve">Nothing — it is always cheaper than guessing.</t>
  </si>
  <si>
    <t xml:space="preserve">Suggested classroom flow (the numbers are live)</t>
  </si>
  <si>
    <t xml:space="preserve">1. Missing_Profile</t>
  </si>
  <si>
    <t xml:space="preserve">Start from the raw Customers sheet: COUNTBLANK first, then show that whitespace, placeholders and sentinels double the count. Change the sentinel in column I and watch the counts move.</t>
  </si>
  <si>
    <t xml:space="preserve">2. Missing_Matrix</t>
  </si>
  <si>
    <t xml:space="preserve">3. Clean</t>
  </si>
  <si>
    <t xml:space="preserve">One formula pattern for every column, one placeholder list in Codes. From here on nobody reads Customers.</t>
  </si>
  <si>
    <t xml:space="preserve">4. Imputed</t>
  </si>
  <si>
    <t xml:space="preserve">Each strategy in its own column, always next to the clean value and the missing flag — never overwrite.</t>
  </si>
  <si>
    <t xml:space="preserve">5. Strategies</t>
  </si>
  <si>
    <t xml:space="preserve">6. Ground_Truth</t>
  </si>
  <si>
    <t xml:space="preserve">Reveal it at the end: the point is not to find the exact values, but to know which strategy biases what, and to keep the flags.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</si>
</sst>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.00"/>
    <numFmt numFmtId="167" formatCode="yyyy\-mm\-dd"/>
    <numFmt numFmtId="168" formatCode="0.0%"/>
    <numFmt numFmtId="169" formatCode="General"/>
    <numFmt numFmtId="170" formatCode="0%"/>
    <numFmt numFmtId="171" formatCode="0.000"/>
    <numFmt numFmtId="172" formatCode="0.00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5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7F7F7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  <font>
      <b val="true"/>
      <sz val="9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i val="true"/>
      <sz val="10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5F"/>
        <bgColor rgb="FF1F6F8B"/>
      </patternFill>
    </fill>
    <fill>
      <patternFill patternType="solid">
        <fgColor rgb="FF2E86AB"/>
        <bgColor rgb="FF31859C"/>
      </patternFill>
    </fill>
    <fill>
      <patternFill patternType="solid">
        <fgColor rgb="FF31859C"/>
        <bgColor rgb="FF2E86AB"/>
      </patternFill>
    </fill>
    <fill>
      <patternFill patternType="solid">
        <fgColor rgb="FF5B4B8A"/>
        <bgColor rgb="FF595959"/>
      </patternFill>
    </fill>
    <fill>
      <patternFill patternType="solid">
        <fgColor rgb="FF7A5C99"/>
        <bgColor rgb="FF5B4B8A"/>
      </patternFill>
    </fill>
    <fill>
      <patternFill patternType="solid">
        <fgColor rgb="FF1F6F8B"/>
        <bgColor rgb="FF31859C"/>
      </patternFill>
    </fill>
    <fill>
      <patternFill patternType="solid">
        <fgColor rgb="FF595959"/>
        <bgColor rgb="FF5B4B8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name val="Arial"/>
        <charset val="1"/>
        <family val="0"/>
        <b val="1"/>
        <color rgb="FFC00000"/>
        <sz val="9"/>
      </font>
      <fill>
        <patternFill>
          <bgColor rgb="FFF8CBAD"/>
        </patternFill>
      </fill>
    </dxf>
    <dxf>
      <fill>
        <patternFill patternType="solid">
          <fgColor rgb="FF31859C"/>
          <bgColor rgb="FF000000"/>
        </patternFill>
      </fill>
    </dxf>
    <dxf>
      <fill>
        <patternFill patternType="solid">
          <fgColor rgb="FF5B4B8A"/>
          <bgColor rgb="FF000000"/>
        </patternFill>
      </fill>
    </dxf>
    <dxf>
      <fill>
        <patternFill patternType="solid">
          <fgColor rgb="FF2E86AB"/>
          <bgColor rgb="FF000000"/>
        </patternFill>
      </fill>
    </dxf>
    <dxf>
      <fill>
        <patternFill patternType="solid">
          <fgColor rgb="FF7A5C99"/>
          <bgColor rgb="FF000000"/>
        </patternFill>
      </fill>
    </dxf>
    <dxf>
      <fill>
        <patternFill patternType="solid">
          <fgColor rgb="FF1F6F8B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B"/>
      <rgbColor rgb="FFBFBFBF"/>
      <rgbColor rgb="FF7F7F7F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2E86AB"/>
      <rgbColor rgb="FF0000FF"/>
      <rgbColor rgb="FF00CCFF"/>
      <rgbColor rgb="FFCCFFFF"/>
      <rgbColor rgb="FFCCFFCC"/>
      <rgbColor rgb="FFFFFF99"/>
      <rgbColor rgb="FF99CCFF"/>
      <rgbColor rgb="FFF4B183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7A5C99"/>
      <rgbColor rgb="FF878787"/>
      <rgbColor rgb="FF1F4E5F"/>
      <rgbColor rgb="FF31859C"/>
      <rgbColor rgb="FF003300"/>
      <rgbColor rgb="FF333300"/>
      <rgbColor rgb="FF993300"/>
      <rgbColor rgb="FF993366"/>
      <rgbColor rgb="FF5B4B8A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missing by column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Missing_Profile!L12</c:f>
              <c:strCache>
                <c:ptCount val="1"/>
                <c:pt idx="0">
                  <c:v>% missing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Missing_Profile!$B$13:$B$34</c:f>
              <c:strCache>
                <c:ptCount val="22"/>
                <c:pt idx="0">
                  <c:v>Customer_ID</c:v>
                </c:pt>
                <c:pt idx="1">
                  <c:v>Age</c:v>
                </c:pt>
                <c:pt idx="2">
                  <c:v>Gender</c:v>
                </c:pt>
                <c:pt idx="3">
                  <c:v>Region</c:v>
                </c:pt>
                <c:pt idx="4">
                  <c:v>Occupation</c:v>
                </c:pt>
                <c:pt idx="5">
                  <c:v>Marital_Status</c:v>
                </c:pt>
                <c:pt idx="6">
                  <c:v>Annual_Income_EUR</c:v>
                </c:pt>
                <c:pt idx="7">
                  <c:v>Tenure_Years</c:v>
                </c:pt>
                <c:pt idx="8">
                  <c:v>Account_Open_Date</c:v>
                </c:pt>
                <c:pt idx="9">
                  <c:v>Preferred_Channel</c:v>
                </c:pt>
                <c:pt idx="10">
                  <c:v>Num_Products</c:v>
                </c:pt>
                <c:pt idx="11">
                  <c:v>Checking_Balance_EUR</c:v>
                </c:pt>
                <c:pt idx="12">
                  <c:v>Savings_Balance_EUR</c:v>
                </c:pt>
                <c:pt idx="13">
                  <c:v>Monthly_Transactions</c:v>
                </c:pt>
                <c:pt idx="14">
                  <c:v>Avg_Transaction_EUR</c:v>
                </c:pt>
                <c:pt idx="15">
                  <c:v>Monthly_ATM_Withdrawals</c:v>
                </c:pt>
                <c:pt idx="16">
                  <c:v>Card_Limit_EUR</c:v>
                </c:pt>
                <c:pt idx="17">
                  <c:v>Monthly_Card_Spend_EUR</c:v>
                </c:pt>
                <c:pt idx="18">
                  <c:v>Mortgage_Balance_EUR</c:v>
                </c:pt>
                <c:pt idx="19">
                  <c:v>Monthly_Mortgage_Payment_EUR</c:v>
                </c:pt>
                <c:pt idx="20">
                  <c:v>Credit_Score</c:v>
                </c:pt>
                <c:pt idx="21">
                  <c:v>Complaints_12M</c:v>
                </c:pt>
              </c:strCache>
            </c:strRef>
          </c:cat>
          <c:val>
            <c:numRef>
              <c:f>Missing_Profile!$L$13:$L$34</c:f>
              <c:numCache>
                <c:formatCode>0.0%</c:formatCode>
                <c:ptCount val="22"/>
                <c:pt idx="0">
                  <c:v>0</c:v>
                </c:pt>
                <c:pt idx="1">
                  <c:v>0.034</c:v>
                </c:pt>
                <c:pt idx="2">
                  <c:v>0.024</c:v>
                </c:pt>
                <c:pt idx="3">
                  <c:v>0.024</c:v>
                </c:pt>
                <c:pt idx="4">
                  <c:v>0.024</c:v>
                </c:pt>
                <c:pt idx="5">
                  <c:v>0.024</c:v>
                </c:pt>
                <c:pt idx="6">
                  <c:v>0.083</c:v>
                </c:pt>
                <c:pt idx="7">
                  <c:v>0.034</c:v>
                </c:pt>
                <c:pt idx="8">
                  <c:v>0.032</c:v>
                </c:pt>
                <c:pt idx="9">
                  <c:v>0.035</c:v>
                </c:pt>
                <c:pt idx="10">
                  <c:v>0.035</c:v>
                </c:pt>
                <c:pt idx="11">
                  <c:v>0.03</c:v>
                </c:pt>
                <c:pt idx="12">
                  <c:v>0.084</c:v>
                </c:pt>
                <c:pt idx="13">
                  <c:v>0.03</c:v>
                </c:pt>
                <c:pt idx="14">
                  <c:v>0.045</c:v>
                </c:pt>
                <c:pt idx="15">
                  <c:v>0.025</c:v>
                </c:pt>
                <c:pt idx="16">
                  <c:v>0.127</c:v>
                </c:pt>
                <c:pt idx="17">
                  <c:v>0.134</c:v>
                </c:pt>
                <c:pt idx="18">
                  <c:v>0.256</c:v>
                </c:pt>
                <c:pt idx="19">
                  <c:v>0.261</c:v>
                </c:pt>
                <c:pt idx="20">
                  <c:v>0.043</c:v>
                </c:pt>
                <c:pt idx="21">
                  <c:v>0.214</c:v>
                </c:pt>
              </c:numCache>
            </c:numRef>
          </c:val>
        </c:ser>
        <c:gapWidth val="150"/>
        <c:overlap val="0"/>
        <c:axId val="73331321"/>
        <c:axId val="34210095"/>
      </c:barChart>
      <c:catAx>
        <c:axId val="733313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210095"/>
        <c:crosses val="autoZero"/>
        <c:auto val="1"/>
        <c:lblAlgn val="ctr"/>
        <c:lblOffset val="100"/>
        <c:noMultiLvlLbl val="0"/>
      </c:catAx>
      <c:valAx>
        <c:axId val="342100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3313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0</xdr:colOff>
      <xdr:row>2</xdr:row>
      <xdr:rowOff>160560</xdr:rowOff>
    </xdr:from>
    <xdr:to>
      <xdr:col>25</xdr:col>
      <xdr:colOff>255960</xdr:colOff>
      <xdr:row>22</xdr:row>
      <xdr:rowOff>64440</xdr:rowOff>
    </xdr:to>
    <xdr:graphicFrame>
      <xdr:nvGraphicFramePr>
        <xdr:cNvPr id="0" name="Chart 1"/>
        <xdr:cNvGraphicFramePr/>
      </xdr:nvGraphicFramePr>
      <xdr:xfrm>
        <a:off x="17386920" y="95256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false"/>
  </sheetPr>
  <dimension ref="A1:V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10" min="9" style="0" width="16"/>
    <col collapsed="false" customWidth="true" hidden="false" outlineLevel="0" max="11" min="11" style="0" width="12"/>
    <col collapsed="false" customWidth="true" hidden="false" outlineLevel="0" max="13" min="12" style="0" width="18"/>
    <col collapsed="false" customWidth="true" hidden="false" outlineLevel="0" max="17" min="14" style="0" width="14"/>
    <col collapsed="false" customWidth="true" hidden="false" outlineLevel="0" max="19" min="18" style="0" width="16"/>
    <col collapsed="false" customWidth="true" hidden="false" outlineLevel="0" max="20" min="20" style="0" width="18"/>
    <col collapsed="false" customWidth="true" hidden="false" outlineLevel="0" max="22" min="21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2" t="s">
        <v>22</v>
      </c>
      <c r="B2" s="3" t="n">
        <v>57</v>
      </c>
      <c r="C2" s="2" t="s">
        <v>23</v>
      </c>
      <c r="D2" s="2" t="s">
        <v>24</v>
      </c>
      <c r="E2" s="2" t="s">
        <v>25</v>
      </c>
      <c r="F2" s="2" t="s">
        <v>26</v>
      </c>
      <c r="G2" s="4" t="n">
        <v>30100</v>
      </c>
      <c r="H2" s="3" t="n">
        <v>4</v>
      </c>
      <c r="I2" s="5" t="n">
        <v>44721</v>
      </c>
      <c r="J2" s="2" t="s">
        <v>27</v>
      </c>
      <c r="K2" s="3" t="n">
        <v>2</v>
      </c>
      <c r="L2" s="4" t="n">
        <v>6763.27</v>
      </c>
      <c r="M2" s="4" t="n">
        <v>12100.75</v>
      </c>
      <c r="N2" s="3" t="n">
        <v>23</v>
      </c>
      <c r="O2" s="4" t="n">
        <v>36.84</v>
      </c>
      <c r="P2" s="3" t="n">
        <v>1</v>
      </c>
      <c r="Q2" s="2"/>
      <c r="R2" s="2"/>
      <c r="S2" s="4" t="n">
        <v>93000</v>
      </c>
      <c r="T2" s="4" t="n">
        <v>603</v>
      </c>
      <c r="U2" s="3" t="n">
        <v>698</v>
      </c>
      <c r="V2" s="2"/>
    </row>
    <row r="3" customFormat="false" ht="15" hidden="false" customHeight="false" outlineLevel="0" collapsed="false">
      <c r="A3" s="2" t="s">
        <v>28</v>
      </c>
      <c r="B3" s="3" t="n">
        <v>60</v>
      </c>
      <c r="C3" s="2" t="s">
        <v>29</v>
      </c>
      <c r="D3" s="2" t="s">
        <v>30</v>
      </c>
      <c r="E3" s="2" t="s">
        <v>31</v>
      </c>
      <c r="F3" s="2" t="s">
        <v>26</v>
      </c>
      <c r="G3" s="4" t="n">
        <v>117400</v>
      </c>
      <c r="H3" s="3" t="n">
        <v>13</v>
      </c>
      <c r="I3" s="5" t="n">
        <v>41314</v>
      </c>
      <c r="J3" s="2" t="s">
        <v>27</v>
      </c>
      <c r="K3" s="3" t="n">
        <v>3</v>
      </c>
      <c r="L3" s="4" t="n">
        <v>39402.14</v>
      </c>
      <c r="M3" s="4" t="n">
        <v>124631.07</v>
      </c>
      <c r="N3" s="3" t="n">
        <v>49</v>
      </c>
      <c r="O3" s="4" t="n">
        <v>65.95</v>
      </c>
      <c r="P3" s="3" t="n">
        <v>1</v>
      </c>
      <c r="Q3" s="4" t="n">
        <v>15000</v>
      </c>
      <c r="R3" s="4" t="n">
        <v>3434.25</v>
      </c>
      <c r="S3" s="4" t="n">
        <v>0</v>
      </c>
      <c r="T3" s="4" t="n">
        <v>0</v>
      </c>
      <c r="U3" s="3" t="n">
        <v>700</v>
      </c>
      <c r="V3" s="2"/>
    </row>
    <row r="4" customFormat="false" ht="15" hidden="false" customHeight="false" outlineLevel="0" collapsed="false">
      <c r="A4" s="2" t="s">
        <v>32</v>
      </c>
      <c r="B4" s="3" t="n">
        <v>42</v>
      </c>
      <c r="C4" s="2" t="s">
        <v>23</v>
      </c>
      <c r="D4" s="2" t="s">
        <v>33</v>
      </c>
      <c r="E4" s="2" t="s">
        <v>31</v>
      </c>
      <c r="F4" s="2" t="s">
        <v>26</v>
      </c>
      <c r="G4" s="4" t="n">
        <v>55600</v>
      </c>
      <c r="H4" s="3" t="n">
        <v>11</v>
      </c>
      <c r="I4" s="5" t="n">
        <v>41985</v>
      </c>
      <c r="J4" s="2" t="s">
        <v>34</v>
      </c>
      <c r="K4" s="3" t="n">
        <v>2</v>
      </c>
      <c r="L4" s="4" t="n">
        <v>2962.55</v>
      </c>
      <c r="M4" s="4" t="n">
        <v>70371.89</v>
      </c>
      <c r="N4" s="3" t="n">
        <v>33</v>
      </c>
      <c r="O4" s="4" t="n">
        <v>85.29</v>
      </c>
      <c r="P4" s="3" t="n">
        <v>1</v>
      </c>
      <c r="Q4" s="4" t="n">
        <v>11000</v>
      </c>
      <c r="R4" s="4" t="n">
        <v>3647.56</v>
      </c>
      <c r="S4" s="2"/>
      <c r="T4" s="2"/>
      <c r="U4" s="3" t="n">
        <v>749</v>
      </c>
      <c r="V4" s="2"/>
    </row>
    <row r="5" customFormat="false" ht="15" hidden="false" customHeight="false" outlineLevel="0" collapsed="false">
      <c r="A5" s="2" t="s">
        <v>35</v>
      </c>
      <c r="B5" s="3" t="n">
        <v>44</v>
      </c>
      <c r="C5" s="2" t="s">
        <v>23</v>
      </c>
      <c r="D5" s="2" t="s">
        <v>36</v>
      </c>
      <c r="E5" s="2" t="s">
        <v>37</v>
      </c>
      <c r="F5" s="2" t="s">
        <v>38</v>
      </c>
      <c r="G5" s="4" t="n">
        <v>30200</v>
      </c>
      <c r="H5" s="3" t="n">
        <v>13</v>
      </c>
      <c r="I5" s="5" t="n">
        <v>41353</v>
      </c>
      <c r="J5" s="2" t="s">
        <v>34</v>
      </c>
      <c r="K5" s="3" t="n">
        <v>2</v>
      </c>
      <c r="L5" s="4" t="n">
        <v>3055.07</v>
      </c>
      <c r="M5" s="4" t="n">
        <v>31571.98</v>
      </c>
      <c r="N5" s="3" t="n">
        <v>17</v>
      </c>
      <c r="O5" s="4" t="n">
        <v>30.81</v>
      </c>
      <c r="P5" s="3" t="n">
        <v>1</v>
      </c>
      <c r="Q5" s="4" t="n">
        <v>6000</v>
      </c>
      <c r="R5" s="4" t="n">
        <v>2242.95</v>
      </c>
      <c r="S5" s="4" t="n">
        <v>0</v>
      </c>
      <c r="T5" s="4" t="n">
        <v>0</v>
      </c>
      <c r="U5" s="3" t="n">
        <v>601</v>
      </c>
      <c r="V5" s="3" t="n">
        <v>0</v>
      </c>
    </row>
    <row r="6" customFormat="false" ht="15" hidden="false" customHeight="false" outlineLevel="0" collapsed="false">
      <c r="A6" s="2" t="s">
        <v>39</v>
      </c>
      <c r="B6" s="3" t="n">
        <v>68</v>
      </c>
      <c r="C6" s="2" t="s">
        <v>23</v>
      </c>
      <c r="D6" s="2" t="s">
        <v>40</v>
      </c>
      <c r="E6" s="2" t="s">
        <v>41</v>
      </c>
      <c r="F6" s="2" t="s">
        <v>26</v>
      </c>
      <c r="G6" s="4" t="n">
        <v>21800</v>
      </c>
      <c r="H6" s="3" t="n">
        <v>8</v>
      </c>
      <c r="I6" s="5" t="n">
        <v>43047</v>
      </c>
      <c r="J6" s="2" t="s">
        <v>42</v>
      </c>
      <c r="K6" s="3" t="n">
        <v>1</v>
      </c>
      <c r="L6" s="4" t="n">
        <v>1554.39</v>
      </c>
      <c r="M6" s="4" t="n">
        <v>27565.84</v>
      </c>
      <c r="N6" s="3" t="n">
        <v>24</v>
      </c>
      <c r="O6" s="4" t="n">
        <v>29.47</v>
      </c>
      <c r="P6" s="3" t="n">
        <v>4</v>
      </c>
      <c r="Q6" s="4" t="n">
        <v>5000</v>
      </c>
      <c r="R6" s="4" t="n">
        <v>1312.86</v>
      </c>
      <c r="S6" s="2"/>
      <c r="T6" s="2"/>
      <c r="U6" s="3" t="n">
        <v>568</v>
      </c>
      <c r="V6" s="3" t="n">
        <v>1</v>
      </c>
    </row>
    <row r="7" customFormat="false" ht="15" hidden="false" customHeight="false" outlineLevel="0" collapsed="false">
      <c r="A7" s="2" t="s">
        <v>43</v>
      </c>
      <c r="B7" s="3" t="n">
        <v>56</v>
      </c>
      <c r="C7" s="2" t="s">
        <v>23</v>
      </c>
      <c r="D7" s="2" t="s">
        <v>44</v>
      </c>
      <c r="E7" s="2" t="s">
        <v>25</v>
      </c>
      <c r="F7" s="2" t="s">
        <v>26</v>
      </c>
      <c r="G7" s="4" t="n">
        <v>42300</v>
      </c>
      <c r="H7" s="3" t="n">
        <v>25</v>
      </c>
      <c r="I7" s="5" t="n">
        <v>36979</v>
      </c>
      <c r="J7" s="2" t="s">
        <v>27</v>
      </c>
      <c r="K7" s="3" t="n">
        <v>2</v>
      </c>
      <c r="L7" s="4" t="n">
        <v>879.82</v>
      </c>
      <c r="M7" s="2"/>
      <c r="N7" s="3" t="n">
        <v>34</v>
      </c>
      <c r="O7" s="4" t="n">
        <v>90.6</v>
      </c>
      <c r="P7" s="3" t="n">
        <v>4</v>
      </c>
      <c r="Q7" s="4" t="n">
        <v>4500</v>
      </c>
      <c r="R7" s="4" t="n">
        <v>1699.41</v>
      </c>
      <c r="S7" s="4" t="n">
        <v>0</v>
      </c>
      <c r="T7" s="4" t="n">
        <v>0</v>
      </c>
      <c r="U7" s="3" t="n">
        <v>618</v>
      </c>
      <c r="V7" s="3" t="n">
        <v>2</v>
      </c>
    </row>
    <row r="8" customFormat="false" ht="15" hidden="false" customHeight="false" outlineLevel="0" collapsed="false">
      <c r="A8" s="2" t="s">
        <v>45</v>
      </c>
      <c r="B8" s="3" t="n">
        <v>67</v>
      </c>
      <c r="C8" s="2" t="s">
        <v>23</v>
      </c>
      <c r="D8" s="2" t="s">
        <v>40</v>
      </c>
      <c r="E8" s="2" t="s">
        <v>41</v>
      </c>
      <c r="F8" s="2" t="s">
        <v>26</v>
      </c>
      <c r="G8" s="4" t="n">
        <v>28300</v>
      </c>
      <c r="H8" s="3" t="n">
        <v>2</v>
      </c>
      <c r="I8" s="5" t="n">
        <v>45278</v>
      </c>
      <c r="J8" s="2" t="s">
        <v>46</v>
      </c>
      <c r="K8" s="3" t="n">
        <v>2</v>
      </c>
      <c r="L8" s="4" t="n">
        <v>6616.63</v>
      </c>
      <c r="M8" s="4" t="n">
        <v>2752.06</v>
      </c>
      <c r="N8" s="3" t="n">
        <v>30</v>
      </c>
      <c r="O8" s="4" t="n">
        <v>76</v>
      </c>
      <c r="P8" s="3" t="n">
        <v>2</v>
      </c>
      <c r="Q8" s="4" t="n">
        <v>4000</v>
      </c>
      <c r="R8" s="4" t="n">
        <v>2532.26</v>
      </c>
      <c r="S8" s="2"/>
      <c r="T8" s="2"/>
      <c r="U8" s="3" t="n">
        <v>666</v>
      </c>
      <c r="V8" s="2"/>
    </row>
    <row r="9" customFormat="false" ht="15" hidden="false" customHeight="false" outlineLevel="0" collapsed="false">
      <c r="A9" s="2" t="s">
        <v>47</v>
      </c>
      <c r="B9" s="3" t="n">
        <v>43</v>
      </c>
      <c r="C9" s="2" t="s">
        <v>29</v>
      </c>
      <c r="D9" s="2" t="s">
        <v>48</v>
      </c>
      <c r="E9" s="2" t="s">
        <v>49</v>
      </c>
      <c r="F9" s="2" t="s">
        <v>26</v>
      </c>
      <c r="G9" s="4" t="n">
        <v>28300</v>
      </c>
      <c r="H9" s="3" t="n">
        <v>10</v>
      </c>
      <c r="I9" s="5" t="n">
        <v>42273</v>
      </c>
      <c r="J9" s="2" t="s">
        <v>34</v>
      </c>
      <c r="K9" s="3" t="n">
        <v>4</v>
      </c>
      <c r="L9" s="4" t="n">
        <v>-56.68</v>
      </c>
      <c r="M9" s="4" t="n">
        <v>28860.26</v>
      </c>
      <c r="N9" s="3" t="n">
        <v>23</v>
      </c>
      <c r="O9" s="4" t="n">
        <v>49.11</v>
      </c>
      <c r="P9" s="3" t="n">
        <v>3</v>
      </c>
      <c r="Q9" s="4" t="n">
        <v>3000</v>
      </c>
      <c r="R9" s="4" t="n">
        <v>363.95</v>
      </c>
      <c r="S9" s="4" t="n">
        <v>49000</v>
      </c>
      <c r="T9" s="4" t="n">
        <v>228</v>
      </c>
      <c r="U9" s="3" t="n">
        <v>544</v>
      </c>
      <c r="V9" s="3" t="n">
        <v>1</v>
      </c>
    </row>
    <row r="10" customFormat="false" ht="15" hidden="false" customHeight="false" outlineLevel="0" collapsed="false">
      <c r="A10" s="2" t="s">
        <v>50</v>
      </c>
      <c r="B10" s="3" t="n">
        <v>25</v>
      </c>
      <c r="C10" s="2" t="s">
        <v>29</v>
      </c>
      <c r="D10" s="2" t="s">
        <v>51</v>
      </c>
      <c r="E10" s="2" t="s">
        <v>52</v>
      </c>
      <c r="F10" s="2"/>
      <c r="G10" s="4" t="n">
        <v>17700</v>
      </c>
      <c r="H10" s="3" t="n">
        <v>3</v>
      </c>
      <c r="I10" s="5" t="n">
        <v>45141</v>
      </c>
      <c r="J10" s="2" t="s">
        <v>46</v>
      </c>
      <c r="K10" s="3" t="n">
        <v>2</v>
      </c>
      <c r="L10" s="4" t="n">
        <v>795.78</v>
      </c>
      <c r="M10" s="4" t="n">
        <v>8855.03</v>
      </c>
      <c r="N10" s="3" t="n">
        <v>25</v>
      </c>
      <c r="O10" s="4" t="n">
        <v>32.4</v>
      </c>
      <c r="P10" s="3" t="n">
        <v>3</v>
      </c>
      <c r="Q10" s="4" t="n">
        <v>0</v>
      </c>
      <c r="R10" s="4" t="n">
        <v>0</v>
      </c>
      <c r="S10" s="4" t="n">
        <v>0</v>
      </c>
      <c r="T10" s="4" t="n">
        <v>0</v>
      </c>
      <c r="U10" s="3" t="n">
        <v>536</v>
      </c>
      <c r="V10" s="3" t="n">
        <v>0</v>
      </c>
    </row>
    <row r="11" customFormat="false" ht="15" hidden="false" customHeight="false" outlineLevel="0" collapsed="false">
      <c r="A11" s="2" t="s">
        <v>53</v>
      </c>
      <c r="B11" s="3" t="n">
        <v>36</v>
      </c>
      <c r="C11" s="2" t="s">
        <v>29</v>
      </c>
      <c r="D11" s="2" t="s">
        <v>54</v>
      </c>
      <c r="E11" s="2" t="s">
        <v>37</v>
      </c>
      <c r="F11" s="2" t="s">
        <v>38</v>
      </c>
      <c r="G11" s="4" t="n">
        <v>32600</v>
      </c>
      <c r="H11" s="3" t="n">
        <v>7</v>
      </c>
      <c r="I11" s="5" t="n">
        <v>43377</v>
      </c>
      <c r="J11" s="2" t="s">
        <v>34</v>
      </c>
      <c r="K11" s="3" t="n">
        <v>1</v>
      </c>
      <c r="L11" s="4" t="n">
        <v>-244.9</v>
      </c>
      <c r="M11" s="4" t="n">
        <v>0</v>
      </c>
      <c r="N11" s="3" t="n">
        <v>33</v>
      </c>
      <c r="O11" s="4" t="n">
        <v>68.04</v>
      </c>
      <c r="P11" s="3" t="n">
        <v>0</v>
      </c>
      <c r="Q11" s="4" t="n">
        <v>6000</v>
      </c>
      <c r="R11" s="4" t="n">
        <v>1052.22</v>
      </c>
      <c r="S11" s="4" t="n">
        <v>0</v>
      </c>
      <c r="T11" s="4" t="n">
        <v>0</v>
      </c>
      <c r="U11" s="3" t="n">
        <v>662</v>
      </c>
      <c r="V11" s="2"/>
    </row>
    <row r="12" customFormat="false" ht="15" hidden="false" customHeight="false" outlineLevel="0" collapsed="false">
      <c r="A12" s="2" t="s">
        <v>55</v>
      </c>
      <c r="B12" s="3" t="n">
        <v>60</v>
      </c>
      <c r="C12" s="2" t="s">
        <v>29</v>
      </c>
      <c r="D12" s="2" t="s">
        <v>56</v>
      </c>
      <c r="E12" s="2" t="s">
        <v>31</v>
      </c>
      <c r="F12" s="2" t="s">
        <v>26</v>
      </c>
      <c r="G12" s="4" t="n">
        <v>105900</v>
      </c>
      <c r="H12" s="3" t="n">
        <v>21</v>
      </c>
      <c r="I12" s="5" t="n">
        <v>38567</v>
      </c>
      <c r="J12" s="2" t="s">
        <v>46</v>
      </c>
      <c r="K12" s="3" t="n">
        <v>2</v>
      </c>
      <c r="L12" s="4" t="n">
        <v>8804.34</v>
      </c>
      <c r="M12" s="4" t="n">
        <v>0</v>
      </c>
      <c r="N12" s="3" t="n">
        <v>59</v>
      </c>
      <c r="O12" s="4" t="n">
        <v>87.83</v>
      </c>
      <c r="P12" s="3" t="n">
        <v>5</v>
      </c>
      <c r="Q12" s="4" t="n">
        <v>15000</v>
      </c>
      <c r="R12" s="4" t="n">
        <v>6697.75</v>
      </c>
      <c r="S12" s="4" t="n">
        <v>0</v>
      </c>
      <c r="T12" s="4" t="n">
        <v>0</v>
      </c>
      <c r="U12" s="3" t="n">
        <v>703</v>
      </c>
      <c r="V12" s="3" t="n">
        <v>0</v>
      </c>
    </row>
    <row r="13" customFormat="false" ht="15" hidden="false" customHeight="false" outlineLevel="0" collapsed="false">
      <c r="A13" s="2" t="s">
        <v>57</v>
      </c>
      <c r="B13" s="3" t="n">
        <v>45</v>
      </c>
      <c r="C13" s="2" t="s">
        <v>23</v>
      </c>
      <c r="D13" s="2" t="s">
        <v>54</v>
      </c>
      <c r="E13" s="2" t="s">
        <v>37</v>
      </c>
      <c r="F13" s="2" t="s">
        <v>26</v>
      </c>
      <c r="G13" s="4" t="n">
        <v>49600</v>
      </c>
      <c r="H13" s="3" t="n">
        <v>15</v>
      </c>
      <c r="I13" s="5" t="n">
        <v>40620</v>
      </c>
      <c r="J13" s="2" t="s">
        <v>34</v>
      </c>
      <c r="K13" s="3" t="n">
        <v>4</v>
      </c>
      <c r="L13" s="2"/>
      <c r="M13" s="4" t="n">
        <v>0</v>
      </c>
      <c r="N13" s="3" t="n">
        <v>30</v>
      </c>
      <c r="O13" s="4" t="n">
        <v>69.35</v>
      </c>
      <c r="P13" s="3" t="n">
        <v>1</v>
      </c>
      <c r="Q13" s="4" t="n">
        <v>5000</v>
      </c>
      <c r="R13" s="4" t="n">
        <v>1097.89</v>
      </c>
      <c r="S13" s="4" t="n">
        <v>0</v>
      </c>
      <c r="T13" s="4" t="n">
        <v>0</v>
      </c>
      <c r="U13" s="3" t="n">
        <v>679</v>
      </c>
      <c r="V13" s="3" t="n">
        <v>0</v>
      </c>
    </row>
    <row r="14" customFormat="false" ht="15" hidden="false" customHeight="false" outlineLevel="0" collapsed="false">
      <c r="A14" s="2" t="s">
        <v>58</v>
      </c>
      <c r="B14" s="2"/>
      <c r="C14" s="2" t="s">
        <v>29</v>
      </c>
      <c r="D14" s="2" t="s">
        <v>40</v>
      </c>
      <c r="E14" s="2" t="s">
        <v>37</v>
      </c>
      <c r="F14" s="2" t="s">
        <v>26</v>
      </c>
      <c r="G14" s="4" t="n">
        <v>38900</v>
      </c>
      <c r="H14" s="3" t="n">
        <v>20</v>
      </c>
      <c r="I14" s="5" t="n">
        <v>38827</v>
      </c>
      <c r="J14" s="2" t="s">
        <v>42</v>
      </c>
      <c r="K14" s="3" t="n">
        <v>2</v>
      </c>
      <c r="L14" s="4" t="n">
        <v>15176.28</v>
      </c>
      <c r="M14" s="4" t="n">
        <v>80694.88</v>
      </c>
      <c r="N14" s="3" t="n">
        <v>13</v>
      </c>
      <c r="O14" s="4" t="n">
        <v>56.28</v>
      </c>
      <c r="P14" s="3" t="n">
        <v>3</v>
      </c>
      <c r="Q14" s="4" t="n">
        <v>8500</v>
      </c>
      <c r="R14" s="4" t="n">
        <v>899.82</v>
      </c>
      <c r="S14" s="4" t="n">
        <v>0</v>
      </c>
      <c r="T14" s="4" t="n">
        <v>0</v>
      </c>
      <c r="U14" s="3" t="n">
        <v>613</v>
      </c>
      <c r="V14" s="3" t="n">
        <v>0</v>
      </c>
    </row>
    <row r="15" customFormat="false" ht="15" hidden="false" customHeight="false" outlineLevel="0" collapsed="false">
      <c r="A15" s="2" t="s">
        <v>59</v>
      </c>
      <c r="B15" s="2"/>
      <c r="C15" s="2" t="s">
        <v>23</v>
      </c>
      <c r="D15" s="2" t="s">
        <v>56</v>
      </c>
      <c r="E15" s="2" t="s">
        <v>49</v>
      </c>
      <c r="F15" s="2" t="s">
        <v>60</v>
      </c>
      <c r="G15" s="4" t="n">
        <v>59700</v>
      </c>
      <c r="H15" s="3" t="n">
        <v>10</v>
      </c>
      <c r="I15" s="5" t="n">
        <v>42311</v>
      </c>
      <c r="J15" s="2" t="s">
        <v>46</v>
      </c>
      <c r="K15" s="3" t="n">
        <v>1</v>
      </c>
      <c r="L15" s="4" t="n">
        <v>12795</v>
      </c>
      <c r="M15" s="4" t="n">
        <v>36893.27</v>
      </c>
      <c r="N15" s="3" t="n">
        <v>48</v>
      </c>
      <c r="O15" s="4" t="n">
        <v>68.66</v>
      </c>
      <c r="P15" s="3" t="n">
        <v>7</v>
      </c>
      <c r="Q15" s="4" t="n">
        <v>0</v>
      </c>
      <c r="R15" s="4" t="n">
        <v>0</v>
      </c>
      <c r="S15" s="4" t="n">
        <v>0</v>
      </c>
      <c r="T15" s="4" t="n">
        <v>0</v>
      </c>
      <c r="U15" s="3" t="n">
        <v>593</v>
      </c>
      <c r="V15" s="3" t="n">
        <v>0</v>
      </c>
    </row>
    <row r="16" customFormat="false" ht="15" hidden="false" customHeight="false" outlineLevel="0" collapsed="false">
      <c r="A16" s="2" t="s">
        <v>61</v>
      </c>
      <c r="B16" s="3" t="n">
        <v>42</v>
      </c>
      <c r="C16" s="2" t="s">
        <v>29</v>
      </c>
      <c r="D16" s="2" t="s">
        <v>62</v>
      </c>
      <c r="E16" s="2" t="s">
        <v>63</v>
      </c>
      <c r="F16" s="2" t="s">
        <v>38</v>
      </c>
      <c r="G16" s="4" t="n">
        <v>52200</v>
      </c>
      <c r="H16" s="3" t="n">
        <v>16</v>
      </c>
      <c r="I16" s="5" t="n">
        <v>40327</v>
      </c>
      <c r="J16" s="2" t="s">
        <v>27</v>
      </c>
      <c r="K16" s="3" t="n">
        <v>4</v>
      </c>
      <c r="L16" s="4" t="n">
        <v>3728.87</v>
      </c>
      <c r="M16" s="4" t="n">
        <v>0</v>
      </c>
      <c r="N16" s="3" t="n">
        <v>33</v>
      </c>
      <c r="O16" s="4" t="n">
        <v>89.35</v>
      </c>
      <c r="P16" s="3" t="n">
        <v>5</v>
      </c>
      <c r="Q16" s="4" t="n">
        <v>7000</v>
      </c>
      <c r="R16" s="4" t="n">
        <v>949.31</v>
      </c>
      <c r="S16" s="2"/>
      <c r="T16" s="2"/>
      <c r="U16" s="3" t="n">
        <v>615</v>
      </c>
      <c r="V16" s="3" t="n">
        <v>0</v>
      </c>
    </row>
    <row r="17" customFormat="false" ht="15" hidden="false" customHeight="false" outlineLevel="0" collapsed="false">
      <c r="A17" s="2" t="s">
        <v>64</v>
      </c>
      <c r="B17" s="3" t="n">
        <v>31</v>
      </c>
      <c r="C17" s="2" t="s">
        <v>29</v>
      </c>
      <c r="D17" s="2" t="s">
        <v>62</v>
      </c>
      <c r="E17" s="2" t="s">
        <v>63</v>
      </c>
      <c r="F17" s="2" t="s">
        <v>26</v>
      </c>
      <c r="G17" s="2"/>
      <c r="H17" s="3" t="n">
        <v>0</v>
      </c>
      <c r="I17" s="5" t="n">
        <v>46160</v>
      </c>
      <c r="J17" s="2" t="s">
        <v>27</v>
      </c>
      <c r="K17" s="3" t="n">
        <v>2</v>
      </c>
      <c r="L17" s="4" t="n">
        <v>5266.87</v>
      </c>
      <c r="M17" s="4" t="n">
        <v>0</v>
      </c>
      <c r="N17" s="3" t="n">
        <v>31</v>
      </c>
      <c r="O17" s="4" t="n">
        <v>89.7</v>
      </c>
      <c r="P17" s="3" t="n">
        <v>3</v>
      </c>
      <c r="Q17" s="4" t="n">
        <v>9000</v>
      </c>
      <c r="R17" s="4" t="n">
        <v>1322.05</v>
      </c>
      <c r="S17" s="4" t="n">
        <v>253000</v>
      </c>
      <c r="T17" s="4" t="n">
        <v>1628</v>
      </c>
      <c r="U17" s="3" t="n">
        <v>588</v>
      </c>
      <c r="V17" s="3" t="n">
        <v>0</v>
      </c>
    </row>
    <row r="18" customFormat="false" ht="15" hidden="false" customHeight="false" outlineLevel="0" collapsed="false">
      <c r="A18" s="2" t="s">
        <v>65</v>
      </c>
      <c r="B18" s="3" t="n">
        <v>43</v>
      </c>
      <c r="C18" s="2" t="s">
        <v>29</v>
      </c>
      <c r="D18" s="2" t="s">
        <v>51</v>
      </c>
      <c r="E18" s="2" t="s">
        <v>37</v>
      </c>
      <c r="F18" s="2" t="s">
        <v>26</v>
      </c>
      <c r="G18" s="4" t="n">
        <v>40700</v>
      </c>
      <c r="H18" s="3" t="n">
        <v>9</v>
      </c>
      <c r="I18" s="5" t="n">
        <v>42938</v>
      </c>
      <c r="J18" s="2" t="s">
        <v>34</v>
      </c>
      <c r="K18" s="3" t="n">
        <v>3</v>
      </c>
      <c r="L18" s="4" t="n">
        <v>1646.05</v>
      </c>
      <c r="M18" s="4" t="n">
        <v>0</v>
      </c>
      <c r="N18" s="3" t="n">
        <v>35</v>
      </c>
      <c r="O18" s="4" t="n">
        <v>105.7</v>
      </c>
      <c r="P18" s="3" t="n">
        <v>2</v>
      </c>
      <c r="Q18" s="4" t="n">
        <v>6500</v>
      </c>
      <c r="R18" s="4" t="n">
        <v>1763.53</v>
      </c>
      <c r="S18" s="4" t="n">
        <v>184000</v>
      </c>
      <c r="T18" s="4" t="n">
        <v>1282</v>
      </c>
      <c r="U18" s="3" t="n">
        <v>571</v>
      </c>
      <c r="V18" s="3" t="n">
        <v>0</v>
      </c>
    </row>
    <row r="19" customFormat="false" ht="15" hidden="false" customHeight="false" outlineLevel="0" collapsed="false">
      <c r="A19" s="2" t="s">
        <v>66</v>
      </c>
      <c r="B19" s="3" t="n">
        <v>53</v>
      </c>
      <c r="C19" s="2" t="s">
        <v>23</v>
      </c>
      <c r="D19" s="2" t="s">
        <v>67</v>
      </c>
      <c r="E19" s="2" t="s">
        <v>37</v>
      </c>
      <c r="F19" s="2" t="s">
        <v>60</v>
      </c>
      <c r="G19" s="4" t="n">
        <v>27800</v>
      </c>
      <c r="H19" s="3" t="n">
        <v>19</v>
      </c>
      <c r="I19" s="5" t="n">
        <v>39246</v>
      </c>
      <c r="J19" s="2" t="s">
        <v>34</v>
      </c>
      <c r="K19" s="3" t="n">
        <v>2</v>
      </c>
      <c r="L19" s="4" t="n">
        <v>5894.62</v>
      </c>
      <c r="M19" s="4" t="n">
        <v>57173.93</v>
      </c>
      <c r="N19" s="3" t="n">
        <v>34</v>
      </c>
      <c r="O19" s="4" t="n">
        <v>50.09</v>
      </c>
      <c r="P19" s="2" t="s">
        <v>68</v>
      </c>
      <c r="Q19" s="4" t="n">
        <v>0</v>
      </c>
      <c r="R19" s="4" t="n">
        <v>0</v>
      </c>
      <c r="S19" s="2"/>
      <c r="T19" s="2"/>
      <c r="U19" s="3" t="n">
        <v>643</v>
      </c>
      <c r="V19" s="2"/>
    </row>
    <row r="20" customFormat="false" ht="15" hidden="false" customHeight="false" outlineLevel="0" collapsed="false">
      <c r="A20" s="2" t="s">
        <v>69</v>
      </c>
      <c r="B20" s="3" t="n">
        <v>20</v>
      </c>
      <c r="C20" s="2" t="s">
        <v>29</v>
      </c>
      <c r="D20" s="2" t="s">
        <v>62</v>
      </c>
      <c r="E20" s="2" t="s">
        <v>37</v>
      </c>
      <c r="F20" s="2" t="s">
        <v>38</v>
      </c>
      <c r="G20" s="4" t="n">
        <v>34200</v>
      </c>
      <c r="H20" s="3" t="n">
        <v>1</v>
      </c>
      <c r="I20" s="5" t="n">
        <v>45754</v>
      </c>
      <c r="J20" s="2" t="s">
        <v>34</v>
      </c>
      <c r="K20" s="3" t="n">
        <v>3</v>
      </c>
      <c r="L20" s="4" t="n">
        <v>1656.94</v>
      </c>
      <c r="M20" s="4" t="n">
        <v>7347.5</v>
      </c>
      <c r="N20" s="3" t="n">
        <v>23</v>
      </c>
      <c r="O20" s="4" t="n">
        <v>60.38</v>
      </c>
      <c r="P20" s="3" t="n">
        <v>0</v>
      </c>
      <c r="Q20" s="4" t="n">
        <v>6500</v>
      </c>
      <c r="R20" s="4" t="n">
        <v>2565.57</v>
      </c>
      <c r="S20" s="4" t="n">
        <v>0</v>
      </c>
      <c r="T20" s="4" t="n">
        <v>0</v>
      </c>
      <c r="U20" s="3" t="n">
        <v>643</v>
      </c>
      <c r="V20" s="3" t="n">
        <v>0</v>
      </c>
    </row>
    <row r="21" customFormat="false" ht="15" hidden="false" customHeight="false" outlineLevel="0" collapsed="false">
      <c r="A21" s="2" t="s">
        <v>70</v>
      </c>
      <c r="B21" s="3" t="n">
        <v>30</v>
      </c>
      <c r="C21" s="2" t="s">
        <v>71</v>
      </c>
      <c r="D21" s="2" t="s">
        <v>56</v>
      </c>
      <c r="E21" s="2" t="s">
        <v>52</v>
      </c>
      <c r="F21" s="2" t="s">
        <v>60</v>
      </c>
      <c r="G21" s="4" t="n">
        <v>14100</v>
      </c>
      <c r="H21" s="2"/>
      <c r="I21" s="2"/>
      <c r="J21" s="2" t="s">
        <v>46</v>
      </c>
      <c r="K21" s="3" t="n">
        <v>5</v>
      </c>
      <c r="L21" s="4" t="n">
        <v>672.51</v>
      </c>
      <c r="M21" s="4" t="n">
        <v>3621.8</v>
      </c>
      <c r="N21" s="3" t="n">
        <v>19</v>
      </c>
      <c r="O21" s="4" t="n">
        <v>39.07</v>
      </c>
      <c r="P21" s="3" t="n">
        <v>3</v>
      </c>
      <c r="Q21" s="4" t="n">
        <v>1500</v>
      </c>
      <c r="R21" s="4" t="n">
        <v>593.08</v>
      </c>
      <c r="S21" s="4" t="n">
        <v>0</v>
      </c>
      <c r="T21" s="4" t="n">
        <v>0</v>
      </c>
      <c r="U21" s="3" t="n">
        <v>653</v>
      </c>
      <c r="V21" s="2"/>
    </row>
    <row r="22" customFormat="false" ht="15" hidden="false" customHeight="false" outlineLevel="0" collapsed="false">
      <c r="A22" s="2" t="s">
        <v>72</v>
      </c>
      <c r="B22" s="3" t="n">
        <v>52</v>
      </c>
      <c r="C22" s="2" t="s">
        <v>29</v>
      </c>
      <c r="D22" s="2" t="s">
        <v>40</v>
      </c>
      <c r="E22" s="2" t="s">
        <v>52</v>
      </c>
      <c r="F22" s="2" t="s">
        <v>26</v>
      </c>
      <c r="G22" s="4" t="n">
        <v>22400</v>
      </c>
      <c r="H22" s="3" t="n">
        <v>10</v>
      </c>
      <c r="I22" s="5" t="n">
        <v>42446</v>
      </c>
      <c r="J22" s="2" t="s">
        <v>27</v>
      </c>
      <c r="K22" s="3" t="n">
        <v>3</v>
      </c>
      <c r="L22" s="4" t="n">
        <v>2244.58</v>
      </c>
      <c r="M22" s="4" t="n">
        <v>13467.23</v>
      </c>
      <c r="N22" s="3" t="n">
        <v>19</v>
      </c>
      <c r="O22" s="4" t="n">
        <v>28.21</v>
      </c>
      <c r="P22" s="3" t="n">
        <v>1</v>
      </c>
      <c r="Q22" s="2"/>
      <c r="R22" s="2"/>
      <c r="S22" s="4" t="n">
        <v>0</v>
      </c>
      <c r="T22" s="4" t="n">
        <v>0</v>
      </c>
      <c r="U22" s="3" t="n">
        <v>623</v>
      </c>
      <c r="V22" s="3" t="n">
        <v>0</v>
      </c>
    </row>
    <row r="23" customFormat="false" ht="15" hidden="false" customHeight="false" outlineLevel="0" collapsed="false">
      <c r="A23" s="2" t="s">
        <v>73</v>
      </c>
      <c r="B23" s="3" t="n">
        <v>41</v>
      </c>
      <c r="C23" s="2" t="s">
        <v>23</v>
      </c>
      <c r="D23" s="2" t="s">
        <v>24</v>
      </c>
      <c r="E23" s="2" t="s">
        <v>37</v>
      </c>
      <c r="F23" s="2" t="s">
        <v>74</v>
      </c>
      <c r="G23" s="4" t="n">
        <v>34800</v>
      </c>
      <c r="H23" s="3" t="n">
        <v>2</v>
      </c>
      <c r="I23" s="5" t="n">
        <v>45375</v>
      </c>
      <c r="J23" s="2" t="s">
        <v>34</v>
      </c>
      <c r="K23" s="3" t="n">
        <v>2</v>
      </c>
      <c r="L23" s="4" t="n">
        <v>4224.83</v>
      </c>
      <c r="M23" s="4" t="n">
        <v>0</v>
      </c>
      <c r="N23" s="3" t="n">
        <v>30</v>
      </c>
      <c r="O23" s="4" t="n">
        <v>48.02</v>
      </c>
      <c r="P23" s="3" t="n">
        <v>2</v>
      </c>
      <c r="Q23" s="2"/>
      <c r="R23" s="2"/>
      <c r="S23" s="4" t="n">
        <v>169000</v>
      </c>
      <c r="T23" s="2"/>
      <c r="U23" s="3" t="n">
        <v>569</v>
      </c>
      <c r="V23" s="3" t="n">
        <v>1</v>
      </c>
    </row>
    <row r="24" customFormat="false" ht="15" hidden="false" customHeight="false" outlineLevel="0" collapsed="false">
      <c r="A24" s="2" t="s">
        <v>75</v>
      </c>
      <c r="B24" s="3" t="n">
        <v>45</v>
      </c>
      <c r="C24" s="2" t="s">
        <v>23</v>
      </c>
      <c r="D24" s="2" t="s">
        <v>67</v>
      </c>
      <c r="E24" s="2" t="s">
        <v>25</v>
      </c>
      <c r="F24" s="2" t="s">
        <v>26</v>
      </c>
      <c r="G24" s="4" t="n">
        <v>28600</v>
      </c>
      <c r="H24" s="3" t="n">
        <v>6</v>
      </c>
      <c r="I24" s="5" t="n">
        <v>44032</v>
      </c>
      <c r="J24" s="2" t="s">
        <v>27</v>
      </c>
      <c r="K24" s="3" t="n">
        <v>2</v>
      </c>
      <c r="L24" s="4" t="n">
        <v>6510.71</v>
      </c>
      <c r="M24" s="4" t="n">
        <v>18628.5</v>
      </c>
      <c r="N24" s="3" t="n">
        <v>23</v>
      </c>
      <c r="O24" s="4" t="n">
        <v>48.33</v>
      </c>
      <c r="P24" s="3" t="n">
        <v>3</v>
      </c>
      <c r="Q24" s="2"/>
      <c r="R24" s="2"/>
      <c r="S24" s="4" t="n">
        <v>0</v>
      </c>
      <c r="T24" s="4" t="n">
        <v>0</v>
      </c>
      <c r="U24" s="3" t="n">
        <v>573</v>
      </c>
      <c r="V24" s="3" t="n">
        <v>0</v>
      </c>
    </row>
    <row r="25" customFormat="false" ht="15" hidden="false" customHeight="false" outlineLevel="0" collapsed="false">
      <c r="A25" s="2" t="s">
        <v>76</v>
      </c>
      <c r="B25" s="3" t="n">
        <v>37</v>
      </c>
      <c r="C25" s="2" t="s">
        <v>23</v>
      </c>
      <c r="D25" s="2" t="s">
        <v>77</v>
      </c>
      <c r="E25" s="2" t="s">
        <v>37</v>
      </c>
      <c r="F25" s="2" t="s">
        <v>26</v>
      </c>
      <c r="G25" s="4" t="n">
        <v>24300</v>
      </c>
      <c r="H25" s="3" t="n">
        <v>18</v>
      </c>
      <c r="I25" s="5" t="n">
        <v>39685</v>
      </c>
      <c r="J25" s="2" t="s">
        <v>46</v>
      </c>
      <c r="K25" s="3" t="n">
        <v>2</v>
      </c>
      <c r="L25" s="4" t="n">
        <v>6958.53</v>
      </c>
      <c r="M25" s="4" t="n">
        <v>30755.83</v>
      </c>
      <c r="N25" s="3" t="n">
        <v>33</v>
      </c>
      <c r="O25" s="4" t="n">
        <v>38.48</v>
      </c>
      <c r="P25" s="3" t="n">
        <v>1</v>
      </c>
      <c r="Q25" s="4" t="n">
        <v>4000</v>
      </c>
      <c r="R25" s="4" t="n">
        <v>1294.17</v>
      </c>
      <c r="S25" s="4" t="n">
        <v>109000</v>
      </c>
      <c r="T25" s="4" t="n">
        <v>693</v>
      </c>
      <c r="U25" s="3" t="n">
        <v>632</v>
      </c>
      <c r="V25" s="3" t="n">
        <v>0</v>
      </c>
    </row>
    <row r="26" customFormat="false" ht="15" hidden="false" customHeight="false" outlineLevel="0" collapsed="false">
      <c r="A26" s="2" t="s">
        <v>78</v>
      </c>
      <c r="B26" s="3" t="n">
        <v>51</v>
      </c>
      <c r="C26" s="2" t="s">
        <v>29</v>
      </c>
      <c r="D26" s="2" t="s">
        <v>54</v>
      </c>
      <c r="E26" s="2" t="s">
        <v>37</v>
      </c>
      <c r="F26" s="2" t="s">
        <v>38</v>
      </c>
      <c r="G26" s="4" t="n">
        <v>30000</v>
      </c>
      <c r="H26" s="3" t="n">
        <v>10</v>
      </c>
      <c r="I26" s="5" t="n">
        <v>42387</v>
      </c>
      <c r="J26" s="2" t="s">
        <v>27</v>
      </c>
      <c r="K26" s="3" t="n">
        <v>2</v>
      </c>
      <c r="L26" s="4" t="n">
        <v>3700.02</v>
      </c>
      <c r="M26" s="4" t="n">
        <v>10653.7</v>
      </c>
      <c r="N26" s="3" t="n">
        <v>17</v>
      </c>
      <c r="O26" s="4" t="n">
        <v>35.47</v>
      </c>
      <c r="P26" s="3" t="n">
        <v>4</v>
      </c>
      <c r="Q26" s="4" t="n">
        <v>5500</v>
      </c>
      <c r="R26" s="4" t="n">
        <v>209.96</v>
      </c>
      <c r="S26" s="4" t="n">
        <v>82000</v>
      </c>
      <c r="T26" s="4" t="n">
        <v>410</v>
      </c>
      <c r="U26" s="3" t="n">
        <v>661</v>
      </c>
      <c r="V26" s="3" t="n">
        <v>0</v>
      </c>
    </row>
    <row r="27" customFormat="false" ht="15" hidden="false" customHeight="false" outlineLevel="0" collapsed="false">
      <c r="A27" s="2" t="s">
        <v>79</v>
      </c>
      <c r="B27" s="3" t="n">
        <v>26</v>
      </c>
      <c r="C27" s="2" t="s">
        <v>29</v>
      </c>
      <c r="D27" s="2" t="s">
        <v>36</v>
      </c>
      <c r="E27" s="2" t="s">
        <v>37</v>
      </c>
      <c r="F27" s="2" t="s">
        <v>26</v>
      </c>
      <c r="G27" s="4" t="n">
        <v>17100</v>
      </c>
      <c r="H27" s="3" t="n">
        <v>5</v>
      </c>
      <c r="I27" s="5" t="n">
        <v>44314</v>
      </c>
      <c r="J27" s="2" t="s">
        <v>34</v>
      </c>
      <c r="K27" s="3" t="n">
        <v>1</v>
      </c>
      <c r="L27" s="4" t="n">
        <v>1758.1</v>
      </c>
      <c r="M27" s="4" t="n">
        <v>7178.85</v>
      </c>
      <c r="N27" s="3" t="n">
        <v>25</v>
      </c>
      <c r="O27" s="4" t="n">
        <v>58.79</v>
      </c>
      <c r="P27" s="3" t="n">
        <v>1</v>
      </c>
      <c r="Q27" s="2"/>
      <c r="R27" s="2"/>
      <c r="S27" s="4" t="n">
        <v>0</v>
      </c>
      <c r="T27" s="4" t="n">
        <v>0</v>
      </c>
      <c r="U27" s="3" t="n">
        <v>641</v>
      </c>
      <c r="V27" s="3" t="n">
        <v>0</v>
      </c>
    </row>
    <row r="28" customFormat="false" ht="15" hidden="false" customHeight="false" outlineLevel="0" collapsed="false">
      <c r="A28" s="2" t="s">
        <v>80</v>
      </c>
      <c r="B28" s="3" t="n">
        <v>47</v>
      </c>
      <c r="C28" s="2" t="s">
        <v>23</v>
      </c>
      <c r="D28" s="2" t="s">
        <v>40</v>
      </c>
      <c r="E28" s="2" t="s">
        <v>49</v>
      </c>
      <c r="F28" s="2" t="s">
        <v>26</v>
      </c>
      <c r="G28" s="4" t="n">
        <v>35900</v>
      </c>
      <c r="H28" s="3" t="n">
        <v>0</v>
      </c>
      <c r="I28" s="5" t="n">
        <v>46253</v>
      </c>
      <c r="J28" s="2" t="s">
        <v>27</v>
      </c>
      <c r="K28" s="3" t="n">
        <v>3</v>
      </c>
      <c r="L28" s="4" t="n">
        <v>1203.46</v>
      </c>
      <c r="M28" s="4" t="n">
        <v>5520.98</v>
      </c>
      <c r="N28" s="3" t="n">
        <v>21</v>
      </c>
      <c r="O28" s="4" t="n">
        <v>44.29</v>
      </c>
      <c r="P28" s="3" t="n">
        <v>4</v>
      </c>
      <c r="Q28" s="4" t="n">
        <v>0</v>
      </c>
      <c r="R28" s="4" t="n">
        <v>0</v>
      </c>
      <c r="S28" s="4" t="n">
        <v>157000</v>
      </c>
      <c r="T28" s="4" t="n">
        <v>895</v>
      </c>
      <c r="U28" s="3" t="n">
        <v>620</v>
      </c>
      <c r="V28" s="2"/>
    </row>
    <row r="29" customFormat="false" ht="15" hidden="false" customHeight="false" outlineLevel="0" collapsed="false">
      <c r="A29" s="2" t="s">
        <v>81</v>
      </c>
      <c r="B29" s="3" t="n">
        <v>52</v>
      </c>
      <c r="C29" s="2" t="s">
        <v>23</v>
      </c>
      <c r="D29" s="2" t="s">
        <v>77</v>
      </c>
      <c r="E29" s="2" t="s">
        <v>37</v>
      </c>
      <c r="F29" s="2" t="s">
        <v>26</v>
      </c>
      <c r="G29" s="4" t="n">
        <v>25600</v>
      </c>
      <c r="H29" s="3" t="n">
        <v>15</v>
      </c>
      <c r="I29" s="5" t="n">
        <v>40784</v>
      </c>
      <c r="J29" s="2" t="s">
        <v>46</v>
      </c>
      <c r="K29" s="3" t="n">
        <v>5</v>
      </c>
      <c r="L29" s="4" t="n">
        <v>-307.03</v>
      </c>
      <c r="M29" s="4" t="n">
        <v>0</v>
      </c>
      <c r="N29" s="3" t="n">
        <v>38</v>
      </c>
      <c r="O29" s="4" t="n">
        <v>74.03</v>
      </c>
      <c r="P29" s="3" t="n">
        <v>1</v>
      </c>
      <c r="Q29" s="4" t="n">
        <v>6500</v>
      </c>
      <c r="R29" s="4" t="n">
        <v>3641.59</v>
      </c>
      <c r="S29" s="4" t="n">
        <v>116000</v>
      </c>
      <c r="T29" s="2"/>
      <c r="U29" s="3" t="n">
        <v>613</v>
      </c>
      <c r="V29" s="3" t="n">
        <v>0</v>
      </c>
    </row>
    <row r="30" customFormat="false" ht="15" hidden="false" customHeight="false" outlineLevel="0" collapsed="false">
      <c r="A30" s="2" t="s">
        <v>82</v>
      </c>
      <c r="B30" s="3" t="n">
        <v>41</v>
      </c>
      <c r="C30" s="2" t="s">
        <v>23</v>
      </c>
      <c r="D30" s="2" t="s">
        <v>30</v>
      </c>
      <c r="E30" s="2" t="s">
        <v>37</v>
      </c>
      <c r="F30" s="2" t="s">
        <v>38</v>
      </c>
      <c r="G30" s="4" t="n">
        <v>23700</v>
      </c>
      <c r="H30" s="3" t="n">
        <v>19</v>
      </c>
      <c r="I30" s="5" t="n">
        <v>39287</v>
      </c>
      <c r="J30" s="2" t="s">
        <v>34</v>
      </c>
      <c r="K30" s="3" t="n">
        <v>3</v>
      </c>
      <c r="L30" s="4" t="n">
        <v>674.12</v>
      </c>
      <c r="M30" s="4" t="n">
        <v>16518.46</v>
      </c>
      <c r="N30" s="3" t="n">
        <v>27</v>
      </c>
      <c r="O30" s="4" t="n">
        <v>25.96</v>
      </c>
      <c r="P30" s="3" t="n">
        <v>0</v>
      </c>
      <c r="Q30" s="4" t="n">
        <v>3500</v>
      </c>
      <c r="R30" s="4" t="n">
        <v>688.38</v>
      </c>
      <c r="S30" s="4" t="n">
        <v>96000</v>
      </c>
      <c r="T30" s="4" t="n">
        <v>525</v>
      </c>
      <c r="U30" s="3" t="n">
        <v>713</v>
      </c>
      <c r="V30" s="3" t="n">
        <v>0</v>
      </c>
    </row>
    <row r="31" customFormat="false" ht="15" hidden="false" customHeight="false" outlineLevel="0" collapsed="false">
      <c r="A31" s="2" t="s">
        <v>83</v>
      </c>
      <c r="B31" s="3" t="n">
        <v>38</v>
      </c>
      <c r="C31" s="2" t="s">
        <v>23</v>
      </c>
      <c r="D31" s="2" t="s">
        <v>51</v>
      </c>
      <c r="E31" s="2" t="s">
        <v>52</v>
      </c>
      <c r="F31" s="2" t="s">
        <v>26</v>
      </c>
      <c r="G31" s="4" t="n">
        <v>16700</v>
      </c>
      <c r="H31" s="3" t="n">
        <v>8</v>
      </c>
      <c r="I31" s="5" t="n">
        <v>43210</v>
      </c>
      <c r="J31" s="2" t="s">
        <v>34</v>
      </c>
      <c r="K31" s="3" t="n">
        <v>2</v>
      </c>
      <c r="L31" s="4" t="n">
        <v>531.48</v>
      </c>
      <c r="M31" s="4" t="n">
        <v>0</v>
      </c>
      <c r="N31" s="3" t="n">
        <v>30</v>
      </c>
      <c r="O31" s="4" t="n">
        <v>17.93</v>
      </c>
      <c r="P31" s="3" t="n">
        <v>0</v>
      </c>
      <c r="Q31" s="4" t="n">
        <v>2000</v>
      </c>
      <c r="R31" s="4" t="n">
        <v>546.28</v>
      </c>
      <c r="S31" s="4" t="n">
        <v>0</v>
      </c>
      <c r="T31" s="4" t="n">
        <v>0</v>
      </c>
      <c r="U31" s="3" t="n">
        <v>552</v>
      </c>
      <c r="V31" s="3" t="n">
        <v>1</v>
      </c>
    </row>
    <row r="32" customFormat="false" ht="15" hidden="false" customHeight="false" outlineLevel="0" collapsed="false">
      <c r="A32" s="2" t="s">
        <v>84</v>
      </c>
      <c r="B32" s="3" t="n">
        <v>44</v>
      </c>
      <c r="C32" s="2" t="s">
        <v>29</v>
      </c>
      <c r="D32" s="2" t="s">
        <v>30</v>
      </c>
      <c r="E32" s="2" t="s">
        <v>52</v>
      </c>
      <c r="F32" s="2" t="s">
        <v>26</v>
      </c>
      <c r="G32" s="4" t="n">
        <v>25300</v>
      </c>
      <c r="H32" s="3" t="n">
        <v>13</v>
      </c>
      <c r="I32" s="5" t="n">
        <v>41193</v>
      </c>
      <c r="J32" s="2" t="s">
        <v>34</v>
      </c>
      <c r="K32" s="3" t="n">
        <v>2</v>
      </c>
      <c r="L32" s="4" t="n">
        <v>2536.09</v>
      </c>
      <c r="M32" s="4" t="n">
        <v>0</v>
      </c>
      <c r="N32" s="3" t="n">
        <v>24</v>
      </c>
      <c r="O32" s="4" t="n">
        <v>56.79</v>
      </c>
      <c r="P32" s="3" t="n">
        <v>1</v>
      </c>
      <c r="Q32" s="4" t="n">
        <v>3500</v>
      </c>
      <c r="R32" s="4" t="n">
        <v>1580.53</v>
      </c>
      <c r="S32" s="2"/>
      <c r="T32" s="2"/>
      <c r="U32" s="3" t="n">
        <v>607</v>
      </c>
      <c r="V32" s="3" t="n">
        <v>0</v>
      </c>
    </row>
    <row r="33" customFormat="false" ht="15" hidden="false" customHeight="false" outlineLevel="0" collapsed="false">
      <c r="A33" s="2" t="s">
        <v>85</v>
      </c>
      <c r="B33" s="3" t="n">
        <v>66</v>
      </c>
      <c r="C33" s="2" t="s">
        <v>29</v>
      </c>
      <c r="D33" s="2" t="s">
        <v>56</v>
      </c>
      <c r="E33" s="2" t="s">
        <v>41</v>
      </c>
      <c r="F33" s="2" t="s">
        <v>60</v>
      </c>
      <c r="G33" s="4" t="n">
        <v>13100</v>
      </c>
      <c r="H33" s="3" t="n">
        <v>15</v>
      </c>
      <c r="I33" s="5" t="n">
        <v>40635</v>
      </c>
      <c r="J33" s="2" t="s">
        <v>46</v>
      </c>
      <c r="K33" s="3" t="n">
        <v>4</v>
      </c>
      <c r="L33" s="4" t="n">
        <v>1386.33</v>
      </c>
      <c r="M33" s="4" t="n">
        <v>17215.76</v>
      </c>
      <c r="N33" s="3" t="n">
        <v>30</v>
      </c>
      <c r="O33" s="4" t="n">
        <v>50.2</v>
      </c>
      <c r="P33" s="3" t="n">
        <v>3</v>
      </c>
      <c r="Q33" s="4" t="n">
        <v>0</v>
      </c>
      <c r="R33" s="4" t="n">
        <v>0</v>
      </c>
      <c r="S33" s="2"/>
      <c r="T33" s="2"/>
      <c r="U33" s="3" t="n">
        <v>624</v>
      </c>
      <c r="V33" s="3" t="n">
        <v>0</v>
      </c>
    </row>
    <row r="34" customFormat="false" ht="15" hidden="false" customHeight="false" outlineLevel="0" collapsed="false">
      <c r="A34" s="2" t="s">
        <v>86</v>
      </c>
      <c r="B34" s="3" t="n">
        <v>36</v>
      </c>
      <c r="C34" s="2" t="s">
        <v>23</v>
      </c>
      <c r="D34" s="2" t="s">
        <v>56</v>
      </c>
      <c r="E34" s="2" t="s">
        <v>37</v>
      </c>
      <c r="F34" s="2" t="s">
        <v>26</v>
      </c>
      <c r="G34" s="4" t="n">
        <v>18700</v>
      </c>
      <c r="H34" s="3" t="n">
        <v>12</v>
      </c>
      <c r="I34" s="5" t="n">
        <v>41756</v>
      </c>
      <c r="J34" s="2" t="s">
        <v>27</v>
      </c>
      <c r="K34" s="3" t="n">
        <v>1</v>
      </c>
      <c r="L34" s="4" t="n">
        <v>1371.55</v>
      </c>
      <c r="M34" s="4" t="n">
        <v>16459.23</v>
      </c>
      <c r="N34" s="3" t="n">
        <v>11</v>
      </c>
      <c r="O34" s="4" t="n">
        <v>41.56</v>
      </c>
      <c r="P34" s="3" t="n">
        <v>4</v>
      </c>
      <c r="Q34" s="4" t="n">
        <v>4000</v>
      </c>
      <c r="R34" s="4" t="n">
        <v>1155.74</v>
      </c>
      <c r="S34" s="4" t="n">
        <v>86000</v>
      </c>
      <c r="T34" s="4" t="n">
        <v>617</v>
      </c>
      <c r="U34" s="3" t="n">
        <v>607</v>
      </c>
      <c r="V34" s="3" t="n">
        <v>0</v>
      </c>
    </row>
    <row r="35" customFormat="false" ht="15" hidden="false" customHeight="false" outlineLevel="0" collapsed="false">
      <c r="A35" s="2" t="s">
        <v>87</v>
      </c>
      <c r="B35" s="3" t="n">
        <v>45</v>
      </c>
      <c r="C35" s="2" t="s">
        <v>23</v>
      </c>
      <c r="D35" s="2" t="s">
        <v>67</v>
      </c>
      <c r="E35" s="2" t="s">
        <v>25</v>
      </c>
      <c r="F35" s="2" t="s">
        <v>38</v>
      </c>
      <c r="G35" s="4" t="n">
        <v>23300</v>
      </c>
      <c r="H35" s="3" t="n">
        <v>2</v>
      </c>
      <c r="I35" s="5" t="n">
        <v>25569</v>
      </c>
      <c r="J35" s="2" t="s">
        <v>27</v>
      </c>
      <c r="K35" s="3" t="n">
        <v>1</v>
      </c>
      <c r="L35" s="4" t="n">
        <v>1259.53</v>
      </c>
      <c r="M35" s="4" t="n">
        <v>14213</v>
      </c>
      <c r="N35" s="3" t="n">
        <v>12</v>
      </c>
      <c r="O35" s="4" t="n">
        <v>34.95</v>
      </c>
      <c r="P35" s="3" t="n">
        <v>3</v>
      </c>
      <c r="Q35" s="4" t="n">
        <v>3500</v>
      </c>
      <c r="R35" s="4" t="n">
        <v>1356.12</v>
      </c>
      <c r="S35" s="4" t="n">
        <v>100000</v>
      </c>
      <c r="T35" s="4" t="n">
        <v>643</v>
      </c>
      <c r="U35" s="3" t="n">
        <v>568</v>
      </c>
      <c r="V35" s="3" t="n">
        <v>0</v>
      </c>
    </row>
    <row r="36" customFormat="false" ht="15" hidden="false" customHeight="false" outlineLevel="0" collapsed="false">
      <c r="A36" s="2" t="s">
        <v>88</v>
      </c>
      <c r="B36" s="3" t="n">
        <v>36</v>
      </c>
      <c r="C36" s="2" t="s">
        <v>29</v>
      </c>
      <c r="D36" s="2" t="s">
        <v>51</v>
      </c>
      <c r="E36" s="2" t="s">
        <v>63</v>
      </c>
      <c r="F36" s="2" t="s">
        <v>26</v>
      </c>
      <c r="G36" s="4" t="n">
        <v>51000</v>
      </c>
      <c r="H36" s="3" t="n">
        <v>6</v>
      </c>
      <c r="I36" s="5" t="n">
        <v>43790</v>
      </c>
      <c r="J36" s="2" t="s">
        <v>34</v>
      </c>
      <c r="K36" s="3" t="n">
        <v>1</v>
      </c>
      <c r="L36" s="4" t="n">
        <v>6099.38</v>
      </c>
      <c r="M36" s="4" t="n">
        <v>22383.75</v>
      </c>
      <c r="N36" s="3" t="n">
        <v>38</v>
      </c>
      <c r="O36" s="4" t="n">
        <v>101.68</v>
      </c>
      <c r="P36" s="3" t="n">
        <v>0</v>
      </c>
      <c r="Q36" s="4" t="n">
        <v>12500</v>
      </c>
      <c r="R36" s="2"/>
      <c r="S36" s="4" t="n">
        <v>0</v>
      </c>
      <c r="T36" s="4" t="n">
        <v>0</v>
      </c>
      <c r="U36" s="3" t="n">
        <v>602</v>
      </c>
      <c r="V36" s="2"/>
    </row>
    <row r="37" customFormat="false" ht="15" hidden="false" customHeight="false" outlineLevel="0" collapsed="false">
      <c r="A37" s="2" t="s">
        <v>89</v>
      </c>
      <c r="B37" s="3" t="n">
        <v>39</v>
      </c>
      <c r="C37" s="2" t="s">
        <v>29</v>
      </c>
      <c r="D37" s="2" t="s">
        <v>54</v>
      </c>
      <c r="E37" s="2" t="s">
        <v>37</v>
      </c>
      <c r="F37" s="2" t="s">
        <v>26</v>
      </c>
      <c r="G37" s="4" t="n">
        <v>22400</v>
      </c>
      <c r="H37" s="3" t="n">
        <v>8</v>
      </c>
      <c r="I37" s="5" t="n">
        <v>43227</v>
      </c>
      <c r="J37" s="2" t="s">
        <v>34</v>
      </c>
      <c r="K37" s="3" t="n">
        <v>2</v>
      </c>
      <c r="L37" s="4" t="n">
        <v>1467.27</v>
      </c>
      <c r="M37" s="4" t="n">
        <v>9674.73</v>
      </c>
      <c r="N37" s="3" t="n">
        <v>23</v>
      </c>
      <c r="O37" s="4" t="n">
        <v>78.83</v>
      </c>
      <c r="P37" s="3" t="n">
        <v>3</v>
      </c>
      <c r="Q37" s="4" t="n">
        <v>3000</v>
      </c>
      <c r="R37" s="4" t="n">
        <v>1153.09</v>
      </c>
      <c r="S37" s="4" t="n">
        <v>83000</v>
      </c>
      <c r="T37" s="4" t="n">
        <v>445</v>
      </c>
      <c r="U37" s="3" t="n">
        <v>589</v>
      </c>
      <c r="V37" s="3" t="n">
        <v>0</v>
      </c>
    </row>
    <row r="38" customFormat="false" ht="15" hidden="false" customHeight="false" outlineLevel="0" collapsed="false">
      <c r="A38" s="2" t="s">
        <v>90</v>
      </c>
      <c r="B38" s="3" t="n">
        <v>51</v>
      </c>
      <c r="C38" s="2" t="s">
        <v>29</v>
      </c>
      <c r="D38" s="2" t="s">
        <v>40</v>
      </c>
      <c r="E38" s="2" t="s">
        <v>37</v>
      </c>
      <c r="F38" s="2" t="s">
        <v>26</v>
      </c>
      <c r="G38" s="4" t="n">
        <v>21500</v>
      </c>
      <c r="H38" s="3" t="n">
        <v>2</v>
      </c>
      <c r="I38" s="5" t="n">
        <v>45264</v>
      </c>
      <c r="J38" s="2" t="s">
        <v>34</v>
      </c>
      <c r="K38" s="3" t="n">
        <v>2</v>
      </c>
      <c r="L38" s="4" t="n">
        <v>2144.1</v>
      </c>
      <c r="M38" s="4" t="n">
        <v>6464.68</v>
      </c>
      <c r="N38" s="3" t="n">
        <v>27</v>
      </c>
      <c r="O38" s="4" t="n">
        <v>21.36</v>
      </c>
      <c r="P38" s="3" t="n">
        <v>1</v>
      </c>
      <c r="Q38" s="4" t="n">
        <v>3500</v>
      </c>
      <c r="R38" s="4" t="n">
        <v>1723.34</v>
      </c>
      <c r="S38" s="4" t="n">
        <v>34000</v>
      </c>
      <c r="T38" s="4" t="n">
        <v>163</v>
      </c>
      <c r="U38" s="3" t="n">
        <v>554</v>
      </c>
      <c r="V38" s="3" t="n">
        <v>0</v>
      </c>
    </row>
    <row r="39" customFormat="false" ht="15" hidden="false" customHeight="false" outlineLevel="0" collapsed="false">
      <c r="A39" s="2" t="s">
        <v>91</v>
      </c>
      <c r="B39" s="3" t="n">
        <v>43</v>
      </c>
      <c r="C39" s="2" t="s">
        <v>23</v>
      </c>
      <c r="D39" s="2" t="s">
        <v>44</v>
      </c>
      <c r="E39" s="2" t="s">
        <v>63</v>
      </c>
      <c r="F39" s="2" t="s">
        <v>38</v>
      </c>
      <c r="G39" s="4" t="n">
        <v>62500</v>
      </c>
      <c r="H39" s="3" t="n">
        <v>1</v>
      </c>
      <c r="I39" s="5" t="n">
        <v>45797</v>
      </c>
      <c r="J39" s="2" t="s">
        <v>46</v>
      </c>
      <c r="K39" s="3" t="n">
        <v>2</v>
      </c>
      <c r="L39" s="4" t="n">
        <v>1634.33</v>
      </c>
      <c r="M39" s="4" t="n">
        <v>9260.84</v>
      </c>
      <c r="N39" s="3" t="n">
        <v>50</v>
      </c>
      <c r="O39" s="4" t="n">
        <v>52.49</v>
      </c>
      <c r="P39" s="3" t="n">
        <v>1</v>
      </c>
      <c r="Q39" s="4" t="n">
        <v>9000</v>
      </c>
      <c r="R39" s="4" t="n">
        <v>770.96</v>
      </c>
      <c r="S39" s="4" t="n">
        <v>0</v>
      </c>
      <c r="T39" s="4" t="n">
        <v>0</v>
      </c>
      <c r="U39" s="3" t="n">
        <v>700</v>
      </c>
      <c r="V39" s="2"/>
    </row>
    <row r="40" customFormat="false" ht="15" hidden="false" customHeight="false" outlineLevel="0" collapsed="false">
      <c r="A40" s="2" t="s">
        <v>92</v>
      </c>
      <c r="B40" s="3" t="n">
        <v>52</v>
      </c>
      <c r="C40" s="2" t="s">
        <v>29</v>
      </c>
      <c r="D40" s="2" t="s">
        <v>54</v>
      </c>
      <c r="E40" s="2" t="s">
        <v>93</v>
      </c>
      <c r="F40" s="2" t="s">
        <v>26</v>
      </c>
      <c r="G40" s="4" t="n">
        <v>5300</v>
      </c>
      <c r="H40" s="3" t="n">
        <v>15</v>
      </c>
      <c r="I40" s="5" t="n">
        <v>40470</v>
      </c>
      <c r="J40" s="2" t="s">
        <v>34</v>
      </c>
      <c r="K40" s="3" t="n">
        <v>3</v>
      </c>
      <c r="L40" s="4" t="n">
        <v>1378.01</v>
      </c>
      <c r="M40" s="2"/>
      <c r="N40" s="3" t="n">
        <v>25</v>
      </c>
      <c r="O40" s="4" t="n">
        <v>51.26</v>
      </c>
      <c r="P40" s="3" t="n">
        <v>2</v>
      </c>
      <c r="Q40" s="4" t="n">
        <v>1000</v>
      </c>
      <c r="R40" s="4" t="n">
        <v>45.67</v>
      </c>
      <c r="S40" s="2"/>
      <c r="T40" s="2"/>
      <c r="U40" s="3" t="n">
        <v>563</v>
      </c>
      <c r="V40" s="3" t="n">
        <v>0</v>
      </c>
    </row>
    <row r="41" customFormat="false" ht="15" hidden="false" customHeight="false" outlineLevel="0" collapsed="false">
      <c r="A41" s="2" t="s">
        <v>94</v>
      </c>
      <c r="B41" s="3" t="n">
        <v>57</v>
      </c>
      <c r="C41" s="2" t="s">
        <v>23</v>
      </c>
      <c r="D41" s="2" t="s">
        <v>67</v>
      </c>
      <c r="E41" s="2" t="s">
        <v>49</v>
      </c>
      <c r="F41" s="2" t="s">
        <v>38</v>
      </c>
      <c r="G41" s="4" t="n">
        <v>16300</v>
      </c>
      <c r="H41" s="3" t="n">
        <v>8</v>
      </c>
      <c r="I41" s="5" t="n">
        <v>43186</v>
      </c>
      <c r="J41" s="2" t="s">
        <v>27</v>
      </c>
      <c r="K41" s="3" t="n">
        <v>2</v>
      </c>
      <c r="L41" s="4" t="n">
        <v>811.76</v>
      </c>
      <c r="M41" s="4" t="n">
        <v>6215.83</v>
      </c>
      <c r="N41" s="3" t="n">
        <v>18</v>
      </c>
      <c r="O41" s="4" t="n">
        <v>34.3</v>
      </c>
      <c r="P41" s="3" t="n">
        <v>5</v>
      </c>
      <c r="Q41" s="4" t="n">
        <v>2000</v>
      </c>
      <c r="R41" s="4" t="n">
        <v>170.33</v>
      </c>
      <c r="S41" s="2"/>
      <c r="T41" s="2"/>
      <c r="U41" s="3" t="n">
        <v>663</v>
      </c>
      <c r="V41" s="3" t="n">
        <v>0</v>
      </c>
    </row>
    <row r="42" customFormat="false" ht="15" hidden="false" customHeight="false" outlineLevel="0" collapsed="false">
      <c r="A42" s="2" t="s">
        <v>95</v>
      </c>
      <c r="B42" s="3" t="n">
        <v>54</v>
      </c>
      <c r="C42" s="2" t="s">
        <v>23</v>
      </c>
      <c r="D42" s="2" t="s">
        <v>51</v>
      </c>
      <c r="E42" s="2" t="s">
        <v>96</v>
      </c>
      <c r="F42" s="2" t="s">
        <v>38</v>
      </c>
      <c r="G42" s="4" t="n">
        <v>91200</v>
      </c>
      <c r="H42" s="3" t="n">
        <v>22</v>
      </c>
      <c r="I42" s="5" t="n">
        <v>38030</v>
      </c>
      <c r="J42" s="2" t="s">
        <v>27</v>
      </c>
      <c r="K42" s="3" t="n">
        <v>3</v>
      </c>
      <c r="L42" s="4" t="n">
        <v>39501.44</v>
      </c>
      <c r="M42" s="4" t="n">
        <v>144926.85</v>
      </c>
      <c r="N42" s="3" t="n">
        <v>46</v>
      </c>
      <c r="O42" s="4" t="n">
        <v>112.99</v>
      </c>
      <c r="P42" s="3" t="n">
        <v>2</v>
      </c>
      <c r="Q42" s="2"/>
      <c r="R42" s="2"/>
      <c r="S42" s="4" t="n">
        <v>328000</v>
      </c>
      <c r="T42" s="2"/>
      <c r="U42" s="3" t="n">
        <v>744</v>
      </c>
      <c r="V42" s="3" t="n">
        <v>1</v>
      </c>
    </row>
    <row r="43" customFormat="false" ht="15" hidden="false" customHeight="false" outlineLevel="0" collapsed="false">
      <c r="A43" s="2" t="s">
        <v>97</v>
      </c>
      <c r="B43" s="3" t="n">
        <v>18</v>
      </c>
      <c r="C43" s="2" t="s">
        <v>29</v>
      </c>
      <c r="D43" s="2" t="s">
        <v>98</v>
      </c>
      <c r="E43" s="2"/>
      <c r="F43" s="2" t="s">
        <v>38</v>
      </c>
      <c r="G43" s="4" t="n">
        <v>4800</v>
      </c>
      <c r="H43" s="3" t="n">
        <v>0</v>
      </c>
      <c r="I43" s="5" t="n">
        <v>25569</v>
      </c>
      <c r="J43" s="2" t="s">
        <v>34</v>
      </c>
      <c r="K43" s="3" t="n">
        <v>1</v>
      </c>
      <c r="L43" s="4" t="n">
        <v>198.18</v>
      </c>
      <c r="M43" s="4" t="n">
        <v>590.47</v>
      </c>
      <c r="N43" s="3" t="n">
        <v>9999</v>
      </c>
      <c r="O43" s="4" t="n">
        <v>30.36</v>
      </c>
      <c r="P43" s="3" t="n">
        <v>0</v>
      </c>
      <c r="Q43" s="4" t="n">
        <v>1000</v>
      </c>
      <c r="R43" s="4" t="n">
        <v>49.19</v>
      </c>
      <c r="S43" s="4" t="n">
        <v>0</v>
      </c>
      <c r="T43" s="4" t="n">
        <v>0</v>
      </c>
      <c r="U43" s="3" t="n">
        <v>592</v>
      </c>
      <c r="V43" s="3" t="n">
        <v>0</v>
      </c>
    </row>
    <row r="44" customFormat="false" ht="15" hidden="false" customHeight="false" outlineLevel="0" collapsed="false">
      <c r="A44" s="2" t="s">
        <v>99</v>
      </c>
      <c r="B44" s="3" t="n">
        <v>59</v>
      </c>
      <c r="C44" s="2" t="s">
        <v>29</v>
      </c>
      <c r="D44" s="2" t="s">
        <v>100</v>
      </c>
      <c r="E44" s="2" t="s">
        <v>49</v>
      </c>
      <c r="F44" s="2" t="s">
        <v>38</v>
      </c>
      <c r="G44" s="4" t="n">
        <v>50700</v>
      </c>
      <c r="H44" s="3" t="n">
        <v>33</v>
      </c>
      <c r="I44" s="5" t="n">
        <v>34167</v>
      </c>
      <c r="J44" s="2" t="s">
        <v>46</v>
      </c>
      <c r="K44" s="3" t="n">
        <v>5</v>
      </c>
      <c r="L44" s="4" t="n">
        <v>10744.44</v>
      </c>
      <c r="M44" s="4" t="n">
        <v>69846.17</v>
      </c>
      <c r="N44" s="3" t="n">
        <v>37</v>
      </c>
      <c r="O44" s="4" t="n">
        <v>63.66</v>
      </c>
      <c r="P44" s="3" t="n">
        <v>2</v>
      </c>
      <c r="Q44" s="4" t="n">
        <v>11000</v>
      </c>
      <c r="R44" s="4" t="n">
        <v>501.13</v>
      </c>
      <c r="S44" s="4" t="n">
        <v>237000</v>
      </c>
      <c r="T44" s="2"/>
      <c r="U44" s="3" t="n">
        <v>688</v>
      </c>
      <c r="V44" s="3" t="n">
        <v>0</v>
      </c>
    </row>
    <row r="45" customFormat="false" ht="15" hidden="false" customHeight="false" outlineLevel="0" collapsed="false">
      <c r="A45" s="2" t="s">
        <v>101</v>
      </c>
      <c r="B45" s="3" t="n">
        <v>26</v>
      </c>
      <c r="C45" s="2" t="s">
        <v>23</v>
      </c>
      <c r="D45" s="2" t="s">
        <v>40</v>
      </c>
      <c r="E45" s="2" t="s">
        <v>96</v>
      </c>
      <c r="F45" s="2" t="s">
        <v>38</v>
      </c>
      <c r="G45" s="4" t="n">
        <v>92600</v>
      </c>
      <c r="H45" s="3" t="n">
        <v>4</v>
      </c>
      <c r="I45" s="5" t="n">
        <v>44544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customFormat="false" ht="15" hidden="false" customHeight="false" outlineLevel="0" collapsed="false">
      <c r="A46" s="2" t="s">
        <v>102</v>
      </c>
      <c r="B46" s="3" t="n">
        <v>36</v>
      </c>
      <c r="C46" s="2" t="s">
        <v>29</v>
      </c>
      <c r="D46" s="2" t="s">
        <v>48</v>
      </c>
      <c r="E46" s="2" t="s">
        <v>37</v>
      </c>
      <c r="F46" s="2" t="s">
        <v>103</v>
      </c>
      <c r="G46" s="4" t="n">
        <v>33500</v>
      </c>
      <c r="H46" s="3" t="n">
        <v>1</v>
      </c>
      <c r="I46" s="5" t="n">
        <v>45663</v>
      </c>
      <c r="J46" s="2" t="s">
        <v>27</v>
      </c>
      <c r="K46" s="3" t="n">
        <v>1</v>
      </c>
      <c r="L46" s="4" t="n">
        <v>884.14</v>
      </c>
      <c r="M46" s="4" t="n">
        <v>9764.09</v>
      </c>
      <c r="N46" s="3" t="n">
        <v>18</v>
      </c>
      <c r="O46" s="4" t="n">
        <v>43.96</v>
      </c>
      <c r="P46" s="3" t="n">
        <v>6</v>
      </c>
      <c r="Q46" s="4" t="n">
        <v>5500</v>
      </c>
      <c r="R46" s="4" t="n">
        <v>868.76</v>
      </c>
      <c r="S46" s="4" t="n">
        <v>0</v>
      </c>
      <c r="T46" s="4" t="n">
        <v>0</v>
      </c>
      <c r="U46" s="2"/>
      <c r="V46" s="3" t="n">
        <v>1</v>
      </c>
    </row>
    <row r="47" customFormat="false" ht="15" hidden="false" customHeight="false" outlineLevel="0" collapsed="false">
      <c r="A47" s="2" t="s">
        <v>104</v>
      </c>
      <c r="B47" s="3" t="n">
        <v>77</v>
      </c>
      <c r="C47" s="2" t="s">
        <v>29</v>
      </c>
      <c r="D47" s="2" t="s">
        <v>67</v>
      </c>
      <c r="E47" s="2" t="s">
        <v>41</v>
      </c>
      <c r="F47" s="2"/>
      <c r="G47" s="4" t="n">
        <v>24100</v>
      </c>
      <c r="H47" s="3" t="n">
        <v>11</v>
      </c>
      <c r="I47" s="5" t="n">
        <v>42252</v>
      </c>
      <c r="J47" s="2" t="s">
        <v>46</v>
      </c>
      <c r="K47" s="3" t="n">
        <v>1</v>
      </c>
      <c r="L47" s="4" t="n">
        <v>1789.43</v>
      </c>
      <c r="M47" s="4" t="n">
        <v>22888.41</v>
      </c>
      <c r="N47" s="3" t="n">
        <v>38</v>
      </c>
      <c r="O47" s="4" t="n">
        <v>33.26</v>
      </c>
      <c r="P47" s="3" t="n">
        <v>3</v>
      </c>
      <c r="Q47" s="4" t="n">
        <v>4000</v>
      </c>
      <c r="R47" s="4" t="n">
        <v>867.48</v>
      </c>
      <c r="S47" s="2"/>
      <c r="T47" s="2"/>
      <c r="U47" s="3" t="n">
        <v>605</v>
      </c>
      <c r="V47" s="2"/>
    </row>
    <row r="48" customFormat="false" ht="15" hidden="false" customHeight="false" outlineLevel="0" collapsed="false">
      <c r="A48" s="2" t="s">
        <v>105</v>
      </c>
      <c r="B48" s="3" t="n">
        <v>0</v>
      </c>
      <c r="C48" s="2" t="s">
        <v>23</v>
      </c>
      <c r="D48" s="2" t="s">
        <v>40</v>
      </c>
      <c r="E48" s="2" t="s">
        <v>41</v>
      </c>
      <c r="F48" s="2" t="s">
        <v>26</v>
      </c>
      <c r="G48" s="4" t="n">
        <v>26200</v>
      </c>
      <c r="H48" s="2"/>
      <c r="I48" s="5" t="n">
        <v>44219</v>
      </c>
      <c r="J48" s="2" t="s">
        <v>27</v>
      </c>
      <c r="K48" s="3" t="n">
        <v>3</v>
      </c>
      <c r="L48" s="4" t="n">
        <v>1141.59</v>
      </c>
      <c r="M48" s="4" t="n">
        <v>15234.56</v>
      </c>
      <c r="N48" s="3" t="n">
        <v>24</v>
      </c>
      <c r="O48" s="4" t="n">
        <v>44.62</v>
      </c>
      <c r="P48" s="3" t="n">
        <v>5</v>
      </c>
      <c r="Q48" s="4" t="n">
        <v>4500</v>
      </c>
      <c r="R48" s="4" t="n">
        <v>610.35</v>
      </c>
      <c r="S48" s="4" t="n">
        <v>0</v>
      </c>
      <c r="T48" s="4" t="n">
        <v>0</v>
      </c>
      <c r="U48" s="3" t="n">
        <v>581</v>
      </c>
      <c r="V48" s="3" t="n">
        <v>0</v>
      </c>
    </row>
    <row r="49" customFormat="false" ht="15" hidden="false" customHeight="false" outlineLevel="0" collapsed="false">
      <c r="A49" s="2" t="s">
        <v>106</v>
      </c>
      <c r="B49" s="3" t="n">
        <v>78</v>
      </c>
      <c r="C49" s="2" t="s">
        <v>29</v>
      </c>
      <c r="D49" s="2" t="s">
        <v>77</v>
      </c>
      <c r="E49" s="2" t="s">
        <v>41</v>
      </c>
      <c r="F49" s="2" t="s">
        <v>103</v>
      </c>
      <c r="G49" s="4" t="n">
        <v>34000</v>
      </c>
      <c r="H49" s="3" t="n">
        <v>17</v>
      </c>
      <c r="I49" s="5" t="n">
        <v>39960</v>
      </c>
      <c r="J49" s="2" t="s">
        <v>34</v>
      </c>
      <c r="K49" s="3" t="n">
        <v>2</v>
      </c>
      <c r="L49" s="4" t="n">
        <v>3133.2</v>
      </c>
      <c r="M49" s="4" t="n">
        <v>28556.96</v>
      </c>
      <c r="N49" s="3" t="n">
        <v>38</v>
      </c>
      <c r="O49" s="4" t="n">
        <v>48.86</v>
      </c>
      <c r="P49" s="3" t="n">
        <v>0</v>
      </c>
      <c r="Q49" s="4" t="n">
        <v>6000</v>
      </c>
      <c r="R49" s="4" t="n">
        <v>2243.79</v>
      </c>
      <c r="S49" s="4" t="n">
        <v>143000</v>
      </c>
      <c r="T49" s="4" t="n">
        <v>958</v>
      </c>
      <c r="U49" s="3" t="n">
        <v>710</v>
      </c>
      <c r="V49" s="3" t="n">
        <v>0</v>
      </c>
    </row>
    <row r="50" customFormat="false" ht="15" hidden="false" customHeight="false" outlineLevel="0" collapsed="false">
      <c r="A50" s="2" t="s">
        <v>107</v>
      </c>
      <c r="B50" s="2"/>
      <c r="C50" s="2" t="s">
        <v>29</v>
      </c>
      <c r="D50" s="2" t="s">
        <v>108</v>
      </c>
      <c r="E50" s="2" t="s">
        <v>41</v>
      </c>
      <c r="F50" s="2" t="s">
        <v>103</v>
      </c>
      <c r="G50" s="4" t="n">
        <v>20700</v>
      </c>
      <c r="H50" s="3" t="n">
        <v>11</v>
      </c>
      <c r="I50" s="5" t="n">
        <v>42230</v>
      </c>
      <c r="J50" s="2" t="s">
        <v>27</v>
      </c>
      <c r="K50" s="3" t="n">
        <v>3</v>
      </c>
      <c r="L50" s="4" t="n">
        <v>3341.95</v>
      </c>
      <c r="M50" s="4" t="n">
        <v>21287.63</v>
      </c>
      <c r="N50" s="3" t="n">
        <v>18</v>
      </c>
      <c r="O50" s="4" t="n">
        <v>67.98</v>
      </c>
      <c r="P50" s="3" t="n">
        <v>4</v>
      </c>
      <c r="Q50" s="4" t="n">
        <v>4000</v>
      </c>
      <c r="R50" s="4" t="n">
        <v>218.39</v>
      </c>
      <c r="S50" s="4" t="n">
        <v>0</v>
      </c>
      <c r="T50" s="4" t="n">
        <v>0</v>
      </c>
      <c r="U50" s="3" t="n">
        <v>701</v>
      </c>
      <c r="V50" s="3" t="n">
        <v>0</v>
      </c>
    </row>
    <row r="51" customFormat="false" ht="15" hidden="false" customHeight="false" outlineLevel="0" collapsed="false">
      <c r="A51" s="2" t="s">
        <v>109</v>
      </c>
      <c r="B51" s="3" t="n">
        <v>66</v>
      </c>
      <c r="C51" s="2" t="s">
        <v>29</v>
      </c>
      <c r="D51" s="2" t="s">
        <v>40</v>
      </c>
      <c r="E51" s="2" t="s">
        <v>41</v>
      </c>
      <c r="F51" s="2" t="s">
        <v>26</v>
      </c>
      <c r="G51" s="4" t="n">
        <v>48700</v>
      </c>
      <c r="H51" s="3" t="n">
        <v>11</v>
      </c>
      <c r="I51" s="5" t="n">
        <v>41951</v>
      </c>
      <c r="J51" s="2" t="s">
        <v>46</v>
      </c>
      <c r="K51" s="3" t="n">
        <v>3</v>
      </c>
      <c r="L51" s="4" t="n">
        <v>3252.38</v>
      </c>
      <c r="M51" s="4" t="n">
        <v>47621.94</v>
      </c>
      <c r="N51" s="3" t="n">
        <v>34</v>
      </c>
      <c r="O51" s="4" t="n">
        <v>98.42</v>
      </c>
      <c r="P51" s="3" t="n">
        <v>4</v>
      </c>
      <c r="Q51" s="4" t="n">
        <v>10000</v>
      </c>
      <c r="R51" s="4" t="n">
        <v>809.29</v>
      </c>
      <c r="S51" s="4" t="n">
        <v>0</v>
      </c>
      <c r="T51" s="4" t="n">
        <v>0</v>
      </c>
      <c r="U51" s="3" t="n">
        <v>637</v>
      </c>
      <c r="V51" s="3" t="n">
        <v>1</v>
      </c>
    </row>
    <row r="52" customFormat="false" ht="15" hidden="false" customHeight="false" outlineLevel="0" collapsed="false">
      <c r="A52" s="2" t="s">
        <v>110</v>
      </c>
      <c r="B52" s="3" t="n">
        <v>68</v>
      </c>
      <c r="C52" s="2" t="s">
        <v>23</v>
      </c>
      <c r="D52" s="2" t="s">
        <v>98</v>
      </c>
      <c r="E52" s="2" t="s">
        <v>41</v>
      </c>
      <c r="F52" s="2" t="s">
        <v>26</v>
      </c>
      <c r="G52" s="4" t="n">
        <v>32600</v>
      </c>
      <c r="H52" s="3" t="n">
        <v>17</v>
      </c>
      <c r="I52" s="5" t="n">
        <v>39799</v>
      </c>
      <c r="J52" s="2" t="s">
        <v>42</v>
      </c>
      <c r="K52" s="3" t="n">
        <v>3</v>
      </c>
      <c r="L52" s="4" t="n">
        <v>2048.45</v>
      </c>
      <c r="M52" s="4" t="n">
        <v>0</v>
      </c>
      <c r="N52" s="3" t="n">
        <v>18</v>
      </c>
      <c r="O52" s="4" t="n">
        <v>73.98</v>
      </c>
      <c r="P52" s="3" t="n">
        <v>4</v>
      </c>
      <c r="Q52" s="4" t="n">
        <v>6000</v>
      </c>
      <c r="R52" s="4" t="n">
        <v>1460.15</v>
      </c>
      <c r="S52" s="4" t="n">
        <v>142000</v>
      </c>
      <c r="T52" s="4" t="n">
        <v>743</v>
      </c>
      <c r="U52" s="3" t="n">
        <v>710</v>
      </c>
      <c r="V52" s="3" t="n">
        <v>0</v>
      </c>
    </row>
    <row r="53" customFormat="false" ht="15" hidden="false" customHeight="false" outlineLevel="0" collapsed="false">
      <c r="A53" s="2" t="s">
        <v>111</v>
      </c>
      <c r="B53" s="3" t="n">
        <v>40</v>
      </c>
      <c r="C53" s="2" t="s">
        <v>29</v>
      </c>
      <c r="D53" s="2" t="s">
        <v>54</v>
      </c>
      <c r="E53" s="2" t="s">
        <v>49</v>
      </c>
      <c r="F53" s="2" t="s">
        <v>60</v>
      </c>
      <c r="G53" s="4" t="n">
        <v>22600</v>
      </c>
      <c r="H53" s="3" t="n">
        <v>11</v>
      </c>
      <c r="I53" s="5" t="n">
        <v>42169</v>
      </c>
      <c r="J53" s="2" t="s">
        <v>34</v>
      </c>
      <c r="K53" s="3" t="n">
        <v>2</v>
      </c>
      <c r="L53" s="4" t="n">
        <v>5430.61</v>
      </c>
      <c r="M53" s="4" t="n">
        <v>10399.85</v>
      </c>
      <c r="N53" s="3" t="n">
        <v>22</v>
      </c>
      <c r="O53" s="4" t="n">
        <v>40.35</v>
      </c>
      <c r="P53" s="3" t="n">
        <v>0</v>
      </c>
      <c r="Q53" s="4" t="n">
        <v>3500</v>
      </c>
      <c r="R53" s="4" t="n">
        <v>1724.01</v>
      </c>
      <c r="S53" s="4" t="n">
        <v>97000</v>
      </c>
      <c r="T53" s="4" t="n">
        <v>712</v>
      </c>
      <c r="U53" s="3" t="n">
        <v>652</v>
      </c>
      <c r="V53" s="2"/>
    </row>
    <row r="54" customFormat="false" ht="15" hidden="false" customHeight="false" outlineLevel="0" collapsed="false">
      <c r="A54" s="2" t="s">
        <v>112</v>
      </c>
      <c r="B54" s="3" t="n">
        <v>44</v>
      </c>
      <c r="C54" s="2" t="s">
        <v>29</v>
      </c>
      <c r="D54" s="2" t="s">
        <v>113</v>
      </c>
      <c r="E54" s="2" t="s">
        <v>31</v>
      </c>
      <c r="F54" s="2" t="s">
        <v>26</v>
      </c>
      <c r="G54" s="4" t="n">
        <v>56000</v>
      </c>
      <c r="H54" s="3" t="n">
        <v>5</v>
      </c>
      <c r="I54" s="5" t="n">
        <v>44336</v>
      </c>
      <c r="J54" s="2" t="s">
        <v>27</v>
      </c>
      <c r="K54" s="3" t="n">
        <v>1</v>
      </c>
      <c r="L54" s="4" t="n">
        <v>6520.82</v>
      </c>
      <c r="M54" s="4" t="n">
        <v>16749.87</v>
      </c>
      <c r="N54" s="3" t="n">
        <v>30</v>
      </c>
      <c r="O54" s="4" t="n">
        <v>38.89</v>
      </c>
      <c r="P54" s="3" t="n">
        <v>3</v>
      </c>
      <c r="Q54" s="4" t="n">
        <v>0</v>
      </c>
      <c r="R54" s="4" t="n">
        <v>0</v>
      </c>
      <c r="S54" s="4" t="n">
        <v>0</v>
      </c>
      <c r="T54" s="4" t="n">
        <v>0</v>
      </c>
      <c r="U54" s="3" t="n">
        <v>680</v>
      </c>
      <c r="V54" s="3" t="n">
        <v>0</v>
      </c>
    </row>
    <row r="55" customFormat="false" ht="15" hidden="false" customHeight="false" outlineLevel="0" collapsed="false">
      <c r="A55" s="2" t="s">
        <v>114</v>
      </c>
      <c r="B55" s="3" t="n">
        <v>51</v>
      </c>
      <c r="C55" s="2" t="s">
        <v>23</v>
      </c>
      <c r="D55" s="2" t="s">
        <v>24</v>
      </c>
      <c r="E55" s="2" t="s">
        <v>52</v>
      </c>
      <c r="F55" s="2" t="s">
        <v>38</v>
      </c>
      <c r="G55" s="4" t="n">
        <v>19400</v>
      </c>
      <c r="H55" s="3" t="n">
        <v>14</v>
      </c>
      <c r="I55" s="5" t="n">
        <v>40997</v>
      </c>
      <c r="J55" s="2" t="s">
        <v>27</v>
      </c>
      <c r="K55" s="3" t="n">
        <v>2</v>
      </c>
      <c r="L55" s="4" t="n">
        <v>1880.09</v>
      </c>
      <c r="M55" s="4" t="n">
        <v>18597.72</v>
      </c>
      <c r="N55" s="3" t="n">
        <v>19</v>
      </c>
      <c r="O55" s="4" t="n">
        <v>44.6</v>
      </c>
      <c r="P55" s="3" t="n">
        <v>3</v>
      </c>
      <c r="Q55" s="4" t="n">
        <v>3000</v>
      </c>
      <c r="R55" s="4" t="n">
        <v>348.33</v>
      </c>
      <c r="S55" s="2"/>
      <c r="T55" s="2"/>
      <c r="U55" s="3" t="n">
        <v>665</v>
      </c>
      <c r="V55" s="3" t="n">
        <v>0</v>
      </c>
    </row>
    <row r="56" customFormat="false" ht="15" hidden="false" customHeight="false" outlineLevel="0" collapsed="false">
      <c r="A56" s="2" t="s">
        <v>115</v>
      </c>
      <c r="B56" s="3" t="n">
        <v>64</v>
      </c>
      <c r="C56" s="2" t="s">
        <v>29</v>
      </c>
      <c r="D56" s="2" t="s">
        <v>62</v>
      </c>
      <c r="E56" s="2" t="s">
        <v>93</v>
      </c>
      <c r="F56" s="2" t="s">
        <v>26</v>
      </c>
      <c r="G56" s="4" t="n">
        <v>5800</v>
      </c>
      <c r="H56" s="3" t="n">
        <v>20</v>
      </c>
      <c r="I56" s="5" t="n">
        <v>38743</v>
      </c>
      <c r="J56" s="2" t="s">
        <v>46</v>
      </c>
      <c r="K56" s="3" t="n">
        <v>3</v>
      </c>
      <c r="L56" s="4" t="n">
        <v>654.25</v>
      </c>
      <c r="M56" s="4" t="n">
        <v>13338.78</v>
      </c>
      <c r="N56" s="3" t="n">
        <v>27</v>
      </c>
      <c r="O56" s="4" t="n">
        <v>33.94</v>
      </c>
      <c r="P56" s="3" t="n">
        <v>4</v>
      </c>
      <c r="Q56" s="4" t="n">
        <v>1500</v>
      </c>
      <c r="R56" s="4" t="n">
        <v>609.52</v>
      </c>
      <c r="S56" s="4" t="n">
        <v>0</v>
      </c>
      <c r="T56" s="4" t="n">
        <v>0</v>
      </c>
      <c r="U56" s="3" t="n">
        <v>655</v>
      </c>
      <c r="V56" s="3" t="n">
        <v>0</v>
      </c>
    </row>
    <row r="57" customFormat="false" ht="15" hidden="false" customHeight="false" outlineLevel="0" collapsed="false">
      <c r="A57" s="2" t="s">
        <v>116</v>
      </c>
      <c r="B57" s="3" t="n">
        <v>56</v>
      </c>
      <c r="C57" s="2" t="s">
        <v>29</v>
      </c>
      <c r="D57" s="2" t="s">
        <v>98</v>
      </c>
      <c r="E57" s="2" t="s">
        <v>93</v>
      </c>
      <c r="F57" s="2" t="s">
        <v>38</v>
      </c>
      <c r="G57" s="4" t="n">
        <v>4700</v>
      </c>
      <c r="H57" s="3" t="n">
        <v>4</v>
      </c>
      <c r="I57" s="5" t="n">
        <v>44526</v>
      </c>
      <c r="J57" s="2" t="s">
        <v>42</v>
      </c>
      <c r="K57" s="3" t="n">
        <v>2</v>
      </c>
      <c r="L57" s="4" t="n">
        <v>534.64</v>
      </c>
      <c r="M57" s="4" t="n">
        <v>3116.73</v>
      </c>
      <c r="N57" s="3" t="n">
        <v>8</v>
      </c>
      <c r="O57" s="4" t="n">
        <v>27.86</v>
      </c>
      <c r="P57" s="3" t="n">
        <v>5</v>
      </c>
      <c r="Q57" s="4" t="n">
        <v>500</v>
      </c>
      <c r="R57" s="2"/>
      <c r="S57" s="4" t="n">
        <v>15000</v>
      </c>
      <c r="T57" s="4" t="n">
        <v>100</v>
      </c>
      <c r="U57" s="3" t="n">
        <v>577</v>
      </c>
      <c r="V57" s="3" t="n">
        <v>0</v>
      </c>
    </row>
    <row r="58" customFormat="false" ht="15" hidden="false" customHeight="false" outlineLevel="0" collapsed="false">
      <c r="A58" s="2" t="s">
        <v>117</v>
      </c>
      <c r="B58" s="3" t="n">
        <v>44</v>
      </c>
      <c r="C58" s="2" t="s">
        <v>23</v>
      </c>
      <c r="D58" s="2" t="s">
        <v>56</v>
      </c>
      <c r="E58" s="2" t="s">
        <v>52</v>
      </c>
      <c r="F58" s="2" t="s">
        <v>26</v>
      </c>
      <c r="G58" s="4" t="n">
        <v>27600</v>
      </c>
      <c r="H58" s="2"/>
      <c r="I58" s="5" t="n">
        <v>40690</v>
      </c>
      <c r="J58" s="2" t="s">
        <v>34</v>
      </c>
      <c r="K58" s="3" t="n">
        <v>2</v>
      </c>
      <c r="L58" s="4" t="n">
        <v>1378.47</v>
      </c>
      <c r="M58" s="4" t="n">
        <v>13274.8</v>
      </c>
      <c r="N58" s="3" t="n">
        <v>26</v>
      </c>
      <c r="O58" s="4" t="n">
        <v>37.13</v>
      </c>
      <c r="P58" s="3" t="n">
        <v>2</v>
      </c>
      <c r="Q58" s="4" t="n">
        <v>7000</v>
      </c>
      <c r="R58" s="4" t="n">
        <v>1835.52</v>
      </c>
      <c r="S58" s="4" t="n">
        <v>118000</v>
      </c>
      <c r="T58" s="4" t="n">
        <v>654</v>
      </c>
      <c r="U58" s="3" t="n">
        <v>640</v>
      </c>
      <c r="V58" s="3" t="n">
        <v>1</v>
      </c>
    </row>
    <row r="59" customFormat="false" ht="15" hidden="false" customHeight="false" outlineLevel="0" collapsed="false">
      <c r="A59" s="2" t="s">
        <v>118</v>
      </c>
      <c r="B59" s="3" t="n">
        <v>60</v>
      </c>
      <c r="C59" s="2" t="s">
        <v>23</v>
      </c>
      <c r="D59" s="2" t="s">
        <v>67</v>
      </c>
      <c r="E59" s="2" t="s">
        <v>49</v>
      </c>
      <c r="F59" s="2" t="s">
        <v>26</v>
      </c>
      <c r="G59" s="4" t="n">
        <v>45300</v>
      </c>
      <c r="H59" s="3" t="n">
        <v>8</v>
      </c>
      <c r="I59" s="5" t="n">
        <v>43084</v>
      </c>
      <c r="J59" s="2" t="s">
        <v>42</v>
      </c>
      <c r="K59" s="3" t="n">
        <v>2</v>
      </c>
      <c r="L59" s="4" t="n">
        <v>5255.26</v>
      </c>
      <c r="M59" s="4" t="n">
        <v>0</v>
      </c>
      <c r="N59" s="3" t="n">
        <v>24</v>
      </c>
      <c r="O59" s="4" t="n">
        <v>46.94</v>
      </c>
      <c r="P59" s="2" t="s">
        <v>68</v>
      </c>
      <c r="Q59" s="4" t="n">
        <v>10000</v>
      </c>
      <c r="R59" s="4" t="n">
        <v>1647.41</v>
      </c>
      <c r="S59" s="4" t="n">
        <v>0</v>
      </c>
      <c r="T59" s="4" t="n">
        <v>0</v>
      </c>
      <c r="U59" s="3" t="n">
        <v>710</v>
      </c>
      <c r="V59" s="2"/>
    </row>
    <row r="60" customFormat="false" ht="15" hidden="false" customHeight="false" outlineLevel="0" collapsed="false">
      <c r="A60" s="2" t="s">
        <v>119</v>
      </c>
      <c r="B60" s="3" t="n">
        <v>46</v>
      </c>
      <c r="C60" s="2" t="s">
        <v>23</v>
      </c>
      <c r="D60" s="2" t="s">
        <v>98</v>
      </c>
      <c r="E60" s="2" t="s">
        <v>49</v>
      </c>
      <c r="F60" s="2" t="s">
        <v>26</v>
      </c>
      <c r="G60" s="4" t="n">
        <v>29100</v>
      </c>
      <c r="H60" s="3" t="n">
        <v>3</v>
      </c>
      <c r="I60" s="5" t="n">
        <v>45132</v>
      </c>
      <c r="J60" s="2" t="s">
        <v>46</v>
      </c>
      <c r="K60" s="3" t="n">
        <v>2</v>
      </c>
      <c r="L60" s="4" t="n">
        <v>1660.2</v>
      </c>
      <c r="M60" s="4" t="n">
        <v>0</v>
      </c>
      <c r="N60" s="3" t="n">
        <v>21</v>
      </c>
      <c r="O60" s="4" t="n">
        <v>68.19</v>
      </c>
      <c r="P60" s="3" t="n">
        <v>2</v>
      </c>
      <c r="Q60" s="4" t="n">
        <v>4500</v>
      </c>
      <c r="R60" s="4" t="n">
        <v>945.26</v>
      </c>
      <c r="S60" s="2"/>
      <c r="T60" s="2"/>
      <c r="U60" s="3" t="n">
        <v>533</v>
      </c>
      <c r="V60" s="3" t="n">
        <v>1</v>
      </c>
    </row>
    <row r="61" customFormat="false" ht="15" hidden="false" customHeight="false" outlineLevel="0" collapsed="false">
      <c r="A61" s="2" t="s">
        <v>120</v>
      </c>
      <c r="B61" s="3" t="n">
        <v>63</v>
      </c>
      <c r="C61" s="2" t="s">
        <v>29</v>
      </c>
      <c r="D61" s="2" t="s">
        <v>54</v>
      </c>
      <c r="E61" s="2" t="s">
        <v>93</v>
      </c>
      <c r="F61" s="2" t="s">
        <v>103</v>
      </c>
      <c r="G61" s="4" t="n">
        <v>7100</v>
      </c>
      <c r="H61" s="3" t="n">
        <v>16</v>
      </c>
      <c r="I61" s="5" t="n">
        <v>40281</v>
      </c>
      <c r="J61" s="2" t="s">
        <v>27</v>
      </c>
      <c r="K61" s="3" t="n">
        <v>2</v>
      </c>
      <c r="L61" s="4" t="n">
        <v>665.45</v>
      </c>
      <c r="M61" s="4" t="n">
        <v>7474.15</v>
      </c>
      <c r="N61" s="3" t="n">
        <v>18</v>
      </c>
      <c r="O61" s="4" t="n">
        <v>36.19</v>
      </c>
      <c r="P61" s="3" t="n">
        <v>8</v>
      </c>
      <c r="Q61" s="4" t="n">
        <v>1000</v>
      </c>
      <c r="R61" s="2"/>
      <c r="S61" s="2"/>
      <c r="T61" s="2"/>
      <c r="U61" s="3" t="n">
        <v>619</v>
      </c>
      <c r="V61" s="3" t="n">
        <v>0</v>
      </c>
    </row>
    <row r="62" customFormat="false" ht="15" hidden="false" customHeight="false" outlineLevel="0" collapsed="false">
      <c r="A62" s="2" t="s">
        <v>121</v>
      </c>
      <c r="B62" s="3" t="n">
        <v>54</v>
      </c>
      <c r="C62" s="2" t="s">
        <v>29</v>
      </c>
      <c r="D62" s="2" t="s">
        <v>56</v>
      </c>
      <c r="E62" s="2" t="s">
        <v>37</v>
      </c>
      <c r="F62" s="2" t="s">
        <v>26</v>
      </c>
      <c r="G62" s="4" t="n">
        <v>29900</v>
      </c>
      <c r="H62" s="3" t="n">
        <v>14</v>
      </c>
      <c r="I62" s="5" t="n">
        <v>41022</v>
      </c>
      <c r="J62" s="2" t="s">
        <v>34</v>
      </c>
      <c r="K62" s="3" t="n">
        <v>2</v>
      </c>
      <c r="L62" s="4" t="n">
        <v>5990.11</v>
      </c>
      <c r="M62" s="4" t="n">
        <v>27303.9</v>
      </c>
      <c r="N62" s="3" t="n">
        <v>20</v>
      </c>
      <c r="O62" s="4" t="n">
        <v>33.6</v>
      </c>
      <c r="P62" s="3" t="n">
        <v>1</v>
      </c>
      <c r="Q62" s="2"/>
      <c r="R62" s="2"/>
      <c r="S62" s="4" t="n">
        <v>65000</v>
      </c>
      <c r="T62" s="4" t="n">
        <v>340</v>
      </c>
      <c r="U62" s="3" t="n">
        <v>683</v>
      </c>
      <c r="V62" s="3" t="n">
        <v>0</v>
      </c>
    </row>
    <row r="63" customFormat="false" ht="15" hidden="false" customHeight="false" outlineLevel="0" collapsed="false">
      <c r="A63" s="2" t="s">
        <v>122</v>
      </c>
      <c r="B63" s="3" t="n">
        <v>59</v>
      </c>
      <c r="C63" s="2" t="s">
        <v>23</v>
      </c>
      <c r="D63" s="2" t="s">
        <v>40</v>
      </c>
      <c r="E63" s="2" t="s">
        <v>37</v>
      </c>
      <c r="F63" s="2" t="s">
        <v>38</v>
      </c>
      <c r="G63" s="4" t="n">
        <v>27500</v>
      </c>
      <c r="H63" s="3" t="n">
        <v>6</v>
      </c>
      <c r="I63" s="5" t="n">
        <v>43890</v>
      </c>
      <c r="J63" s="2" t="s">
        <v>46</v>
      </c>
      <c r="K63" s="3" t="n">
        <v>1</v>
      </c>
      <c r="L63" s="4" t="n">
        <v>3828.22</v>
      </c>
      <c r="M63" s="4" t="n">
        <v>18748.89</v>
      </c>
      <c r="N63" s="3" t="n">
        <v>32</v>
      </c>
      <c r="O63" s="4" t="n">
        <v>58.17</v>
      </c>
      <c r="P63" s="3" t="n">
        <v>2</v>
      </c>
      <c r="Q63" s="4" t="n">
        <v>5000</v>
      </c>
      <c r="R63" s="4" t="n">
        <v>515.32</v>
      </c>
      <c r="S63" s="4" t="n">
        <v>91000</v>
      </c>
      <c r="T63" s="4" t="n">
        <v>602</v>
      </c>
      <c r="U63" s="3" t="n">
        <v>678</v>
      </c>
      <c r="V63" s="3" t="n">
        <v>1</v>
      </c>
    </row>
    <row r="64" customFormat="false" ht="15" hidden="false" customHeight="false" outlineLevel="0" collapsed="false">
      <c r="A64" s="2" t="s">
        <v>123</v>
      </c>
      <c r="B64" s="3" t="n">
        <v>47</v>
      </c>
      <c r="C64" s="2" t="s">
        <v>23</v>
      </c>
      <c r="D64" s="2" t="s">
        <v>44</v>
      </c>
      <c r="E64" s="2" t="s">
        <v>25</v>
      </c>
      <c r="F64" s="2" t="s">
        <v>38</v>
      </c>
      <c r="G64" s="4" t="n">
        <v>33100</v>
      </c>
      <c r="H64" s="3" t="n">
        <v>5</v>
      </c>
      <c r="I64" s="5" t="n">
        <v>44444</v>
      </c>
      <c r="J64" s="2" t="s">
        <v>46</v>
      </c>
      <c r="K64" s="3" t="n">
        <v>1</v>
      </c>
      <c r="L64" s="4" t="n">
        <v>4240.95</v>
      </c>
      <c r="M64" s="4" t="n">
        <v>10068.95</v>
      </c>
      <c r="N64" s="3" t="n">
        <v>24</v>
      </c>
      <c r="O64" s="4" t="n">
        <v>42.52</v>
      </c>
      <c r="P64" s="3" t="n">
        <v>5</v>
      </c>
      <c r="Q64" s="2"/>
      <c r="R64" s="2"/>
      <c r="S64" s="4" t="n">
        <v>95000</v>
      </c>
      <c r="T64" s="4" t="n">
        <v>638</v>
      </c>
      <c r="U64" s="3" t="n">
        <v>644</v>
      </c>
      <c r="V64" s="2"/>
    </row>
    <row r="65" customFormat="false" ht="15" hidden="false" customHeight="false" outlineLevel="0" collapsed="false">
      <c r="A65" s="2" t="s">
        <v>124</v>
      </c>
      <c r="B65" s="3" t="n">
        <v>57</v>
      </c>
      <c r="C65" s="2" t="s">
        <v>23</v>
      </c>
      <c r="D65" s="2" t="s">
        <v>98</v>
      </c>
      <c r="E65" s="2" t="s">
        <v>93</v>
      </c>
      <c r="F65" s="2" t="s">
        <v>26</v>
      </c>
      <c r="G65" s="4" t="n">
        <v>3900</v>
      </c>
      <c r="H65" s="3" t="n">
        <v>17</v>
      </c>
      <c r="I65" s="5" t="n">
        <v>40027</v>
      </c>
      <c r="J65" s="2" t="s">
        <v>27</v>
      </c>
      <c r="K65" s="3" t="n">
        <v>2</v>
      </c>
      <c r="L65" s="4" t="n">
        <v>82.14</v>
      </c>
      <c r="M65" s="4" t="n">
        <v>5223.19</v>
      </c>
      <c r="N65" s="3" t="n">
        <v>20</v>
      </c>
      <c r="O65" s="4" t="n">
        <v>39.63</v>
      </c>
      <c r="P65" s="3" t="n">
        <v>1</v>
      </c>
      <c r="Q65" s="4" t="n">
        <v>1000</v>
      </c>
      <c r="R65" s="4" t="n">
        <v>242.72</v>
      </c>
      <c r="S65" s="4" t="n">
        <v>0</v>
      </c>
      <c r="T65" s="4" t="n">
        <v>0</v>
      </c>
      <c r="U65" s="3" t="n">
        <v>501</v>
      </c>
      <c r="V65" s="2"/>
    </row>
    <row r="66" customFormat="false" ht="15" hidden="false" customHeight="false" outlineLevel="0" collapsed="false">
      <c r="A66" s="2" t="s">
        <v>125</v>
      </c>
      <c r="B66" s="3" t="n">
        <v>32</v>
      </c>
      <c r="C66" s="2" t="s">
        <v>23</v>
      </c>
      <c r="D66" s="2" t="s">
        <v>62</v>
      </c>
      <c r="E66" s="2" t="s">
        <v>52</v>
      </c>
      <c r="F66" s="2" t="s">
        <v>26</v>
      </c>
      <c r="G66" s="4" t="n">
        <v>24100</v>
      </c>
      <c r="H66" s="3" t="n">
        <v>10</v>
      </c>
      <c r="I66" s="5" t="n">
        <v>42401</v>
      </c>
      <c r="J66" s="2" t="s">
        <v>46</v>
      </c>
      <c r="K66" s="3" t="n">
        <v>5</v>
      </c>
      <c r="L66" s="4" t="n">
        <v>-2312.35</v>
      </c>
      <c r="M66" s="4" t="n">
        <v>0</v>
      </c>
      <c r="N66" s="3" t="n">
        <v>25</v>
      </c>
      <c r="O66" s="4" t="n">
        <v>50.85</v>
      </c>
      <c r="P66" s="3" t="n">
        <v>3</v>
      </c>
      <c r="Q66" s="4" t="n">
        <v>6000</v>
      </c>
      <c r="R66" s="4" t="n">
        <v>2041.08</v>
      </c>
      <c r="S66" s="4" t="n">
        <v>0</v>
      </c>
      <c r="T66" s="4" t="n">
        <v>0</v>
      </c>
      <c r="U66" s="3" t="n">
        <v>621</v>
      </c>
      <c r="V66" s="2"/>
    </row>
    <row r="67" customFormat="false" ht="15" hidden="false" customHeight="false" outlineLevel="0" collapsed="false">
      <c r="A67" s="2" t="s">
        <v>126</v>
      </c>
      <c r="B67" s="3" t="n">
        <v>35</v>
      </c>
      <c r="C67" s="2" t="s">
        <v>29</v>
      </c>
      <c r="D67" s="2" t="s">
        <v>100</v>
      </c>
      <c r="E67" s="2" t="s">
        <v>52</v>
      </c>
      <c r="F67" s="2" t="s">
        <v>26</v>
      </c>
      <c r="G67" s="4" t="n">
        <v>11500</v>
      </c>
      <c r="H67" s="3" t="n">
        <v>4</v>
      </c>
      <c r="I67" s="5" t="n">
        <v>44580</v>
      </c>
      <c r="J67" s="2" t="s">
        <v>27</v>
      </c>
      <c r="K67" s="3" t="n">
        <v>4</v>
      </c>
      <c r="L67" s="4" t="n">
        <v>1630.07</v>
      </c>
      <c r="M67" s="4" t="n">
        <v>8790.6</v>
      </c>
      <c r="N67" s="3" t="n">
        <v>24</v>
      </c>
      <c r="O67" s="4" t="n">
        <v>31.57</v>
      </c>
      <c r="P67" s="3" t="n">
        <v>5</v>
      </c>
      <c r="Q67" s="4" t="n">
        <v>1000</v>
      </c>
      <c r="R67" s="4" t="n">
        <v>646.82</v>
      </c>
      <c r="S67" s="4" t="n">
        <v>0</v>
      </c>
      <c r="T67" s="4" t="n">
        <v>0</v>
      </c>
      <c r="U67" s="3" t="n">
        <v>578</v>
      </c>
      <c r="V67" s="3" t="n">
        <v>0</v>
      </c>
    </row>
    <row r="68" customFormat="false" ht="15" hidden="false" customHeight="false" outlineLevel="0" collapsed="false">
      <c r="A68" s="2" t="s">
        <v>127</v>
      </c>
      <c r="B68" s="3" t="n">
        <v>0</v>
      </c>
      <c r="C68" s="2" t="s">
        <v>23</v>
      </c>
      <c r="D68" s="2" t="s">
        <v>98</v>
      </c>
      <c r="E68" s="2" t="s">
        <v>25</v>
      </c>
      <c r="F68" s="2" t="s">
        <v>60</v>
      </c>
      <c r="G68" s="4" t="n">
        <v>47800</v>
      </c>
      <c r="H68" s="3" t="n">
        <v>4</v>
      </c>
      <c r="I68" s="5" t="n">
        <v>44758</v>
      </c>
      <c r="J68" s="2" t="s">
        <v>27</v>
      </c>
      <c r="K68" s="3" t="n">
        <v>2</v>
      </c>
      <c r="L68" s="4" t="n">
        <v>5843.71</v>
      </c>
      <c r="M68" s="4" t="n">
        <v>0</v>
      </c>
      <c r="N68" s="3" t="n">
        <v>34</v>
      </c>
      <c r="O68" s="4" t="n">
        <v>54.25</v>
      </c>
      <c r="P68" s="3" t="n">
        <v>3</v>
      </c>
      <c r="Q68" s="4" t="n">
        <v>5000</v>
      </c>
      <c r="R68" s="4" t="n">
        <v>2511.46</v>
      </c>
      <c r="S68" s="4" t="n">
        <v>79000</v>
      </c>
      <c r="T68" s="4" t="n">
        <v>494</v>
      </c>
      <c r="U68" s="3" t="n">
        <v>618</v>
      </c>
      <c r="V68" s="3" t="n">
        <v>0</v>
      </c>
    </row>
    <row r="69" customFormat="false" ht="15" hidden="false" customHeight="false" outlineLevel="0" collapsed="false">
      <c r="A69" s="2" t="s">
        <v>128</v>
      </c>
      <c r="B69" s="3" t="n">
        <v>40</v>
      </c>
      <c r="C69" s="2" t="s">
        <v>29</v>
      </c>
      <c r="D69" s="2" t="s">
        <v>100</v>
      </c>
      <c r="E69" s="2" t="s">
        <v>37</v>
      </c>
      <c r="F69" s="2" t="s">
        <v>60</v>
      </c>
      <c r="G69" s="4" t="n">
        <v>37400</v>
      </c>
      <c r="H69" s="3" t="n">
        <v>7</v>
      </c>
      <c r="I69" s="5" t="n">
        <v>43676</v>
      </c>
      <c r="J69" s="2" t="s">
        <v>34</v>
      </c>
      <c r="K69" s="3" t="n">
        <v>4</v>
      </c>
      <c r="L69" s="4" t="n">
        <v>-2194.61</v>
      </c>
      <c r="M69" s="4" t="n">
        <v>0</v>
      </c>
      <c r="N69" s="3" t="n">
        <v>31</v>
      </c>
      <c r="O69" s="4" t="n">
        <v>84.84</v>
      </c>
      <c r="P69" s="3" t="n">
        <v>1</v>
      </c>
      <c r="Q69" s="4" t="n">
        <v>8500</v>
      </c>
      <c r="R69" s="4" t="n">
        <v>3006.73</v>
      </c>
      <c r="S69" s="2"/>
      <c r="T69" s="2"/>
      <c r="U69" s="3" t="n">
        <v>520</v>
      </c>
      <c r="V69" s="3" t="n">
        <v>0</v>
      </c>
    </row>
    <row r="70" customFormat="false" ht="15" hidden="false" customHeight="false" outlineLevel="0" collapsed="false">
      <c r="A70" s="2" t="s">
        <v>129</v>
      </c>
      <c r="B70" s="3" t="n">
        <v>42</v>
      </c>
      <c r="C70" s="2" t="s">
        <v>23</v>
      </c>
      <c r="D70" s="2" t="s">
        <v>56</v>
      </c>
      <c r="E70" s="2" t="s">
        <v>37</v>
      </c>
      <c r="F70" s="2" t="s">
        <v>38</v>
      </c>
      <c r="G70" s="2"/>
      <c r="H70" s="3" t="n">
        <v>11</v>
      </c>
      <c r="I70" s="5" t="n">
        <v>42002</v>
      </c>
      <c r="J70" s="2" t="s">
        <v>46</v>
      </c>
      <c r="K70" s="3" t="n">
        <v>4</v>
      </c>
      <c r="L70" s="4" t="n">
        <v>1075.5</v>
      </c>
      <c r="M70" s="4" t="n">
        <v>11507.28</v>
      </c>
      <c r="N70" s="3" t="n">
        <v>29</v>
      </c>
      <c r="O70" s="4" t="n">
        <v>46.3</v>
      </c>
      <c r="P70" s="3" t="n">
        <v>3</v>
      </c>
      <c r="Q70" s="4" t="n">
        <v>3500</v>
      </c>
      <c r="R70" s="4" t="n">
        <v>930.04</v>
      </c>
      <c r="S70" s="4" t="n">
        <v>59000</v>
      </c>
      <c r="T70" s="4" t="n">
        <v>351</v>
      </c>
      <c r="U70" s="3" t="n">
        <v>594</v>
      </c>
      <c r="V70" s="3" t="n">
        <v>0</v>
      </c>
    </row>
    <row r="71" customFormat="false" ht="15" hidden="false" customHeight="false" outlineLevel="0" collapsed="false">
      <c r="A71" s="2" t="s">
        <v>130</v>
      </c>
      <c r="B71" s="3" t="n">
        <v>40</v>
      </c>
      <c r="C71" s="2" t="s">
        <v>29</v>
      </c>
      <c r="D71" s="2" t="s">
        <v>100</v>
      </c>
      <c r="E71" s="2" t="s">
        <v>93</v>
      </c>
      <c r="F71" s="2" t="s">
        <v>38</v>
      </c>
      <c r="G71" s="4" t="n">
        <v>4100</v>
      </c>
      <c r="H71" s="3" t="n">
        <v>12</v>
      </c>
      <c r="I71" s="5" t="n">
        <v>41700</v>
      </c>
      <c r="J71" s="2"/>
      <c r="K71" s="3" t="n">
        <v>2</v>
      </c>
      <c r="L71" s="4" t="n">
        <v>182.64</v>
      </c>
      <c r="M71" s="4" t="n">
        <v>1200</v>
      </c>
      <c r="N71" s="3" t="n">
        <v>26</v>
      </c>
      <c r="O71" s="4" t="n">
        <v>21.47</v>
      </c>
      <c r="P71" s="3" t="n">
        <v>2</v>
      </c>
      <c r="Q71" s="4" t="n">
        <v>0</v>
      </c>
      <c r="R71" s="4" t="n">
        <v>0</v>
      </c>
      <c r="S71" s="4" t="n">
        <v>0</v>
      </c>
      <c r="T71" s="4" t="n">
        <v>0</v>
      </c>
      <c r="U71" s="3" t="n">
        <v>522</v>
      </c>
      <c r="V71" s="3" t="n">
        <v>0</v>
      </c>
    </row>
    <row r="72" customFormat="false" ht="15" hidden="false" customHeight="false" outlineLevel="0" collapsed="false">
      <c r="A72" s="2" t="s">
        <v>131</v>
      </c>
      <c r="B72" s="3" t="n">
        <v>53</v>
      </c>
      <c r="C72" s="2" t="s">
        <v>29</v>
      </c>
      <c r="D72" s="2" t="s">
        <v>132</v>
      </c>
      <c r="E72" s="2" t="s">
        <v>93</v>
      </c>
      <c r="F72" s="2" t="s">
        <v>38</v>
      </c>
      <c r="G72" s="4" t="n">
        <v>5000</v>
      </c>
      <c r="H72" s="3" t="n">
        <v>20</v>
      </c>
      <c r="I72" s="5" t="n">
        <v>38623</v>
      </c>
      <c r="J72" s="2" t="s">
        <v>46</v>
      </c>
      <c r="K72" s="3" t="n">
        <v>2</v>
      </c>
      <c r="L72" s="4" t="n">
        <v>295.92</v>
      </c>
      <c r="M72" s="4" t="n">
        <v>15835.47</v>
      </c>
      <c r="N72" s="3" t="n">
        <v>17</v>
      </c>
      <c r="O72" s="4" t="n">
        <v>23.48</v>
      </c>
      <c r="P72" s="3" t="n">
        <v>3</v>
      </c>
      <c r="Q72" s="4" t="n">
        <v>1000</v>
      </c>
      <c r="R72" s="4" t="n">
        <v>534.42</v>
      </c>
      <c r="S72" s="2"/>
      <c r="T72" s="2"/>
      <c r="U72" s="3" t="n">
        <v>552</v>
      </c>
      <c r="V72" s="3" t="n">
        <v>1</v>
      </c>
    </row>
    <row r="73" customFormat="false" ht="15" hidden="false" customHeight="false" outlineLevel="0" collapsed="false">
      <c r="A73" s="2" t="s">
        <v>133</v>
      </c>
      <c r="B73" s="3" t="n">
        <v>22</v>
      </c>
      <c r="C73" s="2" t="s">
        <v>29</v>
      </c>
      <c r="D73" s="2" t="s">
        <v>54</v>
      </c>
      <c r="E73" s="2" t="s">
        <v>134</v>
      </c>
      <c r="F73" s="2" t="s">
        <v>38</v>
      </c>
      <c r="G73" s="4" t="n">
        <v>5300</v>
      </c>
      <c r="H73" s="3" t="n">
        <v>2</v>
      </c>
      <c r="I73" s="5" t="n">
        <v>45467</v>
      </c>
      <c r="J73" s="2" t="s">
        <v>34</v>
      </c>
      <c r="K73" s="3" t="n">
        <v>1</v>
      </c>
      <c r="L73" s="4" t="n">
        <v>670.71</v>
      </c>
      <c r="M73" s="4" t="n">
        <v>0</v>
      </c>
      <c r="N73" s="3" t="n">
        <v>19</v>
      </c>
      <c r="O73" s="4" t="n">
        <v>38.48</v>
      </c>
      <c r="P73" s="3" t="n">
        <v>1</v>
      </c>
      <c r="Q73" s="2"/>
      <c r="R73" s="2"/>
      <c r="S73" s="4" t="n">
        <v>0</v>
      </c>
      <c r="T73" s="4" t="n">
        <v>0</v>
      </c>
      <c r="U73" s="3" t="n">
        <v>601</v>
      </c>
      <c r="V73" s="3" t="n">
        <v>0</v>
      </c>
    </row>
    <row r="74" customFormat="false" ht="15" hidden="false" customHeight="false" outlineLevel="0" collapsed="false">
      <c r="A74" s="2" t="s">
        <v>135</v>
      </c>
      <c r="B74" s="3" t="n">
        <v>66</v>
      </c>
      <c r="C74" s="2" t="s">
        <v>23</v>
      </c>
      <c r="D74" s="2" t="s">
        <v>136</v>
      </c>
      <c r="E74" s="2" t="s">
        <v>41</v>
      </c>
      <c r="F74" s="2" t="s">
        <v>26</v>
      </c>
      <c r="G74" s="4" t="n">
        <v>29800</v>
      </c>
      <c r="H74" s="3" t="n">
        <v>5</v>
      </c>
      <c r="I74" s="5" t="n">
        <v>44159</v>
      </c>
      <c r="J74" s="2" t="s">
        <v>27</v>
      </c>
      <c r="K74" s="3" t="n">
        <v>3</v>
      </c>
      <c r="L74" s="4" t="n">
        <v>1125.54</v>
      </c>
      <c r="M74" s="4" t="n">
        <v>9802.01</v>
      </c>
      <c r="N74" s="3" t="n">
        <v>8</v>
      </c>
      <c r="O74" s="4" t="n">
        <v>92.27</v>
      </c>
      <c r="P74" s="3" t="n">
        <v>7</v>
      </c>
      <c r="Q74" s="4" t="n">
        <v>5000</v>
      </c>
      <c r="R74" s="4" t="n">
        <v>1417.78</v>
      </c>
      <c r="S74" s="2"/>
      <c r="T74" s="2"/>
      <c r="U74" s="3" t="n">
        <v>523</v>
      </c>
      <c r="V74" s="3" t="n">
        <v>1</v>
      </c>
    </row>
    <row r="75" customFormat="false" ht="15" hidden="false" customHeight="false" outlineLevel="0" collapsed="false">
      <c r="A75" s="2" t="s">
        <v>137</v>
      </c>
      <c r="B75" s="3" t="n">
        <v>54</v>
      </c>
      <c r="C75" s="2" t="s">
        <v>29</v>
      </c>
      <c r="D75" s="2" t="s">
        <v>56</v>
      </c>
      <c r="E75" s="2" t="s">
        <v>96</v>
      </c>
      <c r="F75" s="2" t="s">
        <v>26</v>
      </c>
      <c r="G75" s="4" t="n">
        <v>71900</v>
      </c>
      <c r="H75" s="3" t="n">
        <v>10</v>
      </c>
      <c r="I75" s="5" t="n">
        <v>42615</v>
      </c>
      <c r="J75" s="2" t="s">
        <v>27</v>
      </c>
      <c r="K75" s="3" t="n">
        <v>1</v>
      </c>
      <c r="L75" s="4" t="n">
        <v>4720.71</v>
      </c>
      <c r="M75" s="4" t="n">
        <v>53660.43</v>
      </c>
      <c r="N75" s="3" t="n">
        <v>33</v>
      </c>
      <c r="O75" s="4" t="n">
        <v>57.46</v>
      </c>
      <c r="P75" s="3" t="n">
        <v>5</v>
      </c>
      <c r="Q75" s="4" t="n">
        <v>7000</v>
      </c>
      <c r="R75" s="4" t="n">
        <v>2566.08</v>
      </c>
      <c r="S75" s="4" t="n">
        <v>0</v>
      </c>
      <c r="T75" s="4" t="n">
        <v>0</v>
      </c>
      <c r="U75" s="3" t="n">
        <v>679</v>
      </c>
      <c r="V75" s="3" t="n">
        <v>0</v>
      </c>
    </row>
    <row r="76" customFormat="false" ht="15" hidden="false" customHeight="false" outlineLevel="0" collapsed="false">
      <c r="A76" s="2" t="s">
        <v>138</v>
      </c>
      <c r="B76" s="3" t="n">
        <v>53</v>
      </c>
      <c r="C76" s="2" t="s">
        <v>29</v>
      </c>
      <c r="D76" s="2" t="s">
        <v>40</v>
      </c>
      <c r="E76" s="2" t="s">
        <v>96</v>
      </c>
      <c r="F76" s="2" t="s">
        <v>26</v>
      </c>
      <c r="G76" s="4" t="n">
        <v>94200</v>
      </c>
      <c r="H76" s="3" t="n">
        <v>14</v>
      </c>
      <c r="I76" s="5" t="n">
        <v>41123</v>
      </c>
      <c r="J76" s="2" t="s">
        <v>46</v>
      </c>
      <c r="K76" s="3" t="n">
        <v>2</v>
      </c>
      <c r="L76" s="4" t="n">
        <v>5931.39</v>
      </c>
      <c r="M76" s="2"/>
      <c r="N76" s="3" t="n">
        <v>49</v>
      </c>
      <c r="O76" s="4" t="n">
        <v>44.16</v>
      </c>
      <c r="P76" s="3" t="n">
        <v>2</v>
      </c>
      <c r="Q76" s="4" t="n">
        <v>15000</v>
      </c>
      <c r="R76" s="4" t="n">
        <v>6795.14</v>
      </c>
      <c r="S76" s="4" t="n">
        <v>0</v>
      </c>
      <c r="T76" s="4" t="n">
        <v>0</v>
      </c>
      <c r="U76" s="3" t="n">
        <v>631</v>
      </c>
      <c r="V76" s="3" t="n">
        <v>0</v>
      </c>
    </row>
    <row r="77" customFormat="false" ht="15" hidden="false" customHeight="false" outlineLevel="0" collapsed="false">
      <c r="A77" s="2" t="s">
        <v>139</v>
      </c>
      <c r="B77" s="3" t="n">
        <v>53</v>
      </c>
      <c r="C77" s="2" t="s">
        <v>23</v>
      </c>
      <c r="D77" s="2" t="s">
        <v>67</v>
      </c>
      <c r="E77" s="2" t="s">
        <v>37</v>
      </c>
      <c r="F77" s="2" t="s">
        <v>26</v>
      </c>
      <c r="G77" s="4" t="n">
        <v>40500</v>
      </c>
      <c r="H77" s="3" t="n">
        <v>9</v>
      </c>
      <c r="I77" s="5" t="n">
        <v>42788</v>
      </c>
      <c r="J77" s="2" t="s">
        <v>27</v>
      </c>
      <c r="K77" s="3" t="n">
        <v>2</v>
      </c>
      <c r="L77" s="4" t="n">
        <v>4774.43</v>
      </c>
      <c r="M77" s="2"/>
      <c r="N77" s="3" t="n">
        <v>22</v>
      </c>
      <c r="O77" s="4" t="n">
        <v>90.75</v>
      </c>
      <c r="P77" s="3" t="n">
        <v>4</v>
      </c>
      <c r="Q77" s="4" t="n">
        <v>7500</v>
      </c>
      <c r="R77" s="4" t="n">
        <v>2440.24</v>
      </c>
      <c r="S77" s="2"/>
      <c r="T77" s="2"/>
      <c r="U77" s="3" t="n">
        <v>629</v>
      </c>
      <c r="V77" s="3" t="n">
        <v>0</v>
      </c>
    </row>
    <row r="78" customFormat="false" ht="15" hidden="false" customHeight="false" outlineLevel="0" collapsed="false">
      <c r="A78" s="2" t="s">
        <v>140</v>
      </c>
      <c r="B78" s="3" t="n">
        <v>52</v>
      </c>
      <c r="C78" s="2" t="s">
        <v>29</v>
      </c>
      <c r="D78" s="2" t="s">
        <v>54</v>
      </c>
      <c r="E78" s="2" t="s">
        <v>63</v>
      </c>
      <c r="F78" s="2" t="s">
        <v>38</v>
      </c>
      <c r="G78" s="4" t="n">
        <v>41600</v>
      </c>
      <c r="H78" s="3" t="n">
        <v>20</v>
      </c>
      <c r="I78" s="5" t="n">
        <v>38627</v>
      </c>
      <c r="J78" s="2" t="s">
        <v>27</v>
      </c>
      <c r="K78" s="3" t="n">
        <v>2</v>
      </c>
      <c r="L78" s="4" t="n">
        <v>10328.3</v>
      </c>
      <c r="M78" s="4" t="n">
        <v>52405.08</v>
      </c>
      <c r="N78" s="3" t="n">
        <v>32</v>
      </c>
      <c r="O78" s="4" t="n">
        <v>60.94</v>
      </c>
      <c r="P78" s="3" t="n">
        <v>4</v>
      </c>
      <c r="Q78" s="4" t="n">
        <v>7500</v>
      </c>
      <c r="R78" s="4" t="n">
        <v>2747.46</v>
      </c>
      <c r="S78" s="4" t="n">
        <v>0</v>
      </c>
      <c r="T78" s="4" t="n">
        <v>0</v>
      </c>
      <c r="U78" s="3" t="n">
        <v>680</v>
      </c>
      <c r="V78" s="2"/>
    </row>
    <row r="79" customFormat="false" ht="15" hidden="false" customHeight="false" outlineLevel="0" collapsed="false">
      <c r="A79" s="2" t="s">
        <v>141</v>
      </c>
      <c r="B79" s="2"/>
      <c r="C79" s="2" t="s">
        <v>29</v>
      </c>
      <c r="D79" s="2" t="s">
        <v>100</v>
      </c>
      <c r="E79" s="2" t="s">
        <v>49</v>
      </c>
      <c r="F79" s="2" t="s">
        <v>38</v>
      </c>
      <c r="G79" s="4" t="n">
        <v>34100</v>
      </c>
      <c r="H79" s="3" t="n">
        <v>8</v>
      </c>
      <c r="I79" s="5" t="n">
        <v>43269</v>
      </c>
      <c r="J79" s="2" t="s">
        <v>27</v>
      </c>
      <c r="K79" s="2" t="s">
        <v>142</v>
      </c>
      <c r="L79" s="4" t="n">
        <v>1793.66</v>
      </c>
      <c r="M79" s="4" t="n">
        <v>8814.95</v>
      </c>
      <c r="N79" s="3" t="n">
        <v>19</v>
      </c>
      <c r="O79" s="4" t="n">
        <v>38.24</v>
      </c>
      <c r="P79" s="3" t="n">
        <v>6</v>
      </c>
      <c r="Q79" s="2"/>
      <c r="R79" s="2"/>
      <c r="S79" s="2"/>
      <c r="T79" s="2"/>
      <c r="U79" s="3" t="n">
        <v>577</v>
      </c>
      <c r="V79" s="3" t="n">
        <v>3</v>
      </c>
    </row>
    <row r="80" customFormat="false" ht="15" hidden="false" customHeight="false" outlineLevel="0" collapsed="false">
      <c r="A80" s="2" t="s">
        <v>143</v>
      </c>
      <c r="B80" s="3" t="n">
        <v>36</v>
      </c>
      <c r="C80" s="2" t="s">
        <v>29</v>
      </c>
      <c r="D80" s="2" t="s">
        <v>48</v>
      </c>
      <c r="E80" s="2" t="s">
        <v>52</v>
      </c>
      <c r="F80" s="2" t="s">
        <v>26</v>
      </c>
      <c r="G80" s="4" t="n">
        <v>25500</v>
      </c>
      <c r="H80" s="3" t="n">
        <v>7</v>
      </c>
      <c r="I80" s="5" t="n">
        <v>43509</v>
      </c>
      <c r="J80" s="2" t="s">
        <v>34</v>
      </c>
      <c r="K80" s="3" t="n">
        <v>3</v>
      </c>
      <c r="L80" s="4" t="n">
        <v>1307.96</v>
      </c>
      <c r="M80" s="4" t="n">
        <v>13485.03</v>
      </c>
      <c r="N80" s="3" t="n">
        <v>35</v>
      </c>
      <c r="O80" s="4" t="n">
        <v>102.07</v>
      </c>
      <c r="P80" s="3" t="n">
        <v>0</v>
      </c>
      <c r="Q80" s="4" t="n">
        <v>6500</v>
      </c>
      <c r="R80" s="4" t="n">
        <v>2543.9</v>
      </c>
      <c r="S80" s="2"/>
      <c r="T80" s="2"/>
      <c r="U80" s="3" t="n">
        <v>624</v>
      </c>
      <c r="V80" s="3" t="n">
        <v>0</v>
      </c>
    </row>
    <row r="81" customFormat="false" ht="15" hidden="false" customHeight="false" outlineLevel="0" collapsed="false">
      <c r="A81" s="2" t="s">
        <v>144</v>
      </c>
      <c r="B81" s="3" t="n">
        <v>32</v>
      </c>
      <c r="C81" s="2" t="s">
        <v>23</v>
      </c>
      <c r="D81" s="2" t="s">
        <v>56</v>
      </c>
      <c r="E81" s="2" t="s">
        <v>96</v>
      </c>
      <c r="F81" s="2" t="s">
        <v>74</v>
      </c>
      <c r="G81" s="4" t="n">
        <v>152500</v>
      </c>
      <c r="H81" s="3" t="n">
        <v>3</v>
      </c>
      <c r="I81" s="5" t="n">
        <v>45118</v>
      </c>
      <c r="J81" s="2" t="s">
        <v>34</v>
      </c>
      <c r="K81" s="3" t="n">
        <v>1</v>
      </c>
      <c r="L81" s="4" t="n">
        <v>-326.06</v>
      </c>
      <c r="M81" s="4" t="n">
        <v>0</v>
      </c>
      <c r="N81" s="3" t="n">
        <v>75</v>
      </c>
      <c r="O81" s="4" t="n">
        <v>61.41</v>
      </c>
      <c r="P81" s="3" t="n">
        <v>4</v>
      </c>
      <c r="Q81" s="4" t="n">
        <v>0</v>
      </c>
      <c r="R81" s="4" t="n">
        <v>0</v>
      </c>
      <c r="S81" s="4" t="n">
        <v>0</v>
      </c>
      <c r="T81" s="4" t="n">
        <v>0</v>
      </c>
      <c r="U81" s="3" t="n">
        <v>646</v>
      </c>
      <c r="V81" s="3" t="n">
        <v>1</v>
      </c>
    </row>
    <row r="82" customFormat="false" ht="15" hidden="false" customHeight="false" outlineLevel="0" collapsed="false">
      <c r="A82" s="2" t="s">
        <v>145</v>
      </c>
      <c r="B82" s="3" t="n">
        <v>40</v>
      </c>
      <c r="C82" s="2" t="s">
        <v>29</v>
      </c>
      <c r="D82" s="2" t="s">
        <v>67</v>
      </c>
      <c r="E82" s="2" t="s">
        <v>37</v>
      </c>
      <c r="F82" s="2" t="s">
        <v>38</v>
      </c>
      <c r="G82" s="4" t="n">
        <v>36700</v>
      </c>
      <c r="H82" s="3" t="n">
        <v>4</v>
      </c>
      <c r="I82" s="5" t="n">
        <v>44738</v>
      </c>
      <c r="J82" s="2" t="s">
        <v>42</v>
      </c>
      <c r="K82" s="3" t="n">
        <v>1</v>
      </c>
      <c r="L82" s="4" t="n">
        <v>6158.46</v>
      </c>
      <c r="M82" s="4" t="n">
        <v>17039.79</v>
      </c>
      <c r="N82" s="3" t="n">
        <v>24</v>
      </c>
      <c r="O82" s="4" t="n">
        <v>44.35</v>
      </c>
      <c r="P82" s="3" t="n">
        <v>6</v>
      </c>
      <c r="Q82" s="4" t="n">
        <v>4500</v>
      </c>
      <c r="R82" s="4" t="n">
        <v>1584.86</v>
      </c>
      <c r="S82" s="4" t="n">
        <v>155000</v>
      </c>
      <c r="T82" s="4" t="n">
        <v>1009</v>
      </c>
      <c r="U82" s="3" t="n">
        <v>549</v>
      </c>
      <c r="V82" s="3" t="n">
        <v>1</v>
      </c>
    </row>
    <row r="83" customFormat="false" ht="15" hidden="false" customHeight="false" outlineLevel="0" collapsed="false">
      <c r="A83" s="2" t="s">
        <v>146</v>
      </c>
      <c r="B83" s="3" t="n">
        <v>50</v>
      </c>
      <c r="C83" s="2" t="s">
        <v>23</v>
      </c>
      <c r="D83" s="2" t="s">
        <v>67</v>
      </c>
      <c r="E83" s="2" t="s">
        <v>52</v>
      </c>
      <c r="F83" s="2" t="s">
        <v>26</v>
      </c>
      <c r="G83" s="4" t="n">
        <v>23200</v>
      </c>
      <c r="H83" s="3" t="n">
        <v>6</v>
      </c>
      <c r="I83" s="5" t="n">
        <v>43737</v>
      </c>
      <c r="J83" s="2" t="s">
        <v>34</v>
      </c>
      <c r="K83" s="3" t="n">
        <v>2</v>
      </c>
      <c r="L83" s="4" t="n">
        <v>3450.67</v>
      </c>
      <c r="M83" s="4" t="n">
        <v>9475.1</v>
      </c>
      <c r="N83" s="3" t="n">
        <v>26</v>
      </c>
      <c r="O83" s="4" t="n">
        <v>50.23</v>
      </c>
      <c r="P83" s="3" t="n">
        <v>0</v>
      </c>
      <c r="Q83" s="4" t="n">
        <v>5500</v>
      </c>
      <c r="R83" s="4" t="n">
        <v>144.31</v>
      </c>
      <c r="S83" s="2"/>
      <c r="T83" s="2"/>
      <c r="U83" s="3" t="n">
        <v>612</v>
      </c>
      <c r="V83" s="3" t="n">
        <v>0</v>
      </c>
    </row>
    <row r="84" customFormat="false" ht="15" hidden="false" customHeight="false" outlineLevel="0" collapsed="false">
      <c r="A84" s="2" t="s">
        <v>147</v>
      </c>
      <c r="B84" s="3" t="n">
        <v>58</v>
      </c>
      <c r="C84" s="2" t="s">
        <v>23</v>
      </c>
      <c r="D84" s="2" t="s">
        <v>40</v>
      </c>
      <c r="E84" s="2" t="s">
        <v>37</v>
      </c>
      <c r="F84" s="2" t="s">
        <v>26</v>
      </c>
      <c r="G84" s="4" t="n">
        <v>39000</v>
      </c>
      <c r="H84" s="3" t="n">
        <v>12</v>
      </c>
      <c r="I84" s="5" t="n">
        <v>41820</v>
      </c>
      <c r="J84" s="2" t="s">
        <v>27</v>
      </c>
      <c r="K84" s="3" t="n">
        <v>1</v>
      </c>
      <c r="L84" s="4" t="n">
        <v>4002.71</v>
      </c>
      <c r="M84" s="4" t="n">
        <v>0</v>
      </c>
      <c r="N84" s="3" t="n">
        <v>26</v>
      </c>
      <c r="O84" s="4" t="n">
        <v>56</v>
      </c>
      <c r="P84" s="3" t="n">
        <v>3</v>
      </c>
      <c r="Q84" s="4" t="n">
        <v>0</v>
      </c>
      <c r="R84" s="4" t="n">
        <v>0</v>
      </c>
      <c r="S84" s="4" t="n">
        <v>0</v>
      </c>
      <c r="T84" s="4" t="n">
        <v>0</v>
      </c>
      <c r="U84" s="3" t="n">
        <v>712</v>
      </c>
      <c r="V84" s="3" t="n">
        <v>0</v>
      </c>
    </row>
    <row r="85" customFormat="false" ht="15" hidden="false" customHeight="false" outlineLevel="0" collapsed="false">
      <c r="A85" s="2" t="s">
        <v>148</v>
      </c>
      <c r="B85" s="3" t="n">
        <v>50</v>
      </c>
      <c r="C85" s="2" t="s">
        <v>29</v>
      </c>
      <c r="D85" s="2" t="s">
        <v>40</v>
      </c>
      <c r="E85" s="2" t="s">
        <v>37</v>
      </c>
      <c r="F85" s="2" t="s">
        <v>38</v>
      </c>
      <c r="G85" s="4" t="n">
        <v>38200</v>
      </c>
      <c r="H85" s="3" t="n">
        <v>6</v>
      </c>
      <c r="I85" s="5" t="n">
        <v>44037</v>
      </c>
      <c r="J85" s="2" t="s">
        <v>34</v>
      </c>
      <c r="K85" s="3" t="n">
        <v>4</v>
      </c>
      <c r="L85" s="4" t="n">
        <v>1743.62</v>
      </c>
      <c r="M85" s="4" t="n">
        <v>22708.59</v>
      </c>
      <c r="N85" s="3" t="n">
        <v>34</v>
      </c>
      <c r="O85" s="4" t="n">
        <v>40.32</v>
      </c>
      <c r="P85" s="3" t="n">
        <v>2</v>
      </c>
      <c r="Q85" s="4" t="n">
        <v>7500</v>
      </c>
      <c r="R85" s="4" t="n">
        <v>291.96</v>
      </c>
      <c r="S85" s="4" t="n">
        <v>0</v>
      </c>
      <c r="T85" s="4" t="n">
        <v>0</v>
      </c>
      <c r="U85" s="3" t="n">
        <v>642</v>
      </c>
      <c r="V85" s="3" t="n">
        <v>2</v>
      </c>
    </row>
    <row r="86" customFormat="false" ht="15" hidden="false" customHeight="false" outlineLevel="0" collapsed="false">
      <c r="A86" s="2" t="s">
        <v>149</v>
      </c>
      <c r="B86" s="2"/>
      <c r="C86" s="2" t="s">
        <v>29</v>
      </c>
      <c r="D86" s="2" t="s">
        <v>67</v>
      </c>
      <c r="E86" s="2" t="s">
        <v>31</v>
      </c>
      <c r="F86" s="2" t="s">
        <v>38</v>
      </c>
      <c r="G86" s="2"/>
      <c r="H86" s="3" t="n">
        <v>4</v>
      </c>
      <c r="I86" s="5" t="n">
        <v>44807</v>
      </c>
      <c r="J86" s="2" t="s">
        <v>46</v>
      </c>
      <c r="K86" s="3" t="n">
        <v>1</v>
      </c>
      <c r="L86" s="2"/>
      <c r="M86" s="4" t="n">
        <v>13810.82</v>
      </c>
      <c r="N86" s="3" t="n">
        <v>43</v>
      </c>
      <c r="O86" s="4" t="n">
        <v>62.14</v>
      </c>
      <c r="P86" s="3" t="n">
        <v>0</v>
      </c>
      <c r="Q86" s="4" t="n">
        <v>9000</v>
      </c>
      <c r="R86" s="4" t="n">
        <v>4196.25</v>
      </c>
      <c r="S86" s="4" t="n">
        <v>156000</v>
      </c>
      <c r="T86" s="4" t="n">
        <v>1059</v>
      </c>
      <c r="U86" s="3" t="n">
        <v>692</v>
      </c>
      <c r="V86" s="3" t="n">
        <v>0</v>
      </c>
    </row>
    <row r="87" customFormat="false" ht="15" hidden="false" customHeight="false" outlineLevel="0" collapsed="false">
      <c r="A87" s="2" t="s">
        <v>150</v>
      </c>
      <c r="B87" s="3" t="n">
        <v>51</v>
      </c>
      <c r="C87" s="2" t="s">
        <v>29</v>
      </c>
      <c r="D87" s="2" t="s">
        <v>40</v>
      </c>
      <c r="E87" s="2" t="s">
        <v>25</v>
      </c>
      <c r="F87" s="2" t="s">
        <v>26</v>
      </c>
      <c r="G87" s="4" t="n">
        <v>41300</v>
      </c>
      <c r="H87" s="3" t="n">
        <v>15</v>
      </c>
      <c r="I87" s="5" t="n">
        <v>40720</v>
      </c>
      <c r="J87" s="2" t="s">
        <v>46</v>
      </c>
      <c r="K87" s="2"/>
      <c r="L87" s="4" t="n">
        <v>1052.82</v>
      </c>
      <c r="M87" s="4" t="n">
        <v>27544.83</v>
      </c>
      <c r="N87" s="3" t="n">
        <v>25</v>
      </c>
      <c r="O87" s="2"/>
      <c r="P87" s="3" t="n">
        <v>3</v>
      </c>
      <c r="Q87" s="4" t="n">
        <v>5500</v>
      </c>
      <c r="R87" s="4" t="n">
        <v>2626.87</v>
      </c>
      <c r="S87" s="4" t="n">
        <v>197000</v>
      </c>
      <c r="T87" s="4" t="n">
        <v>1256</v>
      </c>
      <c r="U87" s="3" t="n">
        <v>593</v>
      </c>
      <c r="V87" s="3" t="n">
        <v>1</v>
      </c>
    </row>
    <row r="88" customFormat="false" ht="15" hidden="false" customHeight="false" outlineLevel="0" collapsed="false">
      <c r="A88" s="2" t="s">
        <v>151</v>
      </c>
      <c r="B88" s="3" t="n">
        <v>56</v>
      </c>
      <c r="C88" s="2" t="s">
        <v>29</v>
      </c>
      <c r="D88" s="2" t="s">
        <v>40</v>
      </c>
      <c r="E88" s="2" t="s">
        <v>31</v>
      </c>
      <c r="F88" s="2" t="s">
        <v>26</v>
      </c>
      <c r="G88" s="4" t="n">
        <v>64300</v>
      </c>
      <c r="H88" s="3" t="n">
        <v>12</v>
      </c>
      <c r="I88" s="5" t="n">
        <v>41558</v>
      </c>
      <c r="J88" s="2" t="s">
        <v>46</v>
      </c>
      <c r="K88" s="3" t="n">
        <v>2</v>
      </c>
      <c r="L88" s="4" t="n">
        <v>11044.43</v>
      </c>
      <c r="M88" s="4" t="n">
        <v>0</v>
      </c>
      <c r="N88" s="3" t="n">
        <v>37</v>
      </c>
      <c r="O88" s="4" t="n">
        <v>102.99</v>
      </c>
      <c r="P88" s="3" t="n">
        <v>5</v>
      </c>
      <c r="Q88" s="4" t="n">
        <v>13500</v>
      </c>
      <c r="R88" s="4" t="n">
        <v>3090.99</v>
      </c>
      <c r="S88" s="4" t="n">
        <v>206000</v>
      </c>
      <c r="T88" s="4" t="n">
        <v>1131</v>
      </c>
      <c r="U88" s="3" t="n">
        <v>676</v>
      </c>
      <c r="V88" s="3" t="n">
        <v>1</v>
      </c>
    </row>
    <row r="89" customFormat="false" ht="15" hidden="false" customHeight="false" outlineLevel="0" collapsed="false">
      <c r="A89" s="2" t="s">
        <v>152</v>
      </c>
      <c r="B89" s="3" t="n">
        <v>42</v>
      </c>
      <c r="C89" s="2" t="s">
        <v>29</v>
      </c>
      <c r="D89" s="2" t="s">
        <v>40</v>
      </c>
      <c r="E89" s="2" t="s">
        <v>37</v>
      </c>
      <c r="F89" s="2" t="s">
        <v>38</v>
      </c>
      <c r="G89" s="4" t="n">
        <v>22000</v>
      </c>
      <c r="H89" s="3" t="n">
        <v>9</v>
      </c>
      <c r="I89" s="5" t="n">
        <v>42793</v>
      </c>
      <c r="J89" s="2" t="s">
        <v>153</v>
      </c>
      <c r="K89" s="3" t="n">
        <v>2</v>
      </c>
      <c r="L89" s="4" t="n">
        <v>2067.67</v>
      </c>
      <c r="M89" s="4" t="n">
        <v>0</v>
      </c>
      <c r="N89" s="3" t="n">
        <v>31</v>
      </c>
      <c r="O89" s="4" t="n">
        <v>33.1</v>
      </c>
      <c r="P89" s="3" t="n">
        <v>1</v>
      </c>
      <c r="Q89" s="4" t="n">
        <v>5000</v>
      </c>
      <c r="R89" s="4" t="n">
        <v>2937.9</v>
      </c>
      <c r="S89" s="2"/>
      <c r="T89" s="2"/>
      <c r="U89" s="3" t="n">
        <v>510</v>
      </c>
      <c r="V89" s="3" t="n">
        <v>1</v>
      </c>
    </row>
    <row r="90" customFormat="false" ht="15" hidden="false" customHeight="false" outlineLevel="0" collapsed="false">
      <c r="A90" s="2" t="s">
        <v>154</v>
      </c>
      <c r="B90" s="3" t="n">
        <v>50</v>
      </c>
      <c r="C90" s="2" t="s">
        <v>23</v>
      </c>
      <c r="D90" s="2" t="s">
        <v>56</v>
      </c>
      <c r="E90" s="2" t="s">
        <v>37</v>
      </c>
      <c r="F90" s="2" t="s">
        <v>60</v>
      </c>
      <c r="G90" s="2" t="s">
        <v>155</v>
      </c>
      <c r="H90" s="3" t="n">
        <v>25</v>
      </c>
      <c r="I90" s="5" t="n">
        <v>37094</v>
      </c>
      <c r="J90" s="2" t="s">
        <v>46</v>
      </c>
      <c r="K90" s="3" t="n">
        <v>5</v>
      </c>
      <c r="L90" s="4" t="n">
        <v>4864.75</v>
      </c>
      <c r="M90" s="4" t="n">
        <v>35477.03</v>
      </c>
      <c r="N90" s="3" t="n">
        <v>30</v>
      </c>
      <c r="O90" s="4" t="n">
        <v>72.56</v>
      </c>
      <c r="P90" s="3" t="n">
        <v>5</v>
      </c>
      <c r="Q90" s="4" t="n">
        <v>4000</v>
      </c>
      <c r="R90" s="4" t="n">
        <v>2693.8</v>
      </c>
      <c r="S90" s="4" t="n">
        <v>96000</v>
      </c>
      <c r="T90" s="4" t="n">
        <v>661</v>
      </c>
      <c r="U90" s="3" t="n">
        <v>648</v>
      </c>
      <c r="V90" s="3" t="n">
        <v>2</v>
      </c>
    </row>
    <row r="91" customFormat="false" ht="15" hidden="false" customHeight="false" outlineLevel="0" collapsed="false">
      <c r="A91" s="2" t="s">
        <v>156</v>
      </c>
      <c r="B91" s="3" t="n">
        <v>63</v>
      </c>
      <c r="C91" s="2" t="s">
        <v>29</v>
      </c>
      <c r="D91" s="2" t="s">
        <v>98</v>
      </c>
      <c r="E91" s="2" t="s">
        <v>49</v>
      </c>
      <c r="F91" s="2" t="s">
        <v>26</v>
      </c>
      <c r="G91" s="4" t="n">
        <v>31000</v>
      </c>
      <c r="H91" s="3" t="n">
        <v>2</v>
      </c>
      <c r="I91" s="5" t="n">
        <v>45291</v>
      </c>
      <c r="J91" s="2" t="s">
        <v>27</v>
      </c>
      <c r="K91" s="3" t="n">
        <v>1</v>
      </c>
      <c r="L91" s="4" t="n">
        <v>3793.89</v>
      </c>
      <c r="M91" s="2"/>
      <c r="N91" s="3" t="n">
        <v>18</v>
      </c>
      <c r="O91" s="4" t="n">
        <v>54</v>
      </c>
      <c r="P91" s="3" t="n">
        <v>2</v>
      </c>
      <c r="Q91" s="4" t="n">
        <v>6000</v>
      </c>
      <c r="R91" s="4" t="n">
        <v>1148.6</v>
      </c>
      <c r="S91" s="4" t="n">
        <v>114000</v>
      </c>
      <c r="T91" s="4" t="n">
        <v>845</v>
      </c>
      <c r="U91" s="3" t="n">
        <v>614</v>
      </c>
      <c r="V91" s="3" t="n">
        <v>0</v>
      </c>
    </row>
    <row r="92" customFormat="false" ht="15" hidden="false" customHeight="false" outlineLevel="0" collapsed="false">
      <c r="A92" s="2" t="s">
        <v>157</v>
      </c>
      <c r="B92" s="3" t="n">
        <v>40</v>
      </c>
      <c r="C92" s="2" t="s">
        <v>23</v>
      </c>
      <c r="D92" s="2" t="s">
        <v>98</v>
      </c>
      <c r="E92" s="2" t="s">
        <v>37</v>
      </c>
      <c r="F92" s="2" t="s">
        <v>38</v>
      </c>
      <c r="G92" s="4" t="n">
        <v>26100</v>
      </c>
      <c r="H92" s="3" t="n">
        <v>8</v>
      </c>
      <c r="I92" s="5" t="n">
        <v>43058</v>
      </c>
      <c r="J92" s="2" t="s">
        <v>27</v>
      </c>
      <c r="K92" s="3" t="n">
        <v>2</v>
      </c>
      <c r="L92" s="4" t="n">
        <v>4191.52</v>
      </c>
      <c r="M92" s="4" t="n">
        <v>13911.02</v>
      </c>
      <c r="N92" s="3" t="n">
        <v>27</v>
      </c>
      <c r="O92" s="4" t="n">
        <v>46.22</v>
      </c>
      <c r="P92" s="3" t="n">
        <v>5</v>
      </c>
      <c r="Q92" s="4" t="n">
        <v>5500</v>
      </c>
      <c r="R92" s="4" t="n">
        <v>3144.1</v>
      </c>
      <c r="S92" s="4" t="n">
        <v>69000</v>
      </c>
      <c r="T92" s="4" t="n">
        <v>337</v>
      </c>
      <c r="U92" s="3" t="n">
        <v>686</v>
      </c>
      <c r="V92" s="3" t="n">
        <v>0</v>
      </c>
    </row>
    <row r="93" customFormat="false" ht="15" hidden="false" customHeight="false" outlineLevel="0" collapsed="false">
      <c r="A93" s="2" t="s">
        <v>158</v>
      </c>
      <c r="B93" s="3" t="n">
        <v>78</v>
      </c>
      <c r="C93" s="2" t="s">
        <v>23</v>
      </c>
      <c r="D93" s="2" t="s">
        <v>100</v>
      </c>
      <c r="E93" s="2" t="s">
        <v>41</v>
      </c>
      <c r="F93" s="2" t="s">
        <v>26</v>
      </c>
      <c r="G93" s="4" t="n">
        <v>19600</v>
      </c>
      <c r="H93" s="3" t="n">
        <v>25</v>
      </c>
      <c r="I93" s="5" t="n">
        <v>36801</v>
      </c>
      <c r="J93" s="2" t="s">
        <v>46</v>
      </c>
      <c r="K93" s="3" t="n">
        <v>4</v>
      </c>
      <c r="L93" s="4" t="n">
        <v>-315.81</v>
      </c>
      <c r="M93" s="4" t="n">
        <v>25911.63</v>
      </c>
      <c r="N93" s="3" t="n">
        <v>25</v>
      </c>
      <c r="O93" s="4" t="n">
        <v>43.83</v>
      </c>
      <c r="P93" s="3" t="n">
        <v>1</v>
      </c>
      <c r="Q93" s="4" t="n">
        <v>3000</v>
      </c>
      <c r="R93" s="4" t="n">
        <v>839.18</v>
      </c>
      <c r="S93" s="2"/>
      <c r="T93" s="2"/>
      <c r="U93" s="3" t="n">
        <v>627</v>
      </c>
      <c r="V93" s="3" t="n">
        <v>2</v>
      </c>
    </row>
    <row r="94" customFormat="false" ht="15" hidden="false" customHeight="false" outlineLevel="0" collapsed="false">
      <c r="A94" s="2" t="s">
        <v>159</v>
      </c>
      <c r="B94" s="3" t="n">
        <v>47</v>
      </c>
      <c r="C94" s="2" t="s">
        <v>23</v>
      </c>
      <c r="D94" s="2" t="s">
        <v>48</v>
      </c>
      <c r="E94" s="2" t="s">
        <v>37</v>
      </c>
      <c r="F94" s="2" t="s">
        <v>38</v>
      </c>
      <c r="G94" s="4" t="n">
        <v>30900</v>
      </c>
      <c r="H94" s="3" t="n">
        <v>19</v>
      </c>
      <c r="I94" s="5" t="n">
        <v>39304</v>
      </c>
      <c r="J94" s="2" t="s">
        <v>46</v>
      </c>
      <c r="K94" s="3" t="n">
        <v>4</v>
      </c>
      <c r="L94" s="4" t="n">
        <v>957</v>
      </c>
      <c r="M94" s="4" t="n">
        <v>43038.18</v>
      </c>
      <c r="N94" s="3" t="n">
        <v>23</v>
      </c>
      <c r="O94" s="4" t="n">
        <v>136.94</v>
      </c>
      <c r="P94" s="3" t="n">
        <v>3</v>
      </c>
      <c r="Q94" s="2"/>
      <c r="R94" s="2"/>
      <c r="S94" s="4" t="n">
        <v>75000</v>
      </c>
      <c r="T94" s="4" t="n">
        <v>371</v>
      </c>
      <c r="U94" s="3" t="n">
        <v>722</v>
      </c>
      <c r="V94" s="3" t="n">
        <v>0</v>
      </c>
    </row>
    <row r="95" customFormat="false" ht="15" hidden="false" customHeight="false" outlineLevel="0" collapsed="false">
      <c r="A95" s="2" t="s">
        <v>160</v>
      </c>
      <c r="B95" s="3" t="n">
        <v>73</v>
      </c>
      <c r="C95" s="2" t="s">
        <v>29</v>
      </c>
      <c r="D95" s="2" t="s">
        <v>56</v>
      </c>
      <c r="E95" s="2" t="s">
        <v>41</v>
      </c>
      <c r="F95" s="2" t="s">
        <v>26</v>
      </c>
      <c r="G95" s="4" t="n">
        <v>38500</v>
      </c>
      <c r="H95" s="3" t="n">
        <v>27</v>
      </c>
      <c r="I95" s="5" t="n">
        <v>36119</v>
      </c>
      <c r="J95" s="2" t="s">
        <v>27</v>
      </c>
      <c r="K95" s="3" t="n">
        <v>3</v>
      </c>
      <c r="L95" s="4" t="n">
        <v>2326.1</v>
      </c>
      <c r="M95" s="4" t="n">
        <v>52594.91</v>
      </c>
      <c r="N95" s="3" t="n">
        <v>23</v>
      </c>
      <c r="O95" s="4" t="n">
        <v>74.19</v>
      </c>
      <c r="P95" s="3" t="n">
        <v>8</v>
      </c>
      <c r="Q95" s="4" t="n">
        <v>9000</v>
      </c>
      <c r="R95" s="4" t="n">
        <v>1347.27</v>
      </c>
      <c r="S95" s="4" t="n">
        <v>0</v>
      </c>
      <c r="T95" s="4" t="n">
        <v>0</v>
      </c>
      <c r="U95" s="3" t="n">
        <v>702</v>
      </c>
      <c r="V95" s="3" t="n">
        <v>0</v>
      </c>
    </row>
    <row r="96" customFormat="false" ht="15" hidden="false" customHeight="false" outlineLevel="0" collapsed="false">
      <c r="A96" s="2" t="s">
        <v>161</v>
      </c>
      <c r="B96" s="3" t="n">
        <v>55</v>
      </c>
      <c r="C96" s="2" t="s">
        <v>23</v>
      </c>
      <c r="D96" s="2" t="s">
        <v>108</v>
      </c>
      <c r="E96" s="2" t="s">
        <v>37</v>
      </c>
      <c r="F96" s="2" t="s">
        <v>26</v>
      </c>
      <c r="G96" s="4" t="n">
        <v>30800</v>
      </c>
      <c r="H96" s="3" t="n">
        <v>18</v>
      </c>
      <c r="I96" s="5" t="n">
        <v>39544</v>
      </c>
      <c r="J96" s="2" t="s">
        <v>27</v>
      </c>
      <c r="K96" s="3" t="n">
        <v>5</v>
      </c>
      <c r="L96" s="4" t="n">
        <v>4841.22</v>
      </c>
      <c r="M96" s="4" t="n">
        <v>48592.18</v>
      </c>
      <c r="N96" s="3" t="n">
        <v>20</v>
      </c>
      <c r="O96" s="4" t="n">
        <v>32.35</v>
      </c>
      <c r="P96" s="3" t="n">
        <v>2</v>
      </c>
      <c r="Q96" s="4" t="n">
        <v>5500</v>
      </c>
      <c r="R96" s="4" t="n">
        <v>64.01</v>
      </c>
      <c r="S96" s="4" t="n">
        <v>94000</v>
      </c>
      <c r="T96" s="4" t="n">
        <v>427</v>
      </c>
      <c r="U96" s="3" t="n">
        <v>641</v>
      </c>
      <c r="V96" s="2"/>
    </row>
    <row r="97" customFormat="false" ht="15" hidden="false" customHeight="false" outlineLevel="0" collapsed="false">
      <c r="A97" s="2" t="s">
        <v>162</v>
      </c>
      <c r="B97" s="3" t="n">
        <v>39</v>
      </c>
      <c r="C97" s="2" t="s">
        <v>23</v>
      </c>
      <c r="D97" s="2" t="s">
        <v>108</v>
      </c>
      <c r="E97" s="2" t="s">
        <v>96</v>
      </c>
      <c r="F97" s="2" t="s">
        <v>26</v>
      </c>
      <c r="G97" s="4" t="n">
        <v>120500</v>
      </c>
      <c r="H97" s="3" t="n">
        <v>11</v>
      </c>
      <c r="I97" s="5" t="n">
        <v>41916</v>
      </c>
      <c r="J97" s="2" t="s">
        <v>46</v>
      </c>
      <c r="K97" s="3" t="n">
        <v>1</v>
      </c>
      <c r="L97" s="4" t="n">
        <v>9892.11</v>
      </c>
      <c r="M97" s="4" t="n">
        <v>0</v>
      </c>
      <c r="N97" s="3" t="n">
        <v>53</v>
      </c>
      <c r="O97" s="4" t="n">
        <v>293.38</v>
      </c>
      <c r="P97" s="3" t="n">
        <v>2</v>
      </c>
      <c r="Q97" s="4" t="n">
        <v>15000</v>
      </c>
      <c r="R97" s="4" t="n">
        <v>2635.75</v>
      </c>
      <c r="S97" s="4" t="n">
        <v>0</v>
      </c>
      <c r="T97" s="4" t="n">
        <v>0</v>
      </c>
      <c r="U97" s="3" t="n">
        <v>704</v>
      </c>
      <c r="V97" s="3" t="n">
        <v>0</v>
      </c>
    </row>
    <row r="98" customFormat="false" ht="15" hidden="false" customHeight="false" outlineLevel="0" collapsed="false">
      <c r="A98" s="2" t="s">
        <v>163</v>
      </c>
      <c r="B98" s="3" t="n">
        <v>61</v>
      </c>
      <c r="C98" s="2" t="s">
        <v>29</v>
      </c>
      <c r="D98" s="2" t="s">
        <v>62</v>
      </c>
      <c r="E98" s="2" t="s">
        <v>52</v>
      </c>
      <c r="F98" s="2" t="s">
        <v>26</v>
      </c>
      <c r="G98" s="4" t="n">
        <v>34300</v>
      </c>
      <c r="H98" s="3" t="n">
        <v>18</v>
      </c>
      <c r="I98" s="5" t="n">
        <v>39652</v>
      </c>
      <c r="J98" s="2" t="s">
        <v>42</v>
      </c>
      <c r="K98" s="2"/>
      <c r="L98" s="4" t="n">
        <v>2603.25</v>
      </c>
      <c r="M98" s="2"/>
      <c r="N98" s="3" t="n">
        <v>28</v>
      </c>
      <c r="O98" s="4" t="n">
        <v>40.78</v>
      </c>
      <c r="P98" s="3" t="n">
        <v>1</v>
      </c>
      <c r="Q98" s="4" t="n">
        <v>8000</v>
      </c>
      <c r="R98" s="4" t="n">
        <v>3528.13</v>
      </c>
      <c r="S98" s="2"/>
      <c r="T98" s="2"/>
      <c r="U98" s="3" t="n">
        <v>695</v>
      </c>
      <c r="V98" s="3" t="n">
        <v>1</v>
      </c>
    </row>
    <row r="99" customFormat="false" ht="15" hidden="false" customHeight="false" outlineLevel="0" collapsed="false">
      <c r="A99" s="2" t="s">
        <v>164</v>
      </c>
      <c r="B99" s="3" t="n">
        <v>66</v>
      </c>
      <c r="C99" s="2" t="s">
        <v>23</v>
      </c>
      <c r="D99" s="2"/>
      <c r="E99" s="2" t="s">
        <v>41</v>
      </c>
      <c r="F99" s="2" t="s">
        <v>26</v>
      </c>
      <c r="G99" s="4" t="n">
        <v>18200</v>
      </c>
      <c r="H99" s="3" t="n">
        <v>5</v>
      </c>
      <c r="I99" s="5" t="n">
        <v>44323</v>
      </c>
      <c r="J99" s="2" t="s">
        <v>46</v>
      </c>
      <c r="K99" s="3" t="n">
        <v>3</v>
      </c>
      <c r="L99" s="4" t="n">
        <v>1209.11</v>
      </c>
      <c r="M99" s="4" t="n">
        <v>0</v>
      </c>
      <c r="N99" s="3" t="n">
        <v>20</v>
      </c>
      <c r="O99" s="4" t="n">
        <v>47.44</v>
      </c>
      <c r="P99" s="3" t="n">
        <v>4</v>
      </c>
      <c r="Q99" s="4" t="n">
        <v>4500</v>
      </c>
      <c r="R99" s="4" t="n">
        <v>1078.32</v>
      </c>
      <c r="S99" s="4" t="n">
        <v>0</v>
      </c>
      <c r="T99" s="4" t="n">
        <v>0</v>
      </c>
      <c r="U99" s="3" t="n">
        <v>542</v>
      </c>
      <c r="V99" s="3" t="n">
        <v>0</v>
      </c>
    </row>
    <row r="100" customFormat="false" ht="15" hidden="false" customHeight="false" outlineLevel="0" collapsed="false">
      <c r="A100" s="2" t="s">
        <v>165</v>
      </c>
      <c r="B100" s="3" t="n">
        <v>25</v>
      </c>
      <c r="C100" s="2" t="s">
        <v>29</v>
      </c>
      <c r="D100" s="2" t="s">
        <v>100</v>
      </c>
      <c r="E100" s="2" t="s">
        <v>63</v>
      </c>
      <c r="F100" s="2" t="s">
        <v>38</v>
      </c>
      <c r="G100" s="4" t="n">
        <v>43200</v>
      </c>
      <c r="H100" s="3" t="n">
        <v>1</v>
      </c>
      <c r="I100" s="5" t="n">
        <v>45864</v>
      </c>
      <c r="J100" s="2" t="s">
        <v>46</v>
      </c>
      <c r="K100" s="3" t="n">
        <v>1</v>
      </c>
      <c r="L100" s="4" t="n">
        <v>2093.47</v>
      </c>
      <c r="M100" s="2"/>
      <c r="N100" s="3" t="n">
        <v>38</v>
      </c>
      <c r="O100" s="4" t="n">
        <v>47.76</v>
      </c>
      <c r="P100" s="3" t="n">
        <v>2</v>
      </c>
      <c r="Q100" s="4" t="n">
        <v>9500</v>
      </c>
      <c r="R100" s="4" t="n">
        <v>3180.74</v>
      </c>
      <c r="S100" s="4" t="n">
        <v>0</v>
      </c>
      <c r="T100" s="4" t="n">
        <v>0</v>
      </c>
      <c r="U100" s="3" t="n">
        <v>672</v>
      </c>
      <c r="V100" s="2"/>
    </row>
    <row r="101" customFormat="false" ht="15" hidden="false" customHeight="false" outlineLevel="0" collapsed="false">
      <c r="A101" s="2" t="s">
        <v>166</v>
      </c>
      <c r="B101" s="3" t="n">
        <v>53</v>
      </c>
      <c r="C101" s="2" t="s">
        <v>29</v>
      </c>
      <c r="D101" s="2" t="s">
        <v>62</v>
      </c>
      <c r="E101" s="2" t="s">
        <v>25</v>
      </c>
      <c r="F101" s="2" t="s">
        <v>26</v>
      </c>
      <c r="G101" s="4" t="n">
        <v>37800</v>
      </c>
      <c r="H101" s="3" t="n">
        <v>2</v>
      </c>
      <c r="I101" s="5" t="n">
        <v>45412</v>
      </c>
      <c r="J101" s="2"/>
      <c r="K101" s="3" t="n">
        <v>1</v>
      </c>
      <c r="L101" s="4" t="n">
        <v>3309.71</v>
      </c>
      <c r="M101" s="4" t="n">
        <v>0</v>
      </c>
      <c r="N101" s="3" t="n">
        <v>34</v>
      </c>
      <c r="O101" s="4" t="n">
        <v>102.37</v>
      </c>
      <c r="P101" s="3" t="n">
        <v>1</v>
      </c>
      <c r="Q101" s="4" t="n">
        <v>0</v>
      </c>
      <c r="R101" s="4" t="n">
        <v>0</v>
      </c>
      <c r="S101" s="2"/>
      <c r="T101" s="2"/>
      <c r="U101" s="3" t="n">
        <v>631</v>
      </c>
      <c r="V101" s="3" t="n">
        <v>0</v>
      </c>
    </row>
    <row r="102" customFormat="false" ht="15" hidden="false" customHeight="false" outlineLevel="0" collapsed="false">
      <c r="A102" s="2" t="s">
        <v>167</v>
      </c>
      <c r="B102" s="3" t="n">
        <v>53</v>
      </c>
      <c r="C102" s="2" t="s">
        <v>29</v>
      </c>
      <c r="D102" s="2" t="s">
        <v>51</v>
      </c>
      <c r="E102" s="2" t="s">
        <v>37</v>
      </c>
      <c r="F102" s="2" t="s">
        <v>26</v>
      </c>
      <c r="G102" s="4" t="n">
        <v>29500</v>
      </c>
      <c r="H102" s="3" t="n">
        <v>14</v>
      </c>
      <c r="I102" s="5" t="n">
        <v>40834</v>
      </c>
      <c r="J102" s="2" t="s">
        <v>42</v>
      </c>
      <c r="K102" s="3" t="n">
        <v>5</v>
      </c>
      <c r="L102" s="4" t="n">
        <v>2007.2</v>
      </c>
      <c r="M102" s="4" t="n">
        <v>32332.59</v>
      </c>
      <c r="N102" s="3" t="n">
        <v>21</v>
      </c>
      <c r="O102" s="4" t="n">
        <v>72.24</v>
      </c>
      <c r="P102" s="3" t="n">
        <v>3</v>
      </c>
      <c r="Q102" s="4" t="n">
        <v>5500</v>
      </c>
      <c r="R102" s="4" t="n">
        <v>3306.08</v>
      </c>
      <c r="S102" s="2"/>
      <c r="T102" s="2"/>
      <c r="U102" s="3" t="n">
        <v>642</v>
      </c>
      <c r="V102" s="3" t="n">
        <v>1</v>
      </c>
    </row>
    <row r="103" customFormat="false" ht="15" hidden="false" customHeight="false" outlineLevel="0" collapsed="false">
      <c r="A103" s="2" t="s">
        <v>168</v>
      </c>
      <c r="B103" s="3" t="n">
        <v>61</v>
      </c>
      <c r="C103" s="2" t="s">
        <v>29</v>
      </c>
      <c r="D103" s="2" t="s">
        <v>51</v>
      </c>
      <c r="E103" s="2" t="s">
        <v>63</v>
      </c>
      <c r="F103" s="2" t="s">
        <v>103</v>
      </c>
      <c r="G103" s="4" t="n">
        <v>171100</v>
      </c>
      <c r="H103" s="3" t="n">
        <v>17</v>
      </c>
      <c r="I103" s="5" t="n">
        <v>39941</v>
      </c>
      <c r="J103" s="2" t="s">
        <v>27</v>
      </c>
      <c r="K103" s="3" t="n">
        <v>1</v>
      </c>
      <c r="L103" s="4" t="n">
        <v>17935.15</v>
      </c>
      <c r="M103" s="4" t="n">
        <v>0</v>
      </c>
      <c r="N103" s="3" t="n">
        <v>78</v>
      </c>
      <c r="O103" s="4" t="n">
        <v>150.33</v>
      </c>
      <c r="P103" s="3" t="n">
        <v>3</v>
      </c>
      <c r="Q103" s="2"/>
      <c r="R103" s="2"/>
      <c r="S103" s="4" t="n">
        <v>0</v>
      </c>
      <c r="T103" s="4" t="n">
        <v>0</v>
      </c>
      <c r="U103" s="3" t="n">
        <v>716</v>
      </c>
      <c r="V103" s="3" t="n">
        <v>0</v>
      </c>
    </row>
    <row r="104" customFormat="false" ht="15" hidden="false" customHeight="false" outlineLevel="0" collapsed="false">
      <c r="A104" s="2" t="s">
        <v>169</v>
      </c>
      <c r="B104" s="3" t="n">
        <v>61</v>
      </c>
      <c r="C104" s="2" t="s">
        <v>29</v>
      </c>
      <c r="D104" s="2" t="s">
        <v>62</v>
      </c>
      <c r="E104" s="2" t="s">
        <v>63</v>
      </c>
      <c r="F104" s="2" t="s">
        <v>26</v>
      </c>
      <c r="G104" s="4" t="n">
        <v>62000</v>
      </c>
      <c r="H104" s="3" t="n">
        <v>11</v>
      </c>
      <c r="I104" s="5" t="n">
        <v>42189</v>
      </c>
      <c r="J104" s="2" t="s">
        <v>46</v>
      </c>
      <c r="K104" s="3" t="n">
        <v>2</v>
      </c>
      <c r="L104" s="4" t="n">
        <v>30645.9</v>
      </c>
      <c r="M104" s="4" t="n">
        <v>25646.91</v>
      </c>
      <c r="N104" s="3" t="n">
        <v>39</v>
      </c>
      <c r="O104" s="4" t="n">
        <v>76.83</v>
      </c>
      <c r="P104" s="3" t="n">
        <v>2</v>
      </c>
      <c r="Q104" s="2"/>
      <c r="R104" s="2"/>
      <c r="S104" s="4" t="n">
        <v>0</v>
      </c>
      <c r="T104" s="4" t="n">
        <v>0</v>
      </c>
      <c r="U104" s="3" t="n">
        <v>625</v>
      </c>
      <c r="V104" s="2"/>
    </row>
    <row r="105" customFormat="false" ht="15" hidden="false" customHeight="false" outlineLevel="0" collapsed="false">
      <c r="A105" s="2" t="s">
        <v>170</v>
      </c>
      <c r="B105" s="3" t="n">
        <v>46</v>
      </c>
      <c r="C105" s="2" t="s">
        <v>29</v>
      </c>
      <c r="D105" s="2" t="s">
        <v>51</v>
      </c>
      <c r="E105" s="2" t="s">
        <v>52</v>
      </c>
      <c r="F105" s="2" t="s">
        <v>38</v>
      </c>
      <c r="G105" s="4" t="n">
        <v>45900</v>
      </c>
      <c r="H105" s="3" t="n">
        <v>22</v>
      </c>
      <c r="I105" s="5" t="n">
        <v>37895</v>
      </c>
      <c r="J105" s="2" t="s">
        <v>42</v>
      </c>
      <c r="K105" s="3" t="n">
        <v>3</v>
      </c>
      <c r="L105" s="4" t="n">
        <v>-1211.84</v>
      </c>
      <c r="M105" s="4" t="n">
        <v>84909.35</v>
      </c>
      <c r="N105" s="3" t="n">
        <v>23</v>
      </c>
      <c r="O105" s="4" t="n">
        <v>53.99</v>
      </c>
      <c r="P105" s="3" t="n">
        <v>1</v>
      </c>
      <c r="Q105" s="4" t="n">
        <v>6000</v>
      </c>
      <c r="R105" s="4" t="n">
        <v>2315.69</v>
      </c>
      <c r="S105" s="2"/>
      <c r="T105" s="2"/>
      <c r="U105" s="2"/>
      <c r="V105" s="3" t="n">
        <v>0</v>
      </c>
    </row>
    <row r="106" customFormat="false" ht="15" hidden="false" customHeight="false" outlineLevel="0" collapsed="false">
      <c r="A106" s="2" t="s">
        <v>171</v>
      </c>
      <c r="B106" s="3" t="n">
        <v>45</v>
      </c>
      <c r="C106" s="2" t="s">
        <v>29</v>
      </c>
      <c r="D106" s="2" t="s">
        <v>54</v>
      </c>
      <c r="E106" s="2"/>
      <c r="F106" s="2" t="s">
        <v>26</v>
      </c>
      <c r="G106" s="4" t="n">
        <v>62500</v>
      </c>
      <c r="H106" s="3" t="n">
        <v>4</v>
      </c>
      <c r="I106" s="5" t="n">
        <v>44726</v>
      </c>
      <c r="J106" s="2" t="s">
        <v>27</v>
      </c>
      <c r="K106" s="3" t="n">
        <v>1</v>
      </c>
      <c r="L106" s="4" t="n">
        <v>16650.59</v>
      </c>
      <c r="M106" s="4" t="n">
        <v>31762.75</v>
      </c>
      <c r="N106" s="3" t="n">
        <v>40</v>
      </c>
      <c r="O106" s="4" t="n">
        <v>79.34</v>
      </c>
      <c r="P106" s="3" t="n">
        <v>6</v>
      </c>
      <c r="Q106" s="4" t="n">
        <v>0</v>
      </c>
      <c r="R106" s="4" t="n">
        <v>0</v>
      </c>
      <c r="S106" s="4" t="n">
        <v>217000</v>
      </c>
      <c r="T106" s="4" t="n">
        <v>1261</v>
      </c>
      <c r="U106" s="3" t="n">
        <v>604</v>
      </c>
      <c r="V106" s="3" t="n">
        <v>0</v>
      </c>
    </row>
    <row r="107" customFormat="false" ht="15" hidden="false" customHeight="false" outlineLevel="0" collapsed="false">
      <c r="A107" s="2" t="s">
        <v>172</v>
      </c>
      <c r="B107" s="3" t="n">
        <v>57</v>
      </c>
      <c r="C107" s="2" t="s">
        <v>29</v>
      </c>
      <c r="D107" s="2" t="s">
        <v>132</v>
      </c>
      <c r="E107" s="2" t="s">
        <v>31</v>
      </c>
      <c r="F107" s="2" t="s">
        <v>26</v>
      </c>
      <c r="G107" s="4" t="n">
        <v>99000</v>
      </c>
      <c r="H107" s="3" t="n">
        <v>31</v>
      </c>
      <c r="I107" s="5" t="n">
        <v>34732</v>
      </c>
      <c r="J107" s="2" t="s">
        <v>27</v>
      </c>
      <c r="K107" s="3" t="n">
        <v>4</v>
      </c>
      <c r="L107" s="4" t="n">
        <v>16120.63</v>
      </c>
      <c r="M107" s="4" t="n">
        <v>189767.35</v>
      </c>
      <c r="N107" s="3" t="n">
        <v>32</v>
      </c>
      <c r="O107" s="4" t="n">
        <v>76.97</v>
      </c>
      <c r="P107" s="3" t="n">
        <v>2</v>
      </c>
      <c r="Q107" s="4" t="n">
        <v>15000</v>
      </c>
      <c r="R107" s="4" t="n">
        <v>4558.09</v>
      </c>
      <c r="S107" s="4" t="n">
        <v>0</v>
      </c>
      <c r="T107" s="4" t="n">
        <v>0</v>
      </c>
      <c r="U107" s="3" t="n">
        <v>659</v>
      </c>
      <c r="V107" s="2"/>
    </row>
    <row r="108" customFormat="false" ht="15" hidden="false" customHeight="false" outlineLevel="0" collapsed="false">
      <c r="A108" s="2" t="s">
        <v>173</v>
      </c>
      <c r="B108" s="3" t="n">
        <v>56</v>
      </c>
      <c r="C108" s="2" t="s">
        <v>29</v>
      </c>
      <c r="D108" s="2" t="s">
        <v>44</v>
      </c>
      <c r="E108" s="2" t="s">
        <v>142</v>
      </c>
      <c r="F108" s="2" t="s">
        <v>60</v>
      </c>
      <c r="G108" s="4" t="n">
        <v>68900</v>
      </c>
      <c r="H108" s="3" t="n">
        <v>14</v>
      </c>
      <c r="I108" s="5" t="n">
        <v>40819</v>
      </c>
      <c r="J108" s="2" t="s">
        <v>27</v>
      </c>
      <c r="K108" s="3" t="n">
        <v>2</v>
      </c>
      <c r="L108" s="4" t="n">
        <v>1815.44</v>
      </c>
      <c r="M108" s="4" t="n">
        <v>105944.46</v>
      </c>
      <c r="N108" s="3" t="n">
        <v>39</v>
      </c>
      <c r="O108" s="4" t="n">
        <v>100.08</v>
      </c>
      <c r="P108" s="3" t="n">
        <v>3</v>
      </c>
      <c r="Q108" s="2"/>
      <c r="R108" s="2"/>
      <c r="S108" s="2"/>
      <c r="T108" s="2"/>
      <c r="U108" s="3" t="n">
        <v>654</v>
      </c>
      <c r="V108" s="3" t="n">
        <v>1</v>
      </c>
    </row>
    <row r="109" customFormat="false" ht="15" hidden="false" customHeight="false" outlineLevel="0" collapsed="false">
      <c r="A109" s="2" t="s">
        <v>174</v>
      </c>
      <c r="B109" s="3" t="n">
        <v>81</v>
      </c>
      <c r="C109" s="2" t="s">
        <v>29</v>
      </c>
      <c r="D109" s="2" t="s">
        <v>56</v>
      </c>
      <c r="E109" s="2" t="s">
        <v>63</v>
      </c>
      <c r="F109" s="2" t="s">
        <v>26</v>
      </c>
      <c r="G109" s="4" t="n">
        <v>58600</v>
      </c>
      <c r="H109" s="3" t="n">
        <v>27</v>
      </c>
      <c r="I109" s="5" t="n">
        <v>36331</v>
      </c>
      <c r="J109" s="2" t="s">
        <v>42</v>
      </c>
      <c r="K109" s="3" t="n">
        <v>6</v>
      </c>
      <c r="L109" s="4" t="n">
        <v>4467.63</v>
      </c>
      <c r="M109" s="4" t="n">
        <v>94387.76</v>
      </c>
      <c r="N109" s="3" t="n">
        <v>20</v>
      </c>
      <c r="O109" s="4" t="n">
        <v>72.82</v>
      </c>
      <c r="P109" s="3" t="n">
        <v>1</v>
      </c>
      <c r="Q109" s="4" t="n">
        <v>14000</v>
      </c>
      <c r="R109" s="4" t="n">
        <v>3382.78</v>
      </c>
      <c r="S109" s="4" t="n">
        <v>0</v>
      </c>
      <c r="T109" s="4" t="n">
        <v>0</v>
      </c>
      <c r="U109" s="3" t="n">
        <v>662</v>
      </c>
      <c r="V109" s="3" t="n">
        <v>1</v>
      </c>
    </row>
    <row r="110" customFormat="false" ht="15" hidden="false" customHeight="false" outlineLevel="0" collapsed="false">
      <c r="A110" s="2" t="s">
        <v>175</v>
      </c>
      <c r="B110" s="3" t="n">
        <v>60</v>
      </c>
      <c r="C110" s="2" t="s">
        <v>23</v>
      </c>
      <c r="D110" s="2" t="s">
        <v>100</v>
      </c>
      <c r="E110" s="2" t="s">
        <v>52</v>
      </c>
      <c r="F110" s="2" t="s">
        <v>26</v>
      </c>
      <c r="G110" s="4" t="n">
        <v>30600</v>
      </c>
      <c r="H110" s="3" t="n">
        <v>10</v>
      </c>
      <c r="I110" s="5" t="n">
        <v>42514</v>
      </c>
      <c r="J110" s="2" t="s">
        <v>27</v>
      </c>
      <c r="K110" s="3" t="n">
        <v>1</v>
      </c>
      <c r="L110" s="4" t="n">
        <v>2290.79</v>
      </c>
      <c r="M110" s="4" t="n">
        <v>31058.02</v>
      </c>
      <c r="N110" s="3" t="n">
        <v>27</v>
      </c>
      <c r="O110" s="4" t="n">
        <v>94.9</v>
      </c>
      <c r="P110" s="3" t="n">
        <v>5</v>
      </c>
      <c r="Q110" s="4" t="n">
        <v>6000</v>
      </c>
      <c r="R110" s="4" t="n">
        <v>732.89</v>
      </c>
      <c r="S110" s="4" t="n">
        <v>104000</v>
      </c>
      <c r="T110" s="4" t="n">
        <v>653</v>
      </c>
      <c r="U110" s="3" t="n">
        <v>622</v>
      </c>
      <c r="V110" s="3" t="n">
        <v>1</v>
      </c>
    </row>
    <row r="111" customFormat="false" ht="15" hidden="false" customHeight="false" outlineLevel="0" collapsed="false">
      <c r="A111" s="2" t="s">
        <v>176</v>
      </c>
      <c r="B111" s="3" t="n">
        <v>64</v>
      </c>
      <c r="C111" s="2" t="s">
        <v>29</v>
      </c>
      <c r="D111" s="2" t="s">
        <v>48</v>
      </c>
      <c r="E111" s="2" t="s">
        <v>49</v>
      </c>
      <c r="F111" s="2" t="s">
        <v>26</v>
      </c>
      <c r="G111" s="4" t="n">
        <v>63500</v>
      </c>
      <c r="H111" s="3" t="n">
        <v>20</v>
      </c>
      <c r="I111" s="5" t="n">
        <v>38912</v>
      </c>
      <c r="J111" s="2" t="s">
        <v>34</v>
      </c>
      <c r="K111" s="3" t="n">
        <v>4</v>
      </c>
      <c r="L111" s="4" t="n">
        <v>-1105.89</v>
      </c>
      <c r="M111" s="4" t="n">
        <v>148679.78</v>
      </c>
      <c r="N111" s="3" t="n">
        <v>28</v>
      </c>
      <c r="O111" s="4" t="n">
        <v>177.16</v>
      </c>
      <c r="P111" s="3" t="n">
        <v>1</v>
      </c>
      <c r="Q111" s="4" t="n">
        <v>13000</v>
      </c>
      <c r="R111" s="4" t="n">
        <v>4941.74</v>
      </c>
      <c r="S111" s="4" t="n">
        <v>0</v>
      </c>
      <c r="T111" s="4" t="n">
        <v>0</v>
      </c>
      <c r="U111" s="3" t="n">
        <v>628</v>
      </c>
      <c r="V111" s="3" t="n">
        <v>1</v>
      </c>
    </row>
    <row r="112" customFormat="false" ht="15" hidden="false" customHeight="false" outlineLevel="0" collapsed="false">
      <c r="A112" s="2" t="s">
        <v>177</v>
      </c>
      <c r="B112" s="3" t="n">
        <v>35</v>
      </c>
      <c r="C112" s="2" t="s">
        <v>23</v>
      </c>
      <c r="D112" s="2" t="s">
        <v>54</v>
      </c>
      <c r="E112" s="2" t="s">
        <v>52</v>
      </c>
      <c r="F112" s="2" t="s">
        <v>38</v>
      </c>
      <c r="G112" s="4" t="n">
        <v>14800</v>
      </c>
      <c r="H112" s="3" t="n">
        <v>10</v>
      </c>
      <c r="I112" s="5" t="n">
        <v>42461</v>
      </c>
      <c r="J112" s="2" t="s">
        <v>46</v>
      </c>
      <c r="K112" s="3" t="n">
        <v>2</v>
      </c>
      <c r="L112" s="4" t="n">
        <v>-485.64</v>
      </c>
      <c r="M112" s="4" t="n">
        <v>0</v>
      </c>
      <c r="N112" s="3" t="n">
        <v>22</v>
      </c>
      <c r="O112" s="4" t="n">
        <v>35.39</v>
      </c>
      <c r="P112" s="3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3" t="n">
        <v>544</v>
      </c>
      <c r="V112" s="3" t="n">
        <v>1</v>
      </c>
    </row>
    <row r="113" customFormat="false" ht="15" hidden="false" customHeight="false" outlineLevel="0" collapsed="false">
      <c r="A113" s="2" t="s">
        <v>178</v>
      </c>
      <c r="B113" s="3" t="n">
        <v>78</v>
      </c>
      <c r="C113" s="2" t="s">
        <v>23</v>
      </c>
      <c r="D113" s="2" t="s">
        <v>51</v>
      </c>
      <c r="E113" s="2" t="s">
        <v>41</v>
      </c>
      <c r="F113" s="2" t="s">
        <v>26</v>
      </c>
      <c r="G113" s="4" t="n">
        <v>17000</v>
      </c>
      <c r="H113" s="3" t="n">
        <v>4</v>
      </c>
      <c r="I113" s="5" t="n">
        <v>44649</v>
      </c>
      <c r="J113" s="2" t="s">
        <v>46</v>
      </c>
      <c r="K113" s="3" t="n">
        <v>2</v>
      </c>
      <c r="L113" s="4" t="n">
        <v>1559.83</v>
      </c>
      <c r="M113" s="4" t="n">
        <v>3091.12</v>
      </c>
      <c r="N113" s="3" t="n">
        <v>28</v>
      </c>
      <c r="O113" s="4" t="n">
        <v>58.33</v>
      </c>
      <c r="P113" s="3" t="n">
        <v>5</v>
      </c>
      <c r="Q113" s="4" t="n">
        <v>3000</v>
      </c>
      <c r="R113" s="4" t="n">
        <v>543.01</v>
      </c>
      <c r="S113" s="2"/>
      <c r="T113" s="2"/>
      <c r="U113" s="3" t="n">
        <v>501</v>
      </c>
      <c r="V113" s="3" t="n">
        <v>1</v>
      </c>
    </row>
    <row r="114" customFormat="false" ht="15" hidden="false" customHeight="false" outlineLevel="0" collapsed="false">
      <c r="A114" s="2" t="s">
        <v>179</v>
      </c>
      <c r="B114" s="3" t="n">
        <v>38</v>
      </c>
      <c r="C114" s="2" t="s">
        <v>29</v>
      </c>
      <c r="D114" s="2" t="s">
        <v>51</v>
      </c>
      <c r="E114" s="2" t="s">
        <v>37</v>
      </c>
      <c r="F114" s="2" t="s">
        <v>60</v>
      </c>
      <c r="G114" s="4" t="n">
        <v>34100</v>
      </c>
      <c r="H114" s="3" t="n">
        <v>6</v>
      </c>
      <c r="I114" s="5" t="n">
        <v>43776</v>
      </c>
      <c r="J114" s="2" t="s">
        <v>34</v>
      </c>
      <c r="K114" s="3" t="n">
        <v>1</v>
      </c>
      <c r="L114" s="4" t="n">
        <v>3462.11</v>
      </c>
      <c r="M114" s="4" t="n">
        <v>26009.04</v>
      </c>
      <c r="N114" s="3" t="n">
        <v>33</v>
      </c>
      <c r="O114" s="4" t="n">
        <v>27.52</v>
      </c>
      <c r="P114" s="3" t="n">
        <v>2</v>
      </c>
      <c r="Q114" s="4" t="n">
        <v>8000</v>
      </c>
      <c r="R114" s="4" t="n">
        <v>768.04</v>
      </c>
      <c r="S114" s="4" t="n">
        <v>120000</v>
      </c>
      <c r="T114" s="4" t="n">
        <v>672</v>
      </c>
      <c r="U114" s="3" t="n">
        <v>644</v>
      </c>
      <c r="V114" s="2"/>
    </row>
    <row r="115" customFormat="false" ht="15" hidden="false" customHeight="false" outlineLevel="0" collapsed="false">
      <c r="A115" s="2" t="s">
        <v>180</v>
      </c>
      <c r="B115" s="3" t="n">
        <v>51</v>
      </c>
      <c r="C115" s="2" t="s">
        <v>23</v>
      </c>
      <c r="D115" s="2" t="s">
        <v>67</v>
      </c>
      <c r="E115" s="2" t="s">
        <v>63</v>
      </c>
      <c r="F115" s="2" t="s">
        <v>60</v>
      </c>
      <c r="G115" s="4" t="n">
        <v>48600</v>
      </c>
      <c r="H115" s="3" t="n">
        <v>14</v>
      </c>
      <c r="I115" s="5" t="n">
        <v>40828</v>
      </c>
      <c r="J115" s="2" t="s">
        <v>46</v>
      </c>
      <c r="K115" s="3" t="n">
        <v>6</v>
      </c>
      <c r="L115" s="4" t="n">
        <v>1110.57</v>
      </c>
      <c r="M115" s="4" t="n">
        <v>0</v>
      </c>
      <c r="N115" s="3" t="n">
        <v>36</v>
      </c>
      <c r="O115" s="4" t="n">
        <v>48.85</v>
      </c>
      <c r="P115" s="3" t="n">
        <v>3</v>
      </c>
      <c r="Q115" s="4" t="n">
        <v>10500</v>
      </c>
      <c r="R115" s="4" t="n">
        <v>1333.77</v>
      </c>
      <c r="S115" s="4" t="n">
        <v>0</v>
      </c>
      <c r="T115" s="4" t="n">
        <v>0</v>
      </c>
      <c r="U115" s="3" t="n">
        <v>677</v>
      </c>
      <c r="V115" s="3" t="n">
        <v>0</v>
      </c>
    </row>
    <row r="116" customFormat="false" ht="15" hidden="false" customHeight="false" outlineLevel="0" collapsed="false">
      <c r="A116" s="2" t="s">
        <v>181</v>
      </c>
      <c r="B116" s="3" t="n">
        <v>55</v>
      </c>
      <c r="C116" s="2" t="s">
        <v>23</v>
      </c>
      <c r="D116" s="2" t="s">
        <v>67</v>
      </c>
      <c r="E116" s="2" t="s">
        <v>37</v>
      </c>
      <c r="F116" s="2" t="s">
        <v>26</v>
      </c>
      <c r="G116" s="2"/>
      <c r="H116" s="3" t="n">
        <v>24</v>
      </c>
      <c r="I116" s="5" t="n">
        <v>37407</v>
      </c>
      <c r="J116" s="2" t="s">
        <v>27</v>
      </c>
      <c r="K116" s="3" t="n">
        <v>6</v>
      </c>
      <c r="L116" s="4" t="n">
        <v>3839.5</v>
      </c>
      <c r="M116" s="2"/>
      <c r="N116" s="3" t="n">
        <v>25</v>
      </c>
      <c r="O116" s="4" t="n">
        <v>77.97</v>
      </c>
      <c r="P116" s="3" t="n">
        <v>6</v>
      </c>
      <c r="Q116" s="4" t="n">
        <v>9000</v>
      </c>
      <c r="R116" s="4" t="n">
        <v>2024.66</v>
      </c>
      <c r="S116" s="4" t="n">
        <v>61000</v>
      </c>
      <c r="T116" s="4" t="n">
        <v>410</v>
      </c>
      <c r="U116" s="3" t="n">
        <v>634</v>
      </c>
      <c r="V116" s="3" t="n">
        <v>2</v>
      </c>
    </row>
    <row r="117" customFormat="false" ht="15" hidden="false" customHeight="false" outlineLevel="0" collapsed="false">
      <c r="A117" s="2" t="s">
        <v>182</v>
      </c>
      <c r="B117" s="3" t="n">
        <v>66</v>
      </c>
      <c r="C117" s="2" t="s">
        <v>23</v>
      </c>
      <c r="D117" s="2" t="s">
        <v>67</v>
      </c>
      <c r="E117" s="2" t="s">
        <v>41</v>
      </c>
      <c r="F117" s="2" t="s">
        <v>26</v>
      </c>
      <c r="G117" s="4" t="n">
        <v>22400</v>
      </c>
      <c r="H117" s="3" t="n">
        <v>11</v>
      </c>
      <c r="I117" s="5" t="n">
        <v>42257</v>
      </c>
      <c r="J117" s="2" t="s">
        <v>27</v>
      </c>
      <c r="K117" s="3" t="n">
        <v>3</v>
      </c>
      <c r="L117" s="4" t="n">
        <v>1078.85</v>
      </c>
      <c r="M117" s="4" t="n">
        <v>0</v>
      </c>
      <c r="N117" s="3" t="n">
        <v>24</v>
      </c>
      <c r="O117" s="4" t="n">
        <v>52.03</v>
      </c>
      <c r="P117" s="3" t="n">
        <v>2</v>
      </c>
      <c r="Q117" s="4" t="n">
        <v>3500</v>
      </c>
      <c r="R117" s="4" t="n">
        <v>2107.86</v>
      </c>
      <c r="S117" s="4" t="n">
        <v>0</v>
      </c>
      <c r="T117" s="4" t="n">
        <v>0</v>
      </c>
      <c r="U117" s="3" t="n">
        <v>618</v>
      </c>
      <c r="V117" s="3" t="n">
        <v>0</v>
      </c>
    </row>
    <row r="118" customFormat="false" ht="15" hidden="false" customHeight="false" outlineLevel="0" collapsed="false">
      <c r="A118" s="2" t="s">
        <v>183</v>
      </c>
      <c r="B118" s="3" t="n">
        <v>46</v>
      </c>
      <c r="C118" s="2" t="s">
        <v>23</v>
      </c>
      <c r="D118" s="2" t="s">
        <v>67</v>
      </c>
      <c r="E118" s="2" t="s">
        <v>49</v>
      </c>
      <c r="F118" s="2" t="s">
        <v>26</v>
      </c>
      <c r="G118" s="4" t="n">
        <v>38000</v>
      </c>
      <c r="H118" s="3" t="n">
        <v>10</v>
      </c>
      <c r="I118" s="5" t="n">
        <v>42385</v>
      </c>
      <c r="J118" s="2" t="s">
        <v>34</v>
      </c>
      <c r="K118" s="2" t="s">
        <v>142</v>
      </c>
      <c r="L118" s="4" t="n">
        <v>3051.66</v>
      </c>
      <c r="M118" s="2"/>
      <c r="N118" s="3" t="n">
        <v>34</v>
      </c>
      <c r="O118" s="4" t="n">
        <v>32.91</v>
      </c>
      <c r="P118" s="3" t="n">
        <v>1</v>
      </c>
      <c r="Q118" s="4" t="n">
        <v>5500</v>
      </c>
      <c r="R118" s="4" t="n">
        <v>717.83</v>
      </c>
      <c r="S118" s="2"/>
      <c r="T118" s="2"/>
      <c r="U118" s="3" t="n">
        <v>700</v>
      </c>
      <c r="V118" s="2"/>
    </row>
    <row r="119" customFormat="false" ht="15" hidden="false" customHeight="false" outlineLevel="0" collapsed="false">
      <c r="A119" s="2" t="s">
        <v>184</v>
      </c>
      <c r="B119" s="3" t="n">
        <v>61</v>
      </c>
      <c r="C119" s="2" t="s">
        <v>23</v>
      </c>
      <c r="D119" s="2" t="s">
        <v>108</v>
      </c>
      <c r="E119" s="2" t="s">
        <v>96</v>
      </c>
      <c r="F119" s="2" t="s">
        <v>103</v>
      </c>
      <c r="G119" s="2"/>
      <c r="H119" s="3" t="n">
        <v>6</v>
      </c>
      <c r="I119" s="5" t="n">
        <v>43938</v>
      </c>
      <c r="J119" s="2" t="s">
        <v>27</v>
      </c>
      <c r="K119" s="3" t="n">
        <v>1</v>
      </c>
      <c r="L119" s="4" t="n">
        <v>4299.5</v>
      </c>
      <c r="M119" s="4" t="n">
        <v>63985.19</v>
      </c>
      <c r="N119" s="3" t="n">
        <v>44</v>
      </c>
      <c r="O119" s="4" t="n">
        <v>48.39</v>
      </c>
      <c r="P119" s="3" t="n">
        <v>6</v>
      </c>
      <c r="Q119" s="4" t="n">
        <v>0</v>
      </c>
      <c r="R119" s="4" t="n">
        <v>0</v>
      </c>
      <c r="S119" s="2"/>
      <c r="T119" s="2"/>
      <c r="U119" s="3" t="n">
        <v>597</v>
      </c>
      <c r="V119" s="3" t="n">
        <v>0</v>
      </c>
    </row>
    <row r="120" customFormat="false" ht="15" hidden="false" customHeight="false" outlineLevel="0" collapsed="false">
      <c r="A120" s="2" t="s">
        <v>185</v>
      </c>
      <c r="B120" s="3" t="n">
        <v>58</v>
      </c>
      <c r="C120" s="2" t="s">
        <v>23</v>
      </c>
      <c r="D120" s="2" t="s">
        <v>67</v>
      </c>
      <c r="E120" s="2" t="s">
        <v>52</v>
      </c>
      <c r="F120" s="2" t="s">
        <v>26</v>
      </c>
      <c r="G120" s="4" t="n">
        <v>20000</v>
      </c>
      <c r="H120" s="3" t="n">
        <v>33</v>
      </c>
      <c r="I120" s="5" t="n">
        <v>34100</v>
      </c>
      <c r="J120" s="2" t="s">
        <v>27</v>
      </c>
      <c r="K120" s="3" t="n">
        <v>1</v>
      </c>
      <c r="L120" s="4" t="n">
        <v>838.68</v>
      </c>
      <c r="M120" s="4" t="n">
        <v>37161.75</v>
      </c>
      <c r="N120" s="3" t="n">
        <v>22</v>
      </c>
      <c r="O120" s="4" t="n">
        <v>34.93</v>
      </c>
      <c r="P120" s="3" t="n">
        <v>2</v>
      </c>
      <c r="Q120" s="4" t="n">
        <v>4500</v>
      </c>
      <c r="R120" s="4" t="n">
        <v>1526.01</v>
      </c>
      <c r="S120" s="4" t="n">
        <v>82000</v>
      </c>
      <c r="T120" s="4" t="n">
        <v>383</v>
      </c>
      <c r="U120" s="3" t="n">
        <v>700</v>
      </c>
      <c r="V120" s="3" t="n">
        <v>0</v>
      </c>
    </row>
    <row r="121" customFormat="false" ht="15" hidden="false" customHeight="false" outlineLevel="0" collapsed="false">
      <c r="A121" s="2" t="s">
        <v>186</v>
      </c>
      <c r="B121" s="3" t="n">
        <v>55</v>
      </c>
      <c r="C121" s="2" t="s">
        <v>23</v>
      </c>
      <c r="D121" s="2" t="s">
        <v>40</v>
      </c>
      <c r="E121" s="2" t="s">
        <v>37</v>
      </c>
      <c r="F121" s="2" t="s">
        <v>38</v>
      </c>
      <c r="G121" s="4" t="n">
        <v>30600</v>
      </c>
      <c r="H121" s="3" t="n">
        <v>17</v>
      </c>
      <c r="I121" s="5" t="n">
        <v>39772</v>
      </c>
      <c r="J121" s="2" t="s">
        <v>27</v>
      </c>
      <c r="K121" s="3" t="n">
        <v>2</v>
      </c>
      <c r="L121" s="4" t="n">
        <v>1506.75</v>
      </c>
      <c r="M121" s="4" t="n">
        <v>65706.97</v>
      </c>
      <c r="N121" s="3" t="n">
        <v>21</v>
      </c>
      <c r="O121" s="4" t="n">
        <v>48.12</v>
      </c>
      <c r="P121" s="3" t="n">
        <v>5</v>
      </c>
      <c r="Q121" s="4" t="n">
        <v>7000</v>
      </c>
      <c r="R121" s="4" t="n">
        <v>3731.68</v>
      </c>
      <c r="S121" s="2"/>
      <c r="T121" s="2"/>
      <c r="U121" s="3" t="n">
        <v>628</v>
      </c>
      <c r="V121" s="3" t="n">
        <v>0</v>
      </c>
    </row>
    <row r="122" customFormat="false" ht="15" hidden="false" customHeight="false" outlineLevel="0" collapsed="false">
      <c r="A122" s="2" t="s">
        <v>187</v>
      </c>
      <c r="B122" s="3" t="n">
        <v>51</v>
      </c>
      <c r="C122" s="2" t="s">
        <v>23</v>
      </c>
      <c r="D122" s="2" t="s">
        <v>62</v>
      </c>
      <c r="E122" s="2" t="s">
        <v>37</v>
      </c>
      <c r="F122" s="2" t="s">
        <v>60</v>
      </c>
      <c r="G122" s="4" t="n">
        <v>60700</v>
      </c>
      <c r="H122" s="3" t="n">
        <v>18</v>
      </c>
      <c r="I122" s="5" t="n">
        <v>39614</v>
      </c>
      <c r="J122" s="2" t="s">
        <v>46</v>
      </c>
      <c r="K122" s="3" t="n">
        <v>1</v>
      </c>
      <c r="L122" s="4" t="n">
        <v>-580.88</v>
      </c>
      <c r="M122" s="4" t="n">
        <v>78689.44</v>
      </c>
      <c r="N122" s="3" t="n">
        <v>32</v>
      </c>
      <c r="O122" s="4" t="n">
        <v>94.59</v>
      </c>
      <c r="P122" s="3" t="n">
        <v>3</v>
      </c>
      <c r="Q122" s="4" t="n">
        <v>12000</v>
      </c>
      <c r="R122" s="4" t="n">
        <v>1040.99</v>
      </c>
      <c r="S122" s="2"/>
      <c r="T122" s="2"/>
      <c r="U122" s="3" t="n">
        <v>730</v>
      </c>
      <c r="V122" s="3" t="n">
        <v>0</v>
      </c>
    </row>
    <row r="123" customFormat="false" ht="15" hidden="false" customHeight="false" outlineLevel="0" collapsed="false">
      <c r="A123" s="2" t="s">
        <v>188</v>
      </c>
      <c r="B123" s="3" t="n">
        <v>47</v>
      </c>
      <c r="C123" s="2" t="s">
        <v>29</v>
      </c>
      <c r="D123" s="2" t="s">
        <v>40</v>
      </c>
      <c r="E123" s="2" t="s">
        <v>93</v>
      </c>
      <c r="F123" s="2" t="s">
        <v>38</v>
      </c>
      <c r="G123" s="4" t="n">
        <v>5100</v>
      </c>
      <c r="H123" s="3" t="n">
        <v>15</v>
      </c>
      <c r="I123" s="5" t="n">
        <v>40523</v>
      </c>
      <c r="J123" s="2" t="s">
        <v>46</v>
      </c>
      <c r="K123" s="3" t="n">
        <v>3</v>
      </c>
      <c r="L123" s="4" t="n">
        <v>1429.53</v>
      </c>
      <c r="M123" s="4" t="n">
        <v>4503.61</v>
      </c>
      <c r="N123" s="3" t="n">
        <v>21</v>
      </c>
      <c r="O123" s="4" t="n">
        <v>26.86</v>
      </c>
      <c r="P123" s="3" t="n">
        <v>3</v>
      </c>
      <c r="Q123" s="4" t="n">
        <v>1000</v>
      </c>
      <c r="R123" s="4" t="n">
        <v>222.83</v>
      </c>
      <c r="S123" s="4" t="n">
        <v>0</v>
      </c>
      <c r="T123" s="4" t="n">
        <v>0</v>
      </c>
      <c r="U123" s="2"/>
      <c r="V123" s="3" t="n">
        <v>0</v>
      </c>
    </row>
    <row r="124" customFormat="false" ht="15" hidden="false" customHeight="false" outlineLevel="0" collapsed="false">
      <c r="A124" s="2" t="s">
        <v>189</v>
      </c>
      <c r="B124" s="3" t="n">
        <v>57</v>
      </c>
      <c r="C124" s="2" t="s">
        <v>29</v>
      </c>
      <c r="D124" s="2" t="s">
        <v>44</v>
      </c>
      <c r="E124" s="2" t="s">
        <v>52</v>
      </c>
      <c r="F124" s="2" t="s">
        <v>26</v>
      </c>
      <c r="G124" s="4" t="n">
        <v>18200</v>
      </c>
      <c r="H124" s="3" t="n">
        <v>11</v>
      </c>
      <c r="I124" s="5" t="n">
        <v>42020</v>
      </c>
      <c r="J124" s="2" t="s">
        <v>46</v>
      </c>
      <c r="K124" s="2" t="s">
        <v>142</v>
      </c>
      <c r="L124" s="4" t="n">
        <v>1568.93</v>
      </c>
      <c r="M124" s="4" t="n">
        <v>9849.57</v>
      </c>
      <c r="N124" s="3" t="n">
        <v>28</v>
      </c>
      <c r="O124" s="4" t="n">
        <v>26.59</v>
      </c>
      <c r="P124" s="3" t="n">
        <v>4</v>
      </c>
      <c r="Q124" s="4" t="n">
        <v>3500</v>
      </c>
      <c r="R124" s="4" t="n">
        <v>923.86</v>
      </c>
      <c r="S124" s="4" t="n">
        <v>69000</v>
      </c>
      <c r="T124" s="4" t="n">
        <v>327</v>
      </c>
      <c r="U124" s="3" t="n">
        <v>577</v>
      </c>
      <c r="V124" s="3" t="n">
        <v>0</v>
      </c>
    </row>
    <row r="125" customFormat="false" ht="15" hidden="false" customHeight="false" outlineLevel="0" collapsed="false">
      <c r="A125" s="2" t="s">
        <v>190</v>
      </c>
      <c r="B125" s="3" t="n">
        <v>55</v>
      </c>
      <c r="C125" s="2" t="s">
        <v>23</v>
      </c>
      <c r="D125" s="2" t="s">
        <v>100</v>
      </c>
      <c r="E125" s="2" t="s">
        <v>49</v>
      </c>
      <c r="F125" s="2" t="s">
        <v>26</v>
      </c>
      <c r="G125" s="4" t="n">
        <v>33100</v>
      </c>
      <c r="H125" s="3" t="n">
        <v>3</v>
      </c>
      <c r="I125" s="2"/>
      <c r="J125" s="2" t="s">
        <v>46</v>
      </c>
      <c r="K125" s="3" t="n">
        <v>1</v>
      </c>
      <c r="L125" s="4" t="n">
        <v>2837.98</v>
      </c>
      <c r="M125" s="4" t="n">
        <v>7185.17</v>
      </c>
      <c r="N125" s="3" t="n">
        <v>24</v>
      </c>
      <c r="O125" s="4" t="n">
        <v>46.04</v>
      </c>
      <c r="P125" s="3" t="n">
        <v>3</v>
      </c>
      <c r="Q125" s="4" t="n">
        <v>6500</v>
      </c>
      <c r="R125" s="4" t="n">
        <v>1327.73</v>
      </c>
      <c r="S125" s="4" t="n">
        <v>74000</v>
      </c>
      <c r="T125" s="4" t="n">
        <v>336</v>
      </c>
      <c r="U125" s="3" t="n">
        <v>658</v>
      </c>
      <c r="V125" s="2"/>
    </row>
    <row r="126" customFormat="false" ht="15" hidden="false" customHeight="false" outlineLevel="0" collapsed="false">
      <c r="A126" s="2" t="s">
        <v>191</v>
      </c>
      <c r="B126" s="3" t="n">
        <v>32</v>
      </c>
      <c r="C126" s="2" t="s">
        <v>29</v>
      </c>
      <c r="D126" s="2" t="s">
        <v>67</v>
      </c>
      <c r="E126" s="2" t="s">
        <v>37</v>
      </c>
      <c r="F126" s="2" t="s">
        <v>26</v>
      </c>
      <c r="G126" s="4" t="n">
        <v>20600</v>
      </c>
      <c r="H126" s="3" t="n">
        <v>4</v>
      </c>
      <c r="I126" s="5" t="n">
        <v>44474</v>
      </c>
      <c r="J126" s="2" t="s">
        <v>34</v>
      </c>
      <c r="K126" s="3" t="n">
        <v>1</v>
      </c>
      <c r="L126" s="4" t="n">
        <v>2829.23</v>
      </c>
      <c r="M126" s="4" t="n">
        <v>0</v>
      </c>
      <c r="N126" s="3" t="n">
        <v>20</v>
      </c>
      <c r="O126" s="4" t="n">
        <v>53.27</v>
      </c>
      <c r="P126" s="3" t="n">
        <v>0</v>
      </c>
      <c r="Q126" s="4" t="n">
        <v>4500</v>
      </c>
      <c r="R126" s="4" t="n">
        <v>309.68</v>
      </c>
      <c r="S126" s="2"/>
      <c r="T126" s="2"/>
      <c r="U126" s="3" t="n">
        <v>524</v>
      </c>
      <c r="V126" s="3" t="n">
        <v>0</v>
      </c>
    </row>
    <row r="127" customFormat="false" ht="15" hidden="false" customHeight="false" outlineLevel="0" collapsed="false">
      <c r="A127" s="2" t="s">
        <v>192</v>
      </c>
      <c r="B127" s="3" t="n">
        <v>49</v>
      </c>
      <c r="C127" s="2" t="s">
        <v>23</v>
      </c>
      <c r="D127" s="2" t="s">
        <v>67</v>
      </c>
      <c r="E127" s="2" t="s">
        <v>37</v>
      </c>
      <c r="F127" s="2" t="s">
        <v>26</v>
      </c>
      <c r="G127" s="4" t="n">
        <v>35600</v>
      </c>
      <c r="H127" s="3" t="n">
        <v>10</v>
      </c>
      <c r="I127" s="5" t="n">
        <v>42601</v>
      </c>
      <c r="J127" s="2" t="s">
        <v>34</v>
      </c>
      <c r="K127" s="3" t="n">
        <v>1</v>
      </c>
      <c r="L127" s="4" t="n">
        <v>1553.02</v>
      </c>
      <c r="M127" s="4" t="n">
        <v>0</v>
      </c>
      <c r="N127" s="3" t="n">
        <v>26</v>
      </c>
      <c r="O127" s="4" t="n">
        <v>35.48</v>
      </c>
      <c r="P127" s="3" t="n">
        <v>0</v>
      </c>
      <c r="Q127" s="4" t="n">
        <v>4000</v>
      </c>
      <c r="R127" s="4" t="n">
        <v>722.55</v>
      </c>
      <c r="S127" s="2"/>
      <c r="T127" s="2"/>
      <c r="U127" s="3" t="n">
        <v>702</v>
      </c>
      <c r="V127" s="3" t="n">
        <v>0</v>
      </c>
    </row>
    <row r="128" customFormat="false" ht="15" hidden="false" customHeight="false" outlineLevel="0" collapsed="false">
      <c r="A128" s="2" t="s">
        <v>193</v>
      </c>
      <c r="B128" s="3" t="n">
        <v>26</v>
      </c>
      <c r="C128" s="2" t="s">
        <v>23</v>
      </c>
      <c r="D128" s="2" t="s">
        <v>108</v>
      </c>
      <c r="E128" s="2" t="s">
        <v>63</v>
      </c>
      <c r="F128" s="2" t="s">
        <v>38</v>
      </c>
      <c r="G128" s="4" t="n">
        <v>55800</v>
      </c>
      <c r="H128" s="3" t="n">
        <v>3</v>
      </c>
      <c r="I128" s="5" t="n">
        <v>45161</v>
      </c>
      <c r="J128" s="2" t="s">
        <v>34</v>
      </c>
      <c r="K128" s="3" t="n">
        <v>1</v>
      </c>
      <c r="L128" s="4" t="n">
        <v>6098.61</v>
      </c>
      <c r="M128" s="4" t="n">
        <v>24772.57</v>
      </c>
      <c r="N128" s="3" t="n">
        <v>49</v>
      </c>
      <c r="O128" s="4" t="n">
        <v>61.27</v>
      </c>
      <c r="P128" s="3" t="n">
        <v>2</v>
      </c>
      <c r="Q128" s="4" t="n">
        <v>8000</v>
      </c>
      <c r="R128" s="4" t="n">
        <v>2547</v>
      </c>
      <c r="S128" s="2"/>
      <c r="T128" s="2"/>
      <c r="U128" s="3" t="n">
        <v>635</v>
      </c>
      <c r="V128" s="3" t="n">
        <v>0</v>
      </c>
    </row>
    <row r="129" customFormat="false" ht="15" hidden="false" customHeight="false" outlineLevel="0" collapsed="false">
      <c r="A129" s="2" t="s">
        <v>194</v>
      </c>
      <c r="B129" s="3" t="n">
        <v>32</v>
      </c>
      <c r="C129" s="2" t="s">
        <v>23</v>
      </c>
      <c r="D129" s="2" t="s">
        <v>40</v>
      </c>
      <c r="E129" s="2" t="s">
        <v>49</v>
      </c>
      <c r="F129" s="2" t="s">
        <v>38</v>
      </c>
      <c r="G129" s="4" t="n">
        <v>26200</v>
      </c>
      <c r="H129" s="3" t="n">
        <v>7</v>
      </c>
      <c r="I129" s="5" t="n">
        <v>43680</v>
      </c>
      <c r="J129" s="2" t="s">
        <v>71</v>
      </c>
      <c r="K129" s="3" t="n">
        <v>2</v>
      </c>
      <c r="L129" s="4" t="n">
        <v>870.37</v>
      </c>
      <c r="M129" s="4" t="n">
        <v>0</v>
      </c>
      <c r="N129" s="3" t="n">
        <v>31</v>
      </c>
      <c r="O129" s="4" t="n">
        <v>61.36</v>
      </c>
      <c r="P129" s="3" t="n">
        <v>2</v>
      </c>
      <c r="Q129" s="4" t="n">
        <v>3000</v>
      </c>
      <c r="R129" s="4" t="n">
        <v>1496.67</v>
      </c>
      <c r="S129" s="4" t="n">
        <v>74000</v>
      </c>
      <c r="T129" s="4" t="n">
        <v>436</v>
      </c>
      <c r="U129" s="3" t="n">
        <v>548</v>
      </c>
      <c r="V129" s="3" t="n">
        <v>0</v>
      </c>
    </row>
    <row r="130" customFormat="false" ht="15" hidden="false" customHeight="false" outlineLevel="0" collapsed="false">
      <c r="A130" s="2" t="s">
        <v>195</v>
      </c>
      <c r="B130" s="3" t="n">
        <v>42</v>
      </c>
      <c r="C130" s="2" t="s">
        <v>29</v>
      </c>
      <c r="D130" s="2" t="s">
        <v>51</v>
      </c>
      <c r="E130" s="2" t="s">
        <v>37</v>
      </c>
      <c r="F130" s="2" t="s">
        <v>60</v>
      </c>
      <c r="G130" s="4" t="n">
        <v>23700</v>
      </c>
      <c r="H130" s="3" t="n">
        <v>9</v>
      </c>
      <c r="I130" s="5" t="n">
        <v>42979</v>
      </c>
      <c r="J130" s="2" t="s">
        <v>27</v>
      </c>
      <c r="K130" s="3" t="n">
        <v>1</v>
      </c>
      <c r="L130" s="2"/>
      <c r="M130" s="4" t="n">
        <v>11619.08</v>
      </c>
      <c r="N130" s="3" t="n">
        <v>19</v>
      </c>
      <c r="O130" s="4" t="n">
        <v>57.96</v>
      </c>
      <c r="P130" s="3" t="n">
        <v>4</v>
      </c>
      <c r="Q130" s="2"/>
      <c r="R130" s="2"/>
      <c r="S130" s="4" t="n">
        <v>112000</v>
      </c>
      <c r="T130" s="4" t="n">
        <v>798</v>
      </c>
      <c r="U130" s="3" t="n">
        <v>603</v>
      </c>
      <c r="V130" s="2"/>
    </row>
    <row r="131" customFormat="false" ht="15" hidden="false" customHeight="false" outlineLevel="0" collapsed="false">
      <c r="A131" s="2" t="s">
        <v>196</v>
      </c>
      <c r="B131" s="3" t="n">
        <v>81</v>
      </c>
      <c r="C131" s="2" t="s">
        <v>29</v>
      </c>
      <c r="D131" s="2" t="s">
        <v>62</v>
      </c>
      <c r="E131" s="2" t="s">
        <v>41</v>
      </c>
      <c r="F131" s="2" t="s">
        <v>74</v>
      </c>
      <c r="G131" s="4" t="n">
        <v>26700</v>
      </c>
      <c r="H131" s="3" t="n">
        <v>30</v>
      </c>
      <c r="I131" s="5" t="n">
        <v>35052</v>
      </c>
      <c r="J131" s="2" t="s">
        <v>27</v>
      </c>
      <c r="K131" s="3" t="n">
        <v>4</v>
      </c>
      <c r="L131" s="4" t="n">
        <v>4830.92</v>
      </c>
      <c r="M131" s="4" t="n">
        <v>30178.47</v>
      </c>
      <c r="N131" s="3" t="n">
        <v>27</v>
      </c>
      <c r="O131" s="4" t="n">
        <v>73</v>
      </c>
      <c r="P131" s="3" t="n">
        <v>2</v>
      </c>
      <c r="Q131" s="4" t="n">
        <v>3500</v>
      </c>
      <c r="R131" s="4" t="n">
        <v>1833.19</v>
      </c>
      <c r="S131" s="4" t="n">
        <v>96000</v>
      </c>
      <c r="T131" s="4" t="n">
        <v>689</v>
      </c>
      <c r="U131" s="3" t="n">
        <v>596</v>
      </c>
      <c r="V131" s="3" t="n">
        <v>2</v>
      </c>
    </row>
    <row r="132" customFormat="false" ht="15" hidden="false" customHeight="false" outlineLevel="0" collapsed="false">
      <c r="A132" s="2" t="s">
        <v>197</v>
      </c>
      <c r="B132" s="3" t="n">
        <v>37</v>
      </c>
      <c r="C132" s="2" t="s">
        <v>23</v>
      </c>
      <c r="D132" s="2" t="s">
        <v>56</v>
      </c>
      <c r="E132" s="2" t="s">
        <v>49</v>
      </c>
      <c r="F132" s="2" t="s">
        <v>26</v>
      </c>
      <c r="G132" s="4" t="n">
        <v>24700</v>
      </c>
      <c r="H132" s="3" t="n">
        <v>5</v>
      </c>
      <c r="I132" s="5" t="n">
        <v>44098</v>
      </c>
      <c r="J132" s="2" t="s">
        <v>34</v>
      </c>
      <c r="K132" s="3" t="n">
        <v>2</v>
      </c>
      <c r="L132" s="4" t="n">
        <v>5150.32</v>
      </c>
      <c r="M132" s="4" t="n">
        <v>8666.49</v>
      </c>
      <c r="N132" s="3" t="n">
        <v>24</v>
      </c>
      <c r="O132" s="4" t="n">
        <v>27.16</v>
      </c>
      <c r="P132" s="3" t="n">
        <v>0</v>
      </c>
      <c r="Q132" s="4" t="n">
        <v>3500</v>
      </c>
      <c r="R132" s="4" t="n">
        <v>208.15</v>
      </c>
      <c r="S132" s="4" t="n">
        <v>0</v>
      </c>
      <c r="T132" s="4" t="n">
        <v>0</v>
      </c>
      <c r="U132" s="3" t="n">
        <v>678</v>
      </c>
      <c r="V132" s="3" t="n">
        <v>0</v>
      </c>
    </row>
    <row r="133" customFormat="false" ht="15" hidden="false" customHeight="false" outlineLevel="0" collapsed="false">
      <c r="A133" s="2" t="s">
        <v>198</v>
      </c>
      <c r="B133" s="3" t="n">
        <v>63</v>
      </c>
      <c r="C133" s="2" t="s">
        <v>29</v>
      </c>
      <c r="D133" s="2" t="s">
        <v>51</v>
      </c>
      <c r="E133" s="2" t="s">
        <v>63</v>
      </c>
      <c r="F133" s="2" t="s">
        <v>26</v>
      </c>
      <c r="G133" s="4" t="n">
        <v>48900</v>
      </c>
      <c r="H133" s="3" t="n">
        <v>14</v>
      </c>
      <c r="I133" s="5" t="n">
        <v>40858</v>
      </c>
      <c r="J133" s="2" t="s">
        <v>27</v>
      </c>
      <c r="K133" s="3" t="n">
        <v>2</v>
      </c>
      <c r="L133" s="4" t="n">
        <v>12216.31</v>
      </c>
      <c r="M133" s="4" t="n">
        <v>62364.3</v>
      </c>
      <c r="N133" s="3" t="n">
        <v>38</v>
      </c>
      <c r="O133" s="4" t="n">
        <v>110.77</v>
      </c>
      <c r="P133" s="3" t="n">
        <v>5</v>
      </c>
      <c r="Q133" s="4" t="n">
        <v>7000</v>
      </c>
      <c r="R133" s="4" t="n">
        <v>3479.07</v>
      </c>
      <c r="S133" s="4" t="n">
        <v>0</v>
      </c>
      <c r="T133" s="4" t="n">
        <v>0</v>
      </c>
      <c r="U133" s="3" t="n">
        <v>688</v>
      </c>
      <c r="V133" s="2"/>
    </row>
    <row r="134" customFormat="false" ht="15" hidden="false" customHeight="false" outlineLevel="0" collapsed="false">
      <c r="A134" s="2" t="s">
        <v>199</v>
      </c>
      <c r="B134" s="3" t="n">
        <v>39</v>
      </c>
      <c r="C134" s="2" t="s">
        <v>29</v>
      </c>
      <c r="D134" s="2" t="s">
        <v>40</v>
      </c>
      <c r="E134" s="2" t="s">
        <v>31</v>
      </c>
      <c r="F134" s="2" t="s">
        <v>26</v>
      </c>
      <c r="G134" s="4" t="n">
        <v>41600</v>
      </c>
      <c r="H134" s="3" t="n">
        <v>9</v>
      </c>
      <c r="I134" s="5" t="n">
        <v>42858</v>
      </c>
      <c r="J134" s="2" t="s">
        <v>27</v>
      </c>
      <c r="K134" s="3" t="n">
        <v>2</v>
      </c>
      <c r="L134" s="4" t="n">
        <v>2837.92</v>
      </c>
      <c r="M134" s="2"/>
      <c r="N134" s="3" t="n">
        <v>29</v>
      </c>
      <c r="O134" s="4" t="n">
        <v>36.67</v>
      </c>
      <c r="P134" s="3" t="n">
        <v>1</v>
      </c>
      <c r="Q134" s="4" t="n">
        <v>5500</v>
      </c>
      <c r="R134" s="4" t="n">
        <v>1726.8</v>
      </c>
      <c r="S134" s="4" t="n">
        <v>114000</v>
      </c>
      <c r="T134" s="4" t="n">
        <v>743</v>
      </c>
      <c r="U134" s="3" t="n">
        <v>552</v>
      </c>
      <c r="V134" s="3" t="n">
        <v>3</v>
      </c>
    </row>
    <row r="135" customFormat="false" ht="15" hidden="false" customHeight="false" outlineLevel="0" collapsed="false">
      <c r="A135" s="2" t="s">
        <v>200</v>
      </c>
      <c r="B135" s="3" t="n">
        <v>54</v>
      </c>
      <c r="C135" s="2" t="s">
        <v>23</v>
      </c>
      <c r="D135" s="2" t="s">
        <v>201</v>
      </c>
      <c r="E135" s="2" t="s">
        <v>93</v>
      </c>
      <c r="F135" s="2" t="s">
        <v>26</v>
      </c>
      <c r="G135" s="4" t="n">
        <v>3800</v>
      </c>
      <c r="H135" s="3" t="n">
        <v>16</v>
      </c>
      <c r="I135" s="5" t="n">
        <v>40322</v>
      </c>
      <c r="J135" s="2" t="s">
        <v>27</v>
      </c>
      <c r="K135" s="3" t="n">
        <v>1</v>
      </c>
      <c r="L135" s="4" t="n">
        <v>235.36</v>
      </c>
      <c r="M135" s="4" t="n">
        <v>5972.77</v>
      </c>
      <c r="N135" s="3" t="n">
        <v>17</v>
      </c>
      <c r="O135" s="4" t="n">
        <v>32.69</v>
      </c>
      <c r="P135" s="3" t="n">
        <v>6</v>
      </c>
      <c r="Q135" s="4" t="n">
        <v>0</v>
      </c>
      <c r="R135" s="4" t="n">
        <v>0</v>
      </c>
      <c r="S135" s="4" t="n">
        <v>0</v>
      </c>
      <c r="T135" s="4" t="n">
        <v>0</v>
      </c>
      <c r="U135" s="2"/>
      <c r="V135" s="3" t="n">
        <v>0</v>
      </c>
    </row>
    <row r="136" customFormat="false" ht="15" hidden="false" customHeight="false" outlineLevel="0" collapsed="false">
      <c r="A136" s="2" t="s">
        <v>202</v>
      </c>
      <c r="B136" s="3" t="n">
        <v>57</v>
      </c>
      <c r="C136" s="2" t="s">
        <v>23</v>
      </c>
      <c r="D136" s="2" t="s">
        <v>100</v>
      </c>
      <c r="E136" s="2" t="s">
        <v>37</v>
      </c>
      <c r="F136" s="2" t="s">
        <v>26</v>
      </c>
      <c r="G136" s="4" t="n">
        <v>50700</v>
      </c>
      <c r="H136" s="3" t="n">
        <v>13</v>
      </c>
      <c r="I136" s="5" t="n">
        <v>41361</v>
      </c>
      <c r="J136" s="2" t="s">
        <v>27</v>
      </c>
      <c r="K136" s="2" t="s">
        <v>142</v>
      </c>
      <c r="L136" s="4" t="n">
        <v>-2428.05</v>
      </c>
      <c r="M136" s="4" t="n">
        <v>68129.21</v>
      </c>
      <c r="N136" s="3" t="n">
        <v>26</v>
      </c>
      <c r="O136" s="4" t="n">
        <v>53.63</v>
      </c>
      <c r="P136" s="3" t="n">
        <v>7</v>
      </c>
      <c r="Q136" s="4" t="n">
        <v>8000</v>
      </c>
      <c r="R136" s="4" t="n">
        <v>4918.35</v>
      </c>
      <c r="S136" s="4" t="n">
        <v>0</v>
      </c>
      <c r="T136" s="4" t="n">
        <v>0</v>
      </c>
      <c r="U136" s="3" t="n">
        <v>599</v>
      </c>
      <c r="V136" s="3" t="n">
        <v>1</v>
      </c>
    </row>
    <row r="137" customFormat="false" ht="15" hidden="false" customHeight="false" outlineLevel="0" collapsed="false">
      <c r="A137" s="2" t="s">
        <v>203</v>
      </c>
      <c r="B137" s="3" t="n">
        <v>25</v>
      </c>
      <c r="C137" s="2" t="s">
        <v>23</v>
      </c>
      <c r="D137" s="2" t="s">
        <v>77</v>
      </c>
      <c r="E137" s="2" t="s">
        <v>49</v>
      </c>
      <c r="F137" s="2" t="s">
        <v>26</v>
      </c>
      <c r="G137" s="4" t="n">
        <v>27700</v>
      </c>
      <c r="H137" s="3" t="n">
        <v>2</v>
      </c>
      <c r="I137" s="5" t="n">
        <v>45291</v>
      </c>
      <c r="J137" s="2" t="s">
        <v>34</v>
      </c>
      <c r="K137" s="3" t="n">
        <v>3</v>
      </c>
      <c r="L137" s="4" t="n">
        <v>1991.55</v>
      </c>
      <c r="M137" s="4" t="n">
        <v>7556.09</v>
      </c>
      <c r="N137" s="3" t="n">
        <v>23</v>
      </c>
      <c r="O137" s="4" t="n">
        <v>54.2</v>
      </c>
      <c r="P137" s="3" t="n">
        <v>3</v>
      </c>
      <c r="Q137" s="2"/>
      <c r="R137" s="2"/>
      <c r="S137" s="2"/>
      <c r="T137" s="2"/>
      <c r="U137" s="3" t="n">
        <v>639</v>
      </c>
      <c r="V137" s="2"/>
    </row>
    <row r="138" customFormat="false" ht="15" hidden="false" customHeight="false" outlineLevel="0" collapsed="false">
      <c r="A138" s="2" t="s">
        <v>204</v>
      </c>
      <c r="B138" s="3" t="n">
        <v>24</v>
      </c>
      <c r="C138" s="2" t="s">
        <v>29</v>
      </c>
      <c r="D138" s="2" t="s">
        <v>51</v>
      </c>
      <c r="E138" s="2" t="s">
        <v>37</v>
      </c>
      <c r="F138" s="2" t="s">
        <v>38</v>
      </c>
      <c r="G138" s="4" t="n">
        <v>15900</v>
      </c>
      <c r="H138" s="3" t="n">
        <v>0</v>
      </c>
      <c r="I138" s="5" t="n">
        <v>46045</v>
      </c>
      <c r="J138" s="2" t="s">
        <v>46</v>
      </c>
      <c r="K138" s="3" t="n">
        <v>1</v>
      </c>
      <c r="L138" s="4" t="n">
        <v>1058.06</v>
      </c>
      <c r="M138" s="4" t="n">
        <v>2215.35</v>
      </c>
      <c r="N138" s="3" t="n">
        <v>33</v>
      </c>
      <c r="O138" s="4" t="n">
        <v>23.63</v>
      </c>
      <c r="P138" s="3" t="n">
        <v>3</v>
      </c>
      <c r="Q138" s="4" t="n">
        <v>3000</v>
      </c>
      <c r="R138" s="4" t="n">
        <v>247.42</v>
      </c>
      <c r="S138" s="4" t="n">
        <v>0</v>
      </c>
      <c r="T138" s="4" t="n">
        <v>0</v>
      </c>
      <c r="U138" s="3" t="n">
        <v>500</v>
      </c>
      <c r="V138" s="2"/>
    </row>
    <row r="139" customFormat="false" ht="15" hidden="false" customHeight="false" outlineLevel="0" collapsed="false">
      <c r="A139" s="2" t="s">
        <v>205</v>
      </c>
      <c r="B139" s="3" t="n">
        <v>35</v>
      </c>
      <c r="C139" s="2" t="s">
        <v>23</v>
      </c>
      <c r="D139" s="2" t="s">
        <v>40</v>
      </c>
      <c r="E139" s="2" t="s">
        <v>37</v>
      </c>
      <c r="F139" s="2" t="s">
        <v>26</v>
      </c>
      <c r="G139" s="4" t="n">
        <v>22900</v>
      </c>
      <c r="H139" s="3" t="n">
        <v>8</v>
      </c>
      <c r="I139" s="5" t="n">
        <v>43015</v>
      </c>
      <c r="J139" s="2" t="s">
        <v>27</v>
      </c>
      <c r="K139" s="3" t="n">
        <v>5</v>
      </c>
      <c r="L139" s="4" t="n">
        <v>1190.46</v>
      </c>
      <c r="M139" s="4" t="n">
        <v>0</v>
      </c>
      <c r="N139" s="3" t="n">
        <v>27</v>
      </c>
      <c r="O139" s="4" t="n">
        <v>51.73</v>
      </c>
      <c r="P139" s="3" t="n">
        <v>2</v>
      </c>
      <c r="Q139" s="4" t="n">
        <v>5000</v>
      </c>
      <c r="R139" s="4" t="n">
        <v>601.69</v>
      </c>
      <c r="S139" s="4" t="n">
        <v>0</v>
      </c>
      <c r="T139" s="4" t="n">
        <v>0</v>
      </c>
      <c r="U139" s="3" t="n">
        <v>644</v>
      </c>
      <c r="V139" s="2"/>
    </row>
    <row r="140" customFormat="false" ht="15" hidden="false" customHeight="false" outlineLevel="0" collapsed="false">
      <c r="A140" s="2" t="s">
        <v>206</v>
      </c>
      <c r="B140" s="3" t="n">
        <v>48</v>
      </c>
      <c r="C140" s="2" t="s">
        <v>29</v>
      </c>
      <c r="D140" s="2" t="s">
        <v>100</v>
      </c>
      <c r="E140" s="2" t="s">
        <v>25</v>
      </c>
      <c r="F140" s="2" t="s">
        <v>26</v>
      </c>
      <c r="G140" s="4" t="n">
        <v>32700</v>
      </c>
      <c r="H140" s="3" t="n">
        <v>12</v>
      </c>
      <c r="I140" s="5" t="n">
        <v>41835</v>
      </c>
      <c r="J140" s="2" t="s">
        <v>27</v>
      </c>
      <c r="K140" s="3" t="n">
        <v>3</v>
      </c>
      <c r="L140" s="4" t="n">
        <v>4216.07</v>
      </c>
      <c r="M140" s="4" t="n">
        <v>30864.15</v>
      </c>
      <c r="N140" s="3" t="n">
        <v>26</v>
      </c>
      <c r="O140" s="2"/>
      <c r="P140" s="3" t="n">
        <v>5</v>
      </c>
      <c r="Q140" s="4" t="n">
        <v>6000</v>
      </c>
      <c r="R140" s="4" t="n">
        <v>573.52</v>
      </c>
      <c r="S140" s="4" t="n">
        <v>0</v>
      </c>
      <c r="T140" s="4" t="n">
        <v>0</v>
      </c>
      <c r="U140" s="3" t="n">
        <v>625</v>
      </c>
      <c r="V140" s="3" t="n">
        <v>1</v>
      </c>
    </row>
    <row r="141" customFormat="false" ht="15" hidden="false" customHeight="false" outlineLevel="0" collapsed="false">
      <c r="A141" s="2" t="s">
        <v>207</v>
      </c>
      <c r="B141" s="3" t="n">
        <v>52</v>
      </c>
      <c r="C141" s="2" t="s">
        <v>23</v>
      </c>
      <c r="D141" s="2" t="s">
        <v>98</v>
      </c>
      <c r="E141" s="2" t="s">
        <v>37</v>
      </c>
      <c r="F141" s="2" t="s">
        <v>26</v>
      </c>
      <c r="G141" s="4" t="n">
        <v>38300</v>
      </c>
      <c r="H141" s="3" t="n">
        <v>11</v>
      </c>
      <c r="I141" s="5" t="n">
        <v>42167</v>
      </c>
      <c r="J141" s="2" t="s">
        <v>34</v>
      </c>
      <c r="K141" s="3" t="n">
        <v>1</v>
      </c>
      <c r="L141" s="4" t="n">
        <v>583.6</v>
      </c>
      <c r="M141" s="4" t="n">
        <v>25886.67</v>
      </c>
      <c r="N141" s="3" t="n">
        <v>22</v>
      </c>
      <c r="O141" s="4" t="n">
        <v>52.89</v>
      </c>
      <c r="P141" s="3" t="n">
        <v>0</v>
      </c>
      <c r="Q141" s="4" t="n">
        <v>0</v>
      </c>
      <c r="R141" s="4" t="n">
        <v>0</v>
      </c>
      <c r="S141" s="4" t="n">
        <v>170000</v>
      </c>
      <c r="T141" s="4" t="n">
        <v>1225</v>
      </c>
      <c r="U141" s="3" t="n">
        <v>600</v>
      </c>
      <c r="V141" s="3" t="n">
        <v>1</v>
      </c>
    </row>
    <row r="142" customFormat="false" ht="15" hidden="false" customHeight="false" outlineLevel="0" collapsed="false">
      <c r="A142" s="2" t="s">
        <v>208</v>
      </c>
      <c r="B142" s="3" t="n">
        <v>60</v>
      </c>
      <c r="C142" s="2" t="s">
        <v>29</v>
      </c>
      <c r="D142" s="2" t="s">
        <v>40</v>
      </c>
      <c r="E142" s="2" t="s">
        <v>37</v>
      </c>
      <c r="F142" s="2" t="s">
        <v>26</v>
      </c>
      <c r="G142" s="4" t="n">
        <v>28500</v>
      </c>
      <c r="H142" s="3" t="n">
        <v>24</v>
      </c>
      <c r="I142" s="5" t="n">
        <v>25569</v>
      </c>
      <c r="J142" s="2" t="s">
        <v>27</v>
      </c>
      <c r="K142" s="3" t="n">
        <v>4</v>
      </c>
      <c r="L142" s="4" t="n">
        <v>1640.5</v>
      </c>
      <c r="M142" s="4" t="n">
        <v>21635.8</v>
      </c>
      <c r="N142" s="3" t="n">
        <v>27</v>
      </c>
      <c r="O142" s="4" t="n">
        <v>72.14</v>
      </c>
      <c r="P142" s="3" t="n">
        <v>3</v>
      </c>
      <c r="Q142" s="2"/>
      <c r="R142" s="2"/>
      <c r="S142" s="4" t="n">
        <v>134000</v>
      </c>
      <c r="T142" s="4" t="n">
        <v>755</v>
      </c>
      <c r="U142" s="3" t="n">
        <v>679</v>
      </c>
      <c r="V142" s="3" t="n">
        <v>0</v>
      </c>
    </row>
    <row r="143" customFormat="false" ht="15" hidden="false" customHeight="false" outlineLevel="0" collapsed="false">
      <c r="A143" s="2" t="s">
        <v>209</v>
      </c>
      <c r="B143" s="3" t="n">
        <v>52</v>
      </c>
      <c r="C143" s="2" t="s">
        <v>29</v>
      </c>
      <c r="D143" s="2" t="s">
        <v>54</v>
      </c>
      <c r="E143" s="2" t="s">
        <v>52</v>
      </c>
      <c r="F143" s="2" t="s">
        <v>38</v>
      </c>
      <c r="G143" s="2" t="s">
        <v>153</v>
      </c>
      <c r="H143" s="3" t="n">
        <v>2</v>
      </c>
      <c r="I143" s="5" t="n">
        <v>45536</v>
      </c>
      <c r="J143" s="2" t="s">
        <v>34</v>
      </c>
      <c r="K143" s="3" t="n">
        <v>1</v>
      </c>
      <c r="L143" s="4" t="n">
        <v>1195.03</v>
      </c>
      <c r="M143" s="4" t="n">
        <v>5429.1</v>
      </c>
      <c r="N143" s="3" t="n">
        <v>35</v>
      </c>
      <c r="O143" s="4" t="n">
        <v>40.65</v>
      </c>
      <c r="P143" s="3" t="n">
        <v>3</v>
      </c>
      <c r="Q143" s="4" t="n">
        <v>2500</v>
      </c>
      <c r="R143" s="4" t="n">
        <v>104.07</v>
      </c>
      <c r="S143" s="4" t="n">
        <v>0</v>
      </c>
      <c r="T143" s="4" t="n">
        <v>0</v>
      </c>
      <c r="U143" s="3" t="n">
        <v>551</v>
      </c>
      <c r="V143" s="3" t="n">
        <v>2</v>
      </c>
    </row>
    <row r="144" customFormat="false" ht="15" hidden="false" customHeight="false" outlineLevel="0" collapsed="false">
      <c r="A144" s="2" t="s">
        <v>210</v>
      </c>
      <c r="B144" s="3" t="n">
        <v>34</v>
      </c>
      <c r="C144" s="2" t="s">
        <v>23</v>
      </c>
      <c r="D144" s="2" t="s">
        <v>51</v>
      </c>
      <c r="E144" s="2" t="s">
        <v>37</v>
      </c>
      <c r="F144" s="2" t="s">
        <v>26</v>
      </c>
      <c r="G144" s="4" t="n">
        <v>31500</v>
      </c>
      <c r="H144" s="3" t="n">
        <v>8</v>
      </c>
      <c r="I144" s="5" t="n">
        <v>43111</v>
      </c>
      <c r="J144" s="2" t="s">
        <v>34</v>
      </c>
      <c r="K144" s="3" t="n">
        <v>2</v>
      </c>
      <c r="L144" s="4" t="n">
        <v>2711.19</v>
      </c>
      <c r="M144" s="4" t="n">
        <v>18196.1</v>
      </c>
      <c r="N144" s="3" t="n">
        <v>0</v>
      </c>
      <c r="O144" s="2"/>
      <c r="P144" s="3" t="n">
        <v>0</v>
      </c>
      <c r="Q144" s="4" t="n">
        <v>5500</v>
      </c>
      <c r="R144" s="4" t="n">
        <v>2341.95</v>
      </c>
      <c r="S144" s="4" t="n">
        <v>0</v>
      </c>
      <c r="T144" s="4" t="n">
        <v>0</v>
      </c>
      <c r="U144" s="3" t="n">
        <v>565</v>
      </c>
      <c r="V144" s="3" t="n">
        <v>0</v>
      </c>
    </row>
    <row r="145" customFormat="false" ht="15" hidden="false" customHeight="false" outlineLevel="0" collapsed="false">
      <c r="A145" s="2" t="s">
        <v>211</v>
      </c>
      <c r="B145" s="3" t="n">
        <v>52</v>
      </c>
      <c r="C145" s="2" t="s">
        <v>29</v>
      </c>
      <c r="D145" s="2" t="s">
        <v>98</v>
      </c>
      <c r="E145" s="2" t="s">
        <v>37</v>
      </c>
      <c r="F145" s="2" t="s">
        <v>26</v>
      </c>
      <c r="G145" s="4" t="n">
        <v>21500</v>
      </c>
      <c r="H145" s="3" t="n">
        <v>3</v>
      </c>
      <c r="I145" s="5" t="n">
        <v>44911</v>
      </c>
      <c r="J145" s="2" t="s">
        <v>46</v>
      </c>
      <c r="K145" s="3" t="n">
        <v>1</v>
      </c>
      <c r="L145" s="4" t="n">
        <v>2144.93</v>
      </c>
      <c r="M145" s="4" t="n">
        <v>5558.92</v>
      </c>
      <c r="N145" s="3" t="n">
        <v>22</v>
      </c>
      <c r="O145" s="4" t="n">
        <v>53.67</v>
      </c>
      <c r="P145" s="3" t="n">
        <v>1</v>
      </c>
      <c r="Q145" s="4" t="n">
        <v>3000</v>
      </c>
      <c r="R145" s="4" t="n">
        <v>565.51</v>
      </c>
      <c r="S145" s="4" t="n">
        <v>0</v>
      </c>
      <c r="T145" s="4" t="n">
        <v>0</v>
      </c>
      <c r="U145" s="3" t="n">
        <v>627</v>
      </c>
      <c r="V145" s="3" t="n">
        <v>0</v>
      </c>
    </row>
    <row r="146" customFormat="false" ht="15" hidden="false" customHeight="false" outlineLevel="0" collapsed="false">
      <c r="A146" s="2" t="s">
        <v>212</v>
      </c>
      <c r="B146" s="3" t="n">
        <v>49</v>
      </c>
      <c r="C146" s="2" t="s">
        <v>29</v>
      </c>
      <c r="D146" s="2" t="s">
        <v>132</v>
      </c>
      <c r="E146" s="2" t="s">
        <v>37</v>
      </c>
      <c r="F146" s="2" t="s">
        <v>26</v>
      </c>
      <c r="G146" s="4" t="n">
        <v>39900</v>
      </c>
      <c r="H146" s="3" t="n">
        <v>25</v>
      </c>
      <c r="I146" s="5" t="n">
        <v>36909</v>
      </c>
      <c r="J146" s="2" t="s">
        <v>34</v>
      </c>
      <c r="K146" s="3" t="n">
        <v>5</v>
      </c>
      <c r="L146" s="4" t="n">
        <v>4656.95</v>
      </c>
      <c r="M146" s="4" t="n">
        <v>0</v>
      </c>
      <c r="N146" s="3" t="n">
        <v>29</v>
      </c>
      <c r="O146" s="4" t="n">
        <v>63.72</v>
      </c>
      <c r="P146" s="3" t="n">
        <v>0</v>
      </c>
      <c r="Q146" s="4" t="n">
        <v>10000</v>
      </c>
      <c r="R146" s="4" t="n">
        <v>3880.46</v>
      </c>
      <c r="S146" s="4" t="n">
        <v>71000</v>
      </c>
      <c r="T146" s="4" t="n">
        <v>417</v>
      </c>
      <c r="U146" s="3" t="n">
        <v>662</v>
      </c>
      <c r="V146" s="3" t="n">
        <v>1</v>
      </c>
    </row>
    <row r="147" customFormat="false" ht="15" hidden="false" customHeight="false" outlineLevel="0" collapsed="false">
      <c r="A147" s="2" t="s">
        <v>213</v>
      </c>
      <c r="B147" s="3" t="n">
        <v>38</v>
      </c>
      <c r="C147" s="2" t="s">
        <v>29</v>
      </c>
      <c r="D147" s="2" t="s">
        <v>77</v>
      </c>
      <c r="E147" s="2" t="s">
        <v>96</v>
      </c>
      <c r="F147" s="2" t="s">
        <v>26</v>
      </c>
      <c r="G147" s="4" t="n">
        <v>122900</v>
      </c>
      <c r="H147" s="3" t="n">
        <v>7</v>
      </c>
      <c r="I147" s="5" t="n">
        <v>43440</v>
      </c>
      <c r="J147" s="2" t="s">
        <v>46</v>
      </c>
      <c r="K147" s="3" t="n">
        <v>2</v>
      </c>
      <c r="L147" s="4" t="n">
        <v>-1240.07</v>
      </c>
      <c r="M147" s="4" t="n">
        <v>85363.04</v>
      </c>
      <c r="N147" s="3" t="n">
        <v>64</v>
      </c>
      <c r="O147" s="4" t="n">
        <v>101.05</v>
      </c>
      <c r="P147" s="3" t="n">
        <v>4</v>
      </c>
      <c r="Q147" s="4" t="n">
        <v>15000</v>
      </c>
      <c r="R147" s="4" t="n">
        <v>7183.56</v>
      </c>
      <c r="S147" s="4" t="n">
        <v>0</v>
      </c>
      <c r="T147" s="4" t="n">
        <v>0</v>
      </c>
      <c r="U147" s="3" t="n">
        <v>755</v>
      </c>
      <c r="V147" s="3" t="n">
        <v>0</v>
      </c>
    </row>
    <row r="148" customFormat="false" ht="15" hidden="false" customHeight="false" outlineLevel="0" collapsed="false">
      <c r="A148" s="2" t="s">
        <v>214</v>
      </c>
      <c r="B148" s="3" t="n">
        <v>42</v>
      </c>
      <c r="C148" s="2" t="s">
        <v>23</v>
      </c>
      <c r="D148" s="2" t="s">
        <v>67</v>
      </c>
      <c r="E148" s="2" t="s">
        <v>52</v>
      </c>
      <c r="F148" s="2" t="s">
        <v>38</v>
      </c>
      <c r="G148" s="4" t="n">
        <v>25700</v>
      </c>
      <c r="H148" s="3" t="n">
        <v>2</v>
      </c>
      <c r="I148" s="5" t="n">
        <v>45343</v>
      </c>
      <c r="J148" s="2" t="s">
        <v>46</v>
      </c>
      <c r="K148" s="3" t="n">
        <v>2</v>
      </c>
      <c r="L148" s="4" t="n">
        <v>714.64</v>
      </c>
      <c r="M148" s="4" t="n">
        <v>14156.76</v>
      </c>
      <c r="N148" s="3" t="n">
        <v>34</v>
      </c>
      <c r="O148" s="4" t="n">
        <v>29.76</v>
      </c>
      <c r="P148" s="3" t="n">
        <v>4</v>
      </c>
      <c r="Q148" s="2"/>
      <c r="R148" s="2"/>
      <c r="S148" s="4" t="n">
        <v>52000</v>
      </c>
      <c r="T148" s="4" t="n">
        <v>246</v>
      </c>
      <c r="U148" s="3" t="n">
        <v>656</v>
      </c>
      <c r="V148" s="3" t="n">
        <v>0</v>
      </c>
    </row>
    <row r="149" customFormat="false" ht="15" hidden="false" customHeight="false" outlineLevel="0" collapsed="false">
      <c r="A149" s="2" t="s">
        <v>215</v>
      </c>
      <c r="B149" s="3" t="n">
        <v>46</v>
      </c>
      <c r="C149" s="2" t="s">
        <v>29</v>
      </c>
      <c r="D149" s="2" t="s">
        <v>54</v>
      </c>
      <c r="E149" s="2" t="s">
        <v>52</v>
      </c>
      <c r="F149" s="2" t="s">
        <v>60</v>
      </c>
      <c r="G149" s="4" t="n">
        <v>18200</v>
      </c>
      <c r="H149" s="3" t="n">
        <v>8</v>
      </c>
      <c r="I149" s="5" t="n">
        <v>43220</v>
      </c>
      <c r="J149" s="2" t="s">
        <v>42</v>
      </c>
      <c r="K149" s="3" t="n">
        <v>2</v>
      </c>
      <c r="L149" s="4" t="n">
        <v>1325.26</v>
      </c>
      <c r="M149" s="4" t="n">
        <v>9932.6</v>
      </c>
      <c r="N149" s="3" t="n">
        <v>16</v>
      </c>
      <c r="O149" s="4" t="n">
        <v>20.65</v>
      </c>
      <c r="P149" s="3" t="n">
        <v>1</v>
      </c>
      <c r="Q149" s="4" t="n">
        <v>2500</v>
      </c>
      <c r="R149" s="2"/>
      <c r="S149" s="4" t="n">
        <v>45000</v>
      </c>
      <c r="T149" s="4" t="n">
        <v>332</v>
      </c>
      <c r="U149" s="3" t="n">
        <v>596</v>
      </c>
      <c r="V149" s="2"/>
    </row>
    <row r="150" customFormat="false" ht="15" hidden="false" customHeight="false" outlineLevel="0" collapsed="false">
      <c r="A150" s="2" t="s">
        <v>216</v>
      </c>
      <c r="B150" s="3" t="n">
        <v>47</v>
      </c>
      <c r="C150" s="2" t="s">
        <v>29</v>
      </c>
      <c r="D150" s="2" t="s">
        <v>30</v>
      </c>
      <c r="E150" s="2" t="s">
        <v>93</v>
      </c>
      <c r="F150" s="2" t="s">
        <v>26</v>
      </c>
      <c r="G150" s="4" t="n">
        <v>3400</v>
      </c>
      <c r="H150" s="3" t="n">
        <v>14</v>
      </c>
      <c r="I150" s="5" t="n">
        <v>40962</v>
      </c>
      <c r="J150" s="2" t="s">
        <v>27</v>
      </c>
      <c r="K150" s="3" t="n">
        <v>3</v>
      </c>
      <c r="L150" s="4" t="n">
        <v>422.26</v>
      </c>
      <c r="M150" s="4" t="n">
        <v>0</v>
      </c>
      <c r="N150" s="3" t="n">
        <v>13</v>
      </c>
      <c r="O150" s="4" t="n">
        <v>23.88</v>
      </c>
      <c r="P150" s="3" t="n">
        <v>9</v>
      </c>
      <c r="Q150" s="4" t="n">
        <v>500</v>
      </c>
      <c r="R150" s="4" t="n">
        <v>50.23</v>
      </c>
      <c r="S150" s="2"/>
      <c r="T150" s="2"/>
      <c r="U150" s="3" t="n">
        <v>498</v>
      </c>
      <c r="V150" s="3" t="n">
        <v>1</v>
      </c>
    </row>
    <row r="151" customFormat="false" ht="15" hidden="false" customHeight="false" outlineLevel="0" collapsed="false">
      <c r="A151" s="2" t="s">
        <v>217</v>
      </c>
      <c r="B151" s="3" t="n">
        <v>58</v>
      </c>
      <c r="C151" s="2" t="s">
        <v>29</v>
      </c>
      <c r="D151" s="2" t="s">
        <v>201</v>
      </c>
      <c r="E151" s="2" t="s">
        <v>49</v>
      </c>
      <c r="F151" s="2" t="s">
        <v>60</v>
      </c>
      <c r="G151" s="4" t="n">
        <v>20700</v>
      </c>
      <c r="H151" s="3" t="n">
        <v>17</v>
      </c>
      <c r="I151" s="5" t="n">
        <v>39974</v>
      </c>
      <c r="J151" s="2" t="s">
        <v>27</v>
      </c>
      <c r="K151" s="3" t="n">
        <v>4</v>
      </c>
      <c r="L151" s="4" t="n">
        <v>1996.35</v>
      </c>
      <c r="M151" s="4" t="n">
        <v>0</v>
      </c>
      <c r="N151" s="3" t="n">
        <v>23</v>
      </c>
      <c r="O151" s="4" t="n">
        <v>21.63</v>
      </c>
      <c r="P151" s="3" t="n">
        <v>4</v>
      </c>
      <c r="Q151" s="4" t="n">
        <v>5000</v>
      </c>
      <c r="R151" s="4" t="n">
        <v>1576.16</v>
      </c>
      <c r="S151" s="2"/>
      <c r="T151" s="2"/>
      <c r="U151" s="3" t="n">
        <v>575</v>
      </c>
      <c r="V151" s="3" t="n">
        <v>0</v>
      </c>
    </row>
    <row r="152" customFormat="false" ht="15" hidden="false" customHeight="false" outlineLevel="0" collapsed="false">
      <c r="A152" s="2" t="s">
        <v>218</v>
      </c>
      <c r="B152" s="3" t="n">
        <v>18</v>
      </c>
      <c r="C152" s="2" t="s">
        <v>23</v>
      </c>
      <c r="D152" s="2" t="s">
        <v>51</v>
      </c>
      <c r="E152" s="2" t="s">
        <v>37</v>
      </c>
      <c r="F152" s="2"/>
      <c r="G152" s="4" t="n">
        <v>38100</v>
      </c>
      <c r="H152" s="3" t="n">
        <v>0</v>
      </c>
      <c r="I152" s="5" t="n">
        <v>46163</v>
      </c>
      <c r="J152" s="2" t="s">
        <v>27</v>
      </c>
      <c r="K152" s="3" t="n">
        <v>1</v>
      </c>
      <c r="L152" s="4" t="n">
        <v>5348.97</v>
      </c>
      <c r="M152" s="4" t="n">
        <v>3698.23</v>
      </c>
      <c r="N152" s="3" t="n">
        <v>23</v>
      </c>
      <c r="O152" s="4" t="n">
        <v>48.54</v>
      </c>
      <c r="P152" s="3" t="n">
        <v>2</v>
      </c>
      <c r="Q152" s="4" t="n">
        <v>8000</v>
      </c>
      <c r="R152" s="4" t="n">
        <v>2918.17</v>
      </c>
      <c r="S152" s="4" t="n">
        <v>0</v>
      </c>
      <c r="T152" s="4" t="n">
        <v>0</v>
      </c>
      <c r="U152" s="3" t="n">
        <v>616</v>
      </c>
      <c r="V152" s="3" t="n">
        <v>0</v>
      </c>
    </row>
    <row r="153" customFormat="false" ht="15" hidden="false" customHeight="false" outlineLevel="0" collapsed="false">
      <c r="A153" s="2" t="s">
        <v>219</v>
      </c>
      <c r="B153" s="3" t="n">
        <v>34</v>
      </c>
      <c r="C153" s="2" t="s">
        <v>29</v>
      </c>
      <c r="D153" s="2" t="s">
        <v>24</v>
      </c>
      <c r="E153" s="2" t="s">
        <v>37</v>
      </c>
      <c r="F153" s="2" t="s">
        <v>26</v>
      </c>
      <c r="G153" s="4" t="n">
        <v>19600</v>
      </c>
      <c r="H153" s="3" t="n">
        <v>13</v>
      </c>
      <c r="I153" s="5" t="n">
        <v>41423</v>
      </c>
      <c r="J153" s="2" t="s">
        <v>34</v>
      </c>
      <c r="K153" s="3" t="n">
        <v>4</v>
      </c>
      <c r="L153" s="4" t="n">
        <v>2614.76</v>
      </c>
      <c r="M153" s="4" t="n">
        <v>17685.66</v>
      </c>
      <c r="N153" s="3" t="n">
        <v>24</v>
      </c>
      <c r="O153" s="4" t="n">
        <v>36.61</v>
      </c>
      <c r="P153" s="3" t="n">
        <v>3</v>
      </c>
      <c r="Q153" s="4" t="n">
        <v>2000</v>
      </c>
      <c r="R153" s="4" t="n">
        <v>509.05</v>
      </c>
      <c r="S153" s="2"/>
      <c r="T153" s="2"/>
      <c r="U153" s="3" t="n">
        <v>690</v>
      </c>
      <c r="V153" s="2"/>
    </row>
    <row r="154" customFormat="false" ht="15" hidden="false" customHeight="false" outlineLevel="0" collapsed="false">
      <c r="A154" s="2" t="s">
        <v>220</v>
      </c>
      <c r="B154" s="3" t="n">
        <v>21</v>
      </c>
      <c r="C154" s="2" t="s">
        <v>29</v>
      </c>
      <c r="D154" s="2" t="s">
        <v>67</v>
      </c>
      <c r="E154" s="2" t="s">
        <v>52</v>
      </c>
      <c r="F154" s="2" t="s">
        <v>38</v>
      </c>
      <c r="G154" s="4" t="n">
        <v>24000</v>
      </c>
      <c r="H154" s="3" t="n">
        <v>0</v>
      </c>
      <c r="I154" s="5" t="n">
        <v>46116</v>
      </c>
      <c r="J154" s="2" t="s">
        <v>46</v>
      </c>
      <c r="K154" s="3" t="n">
        <v>1</v>
      </c>
      <c r="L154" s="4" t="n">
        <v>3246.99</v>
      </c>
      <c r="M154" s="4" t="n">
        <v>0</v>
      </c>
      <c r="N154" s="3" t="n">
        <v>22</v>
      </c>
      <c r="O154" s="4" t="n">
        <v>32.81</v>
      </c>
      <c r="P154" s="3" t="n">
        <v>2</v>
      </c>
      <c r="Q154" s="4" t="n">
        <v>3500</v>
      </c>
      <c r="R154" s="4" t="n">
        <v>22.03</v>
      </c>
      <c r="S154" s="4" t="n">
        <v>0</v>
      </c>
      <c r="T154" s="4" t="n">
        <v>0</v>
      </c>
      <c r="U154" s="3" t="n">
        <v>697</v>
      </c>
      <c r="V154" s="3" t="n">
        <v>0</v>
      </c>
    </row>
    <row r="155" customFormat="false" ht="15" hidden="false" customHeight="false" outlineLevel="0" collapsed="false">
      <c r="A155" s="2" t="s">
        <v>221</v>
      </c>
      <c r="B155" s="3" t="n">
        <v>44</v>
      </c>
      <c r="C155" s="2" t="s">
        <v>29</v>
      </c>
      <c r="D155" s="2" t="s">
        <v>51</v>
      </c>
      <c r="E155" s="2" t="s">
        <v>52</v>
      </c>
      <c r="F155" s="2" t="s">
        <v>60</v>
      </c>
      <c r="G155" s="4" t="n">
        <v>21600</v>
      </c>
      <c r="H155" s="3" t="n">
        <v>14</v>
      </c>
      <c r="I155" s="5" t="n">
        <v>41048</v>
      </c>
      <c r="J155" s="2" t="s">
        <v>46</v>
      </c>
      <c r="K155" s="3" t="n">
        <v>2</v>
      </c>
      <c r="L155" s="4" t="n">
        <v>508.03</v>
      </c>
      <c r="M155" s="4" t="n">
        <v>0</v>
      </c>
      <c r="N155" s="2"/>
      <c r="O155" s="4" t="n">
        <v>32.03</v>
      </c>
      <c r="P155" s="3" t="n">
        <v>4</v>
      </c>
      <c r="Q155" s="4" t="n">
        <v>0</v>
      </c>
      <c r="R155" s="4" t="n">
        <v>0</v>
      </c>
      <c r="S155" s="4" t="n">
        <v>41000</v>
      </c>
      <c r="T155" s="4" t="n">
        <v>288</v>
      </c>
      <c r="U155" s="3" t="n">
        <v>576</v>
      </c>
      <c r="V155" s="2"/>
    </row>
    <row r="156" customFormat="false" ht="15" hidden="false" customHeight="false" outlineLevel="0" collapsed="false">
      <c r="A156" s="2" t="s">
        <v>222</v>
      </c>
      <c r="B156" s="3" t="n">
        <v>40</v>
      </c>
      <c r="C156" s="2" t="s">
        <v>23</v>
      </c>
      <c r="D156" s="2" t="s">
        <v>100</v>
      </c>
      <c r="E156" s="2" t="s">
        <v>52</v>
      </c>
      <c r="F156" s="2" t="s">
        <v>60</v>
      </c>
      <c r="G156" s="4" t="n">
        <v>33300</v>
      </c>
      <c r="H156" s="3" t="n">
        <v>11</v>
      </c>
      <c r="I156" s="5" t="n">
        <v>42127</v>
      </c>
      <c r="J156" s="2" t="s">
        <v>27</v>
      </c>
      <c r="K156" s="3" t="n">
        <v>3</v>
      </c>
      <c r="L156" s="4" t="n">
        <v>2642.13</v>
      </c>
      <c r="M156" s="4" t="n">
        <v>43538.54</v>
      </c>
      <c r="N156" s="3" t="n">
        <v>19</v>
      </c>
      <c r="O156" s="4" t="n">
        <v>27.11</v>
      </c>
      <c r="P156" s="3" t="n">
        <v>5</v>
      </c>
      <c r="Q156" s="4" t="n">
        <v>6000</v>
      </c>
      <c r="R156" s="4" t="n">
        <v>1024.72</v>
      </c>
      <c r="S156" s="4" t="n">
        <v>107000</v>
      </c>
      <c r="T156" s="4" t="n">
        <v>531</v>
      </c>
      <c r="U156" s="3" t="n">
        <v>626</v>
      </c>
      <c r="V156" s="3" t="n">
        <v>0</v>
      </c>
    </row>
    <row r="157" customFormat="false" ht="15" hidden="false" customHeight="false" outlineLevel="0" collapsed="false">
      <c r="A157" s="2" t="s">
        <v>223</v>
      </c>
      <c r="B157" s="3" t="n">
        <v>32</v>
      </c>
      <c r="C157" s="2" t="s">
        <v>29</v>
      </c>
      <c r="D157" s="2" t="s">
        <v>67</v>
      </c>
      <c r="E157" s="2" t="s">
        <v>96</v>
      </c>
      <c r="F157" s="2" t="s">
        <v>26</v>
      </c>
      <c r="G157" s="4" t="n">
        <v>68000</v>
      </c>
      <c r="H157" s="3" t="n">
        <v>2</v>
      </c>
      <c r="I157" s="5" t="n">
        <v>45346</v>
      </c>
      <c r="J157" s="2" t="s">
        <v>34</v>
      </c>
      <c r="K157" s="3" t="n">
        <v>1</v>
      </c>
      <c r="L157" s="4" t="n">
        <v>7916.62</v>
      </c>
      <c r="M157" s="4" t="n">
        <v>20451.26</v>
      </c>
      <c r="N157" s="3" t="n">
        <v>43</v>
      </c>
      <c r="O157" s="4" t="n">
        <v>118.46</v>
      </c>
      <c r="P157" s="3" t="n">
        <v>4</v>
      </c>
      <c r="Q157" s="4" t="n">
        <v>15000</v>
      </c>
      <c r="R157" s="4" t="n">
        <v>4363.96</v>
      </c>
      <c r="S157" s="4" t="n">
        <v>0</v>
      </c>
      <c r="T157" s="4" t="n">
        <v>0</v>
      </c>
      <c r="U157" s="3" t="n">
        <v>647</v>
      </c>
      <c r="V157" s="3" t="n">
        <v>0</v>
      </c>
    </row>
    <row r="158" customFormat="false" ht="15" hidden="false" customHeight="false" outlineLevel="0" collapsed="false">
      <c r="A158" s="2" t="s">
        <v>224</v>
      </c>
      <c r="B158" s="3" t="n">
        <v>33</v>
      </c>
      <c r="C158" s="2" t="s">
        <v>29</v>
      </c>
      <c r="D158" s="2" t="s">
        <v>51</v>
      </c>
      <c r="E158" s="2" t="s">
        <v>63</v>
      </c>
      <c r="F158" s="2" t="s">
        <v>60</v>
      </c>
      <c r="G158" s="4" t="n">
        <v>61400</v>
      </c>
      <c r="H158" s="3" t="n">
        <v>8</v>
      </c>
      <c r="I158" s="5" t="n">
        <v>43353</v>
      </c>
      <c r="J158" s="2" t="s">
        <v>34</v>
      </c>
      <c r="K158" s="3" t="n">
        <v>2</v>
      </c>
      <c r="L158" s="4" t="n">
        <v>5054.98</v>
      </c>
      <c r="M158" s="4" t="n">
        <v>0</v>
      </c>
      <c r="N158" s="3" t="n">
        <v>38</v>
      </c>
      <c r="O158" s="4" t="n">
        <v>75.3</v>
      </c>
      <c r="P158" s="3" t="n">
        <v>2</v>
      </c>
      <c r="Q158" s="4" t="n">
        <v>14500</v>
      </c>
      <c r="R158" s="4" t="n">
        <v>5186.81</v>
      </c>
      <c r="S158" s="4" t="n">
        <v>144000</v>
      </c>
      <c r="T158" s="4" t="n">
        <v>682</v>
      </c>
      <c r="U158" s="3" t="n">
        <v>541</v>
      </c>
      <c r="V158" s="2"/>
    </row>
    <row r="159" customFormat="false" ht="15" hidden="false" customHeight="false" outlineLevel="0" collapsed="false">
      <c r="A159" s="2" t="s">
        <v>225</v>
      </c>
      <c r="B159" s="3" t="n">
        <v>26</v>
      </c>
      <c r="C159" s="2" t="s">
        <v>23</v>
      </c>
      <c r="D159" s="2" t="s">
        <v>54</v>
      </c>
      <c r="E159" s="2" t="s">
        <v>52</v>
      </c>
      <c r="F159" s="2" t="s">
        <v>38</v>
      </c>
      <c r="G159" s="4" t="n">
        <v>20500</v>
      </c>
      <c r="H159" s="3" t="n">
        <v>1</v>
      </c>
      <c r="I159" s="5" t="n">
        <v>45623</v>
      </c>
      <c r="J159" s="2" t="s">
        <v>34</v>
      </c>
      <c r="K159" s="3" t="n">
        <v>1</v>
      </c>
      <c r="L159" s="4" t="n">
        <v>-1710.81</v>
      </c>
      <c r="M159" s="4" t="n">
        <v>2859.49</v>
      </c>
      <c r="N159" s="3" t="n">
        <v>40</v>
      </c>
      <c r="O159" s="4" t="n">
        <v>40.22</v>
      </c>
      <c r="P159" s="3" t="n">
        <v>0</v>
      </c>
      <c r="Q159" s="4" t="n">
        <v>2500</v>
      </c>
      <c r="R159" s="4" t="n">
        <v>1267.49</v>
      </c>
      <c r="S159" s="2"/>
      <c r="T159" s="2"/>
      <c r="U159" s="3" t="n">
        <v>607</v>
      </c>
      <c r="V159" s="3" t="n">
        <v>0</v>
      </c>
    </row>
    <row r="160" customFormat="false" ht="15" hidden="false" customHeight="false" outlineLevel="0" collapsed="false">
      <c r="A160" s="2" t="s">
        <v>226</v>
      </c>
      <c r="B160" s="3" t="n">
        <v>33</v>
      </c>
      <c r="C160" s="2" t="s">
        <v>29</v>
      </c>
      <c r="D160" s="2" t="s">
        <v>33</v>
      </c>
      <c r="E160" s="2" t="s">
        <v>25</v>
      </c>
      <c r="F160" s="2" t="s">
        <v>60</v>
      </c>
      <c r="G160" s="4" t="n">
        <v>31900</v>
      </c>
      <c r="H160" s="3" t="n">
        <v>4</v>
      </c>
      <c r="I160" s="5" t="n">
        <v>44490</v>
      </c>
      <c r="J160" s="2" t="s">
        <v>46</v>
      </c>
      <c r="K160" s="3" t="n">
        <v>1</v>
      </c>
      <c r="L160" s="4" t="n">
        <v>5836.7</v>
      </c>
      <c r="M160" s="4" t="n">
        <v>10903.08</v>
      </c>
      <c r="N160" s="3" t="n">
        <v>33</v>
      </c>
      <c r="O160" s="4" t="n">
        <v>67.54</v>
      </c>
      <c r="P160" s="3" t="n">
        <v>4</v>
      </c>
      <c r="Q160" s="4" t="n">
        <v>4000</v>
      </c>
      <c r="R160" s="4" t="n">
        <v>397.01</v>
      </c>
      <c r="S160" s="4" t="n">
        <v>0</v>
      </c>
      <c r="T160" s="4" t="n">
        <v>0</v>
      </c>
      <c r="U160" s="3" t="n">
        <v>566</v>
      </c>
      <c r="V160" s="3" t="n">
        <v>0</v>
      </c>
    </row>
    <row r="161" customFormat="false" ht="15" hidden="false" customHeight="false" outlineLevel="0" collapsed="false">
      <c r="A161" s="2" t="s">
        <v>227</v>
      </c>
      <c r="B161" s="3" t="n">
        <v>54</v>
      </c>
      <c r="C161" s="2" t="s">
        <v>23</v>
      </c>
      <c r="D161" s="2" t="s">
        <v>62</v>
      </c>
      <c r="E161" s="2" t="s">
        <v>37</v>
      </c>
      <c r="F161" s="2" t="s">
        <v>26</v>
      </c>
      <c r="G161" s="4" t="n">
        <v>29800</v>
      </c>
      <c r="H161" s="3" t="n">
        <v>16</v>
      </c>
      <c r="I161" s="5" t="n">
        <v>40185</v>
      </c>
      <c r="J161" s="2" t="s">
        <v>27</v>
      </c>
      <c r="K161" s="3" t="n">
        <v>1</v>
      </c>
      <c r="L161" s="4" t="n">
        <v>278.58</v>
      </c>
      <c r="M161" s="4" t="n">
        <v>23040.19</v>
      </c>
      <c r="N161" s="3" t="n">
        <v>28</v>
      </c>
      <c r="O161" s="4" t="n">
        <v>40.42</v>
      </c>
      <c r="P161" s="2" t="s">
        <v>68</v>
      </c>
      <c r="Q161" s="4" t="n">
        <v>0</v>
      </c>
      <c r="R161" s="4" t="n">
        <v>0</v>
      </c>
      <c r="S161" s="4" t="n">
        <v>0</v>
      </c>
      <c r="T161" s="4" t="n">
        <v>0</v>
      </c>
      <c r="U161" s="3" t="n">
        <v>647</v>
      </c>
      <c r="V161" s="2"/>
    </row>
    <row r="162" customFormat="false" ht="15" hidden="false" customHeight="false" outlineLevel="0" collapsed="false">
      <c r="A162" s="2" t="s">
        <v>228</v>
      </c>
      <c r="B162" s="3" t="n">
        <v>37</v>
      </c>
      <c r="C162" s="2" t="s">
        <v>23</v>
      </c>
      <c r="D162" s="2" t="s">
        <v>108</v>
      </c>
      <c r="E162" s="2" t="s">
        <v>63</v>
      </c>
      <c r="F162" s="2" t="s">
        <v>26</v>
      </c>
      <c r="G162" s="4" t="n">
        <v>37700</v>
      </c>
      <c r="H162" s="3" t="n">
        <v>9</v>
      </c>
      <c r="I162" s="5" t="n">
        <v>42898</v>
      </c>
      <c r="J162" s="2" t="s">
        <v>27</v>
      </c>
      <c r="K162" s="3" t="n">
        <v>2</v>
      </c>
      <c r="L162" s="4" t="n">
        <v>4221.36</v>
      </c>
      <c r="M162" s="4" t="n">
        <v>0</v>
      </c>
      <c r="N162" s="3" t="n">
        <v>16</v>
      </c>
      <c r="O162" s="4" t="n">
        <v>62.28</v>
      </c>
      <c r="P162" s="3" t="n">
        <v>7</v>
      </c>
      <c r="Q162" s="2"/>
      <c r="R162" s="4" t="n">
        <v>1328.23</v>
      </c>
      <c r="S162" s="2"/>
      <c r="T162" s="2"/>
      <c r="U162" s="3" t="n">
        <v>620</v>
      </c>
      <c r="V162" s="3" t="n">
        <v>1</v>
      </c>
    </row>
    <row r="163" customFormat="false" ht="15" hidden="false" customHeight="false" outlineLevel="0" collapsed="false">
      <c r="A163" s="2" t="s">
        <v>229</v>
      </c>
      <c r="B163" s="3" t="n">
        <v>71</v>
      </c>
      <c r="C163" s="2" t="s">
        <v>29</v>
      </c>
      <c r="D163" s="2" t="s">
        <v>40</v>
      </c>
      <c r="E163" s="2" t="s">
        <v>41</v>
      </c>
      <c r="F163" s="2" t="s">
        <v>26</v>
      </c>
      <c r="G163" s="4" t="n">
        <v>13900</v>
      </c>
      <c r="H163" s="3" t="n">
        <v>17</v>
      </c>
      <c r="I163" s="5" t="n">
        <v>39947</v>
      </c>
      <c r="J163" s="2" t="s">
        <v>27</v>
      </c>
      <c r="K163" s="3" t="n">
        <v>2</v>
      </c>
      <c r="L163" s="4" t="n">
        <v>398.29</v>
      </c>
      <c r="M163" s="2"/>
      <c r="N163" s="3" t="n">
        <v>11</v>
      </c>
      <c r="O163" s="4" t="n">
        <v>52.62</v>
      </c>
      <c r="P163" s="3" t="n">
        <v>6</v>
      </c>
      <c r="Q163" s="4" t="n">
        <v>3500</v>
      </c>
      <c r="R163" s="4" t="n">
        <v>471.05</v>
      </c>
      <c r="S163" s="2"/>
      <c r="T163" s="2"/>
      <c r="U163" s="3" t="n">
        <v>579</v>
      </c>
      <c r="V163" s="3" t="n">
        <v>0</v>
      </c>
    </row>
    <row r="164" customFormat="false" ht="15" hidden="false" customHeight="false" outlineLevel="0" collapsed="false">
      <c r="A164" s="2" t="s">
        <v>230</v>
      </c>
      <c r="B164" s="3" t="n">
        <v>85</v>
      </c>
      <c r="C164" s="2" t="s">
        <v>23</v>
      </c>
      <c r="D164" s="2" t="s">
        <v>56</v>
      </c>
      <c r="E164" s="2" t="s">
        <v>41</v>
      </c>
      <c r="F164" s="2" t="s">
        <v>60</v>
      </c>
      <c r="G164" s="4" t="n">
        <v>19000</v>
      </c>
      <c r="H164" s="3" t="n">
        <v>6</v>
      </c>
      <c r="I164" s="5" t="n">
        <v>44012</v>
      </c>
      <c r="J164" s="2" t="s">
        <v>27</v>
      </c>
      <c r="K164" s="3" t="n">
        <v>5</v>
      </c>
      <c r="L164" s="4" t="n">
        <v>654.12</v>
      </c>
      <c r="M164" s="4" t="n">
        <v>0</v>
      </c>
      <c r="N164" s="3" t="n">
        <v>18</v>
      </c>
      <c r="O164" s="4" t="n">
        <v>46.57</v>
      </c>
      <c r="P164" s="3" t="n">
        <v>3</v>
      </c>
      <c r="Q164" s="4" t="n">
        <v>3500</v>
      </c>
      <c r="R164" s="4" t="n">
        <v>270.5</v>
      </c>
      <c r="S164" s="4" t="n">
        <v>0</v>
      </c>
      <c r="T164" s="4" t="n">
        <v>0</v>
      </c>
      <c r="U164" s="3" t="n">
        <v>658</v>
      </c>
      <c r="V164" s="3" t="n">
        <v>0</v>
      </c>
    </row>
    <row r="165" customFormat="false" ht="15" hidden="false" customHeight="false" outlineLevel="0" collapsed="false">
      <c r="A165" s="2" t="s">
        <v>231</v>
      </c>
      <c r="B165" s="3" t="n">
        <v>30</v>
      </c>
      <c r="C165" s="2" t="s">
        <v>29</v>
      </c>
      <c r="D165" s="2" t="s">
        <v>108</v>
      </c>
      <c r="E165" s="2" t="s">
        <v>37</v>
      </c>
      <c r="F165" s="2" t="s">
        <v>26</v>
      </c>
      <c r="G165" s="4" t="n">
        <v>39000</v>
      </c>
      <c r="H165" s="3" t="n">
        <v>3</v>
      </c>
      <c r="I165" s="5" t="n">
        <v>44934</v>
      </c>
      <c r="J165" s="2" t="s">
        <v>46</v>
      </c>
      <c r="K165" s="3" t="n">
        <v>2</v>
      </c>
      <c r="L165" s="4" t="n">
        <v>21700.49</v>
      </c>
      <c r="M165" s="4" t="n">
        <v>12565.15</v>
      </c>
      <c r="N165" s="3" t="n">
        <v>25</v>
      </c>
      <c r="O165" s="4" t="n">
        <v>56.72</v>
      </c>
      <c r="P165" s="3" t="n">
        <v>2</v>
      </c>
      <c r="Q165" s="4" t="n">
        <v>6500</v>
      </c>
      <c r="R165" s="4" t="n">
        <v>2321.75</v>
      </c>
      <c r="S165" s="4" t="n">
        <v>134000</v>
      </c>
      <c r="T165" s="4" t="n">
        <v>904</v>
      </c>
      <c r="U165" s="3" t="n">
        <v>718</v>
      </c>
      <c r="V165" s="3" t="n">
        <v>1</v>
      </c>
    </row>
    <row r="166" customFormat="false" ht="15" hidden="false" customHeight="false" outlineLevel="0" collapsed="false">
      <c r="A166" s="2" t="s">
        <v>232</v>
      </c>
      <c r="B166" s="3" t="n">
        <v>45</v>
      </c>
      <c r="C166" s="2" t="s">
        <v>29</v>
      </c>
      <c r="D166" s="2" t="s">
        <v>54</v>
      </c>
      <c r="E166" s="2" t="s">
        <v>37</v>
      </c>
      <c r="F166" s="2" t="s">
        <v>26</v>
      </c>
      <c r="G166" s="4" t="n">
        <v>35800</v>
      </c>
      <c r="H166" s="3" t="n">
        <v>12</v>
      </c>
      <c r="I166" s="5" t="n">
        <v>41686</v>
      </c>
      <c r="J166" s="2" t="s">
        <v>27</v>
      </c>
      <c r="K166" s="3" t="n">
        <v>3</v>
      </c>
      <c r="L166" s="4" t="n">
        <v>1701.62</v>
      </c>
      <c r="M166" s="4" t="n">
        <v>13052.65</v>
      </c>
      <c r="N166" s="3" t="n">
        <v>9999</v>
      </c>
      <c r="O166" s="4" t="n">
        <v>54.35</v>
      </c>
      <c r="P166" s="3" t="n">
        <v>3</v>
      </c>
      <c r="Q166" s="4" t="n">
        <v>8500</v>
      </c>
      <c r="R166" s="4" t="n">
        <v>3277.21</v>
      </c>
      <c r="S166" s="4" t="n">
        <v>57000</v>
      </c>
      <c r="T166" s="4" t="n">
        <v>362</v>
      </c>
      <c r="U166" s="3" t="n">
        <v>648</v>
      </c>
      <c r="V166" s="3" t="n">
        <v>0</v>
      </c>
    </row>
    <row r="167" customFormat="false" ht="15" hidden="false" customHeight="false" outlineLevel="0" collapsed="false">
      <c r="A167" s="2" t="s">
        <v>233</v>
      </c>
      <c r="B167" s="3" t="n">
        <v>57</v>
      </c>
      <c r="C167" s="2" t="s">
        <v>29</v>
      </c>
      <c r="D167" s="2" t="s">
        <v>108</v>
      </c>
      <c r="E167" s="2" t="s">
        <v>37</v>
      </c>
      <c r="F167" s="2" t="s">
        <v>26</v>
      </c>
      <c r="G167" s="4" t="n">
        <v>29200</v>
      </c>
      <c r="H167" s="3" t="n">
        <v>9</v>
      </c>
      <c r="I167" s="5" t="n">
        <v>42652</v>
      </c>
      <c r="J167" s="2" t="s">
        <v>27</v>
      </c>
      <c r="K167" s="3" t="n">
        <v>1</v>
      </c>
      <c r="L167" s="4" t="n">
        <v>5694.01</v>
      </c>
      <c r="M167" s="4" t="n">
        <v>14121.54</v>
      </c>
      <c r="N167" s="3" t="n">
        <v>24</v>
      </c>
      <c r="O167" s="4" t="n">
        <v>34.09</v>
      </c>
      <c r="P167" s="3" t="n">
        <v>4</v>
      </c>
      <c r="Q167" s="4" t="n">
        <v>6500</v>
      </c>
      <c r="R167" s="4" t="n">
        <v>476.39</v>
      </c>
      <c r="S167" s="4" t="n">
        <v>117000</v>
      </c>
      <c r="T167" s="4" t="n">
        <v>606</v>
      </c>
      <c r="U167" s="3" t="n">
        <v>600</v>
      </c>
      <c r="V167" s="3" t="n">
        <v>1</v>
      </c>
    </row>
    <row r="168" customFormat="false" ht="15" hidden="false" customHeight="false" outlineLevel="0" collapsed="false">
      <c r="A168" s="2" t="s">
        <v>234</v>
      </c>
      <c r="B168" s="3" t="n">
        <v>58</v>
      </c>
      <c r="C168" s="2" t="s">
        <v>29</v>
      </c>
      <c r="D168" s="2" t="s">
        <v>40</v>
      </c>
      <c r="E168" s="2" t="s">
        <v>37</v>
      </c>
      <c r="F168" s="2" t="s">
        <v>60</v>
      </c>
      <c r="G168" s="4" t="n">
        <v>29600</v>
      </c>
      <c r="H168" s="3" t="n">
        <v>12</v>
      </c>
      <c r="I168" s="5" t="n">
        <v>41630</v>
      </c>
      <c r="J168" s="2" t="s">
        <v>46</v>
      </c>
      <c r="K168" s="3" t="n">
        <v>2</v>
      </c>
      <c r="L168" s="4" t="n">
        <v>2422.08</v>
      </c>
      <c r="M168" s="4" t="n">
        <v>0</v>
      </c>
      <c r="N168" s="3" t="n">
        <v>26</v>
      </c>
      <c r="O168" s="4" t="n">
        <v>31.26</v>
      </c>
      <c r="P168" s="3" t="n">
        <v>6</v>
      </c>
      <c r="Q168" s="4" t="n">
        <v>7000</v>
      </c>
      <c r="R168" s="4" t="n">
        <v>3029.92</v>
      </c>
      <c r="S168" s="4" t="n">
        <v>0</v>
      </c>
      <c r="T168" s="4" t="n">
        <v>0</v>
      </c>
      <c r="U168" s="3" t="n">
        <v>574</v>
      </c>
      <c r="V168" s="2"/>
    </row>
    <row r="169" customFormat="false" ht="15" hidden="false" customHeight="false" outlineLevel="0" collapsed="false">
      <c r="A169" s="2" t="s">
        <v>235</v>
      </c>
      <c r="B169" s="3" t="n">
        <v>40</v>
      </c>
      <c r="C169" s="2" t="s">
        <v>29</v>
      </c>
      <c r="D169" s="2" t="s">
        <v>100</v>
      </c>
      <c r="E169" s="2" t="s">
        <v>37</v>
      </c>
      <c r="F169" s="2" t="s">
        <v>26</v>
      </c>
      <c r="G169" s="4" t="n">
        <v>35900</v>
      </c>
      <c r="H169" s="3" t="n">
        <v>5</v>
      </c>
      <c r="I169" s="5" t="n">
        <v>44099</v>
      </c>
      <c r="J169" s="2" t="s">
        <v>34</v>
      </c>
      <c r="K169" s="3" t="n">
        <v>2</v>
      </c>
      <c r="L169" s="4" t="n">
        <v>10042.56</v>
      </c>
      <c r="M169" s="4" t="n">
        <v>18187.29</v>
      </c>
      <c r="N169" s="3" t="n">
        <v>36</v>
      </c>
      <c r="O169" s="4" t="n">
        <v>69.34</v>
      </c>
      <c r="P169" s="3" t="n">
        <v>0</v>
      </c>
      <c r="Q169" s="4" t="n">
        <v>7500</v>
      </c>
      <c r="R169" s="4" t="n">
        <v>2521.59</v>
      </c>
      <c r="S169" s="2"/>
      <c r="T169" s="2"/>
      <c r="U169" s="3" t="n">
        <v>613</v>
      </c>
      <c r="V169" s="2"/>
    </row>
    <row r="170" customFormat="false" ht="15" hidden="false" customHeight="false" outlineLevel="0" collapsed="false">
      <c r="A170" s="2" t="s">
        <v>236</v>
      </c>
      <c r="B170" s="3" t="n">
        <v>50</v>
      </c>
      <c r="C170" s="2" t="s">
        <v>29</v>
      </c>
      <c r="D170" s="2" t="s">
        <v>51</v>
      </c>
      <c r="E170" s="2" t="s">
        <v>96</v>
      </c>
      <c r="F170" s="2" t="s">
        <v>26</v>
      </c>
      <c r="G170" s="4" t="n">
        <v>119700</v>
      </c>
      <c r="H170" s="3" t="n">
        <v>5</v>
      </c>
      <c r="I170" s="5" t="n">
        <v>44383</v>
      </c>
      <c r="J170" s="2" t="s">
        <v>71</v>
      </c>
      <c r="K170" s="3" t="n">
        <v>2</v>
      </c>
      <c r="L170" s="4" t="n">
        <v>13174.38</v>
      </c>
      <c r="M170" s="4" t="n">
        <v>45890.28</v>
      </c>
      <c r="N170" s="3" t="n">
        <v>52</v>
      </c>
      <c r="O170" s="4" t="n">
        <v>142.33</v>
      </c>
      <c r="P170" s="3" t="n">
        <v>2</v>
      </c>
      <c r="Q170" s="4" t="n">
        <v>15000</v>
      </c>
      <c r="R170" s="4" t="n">
        <v>5657.72</v>
      </c>
      <c r="S170" s="4" t="n">
        <v>304000</v>
      </c>
      <c r="T170" s="4" t="n">
        <v>1506</v>
      </c>
      <c r="U170" s="3" t="n">
        <v>628</v>
      </c>
      <c r="V170" s="3" t="n">
        <v>0</v>
      </c>
    </row>
    <row r="171" customFormat="false" ht="15" hidden="false" customHeight="false" outlineLevel="0" collapsed="false">
      <c r="A171" s="2" t="s">
        <v>237</v>
      </c>
      <c r="B171" s="3" t="n">
        <v>69</v>
      </c>
      <c r="C171" s="2" t="s">
        <v>29</v>
      </c>
      <c r="D171" s="2" t="s">
        <v>54</v>
      </c>
      <c r="E171" s="2" t="s">
        <v>41</v>
      </c>
      <c r="F171" s="2" t="s">
        <v>26</v>
      </c>
      <c r="G171" s="4" t="n">
        <v>20900</v>
      </c>
      <c r="H171" s="3" t="n">
        <v>25</v>
      </c>
      <c r="I171" s="5" t="n">
        <v>36789</v>
      </c>
      <c r="J171" s="2" t="s">
        <v>27</v>
      </c>
      <c r="K171" s="3" t="n">
        <v>1</v>
      </c>
      <c r="L171" s="4" t="n">
        <v>3223.91</v>
      </c>
      <c r="M171" s="4" t="n">
        <v>37220.34</v>
      </c>
      <c r="N171" s="3" t="n">
        <v>24</v>
      </c>
      <c r="O171" s="4" t="n">
        <v>93.74</v>
      </c>
      <c r="P171" s="3" t="n">
        <v>2</v>
      </c>
      <c r="Q171" s="2"/>
      <c r="R171" s="2"/>
      <c r="S171" s="2"/>
      <c r="T171" s="2"/>
      <c r="U171" s="3" t="n">
        <v>614</v>
      </c>
      <c r="V171" s="3" t="n">
        <v>1</v>
      </c>
    </row>
    <row r="172" customFormat="false" ht="15" hidden="false" customHeight="false" outlineLevel="0" collapsed="false">
      <c r="A172" s="2" t="s">
        <v>238</v>
      </c>
      <c r="B172" s="3" t="n">
        <v>48</v>
      </c>
      <c r="C172" s="2" t="s">
        <v>23</v>
      </c>
      <c r="D172" s="2" t="s">
        <v>54</v>
      </c>
      <c r="E172" s="2" t="s">
        <v>52</v>
      </c>
      <c r="F172" s="2" t="s">
        <v>26</v>
      </c>
      <c r="G172" s="4" t="n">
        <v>28300</v>
      </c>
      <c r="H172" s="3" t="n">
        <v>7</v>
      </c>
      <c r="I172" s="5" t="n">
        <v>43551</v>
      </c>
      <c r="J172" s="2" t="s">
        <v>46</v>
      </c>
      <c r="K172" s="3" t="n">
        <v>2</v>
      </c>
      <c r="L172" s="4" t="n">
        <v>1408.9</v>
      </c>
      <c r="M172" s="4" t="n">
        <v>22620.98</v>
      </c>
      <c r="N172" s="3" t="n">
        <v>37</v>
      </c>
      <c r="O172" s="4" t="n">
        <v>35.66</v>
      </c>
      <c r="P172" s="3" t="n">
        <v>5</v>
      </c>
      <c r="Q172" s="4" t="n">
        <v>0</v>
      </c>
      <c r="R172" s="4" t="n">
        <v>0</v>
      </c>
      <c r="S172" s="4" t="n">
        <v>110000</v>
      </c>
      <c r="T172" s="4" t="n">
        <v>547</v>
      </c>
      <c r="U172" s="3" t="n">
        <v>631</v>
      </c>
      <c r="V172" s="2"/>
    </row>
    <row r="173" customFormat="false" ht="15" hidden="false" customHeight="false" outlineLevel="0" collapsed="false">
      <c r="A173" s="2" t="s">
        <v>239</v>
      </c>
      <c r="B173" s="3" t="n">
        <v>57</v>
      </c>
      <c r="C173" s="2" t="s">
        <v>23</v>
      </c>
      <c r="D173" s="2" t="s">
        <v>40</v>
      </c>
      <c r="E173" s="2" t="s">
        <v>52</v>
      </c>
      <c r="F173" s="2" t="s">
        <v>26</v>
      </c>
      <c r="G173" s="4" t="n">
        <v>20300</v>
      </c>
      <c r="H173" s="2"/>
      <c r="I173" s="5" t="n">
        <v>42821</v>
      </c>
      <c r="J173" s="2" t="s">
        <v>34</v>
      </c>
      <c r="K173" s="3" t="n">
        <v>2</v>
      </c>
      <c r="L173" s="4" t="n">
        <v>1523.85</v>
      </c>
      <c r="M173" s="4" t="n">
        <v>16200.15</v>
      </c>
      <c r="N173" s="3" t="n">
        <v>31</v>
      </c>
      <c r="O173" s="4" t="n">
        <v>33.07</v>
      </c>
      <c r="P173" s="3" t="n">
        <v>1</v>
      </c>
      <c r="Q173" s="2"/>
      <c r="R173" s="2"/>
      <c r="S173" s="4" t="n">
        <v>0</v>
      </c>
      <c r="T173" s="4" t="n">
        <v>0</v>
      </c>
      <c r="U173" s="3" t="n">
        <v>618</v>
      </c>
      <c r="V173" s="3" t="n">
        <v>0</v>
      </c>
    </row>
    <row r="174" customFormat="false" ht="15" hidden="false" customHeight="false" outlineLevel="0" collapsed="false">
      <c r="A174" s="2" t="s">
        <v>240</v>
      </c>
      <c r="B174" s="3" t="n">
        <v>54</v>
      </c>
      <c r="C174" s="2" t="s">
        <v>23</v>
      </c>
      <c r="D174" s="2" t="s">
        <v>67</v>
      </c>
      <c r="E174" s="2" t="s">
        <v>63</v>
      </c>
      <c r="F174" s="2" t="s">
        <v>38</v>
      </c>
      <c r="G174" s="4" t="n">
        <v>56500</v>
      </c>
      <c r="H174" s="3" t="n">
        <v>10</v>
      </c>
      <c r="I174" s="5" t="n">
        <v>42289</v>
      </c>
      <c r="J174" s="2" t="s">
        <v>46</v>
      </c>
      <c r="K174" s="3" t="n">
        <v>4</v>
      </c>
      <c r="L174" s="4" t="n">
        <v>1739.85</v>
      </c>
      <c r="M174" s="4" t="n">
        <v>34597.57</v>
      </c>
      <c r="N174" s="3" t="n">
        <v>35</v>
      </c>
      <c r="O174" s="4" t="n">
        <v>58.11</v>
      </c>
      <c r="P174" s="3" t="n">
        <v>4</v>
      </c>
      <c r="Q174" s="4" t="n">
        <v>11000</v>
      </c>
      <c r="R174" s="4" t="n">
        <v>2485.77</v>
      </c>
      <c r="S174" s="4" t="n">
        <v>93000</v>
      </c>
      <c r="T174" s="4" t="n">
        <v>666</v>
      </c>
      <c r="U174" s="3" t="n">
        <v>0</v>
      </c>
      <c r="V174" s="3" t="n">
        <v>0</v>
      </c>
    </row>
    <row r="175" customFormat="false" ht="15" hidden="false" customHeight="false" outlineLevel="0" collapsed="false">
      <c r="A175" s="2" t="s">
        <v>241</v>
      </c>
      <c r="B175" s="3" t="n">
        <v>0</v>
      </c>
      <c r="C175" s="2" t="s">
        <v>23</v>
      </c>
      <c r="D175" s="2" t="s">
        <v>54</v>
      </c>
      <c r="E175" s="2" t="s">
        <v>37</v>
      </c>
      <c r="F175" s="2" t="s">
        <v>26</v>
      </c>
      <c r="G175" s="4" t="n">
        <v>-999</v>
      </c>
      <c r="H175" s="3" t="n">
        <v>6</v>
      </c>
      <c r="I175" s="5" t="n">
        <v>43841</v>
      </c>
      <c r="J175" s="2" t="s">
        <v>27</v>
      </c>
      <c r="K175" s="3" t="n">
        <v>2</v>
      </c>
      <c r="L175" s="4" t="n">
        <v>3446.18</v>
      </c>
      <c r="M175" s="4" t="n">
        <v>0</v>
      </c>
      <c r="N175" s="3" t="n">
        <v>18</v>
      </c>
      <c r="O175" s="4" t="n">
        <v>37.22</v>
      </c>
      <c r="P175" s="3" t="n">
        <v>5</v>
      </c>
      <c r="Q175" s="4" t="n">
        <v>9500</v>
      </c>
      <c r="R175" s="4" t="n">
        <v>3269.64</v>
      </c>
      <c r="S175" s="4" t="n">
        <v>84000</v>
      </c>
      <c r="T175" s="4" t="n">
        <v>629</v>
      </c>
      <c r="U175" s="3" t="n">
        <v>535</v>
      </c>
      <c r="V175" s="3" t="n">
        <v>1</v>
      </c>
    </row>
    <row r="176" customFormat="false" ht="15" hidden="false" customHeight="false" outlineLevel="0" collapsed="false">
      <c r="A176" s="2" t="s">
        <v>242</v>
      </c>
      <c r="B176" s="3" t="n">
        <v>62</v>
      </c>
      <c r="C176" s="2" t="s">
        <v>23</v>
      </c>
      <c r="D176" s="2" t="s">
        <v>67</v>
      </c>
      <c r="E176" s="2" t="s">
        <v>37</v>
      </c>
      <c r="F176" s="2" t="s">
        <v>60</v>
      </c>
      <c r="G176" s="4" t="n">
        <v>52000</v>
      </c>
      <c r="H176" s="3" t="n">
        <v>14</v>
      </c>
      <c r="I176" s="5" t="n">
        <v>41133</v>
      </c>
      <c r="J176" s="2" t="s">
        <v>27</v>
      </c>
      <c r="K176" s="3" t="n">
        <v>2</v>
      </c>
      <c r="L176" s="4" t="n">
        <v>1029.62</v>
      </c>
      <c r="M176" s="4" t="n">
        <v>34867.17</v>
      </c>
      <c r="N176" s="3" t="n">
        <v>30</v>
      </c>
      <c r="O176" s="4" t="n">
        <v>65.45</v>
      </c>
      <c r="P176" s="3" t="n">
        <v>8</v>
      </c>
      <c r="Q176" s="4" t="n">
        <v>11000</v>
      </c>
      <c r="R176" s="4" t="n">
        <v>2524.68</v>
      </c>
      <c r="S176" s="4" t="n">
        <v>109000</v>
      </c>
      <c r="T176" s="4" t="n">
        <v>629</v>
      </c>
      <c r="U176" s="3" t="n">
        <v>673</v>
      </c>
      <c r="V176" s="3" t="n">
        <v>0</v>
      </c>
    </row>
    <row r="177" customFormat="false" ht="15" hidden="false" customHeight="false" outlineLevel="0" collapsed="false">
      <c r="A177" s="2" t="s">
        <v>243</v>
      </c>
      <c r="B177" s="3" t="n">
        <v>56</v>
      </c>
      <c r="C177" s="2" t="s">
        <v>29</v>
      </c>
      <c r="D177" s="2" t="s">
        <v>30</v>
      </c>
      <c r="E177" s="2" t="s">
        <v>37</v>
      </c>
      <c r="F177" s="2" t="s">
        <v>60</v>
      </c>
      <c r="G177" s="4" t="n">
        <v>47100</v>
      </c>
      <c r="H177" s="3" t="n">
        <v>9</v>
      </c>
      <c r="I177" s="5" t="n">
        <v>42875</v>
      </c>
      <c r="J177" s="2" t="s">
        <v>46</v>
      </c>
      <c r="K177" s="3" t="n">
        <v>1</v>
      </c>
      <c r="L177" s="4" t="n">
        <v>3423.73</v>
      </c>
      <c r="M177" s="4" t="n">
        <v>0</v>
      </c>
      <c r="N177" s="3" t="n">
        <v>37</v>
      </c>
      <c r="O177" s="4" t="n">
        <v>64.45</v>
      </c>
      <c r="P177" s="3" t="n">
        <v>4</v>
      </c>
      <c r="Q177" s="2"/>
      <c r="R177" s="2"/>
      <c r="S177" s="4" t="n">
        <v>0</v>
      </c>
      <c r="T177" s="4" t="n">
        <v>0</v>
      </c>
      <c r="U177" s="3" t="n">
        <v>591</v>
      </c>
      <c r="V177" s="2"/>
    </row>
    <row r="178" customFormat="false" ht="15" hidden="false" customHeight="false" outlineLevel="0" collapsed="false">
      <c r="A178" s="2" t="s">
        <v>244</v>
      </c>
      <c r="B178" s="3" t="n">
        <v>41</v>
      </c>
      <c r="C178" s="2" t="s">
        <v>29</v>
      </c>
      <c r="D178" s="2" t="s">
        <v>108</v>
      </c>
      <c r="E178" s="2" t="s">
        <v>49</v>
      </c>
      <c r="F178" s="2" t="s">
        <v>26</v>
      </c>
      <c r="G178" s="4" t="n">
        <v>35500</v>
      </c>
      <c r="H178" s="3" t="n">
        <v>5</v>
      </c>
      <c r="I178" s="5" t="n">
        <v>44206</v>
      </c>
      <c r="J178" s="2" t="s">
        <v>34</v>
      </c>
      <c r="K178" s="3" t="n">
        <v>3</v>
      </c>
      <c r="L178" s="4" t="n">
        <v>2659.53</v>
      </c>
      <c r="M178" s="4" t="n">
        <v>18227.66</v>
      </c>
      <c r="N178" s="3" t="n">
        <v>35</v>
      </c>
      <c r="O178" s="4" t="n">
        <v>76.56</v>
      </c>
      <c r="P178" s="3" t="n">
        <v>2</v>
      </c>
      <c r="Q178" s="4" t="n">
        <v>5500</v>
      </c>
      <c r="R178" s="4" t="n">
        <v>1293.37</v>
      </c>
      <c r="S178" s="2"/>
      <c r="T178" s="2"/>
      <c r="U178" s="3" t="n">
        <v>672</v>
      </c>
      <c r="V178" s="3" t="n">
        <v>0</v>
      </c>
    </row>
    <row r="179" customFormat="false" ht="15" hidden="false" customHeight="false" outlineLevel="0" collapsed="false">
      <c r="A179" s="2" t="s">
        <v>245</v>
      </c>
      <c r="B179" s="3" t="n">
        <v>56</v>
      </c>
      <c r="C179" s="2" t="s">
        <v>29</v>
      </c>
      <c r="D179" s="2" t="s">
        <v>100</v>
      </c>
      <c r="E179" s="2" t="s">
        <v>25</v>
      </c>
      <c r="F179" s="2" t="s">
        <v>38</v>
      </c>
      <c r="G179" s="4" t="n">
        <v>27200</v>
      </c>
      <c r="H179" s="3" t="n">
        <v>7</v>
      </c>
      <c r="I179" s="5" t="n">
        <v>43592</v>
      </c>
      <c r="J179" s="2" t="s">
        <v>27</v>
      </c>
      <c r="K179" s="3" t="n">
        <v>3</v>
      </c>
      <c r="L179" s="4" t="n">
        <v>2152.08</v>
      </c>
      <c r="M179" s="4" t="n">
        <v>0</v>
      </c>
      <c r="N179" s="3" t="n">
        <v>19</v>
      </c>
      <c r="O179" s="4" t="n">
        <v>70.35</v>
      </c>
      <c r="P179" s="3" t="n">
        <v>5</v>
      </c>
      <c r="Q179" s="4" t="n">
        <v>6500</v>
      </c>
      <c r="R179" s="4" t="n">
        <v>1372.77</v>
      </c>
      <c r="S179" s="4" t="n">
        <v>0</v>
      </c>
      <c r="T179" s="4" t="n">
        <v>0</v>
      </c>
      <c r="U179" s="3" t="n">
        <v>688</v>
      </c>
      <c r="V179" s="3" t="n">
        <v>0</v>
      </c>
    </row>
    <row r="180" customFormat="false" ht="15" hidden="false" customHeight="false" outlineLevel="0" collapsed="false">
      <c r="A180" s="2" t="s">
        <v>246</v>
      </c>
      <c r="B180" s="3" t="n">
        <v>49</v>
      </c>
      <c r="C180" s="2" t="s">
        <v>23</v>
      </c>
      <c r="D180" s="2" t="s">
        <v>40</v>
      </c>
      <c r="E180" s="2" t="s">
        <v>31</v>
      </c>
      <c r="F180" s="2" t="s">
        <v>26</v>
      </c>
      <c r="G180" s="4" t="n">
        <v>55500</v>
      </c>
      <c r="H180" s="3" t="n">
        <v>7</v>
      </c>
      <c r="I180" s="5" t="n">
        <v>43377</v>
      </c>
      <c r="J180" s="2" t="s">
        <v>27</v>
      </c>
      <c r="K180" s="3" t="n">
        <v>3</v>
      </c>
      <c r="L180" s="4" t="n">
        <v>3611.06</v>
      </c>
      <c r="M180" s="4" t="n">
        <v>20617.2</v>
      </c>
      <c r="N180" s="3" t="n">
        <v>32</v>
      </c>
      <c r="O180" s="4" t="n">
        <v>75.05</v>
      </c>
      <c r="P180" s="3" t="n">
        <v>6</v>
      </c>
      <c r="Q180" s="4" t="n">
        <v>9500</v>
      </c>
      <c r="R180" s="4" t="n">
        <v>2042.47</v>
      </c>
      <c r="S180" s="4" t="n">
        <v>0</v>
      </c>
      <c r="T180" s="4" t="n">
        <v>0</v>
      </c>
      <c r="U180" s="2"/>
      <c r="V180" s="3" t="n">
        <v>0</v>
      </c>
    </row>
    <row r="181" customFormat="false" ht="15" hidden="false" customHeight="false" outlineLevel="0" collapsed="false">
      <c r="A181" s="2" t="s">
        <v>247</v>
      </c>
      <c r="B181" s="3" t="n">
        <v>56</v>
      </c>
      <c r="C181" s="2" t="s">
        <v>29</v>
      </c>
      <c r="D181" s="2" t="s">
        <v>51</v>
      </c>
      <c r="E181" s="2" t="s">
        <v>63</v>
      </c>
      <c r="F181" s="2" t="s">
        <v>38</v>
      </c>
      <c r="G181" s="4" t="n">
        <v>38200</v>
      </c>
      <c r="H181" s="3" t="n">
        <v>23</v>
      </c>
      <c r="I181" s="5" t="n">
        <v>37569</v>
      </c>
      <c r="J181" s="2" t="s">
        <v>27</v>
      </c>
      <c r="K181" s="3" t="n">
        <v>4</v>
      </c>
      <c r="L181" s="4" t="n">
        <v>3639.23</v>
      </c>
      <c r="M181" s="4" t="n">
        <v>49829.28</v>
      </c>
      <c r="N181" s="3" t="n">
        <v>26</v>
      </c>
      <c r="O181" s="4" t="n">
        <v>60.37</v>
      </c>
      <c r="P181" s="3" t="n">
        <v>5</v>
      </c>
      <c r="Q181" s="4" t="n">
        <v>9000</v>
      </c>
      <c r="R181" s="4" t="n">
        <v>179.58</v>
      </c>
      <c r="S181" s="4" t="n">
        <v>0</v>
      </c>
      <c r="T181" s="4" t="n">
        <v>0</v>
      </c>
      <c r="U181" s="3" t="n">
        <v>669</v>
      </c>
      <c r="V181" s="3" t="n">
        <v>0</v>
      </c>
    </row>
    <row r="182" customFormat="false" ht="15" hidden="false" customHeight="false" outlineLevel="0" collapsed="false">
      <c r="A182" s="2" t="s">
        <v>248</v>
      </c>
      <c r="B182" s="3" t="n">
        <v>47</v>
      </c>
      <c r="C182" s="2" t="s">
        <v>23</v>
      </c>
      <c r="D182" s="2" t="s">
        <v>98</v>
      </c>
      <c r="E182" s="2" t="s">
        <v>63</v>
      </c>
      <c r="F182" s="2" t="s">
        <v>38</v>
      </c>
      <c r="G182" s="2"/>
      <c r="H182" s="3" t="n">
        <v>22</v>
      </c>
      <c r="I182" s="5" t="n">
        <v>38117</v>
      </c>
      <c r="J182" s="2" t="s">
        <v>34</v>
      </c>
      <c r="K182" s="3" t="n">
        <v>4</v>
      </c>
      <c r="L182" s="4" t="n">
        <v>999.09</v>
      </c>
      <c r="M182" s="4" t="n">
        <v>47244.82</v>
      </c>
      <c r="N182" s="3" t="n">
        <v>32</v>
      </c>
      <c r="O182" s="4" t="n">
        <v>58.16</v>
      </c>
      <c r="P182" s="3" t="n">
        <v>2</v>
      </c>
      <c r="Q182" s="4" t="n">
        <v>8500</v>
      </c>
      <c r="R182" s="4" t="n">
        <v>1885.13</v>
      </c>
      <c r="S182" s="4" t="n">
        <v>0</v>
      </c>
      <c r="T182" s="4" t="n">
        <v>0</v>
      </c>
      <c r="U182" s="3" t="n">
        <v>624</v>
      </c>
      <c r="V182" s="3" t="n">
        <v>0</v>
      </c>
    </row>
    <row r="183" customFormat="false" ht="15" hidden="false" customHeight="false" outlineLevel="0" collapsed="false">
      <c r="A183" s="2" t="s">
        <v>249</v>
      </c>
      <c r="B183" s="3" t="n">
        <v>49</v>
      </c>
      <c r="C183" s="2" t="s">
        <v>29</v>
      </c>
      <c r="D183" s="2" t="s">
        <v>98</v>
      </c>
      <c r="E183" s="2" t="s">
        <v>63</v>
      </c>
      <c r="F183" s="2" t="s">
        <v>26</v>
      </c>
      <c r="G183" s="4" t="n">
        <v>60700</v>
      </c>
      <c r="H183" s="3" t="n">
        <v>25</v>
      </c>
      <c r="I183" s="5" t="n">
        <v>37112</v>
      </c>
      <c r="J183" s="2" t="s">
        <v>34</v>
      </c>
      <c r="K183" s="3" t="n">
        <v>1</v>
      </c>
      <c r="L183" s="4" t="n">
        <v>5372.36</v>
      </c>
      <c r="M183" s="2"/>
      <c r="N183" s="3" t="n">
        <v>28</v>
      </c>
      <c r="O183" s="4" t="n">
        <v>49.25</v>
      </c>
      <c r="P183" s="3" t="n">
        <v>2</v>
      </c>
      <c r="Q183" s="2"/>
      <c r="R183" s="2"/>
      <c r="S183" s="2"/>
      <c r="T183" s="2"/>
      <c r="U183" s="3" t="n">
        <v>771</v>
      </c>
      <c r="V183" s="3" t="n">
        <v>0</v>
      </c>
    </row>
    <row r="184" customFormat="false" ht="15" hidden="false" customHeight="false" outlineLevel="0" collapsed="false">
      <c r="A184" s="2" t="s">
        <v>250</v>
      </c>
      <c r="B184" s="3" t="n">
        <v>52</v>
      </c>
      <c r="C184" s="2" t="s">
        <v>23</v>
      </c>
      <c r="D184" s="2" t="s">
        <v>54</v>
      </c>
      <c r="E184" s="2" t="s">
        <v>63</v>
      </c>
      <c r="F184" s="2" t="s">
        <v>26</v>
      </c>
      <c r="G184" s="4" t="n">
        <v>42300</v>
      </c>
      <c r="H184" s="3" t="n">
        <v>9</v>
      </c>
      <c r="I184" s="5" t="n">
        <v>42915</v>
      </c>
      <c r="J184" s="2" t="s">
        <v>46</v>
      </c>
      <c r="K184" s="3" t="n">
        <v>3</v>
      </c>
      <c r="L184" s="4" t="n">
        <v>-1272.18</v>
      </c>
      <c r="M184" s="4" t="n">
        <v>55648.27</v>
      </c>
      <c r="N184" s="3" t="n">
        <v>30</v>
      </c>
      <c r="O184" s="4" t="n">
        <v>81.25</v>
      </c>
      <c r="P184" s="3" t="n">
        <v>2</v>
      </c>
      <c r="Q184" s="2"/>
      <c r="R184" s="2"/>
      <c r="S184" s="4" t="n">
        <v>0</v>
      </c>
      <c r="T184" s="4" t="n">
        <v>0</v>
      </c>
      <c r="U184" s="3" t="n">
        <v>643</v>
      </c>
      <c r="V184" s="3" t="n">
        <v>0</v>
      </c>
    </row>
    <row r="185" customFormat="false" ht="15" hidden="false" customHeight="false" outlineLevel="0" collapsed="false">
      <c r="A185" s="2" t="s">
        <v>251</v>
      </c>
      <c r="B185" s="3" t="n">
        <v>48</v>
      </c>
      <c r="C185" s="2" t="s">
        <v>29</v>
      </c>
      <c r="D185" s="2" t="s">
        <v>67</v>
      </c>
      <c r="E185" s="2" t="s">
        <v>52</v>
      </c>
      <c r="F185" s="2" t="s">
        <v>38</v>
      </c>
      <c r="G185" s="4" t="n">
        <v>12700</v>
      </c>
      <c r="H185" s="3" t="n">
        <v>13</v>
      </c>
      <c r="I185" s="5" t="n">
        <v>41247</v>
      </c>
      <c r="J185" s="2" t="s">
        <v>34</v>
      </c>
      <c r="K185" s="3" t="n">
        <v>5</v>
      </c>
      <c r="L185" s="4" t="n">
        <v>1725.38</v>
      </c>
      <c r="M185" s="4" t="n">
        <v>16807.68</v>
      </c>
      <c r="N185" s="3" t="n">
        <v>0</v>
      </c>
      <c r="O185" s="2"/>
      <c r="P185" s="3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3" t="n">
        <v>650</v>
      </c>
      <c r="V185" s="3" t="n">
        <v>1</v>
      </c>
    </row>
    <row r="186" customFormat="false" ht="15" hidden="false" customHeight="false" outlineLevel="0" collapsed="false">
      <c r="A186" s="2" t="s">
        <v>252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customFormat="false" ht="15" hidden="false" customHeight="false" outlineLevel="0" collapsed="false">
      <c r="A187" s="2" t="s">
        <v>253</v>
      </c>
      <c r="B187" s="3" t="n">
        <v>57</v>
      </c>
      <c r="C187" s="2" t="s">
        <v>23</v>
      </c>
      <c r="D187" s="2" t="s">
        <v>56</v>
      </c>
      <c r="E187" s="2" t="s">
        <v>37</v>
      </c>
      <c r="F187" s="2" t="s">
        <v>26</v>
      </c>
      <c r="G187" s="4" t="n">
        <v>40000</v>
      </c>
      <c r="H187" s="3" t="n">
        <v>21</v>
      </c>
      <c r="I187" s="5" t="n">
        <v>38420</v>
      </c>
      <c r="J187" s="2" t="s">
        <v>27</v>
      </c>
      <c r="K187" s="3" t="n">
        <v>4</v>
      </c>
      <c r="L187" s="4" t="n">
        <v>2187.09</v>
      </c>
      <c r="M187" s="4" t="n">
        <v>0</v>
      </c>
      <c r="N187" s="3" t="n">
        <v>20</v>
      </c>
      <c r="O187" s="4" t="n">
        <v>84.03</v>
      </c>
      <c r="P187" s="3" t="n">
        <v>5</v>
      </c>
      <c r="Q187" s="4" t="n">
        <v>9500</v>
      </c>
      <c r="R187" s="4" t="n">
        <v>96.34</v>
      </c>
      <c r="S187" s="4" t="n">
        <v>0</v>
      </c>
      <c r="T187" s="4" t="n">
        <v>0</v>
      </c>
      <c r="U187" s="3" t="n">
        <v>673</v>
      </c>
      <c r="V187" s="3" t="n">
        <v>1</v>
      </c>
    </row>
    <row r="188" customFormat="false" ht="15" hidden="false" customHeight="false" outlineLevel="0" collapsed="false">
      <c r="A188" s="2" t="s">
        <v>254</v>
      </c>
      <c r="B188" s="3" t="n">
        <v>46</v>
      </c>
      <c r="C188" s="2" t="s">
        <v>23</v>
      </c>
      <c r="D188" s="2" t="s">
        <v>98</v>
      </c>
      <c r="E188" s="2" t="s">
        <v>63</v>
      </c>
      <c r="F188" s="2"/>
      <c r="G188" s="4" t="n">
        <v>73600</v>
      </c>
      <c r="H188" s="3" t="n">
        <v>10</v>
      </c>
      <c r="I188" s="5" t="n">
        <v>42373</v>
      </c>
      <c r="J188" s="2" t="s">
        <v>34</v>
      </c>
      <c r="K188" s="3" t="n">
        <v>3</v>
      </c>
      <c r="L188" s="4" t="n">
        <v>3899.94</v>
      </c>
      <c r="M188" s="4" t="n">
        <v>0</v>
      </c>
      <c r="N188" s="3" t="n">
        <v>57</v>
      </c>
      <c r="O188" s="4" t="n">
        <v>101.72</v>
      </c>
      <c r="P188" s="3" t="n">
        <v>1</v>
      </c>
      <c r="Q188" s="4" t="n">
        <v>14000</v>
      </c>
      <c r="R188" s="4" t="n">
        <v>5327.29</v>
      </c>
      <c r="S188" s="4" t="n">
        <v>0</v>
      </c>
      <c r="T188" s="4" t="n">
        <v>0</v>
      </c>
      <c r="U188" s="3" t="n">
        <v>634</v>
      </c>
      <c r="V188" s="3" t="n">
        <v>1</v>
      </c>
    </row>
    <row r="189" customFormat="false" ht="15" hidden="false" customHeight="false" outlineLevel="0" collapsed="false">
      <c r="A189" s="2" t="s">
        <v>255</v>
      </c>
      <c r="B189" s="3" t="n">
        <v>56</v>
      </c>
      <c r="C189" s="2" t="s">
        <v>23</v>
      </c>
      <c r="D189" s="2" t="s">
        <v>51</v>
      </c>
      <c r="E189" s="2" t="s">
        <v>37</v>
      </c>
      <c r="F189" s="2" t="s">
        <v>60</v>
      </c>
      <c r="G189" s="4" t="n">
        <v>26000</v>
      </c>
      <c r="H189" s="3" t="n">
        <v>18</v>
      </c>
      <c r="I189" s="5" t="n">
        <v>39581</v>
      </c>
      <c r="J189" s="2" t="s">
        <v>46</v>
      </c>
      <c r="K189" s="3" t="n">
        <v>2</v>
      </c>
      <c r="L189" s="4" t="n">
        <v>1340.89</v>
      </c>
      <c r="M189" s="2"/>
      <c r="N189" s="3" t="n">
        <v>28</v>
      </c>
      <c r="O189" s="4" t="n">
        <v>39.52</v>
      </c>
      <c r="P189" s="3" t="n">
        <v>1</v>
      </c>
      <c r="Q189" s="4" t="n">
        <v>5000</v>
      </c>
      <c r="R189" s="4" t="n">
        <v>1982.9</v>
      </c>
      <c r="S189" s="2"/>
      <c r="T189" s="2"/>
      <c r="U189" s="3" t="n">
        <v>565</v>
      </c>
      <c r="V189" s="3" t="n">
        <v>0</v>
      </c>
    </row>
    <row r="190" customFormat="false" ht="15" hidden="false" customHeight="false" outlineLevel="0" collapsed="false">
      <c r="A190" s="2" t="s">
        <v>256</v>
      </c>
      <c r="B190" s="3" t="n">
        <v>44</v>
      </c>
      <c r="C190" s="2" t="s">
        <v>23</v>
      </c>
      <c r="D190" s="2" t="s">
        <v>40</v>
      </c>
      <c r="E190" s="2" t="s">
        <v>52</v>
      </c>
      <c r="F190" s="2" t="s">
        <v>26</v>
      </c>
      <c r="G190" s="4" t="n">
        <v>21800</v>
      </c>
      <c r="H190" s="3" t="n">
        <v>9</v>
      </c>
      <c r="I190" s="5" t="n">
        <v>42757</v>
      </c>
      <c r="J190" s="2" t="s">
        <v>46</v>
      </c>
      <c r="K190" s="3" t="n">
        <v>4</v>
      </c>
      <c r="L190" s="4" t="n">
        <v>1069.72</v>
      </c>
      <c r="M190" s="4" t="n">
        <v>10536.27</v>
      </c>
      <c r="N190" s="3" t="n">
        <v>24</v>
      </c>
      <c r="O190" s="4" t="n">
        <v>36.93</v>
      </c>
      <c r="P190" s="3" t="n">
        <v>1</v>
      </c>
      <c r="Q190" s="4" t="n">
        <v>5000</v>
      </c>
      <c r="R190" s="4" t="n">
        <v>468.63</v>
      </c>
      <c r="S190" s="2"/>
      <c r="T190" s="2"/>
      <c r="U190" s="3" t="n">
        <v>563</v>
      </c>
      <c r="V190" s="3" t="n">
        <v>0</v>
      </c>
    </row>
    <row r="191" customFormat="false" ht="15" hidden="false" customHeight="false" outlineLevel="0" collapsed="false">
      <c r="A191" s="2" t="s">
        <v>257</v>
      </c>
      <c r="B191" s="3" t="n">
        <v>21</v>
      </c>
      <c r="C191" s="2" t="s">
        <v>23</v>
      </c>
      <c r="D191" s="2" t="s">
        <v>67</v>
      </c>
      <c r="E191" s="2" t="s">
        <v>134</v>
      </c>
      <c r="F191" s="2" t="s">
        <v>38</v>
      </c>
      <c r="G191" s="4" t="n">
        <v>4800</v>
      </c>
      <c r="H191" s="3" t="n">
        <v>1</v>
      </c>
      <c r="I191" s="5" t="n">
        <v>45691</v>
      </c>
      <c r="J191" s="2" t="s">
        <v>27</v>
      </c>
      <c r="K191" s="3" t="n">
        <v>1</v>
      </c>
      <c r="L191" s="4" t="n">
        <v>786.32</v>
      </c>
      <c r="M191" s="4" t="n">
        <v>1113</v>
      </c>
      <c r="N191" s="3" t="n">
        <v>9</v>
      </c>
      <c r="O191" s="4" t="n">
        <v>29.91</v>
      </c>
      <c r="P191" s="3" t="n">
        <v>3</v>
      </c>
      <c r="Q191" s="4" t="n">
        <v>500</v>
      </c>
      <c r="R191" s="4" t="n">
        <v>316.28</v>
      </c>
      <c r="S191" s="4" t="n">
        <v>0</v>
      </c>
      <c r="T191" s="4" t="n">
        <v>0</v>
      </c>
      <c r="U191" s="3" t="n">
        <v>475</v>
      </c>
      <c r="V191" s="3" t="n">
        <v>0</v>
      </c>
    </row>
    <row r="192" customFormat="false" ht="15" hidden="false" customHeight="false" outlineLevel="0" collapsed="false">
      <c r="A192" s="2" t="s">
        <v>258</v>
      </c>
      <c r="B192" s="3" t="n">
        <v>50</v>
      </c>
      <c r="C192" s="2" t="s">
        <v>23</v>
      </c>
      <c r="D192" s="2"/>
      <c r="E192" s="2" t="s">
        <v>37</v>
      </c>
      <c r="F192" s="2" t="s">
        <v>26</v>
      </c>
      <c r="G192" s="4" t="n">
        <v>23000</v>
      </c>
      <c r="H192" s="3" t="n">
        <v>6</v>
      </c>
      <c r="I192" s="5" t="n">
        <v>44023</v>
      </c>
      <c r="J192" s="2" t="s">
        <v>27</v>
      </c>
      <c r="K192" s="3" t="n">
        <v>1</v>
      </c>
      <c r="L192" s="4" t="n">
        <v>-589.44</v>
      </c>
      <c r="M192" s="4" t="n">
        <v>7183.53</v>
      </c>
      <c r="N192" s="3" t="n">
        <v>14</v>
      </c>
      <c r="O192" s="4" t="n">
        <v>36.84</v>
      </c>
      <c r="P192" s="3" t="n">
        <v>7</v>
      </c>
      <c r="Q192" s="4" t="n">
        <v>3000</v>
      </c>
      <c r="R192" s="4" t="n">
        <v>458.16</v>
      </c>
      <c r="S192" s="4" t="n">
        <v>0</v>
      </c>
      <c r="T192" s="4" t="n">
        <v>0</v>
      </c>
      <c r="U192" s="3" t="n">
        <v>622</v>
      </c>
      <c r="V192" s="3" t="n">
        <v>0</v>
      </c>
    </row>
    <row r="193" customFormat="false" ht="15" hidden="false" customHeight="false" outlineLevel="0" collapsed="false">
      <c r="A193" s="2" t="s">
        <v>259</v>
      </c>
      <c r="B193" s="3" t="n">
        <v>73</v>
      </c>
      <c r="C193" s="2" t="s">
        <v>29</v>
      </c>
      <c r="D193" s="2" t="s">
        <v>260</v>
      </c>
      <c r="E193" s="2" t="s">
        <v>41</v>
      </c>
      <c r="F193" s="2" t="s">
        <v>103</v>
      </c>
      <c r="G193" s="4" t="n">
        <v>-999</v>
      </c>
      <c r="H193" s="3" t="n">
        <v>18</v>
      </c>
      <c r="I193" s="5" t="n">
        <v>39375</v>
      </c>
      <c r="J193" s="2" t="s">
        <v>27</v>
      </c>
      <c r="K193" s="3" t="n">
        <v>2</v>
      </c>
      <c r="L193" s="4" t="n">
        <v>4010.28</v>
      </c>
      <c r="M193" s="4" t="n">
        <v>11223.22</v>
      </c>
      <c r="N193" s="3" t="n">
        <v>27</v>
      </c>
      <c r="O193" s="4" t="n">
        <v>42.11</v>
      </c>
      <c r="P193" s="3" t="n">
        <v>4</v>
      </c>
      <c r="Q193" s="4" t="n">
        <v>3000</v>
      </c>
      <c r="R193" s="4" t="n">
        <v>1136.77</v>
      </c>
      <c r="S193" s="4" t="n">
        <v>0</v>
      </c>
      <c r="T193" s="4" t="n">
        <v>0</v>
      </c>
      <c r="U193" s="3" t="n">
        <v>632</v>
      </c>
      <c r="V193" s="3" t="n">
        <v>0</v>
      </c>
    </row>
    <row r="194" customFormat="false" ht="15" hidden="false" customHeight="false" outlineLevel="0" collapsed="false">
      <c r="A194" s="2" t="s">
        <v>261</v>
      </c>
      <c r="B194" s="3" t="n">
        <v>29</v>
      </c>
      <c r="C194" s="2" t="s">
        <v>29</v>
      </c>
      <c r="D194" s="2" t="s">
        <v>24</v>
      </c>
      <c r="E194" s="2" t="s">
        <v>93</v>
      </c>
      <c r="F194" s="2" t="s">
        <v>38</v>
      </c>
      <c r="G194" s="4" t="n">
        <v>3000</v>
      </c>
      <c r="H194" s="3" t="n">
        <v>6</v>
      </c>
      <c r="I194" s="5" t="n">
        <v>43823</v>
      </c>
      <c r="J194" s="2" t="s">
        <v>46</v>
      </c>
      <c r="K194" s="3" t="n">
        <v>1</v>
      </c>
      <c r="L194" s="4" t="n">
        <v>115.7</v>
      </c>
      <c r="M194" s="4" t="n">
        <v>0</v>
      </c>
      <c r="N194" s="3" t="n">
        <v>15</v>
      </c>
      <c r="O194" s="4" t="n">
        <v>62.3</v>
      </c>
      <c r="P194" s="3" t="n">
        <v>2</v>
      </c>
      <c r="Q194" s="4" t="n">
        <v>500</v>
      </c>
      <c r="R194" s="4" t="n">
        <v>3.2</v>
      </c>
      <c r="S194" s="4" t="n">
        <v>0</v>
      </c>
      <c r="T194" s="4" t="n">
        <v>0</v>
      </c>
      <c r="U194" s="3" t="n">
        <v>561</v>
      </c>
      <c r="V194" s="3" t="n">
        <v>1</v>
      </c>
    </row>
    <row r="195" customFormat="false" ht="15" hidden="false" customHeight="false" outlineLevel="0" collapsed="false">
      <c r="A195" s="2" t="s">
        <v>262</v>
      </c>
      <c r="B195" s="3" t="n">
        <v>30</v>
      </c>
      <c r="C195" s="2" t="s">
        <v>29</v>
      </c>
      <c r="D195" s="2" t="s">
        <v>132</v>
      </c>
      <c r="E195" s="2" t="s">
        <v>25</v>
      </c>
      <c r="F195" s="2" t="s">
        <v>38</v>
      </c>
      <c r="G195" s="4" t="n">
        <v>34800</v>
      </c>
      <c r="H195" s="3" t="n">
        <v>1</v>
      </c>
      <c r="I195" s="5" t="n">
        <v>45757</v>
      </c>
      <c r="J195" s="2" t="s">
        <v>34</v>
      </c>
      <c r="K195" s="3" t="n">
        <v>1</v>
      </c>
      <c r="L195" s="4" t="n">
        <v>1442.2</v>
      </c>
      <c r="M195" s="4" t="n">
        <v>14001.85</v>
      </c>
      <c r="N195" s="3" t="n">
        <v>34</v>
      </c>
      <c r="O195" s="4" t="n">
        <v>73.86</v>
      </c>
      <c r="P195" s="3" t="n">
        <v>0</v>
      </c>
      <c r="Q195" s="4" t="n">
        <v>6000</v>
      </c>
      <c r="R195" s="4" t="n">
        <v>325.56</v>
      </c>
      <c r="S195" s="2"/>
      <c r="T195" s="2"/>
      <c r="U195" s="3" t="n">
        <v>577</v>
      </c>
      <c r="V195" s="3" t="n">
        <v>0</v>
      </c>
    </row>
    <row r="196" customFormat="false" ht="15" hidden="false" customHeight="false" outlineLevel="0" collapsed="false">
      <c r="A196" s="2" t="s">
        <v>263</v>
      </c>
      <c r="B196" s="3" t="n">
        <v>36</v>
      </c>
      <c r="C196" s="2" t="s">
        <v>23</v>
      </c>
      <c r="D196" s="2" t="s">
        <v>108</v>
      </c>
      <c r="E196" s="2" t="s">
        <v>52</v>
      </c>
      <c r="F196" s="2" t="s">
        <v>26</v>
      </c>
      <c r="G196" s="4" t="n">
        <v>23100</v>
      </c>
      <c r="H196" s="3" t="n">
        <v>11</v>
      </c>
      <c r="I196" s="5" t="n">
        <v>41929</v>
      </c>
      <c r="J196" s="2" t="s">
        <v>27</v>
      </c>
      <c r="K196" s="3" t="n">
        <v>3</v>
      </c>
      <c r="L196" s="4" t="n">
        <v>3106.62</v>
      </c>
      <c r="M196" s="4" t="n">
        <v>21668.71</v>
      </c>
      <c r="N196" s="3" t="n">
        <v>16</v>
      </c>
      <c r="O196" s="4" t="n">
        <v>53.45</v>
      </c>
      <c r="P196" s="3" t="n">
        <v>4</v>
      </c>
      <c r="Q196" s="4" t="n">
        <v>0</v>
      </c>
      <c r="R196" s="4" t="n">
        <v>0</v>
      </c>
      <c r="S196" s="4" t="n">
        <v>42000</v>
      </c>
      <c r="T196" s="4" t="n">
        <v>263</v>
      </c>
      <c r="U196" s="3" t="n">
        <v>585</v>
      </c>
      <c r="V196" s="3" t="n">
        <v>2</v>
      </c>
    </row>
    <row r="197" customFormat="false" ht="15" hidden="false" customHeight="false" outlineLevel="0" collapsed="false">
      <c r="A197" s="2" t="s">
        <v>264</v>
      </c>
      <c r="B197" s="3" t="n">
        <v>45</v>
      </c>
      <c r="C197" s="2" t="s">
        <v>29</v>
      </c>
      <c r="D197" s="2" t="s">
        <v>108</v>
      </c>
      <c r="E197" s="2" t="s">
        <v>25</v>
      </c>
      <c r="F197" s="2" t="s">
        <v>26</v>
      </c>
      <c r="G197" s="4" t="n">
        <v>28600</v>
      </c>
      <c r="H197" s="3" t="n">
        <v>7</v>
      </c>
      <c r="I197" s="5" t="n">
        <v>43368</v>
      </c>
      <c r="J197" s="2" t="s">
        <v>34</v>
      </c>
      <c r="K197" s="3" t="n">
        <v>1</v>
      </c>
      <c r="L197" s="4" t="n">
        <v>6495.02</v>
      </c>
      <c r="M197" s="4" t="n">
        <v>0</v>
      </c>
      <c r="N197" s="3" t="n">
        <v>36</v>
      </c>
      <c r="O197" s="4" t="n">
        <v>46.84</v>
      </c>
      <c r="P197" s="3" t="n">
        <v>0</v>
      </c>
      <c r="Q197" s="4" t="n">
        <v>6500</v>
      </c>
      <c r="R197" s="4" t="n">
        <v>830.2</v>
      </c>
      <c r="S197" s="2"/>
      <c r="T197" s="2"/>
      <c r="U197" s="3" t="n">
        <v>586</v>
      </c>
      <c r="V197" s="3" t="n">
        <v>0</v>
      </c>
    </row>
    <row r="198" customFormat="false" ht="15" hidden="false" customHeight="false" outlineLevel="0" collapsed="false">
      <c r="A198" s="2" t="s">
        <v>265</v>
      </c>
      <c r="B198" s="3" t="n">
        <v>28</v>
      </c>
      <c r="C198" s="2"/>
      <c r="D198" s="2" t="s">
        <v>44</v>
      </c>
      <c r="E198" s="2" t="s">
        <v>37</v>
      </c>
      <c r="F198" s="2" t="s">
        <v>26</v>
      </c>
      <c r="G198" s="4" t="n">
        <v>19800</v>
      </c>
      <c r="H198" s="3" t="n">
        <v>2</v>
      </c>
      <c r="I198" s="5" t="n">
        <v>45433</v>
      </c>
      <c r="J198" s="2" t="s">
        <v>34</v>
      </c>
      <c r="K198" s="3" t="n">
        <v>1</v>
      </c>
      <c r="L198" s="4" t="n">
        <v>623.91</v>
      </c>
      <c r="M198" s="4" t="n">
        <v>0</v>
      </c>
      <c r="N198" s="3" t="n">
        <v>31</v>
      </c>
      <c r="O198" s="4" t="n">
        <v>71.32</v>
      </c>
      <c r="P198" s="3" t="n">
        <v>0</v>
      </c>
      <c r="Q198" s="4" t="n">
        <v>3000</v>
      </c>
      <c r="R198" s="4" t="n">
        <v>106.56</v>
      </c>
      <c r="S198" s="4" t="n">
        <v>31000</v>
      </c>
      <c r="T198" s="4" t="n">
        <v>192</v>
      </c>
      <c r="U198" s="3" t="n">
        <v>498</v>
      </c>
      <c r="V198" s="3" t="n">
        <v>0</v>
      </c>
    </row>
    <row r="199" customFormat="false" ht="15" hidden="false" customHeight="false" outlineLevel="0" collapsed="false">
      <c r="A199" s="2" t="s">
        <v>266</v>
      </c>
      <c r="B199" s="3" t="n">
        <v>36</v>
      </c>
      <c r="C199" s="2" t="s">
        <v>23</v>
      </c>
      <c r="D199" s="2" t="s">
        <v>136</v>
      </c>
      <c r="E199" s="2" t="s">
        <v>37</v>
      </c>
      <c r="F199" s="2" t="s">
        <v>26</v>
      </c>
      <c r="G199" s="4" t="n">
        <v>27200</v>
      </c>
      <c r="H199" s="3" t="n">
        <v>9</v>
      </c>
      <c r="I199" s="5" t="n">
        <v>42736</v>
      </c>
      <c r="J199" s="2" t="s">
        <v>46</v>
      </c>
      <c r="K199" s="3" t="n">
        <v>2</v>
      </c>
      <c r="L199" s="4" t="n">
        <v>3993.75</v>
      </c>
      <c r="M199" s="4" t="n">
        <v>22691.29</v>
      </c>
      <c r="N199" s="3" t="n">
        <v>27</v>
      </c>
      <c r="O199" s="4" t="n">
        <v>76.53</v>
      </c>
      <c r="P199" s="3" t="n">
        <v>2</v>
      </c>
      <c r="Q199" s="4" t="n">
        <v>5500</v>
      </c>
      <c r="R199" s="4" t="n">
        <v>2502.99</v>
      </c>
      <c r="S199" s="4" t="n">
        <v>0</v>
      </c>
      <c r="T199" s="4" t="n">
        <v>0</v>
      </c>
      <c r="U199" s="3" t="n">
        <v>668</v>
      </c>
      <c r="V199" s="2"/>
    </row>
    <row r="200" customFormat="false" ht="15" hidden="false" customHeight="false" outlineLevel="0" collapsed="false">
      <c r="A200" s="2" t="s">
        <v>267</v>
      </c>
      <c r="B200" s="3" t="n">
        <v>47</v>
      </c>
      <c r="C200" s="2" t="s">
        <v>29</v>
      </c>
      <c r="D200" s="2" t="s">
        <v>40</v>
      </c>
      <c r="E200" s="2" t="s">
        <v>96</v>
      </c>
      <c r="F200" s="2" t="s">
        <v>26</v>
      </c>
      <c r="G200" s="4" t="n">
        <v>106700</v>
      </c>
      <c r="H200" s="3" t="n">
        <v>1</v>
      </c>
      <c r="I200" s="5" t="n">
        <v>45743</v>
      </c>
      <c r="J200" s="2" t="s">
        <v>34</v>
      </c>
      <c r="K200" s="3" t="n">
        <v>2</v>
      </c>
      <c r="L200" s="4" t="n">
        <v>4699.52</v>
      </c>
      <c r="M200" s="4" t="n">
        <v>28509.01</v>
      </c>
      <c r="N200" s="3" t="n">
        <v>66</v>
      </c>
      <c r="O200" s="4" t="n">
        <v>106.25</v>
      </c>
      <c r="P200" s="3" t="n">
        <v>2</v>
      </c>
      <c r="Q200" s="4" t="n">
        <v>0</v>
      </c>
      <c r="R200" s="4" t="n">
        <v>0</v>
      </c>
      <c r="S200" s="4" t="n">
        <v>0</v>
      </c>
      <c r="T200" s="4" t="n">
        <v>0</v>
      </c>
      <c r="U200" s="3" t="n">
        <v>736</v>
      </c>
      <c r="V200" s="3" t="n">
        <v>0</v>
      </c>
    </row>
    <row r="201" customFormat="false" ht="15" hidden="false" customHeight="false" outlineLevel="0" collapsed="false">
      <c r="A201" s="2" t="s">
        <v>268</v>
      </c>
      <c r="B201" s="3" t="n">
        <v>43</v>
      </c>
      <c r="C201" s="2" t="s">
        <v>23</v>
      </c>
      <c r="D201" s="2" t="s">
        <v>56</v>
      </c>
      <c r="E201" s="2" t="s">
        <v>52</v>
      </c>
      <c r="F201" s="2" t="s">
        <v>26</v>
      </c>
      <c r="G201" s="4" t="n">
        <v>21300</v>
      </c>
      <c r="H201" s="3" t="n">
        <v>10</v>
      </c>
      <c r="I201" s="5" t="n">
        <v>42560</v>
      </c>
      <c r="J201" s="2" t="s">
        <v>34</v>
      </c>
      <c r="K201" s="3" t="n">
        <v>1</v>
      </c>
      <c r="L201" s="4" t="n">
        <v>541.12</v>
      </c>
      <c r="M201" s="4" t="n">
        <v>0</v>
      </c>
      <c r="N201" s="3" t="n">
        <v>28</v>
      </c>
      <c r="O201" s="4" t="n">
        <v>32.77</v>
      </c>
      <c r="P201" s="3" t="n">
        <v>0</v>
      </c>
      <c r="Q201" s="4" t="n">
        <v>4000</v>
      </c>
      <c r="R201" s="4" t="n">
        <v>703.66</v>
      </c>
      <c r="S201" s="4" t="n">
        <v>48000</v>
      </c>
      <c r="T201" s="4" t="n">
        <v>255</v>
      </c>
      <c r="U201" s="3" t="n">
        <v>628</v>
      </c>
      <c r="V201" s="2"/>
    </row>
    <row r="202" customFormat="false" ht="15" hidden="false" customHeight="false" outlineLevel="0" collapsed="false">
      <c r="A202" s="2" t="s">
        <v>269</v>
      </c>
      <c r="B202" s="3" t="n">
        <v>66</v>
      </c>
      <c r="C202" s="2" t="s">
        <v>23</v>
      </c>
      <c r="D202" s="2" t="s">
        <v>98</v>
      </c>
      <c r="E202" s="2" t="s">
        <v>41</v>
      </c>
      <c r="F202" s="2" t="s">
        <v>103</v>
      </c>
      <c r="G202" s="4" t="n">
        <v>35900</v>
      </c>
      <c r="H202" s="3" t="n">
        <v>13</v>
      </c>
      <c r="I202" s="5" t="n">
        <v>41477</v>
      </c>
      <c r="J202" s="2" t="s">
        <v>27</v>
      </c>
      <c r="K202" s="3" t="n">
        <v>3</v>
      </c>
      <c r="L202" s="4" t="n">
        <v>2482.92</v>
      </c>
      <c r="M202" s="2"/>
      <c r="N202" s="3" t="n">
        <v>30</v>
      </c>
      <c r="O202" s="4" t="n">
        <v>33.23</v>
      </c>
      <c r="P202" s="3" t="n">
        <v>1</v>
      </c>
      <c r="Q202" s="4" t="n">
        <v>7000</v>
      </c>
      <c r="R202" s="4" t="n">
        <v>3042.03</v>
      </c>
      <c r="S202" s="2"/>
      <c r="T202" s="2"/>
      <c r="U202" s="3" t="n">
        <v>626</v>
      </c>
      <c r="V202" s="3" t="n">
        <v>1</v>
      </c>
    </row>
    <row r="203" customFormat="false" ht="15" hidden="false" customHeight="false" outlineLevel="0" collapsed="false">
      <c r="A203" s="2" t="s">
        <v>270</v>
      </c>
      <c r="B203" s="3" t="n">
        <v>57</v>
      </c>
      <c r="C203" s="2" t="s">
        <v>23</v>
      </c>
      <c r="D203" s="2" t="s">
        <v>56</v>
      </c>
      <c r="E203" s="2" t="s">
        <v>37</v>
      </c>
      <c r="F203" s="2" t="s">
        <v>26</v>
      </c>
      <c r="G203" s="4" t="n">
        <v>38500</v>
      </c>
      <c r="H203" s="3" t="n">
        <v>17</v>
      </c>
      <c r="I203" s="5" t="n">
        <v>39903</v>
      </c>
      <c r="J203" s="2" t="s">
        <v>27</v>
      </c>
      <c r="K203" s="3" t="n">
        <v>3</v>
      </c>
      <c r="L203" s="4" t="n">
        <v>1181.97</v>
      </c>
      <c r="M203" s="4" t="n">
        <v>36094.64</v>
      </c>
      <c r="N203" s="3" t="n">
        <v>20</v>
      </c>
      <c r="O203" s="4" t="n">
        <v>44.26</v>
      </c>
      <c r="P203" s="3" t="n">
        <v>4</v>
      </c>
      <c r="Q203" s="4" t="n">
        <v>0</v>
      </c>
      <c r="R203" s="4" t="n">
        <v>0</v>
      </c>
      <c r="S203" s="4" t="n">
        <v>0</v>
      </c>
      <c r="T203" s="4" t="n">
        <v>0</v>
      </c>
      <c r="U203" s="3" t="n">
        <v>674</v>
      </c>
      <c r="V203" s="3" t="n">
        <v>0</v>
      </c>
    </row>
    <row r="204" customFormat="false" ht="15" hidden="false" customHeight="false" outlineLevel="0" collapsed="false">
      <c r="A204" s="2" t="s">
        <v>271</v>
      </c>
      <c r="B204" s="3" t="n">
        <v>26</v>
      </c>
      <c r="C204" s="2" t="s">
        <v>29</v>
      </c>
      <c r="D204" s="2" t="s">
        <v>40</v>
      </c>
      <c r="E204" s="2" t="s">
        <v>31</v>
      </c>
      <c r="F204" s="2" t="s">
        <v>38</v>
      </c>
      <c r="G204" s="2"/>
      <c r="H204" s="3" t="n">
        <v>6</v>
      </c>
      <c r="I204" s="5" t="n">
        <v>43728</v>
      </c>
      <c r="J204" s="2" t="s">
        <v>34</v>
      </c>
      <c r="K204" s="3" t="n">
        <v>2</v>
      </c>
      <c r="L204" s="4" t="n">
        <v>10151.32</v>
      </c>
      <c r="M204" s="2"/>
      <c r="N204" s="3" t="n">
        <v>0</v>
      </c>
      <c r="O204" s="2"/>
      <c r="P204" s="3" t="n">
        <v>0</v>
      </c>
      <c r="Q204" s="2"/>
      <c r="R204" s="2"/>
      <c r="S204" s="4" t="n">
        <v>0</v>
      </c>
      <c r="T204" s="4" t="n">
        <v>0</v>
      </c>
      <c r="U204" s="3" t="n">
        <v>733</v>
      </c>
      <c r="V204" s="3" t="n">
        <v>0</v>
      </c>
    </row>
    <row r="205" customFormat="false" ht="15" hidden="false" customHeight="false" outlineLevel="0" collapsed="false">
      <c r="A205" s="2" t="s">
        <v>272</v>
      </c>
      <c r="B205" s="3" t="n">
        <v>50</v>
      </c>
      <c r="C205" s="2" t="s">
        <v>23</v>
      </c>
      <c r="D205" s="2" t="s">
        <v>273</v>
      </c>
      <c r="E205" s="2" t="s">
        <v>37</v>
      </c>
      <c r="F205" s="2" t="s">
        <v>26</v>
      </c>
      <c r="G205" s="4" t="n">
        <v>33400</v>
      </c>
      <c r="H205" s="3" t="n">
        <v>19</v>
      </c>
      <c r="I205" s="5" t="n">
        <v>39019</v>
      </c>
      <c r="J205" s="2" t="s">
        <v>46</v>
      </c>
      <c r="K205" s="3" t="n">
        <v>3</v>
      </c>
      <c r="L205" s="4" t="n">
        <v>4778.58</v>
      </c>
      <c r="M205" s="4" t="n">
        <v>71840.45</v>
      </c>
      <c r="N205" s="3" t="n">
        <v>35</v>
      </c>
      <c r="O205" s="4" t="n">
        <v>88.3</v>
      </c>
      <c r="P205" s="3" t="n">
        <v>3</v>
      </c>
      <c r="Q205" s="4" t="n">
        <v>3500</v>
      </c>
      <c r="R205" s="4" t="n">
        <v>626.99</v>
      </c>
      <c r="S205" s="2"/>
      <c r="T205" s="2"/>
      <c r="U205" s="2"/>
      <c r="V205" s="3" t="n">
        <v>0</v>
      </c>
    </row>
    <row r="206" customFormat="false" ht="15" hidden="false" customHeight="false" outlineLevel="0" collapsed="false">
      <c r="A206" s="2" t="s">
        <v>274</v>
      </c>
      <c r="B206" s="3" t="n">
        <v>53</v>
      </c>
      <c r="C206" s="2" t="s">
        <v>29</v>
      </c>
      <c r="D206" s="2" t="s">
        <v>98</v>
      </c>
      <c r="E206" s="2" t="s">
        <v>63</v>
      </c>
      <c r="F206" s="2" t="s">
        <v>38</v>
      </c>
      <c r="G206" s="2"/>
      <c r="H206" s="3" t="n">
        <v>11</v>
      </c>
      <c r="I206" s="5" t="n">
        <v>42225</v>
      </c>
      <c r="J206" s="2" t="s">
        <v>27</v>
      </c>
      <c r="K206" s="3" t="n">
        <v>1</v>
      </c>
      <c r="L206" s="4" t="n">
        <v>1596.24</v>
      </c>
      <c r="M206" s="4" t="n">
        <v>0</v>
      </c>
      <c r="N206" s="3" t="n">
        <v>25</v>
      </c>
      <c r="O206" s="4" t="n">
        <v>140.8</v>
      </c>
      <c r="P206" s="3" t="n">
        <v>3</v>
      </c>
      <c r="Q206" s="4" t="n">
        <v>12500</v>
      </c>
      <c r="R206" s="4" t="n">
        <v>3499.74</v>
      </c>
      <c r="S206" s="4" t="n">
        <v>0</v>
      </c>
      <c r="T206" s="4" t="n">
        <v>0</v>
      </c>
      <c r="U206" s="3" t="n">
        <v>586</v>
      </c>
      <c r="V206" s="3" t="n">
        <v>1</v>
      </c>
    </row>
    <row r="207" customFormat="false" ht="15" hidden="false" customHeight="false" outlineLevel="0" collapsed="false">
      <c r="A207" s="2" t="s">
        <v>275</v>
      </c>
      <c r="B207" s="3" t="n">
        <v>85</v>
      </c>
      <c r="C207" s="2" t="s">
        <v>23</v>
      </c>
      <c r="D207" s="2" t="s">
        <v>51</v>
      </c>
      <c r="E207" s="2" t="s">
        <v>41</v>
      </c>
      <c r="F207" s="2" t="s">
        <v>26</v>
      </c>
      <c r="G207" s="4" t="n">
        <v>30500</v>
      </c>
      <c r="H207" s="3" t="n">
        <v>9</v>
      </c>
      <c r="I207" s="5" t="n">
        <v>42798</v>
      </c>
      <c r="J207" s="2" t="s">
        <v>34</v>
      </c>
      <c r="K207" s="3" t="n">
        <v>4</v>
      </c>
      <c r="L207" s="4" t="n">
        <v>1764.6</v>
      </c>
      <c r="M207" s="4" t="n">
        <v>16516.57</v>
      </c>
      <c r="N207" s="3" t="n">
        <v>37</v>
      </c>
      <c r="O207" s="4" t="n">
        <v>45.43</v>
      </c>
      <c r="P207" s="3" t="n">
        <v>0</v>
      </c>
      <c r="Q207" s="4" t="n">
        <v>4500</v>
      </c>
      <c r="R207" s="4" t="n">
        <v>259.75</v>
      </c>
      <c r="S207" s="2"/>
      <c r="T207" s="2"/>
      <c r="U207" s="3" t="n">
        <v>587</v>
      </c>
      <c r="V207" s="3" t="n">
        <v>0</v>
      </c>
    </row>
    <row r="208" customFormat="false" ht="15" hidden="false" customHeight="false" outlineLevel="0" collapsed="false">
      <c r="A208" s="2" t="s">
        <v>276</v>
      </c>
      <c r="B208" s="3" t="n">
        <v>33</v>
      </c>
      <c r="C208" s="2" t="s">
        <v>23</v>
      </c>
      <c r="D208" s="2" t="s">
        <v>132</v>
      </c>
      <c r="E208" s="2" t="s">
        <v>63</v>
      </c>
      <c r="F208" s="2" t="s">
        <v>60</v>
      </c>
      <c r="G208" s="2" t="s">
        <v>153</v>
      </c>
      <c r="H208" s="3" t="n">
        <v>11</v>
      </c>
      <c r="I208" s="5" t="n">
        <v>42059</v>
      </c>
      <c r="J208" s="2" t="s">
        <v>46</v>
      </c>
      <c r="K208" s="3" t="n">
        <v>4</v>
      </c>
      <c r="L208" s="4" t="n">
        <v>1919.6</v>
      </c>
      <c r="M208" s="4" t="n">
        <v>24978.05</v>
      </c>
      <c r="N208" s="3" t="n">
        <v>40</v>
      </c>
      <c r="O208" s="4" t="n">
        <v>30.93</v>
      </c>
      <c r="P208" s="3" t="n">
        <v>6</v>
      </c>
      <c r="Q208" s="4" t="n">
        <v>0</v>
      </c>
      <c r="R208" s="4" t="n">
        <v>0</v>
      </c>
      <c r="S208" s="4" t="n">
        <v>111000</v>
      </c>
      <c r="T208" s="4" t="n">
        <v>610</v>
      </c>
      <c r="U208" s="3" t="n">
        <v>675</v>
      </c>
      <c r="V208" s="3" t="n">
        <v>0</v>
      </c>
    </row>
    <row r="209" customFormat="false" ht="15" hidden="false" customHeight="false" outlineLevel="0" collapsed="false">
      <c r="A209" s="2" t="s">
        <v>277</v>
      </c>
      <c r="B209" s="2"/>
      <c r="C209" s="2" t="s">
        <v>23</v>
      </c>
      <c r="D209" s="2" t="s">
        <v>54</v>
      </c>
      <c r="E209" s="2" t="s">
        <v>63</v>
      </c>
      <c r="F209" s="2" t="s">
        <v>26</v>
      </c>
      <c r="G209" s="4" t="n">
        <v>67100</v>
      </c>
      <c r="H209" s="3" t="n">
        <v>10</v>
      </c>
      <c r="I209" s="5" t="n">
        <v>42552</v>
      </c>
      <c r="J209" s="2" t="s">
        <v>46</v>
      </c>
      <c r="K209" s="3" t="n">
        <v>3</v>
      </c>
      <c r="L209" s="4" t="n">
        <v>13342.69</v>
      </c>
      <c r="M209" s="4" t="n">
        <v>61783.66</v>
      </c>
      <c r="N209" s="3" t="n">
        <v>38</v>
      </c>
      <c r="O209" s="4" t="n">
        <v>39.91</v>
      </c>
      <c r="P209" s="3" t="n">
        <v>3</v>
      </c>
      <c r="Q209" s="4" t="n">
        <v>0</v>
      </c>
      <c r="R209" s="4" t="n">
        <v>0</v>
      </c>
      <c r="S209" s="2"/>
      <c r="T209" s="2"/>
      <c r="U209" s="3" t="n">
        <v>663</v>
      </c>
      <c r="V209" s="3" t="n">
        <v>0</v>
      </c>
    </row>
    <row r="210" customFormat="false" ht="15" hidden="false" customHeight="false" outlineLevel="0" collapsed="false">
      <c r="A210" s="2" t="s">
        <v>278</v>
      </c>
      <c r="B210" s="3" t="n">
        <v>63</v>
      </c>
      <c r="C210" s="2" t="s">
        <v>29</v>
      </c>
      <c r="D210" s="2" t="s">
        <v>44</v>
      </c>
      <c r="E210" s="2" t="s">
        <v>93</v>
      </c>
      <c r="F210" s="2" t="s">
        <v>103</v>
      </c>
      <c r="G210" s="4" t="n">
        <v>3000</v>
      </c>
      <c r="H210" s="3" t="n">
        <v>7</v>
      </c>
      <c r="I210" s="5" t="n">
        <v>43601</v>
      </c>
      <c r="J210" s="2" t="s">
        <v>34</v>
      </c>
      <c r="K210" s="3" t="n">
        <v>1</v>
      </c>
      <c r="L210" s="4" t="n">
        <v>214.58</v>
      </c>
      <c r="M210" s="4" t="n">
        <v>1026.38</v>
      </c>
      <c r="N210" s="3" t="n">
        <v>22</v>
      </c>
      <c r="O210" s="4" t="n">
        <v>56.82</v>
      </c>
      <c r="P210" s="3" t="n">
        <v>1</v>
      </c>
      <c r="Q210" s="4" t="n">
        <v>500</v>
      </c>
      <c r="R210" s="4" t="n">
        <v>132.72</v>
      </c>
      <c r="S210" s="2"/>
      <c r="T210" s="2"/>
      <c r="U210" s="3" t="n">
        <v>608</v>
      </c>
      <c r="V210" s="2"/>
    </row>
    <row r="211" customFormat="false" ht="15" hidden="false" customHeight="false" outlineLevel="0" collapsed="false">
      <c r="A211" s="2" t="s">
        <v>279</v>
      </c>
      <c r="B211" s="3" t="n">
        <v>45</v>
      </c>
      <c r="C211" s="2" t="s">
        <v>23</v>
      </c>
      <c r="D211" s="2" t="s">
        <v>98</v>
      </c>
      <c r="E211" s="2" t="s">
        <v>52</v>
      </c>
      <c r="F211" s="2" t="s">
        <v>26</v>
      </c>
      <c r="G211" s="2"/>
      <c r="H211" s="3" t="n">
        <v>6</v>
      </c>
      <c r="I211" s="5" t="n">
        <v>44015</v>
      </c>
      <c r="J211" s="2" t="s">
        <v>27</v>
      </c>
      <c r="K211" s="3" t="n">
        <v>3</v>
      </c>
      <c r="L211" s="4" t="n">
        <v>1744.62</v>
      </c>
      <c r="M211" s="4" t="n">
        <v>0</v>
      </c>
      <c r="N211" s="3" t="n">
        <v>18</v>
      </c>
      <c r="O211" s="4" t="n">
        <v>24.19</v>
      </c>
      <c r="P211" s="3" t="n">
        <v>5</v>
      </c>
      <c r="Q211" s="4" t="n">
        <v>0</v>
      </c>
      <c r="R211" s="4" t="n">
        <v>0</v>
      </c>
      <c r="S211" s="4" t="n">
        <v>0</v>
      </c>
      <c r="T211" s="4" t="n">
        <v>0</v>
      </c>
      <c r="U211" s="2"/>
      <c r="V211" s="3" t="n">
        <v>1</v>
      </c>
    </row>
    <row r="212" customFormat="false" ht="15" hidden="false" customHeight="false" outlineLevel="0" collapsed="false">
      <c r="A212" s="2" t="s">
        <v>280</v>
      </c>
      <c r="B212" s="3" t="n">
        <v>51</v>
      </c>
      <c r="C212" s="2" t="s">
        <v>23</v>
      </c>
      <c r="D212" s="2" t="s">
        <v>62</v>
      </c>
      <c r="E212" s="2" t="s">
        <v>25</v>
      </c>
      <c r="F212" s="2" t="s">
        <v>38</v>
      </c>
      <c r="G212" s="4" t="n">
        <v>29800</v>
      </c>
      <c r="H212" s="3" t="n">
        <v>4</v>
      </c>
      <c r="I212" s="5" t="n">
        <v>44471</v>
      </c>
      <c r="J212" s="2" t="s">
        <v>34</v>
      </c>
      <c r="K212" s="3" t="n">
        <v>4</v>
      </c>
      <c r="L212" s="4" t="n">
        <v>1691.57</v>
      </c>
      <c r="M212" s="4" t="n">
        <v>14958.98</v>
      </c>
      <c r="N212" s="3" t="n">
        <v>30</v>
      </c>
      <c r="O212" s="4" t="n">
        <v>42.77</v>
      </c>
      <c r="P212" s="3" t="n">
        <v>2</v>
      </c>
      <c r="Q212" s="4" t="n">
        <v>5000</v>
      </c>
      <c r="R212" s="4" t="n">
        <v>873.91</v>
      </c>
      <c r="S212" s="2"/>
      <c r="T212" s="2"/>
      <c r="U212" s="3" t="n">
        <v>534</v>
      </c>
      <c r="V212" s="3" t="n">
        <v>1</v>
      </c>
    </row>
    <row r="213" customFormat="false" ht="15" hidden="false" customHeight="false" outlineLevel="0" collapsed="false">
      <c r="A213" s="2" t="s">
        <v>281</v>
      </c>
      <c r="B213" s="3" t="n">
        <v>52</v>
      </c>
      <c r="C213" s="2" t="s">
        <v>23</v>
      </c>
      <c r="D213" s="2" t="s">
        <v>67</v>
      </c>
      <c r="E213" s="2" t="s">
        <v>96</v>
      </c>
      <c r="F213" s="2" t="s">
        <v>26</v>
      </c>
      <c r="G213" s="4" t="n">
        <v>73000</v>
      </c>
      <c r="H213" s="3" t="n">
        <v>13</v>
      </c>
      <c r="I213" s="5" t="n">
        <v>41195</v>
      </c>
      <c r="J213" s="2" t="s">
        <v>46</v>
      </c>
      <c r="K213" s="3" t="n">
        <v>1</v>
      </c>
      <c r="L213" s="4" t="n">
        <v>47689.31</v>
      </c>
      <c r="M213" s="4" t="n">
        <v>139993.7</v>
      </c>
      <c r="N213" s="3" t="n">
        <v>35</v>
      </c>
      <c r="O213" s="4" t="n">
        <v>44.8</v>
      </c>
      <c r="P213" s="3" t="n">
        <v>3</v>
      </c>
      <c r="Q213" s="4" t="n">
        <v>15000</v>
      </c>
      <c r="R213" s="4" t="n">
        <v>2100.34</v>
      </c>
      <c r="S213" s="4" t="n">
        <v>0</v>
      </c>
      <c r="T213" s="4" t="n">
        <v>0</v>
      </c>
      <c r="U213" s="3" t="n">
        <v>684</v>
      </c>
      <c r="V213" s="3" t="n">
        <v>0</v>
      </c>
    </row>
    <row r="214" customFormat="false" ht="15" hidden="false" customHeight="false" outlineLevel="0" collapsed="false">
      <c r="A214" s="2" t="s">
        <v>282</v>
      </c>
      <c r="B214" s="3" t="n">
        <v>18</v>
      </c>
      <c r="C214" s="2" t="s">
        <v>29</v>
      </c>
      <c r="D214" s="2" t="s">
        <v>67</v>
      </c>
      <c r="E214" s="2" t="s">
        <v>134</v>
      </c>
      <c r="F214" s="2" t="s">
        <v>38</v>
      </c>
      <c r="G214" s="2" t="s">
        <v>153</v>
      </c>
      <c r="H214" s="3" t="n">
        <v>0</v>
      </c>
      <c r="I214" s="5" t="n">
        <v>46024</v>
      </c>
      <c r="J214" s="2" t="s">
        <v>46</v>
      </c>
      <c r="K214" s="3" t="n">
        <v>1</v>
      </c>
      <c r="L214" s="4" t="n">
        <v>691.54</v>
      </c>
      <c r="M214" s="4" t="n">
        <v>445.92</v>
      </c>
      <c r="N214" s="3" t="n">
        <v>12</v>
      </c>
      <c r="O214" s="4" t="n">
        <v>25.5</v>
      </c>
      <c r="P214" s="3" t="n">
        <v>3</v>
      </c>
      <c r="Q214" s="2"/>
      <c r="R214" s="2"/>
      <c r="S214" s="4" t="n">
        <v>0</v>
      </c>
      <c r="T214" s="4" t="n">
        <v>0</v>
      </c>
      <c r="U214" s="3" t="n">
        <v>519</v>
      </c>
      <c r="V214" s="2"/>
    </row>
    <row r="215" customFormat="false" ht="15" hidden="false" customHeight="false" outlineLevel="0" collapsed="false">
      <c r="A215" s="2" t="s">
        <v>283</v>
      </c>
      <c r="B215" s="3" t="n">
        <v>39</v>
      </c>
      <c r="C215" s="2" t="s">
        <v>29</v>
      </c>
      <c r="D215" s="2" t="s">
        <v>40</v>
      </c>
      <c r="E215" s="2" t="s">
        <v>37</v>
      </c>
      <c r="F215" s="2" t="s">
        <v>26</v>
      </c>
      <c r="G215" s="4" t="n">
        <v>49800</v>
      </c>
      <c r="H215" s="3" t="n">
        <v>2</v>
      </c>
      <c r="I215" s="5" t="n">
        <v>45537</v>
      </c>
      <c r="J215" s="2" t="s">
        <v>27</v>
      </c>
      <c r="K215" s="3" t="n">
        <v>2</v>
      </c>
      <c r="L215" s="4" t="n">
        <v>9436.92</v>
      </c>
      <c r="M215" s="2"/>
      <c r="N215" s="3" t="n">
        <v>39</v>
      </c>
      <c r="O215" s="4" t="n">
        <v>109.56</v>
      </c>
      <c r="P215" s="3" t="n">
        <v>7</v>
      </c>
      <c r="Q215" s="4" t="n">
        <v>11000</v>
      </c>
      <c r="R215" s="4" t="n">
        <v>4639.07</v>
      </c>
      <c r="S215" s="4" t="n">
        <v>176000</v>
      </c>
      <c r="T215" s="4" t="n">
        <v>1089</v>
      </c>
      <c r="U215" s="3" t="n">
        <v>668</v>
      </c>
      <c r="V215" s="3" t="n">
        <v>0</v>
      </c>
    </row>
    <row r="216" customFormat="false" ht="15" hidden="false" customHeight="false" outlineLevel="0" collapsed="false">
      <c r="A216" s="2" t="s">
        <v>284</v>
      </c>
      <c r="B216" s="3" t="n">
        <v>46</v>
      </c>
      <c r="C216" s="2" t="s">
        <v>29</v>
      </c>
      <c r="D216" s="2" t="s">
        <v>62</v>
      </c>
      <c r="E216" s="2" t="s">
        <v>37</v>
      </c>
      <c r="F216" s="2" t="s">
        <v>38</v>
      </c>
      <c r="G216" s="4" t="n">
        <v>19900</v>
      </c>
      <c r="H216" s="3" t="n">
        <v>6</v>
      </c>
      <c r="I216" s="5" t="n">
        <v>43832</v>
      </c>
      <c r="J216" s="2" t="s">
        <v>27</v>
      </c>
      <c r="K216" s="3" t="n">
        <v>6</v>
      </c>
      <c r="L216" s="4" t="n">
        <v>-236.65</v>
      </c>
      <c r="M216" s="4" t="n">
        <v>27725.25</v>
      </c>
      <c r="N216" s="3" t="n">
        <v>15</v>
      </c>
      <c r="O216" s="4" t="n">
        <v>69.04</v>
      </c>
      <c r="P216" s="3" t="n">
        <v>4</v>
      </c>
      <c r="Q216" s="4" t="n">
        <v>3000</v>
      </c>
      <c r="R216" s="4" t="n">
        <v>323.14</v>
      </c>
      <c r="S216" s="2"/>
      <c r="T216" s="2"/>
      <c r="U216" s="3" t="n">
        <v>662</v>
      </c>
      <c r="V216" s="3" t="n">
        <v>0</v>
      </c>
    </row>
    <row r="217" customFormat="false" ht="15" hidden="false" customHeight="false" outlineLevel="0" collapsed="false">
      <c r="A217" s="2" t="s">
        <v>285</v>
      </c>
      <c r="B217" s="3" t="n">
        <v>72</v>
      </c>
      <c r="C217" s="2" t="s">
        <v>29</v>
      </c>
      <c r="D217" s="2" t="s">
        <v>40</v>
      </c>
      <c r="E217" s="2" t="s">
        <v>41</v>
      </c>
      <c r="F217" s="2" t="s">
        <v>26</v>
      </c>
      <c r="G217" s="4" t="n">
        <v>21200</v>
      </c>
      <c r="H217" s="3" t="n">
        <v>7</v>
      </c>
      <c r="I217" s="5" t="n">
        <v>43633</v>
      </c>
      <c r="J217" s="2" t="s">
        <v>27</v>
      </c>
      <c r="K217" s="3" t="n">
        <v>2</v>
      </c>
      <c r="L217" s="4" t="n">
        <v>7930.47</v>
      </c>
      <c r="M217" s="4" t="n">
        <v>0</v>
      </c>
      <c r="N217" s="3" t="n">
        <v>19</v>
      </c>
      <c r="O217" s="4" t="n">
        <v>62.71</v>
      </c>
      <c r="P217" s="3" t="n">
        <v>5</v>
      </c>
      <c r="Q217" s="4" t="n">
        <v>2500</v>
      </c>
      <c r="R217" s="4" t="n">
        <v>650.18</v>
      </c>
      <c r="S217" s="2"/>
      <c r="T217" s="2"/>
      <c r="U217" s="3" t="n">
        <v>644</v>
      </c>
      <c r="V217" s="3" t="n">
        <v>0</v>
      </c>
    </row>
    <row r="218" customFormat="false" ht="15" hidden="false" customHeight="false" outlineLevel="0" collapsed="false">
      <c r="A218" s="2" t="s">
        <v>286</v>
      </c>
      <c r="B218" s="3" t="n">
        <v>47</v>
      </c>
      <c r="C218" s="2" t="s">
        <v>29</v>
      </c>
      <c r="D218" s="2" t="s">
        <v>56</v>
      </c>
      <c r="E218" s="2" t="s">
        <v>37</v>
      </c>
      <c r="F218" s="2" t="s">
        <v>38</v>
      </c>
      <c r="G218" s="4" t="n">
        <v>21800</v>
      </c>
      <c r="H218" s="3" t="n">
        <v>12</v>
      </c>
      <c r="I218" s="5" t="n">
        <v>41622</v>
      </c>
      <c r="J218" s="2" t="s">
        <v>46</v>
      </c>
      <c r="K218" s="3" t="n">
        <v>4</v>
      </c>
      <c r="L218" s="4" t="n">
        <v>1431.21</v>
      </c>
      <c r="M218" s="4" t="n">
        <v>12850.06</v>
      </c>
      <c r="N218" s="3" t="n">
        <v>31</v>
      </c>
      <c r="O218" s="4" t="n">
        <v>48.79</v>
      </c>
      <c r="P218" s="3" t="n">
        <v>3</v>
      </c>
      <c r="Q218" s="4" t="n">
        <v>4500</v>
      </c>
      <c r="R218" s="4" t="n">
        <v>1106.31</v>
      </c>
      <c r="S218" s="4" t="n">
        <v>103000</v>
      </c>
      <c r="T218" s="2"/>
      <c r="U218" s="3" t="n">
        <v>639</v>
      </c>
      <c r="V218" s="3" t="n">
        <v>0</v>
      </c>
    </row>
    <row r="219" customFormat="false" ht="15" hidden="false" customHeight="false" outlineLevel="0" collapsed="false">
      <c r="A219" s="2" t="s">
        <v>287</v>
      </c>
      <c r="B219" s="3" t="n">
        <v>62</v>
      </c>
      <c r="C219" s="2" t="s">
        <v>29</v>
      </c>
      <c r="D219" s="2" t="s">
        <v>62</v>
      </c>
      <c r="E219" s="2" t="s">
        <v>49</v>
      </c>
      <c r="F219" s="2" t="s">
        <v>26</v>
      </c>
      <c r="G219" s="4" t="n">
        <v>25400</v>
      </c>
      <c r="H219" s="3" t="n">
        <v>16</v>
      </c>
      <c r="I219" s="5" t="n">
        <v>40289</v>
      </c>
      <c r="J219" s="2" t="s">
        <v>27</v>
      </c>
      <c r="K219" s="3" t="n">
        <v>2</v>
      </c>
      <c r="L219" s="4" t="n">
        <v>1800</v>
      </c>
      <c r="M219" s="4" t="n">
        <v>0</v>
      </c>
      <c r="N219" s="3" t="n">
        <v>19</v>
      </c>
      <c r="O219" s="4" t="n">
        <v>38.12</v>
      </c>
      <c r="P219" s="3" t="n">
        <v>7</v>
      </c>
      <c r="Q219" s="4" t="n">
        <v>0</v>
      </c>
      <c r="R219" s="4" t="n">
        <v>0</v>
      </c>
      <c r="S219" s="4" t="n">
        <v>61000</v>
      </c>
      <c r="T219" s="4" t="n">
        <v>342</v>
      </c>
      <c r="U219" s="3" t="n">
        <v>625</v>
      </c>
      <c r="V219" s="3" t="n">
        <v>0</v>
      </c>
    </row>
    <row r="220" customFormat="false" ht="15" hidden="false" customHeight="false" outlineLevel="0" collapsed="false">
      <c r="A220" s="2" t="s">
        <v>288</v>
      </c>
      <c r="B220" s="3" t="n">
        <v>40</v>
      </c>
      <c r="C220" s="2" t="s">
        <v>23</v>
      </c>
      <c r="D220" s="2" t="s">
        <v>51</v>
      </c>
      <c r="E220" s="2" t="s">
        <v>63</v>
      </c>
      <c r="F220" s="2" t="s">
        <v>26</v>
      </c>
      <c r="G220" s="4" t="n">
        <v>36200</v>
      </c>
      <c r="H220" s="3" t="n">
        <v>7</v>
      </c>
      <c r="I220" s="5" t="n">
        <v>43599</v>
      </c>
      <c r="J220" s="2" t="s">
        <v>46</v>
      </c>
      <c r="K220" s="3" t="n">
        <v>2</v>
      </c>
      <c r="L220" s="4" t="n">
        <v>1633.18</v>
      </c>
      <c r="M220" s="4" t="n">
        <v>18402.33</v>
      </c>
      <c r="N220" s="3" t="n">
        <v>39</v>
      </c>
      <c r="O220" s="4" t="n">
        <v>54.5</v>
      </c>
      <c r="P220" s="3" t="n">
        <v>8</v>
      </c>
      <c r="Q220" s="4" t="n">
        <v>5500</v>
      </c>
      <c r="R220" s="4" t="n">
        <v>2110.83</v>
      </c>
      <c r="S220" s="4" t="n">
        <v>0</v>
      </c>
      <c r="T220" s="4" t="n">
        <v>0</v>
      </c>
      <c r="U220" s="3" t="n">
        <v>633</v>
      </c>
      <c r="V220" s="3" t="n">
        <v>0</v>
      </c>
    </row>
    <row r="221" customFormat="false" ht="15" hidden="false" customHeight="false" outlineLevel="0" collapsed="false">
      <c r="A221" s="2" t="s">
        <v>289</v>
      </c>
      <c r="B221" s="3" t="n">
        <v>53</v>
      </c>
      <c r="C221" s="2" t="s">
        <v>29</v>
      </c>
      <c r="D221" s="2" t="s">
        <v>132</v>
      </c>
      <c r="E221" s="2" t="s">
        <v>49</v>
      </c>
      <c r="F221" s="2" t="s">
        <v>60</v>
      </c>
      <c r="G221" s="4" t="n">
        <v>30100</v>
      </c>
      <c r="H221" s="3" t="n">
        <v>19</v>
      </c>
      <c r="I221" s="5" t="n">
        <v>39225</v>
      </c>
      <c r="J221" s="2" t="s">
        <v>34</v>
      </c>
      <c r="K221" s="3" t="n">
        <v>5</v>
      </c>
      <c r="L221" s="4" t="n">
        <v>1834.74</v>
      </c>
      <c r="M221" s="4" t="n">
        <v>15183.57</v>
      </c>
      <c r="N221" s="3" t="n">
        <v>23</v>
      </c>
      <c r="O221" s="4" t="n">
        <v>109.55</v>
      </c>
      <c r="P221" s="3" t="n">
        <v>1</v>
      </c>
      <c r="Q221" s="4" t="n">
        <v>4500</v>
      </c>
      <c r="R221" s="4" t="n">
        <v>678.56</v>
      </c>
      <c r="S221" s="4" t="n">
        <v>100000</v>
      </c>
      <c r="T221" s="4" t="n">
        <v>739</v>
      </c>
      <c r="U221" s="3" t="n">
        <v>711</v>
      </c>
      <c r="V221" s="3" t="n">
        <v>0</v>
      </c>
    </row>
    <row r="222" customFormat="false" ht="15" hidden="false" customHeight="false" outlineLevel="0" collapsed="false">
      <c r="A222" s="2" t="s">
        <v>290</v>
      </c>
      <c r="B222" s="3" t="n">
        <v>48</v>
      </c>
      <c r="C222" s="2" t="s">
        <v>29</v>
      </c>
      <c r="D222" s="2" t="s">
        <v>40</v>
      </c>
      <c r="E222" s="2" t="s">
        <v>52</v>
      </c>
      <c r="F222" s="2" t="s">
        <v>26</v>
      </c>
      <c r="G222" s="4" t="n">
        <v>32000</v>
      </c>
      <c r="H222" s="3" t="n">
        <v>13</v>
      </c>
      <c r="I222" s="5" t="n">
        <v>41367</v>
      </c>
      <c r="J222" s="2" t="s">
        <v>46</v>
      </c>
      <c r="K222" s="3" t="n">
        <v>2</v>
      </c>
      <c r="L222" s="4" t="n">
        <v>2433.3</v>
      </c>
      <c r="M222" s="4" t="n">
        <v>46755.88</v>
      </c>
      <c r="N222" s="3" t="n">
        <v>24</v>
      </c>
      <c r="O222" s="4" t="n">
        <v>28.79</v>
      </c>
      <c r="P222" s="3" t="n">
        <v>5</v>
      </c>
      <c r="Q222" s="4" t="n">
        <v>7000</v>
      </c>
      <c r="R222" s="4" t="n">
        <v>2925.6</v>
      </c>
      <c r="S222" s="4" t="n">
        <v>133000</v>
      </c>
      <c r="T222" s="4" t="n">
        <v>862</v>
      </c>
      <c r="U222" s="3" t="n">
        <v>680</v>
      </c>
      <c r="V222" s="3" t="n">
        <v>0</v>
      </c>
    </row>
    <row r="223" customFormat="false" ht="15" hidden="false" customHeight="false" outlineLevel="0" collapsed="false">
      <c r="A223" s="2" t="s">
        <v>291</v>
      </c>
      <c r="B223" s="3" t="n">
        <v>27</v>
      </c>
      <c r="C223" s="2" t="s">
        <v>29</v>
      </c>
      <c r="D223" s="2" t="s">
        <v>40</v>
      </c>
      <c r="E223" s="2" t="s">
        <v>37</v>
      </c>
      <c r="F223" s="2" t="s">
        <v>38</v>
      </c>
      <c r="G223" s="4" t="n">
        <v>21500</v>
      </c>
      <c r="H223" s="3" t="n">
        <v>6</v>
      </c>
      <c r="I223" s="5" t="n">
        <v>43974</v>
      </c>
      <c r="J223" s="2" t="s">
        <v>46</v>
      </c>
      <c r="K223" s="3" t="n">
        <v>1</v>
      </c>
      <c r="L223" s="4" t="n">
        <v>669.54</v>
      </c>
      <c r="M223" s="4" t="n">
        <v>8303.52</v>
      </c>
      <c r="N223" s="3" t="n">
        <v>27</v>
      </c>
      <c r="O223" s="4" t="n">
        <v>28.97</v>
      </c>
      <c r="P223" s="3" t="n">
        <v>2</v>
      </c>
      <c r="Q223" s="4" t="n">
        <v>2500</v>
      </c>
      <c r="R223" s="4" t="n">
        <v>713.07</v>
      </c>
      <c r="S223" s="2"/>
      <c r="T223" s="2"/>
      <c r="U223" s="3" t="n">
        <v>507</v>
      </c>
      <c r="V223" s="3" t="n">
        <v>2</v>
      </c>
    </row>
    <row r="224" customFormat="false" ht="15" hidden="false" customHeight="false" outlineLevel="0" collapsed="false">
      <c r="A224" s="2" t="s">
        <v>292</v>
      </c>
      <c r="B224" s="3" t="n">
        <v>54</v>
      </c>
      <c r="C224" s="2" t="s">
        <v>29</v>
      </c>
      <c r="D224" s="2" t="s">
        <v>40</v>
      </c>
      <c r="E224" s="2" t="s">
        <v>31</v>
      </c>
      <c r="F224" s="2" t="s">
        <v>26</v>
      </c>
      <c r="G224" s="4" t="n">
        <v>75300</v>
      </c>
      <c r="H224" s="3" t="n">
        <v>22</v>
      </c>
      <c r="I224" s="5" t="n">
        <v>25569</v>
      </c>
      <c r="J224" s="2" t="s">
        <v>71</v>
      </c>
      <c r="K224" s="3" t="n">
        <v>2</v>
      </c>
      <c r="L224" s="4" t="n">
        <v>11950.72</v>
      </c>
      <c r="M224" s="4" t="n">
        <v>176454.55</v>
      </c>
      <c r="N224" s="3" t="n">
        <v>37</v>
      </c>
      <c r="O224" s="4" t="n">
        <v>55.42</v>
      </c>
      <c r="P224" s="3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3" t="n">
        <v>745</v>
      </c>
      <c r="V224" s="3" t="n">
        <v>0</v>
      </c>
    </row>
    <row r="225" customFormat="false" ht="15" hidden="false" customHeight="false" outlineLevel="0" collapsed="false">
      <c r="A225" s="2" t="s">
        <v>293</v>
      </c>
      <c r="B225" s="3" t="n">
        <v>64</v>
      </c>
      <c r="C225" s="2" t="s">
        <v>71</v>
      </c>
      <c r="D225" s="2" t="s">
        <v>40</v>
      </c>
      <c r="E225" s="2" t="s">
        <v>25</v>
      </c>
      <c r="F225" s="2" t="s">
        <v>60</v>
      </c>
      <c r="G225" s="4" t="n">
        <v>35400</v>
      </c>
      <c r="H225" s="3" t="n">
        <v>21</v>
      </c>
      <c r="I225" s="5" t="n">
        <v>38447</v>
      </c>
      <c r="J225" s="2" t="s">
        <v>46</v>
      </c>
      <c r="K225" s="2"/>
      <c r="L225" s="4" t="n">
        <v>2693.29</v>
      </c>
      <c r="M225" s="2"/>
      <c r="N225" s="3" t="n">
        <v>27</v>
      </c>
      <c r="O225" s="4" t="n">
        <v>32.01</v>
      </c>
      <c r="P225" s="3" t="n">
        <v>4</v>
      </c>
      <c r="Q225" s="4" t="n">
        <v>8500</v>
      </c>
      <c r="R225" s="4" t="n">
        <v>1044.54</v>
      </c>
      <c r="S225" s="4" t="n">
        <v>0</v>
      </c>
      <c r="T225" s="4" t="n">
        <v>0</v>
      </c>
      <c r="U225" s="3" t="n">
        <v>639</v>
      </c>
      <c r="V225" s="3" t="n">
        <v>1</v>
      </c>
    </row>
    <row r="226" customFormat="false" ht="15" hidden="false" customHeight="false" outlineLevel="0" collapsed="false">
      <c r="A226" s="2" t="s">
        <v>294</v>
      </c>
      <c r="B226" s="3" t="n">
        <v>82</v>
      </c>
      <c r="C226" s="2" t="s">
        <v>23</v>
      </c>
      <c r="D226" s="2" t="s">
        <v>108</v>
      </c>
      <c r="E226" s="2" t="s">
        <v>41</v>
      </c>
      <c r="F226" s="2" t="s">
        <v>26</v>
      </c>
      <c r="G226" s="4" t="n">
        <v>28100</v>
      </c>
      <c r="H226" s="3" t="n">
        <v>13</v>
      </c>
      <c r="I226" s="5" t="n">
        <v>41452</v>
      </c>
      <c r="J226" s="2" t="s">
        <v>27</v>
      </c>
      <c r="K226" s="3" t="n">
        <v>2</v>
      </c>
      <c r="L226" s="4" t="n">
        <v>3394.56</v>
      </c>
      <c r="M226" s="4" t="n">
        <v>25650.66</v>
      </c>
      <c r="N226" s="3" t="n">
        <v>15</v>
      </c>
      <c r="O226" s="4" t="n">
        <v>60.86</v>
      </c>
      <c r="P226" s="3" t="n">
        <v>8</v>
      </c>
      <c r="Q226" s="4" t="n">
        <v>5500</v>
      </c>
      <c r="R226" s="4" t="n">
        <v>534.45</v>
      </c>
      <c r="S226" s="4" t="n">
        <v>0</v>
      </c>
      <c r="T226" s="4" t="n">
        <v>0</v>
      </c>
      <c r="U226" s="3" t="n">
        <v>628</v>
      </c>
      <c r="V226" s="3" t="n">
        <v>0</v>
      </c>
    </row>
    <row r="227" customFormat="false" ht="15" hidden="false" customHeight="false" outlineLevel="0" collapsed="false">
      <c r="A227" s="2" t="s">
        <v>295</v>
      </c>
      <c r="B227" s="3" t="n">
        <v>39</v>
      </c>
      <c r="C227" s="2" t="s">
        <v>29</v>
      </c>
      <c r="D227" s="2" t="s">
        <v>54</v>
      </c>
      <c r="E227" s="2" t="s">
        <v>63</v>
      </c>
      <c r="F227" s="2" t="s">
        <v>26</v>
      </c>
      <c r="G227" s="2"/>
      <c r="H227" s="3" t="n">
        <v>12</v>
      </c>
      <c r="I227" s="5" t="n">
        <v>41582</v>
      </c>
      <c r="J227" s="2" t="s">
        <v>34</v>
      </c>
      <c r="K227" s="3" t="n">
        <v>2</v>
      </c>
      <c r="L227" s="4" t="n">
        <v>4813.6</v>
      </c>
      <c r="M227" s="2"/>
      <c r="N227" s="3" t="n">
        <v>38</v>
      </c>
      <c r="O227" s="4" t="n">
        <v>48.23</v>
      </c>
      <c r="P227" s="3" t="n">
        <v>1</v>
      </c>
      <c r="Q227" s="4" t="n">
        <v>4500</v>
      </c>
      <c r="R227" s="4" t="n">
        <v>1593.22</v>
      </c>
      <c r="S227" s="4" t="n">
        <v>0</v>
      </c>
      <c r="T227" s="4" t="n">
        <v>0</v>
      </c>
      <c r="U227" s="3" t="n">
        <v>634</v>
      </c>
      <c r="V227" s="3" t="n">
        <v>0</v>
      </c>
    </row>
    <row r="228" customFormat="false" ht="15" hidden="false" customHeight="false" outlineLevel="0" collapsed="false">
      <c r="A228" s="2" t="s">
        <v>296</v>
      </c>
      <c r="B228" s="3" t="n">
        <v>53</v>
      </c>
      <c r="C228" s="2" t="s">
        <v>29</v>
      </c>
      <c r="D228" s="2"/>
      <c r="E228" s="2" t="s">
        <v>96</v>
      </c>
      <c r="F228" s="2" t="s">
        <v>26</v>
      </c>
      <c r="G228" s="4" t="n">
        <v>97400</v>
      </c>
      <c r="H228" s="3" t="n">
        <v>15</v>
      </c>
      <c r="I228" s="5" t="n">
        <v>40506</v>
      </c>
      <c r="J228" s="2" t="s">
        <v>34</v>
      </c>
      <c r="K228" s="3" t="n">
        <v>3</v>
      </c>
      <c r="L228" s="4" t="n">
        <v>10605.87</v>
      </c>
      <c r="M228" s="2"/>
      <c r="N228" s="3" t="n">
        <v>45</v>
      </c>
      <c r="O228" s="4" t="n">
        <v>124.11</v>
      </c>
      <c r="P228" s="3" t="n">
        <v>7</v>
      </c>
      <c r="Q228" s="4" t="n">
        <v>15000</v>
      </c>
      <c r="R228" s="4" t="n">
        <v>1454.77</v>
      </c>
      <c r="S228" s="4" t="n">
        <v>380000</v>
      </c>
      <c r="T228" s="4" t="n">
        <v>2018</v>
      </c>
      <c r="U228" s="3" t="n">
        <v>737</v>
      </c>
      <c r="V228" s="2"/>
    </row>
    <row r="229" customFormat="false" ht="15" hidden="false" customHeight="false" outlineLevel="0" collapsed="false">
      <c r="A229" s="2" t="s">
        <v>297</v>
      </c>
      <c r="B229" s="3" t="n">
        <v>50</v>
      </c>
      <c r="C229" s="2" t="s">
        <v>23</v>
      </c>
      <c r="D229" s="2" t="s">
        <v>56</v>
      </c>
      <c r="E229" s="2" t="s">
        <v>52</v>
      </c>
      <c r="F229" s="2" t="s">
        <v>26</v>
      </c>
      <c r="G229" s="4" t="n">
        <v>40900</v>
      </c>
      <c r="H229" s="3" t="n">
        <v>6</v>
      </c>
      <c r="I229" s="5" t="n">
        <v>43725</v>
      </c>
      <c r="J229" s="2" t="s">
        <v>46</v>
      </c>
      <c r="K229" s="3" t="n">
        <v>1</v>
      </c>
      <c r="L229" s="4" t="n">
        <v>2279.21</v>
      </c>
      <c r="M229" s="4" t="n">
        <v>10434.57</v>
      </c>
      <c r="N229" s="3" t="n">
        <v>27</v>
      </c>
      <c r="O229" s="4" t="n">
        <v>70.37</v>
      </c>
      <c r="P229" s="3" t="n">
        <v>4</v>
      </c>
      <c r="Q229" s="4" t="n">
        <v>7000</v>
      </c>
      <c r="R229" s="4" t="n">
        <v>2684.05</v>
      </c>
      <c r="S229" s="4" t="n">
        <v>95000</v>
      </c>
      <c r="T229" s="4" t="n">
        <v>525</v>
      </c>
      <c r="U229" s="3" t="n">
        <v>652</v>
      </c>
      <c r="V229" s="3" t="n">
        <v>0</v>
      </c>
    </row>
    <row r="230" customFormat="false" ht="15" hidden="false" customHeight="false" outlineLevel="0" collapsed="false">
      <c r="A230" s="2" t="s">
        <v>298</v>
      </c>
      <c r="B230" s="2"/>
      <c r="C230" s="2" t="s">
        <v>29</v>
      </c>
      <c r="D230" s="2" t="s">
        <v>108</v>
      </c>
      <c r="E230" s="2" t="s">
        <v>63</v>
      </c>
      <c r="F230" s="2" t="s">
        <v>26</v>
      </c>
      <c r="G230" s="2" t="s">
        <v>153</v>
      </c>
      <c r="H230" s="3" t="n">
        <v>15</v>
      </c>
      <c r="I230" s="5" t="n">
        <v>40452</v>
      </c>
      <c r="J230" s="2" t="s">
        <v>34</v>
      </c>
      <c r="K230" s="3" t="n">
        <v>2</v>
      </c>
      <c r="L230" s="4" t="n">
        <v>2217.18</v>
      </c>
      <c r="M230" s="4" t="n">
        <v>0</v>
      </c>
      <c r="N230" s="3" t="n">
        <v>39</v>
      </c>
      <c r="O230" s="4" t="n">
        <v>147.44</v>
      </c>
      <c r="P230" s="3" t="n">
        <v>2</v>
      </c>
      <c r="Q230" s="4" t="n">
        <v>0</v>
      </c>
      <c r="R230" s="4" t="n">
        <v>0</v>
      </c>
      <c r="S230" s="4" t="n">
        <v>105000</v>
      </c>
      <c r="T230" s="4" t="n">
        <v>588</v>
      </c>
      <c r="U230" s="3" t="n">
        <v>640</v>
      </c>
      <c r="V230" s="3" t="n">
        <v>0</v>
      </c>
    </row>
    <row r="231" customFormat="false" ht="15" hidden="false" customHeight="false" outlineLevel="0" collapsed="false">
      <c r="A231" s="2" t="s">
        <v>299</v>
      </c>
      <c r="B231" s="3" t="n">
        <v>59</v>
      </c>
      <c r="C231" s="2" t="s">
        <v>23</v>
      </c>
      <c r="D231" s="2" t="s">
        <v>40</v>
      </c>
      <c r="E231" s="2" t="s">
        <v>37</v>
      </c>
      <c r="F231" s="2" t="s">
        <v>38</v>
      </c>
      <c r="G231" s="4" t="n">
        <v>46400</v>
      </c>
      <c r="H231" s="3" t="n">
        <v>15</v>
      </c>
      <c r="I231" s="5" t="n">
        <v>40697</v>
      </c>
      <c r="J231" s="2" t="s">
        <v>27</v>
      </c>
      <c r="K231" s="3" t="n">
        <v>4</v>
      </c>
      <c r="L231" s="4" t="n">
        <v>8832.72</v>
      </c>
      <c r="M231" s="4" t="n">
        <v>57187.79</v>
      </c>
      <c r="N231" s="3" t="n">
        <v>25</v>
      </c>
      <c r="O231" s="4" t="n">
        <v>81.72</v>
      </c>
      <c r="P231" s="3" t="n">
        <v>3</v>
      </c>
      <c r="Q231" s="4" t="n">
        <v>5000</v>
      </c>
      <c r="R231" s="4" t="n">
        <v>879.55</v>
      </c>
      <c r="S231" s="4" t="n">
        <v>170000</v>
      </c>
      <c r="T231" s="4" t="n">
        <v>1200</v>
      </c>
      <c r="U231" s="3" t="n">
        <v>648</v>
      </c>
      <c r="V231" s="3" t="n">
        <v>0</v>
      </c>
    </row>
    <row r="232" customFormat="false" ht="15" hidden="false" customHeight="false" outlineLevel="0" collapsed="false">
      <c r="A232" s="2" t="s">
        <v>300</v>
      </c>
      <c r="B232" s="3" t="n">
        <v>59</v>
      </c>
      <c r="C232" s="2" t="s">
        <v>23</v>
      </c>
      <c r="D232" s="2" t="s">
        <v>260</v>
      </c>
      <c r="E232" s="2" t="s">
        <v>142</v>
      </c>
      <c r="F232" s="2" t="s">
        <v>38</v>
      </c>
      <c r="G232" s="4" t="n">
        <v>29500</v>
      </c>
      <c r="H232" s="3" t="n">
        <v>4</v>
      </c>
      <c r="I232" s="5" t="n">
        <v>44716</v>
      </c>
      <c r="J232" s="2" t="s">
        <v>34</v>
      </c>
      <c r="K232" s="3" t="n">
        <v>1</v>
      </c>
      <c r="L232" s="4" t="n">
        <v>1854.22</v>
      </c>
      <c r="M232" s="4" t="n">
        <v>19255.45</v>
      </c>
      <c r="N232" s="3" t="n">
        <v>30</v>
      </c>
      <c r="O232" s="4" t="n">
        <v>39.29</v>
      </c>
      <c r="P232" s="3" t="n">
        <v>1</v>
      </c>
      <c r="Q232" s="4" t="n">
        <v>5500</v>
      </c>
      <c r="R232" s="4" t="n">
        <v>1154.48</v>
      </c>
      <c r="S232" s="4" t="n">
        <v>76000</v>
      </c>
      <c r="T232" s="4" t="n">
        <v>498</v>
      </c>
      <c r="U232" s="3" t="n">
        <v>647</v>
      </c>
      <c r="V232" s="3" t="n">
        <v>0</v>
      </c>
    </row>
    <row r="233" customFormat="false" ht="15" hidden="false" customHeight="false" outlineLevel="0" collapsed="false">
      <c r="A233" s="2" t="s">
        <v>301</v>
      </c>
      <c r="B233" s="3" t="n">
        <v>46</v>
      </c>
      <c r="C233" s="2" t="s">
        <v>29</v>
      </c>
      <c r="D233" s="2" t="s">
        <v>51</v>
      </c>
      <c r="E233" s="2" t="s">
        <v>25</v>
      </c>
      <c r="F233" s="2" t="s">
        <v>26</v>
      </c>
      <c r="G233" s="4" t="n">
        <v>44600</v>
      </c>
      <c r="H233" s="3" t="n">
        <v>14</v>
      </c>
      <c r="I233" s="5" t="n">
        <v>41020</v>
      </c>
      <c r="J233" s="2" t="s">
        <v>34</v>
      </c>
      <c r="K233" s="3" t="n">
        <v>2</v>
      </c>
      <c r="L233" s="4" t="n">
        <v>4055.54</v>
      </c>
      <c r="M233" s="4" t="n">
        <v>60819.52</v>
      </c>
      <c r="N233" s="3" t="n">
        <v>39</v>
      </c>
      <c r="O233" s="4" t="n">
        <v>65.04</v>
      </c>
      <c r="P233" s="3" t="n">
        <v>2</v>
      </c>
      <c r="Q233" s="2"/>
      <c r="R233" s="2"/>
      <c r="S233" s="4" t="n">
        <v>0</v>
      </c>
      <c r="T233" s="4" t="n">
        <v>0</v>
      </c>
      <c r="U233" s="3" t="n">
        <v>613</v>
      </c>
      <c r="V233" s="3" t="n">
        <v>1</v>
      </c>
    </row>
    <row r="234" customFormat="false" ht="15" hidden="false" customHeight="false" outlineLevel="0" collapsed="false">
      <c r="A234" s="2" t="s">
        <v>302</v>
      </c>
      <c r="B234" s="3" t="n">
        <v>50</v>
      </c>
      <c r="C234" s="2" t="s">
        <v>23</v>
      </c>
      <c r="D234" s="2" t="s">
        <v>51</v>
      </c>
      <c r="E234" s="2" t="s">
        <v>37</v>
      </c>
      <c r="F234" s="2" t="s">
        <v>103</v>
      </c>
      <c r="G234" s="4" t="n">
        <v>22000</v>
      </c>
      <c r="H234" s="3" t="n">
        <v>10</v>
      </c>
      <c r="I234" s="5" t="n">
        <v>42418</v>
      </c>
      <c r="J234" s="2" t="s">
        <v>34</v>
      </c>
      <c r="K234" s="3" t="n">
        <v>2</v>
      </c>
      <c r="L234" s="4" t="n">
        <v>1651.9</v>
      </c>
      <c r="M234" s="4" t="n">
        <v>0</v>
      </c>
      <c r="N234" s="3" t="n">
        <v>19</v>
      </c>
      <c r="O234" s="4" t="n">
        <v>41.29</v>
      </c>
      <c r="P234" s="3" t="n">
        <v>1</v>
      </c>
      <c r="Q234" s="4" t="n">
        <v>2500</v>
      </c>
      <c r="R234" s="4" t="n">
        <v>376.79</v>
      </c>
      <c r="S234" s="4" t="n">
        <v>63000</v>
      </c>
      <c r="T234" s="4" t="n">
        <v>358</v>
      </c>
      <c r="U234" s="3" t="n">
        <v>580</v>
      </c>
      <c r="V234" s="2"/>
    </row>
    <row r="235" customFormat="false" ht="15" hidden="false" customHeight="false" outlineLevel="0" collapsed="false">
      <c r="A235" s="2" t="s">
        <v>303</v>
      </c>
      <c r="B235" s="3" t="n">
        <v>35</v>
      </c>
      <c r="C235" s="2" t="s">
        <v>29</v>
      </c>
      <c r="D235" s="2" t="s">
        <v>62</v>
      </c>
      <c r="E235" s="2" t="s">
        <v>63</v>
      </c>
      <c r="F235" s="2" t="s">
        <v>38</v>
      </c>
      <c r="G235" s="4" t="n">
        <v>-999</v>
      </c>
      <c r="H235" s="3" t="n">
        <v>8</v>
      </c>
      <c r="I235" s="5" t="n">
        <v>43324</v>
      </c>
      <c r="J235" s="2" t="s">
        <v>34</v>
      </c>
      <c r="K235" s="2"/>
      <c r="L235" s="4" t="n">
        <v>8642.77</v>
      </c>
      <c r="M235" s="4" t="n">
        <v>87694.78</v>
      </c>
      <c r="N235" s="3" t="n">
        <v>30</v>
      </c>
      <c r="O235" s="4" t="n">
        <v>93.2</v>
      </c>
      <c r="P235" s="3" t="n">
        <v>2</v>
      </c>
      <c r="Q235" s="4" t="n">
        <v>12500</v>
      </c>
      <c r="R235" s="4" t="n">
        <v>1237.6</v>
      </c>
      <c r="S235" s="4" t="n">
        <v>0</v>
      </c>
      <c r="T235" s="4" t="n">
        <v>0</v>
      </c>
      <c r="U235" s="3" t="n">
        <v>668</v>
      </c>
      <c r="V235" s="3" t="n">
        <v>1</v>
      </c>
    </row>
    <row r="236" customFormat="false" ht="15" hidden="false" customHeight="false" outlineLevel="0" collapsed="false">
      <c r="A236" s="2" t="s">
        <v>304</v>
      </c>
      <c r="B236" s="3" t="n">
        <v>56</v>
      </c>
      <c r="C236" s="2" t="s">
        <v>23</v>
      </c>
      <c r="D236" s="2" t="s">
        <v>98</v>
      </c>
      <c r="E236" s="2" t="s">
        <v>49</v>
      </c>
      <c r="F236" s="2" t="s">
        <v>38</v>
      </c>
      <c r="G236" s="4" t="n">
        <v>27400</v>
      </c>
      <c r="H236" s="3" t="n">
        <v>6</v>
      </c>
      <c r="I236" s="5" t="n">
        <v>44062</v>
      </c>
      <c r="J236" s="2" t="s">
        <v>27</v>
      </c>
      <c r="K236" s="3" t="n">
        <v>3</v>
      </c>
      <c r="L236" s="4" t="n">
        <v>1292.76</v>
      </c>
      <c r="M236" s="4" t="n">
        <v>0</v>
      </c>
      <c r="N236" s="3" t="n">
        <v>25</v>
      </c>
      <c r="O236" s="2"/>
      <c r="P236" s="3" t="n">
        <v>3</v>
      </c>
      <c r="Q236" s="4" t="n">
        <v>0</v>
      </c>
      <c r="R236" s="4" t="n">
        <v>0</v>
      </c>
      <c r="S236" s="4" t="n">
        <v>0</v>
      </c>
      <c r="T236" s="4" t="n">
        <v>0</v>
      </c>
      <c r="U236" s="2"/>
      <c r="V236" s="3" t="n">
        <v>1</v>
      </c>
    </row>
    <row r="237" customFormat="false" ht="15" hidden="false" customHeight="false" outlineLevel="0" collapsed="false">
      <c r="A237" s="2" t="s">
        <v>305</v>
      </c>
      <c r="B237" s="3" t="n">
        <v>49</v>
      </c>
      <c r="C237" s="2" t="s">
        <v>23</v>
      </c>
      <c r="D237" s="2" t="s">
        <v>56</v>
      </c>
      <c r="E237" s="2" t="s">
        <v>25</v>
      </c>
      <c r="F237" s="2" t="s">
        <v>60</v>
      </c>
      <c r="G237" s="4" t="n">
        <v>34400</v>
      </c>
      <c r="H237" s="3" t="n">
        <v>16</v>
      </c>
      <c r="I237" s="5" t="n">
        <v>40220</v>
      </c>
      <c r="J237" s="2" t="s">
        <v>34</v>
      </c>
      <c r="K237" s="3" t="n">
        <v>3</v>
      </c>
      <c r="L237" s="4" t="n">
        <v>4064.3</v>
      </c>
      <c r="M237" s="4" t="n">
        <v>0</v>
      </c>
      <c r="N237" s="3" t="n">
        <v>33</v>
      </c>
      <c r="O237" s="4" t="n">
        <v>22.59</v>
      </c>
      <c r="P237" s="3" t="n">
        <v>2</v>
      </c>
      <c r="Q237" s="4" t="n">
        <v>5500</v>
      </c>
      <c r="R237" s="4" t="n">
        <v>915.44</v>
      </c>
      <c r="S237" s="4" t="n">
        <v>0</v>
      </c>
      <c r="T237" s="4" t="n">
        <v>0</v>
      </c>
      <c r="U237" s="3" t="n">
        <v>642</v>
      </c>
      <c r="V237" s="3" t="n">
        <v>0</v>
      </c>
    </row>
    <row r="238" customFormat="false" ht="15" hidden="false" customHeight="false" outlineLevel="0" collapsed="false">
      <c r="A238" s="2" t="s">
        <v>306</v>
      </c>
      <c r="B238" s="3" t="n">
        <v>56</v>
      </c>
      <c r="C238" s="2" t="s">
        <v>29</v>
      </c>
      <c r="D238" s="2" t="s">
        <v>24</v>
      </c>
      <c r="E238" s="2" t="s">
        <v>96</v>
      </c>
      <c r="F238" s="2" t="s">
        <v>26</v>
      </c>
      <c r="G238" s="4" t="n">
        <v>74000</v>
      </c>
      <c r="H238" s="3" t="n">
        <v>8</v>
      </c>
      <c r="I238" s="5" t="n">
        <v>43356</v>
      </c>
      <c r="J238" s="2" t="s">
        <v>34</v>
      </c>
      <c r="K238" s="3" t="n">
        <v>2</v>
      </c>
      <c r="L238" s="4" t="n">
        <v>4198.5</v>
      </c>
      <c r="M238" s="4" t="n">
        <v>77213.96</v>
      </c>
      <c r="N238" s="3" t="n">
        <v>53</v>
      </c>
      <c r="O238" s="4" t="n">
        <v>66.86</v>
      </c>
      <c r="P238" s="3" t="n">
        <v>2</v>
      </c>
      <c r="Q238" s="4" t="n">
        <v>0</v>
      </c>
      <c r="R238" s="4" t="n">
        <v>0</v>
      </c>
      <c r="S238" s="4" t="n">
        <v>242000</v>
      </c>
      <c r="T238" s="4" t="n">
        <v>1714</v>
      </c>
      <c r="U238" s="3" t="n">
        <v>576</v>
      </c>
      <c r="V238" s="3" t="n">
        <v>0</v>
      </c>
    </row>
    <row r="239" customFormat="false" ht="15" hidden="false" customHeight="false" outlineLevel="0" collapsed="false">
      <c r="A239" s="2" t="s">
        <v>307</v>
      </c>
      <c r="B239" s="3" t="n">
        <v>48</v>
      </c>
      <c r="C239" s="2" t="s">
        <v>23</v>
      </c>
      <c r="D239" s="2" t="s">
        <v>40</v>
      </c>
      <c r="E239" s="2" t="s">
        <v>37</v>
      </c>
      <c r="F239" s="2" t="s">
        <v>60</v>
      </c>
      <c r="G239" s="4" t="n">
        <v>36400</v>
      </c>
      <c r="H239" s="3" t="n">
        <v>4</v>
      </c>
      <c r="I239" s="5" t="n">
        <v>44790</v>
      </c>
      <c r="J239" s="2" t="s">
        <v>46</v>
      </c>
      <c r="K239" s="3" t="n">
        <v>3</v>
      </c>
      <c r="L239" s="4" t="n">
        <v>5906.8</v>
      </c>
      <c r="M239" s="4" t="n">
        <v>44735.72</v>
      </c>
      <c r="N239" s="3" t="n">
        <v>26</v>
      </c>
      <c r="O239" s="4" t="n">
        <v>67.87</v>
      </c>
      <c r="P239" s="3" t="n">
        <v>6</v>
      </c>
      <c r="Q239" s="4" t="n">
        <v>7500</v>
      </c>
      <c r="R239" s="4" t="n">
        <v>3480.97</v>
      </c>
      <c r="S239" s="4" t="n">
        <v>73000</v>
      </c>
      <c r="T239" s="4" t="n">
        <v>334</v>
      </c>
      <c r="U239" s="3" t="n">
        <v>594</v>
      </c>
      <c r="V239" s="3" t="n">
        <v>0</v>
      </c>
    </row>
    <row r="240" customFormat="false" ht="15" hidden="false" customHeight="false" outlineLevel="0" collapsed="false">
      <c r="A240" s="2" t="s">
        <v>308</v>
      </c>
      <c r="B240" s="3" t="n">
        <v>41</v>
      </c>
      <c r="C240" s="2" t="s">
        <v>29</v>
      </c>
      <c r="D240" s="2" t="s">
        <v>67</v>
      </c>
      <c r="E240" s="2" t="s">
        <v>37</v>
      </c>
      <c r="F240" s="2" t="s">
        <v>26</v>
      </c>
      <c r="G240" s="4" t="n">
        <v>39600</v>
      </c>
      <c r="H240" s="3" t="n">
        <v>2</v>
      </c>
      <c r="I240" s="5" t="n">
        <v>45476</v>
      </c>
      <c r="J240" s="2" t="s">
        <v>34</v>
      </c>
      <c r="K240" s="3" t="n">
        <v>1</v>
      </c>
      <c r="L240" s="4" t="n">
        <v>1252.61</v>
      </c>
      <c r="M240" s="4" t="n">
        <v>4943.24</v>
      </c>
      <c r="N240" s="3" t="n">
        <v>31</v>
      </c>
      <c r="O240" s="4" t="n">
        <v>70.63</v>
      </c>
      <c r="P240" s="3" t="n">
        <v>2</v>
      </c>
      <c r="Q240" s="2"/>
      <c r="R240" s="2"/>
      <c r="S240" s="4" t="n">
        <v>63000</v>
      </c>
      <c r="T240" s="4" t="n">
        <v>469</v>
      </c>
      <c r="U240" s="3" t="n">
        <v>601</v>
      </c>
      <c r="V240" s="3" t="n">
        <v>1</v>
      </c>
    </row>
    <row r="241" customFormat="false" ht="15" hidden="false" customHeight="false" outlineLevel="0" collapsed="false">
      <c r="A241" s="2" t="s">
        <v>309</v>
      </c>
      <c r="B241" s="3" t="n">
        <v>33</v>
      </c>
      <c r="C241" s="2" t="s">
        <v>29</v>
      </c>
      <c r="D241" s="2" t="s">
        <v>67</v>
      </c>
      <c r="E241" s="2" t="s">
        <v>37</v>
      </c>
      <c r="F241" s="2" t="s">
        <v>38</v>
      </c>
      <c r="G241" s="4" t="n">
        <v>33600</v>
      </c>
      <c r="H241" s="3" t="n">
        <v>4</v>
      </c>
      <c r="I241" s="5" t="n">
        <v>44813</v>
      </c>
      <c r="J241" s="2" t="s">
        <v>34</v>
      </c>
      <c r="K241" s="3" t="n">
        <v>3</v>
      </c>
      <c r="L241" s="4" t="n">
        <v>1494.74</v>
      </c>
      <c r="M241" s="4" t="n">
        <v>26656.05</v>
      </c>
      <c r="N241" s="3" t="n">
        <v>31</v>
      </c>
      <c r="O241" s="4" t="n">
        <v>41.79</v>
      </c>
      <c r="P241" s="3" t="n">
        <v>0</v>
      </c>
      <c r="Q241" s="4" t="n">
        <v>7000</v>
      </c>
      <c r="R241" s="4" t="n">
        <v>110.9</v>
      </c>
      <c r="S241" s="4" t="n">
        <v>153000</v>
      </c>
      <c r="T241" s="4" t="n">
        <v>1051</v>
      </c>
      <c r="U241" s="3" t="n">
        <v>650</v>
      </c>
      <c r="V241" s="3" t="n">
        <v>2</v>
      </c>
    </row>
    <row r="242" customFormat="false" ht="15" hidden="false" customHeight="false" outlineLevel="0" collapsed="false">
      <c r="A242" s="2" t="s">
        <v>310</v>
      </c>
      <c r="B242" s="3" t="n">
        <v>53</v>
      </c>
      <c r="C242" s="2" t="s">
        <v>29</v>
      </c>
      <c r="D242" s="2" t="s">
        <v>56</v>
      </c>
      <c r="E242" s="2" t="s">
        <v>25</v>
      </c>
      <c r="F242" s="2" t="s">
        <v>38</v>
      </c>
      <c r="G242" s="4" t="n">
        <v>32300</v>
      </c>
      <c r="H242" s="3" t="n">
        <v>3</v>
      </c>
      <c r="I242" s="5" t="n">
        <v>44837</v>
      </c>
      <c r="J242" s="2" t="s">
        <v>46</v>
      </c>
      <c r="K242" s="3" t="n">
        <v>2</v>
      </c>
      <c r="L242" s="4" t="n">
        <v>3589.54</v>
      </c>
      <c r="M242" s="4" t="n">
        <v>6161.78</v>
      </c>
      <c r="N242" s="3" t="n">
        <v>28</v>
      </c>
      <c r="O242" s="4" t="n">
        <v>59.29</v>
      </c>
      <c r="P242" s="3" t="n">
        <v>3</v>
      </c>
      <c r="Q242" s="4" t="n">
        <v>3500</v>
      </c>
      <c r="R242" s="4" t="n">
        <v>400.09</v>
      </c>
      <c r="S242" s="4" t="n">
        <v>62000</v>
      </c>
      <c r="T242" s="4" t="n">
        <v>326</v>
      </c>
      <c r="U242" s="3" t="n">
        <v>603</v>
      </c>
      <c r="V242" s="3" t="n">
        <v>0</v>
      </c>
    </row>
    <row r="243" customFormat="false" ht="15" hidden="false" customHeight="false" outlineLevel="0" collapsed="false">
      <c r="A243" s="2" t="s">
        <v>311</v>
      </c>
      <c r="B243" s="3" t="n">
        <v>58</v>
      </c>
      <c r="C243" s="2" t="s">
        <v>29</v>
      </c>
      <c r="D243" s="2" t="s">
        <v>77</v>
      </c>
      <c r="E243" s="2" t="s">
        <v>52</v>
      </c>
      <c r="F243" s="2" t="s">
        <v>26</v>
      </c>
      <c r="G243" s="4" t="n">
        <v>35800</v>
      </c>
      <c r="H243" s="2"/>
      <c r="I243" s="2"/>
      <c r="J243" s="2" t="s">
        <v>27</v>
      </c>
      <c r="K243" s="2" t="s">
        <v>142</v>
      </c>
      <c r="L243" s="4" t="n">
        <v>3863.81</v>
      </c>
      <c r="M243" s="4" t="n">
        <v>0</v>
      </c>
      <c r="N243" s="3" t="n">
        <v>31</v>
      </c>
      <c r="O243" s="4" t="n">
        <v>82.02</v>
      </c>
      <c r="P243" s="3" t="n">
        <v>5</v>
      </c>
      <c r="Q243" s="4" t="n">
        <v>8500</v>
      </c>
      <c r="R243" s="4" t="n">
        <v>2762.76</v>
      </c>
      <c r="S243" s="2"/>
      <c r="T243" s="2"/>
      <c r="U243" s="3" t="n">
        <v>726</v>
      </c>
      <c r="V243" s="2"/>
    </row>
    <row r="244" customFormat="false" ht="15" hidden="false" customHeight="false" outlineLevel="0" collapsed="false">
      <c r="A244" s="2" t="s">
        <v>312</v>
      </c>
      <c r="B244" s="3" t="n">
        <v>49</v>
      </c>
      <c r="C244" s="2" t="s">
        <v>23</v>
      </c>
      <c r="D244" s="2" t="s">
        <v>100</v>
      </c>
      <c r="E244" s="2" t="s">
        <v>52</v>
      </c>
      <c r="F244" s="2" t="s">
        <v>26</v>
      </c>
      <c r="G244" s="4" t="n">
        <v>14800</v>
      </c>
      <c r="H244" s="3" t="n">
        <v>9</v>
      </c>
      <c r="I244" s="5" t="n">
        <v>42785</v>
      </c>
      <c r="J244" s="2" t="s">
        <v>46</v>
      </c>
      <c r="K244" s="3" t="n">
        <v>3</v>
      </c>
      <c r="L244" s="4" t="n">
        <v>925.65</v>
      </c>
      <c r="M244" s="2"/>
      <c r="N244" s="3" t="n">
        <v>32</v>
      </c>
      <c r="O244" s="4" t="n">
        <v>44.23</v>
      </c>
      <c r="P244" s="3" t="n">
        <v>2</v>
      </c>
      <c r="Q244" s="4" t="n">
        <v>2000</v>
      </c>
      <c r="R244" s="4" t="n">
        <v>676.8</v>
      </c>
      <c r="S244" s="4" t="n">
        <v>0</v>
      </c>
      <c r="T244" s="4" t="n">
        <v>0</v>
      </c>
      <c r="U244" s="3" t="n">
        <v>673</v>
      </c>
      <c r="V244" s="2"/>
    </row>
    <row r="245" customFormat="false" ht="15" hidden="false" customHeight="false" outlineLevel="0" collapsed="false">
      <c r="A245" s="2" t="s">
        <v>313</v>
      </c>
      <c r="B245" s="3" t="n">
        <v>58</v>
      </c>
      <c r="C245" s="2" t="s">
        <v>29</v>
      </c>
      <c r="D245" s="2" t="s">
        <v>40</v>
      </c>
      <c r="E245" s="2" t="s">
        <v>37</v>
      </c>
      <c r="F245" s="2" t="s">
        <v>26</v>
      </c>
      <c r="G245" s="4" t="n">
        <v>40400</v>
      </c>
      <c r="H245" s="3" t="n">
        <v>33</v>
      </c>
      <c r="I245" s="5" t="n">
        <v>34141</v>
      </c>
      <c r="J245" s="2" t="s">
        <v>34</v>
      </c>
      <c r="K245" s="3" t="n">
        <v>2</v>
      </c>
      <c r="L245" s="4" t="n">
        <v>3595.44</v>
      </c>
      <c r="M245" s="4" t="n">
        <v>76907.23</v>
      </c>
      <c r="N245" s="3" t="n">
        <v>31</v>
      </c>
      <c r="O245" s="4" t="n">
        <v>49.68</v>
      </c>
      <c r="P245" s="3" t="n">
        <v>0</v>
      </c>
      <c r="Q245" s="4" t="n">
        <v>4500</v>
      </c>
      <c r="R245" s="2"/>
      <c r="S245" s="4" t="n">
        <v>191000</v>
      </c>
      <c r="T245" s="4" t="n">
        <v>1296</v>
      </c>
      <c r="U245" s="2"/>
      <c r="V245" s="3" t="n">
        <v>0</v>
      </c>
    </row>
    <row r="246" customFormat="false" ht="15" hidden="false" customHeight="false" outlineLevel="0" collapsed="false">
      <c r="A246" s="2" t="s">
        <v>314</v>
      </c>
      <c r="B246" s="3" t="n">
        <v>26</v>
      </c>
      <c r="C246" s="2" t="s">
        <v>71</v>
      </c>
      <c r="D246" s="2" t="s">
        <v>67</v>
      </c>
      <c r="E246" s="2" t="s">
        <v>37</v>
      </c>
      <c r="F246" s="2" t="s">
        <v>38</v>
      </c>
      <c r="G246" s="2" t="s">
        <v>315</v>
      </c>
      <c r="H246" s="3" t="n">
        <v>4</v>
      </c>
      <c r="I246" s="5" t="n">
        <v>44550</v>
      </c>
      <c r="J246" s="2" t="s">
        <v>46</v>
      </c>
      <c r="K246" s="3" t="n">
        <v>3</v>
      </c>
      <c r="L246" s="4" t="n">
        <v>3821.14</v>
      </c>
      <c r="M246" s="4" t="n">
        <v>7504.94</v>
      </c>
      <c r="N246" s="3" t="n">
        <v>31</v>
      </c>
      <c r="O246" s="4" t="n">
        <v>43.66</v>
      </c>
      <c r="P246" s="3" t="n">
        <v>4</v>
      </c>
      <c r="Q246" s="4" t="n">
        <v>4500</v>
      </c>
      <c r="R246" s="4" t="n">
        <v>1325.3</v>
      </c>
      <c r="S246" s="4" t="n">
        <v>0</v>
      </c>
      <c r="T246" s="4" t="n">
        <v>0</v>
      </c>
      <c r="U246" s="3" t="n">
        <v>575</v>
      </c>
      <c r="V246" s="2"/>
    </row>
    <row r="247" customFormat="false" ht="15" hidden="false" customHeight="false" outlineLevel="0" collapsed="false">
      <c r="A247" s="2" t="s">
        <v>316</v>
      </c>
      <c r="B247" s="3" t="n">
        <v>41</v>
      </c>
      <c r="C247" s="2" t="s">
        <v>29</v>
      </c>
      <c r="D247" s="2" t="s">
        <v>136</v>
      </c>
      <c r="E247" s="2" t="s">
        <v>37</v>
      </c>
      <c r="F247" s="2" t="s">
        <v>26</v>
      </c>
      <c r="G247" s="4" t="n">
        <v>33100</v>
      </c>
      <c r="H247" s="3" t="n">
        <v>13</v>
      </c>
      <c r="I247" s="5" t="n">
        <v>41250</v>
      </c>
      <c r="J247" s="2" t="s">
        <v>46</v>
      </c>
      <c r="K247" s="3" t="n">
        <v>2</v>
      </c>
      <c r="L247" s="4" t="n">
        <v>4311.01</v>
      </c>
      <c r="M247" s="4" t="n">
        <v>21640.61</v>
      </c>
      <c r="N247" s="3" t="n">
        <v>28</v>
      </c>
      <c r="O247" s="4" t="n">
        <v>21.66</v>
      </c>
      <c r="P247" s="3" t="n">
        <v>8</v>
      </c>
      <c r="Q247" s="2"/>
      <c r="R247" s="2"/>
      <c r="S247" s="4" t="n">
        <v>124000</v>
      </c>
      <c r="T247" s="4" t="n">
        <v>874</v>
      </c>
      <c r="U247" s="3" t="n">
        <v>626</v>
      </c>
      <c r="V247" s="3" t="n">
        <v>0</v>
      </c>
    </row>
    <row r="248" customFormat="false" ht="15" hidden="false" customHeight="false" outlineLevel="0" collapsed="false">
      <c r="A248" s="2" t="s">
        <v>317</v>
      </c>
      <c r="B248" s="3" t="n">
        <v>36</v>
      </c>
      <c r="C248" s="2" t="s">
        <v>29</v>
      </c>
      <c r="D248" s="2" t="s">
        <v>67</v>
      </c>
      <c r="E248" s="2" t="s">
        <v>93</v>
      </c>
      <c r="F248" s="2" t="s">
        <v>60</v>
      </c>
      <c r="G248" s="4" t="n">
        <v>4900</v>
      </c>
      <c r="H248" s="3" t="n">
        <v>5</v>
      </c>
      <c r="I248" s="5" t="n">
        <v>44346</v>
      </c>
      <c r="J248" s="2" t="s">
        <v>34</v>
      </c>
      <c r="K248" s="3" t="n">
        <v>5</v>
      </c>
      <c r="L248" s="4" t="n">
        <v>784.39</v>
      </c>
      <c r="M248" s="4" t="n">
        <v>0</v>
      </c>
      <c r="N248" s="3" t="n">
        <v>20</v>
      </c>
      <c r="O248" s="4" t="n">
        <v>36.38</v>
      </c>
      <c r="P248" s="3" t="n">
        <v>3</v>
      </c>
      <c r="Q248" s="4" t="n">
        <v>1000</v>
      </c>
      <c r="R248" s="4" t="n">
        <v>470.93</v>
      </c>
      <c r="S248" s="4" t="n">
        <v>20000</v>
      </c>
      <c r="T248" s="2"/>
      <c r="U248" s="3" t="n">
        <v>564</v>
      </c>
      <c r="V248" s="2"/>
    </row>
    <row r="249" customFormat="false" ht="15" hidden="false" customHeight="false" outlineLevel="0" collapsed="false">
      <c r="A249" s="2" t="s">
        <v>318</v>
      </c>
      <c r="B249" s="3" t="n">
        <v>52</v>
      </c>
      <c r="C249" s="2" t="s">
        <v>29</v>
      </c>
      <c r="D249" s="2" t="s">
        <v>51</v>
      </c>
      <c r="E249" s="2" t="s">
        <v>52</v>
      </c>
      <c r="F249" s="2" t="s">
        <v>26</v>
      </c>
      <c r="G249" s="4" t="n">
        <v>24000</v>
      </c>
      <c r="H249" s="3" t="n">
        <v>9</v>
      </c>
      <c r="I249" s="5" t="n">
        <v>42689</v>
      </c>
      <c r="J249" s="2" t="s">
        <v>46</v>
      </c>
      <c r="K249" s="3" t="n">
        <v>3</v>
      </c>
      <c r="L249" s="4" t="n">
        <v>2048.75</v>
      </c>
      <c r="M249" s="4" t="n">
        <v>5844.99</v>
      </c>
      <c r="N249" s="3" t="n">
        <v>27</v>
      </c>
      <c r="O249" s="4" t="n">
        <v>44.99</v>
      </c>
      <c r="P249" s="3" t="n">
        <v>3</v>
      </c>
      <c r="Q249" s="4" t="n">
        <v>3500</v>
      </c>
      <c r="R249" s="4" t="n">
        <v>922.83</v>
      </c>
      <c r="S249" s="4" t="n">
        <v>0</v>
      </c>
      <c r="T249" s="4" t="n">
        <v>0</v>
      </c>
      <c r="U249" s="3" t="n">
        <v>593</v>
      </c>
      <c r="V249" s="3" t="n">
        <v>0</v>
      </c>
    </row>
    <row r="250" customFormat="false" ht="15" hidden="false" customHeight="false" outlineLevel="0" collapsed="false">
      <c r="A250" s="2" t="s">
        <v>319</v>
      </c>
      <c r="B250" s="3" t="n">
        <v>18</v>
      </c>
      <c r="C250" s="2" t="s">
        <v>29</v>
      </c>
      <c r="D250" s="2" t="s">
        <v>108</v>
      </c>
      <c r="E250" s="2" t="s">
        <v>52</v>
      </c>
      <c r="F250" s="2" t="s">
        <v>26</v>
      </c>
      <c r="G250" s="4" t="n">
        <v>22800</v>
      </c>
      <c r="H250" s="3" t="n">
        <v>0</v>
      </c>
      <c r="I250" s="5" t="n">
        <v>45924</v>
      </c>
      <c r="J250" s="2" t="s">
        <v>34</v>
      </c>
      <c r="K250" s="3" t="n">
        <v>3</v>
      </c>
      <c r="L250" s="4" t="n">
        <v>-1829.15</v>
      </c>
      <c r="M250" s="4" t="n">
        <v>0</v>
      </c>
      <c r="N250" s="3" t="n">
        <v>42</v>
      </c>
      <c r="O250" s="4" t="n">
        <v>45.17</v>
      </c>
      <c r="P250" s="3" t="n">
        <v>1</v>
      </c>
      <c r="Q250" s="4" t="n">
        <v>4500</v>
      </c>
      <c r="R250" s="4" t="n">
        <v>977.68</v>
      </c>
      <c r="S250" s="4" t="n">
        <v>0</v>
      </c>
      <c r="T250" s="4" t="n">
        <v>0</v>
      </c>
      <c r="U250" s="3" t="n">
        <v>522</v>
      </c>
      <c r="V250" s="3" t="n">
        <v>0</v>
      </c>
    </row>
    <row r="251" customFormat="false" ht="15" hidden="false" customHeight="false" outlineLevel="0" collapsed="false">
      <c r="A251" s="2" t="s">
        <v>320</v>
      </c>
      <c r="B251" s="3" t="n">
        <v>52</v>
      </c>
      <c r="C251" s="2" t="s">
        <v>23</v>
      </c>
      <c r="D251" s="2" t="s">
        <v>24</v>
      </c>
      <c r="E251" s="2" t="s">
        <v>52</v>
      </c>
      <c r="F251" s="2" t="s">
        <v>38</v>
      </c>
      <c r="G251" s="4" t="n">
        <v>19600</v>
      </c>
      <c r="H251" s="3" t="n">
        <v>21</v>
      </c>
      <c r="I251" s="5" t="n">
        <v>38414</v>
      </c>
      <c r="J251" s="2" t="s">
        <v>46</v>
      </c>
      <c r="K251" s="3" t="n">
        <v>4</v>
      </c>
      <c r="L251" s="4" t="n">
        <v>9609.03</v>
      </c>
      <c r="M251" s="2"/>
      <c r="N251" s="3" t="n">
        <v>27</v>
      </c>
      <c r="O251" s="4" t="n">
        <v>49.16</v>
      </c>
      <c r="P251" s="3" t="n">
        <v>2</v>
      </c>
      <c r="Q251" s="4" t="n">
        <v>5000</v>
      </c>
      <c r="R251" s="4" t="n">
        <v>2353.17</v>
      </c>
      <c r="S251" s="4" t="n">
        <v>91000</v>
      </c>
      <c r="T251" s="4" t="n">
        <v>660</v>
      </c>
      <c r="U251" s="3" t="n">
        <v>628</v>
      </c>
      <c r="V251" s="3" t="n">
        <v>0</v>
      </c>
    </row>
    <row r="252" customFormat="false" ht="15" hidden="false" customHeight="false" outlineLevel="0" collapsed="false">
      <c r="A252" s="2" t="s">
        <v>321</v>
      </c>
      <c r="B252" s="3" t="n">
        <v>50</v>
      </c>
      <c r="C252" s="2" t="s">
        <v>71</v>
      </c>
      <c r="D252" s="2" t="s">
        <v>40</v>
      </c>
      <c r="E252" s="2" t="s">
        <v>37</v>
      </c>
      <c r="F252" s="2" t="s">
        <v>26</v>
      </c>
      <c r="G252" s="4" t="n">
        <v>27600</v>
      </c>
      <c r="H252" s="3" t="n">
        <v>7</v>
      </c>
      <c r="I252" s="5" t="n">
        <v>43570</v>
      </c>
      <c r="J252" s="2" t="s">
        <v>27</v>
      </c>
      <c r="K252" s="3" t="n">
        <v>3</v>
      </c>
      <c r="L252" s="4" t="n">
        <v>843.05</v>
      </c>
      <c r="M252" s="4" t="n">
        <v>0</v>
      </c>
      <c r="N252" s="3" t="n">
        <v>19</v>
      </c>
      <c r="O252" s="4" t="n">
        <v>80.36</v>
      </c>
      <c r="P252" s="3" t="n">
        <v>8</v>
      </c>
      <c r="Q252" s="4" t="n">
        <v>3500</v>
      </c>
      <c r="R252" s="4" t="n">
        <v>842.97</v>
      </c>
      <c r="S252" s="2"/>
      <c r="T252" s="2"/>
      <c r="U252" s="3" t="n">
        <v>768</v>
      </c>
      <c r="V252" s="3" t="n">
        <v>0</v>
      </c>
    </row>
    <row r="253" customFormat="false" ht="15" hidden="false" customHeight="false" outlineLevel="0" collapsed="false">
      <c r="A253" s="2" t="s">
        <v>322</v>
      </c>
      <c r="B253" s="3" t="n">
        <v>39</v>
      </c>
      <c r="C253" s="2" t="s">
        <v>23</v>
      </c>
      <c r="D253" s="2" t="s">
        <v>54</v>
      </c>
      <c r="E253" s="2" t="s">
        <v>52</v>
      </c>
      <c r="F253" s="2" t="s">
        <v>38</v>
      </c>
      <c r="G253" s="4" t="n">
        <v>22700</v>
      </c>
      <c r="H253" s="3" t="n">
        <v>11</v>
      </c>
      <c r="I253" s="5" t="n">
        <v>42228</v>
      </c>
      <c r="J253" s="2" t="s">
        <v>46</v>
      </c>
      <c r="K253" s="3" t="n">
        <v>3</v>
      </c>
      <c r="L253" s="2"/>
      <c r="M253" s="4" t="n">
        <v>27516.9</v>
      </c>
      <c r="N253" s="3" t="n">
        <v>32</v>
      </c>
      <c r="O253" s="4" t="n">
        <v>30.2</v>
      </c>
      <c r="P253" s="3" t="n">
        <v>2</v>
      </c>
      <c r="Q253" s="4" t="n">
        <v>3000</v>
      </c>
      <c r="R253" s="4" t="n">
        <v>189.29</v>
      </c>
      <c r="S253" s="4" t="n">
        <v>96000</v>
      </c>
      <c r="T253" s="4" t="n">
        <v>630</v>
      </c>
      <c r="U253" s="3" t="n">
        <v>574</v>
      </c>
      <c r="V253" s="3" t="n">
        <v>1</v>
      </c>
    </row>
    <row r="254" customFormat="false" ht="15" hidden="false" customHeight="false" outlineLevel="0" collapsed="false">
      <c r="A254" s="2" t="s">
        <v>323</v>
      </c>
      <c r="B254" s="3" t="n">
        <v>51</v>
      </c>
      <c r="C254" s="2" t="s">
        <v>29</v>
      </c>
      <c r="D254" s="2" t="s">
        <v>100</v>
      </c>
      <c r="E254" s="2" t="s">
        <v>63</v>
      </c>
      <c r="F254" s="2" t="s">
        <v>38</v>
      </c>
      <c r="G254" s="4" t="n">
        <v>37500</v>
      </c>
      <c r="H254" s="3" t="n">
        <v>9</v>
      </c>
      <c r="I254" s="5" t="n">
        <v>42695</v>
      </c>
      <c r="J254" s="2" t="s">
        <v>46</v>
      </c>
      <c r="K254" s="3" t="n">
        <v>2</v>
      </c>
      <c r="L254" s="4" t="n">
        <v>1209.46</v>
      </c>
      <c r="M254" s="4" t="n">
        <v>32417.73</v>
      </c>
      <c r="N254" s="3" t="n">
        <v>24</v>
      </c>
      <c r="O254" s="4" t="n">
        <v>44.14</v>
      </c>
      <c r="P254" s="3" t="n">
        <v>1</v>
      </c>
      <c r="Q254" s="2"/>
      <c r="R254" s="2"/>
      <c r="S254" s="4" t="n">
        <v>0</v>
      </c>
      <c r="T254" s="4" t="n">
        <v>0</v>
      </c>
      <c r="U254" s="3" t="n">
        <v>629</v>
      </c>
      <c r="V254" s="3" t="n">
        <v>1</v>
      </c>
    </row>
    <row r="255" customFormat="false" ht="15" hidden="false" customHeight="false" outlineLevel="0" collapsed="false">
      <c r="A255" s="2" t="s">
        <v>324</v>
      </c>
      <c r="B255" s="3" t="n">
        <v>45</v>
      </c>
      <c r="C255" s="2" t="s">
        <v>23</v>
      </c>
      <c r="D255" s="2" t="s">
        <v>108</v>
      </c>
      <c r="E255" s="2" t="s">
        <v>52</v>
      </c>
      <c r="F255" s="2" t="s">
        <v>38</v>
      </c>
      <c r="G255" s="4" t="n">
        <v>29400</v>
      </c>
      <c r="H255" s="3" t="n">
        <v>14</v>
      </c>
      <c r="I255" s="5" t="n">
        <v>41077</v>
      </c>
      <c r="J255" s="2" t="s">
        <v>34</v>
      </c>
      <c r="K255" s="3" t="n">
        <v>1</v>
      </c>
      <c r="L255" s="4" t="n">
        <v>727.8</v>
      </c>
      <c r="M255" s="4" t="n">
        <v>33730.92</v>
      </c>
      <c r="N255" s="3" t="n">
        <v>24</v>
      </c>
      <c r="O255" s="4" t="n">
        <v>29.43</v>
      </c>
      <c r="P255" s="3" t="n">
        <v>0</v>
      </c>
      <c r="Q255" s="4" t="n">
        <v>7000</v>
      </c>
      <c r="R255" s="4" t="n">
        <v>2056.51</v>
      </c>
      <c r="S255" s="4" t="n">
        <v>71000</v>
      </c>
      <c r="T255" s="4" t="n">
        <v>495</v>
      </c>
      <c r="U255" s="3" t="n">
        <v>634</v>
      </c>
      <c r="V255" s="3" t="n">
        <v>0</v>
      </c>
    </row>
    <row r="256" customFormat="false" ht="15" hidden="false" customHeight="false" outlineLevel="0" collapsed="false">
      <c r="A256" s="2" t="s">
        <v>325</v>
      </c>
      <c r="B256" s="3" t="n">
        <v>55</v>
      </c>
      <c r="C256" s="2" t="s">
        <v>29</v>
      </c>
      <c r="D256" s="2" t="s">
        <v>108</v>
      </c>
      <c r="E256" s="2"/>
      <c r="F256" s="2" t="s">
        <v>38</v>
      </c>
      <c r="G256" s="4" t="n">
        <v>29400</v>
      </c>
      <c r="H256" s="3" t="n">
        <v>15</v>
      </c>
      <c r="I256" s="5" t="n">
        <v>40720</v>
      </c>
      <c r="J256" s="2" t="s">
        <v>27</v>
      </c>
      <c r="K256" s="3" t="n">
        <v>2</v>
      </c>
      <c r="L256" s="4" t="n">
        <v>2931.49</v>
      </c>
      <c r="M256" s="4" t="n">
        <v>26216.16</v>
      </c>
      <c r="N256" s="3" t="n">
        <v>24</v>
      </c>
      <c r="O256" s="4" t="n">
        <v>17.82</v>
      </c>
      <c r="P256" s="3" t="n">
        <v>6</v>
      </c>
      <c r="Q256" s="4" t="n">
        <v>7000</v>
      </c>
      <c r="R256" s="4" t="n">
        <v>2269.33</v>
      </c>
      <c r="S256" s="4" t="n">
        <v>59000</v>
      </c>
      <c r="T256" s="4" t="n">
        <v>391</v>
      </c>
      <c r="U256" s="3" t="n">
        <v>631</v>
      </c>
      <c r="V256" s="2"/>
    </row>
    <row r="257" customFormat="false" ht="15" hidden="false" customHeight="false" outlineLevel="0" collapsed="false">
      <c r="A257" s="2" t="s">
        <v>326</v>
      </c>
      <c r="B257" s="3" t="n">
        <v>35</v>
      </c>
      <c r="C257" s="2" t="s">
        <v>23</v>
      </c>
      <c r="D257" s="2" t="s">
        <v>62</v>
      </c>
      <c r="E257" s="2" t="s">
        <v>37</v>
      </c>
      <c r="F257" s="2" t="s">
        <v>60</v>
      </c>
      <c r="G257" s="4" t="n">
        <v>17000</v>
      </c>
      <c r="H257" s="3" t="n">
        <v>6</v>
      </c>
      <c r="I257" s="5" t="n">
        <v>43794</v>
      </c>
      <c r="J257" s="2" t="s">
        <v>46</v>
      </c>
      <c r="K257" s="3" t="n">
        <v>1</v>
      </c>
      <c r="L257" s="4" t="n">
        <v>1607.85</v>
      </c>
      <c r="M257" s="4" t="n">
        <v>10651.66</v>
      </c>
      <c r="N257" s="3" t="n">
        <v>0</v>
      </c>
      <c r="O257" s="2"/>
      <c r="P257" s="3" t="n">
        <v>0</v>
      </c>
      <c r="Q257" s="4" t="n">
        <v>4000</v>
      </c>
      <c r="R257" s="4" t="n">
        <v>867.27</v>
      </c>
      <c r="S257" s="4" t="n">
        <v>0</v>
      </c>
      <c r="T257" s="4" t="n">
        <v>0</v>
      </c>
      <c r="U257" s="3" t="n">
        <v>633</v>
      </c>
      <c r="V257" s="3" t="n">
        <v>0</v>
      </c>
    </row>
    <row r="258" customFormat="false" ht="15" hidden="false" customHeight="false" outlineLevel="0" collapsed="false">
      <c r="A258" s="2" t="s">
        <v>327</v>
      </c>
      <c r="B258" s="3" t="n">
        <v>20</v>
      </c>
      <c r="C258" s="2" t="s">
        <v>23</v>
      </c>
      <c r="D258" s="2" t="s">
        <v>100</v>
      </c>
      <c r="E258" s="2" t="s">
        <v>134</v>
      </c>
      <c r="F258" s="2" t="s">
        <v>26</v>
      </c>
      <c r="G258" s="4" t="n">
        <v>5600</v>
      </c>
      <c r="H258" s="3" t="n">
        <v>1</v>
      </c>
      <c r="I258" s="5" t="n">
        <v>45584</v>
      </c>
      <c r="J258" s="2" t="s">
        <v>34</v>
      </c>
      <c r="K258" s="3" t="n">
        <v>3</v>
      </c>
      <c r="L258" s="4" t="n">
        <v>338.34</v>
      </c>
      <c r="M258" s="4" t="n">
        <v>1606.02</v>
      </c>
      <c r="N258" s="3" t="n">
        <v>27</v>
      </c>
      <c r="O258" s="4" t="n">
        <v>19.98</v>
      </c>
      <c r="P258" s="3" t="n">
        <v>2</v>
      </c>
      <c r="Q258" s="4" t="n">
        <v>1000</v>
      </c>
      <c r="R258" s="4" t="n">
        <v>205.03</v>
      </c>
      <c r="S258" s="4" t="n">
        <v>0</v>
      </c>
      <c r="T258" s="4" t="n">
        <v>0</v>
      </c>
      <c r="U258" s="3" t="n">
        <v>534</v>
      </c>
      <c r="V258" s="3" t="n">
        <v>0</v>
      </c>
    </row>
    <row r="259" customFormat="false" ht="15" hidden="false" customHeight="false" outlineLevel="0" collapsed="false">
      <c r="A259" s="2" t="s">
        <v>328</v>
      </c>
      <c r="B259" s="3" t="n">
        <v>21</v>
      </c>
      <c r="C259" s="2" t="s">
        <v>29</v>
      </c>
      <c r="D259" s="2"/>
      <c r="E259" s="2" t="s">
        <v>134</v>
      </c>
      <c r="F259" s="2" t="s">
        <v>38</v>
      </c>
      <c r="G259" s="4" t="n">
        <v>5000</v>
      </c>
      <c r="H259" s="3" t="n">
        <v>0</v>
      </c>
      <c r="I259" s="5" t="n">
        <v>46266</v>
      </c>
      <c r="J259" s="2" t="s">
        <v>34</v>
      </c>
      <c r="K259" s="3" t="n">
        <v>3</v>
      </c>
      <c r="L259" s="4" t="n">
        <v>176.66</v>
      </c>
      <c r="M259" s="4" t="n">
        <v>0</v>
      </c>
      <c r="N259" s="3" t="n">
        <v>15</v>
      </c>
      <c r="O259" s="4" t="n">
        <v>25.53</v>
      </c>
      <c r="P259" s="3" t="n">
        <v>0</v>
      </c>
      <c r="Q259" s="4" t="n">
        <v>1000</v>
      </c>
      <c r="R259" s="4" t="n">
        <v>77.66</v>
      </c>
      <c r="S259" s="4" t="n">
        <v>0</v>
      </c>
      <c r="T259" s="4" t="n">
        <v>0</v>
      </c>
      <c r="U259" s="3" t="n">
        <v>540</v>
      </c>
      <c r="V259" s="3" t="n">
        <v>0</v>
      </c>
    </row>
    <row r="260" customFormat="false" ht="15" hidden="false" customHeight="false" outlineLevel="0" collapsed="false">
      <c r="A260" s="2" t="s">
        <v>329</v>
      </c>
      <c r="B260" s="3" t="n">
        <v>48</v>
      </c>
      <c r="C260" s="2" t="s">
        <v>29</v>
      </c>
      <c r="D260" s="2" t="s">
        <v>44</v>
      </c>
      <c r="E260" s="2" t="s">
        <v>25</v>
      </c>
      <c r="F260" s="2" t="s">
        <v>26</v>
      </c>
      <c r="G260" s="4" t="n">
        <v>30800</v>
      </c>
      <c r="H260" s="3" t="n">
        <v>13</v>
      </c>
      <c r="I260" s="5" t="n">
        <v>41222</v>
      </c>
      <c r="J260" s="2" t="s">
        <v>46</v>
      </c>
      <c r="K260" s="3" t="n">
        <v>3</v>
      </c>
      <c r="L260" s="4" t="n">
        <v>5188.25</v>
      </c>
      <c r="M260" s="4" t="n">
        <v>0</v>
      </c>
      <c r="N260" s="3" t="n">
        <v>25</v>
      </c>
      <c r="O260" s="4" t="n">
        <v>23.63</v>
      </c>
      <c r="P260" s="3" t="n">
        <v>6</v>
      </c>
      <c r="Q260" s="4" t="n">
        <v>6000</v>
      </c>
      <c r="R260" s="4" t="n">
        <v>1116.06</v>
      </c>
      <c r="S260" s="4" t="n">
        <v>0</v>
      </c>
      <c r="T260" s="4" t="n">
        <v>0</v>
      </c>
      <c r="U260" s="3" t="n">
        <v>626</v>
      </c>
      <c r="V260" s="3" t="n">
        <v>0</v>
      </c>
    </row>
    <row r="261" customFormat="false" ht="15" hidden="false" customHeight="false" outlineLevel="0" collapsed="false">
      <c r="A261" s="2" t="s">
        <v>330</v>
      </c>
      <c r="B261" s="3" t="n">
        <v>57</v>
      </c>
      <c r="C261" s="2" t="s">
        <v>29</v>
      </c>
      <c r="D261" s="2" t="s">
        <v>40</v>
      </c>
      <c r="E261" s="2" t="s">
        <v>37</v>
      </c>
      <c r="F261" s="2" t="s">
        <v>60</v>
      </c>
      <c r="G261" s="4" t="n">
        <v>34000</v>
      </c>
      <c r="H261" s="3" t="n">
        <v>16</v>
      </c>
      <c r="I261" s="5" t="n">
        <v>40388</v>
      </c>
      <c r="J261" s="2" t="s">
        <v>46</v>
      </c>
      <c r="K261" s="3" t="n">
        <v>1</v>
      </c>
      <c r="L261" s="4" t="n">
        <v>3147.28</v>
      </c>
      <c r="M261" s="4" t="n">
        <v>0</v>
      </c>
      <c r="N261" s="3" t="n">
        <v>36</v>
      </c>
      <c r="O261" s="4" t="n">
        <v>69.84</v>
      </c>
      <c r="P261" s="3" t="n">
        <v>4</v>
      </c>
      <c r="Q261" s="2"/>
      <c r="R261" s="2"/>
      <c r="S261" s="4" t="n">
        <v>151000</v>
      </c>
      <c r="T261" s="4" t="n">
        <v>855</v>
      </c>
      <c r="U261" s="3" t="n">
        <v>682</v>
      </c>
      <c r="V261" s="3" t="n">
        <v>1</v>
      </c>
    </row>
    <row r="262" customFormat="false" ht="15" hidden="false" customHeight="false" outlineLevel="0" collapsed="false">
      <c r="A262" s="2" t="s">
        <v>331</v>
      </c>
      <c r="B262" s="3" t="n">
        <v>63</v>
      </c>
      <c r="C262" s="2" t="s">
        <v>23</v>
      </c>
      <c r="D262" s="2" t="s">
        <v>62</v>
      </c>
      <c r="E262" s="2" t="s">
        <v>63</v>
      </c>
      <c r="F262" s="2" t="s">
        <v>38</v>
      </c>
      <c r="G262" s="4" t="n">
        <v>58700</v>
      </c>
      <c r="H262" s="3" t="n">
        <v>7</v>
      </c>
      <c r="I262" s="5" t="n">
        <v>43469</v>
      </c>
      <c r="J262" s="2" t="s">
        <v>34</v>
      </c>
      <c r="K262" s="3" t="n">
        <v>2</v>
      </c>
      <c r="L262" s="4" t="n">
        <v>6600.49</v>
      </c>
      <c r="M262" s="4" t="n">
        <v>36279.52</v>
      </c>
      <c r="N262" s="3" t="n">
        <v>35</v>
      </c>
      <c r="O262" s="4" t="n">
        <v>84.83</v>
      </c>
      <c r="P262" s="3" t="n">
        <v>2</v>
      </c>
      <c r="Q262" s="4" t="n">
        <v>6000</v>
      </c>
      <c r="R262" s="4" t="n">
        <v>602.72</v>
      </c>
      <c r="S262" s="4" t="n">
        <v>0</v>
      </c>
      <c r="T262" s="4" t="n">
        <v>0</v>
      </c>
      <c r="U262" s="3" t="n">
        <v>705</v>
      </c>
      <c r="V262" s="3" t="n">
        <v>0</v>
      </c>
    </row>
    <row r="263" customFormat="false" ht="15" hidden="false" customHeight="false" outlineLevel="0" collapsed="false">
      <c r="A263" s="2" t="s">
        <v>332</v>
      </c>
      <c r="B263" s="3" t="n">
        <v>18</v>
      </c>
      <c r="C263" s="2" t="s">
        <v>29</v>
      </c>
      <c r="D263" s="2" t="s">
        <v>40</v>
      </c>
      <c r="E263" s="2" t="s">
        <v>52</v>
      </c>
      <c r="F263" s="2" t="s">
        <v>38</v>
      </c>
      <c r="G263" s="4" t="n">
        <v>16100</v>
      </c>
      <c r="H263" s="3" t="n">
        <v>0</v>
      </c>
      <c r="I263" s="5" t="n">
        <v>46244</v>
      </c>
      <c r="J263" s="2" t="s">
        <v>46</v>
      </c>
      <c r="K263" s="3" t="n">
        <v>3</v>
      </c>
      <c r="L263" s="4" t="n">
        <v>2324.78</v>
      </c>
      <c r="M263" s="4" t="n">
        <v>3304.33</v>
      </c>
      <c r="N263" s="3" t="n">
        <v>29</v>
      </c>
      <c r="O263" s="4" t="n">
        <v>23.91</v>
      </c>
      <c r="P263" s="3" t="n">
        <v>2</v>
      </c>
      <c r="Q263" s="4" t="n">
        <v>3500</v>
      </c>
      <c r="R263" s="4" t="n">
        <v>500.83</v>
      </c>
      <c r="S263" s="4" t="n">
        <v>0</v>
      </c>
      <c r="T263" s="4" t="n">
        <v>0</v>
      </c>
      <c r="U263" s="3" t="n">
        <v>500</v>
      </c>
      <c r="V263" s="3" t="n">
        <v>0</v>
      </c>
    </row>
    <row r="264" customFormat="false" ht="15" hidden="false" customHeight="false" outlineLevel="0" collapsed="false">
      <c r="A264" s="2" t="s">
        <v>333</v>
      </c>
      <c r="B264" s="3" t="n">
        <v>49</v>
      </c>
      <c r="C264" s="2" t="s">
        <v>29</v>
      </c>
      <c r="D264" s="2" t="s">
        <v>56</v>
      </c>
      <c r="E264" s="2" t="s">
        <v>93</v>
      </c>
      <c r="F264" s="2" t="s">
        <v>26</v>
      </c>
      <c r="G264" s="4" t="n">
        <v>4500</v>
      </c>
      <c r="H264" s="3" t="n">
        <v>23</v>
      </c>
      <c r="I264" s="5" t="n">
        <v>37860</v>
      </c>
      <c r="J264" s="2" t="s">
        <v>46</v>
      </c>
      <c r="K264" s="3" t="n">
        <v>4</v>
      </c>
      <c r="L264" s="4" t="n">
        <v>327.22</v>
      </c>
      <c r="M264" s="4" t="n">
        <v>18079.46</v>
      </c>
      <c r="N264" s="3" t="n">
        <v>0</v>
      </c>
      <c r="O264" s="2"/>
      <c r="P264" s="3" t="n">
        <v>0</v>
      </c>
      <c r="Q264" s="4" t="n">
        <v>500</v>
      </c>
      <c r="R264" s="4" t="n">
        <v>94.21</v>
      </c>
      <c r="S264" s="2"/>
      <c r="T264" s="2"/>
      <c r="U264" s="3" t="n">
        <v>594</v>
      </c>
      <c r="V264" s="3" t="n">
        <v>0</v>
      </c>
    </row>
    <row r="265" customFormat="false" ht="15" hidden="false" customHeight="false" outlineLevel="0" collapsed="false">
      <c r="A265" s="2" t="s">
        <v>334</v>
      </c>
      <c r="B265" s="3" t="n">
        <v>47</v>
      </c>
      <c r="C265" s="2" t="s">
        <v>29</v>
      </c>
      <c r="D265" s="2" t="s">
        <v>36</v>
      </c>
      <c r="E265" s="2" t="s">
        <v>63</v>
      </c>
      <c r="F265" s="2" t="s">
        <v>38</v>
      </c>
      <c r="G265" s="4" t="n">
        <v>108700</v>
      </c>
      <c r="H265" s="3" t="n">
        <v>9</v>
      </c>
      <c r="I265" s="5" t="n">
        <v>42916</v>
      </c>
      <c r="J265" s="2" t="s">
        <v>46</v>
      </c>
      <c r="K265" s="3" t="n">
        <v>3</v>
      </c>
      <c r="L265" s="4" t="n">
        <v>13395.55</v>
      </c>
      <c r="M265" s="4" t="n">
        <v>78209.62</v>
      </c>
      <c r="N265" s="3" t="n">
        <v>53</v>
      </c>
      <c r="O265" s="4" t="n">
        <v>116.11</v>
      </c>
      <c r="P265" s="3" t="n">
        <v>1</v>
      </c>
      <c r="Q265" s="4" t="n">
        <v>15000</v>
      </c>
      <c r="R265" s="4" t="n">
        <v>1963.77</v>
      </c>
      <c r="S265" s="4" t="n">
        <v>0</v>
      </c>
      <c r="T265" s="4" t="n">
        <v>0</v>
      </c>
      <c r="U265" s="3" t="n">
        <v>611</v>
      </c>
      <c r="V265" s="3" t="n">
        <v>0</v>
      </c>
    </row>
    <row r="266" customFormat="false" ht="15" hidden="false" customHeight="false" outlineLevel="0" collapsed="false">
      <c r="A266" s="2" t="s">
        <v>335</v>
      </c>
      <c r="B266" s="3" t="n">
        <v>35</v>
      </c>
      <c r="C266" s="2" t="s">
        <v>23</v>
      </c>
      <c r="D266" s="2" t="s">
        <v>40</v>
      </c>
      <c r="E266" s="2" t="s">
        <v>37</v>
      </c>
      <c r="F266" s="2" t="s">
        <v>26</v>
      </c>
      <c r="G266" s="4" t="n">
        <v>30600</v>
      </c>
      <c r="H266" s="3" t="n">
        <v>8</v>
      </c>
      <c r="I266" s="5" t="n">
        <v>43316</v>
      </c>
      <c r="J266" s="2" t="s">
        <v>34</v>
      </c>
      <c r="K266" s="3" t="n">
        <v>2</v>
      </c>
      <c r="L266" s="4" t="n">
        <v>891.63</v>
      </c>
      <c r="M266" s="4" t="n">
        <v>18895.77</v>
      </c>
      <c r="N266" s="3" t="n">
        <v>0</v>
      </c>
      <c r="O266" s="2"/>
      <c r="P266" s="3" t="n">
        <v>0</v>
      </c>
      <c r="Q266" s="4" t="n">
        <v>7000</v>
      </c>
      <c r="R266" s="4" t="n">
        <v>1838.32</v>
      </c>
      <c r="S266" s="4" t="n">
        <v>68000</v>
      </c>
      <c r="T266" s="4" t="n">
        <v>434</v>
      </c>
      <c r="U266" s="3" t="n">
        <v>661</v>
      </c>
      <c r="V266" s="3" t="n">
        <v>0</v>
      </c>
    </row>
    <row r="267" customFormat="false" ht="15" hidden="false" customHeight="false" outlineLevel="0" collapsed="false">
      <c r="A267" s="2" t="s">
        <v>336</v>
      </c>
      <c r="B267" s="3" t="n">
        <v>30</v>
      </c>
      <c r="C267" s="2" t="s">
        <v>29</v>
      </c>
      <c r="D267" s="2" t="s">
        <v>33</v>
      </c>
      <c r="E267" s="2" t="s">
        <v>37</v>
      </c>
      <c r="F267" s="2" t="s">
        <v>60</v>
      </c>
      <c r="G267" s="4" t="n">
        <v>18100</v>
      </c>
      <c r="H267" s="3" t="n">
        <v>6</v>
      </c>
      <c r="I267" s="5" t="n">
        <v>43761</v>
      </c>
      <c r="J267" s="2"/>
      <c r="K267" s="3" t="n">
        <v>2</v>
      </c>
      <c r="L267" s="4" t="n">
        <v>2945.42</v>
      </c>
      <c r="M267" s="4" t="n">
        <v>8193.73</v>
      </c>
      <c r="N267" s="3" t="n">
        <v>14</v>
      </c>
      <c r="O267" s="4" t="n">
        <v>34.04</v>
      </c>
      <c r="P267" s="3" t="n">
        <v>5</v>
      </c>
      <c r="Q267" s="2"/>
      <c r="R267" s="2"/>
      <c r="S267" s="4" t="n">
        <v>0</v>
      </c>
      <c r="T267" s="4" t="n">
        <v>0</v>
      </c>
      <c r="U267" s="3" t="n">
        <v>604</v>
      </c>
      <c r="V267" s="3" t="n">
        <v>1</v>
      </c>
    </row>
    <row r="268" customFormat="false" ht="15" hidden="false" customHeight="false" outlineLevel="0" collapsed="false">
      <c r="A268" s="2" t="s">
        <v>337</v>
      </c>
      <c r="B268" s="3" t="n">
        <v>52</v>
      </c>
      <c r="C268" s="2" t="s">
        <v>23</v>
      </c>
      <c r="D268" s="2" t="s">
        <v>40</v>
      </c>
      <c r="E268" s="2" t="s">
        <v>37</v>
      </c>
      <c r="F268" s="2" t="s">
        <v>26</v>
      </c>
      <c r="G268" s="4" t="n">
        <v>35000</v>
      </c>
      <c r="H268" s="3" t="n">
        <v>4</v>
      </c>
      <c r="I268" s="5" t="n">
        <v>44650</v>
      </c>
      <c r="J268" s="2" t="s">
        <v>34</v>
      </c>
      <c r="K268" s="3" t="n">
        <v>1</v>
      </c>
      <c r="L268" s="4" t="n">
        <v>1277.55</v>
      </c>
      <c r="M268" s="4" t="n">
        <v>12888.36</v>
      </c>
      <c r="N268" s="3" t="n">
        <v>28</v>
      </c>
      <c r="O268" s="4" t="n">
        <v>83.5</v>
      </c>
      <c r="P268" s="3" t="n">
        <v>0</v>
      </c>
      <c r="Q268" s="4" t="n">
        <v>6000</v>
      </c>
      <c r="R268" s="4" t="n">
        <v>361.43</v>
      </c>
      <c r="S268" s="4" t="n">
        <v>0</v>
      </c>
      <c r="T268" s="4" t="n">
        <v>0</v>
      </c>
      <c r="U268" s="3" t="n">
        <v>645</v>
      </c>
      <c r="V268" s="3" t="n">
        <v>0</v>
      </c>
    </row>
    <row r="269" customFormat="false" ht="15" hidden="false" customHeight="false" outlineLevel="0" collapsed="false">
      <c r="A269" s="2" t="s">
        <v>338</v>
      </c>
      <c r="B269" s="3" t="n">
        <v>42</v>
      </c>
      <c r="C269" s="2" t="s">
        <v>23</v>
      </c>
      <c r="D269" s="2" t="s">
        <v>67</v>
      </c>
      <c r="E269" s="2" t="s">
        <v>37</v>
      </c>
      <c r="F269" s="2" t="s">
        <v>103</v>
      </c>
      <c r="G269" s="4" t="n">
        <v>25300</v>
      </c>
      <c r="H269" s="3" t="n">
        <v>4</v>
      </c>
      <c r="I269" s="5" t="n">
        <v>44777</v>
      </c>
      <c r="J269" s="2" t="s">
        <v>34</v>
      </c>
      <c r="K269" s="3" t="n">
        <v>1</v>
      </c>
      <c r="L269" s="4" t="n">
        <v>989.63</v>
      </c>
      <c r="M269" s="4" t="n">
        <v>0</v>
      </c>
      <c r="N269" s="3" t="n">
        <v>25</v>
      </c>
      <c r="O269" s="4" t="n">
        <v>65.86</v>
      </c>
      <c r="P269" s="3" t="n">
        <v>0</v>
      </c>
      <c r="Q269" s="4" t="n">
        <v>4000</v>
      </c>
      <c r="R269" s="4" t="n">
        <v>1309.22</v>
      </c>
      <c r="S269" s="4" t="n">
        <v>83000</v>
      </c>
      <c r="T269" s="4" t="n">
        <v>618</v>
      </c>
      <c r="U269" s="3" t="n">
        <v>576</v>
      </c>
      <c r="V269" s="3" t="n">
        <v>0</v>
      </c>
    </row>
    <row r="270" customFormat="false" ht="15" hidden="false" customHeight="false" outlineLevel="0" collapsed="false">
      <c r="A270" s="2" t="s">
        <v>339</v>
      </c>
      <c r="B270" s="3" t="n">
        <v>44</v>
      </c>
      <c r="C270" s="2" t="s">
        <v>23</v>
      </c>
      <c r="D270" s="2" t="s">
        <v>40</v>
      </c>
      <c r="E270" s="2" t="s">
        <v>49</v>
      </c>
      <c r="F270" s="2" t="s">
        <v>26</v>
      </c>
      <c r="G270" s="4" t="n">
        <v>29400</v>
      </c>
      <c r="H270" s="3" t="n">
        <v>11</v>
      </c>
      <c r="I270" s="5" t="n">
        <v>42250</v>
      </c>
      <c r="J270" s="2" t="s">
        <v>46</v>
      </c>
      <c r="K270" s="3" t="n">
        <v>1</v>
      </c>
      <c r="L270" s="4" t="n">
        <v>2122.3</v>
      </c>
      <c r="M270" s="4" t="n">
        <v>28118.64</v>
      </c>
      <c r="N270" s="3" t="n">
        <v>26</v>
      </c>
      <c r="O270" s="4" t="n">
        <v>77.06</v>
      </c>
      <c r="P270" s="3" t="n">
        <v>0</v>
      </c>
      <c r="Q270" s="4" t="n">
        <v>3500</v>
      </c>
      <c r="R270" s="4" t="n">
        <v>262.31</v>
      </c>
      <c r="S270" s="4" t="n">
        <v>78000</v>
      </c>
      <c r="T270" s="4" t="n">
        <v>373</v>
      </c>
      <c r="U270" s="3" t="n">
        <v>624</v>
      </c>
      <c r="V270" s="3" t="n">
        <v>0</v>
      </c>
    </row>
    <row r="271" customFormat="false" ht="15" hidden="false" customHeight="false" outlineLevel="0" collapsed="false">
      <c r="A271" s="2" t="s">
        <v>340</v>
      </c>
      <c r="B271" s="3" t="n">
        <v>65</v>
      </c>
      <c r="C271" s="2" t="s">
        <v>23</v>
      </c>
      <c r="D271" s="2" t="s">
        <v>44</v>
      </c>
      <c r="E271" s="2" t="s">
        <v>37</v>
      </c>
      <c r="F271" s="2" t="s">
        <v>60</v>
      </c>
      <c r="G271" s="4" t="n">
        <v>28200</v>
      </c>
      <c r="H271" s="3" t="n">
        <v>17</v>
      </c>
      <c r="I271" s="5" t="n">
        <v>39769</v>
      </c>
      <c r="J271" s="2" t="s">
        <v>34</v>
      </c>
      <c r="K271" s="3" t="n">
        <v>3</v>
      </c>
      <c r="L271" s="4" t="n">
        <v>2119.73</v>
      </c>
      <c r="M271" s="4" t="n">
        <v>48978.82</v>
      </c>
      <c r="N271" s="3" t="n">
        <v>33</v>
      </c>
      <c r="O271" s="4" t="n">
        <v>27.22</v>
      </c>
      <c r="P271" s="3" t="n">
        <v>0</v>
      </c>
      <c r="Q271" s="4" t="n">
        <v>4500</v>
      </c>
      <c r="R271" s="4" t="n">
        <v>596.44</v>
      </c>
      <c r="S271" s="4" t="n">
        <v>107000</v>
      </c>
      <c r="T271" s="4" t="n">
        <v>567</v>
      </c>
      <c r="U271" s="3" t="n">
        <v>642</v>
      </c>
      <c r="V271" s="2"/>
    </row>
    <row r="272" customFormat="false" ht="15" hidden="false" customHeight="false" outlineLevel="0" collapsed="false">
      <c r="A272" s="2" t="s">
        <v>341</v>
      </c>
      <c r="B272" s="3" t="n">
        <v>20</v>
      </c>
      <c r="C272" s="2" t="s">
        <v>23</v>
      </c>
      <c r="D272" s="2" t="s">
        <v>56</v>
      </c>
      <c r="E272" s="2" t="s">
        <v>134</v>
      </c>
      <c r="F272" s="2" t="s">
        <v>38</v>
      </c>
      <c r="G272" s="4" t="n">
        <v>5900</v>
      </c>
      <c r="H272" s="3" t="n">
        <v>0</v>
      </c>
      <c r="I272" s="5" t="n">
        <v>46006</v>
      </c>
      <c r="J272" s="2" t="s">
        <v>34</v>
      </c>
      <c r="K272" s="3" t="n">
        <v>1</v>
      </c>
      <c r="L272" s="4" t="n">
        <v>397.07</v>
      </c>
      <c r="M272" s="4" t="n">
        <v>615.04</v>
      </c>
      <c r="N272" s="3" t="n">
        <v>20</v>
      </c>
      <c r="O272" s="4" t="n">
        <v>44</v>
      </c>
      <c r="P272" s="3" t="n">
        <v>1</v>
      </c>
      <c r="Q272" s="4" t="n">
        <v>0</v>
      </c>
      <c r="R272" s="4" t="n">
        <v>0</v>
      </c>
      <c r="S272" s="4" t="n">
        <v>0</v>
      </c>
      <c r="T272" s="4" t="n">
        <v>0</v>
      </c>
      <c r="U272" s="3" t="n">
        <v>554</v>
      </c>
      <c r="V272" s="3" t="n">
        <v>0</v>
      </c>
    </row>
    <row r="273" customFormat="false" ht="15" hidden="false" customHeight="false" outlineLevel="0" collapsed="false">
      <c r="A273" s="2" t="s">
        <v>342</v>
      </c>
      <c r="B273" s="3" t="n">
        <v>48</v>
      </c>
      <c r="C273" s="2" t="s">
        <v>23</v>
      </c>
      <c r="D273" s="2" t="s">
        <v>40</v>
      </c>
      <c r="E273" s="2" t="s">
        <v>37</v>
      </c>
      <c r="F273" s="2" t="s">
        <v>38</v>
      </c>
      <c r="G273" s="4" t="n">
        <v>31100</v>
      </c>
      <c r="H273" s="3" t="n">
        <v>5</v>
      </c>
      <c r="I273" s="5" t="n">
        <v>44346</v>
      </c>
      <c r="J273" s="2" t="s">
        <v>27</v>
      </c>
      <c r="K273" s="3" t="n">
        <v>1</v>
      </c>
      <c r="L273" s="4" t="n">
        <v>1490.67</v>
      </c>
      <c r="M273" s="4" t="n">
        <v>0</v>
      </c>
      <c r="N273" s="3" t="n">
        <v>16</v>
      </c>
      <c r="O273" s="4" t="n">
        <v>51.6</v>
      </c>
      <c r="P273" s="3" t="n">
        <v>1</v>
      </c>
      <c r="Q273" s="4" t="n">
        <v>4500</v>
      </c>
      <c r="R273" s="4" t="n">
        <v>1923.57</v>
      </c>
      <c r="S273" s="4" t="n">
        <v>0</v>
      </c>
      <c r="T273" s="4" t="n">
        <v>0</v>
      </c>
      <c r="U273" s="3" t="n">
        <v>657</v>
      </c>
      <c r="V273" s="3" t="n">
        <v>1</v>
      </c>
    </row>
    <row r="274" customFormat="false" ht="15" hidden="false" customHeight="false" outlineLevel="0" collapsed="false">
      <c r="A274" s="2" t="s">
        <v>343</v>
      </c>
      <c r="B274" s="3" t="n">
        <v>28</v>
      </c>
      <c r="C274" s="2" t="s">
        <v>23</v>
      </c>
      <c r="D274" s="2" t="s">
        <v>40</v>
      </c>
      <c r="E274" s="2" t="s">
        <v>49</v>
      </c>
      <c r="F274" s="2" t="s">
        <v>60</v>
      </c>
      <c r="G274" s="4" t="n">
        <v>23900</v>
      </c>
      <c r="H274" s="3" t="n">
        <v>5</v>
      </c>
      <c r="I274" s="5" t="n">
        <v>44283</v>
      </c>
      <c r="J274" s="2" t="s">
        <v>34</v>
      </c>
      <c r="K274" s="3" t="n">
        <v>2</v>
      </c>
      <c r="L274" s="4" t="n">
        <v>3362.71</v>
      </c>
      <c r="M274" s="4" t="n">
        <v>0</v>
      </c>
      <c r="N274" s="3" t="n">
        <v>23</v>
      </c>
      <c r="O274" s="4" t="n">
        <v>33.84</v>
      </c>
      <c r="P274" s="3" t="n">
        <v>4</v>
      </c>
      <c r="Q274" s="4" t="n">
        <v>3000</v>
      </c>
      <c r="R274" s="4" t="n">
        <v>737.52</v>
      </c>
      <c r="S274" s="4" t="n">
        <v>0</v>
      </c>
      <c r="T274" s="4" t="n">
        <v>0</v>
      </c>
      <c r="U274" s="3" t="n">
        <v>619</v>
      </c>
      <c r="V274" s="3" t="n">
        <v>0</v>
      </c>
    </row>
    <row r="275" customFormat="false" ht="15" hidden="false" customHeight="false" outlineLevel="0" collapsed="false">
      <c r="A275" s="2" t="s">
        <v>344</v>
      </c>
      <c r="B275" s="3" t="n">
        <v>23</v>
      </c>
      <c r="C275" s="2" t="s">
        <v>29</v>
      </c>
      <c r="D275" s="2" t="s">
        <v>40</v>
      </c>
      <c r="E275" s="2" t="s">
        <v>37</v>
      </c>
      <c r="F275" s="2" t="s">
        <v>38</v>
      </c>
      <c r="G275" s="4" t="n">
        <v>37800</v>
      </c>
      <c r="H275" s="3" t="n">
        <v>1</v>
      </c>
      <c r="I275" s="5" t="n">
        <v>45628</v>
      </c>
      <c r="J275" s="2" t="s">
        <v>34</v>
      </c>
      <c r="K275" s="3" t="n">
        <v>1</v>
      </c>
      <c r="L275" s="4" t="n">
        <v>2016.63</v>
      </c>
      <c r="M275" s="2"/>
      <c r="N275" s="3" t="n">
        <v>35</v>
      </c>
      <c r="O275" s="4" t="n">
        <v>70.98</v>
      </c>
      <c r="P275" s="3" t="n">
        <v>1</v>
      </c>
      <c r="Q275" s="4" t="n">
        <v>4500</v>
      </c>
      <c r="R275" s="4" t="n">
        <v>1655.87</v>
      </c>
      <c r="S275" s="2"/>
      <c r="T275" s="2"/>
      <c r="U275" s="3" t="n">
        <v>643</v>
      </c>
      <c r="V275" s="3" t="n">
        <v>0</v>
      </c>
    </row>
    <row r="276" customFormat="false" ht="15" hidden="false" customHeight="false" outlineLevel="0" collapsed="false">
      <c r="A276" s="2" t="s">
        <v>345</v>
      </c>
      <c r="B276" s="3" t="n">
        <v>61</v>
      </c>
      <c r="C276" s="2" t="s">
        <v>23</v>
      </c>
      <c r="D276" s="2" t="s">
        <v>67</v>
      </c>
      <c r="E276" s="2" t="s">
        <v>37</v>
      </c>
      <c r="F276" s="2" t="s">
        <v>103</v>
      </c>
      <c r="G276" s="4" t="n">
        <v>44100</v>
      </c>
      <c r="H276" s="3" t="n">
        <v>37</v>
      </c>
      <c r="I276" s="5" t="n">
        <v>32451</v>
      </c>
      <c r="J276" s="2" t="s">
        <v>27</v>
      </c>
      <c r="K276" s="3" t="n">
        <v>2</v>
      </c>
      <c r="L276" s="4" t="n">
        <v>5092.91</v>
      </c>
      <c r="M276" s="2"/>
      <c r="N276" s="3" t="n">
        <v>25</v>
      </c>
      <c r="O276" s="4" t="n">
        <v>47.12</v>
      </c>
      <c r="P276" s="3" t="n">
        <v>4</v>
      </c>
      <c r="Q276" s="4" t="n">
        <v>10000</v>
      </c>
      <c r="R276" s="4" t="n">
        <v>4278.02</v>
      </c>
      <c r="S276" s="2"/>
      <c r="T276" s="2"/>
      <c r="U276" s="3" t="n">
        <v>726</v>
      </c>
      <c r="V276" s="3" t="n">
        <v>0</v>
      </c>
    </row>
    <row r="277" customFormat="false" ht="15" hidden="false" customHeight="false" outlineLevel="0" collapsed="false">
      <c r="A277" s="2" t="s">
        <v>346</v>
      </c>
      <c r="B277" s="3" t="n">
        <v>43</v>
      </c>
      <c r="C277" s="2" t="s">
        <v>23</v>
      </c>
      <c r="D277" s="2" t="s">
        <v>108</v>
      </c>
      <c r="E277" s="2" t="s">
        <v>63</v>
      </c>
      <c r="F277" s="2" t="s">
        <v>26</v>
      </c>
      <c r="G277" s="4" t="n">
        <v>57200</v>
      </c>
      <c r="H277" s="3" t="n">
        <v>7</v>
      </c>
      <c r="I277" s="5" t="n">
        <v>43458</v>
      </c>
      <c r="J277" s="2" t="s">
        <v>34</v>
      </c>
      <c r="K277" s="3" t="n">
        <v>2</v>
      </c>
      <c r="L277" s="4" t="n">
        <v>-1741.93</v>
      </c>
      <c r="M277" s="4" t="n">
        <v>0</v>
      </c>
      <c r="N277" s="3" t="n">
        <v>49</v>
      </c>
      <c r="O277" s="4" t="n">
        <v>76.54</v>
      </c>
      <c r="P277" s="2" t="s">
        <v>68</v>
      </c>
      <c r="Q277" s="4" t="n">
        <v>9500</v>
      </c>
      <c r="R277" s="4" t="n">
        <v>2931.73</v>
      </c>
      <c r="S277" s="2"/>
      <c r="T277" s="2"/>
      <c r="U277" s="3" t="n">
        <v>674</v>
      </c>
      <c r="V277" s="3" t="n">
        <v>0</v>
      </c>
    </row>
    <row r="278" customFormat="false" ht="15" hidden="false" customHeight="false" outlineLevel="0" collapsed="false">
      <c r="A278" s="2" t="s">
        <v>347</v>
      </c>
      <c r="B278" s="3" t="n">
        <v>46</v>
      </c>
      <c r="C278" s="2" t="s">
        <v>29</v>
      </c>
      <c r="D278" s="2" t="s">
        <v>100</v>
      </c>
      <c r="E278" s="2" t="s">
        <v>63</v>
      </c>
      <c r="F278" s="2" t="s">
        <v>38</v>
      </c>
      <c r="G278" s="4" t="n">
        <v>53200</v>
      </c>
      <c r="H278" s="3" t="n">
        <v>6</v>
      </c>
      <c r="I278" s="5" t="n">
        <v>43904</v>
      </c>
      <c r="J278" s="2" t="s">
        <v>46</v>
      </c>
      <c r="K278" s="3" t="n">
        <v>1</v>
      </c>
      <c r="L278" s="4" t="n">
        <v>3126.55</v>
      </c>
      <c r="M278" s="4" t="n">
        <v>31539.8</v>
      </c>
      <c r="N278" s="3" t="n">
        <v>40</v>
      </c>
      <c r="O278" s="4" t="n">
        <v>110.66</v>
      </c>
      <c r="P278" s="3" t="n">
        <v>3</v>
      </c>
      <c r="Q278" s="2"/>
      <c r="R278" s="2"/>
      <c r="S278" s="2"/>
      <c r="T278" s="2"/>
      <c r="U278" s="3" t="n">
        <v>731</v>
      </c>
      <c r="V278" s="2"/>
    </row>
    <row r="279" customFormat="false" ht="15" hidden="false" customHeight="false" outlineLevel="0" collapsed="false">
      <c r="A279" s="2" t="s">
        <v>348</v>
      </c>
      <c r="B279" s="3" t="n">
        <v>45</v>
      </c>
      <c r="C279" s="2" t="s">
        <v>29</v>
      </c>
      <c r="D279" s="2" t="s">
        <v>56</v>
      </c>
      <c r="E279" s="2" t="s">
        <v>96</v>
      </c>
      <c r="F279" s="2"/>
      <c r="G279" s="4" t="n">
        <v>105600</v>
      </c>
      <c r="H279" s="3" t="n">
        <v>8</v>
      </c>
      <c r="I279" s="5" t="n">
        <v>43139</v>
      </c>
      <c r="J279" s="2" t="s">
        <v>27</v>
      </c>
      <c r="K279" s="3" t="n">
        <v>3</v>
      </c>
      <c r="L279" s="4" t="n">
        <v>6553.63</v>
      </c>
      <c r="M279" s="4" t="n">
        <v>64323.49</v>
      </c>
      <c r="N279" s="3" t="n">
        <v>56</v>
      </c>
      <c r="O279" s="4" t="n">
        <v>88.27</v>
      </c>
      <c r="P279" s="3" t="n">
        <v>3</v>
      </c>
      <c r="Q279" s="4" t="n">
        <v>13500</v>
      </c>
      <c r="R279" s="4" t="n">
        <v>2270.13</v>
      </c>
      <c r="S279" s="4" t="n">
        <v>0</v>
      </c>
      <c r="T279" s="4" t="n">
        <v>0</v>
      </c>
      <c r="U279" s="3" t="n">
        <v>647</v>
      </c>
      <c r="V279" s="3" t="n">
        <v>1</v>
      </c>
    </row>
    <row r="280" customFormat="false" ht="15" hidden="false" customHeight="false" outlineLevel="0" collapsed="false">
      <c r="A280" s="2" t="s">
        <v>349</v>
      </c>
      <c r="B280" s="3" t="n">
        <v>31</v>
      </c>
      <c r="C280" s="2" t="s">
        <v>29</v>
      </c>
      <c r="D280" s="2" t="s">
        <v>40</v>
      </c>
      <c r="E280" s="2" t="s">
        <v>37</v>
      </c>
      <c r="F280" s="2" t="s">
        <v>26</v>
      </c>
      <c r="G280" s="4" t="n">
        <v>34600</v>
      </c>
      <c r="H280" s="3" t="n">
        <v>6</v>
      </c>
      <c r="I280" s="5" t="n">
        <v>43874</v>
      </c>
      <c r="J280" s="2" t="s">
        <v>34</v>
      </c>
      <c r="K280" s="3" t="n">
        <v>1</v>
      </c>
      <c r="L280" s="4" t="n">
        <v>2859.52</v>
      </c>
      <c r="M280" s="4" t="n">
        <v>19836.29</v>
      </c>
      <c r="N280" s="3" t="n">
        <v>31</v>
      </c>
      <c r="O280" s="4" t="n">
        <v>60.29</v>
      </c>
      <c r="P280" s="2" t="s">
        <v>68</v>
      </c>
      <c r="Q280" s="2"/>
      <c r="R280" s="2"/>
      <c r="S280" s="2"/>
      <c r="T280" s="2"/>
      <c r="U280" s="3" t="n">
        <v>669</v>
      </c>
      <c r="V280" s="2"/>
    </row>
    <row r="281" customFormat="false" ht="15" hidden="false" customHeight="false" outlineLevel="0" collapsed="false">
      <c r="A281" s="2" t="s">
        <v>350</v>
      </c>
      <c r="B281" s="3" t="n">
        <v>31</v>
      </c>
      <c r="C281" s="2" t="s">
        <v>23</v>
      </c>
      <c r="D281" s="2" t="s">
        <v>24</v>
      </c>
      <c r="E281" s="2" t="s">
        <v>37</v>
      </c>
      <c r="F281" s="2" t="s">
        <v>60</v>
      </c>
      <c r="G281" s="4" t="n">
        <v>26000</v>
      </c>
      <c r="H281" s="3" t="n">
        <v>3</v>
      </c>
      <c r="I281" s="5" t="n">
        <v>44995</v>
      </c>
      <c r="J281" s="2" t="s">
        <v>34</v>
      </c>
      <c r="K281" s="3" t="n">
        <v>1</v>
      </c>
      <c r="L281" s="4" t="n">
        <v>2698.34</v>
      </c>
      <c r="M281" s="4" t="n">
        <v>2425.71</v>
      </c>
      <c r="N281" s="3" t="n">
        <v>30</v>
      </c>
      <c r="O281" s="4" t="n">
        <v>47.38</v>
      </c>
      <c r="P281" s="3" t="n">
        <v>1</v>
      </c>
      <c r="Q281" s="4" t="n">
        <v>5500</v>
      </c>
      <c r="R281" s="4" t="n">
        <v>2718</v>
      </c>
      <c r="S281" s="4" t="n">
        <v>0</v>
      </c>
      <c r="T281" s="4" t="n">
        <v>0</v>
      </c>
      <c r="U281" s="3" t="n">
        <v>649</v>
      </c>
      <c r="V281" s="3" t="n">
        <v>0</v>
      </c>
    </row>
    <row r="282" customFormat="false" ht="15" hidden="false" customHeight="false" outlineLevel="0" collapsed="false">
      <c r="A282" s="2" t="s">
        <v>351</v>
      </c>
      <c r="B282" s="3" t="n">
        <v>44</v>
      </c>
      <c r="C282" s="2" t="s">
        <v>29</v>
      </c>
      <c r="D282" s="2" t="s">
        <v>24</v>
      </c>
      <c r="E282" s="2" t="s">
        <v>31</v>
      </c>
      <c r="F282" s="2" t="s">
        <v>60</v>
      </c>
      <c r="G282" s="4" t="n">
        <v>49900</v>
      </c>
      <c r="H282" s="3" t="n">
        <v>7</v>
      </c>
      <c r="I282" s="5" t="n">
        <v>43566</v>
      </c>
      <c r="J282" s="2" t="s">
        <v>46</v>
      </c>
      <c r="K282" s="3" t="n">
        <v>1</v>
      </c>
      <c r="L282" s="4" t="n">
        <v>4132.66</v>
      </c>
      <c r="M282" s="4" t="n">
        <v>17439.11</v>
      </c>
      <c r="N282" s="3" t="n">
        <v>54</v>
      </c>
      <c r="O282" s="4" t="n">
        <v>75.21</v>
      </c>
      <c r="P282" s="3" t="n">
        <v>2</v>
      </c>
      <c r="Q282" s="4" t="n">
        <v>10500</v>
      </c>
      <c r="R282" s="4" t="n">
        <v>3901.92</v>
      </c>
      <c r="S282" s="4" t="n">
        <v>0</v>
      </c>
      <c r="T282" s="4" t="n">
        <v>0</v>
      </c>
      <c r="U282" s="3" t="n">
        <v>652</v>
      </c>
      <c r="V282" s="3" t="n">
        <v>0</v>
      </c>
    </row>
    <row r="283" customFormat="false" ht="15" hidden="false" customHeight="false" outlineLevel="0" collapsed="false">
      <c r="A283" s="2" t="s">
        <v>352</v>
      </c>
      <c r="B283" s="3" t="n">
        <v>35</v>
      </c>
      <c r="C283" s="2" t="s">
        <v>23</v>
      </c>
      <c r="D283" s="2" t="s">
        <v>40</v>
      </c>
      <c r="E283" s="2" t="s">
        <v>25</v>
      </c>
      <c r="F283" s="2" t="s">
        <v>26</v>
      </c>
      <c r="G283" s="4" t="n">
        <v>25700</v>
      </c>
      <c r="H283" s="3" t="n">
        <v>11</v>
      </c>
      <c r="I283" s="5" t="n">
        <v>42039</v>
      </c>
      <c r="J283" s="2" t="s">
        <v>27</v>
      </c>
      <c r="K283" s="3" t="n">
        <v>3</v>
      </c>
      <c r="L283" s="4" t="n">
        <v>1391.98</v>
      </c>
      <c r="M283" s="4" t="n">
        <v>11718.62</v>
      </c>
      <c r="N283" s="3" t="n">
        <v>0</v>
      </c>
      <c r="O283" s="2"/>
      <c r="P283" s="3" t="n">
        <v>0</v>
      </c>
      <c r="Q283" s="4" t="n">
        <v>3000</v>
      </c>
      <c r="R283" s="4" t="n">
        <v>438.67</v>
      </c>
      <c r="S283" s="4" t="n">
        <v>75000</v>
      </c>
      <c r="T283" s="4" t="n">
        <v>432</v>
      </c>
      <c r="U283" s="3" t="n">
        <v>639</v>
      </c>
      <c r="V283" s="3" t="n">
        <v>0</v>
      </c>
    </row>
    <row r="284" customFormat="false" ht="15" hidden="false" customHeight="false" outlineLevel="0" collapsed="false">
      <c r="A284" s="2" t="s">
        <v>353</v>
      </c>
      <c r="B284" s="3" t="n">
        <v>59</v>
      </c>
      <c r="C284" s="2" t="s">
        <v>29</v>
      </c>
      <c r="D284" s="2" t="s">
        <v>132</v>
      </c>
      <c r="E284" s="2" t="s">
        <v>96</v>
      </c>
      <c r="F284" s="2" t="s">
        <v>26</v>
      </c>
      <c r="G284" s="4" t="n">
        <v>78300</v>
      </c>
      <c r="H284" s="3" t="n">
        <v>16</v>
      </c>
      <c r="I284" s="5" t="n">
        <v>40246</v>
      </c>
      <c r="J284" s="2" t="s">
        <v>27</v>
      </c>
      <c r="K284" s="3" t="n">
        <v>2</v>
      </c>
      <c r="L284" s="4" t="n">
        <v>3152.63</v>
      </c>
      <c r="M284" s="4" t="n">
        <v>52976.86</v>
      </c>
      <c r="N284" s="3" t="n">
        <v>35</v>
      </c>
      <c r="O284" s="4" t="n">
        <v>94.51</v>
      </c>
      <c r="P284" s="3" t="n">
        <v>3</v>
      </c>
      <c r="Q284" s="4" t="n">
        <v>15000</v>
      </c>
      <c r="R284" s="4" t="n">
        <v>5636.07</v>
      </c>
      <c r="S284" s="2"/>
      <c r="T284" s="2"/>
      <c r="U284" s="3" t="n">
        <v>755</v>
      </c>
      <c r="V284" s="3" t="n">
        <v>0</v>
      </c>
    </row>
    <row r="285" customFormat="false" ht="15" hidden="false" customHeight="false" outlineLevel="0" collapsed="false">
      <c r="A285" s="2" t="s">
        <v>354</v>
      </c>
      <c r="B285" s="3" t="n">
        <v>32</v>
      </c>
      <c r="C285" s="2" t="s">
        <v>29</v>
      </c>
      <c r="D285" s="2" t="s">
        <v>108</v>
      </c>
      <c r="E285" s="2" t="s">
        <v>31</v>
      </c>
      <c r="F285" s="2" t="s">
        <v>26</v>
      </c>
      <c r="G285" s="2"/>
      <c r="H285" s="3" t="n">
        <v>6</v>
      </c>
      <c r="I285" s="5" t="n">
        <v>43864</v>
      </c>
      <c r="J285" s="2" t="s">
        <v>27</v>
      </c>
      <c r="K285" s="3" t="n">
        <v>1</v>
      </c>
      <c r="L285" s="4" t="n">
        <v>12975.04</v>
      </c>
      <c r="M285" s="4" t="n">
        <v>53140.8</v>
      </c>
      <c r="N285" s="3" t="n">
        <v>25</v>
      </c>
      <c r="O285" s="4" t="n">
        <v>58.45</v>
      </c>
      <c r="P285" s="3" t="n">
        <v>3</v>
      </c>
      <c r="Q285" s="4" t="n">
        <v>11500</v>
      </c>
      <c r="R285" s="4" t="n">
        <v>1379.89</v>
      </c>
      <c r="S285" s="4" t="n">
        <v>0</v>
      </c>
      <c r="T285" s="4" t="n">
        <v>0</v>
      </c>
      <c r="U285" s="3" t="n">
        <v>680</v>
      </c>
      <c r="V285" s="3" t="n">
        <v>0</v>
      </c>
    </row>
    <row r="286" customFormat="false" ht="15" hidden="false" customHeight="false" outlineLevel="0" collapsed="false">
      <c r="A286" s="2" t="s">
        <v>355</v>
      </c>
      <c r="B286" s="3" t="n">
        <v>53</v>
      </c>
      <c r="C286" s="2" t="s">
        <v>23</v>
      </c>
      <c r="D286" s="2" t="s">
        <v>108</v>
      </c>
      <c r="E286" s="2" t="s">
        <v>37</v>
      </c>
      <c r="F286" s="2" t="s">
        <v>103</v>
      </c>
      <c r="G286" s="4" t="n">
        <v>32100</v>
      </c>
      <c r="H286" s="3" t="n">
        <v>15</v>
      </c>
      <c r="I286" s="5" t="n">
        <v>40764</v>
      </c>
      <c r="J286" s="2" t="s">
        <v>27</v>
      </c>
      <c r="K286" s="3" t="n">
        <v>2</v>
      </c>
      <c r="L286" s="4" t="n">
        <v>1740.93</v>
      </c>
      <c r="M286" s="4" t="n">
        <v>21573.82</v>
      </c>
      <c r="N286" s="3" t="n">
        <v>19</v>
      </c>
      <c r="O286" s="4" t="n">
        <v>49.43</v>
      </c>
      <c r="P286" s="3" t="n">
        <v>5</v>
      </c>
      <c r="Q286" s="4" t="n">
        <v>8000</v>
      </c>
      <c r="R286" s="4" t="n">
        <v>3768.91</v>
      </c>
      <c r="S286" s="4" t="n">
        <v>0</v>
      </c>
      <c r="T286" s="4" t="n">
        <v>0</v>
      </c>
      <c r="U286" s="3" t="n">
        <v>644</v>
      </c>
      <c r="V286" s="3" t="n">
        <v>0</v>
      </c>
    </row>
    <row r="287" customFormat="false" ht="15" hidden="false" customHeight="false" outlineLevel="0" collapsed="false">
      <c r="A287" s="2" t="s">
        <v>356</v>
      </c>
      <c r="B287" s="3" t="n">
        <v>54</v>
      </c>
      <c r="C287" s="2" t="s">
        <v>23</v>
      </c>
      <c r="D287" s="2" t="s">
        <v>40</v>
      </c>
      <c r="E287" s="2" t="s">
        <v>37</v>
      </c>
      <c r="F287" s="2" t="s">
        <v>103</v>
      </c>
      <c r="G287" s="4" t="n">
        <v>24800</v>
      </c>
      <c r="H287" s="3" t="n">
        <v>20</v>
      </c>
      <c r="I287" s="5" t="n">
        <v>38934</v>
      </c>
      <c r="J287" s="2" t="s">
        <v>46</v>
      </c>
      <c r="K287" s="3" t="n">
        <v>1</v>
      </c>
      <c r="L287" s="4" t="n">
        <v>712.4</v>
      </c>
      <c r="M287" s="4" t="n">
        <v>22300.13</v>
      </c>
      <c r="N287" s="3" t="n">
        <v>20</v>
      </c>
      <c r="O287" s="4" t="n">
        <v>61.84</v>
      </c>
      <c r="P287" s="3" t="n">
        <v>1</v>
      </c>
      <c r="Q287" s="4" t="n">
        <v>2500</v>
      </c>
      <c r="R287" s="4" t="n">
        <v>749.34</v>
      </c>
      <c r="S287" s="4" t="n">
        <v>0</v>
      </c>
      <c r="T287" s="4" t="n">
        <v>0</v>
      </c>
      <c r="U287" s="3" t="n">
        <v>687</v>
      </c>
      <c r="V287" s="2"/>
    </row>
    <row r="288" customFormat="false" ht="15" hidden="false" customHeight="false" outlineLevel="0" collapsed="false">
      <c r="A288" s="2" t="s">
        <v>357</v>
      </c>
      <c r="B288" s="3" t="n">
        <v>54</v>
      </c>
      <c r="C288" s="2" t="s">
        <v>29</v>
      </c>
      <c r="D288" s="2" t="s">
        <v>56</v>
      </c>
      <c r="E288" s="2" t="s">
        <v>37</v>
      </c>
      <c r="F288" s="2" t="s">
        <v>26</v>
      </c>
      <c r="G288" s="4" t="n">
        <v>34400</v>
      </c>
      <c r="H288" s="3" t="n">
        <v>29</v>
      </c>
      <c r="I288" s="5" t="n">
        <v>35512</v>
      </c>
      <c r="J288" s="2" t="s">
        <v>46</v>
      </c>
      <c r="K288" s="3" t="n">
        <v>4</v>
      </c>
      <c r="L288" s="4" t="n">
        <v>8470.32</v>
      </c>
      <c r="M288" s="2"/>
      <c r="N288" s="3" t="n">
        <v>35</v>
      </c>
      <c r="O288" s="2"/>
      <c r="P288" s="3" t="n">
        <v>3</v>
      </c>
      <c r="Q288" s="4" t="n">
        <v>5000</v>
      </c>
      <c r="R288" s="4" t="n">
        <v>1001.87</v>
      </c>
      <c r="S288" s="2"/>
      <c r="T288" s="2"/>
      <c r="U288" s="3" t="n">
        <v>732</v>
      </c>
      <c r="V288" s="2"/>
    </row>
    <row r="289" customFormat="false" ht="15" hidden="false" customHeight="false" outlineLevel="0" collapsed="false">
      <c r="A289" s="2" t="s">
        <v>358</v>
      </c>
      <c r="B289" s="3" t="n">
        <v>24</v>
      </c>
      <c r="C289" s="2" t="s">
        <v>29</v>
      </c>
      <c r="D289" s="2" t="s">
        <v>260</v>
      </c>
      <c r="E289" s="2" t="s">
        <v>63</v>
      </c>
      <c r="F289" s="2" t="s">
        <v>38</v>
      </c>
      <c r="G289" s="4" t="n">
        <v>36000</v>
      </c>
      <c r="H289" s="3" t="n">
        <v>1</v>
      </c>
      <c r="I289" s="5" t="n">
        <v>45589</v>
      </c>
      <c r="J289" s="2" t="s">
        <v>42</v>
      </c>
      <c r="K289" s="3" t="n">
        <v>1</v>
      </c>
      <c r="L289" s="4" t="n">
        <v>1885.65</v>
      </c>
      <c r="M289" s="4" t="n">
        <v>0</v>
      </c>
      <c r="N289" s="3" t="n">
        <v>19</v>
      </c>
      <c r="O289" s="4" t="n">
        <v>66.03</v>
      </c>
      <c r="P289" s="3" t="n">
        <v>3</v>
      </c>
      <c r="Q289" s="4" t="n">
        <v>6000</v>
      </c>
      <c r="R289" s="4" t="n">
        <v>3522.12</v>
      </c>
      <c r="S289" s="4" t="n">
        <v>0</v>
      </c>
      <c r="T289" s="4" t="n">
        <v>0</v>
      </c>
      <c r="U289" s="3" t="n">
        <v>660</v>
      </c>
      <c r="V289" s="2"/>
    </row>
    <row r="290" customFormat="false" ht="15" hidden="false" customHeight="false" outlineLevel="0" collapsed="false">
      <c r="A290" s="2" t="s">
        <v>359</v>
      </c>
      <c r="B290" s="3" t="n">
        <v>26</v>
      </c>
      <c r="C290" s="2" t="s">
        <v>23</v>
      </c>
      <c r="D290" s="2" t="s">
        <v>40</v>
      </c>
      <c r="E290" s="2" t="s">
        <v>37</v>
      </c>
      <c r="F290" s="2" t="s">
        <v>38</v>
      </c>
      <c r="G290" s="4" t="n">
        <v>24100</v>
      </c>
      <c r="H290" s="3" t="n">
        <v>4</v>
      </c>
      <c r="I290" s="5" t="n">
        <v>44816</v>
      </c>
      <c r="J290" s="2" t="s">
        <v>34</v>
      </c>
      <c r="K290" s="3" t="n">
        <v>2</v>
      </c>
      <c r="L290" s="4" t="n">
        <v>8413.42</v>
      </c>
      <c r="M290" s="4" t="n">
        <v>0</v>
      </c>
      <c r="N290" s="3" t="n">
        <v>33</v>
      </c>
      <c r="O290" s="4" t="n">
        <v>36.9</v>
      </c>
      <c r="P290" s="3" t="n">
        <v>1</v>
      </c>
      <c r="Q290" s="4" t="n">
        <v>3000</v>
      </c>
      <c r="R290" s="4" t="n">
        <v>773.34</v>
      </c>
      <c r="S290" s="4" t="n">
        <v>0</v>
      </c>
      <c r="T290" s="4" t="n">
        <v>0</v>
      </c>
      <c r="U290" s="3" t="n">
        <v>596</v>
      </c>
      <c r="V290" s="3" t="n">
        <v>0</v>
      </c>
    </row>
    <row r="291" customFormat="false" ht="15" hidden="false" customHeight="false" outlineLevel="0" collapsed="false">
      <c r="A291" s="2" t="s">
        <v>360</v>
      </c>
      <c r="B291" s="3" t="n">
        <v>64</v>
      </c>
      <c r="C291" s="2" t="s">
        <v>29</v>
      </c>
      <c r="D291" s="2" t="s">
        <v>40</v>
      </c>
      <c r="E291" s="2" t="s">
        <v>96</v>
      </c>
      <c r="F291" s="2" t="s">
        <v>26</v>
      </c>
      <c r="G291" s="4" t="n">
        <v>97000</v>
      </c>
      <c r="H291" s="2"/>
      <c r="I291" s="5" t="n">
        <v>38529</v>
      </c>
      <c r="J291" s="2" t="s">
        <v>27</v>
      </c>
      <c r="K291" s="2" t="s">
        <v>142</v>
      </c>
      <c r="L291" s="2"/>
      <c r="M291" s="4" t="n">
        <v>216434.1</v>
      </c>
      <c r="N291" s="3" t="n">
        <v>42</v>
      </c>
      <c r="O291" s="4" t="n">
        <v>62.15</v>
      </c>
      <c r="P291" s="3" t="n">
        <v>5</v>
      </c>
      <c r="Q291" s="4" t="n">
        <v>15000</v>
      </c>
      <c r="R291" s="4" t="n">
        <v>4055.95</v>
      </c>
      <c r="S291" s="4" t="n">
        <v>248000</v>
      </c>
      <c r="T291" s="4" t="n">
        <v>1818</v>
      </c>
      <c r="U291" s="3" t="n">
        <v>694</v>
      </c>
      <c r="V291" s="3" t="n">
        <v>0</v>
      </c>
    </row>
    <row r="292" customFormat="false" ht="15" hidden="false" customHeight="false" outlineLevel="0" collapsed="false">
      <c r="A292" s="2" t="s">
        <v>361</v>
      </c>
      <c r="B292" s="3" t="n">
        <v>19</v>
      </c>
      <c r="C292" s="2" t="s">
        <v>29</v>
      </c>
      <c r="D292" s="2" t="s">
        <v>36</v>
      </c>
      <c r="E292" s="2"/>
      <c r="F292" s="2" t="s">
        <v>38</v>
      </c>
      <c r="G292" s="4" t="n">
        <v>4500</v>
      </c>
      <c r="H292" s="3" t="n">
        <v>0</v>
      </c>
      <c r="I292" s="5" t="n">
        <v>46123</v>
      </c>
      <c r="J292" s="2" t="s">
        <v>46</v>
      </c>
      <c r="K292" s="3" t="n">
        <v>3</v>
      </c>
      <c r="L292" s="4" t="n">
        <v>30.47</v>
      </c>
      <c r="M292" s="4" t="n">
        <v>741.59</v>
      </c>
      <c r="N292" s="3" t="n">
        <v>29</v>
      </c>
      <c r="O292" s="4" t="n">
        <v>20.84</v>
      </c>
      <c r="P292" s="3" t="n">
        <v>2</v>
      </c>
      <c r="Q292" s="4" t="n">
        <v>500</v>
      </c>
      <c r="R292" s="4" t="n">
        <v>96.21</v>
      </c>
      <c r="S292" s="2"/>
      <c r="T292" s="2"/>
      <c r="U292" s="3" t="n">
        <v>542</v>
      </c>
      <c r="V292" s="2"/>
    </row>
    <row r="293" customFormat="false" ht="15" hidden="false" customHeight="false" outlineLevel="0" collapsed="false">
      <c r="A293" s="2" t="s">
        <v>362</v>
      </c>
      <c r="B293" s="3" t="n">
        <v>36</v>
      </c>
      <c r="C293" s="2"/>
      <c r="D293" s="2" t="s">
        <v>54</v>
      </c>
      <c r="E293" s="2" t="s">
        <v>63</v>
      </c>
      <c r="F293" s="2" t="s">
        <v>26</v>
      </c>
      <c r="G293" s="2"/>
      <c r="H293" s="3" t="n">
        <v>5</v>
      </c>
      <c r="I293" s="5" t="n">
        <v>44187</v>
      </c>
      <c r="J293" s="2" t="s">
        <v>27</v>
      </c>
      <c r="K293" s="3" t="n">
        <v>2</v>
      </c>
      <c r="L293" s="4" t="n">
        <v>3100.37</v>
      </c>
      <c r="M293" s="4" t="n">
        <v>14266.41</v>
      </c>
      <c r="N293" s="3" t="n">
        <v>16</v>
      </c>
      <c r="O293" s="4" t="n">
        <v>61.21</v>
      </c>
      <c r="P293" s="3" t="n">
        <v>7</v>
      </c>
      <c r="Q293" s="4" t="n">
        <v>10000</v>
      </c>
      <c r="R293" s="4" t="n">
        <v>1970.78</v>
      </c>
      <c r="S293" s="4" t="n">
        <v>122000</v>
      </c>
      <c r="T293" s="4" t="n">
        <v>572</v>
      </c>
      <c r="U293" s="3" t="n">
        <v>658</v>
      </c>
      <c r="V293" s="2"/>
    </row>
    <row r="294" customFormat="false" ht="15" hidden="false" customHeight="false" outlineLevel="0" collapsed="false">
      <c r="A294" s="2" t="s">
        <v>363</v>
      </c>
      <c r="B294" s="3" t="n">
        <v>46</v>
      </c>
      <c r="C294" s="2" t="s">
        <v>23</v>
      </c>
      <c r="D294" s="2" t="s">
        <v>54</v>
      </c>
      <c r="E294" s="2" t="s">
        <v>52</v>
      </c>
      <c r="F294" s="2" t="s">
        <v>38</v>
      </c>
      <c r="G294" s="4" t="n">
        <v>28400</v>
      </c>
      <c r="H294" s="3" t="n">
        <v>12</v>
      </c>
      <c r="I294" s="5" t="n">
        <v>41618</v>
      </c>
      <c r="J294" s="2" t="s">
        <v>27</v>
      </c>
      <c r="K294" s="3" t="n">
        <v>2</v>
      </c>
      <c r="L294" s="4" t="n">
        <v>2660.64</v>
      </c>
      <c r="M294" s="4" t="n">
        <v>24525.63</v>
      </c>
      <c r="N294" s="3" t="n">
        <v>20</v>
      </c>
      <c r="O294" s="4" t="n">
        <v>27.49</v>
      </c>
      <c r="P294" s="3" t="n">
        <v>3</v>
      </c>
      <c r="Q294" s="2"/>
      <c r="R294" s="2"/>
      <c r="S294" s="4" t="n">
        <v>0</v>
      </c>
      <c r="T294" s="4" t="n">
        <v>0</v>
      </c>
      <c r="U294" s="3" t="n">
        <v>664</v>
      </c>
      <c r="V294" s="3" t="n">
        <v>0</v>
      </c>
    </row>
    <row r="295" customFormat="false" ht="15" hidden="false" customHeight="false" outlineLevel="0" collapsed="false">
      <c r="A295" s="2" t="s">
        <v>364</v>
      </c>
      <c r="B295" s="3" t="n">
        <v>73</v>
      </c>
      <c r="C295" s="2" t="s">
        <v>23</v>
      </c>
      <c r="D295" s="2" t="s">
        <v>98</v>
      </c>
      <c r="E295" s="2" t="s">
        <v>41</v>
      </c>
      <c r="F295" s="2" t="s">
        <v>26</v>
      </c>
      <c r="G295" s="4" t="n">
        <v>15800</v>
      </c>
      <c r="H295" s="3" t="n">
        <v>18</v>
      </c>
      <c r="I295" s="5" t="n">
        <v>39594</v>
      </c>
      <c r="J295" s="2" t="s">
        <v>42</v>
      </c>
      <c r="K295" s="3" t="n">
        <v>2</v>
      </c>
      <c r="L295" s="4" t="n">
        <v>2117.66</v>
      </c>
      <c r="M295" s="4" t="n">
        <v>0</v>
      </c>
      <c r="N295" s="3" t="n">
        <v>18</v>
      </c>
      <c r="O295" s="4" t="n">
        <v>39.19</v>
      </c>
      <c r="P295" s="3" t="n">
        <v>3</v>
      </c>
      <c r="Q295" s="4" t="n">
        <v>3000</v>
      </c>
      <c r="R295" s="4" t="n">
        <v>796.01</v>
      </c>
      <c r="S295" s="4" t="n">
        <v>0</v>
      </c>
      <c r="T295" s="4" t="n">
        <v>0</v>
      </c>
      <c r="U295" s="3" t="n">
        <v>663</v>
      </c>
      <c r="V295" s="2"/>
    </row>
    <row r="296" customFormat="false" ht="15" hidden="false" customHeight="false" outlineLevel="0" collapsed="false">
      <c r="A296" s="2" t="s">
        <v>365</v>
      </c>
      <c r="B296" s="3" t="n">
        <v>35</v>
      </c>
      <c r="C296" s="2" t="s">
        <v>29</v>
      </c>
      <c r="D296" s="2" t="s">
        <v>98</v>
      </c>
      <c r="E296" s="2" t="s">
        <v>52</v>
      </c>
      <c r="F296" s="2" t="s">
        <v>26</v>
      </c>
      <c r="G296" s="4" t="n">
        <v>24400</v>
      </c>
      <c r="H296" s="3" t="n">
        <v>4</v>
      </c>
      <c r="I296" s="5" t="n">
        <v>44793</v>
      </c>
      <c r="J296" s="2" t="s">
        <v>46</v>
      </c>
      <c r="K296" s="3" t="n">
        <v>4</v>
      </c>
      <c r="L296" s="4" t="n">
        <v>3448.58</v>
      </c>
      <c r="M296" s="4" t="n">
        <v>7823.23</v>
      </c>
      <c r="N296" s="3" t="n">
        <v>31</v>
      </c>
      <c r="O296" s="4" t="n">
        <v>43.76</v>
      </c>
      <c r="P296" s="3" t="n">
        <v>5</v>
      </c>
      <c r="Q296" s="4" t="n">
        <v>6000</v>
      </c>
      <c r="R296" s="4" t="n">
        <v>2208.53</v>
      </c>
      <c r="S296" s="4" t="n">
        <v>0</v>
      </c>
      <c r="T296" s="4" t="n">
        <v>0</v>
      </c>
      <c r="U296" s="3" t="n">
        <v>0</v>
      </c>
      <c r="V296" s="2"/>
    </row>
    <row r="297" customFormat="false" ht="15" hidden="false" customHeight="false" outlineLevel="0" collapsed="false">
      <c r="A297" s="2" t="s">
        <v>366</v>
      </c>
      <c r="B297" s="3" t="n">
        <v>19</v>
      </c>
      <c r="C297" s="2" t="s">
        <v>29</v>
      </c>
      <c r="D297" s="2" t="s">
        <v>24</v>
      </c>
      <c r="E297" s="2" t="s">
        <v>134</v>
      </c>
      <c r="F297" s="2" t="s">
        <v>38</v>
      </c>
      <c r="G297" s="4" t="n">
        <v>7000</v>
      </c>
      <c r="H297" s="3" t="n">
        <v>0</v>
      </c>
      <c r="I297" s="5" t="n">
        <v>45939</v>
      </c>
      <c r="J297" s="2" t="s">
        <v>46</v>
      </c>
      <c r="K297" s="3" t="n">
        <v>3</v>
      </c>
      <c r="L297" s="4" t="n">
        <v>168.19</v>
      </c>
      <c r="M297" s="4" t="n">
        <v>751.81</v>
      </c>
      <c r="N297" s="3" t="n">
        <v>21</v>
      </c>
      <c r="O297" s="4" t="n">
        <v>39.88</v>
      </c>
      <c r="P297" s="3" t="n">
        <v>5</v>
      </c>
      <c r="Q297" s="4" t="n">
        <v>1000</v>
      </c>
      <c r="R297" s="4" t="n">
        <v>262.98</v>
      </c>
      <c r="S297" s="4" t="n">
        <v>0</v>
      </c>
      <c r="T297" s="4" t="n">
        <v>0</v>
      </c>
      <c r="U297" s="3" t="n">
        <v>521</v>
      </c>
      <c r="V297" s="3" t="n">
        <v>0</v>
      </c>
    </row>
    <row r="298" customFormat="false" ht="15" hidden="false" customHeight="false" outlineLevel="0" collapsed="false">
      <c r="A298" s="2" t="s">
        <v>367</v>
      </c>
      <c r="B298" s="3" t="n">
        <v>45</v>
      </c>
      <c r="C298" s="2" t="s">
        <v>23</v>
      </c>
      <c r="D298" s="2" t="s">
        <v>40</v>
      </c>
      <c r="E298" s="2" t="s">
        <v>37</v>
      </c>
      <c r="F298" s="2" t="s">
        <v>26</v>
      </c>
      <c r="G298" s="4" t="n">
        <v>33700</v>
      </c>
      <c r="H298" s="3" t="n">
        <v>10</v>
      </c>
      <c r="I298" s="5" t="n">
        <v>42572</v>
      </c>
      <c r="J298" s="2" t="s">
        <v>46</v>
      </c>
      <c r="K298" s="3" t="n">
        <v>2</v>
      </c>
      <c r="L298" s="4" t="n">
        <v>1376.31</v>
      </c>
      <c r="M298" s="4" t="n">
        <v>0</v>
      </c>
      <c r="N298" s="3" t="n">
        <v>30</v>
      </c>
      <c r="O298" s="4" t="n">
        <v>55.45</v>
      </c>
      <c r="P298" s="3" t="n">
        <v>2</v>
      </c>
      <c r="Q298" s="2"/>
      <c r="R298" s="2"/>
      <c r="S298" s="4" t="n">
        <v>0</v>
      </c>
      <c r="T298" s="4" t="n">
        <v>0</v>
      </c>
      <c r="U298" s="3" t="n">
        <v>612</v>
      </c>
      <c r="V298" s="3" t="n">
        <v>0</v>
      </c>
    </row>
    <row r="299" customFormat="false" ht="15" hidden="false" customHeight="false" outlineLevel="0" collapsed="false">
      <c r="A299" s="2" t="s">
        <v>368</v>
      </c>
      <c r="B299" s="3" t="n">
        <v>41</v>
      </c>
      <c r="C299" s="2" t="s">
        <v>23</v>
      </c>
      <c r="D299" s="2" t="s">
        <v>100</v>
      </c>
      <c r="E299" s="2" t="s">
        <v>31</v>
      </c>
      <c r="F299" s="2" t="s">
        <v>26</v>
      </c>
      <c r="G299" s="4" t="n">
        <v>56500</v>
      </c>
      <c r="H299" s="3" t="n">
        <v>10</v>
      </c>
      <c r="I299" s="5" t="n">
        <v>42474</v>
      </c>
      <c r="J299" s="2" t="s">
        <v>34</v>
      </c>
      <c r="K299" s="3" t="n">
        <v>2</v>
      </c>
      <c r="L299" s="4" t="n">
        <v>10520.33</v>
      </c>
      <c r="M299" s="4" t="n">
        <v>76973.51</v>
      </c>
      <c r="N299" s="3" t="n">
        <v>44</v>
      </c>
      <c r="O299" s="4" t="n">
        <v>41.7</v>
      </c>
      <c r="P299" s="3" t="n">
        <v>0</v>
      </c>
      <c r="Q299" s="4" t="n">
        <v>8500</v>
      </c>
      <c r="R299" s="4" t="n">
        <v>1076.06</v>
      </c>
      <c r="S299" s="4" t="n">
        <v>0</v>
      </c>
      <c r="T299" s="4" t="n">
        <v>0</v>
      </c>
      <c r="U299" s="3" t="n">
        <v>594</v>
      </c>
      <c r="V299" s="2"/>
    </row>
    <row r="300" customFormat="false" ht="15" hidden="false" customHeight="false" outlineLevel="0" collapsed="false">
      <c r="A300" s="2" t="s">
        <v>369</v>
      </c>
      <c r="B300" s="3" t="n">
        <v>53</v>
      </c>
      <c r="C300" s="2" t="s">
        <v>29</v>
      </c>
      <c r="D300" s="2" t="s">
        <v>44</v>
      </c>
      <c r="E300" s="2" t="s">
        <v>49</v>
      </c>
      <c r="F300" s="2" t="s">
        <v>38</v>
      </c>
      <c r="G300" s="4" t="n">
        <v>18600</v>
      </c>
      <c r="H300" s="3" t="n">
        <v>10</v>
      </c>
      <c r="I300" s="5" t="n">
        <v>42576</v>
      </c>
      <c r="J300" s="2" t="s">
        <v>34</v>
      </c>
      <c r="K300" s="3" t="n">
        <v>3</v>
      </c>
      <c r="L300" s="4" t="n">
        <v>1568.43</v>
      </c>
      <c r="M300" s="4" t="n">
        <v>18926.79</v>
      </c>
      <c r="N300" s="3" t="n">
        <v>24</v>
      </c>
      <c r="O300" s="4" t="n">
        <v>44.91</v>
      </c>
      <c r="P300" s="3" t="n">
        <v>2</v>
      </c>
      <c r="Q300" s="2"/>
      <c r="R300" s="2"/>
      <c r="S300" s="2"/>
      <c r="T300" s="2"/>
      <c r="U300" s="3" t="n">
        <v>617</v>
      </c>
      <c r="V300" s="3" t="n">
        <v>0</v>
      </c>
    </row>
    <row r="301" customFormat="false" ht="15" hidden="false" customHeight="false" outlineLevel="0" collapsed="false">
      <c r="A301" s="2" t="s">
        <v>370</v>
      </c>
      <c r="B301" s="3" t="n">
        <v>52</v>
      </c>
      <c r="C301" s="2" t="s">
        <v>29</v>
      </c>
      <c r="D301" s="2" t="s">
        <v>100</v>
      </c>
      <c r="E301" s="2" t="s">
        <v>52</v>
      </c>
      <c r="F301" s="2" t="s">
        <v>38</v>
      </c>
      <c r="G301" s="4" t="n">
        <v>20700</v>
      </c>
      <c r="H301" s="3" t="n">
        <v>9</v>
      </c>
      <c r="I301" s="5" t="n">
        <v>42941</v>
      </c>
      <c r="J301" s="2" t="s">
        <v>46</v>
      </c>
      <c r="K301" s="2" t="s">
        <v>142</v>
      </c>
      <c r="L301" s="4" t="n">
        <v>582.31</v>
      </c>
      <c r="M301" s="4" t="n">
        <v>5082.73</v>
      </c>
      <c r="N301" s="3" t="n">
        <v>16</v>
      </c>
      <c r="O301" s="4" t="n">
        <v>44.68</v>
      </c>
      <c r="P301" s="3" t="n">
        <v>1</v>
      </c>
      <c r="Q301" s="4" t="n">
        <v>4000</v>
      </c>
      <c r="R301" s="4" t="n">
        <v>2156.38</v>
      </c>
      <c r="S301" s="4" t="n">
        <v>0</v>
      </c>
      <c r="T301" s="4" t="n">
        <v>0</v>
      </c>
      <c r="U301" s="3" t="n">
        <v>600</v>
      </c>
      <c r="V301" s="3" t="n">
        <v>0</v>
      </c>
    </row>
    <row r="302" customFormat="false" ht="15" hidden="false" customHeight="false" outlineLevel="0" collapsed="false">
      <c r="A302" s="2" t="s">
        <v>371</v>
      </c>
      <c r="B302" s="3" t="n">
        <v>51</v>
      </c>
      <c r="C302" s="2" t="s">
        <v>23</v>
      </c>
      <c r="D302" s="2" t="s">
        <v>108</v>
      </c>
      <c r="E302" s="2" t="s">
        <v>52</v>
      </c>
      <c r="F302" s="2" t="s">
        <v>26</v>
      </c>
      <c r="G302" s="4" t="n">
        <v>27000</v>
      </c>
      <c r="H302" s="3" t="n">
        <v>6</v>
      </c>
      <c r="I302" s="5" t="n">
        <v>43916</v>
      </c>
      <c r="J302" s="2" t="s">
        <v>46</v>
      </c>
      <c r="K302" s="3" t="n">
        <v>1</v>
      </c>
      <c r="L302" s="4" t="n">
        <v>1153.03</v>
      </c>
      <c r="M302" s="4" t="n">
        <v>0</v>
      </c>
      <c r="N302" s="3" t="n">
        <v>33</v>
      </c>
      <c r="O302" s="4" t="n">
        <v>36.7</v>
      </c>
      <c r="P302" s="3" t="n">
        <v>1</v>
      </c>
      <c r="Q302" s="4" t="n">
        <v>4000</v>
      </c>
      <c r="R302" s="4" t="n">
        <v>222.33</v>
      </c>
      <c r="S302" s="4" t="n">
        <v>86000</v>
      </c>
      <c r="T302" s="4" t="n">
        <v>461</v>
      </c>
      <c r="U302" s="3" t="n">
        <v>628</v>
      </c>
      <c r="V302" s="3" t="n">
        <v>0</v>
      </c>
    </row>
    <row r="303" customFormat="false" ht="15" hidden="false" customHeight="false" outlineLevel="0" collapsed="false">
      <c r="A303" s="2" t="s">
        <v>372</v>
      </c>
      <c r="B303" s="3" t="n">
        <v>48</v>
      </c>
      <c r="C303" s="2" t="s">
        <v>23</v>
      </c>
      <c r="D303" s="2" t="s">
        <v>62</v>
      </c>
      <c r="E303" s="2" t="s">
        <v>52</v>
      </c>
      <c r="F303" s="2" t="s">
        <v>26</v>
      </c>
      <c r="G303" s="4" t="n">
        <v>18700</v>
      </c>
      <c r="H303" s="3" t="n">
        <v>3</v>
      </c>
      <c r="I303" s="5" t="n">
        <v>44850</v>
      </c>
      <c r="J303" s="2" t="s">
        <v>27</v>
      </c>
      <c r="K303" s="3" t="n">
        <v>2</v>
      </c>
      <c r="L303" s="4" t="n">
        <v>1732.84</v>
      </c>
      <c r="M303" s="4" t="n">
        <v>0</v>
      </c>
      <c r="N303" s="3" t="n">
        <v>21</v>
      </c>
      <c r="O303" s="4" t="n">
        <v>47.11</v>
      </c>
      <c r="P303" s="3" t="n">
        <v>3</v>
      </c>
      <c r="Q303" s="4" t="n">
        <v>2000</v>
      </c>
      <c r="R303" s="4" t="n">
        <v>454.85</v>
      </c>
      <c r="S303" s="4" t="n">
        <v>0</v>
      </c>
      <c r="T303" s="4" t="n">
        <v>0</v>
      </c>
      <c r="U303" s="3" t="n">
        <v>674</v>
      </c>
      <c r="V303" s="3" t="n">
        <v>1</v>
      </c>
    </row>
    <row r="304" customFormat="false" ht="15" hidden="false" customHeight="false" outlineLevel="0" collapsed="false">
      <c r="A304" s="2" t="s">
        <v>373</v>
      </c>
      <c r="B304" s="3" t="n">
        <v>61</v>
      </c>
      <c r="C304" s="2" t="s">
        <v>23</v>
      </c>
      <c r="D304" s="2" t="s">
        <v>40</v>
      </c>
      <c r="E304" s="2" t="s">
        <v>37</v>
      </c>
      <c r="F304" s="2" t="s">
        <v>26</v>
      </c>
      <c r="G304" s="4" t="n">
        <v>67900</v>
      </c>
      <c r="H304" s="3" t="n">
        <v>26</v>
      </c>
      <c r="I304" s="5" t="n">
        <v>36446</v>
      </c>
      <c r="J304" s="2" t="s">
        <v>34</v>
      </c>
      <c r="K304" s="3" t="n">
        <v>3</v>
      </c>
      <c r="L304" s="4" t="n">
        <v>17048.72</v>
      </c>
      <c r="M304" s="4" t="n">
        <v>112015.69</v>
      </c>
      <c r="N304" s="3" t="n">
        <v>46</v>
      </c>
      <c r="O304" s="4" t="n">
        <v>56.12</v>
      </c>
      <c r="P304" s="3" t="n">
        <v>6</v>
      </c>
      <c r="Q304" s="4" t="n">
        <v>9000</v>
      </c>
      <c r="R304" s="4" t="n">
        <v>3295.27</v>
      </c>
      <c r="S304" s="4" t="n">
        <v>0</v>
      </c>
      <c r="T304" s="4" t="n">
        <v>0</v>
      </c>
      <c r="U304" s="3" t="n">
        <v>765</v>
      </c>
      <c r="V304" s="3" t="n">
        <v>0</v>
      </c>
    </row>
    <row r="305" customFormat="false" ht="15" hidden="false" customHeight="false" outlineLevel="0" collapsed="false">
      <c r="A305" s="2" t="s">
        <v>374</v>
      </c>
      <c r="B305" s="3" t="n">
        <v>59</v>
      </c>
      <c r="C305" s="2" t="s">
        <v>29</v>
      </c>
      <c r="D305" s="2" t="s">
        <v>62</v>
      </c>
      <c r="E305" s="2" t="s">
        <v>52</v>
      </c>
      <c r="F305" s="2" t="s">
        <v>38</v>
      </c>
      <c r="G305" s="4" t="n">
        <v>30100</v>
      </c>
      <c r="H305" s="3" t="n">
        <v>8</v>
      </c>
      <c r="I305" s="2"/>
      <c r="J305" s="2" t="s">
        <v>46</v>
      </c>
      <c r="K305" s="3" t="n">
        <v>1</v>
      </c>
      <c r="L305" s="4" t="n">
        <v>2340.1</v>
      </c>
      <c r="M305" s="4" t="n">
        <v>0</v>
      </c>
      <c r="N305" s="3" t="n">
        <v>20</v>
      </c>
      <c r="O305" s="4" t="n">
        <v>62.92</v>
      </c>
      <c r="P305" s="3" t="n">
        <v>4</v>
      </c>
      <c r="Q305" s="4" t="n">
        <v>3000</v>
      </c>
      <c r="R305" s="2"/>
      <c r="S305" s="4" t="n">
        <v>108000</v>
      </c>
      <c r="T305" s="4" t="n">
        <v>498</v>
      </c>
      <c r="U305" s="3" t="n">
        <v>621</v>
      </c>
      <c r="V305" s="3" t="n">
        <v>0</v>
      </c>
    </row>
    <row r="306" customFormat="false" ht="15" hidden="false" customHeight="false" outlineLevel="0" collapsed="false">
      <c r="A306" s="2" t="s">
        <v>375</v>
      </c>
      <c r="B306" s="3" t="n">
        <v>52</v>
      </c>
      <c r="C306" s="2" t="s">
        <v>29</v>
      </c>
      <c r="D306" s="2" t="s">
        <v>77</v>
      </c>
      <c r="E306" s="2" t="s">
        <v>49</v>
      </c>
      <c r="F306" s="2" t="s">
        <v>26</v>
      </c>
      <c r="G306" s="4" t="n">
        <v>42800</v>
      </c>
      <c r="H306" s="3" t="n">
        <v>5</v>
      </c>
      <c r="I306" s="5" t="n">
        <v>44164</v>
      </c>
      <c r="J306" s="2" t="s">
        <v>27</v>
      </c>
      <c r="K306" s="3" t="n">
        <v>1</v>
      </c>
      <c r="L306" s="4" t="n">
        <v>3912.89</v>
      </c>
      <c r="M306" s="4" t="n">
        <v>0</v>
      </c>
      <c r="N306" s="3" t="n">
        <v>24</v>
      </c>
      <c r="O306" s="4" t="n">
        <v>32.11</v>
      </c>
      <c r="P306" s="3" t="n">
        <v>6</v>
      </c>
      <c r="Q306" s="2"/>
      <c r="R306" s="2"/>
      <c r="S306" s="4" t="n">
        <v>170000</v>
      </c>
      <c r="T306" s="4" t="n">
        <v>1173</v>
      </c>
      <c r="U306" s="3" t="n">
        <v>627</v>
      </c>
      <c r="V306" s="3" t="n">
        <v>0</v>
      </c>
    </row>
    <row r="307" customFormat="false" ht="15" hidden="false" customHeight="false" outlineLevel="0" collapsed="false">
      <c r="A307" s="2" t="s">
        <v>376</v>
      </c>
      <c r="B307" s="3" t="n">
        <v>40</v>
      </c>
      <c r="C307" s="2" t="s">
        <v>29</v>
      </c>
      <c r="D307" s="2" t="s">
        <v>136</v>
      </c>
      <c r="E307" s="2" t="s">
        <v>52</v>
      </c>
      <c r="F307" s="2" t="s">
        <v>38</v>
      </c>
      <c r="G307" s="4" t="n">
        <v>28100</v>
      </c>
      <c r="H307" s="3" t="n">
        <v>18</v>
      </c>
      <c r="I307" s="5" t="n">
        <v>39465</v>
      </c>
      <c r="J307" s="2" t="s">
        <v>42</v>
      </c>
      <c r="K307" s="3" t="n">
        <v>3</v>
      </c>
      <c r="L307" s="4" t="n">
        <v>4241.78</v>
      </c>
      <c r="M307" s="4" t="n">
        <v>24803.62</v>
      </c>
      <c r="N307" s="3" t="n">
        <v>20</v>
      </c>
      <c r="O307" s="4" t="n">
        <v>34.96</v>
      </c>
      <c r="P307" s="3" t="n">
        <v>2</v>
      </c>
      <c r="Q307" s="4" t="n">
        <v>4500</v>
      </c>
      <c r="R307" s="4" t="n">
        <v>242.99</v>
      </c>
      <c r="S307" s="4" t="n">
        <v>120000</v>
      </c>
      <c r="T307" s="4" t="n">
        <v>696</v>
      </c>
      <c r="U307" s="3" t="n">
        <v>614</v>
      </c>
      <c r="V307" s="3" t="n">
        <v>1</v>
      </c>
    </row>
    <row r="308" customFormat="false" ht="15" hidden="false" customHeight="false" outlineLevel="0" collapsed="false">
      <c r="A308" s="2" t="s">
        <v>377</v>
      </c>
      <c r="B308" s="3" t="n">
        <v>28</v>
      </c>
      <c r="C308" s="2" t="s">
        <v>29</v>
      </c>
      <c r="D308" s="2" t="s">
        <v>62</v>
      </c>
      <c r="E308" s="2" t="s">
        <v>52</v>
      </c>
      <c r="F308" s="2" t="s">
        <v>26</v>
      </c>
      <c r="G308" s="4" t="n">
        <v>20200</v>
      </c>
      <c r="H308" s="3" t="n">
        <v>7</v>
      </c>
      <c r="I308" s="5" t="n">
        <v>43645</v>
      </c>
      <c r="J308" s="2" t="s">
        <v>34</v>
      </c>
      <c r="K308" s="3" t="n">
        <v>4</v>
      </c>
      <c r="L308" s="4" t="n">
        <v>830.56</v>
      </c>
      <c r="M308" s="4" t="n">
        <v>7033.39</v>
      </c>
      <c r="N308" s="3" t="n">
        <v>25</v>
      </c>
      <c r="O308" s="4" t="n">
        <v>29.18</v>
      </c>
      <c r="P308" s="3" t="n">
        <v>1</v>
      </c>
      <c r="Q308" s="4" t="n">
        <v>3500</v>
      </c>
      <c r="R308" s="4" t="n">
        <v>352.9</v>
      </c>
      <c r="S308" s="4" t="n">
        <v>0</v>
      </c>
      <c r="T308" s="4" t="n">
        <v>0</v>
      </c>
      <c r="U308" s="3" t="n">
        <v>633</v>
      </c>
      <c r="V308" s="3" t="n">
        <v>0</v>
      </c>
    </row>
    <row r="309" customFormat="false" ht="15" hidden="false" customHeight="false" outlineLevel="0" collapsed="false">
      <c r="A309" s="2" t="s">
        <v>378</v>
      </c>
      <c r="B309" s="3" t="n">
        <v>56</v>
      </c>
      <c r="C309" s="2" t="s">
        <v>23</v>
      </c>
      <c r="D309" s="2" t="s">
        <v>132</v>
      </c>
      <c r="E309" s="2" t="s">
        <v>63</v>
      </c>
      <c r="F309" s="2" t="s">
        <v>60</v>
      </c>
      <c r="G309" s="4" t="n">
        <v>53000</v>
      </c>
      <c r="H309" s="3" t="n">
        <v>29</v>
      </c>
      <c r="I309" s="5" t="n">
        <v>35579</v>
      </c>
      <c r="J309" s="2" t="s">
        <v>34</v>
      </c>
      <c r="K309" s="3" t="n">
        <v>6</v>
      </c>
      <c r="L309" s="2"/>
      <c r="M309" s="2"/>
      <c r="N309" s="3" t="n">
        <v>40</v>
      </c>
      <c r="O309" s="4" t="n">
        <v>73.2</v>
      </c>
      <c r="P309" s="3" t="n">
        <v>0</v>
      </c>
      <c r="Q309" s="2"/>
      <c r="R309" s="2"/>
      <c r="S309" s="4" t="n">
        <v>0</v>
      </c>
      <c r="T309" s="4" t="n">
        <v>0</v>
      </c>
      <c r="U309" s="3" t="n">
        <v>745</v>
      </c>
      <c r="V309" s="3" t="n">
        <v>0</v>
      </c>
    </row>
    <row r="310" customFormat="false" ht="15" hidden="false" customHeight="false" outlineLevel="0" collapsed="false">
      <c r="A310" s="2" t="s">
        <v>379</v>
      </c>
      <c r="B310" s="3" t="n">
        <v>67</v>
      </c>
      <c r="C310" s="2" t="s">
        <v>23</v>
      </c>
      <c r="D310" s="2" t="s">
        <v>67</v>
      </c>
      <c r="E310" s="2" t="s">
        <v>41</v>
      </c>
      <c r="F310" s="2" t="s">
        <v>103</v>
      </c>
      <c r="G310" s="4" t="n">
        <v>8600</v>
      </c>
      <c r="H310" s="3" t="n">
        <v>19</v>
      </c>
      <c r="I310" s="5" t="n">
        <v>39260</v>
      </c>
      <c r="J310" s="2" t="s">
        <v>27</v>
      </c>
      <c r="K310" s="3" t="n">
        <v>3</v>
      </c>
      <c r="L310" s="4" t="n">
        <v>2326.08</v>
      </c>
      <c r="M310" s="4" t="n">
        <v>0</v>
      </c>
      <c r="N310" s="3" t="n">
        <v>19</v>
      </c>
      <c r="O310" s="4" t="n">
        <v>35.04</v>
      </c>
      <c r="P310" s="3" t="n">
        <v>5</v>
      </c>
      <c r="Q310" s="4" t="n">
        <v>2000</v>
      </c>
      <c r="R310" s="4" t="n">
        <v>434.71</v>
      </c>
      <c r="S310" s="4" t="n">
        <v>0</v>
      </c>
      <c r="T310" s="4" t="n">
        <v>0</v>
      </c>
      <c r="U310" s="3" t="n">
        <v>635</v>
      </c>
      <c r="V310" s="3" t="n">
        <v>0</v>
      </c>
    </row>
    <row r="311" customFormat="false" ht="15" hidden="false" customHeight="false" outlineLevel="0" collapsed="false">
      <c r="A311" s="2" t="s">
        <v>380</v>
      </c>
      <c r="B311" s="3" t="n">
        <v>20</v>
      </c>
      <c r="C311" s="2" t="s">
        <v>71</v>
      </c>
      <c r="D311" s="2" t="s">
        <v>30</v>
      </c>
      <c r="E311" s="2" t="s">
        <v>52</v>
      </c>
      <c r="F311" s="2" t="s">
        <v>38</v>
      </c>
      <c r="G311" s="4" t="n">
        <v>18200</v>
      </c>
      <c r="H311" s="3" t="n">
        <v>0</v>
      </c>
      <c r="I311" s="5" t="n">
        <v>46121</v>
      </c>
      <c r="J311" s="2" t="s">
        <v>34</v>
      </c>
      <c r="K311" s="3" t="n">
        <v>1</v>
      </c>
      <c r="L311" s="4" t="n">
        <v>1617.6</v>
      </c>
      <c r="M311" s="4" t="n">
        <v>2475.85</v>
      </c>
      <c r="N311" s="3" t="n">
        <v>32</v>
      </c>
      <c r="O311" s="4" t="n">
        <v>39.91</v>
      </c>
      <c r="P311" s="3" t="n">
        <v>0</v>
      </c>
      <c r="Q311" s="4" t="n">
        <v>4500</v>
      </c>
      <c r="R311" s="4" t="n">
        <v>587.51</v>
      </c>
      <c r="S311" s="2"/>
      <c r="T311" s="2"/>
      <c r="U311" s="3" t="n">
        <v>488</v>
      </c>
      <c r="V311" s="2"/>
    </row>
    <row r="312" customFormat="false" ht="15" hidden="false" customHeight="false" outlineLevel="0" collapsed="false">
      <c r="A312" s="2" t="s">
        <v>381</v>
      </c>
      <c r="B312" s="3" t="n">
        <v>52</v>
      </c>
      <c r="C312" s="2" t="s">
        <v>23</v>
      </c>
      <c r="D312" s="2" t="s">
        <v>100</v>
      </c>
      <c r="E312" s="2" t="s">
        <v>25</v>
      </c>
      <c r="F312" s="2" t="s">
        <v>26</v>
      </c>
      <c r="G312" s="4" t="n">
        <v>37500</v>
      </c>
      <c r="H312" s="3" t="n">
        <v>3</v>
      </c>
      <c r="I312" s="5" t="n">
        <v>45155</v>
      </c>
      <c r="J312" s="2" t="s">
        <v>34</v>
      </c>
      <c r="K312" s="3" t="n">
        <v>1</v>
      </c>
      <c r="L312" s="4" t="n">
        <v>10505.7</v>
      </c>
      <c r="M312" s="2"/>
      <c r="N312" s="3" t="n">
        <v>25</v>
      </c>
      <c r="O312" s="4" t="n">
        <v>75.65</v>
      </c>
      <c r="P312" s="3" t="n">
        <v>1</v>
      </c>
      <c r="Q312" s="4" t="n">
        <v>4500</v>
      </c>
      <c r="R312" s="4" t="n">
        <v>1080.47</v>
      </c>
      <c r="S312" s="4" t="n">
        <v>0</v>
      </c>
      <c r="T312" s="4" t="n">
        <v>0</v>
      </c>
      <c r="U312" s="3" t="n">
        <v>580</v>
      </c>
      <c r="V312" s="3" t="n">
        <v>1</v>
      </c>
    </row>
    <row r="313" customFormat="false" ht="15" hidden="false" customHeight="false" outlineLevel="0" collapsed="false">
      <c r="A313" s="2" t="s">
        <v>382</v>
      </c>
      <c r="B313" s="3" t="n">
        <v>57</v>
      </c>
      <c r="C313" s="2" t="s">
        <v>23</v>
      </c>
      <c r="D313" s="2" t="s">
        <v>67</v>
      </c>
      <c r="E313" s="2" t="s">
        <v>63</v>
      </c>
      <c r="F313" s="2" t="s">
        <v>26</v>
      </c>
      <c r="G313" s="2"/>
      <c r="H313" s="3" t="n">
        <v>17</v>
      </c>
      <c r="I313" s="5" t="n">
        <v>39730</v>
      </c>
      <c r="J313" s="2" t="s">
        <v>46</v>
      </c>
      <c r="K313" s="3" t="n">
        <v>3</v>
      </c>
      <c r="L313" s="4" t="n">
        <v>8355.95</v>
      </c>
      <c r="M313" s="4" t="n">
        <v>90699.31</v>
      </c>
      <c r="N313" s="3" t="n">
        <v>29</v>
      </c>
      <c r="O313" s="4" t="n">
        <v>102.43</v>
      </c>
      <c r="P313" s="3" t="n">
        <v>3</v>
      </c>
      <c r="Q313" s="2"/>
      <c r="R313" s="2"/>
      <c r="S313" s="4" t="n">
        <v>0</v>
      </c>
      <c r="T313" s="4" t="n">
        <v>0</v>
      </c>
      <c r="U313" s="3" t="n">
        <v>616</v>
      </c>
      <c r="V313" s="3" t="n">
        <v>1</v>
      </c>
    </row>
    <row r="314" customFormat="false" ht="15" hidden="false" customHeight="false" outlineLevel="0" collapsed="false">
      <c r="A314" s="2" t="s">
        <v>383</v>
      </c>
      <c r="B314" s="3" t="n">
        <v>31</v>
      </c>
      <c r="C314" s="2" t="s">
        <v>29</v>
      </c>
      <c r="D314" s="2" t="s">
        <v>51</v>
      </c>
      <c r="E314" s="2" t="s">
        <v>49</v>
      </c>
      <c r="F314" s="2" t="s">
        <v>26</v>
      </c>
      <c r="G314" s="4" t="n">
        <v>19000</v>
      </c>
      <c r="H314" s="3" t="n">
        <v>3</v>
      </c>
      <c r="I314" s="5" t="n">
        <v>44974</v>
      </c>
      <c r="J314" s="2" t="s">
        <v>34</v>
      </c>
      <c r="K314" s="3" t="n">
        <v>1</v>
      </c>
      <c r="L314" s="4" t="n">
        <v>1174.39</v>
      </c>
      <c r="M314" s="4" t="n">
        <v>7333.27</v>
      </c>
      <c r="N314" s="3" t="n">
        <v>28</v>
      </c>
      <c r="O314" s="4" t="n">
        <v>55.82</v>
      </c>
      <c r="P314" s="3" t="n">
        <v>1</v>
      </c>
      <c r="Q314" s="4" t="n">
        <v>0</v>
      </c>
      <c r="R314" s="4" t="n">
        <v>0</v>
      </c>
      <c r="S314" s="2"/>
      <c r="T314" s="2"/>
      <c r="U314" s="3" t="n">
        <v>570</v>
      </c>
      <c r="V314" s="2"/>
    </row>
    <row r="315" customFormat="false" ht="15" hidden="false" customHeight="false" outlineLevel="0" collapsed="false">
      <c r="A315" s="2" t="s">
        <v>384</v>
      </c>
      <c r="B315" s="3" t="n">
        <v>66</v>
      </c>
      <c r="C315" s="2" t="s">
        <v>29</v>
      </c>
      <c r="D315" s="2" t="s">
        <v>100</v>
      </c>
      <c r="E315" s="2" t="s">
        <v>41</v>
      </c>
      <c r="F315" s="2" t="s">
        <v>103</v>
      </c>
      <c r="G315" s="4" t="n">
        <v>12600</v>
      </c>
      <c r="H315" s="3" t="n">
        <v>13</v>
      </c>
      <c r="I315" s="5" t="n">
        <v>41509</v>
      </c>
      <c r="J315" s="2" t="s">
        <v>27</v>
      </c>
      <c r="K315" s="3" t="n">
        <v>2</v>
      </c>
      <c r="L315" s="4" t="n">
        <v>982.76</v>
      </c>
      <c r="M315" s="4" t="n">
        <v>5162.89</v>
      </c>
      <c r="N315" s="3" t="n">
        <v>14</v>
      </c>
      <c r="O315" s="4" t="n">
        <v>31.02</v>
      </c>
      <c r="P315" s="3" t="n">
        <v>3</v>
      </c>
      <c r="Q315" s="4" t="n">
        <v>1500</v>
      </c>
      <c r="R315" s="4" t="n">
        <v>453.69</v>
      </c>
      <c r="S315" s="2"/>
      <c r="T315" s="2"/>
      <c r="U315" s="3" t="n">
        <v>611</v>
      </c>
      <c r="V315" s="3" t="n">
        <v>0</v>
      </c>
    </row>
    <row r="316" customFormat="false" ht="15" hidden="false" customHeight="false" outlineLevel="0" collapsed="false">
      <c r="A316" s="2" t="s">
        <v>385</v>
      </c>
      <c r="B316" s="3" t="n">
        <v>51</v>
      </c>
      <c r="C316" s="2" t="s">
        <v>29</v>
      </c>
      <c r="D316" s="2" t="s">
        <v>40</v>
      </c>
      <c r="E316" s="2" t="s">
        <v>37</v>
      </c>
      <c r="F316" s="2" t="s">
        <v>26</v>
      </c>
      <c r="G316" s="4" t="n">
        <v>31500</v>
      </c>
      <c r="H316" s="3" t="n">
        <v>15</v>
      </c>
      <c r="I316" s="5" t="n">
        <v>40686</v>
      </c>
      <c r="J316" s="2" t="s">
        <v>27</v>
      </c>
      <c r="K316" s="3" t="n">
        <v>2</v>
      </c>
      <c r="L316" s="4" t="n">
        <v>2487.98</v>
      </c>
      <c r="M316" s="2"/>
      <c r="N316" s="3" t="n">
        <v>28</v>
      </c>
      <c r="O316" s="4" t="n">
        <v>26.57</v>
      </c>
      <c r="P316" s="3" t="n">
        <v>3</v>
      </c>
      <c r="Q316" s="4" t="n">
        <v>4500</v>
      </c>
      <c r="R316" s="4" t="n">
        <v>1861.88</v>
      </c>
      <c r="S316" s="4" t="n">
        <v>156000</v>
      </c>
      <c r="T316" s="4" t="n">
        <v>856</v>
      </c>
      <c r="U316" s="3" t="n">
        <v>649</v>
      </c>
      <c r="V316" s="3" t="n">
        <v>0</v>
      </c>
    </row>
    <row r="317" customFormat="false" ht="15" hidden="false" customHeight="false" outlineLevel="0" collapsed="false">
      <c r="A317" s="2" t="s">
        <v>386</v>
      </c>
      <c r="B317" s="3" t="n">
        <v>58</v>
      </c>
      <c r="C317" s="2" t="s">
        <v>29</v>
      </c>
      <c r="D317" s="2" t="s">
        <v>62</v>
      </c>
      <c r="E317" s="2" t="s">
        <v>37</v>
      </c>
      <c r="F317" s="2" t="s">
        <v>26</v>
      </c>
      <c r="G317" s="4" t="n">
        <v>38400</v>
      </c>
      <c r="H317" s="3" t="n">
        <v>16</v>
      </c>
      <c r="I317" s="5" t="n">
        <v>40345</v>
      </c>
      <c r="J317" s="2" t="s">
        <v>46</v>
      </c>
      <c r="K317" s="3" t="n">
        <v>3</v>
      </c>
      <c r="L317" s="4" t="n">
        <v>3828.12</v>
      </c>
      <c r="M317" s="4" t="n">
        <v>42777.71</v>
      </c>
      <c r="N317" s="3" t="n">
        <v>39</v>
      </c>
      <c r="O317" s="4" t="n">
        <v>48.61</v>
      </c>
      <c r="P317" s="3" t="n">
        <v>4</v>
      </c>
      <c r="Q317" s="4" t="n">
        <v>4500</v>
      </c>
      <c r="R317" s="4" t="n">
        <v>1767.12</v>
      </c>
      <c r="S317" s="4" t="n">
        <v>74000</v>
      </c>
      <c r="T317" s="4" t="n">
        <v>516</v>
      </c>
      <c r="U317" s="3" t="n">
        <v>646</v>
      </c>
      <c r="V317" s="3" t="n">
        <v>0</v>
      </c>
    </row>
    <row r="318" customFormat="false" ht="15" hidden="false" customHeight="false" outlineLevel="0" collapsed="false">
      <c r="A318" s="2" t="s">
        <v>387</v>
      </c>
      <c r="B318" s="3" t="n">
        <v>33</v>
      </c>
      <c r="C318" s="2" t="s">
        <v>29</v>
      </c>
      <c r="D318" s="2" t="s">
        <v>56</v>
      </c>
      <c r="E318" s="2" t="s">
        <v>52</v>
      </c>
      <c r="F318" s="2" t="s">
        <v>26</v>
      </c>
      <c r="G318" s="4" t="n">
        <v>23600</v>
      </c>
      <c r="H318" s="3" t="n">
        <v>6</v>
      </c>
      <c r="I318" s="5" t="n">
        <v>43730</v>
      </c>
      <c r="J318" s="2" t="s">
        <v>27</v>
      </c>
      <c r="K318" s="3" t="n">
        <v>2</v>
      </c>
      <c r="L318" s="4" t="n">
        <v>4294.12</v>
      </c>
      <c r="M318" s="4" t="n">
        <v>0</v>
      </c>
      <c r="N318" s="3" t="n">
        <v>21</v>
      </c>
      <c r="O318" s="4" t="n">
        <v>44.78</v>
      </c>
      <c r="P318" s="3" t="n">
        <v>4</v>
      </c>
      <c r="Q318" s="4" t="n">
        <v>3500</v>
      </c>
      <c r="R318" s="4" t="n">
        <v>707.85</v>
      </c>
      <c r="S318" s="4" t="n">
        <v>60000</v>
      </c>
      <c r="T318" s="4" t="n">
        <v>400</v>
      </c>
      <c r="U318" s="3" t="n">
        <v>506</v>
      </c>
      <c r="V318" s="2"/>
    </row>
    <row r="319" customFormat="false" ht="15" hidden="false" customHeight="false" outlineLevel="0" collapsed="false">
      <c r="A319" s="2" t="s">
        <v>388</v>
      </c>
      <c r="B319" s="3" t="n">
        <v>84</v>
      </c>
      <c r="C319" s="2" t="s">
        <v>23</v>
      </c>
      <c r="D319" s="2" t="s">
        <v>56</v>
      </c>
      <c r="E319" s="2" t="s">
        <v>41</v>
      </c>
      <c r="F319" s="2" t="s">
        <v>26</v>
      </c>
      <c r="G319" s="4" t="n">
        <v>23300</v>
      </c>
      <c r="H319" s="3" t="n">
        <v>6</v>
      </c>
      <c r="I319" s="5" t="n">
        <v>43921</v>
      </c>
      <c r="J319" s="2" t="s">
        <v>46</v>
      </c>
      <c r="K319" s="3" t="n">
        <v>2</v>
      </c>
      <c r="L319" s="4" t="n">
        <v>2605.59</v>
      </c>
      <c r="M319" s="4" t="n">
        <v>10421.53</v>
      </c>
      <c r="N319" s="3" t="n">
        <v>28</v>
      </c>
      <c r="O319" s="4" t="n">
        <v>38.53</v>
      </c>
      <c r="P319" s="3" t="n">
        <v>3</v>
      </c>
      <c r="Q319" s="2"/>
      <c r="R319" s="2"/>
      <c r="S319" s="2"/>
      <c r="T319" s="2"/>
      <c r="U319" s="3" t="n">
        <v>601</v>
      </c>
      <c r="V319" s="3" t="n">
        <v>0</v>
      </c>
    </row>
    <row r="320" customFormat="false" ht="15" hidden="false" customHeight="false" outlineLevel="0" collapsed="false">
      <c r="A320" s="2" t="s">
        <v>389</v>
      </c>
      <c r="B320" s="3" t="n">
        <v>39</v>
      </c>
      <c r="C320" s="2" t="s">
        <v>23</v>
      </c>
      <c r="D320" s="2" t="s">
        <v>62</v>
      </c>
      <c r="E320" s="2" t="s">
        <v>52</v>
      </c>
      <c r="F320" s="2" t="s">
        <v>103</v>
      </c>
      <c r="G320" s="4" t="n">
        <v>19600</v>
      </c>
      <c r="H320" s="3" t="n">
        <v>17</v>
      </c>
      <c r="I320" s="5" t="n">
        <v>39788</v>
      </c>
      <c r="J320" s="2" t="s">
        <v>46</v>
      </c>
      <c r="K320" s="3" t="n">
        <v>1</v>
      </c>
      <c r="L320" s="4" t="n">
        <v>733.14</v>
      </c>
      <c r="M320" s="4" t="n">
        <v>20048.18</v>
      </c>
      <c r="N320" s="3" t="n">
        <v>24</v>
      </c>
      <c r="O320" s="4" t="n">
        <v>58.46</v>
      </c>
      <c r="P320" s="3" t="n">
        <v>5</v>
      </c>
      <c r="Q320" s="2"/>
      <c r="R320" s="2"/>
      <c r="S320" s="4" t="n">
        <v>0</v>
      </c>
      <c r="T320" s="4" t="n">
        <v>0</v>
      </c>
      <c r="U320" s="3" t="n">
        <v>687</v>
      </c>
      <c r="V320" s="2"/>
    </row>
    <row r="321" customFormat="false" ht="15" hidden="false" customHeight="false" outlineLevel="0" collapsed="false">
      <c r="A321" s="2" t="s">
        <v>390</v>
      </c>
      <c r="B321" s="3" t="n">
        <v>51</v>
      </c>
      <c r="C321" s="2" t="s">
        <v>23</v>
      </c>
      <c r="D321" s="2" t="s">
        <v>40</v>
      </c>
      <c r="E321" s="2" t="s">
        <v>37</v>
      </c>
      <c r="F321" s="2" t="s">
        <v>26</v>
      </c>
      <c r="G321" s="4" t="n">
        <v>38500</v>
      </c>
      <c r="H321" s="3" t="n">
        <v>9</v>
      </c>
      <c r="I321" s="5" t="n">
        <v>42672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customFormat="false" ht="15" hidden="false" customHeight="false" outlineLevel="0" collapsed="false">
      <c r="A322" s="2" t="s">
        <v>391</v>
      </c>
      <c r="B322" s="3" t="n">
        <v>31</v>
      </c>
      <c r="C322" s="2" t="s">
        <v>29</v>
      </c>
      <c r="D322" s="2" t="s">
        <v>54</v>
      </c>
      <c r="E322" s="2" t="s">
        <v>49</v>
      </c>
      <c r="F322" s="2" t="s">
        <v>26</v>
      </c>
      <c r="G322" s="4" t="n">
        <v>41700</v>
      </c>
      <c r="H322" s="3" t="n">
        <v>9</v>
      </c>
      <c r="I322" s="5" t="n">
        <v>42643</v>
      </c>
      <c r="J322" s="2" t="s">
        <v>34</v>
      </c>
      <c r="K322" s="3" t="n">
        <v>3</v>
      </c>
      <c r="L322" s="2"/>
      <c r="M322" s="4" t="n">
        <v>0</v>
      </c>
      <c r="N322" s="3" t="n">
        <v>38</v>
      </c>
      <c r="O322" s="4" t="n">
        <v>75.19</v>
      </c>
      <c r="P322" s="3" t="n">
        <v>1</v>
      </c>
      <c r="Q322" s="2"/>
      <c r="R322" s="2"/>
      <c r="S322" s="2"/>
      <c r="T322" s="2"/>
      <c r="U322" s="3" t="n">
        <v>703</v>
      </c>
      <c r="V322" s="2"/>
    </row>
    <row r="323" customFormat="false" ht="15" hidden="false" customHeight="false" outlineLevel="0" collapsed="false">
      <c r="A323" s="2" t="s">
        <v>392</v>
      </c>
      <c r="B323" s="3" t="n">
        <v>29</v>
      </c>
      <c r="C323" s="2" t="s">
        <v>29</v>
      </c>
      <c r="D323" s="2" t="s">
        <v>51</v>
      </c>
      <c r="E323" s="2" t="s">
        <v>93</v>
      </c>
      <c r="F323" s="2" t="s">
        <v>26</v>
      </c>
      <c r="G323" s="4" t="n">
        <v>5100</v>
      </c>
      <c r="H323" s="3" t="n">
        <v>3</v>
      </c>
      <c r="I323" s="5" t="n">
        <v>44972</v>
      </c>
      <c r="J323" s="2" t="s">
        <v>27</v>
      </c>
      <c r="K323" s="3" t="n">
        <v>2</v>
      </c>
      <c r="L323" s="4" t="n">
        <v>224.07</v>
      </c>
      <c r="M323" s="4" t="n">
        <v>1110.69</v>
      </c>
      <c r="N323" s="3" t="n">
        <v>12</v>
      </c>
      <c r="O323" s="4" t="n">
        <v>27.51</v>
      </c>
      <c r="P323" s="3" t="n">
        <v>0</v>
      </c>
      <c r="Q323" s="4" t="n">
        <v>1000</v>
      </c>
      <c r="R323" s="4" t="n">
        <v>183.08</v>
      </c>
      <c r="S323" s="2"/>
      <c r="T323" s="2"/>
      <c r="U323" s="3" t="n">
        <v>505</v>
      </c>
      <c r="V323" s="3" t="n">
        <v>1</v>
      </c>
    </row>
    <row r="324" customFormat="false" ht="15" hidden="false" customHeight="false" outlineLevel="0" collapsed="false">
      <c r="A324" s="2" t="s">
        <v>393</v>
      </c>
      <c r="B324" s="3" t="n">
        <v>29</v>
      </c>
      <c r="C324" s="2" t="s">
        <v>23</v>
      </c>
      <c r="D324" s="2" t="s">
        <v>100</v>
      </c>
      <c r="E324" s="2" t="s">
        <v>37</v>
      </c>
      <c r="F324" s="2" t="s">
        <v>26</v>
      </c>
      <c r="G324" s="4" t="n">
        <v>32400</v>
      </c>
      <c r="H324" s="3" t="n">
        <v>5</v>
      </c>
      <c r="I324" s="5" t="n">
        <v>44136</v>
      </c>
      <c r="J324" s="2" t="s">
        <v>27</v>
      </c>
      <c r="K324" s="3" t="n">
        <v>2</v>
      </c>
      <c r="L324" s="4" t="n">
        <v>2415.54</v>
      </c>
      <c r="M324" s="4" t="n">
        <v>0</v>
      </c>
      <c r="N324" s="3" t="n">
        <v>26</v>
      </c>
      <c r="O324" s="4" t="n">
        <v>56.62</v>
      </c>
      <c r="P324" s="3" t="n">
        <v>5</v>
      </c>
      <c r="Q324" s="2"/>
      <c r="R324" s="2"/>
      <c r="S324" s="4" t="n">
        <v>93000</v>
      </c>
      <c r="T324" s="4" t="n">
        <v>544</v>
      </c>
      <c r="U324" s="3" t="n">
        <v>575</v>
      </c>
      <c r="V324" s="2"/>
    </row>
    <row r="325" customFormat="false" ht="15" hidden="false" customHeight="false" outlineLevel="0" collapsed="false">
      <c r="A325" s="2" t="s">
        <v>394</v>
      </c>
      <c r="B325" s="3" t="n">
        <v>51</v>
      </c>
      <c r="C325" s="2" t="s">
        <v>23</v>
      </c>
      <c r="D325" s="2" t="s">
        <v>44</v>
      </c>
      <c r="E325" s="2" t="s">
        <v>63</v>
      </c>
      <c r="F325" s="2" t="s">
        <v>26</v>
      </c>
      <c r="G325" s="4" t="n">
        <v>52000</v>
      </c>
      <c r="H325" s="3" t="n">
        <v>9</v>
      </c>
      <c r="I325" s="5" t="n">
        <v>42773</v>
      </c>
      <c r="J325" s="2" t="s">
        <v>46</v>
      </c>
      <c r="K325" s="3" t="n">
        <v>2</v>
      </c>
      <c r="L325" s="4" t="n">
        <v>12522.26</v>
      </c>
      <c r="M325" s="4" t="n">
        <v>0</v>
      </c>
      <c r="N325" s="3" t="n">
        <v>35</v>
      </c>
      <c r="O325" s="4" t="n">
        <v>72.2</v>
      </c>
      <c r="P325" s="3" t="n">
        <v>5</v>
      </c>
      <c r="Q325" s="4" t="n">
        <v>13000</v>
      </c>
      <c r="R325" s="4" t="n">
        <v>8183.19</v>
      </c>
      <c r="S325" s="4" t="n">
        <v>0</v>
      </c>
      <c r="T325" s="4" t="n">
        <v>0</v>
      </c>
      <c r="U325" s="3" t="n">
        <v>631</v>
      </c>
      <c r="V325" s="3" t="n">
        <v>0</v>
      </c>
    </row>
    <row r="326" customFormat="false" ht="15" hidden="false" customHeight="false" outlineLevel="0" collapsed="false">
      <c r="A326" s="2" t="s">
        <v>395</v>
      </c>
      <c r="B326" s="3" t="n">
        <v>69</v>
      </c>
      <c r="C326" s="2" t="s">
        <v>29</v>
      </c>
      <c r="D326" s="2" t="s">
        <v>40</v>
      </c>
      <c r="E326" s="2" t="s">
        <v>41</v>
      </c>
      <c r="F326" s="2" t="s">
        <v>26</v>
      </c>
      <c r="G326" s="4" t="n">
        <v>19900</v>
      </c>
      <c r="H326" s="3" t="n">
        <v>16</v>
      </c>
      <c r="I326" s="5" t="n">
        <v>40206</v>
      </c>
      <c r="J326" s="2" t="s">
        <v>34</v>
      </c>
      <c r="K326" s="3" t="n">
        <v>1</v>
      </c>
      <c r="L326" s="4" t="n">
        <v>3463.53</v>
      </c>
      <c r="M326" s="4" t="n">
        <v>42851.97</v>
      </c>
      <c r="N326" s="3" t="n">
        <v>25</v>
      </c>
      <c r="O326" s="4" t="n">
        <v>46.15</v>
      </c>
      <c r="P326" s="3" t="n">
        <v>1</v>
      </c>
      <c r="Q326" s="2"/>
      <c r="R326" s="2"/>
      <c r="S326" s="2"/>
      <c r="T326" s="2"/>
      <c r="U326" s="3" t="n">
        <v>534</v>
      </c>
      <c r="V326" s="3" t="n">
        <v>1</v>
      </c>
    </row>
    <row r="327" customFormat="false" ht="15" hidden="false" customHeight="false" outlineLevel="0" collapsed="false">
      <c r="A327" s="2" t="s">
        <v>396</v>
      </c>
      <c r="B327" s="3" t="n">
        <v>66</v>
      </c>
      <c r="C327" s="2" t="s">
        <v>29</v>
      </c>
      <c r="D327" s="2" t="s">
        <v>100</v>
      </c>
      <c r="E327" s="2" t="s">
        <v>41</v>
      </c>
      <c r="F327" s="2" t="s">
        <v>26</v>
      </c>
      <c r="G327" s="4" t="n">
        <v>25000</v>
      </c>
      <c r="H327" s="3" t="n">
        <v>26</v>
      </c>
      <c r="I327" s="5" t="n">
        <v>36580</v>
      </c>
      <c r="J327" s="2" t="s">
        <v>46</v>
      </c>
      <c r="K327" s="3" t="n">
        <v>2</v>
      </c>
      <c r="L327" s="4" t="n">
        <v>5865.89</v>
      </c>
      <c r="M327" s="4" t="n">
        <v>59108.13</v>
      </c>
      <c r="N327" s="3" t="n">
        <v>29</v>
      </c>
      <c r="O327" s="4" t="n">
        <v>45.02</v>
      </c>
      <c r="P327" s="3" t="n">
        <v>2</v>
      </c>
      <c r="Q327" s="4" t="n">
        <v>0</v>
      </c>
      <c r="R327" s="4" t="n">
        <v>0</v>
      </c>
      <c r="S327" s="2"/>
      <c r="T327" s="2"/>
      <c r="U327" s="3" t="n">
        <v>660</v>
      </c>
      <c r="V327" s="2"/>
    </row>
    <row r="328" customFormat="false" ht="15" hidden="false" customHeight="false" outlineLevel="0" collapsed="false">
      <c r="A328" s="2" t="s">
        <v>397</v>
      </c>
      <c r="B328" s="3" t="n">
        <v>41</v>
      </c>
      <c r="C328" s="2" t="s">
        <v>23</v>
      </c>
      <c r="D328" s="2" t="s">
        <v>108</v>
      </c>
      <c r="E328" s="2" t="s">
        <v>31</v>
      </c>
      <c r="F328" s="2" t="s">
        <v>60</v>
      </c>
      <c r="G328" s="4" t="n">
        <v>47300</v>
      </c>
      <c r="H328" s="3" t="n">
        <v>12</v>
      </c>
      <c r="I328" s="5" t="n">
        <v>41655</v>
      </c>
      <c r="J328" s="2" t="s">
        <v>46</v>
      </c>
      <c r="K328" s="3" t="n">
        <v>1</v>
      </c>
      <c r="L328" s="4" t="n">
        <v>7697.66</v>
      </c>
      <c r="M328" s="4" t="n">
        <v>0</v>
      </c>
      <c r="N328" s="3" t="n">
        <v>31</v>
      </c>
      <c r="O328" s="4" t="n">
        <v>102.08</v>
      </c>
      <c r="P328" s="3" t="n">
        <v>3</v>
      </c>
      <c r="Q328" s="4" t="n">
        <v>12000</v>
      </c>
      <c r="R328" s="4" t="n">
        <v>2628.29</v>
      </c>
      <c r="S328" s="4" t="n">
        <v>122000</v>
      </c>
      <c r="T328" s="2"/>
      <c r="U328" s="3" t="n">
        <v>621</v>
      </c>
      <c r="V328" s="3" t="n">
        <v>0</v>
      </c>
    </row>
    <row r="329" customFormat="false" ht="15" hidden="false" customHeight="false" outlineLevel="0" collapsed="false">
      <c r="A329" s="2" t="s">
        <v>398</v>
      </c>
      <c r="B329" s="3" t="n">
        <v>52</v>
      </c>
      <c r="C329" s="2" t="s">
        <v>29</v>
      </c>
      <c r="D329" s="2" t="s">
        <v>98</v>
      </c>
      <c r="E329" s="2" t="s">
        <v>37</v>
      </c>
      <c r="F329" s="2" t="s">
        <v>26</v>
      </c>
      <c r="G329" s="4" t="n">
        <v>30000</v>
      </c>
      <c r="H329" s="3" t="n">
        <v>27</v>
      </c>
      <c r="I329" s="5" t="n">
        <v>36364</v>
      </c>
      <c r="J329" s="2" t="s">
        <v>34</v>
      </c>
      <c r="K329" s="3" t="n">
        <v>6</v>
      </c>
      <c r="L329" s="4" t="n">
        <v>907.53</v>
      </c>
      <c r="M329" s="4" t="n">
        <v>0</v>
      </c>
      <c r="N329" s="3" t="n">
        <v>39</v>
      </c>
      <c r="O329" s="4" t="n">
        <v>65.03</v>
      </c>
      <c r="P329" s="3" t="n">
        <v>1</v>
      </c>
      <c r="Q329" s="4" t="n">
        <v>6500</v>
      </c>
      <c r="R329" s="4" t="n">
        <v>3527.03</v>
      </c>
      <c r="S329" s="4" t="n">
        <v>0</v>
      </c>
      <c r="T329" s="4" t="n">
        <v>0</v>
      </c>
      <c r="U329" s="3" t="n">
        <v>740</v>
      </c>
      <c r="V329" s="3" t="n">
        <v>0</v>
      </c>
    </row>
    <row r="330" customFormat="false" ht="15" hidden="false" customHeight="false" outlineLevel="0" collapsed="false">
      <c r="A330" s="2" t="s">
        <v>399</v>
      </c>
      <c r="B330" s="3" t="n">
        <v>51</v>
      </c>
      <c r="C330" s="2" t="s">
        <v>23</v>
      </c>
      <c r="D330" s="2" t="s">
        <v>62</v>
      </c>
      <c r="E330" s="2" t="s">
        <v>37</v>
      </c>
      <c r="F330" s="2" t="s">
        <v>26</v>
      </c>
      <c r="G330" s="4" t="n">
        <v>23600</v>
      </c>
      <c r="H330" s="3" t="n">
        <v>24</v>
      </c>
      <c r="I330" s="5" t="n">
        <v>37462</v>
      </c>
      <c r="J330" s="2" t="s">
        <v>71</v>
      </c>
      <c r="K330" s="3" t="n">
        <v>3</v>
      </c>
      <c r="L330" s="4" t="n">
        <v>5720.53</v>
      </c>
      <c r="M330" s="4" t="n">
        <v>0</v>
      </c>
      <c r="N330" s="3" t="n">
        <v>23</v>
      </c>
      <c r="O330" s="4" t="n">
        <v>65.91</v>
      </c>
      <c r="P330" s="3" t="n">
        <v>0</v>
      </c>
      <c r="Q330" s="4" t="n">
        <v>3000</v>
      </c>
      <c r="R330" s="4" t="n">
        <v>1441.01</v>
      </c>
      <c r="S330" s="4" t="n">
        <v>0</v>
      </c>
      <c r="T330" s="4" t="n">
        <v>0</v>
      </c>
      <c r="U330" s="3" t="n">
        <v>630</v>
      </c>
      <c r="V330" s="2"/>
    </row>
    <row r="331" customFormat="false" ht="15" hidden="false" customHeight="false" outlineLevel="0" collapsed="false">
      <c r="A331" s="2" t="s">
        <v>400</v>
      </c>
      <c r="B331" s="3" t="n">
        <v>39</v>
      </c>
      <c r="C331" s="2" t="s">
        <v>23</v>
      </c>
      <c r="D331" s="2" t="s">
        <v>40</v>
      </c>
      <c r="E331" s="2" t="s">
        <v>37</v>
      </c>
      <c r="F331" s="2" t="s">
        <v>26</v>
      </c>
      <c r="G331" s="4" t="n">
        <v>20200</v>
      </c>
      <c r="H331" s="3" t="n">
        <v>3</v>
      </c>
      <c r="I331" s="5" t="n">
        <v>45119</v>
      </c>
      <c r="J331" s="2" t="s">
        <v>34</v>
      </c>
      <c r="K331" s="3" t="n">
        <v>4</v>
      </c>
      <c r="L331" s="4" t="n">
        <v>1219.06</v>
      </c>
      <c r="M331" s="4" t="n">
        <v>0</v>
      </c>
      <c r="N331" s="3" t="n">
        <v>20</v>
      </c>
      <c r="O331" s="4" t="n">
        <v>56.82</v>
      </c>
      <c r="P331" s="3" t="n">
        <v>3</v>
      </c>
      <c r="Q331" s="4" t="n">
        <v>2500</v>
      </c>
      <c r="R331" s="4" t="n">
        <v>109.26</v>
      </c>
      <c r="S331" s="4" t="n">
        <v>0</v>
      </c>
      <c r="T331" s="4" t="n">
        <v>0</v>
      </c>
      <c r="U331" s="3" t="n">
        <v>515</v>
      </c>
      <c r="V331" s="3" t="n">
        <v>2</v>
      </c>
    </row>
    <row r="332" customFormat="false" ht="15" hidden="false" customHeight="false" outlineLevel="0" collapsed="false">
      <c r="A332" s="2" t="s">
        <v>401</v>
      </c>
      <c r="B332" s="3" t="n">
        <v>54</v>
      </c>
      <c r="C332" s="2" t="s">
        <v>29</v>
      </c>
      <c r="D332" s="2" t="s">
        <v>100</v>
      </c>
      <c r="E332" s="2" t="s">
        <v>52</v>
      </c>
      <c r="F332" s="2" t="s">
        <v>26</v>
      </c>
      <c r="G332" s="4" t="n">
        <v>25400</v>
      </c>
      <c r="H332" s="3" t="n">
        <v>18</v>
      </c>
      <c r="I332" s="5" t="n">
        <v>39421</v>
      </c>
      <c r="J332" s="2" t="s">
        <v>46</v>
      </c>
      <c r="K332" s="3" t="n">
        <v>3</v>
      </c>
      <c r="L332" s="4" t="n">
        <v>450.55</v>
      </c>
      <c r="M332" s="4" t="n">
        <v>0</v>
      </c>
      <c r="N332" s="3" t="n">
        <v>25</v>
      </c>
      <c r="O332" s="2"/>
      <c r="P332" s="3" t="n">
        <v>1</v>
      </c>
      <c r="Q332" s="4" t="n">
        <v>5500</v>
      </c>
      <c r="R332" s="4" t="n">
        <v>1610.27</v>
      </c>
      <c r="S332" s="4" t="n">
        <v>48000</v>
      </c>
      <c r="T332" s="4" t="n">
        <v>220</v>
      </c>
      <c r="U332" s="3" t="n">
        <v>620</v>
      </c>
      <c r="V332" s="3" t="n">
        <v>0</v>
      </c>
    </row>
    <row r="333" customFormat="false" ht="15" hidden="false" customHeight="false" outlineLevel="0" collapsed="false">
      <c r="A333" s="2" t="s">
        <v>402</v>
      </c>
      <c r="B333" s="3" t="n">
        <v>71</v>
      </c>
      <c r="C333" s="2" t="s">
        <v>23</v>
      </c>
      <c r="D333" s="2" t="s">
        <v>108</v>
      </c>
      <c r="E333" s="2" t="s">
        <v>41</v>
      </c>
      <c r="F333" s="2" t="s">
        <v>26</v>
      </c>
      <c r="G333" s="4" t="n">
        <v>17400</v>
      </c>
      <c r="H333" s="3" t="n">
        <v>15</v>
      </c>
      <c r="I333" s="5" t="n">
        <v>40591</v>
      </c>
      <c r="J333" s="2" t="s">
        <v>27</v>
      </c>
      <c r="K333" s="3" t="n">
        <v>1</v>
      </c>
      <c r="L333" s="4" t="n">
        <v>2323.52</v>
      </c>
      <c r="M333" s="4" t="n">
        <v>0</v>
      </c>
      <c r="N333" s="3" t="n">
        <v>12</v>
      </c>
      <c r="O333" s="4" t="n">
        <v>32.55</v>
      </c>
      <c r="P333" s="3" t="n">
        <v>2</v>
      </c>
      <c r="Q333" s="4" t="n">
        <v>3000</v>
      </c>
      <c r="R333" s="4" t="n">
        <v>1627.81</v>
      </c>
      <c r="S333" s="4" t="n">
        <v>0</v>
      </c>
      <c r="T333" s="4" t="n">
        <v>0</v>
      </c>
      <c r="U333" s="3" t="n">
        <v>565</v>
      </c>
      <c r="V333" s="3" t="n">
        <v>1</v>
      </c>
    </row>
    <row r="334" customFormat="false" ht="15" hidden="false" customHeight="false" outlineLevel="0" collapsed="false">
      <c r="A334" s="2" t="s">
        <v>403</v>
      </c>
      <c r="B334" s="3" t="n">
        <v>55</v>
      </c>
      <c r="C334" s="2" t="s">
        <v>23</v>
      </c>
      <c r="D334" s="2" t="s">
        <v>48</v>
      </c>
      <c r="E334" s="2" t="s">
        <v>52</v>
      </c>
      <c r="F334" s="2" t="s">
        <v>26</v>
      </c>
      <c r="G334" s="4" t="n">
        <v>37300</v>
      </c>
      <c r="H334" s="3" t="n">
        <v>23</v>
      </c>
      <c r="I334" s="5" t="n">
        <v>37641</v>
      </c>
      <c r="J334" s="2" t="s">
        <v>27</v>
      </c>
      <c r="K334" s="3" t="n">
        <v>4</v>
      </c>
      <c r="L334" s="4" t="n">
        <v>-822.22</v>
      </c>
      <c r="M334" s="4" t="n">
        <v>59994.65</v>
      </c>
      <c r="N334" s="3" t="n">
        <v>19</v>
      </c>
      <c r="O334" s="4" t="n">
        <v>42.02</v>
      </c>
      <c r="P334" s="3" t="n">
        <v>3</v>
      </c>
      <c r="Q334" s="2"/>
      <c r="R334" s="2"/>
      <c r="S334" s="2"/>
      <c r="T334" s="2"/>
      <c r="U334" s="3" t="n">
        <v>689</v>
      </c>
      <c r="V334" s="2"/>
    </row>
    <row r="335" customFormat="false" ht="15" hidden="false" customHeight="false" outlineLevel="0" collapsed="false">
      <c r="A335" s="2" t="s">
        <v>404</v>
      </c>
      <c r="B335" s="3" t="n">
        <v>64</v>
      </c>
      <c r="C335" s="2" t="s">
        <v>29</v>
      </c>
      <c r="D335" s="2" t="s">
        <v>108</v>
      </c>
      <c r="E335" s="2" t="s">
        <v>49</v>
      </c>
      <c r="F335" s="2" t="s">
        <v>26</v>
      </c>
      <c r="G335" s="4" t="n">
        <v>31700</v>
      </c>
      <c r="H335" s="3" t="n">
        <v>13</v>
      </c>
      <c r="I335" s="5" t="n">
        <v>41331</v>
      </c>
      <c r="J335" s="2" t="s">
        <v>46</v>
      </c>
      <c r="K335" s="3" t="n">
        <v>3</v>
      </c>
      <c r="L335" s="4" t="n">
        <v>3009.79</v>
      </c>
      <c r="M335" s="4" t="n">
        <v>0</v>
      </c>
      <c r="N335" s="2"/>
      <c r="O335" s="4" t="n">
        <v>46.72</v>
      </c>
      <c r="P335" s="3" t="n">
        <v>3</v>
      </c>
      <c r="Q335" s="2"/>
      <c r="R335" s="2"/>
      <c r="S335" s="4" t="n">
        <v>0</v>
      </c>
      <c r="T335" s="4" t="n">
        <v>0</v>
      </c>
      <c r="U335" s="3" t="n">
        <v>581</v>
      </c>
      <c r="V335" s="3" t="n">
        <v>0</v>
      </c>
    </row>
    <row r="336" customFormat="false" ht="15" hidden="false" customHeight="false" outlineLevel="0" collapsed="false">
      <c r="A336" s="2" t="s">
        <v>405</v>
      </c>
      <c r="B336" s="3" t="n">
        <v>36</v>
      </c>
      <c r="C336" s="2" t="s">
        <v>29</v>
      </c>
      <c r="D336" s="2" t="s">
        <v>108</v>
      </c>
      <c r="E336" s="2" t="s">
        <v>37</v>
      </c>
      <c r="F336" s="2" t="s">
        <v>26</v>
      </c>
      <c r="G336" s="4" t="n">
        <v>35300</v>
      </c>
      <c r="H336" s="3" t="n">
        <v>11</v>
      </c>
      <c r="I336" s="5" t="n">
        <v>41970</v>
      </c>
      <c r="J336" s="2" t="s">
        <v>46</v>
      </c>
      <c r="K336" s="3" t="n">
        <v>1</v>
      </c>
      <c r="L336" s="4" t="n">
        <v>2777.71</v>
      </c>
      <c r="M336" s="4" t="n">
        <v>38571.31</v>
      </c>
      <c r="N336" s="3" t="n">
        <v>24</v>
      </c>
      <c r="O336" s="4" t="n">
        <v>32.14</v>
      </c>
      <c r="P336" s="3" t="n">
        <v>1</v>
      </c>
      <c r="Q336" s="2"/>
      <c r="R336" s="2"/>
      <c r="S336" s="4" t="n">
        <v>0</v>
      </c>
      <c r="T336" s="4" t="n">
        <v>0</v>
      </c>
      <c r="U336" s="3" t="n">
        <v>611</v>
      </c>
      <c r="V336" s="3" t="n">
        <v>0</v>
      </c>
    </row>
    <row r="337" customFormat="false" ht="15" hidden="false" customHeight="false" outlineLevel="0" collapsed="false">
      <c r="A337" s="2" t="s">
        <v>406</v>
      </c>
      <c r="B337" s="3" t="n">
        <v>64</v>
      </c>
      <c r="C337" s="2" t="s">
        <v>29</v>
      </c>
      <c r="D337" s="2" t="s">
        <v>62</v>
      </c>
      <c r="E337" s="2" t="s">
        <v>37</v>
      </c>
      <c r="F337" s="2" t="s">
        <v>26</v>
      </c>
      <c r="G337" s="4" t="n">
        <v>29400</v>
      </c>
      <c r="H337" s="3" t="n">
        <v>9</v>
      </c>
      <c r="I337" s="2"/>
      <c r="J337" s="2" t="s">
        <v>27</v>
      </c>
      <c r="K337" s="3" t="n">
        <v>2</v>
      </c>
      <c r="L337" s="4" t="n">
        <v>1316.2</v>
      </c>
      <c r="M337" s="4" t="n">
        <v>31367.8</v>
      </c>
      <c r="N337" s="3" t="n">
        <v>24</v>
      </c>
      <c r="O337" s="4" t="n">
        <v>63.05</v>
      </c>
      <c r="P337" s="3" t="n">
        <v>5</v>
      </c>
      <c r="Q337" s="2"/>
      <c r="R337" s="2"/>
      <c r="S337" s="4" t="n">
        <v>0</v>
      </c>
      <c r="T337" s="4" t="n">
        <v>0</v>
      </c>
      <c r="U337" s="3" t="n">
        <v>631</v>
      </c>
      <c r="V337" s="3" t="n">
        <v>0</v>
      </c>
    </row>
    <row r="338" customFormat="false" ht="15" hidden="false" customHeight="false" outlineLevel="0" collapsed="false">
      <c r="A338" s="2" t="s">
        <v>407</v>
      </c>
      <c r="B338" s="3" t="n">
        <v>49</v>
      </c>
      <c r="C338" s="2" t="s">
        <v>29</v>
      </c>
      <c r="D338" s="2" t="s">
        <v>54</v>
      </c>
      <c r="E338" s="2" t="s">
        <v>37</v>
      </c>
      <c r="F338" s="2" t="s">
        <v>38</v>
      </c>
      <c r="G338" s="4" t="n">
        <v>42600</v>
      </c>
      <c r="H338" s="3" t="n">
        <v>8</v>
      </c>
      <c r="I338" s="5" t="n">
        <v>43266</v>
      </c>
      <c r="J338" s="2" t="s">
        <v>34</v>
      </c>
      <c r="K338" s="3" t="n">
        <v>3</v>
      </c>
      <c r="L338" s="4" t="n">
        <v>7638.87</v>
      </c>
      <c r="M338" s="4" t="n">
        <v>27616.6</v>
      </c>
      <c r="N338" s="3" t="n">
        <v>26</v>
      </c>
      <c r="O338" s="4" t="n">
        <v>64.04</v>
      </c>
      <c r="P338" s="3" t="n">
        <v>0</v>
      </c>
      <c r="Q338" s="4" t="n">
        <v>9000</v>
      </c>
      <c r="R338" s="4" t="n">
        <v>3613.75</v>
      </c>
      <c r="S338" s="2"/>
      <c r="T338" s="2"/>
      <c r="U338" s="3" t="n">
        <v>691</v>
      </c>
      <c r="V338" s="3" t="n">
        <v>0</v>
      </c>
    </row>
    <row r="339" customFormat="false" ht="15" hidden="false" customHeight="false" outlineLevel="0" collapsed="false">
      <c r="A339" s="2" t="s">
        <v>408</v>
      </c>
      <c r="B339" s="3" t="n">
        <v>18</v>
      </c>
      <c r="C339" s="2" t="s">
        <v>23</v>
      </c>
      <c r="D339" s="2" t="s">
        <v>98</v>
      </c>
      <c r="E339" s="2" t="s">
        <v>52</v>
      </c>
      <c r="F339" s="2" t="s">
        <v>38</v>
      </c>
      <c r="G339" s="4" t="n">
        <v>12300</v>
      </c>
      <c r="H339" s="3" t="n">
        <v>0</v>
      </c>
      <c r="I339" s="5" t="n">
        <v>45975</v>
      </c>
      <c r="J339" s="2" t="s">
        <v>34</v>
      </c>
      <c r="K339" s="3" t="n">
        <v>1</v>
      </c>
      <c r="L339" s="4" t="n">
        <v>1338.02</v>
      </c>
      <c r="M339" s="4" t="n">
        <v>0</v>
      </c>
      <c r="N339" s="3" t="n">
        <v>9999</v>
      </c>
      <c r="O339" s="4" t="n">
        <v>44.87</v>
      </c>
      <c r="P339" s="3" t="n">
        <v>1</v>
      </c>
      <c r="Q339" s="4" t="n">
        <v>2000</v>
      </c>
      <c r="R339" s="4" t="n">
        <v>50.2</v>
      </c>
      <c r="S339" s="4" t="n">
        <v>0</v>
      </c>
      <c r="T339" s="4" t="n">
        <v>0</v>
      </c>
      <c r="U339" s="3" t="n">
        <v>637</v>
      </c>
      <c r="V339" s="3" t="n">
        <v>0</v>
      </c>
    </row>
    <row r="340" customFormat="false" ht="15" hidden="false" customHeight="false" outlineLevel="0" collapsed="false">
      <c r="A340" s="2" t="s">
        <v>409</v>
      </c>
      <c r="B340" s="3" t="n">
        <v>51</v>
      </c>
      <c r="C340" s="2" t="s">
        <v>23</v>
      </c>
      <c r="D340" s="2"/>
      <c r="E340" s="2" t="s">
        <v>52</v>
      </c>
      <c r="F340" s="2" t="s">
        <v>60</v>
      </c>
      <c r="G340" s="4" t="n">
        <v>18100</v>
      </c>
      <c r="H340" s="3" t="n">
        <v>14</v>
      </c>
      <c r="I340" s="5" t="n">
        <v>40951</v>
      </c>
      <c r="J340" s="2" t="s">
        <v>46</v>
      </c>
      <c r="K340" s="3" t="n">
        <v>3</v>
      </c>
      <c r="L340" s="4" t="n">
        <v>1436.4</v>
      </c>
      <c r="M340" s="4" t="n">
        <v>0</v>
      </c>
      <c r="N340" s="3" t="n">
        <v>33</v>
      </c>
      <c r="O340" s="4" t="n">
        <v>52.63</v>
      </c>
      <c r="P340" s="3" t="n">
        <v>3</v>
      </c>
      <c r="Q340" s="4" t="n">
        <v>3000</v>
      </c>
      <c r="R340" s="4" t="n">
        <v>515.61</v>
      </c>
      <c r="S340" s="4" t="n">
        <v>0</v>
      </c>
      <c r="T340" s="4" t="n">
        <v>0</v>
      </c>
      <c r="U340" s="3" t="n">
        <v>644</v>
      </c>
      <c r="V340" s="2"/>
    </row>
    <row r="341" customFormat="false" ht="15" hidden="false" customHeight="false" outlineLevel="0" collapsed="false">
      <c r="A341" s="2" t="s">
        <v>410</v>
      </c>
      <c r="B341" s="3" t="n">
        <v>56</v>
      </c>
      <c r="C341" s="2" t="s">
        <v>71</v>
      </c>
      <c r="D341" s="2" t="s">
        <v>62</v>
      </c>
      <c r="E341" s="2" t="s">
        <v>93</v>
      </c>
      <c r="F341" s="2" t="s">
        <v>103</v>
      </c>
      <c r="G341" s="4" t="n">
        <v>4900</v>
      </c>
      <c r="H341" s="3" t="n">
        <v>17</v>
      </c>
      <c r="I341" s="5" t="n">
        <v>39930</v>
      </c>
      <c r="J341" s="2" t="s">
        <v>27</v>
      </c>
      <c r="K341" s="3" t="n">
        <v>4</v>
      </c>
      <c r="L341" s="4" t="n">
        <v>401.98</v>
      </c>
      <c r="M341" s="4" t="n">
        <v>0</v>
      </c>
      <c r="N341" s="3" t="n">
        <v>16</v>
      </c>
      <c r="O341" s="4" t="n">
        <v>28.01</v>
      </c>
      <c r="P341" s="3" t="n">
        <v>4</v>
      </c>
      <c r="Q341" s="4" t="n">
        <v>1000</v>
      </c>
      <c r="R341" s="4" t="n">
        <v>286.87</v>
      </c>
      <c r="S341" s="2"/>
      <c r="T341" s="2"/>
      <c r="U341" s="3" t="n">
        <v>614</v>
      </c>
      <c r="V341" s="3" t="n">
        <v>0</v>
      </c>
    </row>
    <row r="342" customFormat="false" ht="15" hidden="false" customHeight="false" outlineLevel="0" collapsed="false">
      <c r="A342" s="2" t="s">
        <v>411</v>
      </c>
      <c r="B342" s="3" t="n">
        <v>19</v>
      </c>
      <c r="C342" s="2" t="s">
        <v>23</v>
      </c>
      <c r="D342" s="2" t="s">
        <v>56</v>
      </c>
      <c r="E342" s="2" t="s">
        <v>134</v>
      </c>
      <c r="F342" s="2" t="s">
        <v>38</v>
      </c>
      <c r="G342" s="4" t="n">
        <v>5200</v>
      </c>
      <c r="H342" s="3" t="n">
        <v>0</v>
      </c>
      <c r="I342" s="5" t="n">
        <v>46153</v>
      </c>
      <c r="J342" s="2" t="s">
        <v>34</v>
      </c>
      <c r="K342" s="3" t="n">
        <v>3</v>
      </c>
      <c r="L342" s="4" t="n">
        <v>1492.68</v>
      </c>
      <c r="M342" s="4" t="n">
        <v>1419.81</v>
      </c>
      <c r="N342" s="3" t="n">
        <v>21</v>
      </c>
      <c r="O342" s="4" t="n">
        <v>62.76</v>
      </c>
      <c r="P342" s="3" t="n">
        <v>1</v>
      </c>
      <c r="Q342" s="4" t="n">
        <v>500</v>
      </c>
      <c r="R342" s="2"/>
      <c r="S342" s="4" t="n">
        <v>0</v>
      </c>
      <c r="T342" s="4" t="n">
        <v>0</v>
      </c>
      <c r="U342" s="3" t="n">
        <v>535</v>
      </c>
      <c r="V342" s="3" t="n">
        <v>0</v>
      </c>
    </row>
    <row r="343" customFormat="false" ht="15" hidden="false" customHeight="false" outlineLevel="0" collapsed="false">
      <c r="A343" s="2" t="s">
        <v>412</v>
      </c>
      <c r="B343" s="3" t="n">
        <v>49</v>
      </c>
      <c r="C343" s="2" t="s">
        <v>23</v>
      </c>
      <c r="D343" s="2" t="s">
        <v>62</v>
      </c>
      <c r="E343" s="2" t="s">
        <v>25</v>
      </c>
      <c r="F343" s="2" t="s">
        <v>60</v>
      </c>
      <c r="G343" s="4" t="n">
        <v>26000</v>
      </c>
      <c r="H343" s="3" t="n">
        <v>14</v>
      </c>
      <c r="I343" s="5" t="n">
        <v>41062</v>
      </c>
      <c r="J343" s="2" t="s">
        <v>27</v>
      </c>
      <c r="K343" s="3" t="n">
        <v>4</v>
      </c>
      <c r="L343" s="4" t="n">
        <v>5371.83</v>
      </c>
      <c r="M343" s="4" t="n">
        <v>52504.6</v>
      </c>
      <c r="N343" s="3" t="n">
        <v>19</v>
      </c>
      <c r="O343" s="4" t="n">
        <v>42.21</v>
      </c>
      <c r="P343" s="3" t="n">
        <v>8</v>
      </c>
      <c r="Q343" s="4" t="n">
        <v>5500</v>
      </c>
      <c r="R343" s="4" t="n">
        <v>1146.73</v>
      </c>
      <c r="S343" s="4" t="n">
        <v>101000</v>
      </c>
      <c r="T343" s="4" t="n">
        <v>619</v>
      </c>
      <c r="U343" s="3" t="n">
        <v>607</v>
      </c>
      <c r="V343" s="2"/>
    </row>
    <row r="344" customFormat="false" ht="15" hidden="false" customHeight="false" outlineLevel="0" collapsed="false">
      <c r="A344" s="2" t="s">
        <v>413</v>
      </c>
      <c r="B344" s="3" t="n">
        <v>62</v>
      </c>
      <c r="C344" s="2" t="s">
        <v>29</v>
      </c>
      <c r="D344" s="2" t="s">
        <v>67</v>
      </c>
      <c r="E344" s="2" t="s">
        <v>25</v>
      </c>
      <c r="F344" s="2" t="s">
        <v>103</v>
      </c>
      <c r="G344" s="4" t="n">
        <v>34700</v>
      </c>
      <c r="H344" s="3" t="n">
        <v>7</v>
      </c>
      <c r="I344" s="5" t="n">
        <v>43496</v>
      </c>
      <c r="J344" s="2" t="s">
        <v>27</v>
      </c>
      <c r="K344" s="3" t="n">
        <v>4</v>
      </c>
      <c r="L344" s="4" t="n">
        <v>9953.91</v>
      </c>
      <c r="M344" s="4" t="n">
        <v>39060.3</v>
      </c>
      <c r="N344" s="3" t="n">
        <v>28</v>
      </c>
      <c r="O344" s="4" t="n">
        <v>49.55</v>
      </c>
      <c r="P344" s="3" t="n">
        <v>4</v>
      </c>
      <c r="Q344" s="4" t="n">
        <v>7500</v>
      </c>
      <c r="R344" s="4" t="n">
        <v>4981.03</v>
      </c>
      <c r="S344" s="2"/>
      <c r="T344" s="2"/>
      <c r="U344" s="3" t="n">
        <v>628</v>
      </c>
      <c r="V344" s="3" t="n">
        <v>0</v>
      </c>
    </row>
    <row r="345" customFormat="false" ht="15" hidden="false" customHeight="false" outlineLevel="0" collapsed="false">
      <c r="A345" s="2" t="s">
        <v>414</v>
      </c>
      <c r="B345" s="3" t="n">
        <v>63</v>
      </c>
      <c r="C345" s="2" t="s">
        <v>23</v>
      </c>
      <c r="D345" s="2" t="s">
        <v>62</v>
      </c>
      <c r="E345" s="2" t="s">
        <v>49</v>
      </c>
      <c r="F345" s="2" t="s">
        <v>26</v>
      </c>
      <c r="G345" s="4" t="n">
        <v>32900</v>
      </c>
      <c r="H345" s="3" t="n">
        <v>9</v>
      </c>
      <c r="I345" s="5" t="n">
        <v>42855</v>
      </c>
      <c r="J345" s="2" t="s">
        <v>27</v>
      </c>
      <c r="K345" s="3" t="n">
        <v>4</v>
      </c>
      <c r="L345" s="4" t="n">
        <v>3358.65</v>
      </c>
      <c r="M345" s="2"/>
      <c r="N345" s="3" t="n">
        <v>22</v>
      </c>
      <c r="O345" s="4" t="n">
        <v>40.7</v>
      </c>
      <c r="P345" s="3" t="n">
        <v>5</v>
      </c>
      <c r="Q345" s="4" t="n">
        <v>6000</v>
      </c>
      <c r="R345" s="4" t="n">
        <v>2164.17</v>
      </c>
      <c r="S345" s="4" t="n">
        <v>0</v>
      </c>
      <c r="T345" s="4" t="n">
        <v>0</v>
      </c>
      <c r="U345" s="3" t="n">
        <v>566</v>
      </c>
      <c r="V345" s="3" t="n">
        <v>0</v>
      </c>
    </row>
    <row r="346" customFormat="false" ht="15" hidden="false" customHeight="false" outlineLevel="0" collapsed="false">
      <c r="A346" s="2" t="s">
        <v>415</v>
      </c>
      <c r="B346" s="3" t="n">
        <v>0</v>
      </c>
      <c r="C346" s="2" t="s">
        <v>29</v>
      </c>
      <c r="D346" s="2" t="s">
        <v>108</v>
      </c>
      <c r="E346" s="2" t="s">
        <v>31</v>
      </c>
      <c r="F346" s="2" t="s">
        <v>38</v>
      </c>
      <c r="G346" s="2"/>
      <c r="H346" s="2"/>
      <c r="I346" s="5" t="n">
        <v>41461</v>
      </c>
      <c r="J346" s="2" t="s">
        <v>34</v>
      </c>
      <c r="K346" s="3" t="n">
        <v>3</v>
      </c>
      <c r="L346" s="4" t="n">
        <v>2210.2</v>
      </c>
      <c r="M346" s="4" t="n">
        <v>48378.45</v>
      </c>
      <c r="N346" s="3" t="n">
        <v>51</v>
      </c>
      <c r="O346" s="4" t="n">
        <v>98.46</v>
      </c>
      <c r="P346" s="3" t="n">
        <v>2</v>
      </c>
      <c r="Q346" s="4" t="n">
        <v>9500</v>
      </c>
      <c r="R346" s="4" t="n">
        <v>6535.24</v>
      </c>
      <c r="S346" s="4" t="n">
        <v>0</v>
      </c>
      <c r="T346" s="4" t="n">
        <v>0</v>
      </c>
      <c r="U346" s="3" t="n">
        <v>644</v>
      </c>
      <c r="V346" s="2"/>
    </row>
    <row r="347" customFormat="false" ht="15" hidden="false" customHeight="false" outlineLevel="0" collapsed="false">
      <c r="A347" s="2" t="s">
        <v>416</v>
      </c>
      <c r="B347" s="3" t="n">
        <v>33</v>
      </c>
      <c r="C347" s="2" t="s">
        <v>29</v>
      </c>
      <c r="D347" s="2" t="s">
        <v>40</v>
      </c>
      <c r="E347" s="2" t="s">
        <v>96</v>
      </c>
      <c r="F347" s="2" t="s">
        <v>26</v>
      </c>
      <c r="G347" s="4" t="n">
        <v>117300</v>
      </c>
      <c r="H347" s="3" t="n">
        <v>4</v>
      </c>
      <c r="I347" s="5" t="n">
        <v>44644</v>
      </c>
      <c r="J347" s="2" t="s">
        <v>34</v>
      </c>
      <c r="K347" s="3" t="n">
        <v>1</v>
      </c>
      <c r="L347" s="4" t="n">
        <v>22940.89</v>
      </c>
      <c r="M347" s="4" t="n">
        <v>0</v>
      </c>
      <c r="N347" s="3" t="n">
        <v>0</v>
      </c>
      <c r="O347" s="2"/>
      <c r="P347" s="3" t="n">
        <v>0</v>
      </c>
      <c r="Q347" s="2"/>
      <c r="R347" s="2"/>
      <c r="S347" s="2"/>
      <c r="T347" s="2"/>
      <c r="U347" s="3" t="n">
        <v>643</v>
      </c>
      <c r="V347" s="3" t="n">
        <v>1</v>
      </c>
    </row>
    <row r="348" customFormat="false" ht="15" hidden="false" customHeight="false" outlineLevel="0" collapsed="false">
      <c r="A348" s="2" t="s">
        <v>417</v>
      </c>
      <c r="B348" s="3" t="n">
        <v>28</v>
      </c>
      <c r="C348" s="2" t="s">
        <v>29</v>
      </c>
      <c r="D348" s="2" t="s">
        <v>54</v>
      </c>
      <c r="E348" s="2" t="s">
        <v>63</v>
      </c>
      <c r="F348" s="2" t="s">
        <v>26</v>
      </c>
      <c r="G348" s="2" t="s">
        <v>153</v>
      </c>
      <c r="H348" s="3" t="n">
        <v>4</v>
      </c>
      <c r="I348" s="5" t="n">
        <v>44584</v>
      </c>
      <c r="J348" s="2" t="s">
        <v>34</v>
      </c>
      <c r="K348" s="3" t="n">
        <v>2</v>
      </c>
      <c r="L348" s="4" t="n">
        <v>1163.53</v>
      </c>
      <c r="M348" s="4" t="n">
        <v>4340.52</v>
      </c>
      <c r="N348" s="3" t="n">
        <v>26</v>
      </c>
      <c r="O348" s="4" t="n">
        <v>78.97</v>
      </c>
      <c r="P348" s="3" t="n">
        <v>0</v>
      </c>
      <c r="Q348" s="4" t="n">
        <v>6500</v>
      </c>
      <c r="R348" s="4" t="n">
        <v>2045.76</v>
      </c>
      <c r="S348" s="4" t="n">
        <v>109000</v>
      </c>
      <c r="T348" s="4" t="n">
        <v>752</v>
      </c>
      <c r="U348" s="3" t="n">
        <v>564</v>
      </c>
      <c r="V348" s="3" t="n">
        <v>1</v>
      </c>
    </row>
    <row r="349" customFormat="false" ht="15" hidden="false" customHeight="false" outlineLevel="0" collapsed="false">
      <c r="A349" s="2" t="s">
        <v>418</v>
      </c>
      <c r="B349" s="3" t="n">
        <v>46</v>
      </c>
      <c r="C349" s="2" t="s">
        <v>23</v>
      </c>
      <c r="D349" s="2" t="s">
        <v>40</v>
      </c>
      <c r="E349" s="2" t="s">
        <v>25</v>
      </c>
      <c r="F349" s="2" t="s">
        <v>26</v>
      </c>
      <c r="G349" s="4" t="n">
        <v>33400</v>
      </c>
      <c r="H349" s="3" t="n">
        <v>13</v>
      </c>
      <c r="I349" s="5" t="n">
        <v>41480</v>
      </c>
      <c r="J349" s="2" t="s">
        <v>34</v>
      </c>
      <c r="K349" s="3" t="n">
        <v>1</v>
      </c>
      <c r="L349" s="4" t="n">
        <v>1569.67</v>
      </c>
      <c r="M349" s="4" t="n">
        <v>0</v>
      </c>
      <c r="N349" s="3" t="n">
        <v>28</v>
      </c>
      <c r="O349" s="4" t="n">
        <v>36.71</v>
      </c>
      <c r="P349" s="3" t="n">
        <v>0</v>
      </c>
      <c r="Q349" s="4" t="n">
        <v>5000</v>
      </c>
      <c r="R349" s="4" t="n">
        <v>1283.49</v>
      </c>
      <c r="S349" s="4" t="n">
        <v>0</v>
      </c>
      <c r="T349" s="4" t="n">
        <v>0</v>
      </c>
      <c r="U349" s="3" t="n">
        <v>669</v>
      </c>
      <c r="V349" s="3" t="n">
        <v>0</v>
      </c>
    </row>
    <row r="350" customFormat="false" ht="15" hidden="false" customHeight="false" outlineLevel="0" collapsed="false">
      <c r="A350" s="2" t="s">
        <v>419</v>
      </c>
      <c r="B350" s="3" t="n">
        <v>18</v>
      </c>
      <c r="C350" s="2" t="s">
        <v>29</v>
      </c>
      <c r="D350" s="2" t="s">
        <v>54</v>
      </c>
      <c r="E350" s="2" t="s">
        <v>93</v>
      </c>
      <c r="F350" s="2" t="s">
        <v>38</v>
      </c>
      <c r="G350" s="2" t="s">
        <v>153</v>
      </c>
      <c r="H350" s="3" t="n">
        <v>0</v>
      </c>
      <c r="I350" s="5" t="n">
        <v>46219</v>
      </c>
      <c r="J350" s="2" t="s">
        <v>34</v>
      </c>
      <c r="K350" s="3" t="n">
        <v>1</v>
      </c>
      <c r="L350" s="4" t="n">
        <v>1172.37</v>
      </c>
      <c r="M350" s="4" t="n">
        <v>688.28</v>
      </c>
      <c r="N350" s="3" t="n">
        <v>23</v>
      </c>
      <c r="O350" s="4" t="n">
        <v>45.38</v>
      </c>
      <c r="P350" s="3" t="n">
        <v>0</v>
      </c>
      <c r="Q350" s="4" t="n">
        <v>500</v>
      </c>
      <c r="R350" s="4" t="n">
        <v>174.24</v>
      </c>
      <c r="S350" s="4" t="n">
        <v>0</v>
      </c>
      <c r="T350" s="4" t="n">
        <v>0</v>
      </c>
      <c r="U350" s="3" t="n">
        <v>522</v>
      </c>
      <c r="V350" s="2"/>
    </row>
    <row r="351" customFormat="false" ht="15" hidden="false" customHeight="false" outlineLevel="0" collapsed="false">
      <c r="A351" s="2" t="s">
        <v>420</v>
      </c>
      <c r="B351" s="3" t="n">
        <v>30</v>
      </c>
      <c r="C351" s="2" t="s">
        <v>23</v>
      </c>
      <c r="D351" s="2" t="s">
        <v>54</v>
      </c>
      <c r="E351" s="2" t="s">
        <v>37</v>
      </c>
      <c r="F351" s="2" t="s">
        <v>38</v>
      </c>
      <c r="G351" s="4" t="n">
        <v>19900</v>
      </c>
      <c r="H351" s="3" t="n">
        <v>11</v>
      </c>
      <c r="I351" s="5" t="n">
        <v>41969</v>
      </c>
      <c r="J351" s="2" t="s">
        <v>34</v>
      </c>
      <c r="K351" s="3" t="n">
        <v>1</v>
      </c>
      <c r="L351" s="4" t="n">
        <v>1497.4</v>
      </c>
      <c r="M351" s="4" t="n">
        <v>0</v>
      </c>
      <c r="N351" s="3" t="n">
        <v>19</v>
      </c>
      <c r="O351" s="4" t="n">
        <v>29.35</v>
      </c>
      <c r="P351" s="3" t="n">
        <v>2</v>
      </c>
      <c r="Q351" s="4" t="n">
        <v>2500</v>
      </c>
      <c r="R351" s="4" t="n">
        <v>137.04</v>
      </c>
      <c r="S351" s="4" t="n">
        <v>0</v>
      </c>
      <c r="T351" s="4" t="n">
        <v>0</v>
      </c>
      <c r="U351" s="3" t="n">
        <v>594</v>
      </c>
      <c r="V351" s="3" t="n">
        <v>0</v>
      </c>
    </row>
    <row r="352" customFormat="false" ht="15" hidden="false" customHeight="false" outlineLevel="0" collapsed="false">
      <c r="A352" s="2" t="s">
        <v>421</v>
      </c>
      <c r="B352" s="3" t="n">
        <v>18</v>
      </c>
      <c r="C352" s="2" t="s">
        <v>23</v>
      </c>
      <c r="D352" s="2" t="s">
        <v>40</v>
      </c>
      <c r="E352" s="2" t="s">
        <v>93</v>
      </c>
      <c r="F352" s="2" t="s">
        <v>26</v>
      </c>
      <c r="G352" s="4" t="n">
        <v>4200</v>
      </c>
      <c r="H352" s="3" t="n">
        <v>0</v>
      </c>
      <c r="I352" s="5" t="n">
        <v>45969</v>
      </c>
      <c r="J352" s="2" t="s">
        <v>42</v>
      </c>
      <c r="K352" s="3" t="n">
        <v>2</v>
      </c>
      <c r="L352" s="4" t="n">
        <v>-1528.1</v>
      </c>
      <c r="M352" s="4" t="n">
        <v>703.62</v>
      </c>
      <c r="N352" s="3" t="n">
        <v>13</v>
      </c>
      <c r="O352" s="4" t="n">
        <v>24.59</v>
      </c>
      <c r="P352" s="3" t="n">
        <v>4</v>
      </c>
      <c r="Q352" s="4" t="n">
        <v>0</v>
      </c>
      <c r="R352" s="4" t="n">
        <v>0</v>
      </c>
      <c r="S352" s="4" t="n">
        <v>0</v>
      </c>
      <c r="T352" s="4" t="n">
        <v>0</v>
      </c>
      <c r="U352" s="3" t="n">
        <v>506</v>
      </c>
      <c r="V352" s="3" t="n">
        <v>1</v>
      </c>
    </row>
    <row r="353" customFormat="false" ht="15" hidden="false" customHeight="false" outlineLevel="0" collapsed="false">
      <c r="A353" s="2" t="s">
        <v>422</v>
      </c>
      <c r="B353" s="3" t="n">
        <v>55</v>
      </c>
      <c r="C353" s="2" t="s">
        <v>29</v>
      </c>
      <c r="D353" s="2" t="s">
        <v>30</v>
      </c>
      <c r="E353" s="2" t="s">
        <v>52</v>
      </c>
      <c r="F353" s="2" t="s">
        <v>26</v>
      </c>
      <c r="G353" s="4" t="n">
        <v>20500</v>
      </c>
      <c r="H353" s="3" t="n">
        <v>5</v>
      </c>
      <c r="I353" s="5" t="n">
        <v>44286</v>
      </c>
      <c r="J353" s="2" t="s">
        <v>42</v>
      </c>
      <c r="K353" s="2" t="s">
        <v>142</v>
      </c>
      <c r="L353" s="4" t="n">
        <v>1546.03</v>
      </c>
      <c r="M353" s="4" t="n">
        <v>0</v>
      </c>
      <c r="N353" s="3" t="n">
        <v>20</v>
      </c>
      <c r="O353" s="4" t="n">
        <v>70.99</v>
      </c>
      <c r="P353" s="3" t="n">
        <v>2</v>
      </c>
      <c r="Q353" s="4" t="n">
        <v>0</v>
      </c>
      <c r="R353" s="4" t="n">
        <v>0</v>
      </c>
      <c r="S353" s="4" t="n">
        <v>0</v>
      </c>
      <c r="T353" s="4" t="n">
        <v>0</v>
      </c>
      <c r="U353" s="3" t="n">
        <v>623</v>
      </c>
      <c r="V353" s="3" t="n">
        <v>0</v>
      </c>
    </row>
    <row r="354" customFormat="false" ht="15" hidden="false" customHeight="false" outlineLevel="0" collapsed="false">
      <c r="A354" s="2" t="s">
        <v>423</v>
      </c>
      <c r="B354" s="3" t="n">
        <v>18</v>
      </c>
      <c r="C354" s="2" t="s">
        <v>23</v>
      </c>
      <c r="D354" s="2" t="s">
        <v>40</v>
      </c>
      <c r="E354" s="2" t="s">
        <v>93</v>
      </c>
      <c r="F354" s="2" t="s">
        <v>26</v>
      </c>
      <c r="G354" s="4" t="n">
        <v>3900</v>
      </c>
      <c r="H354" s="3" t="n">
        <v>0</v>
      </c>
      <c r="I354" s="5" t="n">
        <v>46195</v>
      </c>
      <c r="J354" s="2" t="s">
        <v>27</v>
      </c>
      <c r="K354" s="3" t="n">
        <v>1</v>
      </c>
      <c r="L354" s="4" t="n">
        <v>398.92</v>
      </c>
      <c r="M354" s="4" t="n">
        <v>661.32</v>
      </c>
      <c r="N354" s="3" t="n">
        <v>15</v>
      </c>
      <c r="O354" s="4" t="n">
        <v>20.17</v>
      </c>
      <c r="P354" s="3" t="n">
        <v>6</v>
      </c>
      <c r="Q354" s="4" t="n">
        <v>1000</v>
      </c>
      <c r="R354" s="4" t="n">
        <v>371.77</v>
      </c>
      <c r="S354" s="4" t="n">
        <v>0</v>
      </c>
      <c r="T354" s="4" t="n">
        <v>0</v>
      </c>
      <c r="U354" s="3" t="n">
        <v>513</v>
      </c>
      <c r="V354" s="3" t="n">
        <v>1</v>
      </c>
    </row>
    <row r="355" customFormat="false" ht="15" hidden="false" customHeight="false" outlineLevel="0" collapsed="false">
      <c r="A355" s="2" t="s">
        <v>424</v>
      </c>
      <c r="B355" s="3" t="n">
        <v>76</v>
      </c>
      <c r="C355" s="2" t="s">
        <v>23</v>
      </c>
      <c r="D355" s="2" t="s">
        <v>108</v>
      </c>
      <c r="E355" s="2" t="s">
        <v>41</v>
      </c>
      <c r="F355" s="2" t="s">
        <v>26</v>
      </c>
      <c r="G355" s="4" t="n">
        <v>25800</v>
      </c>
      <c r="H355" s="3" t="n">
        <v>23</v>
      </c>
      <c r="I355" s="5" t="n">
        <v>37805</v>
      </c>
      <c r="J355" s="2" t="s">
        <v>42</v>
      </c>
      <c r="K355" s="3" t="n">
        <v>1</v>
      </c>
      <c r="L355" s="4" t="n">
        <v>1407.47</v>
      </c>
      <c r="M355" s="4" t="n">
        <v>0</v>
      </c>
      <c r="N355" s="3" t="n">
        <v>21</v>
      </c>
      <c r="O355" s="4" t="n">
        <v>64.17</v>
      </c>
      <c r="P355" s="3" t="n">
        <v>3</v>
      </c>
      <c r="Q355" s="4" t="n">
        <v>3500</v>
      </c>
      <c r="R355" s="4" t="n">
        <v>1671.41</v>
      </c>
      <c r="S355" s="4" t="n">
        <v>0</v>
      </c>
      <c r="T355" s="4" t="n">
        <v>0</v>
      </c>
      <c r="U355" s="3" t="n">
        <v>698</v>
      </c>
      <c r="V355" s="3" t="n">
        <v>0</v>
      </c>
    </row>
    <row r="356" customFormat="false" ht="15" hidden="false" customHeight="false" outlineLevel="0" collapsed="false">
      <c r="A356" s="2" t="s">
        <v>425</v>
      </c>
      <c r="B356" s="3" t="n">
        <v>60</v>
      </c>
      <c r="C356" s="2" t="s">
        <v>23</v>
      </c>
      <c r="D356" s="2" t="s">
        <v>48</v>
      </c>
      <c r="E356" s="2" t="s">
        <v>37</v>
      </c>
      <c r="F356" s="2" t="s">
        <v>103</v>
      </c>
      <c r="G356" s="4" t="n">
        <v>36900</v>
      </c>
      <c r="H356" s="3" t="n">
        <v>16</v>
      </c>
      <c r="I356" s="5" t="n">
        <v>40253</v>
      </c>
      <c r="J356" s="2" t="s">
        <v>27</v>
      </c>
      <c r="K356" s="3" t="n">
        <v>4</v>
      </c>
      <c r="L356" s="4" t="n">
        <v>4382.52</v>
      </c>
      <c r="M356" s="4" t="n">
        <v>54936.57</v>
      </c>
      <c r="N356" s="3" t="n">
        <v>22</v>
      </c>
      <c r="O356" s="4" t="n">
        <v>89.12</v>
      </c>
      <c r="P356" s="3" t="n">
        <v>7</v>
      </c>
      <c r="Q356" s="4" t="n">
        <v>9000</v>
      </c>
      <c r="R356" s="4" t="n">
        <v>490.87</v>
      </c>
      <c r="S356" s="2"/>
      <c r="T356" s="2"/>
      <c r="U356" s="3" t="n">
        <v>657</v>
      </c>
      <c r="V356" s="3" t="n">
        <v>0</v>
      </c>
    </row>
    <row r="357" customFormat="false" ht="15" hidden="false" customHeight="false" outlineLevel="0" collapsed="false">
      <c r="A357" s="2" t="s">
        <v>426</v>
      </c>
      <c r="B357" s="3" t="n">
        <v>72</v>
      </c>
      <c r="C357" s="2" t="s">
        <v>23</v>
      </c>
      <c r="D357" s="2" t="s">
        <v>40</v>
      </c>
      <c r="E357" s="2" t="s">
        <v>41</v>
      </c>
      <c r="F357" s="2" t="s">
        <v>60</v>
      </c>
      <c r="G357" s="4" t="n">
        <v>27500</v>
      </c>
      <c r="H357" s="3" t="n">
        <v>11</v>
      </c>
      <c r="I357" s="5" t="n">
        <v>42197</v>
      </c>
      <c r="J357" s="2" t="s">
        <v>46</v>
      </c>
      <c r="K357" s="3" t="n">
        <v>2</v>
      </c>
      <c r="L357" s="4" t="n">
        <v>3590.06</v>
      </c>
      <c r="M357" s="4" t="n">
        <v>0</v>
      </c>
      <c r="N357" s="3" t="n">
        <v>31</v>
      </c>
      <c r="O357" s="4" t="n">
        <v>20.46</v>
      </c>
      <c r="P357" s="3" t="n">
        <v>2</v>
      </c>
      <c r="Q357" s="4" t="n">
        <v>6000</v>
      </c>
      <c r="R357" s="4" t="n">
        <v>3097.05</v>
      </c>
      <c r="S357" s="4" t="n">
        <v>0</v>
      </c>
      <c r="T357" s="4" t="n">
        <v>0</v>
      </c>
      <c r="U357" s="3" t="n">
        <v>512</v>
      </c>
      <c r="V357" s="3" t="n">
        <v>1</v>
      </c>
    </row>
    <row r="358" customFormat="false" ht="15" hidden="false" customHeight="false" outlineLevel="0" collapsed="false">
      <c r="A358" s="2" t="s">
        <v>427</v>
      </c>
      <c r="B358" s="3" t="n">
        <v>31</v>
      </c>
      <c r="C358" s="2" t="s">
        <v>23</v>
      </c>
      <c r="D358" s="2" t="s">
        <v>62</v>
      </c>
      <c r="E358" s="2" t="s">
        <v>37</v>
      </c>
      <c r="F358" s="2" t="s">
        <v>26</v>
      </c>
      <c r="G358" s="4" t="n">
        <v>29500</v>
      </c>
      <c r="H358" s="3" t="n">
        <v>7</v>
      </c>
      <c r="I358" s="5" t="n">
        <v>43646</v>
      </c>
      <c r="J358" s="2" t="s">
        <v>34</v>
      </c>
      <c r="K358" s="3" t="n">
        <v>2</v>
      </c>
      <c r="L358" s="4" t="n">
        <v>4253.19</v>
      </c>
      <c r="M358" s="4" t="n">
        <v>8321.97</v>
      </c>
      <c r="N358" s="3" t="n">
        <v>32</v>
      </c>
      <c r="O358" s="4" t="n">
        <v>106.35</v>
      </c>
      <c r="P358" s="3" t="n">
        <v>1</v>
      </c>
      <c r="Q358" s="4" t="n">
        <v>5000</v>
      </c>
      <c r="R358" s="4" t="n">
        <v>833.81</v>
      </c>
      <c r="S358" s="2"/>
      <c r="T358" s="2"/>
      <c r="U358" s="3" t="n">
        <v>681</v>
      </c>
      <c r="V358" s="3" t="n">
        <v>0</v>
      </c>
    </row>
    <row r="359" customFormat="false" ht="15" hidden="false" customHeight="false" outlineLevel="0" collapsed="false">
      <c r="A359" s="2" t="s">
        <v>428</v>
      </c>
      <c r="B359" s="3" t="n">
        <v>45</v>
      </c>
      <c r="C359" s="2" t="s">
        <v>29</v>
      </c>
      <c r="D359" s="2" t="s">
        <v>108</v>
      </c>
      <c r="E359" s="2" t="s">
        <v>63</v>
      </c>
      <c r="F359" s="2" t="s">
        <v>26</v>
      </c>
      <c r="G359" s="2" t="s">
        <v>153</v>
      </c>
      <c r="H359" s="3" t="n">
        <v>5</v>
      </c>
      <c r="I359" s="5" t="n">
        <v>44197</v>
      </c>
      <c r="J359" s="2" t="s">
        <v>27</v>
      </c>
      <c r="K359" s="3" t="n">
        <v>1</v>
      </c>
      <c r="L359" s="4" t="n">
        <v>11670.36</v>
      </c>
      <c r="M359" s="4" t="n">
        <v>0</v>
      </c>
      <c r="N359" s="3" t="n">
        <v>31</v>
      </c>
      <c r="O359" s="4" t="n">
        <v>61.52</v>
      </c>
      <c r="P359" s="3" t="n">
        <v>8</v>
      </c>
      <c r="Q359" s="4" t="n">
        <v>11000</v>
      </c>
      <c r="R359" s="2"/>
      <c r="S359" s="4" t="n">
        <v>252000</v>
      </c>
      <c r="T359" s="4" t="n">
        <v>1319</v>
      </c>
      <c r="U359" s="3" t="n">
        <v>625</v>
      </c>
      <c r="V359" s="3" t="n">
        <v>1</v>
      </c>
    </row>
    <row r="360" customFormat="false" ht="15" hidden="false" customHeight="false" outlineLevel="0" collapsed="false">
      <c r="A360" s="2" t="s">
        <v>429</v>
      </c>
      <c r="B360" s="3" t="n">
        <v>37</v>
      </c>
      <c r="C360" s="2" t="s">
        <v>23</v>
      </c>
      <c r="D360" s="2" t="s">
        <v>108</v>
      </c>
      <c r="E360" s="2" t="s">
        <v>37</v>
      </c>
      <c r="F360" s="2" t="s">
        <v>26</v>
      </c>
      <c r="G360" s="4" t="n">
        <v>23200</v>
      </c>
      <c r="H360" s="3" t="n">
        <v>4</v>
      </c>
      <c r="I360" s="5" t="n">
        <v>44499</v>
      </c>
      <c r="J360" s="2" t="s">
        <v>27</v>
      </c>
      <c r="K360" s="3" t="n">
        <v>3</v>
      </c>
      <c r="L360" s="4" t="n">
        <v>1649.1</v>
      </c>
      <c r="M360" s="2"/>
      <c r="N360" s="3" t="n">
        <v>19</v>
      </c>
      <c r="O360" s="4" t="n">
        <v>50.85</v>
      </c>
      <c r="P360" s="3" t="n">
        <v>5</v>
      </c>
      <c r="Q360" s="2"/>
      <c r="R360" s="2"/>
      <c r="S360" s="4" t="n">
        <v>114000</v>
      </c>
      <c r="T360" s="4" t="n">
        <v>551</v>
      </c>
      <c r="U360" s="3" t="n">
        <v>593</v>
      </c>
      <c r="V360" s="3" t="n">
        <v>0</v>
      </c>
    </row>
    <row r="361" customFormat="false" ht="15" hidden="false" customHeight="false" outlineLevel="0" collapsed="false">
      <c r="A361" s="2" t="s">
        <v>430</v>
      </c>
      <c r="B361" s="3" t="n">
        <v>59</v>
      </c>
      <c r="C361" s="2" t="s">
        <v>29</v>
      </c>
      <c r="D361" s="2" t="s">
        <v>98</v>
      </c>
      <c r="E361" s="2" t="s">
        <v>63</v>
      </c>
      <c r="F361" s="2" t="s">
        <v>38</v>
      </c>
      <c r="G361" s="2" t="s">
        <v>153</v>
      </c>
      <c r="H361" s="3" t="n">
        <v>18</v>
      </c>
      <c r="I361" s="5" t="n">
        <v>39565</v>
      </c>
      <c r="J361" s="2" t="s">
        <v>27</v>
      </c>
      <c r="K361" s="3" t="n">
        <v>1</v>
      </c>
      <c r="L361" s="4" t="n">
        <v>1472.67</v>
      </c>
      <c r="M361" s="4" t="n">
        <v>74399.56</v>
      </c>
      <c r="N361" s="3" t="n">
        <v>26</v>
      </c>
      <c r="O361" s="4" t="n">
        <v>59.66</v>
      </c>
      <c r="P361" s="3" t="n">
        <v>3</v>
      </c>
      <c r="Q361" s="4" t="n">
        <v>4500</v>
      </c>
      <c r="R361" s="4" t="n">
        <v>1233.47</v>
      </c>
      <c r="S361" s="2"/>
      <c r="T361" s="2"/>
      <c r="U361" s="3" t="n">
        <v>558</v>
      </c>
      <c r="V361" s="2"/>
    </row>
    <row r="362" customFormat="false" ht="15" hidden="false" customHeight="false" outlineLevel="0" collapsed="false">
      <c r="A362" s="2" t="s">
        <v>431</v>
      </c>
      <c r="B362" s="3" t="n">
        <v>59</v>
      </c>
      <c r="C362" s="2" t="s">
        <v>23</v>
      </c>
      <c r="D362" s="2" t="s">
        <v>67</v>
      </c>
      <c r="E362" s="2" t="s">
        <v>37</v>
      </c>
      <c r="F362" s="2" t="s">
        <v>26</v>
      </c>
      <c r="G362" s="4" t="n">
        <v>33700</v>
      </c>
      <c r="H362" s="3" t="n">
        <v>21</v>
      </c>
      <c r="I362" s="5" t="n">
        <v>38548</v>
      </c>
      <c r="J362" s="2" t="s">
        <v>42</v>
      </c>
      <c r="K362" s="3" t="n">
        <v>6</v>
      </c>
      <c r="L362" s="4" t="n">
        <v>2279.2</v>
      </c>
      <c r="M362" s="4" t="n">
        <v>38247.91</v>
      </c>
      <c r="N362" s="3" t="n">
        <v>28</v>
      </c>
      <c r="O362" s="4" t="n">
        <v>43.52</v>
      </c>
      <c r="P362" s="3" t="n">
        <v>6</v>
      </c>
      <c r="Q362" s="4" t="n">
        <v>4500</v>
      </c>
      <c r="R362" s="4" t="n">
        <v>779.89</v>
      </c>
      <c r="S362" s="4" t="n">
        <v>70000</v>
      </c>
      <c r="T362" s="4" t="n">
        <v>316</v>
      </c>
      <c r="U362" s="3" t="n">
        <v>716</v>
      </c>
      <c r="V362" s="3" t="n">
        <v>0</v>
      </c>
    </row>
    <row r="363" customFormat="false" ht="15" hidden="false" customHeight="false" outlineLevel="0" collapsed="false">
      <c r="A363" s="2" t="s">
        <v>432</v>
      </c>
      <c r="B363" s="2"/>
      <c r="C363" s="2" t="s">
        <v>29</v>
      </c>
      <c r="D363" s="2" t="s">
        <v>51</v>
      </c>
      <c r="E363" s="2" t="s">
        <v>52</v>
      </c>
      <c r="F363" s="2" t="s">
        <v>26</v>
      </c>
      <c r="G363" s="4" t="n">
        <v>14000</v>
      </c>
      <c r="H363" s="2"/>
      <c r="I363" s="2"/>
      <c r="J363" s="2" t="s">
        <v>34</v>
      </c>
      <c r="K363" s="3" t="n">
        <v>3</v>
      </c>
      <c r="L363" s="4" t="n">
        <v>815.85</v>
      </c>
      <c r="M363" s="4" t="n">
        <v>33554.84</v>
      </c>
      <c r="N363" s="3" t="n">
        <v>23</v>
      </c>
      <c r="O363" s="4" t="n">
        <v>38.83</v>
      </c>
      <c r="P363" s="3" t="n">
        <v>0</v>
      </c>
      <c r="Q363" s="4" t="n">
        <v>3000</v>
      </c>
      <c r="R363" s="4" t="n">
        <v>1071.09</v>
      </c>
      <c r="S363" s="4" t="n">
        <v>0</v>
      </c>
      <c r="T363" s="4" t="n">
        <v>0</v>
      </c>
      <c r="U363" s="3" t="n">
        <v>607</v>
      </c>
      <c r="V363" s="2"/>
    </row>
    <row r="364" customFormat="false" ht="15" hidden="false" customHeight="false" outlineLevel="0" collapsed="false">
      <c r="A364" s="2" t="s">
        <v>433</v>
      </c>
      <c r="B364" s="3" t="n">
        <v>50</v>
      </c>
      <c r="C364" s="2" t="s">
        <v>23</v>
      </c>
      <c r="D364" s="2" t="s">
        <v>40</v>
      </c>
      <c r="E364" s="2" t="s">
        <v>49</v>
      </c>
      <c r="F364" s="2" t="s">
        <v>38</v>
      </c>
      <c r="G364" s="4" t="n">
        <v>29300</v>
      </c>
      <c r="H364" s="3" t="n">
        <v>8</v>
      </c>
      <c r="I364" s="5" t="n">
        <v>43184</v>
      </c>
      <c r="J364" s="2" t="s">
        <v>42</v>
      </c>
      <c r="K364" s="3" t="n">
        <v>4</v>
      </c>
      <c r="L364" s="4" t="n">
        <v>1777.67</v>
      </c>
      <c r="M364" s="4" t="n">
        <v>0</v>
      </c>
      <c r="N364" s="3" t="n">
        <v>19</v>
      </c>
      <c r="O364" s="4" t="n">
        <v>75.52</v>
      </c>
      <c r="P364" s="3" t="n">
        <v>5</v>
      </c>
      <c r="Q364" s="4" t="n">
        <v>7000</v>
      </c>
      <c r="R364" s="4" t="n">
        <v>2588.18</v>
      </c>
      <c r="S364" s="4" t="n">
        <v>141000</v>
      </c>
      <c r="T364" s="4" t="n">
        <v>847</v>
      </c>
      <c r="U364" s="3" t="n">
        <v>700</v>
      </c>
      <c r="V364" s="2"/>
    </row>
    <row r="365" customFormat="false" ht="15" hidden="false" customHeight="false" outlineLevel="0" collapsed="false">
      <c r="A365" s="2" t="s">
        <v>434</v>
      </c>
      <c r="B365" s="3" t="n">
        <v>25</v>
      </c>
      <c r="C365" s="2" t="s">
        <v>29</v>
      </c>
      <c r="D365" s="2" t="s">
        <v>67</v>
      </c>
      <c r="E365" s="2" t="s">
        <v>37</v>
      </c>
      <c r="F365" s="2" t="s">
        <v>38</v>
      </c>
      <c r="G365" s="4" t="n">
        <v>25600</v>
      </c>
      <c r="H365" s="3" t="n">
        <v>2</v>
      </c>
      <c r="I365" s="5" t="n">
        <v>45370</v>
      </c>
      <c r="J365" s="2" t="s">
        <v>34</v>
      </c>
      <c r="K365" s="3" t="n">
        <v>1</v>
      </c>
      <c r="L365" s="4" t="n">
        <v>1588.2</v>
      </c>
      <c r="M365" s="4" t="n">
        <v>6780.17</v>
      </c>
      <c r="N365" s="3" t="n">
        <v>35</v>
      </c>
      <c r="O365" s="4" t="n">
        <v>75.28</v>
      </c>
      <c r="P365" s="2"/>
      <c r="Q365" s="4" t="n">
        <v>5000</v>
      </c>
      <c r="R365" s="4" t="n">
        <v>1444.26</v>
      </c>
      <c r="S365" s="4" t="n">
        <v>0</v>
      </c>
      <c r="T365" s="4" t="n">
        <v>0</v>
      </c>
      <c r="U365" s="3" t="n">
        <v>672</v>
      </c>
      <c r="V365" s="3" t="n">
        <v>0</v>
      </c>
    </row>
    <row r="366" customFormat="false" ht="15" hidden="false" customHeight="false" outlineLevel="0" collapsed="false">
      <c r="A366" s="2" t="s">
        <v>435</v>
      </c>
      <c r="B366" s="3" t="n">
        <v>19</v>
      </c>
      <c r="C366" s="2" t="s">
        <v>23</v>
      </c>
      <c r="D366" s="2" t="s">
        <v>51</v>
      </c>
      <c r="E366" s="2" t="s">
        <v>93</v>
      </c>
      <c r="F366" s="2" t="s">
        <v>38</v>
      </c>
      <c r="G366" s="4" t="n">
        <v>6000</v>
      </c>
      <c r="H366" s="3" t="n">
        <v>0</v>
      </c>
      <c r="I366" s="5" t="n">
        <v>46113</v>
      </c>
      <c r="J366" s="2" t="s">
        <v>27</v>
      </c>
      <c r="K366" s="3" t="n">
        <v>1</v>
      </c>
      <c r="L366" s="4" t="n">
        <v>350.6</v>
      </c>
      <c r="M366" s="4" t="n">
        <v>0</v>
      </c>
      <c r="N366" s="3" t="n">
        <v>21</v>
      </c>
      <c r="O366" s="4" t="n">
        <v>31.54</v>
      </c>
      <c r="P366" s="3" t="n">
        <v>7</v>
      </c>
      <c r="Q366" s="4" t="n">
        <v>1000</v>
      </c>
      <c r="R366" s="4" t="n">
        <v>103.92</v>
      </c>
      <c r="S366" s="2"/>
      <c r="T366" s="2"/>
      <c r="U366" s="3" t="n">
        <v>511</v>
      </c>
      <c r="V366" s="3" t="n">
        <v>1</v>
      </c>
    </row>
    <row r="367" customFormat="false" ht="15" hidden="false" customHeight="false" outlineLevel="0" collapsed="false">
      <c r="A367" s="2" t="s">
        <v>436</v>
      </c>
      <c r="B367" s="3" t="n">
        <v>42</v>
      </c>
      <c r="C367" s="2" t="s">
        <v>29</v>
      </c>
      <c r="D367" s="2" t="s">
        <v>100</v>
      </c>
      <c r="E367" s="2" t="s">
        <v>93</v>
      </c>
      <c r="F367" s="2" t="s">
        <v>26</v>
      </c>
      <c r="G367" s="4" t="n">
        <v>3500</v>
      </c>
      <c r="H367" s="3" t="n">
        <v>9</v>
      </c>
      <c r="I367" s="5" t="n">
        <v>42869</v>
      </c>
      <c r="J367" s="2" t="s">
        <v>34</v>
      </c>
      <c r="K367" s="3" t="n">
        <v>1</v>
      </c>
      <c r="L367" s="4" t="n">
        <v>159.71</v>
      </c>
      <c r="M367" s="4" t="n">
        <v>4204.19</v>
      </c>
      <c r="N367" s="3" t="n">
        <v>13</v>
      </c>
      <c r="O367" s="4" t="n">
        <v>44.63</v>
      </c>
      <c r="P367" s="2"/>
      <c r="Q367" s="2"/>
      <c r="R367" s="2"/>
      <c r="S367" s="4" t="n">
        <v>0</v>
      </c>
      <c r="T367" s="4" t="n">
        <v>0</v>
      </c>
      <c r="U367" s="3" t="n">
        <v>397</v>
      </c>
      <c r="V367" s="3" t="n">
        <v>0</v>
      </c>
    </row>
    <row r="368" customFormat="false" ht="15" hidden="false" customHeight="false" outlineLevel="0" collapsed="false">
      <c r="A368" s="2" t="s">
        <v>437</v>
      </c>
      <c r="B368" s="3" t="n">
        <v>45</v>
      </c>
      <c r="C368" s="2" t="s">
        <v>29</v>
      </c>
      <c r="D368" s="2" t="s">
        <v>67</v>
      </c>
      <c r="E368" s="2" t="s">
        <v>31</v>
      </c>
      <c r="F368" s="2" t="s">
        <v>38</v>
      </c>
      <c r="G368" s="4" t="n">
        <v>77900</v>
      </c>
      <c r="H368" s="2"/>
      <c r="I368" s="5" t="n">
        <v>41816</v>
      </c>
      <c r="J368" s="2" t="s">
        <v>27</v>
      </c>
      <c r="K368" s="3" t="n">
        <v>2</v>
      </c>
      <c r="L368" s="4" t="n">
        <v>2968.41</v>
      </c>
      <c r="M368" s="2"/>
      <c r="N368" s="3" t="n">
        <v>44</v>
      </c>
      <c r="O368" s="4" t="n">
        <v>53.53</v>
      </c>
      <c r="P368" s="3" t="n">
        <v>5</v>
      </c>
      <c r="Q368" s="4" t="n">
        <v>15000</v>
      </c>
      <c r="R368" s="4" t="n">
        <v>5320.59</v>
      </c>
      <c r="S368" s="2"/>
      <c r="T368" s="2"/>
      <c r="U368" s="3" t="n">
        <v>698</v>
      </c>
      <c r="V368" s="3" t="n">
        <v>0</v>
      </c>
    </row>
    <row r="369" customFormat="false" ht="15" hidden="false" customHeight="false" outlineLevel="0" collapsed="false">
      <c r="A369" s="2" t="s">
        <v>438</v>
      </c>
      <c r="B369" s="3" t="n">
        <v>64</v>
      </c>
      <c r="C369" s="2" t="s">
        <v>23</v>
      </c>
      <c r="D369" s="2" t="s">
        <v>40</v>
      </c>
      <c r="E369" s="2" t="s">
        <v>37</v>
      </c>
      <c r="F369" s="2" t="s">
        <v>103</v>
      </c>
      <c r="G369" s="4" t="n">
        <v>42200</v>
      </c>
      <c r="H369" s="3" t="n">
        <v>27</v>
      </c>
      <c r="I369" s="5" t="n">
        <v>36185</v>
      </c>
      <c r="J369" s="2" t="s">
        <v>46</v>
      </c>
      <c r="K369" s="3" t="n">
        <v>1</v>
      </c>
      <c r="L369" s="4" t="n">
        <v>9105.19</v>
      </c>
      <c r="M369" s="4" t="n">
        <v>0</v>
      </c>
      <c r="N369" s="3" t="n">
        <v>38</v>
      </c>
      <c r="O369" s="4" t="n">
        <v>47.06</v>
      </c>
      <c r="P369" s="3" t="n">
        <v>6</v>
      </c>
      <c r="Q369" s="4" t="n">
        <v>7500</v>
      </c>
      <c r="R369" s="4" t="n">
        <v>1273.77</v>
      </c>
      <c r="S369" s="4" t="n">
        <v>0</v>
      </c>
      <c r="T369" s="4" t="n">
        <v>0</v>
      </c>
      <c r="U369" s="3" t="n">
        <v>671</v>
      </c>
      <c r="V369" s="3" t="n">
        <v>0</v>
      </c>
    </row>
    <row r="370" customFormat="false" ht="15" hidden="false" customHeight="false" outlineLevel="0" collapsed="false">
      <c r="A370" s="2" t="s">
        <v>439</v>
      </c>
      <c r="B370" s="3" t="n">
        <v>22</v>
      </c>
      <c r="C370" s="2" t="s">
        <v>23</v>
      </c>
      <c r="D370" s="2" t="s">
        <v>40</v>
      </c>
      <c r="E370" s="2" t="s">
        <v>134</v>
      </c>
      <c r="F370" s="2" t="s">
        <v>38</v>
      </c>
      <c r="G370" s="4" t="n">
        <v>6700</v>
      </c>
      <c r="H370" s="3" t="n">
        <v>2</v>
      </c>
      <c r="I370" s="5" t="n">
        <v>45247</v>
      </c>
      <c r="J370" s="2" t="s">
        <v>34</v>
      </c>
      <c r="K370" s="3" t="n">
        <v>2</v>
      </c>
      <c r="L370" s="4" t="n">
        <v>-2172.87</v>
      </c>
      <c r="M370" s="2"/>
      <c r="N370" s="3" t="n">
        <v>27</v>
      </c>
      <c r="O370" s="4" t="n">
        <v>50.39</v>
      </c>
      <c r="P370" s="3" t="n">
        <v>0</v>
      </c>
      <c r="Q370" s="4" t="n">
        <v>1000</v>
      </c>
      <c r="R370" s="4" t="n">
        <v>81.57</v>
      </c>
      <c r="S370" s="4" t="n">
        <v>0</v>
      </c>
      <c r="T370" s="4" t="n">
        <v>0</v>
      </c>
      <c r="U370" s="3" t="n">
        <v>535</v>
      </c>
      <c r="V370" s="3" t="n">
        <v>1</v>
      </c>
    </row>
    <row r="371" customFormat="false" ht="15" hidden="false" customHeight="false" outlineLevel="0" collapsed="false">
      <c r="A371" s="2" t="s">
        <v>440</v>
      </c>
      <c r="B371" s="3" t="n">
        <v>50</v>
      </c>
      <c r="C371" s="2" t="s">
        <v>23</v>
      </c>
      <c r="D371" s="2" t="s">
        <v>98</v>
      </c>
      <c r="E371" s="2" t="s">
        <v>37</v>
      </c>
      <c r="F371" s="2" t="s">
        <v>26</v>
      </c>
      <c r="G371" s="4" t="n">
        <v>31700</v>
      </c>
      <c r="H371" s="3" t="n">
        <v>7</v>
      </c>
      <c r="I371" s="5" t="n">
        <v>43533</v>
      </c>
      <c r="J371" s="2" t="s">
        <v>34</v>
      </c>
      <c r="K371" s="3" t="n">
        <v>1</v>
      </c>
      <c r="L371" s="4" t="n">
        <v>1679.28</v>
      </c>
      <c r="M371" s="4" t="n">
        <v>38259.29</v>
      </c>
      <c r="N371" s="3" t="n">
        <v>24</v>
      </c>
      <c r="O371" s="4" t="n">
        <v>56.8</v>
      </c>
      <c r="P371" s="3" t="n">
        <v>0</v>
      </c>
      <c r="Q371" s="4" t="n">
        <v>7500</v>
      </c>
      <c r="R371" s="4" t="n">
        <v>2233.77</v>
      </c>
      <c r="S371" s="4" t="n">
        <v>51000</v>
      </c>
      <c r="T371" s="4" t="n">
        <v>361</v>
      </c>
      <c r="U371" s="3" t="n">
        <v>598</v>
      </c>
      <c r="V371" s="3" t="n">
        <v>0</v>
      </c>
    </row>
    <row r="372" customFormat="false" ht="15" hidden="false" customHeight="false" outlineLevel="0" collapsed="false">
      <c r="A372" s="2" t="s">
        <v>441</v>
      </c>
      <c r="B372" s="3" t="n">
        <v>30</v>
      </c>
      <c r="C372" s="2" t="s">
        <v>29</v>
      </c>
      <c r="D372" s="2" t="s">
        <v>40</v>
      </c>
      <c r="E372" s="2" t="s">
        <v>96</v>
      </c>
      <c r="F372" s="2" t="s">
        <v>26</v>
      </c>
      <c r="G372" s="4" t="n">
        <v>88100</v>
      </c>
      <c r="H372" s="3" t="n">
        <v>4</v>
      </c>
      <c r="I372" s="5" t="n">
        <v>44463</v>
      </c>
      <c r="J372" s="2" t="s">
        <v>34</v>
      </c>
      <c r="K372" s="3" t="n">
        <v>1</v>
      </c>
      <c r="L372" s="4" t="n">
        <v>6440.29</v>
      </c>
      <c r="M372" s="4" t="n">
        <v>38010.32</v>
      </c>
      <c r="N372" s="3" t="n">
        <v>55</v>
      </c>
      <c r="O372" s="4" t="n">
        <v>77.01</v>
      </c>
      <c r="P372" s="3" t="n">
        <v>1</v>
      </c>
      <c r="Q372" s="4" t="n">
        <v>15000</v>
      </c>
      <c r="R372" s="4" t="n">
        <v>7126.86</v>
      </c>
      <c r="S372" s="2"/>
      <c r="T372" s="2"/>
      <c r="U372" s="3" t="n">
        <v>686</v>
      </c>
      <c r="V372" s="3" t="n">
        <v>1</v>
      </c>
    </row>
    <row r="373" customFormat="false" ht="15" hidden="false" customHeight="false" outlineLevel="0" collapsed="false">
      <c r="A373" s="2" t="s">
        <v>442</v>
      </c>
      <c r="B373" s="3" t="n">
        <v>31</v>
      </c>
      <c r="C373" s="2" t="s">
        <v>29</v>
      </c>
      <c r="D373" s="2" t="s">
        <v>48</v>
      </c>
      <c r="E373" s="2" t="s">
        <v>63</v>
      </c>
      <c r="F373" s="2" t="s">
        <v>60</v>
      </c>
      <c r="G373" s="4" t="n">
        <v>43600</v>
      </c>
      <c r="H373" s="3" t="n">
        <v>0</v>
      </c>
      <c r="I373" s="2"/>
      <c r="J373" s="2" t="s">
        <v>46</v>
      </c>
      <c r="K373" s="3" t="n">
        <v>2</v>
      </c>
      <c r="L373" s="4" t="n">
        <v>11428.94</v>
      </c>
      <c r="M373" s="4" t="n">
        <v>6228.91</v>
      </c>
      <c r="N373" s="3" t="n">
        <v>34</v>
      </c>
      <c r="O373" s="2"/>
      <c r="P373" s="3" t="n">
        <v>7</v>
      </c>
      <c r="Q373" s="2"/>
      <c r="R373" s="2"/>
      <c r="S373" s="4" t="n">
        <v>0</v>
      </c>
      <c r="T373" s="4" t="n">
        <v>0</v>
      </c>
      <c r="U373" s="3" t="n">
        <v>550</v>
      </c>
      <c r="V373" s="3" t="n">
        <v>1</v>
      </c>
    </row>
    <row r="374" customFormat="false" ht="15" hidden="false" customHeight="false" outlineLevel="0" collapsed="false">
      <c r="A374" s="2" t="s">
        <v>443</v>
      </c>
      <c r="B374" s="3" t="n">
        <v>37</v>
      </c>
      <c r="C374" s="2" t="s">
        <v>29</v>
      </c>
      <c r="D374" s="2" t="s">
        <v>113</v>
      </c>
      <c r="E374" s="2" t="s">
        <v>96</v>
      </c>
      <c r="F374" s="2" t="s">
        <v>26</v>
      </c>
      <c r="G374" s="4" t="n">
        <v>44300</v>
      </c>
      <c r="H374" s="3" t="n">
        <v>3</v>
      </c>
      <c r="I374" s="5" t="n">
        <v>44954</v>
      </c>
      <c r="J374" s="2" t="s">
        <v>34</v>
      </c>
      <c r="K374" s="3" t="n">
        <v>1</v>
      </c>
      <c r="L374" s="4" t="n">
        <v>6306.92</v>
      </c>
      <c r="M374" s="4" t="n">
        <v>0</v>
      </c>
      <c r="N374" s="3" t="n">
        <v>9999</v>
      </c>
      <c r="O374" s="4" t="n">
        <v>56.79</v>
      </c>
      <c r="P374" s="3" t="n">
        <v>1</v>
      </c>
      <c r="Q374" s="2"/>
      <c r="R374" s="2"/>
      <c r="S374" s="4" t="n">
        <v>0</v>
      </c>
      <c r="T374" s="4" t="n">
        <v>0</v>
      </c>
      <c r="U374" s="3" t="n">
        <v>666</v>
      </c>
      <c r="V374" s="3" t="n">
        <v>0</v>
      </c>
    </row>
    <row r="375" customFormat="false" ht="15" hidden="false" customHeight="false" outlineLevel="0" collapsed="false">
      <c r="A375" s="2" t="s">
        <v>444</v>
      </c>
      <c r="B375" s="3" t="n">
        <v>73</v>
      </c>
      <c r="C375" s="2" t="s">
        <v>29</v>
      </c>
      <c r="D375" s="2" t="s">
        <v>77</v>
      </c>
      <c r="E375" s="2" t="s">
        <v>41</v>
      </c>
      <c r="F375" s="2" t="s">
        <v>38</v>
      </c>
      <c r="G375" s="4" t="n">
        <v>18000</v>
      </c>
      <c r="H375" s="3" t="n">
        <v>14</v>
      </c>
      <c r="I375" s="5" t="n">
        <v>41122</v>
      </c>
      <c r="J375" s="2" t="s">
        <v>46</v>
      </c>
      <c r="K375" s="3" t="n">
        <v>3</v>
      </c>
      <c r="L375" s="4" t="n">
        <v>773.24</v>
      </c>
      <c r="M375" s="4" t="n">
        <v>25217.15</v>
      </c>
      <c r="N375" s="3" t="n">
        <v>29</v>
      </c>
      <c r="O375" s="4" t="n">
        <v>48.67</v>
      </c>
      <c r="P375" s="3" t="n">
        <v>8</v>
      </c>
      <c r="Q375" s="4" t="n">
        <v>3000</v>
      </c>
      <c r="R375" s="4" t="n">
        <v>552.16</v>
      </c>
      <c r="S375" s="2"/>
      <c r="T375" s="2"/>
      <c r="U375" s="3" t="n">
        <v>629</v>
      </c>
      <c r="V375" s="3" t="n">
        <v>1</v>
      </c>
    </row>
    <row r="376" customFormat="false" ht="15" hidden="false" customHeight="false" outlineLevel="0" collapsed="false">
      <c r="A376" s="2" t="s">
        <v>445</v>
      </c>
      <c r="B376" s="3" t="n">
        <v>48</v>
      </c>
      <c r="C376" s="2" t="s">
        <v>29</v>
      </c>
      <c r="D376" s="2" t="s">
        <v>40</v>
      </c>
      <c r="E376" s="2" t="s">
        <v>52</v>
      </c>
      <c r="F376" s="2" t="s">
        <v>103</v>
      </c>
      <c r="G376" s="4" t="n">
        <v>21000</v>
      </c>
      <c r="H376" s="3" t="n">
        <v>12</v>
      </c>
      <c r="I376" s="5" t="n">
        <v>41752</v>
      </c>
      <c r="J376" s="2" t="s">
        <v>46</v>
      </c>
      <c r="K376" s="3" t="n">
        <v>1</v>
      </c>
      <c r="L376" s="4" t="n">
        <v>1332.42</v>
      </c>
      <c r="M376" s="4" t="n">
        <v>10158.89</v>
      </c>
      <c r="N376" s="3" t="n">
        <v>30</v>
      </c>
      <c r="O376" s="4" t="n">
        <v>31.96</v>
      </c>
      <c r="P376" s="3" t="n">
        <v>3</v>
      </c>
      <c r="Q376" s="4" t="n">
        <v>4000</v>
      </c>
      <c r="R376" s="4" t="n">
        <v>1570.63</v>
      </c>
      <c r="S376" s="4" t="n">
        <v>73000</v>
      </c>
      <c r="T376" s="4" t="n">
        <v>535</v>
      </c>
      <c r="U376" s="3" t="n">
        <v>543</v>
      </c>
      <c r="V376" s="3" t="n">
        <v>1</v>
      </c>
    </row>
    <row r="377" customFormat="false" ht="15" hidden="false" customHeight="false" outlineLevel="0" collapsed="false">
      <c r="A377" s="2" t="s">
        <v>446</v>
      </c>
      <c r="B377" s="3" t="n">
        <v>40</v>
      </c>
      <c r="C377" s="2" t="s">
        <v>23</v>
      </c>
      <c r="D377" s="2" t="s">
        <v>40</v>
      </c>
      <c r="E377" s="2" t="s">
        <v>37</v>
      </c>
      <c r="F377" s="2" t="s">
        <v>38</v>
      </c>
      <c r="G377" s="4" t="n">
        <v>20400</v>
      </c>
      <c r="H377" s="3" t="n">
        <v>9</v>
      </c>
      <c r="I377" s="5" t="n">
        <v>42751</v>
      </c>
      <c r="J377" s="2" t="s">
        <v>46</v>
      </c>
      <c r="K377" s="3" t="n">
        <v>1</v>
      </c>
      <c r="L377" s="4" t="n">
        <v>1506.49</v>
      </c>
      <c r="M377" s="4" t="n">
        <v>0</v>
      </c>
      <c r="N377" s="3" t="n">
        <v>41</v>
      </c>
      <c r="O377" s="4" t="n">
        <v>42.5</v>
      </c>
      <c r="P377" s="3" t="n">
        <v>1</v>
      </c>
      <c r="Q377" s="4" t="n">
        <v>3000</v>
      </c>
      <c r="R377" s="4" t="n">
        <v>146.45</v>
      </c>
      <c r="S377" s="4" t="n">
        <v>42000</v>
      </c>
      <c r="T377" s="4" t="n">
        <v>230</v>
      </c>
      <c r="U377" s="3" t="n">
        <v>623</v>
      </c>
      <c r="V377" s="3" t="n">
        <v>2</v>
      </c>
    </row>
    <row r="378" customFormat="false" ht="15" hidden="false" customHeight="false" outlineLevel="0" collapsed="false">
      <c r="A378" s="2" t="s">
        <v>447</v>
      </c>
      <c r="B378" s="3" t="n">
        <v>28</v>
      </c>
      <c r="C378" s="2" t="s">
        <v>29</v>
      </c>
      <c r="D378" s="2" t="s">
        <v>40</v>
      </c>
      <c r="E378" s="2" t="s">
        <v>52</v>
      </c>
      <c r="F378" s="2" t="s">
        <v>26</v>
      </c>
      <c r="G378" s="4" t="n">
        <v>17000</v>
      </c>
      <c r="H378" s="3" t="n">
        <v>1</v>
      </c>
      <c r="I378" s="5" t="n">
        <v>45808</v>
      </c>
      <c r="J378" s="2" t="s">
        <v>42</v>
      </c>
      <c r="K378" s="3" t="n">
        <v>1</v>
      </c>
      <c r="L378" s="4" t="n">
        <v>545.63</v>
      </c>
      <c r="M378" s="4" t="n">
        <v>5286.53</v>
      </c>
      <c r="N378" s="3" t="n">
        <v>19</v>
      </c>
      <c r="O378" s="4" t="n">
        <v>32.99</v>
      </c>
      <c r="P378" s="3" t="n">
        <v>2</v>
      </c>
      <c r="Q378" s="4" t="n">
        <v>0</v>
      </c>
      <c r="R378" s="4" t="n">
        <v>0</v>
      </c>
      <c r="S378" s="2"/>
      <c r="T378" s="2"/>
      <c r="U378" s="3" t="n">
        <v>505</v>
      </c>
      <c r="V378" s="3" t="n">
        <v>0</v>
      </c>
    </row>
    <row r="379" customFormat="false" ht="15" hidden="false" customHeight="false" outlineLevel="0" collapsed="false">
      <c r="A379" s="2" t="s">
        <v>448</v>
      </c>
      <c r="B379" s="3" t="n">
        <v>52</v>
      </c>
      <c r="C379" s="2" t="s">
        <v>29</v>
      </c>
      <c r="D379" s="2" t="s">
        <v>51</v>
      </c>
      <c r="E379" s="2" t="s">
        <v>52</v>
      </c>
      <c r="F379" s="2" t="s">
        <v>26</v>
      </c>
      <c r="G379" s="4" t="n">
        <v>31500</v>
      </c>
      <c r="H379" s="3" t="n">
        <v>23</v>
      </c>
      <c r="I379" s="5" t="n">
        <v>37820</v>
      </c>
      <c r="J379" s="2" t="s">
        <v>27</v>
      </c>
      <c r="K379" s="2"/>
      <c r="L379" s="4" t="n">
        <v>1973.85</v>
      </c>
      <c r="M379" s="2"/>
      <c r="N379" s="3" t="n">
        <v>23</v>
      </c>
      <c r="O379" s="4" t="n">
        <v>37.48</v>
      </c>
      <c r="P379" s="3" t="n">
        <v>6</v>
      </c>
      <c r="Q379" s="2"/>
      <c r="R379" s="2"/>
      <c r="S379" s="4" t="n">
        <v>0</v>
      </c>
      <c r="T379" s="4" t="n">
        <v>0</v>
      </c>
      <c r="U379" s="3" t="n">
        <v>654</v>
      </c>
      <c r="V379" s="2"/>
    </row>
    <row r="380" customFormat="false" ht="15" hidden="false" customHeight="false" outlineLevel="0" collapsed="false">
      <c r="A380" s="2" t="s">
        <v>449</v>
      </c>
      <c r="B380" s="3" t="n">
        <v>52</v>
      </c>
      <c r="C380" s="2" t="s">
        <v>23</v>
      </c>
      <c r="D380" s="2" t="s">
        <v>44</v>
      </c>
      <c r="E380" s="2" t="s">
        <v>93</v>
      </c>
      <c r="F380" s="2" t="s">
        <v>26</v>
      </c>
      <c r="G380" s="4" t="n">
        <v>6700</v>
      </c>
      <c r="H380" s="3" t="n">
        <v>5</v>
      </c>
      <c r="I380" s="5" t="n">
        <v>44147</v>
      </c>
      <c r="J380" s="2" t="s">
        <v>46</v>
      </c>
      <c r="K380" s="3" t="n">
        <v>1</v>
      </c>
      <c r="L380" s="4" t="n">
        <v>417.85</v>
      </c>
      <c r="M380" s="4" t="n">
        <v>0</v>
      </c>
      <c r="N380" s="3" t="n">
        <v>27</v>
      </c>
      <c r="O380" s="4" t="n">
        <v>30.98</v>
      </c>
      <c r="P380" s="3" t="n">
        <v>0</v>
      </c>
      <c r="Q380" s="4" t="n">
        <v>1500</v>
      </c>
      <c r="R380" s="4" t="n">
        <v>374.19</v>
      </c>
      <c r="S380" s="4" t="n">
        <v>0</v>
      </c>
      <c r="T380" s="4" t="n">
        <v>0</v>
      </c>
      <c r="U380" s="3" t="n">
        <v>511</v>
      </c>
      <c r="V380" s="3" t="n">
        <v>1</v>
      </c>
    </row>
    <row r="381" customFormat="false" ht="15" hidden="false" customHeight="false" outlineLevel="0" collapsed="false">
      <c r="A381" s="2" t="s">
        <v>450</v>
      </c>
      <c r="B381" s="3" t="n">
        <v>45</v>
      </c>
      <c r="C381" s="2" t="s">
        <v>29</v>
      </c>
      <c r="D381" s="2" t="s">
        <v>100</v>
      </c>
      <c r="E381" s="2" t="s">
        <v>52</v>
      </c>
      <c r="F381" s="2" t="s">
        <v>38</v>
      </c>
      <c r="G381" s="4" t="n">
        <v>36700</v>
      </c>
      <c r="H381" s="2"/>
      <c r="I381" s="5" t="n">
        <v>40283</v>
      </c>
      <c r="J381" s="2" t="s">
        <v>42</v>
      </c>
      <c r="K381" s="3" t="n">
        <v>1</v>
      </c>
      <c r="L381" s="4" t="n">
        <v>1081.04</v>
      </c>
      <c r="M381" s="4" t="n">
        <v>13831.02</v>
      </c>
      <c r="N381" s="3" t="n">
        <v>27</v>
      </c>
      <c r="O381" s="4" t="n">
        <v>60.88</v>
      </c>
      <c r="P381" s="3" t="n">
        <v>3</v>
      </c>
      <c r="Q381" s="4" t="n">
        <v>7000</v>
      </c>
      <c r="R381" s="4" t="n">
        <v>2574.25</v>
      </c>
      <c r="S381" s="4" t="n">
        <v>0</v>
      </c>
      <c r="T381" s="4" t="n">
        <v>0</v>
      </c>
      <c r="U381" s="3" t="n">
        <v>736</v>
      </c>
      <c r="V381" s="2"/>
    </row>
    <row r="382" customFormat="false" ht="15" hidden="false" customHeight="false" outlineLevel="0" collapsed="false">
      <c r="A382" s="2" t="s">
        <v>451</v>
      </c>
      <c r="B382" s="3" t="n">
        <v>43</v>
      </c>
      <c r="C382" s="2" t="s">
        <v>23</v>
      </c>
      <c r="D382" s="2" t="s">
        <v>40</v>
      </c>
      <c r="E382" s="2" t="s">
        <v>49</v>
      </c>
      <c r="F382" s="2" t="s">
        <v>26</v>
      </c>
      <c r="G382" s="4" t="n">
        <v>22100</v>
      </c>
      <c r="H382" s="3" t="n">
        <v>9</v>
      </c>
      <c r="I382" s="5" t="n">
        <v>42803</v>
      </c>
      <c r="J382" s="2" t="s">
        <v>42</v>
      </c>
      <c r="K382" s="3" t="n">
        <v>3</v>
      </c>
      <c r="L382" s="4" t="n">
        <v>2762.12</v>
      </c>
      <c r="M382" s="4" t="n">
        <v>16370.9</v>
      </c>
      <c r="N382" s="3" t="n">
        <v>20</v>
      </c>
      <c r="O382" s="4" t="n">
        <v>45.27</v>
      </c>
      <c r="P382" s="3" t="n">
        <v>6</v>
      </c>
      <c r="Q382" s="4" t="n">
        <v>4000</v>
      </c>
      <c r="R382" s="4" t="n">
        <v>146.45</v>
      </c>
      <c r="S382" s="4" t="n">
        <v>0</v>
      </c>
      <c r="T382" s="4" t="n">
        <v>0</v>
      </c>
      <c r="U382" s="3" t="n">
        <v>645</v>
      </c>
      <c r="V382" s="3" t="n">
        <v>0</v>
      </c>
    </row>
    <row r="383" customFormat="false" ht="15" hidden="false" customHeight="false" outlineLevel="0" collapsed="false">
      <c r="A383" s="2" t="s">
        <v>452</v>
      </c>
      <c r="B383" s="3" t="n">
        <v>50</v>
      </c>
      <c r="C383" s="2" t="s">
        <v>23</v>
      </c>
      <c r="D383" s="2" t="s">
        <v>67</v>
      </c>
      <c r="E383" s="2" t="s">
        <v>37</v>
      </c>
      <c r="F383" s="2" t="s">
        <v>26</v>
      </c>
      <c r="G383" s="4" t="n">
        <v>20200</v>
      </c>
      <c r="H383" s="3" t="n">
        <v>10</v>
      </c>
      <c r="I383" s="5" t="n">
        <v>42335</v>
      </c>
      <c r="J383" s="2" t="s">
        <v>34</v>
      </c>
      <c r="K383" s="3" t="n">
        <v>1</v>
      </c>
      <c r="L383" s="4" t="n">
        <v>1861.65</v>
      </c>
      <c r="M383" s="4" t="n">
        <v>12450.15</v>
      </c>
      <c r="N383" s="3" t="n">
        <v>24</v>
      </c>
      <c r="O383" s="4" t="n">
        <v>34.07</v>
      </c>
      <c r="P383" s="3" t="n">
        <v>0</v>
      </c>
      <c r="Q383" s="4" t="n">
        <v>4000</v>
      </c>
      <c r="R383" s="4" t="n">
        <v>176.43</v>
      </c>
      <c r="S383" s="4" t="n">
        <v>0</v>
      </c>
      <c r="T383" s="4" t="n">
        <v>0</v>
      </c>
      <c r="U383" s="3" t="n">
        <v>594</v>
      </c>
      <c r="V383" s="3" t="n">
        <v>0</v>
      </c>
    </row>
    <row r="384" customFormat="false" ht="15" hidden="false" customHeight="false" outlineLevel="0" collapsed="false">
      <c r="A384" s="2" t="s">
        <v>453</v>
      </c>
      <c r="B384" s="3" t="n">
        <v>50</v>
      </c>
      <c r="C384" s="2" t="s">
        <v>29</v>
      </c>
      <c r="D384" s="2" t="s">
        <v>40</v>
      </c>
      <c r="E384" s="2"/>
      <c r="F384" s="2" t="s">
        <v>26</v>
      </c>
      <c r="G384" s="2"/>
      <c r="H384" s="3" t="n">
        <v>24</v>
      </c>
      <c r="I384" s="5" t="n">
        <v>37278</v>
      </c>
      <c r="J384" s="2" t="s">
        <v>46</v>
      </c>
      <c r="K384" s="3" t="n">
        <v>1</v>
      </c>
      <c r="L384" s="4" t="n">
        <v>29488.09</v>
      </c>
      <c r="M384" s="4" t="n">
        <v>0</v>
      </c>
      <c r="N384" s="3" t="n">
        <v>50</v>
      </c>
      <c r="O384" s="4" t="n">
        <v>95.68</v>
      </c>
      <c r="P384" s="3" t="n">
        <v>4</v>
      </c>
      <c r="Q384" s="2"/>
      <c r="R384" s="2"/>
      <c r="S384" s="4" t="n">
        <v>0</v>
      </c>
      <c r="T384" s="4" t="n">
        <v>0</v>
      </c>
      <c r="U384" s="3" t="n">
        <v>625</v>
      </c>
      <c r="V384" s="2"/>
    </row>
    <row r="385" customFormat="false" ht="15" hidden="false" customHeight="false" outlineLevel="0" collapsed="false">
      <c r="A385" s="2" t="s">
        <v>454</v>
      </c>
      <c r="B385" s="3" t="n">
        <v>48</v>
      </c>
      <c r="C385" s="2" t="s">
        <v>23</v>
      </c>
      <c r="D385" s="2" t="s">
        <v>51</v>
      </c>
      <c r="E385" s="2" t="s">
        <v>37</v>
      </c>
      <c r="F385" s="2" t="s">
        <v>60</v>
      </c>
      <c r="G385" s="4" t="n">
        <v>30500</v>
      </c>
      <c r="H385" s="3" t="n">
        <v>2</v>
      </c>
      <c r="I385" s="5" t="n">
        <v>45304</v>
      </c>
      <c r="J385" s="2" t="s">
        <v>27</v>
      </c>
      <c r="K385" s="3" t="n">
        <v>2</v>
      </c>
      <c r="L385" s="4" t="n">
        <v>-1857.34</v>
      </c>
      <c r="M385" s="4" t="n">
        <v>3077.86</v>
      </c>
      <c r="N385" s="3" t="n">
        <v>23</v>
      </c>
      <c r="O385" s="4" t="n">
        <v>90.18</v>
      </c>
      <c r="P385" s="3" t="n">
        <v>5</v>
      </c>
      <c r="Q385" s="2"/>
      <c r="R385" s="2"/>
      <c r="S385" s="4" t="n">
        <v>151000</v>
      </c>
      <c r="T385" s="4" t="n">
        <v>1100</v>
      </c>
      <c r="U385" s="3" t="n">
        <v>605</v>
      </c>
      <c r="V385" s="3" t="n">
        <v>0</v>
      </c>
    </row>
    <row r="386" customFormat="false" ht="15" hidden="false" customHeight="false" outlineLevel="0" collapsed="false">
      <c r="A386" s="2" t="s">
        <v>455</v>
      </c>
      <c r="B386" s="3" t="n">
        <v>38</v>
      </c>
      <c r="C386" s="2" t="s">
        <v>23</v>
      </c>
      <c r="D386" s="2" t="s">
        <v>98</v>
      </c>
      <c r="E386" s="2" t="s">
        <v>52</v>
      </c>
      <c r="F386" s="2" t="s">
        <v>60</v>
      </c>
      <c r="G386" s="4" t="n">
        <v>47400</v>
      </c>
      <c r="H386" s="3" t="n">
        <v>5</v>
      </c>
      <c r="I386" s="5" t="n">
        <v>44427</v>
      </c>
      <c r="J386" s="2" t="s">
        <v>46</v>
      </c>
      <c r="K386" s="3" t="n">
        <v>1</v>
      </c>
      <c r="L386" s="4" t="n">
        <v>11800.61</v>
      </c>
      <c r="M386" s="4" t="n">
        <v>0</v>
      </c>
      <c r="N386" s="3" t="n">
        <v>33</v>
      </c>
      <c r="O386" s="4" t="n">
        <v>58.78</v>
      </c>
      <c r="P386" s="3" t="n">
        <v>4</v>
      </c>
      <c r="Q386" s="4" t="n">
        <v>10000</v>
      </c>
      <c r="R386" s="4" t="n">
        <v>1583.58</v>
      </c>
      <c r="S386" s="2"/>
      <c r="T386" s="2"/>
      <c r="U386" s="3" t="n">
        <v>676</v>
      </c>
      <c r="V386" s="3" t="n">
        <v>0</v>
      </c>
    </row>
    <row r="387" customFormat="false" ht="15" hidden="false" customHeight="false" outlineLevel="0" collapsed="false">
      <c r="A387" s="2" t="s">
        <v>456</v>
      </c>
      <c r="B387" s="3" t="n">
        <v>38</v>
      </c>
      <c r="C387" s="2" t="s">
        <v>23</v>
      </c>
      <c r="D387" s="2" t="s">
        <v>56</v>
      </c>
      <c r="E387" s="2" t="s">
        <v>52</v>
      </c>
      <c r="F387" s="2" t="s">
        <v>60</v>
      </c>
      <c r="G387" s="4" t="n">
        <v>16300</v>
      </c>
      <c r="H387" s="3" t="n">
        <v>15</v>
      </c>
      <c r="I387" s="5" t="n">
        <v>40693</v>
      </c>
      <c r="J387" s="2" t="s">
        <v>46</v>
      </c>
      <c r="K387" s="3" t="n">
        <v>1</v>
      </c>
      <c r="L387" s="4" t="n">
        <v>2155.78</v>
      </c>
      <c r="M387" s="4" t="n">
        <v>38631.69</v>
      </c>
      <c r="N387" s="3" t="n">
        <v>23</v>
      </c>
      <c r="O387" s="4" t="n">
        <v>22.87</v>
      </c>
      <c r="P387" s="3" t="n">
        <v>3</v>
      </c>
      <c r="Q387" s="4" t="n">
        <v>2000</v>
      </c>
      <c r="R387" s="4" t="n">
        <v>1252.1</v>
      </c>
      <c r="S387" s="2"/>
      <c r="T387" s="2"/>
      <c r="U387" s="3" t="n">
        <v>610</v>
      </c>
      <c r="V387" s="3" t="n">
        <v>0</v>
      </c>
    </row>
    <row r="388" customFormat="false" ht="15" hidden="false" customHeight="false" outlineLevel="0" collapsed="false">
      <c r="A388" s="2" t="s">
        <v>457</v>
      </c>
      <c r="B388" s="3" t="n">
        <v>49</v>
      </c>
      <c r="C388" s="2" t="s">
        <v>23</v>
      </c>
      <c r="D388" s="2" t="s">
        <v>62</v>
      </c>
      <c r="E388" s="2" t="s">
        <v>63</v>
      </c>
      <c r="F388" s="2" t="s">
        <v>26</v>
      </c>
      <c r="G388" s="4" t="n">
        <v>38600</v>
      </c>
      <c r="H388" s="3" t="n">
        <v>7</v>
      </c>
      <c r="I388" s="5" t="n">
        <v>43533</v>
      </c>
      <c r="J388" s="2" t="s">
        <v>27</v>
      </c>
      <c r="K388" s="3" t="n">
        <v>1</v>
      </c>
      <c r="L388" s="2"/>
      <c r="M388" s="4" t="n">
        <v>12109.35</v>
      </c>
      <c r="N388" s="3" t="n">
        <v>28</v>
      </c>
      <c r="O388" s="4" t="n">
        <v>74.19</v>
      </c>
      <c r="P388" s="3" t="n">
        <v>4</v>
      </c>
      <c r="Q388" s="4" t="n">
        <v>8500</v>
      </c>
      <c r="R388" s="4" t="n">
        <v>1842.72</v>
      </c>
      <c r="S388" s="4" t="n">
        <v>0</v>
      </c>
      <c r="T388" s="4" t="n">
        <v>0</v>
      </c>
      <c r="U388" s="3" t="n">
        <v>622</v>
      </c>
      <c r="V388" s="3" t="n">
        <v>0</v>
      </c>
    </row>
    <row r="389" customFormat="false" ht="15" hidden="false" customHeight="false" outlineLevel="0" collapsed="false">
      <c r="A389" s="2" t="s">
        <v>458</v>
      </c>
      <c r="B389" s="3" t="n">
        <v>41</v>
      </c>
      <c r="C389" s="2" t="s">
        <v>23</v>
      </c>
      <c r="D389" s="2" t="s">
        <v>62</v>
      </c>
      <c r="E389" s="2" t="s">
        <v>49</v>
      </c>
      <c r="F389" s="2" t="s">
        <v>26</v>
      </c>
      <c r="G389" s="4" t="n">
        <v>24900</v>
      </c>
      <c r="H389" s="3" t="n">
        <v>10</v>
      </c>
      <c r="I389" s="5" t="n">
        <v>42573</v>
      </c>
      <c r="J389" s="2" t="s">
        <v>27</v>
      </c>
      <c r="K389" s="3" t="n">
        <v>2</v>
      </c>
      <c r="L389" s="4" t="n">
        <v>2708.18</v>
      </c>
      <c r="M389" s="4" t="n">
        <v>22829.35</v>
      </c>
      <c r="N389" s="3" t="n">
        <v>21</v>
      </c>
      <c r="O389" s="4" t="n">
        <v>43.62</v>
      </c>
      <c r="P389" s="3" t="n">
        <v>5</v>
      </c>
      <c r="Q389" s="4" t="n">
        <v>2500</v>
      </c>
      <c r="R389" s="4" t="n">
        <v>633.34</v>
      </c>
      <c r="S389" s="4" t="n">
        <v>0</v>
      </c>
      <c r="T389" s="4" t="n">
        <v>0</v>
      </c>
      <c r="U389" s="3" t="n">
        <v>634</v>
      </c>
      <c r="V389" s="3" t="n">
        <v>1</v>
      </c>
    </row>
    <row r="390" customFormat="false" ht="15" hidden="false" customHeight="false" outlineLevel="0" collapsed="false">
      <c r="A390" s="2" t="s">
        <v>459</v>
      </c>
      <c r="B390" s="3" t="n">
        <v>61</v>
      </c>
      <c r="C390" s="2" t="s">
        <v>23</v>
      </c>
      <c r="D390" s="2" t="s">
        <v>62</v>
      </c>
      <c r="E390" s="2" t="s">
        <v>37</v>
      </c>
      <c r="F390" s="2" t="s">
        <v>26</v>
      </c>
      <c r="G390" s="4" t="n">
        <v>39600</v>
      </c>
      <c r="H390" s="3" t="n">
        <v>7</v>
      </c>
      <c r="I390" s="5" t="n">
        <v>43621</v>
      </c>
      <c r="J390" s="2" t="s">
        <v>42</v>
      </c>
      <c r="K390" s="3" t="n">
        <v>3</v>
      </c>
      <c r="L390" s="4" t="n">
        <v>2584.34</v>
      </c>
      <c r="M390" s="4" t="n">
        <v>13838.61</v>
      </c>
      <c r="N390" s="3" t="n">
        <v>27</v>
      </c>
      <c r="O390" s="4" t="n">
        <v>27.64</v>
      </c>
      <c r="P390" s="3" t="n">
        <v>2</v>
      </c>
      <c r="Q390" s="4" t="n">
        <v>10000</v>
      </c>
      <c r="R390" s="4" t="n">
        <v>1240.33</v>
      </c>
      <c r="S390" s="2"/>
      <c r="T390" s="2"/>
      <c r="U390" s="3" t="n">
        <v>559</v>
      </c>
      <c r="V390" s="3" t="n">
        <v>1</v>
      </c>
    </row>
    <row r="391" customFormat="false" ht="15" hidden="false" customHeight="false" outlineLevel="0" collapsed="false">
      <c r="A391" s="2" t="s">
        <v>460</v>
      </c>
      <c r="B391" s="3" t="n">
        <v>42</v>
      </c>
      <c r="C391" s="2" t="s">
        <v>29</v>
      </c>
      <c r="D391" s="2" t="s">
        <v>40</v>
      </c>
      <c r="E391" s="2" t="s">
        <v>93</v>
      </c>
      <c r="F391" s="2" t="s">
        <v>26</v>
      </c>
      <c r="G391" s="4" t="n">
        <v>5700</v>
      </c>
      <c r="H391" s="3" t="n">
        <v>1</v>
      </c>
      <c r="I391" s="5" t="n">
        <v>45913</v>
      </c>
      <c r="J391" s="2" t="s">
        <v>27</v>
      </c>
      <c r="K391" s="3" t="n">
        <v>3</v>
      </c>
      <c r="L391" s="4" t="n">
        <v>324.28</v>
      </c>
      <c r="M391" s="4" t="n">
        <v>913.51</v>
      </c>
      <c r="N391" s="3" t="n">
        <v>12</v>
      </c>
      <c r="O391" s="4" t="n">
        <v>38.26</v>
      </c>
      <c r="P391" s="3" t="n">
        <v>8</v>
      </c>
      <c r="Q391" s="4" t="n">
        <v>1000</v>
      </c>
      <c r="R391" s="4" t="n">
        <v>218.88</v>
      </c>
      <c r="S391" s="2"/>
      <c r="T391" s="2"/>
      <c r="U391" s="3" t="n">
        <v>503</v>
      </c>
      <c r="V391" s="3" t="n">
        <v>2</v>
      </c>
    </row>
    <row r="392" customFormat="false" ht="15" hidden="false" customHeight="false" outlineLevel="0" collapsed="false">
      <c r="A392" s="2" t="s">
        <v>461</v>
      </c>
      <c r="B392" s="3" t="n">
        <v>43</v>
      </c>
      <c r="C392" s="2" t="s">
        <v>29</v>
      </c>
      <c r="D392" s="2" t="s">
        <v>51</v>
      </c>
      <c r="E392" s="2" t="s">
        <v>37</v>
      </c>
      <c r="F392" s="2" t="s">
        <v>26</v>
      </c>
      <c r="G392" s="2" t="s">
        <v>153</v>
      </c>
      <c r="H392" s="3" t="n">
        <v>9</v>
      </c>
      <c r="I392" s="5" t="n">
        <v>42962</v>
      </c>
      <c r="J392" s="2" t="s">
        <v>46</v>
      </c>
      <c r="K392" s="3" t="n">
        <v>1</v>
      </c>
      <c r="L392" s="4" t="n">
        <v>2070.63</v>
      </c>
      <c r="M392" s="4" t="n">
        <v>40929.44</v>
      </c>
      <c r="N392" s="3" t="n">
        <v>32</v>
      </c>
      <c r="O392" s="4" t="n">
        <v>61.28</v>
      </c>
      <c r="P392" s="3" t="n">
        <v>4</v>
      </c>
      <c r="Q392" s="4" t="n">
        <v>6000</v>
      </c>
      <c r="R392" s="4" t="n">
        <v>1372.2</v>
      </c>
      <c r="S392" s="4" t="n">
        <v>167000</v>
      </c>
      <c r="T392" s="4" t="n">
        <v>810</v>
      </c>
      <c r="U392" s="3" t="n">
        <v>642</v>
      </c>
      <c r="V392" s="2"/>
    </row>
    <row r="393" customFormat="false" ht="15" hidden="false" customHeight="false" outlineLevel="0" collapsed="false">
      <c r="A393" s="2" t="s">
        <v>462</v>
      </c>
      <c r="B393" s="3" t="n">
        <v>60</v>
      </c>
      <c r="C393" s="2" t="s">
        <v>29</v>
      </c>
      <c r="D393" s="2" t="s">
        <v>56</v>
      </c>
      <c r="E393" s="2" t="s">
        <v>37</v>
      </c>
      <c r="F393" s="2" t="s">
        <v>60</v>
      </c>
      <c r="G393" s="4" t="n">
        <v>49700</v>
      </c>
      <c r="H393" s="3" t="n">
        <v>21</v>
      </c>
      <c r="I393" s="5" t="n">
        <v>38379</v>
      </c>
      <c r="J393" s="2" t="s">
        <v>27</v>
      </c>
      <c r="K393" s="3" t="n">
        <v>4</v>
      </c>
      <c r="L393" s="4" t="n">
        <v>5967.79</v>
      </c>
      <c r="M393" s="4" t="n">
        <v>62766.54</v>
      </c>
      <c r="N393" s="3" t="n">
        <v>32</v>
      </c>
      <c r="O393" s="4" t="n">
        <v>60.7</v>
      </c>
      <c r="P393" s="3" t="n">
        <v>5</v>
      </c>
      <c r="Q393" s="4" t="n">
        <v>0</v>
      </c>
      <c r="R393" s="4" t="n">
        <v>0</v>
      </c>
      <c r="S393" s="2"/>
      <c r="T393" s="2"/>
      <c r="U393" s="3" t="n">
        <v>727</v>
      </c>
      <c r="V393" s="3" t="n">
        <v>0</v>
      </c>
    </row>
    <row r="394" customFormat="false" ht="15" hidden="false" customHeight="false" outlineLevel="0" collapsed="false">
      <c r="A394" s="2" t="s">
        <v>463</v>
      </c>
      <c r="B394" s="3" t="n">
        <v>48</v>
      </c>
      <c r="C394" s="2" t="s">
        <v>29</v>
      </c>
      <c r="D394" s="2" t="s">
        <v>67</v>
      </c>
      <c r="E394" s="2" t="s">
        <v>93</v>
      </c>
      <c r="F394" s="2" t="s">
        <v>26</v>
      </c>
      <c r="G394" s="4" t="n">
        <v>4900</v>
      </c>
      <c r="H394" s="3" t="n">
        <v>11</v>
      </c>
      <c r="I394" s="5" t="n">
        <v>41911</v>
      </c>
      <c r="J394" s="2" t="s">
        <v>46</v>
      </c>
      <c r="K394" s="3" t="n">
        <v>2</v>
      </c>
      <c r="L394" s="4" t="n">
        <v>-1951.77</v>
      </c>
      <c r="M394" s="4" t="n">
        <v>2750.83</v>
      </c>
      <c r="N394" s="3" t="n">
        <v>14</v>
      </c>
      <c r="O394" s="2"/>
      <c r="P394" s="3" t="n">
        <v>2</v>
      </c>
      <c r="Q394" s="4" t="n">
        <v>500</v>
      </c>
      <c r="R394" s="4" t="n">
        <v>193.68</v>
      </c>
      <c r="S394" s="4" t="n">
        <v>0</v>
      </c>
      <c r="T394" s="4" t="n">
        <v>0</v>
      </c>
      <c r="U394" s="3" t="n">
        <v>540</v>
      </c>
      <c r="V394" s="3" t="n">
        <v>0</v>
      </c>
    </row>
    <row r="395" customFormat="false" ht="15" hidden="false" customHeight="false" outlineLevel="0" collapsed="false">
      <c r="A395" s="2" t="s">
        <v>464</v>
      </c>
      <c r="B395" s="3" t="n">
        <v>65</v>
      </c>
      <c r="C395" s="2" t="s">
        <v>29</v>
      </c>
      <c r="D395" s="2" t="s">
        <v>100</v>
      </c>
      <c r="E395" s="2" t="s">
        <v>25</v>
      </c>
      <c r="F395" s="2" t="s">
        <v>38</v>
      </c>
      <c r="G395" s="4" t="n">
        <v>32200</v>
      </c>
      <c r="H395" s="3" t="n">
        <v>6</v>
      </c>
      <c r="I395" s="5" t="n">
        <v>44038</v>
      </c>
      <c r="J395" s="2" t="s">
        <v>46</v>
      </c>
      <c r="K395" s="3" t="n">
        <v>3</v>
      </c>
      <c r="L395" s="4" t="n">
        <v>810.97</v>
      </c>
      <c r="M395" s="4" t="n">
        <v>23446.4</v>
      </c>
      <c r="N395" s="3" t="n">
        <v>25</v>
      </c>
      <c r="O395" s="4" t="n">
        <v>49.88</v>
      </c>
      <c r="P395" s="3" t="n">
        <v>0</v>
      </c>
      <c r="Q395" s="4" t="n">
        <v>6500</v>
      </c>
      <c r="R395" s="4" t="n">
        <v>1097.12</v>
      </c>
      <c r="S395" s="4" t="n">
        <v>0</v>
      </c>
      <c r="T395" s="4" t="n">
        <v>0</v>
      </c>
      <c r="U395" s="3" t="n">
        <v>578</v>
      </c>
      <c r="V395" s="3" t="n">
        <v>1</v>
      </c>
    </row>
    <row r="396" customFormat="false" ht="15" hidden="false" customHeight="false" outlineLevel="0" collapsed="false">
      <c r="A396" s="2" t="s">
        <v>465</v>
      </c>
      <c r="B396" s="3" t="n">
        <v>66</v>
      </c>
      <c r="C396" s="2" t="s">
        <v>29</v>
      </c>
      <c r="D396" s="2" t="s">
        <v>40</v>
      </c>
      <c r="E396" s="2" t="s">
        <v>41</v>
      </c>
      <c r="F396" s="2" t="s">
        <v>26</v>
      </c>
      <c r="G396" s="4" t="n">
        <v>20800</v>
      </c>
      <c r="H396" s="3" t="n">
        <v>29</v>
      </c>
      <c r="I396" s="5" t="n">
        <v>35621</v>
      </c>
      <c r="J396" s="2" t="s">
        <v>46</v>
      </c>
      <c r="K396" s="3" t="n">
        <v>2</v>
      </c>
      <c r="L396" s="4" t="n">
        <v>1332.67</v>
      </c>
      <c r="M396" s="4" t="n">
        <v>0</v>
      </c>
      <c r="N396" s="3" t="n">
        <v>23</v>
      </c>
      <c r="O396" s="4" t="n">
        <v>43.66</v>
      </c>
      <c r="P396" s="3" t="n">
        <v>3</v>
      </c>
      <c r="Q396" s="2"/>
      <c r="R396" s="2"/>
      <c r="S396" s="4" t="n">
        <v>0</v>
      </c>
      <c r="T396" s="4" t="n">
        <v>0</v>
      </c>
      <c r="U396" s="3" t="n">
        <v>705</v>
      </c>
      <c r="V396" s="3" t="n">
        <v>1</v>
      </c>
    </row>
    <row r="397" customFormat="false" ht="15" hidden="false" customHeight="false" outlineLevel="0" collapsed="false">
      <c r="A397" s="2" t="s">
        <v>466</v>
      </c>
      <c r="B397" s="3" t="n">
        <v>18</v>
      </c>
      <c r="C397" s="2" t="s">
        <v>29</v>
      </c>
      <c r="D397" s="2" t="s">
        <v>51</v>
      </c>
      <c r="E397" s="2" t="s">
        <v>134</v>
      </c>
      <c r="F397" s="2" t="s">
        <v>38</v>
      </c>
      <c r="G397" s="4" t="n">
        <v>6000</v>
      </c>
      <c r="H397" s="3" t="n">
        <v>0</v>
      </c>
      <c r="I397" s="5" t="n">
        <v>46186</v>
      </c>
      <c r="J397" s="2" t="s">
        <v>46</v>
      </c>
      <c r="K397" s="3" t="n">
        <v>1</v>
      </c>
      <c r="L397" s="4" t="n">
        <v>292.62</v>
      </c>
      <c r="M397" s="4" t="n">
        <v>0</v>
      </c>
      <c r="N397" s="3" t="n">
        <v>9999</v>
      </c>
      <c r="O397" s="4" t="n">
        <v>35.91</v>
      </c>
      <c r="P397" s="3" t="n">
        <v>4</v>
      </c>
      <c r="Q397" s="4" t="n">
        <v>0</v>
      </c>
      <c r="R397" s="4" t="n">
        <v>0</v>
      </c>
      <c r="S397" s="2"/>
      <c r="T397" s="2"/>
      <c r="U397" s="3" t="n">
        <v>693</v>
      </c>
      <c r="V397" s="3" t="n">
        <v>0</v>
      </c>
    </row>
    <row r="398" customFormat="false" ht="15" hidden="false" customHeight="false" outlineLevel="0" collapsed="false">
      <c r="A398" s="2" t="s">
        <v>467</v>
      </c>
      <c r="B398" s="3" t="n">
        <v>54</v>
      </c>
      <c r="C398" s="2" t="s">
        <v>29</v>
      </c>
      <c r="D398" s="2" t="s">
        <v>40</v>
      </c>
      <c r="E398" s="2" t="s">
        <v>37</v>
      </c>
      <c r="F398" s="2" t="s">
        <v>38</v>
      </c>
      <c r="G398" s="4" t="n">
        <v>25700</v>
      </c>
      <c r="H398" s="3" t="n">
        <v>11</v>
      </c>
      <c r="I398" s="5" t="n">
        <v>42001</v>
      </c>
      <c r="J398" s="2" t="s">
        <v>46</v>
      </c>
      <c r="K398" s="3" t="n">
        <v>5</v>
      </c>
      <c r="L398" s="4" t="n">
        <v>1149.15</v>
      </c>
      <c r="M398" s="4" t="n">
        <v>28892.49</v>
      </c>
      <c r="N398" s="3" t="n">
        <v>24</v>
      </c>
      <c r="O398" s="4" t="n">
        <v>44.36</v>
      </c>
      <c r="P398" s="3" t="n">
        <v>4</v>
      </c>
      <c r="Q398" s="4" t="n">
        <v>4000</v>
      </c>
      <c r="R398" s="4" t="n">
        <v>1151.89</v>
      </c>
      <c r="S398" s="4" t="n">
        <v>99000</v>
      </c>
      <c r="T398" s="4" t="n">
        <v>500</v>
      </c>
      <c r="U398" s="3" t="n">
        <v>0</v>
      </c>
      <c r="V398" s="3" t="n">
        <v>0</v>
      </c>
    </row>
    <row r="399" customFormat="false" ht="15" hidden="false" customHeight="false" outlineLevel="0" collapsed="false">
      <c r="A399" s="2" t="s">
        <v>468</v>
      </c>
      <c r="B399" s="3" t="n">
        <v>71</v>
      </c>
      <c r="C399" s="2" t="s">
        <v>23</v>
      </c>
      <c r="D399" s="2" t="s">
        <v>136</v>
      </c>
      <c r="E399" s="2" t="s">
        <v>41</v>
      </c>
      <c r="F399" s="2" t="s">
        <v>60</v>
      </c>
      <c r="G399" s="4" t="n">
        <v>15100</v>
      </c>
      <c r="H399" s="3" t="n">
        <v>35</v>
      </c>
      <c r="I399" s="5" t="n">
        <v>33260</v>
      </c>
      <c r="J399" s="2" t="s">
        <v>46</v>
      </c>
      <c r="K399" s="2"/>
      <c r="L399" s="4" t="n">
        <v>1155.01</v>
      </c>
      <c r="M399" s="4" t="n">
        <v>0</v>
      </c>
      <c r="N399" s="3" t="n">
        <v>23</v>
      </c>
      <c r="O399" s="4" t="n">
        <v>36.62</v>
      </c>
      <c r="P399" s="3" t="n">
        <v>2</v>
      </c>
      <c r="Q399" s="2"/>
      <c r="R399" s="2"/>
      <c r="S399" s="4" t="n">
        <v>0</v>
      </c>
      <c r="T399" s="4" t="n">
        <v>0</v>
      </c>
      <c r="U399" s="3" t="n">
        <v>695</v>
      </c>
      <c r="V399" s="3" t="n">
        <v>0</v>
      </c>
    </row>
    <row r="400" customFormat="false" ht="15" hidden="false" customHeight="false" outlineLevel="0" collapsed="false">
      <c r="A400" s="2" t="s">
        <v>469</v>
      </c>
      <c r="B400" s="3" t="n">
        <v>68</v>
      </c>
      <c r="C400" s="2" t="s">
        <v>29</v>
      </c>
      <c r="D400" s="2" t="s">
        <v>67</v>
      </c>
      <c r="E400" s="2" t="s">
        <v>41</v>
      </c>
      <c r="F400" s="2" t="s">
        <v>26</v>
      </c>
      <c r="G400" s="4" t="n">
        <v>14800</v>
      </c>
      <c r="H400" s="3" t="n">
        <v>2</v>
      </c>
      <c r="I400" s="5" t="n">
        <v>45225</v>
      </c>
      <c r="J400" s="2" t="s">
        <v>46</v>
      </c>
      <c r="K400" s="3" t="n">
        <v>1</v>
      </c>
      <c r="L400" s="4" t="n">
        <v>1488.31</v>
      </c>
      <c r="M400" s="4" t="n">
        <v>5487.89</v>
      </c>
      <c r="N400" s="3" t="n">
        <v>24</v>
      </c>
      <c r="O400" s="4" t="n">
        <v>36.52</v>
      </c>
      <c r="P400" s="3" t="n">
        <v>4</v>
      </c>
      <c r="Q400" s="4" t="n">
        <v>2000</v>
      </c>
      <c r="R400" s="4" t="n">
        <v>205.54</v>
      </c>
      <c r="S400" s="4" t="n">
        <v>0</v>
      </c>
      <c r="T400" s="4" t="n">
        <v>0</v>
      </c>
      <c r="U400" s="3" t="n">
        <v>529</v>
      </c>
      <c r="V400" s="3" t="n">
        <v>1</v>
      </c>
    </row>
    <row r="401" customFormat="false" ht="15" hidden="false" customHeight="false" outlineLevel="0" collapsed="false">
      <c r="A401" s="2" t="s">
        <v>470</v>
      </c>
      <c r="B401" s="3" t="n">
        <v>41</v>
      </c>
      <c r="C401" s="2" t="s">
        <v>23</v>
      </c>
      <c r="D401" s="2" t="s">
        <v>100</v>
      </c>
      <c r="E401" s="2" t="s">
        <v>37</v>
      </c>
      <c r="F401" s="2" t="s">
        <v>38</v>
      </c>
      <c r="G401" s="4" t="n">
        <v>24300</v>
      </c>
      <c r="H401" s="2"/>
      <c r="I401" s="5" t="n">
        <v>42006</v>
      </c>
      <c r="J401" s="2" t="s">
        <v>34</v>
      </c>
      <c r="K401" s="3" t="n">
        <v>3</v>
      </c>
      <c r="L401" s="4" t="n">
        <v>1044.55</v>
      </c>
      <c r="M401" s="4" t="n">
        <v>0</v>
      </c>
      <c r="N401" s="3" t="n">
        <v>29</v>
      </c>
      <c r="O401" s="4" t="n">
        <v>65.34</v>
      </c>
      <c r="P401" s="3" t="n">
        <v>1</v>
      </c>
      <c r="Q401" s="2"/>
      <c r="R401" s="2"/>
      <c r="S401" s="4" t="n">
        <v>60000</v>
      </c>
      <c r="T401" s="4" t="n">
        <v>379</v>
      </c>
      <c r="U401" s="3" t="n">
        <v>622</v>
      </c>
      <c r="V401" s="2"/>
    </row>
    <row r="402" customFormat="false" ht="15" hidden="false" customHeight="false" outlineLevel="0" collapsed="false">
      <c r="A402" s="2" t="s">
        <v>471</v>
      </c>
      <c r="B402" s="3" t="n">
        <v>18</v>
      </c>
      <c r="C402" s="2" t="s">
        <v>23</v>
      </c>
      <c r="D402" s="2" t="s">
        <v>67</v>
      </c>
      <c r="E402" s="2" t="s">
        <v>134</v>
      </c>
      <c r="F402" s="2" t="s">
        <v>26</v>
      </c>
      <c r="G402" s="4" t="n">
        <v>7300</v>
      </c>
      <c r="H402" s="3" t="n">
        <v>0</v>
      </c>
      <c r="I402" s="5" t="n">
        <v>45955</v>
      </c>
      <c r="J402" s="2" t="s">
        <v>34</v>
      </c>
      <c r="K402" s="3" t="n">
        <v>1</v>
      </c>
      <c r="L402" s="4" t="n">
        <v>714.56</v>
      </c>
      <c r="M402" s="4" t="n">
        <v>1320.07</v>
      </c>
      <c r="N402" s="3" t="n">
        <v>20</v>
      </c>
      <c r="O402" s="4" t="n">
        <v>37.16</v>
      </c>
      <c r="P402" s="3" t="n">
        <v>1</v>
      </c>
      <c r="Q402" s="4" t="n">
        <v>1000</v>
      </c>
      <c r="R402" s="4" t="n">
        <v>369.57</v>
      </c>
      <c r="S402" s="2"/>
      <c r="T402" s="2"/>
      <c r="U402" s="3" t="n">
        <v>488</v>
      </c>
      <c r="V402" s="3" t="n">
        <v>0</v>
      </c>
    </row>
    <row r="403" customFormat="false" ht="15" hidden="false" customHeight="false" outlineLevel="0" collapsed="false">
      <c r="A403" s="2" t="s">
        <v>472</v>
      </c>
      <c r="B403" s="3" t="n">
        <v>50</v>
      </c>
      <c r="C403" s="2" t="s">
        <v>23</v>
      </c>
      <c r="D403" s="2" t="s">
        <v>48</v>
      </c>
      <c r="E403" s="2" t="s">
        <v>25</v>
      </c>
      <c r="F403" s="2" t="s">
        <v>38</v>
      </c>
      <c r="G403" s="4" t="n">
        <v>22400</v>
      </c>
      <c r="H403" s="3" t="n">
        <v>5</v>
      </c>
      <c r="I403" s="5" t="n">
        <v>44265</v>
      </c>
      <c r="J403" s="2" t="s">
        <v>46</v>
      </c>
      <c r="K403" s="3" t="n">
        <v>4</v>
      </c>
      <c r="L403" s="4" t="n">
        <v>-2204.4</v>
      </c>
      <c r="M403" s="4" t="n">
        <v>10195.18</v>
      </c>
      <c r="N403" s="3" t="n">
        <v>27</v>
      </c>
      <c r="O403" s="4" t="n">
        <v>55.05</v>
      </c>
      <c r="P403" s="3" t="n">
        <v>2</v>
      </c>
      <c r="Q403" s="4" t="n">
        <v>0</v>
      </c>
      <c r="R403" s="4" t="n">
        <v>0</v>
      </c>
      <c r="S403" s="4" t="n">
        <v>0</v>
      </c>
      <c r="T403" s="4" t="n">
        <v>0</v>
      </c>
      <c r="U403" s="3" t="n">
        <v>614</v>
      </c>
      <c r="V403" s="3" t="n">
        <v>0</v>
      </c>
    </row>
    <row r="404" customFormat="false" ht="15" hidden="false" customHeight="false" outlineLevel="0" collapsed="false">
      <c r="A404" s="2" t="s">
        <v>473</v>
      </c>
      <c r="B404" s="3" t="n">
        <v>27</v>
      </c>
      <c r="C404" s="2" t="s">
        <v>23</v>
      </c>
      <c r="D404" s="2" t="s">
        <v>40</v>
      </c>
      <c r="E404" s="2" t="s">
        <v>52</v>
      </c>
      <c r="F404" s="2" t="s">
        <v>38</v>
      </c>
      <c r="G404" s="4" t="n">
        <v>21700</v>
      </c>
      <c r="H404" s="3" t="n">
        <v>3</v>
      </c>
      <c r="I404" s="5" t="n">
        <v>44972</v>
      </c>
      <c r="J404" s="2" t="s">
        <v>34</v>
      </c>
      <c r="K404" s="3" t="n">
        <v>4</v>
      </c>
      <c r="L404" s="4" t="n">
        <v>2725.66</v>
      </c>
      <c r="M404" s="4" t="n">
        <v>11594.93</v>
      </c>
      <c r="N404" s="3" t="n">
        <v>25</v>
      </c>
      <c r="O404" s="4" t="n">
        <v>52.65</v>
      </c>
      <c r="P404" s="3" t="n">
        <v>1</v>
      </c>
      <c r="Q404" s="4" t="n">
        <v>5000</v>
      </c>
      <c r="R404" s="4" t="n">
        <v>979.17</v>
      </c>
      <c r="S404" s="4" t="n">
        <v>0</v>
      </c>
      <c r="T404" s="4" t="n">
        <v>0</v>
      </c>
      <c r="U404" s="3" t="n">
        <v>590</v>
      </c>
      <c r="V404" s="3" t="n">
        <v>0</v>
      </c>
    </row>
    <row r="405" customFormat="false" ht="15" hidden="false" customHeight="false" outlineLevel="0" collapsed="false">
      <c r="A405" s="2" t="s">
        <v>474</v>
      </c>
      <c r="B405" s="3" t="n">
        <v>35</v>
      </c>
      <c r="C405" s="2" t="s">
        <v>23</v>
      </c>
      <c r="D405" s="2" t="s">
        <v>62</v>
      </c>
      <c r="E405" s="2" t="s">
        <v>31</v>
      </c>
      <c r="F405" s="2" t="s">
        <v>26</v>
      </c>
      <c r="G405" s="4" t="n">
        <v>78800</v>
      </c>
      <c r="H405" s="3" t="n">
        <v>2</v>
      </c>
      <c r="I405" s="5" t="n">
        <v>45259</v>
      </c>
      <c r="J405" s="2" t="s">
        <v>27</v>
      </c>
      <c r="K405" s="3" t="n">
        <v>1</v>
      </c>
      <c r="L405" s="4" t="n">
        <v>3440.73</v>
      </c>
      <c r="M405" s="4" t="n">
        <v>0</v>
      </c>
      <c r="N405" s="3" t="n">
        <v>38</v>
      </c>
      <c r="O405" s="4" t="n">
        <v>60.93</v>
      </c>
      <c r="P405" s="3" t="n">
        <v>7</v>
      </c>
      <c r="Q405" s="4" t="n">
        <v>14500</v>
      </c>
      <c r="R405" s="4" t="n">
        <v>6318.64</v>
      </c>
      <c r="S405" s="4" t="n">
        <v>159000</v>
      </c>
      <c r="T405" s="4" t="n">
        <v>1010</v>
      </c>
      <c r="U405" s="3" t="n">
        <v>608</v>
      </c>
      <c r="V405" s="3" t="n">
        <v>1</v>
      </c>
    </row>
    <row r="406" customFormat="false" ht="15" hidden="false" customHeight="false" outlineLevel="0" collapsed="false">
      <c r="A406" s="2" t="s">
        <v>475</v>
      </c>
      <c r="B406" s="3" t="n">
        <v>45</v>
      </c>
      <c r="C406" s="2" t="s">
        <v>23</v>
      </c>
      <c r="D406" s="2" t="s">
        <v>24</v>
      </c>
      <c r="E406" s="2" t="s">
        <v>37</v>
      </c>
      <c r="F406" s="2" t="s">
        <v>103</v>
      </c>
      <c r="G406" s="4" t="n">
        <v>30700</v>
      </c>
      <c r="H406" s="3" t="n">
        <v>0</v>
      </c>
      <c r="I406" s="5" t="n">
        <v>45956</v>
      </c>
      <c r="J406" s="2" t="s">
        <v>27</v>
      </c>
      <c r="K406" s="3" t="n">
        <v>2</v>
      </c>
      <c r="L406" s="4" t="n">
        <v>6100.25</v>
      </c>
      <c r="M406" s="2"/>
      <c r="N406" s="3" t="n">
        <v>29</v>
      </c>
      <c r="O406" s="4" t="n">
        <v>34.5</v>
      </c>
      <c r="P406" s="3" t="n">
        <v>3</v>
      </c>
      <c r="Q406" s="4" t="n">
        <v>7500</v>
      </c>
      <c r="R406" s="4" t="n">
        <v>3129.57</v>
      </c>
      <c r="S406" s="4" t="n">
        <v>149000</v>
      </c>
      <c r="T406" s="4" t="n">
        <v>1069</v>
      </c>
      <c r="U406" s="3" t="n">
        <v>665</v>
      </c>
      <c r="V406" s="3" t="n">
        <v>0</v>
      </c>
    </row>
    <row r="407" customFormat="false" ht="15" hidden="false" customHeight="false" outlineLevel="0" collapsed="false">
      <c r="A407" s="2" t="s">
        <v>476</v>
      </c>
      <c r="B407" s="3" t="n">
        <v>49</v>
      </c>
      <c r="C407" s="2" t="s">
        <v>29</v>
      </c>
      <c r="D407" s="2" t="s">
        <v>62</v>
      </c>
      <c r="E407" s="2" t="s">
        <v>37</v>
      </c>
      <c r="F407" s="2" t="s">
        <v>26</v>
      </c>
      <c r="G407" s="4" t="n">
        <v>22800</v>
      </c>
      <c r="H407" s="3" t="n">
        <v>2</v>
      </c>
      <c r="I407" s="5" t="n">
        <v>45221</v>
      </c>
      <c r="J407" s="2" t="s">
        <v>27</v>
      </c>
      <c r="K407" s="3" t="n">
        <v>2</v>
      </c>
      <c r="L407" s="4" t="n">
        <v>1641.17</v>
      </c>
      <c r="M407" s="4" t="n">
        <v>4417.02</v>
      </c>
      <c r="N407" s="2"/>
      <c r="O407" s="4" t="n">
        <v>26.78</v>
      </c>
      <c r="P407" s="3" t="n">
        <v>4</v>
      </c>
      <c r="Q407" s="4" t="n">
        <v>5500</v>
      </c>
      <c r="R407" s="4" t="n">
        <v>164.5</v>
      </c>
      <c r="S407" s="2"/>
      <c r="T407" s="2"/>
      <c r="U407" s="3" t="n">
        <v>622</v>
      </c>
      <c r="V407" s="3" t="n">
        <v>0</v>
      </c>
    </row>
    <row r="408" customFormat="false" ht="15" hidden="false" customHeight="false" outlineLevel="0" collapsed="false">
      <c r="A408" s="2" t="s">
        <v>477</v>
      </c>
      <c r="B408" s="3" t="n">
        <v>43</v>
      </c>
      <c r="C408" s="2" t="s">
        <v>23</v>
      </c>
      <c r="D408" s="2" t="s">
        <v>40</v>
      </c>
      <c r="E408" s="2" t="s">
        <v>52</v>
      </c>
      <c r="F408" s="2" t="s">
        <v>26</v>
      </c>
      <c r="G408" s="4" t="n">
        <v>18100</v>
      </c>
      <c r="H408" s="3" t="n">
        <v>16</v>
      </c>
      <c r="I408" s="5" t="n">
        <v>40314</v>
      </c>
      <c r="J408" s="2" t="s">
        <v>27</v>
      </c>
      <c r="K408" s="3" t="n">
        <v>3</v>
      </c>
      <c r="L408" s="4" t="n">
        <v>2131.81</v>
      </c>
      <c r="M408" s="4" t="n">
        <v>18963.69</v>
      </c>
      <c r="N408" s="3" t="n">
        <v>18</v>
      </c>
      <c r="O408" s="4" t="n">
        <v>40.61</v>
      </c>
      <c r="P408" s="3" t="n">
        <v>7</v>
      </c>
      <c r="Q408" s="4" t="n">
        <v>3500</v>
      </c>
      <c r="R408" s="4" t="n">
        <v>66.2</v>
      </c>
      <c r="S408" s="4" t="n">
        <v>0</v>
      </c>
      <c r="T408" s="4" t="n">
        <v>0</v>
      </c>
      <c r="U408" s="3" t="n">
        <v>603</v>
      </c>
      <c r="V408" s="2"/>
    </row>
    <row r="409" customFormat="false" ht="15" hidden="false" customHeight="false" outlineLevel="0" collapsed="false">
      <c r="A409" s="2" t="s">
        <v>478</v>
      </c>
      <c r="B409" s="3" t="n">
        <v>46</v>
      </c>
      <c r="C409" s="2" t="s">
        <v>23</v>
      </c>
      <c r="D409" s="2" t="s">
        <v>67</v>
      </c>
      <c r="E409" s="2" t="s">
        <v>63</v>
      </c>
      <c r="F409" s="2" t="s">
        <v>26</v>
      </c>
      <c r="G409" s="4" t="n">
        <v>39200</v>
      </c>
      <c r="H409" s="3" t="n">
        <v>12</v>
      </c>
      <c r="I409" s="5" t="n">
        <v>41861</v>
      </c>
      <c r="J409" s="2" t="s">
        <v>27</v>
      </c>
      <c r="K409" s="2" t="s">
        <v>142</v>
      </c>
      <c r="L409" s="4" t="n">
        <v>3137.33</v>
      </c>
      <c r="M409" s="4" t="n">
        <v>0</v>
      </c>
      <c r="N409" s="3" t="n">
        <v>31</v>
      </c>
      <c r="O409" s="4" t="n">
        <v>54.02</v>
      </c>
      <c r="P409" s="3" t="n">
        <v>3</v>
      </c>
      <c r="Q409" s="4" t="n">
        <v>9000</v>
      </c>
      <c r="R409" s="4" t="n">
        <v>220.1</v>
      </c>
      <c r="S409" s="4" t="n">
        <v>0</v>
      </c>
      <c r="T409" s="4" t="n">
        <v>0</v>
      </c>
      <c r="U409" s="3" t="n">
        <v>604</v>
      </c>
      <c r="V409" s="3" t="n">
        <v>0</v>
      </c>
    </row>
    <row r="410" customFormat="false" ht="15" hidden="false" customHeight="false" outlineLevel="0" collapsed="false">
      <c r="A410" s="2" t="s">
        <v>479</v>
      </c>
      <c r="B410" s="3" t="n">
        <v>64</v>
      </c>
      <c r="C410" s="2" t="s">
        <v>23</v>
      </c>
      <c r="D410" s="2" t="s">
        <v>51</v>
      </c>
      <c r="E410" s="2" t="s">
        <v>31</v>
      </c>
      <c r="F410" s="2" t="s">
        <v>26</v>
      </c>
      <c r="G410" s="4" t="n">
        <v>82100</v>
      </c>
      <c r="H410" s="3" t="n">
        <v>14</v>
      </c>
      <c r="I410" s="5" t="n">
        <v>41125</v>
      </c>
      <c r="J410" s="2" t="s">
        <v>46</v>
      </c>
      <c r="K410" s="3" t="n">
        <v>3</v>
      </c>
      <c r="L410" s="4" t="n">
        <v>11409.95</v>
      </c>
      <c r="M410" s="4" t="n">
        <v>74582.92</v>
      </c>
      <c r="N410" s="3" t="n">
        <v>57</v>
      </c>
      <c r="O410" s="4" t="n">
        <v>76.46</v>
      </c>
      <c r="P410" s="3" t="n">
        <v>3</v>
      </c>
      <c r="Q410" s="4" t="n">
        <v>15000</v>
      </c>
      <c r="R410" s="4" t="n">
        <v>9227.83</v>
      </c>
      <c r="S410" s="2"/>
      <c r="T410" s="2"/>
      <c r="U410" s="3" t="n">
        <v>670</v>
      </c>
      <c r="V410" s="3" t="n">
        <v>1</v>
      </c>
    </row>
    <row r="411" customFormat="false" ht="15" hidden="false" customHeight="false" outlineLevel="0" collapsed="false">
      <c r="A411" s="2" t="s">
        <v>480</v>
      </c>
      <c r="B411" s="3" t="n">
        <v>69</v>
      </c>
      <c r="C411" s="2" t="s">
        <v>29</v>
      </c>
      <c r="D411" s="2" t="s">
        <v>40</v>
      </c>
      <c r="E411" s="2" t="s">
        <v>41</v>
      </c>
      <c r="F411" s="2" t="s">
        <v>38</v>
      </c>
      <c r="G411" s="4" t="n">
        <v>38300</v>
      </c>
      <c r="H411" s="3" t="n">
        <v>21</v>
      </c>
      <c r="I411" s="5" t="n">
        <v>38520</v>
      </c>
      <c r="J411" s="2" t="s">
        <v>46</v>
      </c>
      <c r="K411" s="3" t="n">
        <v>6</v>
      </c>
      <c r="L411" s="4" t="n">
        <v>2971.39</v>
      </c>
      <c r="M411" s="4" t="n">
        <v>65507.04</v>
      </c>
      <c r="N411" s="3" t="n">
        <v>34</v>
      </c>
      <c r="O411" s="4" t="n">
        <v>48.46</v>
      </c>
      <c r="P411" s="3" t="n">
        <v>1</v>
      </c>
      <c r="Q411" s="4" t="n">
        <v>7500</v>
      </c>
      <c r="R411" s="4" t="n">
        <v>2656.16</v>
      </c>
      <c r="S411" s="2"/>
      <c r="T411" s="2"/>
      <c r="U411" s="3" t="n">
        <v>626</v>
      </c>
      <c r="V411" s="2"/>
    </row>
    <row r="412" customFormat="false" ht="15" hidden="false" customHeight="false" outlineLevel="0" collapsed="false">
      <c r="A412" s="2" t="s">
        <v>481</v>
      </c>
      <c r="B412" s="3" t="n">
        <v>44</v>
      </c>
      <c r="C412" s="2" t="s">
        <v>23</v>
      </c>
      <c r="D412" s="2" t="s">
        <v>51</v>
      </c>
      <c r="E412" s="2" t="s">
        <v>63</v>
      </c>
      <c r="F412" s="2" t="s">
        <v>38</v>
      </c>
      <c r="G412" s="4" t="n">
        <v>37100</v>
      </c>
      <c r="H412" s="3" t="n">
        <v>7</v>
      </c>
      <c r="I412" s="5" t="n">
        <v>43503</v>
      </c>
      <c r="J412" s="2" t="s">
        <v>34</v>
      </c>
      <c r="K412" s="3" t="n">
        <v>4</v>
      </c>
      <c r="L412" s="4" t="n">
        <v>-261.1</v>
      </c>
      <c r="M412" s="4" t="n">
        <v>11055.03</v>
      </c>
      <c r="N412" s="3" t="n">
        <v>45</v>
      </c>
      <c r="O412" s="4" t="n">
        <v>75.76</v>
      </c>
      <c r="P412" s="3" t="n">
        <v>3</v>
      </c>
      <c r="Q412" s="4" t="n">
        <v>6000</v>
      </c>
      <c r="R412" s="4" t="n">
        <v>5109.99</v>
      </c>
      <c r="S412" s="4" t="n">
        <v>119000</v>
      </c>
      <c r="T412" s="4" t="n">
        <v>833</v>
      </c>
      <c r="U412" s="3" t="n">
        <v>629</v>
      </c>
      <c r="V412" s="3" t="n">
        <v>0</v>
      </c>
    </row>
    <row r="413" customFormat="false" ht="15" hidden="false" customHeight="false" outlineLevel="0" collapsed="false">
      <c r="A413" s="2" t="s">
        <v>482</v>
      </c>
      <c r="B413" s="3" t="n">
        <v>69</v>
      </c>
      <c r="C413" s="2" t="s">
        <v>29</v>
      </c>
      <c r="D413" s="2" t="s">
        <v>136</v>
      </c>
      <c r="E413" s="2" t="s">
        <v>41</v>
      </c>
      <c r="F413" s="2" t="s">
        <v>103</v>
      </c>
      <c r="G413" s="4" t="n">
        <v>16800</v>
      </c>
      <c r="H413" s="3" t="n">
        <v>11</v>
      </c>
      <c r="I413" s="5" t="n">
        <v>41923</v>
      </c>
      <c r="J413" s="2" t="s">
        <v>46</v>
      </c>
      <c r="K413" s="3" t="n">
        <v>2</v>
      </c>
      <c r="L413" s="4" t="n">
        <v>871.23</v>
      </c>
      <c r="M413" s="4" t="n">
        <v>9821.87</v>
      </c>
      <c r="N413" s="3" t="n">
        <v>23</v>
      </c>
      <c r="O413" s="4" t="n">
        <v>61.72</v>
      </c>
      <c r="P413" s="3" t="n">
        <v>3</v>
      </c>
      <c r="Q413" s="4" t="n">
        <v>4000</v>
      </c>
      <c r="R413" s="4" t="n">
        <v>675.2</v>
      </c>
      <c r="S413" s="4" t="n">
        <v>0</v>
      </c>
      <c r="T413" s="4" t="n">
        <v>0</v>
      </c>
      <c r="U413" s="2"/>
      <c r="V413" s="3" t="n">
        <v>1</v>
      </c>
    </row>
    <row r="414" customFormat="false" ht="15" hidden="false" customHeight="false" outlineLevel="0" collapsed="false">
      <c r="A414" s="2" t="s">
        <v>483</v>
      </c>
      <c r="B414" s="3" t="n">
        <v>51</v>
      </c>
      <c r="C414" s="2" t="s">
        <v>29</v>
      </c>
      <c r="D414" s="2" t="s">
        <v>40</v>
      </c>
      <c r="E414" s="2" t="s">
        <v>25</v>
      </c>
      <c r="F414" s="2" t="s">
        <v>26</v>
      </c>
      <c r="G414" s="4" t="n">
        <v>49500</v>
      </c>
      <c r="H414" s="3" t="n">
        <v>14</v>
      </c>
      <c r="I414" s="5" t="n">
        <v>41158</v>
      </c>
      <c r="J414" s="2" t="s">
        <v>46</v>
      </c>
      <c r="K414" s="3" t="n">
        <v>2</v>
      </c>
      <c r="L414" s="4" t="n">
        <v>7109.52</v>
      </c>
      <c r="M414" s="4" t="n">
        <v>81682.39</v>
      </c>
      <c r="N414" s="3" t="n">
        <v>41</v>
      </c>
      <c r="O414" s="4" t="n">
        <v>45.78</v>
      </c>
      <c r="P414" s="3" t="n">
        <v>2</v>
      </c>
      <c r="Q414" s="2"/>
      <c r="R414" s="2"/>
      <c r="S414" s="4" t="n">
        <v>225000</v>
      </c>
      <c r="T414" s="4" t="n">
        <v>1160</v>
      </c>
      <c r="U414" s="3" t="n">
        <v>734</v>
      </c>
      <c r="V414" s="3" t="n">
        <v>0</v>
      </c>
    </row>
    <row r="415" customFormat="false" ht="15" hidden="false" customHeight="false" outlineLevel="0" collapsed="false">
      <c r="A415" s="2" t="s">
        <v>484</v>
      </c>
      <c r="B415" s="3" t="n">
        <v>53</v>
      </c>
      <c r="C415" s="2" t="s">
        <v>29</v>
      </c>
      <c r="D415" s="2" t="s">
        <v>67</v>
      </c>
      <c r="E415" s="2" t="s">
        <v>31</v>
      </c>
      <c r="F415" s="2" t="s">
        <v>26</v>
      </c>
      <c r="G415" s="2"/>
      <c r="H415" s="3" t="n">
        <v>4</v>
      </c>
      <c r="I415" s="5" t="n">
        <v>44760</v>
      </c>
      <c r="J415" s="2" t="s">
        <v>34</v>
      </c>
      <c r="K415" s="3" t="n">
        <v>2</v>
      </c>
      <c r="L415" s="4" t="n">
        <v>3010.53</v>
      </c>
      <c r="M415" s="4" t="n">
        <v>34492.96</v>
      </c>
      <c r="N415" s="3" t="n">
        <v>45</v>
      </c>
      <c r="O415" s="4" t="n">
        <v>52.71</v>
      </c>
      <c r="P415" s="3" t="n">
        <v>1</v>
      </c>
      <c r="Q415" s="2"/>
      <c r="R415" s="2"/>
      <c r="S415" s="4" t="n">
        <v>0</v>
      </c>
      <c r="T415" s="4" t="n">
        <v>0</v>
      </c>
      <c r="U415" s="3" t="n">
        <v>557</v>
      </c>
      <c r="V415" s="2"/>
    </row>
    <row r="416" customFormat="false" ht="15" hidden="false" customHeight="false" outlineLevel="0" collapsed="false">
      <c r="A416" s="2" t="s">
        <v>485</v>
      </c>
      <c r="B416" s="3" t="n">
        <v>44</v>
      </c>
      <c r="C416" s="2" t="s">
        <v>29</v>
      </c>
      <c r="D416" s="2" t="s">
        <v>40</v>
      </c>
      <c r="E416" s="2" t="s">
        <v>37</v>
      </c>
      <c r="F416" s="2" t="s">
        <v>26</v>
      </c>
      <c r="G416" s="4" t="n">
        <v>31500</v>
      </c>
      <c r="H416" s="3" t="n">
        <v>14</v>
      </c>
      <c r="I416" s="5" t="n">
        <v>40988</v>
      </c>
      <c r="J416" s="2" t="s">
        <v>46</v>
      </c>
      <c r="K416" s="3" t="n">
        <v>2</v>
      </c>
      <c r="L416" s="4" t="n">
        <v>9221.42</v>
      </c>
      <c r="M416" s="4" t="n">
        <v>107770.81</v>
      </c>
      <c r="N416" s="3" t="n">
        <v>29</v>
      </c>
      <c r="O416" s="4" t="n">
        <v>38.58</v>
      </c>
      <c r="P416" s="3" t="n">
        <v>3</v>
      </c>
      <c r="Q416" s="4" t="n">
        <v>6000</v>
      </c>
      <c r="R416" s="4" t="n">
        <v>1835.05</v>
      </c>
      <c r="S416" s="4" t="n">
        <v>0</v>
      </c>
      <c r="T416" s="4" t="n">
        <v>0</v>
      </c>
      <c r="U416" s="3" t="n">
        <v>638</v>
      </c>
      <c r="V416" s="2"/>
    </row>
    <row r="417" customFormat="false" ht="15" hidden="false" customHeight="false" outlineLevel="0" collapsed="false">
      <c r="A417" s="2" t="s">
        <v>486</v>
      </c>
      <c r="B417" s="3" t="n">
        <v>52</v>
      </c>
      <c r="C417" s="2" t="s">
        <v>29</v>
      </c>
      <c r="D417" s="2" t="s">
        <v>67</v>
      </c>
      <c r="E417" s="2" t="s">
        <v>31</v>
      </c>
      <c r="F417" s="2" t="s">
        <v>60</v>
      </c>
      <c r="G417" s="4" t="n">
        <v>64000</v>
      </c>
      <c r="H417" s="3" t="n">
        <v>11</v>
      </c>
      <c r="I417" s="5" t="n">
        <v>42076</v>
      </c>
      <c r="J417" s="2" t="s">
        <v>46</v>
      </c>
      <c r="K417" s="3" t="n">
        <v>1</v>
      </c>
      <c r="L417" s="4" t="n">
        <v>3760.12</v>
      </c>
      <c r="M417" s="4" t="n">
        <v>58129.64</v>
      </c>
      <c r="N417" s="3" t="n">
        <v>35</v>
      </c>
      <c r="O417" s="4" t="n">
        <v>55.34</v>
      </c>
      <c r="P417" s="3" t="n">
        <v>4</v>
      </c>
      <c r="Q417" s="4" t="n">
        <v>13500</v>
      </c>
      <c r="R417" s="4" t="n">
        <v>3383.27</v>
      </c>
      <c r="S417" s="2"/>
      <c r="T417" s="2"/>
      <c r="U417" s="3" t="n">
        <v>693</v>
      </c>
      <c r="V417" s="3" t="n">
        <v>0</v>
      </c>
    </row>
    <row r="418" customFormat="false" ht="15" hidden="false" customHeight="false" outlineLevel="0" collapsed="false">
      <c r="A418" s="2" t="s">
        <v>487</v>
      </c>
      <c r="B418" s="3" t="n">
        <v>52</v>
      </c>
      <c r="C418" s="2" t="s">
        <v>29</v>
      </c>
      <c r="D418" s="2" t="s">
        <v>108</v>
      </c>
      <c r="E418" s="2" t="s">
        <v>31</v>
      </c>
      <c r="F418" s="2" t="s">
        <v>38</v>
      </c>
      <c r="G418" s="2"/>
      <c r="H418" s="3" t="n">
        <v>12</v>
      </c>
      <c r="I418" s="5" t="n">
        <v>41772</v>
      </c>
      <c r="J418" s="2" t="s">
        <v>34</v>
      </c>
      <c r="K418" s="3" t="n">
        <v>3</v>
      </c>
      <c r="L418" s="4" t="n">
        <v>6042.89</v>
      </c>
      <c r="M418" s="4" t="n">
        <v>0</v>
      </c>
      <c r="N418" s="3" t="n">
        <v>42</v>
      </c>
      <c r="O418" s="4" t="n">
        <v>32.94</v>
      </c>
      <c r="P418" s="3" t="n">
        <v>2</v>
      </c>
      <c r="Q418" s="4" t="n">
        <v>8500</v>
      </c>
      <c r="R418" s="4" t="n">
        <v>1030.67</v>
      </c>
      <c r="S418" s="4" t="n">
        <v>141000</v>
      </c>
      <c r="T418" s="4" t="n">
        <v>919</v>
      </c>
      <c r="U418" s="3" t="n">
        <v>626</v>
      </c>
      <c r="V418" s="3" t="n">
        <v>1</v>
      </c>
    </row>
    <row r="419" customFormat="false" ht="15" hidden="false" customHeight="false" outlineLevel="0" collapsed="false">
      <c r="A419" s="2" t="s">
        <v>488</v>
      </c>
      <c r="B419" s="3" t="n">
        <v>55</v>
      </c>
      <c r="C419" s="2" t="s">
        <v>29</v>
      </c>
      <c r="D419" s="2" t="s">
        <v>56</v>
      </c>
      <c r="E419" s="2" t="s">
        <v>63</v>
      </c>
      <c r="F419" s="2" t="s">
        <v>60</v>
      </c>
      <c r="G419" s="2"/>
      <c r="H419" s="3" t="n">
        <v>3</v>
      </c>
      <c r="I419" s="5" t="n">
        <v>44881</v>
      </c>
      <c r="J419" s="2" t="s">
        <v>27</v>
      </c>
      <c r="K419" s="3" t="n">
        <v>1</v>
      </c>
      <c r="L419" s="4" t="n">
        <v>8277.59</v>
      </c>
      <c r="M419" s="4" t="n">
        <v>0</v>
      </c>
      <c r="N419" s="3" t="n">
        <v>29</v>
      </c>
      <c r="O419" s="4" t="n">
        <v>55.81</v>
      </c>
      <c r="P419" s="3" t="n">
        <v>3</v>
      </c>
      <c r="Q419" s="4" t="n">
        <v>0</v>
      </c>
      <c r="R419" s="4" t="n">
        <v>0</v>
      </c>
      <c r="S419" s="4" t="n">
        <v>0</v>
      </c>
      <c r="T419" s="4" t="n">
        <v>0</v>
      </c>
      <c r="U419" s="3" t="n">
        <v>507</v>
      </c>
      <c r="V419" s="3" t="n">
        <v>2</v>
      </c>
    </row>
    <row r="420" customFormat="false" ht="15" hidden="false" customHeight="false" outlineLevel="0" collapsed="false">
      <c r="A420" s="2" t="s">
        <v>489</v>
      </c>
      <c r="B420" s="3" t="n">
        <v>29</v>
      </c>
      <c r="C420" s="2" t="s">
        <v>23</v>
      </c>
      <c r="D420" s="2" t="s">
        <v>201</v>
      </c>
      <c r="E420" s="2" t="s">
        <v>37</v>
      </c>
      <c r="F420" s="2" t="s">
        <v>26</v>
      </c>
      <c r="G420" s="4" t="n">
        <v>37200</v>
      </c>
      <c r="H420" s="3" t="n">
        <v>4</v>
      </c>
      <c r="I420" s="5" t="n">
        <v>44462</v>
      </c>
      <c r="J420" s="2" t="s">
        <v>27</v>
      </c>
      <c r="K420" s="3" t="n">
        <v>2</v>
      </c>
      <c r="L420" s="4" t="n">
        <v>1029.19</v>
      </c>
      <c r="M420" s="4" t="n">
        <v>0</v>
      </c>
      <c r="N420" s="3" t="n">
        <v>23</v>
      </c>
      <c r="O420" s="4" t="n">
        <v>57.27</v>
      </c>
      <c r="P420" s="3" t="n">
        <v>3</v>
      </c>
      <c r="Q420" s="4" t="n">
        <v>7500</v>
      </c>
      <c r="R420" s="4" t="n">
        <v>1070.61</v>
      </c>
      <c r="S420" s="4" t="n">
        <v>0</v>
      </c>
      <c r="T420" s="4" t="n">
        <v>0</v>
      </c>
      <c r="U420" s="3" t="n">
        <v>586</v>
      </c>
      <c r="V420" s="3" t="n">
        <v>1</v>
      </c>
    </row>
    <row r="421" customFormat="false" ht="15" hidden="false" customHeight="false" outlineLevel="0" collapsed="false">
      <c r="A421" s="2" t="s">
        <v>490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customFormat="false" ht="15" hidden="false" customHeight="false" outlineLevel="0" collapsed="false">
      <c r="A422" s="2" t="s">
        <v>491</v>
      </c>
      <c r="B422" s="3" t="n">
        <v>47</v>
      </c>
      <c r="C422" s="2" t="s">
        <v>29</v>
      </c>
      <c r="D422" s="2" t="s">
        <v>62</v>
      </c>
      <c r="E422" s="2" t="s">
        <v>37</v>
      </c>
      <c r="F422" s="2" t="s">
        <v>60</v>
      </c>
      <c r="G422" s="2"/>
      <c r="H422" s="2"/>
      <c r="I422" s="5" t="n">
        <v>44574</v>
      </c>
      <c r="J422" s="2" t="s">
        <v>34</v>
      </c>
      <c r="K422" s="3" t="n">
        <v>2</v>
      </c>
      <c r="L422" s="4" t="n">
        <v>1363.33</v>
      </c>
      <c r="M422" s="4" t="n">
        <v>14444.71</v>
      </c>
      <c r="N422" s="3" t="n">
        <v>19</v>
      </c>
      <c r="O422" s="4" t="n">
        <v>24.5</v>
      </c>
      <c r="P422" s="3" t="n">
        <v>4</v>
      </c>
      <c r="Q422" s="4" t="n">
        <v>3500</v>
      </c>
      <c r="R422" s="4" t="n">
        <v>2057.82</v>
      </c>
      <c r="S422" s="4" t="n">
        <v>92000</v>
      </c>
      <c r="T422" s="4" t="n">
        <v>428</v>
      </c>
      <c r="U422" s="3" t="n">
        <v>652</v>
      </c>
      <c r="V422" s="3" t="n">
        <v>0</v>
      </c>
    </row>
    <row r="423" customFormat="false" ht="15" hidden="false" customHeight="false" outlineLevel="0" collapsed="false">
      <c r="A423" s="2" t="s">
        <v>492</v>
      </c>
      <c r="B423" s="3" t="n">
        <v>52</v>
      </c>
      <c r="C423" s="2" t="s">
        <v>23</v>
      </c>
      <c r="D423" s="2" t="s">
        <v>100</v>
      </c>
      <c r="E423" s="2" t="s">
        <v>25</v>
      </c>
      <c r="F423" s="2" t="s">
        <v>38</v>
      </c>
      <c r="G423" s="4" t="n">
        <v>25000</v>
      </c>
      <c r="H423" s="3" t="n">
        <v>15</v>
      </c>
      <c r="I423" s="5" t="n">
        <v>40454</v>
      </c>
      <c r="J423" s="2" t="s">
        <v>34</v>
      </c>
      <c r="K423" s="3" t="n">
        <v>3</v>
      </c>
      <c r="L423" s="4" t="n">
        <v>1486.01</v>
      </c>
      <c r="M423" s="4" t="n">
        <v>23713.03</v>
      </c>
      <c r="N423" s="3" t="n">
        <v>22</v>
      </c>
      <c r="O423" s="4" t="n">
        <v>38.55</v>
      </c>
      <c r="P423" s="3" t="n">
        <v>4</v>
      </c>
      <c r="Q423" s="4" t="n">
        <v>6000</v>
      </c>
      <c r="R423" s="4" t="n">
        <v>3540.79</v>
      </c>
      <c r="S423" s="4" t="n">
        <v>0</v>
      </c>
      <c r="T423" s="4" t="n">
        <v>0</v>
      </c>
      <c r="U423" s="3" t="n">
        <v>712</v>
      </c>
      <c r="V423" s="3" t="n">
        <v>0</v>
      </c>
    </row>
    <row r="424" customFormat="false" ht="15" hidden="false" customHeight="false" outlineLevel="0" collapsed="false">
      <c r="A424" s="2" t="s">
        <v>493</v>
      </c>
      <c r="B424" s="3" t="n">
        <v>44</v>
      </c>
      <c r="C424" s="2" t="s">
        <v>23</v>
      </c>
      <c r="D424" s="2" t="s">
        <v>56</v>
      </c>
      <c r="E424" s="2" t="s">
        <v>52</v>
      </c>
      <c r="F424" s="2" t="s">
        <v>38</v>
      </c>
      <c r="G424" s="4" t="n">
        <v>16900</v>
      </c>
      <c r="H424" s="3" t="n">
        <v>6</v>
      </c>
      <c r="I424" s="5" t="n">
        <v>44021</v>
      </c>
      <c r="J424" s="2" t="s">
        <v>27</v>
      </c>
      <c r="K424" s="3" t="n">
        <v>1</v>
      </c>
      <c r="L424" s="4" t="n">
        <v>2035.9</v>
      </c>
      <c r="M424" s="4" t="n">
        <v>8030.7</v>
      </c>
      <c r="N424" s="3" t="n">
        <v>12</v>
      </c>
      <c r="O424" s="4" t="n">
        <v>39.22</v>
      </c>
      <c r="P424" s="3" t="n">
        <v>2</v>
      </c>
      <c r="Q424" s="4" t="n">
        <v>3000</v>
      </c>
      <c r="R424" s="4" t="n">
        <v>477.03</v>
      </c>
      <c r="S424" s="4" t="n">
        <v>71000</v>
      </c>
      <c r="T424" s="4" t="n">
        <v>417</v>
      </c>
      <c r="U424" s="3" t="n">
        <v>624</v>
      </c>
      <c r="V424" s="3" t="n">
        <v>0</v>
      </c>
    </row>
    <row r="425" customFormat="false" ht="15" hidden="false" customHeight="false" outlineLevel="0" collapsed="false">
      <c r="A425" s="2" t="s">
        <v>494</v>
      </c>
      <c r="B425" s="3" t="n">
        <v>36</v>
      </c>
      <c r="C425" s="2" t="s">
        <v>23</v>
      </c>
      <c r="D425" s="2" t="s">
        <v>56</v>
      </c>
      <c r="E425" s="2" t="s">
        <v>63</v>
      </c>
      <c r="F425" s="2" t="s">
        <v>26</v>
      </c>
      <c r="G425" s="2"/>
      <c r="H425" s="3" t="n">
        <v>8</v>
      </c>
      <c r="I425" s="5" t="n">
        <v>43338</v>
      </c>
      <c r="J425" s="2" t="s">
        <v>46</v>
      </c>
      <c r="K425" s="3" t="n">
        <v>3</v>
      </c>
      <c r="L425" s="4" t="n">
        <v>2310.25</v>
      </c>
      <c r="M425" s="4" t="n">
        <v>59074.77</v>
      </c>
      <c r="N425" s="3" t="n">
        <v>44</v>
      </c>
      <c r="O425" s="4" t="n">
        <v>79.56</v>
      </c>
      <c r="P425" s="3" t="n">
        <v>4</v>
      </c>
      <c r="Q425" s="4" t="n">
        <v>12000</v>
      </c>
      <c r="R425" s="4" t="n">
        <v>1233.3</v>
      </c>
      <c r="S425" s="2"/>
      <c r="T425" s="2"/>
      <c r="U425" s="3" t="n">
        <v>673</v>
      </c>
      <c r="V425" s="2"/>
    </row>
    <row r="426" customFormat="false" ht="15" hidden="false" customHeight="false" outlineLevel="0" collapsed="false">
      <c r="A426" s="2" t="s">
        <v>495</v>
      </c>
      <c r="B426" s="3" t="n">
        <v>60</v>
      </c>
      <c r="C426" s="2" t="s">
        <v>29</v>
      </c>
      <c r="D426" s="2" t="s">
        <v>98</v>
      </c>
      <c r="E426" s="2" t="s">
        <v>52</v>
      </c>
      <c r="F426" s="2" t="s">
        <v>26</v>
      </c>
      <c r="G426" s="4" t="n">
        <v>24600</v>
      </c>
      <c r="H426" s="3" t="n">
        <v>14</v>
      </c>
      <c r="I426" s="5" t="n">
        <v>40883</v>
      </c>
      <c r="J426" s="2" t="s">
        <v>27</v>
      </c>
      <c r="K426" s="3" t="n">
        <v>4</v>
      </c>
      <c r="L426" s="4" t="n">
        <v>4838.98</v>
      </c>
      <c r="M426" s="4" t="n">
        <v>23847.71</v>
      </c>
      <c r="N426" s="3" t="n">
        <v>18</v>
      </c>
      <c r="O426" s="4" t="n">
        <v>43.02</v>
      </c>
      <c r="P426" s="3" t="n">
        <v>3</v>
      </c>
      <c r="Q426" s="4" t="n">
        <v>4500</v>
      </c>
      <c r="R426" s="4" t="n">
        <v>588.69</v>
      </c>
      <c r="S426" s="2"/>
      <c r="T426" s="2"/>
      <c r="U426" s="3" t="n">
        <v>705</v>
      </c>
      <c r="V426" s="3" t="n">
        <v>0</v>
      </c>
    </row>
    <row r="427" customFormat="false" ht="15" hidden="false" customHeight="false" outlineLevel="0" collapsed="false">
      <c r="A427" s="2" t="s">
        <v>496</v>
      </c>
      <c r="B427" s="3" t="n">
        <v>33</v>
      </c>
      <c r="C427" s="2" t="s">
        <v>23</v>
      </c>
      <c r="D427" s="2" t="s">
        <v>40</v>
      </c>
      <c r="E427" s="2" t="s">
        <v>37</v>
      </c>
      <c r="F427" s="2" t="s">
        <v>26</v>
      </c>
      <c r="G427" s="4" t="n">
        <v>27600</v>
      </c>
      <c r="H427" s="3" t="n">
        <v>3</v>
      </c>
      <c r="I427" s="5" t="n">
        <v>44834</v>
      </c>
      <c r="J427" s="2" t="s">
        <v>34</v>
      </c>
      <c r="K427" s="3" t="n">
        <v>1</v>
      </c>
      <c r="L427" s="4" t="n">
        <v>2038.68</v>
      </c>
      <c r="M427" s="4" t="n">
        <v>4989.83</v>
      </c>
      <c r="N427" s="3" t="n">
        <v>27</v>
      </c>
      <c r="O427" s="4" t="n">
        <v>67.35</v>
      </c>
      <c r="P427" s="3" t="n">
        <v>1</v>
      </c>
      <c r="Q427" s="4" t="n">
        <v>5000</v>
      </c>
      <c r="R427" s="4" t="n">
        <v>116.46</v>
      </c>
      <c r="S427" s="2"/>
      <c r="T427" s="2"/>
      <c r="U427" s="3" t="n">
        <v>591</v>
      </c>
      <c r="V427" s="3" t="n">
        <v>1</v>
      </c>
    </row>
    <row r="428" customFormat="false" ht="15" hidden="false" customHeight="false" outlineLevel="0" collapsed="false">
      <c r="A428" s="2" t="s">
        <v>497</v>
      </c>
      <c r="B428" s="3" t="n">
        <v>61</v>
      </c>
      <c r="C428" s="2" t="s">
        <v>29</v>
      </c>
      <c r="D428" s="2" t="s">
        <v>54</v>
      </c>
      <c r="E428" s="2" t="s">
        <v>52</v>
      </c>
      <c r="F428" s="2" t="s">
        <v>26</v>
      </c>
      <c r="G428" s="4" t="n">
        <v>19800</v>
      </c>
      <c r="H428" s="3" t="n">
        <v>4</v>
      </c>
      <c r="I428" s="5" t="n">
        <v>44457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customFormat="false" ht="15" hidden="false" customHeight="false" outlineLevel="0" collapsed="false">
      <c r="A429" s="2" t="s">
        <v>498</v>
      </c>
      <c r="B429" s="3" t="n">
        <v>18</v>
      </c>
      <c r="C429" s="2" t="s">
        <v>29</v>
      </c>
      <c r="D429" s="2" t="s">
        <v>108</v>
      </c>
      <c r="E429" s="2" t="s">
        <v>52</v>
      </c>
      <c r="F429" s="2" t="s">
        <v>38</v>
      </c>
      <c r="G429" s="4" t="n">
        <v>15100</v>
      </c>
      <c r="H429" s="3" t="n">
        <v>0</v>
      </c>
      <c r="I429" s="5" t="n">
        <v>45981</v>
      </c>
      <c r="J429" s="2" t="s">
        <v>46</v>
      </c>
      <c r="K429" s="3" t="n">
        <v>4</v>
      </c>
      <c r="L429" s="4" t="n">
        <v>3083.99</v>
      </c>
      <c r="M429" s="4" t="n">
        <v>0</v>
      </c>
      <c r="N429" s="3" t="n">
        <v>31</v>
      </c>
      <c r="O429" s="4" t="n">
        <v>41.89</v>
      </c>
      <c r="P429" s="3" t="n">
        <v>3</v>
      </c>
      <c r="Q429" s="4" t="n">
        <v>3500</v>
      </c>
      <c r="R429" s="4" t="n">
        <v>401.09</v>
      </c>
      <c r="S429" s="2"/>
      <c r="T429" s="2"/>
      <c r="U429" s="3" t="n">
        <v>498</v>
      </c>
      <c r="V429" s="3" t="n">
        <v>1</v>
      </c>
    </row>
    <row r="430" customFormat="false" ht="15" hidden="false" customHeight="false" outlineLevel="0" collapsed="false">
      <c r="A430" s="2" t="s">
        <v>499</v>
      </c>
      <c r="B430" s="3" t="n">
        <v>57</v>
      </c>
      <c r="C430" s="2"/>
      <c r="D430" s="2" t="s">
        <v>48</v>
      </c>
      <c r="E430" s="2" t="s">
        <v>52</v>
      </c>
      <c r="F430" s="2"/>
      <c r="G430" s="2"/>
      <c r="H430" s="3" t="n">
        <v>13</v>
      </c>
      <c r="I430" s="5" t="n">
        <v>41503</v>
      </c>
      <c r="J430" s="2" t="s">
        <v>27</v>
      </c>
      <c r="K430" s="3" t="n">
        <v>1</v>
      </c>
      <c r="L430" s="4" t="n">
        <v>4994</v>
      </c>
      <c r="M430" s="2"/>
      <c r="N430" s="3" t="n">
        <v>22</v>
      </c>
      <c r="O430" s="4" t="n">
        <v>58.1</v>
      </c>
      <c r="P430" s="3" t="n">
        <v>5</v>
      </c>
      <c r="Q430" s="4" t="n">
        <v>4500</v>
      </c>
      <c r="R430" s="4" t="n">
        <v>674.25</v>
      </c>
      <c r="S430" s="4" t="n">
        <v>0</v>
      </c>
      <c r="T430" s="4" t="n">
        <v>0</v>
      </c>
      <c r="U430" s="3" t="n">
        <v>602</v>
      </c>
      <c r="V430" s="3" t="n">
        <v>0</v>
      </c>
    </row>
    <row r="431" customFormat="false" ht="15" hidden="false" customHeight="false" outlineLevel="0" collapsed="false">
      <c r="A431" s="2" t="s">
        <v>500</v>
      </c>
      <c r="B431" s="3" t="n">
        <v>57</v>
      </c>
      <c r="C431" s="2" t="s">
        <v>23</v>
      </c>
      <c r="D431" s="2" t="s">
        <v>113</v>
      </c>
      <c r="E431" s="2" t="s">
        <v>37</v>
      </c>
      <c r="F431" s="2" t="s">
        <v>26</v>
      </c>
      <c r="G431" s="4" t="n">
        <v>34500</v>
      </c>
      <c r="H431" s="3" t="n">
        <v>26</v>
      </c>
      <c r="I431" s="5" t="n">
        <v>36598</v>
      </c>
      <c r="J431" s="2" t="s">
        <v>34</v>
      </c>
      <c r="K431" s="3" t="n">
        <v>4</v>
      </c>
      <c r="L431" s="4" t="n">
        <v>-878.77</v>
      </c>
      <c r="M431" s="4" t="n">
        <v>0</v>
      </c>
      <c r="N431" s="3" t="n">
        <v>28</v>
      </c>
      <c r="O431" s="4" t="n">
        <v>64.44</v>
      </c>
      <c r="P431" s="3" t="n">
        <v>2</v>
      </c>
      <c r="Q431" s="4" t="n">
        <v>5500</v>
      </c>
      <c r="R431" s="4" t="n">
        <v>2794.91</v>
      </c>
      <c r="S431" s="4" t="n">
        <v>65000</v>
      </c>
      <c r="T431" s="4" t="n">
        <v>452</v>
      </c>
      <c r="U431" s="3" t="n">
        <v>753</v>
      </c>
      <c r="V431" s="3" t="n">
        <v>0</v>
      </c>
    </row>
    <row r="432" customFormat="false" ht="15" hidden="false" customHeight="false" outlineLevel="0" collapsed="false">
      <c r="A432" s="2" t="s">
        <v>501</v>
      </c>
      <c r="B432" s="3" t="n">
        <v>31</v>
      </c>
      <c r="C432" s="2" t="s">
        <v>23</v>
      </c>
      <c r="D432" s="2" t="s">
        <v>260</v>
      </c>
      <c r="E432" s="2" t="s">
        <v>37</v>
      </c>
      <c r="F432" s="2" t="s">
        <v>26</v>
      </c>
      <c r="G432" s="4" t="n">
        <v>20800</v>
      </c>
      <c r="H432" s="3" t="n">
        <v>2</v>
      </c>
      <c r="I432" s="5" t="n">
        <v>45258</v>
      </c>
      <c r="J432" s="2" t="s">
        <v>34</v>
      </c>
      <c r="K432" s="3" t="n">
        <v>2</v>
      </c>
      <c r="L432" s="4" t="n">
        <v>1316.75</v>
      </c>
      <c r="M432" s="4" t="n">
        <v>4262.1</v>
      </c>
      <c r="N432" s="3" t="n">
        <v>25</v>
      </c>
      <c r="O432" s="4" t="n">
        <v>32.63</v>
      </c>
      <c r="P432" s="3" t="n">
        <v>2</v>
      </c>
      <c r="Q432" s="4" t="n">
        <v>4000</v>
      </c>
      <c r="R432" s="4" t="n">
        <v>229.92</v>
      </c>
      <c r="S432" s="4" t="n">
        <v>83000</v>
      </c>
      <c r="T432" s="4" t="n">
        <v>460</v>
      </c>
      <c r="U432" s="3" t="n">
        <v>668</v>
      </c>
      <c r="V432" s="3" t="n">
        <v>0</v>
      </c>
    </row>
    <row r="433" customFormat="false" ht="15" hidden="false" customHeight="false" outlineLevel="0" collapsed="false">
      <c r="A433" s="2" t="s">
        <v>502</v>
      </c>
      <c r="B433" s="3" t="n">
        <v>54</v>
      </c>
      <c r="C433" s="2" t="s">
        <v>23</v>
      </c>
      <c r="D433" s="2" t="s">
        <v>44</v>
      </c>
      <c r="E433" s="2" t="s">
        <v>52</v>
      </c>
      <c r="F433" s="2" t="s">
        <v>38</v>
      </c>
      <c r="G433" s="4" t="n">
        <v>18800</v>
      </c>
      <c r="H433" s="3" t="n">
        <v>23</v>
      </c>
      <c r="I433" s="5" t="n">
        <v>37697</v>
      </c>
      <c r="J433" s="2" t="s">
        <v>34</v>
      </c>
      <c r="K433" s="3" t="n">
        <v>5</v>
      </c>
      <c r="L433" s="4" t="n">
        <v>8944.35</v>
      </c>
      <c r="M433" s="4" t="n">
        <v>14499.05</v>
      </c>
      <c r="N433" s="3" t="n">
        <v>29</v>
      </c>
      <c r="O433" s="4" t="n">
        <v>49.97</v>
      </c>
      <c r="P433" s="3" t="n">
        <v>0</v>
      </c>
      <c r="Q433" s="4" t="n">
        <v>2000</v>
      </c>
      <c r="R433" s="4" t="n">
        <v>616.62</v>
      </c>
      <c r="S433" s="2"/>
      <c r="T433" s="2"/>
      <c r="U433" s="3" t="n">
        <v>761</v>
      </c>
      <c r="V433" s="3" t="n">
        <v>0</v>
      </c>
    </row>
    <row r="434" customFormat="false" ht="15" hidden="false" customHeight="false" outlineLevel="0" collapsed="false">
      <c r="A434" s="2" t="s">
        <v>503</v>
      </c>
      <c r="B434" s="3" t="n">
        <v>37</v>
      </c>
      <c r="C434" s="2" t="s">
        <v>29</v>
      </c>
      <c r="D434" s="2" t="s">
        <v>67</v>
      </c>
      <c r="E434" s="2" t="s">
        <v>52</v>
      </c>
      <c r="F434" s="2" t="s">
        <v>26</v>
      </c>
      <c r="G434" s="4" t="n">
        <v>28000</v>
      </c>
      <c r="H434" s="3" t="n">
        <v>14</v>
      </c>
      <c r="I434" s="5" t="n">
        <v>41036</v>
      </c>
      <c r="J434" s="2" t="s">
        <v>34</v>
      </c>
      <c r="K434" s="3" t="n">
        <v>4</v>
      </c>
      <c r="L434" s="4" t="n">
        <v>452.48</v>
      </c>
      <c r="M434" s="4" t="n">
        <v>18188.68</v>
      </c>
      <c r="N434" s="3" t="n">
        <v>36</v>
      </c>
      <c r="O434" s="4" t="n">
        <v>46.04</v>
      </c>
      <c r="P434" s="3" t="n">
        <v>0</v>
      </c>
      <c r="Q434" s="4" t="n">
        <v>6000</v>
      </c>
      <c r="R434" s="4" t="n">
        <v>3534.59</v>
      </c>
      <c r="S434" s="4" t="n">
        <v>57000</v>
      </c>
      <c r="T434" s="4" t="n">
        <v>266</v>
      </c>
      <c r="U434" s="3" t="n">
        <v>648</v>
      </c>
      <c r="V434" s="3" t="n">
        <v>0</v>
      </c>
    </row>
    <row r="435" customFormat="false" ht="15" hidden="false" customHeight="false" outlineLevel="0" collapsed="false">
      <c r="A435" s="2" t="s">
        <v>504</v>
      </c>
      <c r="B435" s="3" t="n">
        <v>56</v>
      </c>
      <c r="C435" s="2" t="s">
        <v>29</v>
      </c>
      <c r="D435" s="2" t="s">
        <v>40</v>
      </c>
      <c r="E435" s="2" t="s">
        <v>37</v>
      </c>
      <c r="F435" s="2" t="s">
        <v>26</v>
      </c>
      <c r="G435" s="4" t="n">
        <v>29800</v>
      </c>
      <c r="H435" s="3" t="n">
        <v>19</v>
      </c>
      <c r="I435" s="5" t="n">
        <v>39257</v>
      </c>
      <c r="J435" s="2" t="s">
        <v>27</v>
      </c>
      <c r="K435" s="3" t="n">
        <v>2</v>
      </c>
      <c r="L435" s="4" t="n">
        <v>-1236.37</v>
      </c>
      <c r="M435" s="4" t="n">
        <v>0</v>
      </c>
      <c r="N435" s="3" t="n">
        <v>13</v>
      </c>
      <c r="O435" s="4" t="n">
        <v>25.23</v>
      </c>
      <c r="P435" s="3" t="n">
        <v>5</v>
      </c>
      <c r="Q435" s="4" t="n">
        <v>6500</v>
      </c>
      <c r="R435" s="4" t="n">
        <v>3090.4</v>
      </c>
      <c r="S435" s="4" t="n">
        <v>81000</v>
      </c>
      <c r="T435" s="4" t="n">
        <v>517</v>
      </c>
      <c r="U435" s="3" t="n">
        <v>608</v>
      </c>
      <c r="V435" s="2"/>
    </row>
    <row r="436" customFormat="false" ht="15" hidden="false" customHeight="false" outlineLevel="0" collapsed="false">
      <c r="A436" s="2" t="s">
        <v>505</v>
      </c>
      <c r="B436" s="3" t="n">
        <v>56</v>
      </c>
      <c r="C436" s="2" t="s">
        <v>23</v>
      </c>
      <c r="D436" s="2" t="s">
        <v>62</v>
      </c>
      <c r="E436" s="2" t="s">
        <v>37</v>
      </c>
      <c r="F436" s="2" t="s">
        <v>38</v>
      </c>
      <c r="G436" s="4" t="n">
        <v>38600</v>
      </c>
      <c r="H436" s="3" t="n">
        <v>24</v>
      </c>
      <c r="I436" s="5" t="n">
        <v>37213</v>
      </c>
      <c r="J436" s="2" t="s">
        <v>34</v>
      </c>
      <c r="K436" s="3" t="n">
        <v>3</v>
      </c>
      <c r="L436" s="4" t="n">
        <v>3834.07</v>
      </c>
      <c r="M436" s="4" t="n">
        <v>0</v>
      </c>
      <c r="N436" s="3" t="n">
        <v>32</v>
      </c>
      <c r="O436" s="4" t="n">
        <v>69.7</v>
      </c>
      <c r="P436" s="3" t="n">
        <v>1</v>
      </c>
      <c r="Q436" s="4" t="n">
        <v>4500</v>
      </c>
      <c r="R436" s="4" t="n">
        <v>672.3</v>
      </c>
      <c r="S436" s="4" t="n">
        <v>0</v>
      </c>
      <c r="T436" s="4" t="n">
        <v>0</v>
      </c>
      <c r="U436" s="3" t="n">
        <v>685</v>
      </c>
      <c r="V436" s="2"/>
    </row>
    <row r="437" customFormat="false" ht="15" hidden="false" customHeight="false" outlineLevel="0" collapsed="false">
      <c r="A437" s="2" t="s">
        <v>506</v>
      </c>
      <c r="B437" s="3" t="n">
        <v>70</v>
      </c>
      <c r="C437" s="2" t="s">
        <v>29</v>
      </c>
      <c r="D437" s="2" t="s">
        <v>67</v>
      </c>
      <c r="E437" s="2" t="s">
        <v>31</v>
      </c>
      <c r="F437" s="2" t="s">
        <v>103</v>
      </c>
      <c r="G437" s="4" t="n">
        <v>56600</v>
      </c>
      <c r="H437" s="3" t="n">
        <v>30</v>
      </c>
      <c r="I437" s="5" t="n">
        <v>34977</v>
      </c>
      <c r="J437" s="2" t="s">
        <v>46</v>
      </c>
      <c r="K437" s="3" t="n">
        <v>2</v>
      </c>
      <c r="L437" s="4" t="n">
        <v>3205.58</v>
      </c>
      <c r="M437" s="2"/>
      <c r="N437" s="3" t="n">
        <v>30</v>
      </c>
      <c r="O437" s="4" t="n">
        <v>83.57</v>
      </c>
      <c r="P437" s="3" t="n">
        <v>0</v>
      </c>
      <c r="Q437" s="4" t="n">
        <v>11000</v>
      </c>
      <c r="R437" s="4" t="n">
        <v>5081.7</v>
      </c>
      <c r="S437" s="4" t="n">
        <v>0</v>
      </c>
      <c r="T437" s="4" t="n">
        <v>0</v>
      </c>
      <c r="U437" s="3" t="n">
        <v>665</v>
      </c>
      <c r="V437" s="2"/>
    </row>
    <row r="438" customFormat="false" ht="15" hidden="false" customHeight="false" outlineLevel="0" collapsed="false">
      <c r="A438" s="2" t="s">
        <v>507</v>
      </c>
      <c r="B438" s="2"/>
      <c r="C438" s="2" t="s">
        <v>29</v>
      </c>
      <c r="D438" s="2" t="s">
        <v>51</v>
      </c>
      <c r="E438" s="2" t="s">
        <v>63</v>
      </c>
      <c r="F438" s="2" t="s">
        <v>26</v>
      </c>
      <c r="G438" s="4" t="n">
        <v>48400</v>
      </c>
      <c r="H438" s="2"/>
      <c r="I438" s="5" t="n">
        <v>36178</v>
      </c>
      <c r="J438" s="2" t="s">
        <v>34</v>
      </c>
      <c r="K438" s="3" t="n">
        <v>2</v>
      </c>
      <c r="L438" s="4" t="n">
        <v>1782.42</v>
      </c>
      <c r="M438" s="4" t="n">
        <v>0</v>
      </c>
      <c r="N438" s="3" t="n">
        <v>39</v>
      </c>
      <c r="O438" s="4" t="n">
        <v>57.27</v>
      </c>
      <c r="P438" s="3" t="n">
        <v>1</v>
      </c>
      <c r="Q438" s="4" t="n">
        <v>7000</v>
      </c>
      <c r="R438" s="4" t="n">
        <v>1414.22</v>
      </c>
      <c r="S438" s="4" t="n">
        <v>0</v>
      </c>
      <c r="T438" s="4" t="n">
        <v>0</v>
      </c>
      <c r="U438" s="3" t="n">
        <v>697</v>
      </c>
      <c r="V438" s="2"/>
    </row>
    <row r="439" customFormat="false" ht="15" hidden="false" customHeight="false" outlineLevel="0" collapsed="false">
      <c r="A439" s="2" t="s">
        <v>508</v>
      </c>
      <c r="B439" s="3" t="n">
        <v>60</v>
      </c>
      <c r="C439" s="2" t="s">
        <v>23</v>
      </c>
      <c r="D439" s="2" t="s">
        <v>260</v>
      </c>
      <c r="E439" s="2" t="s">
        <v>93</v>
      </c>
      <c r="F439" s="2" t="s">
        <v>60</v>
      </c>
      <c r="G439" s="4" t="n">
        <v>4700</v>
      </c>
      <c r="H439" s="3" t="n">
        <v>28</v>
      </c>
      <c r="I439" s="5" t="n">
        <v>25569</v>
      </c>
      <c r="J439" s="2" t="s">
        <v>27</v>
      </c>
      <c r="K439" s="3" t="n">
        <v>5</v>
      </c>
      <c r="L439" s="4" t="n">
        <v>-1691.43</v>
      </c>
      <c r="M439" s="4" t="n">
        <v>4643.13</v>
      </c>
      <c r="N439" s="3" t="n">
        <v>13</v>
      </c>
      <c r="O439" s="4" t="n">
        <v>65.91</v>
      </c>
      <c r="P439" s="3" t="n">
        <v>2</v>
      </c>
      <c r="Q439" s="4" t="n">
        <v>1000</v>
      </c>
      <c r="R439" s="4" t="n">
        <v>89.17</v>
      </c>
      <c r="S439" s="4" t="n">
        <v>0</v>
      </c>
      <c r="T439" s="4" t="n">
        <v>0</v>
      </c>
      <c r="U439" s="3" t="n">
        <v>606</v>
      </c>
      <c r="V439" s="3" t="n">
        <v>0</v>
      </c>
    </row>
    <row r="440" customFormat="false" ht="15" hidden="false" customHeight="false" outlineLevel="0" collapsed="false">
      <c r="A440" s="2" t="s">
        <v>509</v>
      </c>
      <c r="B440" s="3" t="n">
        <v>27</v>
      </c>
      <c r="C440" s="2" t="s">
        <v>23</v>
      </c>
      <c r="D440" s="2" t="s">
        <v>100</v>
      </c>
      <c r="E440" s="2" t="s">
        <v>37</v>
      </c>
      <c r="F440" s="2" t="s">
        <v>38</v>
      </c>
      <c r="G440" s="4" t="n">
        <v>21600</v>
      </c>
      <c r="H440" s="3" t="n">
        <v>2</v>
      </c>
      <c r="I440" s="5" t="n">
        <v>45516</v>
      </c>
      <c r="J440" s="2" t="s">
        <v>46</v>
      </c>
      <c r="K440" s="3" t="n">
        <v>2</v>
      </c>
      <c r="L440" s="4" t="n">
        <v>1811.8</v>
      </c>
      <c r="M440" s="4" t="n">
        <v>4826.67</v>
      </c>
      <c r="N440" s="3" t="n">
        <v>23</v>
      </c>
      <c r="O440" s="4" t="n">
        <v>39.49</v>
      </c>
      <c r="P440" s="3" t="n">
        <v>2</v>
      </c>
      <c r="Q440" s="2"/>
      <c r="R440" s="4" t="n">
        <v>1000.22</v>
      </c>
      <c r="S440" s="2"/>
      <c r="T440" s="2"/>
      <c r="U440" s="3" t="n">
        <v>660</v>
      </c>
      <c r="V440" s="3" t="n">
        <v>0</v>
      </c>
    </row>
    <row r="441" customFormat="false" ht="15" hidden="false" customHeight="false" outlineLevel="0" collapsed="false">
      <c r="A441" s="2" t="s">
        <v>510</v>
      </c>
      <c r="B441" s="3" t="n">
        <v>51</v>
      </c>
      <c r="C441" s="2" t="s">
        <v>29</v>
      </c>
      <c r="D441" s="2" t="s">
        <v>56</v>
      </c>
      <c r="E441" s="2" t="s">
        <v>52</v>
      </c>
      <c r="F441" s="2" t="s">
        <v>38</v>
      </c>
      <c r="G441" s="4" t="n">
        <v>23200</v>
      </c>
      <c r="H441" s="3" t="n">
        <v>12</v>
      </c>
      <c r="I441" s="5" t="n">
        <v>41535</v>
      </c>
      <c r="J441" s="2" t="s">
        <v>27</v>
      </c>
      <c r="K441" s="3" t="n">
        <v>4</v>
      </c>
      <c r="L441" s="4" t="n">
        <v>2118.02</v>
      </c>
      <c r="M441" s="4" t="n">
        <v>46160.69</v>
      </c>
      <c r="N441" s="3" t="n">
        <v>26</v>
      </c>
      <c r="O441" s="4" t="n">
        <v>45.44</v>
      </c>
      <c r="P441" s="3" t="n">
        <v>2</v>
      </c>
      <c r="Q441" s="4" t="n">
        <v>3000</v>
      </c>
      <c r="R441" s="4" t="n">
        <v>1130.08</v>
      </c>
      <c r="S441" s="4" t="n">
        <v>0</v>
      </c>
      <c r="T441" s="4" t="n">
        <v>0</v>
      </c>
      <c r="U441" s="3" t="n">
        <v>582</v>
      </c>
      <c r="V441" s="3" t="n">
        <v>0</v>
      </c>
    </row>
    <row r="442" customFormat="false" ht="15" hidden="false" customHeight="false" outlineLevel="0" collapsed="false">
      <c r="A442" s="2" t="s">
        <v>511</v>
      </c>
      <c r="B442" s="3" t="n">
        <v>48</v>
      </c>
      <c r="C442" s="2" t="s">
        <v>23</v>
      </c>
      <c r="D442" s="2" t="s">
        <v>40</v>
      </c>
      <c r="E442" s="2" t="s">
        <v>37</v>
      </c>
      <c r="F442" s="2" t="s">
        <v>26</v>
      </c>
      <c r="G442" s="4" t="n">
        <v>24200</v>
      </c>
      <c r="H442" s="3" t="n">
        <v>15</v>
      </c>
      <c r="I442" s="5" t="n">
        <v>40784</v>
      </c>
      <c r="J442" s="2" t="s">
        <v>46</v>
      </c>
      <c r="K442" s="3" t="n">
        <v>4</v>
      </c>
      <c r="L442" s="4" t="n">
        <v>2252.43</v>
      </c>
      <c r="M442" s="4" t="n">
        <v>21367.68</v>
      </c>
      <c r="N442" s="3" t="n">
        <v>25</v>
      </c>
      <c r="O442" s="4" t="n">
        <v>74.89</v>
      </c>
      <c r="P442" s="3" t="n">
        <v>6</v>
      </c>
      <c r="Q442" s="4" t="n">
        <v>5500</v>
      </c>
      <c r="R442" s="4" t="n">
        <v>1443.19</v>
      </c>
      <c r="S442" s="4" t="n">
        <v>78000</v>
      </c>
      <c r="T442" s="4" t="n">
        <v>557</v>
      </c>
      <c r="U442" s="3" t="n">
        <v>676</v>
      </c>
      <c r="V442" s="3" t="n">
        <v>0</v>
      </c>
    </row>
    <row r="443" customFormat="false" ht="15" hidden="false" customHeight="false" outlineLevel="0" collapsed="false">
      <c r="A443" s="2" t="s">
        <v>512</v>
      </c>
      <c r="B443" s="3" t="n">
        <v>23</v>
      </c>
      <c r="C443" s="2" t="s">
        <v>23</v>
      </c>
      <c r="D443" s="2" t="s">
        <v>48</v>
      </c>
      <c r="E443" s="2" t="s">
        <v>134</v>
      </c>
      <c r="F443" s="2" t="s">
        <v>38</v>
      </c>
      <c r="G443" s="4" t="n">
        <v>5700</v>
      </c>
      <c r="H443" s="3" t="n">
        <v>2</v>
      </c>
      <c r="I443" s="5" t="n">
        <v>45286</v>
      </c>
      <c r="J443" s="2" t="s">
        <v>34</v>
      </c>
      <c r="K443" s="3" t="n">
        <v>1</v>
      </c>
      <c r="L443" s="4" t="n">
        <v>225.38</v>
      </c>
      <c r="M443" s="4" t="n">
        <v>0</v>
      </c>
      <c r="N443" s="3" t="n">
        <v>20</v>
      </c>
      <c r="O443" s="4" t="n">
        <v>34.72</v>
      </c>
      <c r="P443" s="3" t="n">
        <v>2</v>
      </c>
      <c r="Q443" s="4" t="n">
        <v>500</v>
      </c>
      <c r="R443" s="4" t="n">
        <v>71.21</v>
      </c>
      <c r="S443" s="4" t="n">
        <v>0</v>
      </c>
      <c r="T443" s="4" t="n">
        <v>0</v>
      </c>
      <c r="U443" s="3" t="n">
        <v>549</v>
      </c>
      <c r="V443" s="3" t="n">
        <v>0</v>
      </c>
    </row>
    <row r="444" customFormat="false" ht="15" hidden="false" customHeight="false" outlineLevel="0" collapsed="false">
      <c r="A444" s="2" t="s">
        <v>513</v>
      </c>
      <c r="B444" s="3" t="n">
        <v>71</v>
      </c>
      <c r="C444" s="2" t="s">
        <v>23</v>
      </c>
      <c r="D444" s="2" t="s">
        <v>62</v>
      </c>
      <c r="E444" s="2" t="s">
        <v>41</v>
      </c>
      <c r="F444" s="2" t="s">
        <v>26</v>
      </c>
      <c r="G444" s="4" t="n">
        <v>19200</v>
      </c>
      <c r="H444" s="3" t="n">
        <v>10</v>
      </c>
      <c r="I444" s="5" t="n">
        <v>42493</v>
      </c>
      <c r="J444" s="2" t="s">
        <v>27</v>
      </c>
      <c r="K444" s="3" t="n">
        <v>3</v>
      </c>
      <c r="L444" s="4" t="n">
        <v>2521.41</v>
      </c>
      <c r="M444" s="4" t="n">
        <v>17429.74</v>
      </c>
      <c r="N444" s="3" t="n">
        <v>24</v>
      </c>
      <c r="O444" s="4" t="n">
        <v>44.71</v>
      </c>
      <c r="P444" s="3" t="n">
        <v>7</v>
      </c>
      <c r="Q444" s="4" t="n">
        <v>2000</v>
      </c>
      <c r="R444" s="4" t="n">
        <v>394.54</v>
      </c>
      <c r="S444" s="4" t="n">
        <v>0</v>
      </c>
      <c r="T444" s="4" t="n">
        <v>0</v>
      </c>
      <c r="U444" s="3" t="n">
        <v>636</v>
      </c>
      <c r="V444" s="2"/>
    </row>
    <row r="445" customFormat="false" ht="15" hidden="false" customHeight="false" outlineLevel="0" collapsed="false">
      <c r="A445" s="2" t="s">
        <v>514</v>
      </c>
      <c r="B445" s="3" t="n">
        <v>41</v>
      </c>
      <c r="C445" s="2" t="s">
        <v>29</v>
      </c>
      <c r="D445" s="2" t="s">
        <v>44</v>
      </c>
      <c r="E445" s="2" t="s">
        <v>93</v>
      </c>
      <c r="F445" s="2" t="s">
        <v>26</v>
      </c>
      <c r="G445" s="4" t="n">
        <v>4100</v>
      </c>
      <c r="H445" s="3" t="n">
        <v>9</v>
      </c>
      <c r="I445" s="5" t="n">
        <v>42834</v>
      </c>
      <c r="J445" s="2" t="s">
        <v>34</v>
      </c>
      <c r="K445" s="3" t="n">
        <v>4</v>
      </c>
      <c r="L445" s="4" t="n">
        <v>183.29</v>
      </c>
      <c r="M445" s="4" t="n">
        <v>2195.26</v>
      </c>
      <c r="N445" s="3" t="n">
        <v>27</v>
      </c>
      <c r="O445" s="4" t="n">
        <v>30.91</v>
      </c>
      <c r="P445" s="3" t="n">
        <v>0</v>
      </c>
      <c r="Q445" s="4" t="n">
        <v>500</v>
      </c>
      <c r="R445" s="4" t="n">
        <v>120.58</v>
      </c>
      <c r="S445" s="4" t="n">
        <v>0</v>
      </c>
      <c r="T445" s="4" t="n">
        <v>0</v>
      </c>
      <c r="U445" s="3" t="n">
        <v>618</v>
      </c>
      <c r="V445" s="3" t="n">
        <v>0</v>
      </c>
    </row>
    <row r="446" customFormat="false" ht="15" hidden="false" customHeight="false" outlineLevel="0" collapsed="false">
      <c r="A446" s="2" t="s">
        <v>515</v>
      </c>
      <c r="B446" s="3" t="n">
        <v>52</v>
      </c>
      <c r="C446" s="2" t="s">
        <v>23</v>
      </c>
      <c r="D446" s="2" t="s">
        <v>44</v>
      </c>
      <c r="E446" s="2" t="s">
        <v>31</v>
      </c>
      <c r="F446" s="2" t="s">
        <v>38</v>
      </c>
      <c r="G446" s="4" t="n">
        <v>75900</v>
      </c>
      <c r="H446" s="3" t="n">
        <v>8</v>
      </c>
      <c r="I446" s="5" t="n">
        <v>43269</v>
      </c>
      <c r="J446" s="2" t="s">
        <v>34</v>
      </c>
      <c r="K446" s="3" t="n">
        <v>4</v>
      </c>
      <c r="L446" s="4" t="n">
        <v>9708.69</v>
      </c>
      <c r="M446" s="4" t="n">
        <v>0</v>
      </c>
      <c r="N446" s="3" t="n">
        <v>41</v>
      </c>
      <c r="O446" s="4" t="n">
        <v>63.08</v>
      </c>
      <c r="P446" s="3" t="n">
        <v>5</v>
      </c>
      <c r="Q446" s="4" t="n">
        <v>15000</v>
      </c>
      <c r="R446" s="4" t="n">
        <v>1275</v>
      </c>
      <c r="S446" s="2"/>
      <c r="T446" s="2"/>
      <c r="U446" s="3" t="n">
        <v>701</v>
      </c>
      <c r="V446" s="3" t="n">
        <v>0</v>
      </c>
    </row>
    <row r="447" customFormat="false" ht="15" hidden="false" customHeight="false" outlineLevel="0" collapsed="false">
      <c r="A447" s="2" t="s">
        <v>516</v>
      </c>
      <c r="B447" s="3" t="n">
        <v>46</v>
      </c>
      <c r="C447" s="2" t="s">
        <v>23</v>
      </c>
      <c r="D447" s="2" t="s">
        <v>98</v>
      </c>
      <c r="E447" s="2" t="s">
        <v>63</v>
      </c>
      <c r="F447" s="2" t="s">
        <v>38</v>
      </c>
      <c r="G447" s="4" t="n">
        <v>108300</v>
      </c>
      <c r="H447" s="3" t="n">
        <v>9</v>
      </c>
      <c r="I447" s="5" t="n">
        <v>42977</v>
      </c>
      <c r="J447" s="2" t="s">
        <v>34</v>
      </c>
      <c r="K447" s="3" t="n">
        <v>3</v>
      </c>
      <c r="L447" s="4" t="n">
        <v>15262.75</v>
      </c>
      <c r="M447" s="4" t="n">
        <v>87789.43</v>
      </c>
      <c r="N447" s="3" t="n">
        <v>50</v>
      </c>
      <c r="O447" s="4" t="n">
        <v>72.5</v>
      </c>
      <c r="P447" s="3" t="n">
        <v>2</v>
      </c>
      <c r="Q447" s="4" t="n">
        <v>0</v>
      </c>
      <c r="R447" s="4" t="n">
        <v>0</v>
      </c>
      <c r="S447" s="4" t="n">
        <v>221000</v>
      </c>
      <c r="T447" s="4" t="n">
        <v>1459</v>
      </c>
      <c r="U447" s="3" t="n">
        <v>703</v>
      </c>
      <c r="V447" s="3" t="n">
        <v>0</v>
      </c>
    </row>
    <row r="448" customFormat="false" ht="15" hidden="false" customHeight="false" outlineLevel="0" collapsed="false">
      <c r="A448" s="2" t="s">
        <v>517</v>
      </c>
      <c r="B448" s="3" t="n">
        <v>41</v>
      </c>
      <c r="C448" s="2" t="s">
        <v>29</v>
      </c>
      <c r="D448" s="2" t="s">
        <v>36</v>
      </c>
      <c r="E448" s="2" t="s">
        <v>63</v>
      </c>
      <c r="F448" s="2" t="s">
        <v>26</v>
      </c>
      <c r="G448" s="2" t="s">
        <v>153</v>
      </c>
      <c r="H448" s="3" t="n">
        <v>7</v>
      </c>
      <c r="I448" s="5" t="n">
        <v>43400</v>
      </c>
      <c r="J448" s="2" t="s">
        <v>46</v>
      </c>
      <c r="K448" s="3" t="n">
        <v>2</v>
      </c>
      <c r="L448" s="4" t="n">
        <v>3292.28</v>
      </c>
      <c r="M448" s="2"/>
      <c r="N448" s="3" t="n">
        <v>39</v>
      </c>
      <c r="O448" s="4" t="n">
        <v>50.27</v>
      </c>
      <c r="P448" s="3" t="n">
        <v>6</v>
      </c>
      <c r="Q448" s="4" t="n">
        <v>11000</v>
      </c>
      <c r="R448" s="4" t="n">
        <v>3192.9</v>
      </c>
      <c r="S448" s="4" t="n">
        <v>268000</v>
      </c>
      <c r="T448" s="4" t="n">
        <v>1983</v>
      </c>
      <c r="U448" s="3" t="n">
        <v>668</v>
      </c>
      <c r="V448" s="3" t="n">
        <v>1</v>
      </c>
    </row>
    <row r="449" customFormat="false" ht="15" hidden="false" customHeight="false" outlineLevel="0" collapsed="false">
      <c r="A449" s="2" t="s">
        <v>518</v>
      </c>
      <c r="B449" s="3" t="n">
        <v>51</v>
      </c>
      <c r="C449" s="2" t="s">
        <v>29</v>
      </c>
      <c r="D449" s="2" t="s">
        <v>54</v>
      </c>
      <c r="E449" s="2" t="s">
        <v>37</v>
      </c>
      <c r="F449" s="2" t="s">
        <v>60</v>
      </c>
      <c r="G449" s="4" t="n">
        <v>84200</v>
      </c>
      <c r="H449" s="3" t="n">
        <v>12</v>
      </c>
      <c r="I449" s="5" t="n">
        <v>41822</v>
      </c>
      <c r="J449" s="2" t="s">
        <v>34</v>
      </c>
      <c r="K449" s="3" t="n">
        <v>1</v>
      </c>
      <c r="L449" s="4" t="n">
        <v>7964.72</v>
      </c>
      <c r="M449" s="2"/>
      <c r="N449" s="3" t="n">
        <v>52</v>
      </c>
      <c r="O449" s="4" t="n">
        <v>84.59</v>
      </c>
      <c r="P449" s="3" t="n">
        <v>2</v>
      </c>
      <c r="Q449" s="4" t="n">
        <v>11000</v>
      </c>
      <c r="R449" s="4" t="n">
        <v>5371.02</v>
      </c>
      <c r="S449" s="4" t="n">
        <v>0</v>
      </c>
      <c r="T449" s="4" t="n">
        <v>0</v>
      </c>
      <c r="U449" s="3" t="n">
        <v>701</v>
      </c>
      <c r="V449" s="3" t="n">
        <v>0</v>
      </c>
    </row>
    <row r="450" customFormat="false" ht="15" hidden="false" customHeight="false" outlineLevel="0" collapsed="false">
      <c r="A450" s="2" t="s">
        <v>519</v>
      </c>
      <c r="B450" s="3" t="n">
        <v>52</v>
      </c>
      <c r="C450" s="2" t="s">
        <v>23</v>
      </c>
      <c r="D450" s="2" t="s">
        <v>51</v>
      </c>
      <c r="E450" s="2" t="s">
        <v>37</v>
      </c>
      <c r="F450" s="2" t="s">
        <v>60</v>
      </c>
      <c r="G450" s="4" t="n">
        <v>20700</v>
      </c>
      <c r="H450" s="3" t="n">
        <v>9</v>
      </c>
      <c r="I450" s="5" t="n">
        <v>42789</v>
      </c>
      <c r="J450" s="2" t="s">
        <v>34</v>
      </c>
      <c r="K450" s="3" t="n">
        <v>2</v>
      </c>
      <c r="L450" s="4" t="n">
        <v>913.92</v>
      </c>
      <c r="M450" s="4" t="n">
        <v>0</v>
      </c>
      <c r="N450" s="3" t="n">
        <v>38</v>
      </c>
      <c r="O450" s="4" t="n">
        <v>33.6</v>
      </c>
      <c r="P450" s="3" t="n">
        <v>1</v>
      </c>
      <c r="Q450" s="4" t="n">
        <v>0</v>
      </c>
      <c r="R450" s="4" t="n">
        <v>0</v>
      </c>
      <c r="S450" s="2"/>
      <c r="T450" s="2"/>
      <c r="U450" s="3" t="n">
        <v>637</v>
      </c>
      <c r="V450" s="2"/>
    </row>
    <row r="451" customFormat="false" ht="15" hidden="false" customHeight="false" outlineLevel="0" collapsed="false">
      <c r="A451" s="2" t="s">
        <v>520</v>
      </c>
      <c r="B451" s="3" t="n">
        <v>49</v>
      </c>
      <c r="C451" s="2" t="s">
        <v>23</v>
      </c>
      <c r="D451" s="2" t="s">
        <v>77</v>
      </c>
      <c r="E451" s="2" t="s">
        <v>37</v>
      </c>
      <c r="F451" s="2" t="s">
        <v>26</v>
      </c>
      <c r="G451" s="4" t="n">
        <v>57000</v>
      </c>
      <c r="H451" s="3" t="n">
        <v>10</v>
      </c>
      <c r="I451" s="5" t="n">
        <v>42490</v>
      </c>
      <c r="J451" s="2" t="s">
        <v>27</v>
      </c>
      <c r="K451" s="3" t="n">
        <v>2</v>
      </c>
      <c r="L451" s="4" t="n">
        <v>5573.17</v>
      </c>
      <c r="M451" s="4" t="n">
        <v>0</v>
      </c>
      <c r="N451" s="3" t="n">
        <v>37</v>
      </c>
      <c r="O451" s="4" t="n">
        <v>95.32</v>
      </c>
      <c r="P451" s="3" t="n">
        <v>5</v>
      </c>
      <c r="Q451" s="4" t="n">
        <v>0</v>
      </c>
      <c r="R451" s="4" t="n">
        <v>0</v>
      </c>
      <c r="S451" s="4" t="n">
        <v>247000</v>
      </c>
      <c r="T451" s="4" t="n">
        <v>1323</v>
      </c>
      <c r="U451" s="3" t="n">
        <v>645</v>
      </c>
      <c r="V451" s="2"/>
    </row>
    <row r="452" customFormat="false" ht="15" hidden="false" customHeight="false" outlineLevel="0" collapsed="false">
      <c r="A452" s="2" t="s">
        <v>521</v>
      </c>
      <c r="B452" s="3" t="n">
        <v>47</v>
      </c>
      <c r="C452" s="2" t="s">
        <v>29</v>
      </c>
      <c r="D452" s="2" t="s">
        <v>100</v>
      </c>
      <c r="E452" s="2" t="s">
        <v>52</v>
      </c>
      <c r="F452" s="2" t="s">
        <v>26</v>
      </c>
      <c r="G452" s="4" t="n">
        <v>23600</v>
      </c>
      <c r="H452" s="3" t="n">
        <v>4</v>
      </c>
      <c r="I452" s="5" t="n">
        <v>44636</v>
      </c>
      <c r="J452" s="2" t="s">
        <v>34</v>
      </c>
      <c r="K452" s="3" t="n">
        <v>3</v>
      </c>
      <c r="L452" s="4" t="n">
        <v>14606.43</v>
      </c>
      <c r="M452" s="4" t="n">
        <v>0</v>
      </c>
      <c r="N452" s="3" t="n">
        <v>35</v>
      </c>
      <c r="O452" s="4" t="n">
        <v>63.21</v>
      </c>
      <c r="P452" s="3" t="n">
        <v>3</v>
      </c>
      <c r="Q452" s="2"/>
      <c r="R452" s="2"/>
      <c r="S452" s="4" t="n">
        <v>76000</v>
      </c>
      <c r="T452" s="4" t="n">
        <v>424</v>
      </c>
      <c r="U452" s="3" t="n">
        <v>635</v>
      </c>
      <c r="V452" s="3" t="n">
        <v>0</v>
      </c>
    </row>
    <row r="453" customFormat="false" ht="15" hidden="false" customHeight="false" outlineLevel="0" collapsed="false">
      <c r="A453" s="2" t="s">
        <v>522</v>
      </c>
      <c r="B453" s="3" t="n">
        <v>50</v>
      </c>
      <c r="C453" s="2" t="s">
        <v>29</v>
      </c>
      <c r="D453" s="2" t="s">
        <v>40</v>
      </c>
      <c r="E453" s="2" t="s">
        <v>93</v>
      </c>
      <c r="F453" s="2" t="s">
        <v>26</v>
      </c>
      <c r="G453" s="4" t="n">
        <v>3200</v>
      </c>
      <c r="H453" s="3" t="n">
        <v>11</v>
      </c>
      <c r="I453" s="5" t="n">
        <v>41927</v>
      </c>
      <c r="J453" s="2" t="s">
        <v>34</v>
      </c>
      <c r="K453" s="3" t="n">
        <v>1</v>
      </c>
      <c r="L453" s="4" t="n">
        <v>128.09</v>
      </c>
      <c r="M453" s="4" t="n">
        <v>5958.57</v>
      </c>
      <c r="N453" s="3" t="n">
        <v>29</v>
      </c>
      <c r="O453" s="4" t="n">
        <v>11.68</v>
      </c>
      <c r="P453" s="3" t="n">
        <v>2</v>
      </c>
      <c r="Q453" s="4" t="n">
        <v>500</v>
      </c>
      <c r="R453" s="4" t="n">
        <v>21.47</v>
      </c>
      <c r="S453" s="4" t="n">
        <v>0</v>
      </c>
      <c r="T453" s="4" t="n">
        <v>0</v>
      </c>
      <c r="U453" s="3" t="n">
        <v>581</v>
      </c>
      <c r="V453" s="3" t="n">
        <v>0</v>
      </c>
    </row>
    <row r="454" customFormat="false" ht="15" hidden="false" customHeight="false" outlineLevel="0" collapsed="false">
      <c r="A454" s="2" t="s">
        <v>523</v>
      </c>
      <c r="B454" s="3" t="n">
        <v>43</v>
      </c>
      <c r="C454" s="2" t="s">
        <v>23</v>
      </c>
      <c r="D454" s="2" t="s">
        <v>67</v>
      </c>
      <c r="E454" s="2" t="s">
        <v>52</v>
      </c>
      <c r="F454" s="2" t="s">
        <v>26</v>
      </c>
      <c r="G454" s="4" t="n">
        <v>35500</v>
      </c>
      <c r="H454" s="3" t="n">
        <v>8</v>
      </c>
      <c r="I454" s="5" t="n">
        <v>43202</v>
      </c>
      <c r="J454" s="2" t="s">
        <v>34</v>
      </c>
      <c r="K454" s="3" t="n">
        <v>1</v>
      </c>
      <c r="L454" s="4" t="n">
        <v>6008.21</v>
      </c>
      <c r="M454" s="4" t="n">
        <v>33237.21</v>
      </c>
      <c r="N454" s="3" t="n">
        <v>33</v>
      </c>
      <c r="O454" s="4" t="n">
        <v>47.23</v>
      </c>
      <c r="P454" s="3" t="n">
        <v>0</v>
      </c>
      <c r="Q454" s="4" t="n">
        <v>3500</v>
      </c>
      <c r="R454" s="4" t="n">
        <v>578.15</v>
      </c>
      <c r="S454" s="2"/>
      <c r="T454" s="2"/>
      <c r="U454" s="3" t="n">
        <v>596</v>
      </c>
      <c r="V454" s="3" t="n">
        <v>0</v>
      </c>
    </row>
    <row r="455" customFormat="false" ht="15" hidden="false" customHeight="false" outlineLevel="0" collapsed="false">
      <c r="A455" s="2" t="s">
        <v>524</v>
      </c>
      <c r="B455" s="3" t="n">
        <v>18</v>
      </c>
      <c r="C455" s="2" t="s">
        <v>23</v>
      </c>
      <c r="D455" s="2" t="s">
        <v>40</v>
      </c>
      <c r="E455" s="2" t="s">
        <v>134</v>
      </c>
      <c r="F455" s="2" t="s">
        <v>38</v>
      </c>
      <c r="G455" s="4" t="n">
        <v>7100</v>
      </c>
      <c r="H455" s="3" t="n">
        <v>0</v>
      </c>
      <c r="I455" s="5" t="n">
        <v>45926</v>
      </c>
      <c r="J455" s="2" t="s">
        <v>27</v>
      </c>
      <c r="K455" s="3" t="n">
        <v>1</v>
      </c>
      <c r="L455" s="4" t="n">
        <v>234.94</v>
      </c>
      <c r="M455" s="4" t="n">
        <v>2495.73</v>
      </c>
      <c r="N455" s="3" t="n">
        <v>11</v>
      </c>
      <c r="O455" s="4" t="n">
        <v>32.9</v>
      </c>
      <c r="P455" s="3" t="n">
        <v>3</v>
      </c>
      <c r="Q455" s="4" t="n">
        <v>1000</v>
      </c>
      <c r="R455" s="4" t="n">
        <v>655.62</v>
      </c>
      <c r="S455" s="4" t="n">
        <v>34000</v>
      </c>
      <c r="T455" s="4" t="n">
        <v>241</v>
      </c>
      <c r="U455" s="3" t="n">
        <v>515</v>
      </c>
      <c r="V455" s="3" t="n">
        <v>0</v>
      </c>
    </row>
    <row r="456" customFormat="false" ht="15" hidden="false" customHeight="false" outlineLevel="0" collapsed="false">
      <c r="A456" s="2" t="s">
        <v>525</v>
      </c>
      <c r="B456" s="3" t="n">
        <v>37</v>
      </c>
      <c r="C456" s="2" t="s">
        <v>29</v>
      </c>
      <c r="D456" s="2" t="s">
        <v>51</v>
      </c>
      <c r="E456" s="2" t="s">
        <v>52</v>
      </c>
      <c r="F456" s="2" t="s">
        <v>26</v>
      </c>
      <c r="G456" s="4" t="n">
        <v>18400</v>
      </c>
      <c r="H456" s="3" t="n">
        <v>9</v>
      </c>
      <c r="I456" s="5" t="n">
        <v>42917</v>
      </c>
      <c r="J456" s="2" t="s">
        <v>46</v>
      </c>
      <c r="K456" s="3" t="n">
        <v>3</v>
      </c>
      <c r="L456" s="4" t="n">
        <v>1396.47</v>
      </c>
      <c r="M456" s="4" t="n">
        <v>0</v>
      </c>
      <c r="N456" s="3" t="n">
        <v>23</v>
      </c>
      <c r="O456" s="4" t="n">
        <v>38.58</v>
      </c>
      <c r="P456" s="3" t="n">
        <v>2</v>
      </c>
      <c r="Q456" s="4" t="n">
        <v>2000</v>
      </c>
      <c r="R456" s="4" t="n">
        <v>694.13</v>
      </c>
      <c r="S456" s="2"/>
      <c r="T456" s="2"/>
      <c r="U456" s="3" t="n">
        <v>571</v>
      </c>
      <c r="V456" s="2"/>
    </row>
    <row r="457" customFormat="false" ht="15" hidden="false" customHeight="false" outlineLevel="0" collapsed="false">
      <c r="A457" s="2" t="s">
        <v>526</v>
      </c>
      <c r="B457" s="3" t="n">
        <v>51</v>
      </c>
      <c r="C457" s="2" t="s">
        <v>23</v>
      </c>
      <c r="D457" s="2" t="s">
        <v>44</v>
      </c>
      <c r="E457" s="2" t="s">
        <v>37</v>
      </c>
      <c r="F457" s="2" t="s">
        <v>26</v>
      </c>
      <c r="G457" s="4" t="n">
        <v>26400</v>
      </c>
      <c r="H457" s="2"/>
      <c r="I457" s="2"/>
      <c r="J457" s="2" t="s">
        <v>34</v>
      </c>
      <c r="K457" s="3" t="n">
        <v>3</v>
      </c>
      <c r="L457" s="2"/>
      <c r="M457" s="4" t="n">
        <v>0</v>
      </c>
      <c r="N457" s="3" t="n">
        <v>20</v>
      </c>
      <c r="O457" s="4" t="n">
        <v>42.51</v>
      </c>
      <c r="P457" s="3" t="n">
        <v>0</v>
      </c>
      <c r="Q457" s="4" t="n">
        <v>4000</v>
      </c>
      <c r="R457" s="4" t="n">
        <v>406.46</v>
      </c>
      <c r="S457" s="4" t="n">
        <v>0</v>
      </c>
      <c r="T457" s="4" t="n">
        <v>0</v>
      </c>
      <c r="U457" s="3" t="n">
        <v>552</v>
      </c>
      <c r="V457" s="3" t="n">
        <v>1</v>
      </c>
    </row>
    <row r="458" customFormat="false" ht="15" hidden="false" customHeight="false" outlineLevel="0" collapsed="false">
      <c r="A458" s="2" t="s">
        <v>527</v>
      </c>
      <c r="B458" s="3" t="n">
        <v>49</v>
      </c>
      <c r="C458" s="2" t="s">
        <v>23</v>
      </c>
      <c r="D458" s="2" t="s">
        <v>24</v>
      </c>
      <c r="E458" s="2" t="s">
        <v>37</v>
      </c>
      <c r="F458" s="2" t="s">
        <v>26</v>
      </c>
      <c r="G458" s="4" t="n">
        <v>39100</v>
      </c>
      <c r="H458" s="3" t="n">
        <v>21</v>
      </c>
      <c r="I458" s="5" t="n">
        <v>38358</v>
      </c>
      <c r="J458" s="2" t="s">
        <v>34</v>
      </c>
      <c r="K458" s="3" t="n">
        <v>4</v>
      </c>
      <c r="L458" s="4" t="n">
        <v>1819.61</v>
      </c>
      <c r="M458" s="4" t="n">
        <v>0</v>
      </c>
      <c r="N458" s="3" t="n">
        <v>26</v>
      </c>
      <c r="O458" s="4" t="n">
        <v>50.38</v>
      </c>
      <c r="P458" s="3" t="n">
        <v>0</v>
      </c>
      <c r="Q458" s="4" t="n">
        <v>7000</v>
      </c>
      <c r="R458" s="4" t="n">
        <v>1643.64</v>
      </c>
      <c r="S458" s="4" t="n">
        <v>79000</v>
      </c>
      <c r="T458" s="4" t="n">
        <v>552</v>
      </c>
      <c r="U458" s="3" t="n">
        <v>703</v>
      </c>
      <c r="V458" s="3" t="n">
        <v>1</v>
      </c>
    </row>
    <row r="459" customFormat="false" ht="15" hidden="false" customHeight="false" outlineLevel="0" collapsed="false">
      <c r="A459" s="2" t="s">
        <v>528</v>
      </c>
      <c r="B459" s="3" t="n">
        <v>49</v>
      </c>
      <c r="C459" s="2" t="s">
        <v>29</v>
      </c>
      <c r="D459" s="2" t="s">
        <v>33</v>
      </c>
      <c r="E459" s="2" t="s">
        <v>49</v>
      </c>
      <c r="F459" s="2" t="s">
        <v>26</v>
      </c>
      <c r="G459" s="4" t="n">
        <v>25000</v>
      </c>
      <c r="H459" s="3" t="n">
        <v>3</v>
      </c>
      <c r="I459" s="5" t="n">
        <v>45146</v>
      </c>
      <c r="J459" s="2" t="s">
        <v>27</v>
      </c>
      <c r="K459" s="3" t="n">
        <v>3</v>
      </c>
      <c r="L459" s="4" t="n">
        <v>3139.82</v>
      </c>
      <c r="M459" s="4" t="n">
        <v>5266.66</v>
      </c>
      <c r="N459" s="3" t="n">
        <v>27</v>
      </c>
      <c r="O459" s="4" t="n">
        <v>47.91</v>
      </c>
      <c r="P459" s="3" t="n">
        <v>7</v>
      </c>
      <c r="Q459" s="4" t="n">
        <v>4000</v>
      </c>
      <c r="R459" s="4" t="n">
        <v>503.56</v>
      </c>
      <c r="S459" s="4" t="n">
        <v>0</v>
      </c>
      <c r="T459" s="4" t="n">
        <v>0</v>
      </c>
      <c r="U459" s="2"/>
      <c r="V459" s="3" t="n">
        <v>0</v>
      </c>
    </row>
    <row r="460" customFormat="false" ht="15" hidden="false" customHeight="false" outlineLevel="0" collapsed="false">
      <c r="A460" s="2" t="s">
        <v>529</v>
      </c>
      <c r="B460" s="3" t="n">
        <v>39</v>
      </c>
      <c r="C460" s="2" t="s">
        <v>23</v>
      </c>
      <c r="D460" s="2" t="s">
        <v>40</v>
      </c>
      <c r="E460" s="2" t="s">
        <v>25</v>
      </c>
      <c r="F460" s="2" t="s">
        <v>26</v>
      </c>
      <c r="G460" s="4" t="n">
        <v>29500</v>
      </c>
      <c r="H460" s="3" t="n">
        <v>12</v>
      </c>
      <c r="I460" s="5" t="n">
        <v>41638</v>
      </c>
      <c r="J460" s="2" t="s">
        <v>34</v>
      </c>
      <c r="K460" s="3" t="n">
        <v>2</v>
      </c>
      <c r="L460" s="4" t="n">
        <v>2698.73</v>
      </c>
      <c r="M460" s="4" t="n">
        <v>12229.03</v>
      </c>
      <c r="N460" s="3" t="n">
        <v>32</v>
      </c>
      <c r="O460" s="4" t="n">
        <v>50.41</v>
      </c>
      <c r="P460" s="3" t="n">
        <v>1</v>
      </c>
      <c r="Q460" s="4" t="n">
        <v>4500</v>
      </c>
      <c r="R460" s="4" t="n">
        <v>410.16</v>
      </c>
      <c r="S460" s="4" t="n">
        <v>0</v>
      </c>
      <c r="T460" s="4" t="n">
        <v>0</v>
      </c>
      <c r="U460" s="3" t="n">
        <v>632</v>
      </c>
      <c r="V460" s="3" t="n">
        <v>0</v>
      </c>
    </row>
    <row r="461" customFormat="false" ht="15" hidden="false" customHeight="false" outlineLevel="0" collapsed="false">
      <c r="A461" s="2" t="s">
        <v>530</v>
      </c>
      <c r="B461" s="3" t="n">
        <v>41</v>
      </c>
      <c r="C461" s="2" t="s">
        <v>29</v>
      </c>
      <c r="D461" s="2" t="s">
        <v>67</v>
      </c>
      <c r="E461" s="2" t="s">
        <v>52</v>
      </c>
      <c r="F461" s="2" t="s">
        <v>26</v>
      </c>
      <c r="G461" s="4" t="n">
        <v>19600</v>
      </c>
      <c r="H461" s="3" t="n">
        <v>5</v>
      </c>
      <c r="I461" s="5" t="n">
        <v>44284</v>
      </c>
      <c r="J461" s="2" t="s">
        <v>46</v>
      </c>
      <c r="K461" s="3" t="n">
        <v>1</v>
      </c>
      <c r="L461" s="4" t="n">
        <v>1705.52</v>
      </c>
      <c r="M461" s="4" t="n">
        <v>9300.93</v>
      </c>
      <c r="N461" s="3" t="n">
        <v>32</v>
      </c>
      <c r="O461" s="4" t="n">
        <v>24.83</v>
      </c>
      <c r="P461" s="3" t="n">
        <v>1</v>
      </c>
      <c r="Q461" s="4" t="n">
        <v>5000</v>
      </c>
      <c r="R461" s="4" t="n">
        <v>2015.27</v>
      </c>
      <c r="S461" s="4" t="n">
        <v>0</v>
      </c>
      <c r="T461" s="4" t="n">
        <v>0</v>
      </c>
      <c r="U461" s="3" t="n">
        <v>556</v>
      </c>
      <c r="V461" s="3" t="n">
        <v>1</v>
      </c>
    </row>
    <row r="462" customFormat="false" ht="15" hidden="false" customHeight="false" outlineLevel="0" collapsed="false">
      <c r="A462" s="2" t="s">
        <v>531</v>
      </c>
      <c r="B462" s="3" t="n">
        <v>42</v>
      </c>
      <c r="C462" s="2" t="s">
        <v>23</v>
      </c>
      <c r="D462" s="2" t="s">
        <v>56</v>
      </c>
      <c r="E462" s="2" t="s">
        <v>63</v>
      </c>
      <c r="F462" s="2" t="s">
        <v>26</v>
      </c>
      <c r="G462" s="4" t="n">
        <v>26600</v>
      </c>
      <c r="H462" s="3" t="n">
        <v>5</v>
      </c>
      <c r="I462" s="5" t="n">
        <v>44436</v>
      </c>
      <c r="J462" s="2" t="s">
        <v>34</v>
      </c>
      <c r="K462" s="3" t="n">
        <v>1</v>
      </c>
      <c r="L462" s="4" t="n">
        <v>2720.82</v>
      </c>
      <c r="M462" s="4" t="n">
        <v>13293.5</v>
      </c>
      <c r="N462" s="3" t="n">
        <v>30</v>
      </c>
      <c r="O462" s="4" t="n">
        <v>52.42</v>
      </c>
      <c r="P462" s="3" t="n">
        <v>2</v>
      </c>
      <c r="Q462" s="4" t="n">
        <v>0</v>
      </c>
      <c r="R462" s="4" t="n">
        <v>0</v>
      </c>
      <c r="S462" s="4" t="n">
        <v>0</v>
      </c>
      <c r="T462" s="4" t="n">
        <v>0</v>
      </c>
      <c r="U462" s="3" t="n">
        <v>615</v>
      </c>
      <c r="V462" s="3" t="n">
        <v>0</v>
      </c>
    </row>
    <row r="463" customFormat="false" ht="15" hidden="false" customHeight="false" outlineLevel="0" collapsed="false">
      <c r="A463" s="2" t="s">
        <v>532</v>
      </c>
      <c r="B463" s="3" t="n">
        <v>49</v>
      </c>
      <c r="C463" s="2" t="s">
        <v>23</v>
      </c>
      <c r="D463" s="2" t="s">
        <v>44</v>
      </c>
      <c r="E463" s="2" t="s">
        <v>37</v>
      </c>
      <c r="F463" s="2" t="s">
        <v>38</v>
      </c>
      <c r="G463" s="4" t="n">
        <v>23300</v>
      </c>
      <c r="H463" s="3" t="n">
        <v>11</v>
      </c>
      <c r="I463" s="5" t="n">
        <v>41931</v>
      </c>
      <c r="J463" s="2" t="s">
        <v>27</v>
      </c>
      <c r="K463" s="3" t="n">
        <v>2</v>
      </c>
      <c r="L463" s="4" t="n">
        <v>2189.99</v>
      </c>
      <c r="M463" s="4" t="n">
        <v>18869.97</v>
      </c>
      <c r="N463" s="3" t="n">
        <v>18</v>
      </c>
      <c r="O463" s="4" t="n">
        <v>43.62</v>
      </c>
      <c r="P463" s="3" t="n">
        <v>3</v>
      </c>
      <c r="Q463" s="2"/>
      <c r="R463" s="2"/>
      <c r="S463" s="4" t="n">
        <v>79000</v>
      </c>
      <c r="T463" s="4" t="n">
        <v>368</v>
      </c>
      <c r="U463" s="3" t="n">
        <v>655</v>
      </c>
      <c r="V463" s="3" t="n">
        <v>0</v>
      </c>
    </row>
    <row r="464" customFormat="false" ht="15" hidden="false" customHeight="false" outlineLevel="0" collapsed="false">
      <c r="A464" s="2" t="s">
        <v>533</v>
      </c>
      <c r="B464" s="3" t="n">
        <v>55</v>
      </c>
      <c r="C464" s="2"/>
      <c r="D464" s="2" t="s">
        <v>40</v>
      </c>
      <c r="E464" s="2" t="s">
        <v>52</v>
      </c>
      <c r="F464" s="2" t="s">
        <v>26</v>
      </c>
      <c r="G464" s="4" t="n">
        <v>23200</v>
      </c>
      <c r="H464" s="3" t="n">
        <v>36</v>
      </c>
      <c r="I464" s="5" t="n">
        <v>32965</v>
      </c>
      <c r="J464" s="2" t="s">
        <v>27</v>
      </c>
      <c r="K464" s="3" t="n">
        <v>3</v>
      </c>
      <c r="L464" s="4" t="n">
        <v>1436.19</v>
      </c>
      <c r="M464" s="4" t="n">
        <v>33580.7</v>
      </c>
      <c r="N464" s="3" t="n">
        <v>14</v>
      </c>
      <c r="O464" s="4" t="n">
        <v>70.91</v>
      </c>
      <c r="P464" s="3" t="n">
        <v>5</v>
      </c>
      <c r="Q464" s="4" t="n">
        <v>4000</v>
      </c>
      <c r="R464" s="4" t="n">
        <v>820.58</v>
      </c>
      <c r="S464" s="4" t="n">
        <v>0</v>
      </c>
      <c r="T464" s="4" t="n">
        <v>0</v>
      </c>
      <c r="U464" s="3" t="n">
        <v>661</v>
      </c>
      <c r="V464" s="3" t="n">
        <v>1</v>
      </c>
    </row>
    <row r="465" customFormat="false" ht="15" hidden="false" customHeight="false" outlineLevel="0" collapsed="false">
      <c r="A465" s="2" t="s">
        <v>534</v>
      </c>
      <c r="B465" s="3" t="n">
        <v>48</v>
      </c>
      <c r="C465" s="2" t="s">
        <v>29</v>
      </c>
      <c r="D465" s="2" t="s">
        <v>67</v>
      </c>
      <c r="E465" s="2" t="s">
        <v>63</v>
      </c>
      <c r="F465" s="2" t="s">
        <v>26</v>
      </c>
      <c r="G465" s="4" t="n">
        <v>37700</v>
      </c>
      <c r="H465" s="3" t="n">
        <v>17</v>
      </c>
      <c r="I465" s="5" t="n">
        <v>40017</v>
      </c>
      <c r="J465" s="2" t="s">
        <v>34</v>
      </c>
      <c r="K465" s="3" t="n">
        <v>2</v>
      </c>
      <c r="L465" s="4" t="n">
        <v>2433.39</v>
      </c>
      <c r="M465" s="4" t="n">
        <v>0</v>
      </c>
      <c r="N465" s="3" t="n">
        <v>31</v>
      </c>
      <c r="O465" s="4" t="n">
        <v>55</v>
      </c>
      <c r="P465" s="3" t="n">
        <v>1</v>
      </c>
      <c r="Q465" s="4" t="n">
        <v>0</v>
      </c>
      <c r="R465" s="4" t="n">
        <v>0</v>
      </c>
      <c r="S465" s="4" t="n">
        <v>126000</v>
      </c>
      <c r="T465" s="4" t="n">
        <v>714</v>
      </c>
      <c r="U465" s="3" t="n">
        <v>601</v>
      </c>
      <c r="V465" s="3" t="n">
        <v>0</v>
      </c>
    </row>
    <row r="466" customFormat="false" ht="15" hidden="false" customHeight="false" outlineLevel="0" collapsed="false">
      <c r="A466" s="2" t="s">
        <v>535</v>
      </c>
      <c r="B466" s="3" t="n">
        <v>41</v>
      </c>
      <c r="C466" s="2" t="s">
        <v>29</v>
      </c>
      <c r="D466" s="2" t="s">
        <v>54</v>
      </c>
      <c r="E466" s="2" t="s">
        <v>25</v>
      </c>
      <c r="F466" s="2" t="s">
        <v>38</v>
      </c>
      <c r="G466" s="4" t="n">
        <v>26400</v>
      </c>
      <c r="H466" s="3" t="n">
        <v>8</v>
      </c>
      <c r="I466" s="5" t="n">
        <v>43290</v>
      </c>
      <c r="J466" s="2" t="s">
        <v>46</v>
      </c>
      <c r="K466" s="3" t="n">
        <v>2</v>
      </c>
      <c r="L466" s="4" t="n">
        <v>2337.1</v>
      </c>
      <c r="M466" s="4" t="n">
        <v>10660.05</v>
      </c>
      <c r="N466" s="3" t="n">
        <v>38</v>
      </c>
      <c r="O466" s="4" t="n">
        <v>36.71</v>
      </c>
      <c r="P466" s="3" t="n">
        <v>1</v>
      </c>
      <c r="Q466" s="4" t="n">
        <v>0</v>
      </c>
      <c r="R466" s="4" t="n">
        <v>0</v>
      </c>
      <c r="S466" s="4" t="n">
        <v>0</v>
      </c>
      <c r="T466" s="4" t="n">
        <v>0</v>
      </c>
      <c r="U466" s="3" t="n">
        <v>637</v>
      </c>
      <c r="V466" s="3" t="n">
        <v>0</v>
      </c>
    </row>
    <row r="467" customFormat="false" ht="15" hidden="false" customHeight="false" outlineLevel="0" collapsed="false">
      <c r="A467" s="2" t="s">
        <v>536</v>
      </c>
      <c r="B467" s="3" t="n">
        <v>60</v>
      </c>
      <c r="C467" s="2" t="s">
        <v>29</v>
      </c>
      <c r="D467" s="2" t="s">
        <v>201</v>
      </c>
      <c r="E467" s="2" t="s">
        <v>96</v>
      </c>
      <c r="F467" s="2" t="s">
        <v>103</v>
      </c>
      <c r="G467" s="4" t="n">
        <v>137300</v>
      </c>
      <c r="H467" s="3" t="n">
        <v>19</v>
      </c>
      <c r="I467" s="5" t="n">
        <v>39209</v>
      </c>
      <c r="J467" s="2" t="s">
        <v>34</v>
      </c>
      <c r="K467" s="3" t="n">
        <v>2</v>
      </c>
      <c r="L467" s="4" t="n">
        <v>8844.31</v>
      </c>
      <c r="M467" s="2"/>
      <c r="N467" s="3" t="n">
        <v>61</v>
      </c>
      <c r="O467" s="4" t="n">
        <v>130.52</v>
      </c>
      <c r="P467" s="3" t="n">
        <v>0</v>
      </c>
      <c r="Q467" s="4" t="n">
        <v>15000</v>
      </c>
      <c r="R467" s="4" t="n">
        <v>1836.4</v>
      </c>
      <c r="S467" s="4" t="n">
        <v>0</v>
      </c>
      <c r="T467" s="4" t="n">
        <v>0</v>
      </c>
      <c r="U467" s="3" t="n">
        <v>805</v>
      </c>
      <c r="V467" s="3" t="n">
        <v>0</v>
      </c>
    </row>
    <row r="468" customFormat="false" ht="15" hidden="false" customHeight="false" outlineLevel="0" collapsed="false">
      <c r="A468" s="2" t="s">
        <v>537</v>
      </c>
      <c r="B468" s="3" t="n">
        <v>40</v>
      </c>
      <c r="C468" s="2" t="s">
        <v>23</v>
      </c>
      <c r="D468" s="2" t="s">
        <v>56</v>
      </c>
      <c r="E468" s="2" t="s">
        <v>52</v>
      </c>
      <c r="F468" s="2" t="s">
        <v>26</v>
      </c>
      <c r="G468" s="4" t="n">
        <v>36400</v>
      </c>
      <c r="H468" s="3" t="n">
        <v>6</v>
      </c>
      <c r="I468" s="5" t="n">
        <v>43989</v>
      </c>
      <c r="J468" s="2" t="s">
        <v>34</v>
      </c>
      <c r="K468" s="3" t="n">
        <v>2</v>
      </c>
      <c r="L468" s="4" t="n">
        <v>1518.71</v>
      </c>
      <c r="M468" s="4" t="n">
        <v>11476.05</v>
      </c>
      <c r="N468" s="3" t="n">
        <v>39</v>
      </c>
      <c r="O468" s="4" t="n">
        <v>39.73</v>
      </c>
      <c r="P468" s="3" t="n">
        <v>0</v>
      </c>
      <c r="Q468" s="4" t="n">
        <v>6000</v>
      </c>
      <c r="R468" s="4" t="n">
        <v>1129.36</v>
      </c>
      <c r="S468" s="4" t="n">
        <v>127000</v>
      </c>
      <c r="T468" s="4" t="n">
        <v>817</v>
      </c>
      <c r="U468" s="3" t="n">
        <v>708</v>
      </c>
      <c r="V468" s="3" t="n">
        <v>0</v>
      </c>
    </row>
    <row r="469" customFormat="false" ht="15" hidden="false" customHeight="false" outlineLevel="0" collapsed="false">
      <c r="A469" s="2" t="s">
        <v>538</v>
      </c>
      <c r="B469" s="3" t="n">
        <v>36</v>
      </c>
      <c r="C469" s="2" t="s">
        <v>23</v>
      </c>
      <c r="D469" s="2" t="s">
        <v>40</v>
      </c>
      <c r="E469" s="2" t="s">
        <v>37</v>
      </c>
      <c r="F469" s="2" t="s">
        <v>26</v>
      </c>
      <c r="G469" s="4" t="n">
        <v>39700</v>
      </c>
      <c r="H469" s="3" t="n">
        <v>7</v>
      </c>
      <c r="I469" s="5" t="n">
        <v>43377</v>
      </c>
      <c r="J469" s="2" t="s">
        <v>46</v>
      </c>
      <c r="K469" s="3" t="n">
        <v>2</v>
      </c>
      <c r="L469" s="4" t="n">
        <v>5024.02</v>
      </c>
      <c r="M469" s="4" t="n">
        <v>0</v>
      </c>
      <c r="N469" s="2"/>
      <c r="O469" s="4" t="n">
        <v>40</v>
      </c>
      <c r="P469" s="3" t="n">
        <v>4</v>
      </c>
      <c r="Q469" s="4" t="n">
        <v>8500</v>
      </c>
      <c r="R469" s="4" t="n">
        <v>763.1</v>
      </c>
      <c r="S469" s="4" t="n">
        <v>0</v>
      </c>
      <c r="T469" s="4" t="n">
        <v>0</v>
      </c>
      <c r="U469" s="3" t="n">
        <v>622</v>
      </c>
      <c r="V469" s="3" t="n">
        <v>1</v>
      </c>
    </row>
    <row r="470" customFormat="false" ht="15" hidden="false" customHeight="false" outlineLevel="0" collapsed="false">
      <c r="A470" s="2" t="s">
        <v>539</v>
      </c>
      <c r="B470" s="3" t="n">
        <v>0</v>
      </c>
      <c r="C470" s="2" t="s">
        <v>29</v>
      </c>
      <c r="D470" s="2" t="s">
        <v>100</v>
      </c>
      <c r="E470" s="2" t="s">
        <v>52</v>
      </c>
      <c r="F470" s="2" t="s">
        <v>74</v>
      </c>
      <c r="G470" s="4" t="n">
        <v>20100</v>
      </c>
      <c r="H470" s="3" t="n">
        <v>17</v>
      </c>
      <c r="I470" s="5" t="n">
        <v>39899</v>
      </c>
      <c r="J470" s="2" t="s">
        <v>34</v>
      </c>
      <c r="K470" s="3" t="n">
        <v>3</v>
      </c>
      <c r="L470" s="4" t="n">
        <v>2532.12</v>
      </c>
      <c r="M470" s="4" t="n">
        <v>18083.33</v>
      </c>
      <c r="N470" s="3" t="n">
        <v>27</v>
      </c>
      <c r="O470" s="4" t="n">
        <v>77.62</v>
      </c>
      <c r="P470" s="3" t="n">
        <v>1</v>
      </c>
      <c r="Q470" s="4" t="n">
        <v>4500</v>
      </c>
      <c r="R470" s="4" t="n">
        <v>1091.73</v>
      </c>
      <c r="S470" s="2"/>
      <c r="T470" s="2"/>
      <c r="U470" s="3" t="n">
        <v>643</v>
      </c>
      <c r="V470" s="3" t="n">
        <v>0</v>
      </c>
    </row>
    <row r="471" customFormat="false" ht="15" hidden="false" customHeight="false" outlineLevel="0" collapsed="false">
      <c r="A471" s="2" t="s">
        <v>540</v>
      </c>
      <c r="B471" s="3" t="n">
        <v>57</v>
      </c>
      <c r="C471" s="2" t="s">
        <v>29</v>
      </c>
      <c r="D471" s="2" t="s">
        <v>54</v>
      </c>
      <c r="E471" s="2" t="s">
        <v>52</v>
      </c>
      <c r="F471" s="2" t="s">
        <v>26</v>
      </c>
      <c r="G471" s="4" t="n">
        <v>31000</v>
      </c>
      <c r="H471" s="3" t="n">
        <v>27</v>
      </c>
      <c r="I471" s="5" t="n">
        <v>36157</v>
      </c>
      <c r="J471" s="2" t="s">
        <v>46</v>
      </c>
      <c r="K471" s="3" t="n">
        <v>6</v>
      </c>
      <c r="L471" s="4" t="n">
        <v>2691.67</v>
      </c>
      <c r="M471" s="4" t="n">
        <v>0</v>
      </c>
      <c r="N471" s="3" t="n">
        <v>21</v>
      </c>
      <c r="O471" s="4" t="n">
        <v>30.78</v>
      </c>
      <c r="P471" s="3" t="n">
        <v>1</v>
      </c>
      <c r="Q471" s="4" t="n">
        <v>3500</v>
      </c>
      <c r="R471" s="4" t="n">
        <v>387.76</v>
      </c>
      <c r="S471" s="4" t="n">
        <v>0</v>
      </c>
      <c r="T471" s="4" t="n">
        <v>0</v>
      </c>
      <c r="U471" s="3" t="n">
        <v>704</v>
      </c>
      <c r="V471" s="3" t="n">
        <v>0</v>
      </c>
    </row>
    <row r="472" customFormat="false" ht="15" hidden="false" customHeight="false" outlineLevel="0" collapsed="false">
      <c r="A472" s="2" t="s">
        <v>541</v>
      </c>
      <c r="B472" s="3" t="n">
        <v>38</v>
      </c>
      <c r="C472" s="2" t="s">
        <v>23</v>
      </c>
      <c r="D472" s="2" t="s">
        <v>62</v>
      </c>
      <c r="E472" s="2" t="s">
        <v>25</v>
      </c>
      <c r="F472" s="2" t="s">
        <v>38</v>
      </c>
      <c r="G472" s="4" t="n">
        <v>40100</v>
      </c>
      <c r="H472" s="3" t="n">
        <v>5</v>
      </c>
      <c r="I472" s="5" t="n">
        <v>44186</v>
      </c>
      <c r="J472" s="2" t="s">
        <v>34</v>
      </c>
      <c r="K472" s="3" t="n">
        <v>3</v>
      </c>
      <c r="L472" s="4" t="n">
        <v>2999.89</v>
      </c>
      <c r="M472" s="4" t="n">
        <v>16738.28</v>
      </c>
      <c r="N472" s="3" t="n">
        <v>36</v>
      </c>
      <c r="O472" s="4" t="n">
        <v>45.39</v>
      </c>
      <c r="P472" s="3" t="n">
        <v>1</v>
      </c>
      <c r="Q472" s="4" t="n">
        <v>5500</v>
      </c>
      <c r="R472" s="4" t="n">
        <v>988.25</v>
      </c>
      <c r="S472" s="2"/>
      <c r="T472" s="2"/>
      <c r="U472" s="3" t="n">
        <v>650</v>
      </c>
      <c r="V472" s="3" t="n">
        <v>0</v>
      </c>
    </row>
    <row r="473" customFormat="false" ht="15" hidden="false" customHeight="false" outlineLevel="0" collapsed="false">
      <c r="A473" s="2" t="s">
        <v>542</v>
      </c>
      <c r="B473" s="3" t="n">
        <v>43</v>
      </c>
      <c r="C473" s="2" t="s">
        <v>29</v>
      </c>
      <c r="D473" s="2" t="s">
        <v>62</v>
      </c>
      <c r="E473" s="2" t="s">
        <v>52</v>
      </c>
      <c r="F473" s="2" t="s">
        <v>38</v>
      </c>
      <c r="G473" s="4" t="n">
        <v>11700</v>
      </c>
      <c r="H473" s="3" t="n">
        <v>11</v>
      </c>
      <c r="I473" s="5" t="n">
        <v>42133</v>
      </c>
      <c r="J473" s="2" t="s">
        <v>34</v>
      </c>
      <c r="K473" s="3" t="n">
        <v>1</v>
      </c>
      <c r="L473" s="4" t="n">
        <v>338.55</v>
      </c>
      <c r="M473" s="4" t="n">
        <v>12811.75</v>
      </c>
      <c r="N473" s="3" t="n">
        <v>20</v>
      </c>
      <c r="O473" s="4" t="n">
        <v>38.93</v>
      </c>
      <c r="P473" s="3" t="n">
        <v>4</v>
      </c>
      <c r="Q473" s="4" t="n">
        <v>2500</v>
      </c>
      <c r="R473" s="4" t="n">
        <v>16.23</v>
      </c>
      <c r="S473" s="2"/>
      <c r="T473" s="2"/>
      <c r="U473" s="3" t="n">
        <v>642</v>
      </c>
      <c r="V473" s="3" t="n">
        <v>0</v>
      </c>
    </row>
    <row r="474" customFormat="false" ht="15" hidden="false" customHeight="false" outlineLevel="0" collapsed="false">
      <c r="A474" s="2" t="s">
        <v>543</v>
      </c>
      <c r="B474" s="3" t="n">
        <v>43</v>
      </c>
      <c r="C474" s="2" t="s">
        <v>23</v>
      </c>
      <c r="D474" s="2" t="s">
        <v>24</v>
      </c>
      <c r="E474" s="2" t="s">
        <v>37</v>
      </c>
      <c r="F474" s="2" t="s">
        <v>60</v>
      </c>
      <c r="G474" s="4" t="n">
        <v>28800</v>
      </c>
      <c r="H474" s="3" t="n">
        <v>14</v>
      </c>
      <c r="I474" s="5" t="n">
        <v>41055</v>
      </c>
      <c r="J474" s="2" t="s">
        <v>34</v>
      </c>
      <c r="K474" s="3" t="n">
        <v>2</v>
      </c>
      <c r="L474" s="4" t="n">
        <v>-147.09</v>
      </c>
      <c r="M474" s="4" t="n">
        <v>0</v>
      </c>
      <c r="N474" s="3" t="n">
        <v>37</v>
      </c>
      <c r="O474" s="4" t="n">
        <v>92.32</v>
      </c>
      <c r="P474" s="3" t="n">
        <v>1</v>
      </c>
      <c r="Q474" s="4" t="n">
        <v>6500</v>
      </c>
      <c r="R474" s="4" t="n">
        <v>537.89</v>
      </c>
      <c r="S474" s="4" t="n">
        <v>91000</v>
      </c>
      <c r="T474" s="4" t="n">
        <v>465</v>
      </c>
      <c r="U474" s="3" t="n">
        <v>555</v>
      </c>
      <c r="V474" s="3" t="n">
        <v>1</v>
      </c>
    </row>
    <row r="475" customFormat="false" ht="15" hidden="false" customHeight="false" outlineLevel="0" collapsed="false">
      <c r="A475" s="2" t="s">
        <v>544</v>
      </c>
      <c r="B475" s="3" t="n">
        <v>65</v>
      </c>
      <c r="C475" s="2" t="s">
        <v>23</v>
      </c>
      <c r="D475" s="2" t="s">
        <v>54</v>
      </c>
      <c r="E475" s="2" t="s">
        <v>49</v>
      </c>
      <c r="F475" s="2"/>
      <c r="G475" s="4" t="n">
        <v>29500</v>
      </c>
      <c r="H475" s="3" t="n">
        <v>9</v>
      </c>
      <c r="I475" s="5" t="n">
        <v>42779</v>
      </c>
      <c r="J475" s="2" t="s">
        <v>27</v>
      </c>
      <c r="K475" s="3" t="n">
        <v>2</v>
      </c>
      <c r="L475" s="4" t="n">
        <v>2180.99</v>
      </c>
      <c r="M475" s="4" t="n">
        <v>22307.75</v>
      </c>
      <c r="N475" s="3" t="n">
        <v>34</v>
      </c>
      <c r="O475" s="4" t="n">
        <v>43.4</v>
      </c>
      <c r="P475" s="3" t="n">
        <v>4</v>
      </c>
      <c r="Q475" s="4" t="n">
        <v>4000</v>
      </c>
      <c r="R475" s="4" t="n">
        <v>965.2</v>
      </c>
      <c r="S475" s="4" t="n">
        <v>0</v>
      </c>
      <c r="T475" s="4" t="n">
        <v>0</v>
      </c>
      <c r="U475" s="3" t="n">
        <v>696</v>
      </c>
      <c r="V475" s="3" t="n">
        <v>1</v>
      </c>
    </row>
    <row r="476" customFormat="false" ht="15" hidden="false" customHeight="false" outlineLevel="0" collapsed="false">
      <c r="A476" s="2" t="s">
        <v>545</v>
      </c>
      <c r="B476" s="3" t="n">
        <v>50</v>
      </c>
      <c r="C476" s="2" t="s">
        <v>29</v>
      </c>
      <c r="D476" s="2" t="s">
        <v>98</v>
      </c>
      <c r="E476" s="2" t="s">
        <v>52</v>
      </c>
      <c r="F476" s="2" t="s">
        <v>60</v>
      </c>
      <c r="G476" s="4" t="n">
        <v>37800</v>
      </c>
      <c r="H476" s="3" t="n">
        <v>21</v>
      </c>
      <c r="I476" s="5" t="n">
        <v>38588</v>
      </c>
      <c r="J476" s="2" t="s">
        <v>34</v>
      </c>
      <c r="K476" s="3" t="n">
        <v>4</v>
      </c>
      <c r="L476" s="4" t="n">
        <v>6889.73</v>
      </c>
      <c r="M476" s="4" t="n">
        <v>45621.85</v>
      </c>
      <c r="N476" s="3" t="n">
        <v>27</v>
      </c>
      <c r="O476" s="4" t="n">
        <v>35.7</v>
      </c>
      <c r="P476" s="3" t="n">
        <v>1</v>
      </c>
      <c r="Q476" s="2"/>
      <c r="R476" s="2"/>
      <c r="S476" s="4" t="n">
        <v>0</v>
      </c>
      <c r="T476" s="4" t="n">
        <v>0</v>
      </c>
      <c r="U476" s="2"/>
      <c r="V476" s="3" t="n">
        <v>0</v>
      </c>
    </row>
    <row r="477" customFormat="false" ht="15" hidden="false" customHeight="false" outlineLevel="0" collapsed="false">
      <c r="A477" s="2" t="s">
        <v>546</v>
      </c>
      <c r="B477" s="3" t="n">
        <v>47</v>
      </c>
      <c r="C477" s="2" t="s">
        <v>29</v>
      </c>
      <c r="D477" s="2" t="s">
        <v>67</v>
      </c>
      <c r="E477" s="2" t="s">
        <v>25</v>
      </c>
      <c r="F477" s="2" t="s">
        <v>103</v>
      </c>
      <c r="G477" s="4" t="n">
        <v>31500</v>
      </c>
      <c r="H477" s="3" t="n">
        <v>14</v>
      </c>
      <c r="I477" s="5" t="n">
        <v>41083</v>
      </c>
      <c r="J477" s="2" t="s">
        <v>46</v>
      </c>
      <c r="K477" s="3" t="n">
        <v>1</v>
      </c>
      <c r="L477" s="4" t="n">
        <v>2903.88</v>
      </c>
      <c r="M477" s="2"/>
      <c r="N477" s="3" t="n">
        <v>39</v>
      </c>
      <c r="O477" s="4" t="n">
        <v>51.55</v>
      </c>
      <c r="P477" s="3" t="n">
        <v>5</v>
      </c>
      <c r="Q477" s="4" t="n">
        <v>7000</v>
      </c>
      <c r="R477" s="4" t="n">
        <v>421.77</v>
      </c>
      <c r="S477" s="4" t="n">
        <v>87000</v>
      </c>
      <c r="T477" s="4" t="n">
        <v>520</v>
      </c>
      <c r="U477" s="3" t="n">
        <v>595</v>
      </c>
      <c r="V477" s="3" t="n">
        <v>1</v>
      </c>
    </row>
    <row r="478" customFormat="false" ht="15" hidden="false" customHeight="false" outlineLevel="0" collapsed="false">
      <c r="A478" s="2" t="s">
        <v>547</v>
      </c>
      <c r="B478" s="3" t="n">
        <v>31</v>
      </c>
      <c r="C478" s="2" t="s">
        <v>29</v>
      </c>
      <c r="D478" s="2" t="s">
        <v>108</v>
      </c>
      <c r="E478" s="2" t="s">
        <v>93</v>
      </c>
      <c r="F478" s="2" t="s">
        <v>26</v>
      </c>
      <c r="G478" s="4" t="n">
        <v>4900</v>
      </c>
      <c r="H478" s="3" t="n">
        <v>6</v>
      </c>
      <c r="I478" s="5" t="n">
        <v>43903</v>
      </c>
      <c r="J478" s="2" t="s">
        <v>34</v>
      </c>
      <c r="K478" s="3" t="n">
        <v>3</v>
      </c>
      <c r="L478" s="4" t="n">
        <v>515.78</v>
      </c>
      <c r="M478" s="4" t="n">
        <v>0</v>
      </c>
      <c r="N478" s="3" t="n">
        <v>18</v>
      </c>
      <c r="O478" s="4" t="n">
        <v>22.98</v>
      </c>
      <c r="P478" s="3" t="n">
        <v>4</v>
      </c>
      <c r="Q478" s="4" t="n">
        <v>500</v>
      </c>
      <c r="R478" s="4" t="n">
        <v>161.86</v>
      </c>
      <c r="S478" s="4" t="n">
        <v>0</v>
      </c>
      <c r="T478" s="4" t="n">
        <v>0</v>
      </c>
      <c r="U478" s="2"/>
      <c r="V478" s="3" t="n">
        <v>1</v>
      </c>
    </row>
    <row r="479" customFormat="false" ht="15" hidden="false" customHeight="false" outlineLevel="0" collapsed="false">
      <c r="A479" s="2" t="s">
        <v>548</v>
      </c>
      <c r="B479" s="3" t="n">
        <v>47</v>
      </c>
      <c r="C479" s="2" t="s">
        <v>23</v>
      </c>
      <c r="D479" s="2" t="s">
        <v>56</v>
      </c>
      <c r="E479" s="2" t="s">
        <v>49</v>
      </c>
      <c r="F479" s="2" t="s">
        <v>60</v>
      </c>
      <c r="G479" s="4" t="n">
        <v>24900</v>
      </c>
      <c r="H479" s="3" t="n">
        <v>14</v>
      </c>
      <c r="I479" s="5" t="n">
        <v>41025</v>
      </c>
      <c r="J479" s="2" t="s">
        <v>27</v>
      </c>
      <c r="K479" s="3" t="n">
        <v>3</v>
      </c>
      <c r="L479" s="4" t="n">
        <v>1096.74</v>
      </c>
      <c r="M479" s="4" t="n">
        <v>29376.78</v>
      </c>
      <c r="N479" s="3" t="n">
        <v>18</v>
      </c>
      <c r="O479" s="4" t="n">
        <v>39.82</v>
      </c>
      <c r="P479" s="3" t="n">
        <v>5</v>
      </c>
      <c r="Q479" s="4" t="n">
        <v>5000</v>
      </c>
      <c r="R479" s="4" t="n">
        <v>312.98</v>
      </c>
      <c r="S479" s="4" t="n">
        <v>0</v>
      </c>
      <c r="T479" s="4" t="n">
        <v>0</v>
      </c>
      <c r="U479" s="3" t="n">
        <v>636</v>
      </c>
      <c r="V479" s="3" t="n">
        <v>0</v>
      </c>
    </row>
    <row r="480" customFormat="false" ht="15" hidden="false" customHeight="false" outlineLevel="0" collapsed="false">
      <c r="A480" s="2" t="s">
        <v>549</v>
      </c>
      <c r="B480" s="3" t="n">
        <v>53</v>
      </c>
      <c r="C480" s="2"/>
      <c r="D480" s="2" t="s">
        <v>30</v>
      </c>
      <c r="E480" s="2" t="s">
        <v>37</v>
      </c>
      <c r="F480" s="2" t="s">
        <v>60</v>
      </c>
      <c r="G480" s="4" t="n">
        <v>39000</v>
      </c>
      <c r="H480" s="3" t="n">
        <v>2</v>
      </c>
      <c r="I480" s="5" t="n">
        <v>45529</v>
      </c>
      <c r="J480" s="2" t="s">
        <v>27</v>
      </c>
      <c r="K480" s="3" t="n">
        <v>2</v>
      </c>
      <c r="L480" s="4" t="n">
        <v>1694.83</v>
      </c>
      <c r="M480" s="4" t="n">
        <v>0</v>
      </c>
      <c r="N480" s="3" t="n">
        <v>25</v>
      </c>
      <c r="O480" s="4" t="n">
        <v>54.29</v>
      </c>
      <c r="P480" s="3" t="n">
        <v>3</v>
      </c>
      <c r="Q480" s="4" t="n">
        <v>8000</v>
      </c>
      <c r="R480" s="4" t="n">
        <v>333.96</v>
      </c>
      <c r="S480" s="4" t="n">
        <v>0</v>
      </c>
      <c r="T480" s="4" t="n">
        <v>0</v>
      </c>
      <c r="U480" s="3" t="n">
        <v>609</v>
      </c>
      <c r="V480" s="2"/>
    </row>
    <row r="481" customFormat="false" ht="15" hidden="false" customHeight="false" outlineLevel="0" collapsed="false">
      <c r="A481" s="2" t="s">
        <v>550</v>
      </c>
      <c r="B481" s="3" t="n">
        <v>58</v>
      </c>
      <c r="C481" s="2" t="s">
        <v>29</v>
      </c>
      <c r="D481" s="2" t="s">
        <v>108</v>
      </c>
      <c r="E481" s="2" t="s">
        <v>52</v>
      </c>
      <c r="F481" s="2" t="s">
        <v>26</v>
      </c>
      <c r="G481" s="4" t="n">
        <v>27900</v>
      </c>
      <c r="H481" s="3" t="n">
        <v>31</v>
      </c>
      <c r="I481" s="5" t="n">
        <v>34896</v>
      </c>
      <c r="J481" s="2" t="s">
        <v>27</v>
      </c>
      <c r="K481" s="3" t="n">
        <v>2</v>
      </c>
      <c r="L481" s="4" t="n">
        <v>2191.62</v>
      </c>
      <c r="M481" s="4" t="n">
        <v>54131.66</v>
      </c>
      <c r="N481" s="3" t="n">
        <v>19</v>
      </c>
      <c r="O481" s="4" t="n">
        <v>23.37</v>
      </c>
      <c r="P481" s="3" t="n">
        <v>4</v>
      </c>
      <c r="Q481" s="4" t="n">
        <v>0</v>
      </c>
      <c r="R481" s="4" t="n">
        <v>0</v>
      </c>
      <c r="S481" s="4" t="n">
        <v>125000</v>
      </c>
      <c r="T481" s="4" t="n">
        <v>805</v>
      </c>
      <c r="U481" s="3" t="n">
        <v>621</v>
      </c>
      <c r="V481" s="2"/>
    </row>
    <row r="482" customFormat="false" ht="15" hidden="false" customHeight="false" outlineLevel="0" collapsed="false">
      <c r="A482" s="2" t="s">
        <v>551</v>
      </c>
      <c r="B482" s="3" t="n">
        <v>39</v>
      </c>
      <c r="C482" s="2" t="s">
        <v>23</v>
      </c>
      <c r="D482" s="2" t="s">
        <v>67</v>
      </c>
      <c r="E482" s="2" t="s">
        <v>52</v>
      </c>
      <c r="F482" s="2" t="s">
        <v>38</v>
      </c>
      <c r="G482" s="4" t="n">
        <v>12200</v>
      </c>
      <c r="H482" s="3" t="n">
        <v>7</v>
      </c>
      <c r="I482" s="5" t="n">
        <v>43359</v>
      </c>
      <c r="J482" s="2" t="s">
        <v>46</v>
      </c>
      <c r="K482" s="3" t="n">
        <v>4</v>
      </c>
      <c r="L482" s="4" t="n">
        <v>551.68</v>
      </c>
      <c r="M482" s="4" t="n">
        <v>15308.37</v>
      </c>
      <c r="N482" s="3" t="n">
        <v>14</v>
      </c>
      <c r="O482" s="4" t="n">
        <v>57.88</v>
      </c>
      <c r="P482" s="3" t="n">
        <v>4</v>
      </c>
      <c r="Q482" s="4" t="n">
        <v>0</v>
      </c>
      <c r="R482" s="4" t="n">
        <v>0</v>
      </c>
      <c r="S482" s="4" t="n">
        <v>0</v>
      </c>
      <c r="T482" s="4" t="n">
        <v>0</v>
      </c>
      <c r="U482" s="3" t="n">
        <v>557</v>
      </c>
      <c r="V482" s="2"/>
    </row>
    <row r="483" customFormat="false" ht="15" hidden="false" customHeight="false" outlineLevel="0" collapsed="false">
      <c r="A483" s="2" t="s">
        <v>552</v>
      </c>
      <c r="B483" s="3" t="n">
        <v>30</v>
      </c>
      <c r="C483" s="2" t="s">
        <v>29</v>
      </c>
      <c r="D483" s="2" t="s">
        <v>24</v>
      </c>
      <c r="E483" s="2" t="s">
        <v>49</v>
      </c>
      <c r="F483" s="2" t="s">
        <v>26</v>
      </c>
      <c r="G483" s="4" t="n">
        <v>27700</v>
      </c>
      <c r="H483" s="2"/>
      <c r="I483" s="2"/>
      <c r="J483" s="2" t="s">
        <v>46</v>
      </c>
      <c r="K483" s="3" t="n">
        <v>1</v>
      </c>
      <c r="L483" s="4" t="n">
        <v>4371.35</v>
      </c>
      <c r="M483" s="4" t="n">
        <v>5351.67</v>
      </c>
      <c r="N483" s="3" t="n">
        <v>31</v>
      </c>
      <c r="O483" s="4" t="n">
        <v>103.03</v>
      </c>
      <c r="P483" s="3" t="n">
        <v>4</v>
      </c>
      <c r="Q483" s="4" t="n">
        <v>6500</v>
      </c>
      <c r="R483" s="4" t="n">
        <v>4026.58</v>
      </c>
      <c r="S483" s="4" t="n">
        <v>0</v>
      </c>
      <c r="T483" s="4" t="n">
        <v>0</v>
      </c>
      <c r="U483" s="3" t="n">
        <v>555</v>
      </c>
      <c r="V483" s="3" t="n">
        <v>0</v>
      </c>
    </row>
    <row r="484" customFormat="false" ht="15" hidden="false" customHeight="false" outlineLevel="0" collapsed="false">
      <c r="A484" s="2" t="s">
        <v>553</v>
      </c>
      <c r="B484" s="3" t="n">
        <v>48</v>
      </c>
      <c r="C484" s="2" t="s">
        <v>23</v>
      </c>
      <c r="D484" s="2" t="s">
        <v>24</v>
      </c>
      <c r="E484" s="2" t="s">
        <v>63</v>
      </c>
      <c r="F484" s="2" t="s">
        <v>60</v>
      </c>
      <c r="G484" s="4" t="n">
        <v>31600</v>
      </c>
      <c r="H484" s="3" t="n">
        <v>8</v>
      </c>
      <c r="I484" s="5" t="n">
        <v>43299</v>
      </c>
      <c r="J484" s="2" t="s">
        <v>46</v>
      </c>
      <c r="K484" s="3" t="n">
        <v>2</v>
      </c>
      <c r="L484" s="4" t="n">
        <v>4302.24</v>
      </c>
      <c r="M484" s="4" t="n">
        <v>26954.96</v>
      </c>
      <c r="N484" s="3" t="n">
        <v>36</v>
      </c>
      <c r="O484" s="4" t="n">
        <v>40.23</v>
      </c>
      <c r="P484" s="3" t="n">
        <v>0</v>
      </c>
      <c r="Q484" s="2"/>
      <c r="R484" s="2"/>
      <c r="S484" s="4" t="n">
        <v>144000</v>
      </c>
      <c r="T484" s="4" t="n">
        <v>657</v>
      </c>
      <c r="U484" s="3" t="n">
        <v>676</v>
      </c>
      <c r="V484" s="3" t="n">
        <v>0</v>
      </c>
    </row>
    <row r="485" customFormat="false" ht="15" hidden="false" customHeight="false" outlineLevel="0" collapsed="false">
      <c r="A485" s="2" t="s">
        <v>554</v>
      </c>
      <c r="B485" s="3" t="n">
        <v>36</v>
      </c>
      <c r="C485" s="2" t="s">
        <v>29</v>
      </c>
      <c r="D485" s="2" t="s">
        <v>24</v>
      </c>
      <c r="E485" s="2" t="s">
        <v>49</v>
      </c>
      <c r="F485" s="2" t="s">
        <v>38</v>
      </c>
      <c r="G485" s="4" t="n">
        <v>28900</v>
      </c>
      <c r="H485" s="3" t="n">
        <v>8</v>
      </c>
      <c r="I485" s="5" t="n">
        <v>43071</v>
      </c>
      <c r="J485" s="2" t="s">
        <v>27</v>
      </c>
      <c r="K485" s="3" t="n">
        <v>1</v>
      </c>
      <c r="L485" s="4" t="n">
        <v>1070.97</v>
      </c>
      <c r="M485" s="4" t="n">
        <v>19792.76</v>
      </c>
      <c r="N485" s="3" t="n">
        <v>16</v>
      </c>
      <c r="O485" s="4" t="n">
        <v>35.55</v>
      </c>
      <c r="P485" s="3" t="n">
        <v>3</v>
      </c>
      <c r="Q485" s="2"/>
      <c r="R485" s="2"/>
      <c r="S485" s="4" t="n">
        <v>53000</v>
      </c>
      <c r="T485" s="4" t="n">
        <v>344</v>
      </c>
      <c r="U485" s="3" t="n">
        <v>546</v>
      </c>
      <c r="V485" s="3" t="n">
        <v>0</v>
      </c>
    </row>
    <row r="486" customFormat="false" ht="15" hidden="false" customHeight="false" outlineLevel="0" collapsed="false">
      <c r="A486" s="2" t="s">
        <v>555</v>
      </c>
      <c r="B486" s="3" t="n">
        <v>32</v>
      </c>
      <c r="C486" s="2" t="s">
        <v>29</v>
      </c>
      <c r="D486" s="2" t="s">
        <v>67</v>
      </c>
      <c r="E486" s="2" t="s">
        <v>37</v>
      </c>
      <c r="F486" s="2" t="s">
        <v>26</v>
      </c>
      <c r="G486" s="4" t="n">
        <v>26000</v>
      </c>
      <c r="H486" s="3" t="n">
        <v>3</v>
      </c>
      <c r="I486" s="5" t="n">
        <v>45177</v>
      </c>
      <c r="J486" s="2" t="s">
        <v>42</v>
      </c>
      <c r="K486" s="3" t="n">
        <v>2</v>
      </c>
      <c r="L486" s="2"/>
      <c r="M486" s="4" t="n">
        <v>10063.78</v>
      </c>
      <c r="N486" s="3" t="n">
        <v>28</v>
      </c>
      <c r="O486" s="4" t="n">
        <v>88.4</v>
      </c>
      <c r="P486" s="3" t="n">
        <v>2</v>
      </c>
      <c r="Q486" s="4" t="n">
        <v>3500</v>
      </c>
      <c r="R486" s="4" t="n">
        <v>719.76</v>
      </c>
      <c r="S486" s="2"/>
      <c r="T486" s="2"/>
      <c r="U486" s="3" t="n">
        <v>0</v>
      </c>
      <c r="V486" s="3" t="n">
        <v>0</v>
      </c>
    </row>
    <row r="487" customFormat="false" ht="15" hidden="false" customHeight="false" outlineLevel="0" collapsed="false">
      <c r="A487" s="2" t="s">
        <v>556</v>
      </c>
      <c r="B487" s="3" t="n">
        <v>31</v>
      </c>
      <c r="C487" s="2" t="s">
        <v>23</v>
      </c>
      <c r="D487" s="2" t="s">
        <v>56</v>
      </c>
      <c r="E487" s="2" t="s">
        <v>96</v>
      </c>
      <c r="F487" s="2" t="s">
        <v>38</v>
      </c>
      <c r="G487" s="4" t="n">
        <v>-999</v>
      </c>
      <c r="H487" s="3" t="n">
        <v>2</v>
      </c>
      <c r="I487" s="5" t="n">
        <v>45516</v>
      </c>
      <c r="J487" s="2" t="s">
        <v>34</v>
      </c>
      <c r="K487" s="3" t="n">
        <v>1</v>
      </c>
      <c r="L487" s="4" t="n">
        <v>8345.22</v>
      </c>
      <c r="M487" s="4" t="n">
        <v>45380.54</v>
      </c>
      <c r="N487" s="3" t="n">
        <v>45</v>
      </c>
      <c r="O487" s="4" t="n">
        <v>112.59</v>
      </c>
      <c r="P487" s="3" t="n">
        <v>1</v>
      </c>
      <c r="Q487" s="4" t="n">
        <v>15000</v>
      </c>
      <c r="R487" s="4" t="n">
        <v>9954.79</v>
      </c>
      <c r="S487" s="2"/>
      <c r="T487" s="2"/>
      <c r="U487" s="3" t="n">
        <v>610</v>
      </c>
      <c r="V487" s="3" t="n">
        <v>0</v>
      </c>
    </row>
    <row r="488" customFormat="false" ht="15" hidden="false" customHeight="false" outlineLevel="0" collapsed="false">
      <c r="A488" s="2" t="s">
        <v>557</v>
      </c>
      <c r="B488" s="3" t="n">
        <v>44</v>
      </c>
      <c r="C488" s="2" t="s">
        <v>23</v>
      </c>
      <c r="D488" s="2" t="s">
        <v>56</v>
      </c>
      <c r="E488" s="2" t="s">
        <v>25</v>
      </c>
      <c r="F488" s="2" t="s">
        <v>26</v>
      </c>
      <c r="G488" s="4" t="n">
        <v>25700</v>
      </c>
      <c r="H488" s="3" t="n">
        <v>8</v>
      </c>
      <c r="I488" s="5" t="n">
        <v>43031</v>
      </c>
      <c r="J488" s="2" t="s">
        <v>34</v>
      </c>
      <c r="K488" s="3" t="n">
        <v>2</v>
      </c>
      <c r="L488" s="4" t="n">
        <v>1028.17</v>
      </c>
      <c r="M488" s="4" t="n">
        <v>17452.72</v>
      </c>
      <c r="N488" s="3" t="n">
        <v>22</v>
      </c>
      <c r="O488" s="4" t="n">
        <v>29.13</v>
      </c>
      <c r="P488" s="3" t="n">
        <v>0</v>
      </c>
      <c r="Q488" s="4" t="n">
        <v>5500</v>
      </c>
      <c r="R488" s="4" t="n">
        <v>1888.71</v>
      </c>
      <c r="S488" s="4" t="n">
        <v>117000</v>
      </c>
      <c r="T488" s="4" t="n">
        <v>877</v>
      </c>
      <c r="U488" s="3" t="n">
        <v>652</v>
      </c>
      <c r="V488" s="3" t="n">
        <v>0</v>
      </c>
    </row>
    <row r="489" customFormat="false" ht="15" hidden="false" customHeight="false" outlineLevel="0" collapsed="false">
      <c r="A489" s="2" t="s">
        <v>558</v>
      </c>
      <c r="B489" s="3" t="n">
        <v>59</v>
      </c>
      <c r="C489" s="2" t="s">
        <v>29</v>
      </c>
      <c r="D489" s="2" t="s">
        <v>54</v>
      </c>
      <c r="E489" s="2" t="s">
        <v>25</v>
      </c>
      <c r="F489" s="2" t="s">
        <v>60</v>
      </c>
      <c r="G489" s="4" t="n">
        <v>33200</v>
      </c>
      <c r="H489" s="3" t="n">
        <v>9</v>
      </c>
      <c r="I489" s="5" t="n">
        <v>42941</v>
      </c>
      <c r="J489" s="2" t="s">
        <v>46</v>
      </c>
      <c r="K489" s="3" t="n">
        <v>1</v>
      </c>
      <c r="L489" s="4" t="n">
        <v>4429.04</v>
      </c>
      <c r="M489" s="4" t="n">
        <v>13264.87</v>
      </c>
      <c r="N489" s="3" t="n">
        <v>34</v>
      </c>
      <c r="O489" s="4" t="n">
        <v>64.79</v>
      </c>
      <c r="P489" s="3" t="n">
        <v>2</v>
      </c>
      <c r="Q489" s="4" t="n">
        <v>6500</v>
      </c>
      <c r="R489" s="4" t="n">
        <v>801.06</v>
      </c>
      <c r="S489" s="2"/>
      <c r="T489" s="2"/>
      <c r="U489" s="3" t="n">
        <v>605</v>
      </c>
      <c r="V489" s="3" t="n">
        <v>0</v>
      </c>
    </row>
    <row r="490" customFormat="false" ht="15" hidden="false" customHeight="false" outlineLevel="0" collapsed="false">
      <c r="A490" s="2" t="s">
        <v>559</v>
      </c>
      <c r="B490" s="3" t="n">
        <v>40</v>
      </c>
      <c r="C490" s="2" t="s">
        <v>23</v>
      </c>
      <c r="D490" s="2" t="s">
        <v>67</v>
      </c>
      <c r="E490" s="2" t="s">
        <v>63</v>
      </c>
      <c r="F490" s="2" t="s">
        <v>60</v>
      </c>
      <c r="G490" s="4" t="n">
        <v>82200</v>
      </c>
      <c r="H490" s="3" t="n">
        <v>11</v>
      </c>
      <c r="I490" s="5" t="n">
        <v>41921</v>
      </c>
      <c r="J490" s="2" t="s">
        <v>34</v>
      </c>
      <c r="K490" s="3" t="n">
        <v>3</v>
      </c>
      <c r="L490" s="4" t="n">
        <v>7132.88</v>
      </c>
      <c r="M490" s="4" t="n">
        <v>82781.12</v>
      </c>
      <c r="N490" s="3" t="n">
        <v>57</v>
      </c>
      <c r="O490" s="4" t="n">
        <v>137.59</v>
      </c>
      <c r="P490" s="3" t="n">
        <v>3</v>
      </c>
      <c r="Q490" s="4" t="n">
        <v>14500</v>
      </c>
      <c r="R490" s="4" t="n">
        <v>3207.45</v>
      </c>
      <c r="S490" s="4" t="n">
        <v>203000</v>
      </c>
      <c r="T490" s="4" t="n">
        <v>1492</v>
      </c>
      <c r="U490" s="3" t="n">
        <v>696</v>
      </c>
      <c r="V490" s="3" t="n">
        <v>0</v>
      </c>
    </row>
    <row r="491" customFormat="false" ht="15" hidden="false" customHeight="false" outlineLevel="0" collapsed="false">
      <c r="A491" s="2" t="s">
        <v>560</v>
      </c>
      <c r="B491" s="3" t="n">
        <v>24</v>
      </c>
      <c r="C491" s="2" t="s">
        <v>29</v>
      </c>
      <c r="D491" s="2" t="s">
        <v>56</v>
      </c>
      <c r="E491" s="2" t="s">
        <v>96</v>
      </c>
      <c r="F491" s="2" t="s">
        <v>38</v>
      </c>
      <c r="G491" s="4" t="n">
        <v>82200</v>
      </c>
      <c r="H491" s="3" t="n">
        <v>2</v>
      </c>
      <c r="I491" s="5" t="n">
        <v>45346</v>
      </c>
      <c r="J491" s="2" t="s">
        <v>34</v>
      </c>
      <c r="K491" s="3" t="n">
        <v>1</v>
      </c>
      <c r="L491" s="4" t="n">
        <v>4499.84</v>
      </c>
      <c r="M491" s="4" t="n">
        <v>0</v>
      </c>
      <c r="N491" s="3" t="n">
        <v>42</v>
      </c>
      <c r="O491" s="4" t="n">
        <v>119.86</v>
      </c>
      <c r="P491" s="2"/>
      <c r="Q491" s="4" t="n">
        <v>15000</v>
      </c>
      <c r="R491" s="4" t="n">
        <v>2376.28</v>
      </c>
      <c r="S491" s="4" t="n">
        <v>0</v>
      </c>
      <c r="T491" s="4" t="n">
        <v>0</v>
      </c>
      <c r="U491" s="3" t="n">
        <v>761</v>
      </c>
      <c r="V491" s="3" t="n">
        <v>1</v>
      </c>
    </row>
    <row r="492" customFormat="false" ht="15" hidden="false" customHeight="false" outlineLevel="0" collapsed="false">
      <c r="A492" s="2" t="s">
        <v>561</v>
      </c>
      <c r="B492" s="3" t="n">
        <v>52</v>
      </c>
      <c r="C492" s="2" t="s">
        <v>23</v>
      </c>
      <c r="D492" s="2" t="s">
        <v>62</v>
      </c>
      <c r="E492" s="2" t="s">
        <v>37</v>
      </c>
      <c r="F492" s="2" t="s">
        <v>38</v>
      </c>
      <c r="G492" s="4" t="n">
        <v>36500</v>
      </c>
      <c r="H492" s="3" t="n">
        <v>19</v>
      </c>
      <c r="I492" s="5" t="n">
        <v>39173</v>
      </c>
      <c r="J492" s="2" t="s">
        <v>42</v>
      </c>
      <c r="K492" s="3" t="n">
        <v>2</v>
      </c>
      <c r="L492" s="4" t="n">
        <v>1068.41</v>
      </c>
      <c r="M492" s="4" t="n">
        <v>25810.62</v>
      </c>
      <c r="N492" s="3" t="n">
        <v>25</v>
      </c>
      <c r="O492" s="4" t="n">
        <v>78.41</v>
      </c>
      <c r="P492" s="3" t="n">
        <v>0</v>
      </c>
      <c r="Q492" s="4" t="n">
        <v>8500</v>
      </c>
      <c r="R492" s="4" t="n">
        <v>1251.37</v>
      </c>
      <c r="S492" s="4" t="n">
        <v>120000</v>
      </c>
      <c r="T492" s="2"/>
      <c r="U492" s="3" t="n">
        <v>601</v>
      </c>
      <c r="V492" s="3" t="n">
        <v>0</v>
      </c>
    </row>
    <row r="493" customFormat="false" ht="15" hidden="false" customHeight="false" outlineLevel="0" collapsed="false">
      <c r="A493" s="2" t="s">
        <v>562</v>
      </c>
      <c r="B493" s="3" t="n">
        <v>48</v>
      </c>
      <c r="C493" s="2" t="s">
        <v>29</v>
      </c>
      <c r="D493" s="2" t="s">
        <v>54</v>
      </c>
      <c r="E493" s="2" t="s">
        <v>37</v>
      </c>
      <c r="F493" s="2" t="s">
        <v>60</v>
      </c>
      <c r="G493" s="4" t="n">
        <v>51500</v>
      </c>
      <c r="H493" s="3" t="n">
        <v>9</v>
      </c>
      <c r="I493" s="5" t="n">
        <v>42928</v>
      </c>
      <c r="J493" s="2" t="s">
        <v>46</v>
      </c>
      <c r="K493" s="3" t="n">
        <v>4</v>
      </c>
      <c r="L493" s="4" t="n">
        <v>2683.73</v>
      </c>
      <c r="M493" s="4" t="n">
        <v>0</v>
      </c>
      <c r="N493" s="3" t="n">
        <v>42</v>
      </c>
      <c r="O493" s="4" t="n">
        <v>33.31</v>
      </c>
      <c r="P493" s="3" t="n">
        <v>2</v>
      </c>
      <c r="Q493" s="2"/>
      <c r="R493" s="2"/>
      <c r="S493" s="2"/>
      <c r="T493" s="2"/>
      <c r="U493" s="3" t="n">
        <v>619</v>
      </c>
      <c r="V493" s="3" t="n">
        <v>0</v>
      </c>
    </row>
    <row r="494" customFormat="false" ht="15" hidden="false" customHeight="false" outlineLevel="0" collapsed="false">
      <c r="A494" s="2" t="s">
        <v>563</v>
      </c>
      <c r="B494" s="3" t="n">
        <v>46</v>
      </c>
      <c r="C494" s="2" t="s">
        <v>29</v>
      </c>
      <c r="D494" s="2" t="s">
        <v>100</v>
      </c>
      <c r="E494" s="2" t="s">
        <v>63</v>
      </c>
      <c r="F494" s="2" t="s">
        <v>38</v>
      </c>
      <c r="G494" s="2"/>
      <c r="H494" s="3" t="n">
        <v>17</v>
      </c>
      <c r="I494" s="5" t="n">
        <v>39925</v>
      </c>
      <c r="J494" s="2" t="s">
        <v>34</v>
      </c>
      <c r="K494" s="3" t="n">
        <v>3</v>
      </c>
      <c r="L494" s="4" t="n">
        <v>3937.18</v>
      </c>
      <c r="M494" s="4" t="n">
        <v>52138.18</v>
      </c>
      <c r="N494" s="3" t="n">
        <v>50</v>
      </c>
      <c r="O494" s="4" t="n">
        <v>74.4</v>
      </c>
      <c r="P494" s="3" t="n">
        <v>1</v>
      </c>
      <c r="Q494" s="2"/>
      <c r="R494" s="2"/>
      <c r="S494" s="4" t="n">
        <v>0</v>
      </c>
      <c r="T494" s="4" t="n">
        <v>0</v>
      </c>
      <c r="U494" s="3" t="n">
        <v>673</v>
      </c>
      <c r="V494" s="3" t="n">
        <v>0</v>
      </c>
    </row>
    <row r="495" customFormat="false" ht="15" hidden="false" customHeight="false" outlineLevel="0" collapsed="false">
      <c r="A495" s="2" t="s">
        <v>564</v>
      </c>
      <c r="B495" s="3" t="n">
        <v>69</v>
      </c>
      <c r="C495" s="2" t="s">
        <v>23</v>
      </c>
      <c r="D495" s="2" t="s">
        <v>136</v>
      </c>
      <c r="E495" s="2" t="s">
        <v>41</v>
      </c>
      <c r="F495" s="2" t="s">
        <v>38</v>
      </c>
      <c r="G495" s="4" t="n">
        <v>20700</v>
      </c>
      <c r="H495" s="3" t="n">
        <v>10</v>
      </c>
      <c r="I495" s="5" t="n">
        <v>42305</v>
      </c>
      <c r="J495" s="2"/>
      <c r="K495" s="3" t="n">
        <v>3</v>
      </c>
      <c r="L495" s="4" t="n">
        <v>1902.32</v>
      </c>
      <c r="M495" s="4" t="n">
        <v>0</v>
      </c>
      <c r="N495" s="3" t="n">
        <v>17</v>
      </c>
      <c r="O495" s="4" t="n">
        <v>62.69</v>
      </c>
      <c r="P495" s="3" t="n">
        <v>3</v>
      </c>
      <c r="Q495" s="4" t="n">
        <v>4000</v>
      </c>
      <c r="R495" s="4" t="n">
        <v>727.44</v>
      </c>
      <c r="S495" s="4" t="n">
        <v>0</v>
      </c>
      <c r="T495" s="4" t="n">
        <v>0</v>
      </c>
      <c r="U495" s="3" t="n">
        <v>604</v>
      </c>
      <c r="V495" s="3" t="n">
        <v>0</v>
      </c>
    </row>
    <row r="496" customFormat="false" ht="15" hidden="false" customHeight="false" outlineLevel="0" collapsed="false">
      <c r="A496" s="2" t="s">
        <v>565</v>
      </c>
      <c r="B496" s="3" t="n">
        <v>75</v>
      </c>
      <c r="C496" s="2" t="s">
        <v>29</v>
      </c>
      <c r="D496" s="2" t="s">
        <v>54</v>
      </c>
      <c r="E496" s="2" t="s">
        <v>41</v>
      </c>
      <c r="F496" s="2" t="s">
        <v>26</v>
      </c>
      <c r="G496" s="4" t="n">
        <v>13000</v>
      </c>
      <c r="H496" s="3" t="n">
        <v>17</v>
      </c>
      <c r="I496" s="5" t="n">
        <v>39979</v>
      </c>
      <c r="J496" s="2" t="s">
        <v>27</v>
      </c>
      <c r="K496" s="3" t="n">
        <v>2</v>
      </c>
      <c r="L496" s="4" t="n">
        <v>6063.64</v>
      </c>
      <c r="M496" s="4" t="n">
        <v>18982.33</v>
      </c>
      <c r="N496" s="3" t="n">
        <v>22</v>
      </c>
      <c r="O496" s="4" t="n">
        <v>21.07</v>
      </c>
      <c r="P496" s="3" t="n">
        <v>2</v>
      </c>
      <c r="Q496" s="2"/>
      <c r="R496" s="2"/>
      <c r="S496" s="4" t="n">
        <v>0</v>
      </c>
      <c r="T496" s="4" t="n">
        <v>0</v>
      </c>
      <c r="U496" s="3" t="n">
        <v>571</v>
      </c>
      <c r="V496" s="3" t="n">
        <v>0</v>
      </c>
    </row>
    <row r="497" customFormat="false" ht="15" hidden="false" customHeight="false" outlineLevel="0" collapsed="false">
      <c r="A497" s="2" t="s">
        <v>566</v>
      </c>
      <c r="B497" s="3" t="n">
        <v>52</v>
      </c>
      <c r="C497" s="2" t="s">
        <v>29</v>
      </c>
      <c r="D497" s="2" t="s">
        <v>100</v>
      </c>
      <c r="E497" s="2" t="s">
        <v>37</v>
      </c>
      <c r="F497" s="2" t="s">
        <v>26</v>
      </c>
      <c r="G497" s="4" t="n">
        <v>37000</v>
      </c>
      <c r="H497" s="3" t="n">
        <v>19</v>
      </c>
      <c r="I497" s="5" t="n">
        <v>39180</v>
      </c>
      <c r="J497" s="2" t="s">
        <v>34</v>
      </c>
      <c r="K497" s="3" t="n">
        <v>4</v>
      </c>
      <c r="L497" s="4" t="n">
        <v>2438.19</v>
      </c>
      <c r="M497" s="4" t="n">
        <v>23847.58</v>
      </c>
      <c r="N497" s="3" t="n">
        <v>39</v>
      </c>
      <c r="O497" s="4" t="n">
        <v>78.22</v>
      </c>
      <c r="P497" s="3" t="n">
        <v>0</v>
      </c>
      <c r="Q497" s="4" t="n">
        <v>7500</v>
      </c>
      <c r="R497" s="4" t="n">
        <v>214.49</v>
      </c>
      <c r="S497" s="4" t="n">
        <v>128000</v>
      </c>
      <c r="T497" s="4" t="n">
        <v>936</v>
      </c>
      <c r="U497" s="3" t="n">
        <v>699</v>
      </c>
      <c r="V497" s="3" t="n">
        <v>0</v>
      </c>
    </row>
    <row r="498" customFormat="false" ht="15" hidden="false" customHeight="false" outlineLevel="0" collapsed="false">
      <c r="A498" s="2" t="s">
        <v>567</v>
      </c>
      <c r="B498" s="3" t="n">
        <v>48</v>
      </c>
      <c r="C498" s="2" t="s">
        <v>29</v>
      </c>
      <c r="D498" s="2" t="s">
        <v>62</v>
      </c>
      <c r="E498" s="2" t="s">
        <v>63</v>
      </c>
      <c r="F498" s="2" t="s">
        <v>38</v>
      </c>
      <c r="G498" s="4" t="n">
        <v>87200</v>
      </c>
      <c r="H498" s="3" t="n">
        <v>12</v>
      </c>
      <c r="I498" s="5" t="n">
        <v>41714</v>
      </c>
      <c r="J498" s="2" t="s">
        <v>46</v>
      </c>
      <c r="K498" s="3" t="n">
        <v>3</v>
      </c>
      <c r="L498" s="4" t="n">
        <v>3160.69</v>
      </c>
      <c r="M498" s="2"/>
      <c r="N498" s="3" t="n">
        <v>42</v>
      </c>
      <c r="O498" s="2"/>
      <c r="P498" s="3" t="n">
        <v>2</v>
      </c>
      <c r="Q498" s="4" t="n">
        <v>15000</v>
      </c>
      <c r="R498" s="4" t="n">
        <v>3579.83</v>
      </c>
      <c r="S498" s="4" t="n">
        <v>307000</v>
      </c>
      <c r="T498" s="4" t="n">
        <v>1761</v>
      </c>
      <c r="U498" s="3" t="n">
        <v>714</v>
      </c>
      <c r="V498" s="3" t="n">
        <v>0</v>
      </c>
    </row>
    <row r="499" customFormat="false" ht="15" hidden="false" customHeight="false" outlineLevel="0" collapsed="false">
      <c r="A499" s="2" t="s">
        <v>568</v>
      </c>
      <c r="B499" s="3" t="n">
        <v>40</v>
      </c>
      <c r="C499" s="2" t="s">
        <v>29</v>
      </c>
      <c r="D499" s="2" t="s">
        <v>40</v>
      </c>
      <c r="E499" s="2" t="s">
        <v>31</v>
      </c>
      <c r="F499" s="2" t="s">
        <v>26</v>
      </c>
      <c r="G499" s="4" t="n">
        <v>55700</v>
      </c>
      <c r="H499" s="3" t="n">
        <v>3</v>
      </c>
      <c r="I499" s="5" t="n">
        <v>45020</v>
      </c>
      <c r="J499" s="2" t="s">
        <v>34</v>
      </c>
      <c r="K499" s="3" t="n">
        <v>1</v>
      </c>
      <c r="L499" s="4" t="n">
        <v>4902.07</v>
      </c>
      <c r="M499" s="4" t="n">
        <v>0</v>
      </c>
      <c r="N499" s="3" t="n">
        <v>43</v>
      </c>
      <c r="O499" s="4" t="n">
        <v>39.55</v>
      </c>
      <c r="P499" s="3" t="n">
        <v>3</v>
      </c>
      <c r="Q499" s="4" t="n">
        <v>11500</v>
      </c>
      <c r="R499" s="4" t="n">
        <v>3993.53</v>
      </c>
      <c r="S499" s="2"/>
      <c r="T499" s="2"/>
      <c r="U499" s="3" t="n">
        <v>642</v>
      </c>
      <c r="V499" s="3" t="n">
        <v>0</v>
      </c>
    </row>
    <row r="500" customFormat="false" ht="15" hidden="false" customHeight="false" outlineLevel="0" collapsed="false">
      <c r="A500" s="2" t="s">
        <v>569</v>
      </c>
      <c r="B500" s="3" t="n">
        <v>60</v>
      </c>
      <c r="C500" s="2" t="s">
        <v>23</v>
      </c>
      <c r="D500" s="2" t="s">
        <v>56</v>
      </c>
      <c r="E500" s="2" t="s">
        <v>52</v>
      </c>
      <c r="F500" s="2" t="s">
        <v>26</v>
      </c>
      <c r="G500" s="4" t="n">
        <v>21300</v>
      </c>
      <c r="H500" s="3" t="n">
        <v>6</v>
      </c>
      <c r="I500" s="5" t="n">
        <v>43876</v>
      </c>
      <c r="J500" s="2" t="s">
        <v>27</v>
      </c>
      <c r="K500" s="3" t="n">
        <v>2</v>
      </c>
      <c r="L500" s="4" t="n">
        <v>3136.9</v>
      </c>
      <c r="M500" s="4" t="n">
        <v>0</v>
      </c>
      <c r="N500" s="3" t="n">
        <v>19</v>
      </c>
      <c r="O500" s="4" t="n">
        <v>60.31</v>
      </c>
      <c r="P500" s="3" t="n">
        <v>4</v>
      </c>
      <c r="Q500" s="4" t="n">
        <v>0</v>
      </c>
      <c r="R500" s="4" t="n">
        <v>0</v>
      </c>
      <c r="S500" s="4" t="n">
        <v>0</v>
      </c>
      <c r="T500" s="4" t="n">
        <v>0</v>
      </c>
      <c r="U500" s="3" t="n">
        <v>637</v>
      </c>
      <c r="V500" s="3" t="n">
        <v>0</v>
      </c>
    </row>
    <row r="501" customFormat="false" ht="15" hidden="false" customHeight="false" outlineLevel="0" collapsed="false">
      <c r="A501" s="2" t="s">
        <v>570</v>
      </c>
      <c r="B501" s="3" t="n">
        <v>43</v>
      </c>
      <c r="C501" s="2" t="s">
        <v>29</v>
      </c>
      <c r="D501" s="2" t="s">
        <v>62</v>
      </c>
      <c r="E501" s="2" t="s">
        <v>37</v>
      </c>
      <c r="F501" s="2" t="s">
        <v>26</v>
      </c>
      <c r="G501" s="4" t="n">
        <v>51300</v>
      </c>
      <c r="H501" s="3" t="n">
        <v>2</v>
      </c>
      <c r="I501" s="5" t="n">
        <v>45302</v>
      </c>
      <c r="J501" s="2" t="s">
        <v>34</v>
      </c>
      <c r="K501" s="3" t="n">
        <v>2</v>
      </c>
      <c r="L501" s="4" t="n">
        <v>5487.74</v>
      </c>
      <c r="M501" s="4" t="n">
        <v>0</v>
      </c>
      <c r="N501" s="3" t="n">
        <v>41</v>
      </c>
      <c r="O501" s="4" t="n">
        <v>68.6</v>
      </c>
      <c r="P501" s="3" t="n">
        <v>1</v>
      </c>
      <c r="Q501" s="4" t="n">
        <v>6500</v>
      </c>
      <c r="R501" s="4" t="n">
        <v>2794.48</v>
      </c>
      <c r="S501" s="2"/>
      <c r="T501" s="2"/>
      <c r="U501" s="3" t="n">
        <v>665</v>
      </c>
      <c r="V501" s="3" t="n">
        <v>0</v>
      </c>
    </row>
    <row r="502" customFormat="false" ht="15" hidden="false" customHeight="false" outlineLevel="0" collapsed="false">
      <c r="A502" s="2" t="s">
        <v>571</v>
      </c>
      <c r="B502" s="3" t="n">
        <v>61</v>
      </c>
      <c r="C502" s="2" t="s">
        <v>23</v>
      </c>
      <c r="D502" s="2" t="s">
        <v>51</v>
      </c>
      <c r="E502" s="2" t="s">
        <v>31</v>
      </c>
      <c r="F502" s="2" t="s">
        <v>26</v>
      </c>
      <c r="G502" s="2"/>
      <c r="H502" s="3" t="n">
        <v>10</v>
      </c>
      <c r="I502" s="5" t="n">
        <v>42278</v>
      </c>
      <c r="J502" s="2" t="s">
        <v>46</v>
      </c>
      <c r="K502" s="3" t="n">
        <v>2</v>
      </c>
      <c r="L502" s="4" t="n">
        <v>12117.89</v>
      </c>
      <c r="M502" s="4" t="n">
        <v>54616.15</v>
      </c>
      <c r="N502" s="3" t="n">
        <v>49</v>
      </c>
      <c r="O502" s="4" t="n">
        <v>129.37</v>
      </c>
      <c r="P502" s="3" t="n">
        <v>1</v>
      </c>
      <c r="Q502" s="4" t="n">
        <v>14000</v>
      </c>
      <c r="R502" s="4" t="n">
        <v>3293.97</v>
      </c>
      <c r="S502" s="2"/>
      <c r="T502" s="2"/>
      <c r="U502" s="3" t="n">
        <v>685</v>
      </c>
      <c r="V502" s="3" t="n">
        <v>0</v>
      </c>
    </row>
    <row r="503" customFormat="false" ht="15" hidden="false" customHeight="false" outlineLevel="0" collapsed="false">
      <c r="A503" s="2" t="s">
        <v>572</v>
      </c>
      <c r="B503" s="3" t="n">
        <v>67</v>
      </c>
      <c r="C503" s="2" t="s">
        <v>23</v>
      </c>
      <c r="D503" s="2" t="s">
        <v>30</v>
      </c>
      <c r="E503" s="2" t="s">
        <v>41</v>
      </c>
      <c r="F503" s="2" t="s">
        <v>60</v>
      </c>
      <c r="G503" s="4" t="n">
        <v>12100</v>
      </c>
      <c r="H503" s="3" t="n">
        <v>20</v>
      </c>
      <c r="I503" s="5" t="n">
        <v>38625</v>
      </c>
      <c r="J503" s="2" t="s">
        <v>27</v>
      </c>
      <c r="K503" s="3" t="n">
        <v>2</v>
      </c>
      <c r="L503" s="4" t="n">
        <v>7145.6</v>
      </c>
      <c r="M503" s="4" t="n">
        <v>0</v>
      </c>
      <c r="N503" s="3" t="n">
        <v>10</v>
      </c>
      <c r="O503" s="4" t="n">
        <v>36.54</v>
      </c>
      <c r="P503" s="3" t="n">
        <v>3</v>
      </c>
      <c r="Q503" s="4" t="n">
        <v>2000</v>
      </c>
      <c r="R503" s="4" t="n">
        <v>329.59</v>
      </c>
      <c r="S503" s="4" t="n">
        <v>0</v>
      </c>
      <c r="T503" s="4" t="n">
        <v>0</v>
      </c>
      <c r="U503" s="3" t="n">
        <v>643</v>
      </c>
      <c r="V503" s="3" t="n">
        <v>0</v>
      </c>
    </row>
    <row r="504" customFormat="false" ht="15" hidden="false" customHeight="false" outlineLevel="0" collapsed="false">
      <c r="A504" s="2" t="s">
        <v>573</v>
      </c>
      <c r="B504" s="3" t="n">
        <v>34</v>
      </c>
      <c r="C504" s="2" t="s">
        <v>29</v>
      </c>
      <c r="D504" s="2" t="s">
        <v>51</v>
      </c>
      <c r="E504" s="2" t="s">
        <v>52</v>
      </c>
      <c r="F504" s="2" t="s">
        <v>38</v>
      </c>
      <c r="G504" s="4" t="n">
        <v>18800</v>
      </c>
      <c r="H504" s="3" t="n">
        <v>5</v>
      </c>
      <c r="I504" s="5" t="n">
        <v>44191</v>
      </c>
      <c r="J504" s="2" t="s">
        <v>34</v>
      </c>
      <c r="K504" s="3" t="n">
        <v>2</v>
      </c>
      <c r="L504" s="4" t="n">
        <v>1946.56</v>
      </c>
      <c r="M504" s="4" t="n">
        <v>0</v>
      </c>
      <c r="N504" s="3" t="n">
        <v>30</v>
      </c>
      <c r="O504" s="4" t="n">
        <v>36.59</v>
      </c>
      <c r="P504" s="3" t="n">
        <v>3</v>
      </c>
      <c r="Q504" s="4" t="n">
        <v>0</v>
      </c>
      <c r="R504" s="4" t="n">
        <v>0</v>
      </c>
      <c r="S504" s="2"/>
      <c r="T504" s="2"/>
      <c r="U504" s="3" t="n">
        <v>556</v>
      </c>
      <c r="V504" s="3" t="n">
        <v>0</v>
      </c>
    </row>
    <row r="505" customFormat="false" ht="15" hidden="false" customHeight="false" outlineLevel="0" collapsed="false">
      <c r="A505" s="2" t="s">
        <v>574</v>
      </c>
      <c r="B505" s="3" t="n">
        <v>58</v>
      </c>
      <c r="C505" s="2" t="s">
        <v>29</v>
      </c>
      <c r="D505" s="2" t="s">
        <v>54</v>
      </c>
      <c r="E505" s="2" t="s">
        <v>52</v>
      </c>
      <c r="F505" s="2" t="s">
        <v>26</v>
      </c>
      <c r="G505" s="4" t="n">
        <v>23600</v>
      </c>
      <c r="H505" s="3" t="n">
        <v>15</v>
      </c>
      <c r="I505" s="5" t="n">
        <v>40443</v>
      </c>
      <c r="J505" s="2" t="s">
        <v>34</v>
      </c>
      <c r="K505" s="3" t="n">
        <v>2</v>
      </c>
      <c r="L505" s="4" t="n">
        <v>1173.21</v>
      </c>
      <c r="M505" s="4" t="n">
        <v>18242.74</v>
      </c>
      <c r="N505" s="3" t="n">
        <v>26</v>
      </c>
      <c r="O505" s="4" t="n">
        <v>51.02</v>
      </c>
      <c r="P505" s="3" t="n">
        <v>1</v>
      </c>
      <c r="Q505" s="4" t="n">
        <v>5500</v>
      </c>
      <c r="R505" s="4" t="n">
        <v>2461.96</v>
      </c>
      <c r="S505" s="4" t="n">
        <v>0</v>
      </c>
      <c r="T505" s="4" t="n">
        <v>0</v>
      </c>
      <c r="U505" s="3" t="n">
        <v>632</v>
      </c>
      <c r="V505" s="3" t="n">
        <v>0</v>
      </c>
    </row>
    <row r="506" customFormat="false" ht="15" hidden="false" customHeight="false" outlineLevel="0" collapsed="false">
      <c r="A506" s="2" t="s">
        <v>575</v>
      </c>
      <c r="B506" s="3" t="n">
        <v>18</v>
      </c>
      <c r="C506" s="2" t="s">
        <v>29</v>
      </c>
      <c r="D506" s="2" t="s">
        <v>40</v>
      </c>
      <c r="E506" s="2" t="s">
        <v>134</v>
      </c>
      <c r="F506" s="2" t="s">
        <v>38</v>
      </c>
      <c r="G506" s="4" t="n">
        <v>6800</v>
      </c>
      <c r="H506" s="3" t="n">
        <v>0</v>
      </c>
      <c r="I506" s="5" t="n">
        <v>46047</v>
      </c>
      <c r="J506" s="2" t="s">
        <v>46</v>
      </c>
      <c r="K506" s="3" t="n">
        <v>2</v>
      </c>
      <c r="L506" s="4" t="n">
        <v>652.95</v>
      </c>
      <c r="M506" s="4" t="n">
        <v>893.94</v>
      </c>
      <c r="N506" s="3" t="n">
        <v>18</v>
      </c>
      <c r="O506" s="4" t="n">
        <v>31.16</v>
      </c>
      <c r="P506" s="3" t="n">
        <v>3</v>
      </c>
      <c r="Q506" s="2"/>
      <c r="R506" s="2"/>
      <c r="S506" s="4" t="n">
        <v>23000</v>
      </c>
      <c r="T506" s="4" t="n">
        <v>108</v>
      </c>
      <c r="U506" s="2"/>
      <c r="V506" s="3" t="n">
        <v>0</v>
      </c>
    </row>
    <row r="507" customFormat="false" ht="15" hidden="false" customHeight="false" outlineLevel="0" collapsed="false">
      <c r="A507" s="2" t="s">
        <v>576</v>
      </c>
      <c r="B507" s="3" t="n">
        <v>35</v>
      </c>
      <c r="C507" s="2" t="s">
        <v>23</v>
      </c>
      <c r="D507" s="2" t="s">
        <v>136</v>
      </c>
      <c r="E507" s="2" t="s">
        <v>49</v>
      </c>
      <c r="F507" s="2" t="s">
        <v>38</v>
      </c>
      <c r="G507" s="4" t="n">
        <v>31700</v>
      </c>
      <c r="H507" s="3" t="n">
        <v>6</v>
      </c>
      <c r="I507" s="5" t="n">
        <v>43773</v>
      </c>
      <c r="J507" s="2" t="s">
        <v>34</v>
      </c>
      <c r="K507" s="3" t="n">
        <v>1</v>
      </c>
      <c r="L507" s="4" t="n">
        <v>1013.84</v>
      </c>
      <c r="M507" s="4" t="n">
        <v>0</v>
      </c>
      <c r="N507" s="3" t="n">
        <v>25</v>
      </c>
      <c r="O507" s="4" t="n">
        <v>69.75</v>
      </c>
      <c r="P507" s="3" t="n">
        <v>3</v>
      </c>
      <c r="Q507" s="4" t="n">
        <v>6000</v>
      </c>
      <c r="R507" s="4" t="n">
        <v>687.49</v>
      </c>
      <c r="S507" s="4" t="n">
        <v>0</v>
      </c>
      <c r="T507" s="4" t="n">
        <v>0</v>
      </c>
      <c r="U507" s="3" t="n">
        <v>630</v>
      </c>
      <c r="V507" s="3" t="n">
        <v>0</v>
      </c>
    </row>
    <row r="508" customFormat="false" ht="15" hidden="false" customHeight="false" outlineLevel="0" collapsed="false">
      <c r="A508" s="2" t="s">
        <v>577</v>
      </c>
      <c r="B508" s="3" t="n">
        <v>54</v>
      </c>
      <c r="C508" s="2" t="s">
        <v>23</v>
      </c>
      <c r="D508" s="2" t="s">
        <v>77</v>
      </c>
      <c r="E508" s="2" t="s">
        <v>96</v>
      </c>
      <c r="F508" s="2" t="s">
        <v>26</v>
      </c>
      <c r="G508" s="4" t="n">
        <v>89800</v>
      </c>
      <c r="H508" s="3" t="n">
        <v>10</v>
      </c>
      <c r="I508" s="5" t="n">
        <v>42524</v>
      </c>
      <c r="J508" s="2" t="s">
        <v>34</v>
      </c>
      <c r="K508" s="3" t="n">
        <v>2</v>
      </c>
      <c r="L508" s="4" t="n">
        <v>-2004.02</v>
      </c>
      <c r="M508" s="4" t="n">
        <v>55478.21</v>
      </c>
      <c r="N508" s="3" t="n">
        <v>0</v>
      </c>
      <c r="O508" s="2"/>
      <c r="P508" s="3" t="n">
        <v>0</v>
      </c>
      <c r="Q508" s="2"/>
      <c r="R508" s="2"/>
      <c r="S508" s="2"/>
      <c r="T508" s="2"/>
      <c r="U508" s="3" t="n">
        <v>783</v>
      </c>
      <c r="V508" s="3" t="n">
        <v>0</v>
      </c>
    </row>
    <row r="509" customFormat="false" ht="15" hidden="false" customHeight="false" outlineLevel="0" collapsed="false">
      <c r="A509" s="2" t="s">
        <v>578</v>
      </c>
      <c r="B509" s="3" t="n">
        <v>52</v>
      </c>
      <c r="C509" s="2" t="s">
        <v>23</v>
      </c>
      <c r="D509" s="2" t="s">
        <v>44</v>
      </c>
      <c r="E509" s="2" t="s">
        <v>37</v>
      </c>
      <c r="F509" s="2" t="s">
        <v>26</v>
      </c>
      <c r="G509" s="4" t="n">
        <v>-999</v>
      </c>
      <c r="H509" s="3" t="n">
        <v>24</v>
      </c>
      <c r="I509" s="5" t="n">
        <v>37177</v>
      </c>
      <c r="J509" s="2" t="s">
        <v>46</v>
      </c>
      <c r="K509" s="3" t="n">
        <v>4</v>
      </c>
      <c r="L509" s="4" t="n">
        <v>2630.94</v>
      </c>
      <c r="M509" s="4" t="n">
        <v>100710.67</v>
      </c>
      <c r="N509" s="3" t="n">
        <v>33</v>
      </c>
      <c r="O509" s="4" t="n">
        <v>36.45</v>
      </c>
      <c r="P509" s="3" t="n">
        <v>3</v>
      </c>
      <c r="Q509" s="4" t="n">
        <v>4500</v>
      </c>
      <c r="R509" s="4" t="n">
        <v>1913.06</v>
      </c>
      <c r="S509" s="4" t="n">
        <v>67000</v>
      </c>
      <c r="T509" s="4" t="n">
        <v>437</v>
      </c>
      <c r="U509" s="3" t="n">
        <v>661</v>
      </c>
      <c r="V509" s="3" t="n">
        <v>0</v>
      </c>
    </row>
    <row r="510" customFormat="false" ht="15" hidden="false" customHeight="false" outlineLevel="0" collapsed="false">
      <c r="A510" s="2" t="s">
        <v>579</v>
      </c>
      <c r="B510" s="3" t="n">
        <v>51</v>
      </c>
      <c r="C510" s="2" t="s">
        <v>29</v>
      </c>
      <c r="D510" s="2" t="s">
        <v>62</v>
      </c>
      <c r="E510" s="2" t="s">
        <v>37</v>
      </c>
      <c r="F510" s="2" t="s">
        <v>26</v>
      </c>
      <c r="G510" s="4" t="n">
        <v>32100</v>
      </c>
      <c r="H510" s="3" t="n">
        <v>17</v>
      </c>
      <c r="I510" s="5" t="n">
        <v>39722</v>
      </c>
      <c r="J510" s="2" t="s">
        <v>42</v>
      </c>
      <c r="K510" s="3" t="n">
        <v>4</v>
      </c>
      <c r="L510" s="4" t="n">
        <v>6021.79</v>
      </c>
      <c r="M510" s="4" t="n">
        <v>50877.46</v>
      </c>
      <c r="N510" s="3" t="n">
        <v>15</v>
      </c>
      <c r="O510" s="4" t="n">
        <v>53.26</v>
      </c>
      <c r="P510" s="3" t="n">
        <v>4</v>
      </c>
      <c r="Q510" s="4" t="n">
        <v>6500</v>
      </c>
      <c r="R510" s="4" t="n">
        <v>920.82</v>
      </c>
      <c r="S510" s="4" t="n">
        <v>71000</v>
      </c>
      <c r="T510" s="4" t="n">
        <v>345</v>
      </c>
      <c r="U510" s="3" t="n">
        <v>621</v>
      </c>
      <c r="V510" s="2"/>
    </row>
    <row r="511" customFormat="false" ht="15" hidden="false" customHeight="false" outlineLevel="0" collapsed="false">
      <c r="A511" s="2" t="s">
        <v>580</v>
      </c>
      <c r="B511" s="2"/>
      <c r="C511" s="2" t="s">
        <v>23</v>
      </c>
      <c r="D511" s="2" t="s">
        <v>40</v>
      </c>
      <c r="E511" s="2" t="s">
        <v>134</v>
      </c>
      <c r="F511" s="2" t="s">
        <v>38</v>
      </c>
      <c r="G511" s="4" t="n">
        <v>7800</v>
      </c>
      <c r="H511" s="3" t="n">
        <v>2</v>
      </c>
      <c r="I511" s="5" t="n">
        <v>45334</v>
      </c>
      <c r="J511" s="2" t="s">
        <v>46</v>
      </c>
      <c r="K511" s="3" t="n">
        <v>2</v>
      </c>
      <c r="L511" s="4" t="n">
        <v>445.58</v>
      </c>
      <c r="M511" s="4" t="n">
        <v>0</v>
      </c>
      <c r="N511" s="3" t="n">
        <v>20</v>
      </c>
      <c r="O511" s="4" t="n">
        <v>55.6</v>
      </c>
      <c r="P511" s="3" t="n">
        <v>1</v>
      </c>
      <c r="Q511" s="4" t="n">
        <v>1000</v>
      </c>
      <c r="R511" s="4" t="n">
        <v>59.82</v>
      </c>
      <c r="S511" s="2"/>
      <c r="T511" s="2"/>
      <c r="U511" s="3" t="n">
        <v>565</v>
      </c>
      <c r="V511" s="2"/>
    </row>
    <row r="512" customFormat="false" ht="15" hidden="false" customHeight="false" outlineLevel="0" collapsed="false">
      <c r="A512" s="2" t="s">
        <v>581</v>
      </c>
      <c r="B512" s="3" t="n">
        <v>46</v>
      </c>
      <c r="C512" s="2" t="s">
        <v>23</v>
      </c>
      <c r="D512" s="2" t="s">
        <v>51</v>
      </c>
      <c r="E512" s="2"/>
      <c r="F512" s="2" t="s">
        <v>26</v>
      </c>
      <c r="G512" s="4" t="n">
        <v>24200</v>
      </c>
      <c r="H512" s="3" t="n">
        <v>4</v>
      </c>
      <c r="I512" s="5" t="n">
        <v>44709</v>
      </c>
      <c r="J512" s="2" t="s">
        <v>46</v>
      </c>
      <c r="K512" s="3" t="n">
        <v>3</v>
      </c>
      <c r="L512" s="4" t="n">
        <v>2498.66</v>
      </c>
      <c r="M512" s="4" t="n">
        <v>0</v>
      </c>
      <c r="N512" s="3" t="n">
        <v>30</v>
      </c>
      <c r="O512" s="4" t="n">
        <v>49.16</v>
      </c>
      <c r="P512" s="3" t="n">
        <v>4</v>
      </c>
      <c r="Q512" s="4" t="n">
        <v>4500</v>
      </c>
      <c r="R512" s="4" t="n">
        <v>1788.92</v>
      </c>
      <c r="S512" s="4" t="n">
        <v>102000</v>
      </c>
      <c r="T512" s="4" t="n">
        <v>642</v>
      </c>
      <c r="U512" s="3" t="n">
        <v>608</v>
      </c>
      <c r="V512" s="3" t="n">
        <v>1</v>
      </c>
    </row>
    <row r="513" customFormat="false" ht="15" hidden="false" customHeight="false" outlineLevel="0" collapsed="false">
      <c r="A513" s="2" t="s">
        <v>582</v>
      </c>
      <c r="B513" s="3" t="n">
        <v>47</v>
      </c>
      <c r="C513" s="2" t="s">
        <v>29</v>
      </c>
      <c r="D513" s="2" t="s">
        <v>54</v>
      </c>
      <c r="E513" s="2" t="s">
        <v>52</v>
      </c>
      <c r="F513" s="2" t="s">
        <v>60</v>
      </c>
      <c r="G513" s="4" t="n">
        <v>25200</v>
      </c>
      <c r="H513" s="3" t="n">
        <v>5</v>
      </c>
      <c r="I513" s="5" t="n">
        <v>44321</v>
      </c>
      <c r="J513" s="2" t="s">
        <v>46</v>
      </c>
      <c r="K513" s="3" t="n">
        <v>2</v>
      </c>
      <c r="L513" s="2"/>
      <c r="M513" s="4" t="n">
        <v>13360.37</v>
      </c>
      <c r="N513" s="3" t="n">
        <v>27</v>
      </c>
      <c r="O513" s="4" t="n">
        <v>35.34</v>
      </c>
      <c r="P513" s="3" t="n">
        <v>3</v>
      </c>
      <c r="Q513" s="4" t="n">
        <v>3500</v>
      </c>
      <c r="R513" s="4" t="n">
        <v>581.36</v>
      </c>
      <c r="S513" s="2"/>
      <c r="T513" s="2"/>
      <c r="U513" s="3" t="n">
        <v>670</v>
      </c>
      <c r="V513" s="3" t="n">
        <v>0</v>
      </c>
    </row>
    <row r="514" customFormat="false" ht="15" hidden="false" customHeight="false" outlineLevel="0" collapsed="false">
      <c r="A514" s="2" t="s">
        <v>583</v>
      </c>
      <c r="B514" s="3" t="n">
        <v>61</v>
      </c>
      <c r="C514" s="2" t="s">
        <v>29</v>
      </c>
      <c r="D514" s="2" t="s">
        <v>132</v>
      </c>
      <c r="E514" s="2" t="s">
        <v>93</v>
      </c>
      <c r="F514" s="2" t="s">
        <v>103</v>
      </c>
      <c r="G514" s="4" t="n">
        <v>2600</v>
      </c>
      <c r="H514" s="2"/>
      <c r="I514" s="5" t="n">
        <v>34598</v>
      </c>
      <c r="J514" s="2" t="s">
        <v>27</v>
      </c>
      <c r="K514" s="3" t="n">
        <v>3</v>
      </c>
      <c r="L514" s="4" t="n">
        <v>258.18</v>
      </c>
      <c r="M514" s="4" t="n">
        <v>4492.75</v>
      </c>
      <c r="N514" s="3" t="n">
        <v>14</v>
      </c>
      <c r="O514" s="4" t="n">
        <v>14.87</v>
      </c>
      <c r="P514" s="2"/>
      <c r="Q514" s="4" t="n">
        <v>500</v>
      </c>
      <c r="R514" s="4" t="n">
        <v>12.89</v>
      </c>
      <c r="S514" s="4" t="n">
        <v>0</v>
      </c>
      <c r="T514" s="4" t="n">
        <v>0</v>
      </c>
      <c r="U514" s="3" t="n">
        <v>546</v>
      </c>
      <c r="V514" s="3" t="n">
        <v>0</v>
      </c>
    </row>
    <row r="515" customFormat="false" ht="15" hidden="false" customHeight="false" outlineLevel="0" collapsed="false">
      <c r="A515" s="2" t="s">
        <v>584</v>
      </c>
      <c r="B515" s="3" t="n">
        <v>38</v>
      </c>
      <c r="C515" s="2" t="s">
        <v>29</v>
      </c>
      <c r="D515" s="2" t="s">
        <v>67</v>
      </c>
      <c r="E515" s="2" t="s">
        <v>63</v>
      </c>
      <c r="F515" s="2" t="s">
        <v>26</v>
      </c>
      <c r="G515" s="4" t="n">
        <v>54200</v>
      </c>
      <c r="H515" s="3" t="n">
        <v>4</v>
      </c>
      <c r="I515" s="5" t="n">
        <v>44606</v>
      </c>
      <c r="J515" s="2" t="s">
        <v>46</v>
      </c>
      <c r="K515" s="3" t="n">
        <v>2</v>
      </c>
      <c r="L515" s="4" t="n">
        <v>7192.57</v>
      </c>
      <c r="M515" s="4" t="n">
        <v>16016.24</v>
      </c>
      <c r="N515" s="3" t="n">
        <v>43</v>
      </c>
      <c r="O515" s="4" t="n">
        <v>58.57</v>
      </c>
      <c r="P515" s="3" t="n">
        <v>1</v>
      </c>
      <c r="Q515" s="4" t="n">
        <v>8500</v>
      </c>
      <c r="R515" s="4" t="n">
        <v>2151.29</v>
      </c>
      <c r="S515" s="4" t="n">
        <v>205000</v>
      </c>
      <c r="T515" s="4" t="n">
        <v>1474</v>
      </c>
      <c r="U515" s="3" t="n">
        <v>723</v>
      </c>
      <c r="V515" s="3" t="n">
        <v>0</v>
      </c>
    </row>
    <row r="516" customFormat="false" ht="15" hidden="false" customHeight="false" outlineLevel="0" collapsed="false">
      <c r="A516" s="2" t="s">
        <v>585</v>
      </c>
      <c r="B516" s="3" t="n">
        <v>40</v>
      </c>
      <c r="C516" s="2" t="s">
        <v>23</v>
      </c>
      <c r="D516" s="2" t="s">
        <v>100</v>
      </c>
      <c r="E516" s="2" t="s">
        <v>49</v>
      </c>
      <c r="F516" s="2" t="s">
        <v>26</v>
      </c>
      <c r="G516" s="4" t="n">
        <v>27100</v>
      </c>
      <c r="H516" s="3" t="n">
        <v>2</v>
      </c>
      <c r="I516" s="5" t="n">
        <v>45265</v>
      </c>
      <c r="J516" s="2" t="s">
        <v>34</v>
      </c>
      <c r="K516" s="3" t="n">
        <v>3</v>
      </c>
      <c r="L516" s="4" t="n">
        <v>764.54</v>
      </c>
      <c r="M516" s="4" t="n">
        <v>7983.95</v>
      </c>
      <c r="N516" s="3" t="n">
        <v>31</v>
      </c>
      <c r="O516" s="4" t="n">
        <v>38.9</v>
      </c>
      <c r="P516" s="3" t="n">
        <v>1</v>
      </c>
      <c r="Q516" s="4" t="n">
        <v>3000</v>
      </c>
      <c r="R516" s="4" t="n">
        <v>377.87</v>
      </c>
      <c r="S516" s="4" t="n">
        <v>66000</v>
      </c>
      <c r="T516" s="4" t="n">
        <v>303</v>
      </c>
      <c r="U516" s="3" t="n">
        <v>723</v>
      </c>
      <c r="V516" s="3" t="n">
        <v>0</v>
      </c>
    </row>
    <row r="517" customFormat="false" ht="15" hidden="false" customHeight="false" outlineLevel="0" collapsed="false">
      <c r="A517" s="2" t="s">
        <v>586</v>
      </c>
      <c r="B517" s="3" t="n">
        <v>33</v>
      </c>
      <c r="C517" s="2" t="s">
        <v>29</v>
      </c>
      <c r="D517" s="2" t="s">
        <v>36</v>
      </c>
      <c r="E517" s="2" t="s">
        <v>49</v>
      </c>
      <c r="F517" s="2" t="s">
        <v>60</v>
      </c>
      <c r="G517" s="4" t="n">
        <v>49200</v>
      </c>
      <c r="H517" s="3" t="n">
        <v>10</v>
      </c>
      <c r="I517" s="5" t="n">
        <v>42622</v>
      </c>
      <c r="J517" s="2" t="s">
        <v>34</v>
      </c>
      <c r="K517" s="3" t="n">
        <v>2</v>
      </c>
      <c r="L517" s="4" t="n">
        <v>1906.33</v>
      </c>
      <c r="M517" s="4" t="n">
        <v>63951.64</v>
      </c>
      <c r="N517" s="3" t="n">
        <v>37</v>
      </c>
      <c r="O517" s="4" t="n">
        <v>84.05</v>
      </c>
      <c r="P517" s="3" t="n">
        <v>0</v>
      </c>
      <c r="Q517" s="4" t="n">
        <v>12500</v>
      </c>
      <c r="R517" s="4" t="n">
        <v>4144.46</v>
      </c>
      <c r="S517" s="4" t="n">
        <v>0</v>
      </c>
      <c r="T517" s="4" t="n">
        <v>0</v>
      </c>
      <c r="U517" s="3" t="n">
        <v>638</v>
      </c>
      <c r="V517" s="2"/>
    </row>
    <row r="518" customFormat="false" ht="15" hidden="false" customHeight="false" outlineLevel="0" collapsed="false">
      <c r="A518" s="2" t="s">
        <v>587</v>
      </c>
      <c r="B518" s="3" t="n">
        <v>51</v>
      </c>
      <c r="C518" s="2" t="s">
        <v>29</v>
      </c>
      <c r="D518" s="2" t="s">
        <v>62</v>
      </c>
      <c r="E518" s="2" t="s">
        <v>93</v>
      </c>
      <c r="F518" s="2" t="s">
        <v>26</v>
      </c>
      <c r="G518" s="4" t="n">
        <v>4500</v>
      </c>
      <c r="H518" s="2"/>
      <c r="I518" s="2"/>
      <c r="J518" s="2" t="s">
        <v>27</v>
      </c>
      <c r="K518" s="3" t="n">
        <v>3</v>
      </c>
      <c r="L518" s="4" t="n">
        <v>709.91</v>
      </c>
      <c r="M518" s="4" t="n">
        <v>3339.59</v>
      </c>
      <c r="N518" s="3" t="n">
        <v>14</v>
      </c>
      <c r="O518" s="4" t="n">
        <v>45.64</v>
      </c>
      <c r="P518" s="3" t="n">
        <v>6</v>
      </c>
      <c r="Q518" s="4" t="n">
        <v>1000</v>
      </c>
      <c r="R518" s="4" t="n">
        <v>254.66</v>
      </c>
      <c r="S518" s="4" t="n">
        <v>0</v>
      </c>
      <c r="T518" s="4" t="n">
        <v>0</v>
      </c>
      <c r="U518" s="3" t="n">
        <v>594</v>
      </c>
      <c r="V518" s="2"/>
    </row>
    <row r="519" customFormat="false" ht="15" hidden="false" customHeight="false" outlineLevel="0" collapsed="false">
      <c r="A519" s="2" t="s">
        <v>588</v>
      </c>
      <c r="B519" s="3" t="n">
        <v>40</v>
      </c>
      <c r="C519" s="2" t="s">
        <v>29</v>
      </c>
      <c r="D519" s="2" t="s">
        <v>44</v>
      </c>
      <c r="E519" s="2" t="s">
        <v>52</v>
      </c>
      <c r="F519" s="2" t="s">
        <v>26</v>
      </c>
      <c r="G519" s="4" t="n">
        <v>16400</v>
      </c>
      <c r="H519" s="3" t="n">
        <v>9</v>
      </c>
      <c r="I519" s="5" t="n">
        <v>42634</v>
      </c>
      <c r="J519" s="2" t="s">
        <v>34</v>
      </c>
      <c r="K519" s="3" t="n">
        <v>3</v>
      </c>
      <c r="L519" s="4" t="n">
        <v>3021.6</v>
      </c>
      <c r="M519" s="4" t="n">
        <v>21265.82</v>
      </c>
      <c r="N519" s="3" t="n">
        <v>23</v>
      </c>
      <c r="O519" s="4" t="n">
        <v>42.7</v>
      </c>
      <c r="P519" s="3" t="n">
        <v>0</v>
      </c>
      <c r="Q519" s="4" t="n">
        <v>3000</v>
      </c>
      <c r="R519" s="4" t="n">
        <v>589.56</v>
      </c>
      <c r="S519" s="4" t="n">
        <v>45000</v>
      </c>
      <c r="T519" s="4" t="n">
        <v>286</v>
      </c>
      <c r="U519" s="3" t="n">
        <v>510</v>
      </c>
      <c r="V519" s="3" t="n">
        <v>1</v>
      </c>
    </row>
    <row r="520" customFormat="false" ht="15" hidden="false" customHeight="false" outlineLevel="0" collapsed="false">
      <c r="A520" s="2" t="s">
        <v>589</v>
      </c>
      <c r="B520" s="3" t="n">
        <v>59</v>
      </c>
      <c r="C520" s="2" t="s">
        <v>29</v>
      </c>
      <c r="D520" s="2" t="s">
        <v>40</v>
      </c>
      <c r="E520" s="2" t="s">
        <v>49</v>
      </c>
      <c r="F520" s="2"/>
      <c r="G520" s="4" t="n">
        <v>24600</v>
      </c>
      <c r="H520" s="3" t="n">
        <v>26</v>
      </c>
      <c r="I520" s="5" t="n">
        <v>36603</v>
      </c>
      <c r="J520" s="2" t="s">
        <v>27</v>
      </c>
      <c r="K520" s="3" t="n">
        <v>4</v>
      </c>
      <c r="L520" s="4" t="n">
        <v>2114.2</v>
      </c>
      <c r="M520" s="2"/>
      <c r="N520" s="3" t="n">
        <v>25</v>
      </c>
      <c r="O520" s="4" t="n">
        <v>69.27</v>
      </c>
      <c r="P520" s="3" t="n">
        <v>6</v>
      </c>
      <c r="Q520" s="4" t="n">
        <v>5000</v>
      </c>
      <c r="R520" s="4" t="n">
        <v>156.59</v>
      </c>
      <c r="S520" s="4" t="n">
        <v>101000</v>
      </c>
      <c r="T520" s="4" t="n">
        <v>738</v>
      </c>
      <c r="U520" s="3" t="n">
        <v>689</v>
      </c>
      <c r="V520" s="3" t="n">
        <v>1</v>
      </c>
    </row>
    <row r="521" customFormat="false" ht="15" hidden="false" customHeight="false" outlineLevel="0" collapsed="false">
      <c r="A521" s="2" t="s">
        <v>590</v>
      </c>
      <c r="B521" s="3" t="n">
        <v>43</v>
      </c>
      <c r="C521" s="2" t="s">
        <v>23</v>
      </c>
      <c r="D521" s="2" t="s">
        <v>62</v>
      </c>
      <c r="E521" s="2" t="s">
        <v>25</v>
      </c>
      <c r="F521" s="2" t="s">
        <v>38</v>
      </c>
      <c r="G521" s="4" t="n">
        <v>24800</v>
      </c>
      <c r="H521" s="3" t="n">
        <v>5</v>
      </c>
      <c r="I521" s="5" t="n">
        <v>44196</v>
      </c>
      <c r="J521" s="2" t="s">
        <v>46</v>
      </c>
      <c r="K521" s="3" t="n">
        <v>2</v>
      </c>
      <c r="L521" s="4" t="n">
        <v>2595.25</v>
      </c>
      <c r="M521" s="4" t="n">
        <v>22441.07</v>
      </c>
      <c r="N521" s="3" t="n">
        <v>35</v>
      </c>
      <c r="O521" s="4" t="n">
        <v>98.8</v>
      </c>
      <c r="P521" s="3" t="n">
        <v>1</v>
      </c>
      <c r="Q521" s="4" t="n">
        <v>5000</v>
      </c>
      <c r="R521" s="4" t="n">
        <v>1400.23</v>
      </c>
      <c r="S521" s="2"/>
      <c r="T521" s="2"/>
      <c r="U521" s="3" t="n">
        <v>605</v>
      </c>
      <c r="V521" s="2"/>
    </row>
    <row r="522" customFormat="false" ht="15" hidden="false" customHeight="false" outlineLevel="0" collapsed="false">
      <c r="A522" s="2" t="s">
        <v>591</v>
      </c>
      <c r="B522" s="3" t="n">
        <v>40</v>
      </c>
      <c r="C522" s="2" t="s">
        <v>29</v>
      </c>
      <c r="D522" s="2" t="s">
        <v>51</v>
      </c>
      <c r="E522" s="2" t="s">
        <v>52</v>
      </c>
      <c r="F522" s="2" t="s">
        <v>38</v>
      </c>
      <c r="G522" s="4" t="n">
        <v>22100</v>
      </c>
      <c r="H522" s="3" t="n">
        <v>5</v>
      </c>
      <c r="I522" s="5" t="n">
        <v>44187</v>
      </c>
      <c r="J522" s="2" t="s">
        <v>46</v>
      </c>
      <c r="K522" s="3" t="n">
        <v>2</v>
      </c>
      <c r="L522" s="4" t="n">
        <v>744.79</v>
      </c>
      <c r="M522" s="4" t="n">
        <v>0</v>
      </c>
      <c r="N522" s="3" t="n">
        <v>24</v>
      </c>
      <c r="O522" s="4" t="n">
        <v>39.61</v>
      </c>
      <c r="P522" s="3" t="n">
        <v>4</v>
      </c>
      <c r="Q522" s="4" t="n">
        <v>2500</v>
      </c>
      <c r="R522" s="4" t="n">
        <v>625.93</v>
      </c>
      <c r="S522" s="4" t="n">
        <v>90000</v>
      </c>
      <c r="T522" s="4" t="n">
        <v>417</v>
      </c>
      <c r="U522" s="3" t="n">
        <v>636</v>
      </c>
      <c r="V522" s="3" t="n">
        <v>0</v>
      </c>
    </row>
    <row r="523" customFormat="false" ht="15" hidden="false" customHeight="false" outlineLevel="0" collapsed="false">
      <c r="A523" s="2" t="s">
        <v>592</v>
      </c>
      <c r="B523" s="3" t="n">
        <v>57</v>
      </c>
      <c r="C523" s="2" t="s">
        <v>29</v>
      </c>
      <c r="D523" s="2" t="s">
        <v>77</v>
      </c>
      <c r="E523" s="2" t="s">
        <v>52</v>
      </c>
      <c r="F523" s="2" t="s">
        <v>26</v>
      </c>
      <c r="G523" s="4" t="n">
        <v>26200</v>
      </c>
      <c r="H523" s="3" t="n">
        <v>22</v>
      </c>
      <c r="I523" s="5" t="n">
        <v>38086</v>
      </c>
      <c r="J523" s="2" t="s">
        <v>34</v>
      </c>
      <c r="K523" s="3" t="n">
        <v>3</v>
      </c>
      <c r="L523" s="4" t="n">
        <v>1111.95</v>
      </c>
      <c r="M523" s="4" t="n">
        <v>39343.25</v>
      </c>
      <c r="N523" s="3" t="n">
        <v>24</v>
      </c>
      <c r="O523" s="4" t="n">
        <v>44.94</v>
      </c>
      <c r="P523" s="3" t="n">
        <v>2</v>
      </c>
      <c r="Q523" s="4" t="n">
        <v>3500</v>
      </c>
      <c r="R523" s="4" t="n">
        <v>410.38</v>
      </c>
      <c r="S523" s="4" t="n">
        <v>51000</v>
      </c>
      <c r="T523" s="4" t="n">
        <v>313</v>
      </c>
      <c r="U523" s="3" t="n">
        <v>662</v>
      </c>
      <c r="V523" s="3" t="n">
        <v>0</v>
      </c>
    </row>
    <row r="524" customFormat="false" ht="15" hidden="false" customHeight="false" outlineLevel="0" collapsed="false">
      <c r="A524" s="2" t="s">
        <v>593</v>
      </c>
      <c r="B524" s="3" t="n">
        <v>39</v>
      </c>
      <c r="C524" s="2" t="s">
        <v>23</v>
      </c>
      <c r="D524" s="2" t="s">
        <v>51</v>
      </c>
      <c r="E524" s="2" t="s">
        <v>37</v>
      </c>
      <c r="F524" s="2" t="s">
        <v>26</v>
      </c>
      <c r="G524" s="4" t="n">
        <v>33800</v>
      </c>
      <c r="H524" s="2"/>
      <c r="I524" s="5" t="n">
        <v>43740</v>
      </c>
      <c r="J524" s="2" t="s">
        <v>27</v>
      </c>
      <c r="K524" s="3" t="n">
        <v>3</v>
      </c>
      <c r="L524" s="4" t="n">
        <v>1367.83</v>
      </c>
      <c r="M524" s="4" t="n">
        <v>14238</v>
      </c>
      <c r="N524" s="3" t="n">
        <v>24</v>
      </c>
      <c r="O524" s="4" t="n">
        <v>35.61</v>
      </c>
      <c r="P524" s="3" t="n">
        <v>2</v>
      </c>
      <c r="Q524" s="2"/>
      <c r="R524" s="4" t="n">
        <v>2498.75</v>
      </c>
      <c r="S524" s="4" t="n">
        <v>0</v>
      </c>
      <c r="T524" s="4" t="n">
        <v>0</v>
      </c>
      <c r="U524" s="3" t="n">
        <v>508</v>
      </c>
      <c r="V524" s="3" t="n">
        <v>1</v>
      </c>
    </row>
    <row r="525" customFormat="false" ht="15" hidden="false" customHeight="false" outlineLevel="0" collapsed="false">
      <c r="A525" s="2" t="s">
        <v>594</v>
      </c>
      <c r="B525" s="3" t="n">
        <v>49</v>
      </c>
      <c r="C525" s="2" t="s">
        <v>23</v>
      </c>
      <c r="D525" s="2" t="s">
        <v>24</v>
      </c>
      <c r="E525" s="2" t="s">
        <v>96</v>
      </c>
      <c r="F525" s="2" t="s">
        <v>26</v>
      </c>
      <c r="G525" s="4" t="n">
        <v>64400</v>
      </c>
      <c r="H525" s="3" t="n">
        <v>10</v>
      </c>
      <c r="I525" s="5" t="n">
        <v>42551</v>
      </c>
      <c r="J525" s="2" t="s">
        <v>46</v>
      </c>
      <c r="K525" s="3" t="n">
        <v>1</v>
      </c>
      <c r="L525" s="4" t="n">
        <v>15397.54</v>
      </c>
      <c r="M525" s="4" t="n">
        <v>0</v>
      </c>
      <c r="N525" s="3" t="n">
        <v>51</v>
      </c>
      <c r="O525" s="4" t="n">
        <v>51.76</v>
      </c>
      <c r="P525" s="3" t="n">
        <v>3</v>
      </c>
      <c r="Q525" s="4" t="n">
        <v>9500</v>
      </c>
      <c r="R525" s="4" t="n">
        <v>1875.18</v>
      </c>
      <c r="S525" s="4" t="n">
        <v>0</v>
      </c>
      <c r="T525" s="4" t="n">
        <v>0</v>
      </c>
      <c r="U525" s="3" t="n">
        <v>659</v>
      </c>
      <c r="V525" s="2"/>
    </row>
    <row r="526" customFormat="false" ht="15" hidden="false" customHeight="false" outlineLevel="0" collapsed="false">
      <c r="A526" s="2" t="s">
        <v>595</v>
      </c>
      <c r="B526" s="3" t="n">
        <v>39</v>
      </c>
      <c r="C526" s="2" t="s">
        <v>23</v>
      </c>
      <c r="D526" s="2" t="s">
        <v>24</v>
      </c>
      <c r="E526" s="2" t="s">
        <v>37</v>
      </c>
      <c r="F526" s="2" t="s">
        <v>26</v>
      </c>
      <c r="G526" s="4" t="n">
        <v>46500</v>
      </c>
      <c r="H526" s="3" t="n">
        <v>9</v>
      </c>
      <c r="I526" s="5" t="n">
        <v>42858</v>
      </c>
      <c r="J526" s="2" t="s">
        <v>27</v>
      </c>
      <c r="K526" s="3" t="n">
        <v>1</v>
      </c>
      <c r="L526" s="4" t="n">
        <v>6926.67</v>
      </c>
      <c r="M526" s="4" t="n">
        <v>60697.93</v>
      </c>
      <c r="N526" s="3" t="n">
        <v>30</v>
      </c>
      <c r="O526" s="4" t="n">
        <v>67.73</v>
      </c>
      <c r="P526" s="3" t="n">
        <v>7</v>
      </c>
      <c r="Q526" s="2"/>
      <c r="R526" s="4" t="n">
        <v>1060.67</v>
      </c>
      <c r="S526" s="4" t="n">
        <v>96000</v>
      </c>
      <c r="T526" s="4" t="n">
        <v>676</v>
      </c>
      <c r="U526" s="3" t="n">
        <v>484</v>
      </c>
      <c r="V526" s="3" t="n">
        <v>3</v>
      </c>
    </row>
    <row r="527" customFormat="false" ht="15" hidden="false" customHeight="false" outlineLevel="0" collapsed="false">
      <c r="A527" s="2" t="s">
        <v>596</v>
      </c>
      <c r="B527" s="3" t="n">
        <v>80</v>
      </c>
      <c r="C527" s="2" t="s">
        <v>29</v>
      </c>
      <c r="D527" s="2" t="s">
        <v>40</v>
      </c>
      <c r="E527" s="2" t="s">
        <v>41</v>
      </c>
      <c r="F527" s="2" t="s">
        <v>26</v>
      </c>
      <c r="G527" s="4" t="n">
        <v>13700</v>
      </c>
      <c r="H527" s="3" t="n">
        <v>26</v>
      </c>
      <c r="I527" s="5" t="n">
        <v>36424</v>
      </c>
      <c r="J527" s="2" t="s">
        <v>46</v>
      </c>
      <c r="K527" s="3" t="n">
        <v>2</v>
      </c>
      <c r="L527" s="4" t="n">
        <v>2738.65</v>
      </c>
      <c r="M527" s="4" t="n">
        <v>18109.07</v>
      </c>
      <c r="N527" s="3" t="n">
        <v>23</v>
      </c>
      <c r="O527" s="4" t="n">
        <v>76.59</v>
      </c>
      <c r="P527" s="3" t="n">
        <v>4</v>
      </c>
      <c r="Q527" s="4" t="n">
        <v>3000</v>
      </c>
      <c r="R527" s="4" t="n">
        <v>188.35</v>
      </c>
      <c r="S527" s="2"/>
      <c r="T527" s="2"/>
      <c r="U527" s="3" t="n">
        <v>635</v>
      </c>
      <c r="V527" s="3" t="n">
        <v>0</v>
      </c>
    </row>
    <row r="528" customFormat="false" ht="15" hidden="false" customHeight="false" outlineLevel="0" collapsed="false">
      <c r="A528" s="2" t="s">
        <v>597</v>
      </c>
      <c r="B528" s="3" t="n">
        <v>62</v>
      </c>
      <c r="C528" s="2" t="s">
        <v>29</v>
      </c>
      <c r="D528" s="2" t="s">
        <v>40</v>
      </c>
      <c r="E528" s="2" t="s">
        <v>52</v>
      </c>
      <c r="F528" s="2" t="s">
        <v>26</v>
      </c>
      <c r="G528" s="4" t="n">
        <v>42800</v>
      </c>
      <c r="H528" s="3" t="n">
        <v>9</v>
      </c>
      <c r="I528" s="5" t="n">
        <v>42989</v>
      </c>
      <c r="J528" s="2" t="s">
        <v>34</v>
      </c>
      <c r="K528" s="3" t="n">
        <v>1</v>
      </c>
      <c r="L528" s="4" t="n">
        <v>1513.78</v>
      </c>
      <c r="M528" s="2"/>
      <c r="N528" s="3" t="n">
        <v>39</v>
      </c>
      <c r="O528" s="4" t="n">
        <v>34.48</v>
      </c>
      <c r="P528" s="3" t="n">
        <v>3</v>
      </c>
      <c r="Q528" s="4" t="n">
        <v>7000</v>
      </c>
      <c r="R528" s="4" t="n">
        <v>2758.19</v>
      </c>
      <c r="S528" s="2"/>
      <c r="T528" s="2"/>
      <c r="U528" s="2"/>
      <c r="V528" s="3" t="n">
        <v>0</v>
      </c>
    </row>
    <row r="529" customFormat="false" ht="15" hidden="false" customHeight="false" outlineLevel="0" collapsed="false">
      <c r="A529" s="2" t="s">
        <v>598</v>
      </c>
      <c r="B529" s="3" t="n">
        <v>29</v>
      </c>
      <c r="C529" s="2" t="s">
        <v>23</v>
      </c>
      <c r="D529" s="2" t="s">
        <v>48</v>
      </c>
      <c r="E529" s="2" t="s">
        <v>37</v>
      </c>
      <c r="F529" s="2" t="s">
        <v>26</v>
      </c>
      <c r="G529" s="4" t="n">
        <v>25800</v>
      </c>
      <c r="H529" s="3" t="n">
        <v>7</v>
      </c>
      <c r="I529" s="5" t="n">
        <v>43540</v>
      </c>
      <c r="J529" s="2" t="s">
        <v>34</v>
      </c>
      <c r="K529" s="3" t="n">
        <v>1</v>
      </c>
      <c r="L529" s="4" t="n">
        <v>2335.4</v>
      </c>
      <c r="M529" s="4" t="n">
        <v>14280.57</v>
      </c>
      <c r="N529" s="3" t="n">
        <v>19</v>
      </c>
      <c r="O529" s="4" t="n">
        <v>97.8</v>
      </c>
      <c r="P529" s="3" t="n">
        <v>1</v>
      </c>
      <c r="Q529" s="4" t="n">
        <v>5000</v>
      </c>
      <c r="R529" s="4" t="n">
        <v>2486.63</v>
      </c>
      <c r="S529" s="2"/>
      <c r="T529" s="2"/>
      <c r="U529" s="3" t="n">
        <v>630</v>
      </c>
      <c r="V529" s="3" t="n">
        <v>0</v>
      </c>
    </row>
    <row r="530" customFormat="false" ht="15" hidden="false" customHeight="false" outlineLevel="0" collapsed="false">
      <c r="A530" s="2" t="s">
        <v>599</v>
      </c>
      <c r="B530" s="3" t="n">
        <v>53</v>
      </c>
      <c r="C530" s="2" t="s">
        <v>29</v>
      </c>
      <c r="D530" s="2" t="s">
        <v>108</v>
      </c>
      <c r="E530" s="2" t="s">
        <v>37</v>
      </c>
      <c r="F530" s="2" t="s">
        <v>60</v>
      </c>
      <c r="G530" s="4" t="n">
        <v>35100</v>
      </c>
      <c r="H530" s="3" t="n">
        <v>8</v>
      </c>
      <c r="I530" s="5" t="n">
        <v>43076</v>
      </c>
      <c r="J530" s="2" t="s">
        <v>34</v>
      </c>
      <c r="K530" s="3" t="n">
        <v>3</v>
      </c>
      <c r="L530" s="4" t="n">
        <v>3863.7</v>
      </c>
      <c r="M530" s="4" t="n">
        <v>0</v>
      </c>
      <c r="N530" s="3" t="n">
        <v>32</v>
      </c>
      <c r="O530" s="4" t="n">
        <v>67.31</v>
      </c>
      <c r="P530" s="3" t="n">
        <v>2</v>
      </c>
      <c r="Q530" s="4" t="n">
        <v>0</v>
      </c>
      <c r="R530" s="4" t="n">
        <v>0</v>
      </c>
      <c r="S530" s="2"/>
      <c r="T530" s="2"/>
      <c r="U530" s="3" t="n">
        <v>543</v>
      </c>
      <c r="V530" s="3" t="n">
        <v>0</v>
      </c>
    </row>
    <row r="531" customFormat="false" ht="15" hidden="false" customHeight="false" outlineLevel="0" collapsed="false">
      <c r="A531" s="2" t="s">
        <v>600</v>
      </c>
      <c r="B531" s="3" t="n">
        <v>63</v>
      </c>
      <c r="C531" s="2" t="s">
        <v>23</v>
      </c>
      <c r="D531" s="2" t="s">
        <v>56</v>
      </c>
      <c r="E531" s="2" t="s">
        <v>52</v>
      </c>
      <c r="F531" s="2" t="s">
        <v>38</v>
      </c>
      <c r="G531" s="4" t="n">
        <v>34200</v>
      </c>
      <c r="H531" s="3" t="n">
        <v>12</v>
      </c>
      <c r="I531" s="5" t="n">
        <v>41785</v>
      </c>
      <c r="J531" s="2" t="s">
        <v>27</v>
      </c>
      <c r="K531" s="3" t="n">
        <v>2</v>
      </c>
      <c r="L531" s="4" t="n">
        <v>1858.16</v>
      </c>
      <c r="M531" s="2"/>
      <c r="N531" s="3" t="n">
        <v>28</v>
      </c>
      <c r="O531" s="4" t="n">
        <v>39.43</v>
      </c>
      <c r="P531" s="3" t="n">
        <v>6</v>
      </c>
      <c r="Q531" s="4" t="n">
        <v>7000</v>
      </c>
      <c r="R531" s="4" t="n">
        <v>2480.91</v>
      </c>
      <c r="S531" s="2"/>
      <c r="T531" s="2"/>
      <c r="U531" s="3" t="n">
        <v>632</v>
      </c>
      <c r="V531" s="2"/>
    </row>
    <row r="532" customFormat="false" ht="15" hidden="false" customHeight="false" outlineLevel="0" collapsed="false">
      <c r="A532" s="2" t="s">
        <v>601</v>
      </c>
      <c r="B532" s="3" t="n">
        <v>37</v>
      </c>
      <c r="C532" s="2" t="s">
        <v>23</v>
      </c>
      <c r="D532" s="2" t="s">
        <v>62</v>
      </c>
      <c r="E532" s="2" t="s">
        <v>96</v>
      </c>
      <c r="F532" s="2" t="s">
        <v>26</v>
      </c>
      <c r="G532" s="4" t="n">
        <v>103300</v>
      </c>
      <c r="H532" s="3" t="n">
        <v>15</v>
      </c>
      <c r="I532" s="5" t="n">
        <v>40749</v>
      </c>
      <c r="J532" s="2" t="s">
        <v>27</v>
      </c>
      <c r="K532" s="2" t="s">
        <v>142</v>
      </c>
      <c r="L532" s="4" t="n">
        <v>22820.11</v>
      </c>
      <c r="M532" s="4" t="n">
        <v>297604.64</v>
      </c>
      <c r="N532" s="3" t="n">
        <v>41</v>
      </c>
      <c r="O532" s="4" t="n">
        <v>88.79</v>
      </c>
      <c r="P532" s="3" t="n">
        <v>2</v>
      </c>
      <c r="Q532" s="4" t="n">
        <v>11500</v>
      </c>
      <c r="R532" s="4" t="n">
        <v>3466.31</v>
      </c>
      <c r="S532" s="4" t="n">
        <v>400000</v>
      </c>
      <c r="T532" s="4" t="n">
        <v>2291</v>
      </c>
      <c r="U532" s="3" t="n">
        <v>656</v>
      </c>
      <c r="V532" s="3" t="n">
        <v>1</v>
      </c>
    </row>
    <row r="533" customFormat="false" ht="15" hidden="false" customHeight="false" outlineLevel="0" collapsed="false">
      <c r="A533" s="2" t="s">
        <v>602</v>
      </c>
      <c r="B533" s="3" t="n">
        <v>19</v>
      </c>
      <c r="C533" s="2" t="s">
        <v>23</v>
      </c>
      <c r="D533" s="2" t="s">
        <v>54</v>
      </c>
      <c r="E533" s="2" t="s">
        <v>52</v>
      </c>
      <c r="F533" s="2" t="s">
        <v>38</v>
      </c>
      <c r="G533" s="4" t="n">
        <v>27600</v>
      </c>
      <c r="H533" s="3" t="n">
        <v>1</v>
      </c>
      <c r="I533" s="5" t="n">
        <v>45734</v>
      </c>
      <c r="J533" s="2" t="s">
        <v>34</v>
      </c>
      <c r="K533" s="3" t="n">
        <v>1</v>
      </c>
      <c r="L533" s="4" t="n">
        <v>3359.85</v>
      </c>
      <c r="M533" s="4" t="n">
        <v>3603.63</v>
      </c>
      <c r="N533" s="3" t="n">
        <v>28</v>
      </c>
      <c r="O533" s="4" t="n">
        <v>57.06</v>
      </c>
      <c r="P533" s="3" t="n">
        <v>3</v>
      </c>
      <c r="Q533" s="2"/>
      <c r="R533" s="2"/>
      <c r="S533" s="4" t="n">
        <v>0</v>
      </c>
      <c r="T533" s="4" t="n">
        <v>0</v>
      </c>
      <c r="U533" s="3" t="n">
        <v>599</v>
      </c>
      <c r="V533" s="2"/>
    </row>
    <row r="534" customFormat="false" ht="15" hidden="false" customHeight="false" outlineLevel="0" collapsed="false">
      <c r="A534" s="2" t="s">
        <v>603</v>
      </c>
      <c r="B534" s="3" t="n">
        <v>29</v>
      </c>
      <c r="C534" s="2" t="s">
        <v>23</v>
      </c>
      <c r="D534" s="2" t="s">
        <v>51</v>
      </c>
      <c r="E534" s="2" t="s">
        <v>63</v>
      </c>
      <c r="F534" s="2" t="s">
        <v>38</v>
      </c>
      <c r="G534" s="4" t="n">
        <v>33700</v>
      </c>
      <c r="H534" s="3" t="n">
        <v>2</v>
      </c>
      <c r="I534" s="5" t="n">
        <v>45340</v>
      </c>
      <c r="J534" s="2" t="s">
        <v>46</v>
      </c>
      <c r="K534" s="3" t="n">
        <v>1</v>
      </c>
      <c r="L534" s="4" t="n">
        <v>6626.76</v>
      </c>
      <c r="M534" s="4" t="n">
        <v>7911.44</v>
      </c>
      <c r="N534" s="3" t="n">
        <v>26</v>
      </c>
      <c r="O534" s="4" t="n">
        <v>65.93</v>
      </c>
      <c r="P534" s="3" t="n">
        <v>5</v>
      </c>
      <c r="Q534" s="4" t="n">
        <v>7000</v>
      </c>
      <c r="R534" s="4" t="n">
        <v>3950.53</v>
      </c>
      <c r="S534" s="2"/>
      <c r="T534" s="2"/>
      <c r="U534" s="3" t="n">
        <v>617</v>
      </c>
      <c r="V534" s="2"/>
    </row>
    <row r="535" customFormat="false" ht="15" hidden="false" customHeight="false" outlineLevel="0" collapsed="false">
      <c r="A535" s="2" t="s">
        <v>604</v>
      </c>
      <c r="B535" s="3" t="n">
        <v>29</v>
      </c>
      <c r="C535" s="2" t="s">
        <v>29</v>
      </c>
      <c r="D535" s="2" t="s">
        <v>62</v>
      </c>
      <c r="E535" s="2" t="s">
        <v>52</v>
      </c>
      <c r="F535" s="2" t="s">
        <v>26</v>
      </c>
      <c r="G535" s="4" t="n">
        <v>29900</v>
      </c>
      <c r="H535" s="3" t="n">
        <v>5</v>
      </c>
      <c r="I535" s="5" t="n">
        <v>44261</v>
      </c>
      <c r="J535" s="2" t="s">
        <v>46</v>
      </c>
      <c r="K535" s="3" t="n">
        <v>3</v>
      </c>
      <c r="L535" s="4" t="n">
        <v>2868.98</v>
      </c>
      <c r="M535" s="4" t="n">
        <v>10903.54</v>
      </c>
      <c r="N535" s="3" t="n">
        <v>29</v>
      </c>
      <c r="O535" s="4" t="n">
        <v>60.05</v>
      </c>
      <c r="P535" s="3" t="n">
        <v>5</v>
      </c>
      <c r="Q535" s="4" t="n">
        <v>5000</v>
      </c>
      <c r="R535" s="4" t="n">
        <v>783.32</v>
      </c>
      <c r="S535" s="4" t="n">
        <v>0</v>
      </c>
      <c r="T535" s="4" t="n">
        <v>0</v>
      </c>
      <c r="U535" s="3" t="n">
        <v>650</v>
      </c>
      <c r="V535" s="3" t="n">
        <v>0</v>
      </c>
    </row>
    <row r="536" customFormat="false" ht="15" hidden="false" customHeight="false" outlineLevel="0" collapsed="false">
      <c r="A536" s="2" t="s">
        <v>605</v>
      </c>
      <c r="B536" s="3" t="n">
        <v>69</v>
      </c>
      <c r="C536" s="2" t="s">
        <v>29</v>
      </c>
      <c r="D536" s="2" t="s">
        <v>67</v>
      </c>
      <c r="E536" s="2" t="s">
        <v>41</v>
      </c>
      <c r="F536" s="2" t="s">
        <v>38</v>
      </c>
      <c r="G536" s="4" t="n">
        <v>19500</v>
      </c>
      <c r="H536" s="3" t="n">
        <v>23</v>
      </c>
      <c r="I536" s="5" t="n">
        <v>37867</v>
      </c>
      <c r="J536" s="2" t="s">
        <v>27</v>
      </c>
      <c r="K536" s="3" t="n">
        <v>2</v>
      </c>
      <c r="L536" s="4" t="n">
        <v>9895.37</v>
      </c>
      <c r="M536" s="4" t="n">
        <v>28048.83</v>
      </c>
      <c r="N536" s="3" t="n">
        <v>9999</v>
      </c>
      <c r="O536" s="4" t="n">
        <v>29.86</v>
      </c>
      <c r="P536" s="3" t="n">
        <v>9</v>
      </c>
      <c r="Q536" s="4" t="n">
        <v>4500</v>
      </c>
      <c r="R536" s="4" t="n">
        <v>1661.82</v>
      </c>
      <c r="S536" s="4" t="n">
        <v>0</v>
      </c>
      <c r="T536" s="4" t="n">
        <v>0</v>
      </c>
      <c r="U536" s="3" t="n">
        <v>550</v>
      </c>
      <c r="V536" s="3" t="n">
        <v>1</v>
      </c>
    </row>
    <row r="537" customFormat="false" ht="15" hidden="false" customHeight="false" outlineLevel="0" collapsed="false">
      <c r="A537" s="2" t="s">
        <v>606</v>
      </c>
      <c r="B537" s="3" t="n">
        <v>18</v>
      </c>
      <c r="C537" s="2" t="s">
        <v>29</v>
      </c>
      <c r="D537" s="2" t="s">
        <v>44</v>
      </c>
      <c r="E537" s="2" t="s">
        <v>93</v>
      </c>
      <c r="F537" s="2" t="s">
        <v>38</v>
      </c>
      <c r="G537" s="2"/>
      <c r="H537" s="3" t="n">
        <v>0</v>
      </c>
      <c r="I537" s="5" t="n">
        <v>46180</v>
      </c>
      <c r="J537" s="2" t="s">
        <v>27</v>
      </c>
      <c r="K537" s="3" t="n">
        <v>3</v>
      </c>
      <c r="L537" s="4" t="n">
        <v>915.67</v>
      </c>
      <c r="M537" s="4" t="n">
        <v>275.76</v>
      </c>
      <c r="N537" s="3" t="n">
        <v>7</v>
      </c>
      <c r="O537" s="4" t="n">
        <v>34.01</v>
      </c>
      <c r="P537" s="3" t="n">
        <v>3</v>
      </c>
      <c r="Q537" s="4" t="n">
        <v>0</v>
      </c>
      <c r="R537" s="4" t="n">
        <v>0</v>
      </c>
      <c r="S537" s="2"/>
      <c r="T537" s="2"/>
      <c r="U537" s="3" t="n">
        <v>513</v>
      </c>
      <c r="V537" s="3" t="n">
        <v>1</v>
      </c>
    </row>
    <row r="538" customFormat="false" ht="15" hidden="false" customHeight="false" outlineLevel="0" collapsed="false">
      <c r="A538" s="2" t="s">
        <v>607</v>
      </c>
      <c r="B538" s="3" t="n">
        <v>38</v>
      </c>
      <c r="C538" s="2" t="s">
        <v>23</v>
      </c>
      <c r="D538" s="2" t="s">
        <v>51</v>
      </c>
      <c r="E538" s="2" t="s">
        <v>37</v>
      </c>
      <c r="F538" s="2" t="s">
        <v>26</v>
      </c>
      <c r="G538" s="4" t="n">
        <v>45600</v>
      </c>
      <c r="H538" s="3" t="n">
        <v>12</v>
      </c>
      <c r="I538" s="5" t="n">
        <v>41867</v>
      </c>
      <c r="J538" s="2" t="s">
        <v>27</v>
      </c>
      <c r="K538" s="3" t="n">
        <v>2</v>
      </c>
      <c r="L538" s="4" t="n">
        <v>1990.66</v>
      </c>
      <c r="M538" s="4" t="n">
        <v>50813.48</v>
      </c>
      <c r="N538" s="3" t="n">
        <v>28</v>
      </c>
      <c r="O538" s="4" t="n">
        <v>26.3</v>
      </c>
      <c r="P538" s="3" t="n">
        <v>1</v>
      </c>
      <c r="Q538" s="4" t="n">
        <v>6500</v>
      </c>
      <c r="R538" s="4" t="n">
        <v>187.64</v>
      </c>
      <c r="S538" s="4" t="n">
        <v>0</v>
      </c>
      <c r="T538" s="4" t="n">
        <v>0</v>
      </c>
      <c r="U538" s="3" t="n">
        <v>621</v>
      </c>
      <c r="V538" s="3" t="n">
        <v>0</v>
      </c>
    </row>
    <row r="539" customFormat="false" ht="15" hidden="false" customHeight="false" outlineLevel="0" collapsed="false">
      <c r="A539" s="2" t="s">
        <v>608</v>
      </c>
      <c r="B539" s="3" t="n">
        <v>57</v>
      </c>
      <c r="C539" s="2" t="s">
        <v>23</v>
      </c>
      <c r="D539" s="2" t="s">
        <v>98</v>
      </c>
      <c r="E539" s="2" t="s">
        <v>52</v>
      </c>
      <c r="F539" s="2" t="s">
        <v>60</v>
      </c>
      <c r="G539" s="4" t="n">
        <v>24500</v>
      </c>
      <c r="H539" s="3" t="n">
        <v>24</v>
      </c>
      <c r="I539" s="5" t="n">
        <v>37156</v>
      </c>
      <c r="J539" s="2" t="s">
        <v>46</v>
      </c>
      <c r="K539" s="3" t="n">
        <v>1</v>
      </c>
      <c r="L539" s="4" t="n">
        <v>5460.86</v>
      </c>
      <c r="M539" s="4" t="n">
        <v>0</v>
      </c>
      <c r="N539" s="3" t="n">
        <v>31</v>
      </c>
      <c r="O539" s="4" t="n">
        <v>31.95</v>
      </c>
      <c r="P539" s="3" t="n">
        <v>3</v>
      </c>
      <c r="Q539" s="4" t="n">
        <v>4500</v>
      </c>
      <c r="R539" s="4" t="n">
        <v>1758.94</v>
      </c>
      <c r="S539" s="4" t="n">
        <v>118000</v>
      </c>
      <c r="T539" s="4" t="n">
        <v>787</v>
      </c>
      <c r="U539" s="3" t="n">
        <v>666</v>
      </c>
      <c r="V539" s="3" t="n">
        <v>0</v>
      </c>
    </row>
    <row r="540" customFormat="false" ht="15" hidden="false" customHeight="false" outlineLevel="0" collapsed="false">
      <c r="A540" s="2" t="s">
        <v>609</v>
      </c>
      <c r="B540" s="3" t="n">
        <v>66</v>
      </c>
      <c r="C540" s="2" t="s">
        <v>29</v>
      </c>
      <c r="D540" s="2" t="s">
        <v>67</v>
      </c>
      <c r="E540" s="2" t="s">
        <v>41</v>
      </c>
      <c r="F540" s="2" t="s">
        <v>26</v>
      </c>
      <c r="G540" s="4" t="n">
        <v>23200</v>
      </c>
      <c r="H540" s="3" t="n">
        <v>30</v>
      </c>
      <c r="I540" s="5" t="n">
        <v>35218</v>
      </c>
      <c r="J540" s="2" t="s">
        <v>42</v>
      </c>
      <c r="K540" s="3" t="n">
        <v>4</v>
      </c>
      <c r="L540" s="4" t="n">
        <v>2079.93</v>
      </c>
      <c r="M540" s="4" t="n">
        <v>50511.83</v>
      </c>
      <c r="N540" s="3" t="n">
        <v>28</v>
      </c>
      <c r="O540" s="4" t="n">
        <v>25.67</v>
      </c>
      <c r="P540" s="3" t="n">
        <v>0</v>
      </c>
      <c r="Q540" s="4" t="n">
        <v>3000</v>
      </c>
      <c r="R540" s="4" t="n">
        <v>707.54</v>
      </c>
      <c r="S540" s="4" t="n">
        <v>0</v>
      </c>
      <c r="T540" s="4" t="n">
        <v>0</v>
      </c>
      <c r="U540" s="3" t="n">
        <v>735</v>
      </c>
      <c r="V540" s="2"/>
    </row>
    <row r="541" customFormat="false" ht="15" hidden="false" customHeight="false" outlineLevel="0" collapsed="false">
      <c r="A541" s="2" t="s">
        <v>610</v>
      </c>
      <c r="B541" s="3" t="n">
        <v>41</v>
      </c>
      <c r="C541" s="2" t="s">
        <v>23</v>
      </c>
      <c r="D541" s="2" t="s">
        <v>56</v>
      </c>
      <c r="E541" s="2" t="s">
        <v>52</v>
      </c>
      <c r="F541" s="2" t="s">
        <v>38</v>
      </c>
      <c r="G541" s="4" t="n">
        <v>21400</v>
      </c>
      <c r="H541" s="3" t="n">
        <v>2</v>
      </c>
      <c r="I541" s="5" t="n">
        <v>45253</v>
      </c>
      <c r="J541" s="2" t="s">
        <v>46</v>
      </c>
      <c r="K541" s="3" t="n">
        <v>1</v>
      </c>
      <c r="L541" s="4" t="n">
        <v>2487.2</v>
      </c>
      <c r="M541" s="4" t="n">
        <v>7852.24</v>
      </c>
      <c r="N541" s="3" t="n">
        <v>31</v>
      </c>
      <c r="O541" s="4" t="n">
        <v>41.14</v>
      </c>
      <c r="P541" s="3" t="n">
        <v>1</v>
      </c>
      <c r="Q541" s="4" t="n">
        <v>4500</v>
      </c>
      <c r="R541" s="4" t="n">
        <v>2540.03</v>
      </c>
      <c r="S541" s="4" t="n">
        <v>35000</v>
      </c>
      <c r="T541" s="4" t="n">
        <v>198</v>
      </c>
      <c r="U541" s="3" t="n">
        <v>579</v>
      </c>
      <c r="V541" s="3" t="n">
        <v>0</v>
      </c>
    </row>
    <row r="542" customFormat="false" ht="15" hidden="false" customHeight="false" outlineLevel="0" collapsed="false">
      <c r="A542" s="2" t="s">
        <v>611</v>
      </c>
      <c r="B542" s="3" t="n">
        <v>32</v>
      </c>
      <c r="C542" s="2" t="s">
        <v>71</v>
      </c>
      <c r="D542" s="2" t="s">
        <v>54</v>
      </c>
      <c r="E542" s="2" t="s">
        <v>37</v>
      </c>
      <c r="F542" s="2" t="s">
        <v>26</v>
      </c>
      <c r="G542" s="4" t="n">
        <v>38200</v>
      </c>
      <c r="H542" s="3" t="n">
        <v>10</v>
      </c>
      <c r="I542" s="5" t="n">
        <v>42262</v>
      </c>
      <c r="J542" s="2" t="s">
        <v>34</v>
      </c>
      <c r="K542" s="3" t="n">
        <v>3</v>
      </c>
      <c r="L542" s="4" t="n">
        <v>3604.29</v>
      </c>
      <c r="M542" s="4" t="n">
        <v>0</v>
      </c>
      <c r="N542" s="3" t="n">
        <v>38</v>
      </c>
      <c r="O542" s="4" t="n">
        <v>42</v>
      </c>
      <c r="P542" s="3" t="n">
        <v>0</v>
      </c>
      <c r="Q542" s="4" t="n">
        <v>7500</v>
      </c>
      <c r="R542" s="4" t="n">
        <v>2630.21</v>
      </c>
      <c r="S542" s="4" t="n">
        <v>0</v>
      </c>
      <c r="T542" s="4" t="n">
        <v>0</v>
      </c>
      <c r="U542" s="3" t="n">
        <v>645</v>
      </c>
      <c r="V542" s="3" t="n">
        <v>0</v>
      </c>
    </row>
    <row r="543" customFormat="false" ht="15" hidden="false" customHeight="false" outlineLevel="0" collapsed="false">
      <c r="A543" s="2" t="s">
        <v>612</v>
      </c>
      <c r="B543" s="3" t="n">
        <v>26</v>
      </c>
      <c r="C543" s="2" t="s">
        <v>23</v>
      </c>
      <c r="D543" s="2" t="s">
        <v>33</v>
      </c>
      <c r="E543" s="2" t="s">
        <v>37</v>
      </c>
      <c r="F543" s="2" t="s">
        <v>38</v>
      </c>
      <c r="G543" s="4" t="n">
        <v>25000</v>
      </c>
      <c r="H543" s="3" t="n">
        <v>1</v>
      </c>
      <c r="I543" s="5" t="n">
        <v>45806</v>
      </c>
      <c r="J543" s="2" t="s">
        <v>46</v>
      </c>
      <c r="K543" s="3" t="n">
        <v>3</v>
      </c>
      <c r="L543" s="4" t="n">
        <v>2408.34</v>
      </c>
      <c r="M543" s="4" t="n">
        <v>0</v>
      </c>
      <c r="N543" s="2"/>
      <c r="O543" s="4" t="n">
        <v>28.91</v>
      </c>
      <c r="P543" s="3" t="n">
        <v>3</v>
      </c>
      <c r="Q543" s="4" t="n">
        <v>3000</v>
      </c>
      <c r="R543" s="4" t="n">
        <v>1130.31</v>
      </c>
      <c r="S543" s="4" t="n">
        <v>0</v>
      </c>
      <c r="T543" s="4" t="n">
        <v>0</v>
      </c>
      <c r="U543" s="3" t="n">
        <v>498</v>
      </c>
      <c r="V543" s="2"/>
    </row>
    <row r="544" customFormat="false" ht="15" hidden="false" customHeight="false" outlineLevel="0" collapsed="false">
      <c r="A544" s="2" t="s">
        <v>613</v>
      </c>
      <c r="B544" s="3" t="n">
        <v>53</v>
      </c>
      <c r="C544" s="2" t="s">
        <v>23</v>
      </c>
      <c r="D544" s="2" t="s">
        <v>62</v>
      </c>
      <c r="E544" s="2" t="s">
        <v>52</v>
      </c>
      <c r="F544" s="2" t="s">
        <v>74</v>
      </c>
      <c r="G544" s="4" t="n">
        <v>30700</v>
      </c>
      <c r="H544" s="3" t="n">
        <v>7</v>
      </c>
      <c r="I544" s="5" t="n">
        <v>43694</v>
      </c>
      <c r="J544" s="2" t="s">
        <v>34</v>
      </c>
      <c r="K544" s="3" t="n">
        <v>2</v>
      </c>
      <c r="L544" s="4" t="n">
        <v>1286.37</v>
      </c>
      <c r="M544" s="4" t="n">
        <v>13313.81</v>
      </c>
      <c r="N544" s="3" t="n">
        <v>38</v>
      </c>
      <c r="O544" s="4" t="n">
        <v>40.64</v>
      </c>
      <c r="P544" s="3" t="n">
        <v>2</v>
      </c>
      <c r="Q544" s="4" t="n">
        <v>4000</v>
      </c>
      <c r="R544" s="4" t="n">
        <v>169.55</v>
      </c>
      <c r="S544" s="4" t="n">
        <v>143000</v>
      </c>
      <c r="T544" s="4" t="n">
        <v>1014</v>
      </c>
      <c r="U544" s="3" t="n">
        <v>582</v>
      </c>
      <c r="V544" s="3" t="n">
        <v>0</v>
      </c>
    </row>
    <row r="545" customFormat="false" ht="15" hidden="false" customHeight="false" outlineLevel="0" collapsed="false">
      <c r="A545" s="2" t="s">
        <v>614</v>
      </c>
      <c r="B545" s="3" t="n">
        <v>44</v>
      </c>
      <c r="C545" s="2" t="s">
        <v>23</v>
      </c>
      <c r="D545" s="2" t="s">
        <v>44</v>
      </c>
      <c r="E545" s="2" t="s">
        <v>25</v>
      </c>
      <c r="F545" s="2" t="s">
        <v>26</v>
      </c>
      <c r="G545" s="2" t="s">
        <v>153</v>
      </c>
      <c r="H545" s="3" t="n">
        <v>14</v>
      </c>
      <c r="I545" s="5" t="n">
        <v>40907</v>
      </c>
      <c r="J545" s="2" t="s">
        <v>46</v>
      </c>
      <c r="K545" s="3" t="n">
        <v>5</v>
      </c>
      <c r="L545" s="4" t="n">
        <v>2747.92</v>
      </c>
      <c r="M545" s="4" t="n">
        <v>77106.31</v>
      </c>
      <c r="N545" s="3" t="n">
        <v>33</v>
      </c>
      <c r="O545" s="4" t="n">
        <v>53.89</v>
      </c>
      <c r="P545" s="3" t="n">
        <v>3</v>
      </c>
      <c r="Q545" s="4" t="n">
        <v>5000</v>
      </c>
      <c r="R545" s="4" t="n">
        <v>1827.4</v>
      </c>
      <c r="S545" s="4" t="n">
        <v>141000</v>
      </c>
      <c r="T545" s="4" t="n">
        <v>692</v>
      </c>
      <c r="U545" s="3" t="n">
        <v>660</v>
      </c>
      <c r="V545" s="3" t="n">
        <v>0</v>
      </c>
    </row>
    <row r="546" customFormat="false" ht="15" hidden="false" customHeight="false" outlineLevel="0" collapsed="false">
      <c r="A546" s="2" t="s">
        <v>615</v>
      </c>
      <c r="B546" s="3" t="n">
        <v>42</v>
      </c>
      <c r="C546" s="2" t="s">
        <v>29</v>
      </c>
      <c r="D546" s="2" t="s">
        <v>40</v>
      </c>
      <c r="E546" s="2" t="s">
        <v>37</v>
      </c>
      <c r="F546" s="2" t="s">
        <v>26</v>
      </c>
      <c r="G546" s="4" t="n">
        <v>18500</v>
      </c>
      <c r="H546" s="3" t="n">
        <v>19</v>
      </c>
      <c r="I546" s="5" t="n">
        <v>39322</v>
      </c>
      <c r="J546" s="2" t="s">
        <v>34</v>
      </c>
      <c r="K546" s="3" t="n">
        <v>5</v>
      </c>
      <c r="L546" s="4" t="n">
        <v>8187.12</v>
      </c>
      <c r="M546" s="4" t="n">
        <v>19060.26</v>
      </c>
      <c r="N546" s="3" t="n">
        <v>30</v>
      </c>
      <c r="O546" s="4" t="n">
        <v>54.91</v>
      </c>
      <c r="P546" s="3" t="n">
        <v>0</v>
      </c>
      <c r="Q546" s="4" t="n">
        <v>4500</v>
      </c>
      <c r="R546" s="4" t="n">
        <v>494.09</v>
      </c>
      <c r="S546" s="4" t="n">
        <v>68000</v>
      </c>
      <c r="T546" s="4" t="n">
        <v>480</v>
      </c>
      <c r="U546" s="3" t="n">
        <v>674</v>
      </c>
      <c r="V546" s="2"/>
    </row>
    <row r="547" customFormat="false" ht="15" hidden="false" customHeight="false" outlineLevel="0" collapsed="false">
      <c r="A547" s="2" t="s">
        <v>616</v>
      </c>
      <c r="B547" s="3" t="n">
        <v>58</v>
      </c>
      <c r="C547" s="2" t="s">
        <v>29</v>
      </c>
      <c r="D547" s="2" t="s">
        <v>40</v>
      </c>
      <c r="E547" s="2" t="s">
        <v>37</v>
      </c>
      <c r="F547" s="2" t="s">
        <v>26</v>
      </c>
      <c r="G547" s="4" t="n">
        <v>29700</v>
      </c>
      <c r="H547" s="3" t="n">
        <v>21</v>
      </c>
      <c r="I547" s="5" t="n">
        <v>38429</v>
      </c>
      <c r="J547" s="2" t="s">
        <v>34</v>
      </c>
      <c r="K547" s="3" t="n">
        <v>6</v>
      </c>
      <c r="L547" s="4" t="n">
        <v>2235.63</v>
      </c>
      <c r="M547" s="4" t="n">
        <v>40961.81</v>
      </c>
      <c r="N547" s="3" t="n">
        <v>32</v>
      </c>
      <c r="O547" s="4" t="n">
        <v>80.16</v>
      </c>
      <c r="P547" s="3" t="n">
        <v>1</v>
      </c>
      <c r="Q547" s="4" t="n">
        <v>7000</v>
      </c>
      <c r="R547" s="4" t="n">
        <v>1419.27</v>
      </c>
      <c r="S547" s="4" t="n">
        <v>0</v>
      </c>
      <c r="T547" s="4" t="n">
        <v>0</v>
      </c>
      <c r="U547" s="3" t="n">
        <v>666</v>
      </c>
      <c r="V547" s="3" t="n">
        <v>0</v>
      </c>
    </row>
    <row r="548" customFormat="false" ht="15" hidden="false" customHeight="false" outlineLevel="0" collapsed="false">
      <c r="A548" s="2" t="s">
        <v>617</v>
      </c>
      <c r="B548" s="3" t="n">
        <v>49</v>
      </c>
      <c r="C548" s="2" t="s">
        <v>29</v>
      </c>
      <c r="D548" s="2" t="s">
        <v>51</v>
      </c>
      <c r="E548" s="2" t="s">
        <v>96</v>
      </c>
      <c r="F548" s="2" t="s">
        <v>26</v>
      </c>
      <c r="G548" s="4" t="n">
        <v>62500</v>
      </c>
      <c r="H548" s="3" t="n">
        <v>9</v>
      </c>
      <c r="I548" s="5" t="n">
        <v>42983</v>
      </c>
      <c r="J548" s="2" t="s">
        <v>34</v>
      </c>
      <c r="K548" s="3" t="n">
        <v>4</v>
      </c>
      <c r="L548" s="4" t="n">
        <v>11349.93</v>
      </c>
      <c r="M548" s="4" t="n">
        <v>0</v>
      </c>
      <c r="N548" s="3" t="n">
        <v>37</v>
      </c>
      <c r="O548" s="4" t="n">
        <v>54.56</v>
      </c>
      <c r="P548" s="3" t="n">
        <v>2</v>
      </c>
      <c r="Q548" s="4" t="n">
        <v>13500</v>
      </c>
      <c r="R548" s="4" t="n">
        <v>4674.13</v>
      </c>
      <c r="S548" s="2"/>
      <c r="T548" s="2"/>
      <c r="U548" s="3" t="n">
        <v>628</v>
      </c>
      <c r="V548" s="2"/>
    </row>
    <row r="549" customFormat="false" ht="15" hidden="false" customHeight="false" outlineLevel="0" collapsed="false">
      <c r="A549" s="2" t="s">
        <v>618</v>
      </c>
      <c r="B549" s="3" t="n">
        <v>48</v>
      </c>
      <c r="C549" s="2" t="s">
        <v>29</v>
      </c>
      <c r="D549" s="2" t="s">
        <v>40</v>
      </c>
      <c r="E549" s="2" t="s">
        <v>63</v>
      </c>
      <c r="F549" s="2" t="s">
        <v>26</v>
      </c>
      <c r="G549" s="4" t="n">
        <v>59600</v>
      </c>
      <c r="H549" s="3" t="n">
        <v>13</v>
      </c>
      <c r="I549" s="5" t="n">
        <v>41426</v>
      </c>
      <c r="J549" s="2" t="s">
        <v>42</v>
      </c>
      <c r="K549" s="3" t="n">
        <v>2</v>
      </c>
      <c r="L549" s="4" t="n">
        <v>-1922.89</v>
      </c>
      <c r="M549" s="4" t="n">
        <v>99970.16</v>
      </c>
      <c r="N549" s="3" t="n">
        <v>33</v>
      </c>
      <c r="O549" s="4" t="n">
        <v>57.96</v>
      </c>
      <c r="P549" s="3" t="n">
        <v>2</v>
      </c>
      <c r="Q549" s="4" t="n">
        <v>9500</v>
      </c>
      <c r="R549" s="4" t="n">
        <v>2140.79</v>
      </c>
      <c r="S549" s="4" t="n">
        <v>174000</v>
      </c>
      <c r="T549" s="4" t="n">
        <v>837</v>
      </c>
      <c r="U549" s="3" t="n">
        <v>624</v>
      </c>
      <c r="V549" s="3" t="n">
        <v>0</v>
      </c>
    </row>
    <row r="550" customFormat="false" ht="15" hidden="false" customHeight="false" outlineLevel="0" collapsed="false">
      <c r="A550" s="2" t="s">
        <v>619</v>
      </c>
      <c r="B550" s="3" t="n">
        <v>46</v>
      </c>
      <c r="C550" s="2" t="s">
        <v>29</v>
      </c>
      <c r="D550" s="2" t="s">
        <v>24</v>
      </c>
      <c r="E550" s="2" t="s">
        <v>25</v>
      </c>
      <c r="F550" s="2" t="s">
        <v>38</v>
      </c>
      <c r="G550" s="4" t="n">
        <v>22600</v>
      </c>
      <c r="H550" s="3" t="n">
        <v>12</v>
      </c>
      <c r="I550" s="5" t="n">
        <v>41544</v>
      </c>
      <c r="J550" s="2" t="s">
        <v>34</v>
      </c>
      <c r="K550" s="3" t="n">
        <v>2</v>
      </c>
      <c r="L550" s="4" t="n">
        <v>773.6</v>
      </c>
      <c r="M550" s="4" t="n">
        <v>0</v>
      </c>
      <c r="N550" s="3" t="n">
        <v>24</v>
      </c>
      <c r="O550" s="4" t="n">
        <v>26.36</v>
      </c>
      <c r="P550" s="3" t="n">
        <v>2</v>
      </c>
      <c r="Q550" s="4" t="n">
        <v>5000</v>
      </c>
      <c r="R550" s="4" t="n">
        <v>386.21</v>
      </c>
      <c r="S550" s="4" t="n">
        <v>87000</v>
      </c>
      <c r="T550" s="4" t="n">
        <v>609</v>
      </c>
      <c r="U550" s="3" t="n">
        <v>582</v>
      </c>
      <c r="V550" s="3" t="n">
        <v>0</v>
      </c>
    </row>
    <row r="551" customFormat="false" ht="15" hidden="false" customHeight="false" outlineLevel="0" collapsed="false">
      <c r="A551" s="2" t="s">
        <v>620</v>
      </c>
      <c r="B551" s="3" t="n">
        <v>18</v>
      </c>
      <c r="C551" s="2" t="s">
        <v>23</v>
      </c>
      <c r="D551" s="2" t="s">
        <v>40</v>
      </c>
      <c r="E551" s="2" t="s">
        <v>52</v>
      </c>
      <c r="F551" s="2" t="s">
        <v>38</v>
      </c>
      <c r="G551" s="4" t="n">
        <v>36000</v>
      </c>
      <c r="H551" s="3" t="n">
        <v>0</v>
      </c>
      <c r="I551" s="5" t="n">
        <v>46251</v>
      </c>
      <c r="J551" s="2" t="s">
        <v>27</v>
      </c>
      <c r="K551" s="3" t="n">
        <v>1</v>
      </c>
      <c r="L551" s="4" t="n">
        <v>5155.91</v>
      </c>
      <c r="M551" s="4" t="n">
        <v>0</v>
      </c>
      <c r="N551" s="3" t="n">
        <v>19</v>
      </c>
      <c r="O551" s="4" t="n">
        <v>32.42</v>
      </c>
      <c r="P551" s="3" t="n">
        <v>2</v>
      </c>
      <c r="Q551" s="4" t="n">
        <v>6000</v>
      </c>
      <c r="R551" s="4" t="n">
        <v>1711.68</v>
      </c>
      <c r="S551" s="2"/>
      <c r="T551" s="2"/>
      <c r="U551" s="3" t="n">
        <v>682</v>
      </c>
      <c r="V551" s="2"/>
    </row>
    <row r="552" customFormat="false" ht="15" hidden="false" customHeight="false" outlineLevel="0" collapsed="false">
      <c r="A552" s="2" t="s">
        <v>621</v>
      </c>
      <c r="B552" s="3" t="n">
        <v>72</v>
      </c>
      <c r="C552" s="2" t="s">
        <v>29</v>
      </c>
      <c r="D552" s="2" t="s">
        <v>98</v>
      </c>
      <c r="E552" s="2" t="s">
        <v>41</v>
      </c>
      <c r="F552" s="2" t="s">
        <v>26</v>
      </c>
      <c r="G552" s="4" t="n">
        <v>12400</v>
      </c>
      <c r="H552" s="3" t="n">
        <v>30</v>
      </c>
      <c r="I552" s="5" t="n">
        <v>35107</v>
      </c>
      <c r="J552" s="2"/>
      <c r="K552" s="3" t="n">
        <v>6</v>
      </c>
      <c r="L552" s="4" t="n">
        <v>611.93</v>
      </c>
      <c r="M552" s="4" t="n">
        <v>37855.36</v>
      </c>
      <c r="N552" s="3" t="n">
        <v>17</v>
      </c>
      <c r="O552" s="4" t="n">
        <v>25.17</v>
      </c>
      <c r="P552" s="3" t="n">
        <v>8</v>
      </c>
      <c r="Q552" s="4" t="n">
        <v>3000</v>
      </c>
      <c r="R552" s="2"/>
      <c r="S552" s="2"/>
      <c r="T552" s="2"/>
      <c r="U552" s="3" t="n">
        <v>672</v>
      </c>
      <c r="V552" s="3" t="n">
        <v>0</v>
      </c>
    </row>
    <row r="553" customFormat="false" ht="15" hidden="false" customHeight="false" outlineLevel="0" collapsed="false">
      <c r="A553" s="2" t="s">
        <v>622</v>
      </c>
      <c r="B553" s="3" t="n">
        <v>24</v>
      </c>
      <c r="C553" s="2" t="s">
        <v>23</v>
      </c>
      <c r="D553" s="2" t="s">
        <v>51</v>
      </c>
      <c r="E553" s="2" t="s">
        <v>96</v>
      </c>
      <c r="F553" s="2" t="s">
        <v>38</v>
      </c>
      <c r="G553" s="4" t="n">
        <v>96100</v>
      </c>
      <c r="H553" s="3" t="n">
        <v>3</v>
      </c>
      <c r="I553" s="5" t="n">
        <v>45133</v>
      </c>
      <c r="J553" s="2" t="s">
        <v>46</v>
      </c>
      <c r="K553" s="3" t="n">
        <v>2</v>
      </c>
      <c r="L553" s="4" t="n">
        <v>5162.54</v>
      </c>
      <c r="M553" s="4" t="n">
        <v>0</v>
      </c>
      <c r="N553" s="3" t="n">
        <v>48</v>
      </c>
      <c r="O553" s="4" t="n">
        <v>117.71</v>
      </c>
      <c r="P553" s="3" t="n">
        <v>2</v>
      </c>
      <c r="Q553" s="4" t="n">
        <v>10500</v>
      </c>
      <c r="R553" s="4" t="n">
        <v>1519</v>
      </c>
      <c r="S553" s="4" t="n">
        <v>0</v>
      </c>
      <c r="T553" s="4" t="n">
        <v>0</v>
      </c>
      <c r="U553" s="3" t="n">
        <v>708</v>
      </c>
      <c r="V553" s="3" t="n">
        <v>1</v>
      </c>
    </row>
    <row r="554" customFormat="false" ht="15" hidden="false" customHeight="false" outlineLevel="0" collapsed="false">
      <c r="A554" s="2" t="s">
        <v>623</v>
      </c>
      <c r="B554" s="3" t="n">
        <v>70</v>
      </c>
      <c r="C554" s="2" t="s">
        <v>29</v>
      </c>
      <c r="D554" s="2" t="s">
        <v>48</v>
      </c>
      <c r="E554" s="2"/>
      <c r="F554" s="2" t="s">
        <v>103</v>
      </c>
      <c r="G554" s="4" t="n">
        <v>28300</v>
      </c>
      <c r="H554" s="3" t="n">
        <v>10</v>
      </c>
      <c r="I554" s="5" t="n">
        <v>42350</v>
      </c>
      <c r="J554" s="2" t="s">
        <v>27</v>
      </c>
      <c r="K554" s="3" t="n">
        <v>5</v>
      </c>
      <c r="L554" s="4" t="n">
        <v>1112.35</v>
      </c>
      <c r="M554" s="4" t="n">
        <v>12050.2</v>
      </c>
      <c r="N554" s="3" t="n">
        <v>29</v>
      </c>
      <c r="O554" s="4" t="n">
        <v>73.6</v>
      </c>
      <c r="P554" s="3" t="n">
        <v>7</v>
      </c>
      <c r="Q554" s="4" t="n">
        <v>6000</v>
      </c>
      <c r="R554" s="4" t="n">
        <v>924.26</v>
      </c>
      <c r="S554" s="4" t="n">
        <v>0</v>
      </c>
      <c r="T554" s="4" t="n">
        <v>0</v>
      </c>
      <c r="U554" s="3" t="n">
        <v>599</v>
      </c>
      <c r="V554" s="2"/>
    </row>
    <row r="555" customFormat="false" ht="15" hidden="false" customHeight="false" outlineLevel="0" collapsed="false">
      <c r="A555" s="2" t="s">
        <v>624</v>
      </c>
      <c r="B555" s="3" t="n">
        <v>47</v>
      </c>
      <c r="C555" s="2" t="s">
        <v>29</v>
      </c>
      <c r="D555" s="2" t="s">
        <v>40</v>
      </c>
      <c r="E555" s="2" t="s">
        <v>25</v>
      </c>
      <c r="F555" s="2" t="s">
        <v>26</v>
      </c>
      <c r="G555" s="4" t="n">
        <v>48100</v>
      </c>
      <c r="H555" s="3" t="n">
        <v>7</v>
      </c>
      <c r="I555" s="5" t="n">
        <v>43480</v>
      </c>
      <c r="J555" s="2" t="s">
        <v>46</v>
      </c>
      <c r="K555" s="3" t="n">
        <v>3</v>
      </c>
      <c r="L555" s="4" t="n">
        <v>3932.25</v>
      </c>
      <c r="M555" s="4" t="n">
        <v>34045.95</v>
      </c>
      <c r="N555" s="3" t="n">
        <v>33</v>
      </c>
      <c r="O555" s="4" t="n">
        <v>54.19</v>
      </c>
      <c r="P555" s="3" t="n">
        <v>2</v>
      </c>
      <c r="Q555" s="4" t="n">
        <v>6000</v>
      </c>
      <c r="R555" s="2"/>
      <c r="S555" s="4" t="n">
        <v>0</v>
      </c>
      <c r="T555" s="4" t="n">
        <v>0</v>
      </c>
      <c r="U555" s="3" t="n">
        <v>636</v>
      </c>
      <c r="V555" s="3" t="n">
        <v>0</v>
      </c>
    </row>
    <row r="556" customFormat="false" ht="15" hidden="false" customHeight="false" outlineLevel="0" collapsed="false">
      <c r="A556" s="2" t="s">
        <v>625</v>
      </c>
      <c r="B556" s="3" t="n">
        <v>69</v>
      </c>
      <c r="C556" s="2" t="s">
        <v>29</v>
      </c>
      <c r="D556" s="2" t="s">
        <v>51</v>
      </c>
      <c r="E556" s="2" t="s">
        <v>31</v>
      </c>
      <c r="F556" s="2" t="s">
        <v>26</v>
      </c>
      <c r="G556" s="2" t="s">
        <v>153</v>
      </c>
      <c r="H556" s="3" t="n">
        <v>22</v>
      </c>
      <c r="I556" s="5" t="n">
        <v>38223</v>
      </c>
      <c r="J556" s="2" t="s">
        <v>27</v>
      </c>
      <c r="K556" s="3" t="n">
        <v>4</v>
      </c>
      <c r="L556" s="4" t="n">
        <v>2986.9</v>
      </c>
      <c r="M556" s="4" t="n">
        <v>0</v>
      </c>
      <c r="N556" s="3" t="n">
        <v>39</v>
      </c>
      <c r="O556" s="4" t="n">
        <v>48.04</v>
      </c>
      <c r="P556" s="3" t="n">
        <v>2</v>
      </c>
      <c r="Q556" s="4" t="n">
        <v>7000</v>
      </c>
      <c r="R556" s="4" t="n">
        <v>1711.84</v>
      </c>
      <c r="S556" s="2"/>
      <c r="T556" s="2"/>
      <c r="U556" s="3" t="n">
        <v>759</v>
      </c>
      <c r="V556" s="3" t="n">
        <v>0</v>
      </c>
    </row>
    <row r="557" customFormat="false" ht="15" hidden="false" customHeight="false" outlineLevel="0" collapsed="false">
      <c r="A557" s="2" t="s">
        <v>626</v>
      </c>
      <c r="B557" s="2"/>
      <c r="C557" s="2" t="s">
        <v>29</v>
      </c>
      <c r="D557" s="2" t="s">
        <v>51</v>
      </c>
      <c r="E557" s="2" t="s">
        <v>37</v>
      </c>
      <c r="F557" s="2" t="s">
        <v>26</v>
      </c>
      <c r="G557" s="4" t="n">
        <v>17200</v>
      </c>
      <c r="H557" s="3" t="n">
        <v>7</v>
      </c>
      <c r="I557" s="5" t="n">
        <v>43696</v>
      </c>
      <c r="J557" s="2" t="s">
        <v>46</v>
      </c>
      <c r="K557" s="3" t="n">
        <v>1</v>
      </c>
      <c r="L557" s="2"/>
      <c r="M557" s="4" t="n">
        <v>13032</v>
      </c>
      <c r="N557" s="3" t="n">
        <v>24</v>
      </c>
      <c r="O557" s="4" t="n">
        <v>36.58</v>
      </c>
      <c r="P557" s="3" t="n">
        <v>4</v>
      </c>
      <c r="Q557" s="4" t="n">
        <v>3000</v>
      </c>
      <c r="R557" s="4" t="n">
        <v>287.98</v>
      </c>
      <c r="S557" s="2"/>
      <c r="T557" s="2"/>
      <c r="U557" s="3" t="n">
        <v>702</v>
      </c>
      <c r="V557" s="3" t="n">
        <v>0</v>
      </c>
    </row>
    <row r="558" customFormat="false" ht="15" hidden="false" customHeight="false" outlineLevel="0" collapsed="false">
      <c r="A558" s="2" t="s">
        <v>627</v>
      </c>
      <c r="B558" s="3" t="n">
        <v>49</v>
      </c>
      <c r="C558" s="2" t="s">
        <v>23</v>
      </c>
      <c r="D558" s="2" t="s">
        <v>136</v>
      </c>
      <c r="E558" s="2" t="s">
        <v>63</v>
      </c>
      <c r="F558" s="2" t="s">
        <v>26</v>
      </c>
      <c r="G558" s="4" t="n">
        <v>52500</v>
      </c>
      <c r="H558" s="3" t="n">
        <v>19</v>
      </c>
      <c r="I558" s="5" t="n">
        <v>39259</v>
      </c>
      <c r="J558" s="2" t="s">
        <v>46</v>
      </c>
      <c r="K558" s="3" t="n">
        <v>1</v>
      </c>
      <c r="L558" s="4" t="n">
        <v>19532.94</v>
      </c>
      <c r="M558" s="4" t="n">
        <v>79671.83</v>
      </c>
      <c r="N558" s="3" t="n">
        <v>39</v>
      </c>
      <c r="O558" s="4" t="n">
        <v>78.92</v>
      </c>
      <c r="P558" s="3" t="n">
        <v>2</v>
      </c>
      <c r="Q558" s="4" t="n">
        <v>12000</v>
      </c>
      <c r="R558" s="4" t="n">
        <v>3947.25</v>
      </c>
      <c r="S558" s="4" t="n">
        <v>107000</v>
      </c>
      <c r="T558" s="4" t="n">
        <v>544</v>
      </c>
      <c r="U558" s="3" t="n">
        <v>749</v>
      </c>
      <c r="V558" s="3" t="n">
        <v>0</v>
      </c>
    </row>
    <row r="559" customFormat="false" ht="15" hidden="false" customHeight="false" outlineLevel="0" collapsed="false">
      <c r="A559" s="2" t="s">
        <v>628</v>
      </c>
      <c r="B559" s="3" t="n">
        <v>26</v>
      </c>
      <c r="C559" s="2" t="s">
        <v>71</v>
      </c>
      <c r="D559" s="2" t="s">
        <v>30</v>
      </c>
      <c r="E559" s="2" t="s">
        <v>52</v>
      </c>
      <c r="F559" s="2" t="s">
        <v>26</v>
      </c>
      <c r="G559" s="4" t="n">
        <v>20100</v>
      </c>
      <c r="H559" s="3" t="n">
        <v>2</v>
      </c>
      <c r="I559" s="5" t="n">
        <v>45449</v>
      </c>
      <c r="J559" s="2" t="s">
        <v>34</v>
      </c>
      <c r="K559" s="3" t="n">
        <v>2</v>
      </c>
      <c r="L559" s="4" t="n">
        <v>1422.46</v>
      </c>
      <c r="M559" s="4" t="n">
        <v>7533.97</v>
      </c>
      <c r="N559" s="3" t="n">
        <v>21</v>
      </c>
      <c r="O559" s="4" t="n">
        <v>33.83</v>
      </c>
      <c r="P559" s="3" t="n">
        <v>3</v>
      </c>
      <c r="Q559" s="4" t="n">
        <v>4000</v>
      </c>
      <c r="R559" s="4" t="n">
        <v>856.54</v>
      </c>
      <c r="S559" s="2"/>
      <c r="T559" s="2"/>
      <c r="U559" s="3" t="n">
        <v>580</v>
      </c>
      <c r="V559" s="3" t="n">
        <v>0</v>
      </c>
    </row>
    <row r="560" customFormat="false" ht="15" hidden="false" customHeight="false" outlineLevel="0" collapsed="false">
      <c r="A560" s="2" t="s">
        <v>629</v>
      </c>
      <c r="B560" s="3" t="n">
        <v>45</v>
      </c>
      <c r="C560" s="2" t="s">
        <v>29</v>
      </c>
      <c r="D560" s="2" t="s">
        <v>51</v>
      </c>
      <c r="E560" s="2" t="s">
        <v>96</v>
      </c>
      <c r="F560" s="2" t="s">
        <v>26</v>
      </c>
      <c r="G560" s="4" t="n">
        <v>133800</v>
      </c>
      <c r="H560" s="2"/>
      <c r="I560" s="5" t="n">
        <v>43484</v>
      </c>
      <c r="J560" s="2" t="s">
        <v>46</v>
      </c>
      <c r="K560" s="3" t="n">
        <v>3</v>
      </c>
      <c r="L560" s="4" t="n">
        <v>16814.75</v>
      </c>
      <c r="M560" s="2"/>
      <c r="N560" s="3" t="n">
        <v>64</v>
      </c>
      <c r="O560" s="4" t="n">
        <v>198.31</v>
      </c>
      <c r="P560" s="3" t="n">
        <v>1</v>
      </c>
      <c r="Q560" s="4" t="n">
        <v>13500</v>
      </c>
      <c r="R560" s="4" t="n">
        <v>2785.03</v>
      </c>
      <c r="S560" s="4" t="n">
        <v>0</v>
      </c>
      <c r="T560" s="4" t="n">
        <v>0</v>
      </c>
      <c r="U560" s="3" t="n">
        <v>669</v>
      </c>
      <c r="V560" s="3" t="n">
        <v>0</v>
      </c>
    </row>
    <row r="561" customFormat="false" ht="15" hidden="false" customHeight="false" outlineLevel="0" collapsed="false">
      <c r="A561" s="2" t="s">
        <v>630</v>
      </c>
      <c r="B561" s="3" t="n">
        <v>75</v>
      </c>
      <c r="C561" s="2" t="s">
        <v>23</v>
      </c>
      <c r="D561" s="2" t="s">
        <v>62</v>
      </c>
      <c r="E561" s="2" t="s">
        <v>41</v>
      </c>
      <c r="F561" s="2" t="s">
        <v>26</v>
      </c>
      <c r="G561" s="4" t="n">
        <v>21100</v>
      </c>
      <c r="H561" s="3" t="n">
        <v>32</v>
      </c>
      <c r="I561" s="5" t="n">
        <v>34321</v>
      </c>
      <c r="J561" s="2" t="s">
        <v>27</v>
      </c>
      <c r="K561" s="3" t="n">
        <v>5</v>
      </c>
      <c r="L561" s="4" t="n">
        <v>2242.07</v>
      </c>
      <c r="M561" s="4" t="n">
        <v>0</v>
      </c>
      <c r="N561" s="3" t="n">
        <v>17</v>
      </c>
      <c r="O561" s="4" t="n">
        <v>40.68</v>
      </c>
      <c r="P561" s="3" t="n">
        <v>4</v>
      </c>
      <c r="Q561" s="4" t="n">
        <v>4500</v>
      </c>
      <c r="R561" s="4" t="n">
        <v>1353.95</v>
      </c>
      <c r="S561" s="4" t="n">
        <v>0</v>
      </c>
      <c r="T561" s="4" t="n">
        <v>0</v>
      </c>
      <c r="U561" s="3" t="n">
        <v>723</v>
      </c>
      <c r="V561" s="3" t="n">
        <v>0</v>
      </c>
    </row>
    <row r="562" customFormat="false" ht="15" hidden="false" customHeight="false" outlineLevel="0" collapsed="false">
      <c r="A562" s="2" t="s">
        <v>631</v>
      </c>
      <c r="B562" s="3" t="n">
        <v>54</v>
      </c>
      <c r="C562" s="2" t="s">
        <v>23</v>
      </c>
      <c r="D562" s="2" t="s">
        <v>51</v>
      </c>
      <c r="E562" s="2" t="s">
        <v>49</v>
      </c>
      <c r="F562" s="2" t="s">
        <v>60</v>
      </c>
      <c r="G562" s="4" t="n">
        <v>45900</v>
      </c>
      <c r="H562" s="3" t="n">
        <v>9</v>
      </c>
      <c r="I562" s="5" t="n">
        <v>42851</v>
      </c>
      <c r="J562" s="2" t="s">
        <v>46</v>
      </c>
      <c r="K562" s="3" t="n">
        <v>1</v>
      </c>
      <c r="L562" s="4" t="n">
        <v>2754.02</v>
      </c>
      <c r="M562" s="4" t="n">
        <v>0</v>
      </c>
      <c r="N562" s="3" t="n">
        <v>35</v>
      </c>
      <c r="O562" s="4" t="n">
        <v>52.68</v>
      </c>
      <c r="P562" s="3" t="n">
        <v>2</v>
      </c>
      <c r="Q562" s="2"/>
      <c r="R562" s="2"/>
      <c r="S562" s="4" t="n">
        <v>0</v>
      </c>
      <c r="T562" s="4" t="n">
        <v>0</v>
      </c>
      <c r="U562" s="3" t="n">
        <v>670</v>
      </c>
      <c r="V562" s="3" t="n">
        <v>0</v>
      </c>
    </row>
    <row r="563" customFormat="false" ht="15" hidden="false" customHeight="false" outlineLevel="0" collapsed="false">
      <c r="A563" s="2" t="s">
        <v>632</v>
      </c>
      <c r="B563" s="3" t="n">
        <v>36</v>
      </c>
      <c r="C563" s="2" t="s">
        <v>23</v>
      </c>
      <c r="D563" s="2" t="s">
        <v>51</v>
      </c>
      <c r="E563" s="2" t="s">
        <v>52</v>
      </c>
      <c r="F563" s="2" t="s">
        <v>26</v>
      </c>
      <c r="G563" s="4" t="n">
        <v>19600</v>
      </c>
      <c r="H563" s="2"/>
      <c r="I563" s="5" t="n">
        <v>40925</v>
      </c>
      <c r="J563" s="2" t="s">
        <v>27</v>
      </c>
      <c r="K563" s="3" t="n">
        <v>1</v>
      </c>
      <c r="L563" s="4" t="n">
        <v>2360.32</v>
      </c>
      <c r="M563" s="4" t="n">
        <v>31862.57</v>
      </c>
      <c r="N563" s="3" t="n">
        <v>18</v>
      </c>
      <c r="O563" s="4" t="n">
        <v>59.55</v>
      </c>
      <c r="P563" s="3" t="n">
        <v>3</v>
      </c>
      <c r="Q563" s="4" t="n">
        <v>0</v>
      </c>
      <c r="R563" s="4" t="n">
        <v>0</v>
      </c>
      <c r="S563" s="4" t="n">
        <v>87000</v>
      </c>
      <c r="T563" s="4" t="n">
        <v>618</v>
      </c>
      <c r="U563" s="3" t="n">
        <v>641</v>
      </c>
      <c r="V563" s="3" t="n">
        <v>0</v>
      </c>
    </row>
    <row r="564" customFormat="false" ht="15" hidden="false" customHeight="false" outlineLevel="0" collapsed="false">
      <c r="A564" s="2" t="s">
        <v>633</v>
      </c>
      <c r="B564" s="3" t="n">
        <v>45</v>
      </c>
      <c r="C564" s="2" t="s">
        <v>29</v>
      </c>
      <c r="D564" s="2" t="s">
        <v>100</v>
      </c>
      <c r="E564" s="2" t="s">
        <v>52</v>
      </c>
      <c r="F564" s="2" t="s">
        <v>60</v>
      </c>
      <c r="G564" s="4" t="n">
        <v>20500</v>
      </c>
      <c r="H564" s="3" t="n">
        <v>5</v>
      </c>
      <c r="I564" s="5" t="n">
        <v>44172</v>
      </c>
      <c r="J564" s="2" t="s">
        <v>34</v>
      </c>
      <c r="K564" s="3" t="n">
        <v>2</v>
      </c>
      <c r="L564" s="4" t="n">
        <v>881.78</v>
      </c>
      <c r="M564" s="2"/>
      <c r="N564" s="3" t="n">
        <v>34</v>
      </c>
      <c r="O564" s="4" t="n">
        <v>38.91</v>
      </c>
      <c r="P564" s="3" t="n">
        <v>2</v>
      </c>
      <c r="Q564" s="4" t="n">
        <v>4500</v>
      </c>
      <c r="R564" s="4" t="n">
        <v>339.36</v>
      </c>
      <c r="S564" s="4" t="n">
        <v>85000</v>
      </c>
      <c r="T564" s="4" t="n">
        <v>456</v>
      </c>
      <c r="U564" s="3" t="n">
        <v>640</v>
      </c>
      <c r="V564" s="3" t="n">
        <v>0</v>
      </c>
    </row>
    <row r="565" customFormat="false" ht="15" hidden="false" customHeight="false" outlineLevel="0" collapsed="false">
      <c r="A565" s="2" t="s">
        <v>634</v>
      </c>
      <c r="B565" s="3" t="n">
        <v>38</v>
      </c>
      <c r="C565" s="2" t="s">
        <v>29</v>
      </c>
      <c r="D565" s="2" t="s">
        <v>36</v>
      </c>
      <c r="E565" s="2" t="s">
        <v>37</v>
      </c>
      <c r="F565" s="2" t="s">
        <v>38</v>
      </c>
      <c r="G565" s="4" t="n">
        <v>28800</v>
      </c>
      <c r="H565" s="3" t="n">
        <v>14</v>
      </c>
      <c r="I565" s="5" t="n">
        <v>40928</v>
      </c>
      <c r="J565" s="2" t="s">
        <v>46</v>
      </c>
      <c r="K565" s="3" t="n">
        <v>2</v>
      </c>
      <c r="L565" s="4" t="n">
        <v>4306.38</v>
      </c>
      <c r="M565" s="4" t="n">
        <v>38076.38</v>
      </c>
      <c r="N565" s="3" t="n">
        <v>32</v>
      </c>
      <c r="O565" s="4" t="n">
        <v>37.64</v>
      </c>
      <c r="P565" s="3" t="n">
        <v>3</v>
      </c>
      <c r="Q565" s="4" t="n">
        <v>5000</v>
      </c>
      <c r="R565" s="4" t="n">
        <v>97.71</v>
      </c>
      <c r="S565" s="4" t="n">
        <v>0</v>
      </c>
      <c r="T565" s="4" t="n">
        <v>0</v>
      </c>
      <c r="U565" s="3" t="n">
        <v>606</v>
      </c>
      <c r="V565" s="2"/>
    </row>
    <row r="566" customFormat="false" ht="15" hidden="false" customHeight="false" outlineLevel="0" collapsed="false">
      <c r="A566" s="2" t="s">
        <v>635</v>
      </c>
      <c r="B566" s="3" t="n">
        <v>61</v>
      </c>
      <c r="C566" s="2" t="s">
        <v>23</v>
      </c>
      <c r="D566" s="2" t="s">
        <v>67</v>
      </c>
      <c r="E566" s="2" t="s">
        <v>93</v>
      </c>
      <c r="F566" s="2" t="s">
        <v>60</v>
      </c>
      <c r="G566" s="4" t="n">
        <v>7100</v>
      </c>
      <c r="H566" s="3" t="n">
        <v>3</v>
      </c>
      <c r="I566" s="5" t="n">
        <v>44947</v>
      </c>
      <c r="J566" s="2" t="s">
        <v>42</v>
      </c>
      <c r="K566" s="3" t="n">
        <v>3</v>
      </c>
      <c r="L566" s="4" t="n">
        <v>907.12</v>
      </c>
      <c r="M566" s="4" t="n">
        <v>2006.83</v>
      </c>
      <c r="N566" s="3" t="n">
        <v>14</v>
      </c>
      <c r="O566" s="4" t="n">
        <v>35.08</v>
      </c>
      <c r="P566" s="3" t="n">
        <v>1</v>
      </c>
      <c r="Q566" s="4" t="n">
        <v>1500</v>
      </c>
      <c r="R566" s="4" t="n">
        <v>147.27</v>
      </c>
      <c r="S566" s="2"/>
      <c r="T566" s="2"/>
      <c r="U566" s="2"/>
      <c r="V566" s="3" t="n">
        <v>0</v>
      </c>
    </row>
    <row r="567" customFormat="false" ht="15" hidden="false" customHeight="false" outlineLevel="0" collapsed="false">
      <c r="A567" s="2" t="s">
        <v>636</v>
      </c>
      <c r="B567" s="3" t="n">
        <v>52</v>
      </c>
      <c r="C567" s="2" t="s">
        <v>23</v>
      </c>
      <c r="D567" s="2" t="s">
        <v>51</v>
      </c>
      <c r="E567" s="2" t="s">
        <v>52</v>
      </c>
      <c r="F567" s="2" t="s">
        <v>26</v>
      </c>
      <c r="G567" s="4" t="n">
        <v>27400</v>
      </c>
      <c r="H567" s="3" t="n">
        <v>18</v>
      </c>
      <c r="I567" s="5" t="n">
        <v>39438</v>
      </c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customFormat="false" ht="15" hidden="false" customHeight="false" outlineLevel="0" collapsed="false">
      <c r="A568" s="2" t="s">
        <v>637</v>
      </c>
      <c r="B568" s="3" t="n">
        <v>56</v>
      </c>
      <c r="C568" s="2" t="s">
        <v>23</v>
      </c>
      <c r="D568" s="2" t="s">
        <v>40</v>
      </c>
      <c r="E568" s="2" t="s">
        <v>52</v>
      </c>
      <c r="F568" s="2" t="s">
        <v>26</v>
      </c>
      <c r="G568" s="4" t="n">
        <v>15000</v>
      </c>
      <c r="H568" s="3" t="n">
        <v>6</v>
      </c>
      <c r="I568" s="5" t="n">
        <v>44066</v>
      </c>
      <c r="J568" s="2" t="s">
        <v>42</v>
      </c>
      <c r="K568" s="3" t="n">
        <v>2</v>
      </c>
      <c r="L568" s="4" t="n">
        <v>-2187.5</v>
      </c>
      <c r="M568" s="4" t="n">
        <v>7342.8</v>
      </c>
      <c r="N568" s="3" t="n">
        <v>14</v>
      </c>
      <c r="O568" s="4" t="n">
        <v>19.91</v>
      </c>
      <c r="P568" s="3" t="n">
        <v>0</v>
      </c>
      <c r="Q568" s="4" t="n">
        <v>3000</v>
      </c>
      <c r="R568" s="4" t="n">
        <v>401.51</v>
      </c>
      <c r="S568" s="2"/>
      <c r="T568" s="2"/>
      <c r="U568" s="3" t="n">
        <v>539</v>
      </c>
      <c r="V568" s="2"/>
    </row>
    <row r="569" customFormat="false" ht="15" hidden="false" customHeight="false" outlineLevel="0" collapsed="false">
      <c r="A569" s="2" t="s">
        <v>638</v>
      </c>
      <c r="B569" s="3" t="n">
        <v>52</v>
      </c>
      <c r="C569" s="2" t="s">
        <v>23</v>
      </c>
      <c r="D569" s="2" t="s">
        <v>40</v>
      </c>
      <c r="E569" s="2" t="s">
        <v>37</v>
      </c>
      <c r="F569" s="2" t="s">
        <v>26</v>
      </c>
      <c r="G569" s="4" t="n">
        <v>60500</v>
      </c>
      <c r="H569" s="3" t="n">
        <v>15</v>
      </c>
      <c r="I569" s="5" t="n">
        <v>40493</v>
      </c>
      <c r="J569" s="2" t="s">
        <v>34</v>
      </c>
      <c r="K569" s="3" t="n">
        <v>1</v>
      </c>
      <c r="L569" s="4" t="n">
        <v>2779.67</v>
      </c>
      <c r="M569" s="4" t="n">
        <v>64390.63</v>
      </c>
      <c r="N569" s="3" t="n">
        <v>39</v>
      </c>
      <c r="O569" s="4" t="n">
        <v>129.71</v>
      </c>
      <c r="P569" s="3" t="n">
        <v>1</v>
      </c>
      <c r="Q569" s="4" t="n">
        <v>14000</v>
      </c>
      <c r="R569" s="4" t="n">
        <v>8422.24</v>
      </c>
      <c r="S569" s="4" t="n">
        <v>245000</v>
      </c>
      <c r="T569" s="4" t="n">
        <v>1236</v>
      </c>
      <c r="U569" s="3" t="n">
        <v>643</v>
      </c>
      <c r="V569" s="3" t="n">
        <v>0</v>
      </c>
    </row>
    <row r="570" customFormat="false" ht="15" hidden="false" customHeight="false" outlineLevel="0" collapsed="false">
      <c r="A570" s="2" t="s">
        <v>639</v>
      </c>
      <c r="B570" s="3" t="n">
        <v>44</v>
      </c>
      <c r="C570" s="2" t="s">
        <v>23</v>
      </c>
      <c r="D570" s="2" t="s">
        <v>100</v>
      </c>
      <c r="E570" s="2" t="s">
        <v>63</v>
      </c>
      <c r="F570" s="2" t="s">
        <v>26</v>
      </c>
      <c r="G570" s="4" t="n">
        <v>66100</v>
      </c>
      <c r="H570" s="3" t="n">
        <v>15</v>
      </c>
      <c r="I570" s="5" t="n">
        <v>40574</v>
      </c>
      <c r="J570" s="2" t="s">
        <v>34</v>
      </c>
      <c r="K570" s="3" t="n">
        <v>2</v>
      </c>
      <c r="L570" s="4" t="n">
        <v>5085.5</v>
      </c>
      <c r="M570" s="4" t="n">
        <v>55064.37</v>
      </c>
      <c r="N570" s="3" t="n">
        <v>37</v>
      </c>
      <c r="O570" s="4" t="n">
        <v>84.68</v>
      </c>
      <c r="P570" s="3" t="n">
        <v>4</v>
      </c>
      <c r="Q570" s="4" t="n">
        <v>7000</v>
      </c>
      <c r="R570" s="4" t="n">
        <v>404.16</v>
      </c>
      <c r="S570" s="4" t="n">
        <v>184000</v>
      </c>
      <c r="T570" s="4" t="n">
        <v>1250</v>
      </c>
      <c r="U570" s="3" t="n">
        <v>656</v>
      </c>
      <c r="V570" s="3" t="n">
        <v>0</v>
      </c>
    </row>
    <row r="571" customFormat="false" ht="15" hidden="false" customHeight="false" outlineLevel="0" collapsed="false">
      <c r="A571" s="2" t="s">
        <v>640</v>
      </c>
      <c r="B571" s="3" t="n">
        <v>48</v>
      </c>
      <c r="C571" s="2" t="s">
        <v>23</v>
      </c>
      <c r="D571" s="2" t="s">
        <v>36</v>
      </c>
      <c r="E571" s="2" t="s">
        <v>37</v>
      </c>
      <c r="F571" s="2" t="s">
        <v>26</v>
      </c>
      <c r="G571" s="4" t="n">
        <v>38000</v>
      </c>
      <c r="H571" s="3" t="n">
        <v>8</v>
      </c>
      <c r="I571" s="5" t="n">
        <v>43232</v>
      </c>
      <c r="J571" s="2" t="s">
        <v>34</v>
      </c>
      <c r="K571" s="3" t="n">
        <v>2</v>
      </c>
      <c r="L571" s="4" t="n">
        <v>8044.08</v>
      </c>
      <c r="M571" s="4" t="n">
        <v>19179.64</v>
      </c>
      <c r="N571" s="3" t="n">
        <v>0</v>
      </c>
      <c r="O571" s="2"/>
      <c r="P571" s="3" t="n">
        <v>0</v>
      </c>
      <c r="Q571" s="4" t="n">
        <v>0</v>
      </c>
      <c r="R571" s="4" t="n">
        <v>0</v>
      </c>
      <c r="S571" s="2"/>
      <c r="T571" s="2"/>
      <c r="U571" s="3" t="n">
        <v>601</v>
      </c>
      <c r="V571" s="3" t="n">
        <v>0</v>
      </c>
    </row>
    <row r="572" customFormat="false" ht="15" hidden="false" customHeight="false" outlineLevel="0" collapsed="false">
      <c r="A572" s="2" t="s">
        <v>641</v>
      </c>
      <c r="B572" s="3" t="n">
        <v>44</v>
      </c>
      <c r="C572" s="2" t="s">
        <v>23</v>
      </c>
      <c r="D572" s="2" t="s">
        <v>98</v>
      </c>
      <c r="E572" s="2" t="s">
        <v>93</v>
      </c>
      <c r="F572" s="2" t="s">
        <v>26</v>
      </c>
      <c r="G572" s="4" t="n">
        <v>6600</v>
      </c>
      <c r="H572" s="3" t="n">
        <v>17</v>
      </c>
      <c r="I572" s="5" t="n">
        <v>39824</v>
      </c>
      <c r="J572" s="2" t="s">
        <v>34</v>
      </c>
      <c r="K572" s="3" t="n">
        <v>4</v>
      </c>
      <c r="L572" s="4" t="n">
        <v>-1625.02</v>
      </c>
      <c r="M572" s="4" t="n">
        <v>3599.11</v>
      </c>
      <c r="N572" s="3" t="n">
        <v>26</v>
      </c>
      <c r="O572" s="4" t="n">
        <v>44.61</v>
      </c>
      <c r="P572" s="2"/>
      <c r="Q572" s="4" t="n">
        <v>1500</v>
      </c>
      <c r="R572" s="4" t="n">
        <v>403.57</v>
      </c>
      <c r="S572" s="4" t="n">
        <v>0</v>
      </c>
      <c r="T572" s="4" t="n">
        <v>0</v>
      </c>
      <c r="U572" s="3" t="n">
        <v>580</v>
      </c>
      <c r="V572" s="2"/>
    </row>
    <row r="573" customFormat="false" ht="15" hidden="false" customHeight="false" outlineLevel="0" collapsed="false">
      <c r="A573" s="2" t="s">
        <v>642</v>
      </c>
      <c r="B573" s="3" t="n">
        <v>64</v>
      </c>
      <c r="C573" s="2" t="s">
        <v>29</v>
      </c>
      <c r="D573" s="2" t="s">
        <v>67</v>
      </c>
      <c r="E573" s="2" t="s">
        <v>25</v>
      </c>
      <c r="F573" s="2" t="s">
        <v>103</v>
      </c>
      <c r="G573" s="4" t="n">
        <v>33800</v>
      </c>
      <c r="H573" s="3" t="n">
        <v>8</v>
      </c>
      <c r="I573" s="5" t="n">
        <v>43226</v>
      </c>
      <c r="J573" s="2" t="s">
        <v>27</v>
      </c>
      <c r="K573" s="3" t="n">
        <v>1</v>
      </c>
      <c r="L573" s="4" t="n">
        <v>2289.73</v>
      </c>
      <c r="M573" s="4" t="n">
        <v>32858.33</v>
      </c>
      <c r="N573" s="3" t="n">
        <v>24</v>
      </c>
      <c r="O573" s="4" t="n">
        <v>55.57</v>
      </c>
      <c r="P573" s="3" t="n">
        <v>6</v>
      </c>
      <c r="Q573" s="4" t="n">
        <v>0</v>
      </c>
      <c r="R573" s="4" t="n">
        <v>0</v>
      </c>
      <c r="S573" s="4" t="n">
        <v>0</v>
      </c>
      <c r="T573" s="4" t="n">
        <v>0</v>
      </c>
      <c r="U573" s="3" t="n">
        <v>613</v>
      </c>
      <c r="V573" s="3" t="n">
        <v>0</v>
      </c>
    </row>
    <row r="574" customFormat="false" ht="15" hidden="false" customHeight="false" outlineLevel="0" collapsed="false">
      <c r="A574" s="2" t="s">
        <v>643</v>
      </c>
      <c r="B574" s="3" t="n">
        <v>49</v>
      </c>
      <c r="C574" s="2" t="s">
        <v>29</v>
      </c>
      <c r="D574" s="2" t="s">
        <v>132</v>
      </c>
      <c r="E574" s="2" t="s">
        <v>96</v>
      </c>
      <c r="F574" s="2" t="s">
        <v>26</v>
      </c>
      <c r="G574" s="4" t="n">
        <v>77000</v>
      </c>
      <c r="H574" s="3" t="n">
        <v>10</v>
      </c>
      <c r="I574" s="5" t="n">
        <v>42621</v>
      </c>
      <c r="J574" s="2" t="s">
        <v>34</v>
      </c>
      <c r="K574" s="3" t="n">
        <v>2</v>
      </c>
      <c r="L574" s="4" t="n">
        <v>-1913.11</v>
      </c>
      <c r="M574" s="2"/>
      <c r="N574" s="3" t="n">
        <v>34</v>
      </c>
      <c r="O574" s="4" t="n">
        <v>91.75</v>
      </c>
      <c r="P574" s="3" t="n">
        <v>3</v>
      </c>
      <c r="Q574" s="4" t="n">
        <v>15000</v>
      </c>
      <c r="R574" s="4" t="n">
        <v>3991.1</v>
      </c>
      <c r="S574" s="2"/>
      <c r="T574" s="2"/>
      <c r="U574" s="3" t="n">
        <v>647</v>
      </c>
      <c r="V574" s="3" t="n">
        <v>0</v>
      </c>
    </row>
    <row r="575" customFormat="false" ht="15" hidden="false" customHeight="false" outlineLevel="0" collapsed="false">
      <c r="A575" s="2" t="s">
        <v>644</v>
      </c>
      <c r="B575" s="3" t="n">
        <v>42</v>
      </c>
      <c r="C575" s="2" t="s">
        <v>29</v>
      </c>
      <c r="D575" s="2" t="s">
        <v>62</v>
      </c>
      <c r="E575" s="2" t="s">
        <v>37</v>
      </c>
      <c r="F575" s="2" t="s">
        <v>26</v>
      </c>
      <c r="G575" s="4" t="n">
        <v>36700</v>
      </c>
      <c r="H575" s="3" t="n">
        <v>8</v>
      </c>
      <c r="I575" s="5" t="n">
        <v>43130</v>
      </c>
      <c r="J575" s="2" t="s">
        <v>46</v>
      </c>
      <c r="K575" s="3" t="n">
        <v>1</v>
      </c>
      <c r="L575" s="2"/>
      <c r="M575" s="4" t="n">
        <v>39016.19</v>
      </c>
      <c r="N575" s="3" t="n">
        <v>31</v>
      </c>
      <c r="O575" s="4" t="n">
        <v>59.35</v>
      </c>
      <c r="P575" s="3" t="n">
        <v>4</v>
      </c>
      <c r="Q575" s="4" t="n">
        <v>6000</v>
      </c>
      <c r="R575" s="4" t="n">
        <v>195.94</v>
      </c>
      <c r="S575" s="2"/>
      <c r="T575" s="2"/>
      <c r="U575" s="3" t="n">
        <v>632</v>
      </c>
      <c r="V575" s="3" t="n">
        <v>0</v>
      </c>
    </row>
    <row r="576" customFormat="false" ht="15" hidden="false" customHeight="false" outlineLevel="0" collapsed="false">
      <c r="A576" s="2" t="s">
        <v>645</v>
      </c>
      <c r="B576" s="3" t="n">
        <v>45</v>
      </c>
      <c r="C576" s="2" t="s">
        <v>29</v>
      </c>
      <c r="D576" s="2" t="s">
        <v>67</v>
      </c>
      <c r="E576" s="2" t="s">
        <v>25</v>
      </c>
      <c r="F576" s="2" t="s">
        <v>26</v>
      </c>
      <c r="G576" s="4" t="n">
        <v>35800</v>
      </c>
      <c r="H576" s="3" t="n">
        <v>13</v>
      </c>
      <c r="I576" s="2"/>
      <c r="J576" s="2" t="s">
        <v>46</v>
      </c>
      <c r="K576" s="3" t="n">
        <v>1</v>
      </c>
      <c r="L576" s="4" t="n">
        <v>1596.42</v>
      </c>
      <c r="M576" s="4" t="n">
        <v>74207.54</v>
      </c>
      <c r="N576" s="3" t="n">
        <v>24</v>
      </c>
      <c r="O576" s="4" t="n">
        <v>101.39</v>
      </c>
      <c r="P576" s="3" t="n">
        <v>2</v>
      </c>
      <c r="Q576" s="4" t="n">
        <v>6500</v>
      </c>
      <c r="R576" s="4" t="n">
        <v>790.44</v>
      </c>
      <c r="S576" s="4" t="n">
        <v>178000</v>
      </c>
      <c r="T576" s="4" t="n">
        <v>983</v>
      </c>
      <c r="U576" s="3" t="n">
        <v>656</v>
      </c>
      <c r="V576" s="3" t="n">
        <v>1</v>
      </c>
    </row>
    <row r="577" customFormat="false" ht="15" hidden="false" customHeight="false" outlineLevel="0" collapsed="false">
      <c r="A577" s="2" t="s">
        <v>646</v>
      </c>
      <c r="B577" s="3" t="n">
        <v>29</v>
      </c>
      <c r="C577" s="2" t="s">
        <v>29</v>
      </c>
      <c r="D577" s="2" t="s">
        <v>98</v>
      </c>
      <c r="E577" s="2" t="s">
        <v>63</v>
      </c>
      <c r="F577" s="2" t="s">
        <v>26</v>
      </c>
      <c r="G577" s="4" t="n">
        <v>56500</v>
      </c>
      <c r="H577" s="3" t="n">
        <v>4</v>
      </c>
      <c r="I577" s="5" t="n">
        <v>44802</v>
      </c>
      <c r="J577" s="2" t="s">
        <v>46</v>
      </c>
      <c r="K577" s="3" t="n">
        <v>1</v>
      </c>
      <c r="L577" s="4" t="n">
        <v>6081.02</v>
      </c>
      <c r="M577" s="4" t="n">
        <v>15561.02</v>
      </c>
      <c r="N577" s="3" t="n">
        <v>36</v>
      </c>
      <c r="O577" s="4" t="n">
        <v>42.01</v>
      </c>
      <c r="P577" s="3" t="n">
        <v>5</v>
      </c>
      <c r="Q577" s="4" t="n">
        <v>14000</v>
      </c>
      <c r="R577" s="4" t="n">
        <v>2589.88</v>
      </c>
      <c r="S577" s="4" t="n">
        <v>0</v>
      </c>
      <c r="T577" s="4" t="n">
        <v>0</v>
      </c>
      <c r="U577" s="3" t="n">
        <v>651</v>
      </c>
      <c r="V577" s="3" t="n">
        <v>0</v>
      </c>
    </row>
    <row r="578" customFormat="false" ht="15" hidden="false" customHeight="false" outlineLevel="0" collapsed="false">
      <c r="A578" s="2" t="s">
        <v>647</v>
      </c>
      <c r="B578" s="3" t="n">
        <v>50</v>
      </c>
      <c r="C578" s="2" t="s">
        <v>29</v>
      </c>
      <c r="D578" s="2" t="s">
        <v>40</v>
      </c>
      <c r="E578" s="2" t="s">
        <v>52</v>
      </c>
      <c r="F578" s="2" t="s">
        <v>26</v>
      </c>
      <c r="G578" s="4" t="n">
        <v>19000</v>
      </c>
      <c r="H578" s="3" t="n">
        <v>21</v>
      </c>
      <c r="I578" s="5" t="n">
        <v>38566</v>
      </c>
      <c r="J578" s="2" t="s">
        <v>46</v>
      </c>
      <c r="K578" s="3" t="n">
        <v>2</v>
      </c>
      <c r="L578" s="4" t="n">
        <v>2425.16</v>
      </c>
      <c r="M578" s="4" t="n">
        <v>14478.9</v>
      </c>
      <c r="N578" s="3" t="n">
        <v>26</v>
      </c>
      <c r="O578" s="4" t="n">
        <v>33.89</v>
      </c>
      <c r="P578" s="3" t="n">
        <v>4</v>
      </c>
      <c r="Q578" s="4" t="n">
        <v>2500</v>
      </c>
      <c r="R578" s="4" t="n">
        <v>562.37</v>
      </c>
      <c r="S578" s="4" t="n">
        <v>74000</v>
      </c>
      <c r="T578" s="4" t="n">
        <v>341</v>
      </c>
      <c r="U578" s="3" t="n">
        <v>674</v>
      </c>
      <c r="V578" s="3" t="n">
        <v>0</v>
      </c>
    </row>
    <row r="579" customFormat="false" ht="15" hidden="false" customHeight="false" outlineLevel="0" collapsed="false">
      <c r="A579" s="2" t="s">
        <v>648</v>
      </c>
      <c r="B579" s="3" t="n">
        <v>32</v>
      </c>
      <c r="C579" s="2" t="s">
        <v>29</v>
      </c>
      <c r="D579" s="2" t="s">
        <v>44</v>
      </c>
      <c r="E579" s="2" t="s">
        <v>25</v>
      </c>
      <c r="F579" s="2" t="s">
        <v>26</v>
      </c>
      <c r="G579" s="4" t="n">
        <v>36400</v>
      </c>
      <c r="H579" s="3" t="n">
        <v>3</v>
      </c>
      <c r="I579" s="5" t="n">
        <v>44956</v>
      </c>
      <c r="J579" s="2" t="s">
        <v>27</v>
      </c>
      <c r="K579" s="3" t="n">
        <v>2</v>
      </c>
      <c r="L579" s="4" t="n">
        <v>3103.37</v>
      </c>
      <c r="M579" s="4" t="n">
        <v>5130.49</v>
      </c>
      <c r="N579" s="3" t="n">
        <v>28</v>
      </c>
      <c r="O579" s="2"/>
      <c r="P579" s="3" t="n">
        <v>6</v>
      </c>
      <c r="Q579" s="4" t="n">
        <v>0</v>
      </c>
      <c r="R579" s="4" t="n">
        <v>0</v>
      </c>
      <c r="S579" s="4" t="n">
        <v>121000</v>
      </c>
      <c r="T579" s="4" t="n">
        <v>660</v>
      </c>
      <c r="U579" s="3" t="n">
        <v>666</v>
      </c>
      <c r="V579" s="3" t="n">
        <v>0</v>
      </c>
    </row>
    <row r="580" customFormat="false" ht="15" hidden="false" customHeight="false" outlineLevel="0" collapsed="false">
      <c r="A580" s="2" t="s">
        <v>649</v>
      </c>
      <c r="B580" s="3" t="n">
        <v>46</v>
      </c>
      <c r="C580" s="2" t="s">
        <v>23</v>
      </c>
      <c r="D580" s="2" t="s">
        <v>56</v>
      </c>
      <c r="E580" s="2" t="s">
        <v>52</v>
      </c>
      <c r="F580" s="2" t="s">
        <v>26</v>
      </c>
      <c r="G580" s="4" t="n">
        <v>26900</v>
      </c>
      <c r="H580" s="3" t="n">
        <v>11</v>
      </c>
      <c r="I580" s="5" t="n">
        <v>41999</v>
      </c>
      <c r="J580" s="2" t="s">
        <v>46</v>
      </c>
      <c r="K580" s="3" t="n">
        <v>2</v>
      </c>
      <c r="L580" s="4" t="n">
        <v>1117.71</v>
      </c>
      <c r="M580" s="4" t="n">
        <v>30607.02</v>
      </c>
      <c r="N580" s="3" t="n">
        <v>29</v>
      </c>
      <c r="O580" s="4" t="n">
        <v>33.17</v>
      </c>
      <c r="P580" s="3" t="n">
        <v>5</v>
      </c>
      <c r="Q580" s="4" t="n">
        <v>4500</v>
      </c>
      <c r="R580" s="4" t="n">
        <v>2316.96</v>
      </c>
      <c r="S580" s="4" t="n">
        <v>0</v>
      </c>
      <c r="T580" s="4" t="n">
        <v>0</v>
      </c>
      <c r="U580" s="3" t="n">
        <v>637</v>
      </c>
      <c r="V580" s="3" t="n">
        <v>0</v>
      </c>
    </row>
    <row r="581" customFormat="false" ht="15" hidden="false" customHeight="false" outlineLevel="0" collapsed="false">
      <c r="A581" s="2" t="s">
        <v>650</v>
      </c>
      <c r="B581" s="3" t="n">
        <v>43</v>
      </c>
      <c r="C581" s="2" t="s">
        <v>29</v>
      </c>
      <c r="D581" s="2" t="s">
        <v>62</v>
      </c>
      <c r="E581" s="2" t="s">
        <v>37</v>
      </c>
      <c r="F581" s="2" t="s">
        <v>26</v>
      </c>
      <c r="G581" s="4" t="n">
        <v>50200</v>
      </c>
      <c r="H581" s="3" t="n">
        <v>6</v>
      </c>
      <c r="I581" s="5" t="n">
        <v>43783</v>
      </c>
      <c r="J581" s="2" t="s">
        <v>46</v>
      </c>
      <c r="K581" s="3" t="n">
        <v>1</v>
      </c>
      <c r="L581" s="4" t="n">
        <v>5599.81</v>
      </c>
      <c r="M581" s="4" t="n">
        <v>0</v>
      </c>
      <c r="N581" s="3" t="n">
        <v>33</v>
      </c>
      <c r="O581" s="4" t="n">
        <v>61.54</v>
      </c>
      <c r="P581" s="3" t="n">
        <v>4</v>
      </c>
      <c r="Q581" s="2"/>
      <c r="R581" s="2"/>
      <c r="S581" s="4" t="n">
        <v>181000</v>
      </c>
      <c r="T581" s="4" t="n">
        <v>1204</v>
      </c>
      <c r="U581" s="3" t="n">
        <v>630</v>
      </c>
      <c r="V581" s="2"/>
    </row>
    <row r="582" customFormat="false" ht="15" hidden="false" customHeight="false" outlineLevel="0" collapsed="false">
      <c r="A582" s="2" t="s">
        <v>651</v>
      </c>
      <c r="B582" s="3" t="n">
        <v>38</v>
      </c>
      <c r="C582" s="2" t="s">
        <v>23</v>
      </c>
      <c r="D582" s="2" t="s">
        <v>24</v>
      </c>
      <c r="E582" s="2" t="s">
        <v>52</v>
      </c>
      <c r="F582" s="2" t="s">
        <v>38</v>
      </c>
      <c r="G582" s="4" t="n">
        <v>19800</v>
      </c>
      <c r="H582" s="3" t="n">
        <v>4</v>
      </c>
      <c r="I582" s="5" t="n">
        <v>44489</v>
      </c>
      <c r="J582" s="2"/>
      <c r="K582" s="3" t="n">
        <v>1</v>
      </c>
      <c r="L582" s="4" t="n">
        <v>994.22</v>
      </c>
      <c r="M582" s="4" t="n">
        <v>5308.45</v>
      </c>
      <c r="N582" s="3" t="n">
        <v>28</v>
      </c>
      <c r="O582" s="4" t="n">
        <v>25.13</v>
      </c>
      <c r="P582" s="3" t="n">
        <v>2</v>
      </c>
      <c r="Q582" s="4" t="n">
        <v>4000</v>
      </c>
      <c r="R582" s="4" t="n">
        <v>1047.59</v>
      </c>
      <c r="S582" s="4" t="n">
        <v>62000</v>
      </c>
      <c r="T582" s="4" t="n">
        <v>307</v>
      </c>
      <c r="U582" s="3" t="n">
        <v>626</v>
      </c>
      <c r="V582" s="3" t="n">
        <v>1</v>
      </c>
    </row>
    <row r="583" customFormat="false" ht="15" hidden="false" customHeight="false" outlineLevel="0" collapsed="false">
      <c r="A583" s="2" t="s">
        <v>652</v>
      </c>
      <c r="B583" s="3" t="n">
        <v>74</v>
      </c>
      <c r="C583" s="2" t="s">
        <v>23</v>
      </c>
      <c r="D583" s="2" t="s">
        <v>100</v>
      </c>
      <c r="E583" s="2" t="s">
        <v>63</v>
      </c>
      <c r="F583" s="2" t="s">
        <v>26</v>
      </c>
      <c r="G583" s="2"/>
      <c r="H583" s="3" t="n">
        <v>13</v>
      </c>
      <c r="I583" s="5" t="n">
        <v>41346</v>
      </c>
      <c r="J583" s="2" t="s">
        <v>27</v>
      </c>
      <c r="K583" s="3" t="n">
        <v>2</v>
      </c>
      <c r="L583" s="4" t="n">
        <v>9656.46</v>
      </c>
      <c r="M583" s="2"/>
      <c r="N583" s="3" t="n">
        <v>21</v>
      </c>
      <c r="O583" s="4" t="n">
        <v>51.17</v>
      </c>
      <c r="P583" s="3" t="n">
        <v>3</v>
      </c>
      <c r="Q583" s="4" t="n">
        <v>10000</v>
      </c>
      <c r="R583" s="4" t="n">
        <v>1595.52</v>
      </c>
      <c r="S583" s="4" t="n">
        <v>0</v>
      </c>
      <c r="T583" s="4" t="n">
        <v>0</v>
      </c>
      <c r="U583" s="3" t="n">
        <v>616</v>
      </c>
      <c r="V583" s="3" t="n">
        <v>0</v>
      </c>
    </row>
    <row r="584" customFormat="false" ht="15" hidden="false" customHeight="false" outlineLevel="0" collapsed="false">
      <c r="A584" s="2" t="s">
        <v>653</v>
      </c>
      <c r="B584" s="3" t="n">
        <v>35</v>
      </c>
      <c r="C584" s="2" t="s">
        <v>23</v>
      </c>
      <c r="D584" s="2" t="s">
        <v>62</v>
      </c>
      <c r="E584" s="2" t="s">
        <v>37</v>
      </c>
      <c r="F584" s="2" t="s">
        <v>38</v>
      </c>
      <c r="G584" s="4" t="n">
        <v>42900</v>
      </c>
      <c r="H584" s="3" t="n">
        <v>7</v>
      </c>
      <c r="I584" s="5" t="n">
        <v>43447</v>
      </c>
      <c r="J584" s="2" t="s">
        <v>46</v>
      </c>
      <c r="K584" s="3" t="n">
        <v>1</v>
      </c>
      <c r="L584" s="4" t="n">
        <v>6252.5</v>
      </c>
      <c r="M584" s="4" t="n">
        <v>30159.06</v>
      </c>
      <c r="N584" s="2"/>
      <c r="O584" s="4" t="n">
        <v>105.43</v>
      </c>
      <c r="P584" s="3" t="n">
        <v>1</v>
      </c>
      <c r="Q584" s="4" t="n">
        <v>5000</v>
      </c>
      <c r="R584" s="4" t="n">
        <v>1185.95</v>
      </c>
      <c r="S584" s="4" t="n">
        <v>111000</v>
      </c>
      <c r="T584" s="4" t="n">
        <v>677</v>
      </c>
      <c r="U584" s="3" t="n">
        <v>791</v>
      </c>
      <c r="V584" s="2"/>
    </row>
    <row r="585" customFormat="false" ht="15" hidden="false" customHeight="false" outlineLevel="0" collapsed="false">
      <c r="A585" s="2" t="s">
        <v>654</v>
      </c>
      <c r="B585" s="3" t="n">
        <v>49</v>
      </c>
      <c r="C585" s="2" t="s">
        <v>23</v>
      </c>
      <c r="D585" s="2" t="s">
        <v>62</v>
      </c>
      <c r="E585" s="2" t="s">
        <v>63</v>
      </c>
      <c r="F585" s="2" t="s">
        <v>38</v>
      </c>
      <c r="G585" s="4" t="n">
        <v>44100</v>
      </c>
      <c r="H585" s="3" t="n">
        <v>21</v>
      </c>
      <c r="I585" s="5" t="n">
        <v>38359</v>
      </c>
      <c r="J585" s="2" t="s">
        <v>34</v>
      </c>
      <c r="K585" s="3" t="n">
        <v>2</v>
      </c>
      <c r="L585" s="4" t="n">
        <v>2303.59</v>
      </c>
      <c r="M585" s="4" t="n">
        <v>0</v>
      </c>
      <c r="N585" s="3" t="n">
        <v>26</v>
      </c>
      <c r="O585" s="4" t="n">
        <v>116.23</v>
      </c>
      <c r="P585" s="3" t="n">
        <v>0</v>
      </c>
      <c r="Q585" s="4" t="n">
        <v>10500</v>
      </c>
      <c r="R585" s="4" t="n">
        <v>1215.61</v>
      </c>
      <c r="S585" s="4" t="n">
        <v>102000</v>
      </c>
      <c r="T585" s="4" t="n">
        <v>695</v>
      </c>
      <c r="U585" s="3" t="n">
        <v>740</v>
      </c>
      <c r="V585" s="3" t="n">
        <v>0</v>
      </c>
    </row>
    <row r="586" customFormat="false" ht="15" hidden="false" customHeight="false" outlineLevel="0" collapsed="false">
      <c r="A586" s="2" t="s">
        <v>655</v>
      </c>
      <c r="B586" s="3" t="n">
        <v>40</v>
      </c>
      <c r="C586" s="2" t="s">
        <v>29</v>
      </c>
      <c r="D586" s="2" t="s">
        <v>62</v>
      </c>
      <c r="E586" s="2" t="s">
        <v>37</v>
      </c>
      <c r="F586" s="2" t="s">
        <v>38</v>
      </c>
      <c r="G586" s="2"/>
      <c r="H586" s="3" t="n">
        <v>15</v>
      </c>
      <c r="I586" s="5" t="n">
        <v>40767</v>
      </c>
      <c r="J586" s="2" t="s">
        <v>46</v>
      </c>
      <c r="K586" s="3" t="n">
        <v>3</v>
      </c>
      <c r="L586" s="4" t="n">
        <v>6714.91</v>
      </c>
      <c r="M586" s="4" t="n">
        <v>0</v>
      </c>
      <c r="N586" s="3" t="n">
        <v>32</v>
      </c>
      <c r="O586" s="4" t="n">
        <v>29.72</v>
      </c>
      <c r="P586" s="3" t="n">
        <v>1</v>
      </c>
      <c r="Q586" s="4" t="n">
        <v>12500</v>
      </c>
      <c r="R586" s="4" t="n">
        <v>4121.99</v>
      </c>
      <c r="S586" s="4" t="n">
        <v>0</v>
      </c>
      <c r="T586" s="4" t="n">
        <v>0</v>
      </c>
      <c r="U586" s="3" t="n">
        <v>624</v>
      </c>
      <c r="V586" s="3" t="n">
        <v>1</v>
      </c>
    </row>
    <row r="587" customFormat="false" ht="15" hidden="false" customHeight="false" outlineLevel="0" collapsed="false">
      <c r="A587" s="2" t="s">
        <v>656</v>
      </c>
      <c r="B587" s="3" t="n">
        <v>58</v>
      </c>
      <c r="C587" s="2" t="s">
        <v>29</v>
      </c>
      <c r="D587" s="2" t="s">
        <v>132</v>
      </c>
      <c r="E587" s="2" t="s">
        <v>52</v>
      </c>
      <c r="F587" s="2" t="s">
        <v>26</v>
      </c>
      <c r="G587" s="4" t="n">
        <v>23100</v>
      </c>
      <c r="H587" s="3" t="n">
        <v>15</v>
      </c>
      <c r="I587" s="5" t="n">
        <v>40514</v>
      </c>
      <c r="J587" s="2" t="s">
        <v>27</v>
      </c>
      <c r="K587" s="3" t="n">
        <v>3</v>
      </c>
      <c r="L587" s="2"/>
      <c r="M587" s="4" t="n">
        <v>0</v>
      </c>
      <c r="N587" s="3" t="n">
        <v>8</v>
      </c>
      <c r="O587" s="4" t="n">
        <v>31.23</v>
      </c>
      <c r="P587" s="3" t="n">
        <v>5</v>
      </c>
      <c r="Q587" s="4" t="n">
        <v>2500</v>
      </c>
      <c r="R587" s="4" t="n">
        <v>475.82</v>
      </c>
      <c r="S587" s="2"/>
      <c r="T587" s="2"/>
      <c r="U587" s="3" t="n">
        <v>569</v>
      </c>
      <c r="V587" s="3" t="n">
        <v>1</v>
      </c>
    </row>
    <row r="588" customFormat="false" ht="15" hidden="false" customHeight="false" outlineLevel="0" collapsed="false">
      <c r="A588" s="2" t="s">
        <v>657</v>
      </c>
      <c r="B588" s="3" t="n">
        <v>59</v>
      </c>
      <c r="C588" s="2" t="s">
        <v>71</v>
      </c>
      <c r="D588" s="2" t="s">
        <v>30</v>
      </c>
      <c r="E588" s="2" t="s">
        <v>52</v>
      </c>
      <c r="F588" s="2" t="s">
        <v>26</v>
      </c>
      <c r="G588" s="4" t="n">
        <v>23700</v>
      </c>
      <c r="H588" s="3" t="n">
        <v>31</v>
      </c>
      <c r="I588" s="5" t="n">
        <v>34725</v>
      </c>
      <c r="J588" s="2" t="s">
        <v>27</v>
      </c>
      <c r="K588" s="3" t="n">
        <v>2</v>
      </c>
      <c r="L588" s="4" t="n">
        <v>1064.69</v>
      </c>
      <c r="M588" s="4" t="n">
        <v>0</v>
      </c>
      <c r="N588" s="3" t="n">
        <v>17</v>
      </c>
      <c r="O588" s="4" t="n">
        <v>103.9</v>
      </c>
      <c r="P588" s="3" t="n">
        <v>3</v>
      </c>
      <c r="Q588" s="4" t="n">
        <v>5500</v>
      </c>
      <c r="R588" s="4" t="n">
        <v>1270.34</v>
      </c>
      <c r="S588" s="4" t="n">
        <v>65000</v>
      </c>
      <c r="T588" s="4" t="n">
        <v>296</v>
      </c>
      <c r="U588" s="3" t="n">
        <v>666</v>
      </c>
      <c r="V588" s="3" t="n">
        <v>0</v>
      </c>
    </row>
    <row r="589" customFormat="false" ht="15" hidden="false" customHeight="false" outlineLevel="0" collapsed="false">
      <c r="A589" s="2" t="s">
        <v>658</v>
      </c>
      <c r="B589" s="3" t="n">
        <v>45</v>
      </c>
      <c r="C589" s="2" t="s">
        <v>29</v>
      </c>
      <c r="D589" s="2" t="s">
        <v>62</v>
      </c>
      <c r="E589" s="2" t="s">
        <v>37</v>
      </c>
      <c r="F589" s="2" t="s">
        <v>38</v>
      </c>
      <c r="G589" s="4" t="n">
        <v>26900</v>
      </c>
      <c r="H589" s="3" t="n">
        <v>4</v>
      </c>
      <c r="I589" s="5" t="n">
        <v>44803</v>
      </c>
      <c r="J589" s="2" t="s">
        <v>46</v>
      </c>
      <c r="K589" s="3" t="n">
        <v>2</v>
      </c>
      <c r="L589" s="4" t="n">
        <v>2044.99</v>
      </c>
      <c r="M589" s="4" t="n">
        <v>0</v>
      </c>
      <c r="N589" s="3" t="n">
        <v>26</v>
      </c>
      <c r="O589" s="4" t="n">
        <v>74.44</v>
      </c>
      <c r="P589" s="3" t="n">
        <v>2</v>
      </c>
      <c r="Q589" s="4" t="n">
        <v>6000</v>
      </c>
      <c r="R589" s="4" t="n">
        <v>573.99</v>
      </c>
      <c r="S589" s="4" t="n">
        <v>0</v>
      </c>
      <c r="T589" s="4" t="n">
        <v>0</v>
      </c>
      <c r="U589" s="3" t="n">
        <v>687</v>
      </c>
      <c r="V589" s="3" t="n">
        <v>0</v>
      </c>
    </row>
    <row r="590" customFormat="false" ht="15" hidden="false" customHeight="false" outlineLevel="0" collapsed="false">
      <c r="A590" s="2" t="s">
        <v>659</v>
      </c>
      <c r="B590" s="3" t="n">
        <v>28</v>
      </c>
      <c r="C590" s="2" t="s">
        <v>23</v>
      </c>
      <c r="D590" s="2" t="s">
        <v>67</v>
      </c>
      <c r="E590" s="2" t="s">
        <v>37</v>
      </c>
      <c r="F590" s="2" t="s">
        <v>26</v>
      </c>
      <c r="G590" s="4" t="n">
        <v>29800</v>
      </c>
      <c r="H590" s="3" t="n">
        <v>3</v>
      </c>
      <c r="I590" s="5" t="n">
        <v>44953</v>
      </c>
      <c r="J590" s="2" t="s">
        <v>34</v>
      </c>
      <c r="K590" s="3" t="n">
        <v>1</v>
      </c>
      <c r="L590" s="4" t="n">
        <v>2749.99</v>
      </c>
      <c r="M590" s="4" t="n">
        <v>3769</v>
      </c>
      <c r="N590" s="3" t="n">
        <v>19</v>
      </c>
      <c r="O590" s="4" t="n">
        <v>28.97</v>
      </c>
      <c r="P590" s="3" t="n">
        <v>0</v>
      </c>
      <c r="Q590" s="2"/>
      <c r="R590" s="2"/>
      <c r="S590" s="4" t="n">
        <v>0</v>
      </c>
      <c r="T590" s="4" t="n">
        <v>0</v>
      </c>
      <c r="U590" s="3" t="n">
        <v>667</v>
      </c>
      <c r="V590" s="3" t="n">
        <v>0</v>
      </c>
    </row>
    <row r="591" customFormat="false" ht="15" hidden="false" customHeight="false" outlineLevel="0" collapsed="false">
      <c r="A591" s="2" t="s">
        <v>660</v>
      </c>
      <c r="B591" s="3" t="n">
        <v>32</v>
      </c>
      <c r="C591" s="2" t="s">
        <v>23</v>
      </c>
      <c r="D591" s="2" t="s">
        <v>62</v>
      </c>
      <c r="E591" s="2" t="s">
        <v>25</v>
      </c>
      <c r="F591" s="2" t="s">
        <v>38</v>
      </c>
      <c r="G591" s="4" t="n">
        <v>27400</v>
      </c>
      <c r="H591" s="3" t="n">
        <v>4</v>
      </c>
      <c r="I591" s="5" t="n">
        <v>44699</v>
      </c>
      <c r="J591" s="2" t="s">
        <v>34</v>
      </c>
      <c r="K591" s="3" t="n">
        <v>1</v>
      </c>
      <c r="L591" s="4" t="n">
        <v>1225.5</v>
      </c>
      <c r="M591" s="4" t="n">
        <v>6447.5</v>
      </c>
      <c r="N591" s="3" t="n">
        <v>34</v>
      </c>
      <c r="O591" s="4" t="n">
        <v>33.23</v>
      </c>
      <c r="P591" s="3" t="n">
        <v>4</v>
      </c>
      <c r="Q591" s="4" t="n">
        <v>3000</v>
      </c>
      <c r="R591" s="4" t="n">
        <v>533.73</v>
      </c>
      <c r="S591" s="4" t="n">
        <v>0</v>
      </c>
      <c r="T591" s="4" t="n">
        <v>0</v>
      </c>
      <c r="U591" s="3" t="n">
        <v>575</v>
      </c>
      <c r="V591" s="3" t="n">
        <v>0</v>
      </c>
    </row>
    <row r="592" customFormat="false" ht="15" hidden="false" customHeight="false" outlineLevel="0" collapsed="false">
      <c r="A592" s="2" t="s">
        <v>661</v>
      </c>
      <c r="B592" s="3" t="n">
        <v>55</v>
      </c>
      <c r="C592" s="2" t="s">
        <v>23</v>
      </c>
      <c r="D592" s="2" t="s">
        <v>77</v>
      </c>
      <c r="E592" s="2" t="s">
        <v>93</v>
      </c>
      <c r="F592" s="2" t="s">
        <v>26</v>
      </c>
      <c r="G592" s="4" t="n">
        <v>14200</v>
      </c>
      <c r="H592" s="3" t="n">
        <v>23</v>
      </c>
      <c r="I592" s="5" t="n">
        <v>37549</v>
      </c>
      <c r="J592" s="2" t="s">
        <v>27</v>
      </c>
      <c r="K592" s="3" t="n">
        <v>3</v>
      </c>
      <c r="L592" s="4" t="n">
        <v>1109.8</v>
      </c>
      <c r="M592" s="4" t="n">
        <v>0</v>
      </c>
      <c r="N592" s="3" t="n">
        <v>20</v>
      </c>
      <c r="O592" s="4" t="n">
        <v>33.69</v>
      </c>
      <c r="P592" s="3" t="n">
        <v>5</v>
      </c>
      <c r="Q592" s="4" t="n">
        <v>2000</v>
      </c>
      <c r="R592" s="4" t="n">
        <v>133.6</v>
      </c>
      <c r="S592" s="4" t="n">
        <v>0</v>
      </c>
      <c r="T592" s="4" t="n">
        <v>0</v>
      </c>
      <c r="U592" s="3" t="n">
        <v>762</v>
      </c>
      <c r="V592" s="2"/>
    </row>
    <row r="593" customFormat="false" ht="15" hidden="false" customHeight="false" outlineLevel="0" collapsed="false">
      <c r="A593" s="2" t="s">
        <v>662</v>
      </c>
      <c r="B593" s="3" t="n">
        <v>58</v>
      </c>
      <c r="C593" s="2" t="s">
        <v>23</v>
      </c>
      <c r="D593" s="2" t="s">
        <v>51</v>
      </c>
      <c r="E593" s="2" t="s">
        <v>63</v>
      </c>
      <c r="F593" s="2" t="s">
        <v>26</v>
      </c>
      <c r="G593" s="4" t="n">
        <v>46000</v>
      </c>
      <c r="H593" s="3" t="n">
        <v>25</v>
      </c>
      <c r="I593" s="5" t="n">
        <v>37050</v>
      </c>
      <c r="J593" s="2" t="s">
        <v>46</v>
      </c>
      <c r="K593" s="3" t="n">
        <v>2</v>
      </c>
      <c r="L593" s="4" t="n">
        <v>4105.3</v>
      </c>
      <c r="M593" s="4" t="n">
        <v>36137.5</v>
      </c>
      <c r="N593" s="3" t="n">
        <v>0</v>
      </c>
      <c r="O593" s="2"/>
      <c r="P593" s="3" t="n">
        <v>0</v>
      </c>
      <c r="Q593" s="4" t="n">
        <v>6500</v>
      </c>
      <c r="R593" s="4" t="n">
        <v>1195.21</v>
      </c>
      <c r="S593" s="4" t="n">
        <v>105000</v>
      </c>
      <c r="T593" s="4" t="n">
        <v>525</v>
      </c>
      <c r="U593" s="3" t="n">
        <v>703</v>
      </c>
      <c r="V593" s="3" t="n">
        <v>0</v>
      </c>
    </row>
    <row r="594" customFormat="false" ht="15" hidden="false" customHeight="false" outlineLevel="0" collapsed="false">
      <c r="A594" s="2" t="s">
        <v>663</v>
      </c>
      <c r="B594" s="3" t="n">
        <v>56</v>
      </c>
      <c r="C594" s="2" t="s">
        <v>29</v>
      </c>
      <c r="D594" s="2" t="s">
        <v>40</v>
      </c>
      <c r="E594" s="2" t="s">
        <v>31</v>
      </c>
      <c r="F594" s="2" t="s">
        <v>26</v>
      </c>
      <c r="G594" s="2" t="s">
        <v>153</v>
      </c>
      <c r="H594" s="3" t="n">
        <v>9</v>
      </c>
      <c r="I594" s="5" t="n">
        <v>42728</v>
      </c>
      <c r="J594" s="2" t="s">
        <v>27</v>
      </c>
      <c r="K594" s="3" t="n">
        <v>3</v>
      </c>
      <c r="L594" s="4" t="n">
        <v>17410.69</v>
      </c>
      <c r="M594" s="4" t="n">
        <v>92852.73</v>
      </c>
      <c r="N594" s="3" t="n">
        <v>44</v>
      </c>
      <c r="O594" s="4" t="n">
        <v>153.62</v>
      </c>
      <c r="P594" s="3" t="n">
        <v>6</v>
      </c>
      <c r="Q594" s="4" t="n">
        <v>9500</v>
      </c>
      <c r="R594" s="4" t="n">
        <v>5218.08</v>
      </c>
      <c r="S594" s="4" t="n">
        <v>0</v>
      </c>
      <c r="T594" s="4" t="n">
        <v>0</v>
      </c>
      <c r="U594" s="3" t="n">
        <v>630</v>
      </c>
      <c r="V594" s="2"/>
    </row>
    <row r="595" customFormat="false" ht="15" hidden="false" customHeight="false" outlineLevel="0" collapsed="false">
      <c r="A595" s="2" t="s">
        <v>664</v>
      </c>
      <c r="B595" s="3" t="n">
        <v>25</v>
      </c>
      <c r="C595" s="2" t="s">
        <v>23</v>
      </c>
      <c r="D595" s="2" t="s">
        <v>98</v>
      </c>
      <c r="E595" s="2" t="s">
        <v>37</v>
      </c>
      <c r="F595" s="2" t="s">
        <v>38</v>
      </c>
      <c r="G595" s="4" t="n">
        <v>34300</v>
      </c>
      <c r="H595" s="3" t="n">
        <v>0</v>
      </c>
      <c r="I595" s="5" t="n">
        <v>45987</v>
      </c>
      <c r="J595" s="2" t="s">
        <v>34</v>
      </c>
      <c r="K595" s="3" t="n">
        <v>1</v>
      </c>
      <c r="L595" s="4" t="n">
        <v>9389.19</v>
      </c>
      <c r="M595" s="4" t="n">
        <v>0</v>
      </c>
      <c r="N595" s="3" t="n">
        <v>40</v>
      </c>
      <c r="O595" s="4" t="n">
        <v>77.86</v>
      </c>
      <c r="P595" s="3" t="n">
        <v>2</v>
      </c>
      <c r="Q595" s="4" t="n">
        <v>7000</v>
      </c>
      <c r="R595" s="4" t="n">
        <v>1903.12</v>
      </c>
      <c r="S595" s="2"/>
      <c r="T595" s="2"/>
      <c r="U595" s="3" t="n">
        <v>685</v>
      </c>
      <c r="V595" s="2"/>
    </row>
    <row r="596" customFormat="false" ht="15" hidden="false" customHeight="false" outlineLevel="0" collapsed="false">
      <c r="A596" s="2" t="s">
        <v>665</v>
      </c>
      <c r="B596" s="3" t="n">
        <v>35</v>
      </c>
      <c r="C596" s="2" t="s">
        <v>29</v>
      </c>
      <c r="D596" s="2" t="s">
        <v>40</v>
      </c>
      <c r="E596" s="2" t="s">
        <v>52</v>
      </c>
      <c r="F596" s="2" t="s">
        <v>26</v>
      </c>
      <c r="G596" s="4" t="n">
        <v>27600</v>
      </c>
      <c r="H596" s="3" t="n">
        <v>8</v>
      </c>
      <c r="I596" s="5" t="n">
        <v>43125</v>
      </c>
      <c r="J596" s="2" t="s">
        <v>46</v>
      </c>
      <c r="K596" s="3" t="n">
        <v>1</v>
      </c>
      <c r="L596" s="4" t="n">
        <v>9621.33</v>
      </c>
      <c r="M596" s="4" t="n">
        <v>44984.95</v>
      </c>
      <c r="N596" s="3" t="n">
        <v>32</v>
      </c>
      <c r="O596" s="4" t="n">
        <v>47.36</v>
      </c>
      <c r="P596" s="3" t="n">
        <v>2</v>
      </c>
      <c r="Q596" s="4" t="n">
        <v>3000</v>
      </c>
      <c r="R596" s="4" t="n">
        <v>1274.57</v>
      </c>
      <c r="S596" s="4" t="n">
        <v>79000</v>
      </c>
      <c r="T596" s="4" t="n">
        <v>417</v>
      </c>
      <c r="U596" s="3" t="n">
        <v>552</v>
      </c>
      <c r="V596" s="2"/>
    </row>
    <row r="597" customFormat="false" ht="15" hidden="false" customHeight="false" outlineLevel="0" collapsed="false">
      <c r="A597" s="2" t="s">
        <v>666</v>
      </c>
      <c r="B597" s="3" t="n">
        <v>37</v>
      </c>
      <c r="C597" s="2" t="s">
        <v>29</v>
      </c>
      <c r="D597" s="2" t="s">
        <v>100</v>
      </c>
      <c r="E597" s="2" t="s">
        <v>63</v>
      </c>
      <c r="F597" s="2" t="s">
        <v>26</v>
      </c>
      <c r="G597" s="4" t="n">
        <v>46300</v>
      </c>
      <c r="H597" s="3" t="n">
        <v>12</v>
      </c>
      <c r="I597" s="5" t="n">
        <v>41615</v>
      </c>
      <c r="J597" s="2" t="s">
        <v>46</v>
      </c>
      <c r="K597" s="3" t="n">
        <v>3</v>
      </c>
      <c r="L597" s="4" t="n">
        <v>12348.33</v>
      </c>
      <c r="M597" s="4" t="n">
        <v>0</v>
      </c>
      <c r="N597" s="3" t="n">
        <v>38</v>
      </c>
      <c r="O597" s="4" t="n">
        <v>71.92</v>
      </c>
      <c r="P597" s="3" t="n">
        <v>1</v>
      </c>
      <c r="Q597" s="4" t="n">
        <v>0</v>
      </c>
      <c r="R597" s="4" t="n">
        <v>0</v>
      </c>
      <c r="S597" s="4" t="n">
        <v>91000</v>
      </c>
      <c r="T597" s="4" t="n">
        <v>459</v>
      </c>
      <c r="U597" s="3" t="n">
        <v>592</v>
      </c>
      <c r="V597" s="3" t="n">
        <v>0</v>
      </c>
    </row>
    <row r="598" customFormat="false" ht="15" hidden="false" customHeight="false" outlineLevel="0" collapsed="false">
      <c r="A598" s="2" t="s">
        <v>667</v>
      </c>
      <c r="B598" s="3" t="n">
        <v>34</v>
      </c>
      <c r="C598" s="2" t="s">
        <v>23</v>
      </c>
      <c r="D598" s="2" t="s">
        <v>62</v>
      </c>
      <c r="E598" s="2" t="s">
        <v>37</v>
      </c>
      <c r="F598" s="2" t="s">
        <v>38</v>
      </c>
      <c r="G598" s="4" t="n">
        <v>30500</v>
      </c>
      <c r="H598" s="3" t="n">
        <v>7</v>
      </c>
      <c r="I598" s="5" t="n">
        <v>43638</v>
      </c>
      <c r="J598" s="2" t="s">
        <v>34</v>
      </c>
      <c r="K598" s="2"/>
      <c r="L598" s="4" t="n">
        <v>2980.27</v>
      </c>
      <c r="M598" s="4" t="n">
        <v>0</v>
      </c>
      <c r="N598" s="3" t="n">
        <v>28</v>
      </c>
      <c r="O598" s="4" t="n">
        <v>35.27</v>
      </c>
      <c r="P598" s="3" t="n">
        <v>0</v>
      </c>
      <c r="Q598" s="4" t="n">
        <v>0</v>
      </c>
      <c r="R598" s="4" t="n">
        <v>0</v>
      </c>
      <c r="S598" s="4" t="n">
        <v>0</v>
      </c>
      <c r="T598" s="4" t="n">
        <v>0</v>
      </c>
      <c r="U598" s="3" t="n">
        <v>597</v>
      </c>
      <c r="V598" s="3" t="n">
        <v>0</v>
      </c>
    </row>
    <row r="599" customFormat="false" ht="15" hidden="false" customHeight="false" outlineLevel="0" collapsed="false">
      <c r="A599" s="2" t="s">
        <v>668</v>
      </c>
      <c r="B599" s="3" t="n">
        <v>62</v>
      </c>
      <c r="C599" s="2" t="s">
        <v>29</v>
      </c>
      <c r="D599" s="2" t="s">
        <v>108</v>
      </c>
      <c r="E599" s="2" t="s">
        <v>49</v>
      </c>
      <c r="F599" s="2" t="s">
        <v>26</v>
      </c>
      <c r="G599" s="4" t="n">
        <v>40100</v>
      </c>
      <c r="H599" s="3" t="n">
        <v>15</v>
      </c>
      <c r="I599" s="5" t="n">
        <v>40676</v>
      </c>
      <c r="J599" s="2" t="s">
        <v>46</v>
      </c>
      <c r="K599" s="3" t="n">
        <v>3</v>
      </c>
      <c r="L599" s="4" t="n">
        <v>6607.37</v>
      </c>
      <c r="M599" s="4" t="n">
        <v>84671.75</v>
      </c>
      <c r="N599" s="3" t="n">
        <v>28</v>
      </c>
      <c r="O599" s="4" t="n">
        <v>76.97</v>
      </c>
      <c r="P599" s="3" t="n">
        <v>2</v>
      </c>
      <c r="Q599" s="4" t="n">
        <v>7000</v>
      </c>
      <c r="R599" s="4" t="n">
        <v>2111.48</v>
      </c>
      <c r="S599" s="4" t="n">
        <v>0</v>
      </c>
      <c r="T599" s="4" t="n">
        <v>0</v>
      </c>
      <c r="U599" s="3" t="n">
        <v>744</v>
      </c>
      <c r="V599" s="2"/>
    </row>
    <row r="600" customFormat="false" ht="15" hidden="false" customHeight="false" outlineLevel="0" collapsed="false">
      <c r="A600" s="2" t="s">
        <v>669</v>
      </c>
      <c r="B600" s="3" t="n">
        <v>36</v>
      </c>
      <c r="C600" s="2" t="s">
        <v>29</v>
      </c>
      <c r="D600" s="2" t="s">
        <v>51</v>
      </c>
      <c r="E600" s="2" t="s">
        <v>31</v>
      </c>
      <c r="F600" s="2" t="s">
        <v>26</v>
      </c>
      <c r="G600" s="2"/>
      <c r="H600" s="3" t="n">
        <v>9</v>
      </c>
      <c r="I600" s="5" t="n">
        <v>42919</v>
      </c>
      <c r="J600" s="2" t="s">
        <v>34</v>
      </c>
      <c r="K600" s="2" t="s">
        <v>142</v>
      </c>
      <c r="L600" s="4" t="n">
        <v>16124.67</v>
      </c>
      <c r="M600" s="4" t="n">
        <v>91434.29</v>
      </c>
      <c r="N600" s="3" t="n">
        <v>55</v>
      </c>
      <c r="O600" s="4" t="n">
        <v>124.39</v>
      </c>
      <c r="P600" s="3" t="n">
        <v>2</v>
      </c>
      <c r="Q600" s="4" t="n">
        <v>0</v>
      </c>
      <c r="R600" s="4" t="n">
        <v>0</v>
      </c>
      <c r="S600" s="4" t="n">
        <v>0</v>
      </c>
      <c r="T600" s="4" t="n">
        <v>0</v>
      </c>
      <c r="U600" s="3" t="n">
        <v>638</v>
      </c>
      <c r="V600" s="3" t="n">
        <v>0</v>
      </c>
    </row>
    <row r="601" customFormat="false" ht="15" hidden="false" customHeight="false" outlineLevel="0" collapsed="false">
      <c r="A601" s="2" t="s">
        <v>670</v>
      </c>
      <c r="B601" s="3" t="n">
        <v>51</v>
      </c>
      <c r="C601" s="2" t="s">
        <v>23</v>
      </c>
      <c r="D601" s="2" t="s">
        <v>98</v>
      </c>
      <c r="E601" s="2" t="s">
        <v>37</v>
      </c>
      <c r="F601" s="2" t="s">
        <v>60</v>
      </c>
      <c r="G601" s="4" t="n">
        <v>37100</v>
      </c>
      <c r="H601" s="3" t="n">
        <v>2</v>
      </c>
      <c r="I601" s="5" t="n">
        <v>45461</v>
      </c>
      <c r="J601" s="2" t="s">
        <v>46</v>
      </c>
      <c r="K601" s="3" t="n">
        <v>2</v>
      </c>
      <c r="L601" s="4" t="n">
        <v>9157.65</v>
      </c>
      <c r="M601" s="4" t="n">
        <v>22235.52</v>
      </c>
      <c r="N601" s="3" t="n">
        <v>33</v>
      </c>
      <c r="O601" s="4" t="n">
        <v>90.36</v>
      </c>
      <c r="P601" s="3" t="n">
        <v>0</v>
      </c>
      <c r="Q601" s="4" t="n">
        <v>7500</v>
      </c>
      <c r="R601" s="4" t="n">
        <v>248.17</v>
      </c>
      <c r="S601" s="4" t="n">
        <v>61000</v>
      </c>
      <c r="T601" s="4" t="n">
        <v>299</v>
      </c>
      <c r="U601" s="3" t="n">
        <v>629</v>
      </c>
      <c r="V601" s="3" t="n">
        <v>1</v>
      </c>
    </row>
    <row r="602" customFormat="false" ht="15" hidden="false" customHeight="false" outlineLevel="0" collapsed="false">
      <c r="A602" s="2" t="s">
        <v>671</v>
      </c>
      <c r="B602" s="3" t="n">
        <v>60</v>
      </c>
      <c r="C602" s="2" t="s">
        <v>29</v>
      </c>
      <c r="D602" s="2" t="s">
        <v>56</v>
      </c>
      <c r="E602" s="2" t="s">
        <v>63</v>
      </c>
      <c r="F602" s="2" t="s">
        <v>26</v>
      </c>
      <c r="G602" s="4" t="n">
        <v>47300</v>
      </c>
      <c r="H602" s="3" t="n">
        <v>14</v>
      </c>
      <c r="I602" s="5" t="n">
        <v>41094</v>
      </c>
      <c r="J602" s="2" t="s">
        <v>27</v>
      </c>
      <c r="K602" s="3" t="n">
        <v>3</v>
      </c>
      <c r="L602" s="4" t="n">
        <v>4059.05</v>
      </c>
      <c r="M602" s="4" t="n">
        <v>0</v>
      </c>
      <c r="N602" s="3" t="n">
        <v>29</v>
      </c>
      <c r="O602" s="4" t="n">
        <v>60.34</v>
      </c>
      <c r="P602" s="3" t="n">
        <v>5</v>
      </c>
      <c r="Q602" s="4" t="n">
        <v>10000</v>
      </c>
      <c r="R602" s="4" t="n">
        <v>488.28</v>
      </c>
      <c r="S602" s="2"/>
      <c r="T602" s="2"/>
      <c r="U602" s="3" t="n">
        <v>668</v>
      </c>
      <c r="V602" s="2"/>
    </row>
    <row r="603" customFormat="false" ht="15" hidden="false" customHeight="false" outlineLevel="0" collapsed="false">
      <c r="A603" s="2" t="s">
        <v>672</v>
      </c>
      <c r="B603" s="3" t="n">
        <v>50</v>
      </c>
      <c r="C603" s="2" t="s">
        <v>29</v>
      </c>
      <c r="D603" s="2" t="s">
        <v>98</v>
      </c>
      <c r="E603" s="2" t="s">
        <v>96</v>
      </c>
      <c r="F603" s="2" t="s">
        <v>26</v>
      </c>
      <c r="G603" s="4" t="n">
        <v>118700</v>
      </c>
      <c r="H603" s="3" t="n">
        <v>4</v>
      </c>
      <c r="I603" s="2"/>
      <c r="J603" s="2" t="s">
        <v>27</v>
      </c>
      <c r="K603" s="3" t="n">
        <v>3</v>
      </c>
      <c r="L603" s="4" t="n">
        <v>3775.7</v>
      </c>
      <c r="M603" s="4" t="n">
        <v>90454.52</v>
      </c>
      <c r="N603" s="3" t="n">
        <v>57</v>
      </c>
      <c r="O603" s="4" t="n">
        <v>102.23</v>
      </c>
      <c r="P603" s="3" t="n">
        <v>1</v>
      </c>
      <c r="Q603" s="4" t="n">
        <v>13500</v>
      </c>
      <c r="R603" s="4" t="n">
        <v>3408.22</v>
      </c>
      <c r="S603" s="4" t="n">
        <v>400000</v>
      </c>
      <c r="T603" s="2"/>
      <c r="U603" s="3" t="n">
        <v>684</v>
      </c>
      <c r="V603" s="2"/>
    </row>
    <row r="604" customFormat="false" ht="15" hidden="false" customHeight="false" outlineLevel="0" collapsed="false">
      <c r="A604" s="2" t="s">
        <v>673</v>
      </c>
      <c r="B604" s="3" t="n">
        <v>57</v>
      </c>
      <c r="C604" s="2" t="s">
        <v>23</v>
      </c>
      <c r="D604" s="2" t="s">
        <v>62</v>
      </c>
      <c r="E604" s="2" t="s">
        <v>37</v>
      </c>
      <c r="F604" s="2" t="s">
        <v>38</v>
      </c>
      <c r="G604" s="4" t="n">
        <v>50900</v>
      </c>
      <c r="H604" s="3" t="n">
        <v>22</v>
      </c>
      <c r="I604" s="5" t="n">
        <v>37999</v>
      </c>
      <c r="J604" s="2" t="s">
        <v>42</v>
      </c>
      <c r="K604" s="3" t="n">
        <v>4</v>
      </c>
      <c r="L604" s="4" t="n">
        <v>3974.59</v>
      </c>
      <c r="M604" s="4" t="n">
        <v>0</v>
      </c>
      <c r="N604" s="3" t="n">
        <v>36</v>
      </c>
      <c r="O604" s="4" t="n">
        <v>70.76</v>
      </c>
      <c r="P604" s="3" t="n">
        <v>4</v>
      </c>
      <c r="Q604" s="4" t="n">
        <v>7500</v>
      </c>
      <c r="R604" s="4" t="n">
        <v>2473.19</v>
      </c>
      <c r="S604" s="4" t="n">
        <v>254000</v>
      </c>
      <c r="T604" s="4" t="n">
        <v>1880</v>
      </c>
      <c r="U604" s="3" t="n">
        <v>731</v>
      </c>
      <c r="V604" s="2"/>
    </row>
    <row r="605" customFormat="false" ht="15" hidden="false" customHeight="false" outlineLevel="0" collapsed="false">
      <c r="A605" s="2" t="s">
        <v>674</v>
      </c>
      <c r="B605" s="3" t="n">
        <v>39</v>
      </c>
      <c r="C605" s="2" t="s">
        <v>23</v>
      </c>
      <c r="D605" s="2"/>
      <c r="E605" s="2" t="s">
        <v>37</v>
      </c>
      <c r="F605" s="2" t="s">
        <v>26</v>
      </c>
      <c r="G605" s="4" t="n">
        <v>50200</v>
      </c>
      <c r="H605" s="3" t="n">
        <v>9</v>
      </c>
      <c r="I605" s="5" t="n">
        <v>42930</v>
      </c>
      <c r="J605" s="2" t="s">
        <v>27</v>
      </c>
      <c r="K605" s="3" t="n">
        <v>3</v>
      </c>
      <c r="L605" s="4" t="n">
        <v>5694.77</v>
      </c>
      <c r="M605" s="4" t="n">
        <v>28694.33</v>
      </c>
      <c r="N605" s="3" t="n">
        <v>38</v>
      </c>
      <c r="O605" s="4" t="n">
        <v>54.67</v>
      </c>
      <c r="P605" s="3" t="n">
        <v>0</v>
      </c>
      <c r="Q605" s="4" t="n">
        <v>6000</v>
      </c>
      <c r="R605" s="4" t="n">
        <v>1595.62</v>
      </c>
      <c r="S605" s="4" t="n">
        <v>114000</v>
      </c>
      <c r="T605" s="4" t="n">
        <v>533</v>
      </c>
      <c r="U605" s="3" t="n">
        <v>599</v>
      </c>
      <c r="V605" s="3" t="n">
        <v>2</v>
      </c>
    </row>
    <row r="606" customFormat="false" ht="15" hidden="false" customHeight="false" outlineLevel="0" collapsed="false">
      <c r="A606" s="2" t="s">
        <v>675</v>
      </c>
      <c r="B606" s="3" t="n">
        <v>44</v>
      </c>
      <c r="C606" s="2" t="s">
        <v>29</v>
      </c>
      <c r="D606" s="2" t="s">
        <v>100</v>
      </c>
      <c r="E606" s="2" t="s">
        <v>37</v>
      </c>
      <c r="F606" s="2" t="s">
        <v>26</v>
      </c>
      <c r="G606" s="2" t="s">
        <v>153</v>
      </c>
      <c r="H606" s="2"/>
      <c r="I606" s="2"/>
      <c r="J606" s="2" t="s">
        <v>34</v>
      </c>
      <c r="K606" s="3" t="n">
        <v>6</v>
      </c>
      <c r="L606" s="4" t="n">
        <v>3148.52</v>
      </c>
      <c r="M606" s="4" t="n">
        <v>48523.1</v>
      </c>
      <c r="N606" s="3" t="n">
        <v>29</v>
      </c>
      <c r="O606" s="4" t="n">
        <v>27.85</v>
      </c>
      <c r="P606" s="3" t="n">
        <v>3</v>
      </c>
      <c r="Q606" s="4" t="n">
        <v>0</v>
      </c>
      <c r="R606" s="4" t="n">
        <v>0</v>
      </c>
      <c r="S606" s="4" t="n">
        <v>179000</v>
      </c>
      <c r="T606" s="4" t="n">
        <v>1148</v>
      </c>
      <c r="U606" s="3" t="n">
        <v>622</v>
      </c>
      <c r="V606" s="3" t="n">
        <v>0</v>
      </c>
    </row>
    <row r="607" customFormat="false" ht="15" hidden="false" customHeight="false" outlineLevel="0" collapsed="false">
      <c r="A607" s="2" t="s">
        <v>676</v>
      </c>
      <c r="B607" s="3" t="n">
        <v>31</v>
      </c>
      <c r="C607" s="2" t="s">
        <v>29</v>
      </c>
      <c r="D607" s="2" t="s">
        <v>48</v>
      </c>
      <c r="E607" s="2" t="s">
        <v>25</v>
      </c>
      <c r="F607" s="2" t="s">
        <v>26</v>
      </c>
      <c r="G607" s="4" t="n">
        <v>46300</v>
      </c>
      <c r="H607" s="3" t="n">
        <v>3</v>
      </c>
      <c r="I607" s="5" t="n">
        <v>45156</v>
      </c>
      <c r="J607" s="2" t="s">
        <v>27</v>
      </c>
      <c r="K607" s="3" t="n">
        <v>1</v>
      </c>
      <c r="L607" s="4" t="n">
        <v>6996.77</v>
      </c>
      <c r="M607" s="4" t="n">
        <v>16487.98</v>
      </c>
      <c r="N607" s="3" t="n">
        <v>28</v>
      </c>
      <c r="O607" s="4" t="n">
        <v>37.82</v>
      </c>
      <c r="P607" s="3" t="n">
        <v>3</v>
      </c>
      <c r="Q607" s="4" t="n">
        <v>4500</v>
      </c>
      <c r="R607" s="4" t="n">
        <v>1204.28</v>
      </c>
      <c r="S607" s="4" t="n">
        <v>185000</v>
      </c>
      <c r="T607" s="4" t="n">
        <v>1223</v>
      </c>
      <c r="U607" s="3" t="n">
        <v>628</v>
      </c>
      <c r="V607" s="3" t="n">
        <v>0</v>
      </c>
    </row>
    <row r="608" customFormat="false" ht="15" hidden="false" customHeight="false" outlineLevel="0" collapsed="false">
      <c r="A608" s="2" t="s">
        <v>677</v>
      </c>
      <c r="B608" s="3" t="n">
        <v>27</v>
      </c>
      <c r="C608" s="2" t="s">
        <v>23</v>
      </c>
      <c r="D608" s="2" t="s">
        <v>40</v>
      </c>
      <c r="E608" s="2" t="s">
        <v>63</v>
      </c>
      <c r="F608" s="2" t="s">
        <v>38</v>
      </c>
      <c r="G608" s="4" t="n">
        <v>46000</v>
      </c>
      <c r="H608" s="3" t="n">
        <v>3</v>
      </c>
      <c r="I608" s="5" t="n">
        <v>45049</v>
      </c>
      <c r="J608" s="2" t="s">
        <v>34</v>
      </c>
      <c r="K608" s="3" t="n">
        <v>2</v>
      </c>
      <c r="L608" s="4" t="n">
        <v>21669.19</v>
      </c>
      <c r="M608" s="4" t="n">
        <v>9841.6</v>
      </c>
      <c r="N608" s="3" t="n">
        <v>25</v>
      </c>
      <c r="O608" s="4" t="n">
        <v>62.86</v>
      </c>
      <c r="P608" s="3" t="n">
        <v>4</v>
      </c>
      <c r="Q608" s="4" t="n">
        <v>0</v>
      </c>
      <c r="R608" s="4" t="n">
        <v>0</v>
      </c>
      <c r="S608" s="4" t="n">
        <v>0</v>
      </c>
      <c r="T608" s="4" t="n">
        <v>0</v>
      </c>
      <c r="U608" s="3" t="n">
        <v>604</v>
      </c>
      <c r="V608" s="3" t="n">
        <v>1</v>
      </c>
    </row>
    <row r="609" customFormat="false" ht="15" hidden="false" customHeight="false" outlineLevel="0" collapsed="false">
      <c r="A609" s="2" t="s">
        <v>678</v>
      </c>
      <c r="B609" s="3" t="n">
        <v>69</v>
      </c>
      <c r="C609" s="2" t="s">
        <v>23</v>
      </c>
      <c r="D609" s="2" t="s">
        <v>62</v>
      </c>
      <c r="E609" s="2" t="s">
        <v>41</v>
      </c>
      <c r="F609" s="2" t="s">
        <v>26</v>
      </c>
      <c r="G609" s="4" t="n">
        <v>16600</v>
      </c>
      <c r="H609" s="3" t="n">
        <v>5</v>
      </c>
      <c r="I609" s="5" t="n">
        <v>44290</v>
      </c>
      <c r="J609" s="2" t="s">
        <v>27</v>
      </c>
      <c r="K609" s="3" t="n">
        <v>2</v>
      </c>
      <c r="L609" s="4" t="n">
        <v>850.37</v>
      </c>
      <c r="M609" s="4" t="n">
        <v>5884.3</v>
      </c>
      <c r="N609" s="3" t="n">
        <v>18</v>
      </c>
      <c r="O609" s="4" t="n">
        <v>51.58</v>
      </c>
      <c r="P609" s="3" t="n">
        <v>4</v>
      </c>
      <c r="Q609" s="4" t="n">
        <v>2000</v>
      </c>
      <c r="R609" s="4" t="n">
        <v>593.97</v>
      </c>
      <c r="S609" s="2"/>
      <c r="T609" s="2"/>
      <c r="U609" s="3" t="n">
        <v>574</v>
      </c>
      <c r="V609" s="3" t="n">
        <v>0</v>
      </c>
    </row>
    <row r="610" customFormat="false" ht="15" hidden="false" customHeight="false" outlineLevel="0" collapsed="false">
      <c r="A610" s="2" t="s">
        <v>679</v>
      </c>
      <c r="B610" s="3" t="n">
        <v>18</v>
      </c>
      <c r="C610" s="2" t="s">
        <v>23</v>
      </c>
      <c r="D610" s="2" t="s">
        <v>40</v>
      </c>
      <c r="E610" s="2" t="s">
        <v>134</v>
      </c>
      <c r="F610" s="2" t="s">
        <v>38</v>
      </c>
      <c r="G610" s="4" t="n">
        <v>5900</v>
      </c>
      <c r="H610" s="3" t="n">
        <v>0</v>
      </c>
      <c r="I610" s="5" t="n">
        <v>45969</v>
      </c>
      <c r="J610" s="2" t="s">
        <v>46</v>
      </c>
      <c r="K610" s="3" t="n">
        <v>1</v>
      </c>
      <c r="L610" s="4" t="n">
        <v>-947.72</v>
      </c>
      <c r="M610" s="4" t="n">
        <v>0</v>
      </c>
      <c r="N610" s="3" t="n">
        <v>22</v>
      </c>
      <c r="O610" s="4" t="n">
        <v>31.76</v>
      </c>
      <c r="P610" s="3" t="n">
        <v>0</v>
      </c>
      <c r="Q610" s="4" t="n">
        <v>1000</v>
      </c>
      <c r="R610" s="4" t="n">
        <v>93.91</v>
      </c>
      <c r="S610" s="4" t="n">
        <v>0</v>
      </c>
      <c r="T610" s="4" t="n">
        <v>0</v>
      </c>
      <c r="U610" s="3" t="n">
        <v>529</v>
      </c>
      <c r="V610" s="3" t="n">
        <v>0</v>
      </c>
    </row>
    <row r="611" customFormat="false" ht="15" hidden="false" customHeight="false" outlineLevel="0" collapsed="false">
      <c r="A611" s="2" t="s">
        <v>680</v>
      </c>
      <c r="B611" s="3" t="n">
        <v>37</v>
      </c>
      <c r="C611" s="2" t="s">
        <v>29</v>
      </c>
      <c r="D611" s="2" t="s">
        <v>30</v>
      </c>
      <c r="E611" s="2" t="s">
        <v>37</v>
      </c>
      <c r="F611" s="2" t="s">
        <v>60</v>
      </c>
      <c r="G611" s="2"/>
      <c r="H611" s="3" t="n">
        <v>6</v>
      </c>
      <c r="I611" s="5" t="n">
        <v>43975</v>
      </c>
      <c r="J611" s="2" t="s">
        <v>34</v>
      </c>
      <c r="K611" s="3" t="n">
        <v>1</v>
      </c>
      <c r="L611" s="4" t="n">
        <v>4714.08</v>
      </c>
      <c r="M611" s="4" t="n">
        <v>0</v>
      </c>
      <c r="N611" s="3" t="n">
        <v>31</v>
      </c>
      <c r="O611" s="4" t="n">
        <v>38.23</v>
      </c>
      <c r="P611" s="3" t="n">
        <v>1</v>
      </c>
      <c r="Q611" s="4" t="n">
        <v>0</v>
      </c>
      <c r="R611" s="4" t="n">
        <v>0</v>
      </c>
      <c r="S611" s="4" t="n">
        <v>0</v>
      </c>
      <c r="T611" s="4" t="n">
        <v>0</v>
      </c>
      <c r="U611" s="3" t="n">
        <v>678</v>
      </c>
      <c r="V611" s="3" t="n">
        <v>0</v>
      </c>
    </row>
    <row r="612" customFormat="false" ht="15" hidden="false" customHeight="false" outlineLevel="0" collapsed="false">
      <c r="A612" s="2" t="s">
        <v>681</v>
      </c>
      <c r="B612" s="3" t="n">
        <v>66</v>
      </c>
      <c r="C612" s="2" t="s">
        <v>29</v>
      </c>
      <c r="D612" s="2" t="s">
        <v>40</v>
      </c>
      <c r="E612" s="2" t="s">
        <v>41</v>
      </c>
      <c r="F612" s="2" t="s">
        <v>103</v>
      </c>
      <c r="G612" s="4" t="n">
        <v>29000</v>
      </c>
      <c r="H612" s="3" t="n">
        <v>18</v>
      </c>
      <c r="I612" s="5" t="n">
        <v>39576</v>
      </c>
      <c r="J612" s="2" t="s">
        <v>27</v>
      </c>
      <c r="K612" s="3" t="n">
        <v>2</v>
      </c>
      <c r="L612" s="4" t="n">
        <v>3128.78</v>
      </c>
      <c r="M612" s="4" t="n">
        <v>15938.18</v>
      </c>
      <c r="N612" s="3" t="n">
        <v>20</v>
      </c>
      <c r="O612" s="4" t="n">
        <v>35.63</v>
      </c>
      <c r="P612" s="3" t="n">
        <v>6</v>
      </c>
      <c r="Q612" s="4" t="n">
        <v>4000</v>
      </c>
      <c r="R612" s="4" t="n">
        <v>481.16</v>
      </c>
      <c r="S612" s="2"/>
      <c r="T612" s="2"/>
      <c r="U612" s="3" t="n">
        <v>633</v>
      </c>
      <c r="V612" s="3" t="n">
        <v>2</v>
      </c>
    </row>
    <row r="613" customFormat="false" ht="15" hidden="false" customHeight="false" outlineLevel="0" collapsed="false">
      <c r="A613" s="2" t="s">
        <v>682</v>
      </c>
      <c r="B613" s="3" t="n">
        <v>49</v>
      </c>
      <c r="C613" s="2" t="s">
        <v>23</v>
      </c>
      <c r="D613" s="2" t="s">
        <v>40</v>
      </c>
      <c r="E613" s="2" t="s">
        <v>52</v>
      </c>
      <c r="F613" s="2" t="s">
        <v>26</v>
      </c>
      <c r="G613" s="4" t="n">
        <v>18600</v>
      </c>
      <c r="H613" s="3" t="n">
        <v>9</v>
      </c>
      <c r="I613" s="5" t="n">
        <v>42954</v>
      </c>
      <c r="J613" s="2" t="s">
        <v>34</v>
      </c>
      <c r="K613" s="3" t="n">
        <v>2</v>
      </c>
      <c r="L613" s="4" t="n">
        <v>911.18</v>
      </c>
      <c r="M613" s="4" t="n">
        <v>22955.52</v>
      </c>
      <c r="N613" s="3" t="n">
        <v>19</v>
      </c>
      <c r="O613" s="4" t="n">
        <v>69.81</v>
      </c>
      <c r="P613" s="3" t="n">
        <v>0</v>
      </c>
      <c r="Q613" s="4" t="n">
        <v>4500</v>
      </c>
      <c r="R613" s="4" t="n">
        <v>642.33</v>
      </c>
      <c r="S613" s="4" t="n">
        <v>42000</v>
      </c>
      <c r="T613" s="4" t="n">
        <v>224</v>
      </c>
      <c r="U613" s="3" t="n">
        <v>651</v>
      </c>
      <c r="V613" s="3" t="n">
        <v>0</v>
      </c>
    </row>
    <row r="614" customFormat="false" ht="15" hidden="false" customHeight="false" outlineLevel="0" collapsed="false">
      <c r="A614" s="2" t="s">
        <v>683</v>
      </c>
      <c r="B614" s="3" t="n">
        <v>30</v>
      </c>
      <c r="C614" s="2" t="s">
        <v>29</v>
      </c>
      <c r="D614" s="2" t="s">
        <v>100</v>
      </c>
      <c r="E614" s="2" t="s">
        <v>52</v>
      </c>
      <c r="F614" s="2" t="s">
        <v>26</v>
      </c>
      <c r="G614" s="4" t="n">
        <v>19400</v>
      </c>
      <c r="H614" s="3" t="n">
        <v>8</v>
      </c>
      <c r="I614" s="5" t="n">
        <v>43093</v>
      </c>
      <c r="J614" s="2" t="s">
        <v>71</v>
      </c>
      <c r="K614" s="2" t="s">
        <v>142</v>
      </c>
      <c r="L614" s="4" t="n">
        <v>1079.3</v>
      </c>
      <c r="M614" s="4" t="n">
        <v>0</v>
      </c>
      <c r="N614" s="3" t="n">
        <v>27</v>
      </c>
      <c r="O614" s="4" t="n">
        <v>58.97</v>
      </c>
      <c r="P614" s="3" t="n">
        <v>5</v>
      </c>
      <c r="Q614" s="4" t="n">
        <v>3000</v>
      </c>
      <c r="R614" s="4" t="n">
        <v>498.94</v>
      </c>
      <c r="S614" s="4" t="n">
        <v>0</v>
      </c>
      <c r="T614" s="4" t="n">
        <v>0</v>
      </c>
      <c r="U614" s="3" t="n">
        <v>607</v>
      </c>
      <c r="V614" s="3" t="n">
        <v>0</v>
      </c>
    </row>
    <row r="615" customFormat="false" ht="15" hidden="false" customHeight="false" outlineLevel="0" collapsed="false">
      <c r="A615" s="2" t="s">
        <v>684</v>
      </c>
      <c r="B615" s="3" t="n">
        <v>59</v>
      </c>
      <c r="C615" s="2" t="s">
        <v>29</v>
      </c>
      <c r="D615" s="2" t="s">
        <v>56</v>
      </c>
      <c r="E615" s="2" t="s">
        <v>52</v>
      </c>
      <c r="F615" s="2" t="s">
        <v>26</v>
      </c>
      <c r="G615" s="4" t="n">
        <v>17800</v>
      </c>
      <c r="H615" s="3" t="n">
        <v>17</v>
      </c>
      <c r="I615" s="5" t="n">
        <v>39839</v>
      </c>
      <c r="J615" s="2" t="s">
        <v>34</v>
      </c>
      <c r="K615" s="3" t="n">
        <v>1</v>
      </c>
      <c r="L615" s="4" t="n">
        <v>2025.6</v>
      </c>
      <c r="M615" s="4" t="n">
        <v>14078.95</v>
      </c>
      <c r="N615" s="3" t="n">
        <v>19</v>
      </c>
      <c r="O615" s="4" t="n">
        <v>42.08</v>
      </c>
      <c r="P615" s="3" t="n">
        <v>2</v>
      </c>
      <c r="Q615" s="2"/>
      <c r="R615" s="4" t="n">
        <v>215.38</v>
      </c>
      <c r="S615" s="4" t="n">
        <v>0</v>
      </c>
      <c r="T615" s="4" t="n">
        <v>0</v>
      </c>
      <c r="U615" s="3" t="n">
        <v>671</v>
      </c>
      <c r="V615" s="2"/>
    </row>
    <row r="616" customFormat="false" ht="15" hidden="false" customHeight="false" outlineLevel="0" collapsed="false">
      <c r="A616" s="2" t="s">
        <v>685</v>
      </c>
      <c r="B616" s="3" t="n">
        <v>49</v>
      </c>
      <c r="C616" s="2" t="s">
        <v>23</v>
      </c>
      <c r="D616" s="2" t="s">
        <v>40</v>
      </c>
      <c r="E616" s="2" t="s">
        <v>37</v>
      </c>
      <c r="F616" s="2" t="s">
        <v>60</v>
      </c>
      <c r="G616" s="4" t="n">
        <v>41900</v>
      </c>
      <c r="H616" s="3" t="n">
        <v>15</v>
      </c>
      <c r="I616" s="5" t="n">
        <v>40489</v>
      </c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customFormat="false" ht="15" hidden="false" customHeight="false" outlineLevel="0" collapsed="false">
      <c r="A617" s="2" t="s">
        <v>686</v>
      </c>
      <c r="B617" s="3" t="n">
        <v>51</v>
      </c>
      <c r="C617" s="2" t="s">
        <v>23</v>
      </c>
      <c r="D617" s="2" t="s">
        <v>100</v>
      </c>
      <c r="E617" s="2" t="s">
        <v>63</v>
      </c>
      <c r="F617" s="2" t="s">
        <v>26</v>
      </c>
      <c r="G617" s="4" t="n">
        <v>41900</v>
      </c>
      <c r="H617" s="3" t="n">
        <v>12</v>
      </c>
      <c r="I617" s="5" t="n">
        <v>41854</v>
      </c>
      <c r="J617" s="2" t="s">
        <v>34</v>
      </c>
      <c r="K617" s="3" t="n">
        <v>2</v>
      </c>
      <c r="L617" s="4" t="n">
        <v>-684.55</v>
      </c>
      <c r="M617" s="4" t="n">
        <v>27531.63</v>
      </c>
      <c r="N617" s="3" t="n">
        <v>40</v>
      </c>
      <c r="O617" s="4" t="n">
        <v>44.29</v>
      </c>
      <c r="P617" s="3" t="n">
        <v>1</v>
      </c>
      <c r="Q617" s="4" t="n">
        <v>9500</v>
      </c>
      <c r="R617" s="4" t="n">
        <v>1262.74</v>
      </c>
      <c r="S617" s="4" t="n">
        <v>0</v>
      </c>
      <c r="T617" s="4" t="n">
        <v>0</v>
      </c>
      <c r="U617" s="3" t="n">
        <v>661</v>
      </c>
      <c r="V617" s="3" t="n">
        <v>2</v>
      </c>
    </row>
    <row r="618" customFormat="false" ht="15" hidden="false" customHeight="false" outlineLevel="0" collapsed="false">
      <c r="A618" s="2" t="s">
        <v>687</v>
      </c>
      <c r="B618" s="3" t="n">
        <v>45</v>
      </c>
      <c r="C618" s="2" t="s">
        <v>23</v>
      </c>
      <c r="D618" s="2" t="s">
        <v>67</v>
      </c>
      <c r="E618" s="2" t="s">
        <v>52</v>
      </c>
      <c r="F618" s="2" t="s">
        <v>38</v>
      </c>
      <c r="G618" s="4" t="n">
        <v>14200</v>
      </c>
      <c r="H618" s="3" t="n">
        <v>12</v>
      </c>
      <c r="I618" s="5" t="n">
        <v>41563</v>
      </c>
      <c r="J618" s="2" t="s">
        <v>34</v>
      </c>
      <c r="K618" s="3" t="n">
        <v>1</v>
      </c>
      <c r="L618" s="4" t="n">
        <v>213.46</v>
      </c>
      <c r="M618" s="4" t="n">
        <v>10905.68</v>
      </c>
      <c r="N618" s="3" t="n">
        <v>28</v>
      </c>
      <c r="O618" s="4" t="n">
        <v>48.75</v>
      </c>
      <c r="P618" s="3" t="n">
        <v>1</v>
      </c>
      <c r="Q618" s="4" t="n">
        <v>3000</v>
      </c>
      <c r="R618" s="4" t="n">
        <v>1674.38</v>
      </c>
      <c r="S618" s="2"/>
      <c r="T618" s="2"/>
      <c r="U618" s="3" t="n">
        <v>564</v>
      </c>
      <c r="V618" s="3" t="n">
        <v>0</v>
      </c>
    </row>
    <row r="619" customFormat="false" ht="15" hidden="false" customHeight="false" outlineLevel="0" collapsed="false">
      <c r="A619" s="2" t="s">
        <v>688</v>
      </c>
      <c r="B619" s="3" t="n">
        <v>45</v>
      </c>
      <c r="C619" s="2" t="s">
        <v>29</v>
      </c>
      <c r="D619" s="2" t="s">
        <v>108</v>
      </c>
      <c r="E619" s="2" t="s">
        <v>37</v>
      </c>
      <c r="F619" s="2" t="s">
        <v>26</v>
      </c>
      <c r="G619" s="4" t="n">
        <v>32300</v>
      </c>
      <c r="H619" s="3" t="n">
        <v>14</v>
      </c>
      <c r="I619" s="5" t="n">
        <v>41065</v>
      </c>
      <c r="J619" s="2" t="s">
        <v>71</v>
      </c>
      <c r="K619" s="3" t="n">
        <v>3</v>
      </c>
      <c r="L619" s="4" t="n">
        <v>3844.09</v>
      </c>
      <c r="M619" s="2"/>
      <c r="N619" s="3" t="n">
        <v>23</v>
      </c>
      <c r="O619" s="4" t="n">
        <v>48.35</v>
      </c>
      <c r="P619" s="3" t="n">
        <v>6</v>
      </c>
      <c r="Q619" s="4" t="n">
        <v>6500</v>
      </c>
      <c r="R619" s="4" t="n">
        <v>2267.23</v>
      </c>
      <c r="S619" s="4" t="n">
        <v>62000</v>
      </c>
      <c r="T619" s="4" t="n">
        <v>371</v>
      </c>
      <c r="U619" s="3" t="n">
        <v>567</v>
      </c>
      <c r="V619" s="3" t="n">
        <v>1</v>
      </c>
    </row>
    <row r="620" customFormat="false" ht="15" hidden="false" customHeight="false" outlineLevel="0" collapsed="false">
      <c r="A620" s="2" t="s">
        <v>689</v>
      </c>
      <c r="B620" s="3" t="n">
        <v>32</v>
      </c>
      <c r="C620" s="2" t="s">
        <v>23</v>
      </c>
      <c r="D620" s="2" t="s">
        <v>62</v>
      </c>
      <c r="E620" s="2" t="s">
        <v>52</v>
      </c>
      <c r="F620" s="2" t="s">
        <v>26</v>
      </c>
      <c r="G620" s="4" t="n">
        <v>19300</v>
      </c>
      <c r="H620" s="3" t="n">
        <v>10</v>
      </c>
      <c r="I620" s="5" t="n">
        <v>42340</v>
      </c>
      <c r="J620" s="2" t="s">
        <v>46</v>
      </c>
      <c r="K620" s="3" t="n">
        <v>1</v>
      </c>
      <c r="L620" s="2"/>
      <c r="M620" s="4" t="n">
        <v>13380.04</v>
      </c>
      <c r="N620" s="3" t="n">
        <v>22</v>
      </c>
      <c r="O620" s="4" t="n">
        <v>28.41</v>
      </c>
      <c r="P620" s="3" t="n">
        <v>5</v>
      </c>
      <c r="Q620" s="4" t="n">
        <v>2500</v>
      </c>
      <c r="R620" s="4" t="n">
        <v>950.74</v>
      </c>
      <c r="S620" s="2"/>
      <c r="T620" s="2"/>
      <c r="U620" s="3" t="n">
        <v>607</v>
      </c>
      <c r="V620" s="3" t="n">
        <v>0</v>
      </c>
    </row>
    <row r="621" customFormat="false" ht="15" hidden="false" customHeight="false" outlineLevel="0" collapsed="false">
      <c r="A621" s="2" t="s">
        <v>690</v>
      </c>
      <c r="B621" s="3" t="n">
        <v>34</v>
      </c>
      <c r="C621" s="2" t="s">
        <v>23</v>
      </c>
      <c r="D621" s="2" t="s">
        <v>62</v>
      </c>
      <c r="E621" s="2" t="s">
        <v>49</v>
      </c>
      <c r="F621" s="2" t="s">
        <v>26</v>
      </c>
      <c r="G621" s="4" t="n">
        <v>29000</v>
      </c>
      <c r="H621" s="3" t="n">
        <v>5</v>
      </c>
      <c r="I621" s="5" t="n">
        <v>44096</v>
      </c>
      <c r="J621" s="2" t="s">
        <v>42</v>
      </c>
      <c r="K621" s="3" t="n">
        <v>1</v>
      </c>
      <c r="L621" s="4" t="n">
        <v>1619.93</v>
      </c>
      <c r="M621" s="4" t="n">
        <v>13391.44</v>
      </c>
      <c r="N621" s="3" t="n">
        <v>21</v>
      </c>
      <c r="O621" s="4" t="n">
        <v>75.41</v>
      </c>
      <c r="P621" s="3" t="n">
        <v>5</v>
      </c>
      <c r="Q621" s="4" t="n">
        <v>3000</v>
      </c>
      <c r="R621" s="4" t="n">
        <v>1003.59</v>
      </c>
      <c r="S621" s="4" t="n">
        <v>50000</v>
      </c>
      <c r="T621" s="4" t="n">
        <v>363</v>
      </c>
      <c r="U621" s="3" t="n">
        <v>543</v>
      </c>
      <c r="V621" s="3" t="n">
        <v>0</v>
      </c>
    </row>
    <row r="622" customFormat="false" ht="15" hidden="false" customHeight="false" outlineLevel="0" collapsed="false">
      <c r="A622" s="2" t="s">
        <v>691</v>
      </c>
      <c r="B622" s="3" t="n">
        <v>54</v>
      </c>
      <c r="C622" s="2" t="s">
        <v>23</v>
      </c>
      <c r="D622" s="2" t="s">
        <v>40</v>
      </c>
      <c r="E622" s="2" t="s">
        <v>93</v>
      </c>
      <c r="F622" s="2" t="s">
        <v>74</v>
      </c>
      <c r="G622" s="4" t="n">
        <v>3900</v>
      </c>
      <c r="H622" s="3" t="n">
        <v>7</v>
      </c>
      <c r="I622" s="5" t="n">
        <v>43636</v>
      </c>
      <c r="J622" s="2" t="s">
        <v>46</v>
      </c>
      <c r="K622" s="3" t="n">
        <v>1</v>
      </c>
      <c r="L622" s="4" t="n">
        <v>91.64</v>
      </c>
      <c r="M622" s="4" t="n">
        <v>1319.1</v>
      </c>
      <c r="N622" s="3" t="n">
        <v>16</v>
      </c>
      <c r="O622" s="4" t="n">
        <v>30.72</v>
      </c>
      <c r="P622" s="3" t="n">
        <v>4</v>
      </c>
      <c r="Q622" s="4" t="n">
        <v>500</v>
      </c>
      <c r="R622" s="4" t="n">
        <v>7.15</v>
      </c>
      <c r="S622" s="2"/>
      <c r="T622" s="2"/>
      <c r="U622" s="3" t="n">
        <v>504</v>
      </c>
      <c r="V622" s="2"/>
    </row>
    <row r="623" customFormat="false" ht="15" hidden="false" customHeight="false" outlineLevel="0" collapsed="false">
      <c r="A623" s="2" t="s">
        <v>692</v>
      </c>
      <c r="B623" s="3" t="n">
        <v>36</v>
      </c>
      <c r="C623" s="2" t="s">
        <v>29</v>
      </c>
      <c r="D623" s="2" t="s">
        <v>56</v>
      </c>
      <c r="E623" s="2" t="s">
        <v>49</v>
      </c>
      <c r="F623" s="2" t="s">
        <v>38</v>
      </c>
      <c r="G623" s="4" t="n">
        <v>31500</v>
      </c>
      <c r="H623" s="3" t="n">
        <v>4</v>
      </c>
      <c r="I623" s="5" t="n">
        <v>44642</v>
      </c>
      <c r="J623" s="2" t="s">
        <v>27</v>
      </c>
      <c r="K623" s="3" t="n">
        <v>2</v>
      </c>
      <c r="L623" s="4" t="n">
        <v>4118.98</v>
      </c>
      <c r="M623" s="4" t="n">
        <v>0</v>
      </c>
      <c r="N623" s="3" t="n">
        <v>34</v>
      </c>
      <c r="O623" s="4" t="n">
        <v>49.61</v>
      </c>
      <c r="P623" s="3" t="n">
        <v>4</v>
      </c>
      <c r="Q623" s="4" t="n">
        <v>3500</v>
      </c>
      <c r="R623" s="4" t="n">
        <v>382.2</v>
      </c>
      <c r="S623" s="4" t="n">
        <v>63000</v>
      </c>
      <c r="T623" s="4" t="n">
        <v>387</v>
      </c>
      <c r="U623" s="3" t="n">
        <v>639</v>
      </c>
      <c r="V623" s="2"/>
    </row>
    <row r="624" customFormat="false" ht="15" hidden="false" customHeight="false" outlineLevel="0" collapsed="false">
      <c r="A624" s="2" t="s">
        <v>693</v>
      </c>
      <c r="B624" s="3" t="n">
        <v>48</v>
      </c>
      <c r="C624" s="2" t="s">
        <v>29</v>
      </c>
      <c r="D624" s="2" t="s">
        <v>51</v>
      </c>
      <c r="E624" s="2" t="s">
        <v>37</v>
      </c>
      <c r="F624" s="2" t="s">
        <v>26</v>
      </c>
      <c r="G624" s="4" t="n">
        <v>58700</v>
      </c>
      <c r="H624" s="3" t="n">
        <v>6</v>
      </c>
      <c r="I624" s="5" t="n">
        <v>43852</v>
      </c>
      <c r="J624" s="2" t="s">
        <v>27</v>
      </c>
      <c r="K624" s="3" t="n">
        <v>1</v>
      </c>
      <c r="L624" s="4" t="n">
        <v>39769.93</v>
      </c>
      <c r="M624" s="4" t="n">
        <v>0</v>
      </c>
      <c r="N624" s="3" t="n">
        <v>28</v>
      </c>
      <c r="O624" s="4" t="n">
        <v>59.08</v>
      </c>
      <c r="P624" s="3" t="n">
        <v>4</v>
      </c>
      <c r="Q624" s="4" t="n">
        <v>14000</v>
      </c>
      <c r="R624" s="4" t="n">
        <v>2896.23</v>
      </c>
      <c r="S624" s="4" t="n">
        <v>0</v>
      </c>
      <c r="T624" s="4" t="n">
        <v>0</v>
      </c>
      <c r="U624" s="3" t="n">
        <v>592</v>
      </c>
      <c r="V624" s="2"/>
    </row>
    <row r="625" customFormat="false" ht="15" hidden="false" customHeight="false" outlineLevel="0" collapsed="false">
      <c r="A625" s="2" t="s">
        <v>694</v>
      </c>
      <c r="B625" s="3" t="n">
        <v>67</v>
      </c>
      <c r="C625" s="2" t="s">
        <v>23</v>
      </c>
      <c r="D625" s="2" t="s">
        <v>44</v>
      </c>
      <c r="E625" s="2" t="s">
        <v>41</v>
      </c>
      <c r="F625" s="2" t="s">
        <v>26</v>
      </c>
      <c r="G625" s="4" t="n">
        <v>35600</v>
      </c>
      <c r="H625" s="3" t="n">
        <v>24</v>
      </c>
      <c r="I625" s="5" t="n">
        <v>37351</v>
      </c>
      <c r="J625" s="2" t="s">
        <v>27</v>
      </c>
      <c r="K625" s="3" t="n">
        <v>4</v>
      </c>
      <c r="L625" s="4" t="n">
        <v>3434.54</v>
      </c>
      <c r="M625" s="4" t="n">
        <v>0</v>
      </c>
      <c r="N625" s="3" t="n">
        <v>28</v>
      </c>
      <c r="O625" s="4" t="n">
        <v>65.81</v>
      </c>
      <c r="P625" s="3" t="n">
        <v>5</v>
      </c>
      <c r="Q625" s="4" t="n">
        <v>0</v>
      </c>
      <c r="R625" s="4" t="n">
        <v>0</v>
      </c>
      <c r="S625" s="4" t="n">
        <v>0</v>
      </c>
      <c r="T625" s="4" t="n">
        <v>0</v>
      </c>
      <c r="U625" s="3" t="n">
        <v>741</v>
      </c>
      <c r="V625" s="3" t="n">
        <v>0</v>
      </c>
    </row>
    <row r="626" customFormat="false" ht="15" hidden="false" customHeight="false" outlineLevel="0" collapsed="false">
      <c r="A626" s="2" t="s">
        <v>695</v>
      </c>
      <c r="B626" s="3" t="n">
        <v>48</v>
      </c>
      <c r="C626" s="2" t="s">
        <v>23</v>
      </c>
      <c r="D626" s="2" t="s">
        <v>51</v>
      </c>
      <c r="E626" s="2" t="s">
        <v>25</v>
      </c>
      <c r="F626" s="2" t="s">
        <v>26</v>
      </c>
      <c r="G626" s="4" t="n">
        <v>37000</v>
      </c>
      <c r="H626" s="3" t="n">
        <v>8</v>
      </c>
      <c r="I626" s="5" t="n">
        <v>43090</v>
      </c>
      <c r="J626" s="2" t="s">
        <v>27</v>
      </c>
      <c r="K626" s="3" t="n">
        <v>2</v>
      </c>
      <c r="L626" s="4" t="n">
        <v>2759.58</v>
      </c>
      <c r="M626" s="4" t="n">
        <v>0</v>
      </c>
      <c r="N626" s="3" t="n">
        <v>20</v>
      </c>
      <c r="O626" s="4" t="n">
        <v>47.94</v>
      </c>
      <c r="P626" s="3" t="n">
        <v>3</v>
      </c>
      <c r="Q626" s="4" t="n">
        <v>9000</v>
      </c>
      <c r="R626" s="4" t="n">
        <v>1175.85</v>
      </c>
      <c r="S626" s="2"/>
      <c r="T626" s="2"/>
      <c r="U626" s="3" t="n">
        <v>618</v>
      </c>
      <c r="V626" s="3" t="n">
        <v>0</v>
      </c>
    </row>
    <row r="627" customFormat="false" ht="15" hidden="false" customHeight="false" outlineLevel="0" collapsed="false">
      <c r="A627" s="2" t="s">
        <v>696</v>
      </c>
      <c r="B627" s="3" t="n">
        <v>30</v>
      </c>
      <c r="C627" s="2" t="s">
        <v>23</v>
      </c>
      <c r="D627" s="2" t="s">
        <v>44</v>
      </c>
      <c r="E627" s="2" t="s">
        <v>37</v>
      </c>
      <c r="F627" s="2" t="s">
        <v>26</v>
      </c>
      <c r="G627" s="4" t="n">
        <v>24400</v>
      </c>
      <c r="H627" s="3" t="n">
        <v>9</v>
      </c>
      <c r="I627" s="5" t="n">
        <v>42630</v>
      </c>
      <c r="J627" s="2" t="s">
        <v>34</v>
      </c>
      <c r="K627" s="3" t="n">
        <v>3</v>
      </c>
      <c r="L627" s="4" t="n">
        <v>4169.77</v>
      </c>
      <c r="M627" s="4" t="n">
        <v>6230.44</v>
      </c>
      <c r="N627" s="3" t="n">
        <v>24</v>
      </c>
      <c r="O627" s="4" t="n">
        <v>22.5</v>
      </c>
      <c r="P627" s="3" t="n">
        <v>1</v>
      </c>
      <c r="Q627" s="4" t="n">
        <v>5500</v>
      </c>
      <c r="R627" s="4" t="n">
        <v>1473.28</v>
      </c>
      <c r="S627" s="4" t="n">
        <v>66000</v>
      </c>
      <c r="T627" s="4" t="n">
        <v>478</v>
      </c>
      <c r="U627" s="3" t="n">
        <v>596</v>
      </c>
      <c r="V627" s="3" t="n">
        <v>0</v>
      </c>
    </row>
    <row r="628" customFormat="false" ht="15" hidden="false" customHeight="false" outlineLevel="0" collapsed="false">
      <c r="A628" s="2" t="s">
        <v>697</v>
      </c>
      <c r="B628" s="3" t="n">
        <v>60</v>
      </c>
      <c r="C628" s="2" t="s">
        <v>29</v>
      </c>
      <c r="D628" s="2" t="s">
        <v>56</v>
      </c>
      <c r="E628" s="2" t="s">
        <v>37</v>
      </c>
      <c r="F628" s="2" t="s">
        <v>26</v>
      </c>
      <c r="G628" s="4" t="n">
        <v>26500</v>
      </c>
      <c r="H628" s="3" t="n">
        <v>14</v>
      </c>
      <c r="I628" s="5" t="n">
        <v>41019</v>
      </c>
      <c r="J628" s="2" t="s">
        <v>42</v>
      </c>
      <c r="K628" s="3" t="n">
        <v>1</v>
      </c>
      <c r="L628" s="4" t="n">
        <v>2890.26</v>
      </c>
      <c r="M628" s="4" t="n">
        <v>26565.31</v>
      </c>
      <c r="N628" s="3" t="n">
        <v>17</v>
      </c>
      <c r="O628" s="4" t="n">
        <v>31.03</v>
      </c>
      <c r="P628" s="3" t="n">
        <v>4</v>
      </c>
      <c r="Q628" s="4" t="n">
        <v>3000</v>
      </c>
      <c r="R628" s="4" t="n">
        <v>560.32</v>
      </c>
      <c r="S628" s="4" t="n">
        <v>103000</v>
      </c>
      <c r="T628" s="4" t="n">
        <v>526</v>
      </c>
      <c r="U628" s="3" t="n">
        <v>628</v>
      </c>
      <c r="V628" s="3" t="n">
        <v>0</v>
      </c>
    </row>
    <row r="629" customFormat="false" ht="15" hidden="false" customHeight="false" outlineLevel="0" collapsed="false">
      <c r="A629" s="2" t="s">
        <v>698</v>
      </c>
      <c r="B629" s="3" t="n">
        <v>0</v>
      </c>
      <c r="C629" s="2" t="s">
        <v>23</v>
      </c>
      <c r="D629" s="2" t="s">
        <v>56</v>
      </c>
      <c r="E629" s="2" t="s">
        <v>37</v>
      </c>
      <c r="F629" s="2" t="s">
        <v>26</v>
      </c>
      <c r="G629" s="4" t="n">
        <v>31500</v>
      </c>
      <c r="H629" s="3" t="n">
        <v>19</v>
      </c>
      <c r="I629" s="5" t="n">
        <v>39164</v>
      </c>
      <c r="J629" s="2" t="s">
        <v>27</v>
      </c>
      <c r="K629" s="3" t="n">
        <v>2</v>
      </c>
      <c r="L629" s="4" t="n">
        <v>1502.57</v>
      </c>
      <c r="M629" s="4" t="n">
        <v>30420.72</v>
      </c>
      <c r="N629" s="3" t="n">
        <v>21</v>
      </c>
      <c r="O629" s="4" t="n">
        <v>66.31</v>
      </c>
      <c r="P629" s="3" t="n">
        <v>4</v>
      </c>
      <c r="Q629" s="4" t="n">
        <v>0</v>
      </c>
      <c r="R629" s="4" t="n">
        <v>0</v>
      </c>
      <c r="S629" s="4" t="n">
        <v>0</v>
      </c>
      <c r="T629" s="4" t="n">
        <v>0</v>
      </c>
      <c r="U629" s="3" t="n">
        <v>720</v>
      </c>
      <c r="V629" s="2"/>
    </row>
    <row r="630" customFormat="false" ht="15" hidden="false" customHeight="false" outlineLevel="0" collapsed="false">
      <c r="A630" s="2" t="s">
        <v>699</v>
      </c>
      <c r="B630" s="3" t="n">
        <v>37</v>
      </c>
      <c r="C630" s="2" t="s">
        <v>29</v>
      </c>
      <c r="D630" s="2" t="s">
        <v>40</v>
      </c>
      <c r="E630" s="2" t="s">
        <v>52</v>
      </c>
      <c r="F630" s="2" t="s">
        <v>26</v>
      </c>
      <c r="G630" s="4" t="n">
        <v>16900</v>
      </c>
      <c r="H630" s="3" t="n">
        <v>2</v>
      </c>
      <c r="I630" s="5" t="n">
        <v>45272</v>
      </c>
      <c r="J630" s="2" t="s">
        <v>27</v>
      </c>
      <c r="K630" s="3" t="n">
        <v>2</v>
      </c>
      <c r="L630" s="4" t="n">
        <v>469.09</v>
      </c>
      <c r="M630" s="4" t="n">
        <v>0</v>
      </c>
      <c r="N630" s="3" t="n">
        <v>27</v>
      </c>
      <c r="O630" s="4" t="n">
        <v>44.32</v>
      </c>
      <c r="P630" s="3" t="n">
        <v>3</v>
      </c>
      <c r="Q630" s="4" t="n">
        <v>2000</v>
      </c>
      <c r="R630" s="4" t="n">
        <v>222.82</v>
      </c>
      <c r="S630" s="4" t="n">
        <v>0</v>
      </c>
      <c r="T630" s="4" t="n">
        <v>0</v>
      </c>
      <c r="U630" s="2"/>
      <c r="V630" s="3" t="n">
        <v>0</v>
      </c>
    </row>
    <row r="631" customFormat="false" ht="15" hidden="false" customHeight="false" outlineLevel="0" collapsed="false">
      <c r="A631" s="2" t="s">
        <v>700</v>
      </c>
      <c r="B631" s="3" t="n">
        <v>22</v>
      </c>
      <c r="C631" s="2" t="s">
        <v>23</v>
      </c>
      <c r="D631" s="2" t="s">
        <v>100</v>
      </c>
      <c r="E631" s="2" t="s">
        <v>134</v>
      </c>
      <c r="F631" s="2" t="s">
        <v>38</v>
      </c>
      <c r="G631" s="4" t="n">
        <v>5000</v>
      </c>
      <c r="H631" s="3" t="n">
        <v>2</v>
      </c>
      <c r="I631" s="5" t="n">
        <v>45335</v>
      </c>
      <c r="J631" s="2" t="s">
        <v>34</v>
      </c>
      <c r="K631" s="3" t="n">
        <v>1</v>
      </c>
      <c r="L631" s="4" t="n">
        <v>977.75</v>
      </c>
      <c r="M631" s="4" t="n">
        <v>3712.13</v>
      </c>
      <c r="N631" s="3" t="n">
        <v>22</v>
      </c>
      <c r="O631" s="4" t="n">
        <v>33.41</v>
      </c>
      <c r="P631" s="3" t="n">
        <v>1</v>
      </c>
      <c r="Q631" s="4" t="n">
        <v>0</v>
      </c>
      <c r="R631" s="4" t="n">
        <v>0</v>
      </c>
      <c r="S631" s="4" t="n">
        <v>0</v>
      </c>
      <c r="T631" s="4" t="n">
        <v>0</v>
      </c>
      <c r="U631" s="3" t="n">
        <v>510</v>
      </c>
      <c r="V631" s="3" t="n">
        <v>0</v>
      </c>
    </row>
    <row r="632" customFormat="false" ht="15" hidden="false" customHeight="false" outlineLevel="0" collapsed="false">
      <c r="A632" s="2" t="s">
        <v>701</v>
      </c>
      <c r="B632" s="3" t="n">
        <v>63</v>
      </c>
      <c r="C632" s="2" t="s">
        <v>23</v>
      </c>
      <c r="D632" s="2" t="s">
        <v>40</v>
      </c>
      <c r="E632" s="2" t="s">
        <v>52</v>
      </c>
      <c r="F632" s="2" t="s">
        <v>26</v>
      </c>
      <c r="G632" s="4" t="n">
        <v>12900</v>
      </c>
      <c r="H632" s="3" t="n">
        <v>12</v>
      </c>
      <c r="I632" s="5" t="n">
        <v>41787</v>
      </c>
      <c r="J632" s="2" t="s">
        <v>46</v>
      </c>
      <c r="K632" s="3" t="n">
        <v>2</v>
      </c>
      <c r="L632" s="4" t="n">
        <v>1117.08</v>
      </c>
      <c r="M632" s="4" t="n">
        <v>13579.56</v>
      </c>
      <c r="N632" s="3" t="n">
        <v>30</v>
      </c>
      <c r="O632" s="4" t="n">
        <v>56.85</v>
      </c>
      <c r="P632" s="2"/>
      <c r="Q632" s="4" t="n">
        <v>1500</v>
      </c>
      <c r="R632" s="4" t="n">
        <v>443.03</v>
      </c>
      <c r="S632" s="2"/>
      <c r="T632" s="2"/>
      <c r="U632" s="3" t="n">
        <v>700</v>
      </c>
      <c r="V632" s="3" t="n">
        <v>0</v>
      </c>
    </row>
    <row r="633" customFormat="false" ht="15" hidden="false" customHeight="false" outlineLevel="0" collapsed="false">
      <c r="A633" s="2" t="s">
        <v>702</v>
      </c>
      <c r="B633" s="3" t="n">
        <v>52</v>
      </c>
      <c r="C633" s="2" t="s">
        <v>29</v>
      </c>
      <c r="D633" s="2" t="s">
        <v>54</v>
      </c>
      <c r="E633" s="2" t="s">
        <v>63</v>
      </c>
      <c r="F633" s="2" t="s">
        <v>60</v>
      </c>
      <c r="G633" s="2" t="s">
        <v>153</v>
      </c>
      <c r="H633" s="3" t="n">
        <v>17</v>
      </c>
      <c r="I633" s="5" t="n">
        <v>39766</v>
      </c>
      <c r="J633" s="2" t="s">
        <v>46</v>
      </c>
      <c r="K633" s="3" t="n">
        <v>2</v>
      </c>
      <c r="L633" s="4" t="n">
        <v>20568.94</v>
      </c>
      <c r="M633" s="4" t="n">
        <v>71520.31</v>
      </c>
      <c r="N633" s="3" t="n">
        <v>36</v>
      </c>
      <c r="O633" s="4" t="n">
        <v>70.88</v>
      </c>
      <c r="P633" s="3" t="n">
        <v>2</v>
      </c>
      <c r="Q633" s="4" t="n">
        <v>13500</v>
      </c>
      <c r="R633" s="4" t="n">
        <v>540.99</v>
      </c>
      <c r="S633" s="4" t="n">
        <v>263000</v>
      </c>
      <c r="T633" s="4" t="n">
        <v>1501</v>
      </c>
      <c r="U633" s="3" t="n">
        <v>635</v>
      </c>
      <c r="V633" s="2"/>
    </row>
    <row r="634" customFormat="false" ht="15" hidden="false" customHeight="false" outlineLevel="0" collapsed="false">
      <c r="A634" s="2" t="s">
        <v>703</v>
      </c>
      <c r="B634" s="3" t="n">
        <v>53</v>
      </c>
      <c r="C634" s="2" t="s">
        <v>29</v>
      </c>
      <c r="D634" s="2" t="s">
        <v>44</v>
      </c>
      <c r="E634" s="2" t="s">
        <v>31</v>
      </c>
      <c r="F634" s="2" t="s">
        <v>26</v>
      </c>
      <c r="G634" s="2"/>
      <c r="H634" s="3" t="n">
        <v>21</v>
      </c>
      <c r="I634" s="5" t="n">
        <v>38290</v>
      </c>
      <c r="J634" s="2" t="s">
        <v>46</v>
      </c>
      <c r="K634" s="3" t="n">
        <v>3</v>
      </c>
      <c r="L634" s="4" t="n">
        <v>8775.21</v>
      </c>
      <c r="M634" s="4" t="n">
        <v>0</v>
      </c>
      <c r="N634" s="3" t="n">
        <v>57</v>
      </c>
      <c r="O634" s="4" t="n">
        <v>111.99</v>
      </c>
      <c r="P634" s="3" t="n">
        <v>2</v>
      </c>
      <c r="Q634" s="2"/>
      <c r="R634" s="4" t="n">
        <v>138.49</v>
      </c>
      <c r="S634" s="4" t="n">
        <v>0</v>
      </c>
      <c r="T634" s="4" t="n">
        <v>0</v>
      </c>
      <c r="U634" s="3" t="n">
        <v>734</v>
      </c>
      <c r="V634" s="3" t="n">
        <v>0</v>
      </c>
    </row>
    <row r="635" customFormat="false" ht="15" hidden="false" customHeight="false" outlineLevel="0" collapsed="false">
      <c r="A635" s="2" t="s">
        <v>704</v>
      </c>
      <c r="B635" s="3" t="n">
        <v>48</v>
      </c>
      <c r="C635" s="2" t="s">
        <v>29</v>
      </c>
      <c r="D635" s="2" t="s">
        <v>67</v>
      </c>
      <c r="E635" s="2" t="s">
        <v>25</v>
      </c>
      <c r="F635" s="2" t="s">
        <v>26</v>
      </c>
      <c r="G635" s="4" t="n">
        <v>38400</v>
      </c>
      <c r="H635" s="3" t="n">
        <v>12</v>
      </c>
      <c r="I635" s="5" t="n">
        <v>41685</v>
      </c>
      <c r="J635" s="2" t="s">
        <v>34</v>
      </c>
      <c r="K635" s="3" t="n">
        <v>2</v>
      </c>
      <c r="L635" s="4" t="n">
        <v>-1732.18</v>
      </c>
      <c r="M635" s="2"/>
      <c r="N635" s="3" t="n">
        <v>32</v>
      </c>
      <c r="O635" s="4" t="n">
        <v>56.69</v>
      </c>
      <c r="P635" s="3" t="n">
        <v>1</v>
      </c>
      <c r="Q635" s="2"/>
      <c r="R635" s="2"/>
      <c r="S635" s="4" t="n">
        <v>0</v>
      </c>
      <c r="T635" s="4" t="n">
        <v>0</v>
      </c>
      <c r="U635" s="3" t="n">
        <v>609</v>
      </c>
      <c r="V635" s="2"/>
    </row>
    <row r="636" customFormat="false" ht="15" hidden="false" customHeight="false" outlineLevel="0" collapsed="false">
      <c r="A636" s="2" t="s">
        <v>705</v>
      </c>
      <c r="B636" s="3" t="n">
        <v>53</v>
      </c>
      <c r="C636" s="2" t="s">
        <v>29</v>
      </c>
      <c r="D636" s="2"/>
      <c r="E636" s="2" t="s">
        <v>31</v>
      </c>
      <c r="F636" s="2" t="s">
        <v>26</v>
      </c>
      <c r="G636" s="4" t="n">
        <v>75600</v>
      </c>
      <c r="H636" s="3" t="n">
        <v>16</v>
      </c>
      <c r="I636" s="5" t="n">
        <v>40366</v>
      </c>
      <c r="J636" s="2" t="s">
        <v>46</v>
      </c>
      <c r="K636" s="3" t="n">
        <v>3</v>
      </c>
      <c r="L636" s="4" t="n">
        <v>5507.97</v>
      </c>
      <c r="M636" s="4" t="n">
        <v>38593.54</v>
      </c>
      <c r="N636" s="3" t="n">
        <v>37</v>
      </c>
      <c r="O636" s="4" t="n">
        <v>154.24</v>
      </c>
      <c r="P636" s="3" t="n">
        <v>6</v>
      </c>
      <c r="Q636" s="4" t="n">
        <v>15000</v>
      </c>
      <c r="R636" s="4" t="n">
        <v>5177.39</v>
      </c>
      <c r="S636" s="2"/>
      <c r="T636" s="2"/>
      <c r="U636" s="3" t="n">
        <v>718</v>
      </c>
      <c r="V636" s="3" t="n">
        <v>0</v>
      </c>
    </row>
    <row r="637" customFormat="false" ht="15" hidden="false" customHeight="false" outlineLevel="0" collapsed="false">
      <c r="A637" s="2" t="s">
        <v>706</v>
      </c>
      <c r="B637" s="3" t="n">
        <v>37</v>
      </c>
      <c r="C637" s="2" t="s">
        <v>23</v>
      </c>
      <c r="D637" s="2" t="s">
        <v>40</v>
      </c>
      <c r="E637" s="2" t="s">
        <v>31</v>
      </c>
      <c r="F637" s="2" t="s">
        <v>26</v>
      </c>
      <c r="G637" s="2"/>
      <c r="H637" s="3" t="n">
        <v>3</v>
      </c>
      <c r="I637" s="5" t="n">
        <v>44971</v>
      </c>
      <c r="J637" s="2" t="s">
        <v>46</v>
      </c>
      <c r="K637" s="3" t="n">
        <v>2</v>
      </c>
      <c r="L637" s="4" t="n">
        <v>8755.57</v>
      </c>
      <c r="M637" s="4" t="n">
        <v>20205.84</v>
      </c>
      <c r="N637" s="3" t="n">
        <v>52</v>
      </c>
      <c r="O637" s="4" t="n">
        <v>55.7</v>
      </c>
      <c r="P637" s="3" t="n">
        <v>6</v>
      </c>
      <c r="Q637" s="4" t="n">
        <v>0</v>
      </c>
      <c r="R637" s="4" t="n">
        <v>0</v>
      </c>
      <c r="S637" s="4" t="n">
        <v>304000</v>
      </c>
      <c r="T637" s="4" t="n">
        <v>2071</v>
      </c>
      <c r="U637" s="3" t="n">
        <v>633</v>
      </c>
      <c r="V637" s="3" t="n">
        <v>0</v>
      </c>
    </row>
    <row r="638" customFormat="false" ht="15" hidden="false" customHeight="false" outlineLevel="0" collapsed="false">
      <c r="A638" s="2" t="s">
        <v>707</v>
      </c>
      <c r="B638" s="3" t="n">
        <v>56</v>
      </c>
      <c r="C638" s="2" t="s">
        <v>23</v>
      </c>
      <c r="D638" s="2" t="s">
        <v>77</v>
      </c>
      <c r="E638" s="2" t="s">
        <v>52</v>
      </c>
      <c r="F638" s="2" t="s">
        <v>26</v>
      </c>
      <c r="G638" s="4" t="n">
        <v>19800</v>
      </c>
      <c r="H638" s="2"/>
      <c r="I638" s="5" t="n">
        <v>45780</v>
      </c>
      <c r="J638" s="2" t="s">
        <v>46</v>
      </c>
      <c r="K638" s="3" t="n">
        <v>2</v>
      </c>
      <c r="L638" s="4" t="n">
        <v>2420.57</v>
      </c>
      <c r="M638" s="4" t="n">
        <v>0</v>
      </c>
      <c r="N638" s="3" t="n">
        <v>33</v>
      </c>
      <c r="O638" s="4" t="n">
        <v>34.6</v>
      </c>
      <c r="P638" s="3" t="n">
        <v>2</v>
      </c>
      <c r="Q638" s="4" t="n">
        <v>2000</v>
      </c>
      <c r="R638" s="4" t="n">
        <v>347.02</v>
      </c>
      <c r="S638" s="4" t="n">
        <v>0</v>
      </c>
      <c r="T638" s="4" t="n">
        <v>0</v>
      </c>
      <c r="U638" s="3" t="n">
        <v>622</v>
      </c>
      <c r="V638" s="3" t="n">
        <v>0</v>
      </c>
    </row>
    <row r="639" customFormat="false" ht="15" hidden="false" customHeight="false" outlineLevel="0" collapsed="false">
      <c r="A639" s="2" t="s">
        <v>708</v>
      </c>
      <c r="B639" s="3" t="n">
        <v>50</v>
      </c>
      <c r="C639" s="2" t="s">
        <v>29</v>
      </c>
      <c r="D639" s="2" t="s">
        <v>54</v>
      </c>
      <c r="E639" s="2" t="s">
        <v>63</v>
      </c>
      <c r="F639" s="2" t="s">
        <v>38</v>
      </c>
      <c r="G639" s="4" t="n">
        <v>72200</v>
      </c>
      <c r="H639" s="3" t="n">
        <v>16</v>
      </c>
      <c r="I639" s="5" t="n">
        <v>40324</v>
      </c>
      <c r="J639" s="2" t="s">
        <v>46</v>
      </c>
      <c r="K639" s="3" t="n">
        <v>2</v>
      </c>
      <c r="L639" s="4" t="n">
        <v>19570.51</v>
      </c>
      <c r="M639" s="4" t="n">
        <v>110633.87</v>
      </c>
      <c r="N639" s="2"/>
      <c r="O639" s="4" t="n">
        <v>43.06</v>
      </c>
      <c r="P639" s="3" t="n">
        <v>3</v>
      </c>
      <c r="Q639" s="4" t="n">
        <v>7500</v>
      </c>
      <c r="R639" s="4" t="n">
        <v>972.62</v>
      </c>
      <c r="S639" s="4" t="n">
        <v>0</v>
      </c>
      <c r="T639" s="4" t="n">
        <v>0</v>
      </c>
      <c r="U639" s="3" t="n">
        <v>689</v>
      </c>
      <c r="V639" s="2"/>
    </row>
    <row r="640" customFormat="false" ht="15" hidden="false" customHeight="false" outlineLevel="0" collapsed="false">
      <c r="A640" s="2" t="s">
        <v>709</v>
      </c>
      <c r="B640" s="3" t="n">
        <v>85</v>
      </c>
      <c r="C640" s="2" t="s">
        <v>23</v>
      </c>
      <c r="D640" s="2" t="s">
        <v>54</v>
      </c>
      <c r="E640" s="2" t="s">
        <v>41</v>
      </c>
      <c r="F640" s="2" t="s">
        <v>60</v>
      </c>
      <c r="G640" s="4" t="n">
        <v>25200</v>
      </c>
      <c r="H640" s="3" t="n">
        <v>3</v>
      </c>
      <c r="I640" s="5" t="n">
        <v>44913</v>
      </c>
      <c r="J640" s="2" t="s">
        <v>46</v>
      </c>
      <c r="K640" s="3" t="n">
        <v>3</v>
      </c>
      <c r="L640" s="4" t="n">
        <v>2348.56</v>
      </c>
      <c r="M640" s="4" t="n">
        <v>0</v>
      </c>
      <c r="N640" s="3" t="n">
        <v>19</v>
      </c>
      <c r="O640" s="4" t="n">
        <v>62.22</v>
      </c>
      <c r="P640" s="3" t="n">
        <v>3</v>
      </c>
      <c r="Q640" s="4" t="n">
        <v>5000</v>
      </c>
      <c r="R640" s="4" t="n">
        <v>1962.94</v>
      </c>
      <c r="S640" s="2"/>
      <c r="T640" s="2"/>
      <c r="U640" s="3" t="n">
        <v>620</v>
      </c>
      <c r="V640" s="3" t="n">
        <v>0</v>
      </c>
    </row>
    <row r="641" customFormat="false" ht="15" hidden="false" customHeight="false" outlineLevel="0" collapsed="false">
      <c r="A641" s="2" t="s">
        <v>710</v>
      </c>
      <c r="B641" s="3" t="n">
        <v>28</v>
      </c>
      <c r="C641" s="2" t="s">
        <v>23</v>
      </c>
      <c r="D641" s="2" t="s">
        <v>56</v>
      </c>
      <c r="E641" s="2" t="s">
        <v>49</v>
      </c>
      <c r="F641" s="2" t="s">
        <v>38</v>
      </c>
      <c r="G641" s="4" t="n">
        <v>25200</v>
      </c>
      <c r="H641" s="3" t="n">
        <v>3</v>
      </c>
      <c r="I641" s="5" t="n">
        <v>45175</v>
      </c>
      <c r="J641" s="2" t="s">
        <v>46</v>
      </c>
      <c r="K641" s="3" t="n">
        <v>2</v>
      </c>
      <c r="L641" s="4" t="n">
        <v>6616.98</v>
      </c>
      <c r="M641" s="4" t="n">
        <v>6865.45</v>
      </c>
      <c r="N641" s="3" t="n">
        <v>9999</v>
      </c>
      <c r="O641" s="4" t="n">
        <v>87.16</v>
      </c>
      <c r="P641" s="3" t="n">
        <v>1</v>
      </c>
      <c r="Q641" s="4" t="n">
        <v>6000</v>
      </c>
      <c r="R641" s="4" t="n">
        <v>2703.11</v>
      </c>
      <c r="S641" s="4" t="n">
        <v>107000</v>
      </c>
      <c r="T641" s="4" t="n">
        <v>588</v>
      </c>
      <c r="U641" s="3" t="n">
        <v>586</v>
      </c>
      <c r="V641" s="3" t="n">
        <v>1</v>
      </c>
    </row>
    <row r="642" customFormat="false" ht="15" hidden="false" customHeight="false" outlineLevel="0" collapsed="false">
      <c r="A642" s="2" t="s">
        <v>711</v>
      </c>
      <c r="B642" s="3" t="n">
        <v>51</v>
      </c>
      <c r="C642" s="2" t="s">
        <v>29</v>
      </c>
      <c r="D642" s="2" t="s">
        <v>40</v>
      </c>
      <c r="E642" s="2" t="s">
        <v>37</v>
      </c>
      <c r="F642" s="2" t="s">
        <v>26</v>
      </c>
      <c r="G642" s="4" t="n">
        <v>30300</v>
      </c>
      <c r="H642" s="3" t="n">
        <v>10</v>
      </c>
      <c r="I642" s="5" t="n">
        <v>25569</v>
      </c>
      <c r="J642" s="2" t="s">
        <v>46</v>
      </c>
      <c r="K642" s="3" t="n">
        <v>3</v>
      </c>
      <c r="L642" s="4" t="n">
        <v>2676.61</v>
      </c>
      <c r="M642" s="4" t="n">
        <v>9556.78</v>
      </c>
      <c r="N642" s="3" t="n">
        <v>30</v>
      </c>
      <c r="O642" s="4" t="n">
        <v>50.77</v>
      </c>
      <c r="P642" s="3" t="n">
        <v>5</v>
      </c>
      <c r="Q642" s="4" t="n">
        <v>3000</v>
      </c>
      <c r="R642" s="4" t="n">
        <v>99.16</v>
      </c>
      <c r="S642" s="4" t="n">
        <v>0</v>
      </c>
      <c r="T642" s="4" t="n">
        <v>0</v>
      </c>
      <c r="U642" s="3" t="n">
        <v>530</v>
      </c>
      <c r="V642" s="3" t="n">
        <v>1</v>
      </c>
    </row>
    <row r="643" customFormat="false" ht="15" hidden="false" customHeight="false" outlineLevel="0" collapsed="false">
      <c r="A643" s="2" t="s">
        <v>712</v>
      </c>
      <c r="B643" s="3" t="n">
        <v>34</v>
      </c>
      <c r="C643" s="2" t="s">
        <v>29</v>
      </c>
      <c r="D643" s="2" t="s">
        <v>51</v>
      </c>
      <c r="E643" s="2" t="s">
        <v>37</v>
      </c>
      <c r="F643" s="2" t="s">
        <v>26</v>
      </c>
      <c r="G643" s="4" t="n">
        <v>30500</v>
      </c>
      <c r="H643" s="3" t="n">
        <v>6</v>
      </c>
      <c r="I643" s="5" t="n">
        <v>43917</v>
      </c>
      <c r="J643" s="2" t="s">
        <v>34</v>
      </c>
      <c r="K643" s="3" t="n">
        <v>3</v>
      </c>
      <c r="L643" s="4" t="n">
        <v>2080.88</v>
      </c>
      <c r="M643" s="4" t="n">
        <v>11523.08</v>
      </c>
      <c r="N643" s="3" t="n">
        <v>30</v>
      </c>
      <c r="O643" s="4" t="n">
        <v>54.58</v>
      </c>
      <c r="P643" s="3" t="n">
        <v>4</v>
      </c>
      <c r="Q643" s="4" t="n">
        <v>0</v>
      </c>
      <c r="R643" s="4" t="n">
        <v>0</v>
      </c>
      <c r="S643" s="2"/>
      <c r="T643" s="2"/>
      <c r="U643" s="3" t="n">
        <v>583</v>
      </c>
      <c r="V643" s="3" t="n">
        <v>1</v>
      </c>
    </row>
    <row r="644" customFormat="false" ht="15" hidden="false" customHeight="false" outlineLevel="0" collapsed="false">
      <c r="A644" s="2" t="s">
        <v>713</v>
      </c>
      <c r="B644" s="3" t="n">
        <v>36</v>
      </c>
      <c r="C644" s="2" t="s">
        <v>29</v>
      </c>
      <c r="D644" s="2" t="s">
        <v>67</v>
      </c>
      <c r="E644" s="2" t="s">
        <v>37</v>
      </c>
      <c r="F644" s="2" t="s">
        <v>60</v>
      </c>
      <c r="G644" s="2"/>
      <c r="H644" s="3" t="n">
        <v>4</v>
      </c>
      <c r="I644" s="5" t="n">
        <v>44767</v>
      </c>
      <c r="J644" s="2" t="s">
        <v>42</v>
      </c>
      <c r="K644" s="3" t="n">
        <v>3</v>
      </c>
      <c r="L644" s="4" t="n">
        <v>1541.78</v>
      </c>
      <c r="M644" s="4" t="n">
        <v>6708.65</v>
      </c>
      <c r="N644" s="3" t="n">
        <v>24</v>
      </c>
      <c r="O644" s="4" t="n">
        <v>34.69</v>
      </c>
      <c r="P644" s="3" t="n">
        <v>2</v>
      </c>
      <c r="Q644" s="4" t="n">
        <v>3500</v>
      </c>
      <c r="R644" s="4" t="n">
        <v>1416.92</v>
      </c>
      <c r="S644" s="2"/>
      <c r="T644" s="2"/>
      <c r="U644" s="3" t="n">
        <v>549</v>
      </c>
      <c r="V644" s="2"/>
    </row>
    <row r="645" customFormat="false" ht="15" hidden="false" customHeight="false" outlineLevel="0" collapsed="false">
      <c r="A645" s="2" t="s">
        <v>714</v>
      </c>
      <c r="B645" s="3" t="n">
        <v>56</v>
      </c>
      <c r="C645" s="2" t="s">
        <v>29</v>
      </c>
      <c r="D645" s="2" t="s">
        <v>100</v>
      </c>
      <c r="E645" s="2" t="s">
        <v>52</v>
      </c>
      <c r="F645" s="2" t="s">
        <v>38</v>
      </c>
      <c r="G645" s="4" t="n">
        <v>25200</v>
      </c>
      <c r="H645" s="3" t="n">
        <v>11</v>
      </c>
      <c r="I645" s="5" t="n">
        <v>41944</v>
      </c>
      <c r="J645" s="2" t="s">
        <v>27</v>
      </c>
      <c r="K645" s="3" t="n">
        <v>2</v>
      </c>
      <c r="L645" s="4" t="n">
        <v>2902.99</v>
      </c>
      <c r="M645" s="4" t="n">
        <v>24718.03</v>
      </c>
      <c r="N645" s="3" t="n">
        <v>19</v>
      </c>
      <c r="O645" s="4" t="n">
        <v>38.46</v>
      </c>
      <c r="P645" s="3" t="n">
        <v>9</v>
      </c>
      <c r="Q645" s="4" t="n">
        <v>4500</v>
      </c>
      <c r="R645" s="4" t="n">
        <v>627.77</v>
      </c>
      <c r="S645" s="4" t="n">
        <v>0</v>
      </c>
      <c r="T645" s="4" t="n">
        <v>0</v>
      </c>
      <c r="U645" s="3" t="n">
        <v>630</v>
      </c>
      <c r="V645" s="3" t="n">
        <v>1</v>
      </c>
    </row>
    <row r="646" customFormat="false" ht="15" hidden="false" customHeight="false" outlineLevel="0" collapsed="false">
      <c r="A646" s="2" t="s">
        <v>715</v>
      </c>
      <c r="B646" s="3" t="n">
        <v>51</v>
      </c>
      <c r="C646" s="2" t="s">
        <v>23</v>
      </c>
      <c r="D646" s="2" t="s">
        <v>56</v>
      </c>
      <c r="E646" s="2" t="s">
        <v>25</v>
      </c>
      <c r="F646" s="2" t="s">
        <v>60</v>
      </c>
      <c r="G646" s="4" t="n">
        <v>33300</v>
      </c>
      <c r="H646" s="3" t="n">
        <v>7</v>
      </c>
      <c r="I646" s="5" t="n">
        <v>43573</v>
      </c>
      <c r="J646" s="2" t="s">
        <v>46</v>
      </c>
      <c r="K646" s="3" t="n">
        <v>1</v>
      </c>
      <c r="L646" s="4" t="n">
        <v>7430.51</v>
      </c>
      <c r="M646" s="4" t="n">
        <v>0</v>
      </c>
      <c r="N646" s="3" t="n">
        <v>35</v>
      </c>
      <c r="O646" s="4" t="n">
        <v>57.8</v>
      </c>
      <c r="P646" s="3" t="n">
        <v>1</v>
      </c>
      <c r="Q646" s="4" t="n">
        <v>7000</v>
      </c>
      <c r="R646" s="4" t="n">
        <v>1668.08</v>
      </c>
      <c r="S646" s="4" t="n">
        <v>0</v>
      </c>
      <c r="T646" s="4" t="n">
        <v>0</v>
      </c>
      <c r="U646" s="3" t="n">
        <v>688</v>
      </c>
      <c r="V646" s="3" t="n">
        <v>0</v>
      </c>
    </row>
    <row r="647" customFormat="false" ht="15" hidden="false" customHeight="false" outlineLevel="0" collapsed="false">
      <c r="A647" s="2" t="s">
        <v>716</v>
      </c>
      <c r="B647" s="3" t="n">
        <v>56</v>
      </c>
      <c r="C647" s="2" t="s">
        <v>29</v>
      </c>
      <c r="D647" s="2" t="s">
        <v>100</v>
      </c>
      <c r="E647" s="2"/>
      <c r="F647" s="2" t="s">
        <v>26</v>
      </c>
      <c r="G647" s="4" t="n">
        <v>50500</v>
      </c>
      <c r="H647" s="3" t="n">
        <v>24</v>
      </c>
      <c r="I647" s="5" t="n">
        <v>37273</v>
      </c>
      <c r="J647" s="2" t="s">
        <v>46</v>
      </c>
      <c r="K647" s="3" t="n">
        <v>2</v>
      </c>
      <c r="L647" s="4" t="n">
        <v>8932.5</v>
      </c>
      <c r="M647" s="2"/>
      <c r="N647" s="3" t="n">
        <v>32</v>
      </c>
      <c r="O647" s="4" t="n">
        <v>68.08</v>
      </c>
      <c r="P647" s="3" t="n">
        <v>4</v>
      </c>
      <c r="Q647" s="4" t="n">
        <v>6000</v>
      </c>
      <c r="R647" s="4" t="n">
        <v>239.33</v>
      </c>
      <c r="S647" s="4" t="n">
        <v>0</v>
      </c>
      <c r="T647" s="4" t="n">
        <v>0</v>
      </c>
      <c r="U647" s="3" t="n">
        <v>706</v>
      </c>
      <c r="V647" s="3" t="n">
        <v>0</v>
      </c>
    </row>
    <row r="648" customFormat="false" ht="15" hidden="false" customHeight="false" outlineLevel="0" collapsed="false">
      <c r="A648" s="2" t="s">
        <v>717</v>
      </c>
      <c r="B648" s="3" t="n">
        <v>44</v>
      </c>
      <c r="C648" s="2" t="s">
        <v>29</v>
      </c>
      <c r="D648" s="2" t="s">
        <v>100</v>
      </c>
      <c r="E648" s="2" t="s">
        <v>96</v>
      </c>
      <c r="F648" s="2" t="s">
        <v>38</v>
      </c>
      <c r="G648" s="4" t="n">
        <v>127700</v>
      </c>
      <c r="H648" s="3" t="n">
        <v>15</v>
      </c>
      <c r="I648" s="5" t="n">
        <v>40512</v>
      </c>
      <c r="J648" s="2" t="s">
        <v>27</v>
      </c>
      <c r="K648" s="3" t="n">
        <v>2</v>
      </c>
      <c r="L648" s="4" t="n">
        <v>21707.79</v>
      </c>
      <c r="M648" s="4" t="n">
        <v>0</v>
      </c>
      <c r="N648" s="3" t="n">
        <v>46</v>
      </c>
      <c r="O648" s="4" t="n">
        <v>96.5</v>
      </c>
      <c r="P648" s="3" t="n">
        <v>4</v>
      </c>
      <c r="Q648" s="4" t="n">
        <v>15000</v>
      </c>
      <c r="R648" s="4" t="n">
        <v>1815.29</v>
      </c>
      <c r="S648" s="4" t="n">
        <v>0</v>
      </c>
      <c r="T648" s="4" t="n">
        <v>0</v>
      </c>
      <c r="U648" s="3" t="n">
        <v>603</v>
      </c>
      <c r="V648" s="3" t="n">
        <v>1</v>
      </c>
    </row>
    <row r="649" customFormat="false" ht="15" hidden="false" customHeight="false" outlineLevel="0" collapsed="false">
      <c r="A649" s="2" t="s">
        <v>718</v>
      </c>
      <c r="B649" s="3" t="n">
        <v>34</v>
      </c>
      <c r="C649" s="2"/>
      <c r="D649" s="2" t="s">
        <v>98</v>
      </c>
      <c r="E649" s="2" t="s">
        <v>63</v>
      </c>
      <c r="F649" s="2" t="s">
        <v>38</v>
      </c>
      <c r="G649" s="4" t="n">
        <v>39800</v>
      </c>
      <c r="H649" s="3" t="n">
        <v>7</v>
      </c>
      <c r="I649" s="5" t="n">
        <v>43650</v>
      </c>
      <c r="J649" s="2" t="s">
        <v>46</v>
      </c>
      <c r="K649" s="3" t="n">
        <v>2</v>
      </c>
      <c r="L649" s="4" t="n">
        <v>7481.92</v>
      </c>
      <c r="M649" s="4" t="n">
        <v>21794.66</v>
      </c>
      <c r="N649" s="3" t="n">
        <v>37</v>
      </c>
      <c r="O649" s="4" t="n">
        <v>84.73</v>
      </c>
      <c r="P649" s="3" t="n">
        <v>2</v>
      </c>
      <c r="Q649" s="4" t="n">
        <v>6500</v>
      </c>
      <c r="R649" s="4" t="n">
        <v>2905.51</v>
      </c>
      <c r="S649" s="4" t="n">
        <v>0</v>
      </c>
      <c r="T649" s="4" t="n">
        <v>0</v>
      </c>
      <c r="U649" s="3" t="n">
        <v>596</v>
      </c>
      <c r="V649" s="2"/>
    </row>
    <row r="650" customFormat="false" ht="15" hidden="false" customHeight="false" outlineLevel="0" collapsed="false">
      <c r="A650" s="2" t="s">
        <v>719</v>
      </c>
      <c r="B650" s="3" t="n">
        <v>59</v>
      </c>
      <c r="C650" s="2" t="s">
        <v>23</v>
      </c>
      <c r="D650" s="2" t="s">
        <v>113</v>
      </c>
      <c r="E650" s="2" t="s">
        <v>49</v>
      </c>
      <c r="F650" s="2" t="s">
        <v>38</v>
      </c>
      <c r="G650" s="4" t="n">
        <v>47600</v>
      </c>
      <c r="H650" s="3" t="n">
        <v>24</v>
      </c>
      <c r="I650" s="5" t="n">
        <v>37185</v>
      </c>
      <c r="J650" s="2" t="s">
        <v>27</v>
      </c>
      <c r="K650" s="3" t="n">
        <v>3</v>
      </c>
      <c r="L650" s="4" t="n">
        <v>1679.54</v>
      </c>
      <c r="M650" s="2"/>
      <c r="N650" s="3" t="n">
        <v>26</v>
      </c>
      <c r="O650" s="4" t="n">
        <v>65.36</v>
      </c>
      <c r="P650" s="3" t="n">
        <v>2</v>
      </c>
      <c r="Q650" s="4" t="n">
        <v>5500</v>
      </c>
      <c r="R650" s="4" t="n">
        <v>2245.02</v>
      </c>
      <c r="S650" s="4" t="n">
        <v>0</v>
      </c>
      <c r="T650" s="4" t="n">
        <v>0</v>
      </c>
      <c r="U650" s="3" t="n">
        <v>702</v>
      </c>
      <c r="V650" s="2"/>
    </row>
    <row r="651" customFormat="false" ht="15" hidden="false" customHeight="false" outlineLevel="0" collapsed="false">
      <c r="A651" s="2" t="s">
        <v>720</v>
      </c>
      <c r="B651" s="3" t="n">
        <v>50</v>
      </c>
      <c r="C651" s="2" t="s">
        <v>29</v>
      </c>
      <c r="D651" s="2" t="s">
        <v>67</v>
      </c>
      <c r="E651" s="2" t="s">
        <v>37</v>
      </c>
      <c r="F651" s="2" t="s">
        <v>38</v>
      </c>
      <c r="G651" s="4" t="n">
        <v>33000</v>
      </c>
      <c r="H651" s="3" t="n">
        <v>12</v>
      </c>
      <c r="I651" s="5" t="n">
        <v>41783</v>
      </c>
      <c r="J651" s="2" t="s">
        <v>42</v>
      </c>
      <c r="K651" s="3" t="n">
        <v>1</v>
      </c>
      <c r="L651" s="4" t="n">
        <v>3552.12</v>
      </c>
      <c r="M651" s="4" t="n">
        <v>0</v>
      </c>
      <c r="N651" s="3" t="n">
        <v>20</v>
      </c>
      <c r="O651" s="4" t="n">
        <v>60.05</v>
      </c>
      <c r="P651" s="3" t="n">
        <v>0</v>
      </c>
      <c r="Q651" s="4" t="n">
        <v>0</v>
      </c>
      <c r="R651" s="4" t="n">
        <v>0</v>
      </c>
      <c r="S651" s="2"/>
      <c r="T651" s="4" t="n">
        <v>961</v>
      </c>
      <c r="U651" s="3" t="n">
        <v>672</v>
      </c>
      <c r="V651" s="3" t="n">
        <v>0</v>
      </c>
    </row>
    <row r="652" customFormat="false" ht="15" hidden="false" customHeight="false" outlineLevel="0" collapsed="false">
      <c r="A652" s="2" t="s">
        <v>721</v>
      </c>
      <c r="B652" s="3" t="n">
        <v>40</v>
      </c>
      <c r="C652" s="2" t="s">
        <v>23</v>
      </c>
      <c r="D652" s="2" t="s">
        <v>24</v>
      </c>
      <c r="E652" s="2" t="s">
        <v>31</v>
      </c>
      <c r="F652" s="2" t="s">
        <v>38</v>
      </c>
      <c r="G652" s="4" t="n">
        <v>44600</v>
      </c>
      <c r="H652" s="3" t="n">
        <v>8</v>
      </c>
      <c r="I652" s="5" t="n">
        <v>43165</v>
      </c>
      <c r="J652" s="2" t="s">
        <v>46</v>
      </c>
      <c r="K652" s="3" t="n">
        <v>2</v>
      </c>
      <c r="L652" s="4" t="n">
        <v>6204.58</v>
      </c>
      <c r="M652" s="4" t="n">
        <v>35628.12</v>
      </c>
      <c r="N652" s="3" t="n">
        <v>25</v>
      </c>
      <c r="O652" s="4" t="n">
        <v>58.01</v>
      </c>
      <c r="P652" s="3" t="n">
        <v>5</v>
      </c>
      <c r="Q652" s="4" t="n">
        <v>6500</v>
      </c>
      <c r="R652" s="4" t="n">
        <v>2588.91</v>
      </c>
      <c r="S652" s="4" t="n">
        <v>0</v>
      </c>
      <c r="T652" s="4" t="n">
        <v>0</v>
      </c>
      <c r="U652" s="3" t="n">
        <v>666</v>
      </c>
      <c r="V652" s="3" t="n">
        <v>0</v>
      </c>
    </row>
    <row r="653" customFormat="false" ht="15" hidden="false" customHeight="false" outlineLevel="0" collapsed="false">
      <c r="A653" s="2" t="s">
        <v>722</v>
      </c>
      <c r="B653" s="3" t="n">
        <v>57</v>
      </c>
      <c r="C653" s="2" t="s">
        <v>23</v>
      </c>
      <c r="D653" s="2" t="s">
        <v>40</v>
      </c>
      <c r="E653" s="2" t="s">
        <v>37</v>
      </c>
      <c r="F653" s="2" t="s">
        <v>38</v>
      </c>
      <c r="G653" s="4" t="n">
        <v>33100</v>
      </c>
      <c r="H653" s="3" t="n">
        <v>21</v>
      </c>
      <c r="I653" s="5" t="n">
        <v>38496</v>
      </c>
      <c r="J653" s="2" t="s">
        <v>46</v>
      </c>
      <c r="K653" s="3" t="n">
        <v>2</v>
      </c>
      <c r="L653" s="4" t="n">
        <v>5527.05</v>
      </c>
      <c r="M653" s="4" t="n">
        <v>33912.65</v>
      </c>
      <c r="N653" s="3" t="n">
        <v>26</v>
      </c>
      <c r="O653" s="4" t="n">
        <v>66.61</v>
      </c>
      <c r="P653" s="3" t="n">
        <v>2</v>
      </c>
      <c r="Q653" s="2"/>
      <c r="R653" s="2"/>
      <c r="S653" s="4" t="n">
        <v>0</v>
      </c>
      <c r="T653" s="4" t="n">
        <v>0</v>
      </c>
      <c r="U653" s="3" t="n">
        <v>712</v>
      </c>
      <c r="V653" s="3" t="n">
        <v>0</v>
      </c>
    </row>
    <row r="654" customFormat="false" ht="15" hidden="false" customHeight="false" outlineLevel="0" collapsed="false">
      <c r="A654" s="2" t="s">
        <v>723</v>
      </c>
      <c r="B654" s="3" t="n">
        <v>38</v>
      </c>
      <c r="C654" s="2" t="s">
        <v>29</v>
      </c>
      <c r="D654" s="2" t="s">
        <v>40</v>
      </c>
      <c r="E654" s="2" t="s">
        <v>93</v>
      </c>
      <c r="F654" s="2" t="s">
        <v>26</v>
      </c>
      <c r="G654" s="2"/>
      <c r="H654" s="3" t="n">
        <v>14</v>
      </c>
      <c r="I654" s="5" t="n">
        <v>40812</v>
      </c>
      <c r="J654" s="2" t="s">
        <v>34</v>
      </c>
      <c r="K654" s="3" t="n">
        <v>1</v>
      </c>
      <c r="L654" s="4" t="n">
        <v>427.75</v>
      </c>
      <c r="M654" s="4" t="n">
        <v>4724.17</v>
      </c>
      <c r="N654" s="3" t="n">
        <v>20</v>
      </c>
      <c r="O654" s="4" t="n">
        <v>39.04</v>
      </c>
      <c r="P654" s="3" t="n">
        <v>1</v>
      </c>
      <c r="Q654" s="4" t="n">
        <v>500</v>
      </c>
      <c r="R654" s="4" t="n">
        <v>74.18</v>
      </c>
      <c r="S654" s="2"/>
      <c r="T654" s="2"/>
      <c r="U654" s="3" t="n">
        <v>624</v>
      </c>
      <c r="V654" s="3" t="n">
        <v>0</v>
      </c>
    </row>
    <row r="655" customFormat="false" ht="15" hidden="false" customHeight="false" outlineLevel="0" collapsed="false">
      <c r="A655" s="2" t="s">
        <v>724</v>
      </c>
      <c r="B655" s="3" t="n">
        <v>47</v>
      </c>
      <c r="C655" s="2" t="s">
        <v>23</v>
      </c>
      <c r="D655" s="2" t="s">
        <v>54</v>
      </c>
      <c r="E655" s="2" t="s">
        <v>37</v>
      </c>
      <c r="F655" s="2" t="s">
        <v>26</v>
      </c>
      <c r="G655" s="4" t="n">
        <v>42300</v>
      </c>
      <c r="H655" s="3" t="n">
        <v>15</v>
      </c>
      <c r="I655" s="5" t="n">
        <v>40454</v>
      </c>
      <c r="J655" s="2" t="s">
        <v>27</v>
      </c>
      <c r="K655" s="3" t="n">
        <v>1</v>
      </c>
      <c r="L655" s="4" t="n">
        <v>922.69</v>
      </c>
      <c r="M655" s="4" t="n">
        <v>0</v>
      </c>
      <c r="N655" s="3" t="n">
        <v>0</v>
      </c>
      <c r="O655" s="2"/>
      <c r="P655" s="3" t="n">
        <v>0</v>
      </c>
      <c r="Q655" s="4" t="n">
        <v>5500</v>
      </c>
      <c r="R655" s="4" t="n">
        <v>2315.61</v>
      </c>
      <c r="S655" s="2"/>
      <c r="T655" s="2"/>
      <c r="U655" s="3" t="n">
        <v>0</v>
      </c>
      <c r="V655" s="3" t="n">
        <v>1</v>
      </c>
    </row>
    <row r="656" customFormat="false" ht="15" hidden="false" customHeight="false" outlineLevel="0" collapsed="false">
      <c r="A656" s="2" t="s">
        <v>725</v>
      </c>
      <c r="B656" s="3" t="n">
        <v>31</v>
      </c>
      <c r="C656" s="2" t="s">
        <v>23</v>
      </c>
      <c r="D656" s="2" t="s">
        <v>98</v>
      </c>
      <c r="E656" s="2" t="s">
        <v>37</v>
      </c>
      <c r="F656" s="2" t="s">
        <v>26</v>
      </c>
      <c r="G656" s="4" t="n">
        <v>42500</v>
      </c>
      <c r="H656" s="3" t="n">
        <v>9</v>
      </c>
      <c r="I656" s="5" t="n">
        <v>42903</v>
      </c>
      <c r="J656" s="2" t="s">
        <v>34</v>
      </c>
      <c r="K656" s="3" t="n">
        <v>2</v>
      </c>
      <c r="L656" s="4" t="n">
        <v>2723.83</v>
      </c>
      <c r="M656" s="4" t="n">
        <v>19544.3</v>
      </c>
      <c r="N656" s="3" t="n">
        <v>30</v>
      </c>
      <c r="O656" s="4" t="n">
        <v>71.54</v>
      </c>
      <c r="P656" s="3" t="n">
        <v>0</v>
      </c>
      <c r="Q656" s="2"/>
      <c r="R656" s="2"/>
      <c r="S656" s="4" t="n">
        <v>185000</v>
      </c>
      <c r="T656" s="4" t="n">
        <v>938</v>
      </c>
      <c r="U656" s="3" t="n">
        <v>673</v>
      </c>
      <c r="V656" s="3" t="n">
        <v>0</v>
      </c>
    </row>
    <row r="657" customFormat="false" ht="15" hidden="false" customHeight="false" outlineLevel="0" collapsed="false">
      <c r="A657" s="2" t="s">
        <v>726</v>
      </c>
      <c r="B657" s="3" t="n">
        <v>62</v>
      </c>
      <c r="C657" s="2" t="s">
        <v>23</v>
      </c>
      <c r="D657" s="2" t="s">
        <v>40</v>
      </c>
      <c r="E657" s="2" t="s">
        <v>37</v>
      </c>
      <c r="F657" s="2" t="s">
        <v>26</v>
      </c>
      <c r="G657" s="4" t="n">
        <v>32000</v>
      </c>
      <c r="H657" s="3" t="n">
        <v>23</v>
      </c>
      <c r="I657" s="5" t="n">
        <v>37613</v>
      </c>
      <c r="J657" s="2" t="s">
        <v>46</v>
      </c>
      <c r="K657" s="3" t="n">
        <v>3</v>
      </c>
      <c r="L657" s="4" t="n">
        <v>1743.11</v>
      </c>
      <c r="M657" s="4" t="n">
        <v>58630.77</v>
      </c>
      <c r="N657" s="3" t="n">
        <v>31</v>
      </c>
      <c r="O657" s="4" t="n">
        <v>29.53</v>
      </c>
      <c r="P657" s="3" t="n">
        <v>3</v>
      </c>
      <c r="Q657" s="2"/>
      <c r="R657" s="2"/>
      <c r="S657" s="4" t="n">
        <v>0</v>
      </c>
      <c r="T657" s="4" t="n">
        <v>0</v>
      </c>
      <c r="U657" s="3" t="n">
        <v>723</v>
      </c>
      <c r="V657" s="3" t="n">
        <v>0</v>
      </c>
    </row>
    <row r="658" customFormat="false" ht="15" hidden="false" customHeight="false" outlineLevel="0" collapsed="false">
      <c r="A658" s="2" t="s">
        <v>727</v>
      </c>
      <c r="B658" s="3" t="n">
        <v>41</v>
      </c>
      <c r="C658" s="2" t="s">
        <v>29</v>
      </c>
      <c r="D658" s="2" t="s">
        <v>40</v>
      </c>
      <c r="E658" s="2" t="s">
        <v>63</v>
      </c>
      <c r="F658" s="2" t="s">
        <v>26</v>
      </c>
      <c r="G658" s="4" t="n">
        <v>53400</v>
      </c>
      <c r="H658" s="3" t="n">
        <v>20</v>
      </c>
      <c r="I658" s="5" t="n">
        <v>38776</v>
      </c>
      <c r="J658" s="2" t="s">
        <v>34</v>
      </c>
      <c r="K658" s="3" t="n">
        <v>2</v>
      </c>
      <c r="L658" s="4" t="n">
        <v>4531.33</v>
      </c>
      <c r="M658" s="4" t="n">
        <v>63834</v>
      </c>
      <c r="N658" s="3" t="n">
        <v>43</v>
      </c>
      <c r="O658" s="4" t="n">
        <v>55.88</v>
      </c>
      <c r="P658" s="3" t="n">
        <v>0</v>
      </c>
      <c r="Q658" s="2"/>
      <c r="R658" s="2"/>
      <c r="S658" s="4" t="n">
        <v>0</v>
      </c>
      <c r="T658" s="4" t="n">
        <v>0</v>
      </c>
      <c r="U658" s="3" t="n">
        <v>679</v>
      </c>
      <c r="V658" s="2"/>
    </row>
    <row r="659" customFormat="false" ht="15" hidden="false" customHeight="false" outlineLevel="0" collapsed="false">
      <c r="A659" s="2" t="s">
        <v>728</v>
      </c>
      <c r="B659" s="3" t="n">
        <v>30</v>
      </c>
      <c r="C659" s="2" t="s">
        <v>23</v>
      </c>
      <c r="D659" s="2" t="s">
        <v>136</v>
      </c>
      <c r="E659" s="2" t="s">
        <v>52</v>
      </c>
      <c r="F659" s="2" t="s">
        <v>26</v>
      </c>
      <c r="G659" s="4" t="n">
        <v>15200</v>
      </c>
      <c r="H659" s="3" t="n">
        <v>3</v>
      </c>
      <c r="I659" s="5" t="n">
        <v>44905</v>
      </c>
      <c r="J659" s="2" t="s">
        <v>34</v>
      </c>
      <c r="K659" s="3" t="n">
        <v>2</v>
      </c>
      <c r="L659" s="4" t="n">
        <v>661.21</v>
      </c>
      <c r="M659" s="4" t="n">
        <v>6390.93</v>
      </c>
      <c r="N659" s="3" t="n">
        <v>22</v>
      </c>
      <c r="O659" s="4" t="n">
        <v>52.63</v>
      </c>
      <c r="P659" s="3" t="n">
        <v>0</v>
      </c>
      <c r="Q659" s="4" t="n">
        <v>3000</v>
      </c>
      <c r="R659" s="4" t="n">
        <v>365.2</v>
      </c>
      <c r="S659" s="2"/>
      <c r="T659" s="2"/>
      <c r="U659" s="3" t="n">
        <v>588</v>
      </c>
      <c r="V659" s="3" t="n">
        <v>0</v>
      </c>
    </row>
    <row r="660" customFormat="false" ht="15" hidden="false" customHeight="false" outlineLevel="0" collapsed="false">
      <c r="A660" s="2" t="s">
        <v>729</v>
      </c>
      <c r="B660" s="3" t="n">
        <v>34</v>
      </c>
      <c r="C660" s="2" t="s">
        <v>29</v>
      </c>
      <c r="D660" s="2" t="s">
        <v>67</v>
      </c>
      <c r="E660" s="2" t="s">
        <v>25</v>
      </c>
      <c r="F660" s="2" t="s">
        <v>26</v>
      </c>
      <c r="G660" s="4" t="n">
        <v>24700</v>
      </c>
      <c r="H660" s="3" t="n">
        <v>8</v>
      </c>
      <c r="I660" s="5" t="n">
        <v>43326</v>
      </c>
      <c r="J660" s="2" t="s">
        <v>34</v>
      </c>
      <c r="K660" s="3" t="n">
        <v>1</v>
      </c>
      <c r="L660" s="4" t="n">
        <v>6678.61</v>
      </c>
      <c r="M660" s="4" t="n">
        <v>0</v>
      </c>
      <c r="N660" s="3" t="n">
        <v>33</v>
      </c>
      <c r="O660" s="4" t="n">
        <v>44.13</v>
      </c>
      <c r="P660" s="3" t="n">
        <v>1</v>
      </c>
      <c r="Q660" s="4" t="n">
        <v>4000</v>
      </c>
      <c r="R660" s="4" t="n">
        <v>1066.87</v>
      </c>
      <c r="S660" s="2"/>
      <c r="T660" s="2"/>
      <c r="U660" s="3" t="n">
        <v>626</v>
      </c>
      <c r="V660" s="3" t="n">
        <v>1</v>
      </c>
    </row>
    <row r="661" customFormat="false" ht="15" hidden="false" customHeight="false" outlineLevel="0" collapsed="false">
      <c r="A661" s="2" t="s">
        <v>730</v>
      </c>
      <c r="B661" s="3" t="n">
        <v>42</v>
      </c>
      <c r="C661" s="2" t="s">
        <v>23</v>
      </c>
      <c r="D661" s="2" t="s">
        <v>201</v>
      </c>
      <c r="E661" s="2" t="s">
        <v>52</v>
      </c>
      <c r="F661" s="2" t="s">
        <v>26</v>
      </c>
      <c r="G661" s="4" t="n">
        <v>23400</v>
      </c>
      <c r="H661" s="3" t="n">
        <v>12</v>
      </c>
      <c r="I661" s="5" t="n">
        <v>41776</v>
      </c>
      <c r="J661" s="2" t="s">
        <v>46</v>
      </c>
      <c r="K661" s="3" t="n">
        <v>4</v>
      </c>
      <c r="L661" s="4" t="n">
        <v>1247.7</v>
      </c>
      <c r="M661" s="4" t="n">
        <v>0</v>
      </c>
      <c r="N661" s="3" t="n">
        <v>22</v>
      </c>
      <c r="O661" s="4" t="n">
        <v>35.75</v>
      </c>
      <c r="P661" s="3" t="n">
        <v>0</v>
      </c>
      <c r="Q661" s="2"/>
      <c r="R661" s="2"/>
      <c r="S661" s="4" t="n">
        <v>48000</v>
      </c>
      <c r="T661" s="4" t="n">
        <v>297</v>
      </c>
      <c r="U661" s="3" t="n">
        <v>615</v>
      </c>
      <c r="V661" s="2"/>
    </row>
    <row r="662" customFormat="false" ht="15" hidden="false" customHeight="false" outlineLevel="0" collapsed="false">
      <c r="A662" s="2" t="s">
        <v>731</v>
      </c>
      <c r="B662" s="3" t="n">
        <v>30</v>
      </c>
      <c r="C662" s="2" t="s">
        <v>71</v>
      </c>
      <c r="D662" s="2" t="s">
        <v>132</v>
      </c>
      <c r="E662" s="2" t="s">
        <v>37</v>
      </c>
      <c r="F662" s="2" t="s">
        <v>60</v>
      </c>
      <c r="G662" s="4" t="n">
        <v>25500</v>
      </c>
      <c r="H662" s="3" t="n">
        <v>8</v>
      </c>
      <c r="I662" s="5" t="n">
        <v>43187</v>
      </c>
      <c r="J662" s="2" t="s">
        <v>34</v>
      </c>
      <c r="K662" s="3" t="n">
        <v>1</v>
      </c>
      <c r="L662" s="4" t="n">
        <v>756.24</v>
      </c>
      <c r="M662" s="4" t="n">
        <v>25176.12</v>
      </c>
      <c r="N662" s="3" t="n">
        <v>29</v>
      </c>
      <c r="O662" s="4" t="n">
        <v>65.24</v>
      </c>
      <c r="P662" s="3" t="n">
        <v>2</v>
      </c>
      <c r="Q662" s="4" t="n">
        <v>5500</v>
      </c>
      <c r="R662" s="4" t="n">
        <v>525.81</v>
      </c>
      <c r="S662" s="2"/>
      <c r="T662" s="2"/>
      <c r="U662" s="3" t="n">
        <v>623</v>
      </c>
      <c r="V662" s="3" t="n">
        <v>0</v>
      </c>
    </row>
    <row r="663" customFormat="false" ht="15" hidden="false" customHeight="false" outlineLevel="0" collapsed="false">
      <c r="A663" s="2" t="s">
        <v>732</v>
      </c>
      <c r="B663" s="3" t="n">
        <v>55</v>
      </c>
      <c r="C663" s="2" t="s">
        <v>23</v>
      </c>
      <c r="D663" s="2" t="s">
        <v>98</v>
      </c>
      <c r="E663" s="2" t="s">
        <v>93</v>
      </c>
      <c r="F663" s="2" t="s">
        <v>26</v>
      </c>
      <c r="G663" s="4" t="n">
        <v>7800</v>
      </c>
      <c r="H663" s="3" t="n">
        <v>20</v>
      </c>
      <c r="I663" s="5" t="n">
        <v>38831</v>
      </c>
      <c r="J663" s="2" t="s">
        <v>27</v>
      </c>
      <c r="K663" s="3" t="n">
        <v>4</v>
      </c>
      <c r="L663" s="4" t="n">
        <v>537.64</v>
      </c>
      <c r="M663" s="4" t="n">
        <v>0</v>
      </c>
      <c r="N663" s="3" t="n">
        <v>13</v>
      </c>
      <c r="O663" s="4" t="n">
        <v>36</v>
      </c>
      <c r="P663" s="3" t="n">
        <v>3</v>
      </c>
      <c r="Q663" s="4" t="n">
        <v>1500</v>
      </c>
      <c r="R663" s="4" t="n">
        <v>205</v>
      </c>
      <c r="S663" s="2"/>
      <c r="T663" s="2"/>
      <c r="U663" s="3" t="n">
        <v>519</v>
      </c>
      <c r="V663" s="3" t="n">
        <v>1</v>
      </c>
    </row>
    <row r="664" customFormat="false" ht="15" hidden="false" customHeight="false" outlineLevel="0" collapsed="false">
      <c r="A664" s="2" t="s">
        <v>733</v>
      </c>
      <c r="B664" s="3" t="n">
        <v>51</v>
      </c>
      <c r="C664" s="2" t="s">
        <v>29</v>
      </c>
      <c r="D664" s="2" t="s">
        <v>44</v>
      </c>
      <c r="E664" s="2" t="s">
        <v>96</v>
      </c>
      <c r="F664" s="2" t="s">
        <v>26</v>
      </c>
      <c r="G664" s="4" t="n">
        <v>107400</v>
      </c>
      <c r="H664" s="3" t="n">
        <v>18</v>
      </c>
      <c r="I664" s="5" t="n">
        <v>39672</v>
      </c>
      <c r="J664" s="2" t="s">
        <v>42</v>
      </c>
      <c r="K664" s="3" t="n">
        <v>1</v>
      </c>
      <c r="L664" s="4" t="n">
        <v>5074.41</v>
      </c>
      <c r="M664" s="4" t="n">
        <v>96092.13</v>
      </c>
      <c r="N664" s="3" t="n">
        <v>51</v>
      </c>
      <c r="O664" s="4" t="n">
        <v>109.19</v>
      </c>
      <c r="P664" s="3" t="n">
        <v>2</v>
      </c>
      <c r="Q664" s="4" t="n">
        <v>14000</v>
      </c>
      <c r="R664" s="4" t="n">
        <v>6799.66</v>
      </c>
      <c r="S664" s="4" t="n">
        <v>0</v>
      </c>
      <c r="T664" s="4" t="n">
        <v>0</v>
      </c>
      <c r="U664" s="3" t="n">
        <v>723</v>
      </c>
      <c r="V664" s="3" t="n">
        <v>0</v>
      </c>
    </row>
    <row r="665" customFormat="false" ht="15" hidden="false" customHeight="false" outlineLevel="0" collapsed="false">
      <c r="A665" s="2" t="s">
        <v>734</v>
      </c>
      <c r="B665" s="3" t="n">
        <v>42</v>
      </c>
      <c r="C665" s="2" t="s">
        <v>23</v>
      </c>
      <c r="D665" s="2" t="s">
        <v>108</v>
      </c>
      <c r="E665" s="2" t="s">
        <v>37</v>
      </c>
      <c r="F665" s="2" t="s">
        <v>26</v>
      </c>
      <c r="G665" s="4" t="n">
        <v>15800</v>
      </c>
      <c r="H665" s="3" t="n">
        <v>9</v>
      </c>
      <c r="I665" s="5" t="n">
        <v>42920</v>
      </c>
      <c r="J665" s="2" t="s">
        <v>27</v>
      </c>
      <c r="K665" s="3" t="n">
        <v>3</v>
      </c>
      <c r="L665" s="4" t="n">
        <v>2088.38</v>
      </c>
      <c r="M665" s="4" t="n">
        <v>0</v>
      </c>
      <c r="N665" s="3" t="n">
        <v>12</v>
      </c>
      <c r="O665" s="4" t="n">
        <v>27.92</v>
      </c>
      <c r="P665" s="3" t="n">
        <v>1</v>
      </c>
      <c r="Q665" s="4" t="n">
        <v>3500</v>
      </c>
      <c r="R665" s="4" t="n">
        <v>1761.78</v>
      </c>
      <c r="S665" s="2"/>
      <c r="T665" s="2"/>
      <c r="U665" s="3" t="n">
        <v>537</v>
      </c>
      <c r="V665" s="3" t="n">
        <v>0</v>
      </c>
    </row>
    <row r="666" customFormat="false" ht="15" hidden="false" customHeight="false" outlineLevel="0" collapsed="false">
      <c r="A666" s="2" t="s">
        <v>735</v>
      </c>
      <c r="B666" s="3" t="n">
        <v>47</v>
      </c>
      <c r="C666" s="2" t="s">
        <v>29</v>
      </c>
      <c r="D666" s="2" t="s">
        <v>62</v>
      </c>
      <c r="E666" s="2" t="s">
        <v>37</v>
      </c>
      <c r="F666" s="2" t="s">
        <v>38</v>
      </c>
      <c r="G666" s="4" t="n">
        <v>21500</v>
      </c>
      <c r="H666" s="3" t="n">
        <v>10</v>
      </c>
      <c r="I666" s="5" t="n">
        <v>42553</v>
      </c>
      <c r="J666" s="2" t="s">
        <v>46</v>
      </c>
      <c r="K666" s="3" t="n">
        <v>2</v>
      </c>
      <c r="L666" s="4" t="n">
        <v>365.93</v>
      </c>
      <c r="M666" s="4" t="n">
        <v>9140.85</v>
      </c>
      <c r="N666" s="3" t="n">
        <v>22</v>
      </c>
      <c r="O666" s="4" t="n">
        <v>68.74</v>
      </c>
      <c r="P666" s="3" t="n">
        <v>0</v>
      </c>
      <c r="Q666" s="4" t="n">
        <v>5000</v>
      </c>
      <c r="R666" s="4" t="n">
        <v>743.7</v>
      </c>
      <c r="S666" s="4" t="n">
        <v>0</v>
      </c>
      <c r="T666" s="4" t="n">
        <v>0</v>
      </c>
      <c r="U666" s="3" t="n">
        <v>667</v>
      </c>
      <c r="V666" s="3" t="n">
        <v>0</v>
      </c>
    </row>
    <row r="667" customFormat="false" ht="15" hidden="false" customHeight="false" outlineLevel="0" collapsed="false">
      <c r="A667" s="2" t="s">
        <v>736</v>
      </c>
      <c r="B667" s="3" t="n">
        <v>48</v>
      </c>
      <c r="C667" s="2" t="s">
        <v>29</v>
      </c>
      <c r="D667" s="2" t="s">
        <v>36</v>
      </c>
      <c r="E667" s="2" t="s">
        <v>52</v>
      </c>
      <c r="F667" s="2" t="s">
        <v>26</v>
      </c>
      <c r="G667" s="4" t="n">
        <v>30300</v>
      </c>
      <c r="H667" s="3" t="n">
        <v>10</v>
      </c>
      <c r="I667" s="5" t="n">
        <v>42485</v>
      </c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customFormat="false" ht="15" hidden="false" customHeight="false" outlineLevel="0" collapsed="false">
      <c r="A668" s="2" t="s">
        <v>737</v>
      </c>
      <c r="B668" s="3" t="n">
        <v>39</v>
      </c>
      <c r="C668" s="2" t="s">
        <v>23</v>
      </c>
      <c r="D668" s="2" t="s">
        <v>108</v>
      </c>
      <c r="E668" s="2" t="s">
        <v>63</v>
      </c>
      <c r="F668" s="2" t="s">
        <v>38</v>
      </c>
      <c r="G668" s="4" t="n">
        <v>87800</v>
      </c>
      <c r="H668" s="3" t="n">
        <v>0</v>
      </c>
      <c r="I668" s="5" t="n">
        <v>46188</v>
      </c>
      <c r="J668" s="2" t="s">
        <v>46</v>
      </c>
      <c r="K668" s="3" t="n">
        <v>1</v>
      </c>
      <c r="L668" s="2"/>
      <c r="M668" s="4" t="n">
        <v>14204.33</v>
      </c>
      <c r="N668" s="3" t="n">
        <v>48</v>
      </c>
      <c r="O668" s="4" t="n">
        <v>88.79</v>
      </c>
      <c r="P668" s="3" t="n">
        <v>1</v>
      </c>
      <c r="Q668" s="2"/>
      <c r="R668" s="2"/>
      <c r="S668" s="4" t="n">
        <v>261000</v>
      </c>
      <c r="T668" s="4" t="n">
        <v>1585</v>
      </c>
      <c r="U668" s="3" t="n">
        <v>708</v>
      </c>
      <c r="V668" s="3" t="n">
        <v>1</v>
      </c>
    </row>
    <row r="669" customFormat="false" ht="15" hidden="false" customHeight="false" outlineLevel="0" collapsed="false">
      <c r="A669" s="2" t="s">
        <v>738</v>
      </c>
      <c r="B669" s="3" t="n">
        <v>42</v>
      </c>
      <c r="C669" s="2" t="s">
        <v>23</v>
      </c>
      <c r="D669" s="2" t="s">
        <v>67</v>
      </c>
      <c r="E669" s="2"/>
      <c r="F669" s="2" t="s">
        <v>26</v>
      </c>
      <c r="G669" s="4" t="n">
        <v>21100</v>
      </c>
      <c r="H669" s="3" t="n">
        <v>5</v>
      </c>
      <c r="I669" s="5" t="n">
        <v>44440</v>
      </c>
      <c r="J669" s="2" t="s">
        <v>46</v>
      </c>
      <c r="K669" s="3" t="n">
        <v>1</v>
      </c>
      <c r="L669" s="4" t="n">
        <v>4314.21</v>
      </c>
      <c r="M669" s="4" t="n">
        <v>0</v>
      </c>
      <c r="N669" s="3" t="n">
        <v>33</v>
      </c>
      <c r="O669" s="4" t="n">
        <v>46.43</v>
      </c>
      <c r="P669" s="3" t="n">
        <v>2</v>
      </c>
      <c r="Q669" s="4" t="n">
        <v>4000</v>
      </c>
      <c r="R669" s="4" t="n">
        <v>1352.48</v>
      </c>
      <c r="S669" s="2"/>
      <c r="T669" s="2"/>
      <c r="U669" s="3" t="n">
        <v>608</v>
      </c>
      <c r="V669" s="3" t="n">
        <v>0</v>
      </c>
    </row>
    <row r="670" customFormat="false" ht="15" hidden="false" customHeight="false" outlineLevel="0" collapsed="false">
      <c r="A670" s="2" t="s">
        <v>739</v>
      </c>
      <c r="B670" s="3" t="n">
        <v>18</v>
      </c>
      <c r="C670" s="2" t="s">
        <v>29</v>
      </c>
      <c r="D670" s="2"/>
      <c r="E670" s="2" t="s">
        <v>134</v>
      </c>
      <c r="F670" s="2" t="s">
        <v>38</v>
      </c>
      <c r="G670" s="4" t="n">
        <v>-999</v>
      </c>
      <c r="H670" s="3" t="n">
        <v>0</v>
      </c>
      <c r="I670" s="5" t="n">
        <v>46182</v>
      </c>
      <c r="J670" s="2" t="s">
        <v>34</v>
      </c>
      <c r="K670" s="3" t="n">
        <v>2</v>
      </c>
      <c r="L670" s="4" t="n">
        <v>732.89</v>
      </c>
      <c r="M670" s="4" t="n">
        <v>0</v>
      </c>
      <c r="N670" s="3" t="n">
        <v>19</v>
      </c>
      <c r="O670" s="4" t="n">
        <v>38.87</v>
      </c>
      <c r="P670" s="3" t="n">
        <v>0</v>
      </c>
      <c r="Q670" s="4" t="n">
        <v>2500</v>
      </c>
      <c r="R670" s="4" t="n">
        <v>423.28</v>
      </c>
      <c r="S670" s="4" t="n">
        <v>0</v>
      </c>
      <c r="T670" s="4" t="n">
        <v>0</v>
      </c>
      <c r="U670" s="2"/>
      <c r="V670" s="3" t="n">
        <v>0</v>
      </c>
    </row>
    <row r="671" customFormat="false" ht="15" hidden="false" customHeight="false" outlineLevel="0" collapsed="false">
      <c r="A671" s="2" t="s">
        <v>740</v>
      </c>
      <c r="B671" s="3" t="n">
        <v>50</v>
      </c>
      <c r="C671" s="2" t="s">
        <v>23</v>
      </c>
      <c r="D671" s="2" t="s">
        <v>136</v>
      </c>
      <c r="E671" s="2" t="s">
        <v>52</v>
      </c>
      <c r="F671" s="2" t="s">
        <v>26</v>
      </c>
      <c r="G671" s="4" t="n">
        <v>28900</v>
      </c>
      <c r="H671" s="3" t="n">
        <v>6</v>
      </c>
      <c r="I671" s="5" t="n">
        <v>43808</v>
      </c>
      <c r="J671" s="2" t="s">
        <v>34</v>
      </c>
      <c r="K671" s="3" t="n">
        <v>1</v>
      </c>
      <c r="L671" s="4" t="n">
        <v>16258.42</v>
      </c>
      <c r="M671" s="4" t="n">
        <v>13796.8</v>
      </c>
      <c r="N671" s="3" t="n">
        <v>25</v>
      </c>
      <c r="O671" s="4" t="n">
        <v>49.62</v>
      </c>
      <c r="P671" s="3" t="n">
        <v>1</v>
      </c>
      <c r="Q671" s="4" t="n">
        <v>6000</v>
      </c>
      <c r="R671" s="4" t="n">
        <v>104.37</v>
      </c>
      <c r="S671" s="4" t="n">
        <v>110000</v>
      </c>
      <c r="T671" s="4" t="n">
        <v>570</v>
      </c>
      <c r="U671" s="3" t="n">
        <v>615</v>
      </c>
      <c r="V671" s="3" t="n">
        <v>0</v>
      </c>
    </row>
    <row r="672" customFormat="false" ht="15" hidden="false" customHeight="false" outlineLevel="0" collapsed="false">
      <c r="A672" s="2" t="s">
        <v>741</v>
      </c>
      <c r="B672" s="3" t="n">
        <v>56</v>
      </c>
      <c r="C672" s="2" t="s">
        <v>23</v>
      </c>
      <c r="D672" s="2" t="s">
        <v>51</v>
      </c>
      <c r="E672" s="2" t="s">
        <v>52</v>
      </c>
      <c r="F672" s="2" t="s">
        <v>26</v>
      </c>
      <c r="G672" s="4" t="n">
        <v>16200</v>
      </c>
      <c r="H672" s="3" t="n">
        <v>21</v>
      </c>
      <c r="I672" s="5" t="n">
        <v>38392</v>
      </c>
      <c r="J672" s="2" t="s">
        <v>46</v>
      </c>
      <c r="K672" s="2"/>
      <c r="L672" s="4" t="n">
        <v>862.18</v>
      </c>
      <c r="M672" s="4" t="n">
        <v>0</v>
      </c>
      <c r="N672" s="3" t="n">
        <v>19</v>
      </c>
      <c r="O672" s="4" t="n">
        <v>31.5</v>
      </c>
      <c r="P672" s="3" t="n">
        <v>3</v>
      </c>
      <c r="Q672" s="4" t="n">
        <v>2500</v>
      </c>
      <c r="R672" s="4" t="n">
        <v>1228.97</v>
      </c>
      <c r="S672" s="4" t="n">
        <v>25000</v>
      </c>
      <c r="T672" s="4" t="n">
        <v>170</v>
      </c>
      <c r="U672" s="3" t="n">
        <v>646</v>
      </c>
      <c r="V672" s="3" t="n">
        <v>0</v>
      </c>
    </row>
    <row r="673" customFormat="false" ht="15" hidden="false" customHeight="false" outlineLevel="0" collapsed="false">
      <c r="A673" s="2" t="s">
        <v>742</v>
      </c>
      <c r="B673" s="3" t="n">
        <v>68</v>
      </c>
      <c r="C673" s="2" t="s">
        <v>29</v>
      </c>
      <c r="D673" s="2" t="s">
        <v>40</v>
      </c>
      <c r="E673" s="2" t="s">
        <v>41</v>
      </c>
      <c r="F673" s="2" t="s">
        <v>60</v>
      </c>
      <c r="G673" s="4" t="n">
        <v>26800</v>
      </c>
      <c r="H673" s="3" t="n">
        <v>22</v>
      </c>
      <c r="I673" s="5" t="n">
        <v>38108</v>
      </c>
      <c r="J673" s="2" t="s">
        <v>46</v>
      </c>
      <c r="K673" s="3" t="n">
        <v>2</v>
      </c>
      <c r="L673" s="4" t="n">
        <v>855.28</v>
      </c>
      <c r="M673" s="4" t="n">
        <v>34844.89</v>
      </c>
      <c r="N673" s="3" t="n">
        <v>33</v>
      </c>
      <c r="O673" s="4" t="n">
        <v>52.42</v>
      </c>
      <c r="P673" s="3" t="n">
        <v>3</v>
      </c>
      <c r="Q673" s="4" t="n">
        <v>0</v>
      </c>
      <c r="R673" s="4" t="n">
        <v>0</v>
      </c>
      <c r="S673" s="4" t="n">
        <v>0</v>
      </c>
      <c r="T673" s="4" t="n">
        <v>0</v>
      </c>
      <c r="U673" s="2"/>
      <c r="V673" s="2"/>
    </row>
    <row r="674" customFormat="false" ht="15" hidden="false" customHeight="false" outlineLevel="0" collapsed="false">
      <c r="A674" s="2" t="s">
        <v>743</v>
      </c>
      <c r="B674" s="3" t="n">
        <v>72</v>
      </c>
      <c r="C674" s="2" t="s">
        <v>23</v>
      </c>
      <c r="D674" s="2" t="s">
        <v>40</v>
      </c>
      <c r="E674" s="2" t="s">
        <v>41</v>
      </c>
      <c r="F674" s="2" t="s">
        <v>26</v>
      </c>
      <c r="G674" s="4" t="n">
        <v>18900</v>
      </c>
      <c r="H674" s="3" t="n">
        <v>10</v>
      </c>
      <c r="I674" s="5" t="n">
        <v>42323</v>
      </c>
      <c r="J674" s="2" t="s">
        <v>27</v>
      </c>
      <c r="K674" s="3" t="n">
        <v>2</v>
      </c>
      <c r="L674" s="4" t="n">
        <v>1823.07</v>
      </c>
      <c r="M674" s="4" t="n">
        <v>20046.92</v>
      </c>
      <c r="N674" s="3" t="n">
        <v>23</v>
      </c>
      <c r="O674" s="4" t="n">
        <v>68.19</v>
      </c>
      <c r="P674" s="3" t="n">
        <v>8</v>
      </c>
      <c r="Q674" s="4" t="n">
        <v>4500</v>
      </c>
      <c r="R674" s="4" t="n">
        <v>2343.51</v>
      </c>
      <c r="S674" s="4" t="n">
        <v>0</v>
      </c>
      <c r="T674" s="4" t="n">
        <v>0</v>
      </c>
      <c r="U674" s="3" t="n">
        <v>671</v>
      </c>
      <c r="V674" s="3" t="n">
        <v>0</v>
      </c>
    </row>
    <row r="675" customFormat="false" ht="15" hidden="false" customHeight="false" outlineLevel="0" collapsed="false">
      <c r="A675" s="2" t="s">
        <v>744</v>
      </c>
      <c r="B675" s="3" t="n">
        <v>48</v>
      </c>
      <c r="C675" s="2" t="s">
        <v>23</v>
      </c>
      <c r="D675" s="2" t="s">
        <v>67</v>
      </c>
      <c r="E675" s="2" t="s">
        <v>49</v>
      </c>
      <c r="F675" s="2" t="s">
        <v>26</v>
      </c>
      <c r="G675" s="4" t="n">
        <v>37500</v>
      </c>
      <c r="H675" s="3" t="n">
        <v>11</v>
      </c>
      <c r="I675" s="5" t="n">
        <v>42135</v>
      </c>
      <c r="J675" s="2" t="s">
        <v>46</v>
      </c>
      <c r="K675" s="3" t="n">
        <v>3</v>
      </c>
      <c r="L675" s="4" t="n">
        <v>4108.65</v>
      </c>
      <c r="M675" s="4" t="n">
        <v>0</v>
      </c>
      <c r="N675" s="3" t="n">
        <v>40</v>
      </c>
      <c r="O675" s="4" t="n">
        <v>62.95</v>
      </c>
      <c r="P675" s="3" t="n">
        <v>2</v>
      </c>
      <c r="Q675" s="4" t="n">
        <v>9000</v>
      </c>
      <c r="R675" s="4" t="n">
        <v>3751.61</v>
      </c>
      <c r="S675" s="4" t="n">
        <v>0</v>
      </c>
      <c r="T675" s="4" t="n">
        <v>0</v>
      </c>
      <c r="U675" s="3" t="n">
        <v>689</v>
      </c>
      <c r="V675" s="3" t="n">
        <v>1</v>
      </c>
    </row>
    <row r="676" customFormat="false" ht="15" hidden="false" customHeight="false" outlineLevel="0" collapsed="false">
      <c r="A676" s="2" t="s">
        <v>745</v>
      </c>
      <c r="B676" s="3" t="n">
        <v>23</v>
      </c>
      <c r="C676" s="2" t="s">
        <v>23</v>
      </c>
      <c r="D676" s="2" t="s">
        <v>98</v>
      </c>
      <c r="E676" s="2" t="s">
        <v>93</v>
      </c>
      <c r="F676" s="2" t="s">
        <v>38</v>
      </c>
      <c r="G676" s="4" t="n">
        <v>5700</v>
      </c>
      <c r="H676" s="3" t="n">
        <v>3</v>
      </c>
      <c r="I676" s="5" t="n">
        <v>44875</v>
      </c>
      <c r="J676" s="2" t="s">
        <v>34</v>
      </c>
      <c r="K676" s="3" t="n">
        <v>2</v>
      </c>
      <c r="L676" s="4" t="n">
        <v>395.46</v>
      </c>
      <c r="M676" s="4" t="n">
        <v>3712.58</v>
      </c>
      <c r="N676" s="3" t="n">
        <v>23</v>
      </c>
      <c r="O676" s="4" t="n">
        <v>20.45</v>
      </c>
      <c r="P676" s="3" t="n">
        <v>4</v>
      </c>
      <c r="Q676" s="2"/>
      <c r="R676" s="2"/>
      <c r="S676" s="2"/>
      <c r="T676" s="2"/>
      <c r="U676" s="3" t="n">
        <v>554</v>
      </c>
      <c r="V676" s="3" t="n">
        <v>0</v>
      </c>
    </row>
    <row r="677" customFormat="false" ht="15" hidden="false" customHeight="false" outlineLevel="0" collapsed="false">
      <c r="A677" s="2" t="s">
        <v>746</v>
      </c>
      <c r="B677" s="3" t="n">
        <v>48</v>
      </c>
      <c r="C677" s="2" t="s">
        <v>29</v>
      </c>
      <c r="D677" s="2" t="s">
        <v>100</v>
      </c>
      <c r="E677" s="2"/>
      <c r="F677" s="2" t="s">
        <v>26</v>
      </c>
      <c r="G677" s="4" t="n">
        <v>31300</v>
      </c>
      <c r="H677" s="3" t="n">
        <v>15</v>
      </c>
      <c r="I677" s="5" t="n">
        <v>40453</v>
      </c>
      <c r="J677" s="2" t="s">
        <v>46</v>
      </c>
      <c r="K677" s="3" t="n">
        <v>2</v>
      </c>
      <c r="L677" s="4" t="n">
        <v>4195.25</v>
      </c>
      <c r="M677" s="4" t="n">
        <v>58708.04</v>
      </c>
      <c r="N677" s="3" t="n">
        <v>37</v>
      </c>
      <c r="O677" s="4" t="n">
        <v>43.83</v>
      </c>
      <c r="P677" s="3" t="n">
        <v>2</v>
      </c>
      <c r="Q677" s="2"/>
      <c r="R677" s="2"/>
      <c r="S677" s="4" t="n">
        <v>153000</v>
      </c>
      <c r="T677" s="4" t="n">
        <v>1034</v>
      </c>
      <c r="U677" s="3" t="n">
        <v>575</v>
      </c>
      <c r="V677" s="3" t="n">
        <v>1</v>
      </c>
    </row>
    <row r="678" customFormat="false" ht="15" hidden="false" customHeight="false" outlineLevel="0" collapsed="false">
      <c r="A678" s="2" t="s">
        <v>747</v>
      </c>
      <c r="B678" s="3" t="n">
        <v>32</v>
      </c>
      <c r="C678" s="2" t="s">
        <v>23</v>
      </c>
      <c r="D678" s="2" t="s">
        <v>67</v>
      </c>
      <c r="E678" s="2" t="s">
        <v>37</v>
      </c>
      <c r="F678" s="2" t="s">
        <v>60</v>
      </c>
      <c r="G678" s="4" t="n">
        <v>51600</v>
      </c>
      <c r="H678" s="3" t="n">
        <v>10</v>
      </c>
      <c r="I678" s="5" t="n">
        <v>42612</v>
      </c>
      <c r="J678" s="2" t="s">
        <v>27</v>
      </c>
      <c r="K678" s="3" t="n">
        <v>1</v>
      </c>
      <c r="L678" s="4" t="n">
        <v>5829.83</v>
      </c>
      <c r="M678" s="4" t="n">
        <v>41337.73</v>
      </c>
      <c r="N678" s="3" t="n">
        <v>20</v>
      </c>
      <c r="O678" s="4" t="n">
        <v>60.01</v>
      </c>
      <c r="P678" s="3" t="n">
        <v>2</v>
      </c>
      <c r="Q678" s="4" t="n">
        <v>12000</v>
      </c>
      <c r="R678" s="4" t="n">
        <v>1283.07</v>
      </c>
      <c r="S678" s="4" t="n">
        <v>209000</v>
      </c>
      <c r="T678" s="4" t="n">
        <v>1056</v>
      </c>
      <c r="U678" s="3" t="n">
        <v>686</v>
      </c>
      <c r="V678" s="3" t="n">
        <v>0</v>
      </c>
    </row>
    <row r="679" customFormat="false" ht="15" hidden="false" customHeight="false" outlineLevel="0" collapsed="false">
      <c r="A679" s="2" t="s">
        <v>748</v>
      </c>
      <c r="B679" s="3" t="n">
        <v>38</v>
      </c>
      <c r="C679" s="2" t="s">
        <v>23</v>
      </c>
      <c r="D679" s="2" t="s">
        <v>40</v>
      </c>
      <c r="E679" s="2" t="s">
        <v>63</v>
      </c>
      <c r="F679" s="2" t="s">
        <v>26</v>
      </c>
      <c r="G679" s="4" t="n">
        <v>98200</v>
      </c>
      <c r="H679" s="3" t="n">
        <v>10</v>
      </c>
      <c r="I679" s="5" t="n">
        <v>42514</v>
      </c>
      <c r="J679" s="2" t="s">
        <v>34</v>
      </c>
      <c r="K679" s="3" t="n">
        <v>2</v>
      </c>
      <c r="L679" s="4" t="n">
        <v>8799.69</v>
      </c>
      <c r="M679" s="4" t="n">
        <v>0</v>
      </c>
      <c r="N679" s="3" t="n">
        <v>45</v>
      </c>
      <c r="O679" s="4" t="n">
        <v>157.89</v>
      </c>
      <c r="P679" s="3" t="n">
        <v>3</v>
      </c>
      <c r="Q679" s="4" t="n">
        <v>12000</v>
      </c>
      <c r="R679" s="4" t="n">
        <v>3031.21</v>
      </c>
      <c r="S679" s="4" t="n">
        <v>372000</v>
      </c>
      <c r="T679" s="4" t="n">
        <v>2787</v>
      </c>
      <c r="U679" s="3" t="n">
        <v>638</v>
      </c>
      <c r="V679" s="3" t="n">
        <v>0</v>
      </c>
    </row>
    <row r="680" customFormat="false" ht="15" hidden="false" customHeight="false" outlineLevel="0" collapsed="false">
      <c r="A680" s="2" t="s">
        <v>749</v>
      </c>
      <c r="B680" s="3" t="n">
        <v>45</v>
      </c>
      <c r="C680" s="2" t="s">
        <v>29</v>
      </c>
      <c r="D680" s="2" t="s">
        <v>62</v>
      </c>
      <c r="E680" s="2"/>
      <c r="F680" s="2" t="s">
        <v>38</v>
      </c>
      <c r="G680" s="4" t="n">
        <v>27600</v>
      </c>
      <c r="H680" s="3" t="n">
        <v>9</v>
      </c>
      <c r="I680" s="5" t="n">
        <v>42705</v>
      </c>
      <c r="J680" s="2" t="s">
        <v>34</v>
      </c>
      <c r="K680" s="3" t="n">
        <v>4</v>
      </c>
      <c r="L680" s="4" t="n">
        <v>4266.79</v>
      </c>
      <c r="M680" s="4" t="n">
        <v>11798.55</v>
      </c>
      <c r="N680" s="3" t="n">
        <v>22</v>
      </c>
      <c r="O680" s="4" t="n">
        <v>31.32</v>
      </c>
      <c r="P680" s="3" t="n">
        <v>0</v>
      </c>
      <c r="Q680" s="4" t="n">
        <v>6500</v>
      </c>
      <c r="R680" s="4" t="n">
        <v>2080.12</v>
      </c>
      <c r="S680" s="2"/>
      <c r="T680" s="2"/>
      <c r="U680" s="3" t="n">
        <v>639</v>
      </c>
      <c r="V680" s="2"/>
    </row>
    <row r="681" customFormat="false" ht="15" hidden="false" customHeight="false" outlineLevel="0" collapsed="false">
      <c r="A681" s="2" t="s">
        <v>750</v>
      </c>
      <c r="B681" s="3" t="n">
        <v>41</v>
      </c>
      <c r="C681" s="2" t="s">
        <v>29</v>
      </c>
      <c r="D681" s="2" t="s">
        <v>40</v>
      </c>
      <c r="E681" s="2" t="s">
        <v>52</v>
      </c>
      <c r="F681" s="2" t="s">
        <v>26</v>
      </c>
      <c r="G681" s="4" t="n">
        <v>15900</v>
      </c>
      <c r="H681" s="3" t="n">
        <v>9</v>
      </c>
      <c r="I681" s="5" t="n">
        <v>42883</v>
      </c>
      <c r="J681" s="2" t="s">
        <v>34</v>
      </c>
      <c r="K681" s="3" t="n">
        <v>3</v>
      </c>
      <c r="L681" s="4" t="n">
        <v>1344.44</v>
      </c>
      <c r="M681" s="4" t="n">
        <v>0</v>
      </c>
      <c r="N681" s="3" t="n">
        <v>21</v>
      </c>
      <c r="O681" s="4" t="n">
        <v>63.34</v>
      </c>
      <c r="P681" s="3" t="n">
        <v>1</v>
      </c>
      <c r="Q681" s="4" t="n">
        <v>3000</v>
      </c>
      <c r="R681" s="4" t="n">
        <v>470.26</v>
      </c>
      <c r="S681" s="4" t="n">
        <v>45000</v>
      </c>
      <c r="T681" s="4" t="n">
        <v>245</v>
      </c>
      <c r="U681" s="3" t="n">
        <v>628</v>
      </c>
      <c r="V681" s="3" t="n">
        <v>1</v>
      </c>
    </row>
    <row r="682" customFormat="false" ht="15" hidden="false" customHeight="false" outlineLevel="0" collapsed="false">
      <c r="A682" s="2" t="s">
        <v>751</v>
      </c>
      <c r="B682" s="3" t="n">
        <v>46</v>
      </c>
      <c r="C682" s="2" t="s">
        <v>23</v>
      </c>
      <c r="D682" s="2" t="s">
        <v>40</v>
      </c>
      <c r="E682" s="2" t="s">
        <v>63</v>
      </c>
      <c r="F682" s="2" t="s">
        <v>26</v>
      </c>
      <c r="G682" s="4" t="n">
        <v>59800</v>
      </c>
      <c r="H682" s="3" t="n">
        <v>1</v>
      </c>
      <c r="I682" s="5" t="n">
        <v>45573</v>
      </c>
      <c r="J682" s="2" t="s">
        <v>46</v>
      </c>
      <c r="K682" s="3" t="n">
        <v>1</v>
      </c>
      <c r="L682" s="4" t="n">
        <v>4662.09</v>
      </c>
      <c r="M682" s="4" t="n">
        <v>9463.86</v>
      </c>
      <c r="N682" s="3" t="n">
        <v>41</v>
      </c>
      <c r="O682" s="4" t="n">
        <v>51.88</v>
      </c>
      <c r="P682" s="3" t="n">
        <v>1</v>
      </c>
      <c r="Q682" s="4" t="n">
        <v>10500</v>
      </c>
      <c r="R682" s="2"/>
      <c r="S682" s="4" t="n">
        <v>0</v>
      </c>
      <c r="T682" s="4" t="n">
        <v>0</v>
      </c>
      <c r="U682" s="3" t="n">
        <v>618</v>
      </c>
      <c r="V682" s="3" t="n">
        <v>0</v>
      </c>
    </row>
    <row r="683" customFormat="false" ht="15" hidden="false" customHeight="false" outlineLevel="0" collapsed="false">
      <c r="A683" s="2" t="s">
        <v>752</v>
      </c>
      <c r="B683" s="3" t="n">
        <v>31</v>
      </c>
      <c r="C683" s="2" t="s">
        <v>29</v>
      </c>
      <c r="D683" s="2" t="s">
        <v>40</v>
      </c>
      <c r="E683" s="2" t="s">
        <v>37</v>
      </c>
      <c r="F683" s="2" t="s">
        <v>38</v>
      </c>
      <c r="G683" s="4" t="n">
        <v>39300</v>
      </c>
      <c r="H683" s="3" t="n">
        <v>12</v>
      </c>
      <c r="I683" s="5" t="n">
        <v>41789</v>
      </c>
      <c r="J683" s="2" t="s">
        <v>46</v>
      </c>
      <c r="K683" s="3" t="n">
        <v>2</v>
      </c>
      <c r="L683" s="4" t="n">
        <v>3177.1</v>
      </c>
      <c r="M683" s="4" t="n">
        <v>0</v>
      </c>
      <c r="N683" s="3" t="n">
        <v>27</v>
      </c>
      <c r="O683" s="4" t="n">
        <v>37.53</v>
      </c>
      <c r="P683" s="3" t="n">
        <v>5</v>
      </c>
      <c r="Q683" s="4" t="n">
        <v>8500</v>
      </c>
      <c r="R683" s="4" t="n">
        <v>3673.66</v>
      </c>
      <c r="S683" s="4" t="n">
        <v>0</v>
      </c>
      <c r="T683" s="4" t="n">
        <v>0</v>
      </c>
      <c r="U683" s="3" t="n">
        <v>598</v>
      </c>
      <c r="V683" s="2"/>
    </row>
    <row r="684" customFormat="false" ht="15" hidden="false" customHeight="false" outlineLevel="0" collapsed="false">
      <c r="A684" s="2" t="s">
        <v>753</v>
      </c>
      <c r="B684" s="3" t="n">
        <v>63</v>
      </c>
      <c r="C684" s="2" t="s">
        <v>23</v>
      </c>
      <c r="D684" s="2" t="s">
        <v>40</v>
      </c>
      <c r="E684" s="2" t="s">
        <v>52</v>
      </c>
      <c r="F684" s="2" t="s">
        <v>103</v>
      </c>
      <c r="G684" s="4" t="n">
        <v>27800</v>
      </c>
      <c r="H684" s="3" t="n">
        <v>21</v>
      </c>
      <c r="I684" s="5" t="n">
        <v>38375</v>
      </c>
      <c r="J684" s="2" t="s">
        <v>46</v>
      </c>
      <c r="K684" s="3" t="n">
        <v>5</v>
      </c>
      <c r="L684" s="4" t="n">
        <v>2866.14</v>
      </c>
      <c r="M684" s="4" t="n">
        <v>22815.1</v>
      </c>
      <c r="N684" s="3" t="n">
        <v>19</v>
      </c>
      <c r="O684" s="4" t="n">
        <v>75.51</v>
      </c>
      <c r="P684" s="3" t="n">
        <v>2</v>
      </c>
      <c r="Q684" s="2"/>
      <c r="R684" s="2"/>
      <c r="S684" s="2"/>
      <c r="T684" s="2"/>
      <c r="U684" s="3" t="n">
        <v>630</v>
      </c>
      <c r="V684" s="2"/>
    </row>
    <row r="685" customFormat="false" ht="15" hidden="false" customHeight="false" outlineLevel="0" collapsed="false">
      <c r="A685" s="2" t="s">
        <v>754</v>
      </c>
      <c r="B685" s="3" t="n">
        <v>60</v>
      </c>
      <c r="C685" s="2" t="s">
        <v>29</v>
      </c>
      <c r="D685" s="2" t="s">
        <v>136</v>
      </c>
      <c r="E685" s="2" t="s">
        <v>52</v>
      </c>
      <c r="F685" s="2" t="s">
        <v>60</v>
      </c>
      <c r="G685" s="4" t="n">
        <v>19500</v>
      </c>
      <c r="H685" s="3" t="n">
        <v>26</v>
      </c>
      <c r="I685" s="5" t="n">
        <v>36663</v>
      </c>
      <c r="J685" s="2" t="s">
        <v>46</v>
      </c>
      <c r="K685" s="3" t="n">
        <v>4</v>
      </c>
      <c r="L685" s="4" t="n">
        <v>-2018.84</v>
      </c>
      <c r="M685" s="4" t="n">
        <v>0</v>
      </c>
      <c r="N685" s="3" t="n">
        <v>9999</v>
      </c>
      <c r="O685" s="4" t="n">
        <v>45.02</v>
      </c>
      <c r="P685" s="3" t="n">
        <v>6</v>
      </c>
      <c r="Q685" s="4" t="n">
        <v>5000</v>
      </c>
      <c r="R685" s="4" t="n">
        <v>3081.47</v>
      </c>
      <c r="S685" s="4" t="n">
        <v>0</v>
      </c>
      <c r="T685" s="4" t="n">
        <v>0</v>
      </c>
      <c r="U685" s="3" t="n">
        <v>646</v>
      </c>
      <c r="V685" s="3" t="n">
        <v>0</v>
      </c>
    </row>
    <row r="686" customFormat="false" ht="15" hidden="false" customHeight="false" outlineLevel="0" collapsed="false">
      <c r="A686" s="2" t="s">
        <v>755</v>
      </c>
      <c r="B686" s="3" t="n">
        <v>45</v>
      </c>
      <c r="C686" s="2" t="s">
        <v>23</v>
      </c>
      <c r="D686" s="2" t="s">
        <v>56</v>
      </c>
      <c r="E686" s="2" t="s">
        <v>96</v>
      </c>
      <c r="F686" s="2" t="s">
        <v>26</v>
      </c>
      <c r="G686" s="4" t="n">
        <v>132200</v>
      </c>
      <c r="H686" s="3" t="n">
        <v>8</v>
      </c>
      <c r="I686" s="5" t="n">
        <v>43268</v>
      </c>
      <c r="J686" s="2" t="s">
        <v>46</v>
      </c>
      <c r="K686" s="3" t="n">
        <v>2</v>
      </c>
      <c r="L686" s="4" t="n">
        <v>14651.28</v>
      </c>
      <c r="M686" s="4" t="n">
        <v>0</v>
      </c>
      <c r="N686" s="3" t="n">
        <v>58</v>
      </c>
      <c r="O686" s="4" t="n">
        <v>118.18</v>
      </c>
      <c r="P686" s="3" t="n">
        <v>1</v>
      </c>
      <c r="Q686" s="4" t="n">
        <v>0</v>
      </c>
      <c r="R686" s="4" t="n">
        <v>0</v>
      </c>
      <c r="S686" s="4" t="n">
        <v>0</v>
      </c>
      <c r="T686" s="4" t="n">
        <v>0</v>
      </c>
      <c r="U686" s="3" t="n">
        <v>708</v>
      </c>
      <c r="V686" s="3" t="n">
        <v>0</v>
      </c>
    </row>
    <row r="687" customFormat="false" ht="15" hidden="false" customHeight="false" outlineLevel="0" collapsed="false">
      <c r="A687" s="2" t="s">
        <v>756</v>
      </c>
      <c r="B687" s="3" t="n">
        <v>18</v>
      </c>
      <c r="C687" s="2" t="s">
        <v>23</v>
      </c>
      <c r="D687" s="2" t="s">
        <v>62</v>
      </c>
      <c r="E687" s="2" t="s">
        <v>134</v>
      </c>
      <c r="F687" s="2" t="s">
        <v>38</v>
      </c>
      <c r="G687" s="4" t="n">
        <v>6800</v>
      </c>
      <c r="H687" s="3" t="n">
        <v>0</v>
      </c>
      <c r="I687" s="5" t="n">
        <v>45954</v>
      </c>
      <c r="J687" s="2" t="s">
        <v>27</v>
      </c>
      <c r="K687" s="3" t="n">
        <v>2</v>
      </c>
      <c r="L687" s="4" t="n">
        <v>201.05</v>
      </c>
      <c r="M687" s="4" t="n">
        <v>0</v>
      </c>
      <c r="N687" s="3" t="n">
        <v>11</v>
      </c>
      <c r="O687" s="4" t="n">
        <v>33.48</v>
      </c>
      <c r="P687" s="3" t="n">
        <v>4</v>
      </c>
      <c r="Q687" s="4" t="n">
        <v>1500</v>
      </c>
      <c r="R687" s="4" t="n">
        <v>180.27</v>
      </c>
      <c r="S687" s="4" t="n">
        <v>0</v>
      </c>
      <c r="T687" s="4" t="n">
        <v>0</v>
      </c>
      <c r="U687" s="3" t="n">
        <v>632</v>
      </c>
      <c r="V687" s="3" t="n">
        <v>0</v>
      </c>
    </row>
    <row r="688" customFormat="false" ht="15" hidden="false" customHeight="false" outlineLevel="0" collapsed="false">
      <c r="A688" s="2" t="s">
        <v>757</v>
      </c>
      <c r="B688" s="3" t="n">
        <v>51</v>
      </c>
      <c r="C688" s="2" t="s">
        <v>29</v>
      </c>
      <c r="D688" s="2" t="s">
        <v>100</v>
      </c>
      <c r="E688" s="2" t="s">
        <v>93</v>
      </c>
      <c r="F688" s="2" t="s">
        <v>26</v>
      </c>
      <c r="G688" s="4" t="n">
        <v>5100</v>
      </c>
      <c r="H688" s="3" t="n">
        <v>16</v>
      </c>
      <c r="I688" s="5" t="n">
        <v>40395</v>
      </c>
      <c r="J688" s="2" t="s">
        <v>46</v>
      </c>
      <c r="K688" s="3" t="n">
        <v>2</v>
      </c>
      <c r="L688" s="4" t="n">
        <v>1703.9</v>
      </c>
      <c r="M688" s="4" t="n">
        <v>8216.12</v>
      </c>
      <c r="N688" s="3" t="n">
        <v>21</v>
      </c>
      <c r="O688" s="4" t="n">
        <v>45.16</v>
      </c>
      <c r="P688" s="3" t="n">
        <v>5</v>
      </c>
      <c r="Q688" s="4" t="n">
        <v>500</v>
      </c>
      <c r="R688" s="4" t="n">
        <v>28.06</v>
      </c>
      <c r="S688" s="4" t="n">
        <v>0</v>
      </c>
      <c r="T688" s="4" t="n">
        <v>0</v>
      </c>
      <c r="U688" s="3" t="n">
        <v>582</v>
      </c>
      <c r="V688" s="3" t="n">
        <v>0</v>
      </c>
    </row>
    <row r="689" customFormat="false" ht="15" hidden="false" customHeight="false" outlineLevel="0" collapsed="false">
      <c r="A689" s="2" t="s">
        <v>758</v>
      </c>
      <c r="B689" s="3" t="n">
        <v>61</v>
      </c>
      <c r="C689" s="2" t="s">
        <v>23</v>
      </c>
      <c r="D689" s="2" t="s">
        <v>40</v>
      </c>
      <c r="E689" s="2" t="s">
        <v>37</v>
      </c>
      <c r="F689" s="2" t="s">
        <v>26</v>
      </c>
      <c r="G689" s="4" t="n">
        <v>47300</v>
      </c>
      <c r="H689" s="3" t="n">
        <v>30</v>
      </c>
      <c r="I689" s="5" t="n">
        <v>35208</v>
      </c>
      <c r="J689" s="2" t="s">
        <v>46</v>
      </c>
      <c r="K689" s="3" t="n">
        <v>2</v>
      </c>
      <c r="L689" s="4" t="n">
        <v>2634.64</v>
      </c>
      <c r="M689" s="4" t="n">
        <v>39954.73</v>
      </c>
      <c r="N689" s="3" t="n">
        <v>24</v>
      </c>
      <c r="O689" s="4" t="n">
        <v>65.34</v>
      </c>
      <c r="P689" s="3" t="n">
        <v>4</v>
      </c>
      <c r="Q689" s="4" t="n">
        <v>7000</v>
      </c>
      <c r="R689" s="4" t="n">
        <v>1450.07</v>
      </c>
      <c r="S689" s="2"/>
      <c r="T689" s="2"/>
      <c r="U689" s="3" t="n">
        <v>706</v>
      </c>
      <c r="V689" s="3" t="n">
        <v>0</v>
      </c>
    </row>
    <row r="690" customFormat="false" ht="15" hidden="false" customHeight="false" outlineLevel="0" collapsed="false">
      <c r="A690" s="2" t="s">
        <v>759</v>
      </c>
      <c r="B690" s="3" t="n">
        <v>42</v>
      </c>
      <c r="C690" s="2" t="s">
        <v>29</v>
      </c>
      <c r="D690" s="2" t="s">
        <v>67</v>
      </c>
      <c r="E690" s="2" t="s">
        <v>25</v>
      </c>
      <c r="F690" s="2" t="s">
        <v>38</v>
      </c>
      <c r="G690" s="4" t="n">
        <v>33800</v>
      </c>
      <c r="H690" s="3" t="n">
        <v>2</v>
      </c>
      <c r="I690" s="5" t="n">
        <v>45294</v>
      </c>
      <c r="J690" s="2" t="s">
        <v>46</v>
      </c>
      <c r="K690" s="3" t="n">
        <v>1</v>
      </c>
      <c r="L690" s="4" t="n">
        <v>3387.22</v>
      </c>
      <c r="M690" s="4" t="n">
        <v>16600.24</v>
      </c>
      <c r="N690" s="3" t="n">
        <v>27</v>
      </c>
      <c r="O690" s="4" t="n">
        <v>68.52</v>
      </c>
      <c r="P690" s="3" t="n">
        <v>3</v>
      </c>
      <c r="Q690" s="4" t="n">
        <v>5500</v>
      </c>
      <c r="R690" s="4" t="n">
        <v>2621.97</v>
      </c>
      <c r="S690" s="4" t="n">
        <v>118000</v>
      </c>
      <c r="T690" s="4" t="n">
        <v>719</v>
      </c>
      <c r="U690" s="3" t="n">
        <v>635</v>
      </c>
      <c r="V690" s="3" t="n">
        <v>0</v>
      </c>
    </row>
    <row r="691" customFormat="false" ht="15" hidden="false" customHeight="false" outlineLevel="0" collapsed="false">
      <c r="A691" s="2" t="s">
        <v>760</v>
      </c>
      <c r="B691" s="3" t="n">
        <v>65</v>
      </c>
      <c r="C691" s="2" t="s">
        <v>23</v>
      </c>
      <c r="D691" s="2" t="s">
        <v>51</v>
      </c>
      <c r="E691" s="2" t="s">
        <v>96</v>
      </c>
      <c r="F691" s="2" t="s">
        <v>26</v>
      </c>
      <c r="G691" s="4" t="n">
        <v>166200</v>
      </c>
      <c r="H691" s="3" t="n">
        <v>21</v>
      </c>
      <c r="I691" s="5" t="n">
        <v>38516</v>
      </c>
      <c r="J691" s="2"/>
      <c r="K691" s="3" t="n">
        <v>2</v>
      </c>
      <c r="L691" s="4" t="n">
        <v>9846.3</v>
      </c>
      <c r="M691" s="4" t="n">
        <v>0</v>
      </c>
      <c r="N691" s="3" t="n">
        <v>67</v>
      </c>
      <c r="O691" s="4" t="n">
        <v>119.73</v>
      </c>
      <c r="P691" s="3" t="n">
        <v>3</v>
      </c>
      <c r="Q691" s="4" t="n">
        <v>15000</v>
      </c>
      <c r="R691" s="4" t="n">
        <v>1833.14</v>
      </c>
      <c r="S691" s="2"/>
      <c r="T691" s="2"/>
      <c r="U691" s="3" t="n">
        <v>744</v>
      </c>
      <c r="V691" s="3" t="n">
        <v>0</v>
      </c>
    </row>
    <row r="692" customFormat="false" ht="15" hidden="false" customHeight="false" outlineLevel="0" collapsed="false">
      <c r="A692" s="2" t="s">
        <v>761</v>
      </c>
      <c r="B692" s="3" t="n">
        <v>18</v>
      </c>
      <c r="C692" s="2" t="s">
        <v>23</v>
      </c>
      <c r="D692" s="2" t="s">
        <v>44</v>
      </c>
      <c r="E692" s="2" t="s">
        <v>134</v>
      </c>
      <c r="F692" s="2" t="s">
        <v>38</v>
      </c>
      <c r="G692" s="4" t="n">
        <v>5900</v>
      </c>
      <c r="H692" s="3" t="n">
        <v>0</v>
      </c>
      <c r="I692" s="5" t="n">
        <v>45925</v>
      </c>
      <c r="J692" s="2" t="s">
        <v>27</v>
      </c>
      <c r="K692" s="3" t="n">
        <v>1</v>
      </c>
      <c r="L692" s="4" t="n">
        <v>573.61</v>
      </c>
      <c r="M692" s="4" t="n">
        <v>753.55</v>
      </c>
      <c r="N692" s="3" t="n">
        <v>9</v>
      </c>
      <c r="O692" s="4" t="n">
        <v>48.33</v>
      </c>
      <c r="P692" s="3" t="n">
        <v>7</v>
      </c>
      <c r="Q692" s="2"/>
      <c r="R692" s="2"/>
      <c r="S692" s="4" t="n">
        <v>0</v>
      </c>
      <c r="T692" s="4" t="n">
        <v>0</v>
      </c>
      <c r="U692" s="3" t="n">
        <v>592</v>
      </c>
      <c r="V692" s="3" t="n">
        <v>0</v>
      </c>
    </row>
    <row r="693" customFormat="false" ht="15" hidden="false" customHeight="false" outlineLevel="0" collapsed="false">
      <c r="A693" s="2" t="s">
        <v>762</v>
      </c>
      <c r="B693" s="3" t="n">
        <v>67</v>
      </c>
      <c r="C693" s="2" t="s">
        <v>29</v>
      </c>
      <c r="D693" s="2" t="s">
        <v>36</v>
      </c>
      <c r="E693" s="2" t="s">
        <v>41</v>
      </c>
      <c r="F693" s="2" t="s">
        <v>103</v>
      </c>
      <c r="G693" s="2" t="s">
        <v>763</v>
      </c>
      <c r="H693" s="3" t="n">
        <v>23</v>
      </c>
      <c r="I693" s="5" t="n">
        <v>25569</v>
      </c>
      <c r="J693" s="2" t="s">
        <v>71</v>
      </c>
      <c r="K693" s="3" t="n">
        <v>2</v>
      </c>
      <c r="L693" s="4" t="n">
        <v>1161.12</v>
      </c>
      <c r="M693" s="4" t="n">
        <v>26356.72</v>
      </c>
      <c r="N693" s="3" t="n">
        <v>19</v>
      </c>
      <c r="O693" s="4" t="n">
        <v>36.98</v>
      </c>
      <c r="P693" s="3" t="n">
        <v>6</v>
      </c>
      <c r="Q693" s="4" t="n">
        <v>5500</v>
      </c>
      <c r="R693" s="4" t="n">
        <v>324.08</v>
      </c>
      <c r="S693" s="4" t="n">
        <v>89000</v>
      </c>
      <c r="T693" s="4" t="n">
        <v>563</v>
      </c>
      <c r="U693" s="3" t="n">
        <v>641</v>
      </c>
      <c r="V693" s="2"/>
    </row>
    <row r="694" customFormat="false" ht="15" hidden="false" customHeight="false" outlineLevel="0" collapsed="false">
      <c r="A694" s="2" t="s">
        <v>764</v>
      </c>
      <c r="B694" s="3" t="n">
        <v>37</v>
      </c>
      <c r="C694" s="2" t="s">
        <v>29</v>
      </c>
      <c r="D694" s="2" t="s">
        <v>40</v>
      </c>
      <c r="E694" s="2" t="s">
        <v>52</v>
      </c>
      <c r="F694" s="2" t="s">
        <v>38</v>
      </c>
      <c r="G694" s="4" t="n">
        <v>17800</v>
      </c>
      <c r="H694" s="3" t="n">
        <v>16</v>
      </c>
      <c r="I694" s="5" t="n">
        <v>40123</v>
      </c>
      <c r="J694" s="2" t="s">
        <v>34</v>
      </c>
      <c r="K694" s="3" t="n">
        <v>3</v>
      </c>
      <c r="L694" s="4" t="n">
        <v>1851.75</v>
      </c>
      <c r="M694" s="4" t="n">
        <v>33918.87</v>
      </c>
      <c r="N694" s="3" t="n">
        <v>31</v>
      </c>
      <c r="O694" s="4" t="n">
        <v>59.35</v>
      </c>
      <c r="P694" s="3" t="n">
        <v>1</v>
      </c>
      <c r="Q694" s="4" t="n">
        <v>3500</v>
      </c>
      <c r="R694" s="4" t="n">
        <v>806.53</v>
      </c>
      <c r="S694" s="2"/>
      <c r="T694" s="2"/>
      <c r="U694" s="3" t="n">
        <v>676</v>
      </c>
      <c r="V694" s="2"/>
    </row>
    <row r="695" customFormat="false" ht="15" hidden="false" customHeight="false" outlineLevel="0" collapsed="false">
      <c r="A695" s="2" t="s">
        <v>765</v>
      </c>
      <c r="B695" s="3" t="n">
        <v>54</v>
      </c>
      <c r="C695" s="2" t="s">
        <v>23</v>
      </c>
      <c r="D695" s="2" t="s">
        <v>108</v>
      </c>
      <c r="E695" s="2" t="s">
        <v>49</v>
      </c>
      <c r="F695" s="2" t="s">
        <v>26</v>
      </c>
      <c r="G695" s="4" t="n">
        <v>29300</v>
      </c>
      <c r="H695" s="3" t="n">
        <v>15</v>
      </c>
      <c r="I695" s="5" t="n">
        <v>40580</v>
      </c>
      <c r="J695" s="2" t="s">
        <v>46</v>
      </c>
      <c r="K695" s="3" t="n">
        <v>6</v>
      </c>
      <c r="L695" s="4" t="n">
        <v>1526.53</v>
      </c>
      <c r="M695" s="4" t="n">
        <v>21507.24</v>
      </c>
      <c r="N695" s="3" t="n">
        <v>18</v>
      </c>
      <c r="O695" s="4" t="n">
        <v>124.28</v>
      </c>
      <c r="P695" s="3" t="n">
        <v>2</v>
      </c>
      <c r="Q695" s="4" t="n">
        <v>5500</v>
      </c>
      <c r="R695" s="4" t="n">
        <v>2993.44</v>
      </c>
      <c r="S695" s="4" t="n">
        <v>0</v>
      </c>
      <c r="T695" s="4" t="n">
        <v>0</v>
      </c>
      <c r="U695" s="3" t="n">
        <v>687</v>
      </c>
      <c r="V695" s="3" t="n">
        <v>0</v>
      </c>
    </row>
    <row r="696" customFormat="false" ht="15" hidden="false" customHeight="false" outlineLevel="0" collapsed="false">
      <c r="A696" s="2" t="s">
        <v>766</v>
      </c>
      <c r="B696" s="3" t="n">
        <v>55</v>
      </c>
      <c r="C696" s="2" t="s">
        <v>29</v>
      </c>
      <c r="D696" s="2" t="s">
        <v>98</v>
      </c>
      <c r="E696" s="2" t="s">
        <v>96</v>
      </c>
      <c r="F696" s="2" t="s">
        <v>38</v>
      </c>
      <c r="G696" s="4" t="n">
        <v>130800</v>
      </c>
      <c r="H696" s="3" t="n">
        <v>24</v>
      </c>
      <c r="I696" s="5" t="n">
        <v>37276</v>
      </c>
      <c r="J696" s="2" t="s">
        <v>27</v>
      </c>
      <c r="K696" s="3" t="n">
        <v>1</v>
      </c>
      <c r="L696" s="4" t="n">
        <v>10646.05</v>
      </c>
      <c r="M696" s="4" t="n">
        <v>249645.72</v>
      </c>
      <c r="N696" s="3" t="n">
        <v>46</v>
      </c>
      <c r="O696" s="4" t="n">
        <v>108.08</v>
      </c>
      <c r="P696" s="3" t="n">
        <v>5</v>
      </c>
      <c r="Q696" s="4" t="n">
        <v>15000</v>
      </c>
      <c r="R696" s="4" t="n">
        <v>5680.33</v>
      </c>
      <c r="S696" s="4" t="n">
        <v>0</v>
      </c>
      <c r="T696" s="4" t="n">
        <v>0</v>
      </c>
      <c r="U696" s="3" t="n">
        <v>674</v>
      </c>
      <c r="V696" s="3" t="n">
        <v>0</v>
      </c>
    </row>
    <row r="697" customFormat="false" ht="15" hidden="false" customHeight="false" outlineLevel="0" collapsed="false">
      <c r="A697" s="2" t="s">
        <v>767</v>
      </c>
      <c r="B697" s="3" t="n">
        <v>43</v>
      </c>
      <c r="C697" s="2" t="s">
        <v>23</v>
      </c>
      <c r="D697" s="2" t="s">
        <v>108</v>
      </c>
      <c r="E697" s="2" t="s">
        <v>52</v>
      </c>
      <c r="F697" s="2" t="s">
        <v>26</v>
      </c>
      <c r="G697" s="4" t="n">
        <v>18900</v>
      </c>
      <c r="H697" s="3" t="n">
        <v>9</v>
      </c>
      <c r="I697" s="5" t="n">
        <v>42724</v>
      </c>
      <c r="J697" s="2"/>
      <c r="K697" s="3" t="n">
        <v>1</v>
      </c>
      <c r="L697" s="4" t="n">
        <v>792.65</v>
      </c>
      <c r="M697" s="4" t="n">
        <v>0</v>
      </c>
      <c r="N697" s="3" t="n">
        <v>25</v>
      </c>
      <c r="O697" s="4" t="n">
        <v>63.13</v>
      </c>
      <c r="P697" s="3" t="n">
        <v>1</v>
      </c>
      <c r="Q697" s="4" t="n">
        <v>3000</v>
      </c>
      <c r="R697" s="4" t="n">
        <v>1081.51</v>
      </c>
      <c r="S697" s="4" t="n">
        <v>0</v>
      </c>
      <c r="T697" s="4" t="n">
        <v>0</v>
      </c>
      <c r="U697" s="3" t="n">
        <v>618</v>
      </c>
      <c r="V697" s="3" t="n">
        <v>0</v>
      </c>
    </row>
    <row r="698" customFormat="false" ht="15" hidden="false" customHeight="false" outlineLevel="0" collapsed="false">
      <c r="A698" s="2" t="s">
        <v>768</v>
      </c>
      <c r="B698" s="3" t="n">
        <v>36</v>
      </c>
      <c r="C698" s="2" t="s">
        <v>23</v>
      </c>
      <c r="D698" s="2" t="s">
        <v>108</v>
      </c>
      <c r="E698" s="2" t="s">
        <v>31</v>
      </c>
      <c r="F698" s="2" t="s">
        <v>26</v>
      </c>
      <c r="G698" s="4" t="n">
        <v>47500</v>
      </c>
      <c r="H698" s="3" t="n">
        <v>5</v>
      </c>
      <c r="I698" s="5" t="n">
        <v>44223</v>
      </c>
      <c r="J698" s="2" t="s">
        <v>34</v>
      </c>
      <c r="K698" s="3" t="n">
        <v>2</v>
      </c>
      <c r="L698" s="4" t="n">
        <v>-170.52</v>
      </c>
      <c r="M698" s="4" t="n">
        <v>8844.52</v>
      </c>
      <c r="N698" s="2"/>
      <c r="O698" s="4" t="n">
        <v>60.79</v>
      </c>
      <c r="P698" s="3" t="n">
        <v>1</v>
      </c>
      <c r="Q698" s="4" t="n">
        <v>5000</v>
      </c>
      <c r="R698" s="4" t="n">
        <v>1344.06</v>
      </c>
      <c r="S698" s="4" t="n">
        <v>0</v>
      </c>
      <c r="T698" s="4" t="n">
        <v>0</v>
      </c>
      <c r="U698" s="3" t="n">
        <v>503</v>
      </c>
      <c r="V698" s="3" t="n">
        <v>0</v>
      </c>
    </row>
    <row r="699" customFormat="false" ht="15" hidden="false" customHeight="false" outlineLevel="0" collapsed="false">
      <c r="A699" s="2" t="s">
        <v>769</v>
      </c>
      <c r="B699" s="3" t="n">
        <v>27</v>
      </c>
      <c r="C699" s="2" t="s">
        <v>23</v>
      </c>
      <c r="D699" s="2" t="s">
        <v>100</v>
      </c>
      <c r="E699" s="2" t="s">
        <v>93</v>
      </c>
      <c r="F699" s="2"/>
      <c r="G699" s="4" t="n">
        <v>5000</v>
      </c>
      <c r="H699" s="3" t="n">
        <v>3</v>
      </c>
      <c r="I699" s="5" t="n">
        <v>45174</v>
      </c>
      <c r="J699" s="2" t="s">
        <v>46</v>
      </c>
      <c r="K699" s="3" t="n">
        <v>2</v>
      </c>
      <c r="L699" s="4" t="n">
        <v>239.22</v>
      </c>
      <c r="M699" s="4" t="n">
        <v>0</v>
      </c>
      <c r="N699" s="3" t="n">
        <v>17</v>
      </c>
      <c r="O699" s="4" t="n">
        <v>28.02</v>
      </c>
      <c r="P699" s="3" t="n">
        <v>3</v>
      </c>
      <c r="Q699" s="2"/>
      <c r="R699" s="2"/>
      <c r="S699" s="4" t="n">
        <v>0</v>
      </c>
      <c r="T699" s="4" t="n">
        <v>0</v>
      </c>
      <c r="U699" s="3" t="n">
        <v>546</v>
      </c>
      <c r="V699" s="3" t="n">
        <v>0</v>
      </c>
    </row>
    <row r="700" customFormat="false" ht="15" hidden="false" customHeight="false" outlineLevel="0" collapsed="false">
      <c r="A700" s="2" t="s">
        <v>770</v>
      </c>
      <c r="B700" s="3" t="n">
        <v>25</v>
      </c>
      <c r="C700" s="2" t="s">
        <v>23</v>
      </c>
      <c r="D700" s="2" t="s">
        <v>201</v>
      </c>
      <c r="E700" s="2" t="s">
        <v>63</v>
      </c>
      <c r="F700" s="2" t="s">
        <v>38</v>
      </c>
      <c r="G700" s="4" t="n">
        <v>45400</v>
      </c>
      <c r="H700" s="3" t="n">
        <v>0</v>
      </c>
      <c r="I700" s="5" t="n">
        <v>46089</v>
      </c>
      <c r="J700" s="2" t="s">
        <v>153</v>
      </c>
      <c r="K700" s="3" t="n">
        <v>3</v>
      </c>
      <c r="L700" s="4" t="n">
        <v>4185.58</v>
      </c>
      <c r="M700" s="4" t="n">
        <v>4061.56</v>
      </c>
      <c r="N700" s="3" t="n">
        <v>35</v>
      </c>
      <c r="O700" s="4" t="n">
        <v>37.49</v>
      </c>
      <c r="P700" s="3" t="n">
        <v>0</v>
      </c>
      <c r="Q700" s="4" t="n">
        <v>9500</v>
      </c>
      <c r="R700" s="4" t="n">
        <v>465.1</v>
      </c>
      <c r="S700" s="4" t="n">
        <v>0</v>
      </c>
      <c r="T700" s="4" t="n">
        <v>0</v>
      </c>
      <c r="U700" s="3" t="n">
        <v>645</v>
      </c>
      <c r="V700" s="2"/>
    </row>
    <row r="701" customFormat="false" ht="15" hidden="false" customHeight="false" outlineLevel="0" collapsed="false">
      <c r="A701" s="2" t="s">
        <v>771</v>
      </c>
      <c r="B701" s="3" t="n">
        <v>47</v>
      </c>
      <c r="C701" s="2" t="s">
        <v>29</v>
      </c>
      <c r="D701" s="2" t="s">
        <v>67</v>
      </c>
      <c r="E701" s="2" t="s">
        <v>93</v>
      </c>
      <c r="F701" s="2" t="s">
        <v>38</v>
      </c>
      <c r="G701" s="4" t="n">
        <v>6400</v>
      </c>
      <c r="H701" s="3" t="n">
        <v>9</v>
      </c>
      <c r="I701" s="5" t="n">
        <v>42707</v>
      </c>
      <c r="J701" s="2" t="s">
        <v>34</v>
      </c>
      <c r="K701" s="3" t="n">
        <v>3</v>
      </c>
      <c r="L701" s="4" t="n">
        <v>420</v>
      </c>
      <c r="M701" s="4" t="n">
        <v>7453.48</v>
      </c>
      <c r="N701" s="3" t="n">
        <v>23</v>
      </c>
      <c r="O701" s="4" t="n">
        <v>34.55</v>
      </c>
      <c r="P701" s="3" t="n">
        <v>1</v>
      </c>
      <c r="Q701" s="4" t="n">
        <v>1000</v>
      </c>
      <c r="R701" s="4" t="n">
        <v>591.21</v>
      </c>
      <c r="S701" s="4" t="n">
        <v>0</v>
      </c>
      <c r="T701" s="4" t="n">
        <v>0</v>
      </c>
      <c r="U701" s="3" t="n">
        <v>647</v>
      </c>
      <c r="V701" s="3" t="n">
        <v>1</v>
      </c>
    </row>
    <row r="702" customFormat="false" ht="15" hidden="false" customHeight="false" outlineLevel="0" collapsed="false">
      <c r="A702" s="2" t="s">
        <v>772</v>
      </c>
      <c r="B702" s="3" t="n">
        <v>53</v>
      </c>
      <c r="C702" s="2" t="s">
        <v>23</v>
      </c>
      <c r="D702" s="2" t="s">
        <v>62</v>
      </c>
      <c r="E702" s="2" t="s">
        <v>37</v>
      </c>
      <c r="F702" s="2" t="s">
        <v>26</v>
      </c>
      <c r="G702" s="2"/>
      <c r="H702" s="2"/>
      <c r="I702" s="5" t="n">
        <v>41779</v>
      </c>
      <c r="J702" s="2" t="s">
        <v>46</v>
      </c>
      <c r="K702" s="3" t="n">
        <v>6</v>
      </c>
      <c r="L702" s="4" t="n">
        <v>3473.46</v>
      </c>
      <c r="M702" s="4" t="n">
        <v>8224.12</v>
      </c>
      <c r="N702" s="3" t="n">
        <v>17</v>
      </c>
      <c r="O702" s="4" t="n">
        <v>60.15</v>
      </c>
      <c r="P702" s="3" t="n">
        <v>1</v>
      </c>
      <c r="Q702" s="4" t="n">
        <v>3500</v>
      </c>
      <c r="R702" s="4" t="n">
        <v>1235.14</v>
      </c>
      <c r="S702" s="4" t="n">
        <v>32000</v>
      </c>
      <c r="T702" s="4" t="n">
        <v>179</v>
      </c>
      <c r="U702" s="3" t="n">
        <v>583</v>
      </c>
      <c r="V702" s="3" t="n">
        <v>0</v>
      </c>
    </row>
    <row r="703" customFormat="false" ht="15" hidden="false" customHeight="false" outlineLevel="0" collapsed="false">
      <c r="A703" s="2" t="s">
        <v>773</v>
      </c>
      <c r="B703" s="3" t="n">
        <v>55</v>
      </c>
      <c r="C703" s="2" t="s">
        <v>29</v>
      </c>
      <c r="D703" s="2" t="s">
        <v>132</v>
      </c>
      <c r="E703" s="2" t="s">
        <v>25</v>
      </c>
      <c r="F703" s="2" t="s">
        <v>38</v>
      </c>
      <c r="G703" s="4" t="n">
        <v>24500</v>
      </c>
      <c r="H703" s="3" t="n">
        <v>17</v>
      </c>
      <c r="I703" s="5" t="n">
        <v>39721</v>
      </c>
      <c r="J703" s="2" t="s">
        <v>46</v>
      </c>
      <c r="K703" s="3" t="n">
        <v>3</v>
      </c>
      <c r="L703" s="4" t="n">
        <v>1101.45</v>
      </c>
      <c r="M703" s="4" t="n">
        <v>0</v>
      </c>
      <c r="N703" s="3" t="n">
        <v>30</v>
      </c>
      <c r="O703" s="4" t="n">
        <v>32.25</v>
      </c>
      <c r="P703" s="3" t="n">
        <v>4</v>
      </c>
      <c r="Q703" s="4" t="n">
        <v>5000</v>
      </c>
      <c r="R703" s="4" t="n">
        <v>2139.47</v>
      </c>
      <c r="S703" s="4" t="n">
        <v>42000</v>
      </c>
      <c r="T703" s="4" t="n">
        <v>291</v>
      </c>
      <c r="U703" s="3" t="n">
        <v>645</v>
      </c>
      <c r="V703" s="2"/>
    </row>
    <row r="704" customFormat="false" ht="15" hidden="false" customHeight="false" outlineLevel="0" collapsed="false">
      <c r="A704" s="2" t="s">
        <v>774</v>
      </c>
      <c r="B704" s="3" t="n">
        <v>50</v>
      </c>
      <c r="C704" s="2"/>
      <c r="D704" s="2" t="s">
        <v>40</v>
      </c>
      <c r="E704" s="2" t="s">
        <v>63</v>
      </c>
      <c r="F704" s="2" t="s">
        <v>26</v>
      </c>
      <c r="G704" s="4" t="n">
        <v>88300</v>
      </c>
      <c r="H704" s="3" t="n">
        <v>21</v>
      </c>
      <c r="I704" s="5" t="n">
        <v>38342</v>
      </c>
      <c r="J704" s="2" t="s">
        <v>34</v>
      </c>
      <c r="K704" s="3" t="n">
        <v>4</v>
      </c>
      <c r="L704" s="4" t="n">
        <v>11345.41</v>
      </c>
      <c r="M704" s="2"/>
      <c r="N704" s="3" t="n">
        <v>47</v>
      </c>
      <c r="O704" s="4" t="n">
        <v>96.73</v>
      </c>
      <c r="P704" s="3" t="n">
        <v>1</v>
      </c>
      <c r="Q704" s="4" t="n">
        <v>10000</v>
      </c>
      <c r="R704" s="4" t="n">
        <v>1001.59</v>
      </c>
      <c r="S704" s="4" t="n">
        <v>150000</v>
      </c>
      <c r="T704" s="4" t="n">
        <v>974</v>
      </c>
      <c r="U704" s="3" t="n">
        <v>776</v>
      </c>
      <c r="V704" s="3" t="n">
        <v>0</v>
      </c>
    </row>
    <row r="705" customFormat="false" ht="15" hidden="false" customHeight="false" outlineLevel="0" collapsed="false">
      <c r="A705" s="2" t="s">
        <v>775</v>
      </c>
      <c r="B705" s="3" t="n">
        <v>18</v>
      </c>
      <c r="C705" s="2" t="s">
        <v>23</v>
      </c>
      <c r="D705" s="2" t="s">
        <v>30</v>
      </c>
      <c r="E705" s="2" t="s">
        <v>134</v>
      </c>
      <c r="F705" s="2" t="s">
        <v>38</v>
      </c>
      <c r="G705" s="4" t="n">
        <v>6100</v>
      </c>
      <c r="H705" s="3" t="n">
        <v>0</v>
      </c>
      <c r="I705" s="5" t="n">
        <v>46186</v>
      </c>
      <c r="J705" s="2" t="s">
        <v>34</v>
      </c>
      <c r="K705" s="3" t="n">
        <v>1</v>
      </c>
      <c r="L705" s="4" t="n">
        <v>112.09</v>
      </c>
      <c r="M705" s="4" t="n">
        <v>0</v>
      </c>
      <c r="N705" s="3" t="n">
        <v>9999</v>
      </c>
      <c r="O705" s="4" t="n">
        <v>36</v>
      </c>
      <c r="P705" s="3" t="n">
        <v>2</v>
      </c>
      <c r="Q705" s="4" t="n">
        <v>1000</v>
      </c>
      <c r="R705" s="4" t="n">
        <v>541.91</v>
      </c>
      <c r="S705" s="4" t="n">
        <v>0</v>
      </c>
      <c r="T705" s="4" t="n">
        <v>0</v>
      </c>
      <c r="U705" s="3" t="n">
        <v>656</v>
      </c>
      <c r="V705" s="3" t="n">
        <v>0</v>
      </c>
    </row>
    <row r="706" customFormat="false" ht="15" hidden="false" customHeight="false" outlineLevel="0" collapsed="false">
      <c r="A706" s="2" t="s">
        <v>776</v>
      </c>
      <c r="B706" s="3" t="n">
        <v>53</v>
      </c>
      <c r="C706" s="2" t="s">
        <v>23</v>
      </c>
      <c r="D706" s="2" t="s">
        <v>56</v>
      </c>
      <c r="E706" s="2" t="s">
        <v>37</v>
      </c>
      <c r="F706" s="2" t="s">
        <v>26</v>
      </c>
      <c r="G706" s="4" t="n">
        <v>40700</v>
      </c>
      <c r="H706" s="3" t="n">
        <v>4</v>
      </c>
      <c r="I706" s="5" t="n">
        <v>44571</v>
      </c>
      <c r="J706" s="2" t="s">
        <v>46</v>
      </c>
      <c r="K706" s="3" t="n">
        <v>3</v>
      </c>
      <c r="L706" s="4" t="n">
        <v>6145.12</v>
      </c>
      <c r="M706" s="4" t="n">
        <v>0</v>
      </c>
      <c r="N706" s="3" t="n">
        <v>0</v>
      </c>
      <c r="O706" s="2"/>
      <c r="P706" s="3" t="n">
        <v>0</v>
      </c>
      <c r="Q706" s="4" t="n">
        <v>9000</v>
      </c>
      <c r="R706" s="4" t="n">
        <v>4497.14</v>
      </c>
      <c r="S706" s="4" t="n">
        <v>0</v>
      </c>
      <c r="T706" s="4" t="n">
        <v>0</v>
      </c>
      <c r="U706" s="3" t="n">
        <v>666</v>
      </c>
      <c r="V706" s="3" t="n">
        <v>0</v>
      </c>
    </row>
    <row r="707" customFormat="false" ht="15" hidden="false" customHeight="false" outlineLevel="0" collapsed="false">
      <c r="A707" s="2" t="s">
        <v>777</v>
      </c>
      <c r="B707" s="3" t="n">
        <v>37</v>
      </c>
      <c r="C707" s="2" t="s">
        <v>23</v>
      </c>
      <c r="D707" s="2" t="s">
        <v>67</v>
      </c>
      <c r="E707" s="2" t="s">
        <v>37</v>
      </c>
      <c r="F707" s="2" t="s">
        <v>26</v>
      </c>
      <c r="G707" s="4" t="n">
        <v>36100</v>
      </c>
      <c r="H707" s="3" t="n">
        <v>8</v>
      </c>
      <c r="I707" s="5" t="n">
        <v>42995</v>
      </c>
      <c r="J707" s="2" t="s">
        <v>46</v>
      </c>
      <c r="K707" s="3" t="n">
        <v>2</v>
      </c>
      <c r="L707" s="4" t="n">
        <v>3269.32</v>
      </c>
      <c r="M707" s="4" t="n">
        <v>37082.1</v>
      </c>
      <c r="N707" s="3" t="n">
        <v>35</v>
      </c>
      <c r="O707" s="4" t="n">
        <v>35</v>
      </c>
      <c r="P707" s="3" t="n">
        <v>6</v>
      </c>
      <c r="Q707" s="4" t="n">
        <v>6000</v>
      </c>
      <c r="R707" s="4" t="n">
        <v>2049.06</v>
      </c>
      <c r="S707" s="4" t="n">
        <v>145000</v>
      </c>
      <c r="T707" s="4" t="n">
        <v>771</v>
      </c>
      <c r="U707" s="3" t="n">
        <v>651</v>
      </c>
      <c r="V707" s="3" t="n">
        <v>1</v>
      </c>
    </row>
    <row r="708" customFormat="false" ht="15" hidden="false" customHeight="false" outlineLevel="0" collapsed="false">
      <c r="A708" s="2" t="s">
        <v>778</v>
      </c>
      <c r="B708" s="3" t="n">
        <v>57</v>
      </c>
      <c r="C708" s="2" t="s">
        <v>23</v>
      </c>
      <c r="D708" s="2" t="s">
        <v>51</v>
      </c>
      <c r="E708" s="2" t="s">
        <v>37</v>
      </c>
      <c r="F708" s="2" t="s">
        <v>60</v>
      </c>
      <c r="G708" s="4" t="n">
        <v>23600</v>
      </c>
      <c r="H708" s="3" t="n">
        <v>31</v>
      </c>
      <c r="I708" s="5" t="n">
        <v>34827</v>
      </c>
      <c r="J708" s="2" t="s">
        <v>27</v>
      </c>
      <c r="K708" s="3" t="n">
        <v>2</v>
      </c>
      <c r="L708" s="4" t="n">
        <v>3198.68</v>
      </c>
      <c r="M708" s="4" t="n">
        <v>25652.42</v>
      </c>
      <c r="N708" s="3" t="n">
        <v>25</v>
      </c>
      <c r="O708" s="4" t="n">
        <v>58.55</v>
      </c>
      <c r="P708" s="3" t="n">
        <v>4</v>
      </c>
      <c r="Q708" s="2"/>
      <c r="R708" s="2"/>
      <c r="S708" s="4" t="n">
        <v>74000</v>
      </c>
      <c r="T708" s="4" t="n">
        <v>389</v>
      </c>
      <c r="U708" s="3" t="n">
        <v>722</v>
      </c>
      <c r="V708" s="3" t="n">
        <v>0</v>
      </c>
    </row>
    <row r="709" customFormat="false" ht="15" hidden="false" customHeight="false" outlineLevel="0" collapsed="false">
      <c r="A709" s="2" t="s">
        <v>779</v>
      </c>
      <c r="B709" s="3" t="n">
        <v>58</v>
      </c>
      <c r="C709" s="2" t="s">
        <v>29</v>
      </c>
      <c r="D709" s="2" t="s">
        <v>100</v>
      </c>
      <c r="E709" s="2" t="s">
        <v>49</v>
      </c>
      <c r="F709" s="2" t="s">
        <v>38</v>
      </c>
      <c r="G709" s="4" t="n">
        <v>35000</v>
      </c>
      <c r="H709" s="3" t="n">
        <v>8</v>
      </c>
      <c r="I709" s="5" t="n">
        <v>43169</v>
      </c>
      <c r="J709" s="2" t="s">
        <v>27</v>
      </c>
      <c r="K709" s="3" t="n">
        <v>3</v>
      </c>
      <c r="L709" s="4" t="n">
        <v>9753.76</v>
      </c>
      <c r="M709" s="4" t="n">
        <v>20212.78</v>
      </c>
      <c r="N709" s="3" t="n">
        <v>21</v>
      </c>
      <c r="O709" s="4" t="n">
        <v>42.25</v>
      </c>
      <c r="P709" s="2"/>
      <c r="Q709" s="2"/>
      <c r="R709" s="2"/>
      <c r="S709" s="4" t="n">
        <v>0</v>
      </c>
      <c r="T709" s="4" t="n">
        <v>0</v>
      </c>
      <c r="U709" s="3" t="n">
        <v>608</v>
      </c>
      <c r="V709" s="3" t="n">
        <v>0</v>
      </c>
    </row>
    <row r="710" customFormat="false" ht="15" hidden="false" customHeight="false" outlineLevel="0" collapsed="false">
      <c r="A710" s="2" t="s">
        <v>780</v>
      </c>
      <c r="B710" s="3" t="n">
        <v>0</v>
      </c>
      <c r="C710" s="2" t="s">
        <v>23</v>
      </c>
      <c r="D710" s="2" t="s">
        <v>77</v>
      </c>
      <c r="E710" s="2" t="s">
        <v>25</v>
      </c>
      <c r="F710" s="2" t="s">
        <v>26</v>
      </c>
      <c r="G710" s="4" t="n">
        <v>26100</v>
      </c>
      <c r="H710" s="3" t="n">
        <v>21</v>
      </c>
      <c r="I710" s="5" t="n">
        <v>38279</v>
      </c>
      <c r="J710" s="2" t="s">
        <v>27</v>
      </c>
      <c r="K710" s="3" t="n">
        <v>3</v>
      </c>
      <c r="L710" s="4" t="n">
        <v>1054.4</v>
      </c>
      <c r="M710" s="4" t="n">
        <v>65989.43</v>
      </c>
      <c r="N710" s="3" t="n">
        <v>24</v>
      </c>
      <c r="O710" s="4" t="n">
        <v>46.59</v>
      </c>
      <c r="P710" s="3" t="n">
        <v>5</v>
      </c>
      <c r="Q710" s="4" t="n">
        <v>3000</v>
      </c>
      <c r="R710" s="4" t="n">
        <v>353.29</v>
      </c>
      <c r="S710" s="2"/>
      <c r="T710" s="2"/>
      <c r="U710" s="3" t="n">
        <v>579</v>
      </c>
      <c r="V710" s="3" t="n">
        <v>1</v>
      </c>
    </row>
    <row r="711" customFormat="false" ht="15" hidden="false" customHeight="false" outlineLevel="0" collapsed="false">
      <c r="A711" s="2" t="s">
        <v>781</v>
      </c>
      <c r="B711" s="3" t="n">
        <v>24</v>
      </c>
      <c r="C711" s="2" t="s">
        <v>23</v>
      </c>
      <c r="D711" s="2" t="s">
        <v>98</v>
      </c>
      <c r="E711" s="2" t="s">
        <v>52</v>
      </c>
      <c r="F711" s="2" t="s">
        <v>38</v>
      </c>
      <c r="G711" s="4" t="n">
        <v>11600</v>
      </c>
      <c r="H711" s="3" t="n">
        <v>3</v>
      </c>
      <c r="I711" s="5" t="n">
        <v>45171</v>
      </c>
      <c r="J711" s="2" t="s">
        <v>34</v>
      </c>
      <c r="K711" s="3" t="n">
        <v>1</v>
      </c>
      <c r="L711" s="4" t="n">
        <v>681.88</v>
      </c>
      <c r="M711" s="4" t="n">
        <v>11902.58</v>
      </c>
      <c r="N711" s="3" t="n">
        <v>26</v>
      </c>
      <c r="O711" s="4" t="n">
        <v>36.87</v>
      </c>
      <c r="P711" s="3" t="n">
        <v>0</v>
      </c>
      <c r="Q711" s="4" t="n">
        <v>1500</v>
      </c>
      <c r="R711" s="4" t="n">
        <v>672.1</v>
      </c>
      <c r="S711" s="2"/>
      <c r="T711" s="2"/>
      <c r="U711" s="3" t="n">
        <v>551</v>
      </c>
      <c r="V711" s="3" t="n">
        <v>0</v>
      </c>
    </row>
    <row r="712" customFormat="false" ht="15" hidden="false" customHeight="false" outlineLevel="0" collapsed="false">
      <c r="A712" s="2" t="s">
        <v>782</v>
      </c>
      <c r="B712" s="3" t="n">
        <v>51</v>
      </c>
      <c r="C712" s="2" t="s">
        <v>29</v>
      </c>
      <c r="D712" s="2" t="s">
        <v>40</v>
      </c>
      <c r="E712" s="2" t="s">
        <v>63</v>
      </c>
      <c r="F712" s="2" t="s">
        <v>38</v>
      </c>
      <c r="G712" s="4" t="n">
        <v>49300</v>
      </c>
      <c r="H712" s="3" t="n">
        <v>11</v>
      </c>
      <c r="I712" s="5" t="n">
        <v>42226</v>
      </c>
      <c r="J712" s="2" t="s">
        <v>42</v>
      </c>
      <c r="K712" s="3" t="n">
        <v>2</v>
      </c>
      <c r="L712" s="4" t="n">
        <v>1911.37</v>
      </c>
      <c r="M712" s="4" t="n">
        <v>19415.16</v>
      </c>
      <c r="N712" s="3" t="n">
        <v>23</v>
      </c>
      <c r="O712" s="4" t="n">
        <v>32.33</v>
      </c>
      <c r="P712" s="3" t="n">
        <v>2</v>
      </c>
      <c r="Q712" s="4" t="n">
        <v>5500</v>
      </c>
      <c r="R712" s="4" t="n">
        <v>1087.72</v>
      </c>
      <c r="S712" s="2"/>
      <c r="T712" s="2"/>
      <c r="U712" s="3" t="n">
        <v>608</v>
      </c>
      <c r="V712" s="2"/>
    </row>
    <row r="713" customFormat="false" ht="15" hidden="false" customHeight="false" outlineLevel="0" collapsed="false">
      <c r="A713" s="2" t="s">
        <v>783</v>
      </c>
      <c r="B713" s="3" t="n">
        <v>64</v>
      </c>
      <c r="C713" s="2" t="s">
        <v>23</v>
      </c>
      <c r="D713" s="2" t="s">
        <v>67</v>
      </c>
      <c r="E713" s="2" t="s">
        <v>63</v>
      </c>
      <c r="F713" s="2" t="s">
        <v>26</v>
      </c>
      <c r="G713" s="4" t="n">
        <v>68600</v>
      </c>
      <c r="H713" s="3" t="n">
        <v>33</v>
      </c>
      <c r="I713" s="5" t="n">
        <v>34187</v>
      </c>
      <c r="J713" s="2" t="s">
        <v>46</v>
      </c>
      <c r="K713" s="3" t="n">
        <v>2</v>
      </c>
      <c r="L713" s="4" t="n">
        <v>12176.43</v>
      </c>
      <c r="M713" s="4" t="n">
        <v>0</v>
      </c>
      <c r="N713" s="3" t="n">
        <v>48</v>
      </c>
      <c r="O713" s="4" t="n">
        <v>71.43</v>
      </c>
      <c r="P713" s="3" t="n">
        <v>3</v>
      </c>
      <c r="Q713" s="4" t="n">
        <v>15000</v>
      </c>
      <c r="R713" s="4" t="n">
        <v>5362.23</v>
      </c>
      <c r="S713" s="2"/>
      <c r="T713" s="2"/>
      <c r="U713" s="3" t="n">
        <v>677</v>
      </c>
      <c r="V713" s="3" t="n">
        <v>0</v>
      </c>
    </row>
    <row r="714" customFormat="false" ht="15" hidden="false" customHeight="false" outlineLevel="0" collapsed="false">
      <c r="A714" s="2" t="s">
        <v>784</v>
      </c>
      <c r="B714" s="3" t="n">
        <v>39</v>
      </c>
      <c r="C714" s="2" t="s">
        <v>29</v>
      </c>
      <c r="D714" s="2" t="s">
        <v>56</v>
      </c>
      <c r="E714" s="2" t="s">
        <v>49</v>
      </c>
      <c r="F714" s="2" t="s">
        <v>26</v>
      </c>
      <c r="G714" s="4" t="n">
        <v>20200</v>
      </c>
      <c r="H714" s="3" t="n">
        <v>5</v>
      </c>
      <c r="I714" s="5" t="n">
        <v>44446</v>
      </c>
      <c r="J714" s="2" t="s">
        <v>34</v>
      </c>
      <c r="K714" s="3" t="n">
        <v>1</v>
      </c>
      <c r="L714" s="4" t="n">
        <v>1384.77</v>
      </c>
      <c r="M714" s="4" t="n">
        <v>0</v>
      </c>
      <c r="N714" s="3" t="n">
        <v>29</v>
      </c>
      <c r="O714" s="4" t="n">
        <v>47.28</v>
      </c>
      <c r="P714" s="3" t="n">
        <v>1</v>
      </c>
      <c r="Q714" s="4" t="n">
        <v>3500</v>
      </c>
      <c r="R714" s="4" t="n">
        <v>628.02</v>
      </c>
      <c r="S714" s="4" t="n">
        <v>0</v>
      </c>
      <c r="T714" s="4" t="n">
        <v>0</v>
      </c>
      <c r="U714" s="3" t="n">
        <v>499</v>
      </c>
      <c r="V714" s="3" t="n">
        <v>0</v>
      </c>
    </row>
    <row r="715" customFormat="false" ht="15" hidden="false" customHeight="false" outlineLevel="0" collapsed="false">
      <c r="A715" s="2" t="s">
        <v>785</v>
      </c>
      <c r="B715" s="3" t="n">
        <v>39</v>
      </c>
      <c r="C715" s="2" t="s">
        <v>23</v>
      </c>
      <c r="D715" s="2" t="s">
        <v>100</v>
      </c>
      <c r="E715" s="2" t="s">
        <v>31</v>
      </c>
      <c r="F715" s="2" t="s">
        <v>38</v>
      </c>
      <c r="G715" s="4" t="n">
        <v>57700</v>
      </c>
      <c r="H715" s="3" t="n">
        <v>2</v>
      </c>
      <c r="I715" s="5" t="n">
        <v>45311</v>
      </c>
      <c r="J715" s="2" t="s">
        <v>46</v>
      </c>
      <c r="K715" s="3" t="n">
        <v>2</v>
      </c>
      <c r="L715" s="4" t="n">
        <v>5956.19</v>
      </c>
      <c r="M715" s="4" t="n">
        <v>15350.54</v>
      </c>
      <c r="N715" s="3" t="n">
        <v>34</v>
      </c>
      <c r="O715" s="4" t="n">
        <v>55.81</v>
      </c>
      <c r="P715" s="3" t="n">
        <v>2</v>
      </c>
      <c r="Q715" s="4" t="n">
        <v>0</v>
      </c>
      <c r="R715" s="4" t="n">
        <v>0</v>
      </c>
      <c r="S715" s="2"/>
      <c r="T715" s="2"/>
      <c r="U715" s="3" t="n">
        <v>620</v>
      </c>
      <c r="V715" s="3" t="n">
        <v>1</v>
      </c>
    </row>
    <row r="716" customFormat="false" ht="15" hidden="false" customHeight="false" outlineLevel="0" collapsed="false">
      <c r="A716" s="2" t="s">
        <v>786</v>
      </c>
      <c r="B716" s="3" t="n">
        <v>63</v>
      </c>
      <c r="C716" s="2" t="s">
        <v>29</v>
      </c>
      <c r="D716" s="2" t="s">
        <v>51</v>
      </c>
      <c r="E716" s="2" t="s">
        <v>52</v>
      </c>
      <c r="F716" s="2" t="s">
        <v>26</v>
      </c>
      <c r="G716" s="4" t="n">
        <v>13200</v>
      </c>
      <c r="H716" s="3" t="n">
        <v>10</v>
      </c>
      <c r="I716" s="5" t="n">
        <v>42316</v>
      </c>
      <c r="J716" s="2" t="s">
        <v>27</v>
      </c>
      <c r="K716" s="3" t="n">
        <v>1</v>
      </c>
      <c r="L716" s="4" t="n">
        <v>982.52</v>
      </c>
      <c r="M716" s="2"/>
      <c r="N716" s="3" t="n">
        <v>14</v>
      </c>
      <c r="O716" s="4" t="n">
        <v>47.43</v>
      </c>
      <c r="P716" s="3" t="n">
        <v>6</v>
      </c>
      <c r="Q716" s="4" t="n">
        <v>3000</v>
      </c>
      <c r="R716" s="4" t="n">
        <v>279</v>
      </c>
      <c r="S716" s="4" t="n">
        <v>0</v>
      </c>
      <c r="T716" s="4" t="n">
        <v>0</v>
      </c>
      <c r="U716" s="3" t="n">
        <v>526</v>
      </c>
      <c r="V716" s="3" t="n">
        <v>1</v>
      </c>
    </row>
    <row r="717" customFormat="false" ht="15" hidden="false" customHeight="false" outlineLevel="0" collapsed="false">
      <c r="A717" s="2" t="s">
        <v>787</v>
      </c>
      <c r="B717" s="3" t="n">
        <v>0</v>
      </c>
      <c r="C717" s="2" t="s">
        <v>29</v>
      </c>
      <c r="D717" s="2" t="s">
        <v>40</v>
      </c>
      <c r="E717" s="2" t="s">
        <v>31</v>
      </c>
      <c r="F717" s="2" t="s">
        <v>26</v>
      </c>
      <c r="G717" s="4" t="n">
        <v>107800</v>
      </c>
      <c r="H717" s="3" t="n">
        <v>16</v>
      </c>
      <c r="I717" s="5" t="n">
        <v>40292</v>
      </c>
      <c r="J717" s="2" t="s">
        <v>27</v>
      </c>
      <c r="K717" s="3" t="n">
        <v>2</v>
      </c>
      <c r="L717" s="4" t="n">
        <v>22734.02</v>
      </c>
      <c r="M717" s="4" t="n">
        <v>261489.72</v>
      </c>
      <c r="N717" s="3" t="n">
        <v>47</v>
      </c>
      <c r="O717" s="4" t="n">
        <v>68.16</v>
      </c>
      <c r="P717" s="3" t="n">
        <v>7</v>
      </c>
      <c r="Q717" s="4" t="n">
        <v>0</v>
      </c>
      <c r="R717" s="4" t="n">
        <v>0</v>
      </c>
      <c r="S717" s="4" t="n">
        <v>400000</v>
      </c>
      <c r="T717" s="4" t="n">
        <v>2755</v>
      </c>
      <c r="U717" s="3" t="n">
        <v>670</v>
      </c>
      <c r="V717" s="2"/>
    </row>
    <row r="718" customFormat="false" ht="15" hidden="false" customHeight="false" outlineLevel="0" collapsed="false">
      <c r="A718" s="2" t="s">
        <v>788</v>
      </c>
      <c r="B718" s="3" t="n">
        <v>39</v>
      </c>
      <c r="C718" s="2" t="s">
        <v>29</v>
      </c>
      <c r="D718" s="2" t="s">
        <v>44</v>
      </c>
      <c r="E718" s="2" t="s">
        <v>37</v>
      </c>
      <c r="F718" s="2" t="s">
        <v>26</v>
      </c>
      <c r="G718" s="4" t="n">
        <v>24600</v>
      </c>
      <c r="H718" s="3" t="n">
        <v>12</v>
      </c>
      <c r="I718" s="5" t="n">
        <v>41722</v>
      </c>
      <c r="J718" s="2" t="s">
        <v>42</v>
      </c>
      <c r="K718" s="3" t="n">
        <v>4</v>
      </c>
      <c r="L718" s="4" t="n">
        <v>591.52</v>
      </c>
      <c r="M718" s="4" t="n">
        <v>29921.67</v>
      </c>
      <c r="N718" s="3" t="n">
        <v>16</v>
      </c>
      <c r="O718" s="4" t="n">
        <v>56.04</v>
      </c>
      <c r="P718" s="3" t="n">
        <v>5</v>
      </c>
      <c r="Q718" s="4" t="n">
        <v>5000</v>
      </c>
      <c r="R718" s="4" t="n">
        <v>606.7</v>
      </c>
      <c r="S718" s="4" t="n">
        <v>100000</v>
      </c>
      <c r="T718" s="4" t="n">
        <v>672</v>
      </c>
      <c r="U718" s="3" t="n">
        <v>648</v>
      </c>
      <c r="V718" s="3" t="n">
        <v>0</v>
      </c>
    </row>
    <row r="719" customFormat="false" ht="15" hidden="false" customHeight="false" outlineLevel="0" collapsed="false">
      <c r="A719" s="2" t="s">
        <v>789</v>
      </c>
      <c r="B719" s="3" t="n">
        <v>60</v>
      </c>
      <c r="C719" s="2" t="s">
        <v>29</v>
      </c>
      <c r="D719" s="2" t="s">
        <v>54</v>
      </c>
      <c r="E719" s="2" t="s">
        <v>37</v>
      </c>
      <c r="F719" s="2" t="s">
        <v>60</v>
      </c>
      <c r="G719" s="4" t="n">
        <v>44000</v>
      </c>
      <c r="H719" s="3" t="n">
        <v>29</v>
      </c>
      <c r="I719" s="5" t="n">
        <v>35328</v>
      </c>
      <c r="J719" s="2" t="s">
        <v>27</v>
      </c>
      <c r="K719" s="3" t="n">
        <v>3</v>
      </c>
      <c r="L719" s="4" t="n">
        <v>1899.58</v>
      </c>
      <c r="M719" s="4" t="n">
        <v>297883.77</v>
      </c>
      <c r="N719" s="3" t="n">
        <v>26</v>
      </c>
      <c r="O719" s="4" t="n">
        <v>76.98</v>
      </c>
      <c r="P719" s="3" t="n">
        <v>5</v>
      </c>
      <c r="Q719" s="4" t="n">
        <v>10500</v>
      </c>
      <c r="R719" s="4" t="n">
        <v>5709.59</v>
      </c>
      <c r="S719" s="4" t="n">
        <v>70000</v>
      </c>
      <c r="T719" s="4" t="n">
        <v>500</v>
      </c>
      <c r="U719" s="3" t="n">
        <v>755</v>
      </c>
      <c r="V719" s="2"/>
    </row>
    <row r="720" customFormat="false" ht="15" hidden="false" customHeight="false" outlineLevel="0" collapsed="false">
      <c r="A720" s="2" t="s">
        <v>790</v>
      </c>
      <c r="B720" s="3" t="n">
        <v>60</v>
      </c>
      <c r="C720" s="2" t="s">
        <v>23</v>
      </c>
      <c r="D720" s="2" t="s">
        <v>36</v>
      </c>
      <c r="E720" s="2" t="s">
        <v>37</v>
      </c>
      <c r="F720" s="2" t="s">
        <v>26</v>
      </c>
      <c r="G720" s="4" t="n">
        <v>47800</v>
      </c>
      <c r="H720" s="3" t="n">
        <v>25</v>
      </c>
      <c r="I720" s="5" t="n">
        <v>36815</v>
      </c>
      <c r="J720" s="2" t="s">
        <v>46</v>
      </c>
      <c r="K720" s="3" t="n">
        <v>5</v>
      </c>
      <c r="L720" s="4" t="n">
        <v>4720.47</v>
      </c>
      <c r="M720" s="4" t="n">
        <v>0</v>
      </c>
      <c r="N720" s="3" t="n">
        <v>37</v>
      </c>
      <c r="O720" s="4" t="n">
        <v>49.62</v>
      </c>
      <c r="P720" s="3" t="n">
        <v>5</v>
      </c>
      <c r="Q720" s="4" t="n">
        <v>6500</v>
      </c>
      <c r="R720" s="4" t="n">
        <v>1905.29</v>
      </c>
      <c r="S720" s="4" t="n">
        <v>0</v>
      </c>
      <c r="T720" s="4" t="n">
        <v>0</v>
      </c>
      <c r="U720" s="3" t="n">
        <v>693</v>
      </c>
      <c r="V720" s="3" t="n">
        <v>1</v>
      </c>
    </row>
    <row r="721" customFormat="false" ht="15" hidden="false" customHeight="false" outlineLevel="0" collapsed="false">
      <c r="A721" s="2" t="s">
        <v>791</v>
      </c>
      <c r="B721" s="3" t="n">
        <v>42</v>
      </c>
      <c r="C721" s="2" t="s">
        <v>23</v>
      </c>
      <c r="D721" s="2" t="s">
        <v>62</v>
      </c>
      <c r="E721" s="2" t="s">
        <v>37</v>
      </c>
      <c r="F721" s="2" t="s">
        <v>60</v>
      </c>
      <c r="G721" s="4" t="n">
        <v>21900</v>
      </c>
      <c r="H721" s="3" t="n">
        <v>5</v>
      </c>
      <c r="I721" s="5" t="n">
        <v>44299</v>
      </c>
      <c r="J721" s="2" t="s">
        <v>46</v>
      </c>
      <c r="K721" s="3" t="n">
        <v>2</v>
      </c>
      <c r="L721" s="4" t="n">
        <v>1056.98</v>
      </c>
      <c r="M721" s="4" t="n">
        <v>12482.11</v>
      </c>
      <c r="N721" s="3" t="n">
        <v>19</v>
      </c>
      <c r="O721" s="4" t="n">
        <v>45.12</v>
      </c>
      <c r="P721" s="3" t="n">
        <v>6</v>
      </c>
      <c r="Q721" s="4" t="n">
        <v>5500</v>
      </c>
      <c r="R721" s="4" t="n">
        <v>923.93</v>
      </c>
      <c r="S721" s="4" t="n">
        <v>0</v>
      </c>
      <c r="T721" s="4" t="n">
        <v>0</v>
      </c>
      <c r="U721" s="2"/>
      <c r="V721" s="3" t="n">
        <v>1</v>
      </c>
    </row>
    <row r="722" customFormat="false" ht="15" hidden="false" customHeight="false" outlineLevel="0" collapsed="false">
      <c r="A722" s="2" t="s">
        <v>792</v>
      </c>
      <c r="B722" s="3" t="n">
        <v>18</v>
      </c>
      <c r="C722" s="2" t="s">
        <v>23</v>
      </c>
      <c r="D722" s="2" t="s">
        <v>108</v>
      </c>
      <c r="E722" s="2" t="s">
        <v>134</v>
      </c>
      <c r="F722" s="2" t="s">
        <v>38</v>
      </c>
      <c r="G722" s="4" t="n">
        <v>6600</v>
      </c>
      <c r="H722" s="3" t="n">
        <v>0</v>
      </c>
      <c r="I722" s="5" t="n">
        <v>45954</v>
      </c>
      <c r="J722" s="2" t="s">
        <v>34</v>
      </c>
      <c r="K722" s="3" t="n">
        <v>1</v>
      </c>
      <c r="L722" s="4" t="n">
        <v>851.95</v>
      </c>
      <c r="M722" s="4" t="n">
        <v>1011.34</v>
      </c>
      <c r="N722" s="3" t="n">
        <v>19</v>
      </c>
      <c r="O722" s="4" t="n">
        <v>26.37</v>
      </c>
      <c r="P722" s="3" t="n">
        <v>2</v>
      </c>
      <c r="Q722" s="4" t="n">
        <v>500</v>
      </c>
      <c r="R722" s="4" t="n">
        <v>70.57</v>
      </c>
      <c r="S722" s="4" t="n">
        <v>0</v>
      </c>
      <c r="T722" s="4" t="n">
        <v>0</v>
      </c>
      <c r="U722" s="3" t="n">
        <v>479</v>
      </c>
      <c r="V722" s="3" t="n">
        <v>0</v>
      </c>
    </row>
    <row r="723" customFormat="false" ht="15" hidden="false" customHeight="false" outlineLevel="0" collapsed="false">
      <c r="A723" s="2" t="s">
        <v>793</v>
      </c>
      <c r="B723" s="3" t="n">
        <v>70</v>
      </c>
      <c r="C723" s="2" t="s">
        <v>29</v>
      </c>
      <c r="D723" s="2" t="s">
        <v>132</v>
      </c>
      <c r="E723" s="2" t="s">
        <v>63</v>
      </c>
      <c r="F723" s="2" t="s">
        <v>26</v>
      </c>
      <c r="G723" s="4" t="n">
        <v>50400</v>
      </c>
      <c r="H723" s="3" t="n">
        <v>13</v>
      </c>
      <c r="I723" s="5" t="n">
        <v>41306</v>
      </c>
      <c r="J723" s="2" t="s">
        <v>34</v>
      </c>
      <c r="K723" s="3" t="n">
        <v>2</v>
      </c>
      <c r="L723" s="4" t="n">
        <v>2235.39</v>
      </c>
      <c r="M723" s="4" t="n">
        <v>0</v>
      </c>
      <c r="N723" s="3" t="n">
        <v>40</v>
      </c>
      <c r="O723" s="4" t="n">
        <v>65.67</v>
      </c>
      <c r="P723" s="3" t="n">
        <v>3</v>
      </c>
      <c r="Q723" s="4" t="n">
        <v>7500</v>
      </c>
      <c r="R723" s="4" t="n">
        <v>1993.22</v>
      </c>
      <c r="S723" s="2"/>
      <c r="T723" s="2"/>
      <c r="U723" s="3" t="n">
        <v>654</v>
      </c>
      <c r="V723" s="3" t="n">
        <v>1</v>
      </c>
    </row>
    <row r="724" customFormat="false" ht="15" hidden="false" customHeight="false" outlineLevel="0" collapsed="false">
      <c r="A724" s="2" t="s">
        <v>794</v>
      </c>
      <c r="B724" s="3" t="n">
        <v>49</v>
      </c>
      <c r="C724" s="2" t="s">
        <v>23</v>
      </c>
      <c r="D724" s="2" t="s">
        <v>40</v>
      </c>
      <c r="E724" s="2" t="s">
        <v>63</v>
      </c>
      <c r="F724" s="2" t="s">
        <v>38</v>
      </c>
      <c r="G724" s="4" t="n">
        <v>50600</v>
      </c>
      <c r="H724" s="3" t="n">
        <v>17</v>
      </c>
      <c r="I724" s="5" t="n">
        <v>40018</v>
      </c>
      <c r="J724" s="2" t="s">
        <v>27</v>
      </c>
      <c r="K724" s="3" t="n">
        <v>2</v>
      </c>
      <c r="L724" s="4" t="n">
        <v>4855.83</v>
      </c>
      <c r="M724" s="4" t="n">
        <v>42418.37</v>
      </c>
      <c r="N724" s="3" t="n">
        <v>32</v>
      </c>
      <c r="O724" s="4" t="n">
        <v>65.06</v>
      </c>
      <c r="P724" s="3" t="n">
        <v>5</v>
      </c>
      <c r="Q724" s="4" t="n">
        <v>7000</v>
      </c>
      <c r="R724" s="4" t="n">
        <v>825.88</v>
      </c>
      <c r="S724" s="4" t="n">
        <v>194000</v>
      </c>
      <c r="T724" s="4" t="n">
        <v>1021</v>
      </c>
      <c r="U724" s="3" t="n">
        <v>693</v>
      </c>
      <c r="V724" s="3" t="n">
        <v>0</v>
      </c>
    </row>
    <row r="725" customFormat="false" ht="15" hidden="false" customHeight="false" outlineLevel="0" collapsed="false">
      <c r="A725" s="2" t="s">
        <v>795</v>
      </c>
      <c r="B725" s="3" t="n">
        <v>67</v>
      </c>
      <c r="C725" s="2" t="s">
        <v>23</v>
      </c>
      <c r="D725" s="2" t="s">
        <v>24</v>
      </c>
      <c r="E725" s="2" t="s">
        <v>31</v>
      </c>
      <c r="F725" s="2" t="s">
        <v>26</v>
      </c>
      <c r="G725" s="4" t="n">
        <v>81800</v>
      </c>
      <c r="H725" s="3" t="n">
        <v>5</v>
      </c>
      <c r="I725" s="5" t="n">
        <v>44252</v>
      </c>
      <c r="J725" s="2" t="s">
        <v>27</v>
      </c>
      <c r="K725" s="3" t="n">
        <v>3</v>
      </c>
      <c r="L725" s="4" t="n">
        <v>14887.71</v>
      </c>
      <c r="M725" s="4" t="n">
        <v>0</v>
      </c>
      <c r="N725" s="3" t="n">
        <v>39</v>
      </c>
      <c r="O725" s="4" t="n">
        <v>65.79</v>
      </c>
      <c r="P725" s="3" t="n">
        <v>5</v>
      </c>
      <c r="Q725" s="4" t="n">
        <v>12000</v>
      </c>
      <c r="R725" s="4" t="n">
        <v>1149.64</v>
      </c>
      <c r="S725" s="4" t="n">
        <v>0</v>
      </c>
      <c r="T725" s="4" t="n">
        <v>0</v>
      </c>
      <c r="U725" s="3" t="n">
        <v>614</v>
      </c>
      <c r="V725" s="2"/>
    </row>
    <row r="726" customFormat="false" ht="15" hidden="false" customHeight="false" outlineLevel="0" collapsed="false">
      <c r="A726" s="2" t="s">
        <v>796</v>
      </c>
      <c r="B726" s="2"/>
      <c r="C726" s="2" t="s">
        <v>23</v>
      </c>
      <c r="D726" s="2" t="s">
        <v>62</v>
      </c>
      <c r="E726" s="2" t="s">
        <v>37</v>
      </c>
      <c r="F726" s="2" t="s">
        <v>26</v>
      </c>
      <c r="G726" s="4" t="n">
        <v>36800</v>
      </c>
      <c r="H726" s="3" t="n">
        <v>6</v>
      </c>
      <c r="I726" s="5" t="n">
        <v>43999</v>
      </c>
      <c r="J726" s="2" t="s">
        <v>27</v>
      </c>
      <c r="K726" s="3" t="n">
        <v>2</v>
      </c>
      <c r="L726" s="4" t="n">
        <v>1714.65</v>
      </c>
      <c r="M726" s="4" t="n">
        <v>7081.73</v>
      </c>
      <c r="N726" s="3" t="n">
        <v>26</v>
      </c>
      <c r="O726" s="4" t="n">
        <v>101.95</v>
      </c>
      <c r="P726" s="3" t="n">
        <v>8</v>
      </c>
      <c r="Q726" s="4" t="n">
        <v>6500</v>
      </c>
      <c r="R726" s="4" t="n">
        <v>214.67</v>
      </c>
      <c r="S726" s="4" t="n">
        <v>129000</v>
      </c>
      <c r="T726" s="4" t="n">
        <v>887</v>
      </c>
      <c r="U726" s="3" t="n">
        <v>593</v>
      </c>
      <c r="V726" s="3" t="n">
        <v>1</v>
      </c>
    </row>
    <row r="727" customFormat="false" ht="15" hidden="false" customHeight="false" outlineLevel="0" collapsed="false">
      <c r="A727" s="2" t="s">
        <v>797</v>
      </c>
      <c r="B727" s="3" t="n">
        <v>64</v>
      </c>
      <c r="C727" s="2"/>
      <c r="D727" s="2" t="s">
        <v>136</v>
      </c>
      <c r="E727" s="2" t="s">
        <v>37</v>
      </c>
      <c r="F727" s="2" t="s">
        <v>26</v>
      </c>
      <c r="G727" s="4" t="n">
        <v>58100</v>
      </c>
      <c r="H727" s="3" t="n">
        <v>20</v>
      </c>
      <c r="I727" s="5" t="n">
        <v>38611</v>
      </c>
      <c r="J727" s="2" t="s">
        <v>27</v>
      </c>
      <c r="K727" s="3" t="n">
        <v>6</v>
      </c>
      <c r="L727" s="4" t="n">
        <v>2922.34</v>
      </c>
      <c r="M727" s="4" t="n">
        <v>0</v>
      </c>
      <c r="N727" s="3" t="n">
        <v>23</v>
      </c>
      <c r="O727" s="4" t="n">
        <v>147.59</v>
      </c>
      <c r="P727" s="3" t="n">
        <v>7</v>
      </c>
      <c r="Q727" s="4" t="n">
        <v>13500</v>
      </c>
      <c r="R727" s="4" t="n">
        <v>1132.84</v>
      </c>
      <c r="S727" s="4" t="n">
        <v>0</v>
      </c>
      <c r="T727" s="4" t="n">
        <v>0</v>
      </c>
      <c r="U727" s="3" t="n">
        <v>724</v>
      </c>
      <c r="V727" s="3" t="n">
        <v>0</v>
      </c>
    </row>
    <row r="728" customFormat="false" ht="15" hidden="false" customHeight="false" outlineLevel="0" collapsed="false">
      <c r="A728" s="2" t="s">
        <v>798</v>
      </c>
      <c r="B728" s="3" t="n">
        <v>31</v>
      </c>
      <c r="C728" s="2" t="s">
        <v>29</v>
      </c>
      <c r="D728" s="2" t="s">
        <v>67</v>
      </c>
      <c r="E728" s="2" t="s">
        <v>25</v>
      </c>
      <c r="F728" s="2" t="s">
        <v>26</v>
      </c>
      <c r="G728" s="4" t="n">
        <v>40300</v>
      </c>
      <c r="H728" s="3" t="n">
        <v>5</v>
      </c>
      <c r="I728" s="5" t="n">
        <v>44423</v>
      </c>
      <c r="J728" s="2" t="s">
        <v>34</v>
      </c>
      <c r="K728" s="3" t="n">
        <v>3</v>
      </c>
      <c r="L728" s="4" t="n">
        <v>11078.07</v>
      </c>
      <c r="M728" s="4" t="n">
        <v>15569.02</v>
      </c>
      <c r="N728" s="3" t="n">
        <v>33</v>
      </c>
      <c r="O728" s="4" t="n">
        <v>70.04</v>
      </c>
      <c r="P728" s="3" t="n">
        <v>0</v>
      </c>
      <c r="Q728" s="4" t="n">
        <v>6500</v>
      </c>
      <c r="R728" s="4" t="n">
        <v>1209.01</v>
      </c>
      <c r="S728" s="4" t="n">
        <v>198000</v>
      </c>
      <c r="T728" s="4" t="n">
        <v>994</v>
      </c>
      <c r="U728" s="3" t="n">
        <v>607</v>
      </c>
      <c r="V728" s="3" t="n">
        <v>0</v>
      </c>
    </row>
    <row r="729" customFormat="false" ht="15" hidden="false" customHeight="false" outlineLevel="0" collapsed="false">
      <c r="A729" s="2" t="s">
        <v>799</v>
      </c>
      <c r="B729" s="3" t="n">
        <v>47</v>
      </c>
      <c r="C729" s="2" t="s">
        <v>29</v>
      </c>
      <c r="D729" s="2" t="s">
        <v>98</v>
      </c>
      <c r="E729" s="2" t="s">
        <v>63</v>
      </c>
      <c r="F729" s="2" t="s">
        <v>38</v>
      </c>
      <c r="G729" s="4" t="n">
        <v>74100</v>
      </c>
      <c r="H729" s="3" t="n">
        <v>6</v>
      </c>
      <c r="I729" s="5" t="n">
        <v>43926</v>
      </c>
      <c r="J729" s="2" t="s">
        <v>46</v>
      </c>
      <c r="K729" s="3" t="n">
        <v>3</v>
      </c>
      <c r="L729" s="4" t="n">
        <v>12807.91</v>
      </c>
      <c r="M729" s="4" t="n">
        <v>32816.44</v>
      </c>
      <c r="N729" s="3" t="n">
        <v>64</v>
      </c>
      <c r="O729" s="4" t="n">
        <v>63.71</v>
      </c>
      <c r="P729" s="3" t="n">
        <v>7</v>
      </c>
      <c r="Q729" s="4" t="n">
        <v>10500</v>
      </c>
      <c r="R729" s="4" t="n">
        <v>3311.23</v>
      </c>
      <c r="S729" s="2"/>
      <c r="T729" s="2"/>
      <c r="U729" s="3" t="n">
        <v>590</v>
      </c>
      <c r="V729" s="3" t="n">
        <v>0</v>
      </c>
    </row>
    <row r="730" customFormat="false" ht="15" hidden="false" customHeight="false" outlineLevel="0" collapsed="false">
      <c r="A730" s="2" t="s">
        <v>800</v>
      </c>
      <c r="B730" s="3" t="n">
        <v>55</v>
      </c>
      <c r="C730" s="2" t="s">
        <v>29</v>
      </c>
      <c r="D730" s="2" t="s">
        <v>51</v>
      </c>
      <c r="E730" s="2" t="s">
        <v>63</v>
      </c>
      <c r="F730" s="2" t="s">
        <v>26</v>
      </c>
      <c r="G730" s="2" t="s">
        <v>153</v>
      </c>
      <c r="H730" s="3" t="n">
        <v>7</v>
      </c>
      <c r="I730" s="5" t="n">
        <v>43625</v>
      </c>
      <c r="J730" s="2" t="s">
        <v>27</v>
      </c>
      <c r="K730" s="3" t="n">
        <v>2</v>
      </c>
      <c r="L730" s="4" t="n">
        <v>9789.05</v>
      </c>
      <c r="M730" s="4" t="n">
        <v>36904.95</v>
      </c>
      <c r="N730" s="3" t="n">
        <v>24</v>
      </c>
      <c r="O730" s="4" t="n">
        <v>70.71</v>
      </c>
      <c r="P730" s="3" t="n">
        <v>3</v>
      </c>
      <c r="Q730" s="4" t="n">
        <v>5000</v>
      </c>
      <c r="R730" s="4" t="n">
        <v>446.08</v>
      </c>
      <c r="S730" s="2"/>
      <c r="T730" s="2"/>
      <c r="U730" s="3" t="n">
        <v>689</v>
      </c>
      <c r="V730" s="3" t="n">
        <v>0</v>
      </c>
    </row>
    <row r="731" customFormat="false" ht="15" hidden="false" customHeight="false" outlineLevel="0" collapsed="false">
      <c r="A731" s="2" t="s">
        <v>801</v>
      </c>
      <c r="B731" s="3" t="n">
        <v>36</v>
      </c>
      <c r="C731" s="2" t="s">
        <v>23</v>
      </c>
      <c r="D731" s="2" t="s">
        <v>56</v>
      </c>
      <c r="E731" s="2" t="s">
        <v>63</v>
      </c>
      <c r="F731" s="2" t="s">
        <v>26</v>
      </c>
      <c r="G731" s="4" t="n">
        <v>45800</v>
      </c>
      <c r="H731" s="2"/>
      <c r="I731" s="5" t="n">
        <v>45278</v>
      </c>
      <c r="J731" s="2" t="s">
        <v>34</v>
      </c>
      <c r="K731" s="3" t="n">
        <v>2</v>
      </c>
      <c r="L731" s="4" t="n">
        <v>1950.39</v>
      </c>
      <c r="M731" s="4" t="n">
        <v>0</v>
      </c>
      <c r="N731" s="3" t="n">
        <v>40</v>
      </c>
      <c r="O731" s="4" t="n">
        <v>56.82</v>
      </c>
      <c r="P731" s="3" t="n">
        <v>4</v>
      </c>
      <c r="Q731" s="4" t="n">
        <v>5000</v>
      </c>
      <c r="R731" s="4" t="n">
        <v>1018.31</v>
      </c>
      <c r="S731" s="4" t="n">
        <v>0</v>
      </c>
      <c r="T731" s="4" t="n">
        <v>0</v>
      </c>
      <c r="U731" s="3" t="n">
        <v>626</v>
      </c>
      <c r="V731" s="3" t="n">
        <v>1</v>
      </c>
    </row>
    <row r="732" customFormat="false" ht="15" hidden="false" customHeight="false" outlineLevel="0" collapsed="false">
      <c r="A732" s="2" t="s">
        <v>802</v>
      </c>
      <c r="B732" s="3" t="n">
        <v>65</v>
      </c>
      <c r="C732" s="2" t="s">
        <v>23</v>
      </c>
      <c r="D732" s="2" t="s">
        <v>56</v>
      </c>
      <c r="E732" s="2" t="s">
        <v>37</v>
      </c>
      <c r="F732" s="2" t="s">
        <v>26</v>
      </c>
      <c r="G732" s="4" t="n">
        <v>43200</v>
      </c>
      <c r="H732" s="3" t="n">
        <v>19</v>
      </c>
      <c r="I732" s="5" t="n">
        <v>39066</v>
      </c>
      <c r="J732" s="2" t="s">
        <v>34</v>
      </c>
      <c r="K732" s="3" t="n">
        <v>2</v>
      </c>
      <c r="L732" s="4" t="n">
        <v>6912.45</v>
      </c>
      <c r="M732" s="4" t="n">
        <v>33397.23</v>
      </c>
      <c r="N732" s="3" t="n">
        <v>42</v>
      </c>
      <c r="O732" s="4" t="n">
        <v>112.45</v>
      </c>
      <c r="P732" s="2"/>
      <c r="Q732" s="4" t="n">
        <v>9500</v>
      </c>
      <c r="R732" s="4" t="n">
        <v>4786.17</v>
      </c>
      <c r="S732" s="2"/>
      <c r="T732" s="2"/>
      <c r="U732" s="3" t="n">
        <v>704</v>
      </c>
      <c r="V732" s="3" t="n">
        <v>0</v>
      </c>
    </row>
    <row r="733" customFormat="false" ht="15" hidden="false" customHeight="false" outlineLevel="0" collapsed="false">
      <c r="A733" s="2" t="s">
        <v>803</v>
      </c>
      <c r="B733" s="3" t="n">
        <v>50</v>
      </c>
      <c r="C733" s="2" t="s">
        <v>23</v>
      </c>
      <c r="D733" s="2" t="s">
        <v>54</v>
      </c>
      <c r="E733" s="2" t="s">
        <v>52</v>
      </c>
      <c r="F733" s="2" t="s">
        <v>26</v>
      </c>
      <c r="G733" s="4" t="n">
        <v>31100</v>
      </c>
      <c r="H733" s="3" t="n">
        <v>8</v>
      </c>
      <c r="I733" s="5" t="n">
        <v>43103</v>
      </c>
      <c r="J733" s="2" t="s">
        <v>46</v>
      </c>
      <c r="K733" s="3" t="n">
        <v>4</v>
      </c>
      <c r="L733" s="4" t="n">
        <v>1558.07</v>
      </c>
      <c r="M733" s="4" t="n">
        <v>6921.37</v>
      </c>
      <c r="N733" s="3" t="n">
        <v>32</v>
      </c>
      <c r="O733" s="4" t="n">
        <v>28.24</v>
      </c>
      <c r="P733" s="3" t="n">
        <v>1</v>
      </c>
      <c r="Q733" s="4" t="n">
        <v>3500</v>
      </c>
      <c r="R733" s="4" t="n">
        <v>412.18</v>
      </c>
      <c r="S733" s="4" t="n">
        <v>102000</v>
      </c>
      <c r="T733" s="4" t="n">
        <v>727</v>
      </c>
      <c r="U733" s="3" t="n">
        <v>660</v>
      </c>
      <c r="V733" s="3" t="n">
        <v>0</v>
      </c>
    </row>
    <row r="734" customFormat="false" ht="15" hidden="false" customHeight="false" outlineLevel="0" collapsed="false">
      <c r="A734" s="2" t="s">
        <v>804</v>
      </c>
      <c r="B734" s="3" t="n">
        <v>49</v>
      </c>
      <c r="C734" s="2" t="s">
        <v>23</v>
      </c>
      <c r="D734" s="2" t="s">
        <v>48</v>
      </c>
      <c r="E734" s="2" t="s">
        <v>25</v>
      </c>
      <c r="F734" s="2" t="s">
        <v>26</v>
      </c>
      <c r="G734" s="4" t="n">
        <v>64800</v>
      </c>
      <c r="H734" s="3" t="n">
        <v>7</v>
      </c>
      <c r="I734" s="5" t="n">
        <v>43362</v>
      </c>
      <c r="J734" s="2" t="s">
        <v>46</v>
      </c>
      <c r="K734" s="3" t="n">
        <v>4</v>
      </c>
      <c r="L734" s="4" t="n">
        <v>2136.33</v>
      </c>
      <c r="M734" s="4" t="n">
        <v>0</v>
      </c>
      <c r="N734" s="3" t="n">
        <v>42</v>
      </c>
      <c r="O734" s="4" t="n">
        <v>58.11</v>
      </c>
      <c r="P734" s="3" t="n">
        <v>2</v>
      </c>
      <c r="Q734" s="4" t="n">
        <v>6500</v>
      </c>
      <c r="R734" s="4" t="n">
        <v>989.84</v>
      </c>
      <c r="S734" s="4" t="n">
        <v>0</v>
      </c>
      <c r="T734" s="4" t="n">
        <v>0</v>
      </c>
      <c r="U734" s="3" t="n">
        <v>760</v>
      </c>
      <c r="V734" s="3" t="n">
        <v>0</v>
      </c>
    </row>
    <row r="735" customFormat="false" ht="15" hidden="false" customHeight="false" outlineLevel="0" collapsed="false">
      <c r="A735" s="2" t="s">
        <v>805</v>
      </c>
      <c r="B735" s="3" t="n">
        <v>29</v>
      </c>
      <c r="C735" s="2" t="s">
        <v>29</v>
      </c>
      <c r="D735" s="2" t="s">
        <v>54</v>
      </c>
      <c r="E735" s="2" t="s">
        <v>37</v>
      </c>
      <c r="F735" s="2" t="s">
        <v>26</v>
      </c>
      <c r="G735" s="4" t="n">
        <v>38700</v>
      </c>
      <c r="H735" s="3" t="n">
        <v>10</v>
      </c>
      <c r="I735" s="5" t="n">
        <v>42337</v>
      </c>
      <c r="J735" s="2" t="s">
        <v>46</v>
      </c>
      <c r="K735" s="3" t="n">
        <v>4</v>
      </c>
      <c r="L735" s="4" t="n">
        <v>6378.12</v>
      </c>
      <c r="M735" s="4" t="n">
        <v>23833.49</v>
      </c>
      <c r="N735" s="3" t="n">
        <v>36</v>
      </c>
      <c r="O735" s="4" t="n">
        <v>56.81</v>
      </c>
      <c r="P735" s="3" t="n">
        <v>2</v>
      </c>
      <c r="Q735" s="4" t="n">
        <v>6500</v>
      </c>
      <c r="R735" s="4" t="n">
        <v>4202.04</v>
      </c>
      <c r="S735" s="4" t="n">
        <v>121000</v>
      </c>
      <c r="T735" s="4" t="n">
        <v>635</v>
      </c>
      <c r="U735" s="3" t="n">
        <v>624</v>
      </c>
      <c r="V735" s="3" t="n">
        <v>0</v>
      </c>
    </row>
    <row r="736" customFormat="false" ht="15" hidden="false" customHeight="false" outlineLevel="0" collapsed="false">
      <c r="A736" s="2" t="s">
        <v>806</v>
      </c>
      <c r="B736" s="3" t="n">
        <v>53</v>
      </c>
      <c r="C736" s="2" t="s">
        <v>29</v>
      </c>
      <c r="D736" s="2" t="s">
        <v>48</v>
      </c>
      <c r="E736" s="2" t="s">
        <v>37</v>
      </c>
      <c r="F736" s="2" t="s">
        <v>26</v>
      </c>
      <c r="G736" s="4" t="n">
        <v>18900</v>
      </c>
      <c r="H736" s="3" t="n">
        <v>11</v>
      </c>
      <c r="I736" s="5" t="n">
        <v>42258</v>
      </c>
      <c r="J736" s="2" t="s">
        <v>34</v>
      </c>
      <c r="K736" s="3" t="n">
        <v>2</v>
      </c>
      <c r="L736" s="4" t="n">
        <v>-2144.55</v>
      </c>
      <c r="M736" s="4" t="n">
        <v>13533.5</v>
      </c>
      <c r="N736" s="3" t="n">
        <v>24</v>
      </c>
      <c r="O736" s="4" t="n">
        <v>82.53</v>
      </c>
      <c r="P736" s="3" t="n">
        <v>0</v>
      </c>
      <c r="Q736" s="4" t="n">
        <v>4000</v>
      </c>
      <c r="R736" s="4" t="n">
        <v>1032.97</v>
      </c>
      <c r="S736" s="2"/>
      <c r="T736" s="2"/>
      <c r="U736" s="3" t="n">
        <v>562</v>
      </c>
      <c r="V736" s="3" t="n">
        <v>1</v>
      </c>
    </row>
    <row r="737" customFormat="false" ht="15" hidden="false" customHeight="false" outlineLevel="0" collapsed="false">
      <c r="A737" s="2" t="s">
        <v>807</v>
      </c>
      <c r="B737" s="3" t="n">
        <v>74</v>
      </c>
      <c r="C737" s="2" t="s">
        <v>29</v>
      </c>
      <c r="D737" s="2" t="s">
        <v>62</v>
      </c>
      <c r="E737" s="2" t="s">
        <v>41</v>
      </c>
      <c r="F737" s="2" t="s">
        <v>26</v>
      </c>
      <c r="G737" s="4" t="n">
        <v>23900</v>
      </c>
      <c r="H737" s="3" t="n">
        <v>1</v>
      </c>
      <c r="I737" s="5" t="n">
        <v>45805</v>
      </c>
      <c r="J737" s="2" t="s">
        <v>34</v>
      </c>
      <c r="K737" s="3" t="n">
        <v>1</v>
      </c>
      <c r="L737" s="4" t="n">
        <v>4191.06</v>
      </c>
      <c r="M737" s="4" t="n">
        <v>0</v>
      </c>
      <c r="N737" s="3" t="n">
        <v>23</v>
      </c>
      <c r="O737" s="4" t="n">
        <v>40.79</v>
      </c>
      <c r="P737" s="3" t="n">
        <v>3</v>
      </c>
      <c r="Q737" s="4" t="n">
        <v>0</v>
      </c>
      <c r="R737" s="4" t="n">
        <v>0</v>
      </c>
      <c r="S737" s="2"/>
      <c r="T737" s="2"/>
      <c r="U737" s="3" t="n">
        <v>655</v>
      </c>
      <c r="V737" s="3" t="n">
        <v>0</v>
      </c>
    </row>
    <row r="738" customFormat="false" ht="15" hidden="false" customHeight="false" outlineLevel="0" collapsed="false">
      <c r="A738" s="2" t="s">
        <v>808</v>
      </c>
      <c r="B738" s="3" t="n">
        <v>43</v>
      </c>
      <c r="C738" s="2" t="s">
        <v>29</v>
      </c>
      <c r="D738" s="2" t="s">
        <v>100</v>
      </c>
      <c r="E738" s="2" t="s">
        <v>37</v>
      </c>
      <c r="F738" s="2" t="s">
        <v>38</v>
      </c>
      <c r="G738" s="4" t="n">
        <v>27600</v>
      </c>
      <c r="H738" s="3" t="n">
        <v>12</v>
      </c>
      <c r="I738" s="5" t="n">
        <v>41804</v>
      </c>
      <c r="J738" s="2" t="s">
        <v>27</v>
      </c>
      <c r="K738" s="3" t="n">
        <v>4</v>
      </c>
      <c r="L738" s="4" t="n">
        <v>1800.37</v>
      </c>
      <c r="M738" s="4" t="n">
        <v>16572.02</v>
      </c>
      <c r="N738" s="3" t="n">
        <v>18</v>
      </c>
      <c r="O738" s="4" t="n">
        <v>50.69</v>
      </c>
      <c r="P738" s="3" t="n">
        <v>11</v>
      </c>
      <c r="Q738" s="4" t="n">
        <v>5500</v>
      </c>
      <c r="R738" s="4" t="n">
        <v>1069.43</v>
      </c>
      <c r="S738" s="4" t="n">
        <v>0</v>
      </c>
      <c r="T738" s="4" t="n">
        <v>0</v>
      </c>
      <c r="U738" s="3" t="n">
        <v>660</v>
      </c>
      <c r="V738" s="3" t="n">
        <v>0</v>
      </c>
    </row>
    <row r="739" customFormat="false" ht="15" hidden="false" customHeight="false" outlineLevel="0" collapsed="false">
      <c r="A739" s="2" t="s">
        <v>809</v>
      </c>
      <c r="B739" s="2"/>
      <c r="C739" s="2" t="s">
        <v>23</v>
      </c>
      <c r="D739" s="2" t="s">
        <v>132</v>
      </c>
      <c r="E739" s="2" t="s">
        <v>63</v>
      </c>
      <c r="F739" s="2" t="s">
        <v>26</v>
      </c>
      <c r="G739" s="4" t="n">
        <v>39200</v>
      </c>
      <c r="H739" s="3" t="n">
        <v>24</v>
      </c>
      <c r="I739" s="5" t="n">
        <v>37343</v>
      </c>
      <c r="J739" s="2" t="s">
        <v>46</v>
      </c>
      <c r="K739" s="3" t="n">
        <v>6</v>
      </c>
      <c r="L739" s="4" t="n">
        <v>5089.28</v>
      </c>
      <c r="M739" s="4" t="n">
        <v>65661.52</v>
      </c>
      <c r="N739" s="3" t="n">
        <v>33</v>
      </c>
      <c r="O739" s="4" t="n">
        <v>69.14</v>
      </c>
      <c r="P739" s="3" t="n">
        <v>3</v>
      </c>
      <c r="Q739" s="4" t="n">
        <v>7000</v>
      </c>
      <c r="R739" s="4" t="n">
        <v>5583.4</v>
      </c>
      <c r="S739" s="4" t="n">
        <v>0</v>
      </c>
      <c r="T739" s="4" t="n">
        <v>0</v>
      </c>
      <c r="U739" s="3" t="n">
        <v>610</v>
      </c>
      <c r="V739" s="3" t="n">
        <v>0</v>
      </c>
    </row>
    <row r="740" customFormat="false" ht="15" hidden="false" customHeight="false" outlineLevel="0" collapsed="false">
      <c r="A740" s="2" t="s">
        <v>810</v>
      </c>
      <c r="B740" s="3" t="n">
        <v>45</v>
      </c>
      <c r="C740" s="2" t="s">
        <v>29</v>
      </c>
      <c r="D740" s="2" t="s">
        <v>36</v>
      </c>
      <c r="E740" s="2" t="s">
        <v>52</v>
      </c>
      <c r="F740" s="2" t="s">
        <v>26</v>
      </c>
      <c r="G740" s="4" t="n">
        <v>-999</v>
      </c>
      <c r="H740" s="3" t="n">
        <v>10</v>
      </c>
      <c r="I740" s="5" t="n">
        <v>42434</v>
      </c>
      <c r="J740" s="2" t="s">
        <v>27</v>
      </c>
      <c r="K740" s="2" t="s">
        <v>142</v>
      </c>
      <c r="L740" s="4" t="n">
        <v>2256.25</v>
      </c>
      <c r="M740" s="4" t="n">
        <v>43462.02</v>
      </c>
      <c r="N740" s="3" t="n">
        <v>25</v>
      </c>
      <c r="O740" s="4" t="n">
        <v>45.68</v>
      </c>
      <c r="P740" s="3" t="n">
        <v>6</v>
      </c>
      <c r="Q740" s="4" t="n">
        <v>0</v>
      </c>
      <c r="R740" s="4" t="n">
        <v>0</v>
      </c>
      <c r="S740" s="4" t="n">
        <v>118000</v>
      </c>
      <c r="T740" s="4" t="n">
        <v>553</v>
      </c>
      <c r="U740" s="3" t="n">
        <v>650</v>
      </c>
      <c r="V740" s="3" t="n">
        <v>0</v>
      </c>
    </row>
    <row r="741" customFormat="false" ht="15" hidden="false" customHeight="false" outlineLevel="0" collapsed="false">
      <c r="A741" s="2" t="s">
        <v>811</v>
      </c>
      <c r="B741" s="3" t="n">
        <v>57</v>
      </c>
      <c r="C741" s="2" t="s">
        <v>29</v>
      </c>
      <c r="D741" s="2" t="s">
        <v>62</v>
      </c>
      <c r="E741" s="2" t="s">
        <v>37</v>
      </c>
      <c r="F741" s="2" t="s">
        <v>26</v>
      </c>
      <c r="G741" s="4" t="n">
        <v>42500</v>
      </c>
      <c r="H741" s="3" t="n">
        <v>11</v>
      </c>
      <c r="I741" s="5" t="n">
        <v>42037</v>
      </c>
      <c r="J741" s="2" t="s">
        <v>27</v>
      </c>
      <c r="K741" s="3" t="n">
        <v>1</v>
      </c>
      <c r="L741" s="4" t="n">
        <v>6461.21</v>
      </c>
      <c r="M741" s="4" t="n">
        <v>16666.42</v>
      </c>
      <c r="N741" s="3" t="n">
        <v>0</v>
      </c>
      <c r="O741" s="2"/>
      <c r="P741" s="3" t="n">
        <v>0</v>
      </c>
      <c r="Q741" s="4" t="n">
        <v>5000</v>
      </c>
      <c r="R741" s="4" t="n">
        <v>906.88</v>
      </c>
      <c r="S741" s="4" t="n">
        <v>145000</v>
      </c>
      <c r="T741" s="4" t="n">
        <v>653</v>
      </c>
      <c r="U741" s="3" t="n">
        <v>618</v>
      </c>
      <c r="V741" s="2"/>
    </row>
    <row r="742" customFormat="false" ht="15" hidden="false" customHeight="false" outlineLevel="0" collapsed="false">
      <c r="A742" s="2" t="s">
        <v>812</v>
      </c>
      <c r="B742" s="3" t="n">
        <v>69</v>
      </c>
      <c r="C742" s="2" t="s">
        <v>23</v>
      </c>
      <c r="D742" s="2" t="s">
        <v>132</v>
      </c>
      <c r="E742" s="2" t="s">
        <v>41</v>
      </c>
      <c r="F742" s="2" t="s">
        <v>38</v>
      </c>
      <c r="G742" s="4" t="n">
        <v>16000</v>
      </c>
      <c r="H742" s="3" t="n">
        <v>24</v>
      </c>
      <c r="I742" s="5" t="n">
        <v>37426</v>
      </c>
      <c r="J742" s="2" t="s">
        <v>42</v>
      </c>
      <c r="K742" s="3" t="n">
        <v>6</v>
      </c>
      <c r="L742" s="4" t="n">
        <v>1864.03</v>
      </c>
      <c r="M742" s="4" t="n">
        <v>0</v>
      </c>
      <c r="N742" s="3" t="n">
        <v>12</v>
      </c>
      <c r="O742" s="4" t="n">
        <v>37.31</v>
      </c>
      <c r="P742" s="3" t="n">
        <v>2</v>
      </c>
      <c r="Q742" s="4" t="n">
        <v>4000</v>
      </c>
      <c r="R742" s="4" t="n">
        <v>600.51</v>
      </c>
      <c r="S742" s="2"/>
      <c r="T742" s="2"/>
      <c r="U742" s="3" t="n">
        <v>692</v>
      </c>
      <c r="V742" s="3" t="n">
        <v>1</v>
      </c>
    </row>
    <row r="743" customFormat="false" ht="15" hidden="false" customHeight="false" outlineLevel="0" collapsed="false">
      <c r="A743" s="2" t="s">
        <v>813</v>
      </c>
      <c r="B743" s="3" t="n">
        <v>46</v>
      </c>
      <c r="C743" s="2" t="s">
        <v>29</v>
      </c>
      <c r="D743" s="2" t="s">
        <v>108</v>
      </c>
      <c r="E743" s="2" t="s">
        <v>31</v>
      </c>
      <c r="F743" s="2" t="s">
        <v>60</v>
      </c>
      <c r="G743" s="4" t="n">
        <v>56000</v>
      </c>
      <c r="H743" s="3" t="n">
        <v>16</v>
      </c>
      <c r="I743" s="5" t="n">
        <v>40414</v>
      </c>
      <c r="J743" s="2" t="s">
        <v>34</v>
      </c>
      <c r="K743" s="3" t="n">
        <v>1</v>
      </c>
      <c r="L743" s="4" t="n">
        <v>7721.58</v>
      </c>
      <c r="M743" s="4" t="n">
        <v>31055.78</v>
      </c>
      <c r="N743" s="3" t="n">
        <v>44</v>
      </c>
      <c r="O743" s="4" t="n">
        <v>89.01</v>
      </c>
      <c r="P743" s="3" t="n">
        <v>4</v>
      </c>
      <c r="Q743" s="4" t="n">
        <v>12500</v>
      </c>
      <c r="R743" s="4" t="n">
        <v>3450.02</v>
      </c>
      <c r="S743" s="4" t="n">
        <v>0</v>
      </c>
      <c r="T743" s="4" t="n">
        <v>0</v>
      </c>
      <c r="U743" s="3" t="n">
        <v>758</v>
      </c>
      <c r="V743" s="2"/>
    </row>
    <row r="744" customFormat="false" ht="15" hidden="false" customHeight="false" outlineLevel="0" collapsed="false">
      <c r="A744" s="2" t="s">
        <v>814</v>
      </c>
      <c r="B744" s="3" t="n">
        <v>56</v>
      </c>
      <c r="C744" s="2" t="s">
        <v>23</v>
      </c>
      <c r="D744" s="2" t="s">
        <v>108</v>
      </c>
      <c r="E744" s="2" t="s">
        <v>37</v>
      </c>
      <c r="F744" s="2" t="s">
        <v>38</v>
      </c>
      <c r="G744" s="4" t="n">
        <v>30000</v>
      </c>
      <c r="H744" s="3" t="n">
        <v>15</v>
      </c>
      <c r="I744" s="5" t="n">
        <v>40436</v>
      </c>
      <c r="J744" s="2" t="s">
        <v>27</v>
      </c>
      <c r="K744" s="3" t="n">
        <v>3</v>
      </c>
      <c r="L744" s="4" t="n">
        <v>1719.11</v>
      </c>
      <c r="M744" s="4" t="n">
        <v>27881.89</v>
      </c>
      <c r="N744" s="3" t="n">
        <v>18</v>
      </c>
      <c r="O744" s="4" t="n">
        <v>57.03</v>
      </c>
      <c r="P744" s="3" t="n">
        <v>2</v>
      </c>
      <c r="Q744" s="4" t="n">
        <v>7000</v>
      </c>
      <c r="R744" s="4" t="n">
        <v>852.99</v>
      </c>
      <c r="S744" s="2"/>
      <c r="T744" s="2"/>
      <c r="U744" s="3" t="n">
        <v>666</v>
      </c>
      <c r="V744" s="3" t="n">
        <v>0</v>
      </c>
    </row>
    <row r="745" customFormat="false" ht="15" hidden="false" customHeight="false" outlineLevel="0" collapsed="false">
      <c r="A745" s="2" t="s">
        <v>815</v>
      </c>
      <c r="B745" s="3" t="n">
        <v>52</v>
      </c>
      <c r="C745" s="2" t="s">
        <v>23</v>
      </c>
      <c r="D745" s="2" t="s">
        <v>56</v>
      </c>
      <c r="E745" s="2" t="s">
        <v>63</v>
      </c>
      <c r="F745" s="2" t="s">
        <v>26</v>
      </c>
      <c r="G745" s="2"/>
      <c r="H745" s="3" t="n">
        <v>25</v>
      </c>
      <c r="I745" s="5" t="n">
        <v>36852</v>
      </c>
      <c r="J745" s="2" t="s">
        <v>34</v>
      </c>
      <c r="K745" s="3" t="n">
        <v>2</v>
      </c>
      <c r="L745" s="4" t="n">
        <v>6182.16</v>
      </c>
      <c r="M745" s="4" t="n">
        <v>0</v>
      </c>
      <c r="N745" s="3" t="n">
        <v>38</v>
      </c>
      <c r="O745" s="4" t="n">
        <v>89.17</v>
      </c>
      <c r="P745" s="3" t="n">
        <v>2</v>
      </c>
      <c r="Q745" s="4" t="n">
        <v>9000</v>
      </c>
      <c r="R745" s="4" t="n">
        <v>796.69</v>
      </c>
      <c r="S745" s="4" t="n">
        <v>96000</v>
      </c>
      <c r="T745" s="4" t="n">
        <v>696</v>
      </c>
      <c r="U745" s="3" t="n">
        <v>631</v>
      </c>
      <c r="V745" s="2"/>
    </row>
    <row r="746" customFormat="false" ht="15" hidden="false" customHeight="false" outlineLevel="0" collapsed="false">
      <c r="A746" s="2" t="s">
        <v>816</v>
      </c>
      <c r="B746" s="3" t="n">
        <v>35</v>
      </c>
      <c r="C746" s="2" t="s">
        <v>23</v>
      </c>
      <c r="D746" s="2" t="s">
        <v>108</v>
      </c>
      <c r="E746" s="2" t="s">
        <v>52</v>
      </c>
      <c r="F746" s="2" t="s">
        <v>26</v>
      </c>
      <c r="G746" s="4" t="n">
        <v>21900</v>
      </c>
      <c r="H746" s="3" t="n">
        <v>11</v>
      </c>
      <c r="I746" s="5" t="n">
        <v>41959</v>
      </c>
      <c r="J746" s="2" t="s">
        <v>34</v>
      </c>
      <c r="K746" s="3" t="n">
        <v>4</v>
      </c>
      <c r="L746" s="4" t="n">
        <v>513.19</v>
      </c>
      <c r="M746" s="4" t="n">
        <v>0</v>
      </c>
      <c r="N746" s="3" t="n">
        <v>21</v>
      </c>
      <c r="O746" s="4" t="n">
        <v>45.02</v>
      </c>
      <c r="P746" s="3" t="n">
        <v>0</v>
      </c>
      <c r="Q746" s="4" t="n">
        <v>4000</v>
      </c>
      <c r="R746" s="4" t="n">
        <v>856.44</v>
      </c>
      <c r="S746" s="4" t="n">
        <v>0</v>
      </c>
      <c r="T746" s="4" t="n">
        <v>0</v>
      </c>
      <c r="U746" s="3" t="n">
        <v>551</v>
      </c>
      <c r="V746" s="3" t="n">
        <v>0</v>
      </c>
    </row>
    <row r="747" customFormat="false" ht="15" hidden="false" customHeight="false" outlineLevel="0" collapsed="false">
      <c r="A747" s="2" t="s">
        <v>817</v>
      </c>
      <c r="B747" s="3" t="n">
        <v>37</v>
      </c>
      <c r="C747" s="2" t="s">
        <v>23</v>
      </c>
      <c r="D747" s="2" t="s">
        <v>77</v>
      </c>
      <c r="E747" s="2" t="s">
        <v>52</v>
      </c>
      <c r="F747" s="2" t="s">
        <v>38</v>
      </c>
      <c r="G747" s="4" t="n">
        <v>22400</v>
      </c>
      <c r="H747" s="3" t="n">
        <v>10</v>
      </c>
      <c r="I747" s="5" t="n">
        <v>42570</v>
      </c>
      <c r="J747" s="2" t="s">
        <v>34</v>
      </c>
      <c r="K747" s="3" t="n">
        <v>3</v>
      </c>
      <c r="L747" s="4" t="n">
        <v>1856.36</v>
      </c>
      <c r="M747" s="4" t="n">
        <v>6253.5</v>
      </c>
      <c r="N747" s="3" t="n">
        <v>30</v>
      </c>
      <c r="O747" s="4" t="n">
        <v>41.52</v>
      </c>
      <c r="P747" s="3" t="n">
        <v>1</v>
      </c>
      <c r="Q747" s="4" t="n">
        <v>0</v>
      </c>
      <c r="R747" s="4" t="n">
        <v>0</v>
      </c>
      <c r="S747" s="4" t="n">
        <v>0</v>
      </c>
      <c r="T747" s="4" t="n">
        <v>0</v>
      </c>
      <c r="U747" s="3" t="n">
        <v>631</v>
      </c>
      <c r="V747" s="2"/>
    </row>
    <row r="748" customFormat="false" ht="15" hidden="false" customHeight="false" outlineLevel="0" collapsed="false">
      <c r="A748" s="2" t="s">
        <v>818</v>
      </c>
      <c r="B748" s="3" t="n">
        <v>37</v>
      </c>
      <c r="C748" s="2" t="s">
        <v>23</v>
      </c>
      <c r="D748" s="2" t="s">
        <v>108</v>
      </c>
      <c r="E748" s="2" t="s">
        <v>37</v>
      </c>
      <c r="F748" s="2" t="s">
        <v>26</v>
      </c>
      <c r="G748" s="4" t="n">
        <v>30100</v>
      </c>
      <c r="H748" s="2"/>
      <c r="I748" s="2"/>
      <c r="J748" s="2" t="s">
        <v>46</v>
      </c>
      <c r="K748" s="3" t="n">
        <v>1</v>
      </c>
      <c r="L748" s="4" t="n">
        <v>3321.34</v>
      </c>
      <c r="M748" s="4" t="n">
        <v>13057.42</v>
      </c>
      <c r="N748" s="3" t="n">
        <v>21</v>
      </c>
      <c r="O748" s="4" t="n">
        <v>38.52</v>
      </c>
      <c r="P748" s="3" t="n">
        <v>8</v>
      </c>
      <c r="Q748" s="4" t="n">
        <v>7000</v>
      </c>
      <c r="R748" s="4" t="n">
        <v>444.22</v>
      </c>
      <c r="S748" s="2"/>
      <c r="T748" s="2"/>
      <c r="U748" s="3" t="n">
        <v>581</v>
      </c>
      <c r="V748" s="3" t="n">
        <v>1</v>
      </c>
    </row>
    <row r="749" customFormat="false" ht="15" hidden="false" customHeight="false" outlineLevel="0" collapsed="false">
      <c r="A749" s="2" t="s">
        <v>819</v>
      </c>
      <c r="B749" s="3" t="n">
        <v>39</v>
      </c>
      <c r="C749" s="2" t="s">
        <v>23</v>
      </c>
      <c r="D749" s="2" t="s">
        <v>40</v>
      </c>
      <c r="E749" s="2" t="s">
        <v>52</v>
      </c>
      <c r="F749" s="2" t="s">
        <v>38</v>
      </c>
      <c r="G749" s="4" t="n">
        <v>18600</v>
      </c>
      <c r="H749" s="3" t="n">
        <v>7</v>
      </c>
      <c r="I749" s="5" t="n">
        <v>43498</v>
      </c>
      <c r="J749" s="2" t="s">
        <v>46</v>
      </c>
      <c r="K749" s="3" t="n">
        <v>5</v>
      </c>
      <c r="L749" s="4" t="n">
        <v>3646.8</v>
      </c>
      <c r="M749" s="4" t="n">
        <v>11575.89</v>
      </c>
      <c r="N749" s="3" t="n">
        <v>33</v>
      </c>
      <c r="O749" s="4" t="n">
        <v>48.27</v>
      </c>
      <c r="P749" s="3" t="n">
        <v>5</v>
      </c>
      <c r="Q749" s="4" t="n">
        <v>2500</v>
      </c>
      <c r="R749" s="4" t="n">
        <v>1274.33</v>
      </c>
      <c r="S749" s="4" t="n">
        <v>0</v>
      </c>
      <c r="T749" s="4" t="n">
        <v>0</v>
      </c>
      <c r="U749" s="3" t="n">
        <v>572</v>
      </c>
      <c r="V749" s="3" t="n">
        <v>1</v>
      </c>
    </row>
    <row r="750" customFormat="false" ht="15" hidden="false" customHeight="false" outlineLevel="0" collapsed="false">
      <c r="A750" s="2" t="s">
        <v>820</v>
      </c>
      <c r="B750" s="3" t="n">
        <v>35</v>
      </c>
      <c r="C750" s="2" t="s">
        <v>23</v>
      </c>
      <c r="D750" s="2" t="s">
        <v>62</v>
      </c>
      <c r="E750" s="2" t="s">
        <v>37</v>
      </c>
      <c r="F750" s="2" t="s">
        <v>26</v>
      </c>
      <c r="G750" s="4" t="n">
        <v>24400</v>
      </c>
      <c r="H750" s="3" t="n">
        <v>1</v>
      </c>
      <c r="I750" s="5" t="n">
        <v>45687</v>
      </c>
      <c r="J750" s="2" t="s">
        <v>46</v>
      </c>
      <c r="K750" s="3" t="n">
        <v>2</v>
      </c>
      <c r="L750" s="4" t="n">
        <v>3459.1</v>
      </c>
      <c r="M750" s="4" t="n">
        <v>1922.52</v>
      </c>
      <c r="N750" s="3" t="n">
        <v>32</v>
      </c>
      <c r="O750" s="4" t="n">
        <v>67.3</v>
      </c>
      <c r="P750" s="3" t="n">
        <v>3</v>
      </c>
      <c r="Q750" s="4" t="n">
        <v>0</v>
      </c>
      <c r="R750" s="4" t="n">
        <v>0</v>
      </c>
      <c r="S750" s="2"/>
      <c r="T750" s="2"/>
      <c r="U750" s="3" t="n">
        <v>529</v>
      </c>
      <c r="V750" s="3" t="n">
        <v>0</v>
      </c>
    </row>
    <row r="751" customFormat="false" ht="15" hidden="false" customHeight="false" outlineLevel="0" collapsed="false">
      <c r="A751" s="2" t="s">
        <v>821</v>
      </c>
      <c r="B751" s="2"/>
      <c r="C751" s="2" t="s">
        <v>23</v>
      </c>
      <c r="D751" s="2" t="s">
        <v>56</v>
      </c>
      <c r="E751" s="2" t="s">
        <v>37</v>
      </c>
      <c r="F751" s="2" t="s">
        <v>26</v>
      </c>
      <c r="G751" s="4" t="n">
        <v>36400</v>
      </c>
      <c r="H751" s="3" t="n">
        <v>16</v>
      </c>
      <c r="I751" s="5" t="n">
        <v>40154</v>
      </c>
      <c r="J751" s="2" t="s">
        <v>27</v>
      </c>
      <c r="K751" s="3" t="n">
        <v>2</v>
      </c>
      <c r="L751" s="4" t="n">
        <v>6687.18</v>
      </c>
      <c r="M751" s="4" t="n">
        <v>0</v>
      </c>
      <c r="N751" s="3" t="n">
        <v>23</v>
      </c>
      <c r="O751" s="4" t="n">
        <v>67.31</v>
      </c>
      <c r="P751" s="3" t="n">
        <v>2</v>
      </c>
      <c r="Q751" s="4" t="n">
        <v>7500</v>
      </c>
      <c r="R751" s="4" t="n">
        <v>5620.66</v>
      </c>
      <c r="S751" s="4" t="n">
        <v>0</v>
      </c>
      <c r="T751" s="4" t="n">
        <v>0</v>
      </c>
      <c r="U751" s="3" t="n">
        <v>681</v>
      </c>
      <c r="V751" s="3" t="n">
        <v>0</v>
      </c>
    </row>
    <row r="752" customFormat="false" ht="15" hidden="false" customHeight="false" outlineLevel="0" collapsed="false">
      <c r="A752" s="2" t="s">
        <v>822</v>
      </c>
      <c r="B752" s="3" t="n">
        <v>39</v>
      </c>
      <c r="C752" s="2" t="s">
        <v>29</v>
      </c>
      <c r="D752" s="2" t="s">
        <v>44</v>
      </c>
      <c r="E752" s="2" t="s">
        <v>31</v>
      </c>
      <c r="F752" s="2" t="s">
        <v>26</v>
      </c>
      <c r="G752" s="2"/>
      <c r="H752" s="3" t="n">
        <v>13</v>
      </c>
      <c r="I752" s="5" t="n">
        <v>41333</v>
      </c>
      <c r="J752" s="2" t="s">
        <v>46</v>
      </c>
      <c r="K752" s="3" t="n">
        <v>2</v>
      </c>
      <c r="L752" s="4" t="n">
        <v>26067.65</v>
      </c>
      <c r="M752" s="4" t="n">
        <v>98514.52</v>
      </c>
      <c r="N752" s="3" t="n">
        <v>73</v>
      </c>
      <c r="O752" s="4" t="n">
        <v>78.91</v>
      </c>
      <c r="P752" s="3" t="n">
        <v>7</v>
      </c>
      <c r="Q752" s="4" t="n">
        <v>0</v>
      </c>
      <c r="R752" s="4" t="n">
        <v>0</v>
      </c>
      <c r="S752" s="4" t="n">
        <v>0</v>
      </c>
      <c r="T752" s="4" t="n">
        <v>0</v>
      </c>
      <c r="U752" s="3" t="n">
        <v>702</v>
      </c>
      <c r="V752" s="3" t="n">
        <v>0</v>
      </c>
    </row>
    <row r="753" customFormat="false" ht="15" hidden="false" customHeight="false" outlineLevel="0" collapsed="false">
      <c r="A753" s="2" t="s">
        <v>823</v>
      </c>
      <c r="B753" s="3" t="n">
        <v>28</v>
      </c>
      <c r="C753" s="2" t="s">
        <v>23</v>
      </c>
      <c r="D753" s="2" t="s">
        <v>40</v>
      </c>
      <c r="E753" s="2" t="s">
        <v>37</v>
      </c>
      <c r="F753" s="2" t="s">
        <v>38</v>
      </c>
      <c r="G753" s="4" t="n">
        <v>22900</v>
      </c>
      <c r="H753" s="3" t="n">
        <v>8</v>
      </c>
      <c r="I753" s="5" t="n">
        <v>43226</v>
      </c>
      <c r="J753" s="2" t="s">
        <v>34</v>
      </c>
      <c r="K753" s="3" t="n">
        <v>3</v>
      </c>
      <c r="L753" s="4" t="n">
        <v>1924.63</v>
      </c>
      <c r="M753" s="4" t="n">
        <v>16719.78</v>
      </c>
      <c r="N753" s="3" t="n">
        <v>27</v>
      </c>
      <c r="O753" s="4" t="n">
        <v>43.72</v>
      </c>
      <c r="P753" s="3" t="n">
        <v>3</v>
      </c>
      <c r="Q753" s="4" t="n">
        <v>5500</v>
      </c>
      <c r="R753" s="4" t="n">
        <v>154.34</v>
      </c>
      <c r="S753" s="4" t="n">
        <v>0</v>
      </c>
      <c r="T753" s="4" t="n">
        <v>0</v>
      </c>
      <c r="U753" s="3" t="n">
        <v>654</v>
      </c>
      <c r="V753" s="3" t="n">
        <v>0</v>
      </c>
    </row>
    <row r="754" customFormat="false" ht="15" hidden="false" customHeight="false" outlineLevel="0" collapsed="false">
      <c r="A754" s="2" t="s">
        <v>824</v>
      </c>
      <c r="B754" s="3" t="n">
        <v>42</v>
      </c>
      <c r="C754" s="2" t="s">
        <v>29</v>
      </c>
      <c r="D754" s="2" t="s">
        <v>36</v>
      </c>
      <c r="E754" s="2" t="s">
        <v>37</v>
      </c>
      <c r="F754" s="2" t="s">
        <v>103</v>
      </c>
      <c r="G754" s="4" t="n">
        <v>28900</v>
      </c>
      <c r="H754" s="3" t="n">
        <v>12</v>
      </c>
      <c r="I754" s="5" t="n">
        <v>41881</v>
      </c>
      <c r="J754" s="2" t="s">
        <v>34</v>
      </c>
      <c r="K754" s="3" t="n">
        <v>4</v>
      </c>
      <c r="L754" s="4" t="n">
        <v>2117.64</v>
      </c>
      <c r="M754" s="4" t="n">
        <v>12852.39</v>
      </c>
      <c r="N754" s="3" t="n">
        <v>22</v>
      </c>
      <c r="O754" s="4" t="n">
        <v>56.92</v>
      </c>
      <c r="P754" s="3" t="n">
        <v>2</v>
      </c>
      <c r="Q754" s="4" t="n">
        <v>5500</v>
      </c>
      <c r="R754" s="4" t="n">
        <v>3813.71</v>
      </c>
      <c r="S754" s="4" t="n">
        <v>132000</v>
      </c>
      <c r="T754" s="4" t="n">
        <v>843</v>
      </c>
      <c r="U754" s="3" t="n">
        <v>641</v>
      </c>
      <c r="V754" s="3" t="n">
        <v>0</v>
      </c>
    </row>
    <row r="755" customFormat="false" ht="15" hidden="false" customHeight="false" outlineLevel="0" collapsed="false">
      <c r="A755" s="2" t="s">
        <v>825</v>
      </c>
      <c r="B755" s="3" t="n">
        <v>76</v>
      </c>
      <c r="C755" s="2" t="s">
        <v>29</v>
      </c>
      <c r="D755" s="2" t="s">
        <v>40</v>
      </c>
      <c r="E755" s="2" t="s">
        <v>41</v>
      </c>
      <c r="F755" s="2" t="s">
        <v>26</v>
      </c>
      <c r="G755" s="4" t="n">
        <v>19600</v>
      </c>
      <c r="H755" s="3" t="n">
        <v>10</v>
      </c>
      <c r="I755" s="5" t="n">
        <v>42399</v>
      </c>
      <c r="J755" s="2" t="s">
        <v>27</v>
      </c>
      <c r="K755" s="3" t="n">
        <v>2</v>
      </c>
      <c r="L755" s="4" t="n">
        <v>748.97</v>
      </c>
      <c r="M755" s="4" t="n">
        <v>0</v>
      </c>
      <c r="N755" s="3" t="n">
        <v>14</v>
      </c>
      <c r="O755" s="4" t="n">
        <v>40.82</v>
      </c>
      <c r="P755" s="3" t="n">
        <v>12</v>
      </c>
      <c r="Q755" s="2"/>
      <c r="R755" s="2"/>
      <c r="S755" s="2"/>
      <c r="T755" s="2"/>
      <c r="U755" s="3" t="n">
        <v>593</v>
      </c>
      <c r="V755" s="3" t="n">
        <v>0</v>
      </c>
    </row>
    <row r="756" customFormat="false" ht="15" hidden="false" customHeight="false" outlineLevel="0" collapsed="false">
      <c r="A756" s="2" t="s">
        <v>826</v>
      </c>
      <c r="B756" s="3" t="n">
        <v>69</v>
      </c>
      <c r="C756" s="2" t="s">
        <v>23</v>
      </c>
      <c r="D756" s="2" t="s">
        <v>40</v>
      </c>
      <c r="E756" s="2" t="s">
        <v>41</v>
      </c>
      <c r="F756" s="2" t="s">
        <v>26</v>
      </c>
      <c r="G756" s="2" t="s">
        <v>153</v>
      </c>
      <c r="H756" s="3" t="n">
        <v>24</v>
      </c>
      <c r="I756" s="5" t="n">
        <v>37231</v>
      </c>
      <c r="J756" s="2" t="s">
        <v>34</v>
      </c>
      <c r="K756" s="3" t="n">
        <v>2</v>
      </c>
      <c r="L756" s="4" t="n">
        <v>16143.45</v>
      </c>
      <c r="M756" s="4" t="n">
        <v>46564.54</v>
      </c>
      <c r="N756" s="3" t="n">
        <v>30</v>
      </c>
      <c r="O756" s="4" t="n">
        <v>34.77</v>
      </c>
      <c r="P756" s="2"/>
      <c r="Q756" s="4" t="n">
        <v>3500</v>
      </c>
      <c r="R756" s="4" t="n">
        <v>894.33</v>
      </c>
      <c r="S756" s="4" t="n">
        <v>0</v>
      </c>
      <c r="T756" s="4" t="n">
        <v>0</v>
      </c>
      <c r="U756" s="3" t="n">
        <v>697</v>
      </c>
      <c r="V756" s="3" t="n">
        <v>0</v>
      </c>
    </row>
    <row r="757" customFormat="false" ht="15" hidden="false" customHeight="false" outlineLevel="0" collapsed="false">
      <c r="A757" s="2" t="s">
        <v>827</v>
      </c>
      <c r="B757" s="3" t="n">
        <v>51</v>
      </c>
      <c r="C757" s="2" t="s">
        <v>23</v>
      </c>
      <c r="D757" s="2" t="s">
        <v>24</v>
      </c>
      <c r="E757" s="2" t="s">
        <v>37</v>
      </c>
      <c r="F757" s="2" t="s">
        <v>26</v>
      </c>
      <c r="G757" s="4" t="n">
        <v>27100</v>
      </c>
      <c r="H757" s="3" t="n">
        <v>15</v>
      </c>
      <c r="I757" s="5" t="n">
        <v>40590</v>
      </c>
      <c r="J757" s="2" t="s">
        <v>34</v>
      </c>
      <c r="K757" s="3" t="n">
        <v>2</v>
      </c>
      <c r="L757" s="4" t="n">
        <v>3422.94</v>
      </c>
      <c r="M757" s="4" t="n">
        <v>49806.83</v>
      </c>
      <c r="N757" s="3" t="n">
        <v>28</v>
      </c>
      <c r="O757" s="4" t="n">
        <v>30.23</v>
      </c>
      <c r="P757" s="3" t="n">
        <v>1</v>
      </c>
      <c r="Q757" s="4" t="n">
        <v>5000</v>
      </c>
      <c r="R757" s="4" t="n">
        <v>280.61</v>
      </c>
      <c r="S757" s="4" t="n">
        <v>0</v>
      </c>
      <c r="T757" s="4" t="n">
        <v>0</v>
      </c>
      <c r="U757" s="3" t="n">
        <v>588</v>
      </c>
      <c r="V757" s="3" t="n">
        <v>0</v>
      </c>
    </row>
    <row r="758" customFormat="false" ht="15" hidden="false" customHeight="false" outlineLevel="0" collapsed="false">
      <c r="A758" s="2" t="s">
        <v>828</v>
      </c>
      <c r="B758" s="3" t="n">
        <v>61</v>
      </c>
      <c r="C758" s="2" t="s">
        <v>29</v>
      </c>
      <c r="D758" s="2" t="s">
        <v>51</v>
      </c>
      <c r="E758" s="2" t="s">
        <v>96</v>
      </c>
      <c r="F758" s="2" t="s">
        <v>38</v>
      </c>
      <c r="G758" s="4" t="n">
        <v>136400</v>
      </c>
      <c r="H758" s="3" t="n">
        <v>20</v>
      </c>
      <c r="I758" s="5" t="n">
        <v>38680</v>
      </c>
      <c r="J758" s="2" t="s">
        <v>46</v>
      </c>
      <c r="K758" s="3" t="n">
        <v>5</v>
      </c>
      <c r="L758" s="4" t="n">
        <v>19673.34</v>
      </c>
      <c r="M758" s="4" t="n">
        <v>137574.03</v>
      </c>
      <c r="N758" s="3" t="n">
        <v>64</v>
      </c>
      <c r="O758" s="4" t="n">
        <v>127.48</v>
      </c>
      <c r="P758" s="3" t="n">
        <v>3</v>
      </c>
      <c r="Q758" s="4" t="n">
        <v>15000</v>
      </c>
      <c r="R758" s="4" t="n">
        <v>2152.17</v>
      </c>
      <c r="S758" s="2"/>
      <c r="T758" s="2"/>
      <c r="U758" s="3" t="n">
        <v>752</v>
      </c>
      <c r="V758" s="2"/>
    </row>
    <row r="759" customFormat="false" ht="15" hidden="false" customHeight="false" outlineLevel="0" collapsed="false">
      <c r="A759" s="2" t="s">
        <v>829</v>
      </c>
      <c r="B759" s="3" t="n">
        <v>60</v>
      </c>
      <c r="C759" s="2" t="s">
        <v>29</v>
      </c>
      <c r="D759" s="2" t="s">
        <v>40</v>
      </c>
      <c r="E759" s="2" t="s">
        <v>52</v>
      </c>
      <c r="F759" s="2" t="s">
        <v>103</v>
      </c>
      <c r="G759" s="4" t="n">
        <v>32100</v>
      </c>
      <c r="H759" s="3" t="n">
        <v>12</v>
      </c>
      <c r="I759" s="5" t="n">
        <v>41817</v>
      </c>
      <c r="J759" s="2" t="s">
        <v>27</v>
      </c>
      <c r="K759" s="3" t="n">
        <v>4</v>
      </c>
      <c r="L759" s="4" t="n">
        <v>2701.96</v>
      </c>
      <c r="M759" s="4" t="n">
        <v>16512.49</v>
      </c>
      <c r="N759" s="3" t="n">
        <v>23</v>
      </c>
      <c r="O759" s="4" t="n">
        <v>31.73</v>
      </c>
      <c r="P759" s="3" t="n">
        <v>4</v>
      </c>
      <c r="Q759" s="4" t="n">
        <v>3500</v>
      </c>
      <c r="R759" s="4" t="n">
        <v>214.64</v>
      </c>
      <c r="S759" s="4" t="n">
        <v>159000</v>
      </c>
      <c r="T759" s="4" t="n">
        <v>1101</v>
      </c>
      <c r="U759" s="3" t="n">
        <v>613</v>
      </c>
      <c r="V759" s="3" t="n">
        <v>0</v>
      </c>
    </row>
    <row r="760" customFormat="false" ht="15" hidden="false" customHeight="false" outlineLevel="0" collapsed="false">
      <c r="A760" s="2" t="s">
        <v>830</v>
      </c>
      <c r="B760" s="2"/>
      <c r="C760" s="2" t="s">
        <v>29</v>
      </c>
      <c r="D760" s="2" t="s">
        <v>100</v>
      </c>
      <c r="E760" s="2" t="s">
        <v>63</v>
      </c>
      <c r="F760" s="2" t="s">
        <v>38</v>
      </c>
      <c r="G760" s="4" t="n">
        <v>65900</v>
      </c>
      <c r="H760" s="3" t="n">
        <v>4</v>
      </c>
      <c r="I760" s="5" t="n">
        <v>44581</v>
      </c>
      <c r="J760" s="2" t="s">
        <v>34</v>
      </c>
      <c r="K760" s="3" t="n">
        <v>1</v>
      </c>
      <c r="L760" s="4" t="n">
        <v>7839.52</v>
      </c>
      <c r="M760" s="4" t="n">
        <v>71605.42</v>
      </c>
      <c r="N760" s="3" t="n">
        <v>38</v>
      </c>
      <c r="O760" s="4" t="n">
        <v>64.05</v>
      </c>
      <c r="P760" s="3" t="n">
        <v>1</v>
      </c>
      <c r="Q760" s="4" t="n">
        <v>11000</v>
      </c>
      <c r="R760" s="4" t="n">
        <v>1772.08</v>
      </c>
      <c r="S760" s="4" t="n">
        <v>0</v>
      </c>
      <c r="T760" s="4" t="n">
        <v>0</v>
      </c>
      <c r="U760" s="3" t="n">
        <v>673</v>
      </c>
      <c r="V760" s="3" t="n">
        <v>0</v>
      </c>
    </row>
    <row r="761" customFormat="false" ht="15" hidden="false" customHeight="false" outlineLevel="0" collapsed="false">
      <c r="A761" s="2" t="s">
        <v>831</v>
      </c>
      <c r="B761" s="3" t="n">
        <v>44</v>
      </c>
      <c r="C761" s="2" t="s">
        <v>29</v>
      </c>
      <c r="D761" s="2" t="s">
        <v>62</v>
      </c>
      <c r="E761" s="2" t="s">
        <v>63</v>
      </c>
      <c r="F761" s="2" t="s">
        <v>60</v>
      </c>
      <c r="G761" s="2"/>
      <c r="H761" s="3" t="n">
        <v>7</v>
      </c>
      <c r="I761" s="5" t="n">
        <v>43590</v>
      </c>
      <c r="J761" s="2" t="s">
        <v>46</v>
      </c>
      <c r="K761" s="3" t="n">
        <v>2</v>
      </c>
      <c r="L761" s="4" t="n">
        <v>2913.67</v>
      </c>
      <c r="M761" s="4" t="n">
        <v>105811.36</v>
      </c>
      <c r="N761" s="3" t="n">
        <v>51</v>
      </c>
      <c r="O761" s="4" t="n">
        <v>79.62</v>
      </c>
      <c r="P761" s="3" t="n">
        <v>0</v>
      </c>
      <c r="Q761" s="4" t="n">
        <v>15000</v>
      </c>
      <c r="R761" s="4" t="n">
        <v>946.53</v>
      </c>
      <c r="S761" s="4" t="n">
        <v>0</v>
      </c>
      <c r="T761" s="4" t="n">
        <v>0</v>
      </c>
      <c r="U761" s="3" t="n">
        <v>643</v>
      </c>
      <c r="V761" s="2"/>
    </row>
    <row r="762" customFormat="false" ht="15" hidden="false" customHeight="false" outlineLevel="0" collapsed="false">
      <c r="A762" s="2" t="s">
        <v>832</v>
      </c>
      <c r="B762" s="3" t="n">
        <v>50</v>
      </c>
      <c r="C762" s="2" t="s">
        <v>23</v>
      </c>
      <c r="D762" s="2" t="s">
        <v>40</v>
      </c>
      <c r="E762" s="2" t="s">
        <v>49</v>
      </c>
      <c r="F762" s="2" t="s">
        <v>26</v>
      </c>
      <c r="G762" s="4" t="n">
        <v>20600</v>
      </c>
      <c r="H762" s="3" t="n">
        <v>8</v>
      </c>
      <c r="I762" s="5" t="n">
        <v>43159</v>
      </c>
      <c r="J762" s="2" t="s">
        <v>27</v>
      </c>
      <c r="K762" s="3" t="n">
        <v>1</v>
      </c>
      <c r="L762" s="4" t="n">
        <v>3224.15</v>
      </c>
      <c r="M762" s="4" t="n">
        <v>14055.39</v>
      </c>
      <c r="N762" s="3" t="n">
        <v>13</v>
      </c>
      <c r="O762" s="4" t="n">
        <v>37.18</v>
      </c>
      <c r="P762" s="3" t="n">
        <v>4</v>
      </c>
      <c r="Q762" s="2"/>
      <c r="R762" s="4" t="n">
        <v>1361.31</v>
      </c>
      <c r="S762" s="2"/>
      <c r="T762" s="4" t="n">
        <v>467</v>
      </c>
      <c r="U762" s="3" t="n">
        <v>583</v>
      </c>
      <c r="V762" s="3" t="n">
        <v>0</v>
      </c>
    </row>
    <row r="763" customFormat="false" ht="15" hidden="false" customHeight="false" outlineLevel="0" collapsed="false">
      <c r="A763" s="2" t="s">
        <v>833</v>
      </c>
      <c r="B763" s="3" t="n">
        <v>36</v>
      </c>
      <c r="C763" s="2" t="s">
        <v>29</v>
      </c>
      <c r="D763" s="2" t="s">
        <v>44</v>
      </c>
      <c r="E763" s="2" t="s">
        <v>96</v>
      </c>
      <c r="F763" s="2" t="s">
        <v>26</v>
      </c>
      <c r="G763" s="4" t="n">
        <v>67900</v>
      </c>
      <c r="H763" s="3" t="n">
        <v>13</v>
      </c>
      <c r="I763" s="5" t="n">
        <v>41301</v>
      </c>
      <c r="J763" s="2" t="s">
        <v>27</v>
      </c>
      <c r="K763" s="3" t="n">
        <v>3</v>
      </c>
      <c r="L763" s="4" t="n">
        <v>4142.28</v>
      </c>
      <c r="M763" s="4" t="n">
        <v>71032.71</v>
      </c>
      <c r="N763" s="3" t="n">
        <v>35</v>
      </c>
      <c r="O763" s="4" t="n">
        <v>52.14</v>
      </c>
      <c r="P763" s="3" t="n">
        <v>4</v>
      </c>
      <c r="Q763" s="4" t="n">
        <v>14500</v>
      </c>
      <c r="R763" s="4" t="n">
        <v>2104.43</v>
      </c>
      <c r="S763" s="4" t="n">
        <v>0</v>
      </c>
      <c r="T763" s="4" t="n">
        <v>0</v>
      </c>
      <c r="U763" s="3" t="n">
        <v>742</v>
      </c>
      <c r="V763" s="3" t="n">
        <v>0</v>
      </c>
    </row>
    <row r="764" customFormat="false" ht="15" hidden="false" customHeight="false" outlineLevel="0" collapsed="false">
      <c r="A764" s="2" t="s">
        <v>834</v>
      </c>
      <c r="B764" s="3" t="n">
        <v>54</v>
      </c>
      <c r="C764" s="2" t="s">
        <v>23</v>
      </c>
      <c r="D764" s="2" t="s">
        <v>98</v>
      </c>
      <c r="E764" s="2" t="s">
        <v>142</v>
      </c>
      <c r="F764" s="2" t="s">
        <v>38</v>
      </c>
      <c r="G764" s="4" t="n">
        <v>57800</v>
      </c>
      <c r="H764" s="3" t="n">
        <v>3</v>
      </c>
      <c r="I764" s="5" t="n">
        <v>44945</v>
      </c>
      <c r="J764" s="2" t="s">
        <v>34</v>
      </c>
      <c r="K764" s="3" t="n">
        <v>1</v>
      </c>
      <c r="L764" s="4" t="n">
        <v>8341.1</v>
      </c>
      <c r="M764" s="4" t="n">
        <v>28508.12</v>
      </c>
      <c r="N764" s="3" t="n">
        <v>40</v>
      </c>
      <c r="O764" s="4" t="n">
        <v>123.27</v>
      </c>
      <c r="P764" s="3" t="n">
        <v>3</v>
      </c>
      <c r="Q764" s="4" t="n">
        <v>9500</v>
      </c>
      <c r="R764" s="4" t="n">
        <v>410.58</v>
      </c>
      <c r="S764" s="4" t="n">
        <v>89000</v>
      </c>
      <c r="T764" s="4" t="n">
        <v>646</v>
      </c>
      <c r="U764" s="3" t="n">
        <v>604</v>
      </c>
      <c r="V764" s="3" t="n">
        <v>0</v>
      </c>
    </row>
    <row r="765" customFormat="false" ht="15" hidden="false" customHeight="false" outlineLevel="0" collapsed="false">
      <c r="A765" s="2" t="s">
        <v>835</v>
      </c>
      <c r="B765" s="3" t="n">
        <v>32</v>
      </c>
      <c r="C765" s="2" t="s">
        <v>23</v>
      </c>
      <c r="D765" s="2" t="s">
        <v>67</v>
      </c>
      <c r="E765" s="2"/>
      <c r="F765" s="2" t="s">
        <v>26</v>
      </c>
      <c r="G765" s="4" t="n">
        <v>34700</v>
      </c>
      <c r="H765" s="3" t="n">
        <v>11</v>
      </c>
      <c r="I765" s="5" t="n">
        <v>42126</v>
      </c>
      <c r="J765" s="2" t="s">
        <v>34</v>
      </c>
      <c r="K765" s="3" t="n">
        <v>1</v>
      </c>
      <c r="L765" s="4" t="n">
        <v>6749.82</v>
      </c>
      <c r="M765" s="4" t="n">
        <v>0</v>
      </c>
      <c r="N765" s="2"/>
      <c r="O765" s="4" t="n">
        <v>41.09</v>
      </c>
      <c r="P765" s="3" t="n">
        <v>3</v>
      </c>
      <c r="Q765" s="4" t="n">
        <v>4000</v>
      </c>
      <c r="R765" s="4" t="n">
        <v>1172.99</v>
      </c>
      <c r="S765" s="4" t="n">
        <v>0</v>
      </c>
      <c r="T765" s="4" t="n">
        <v>0</v>
      </c>
      <c r="U765" s="3" t="n">
        <v>695</v>
      </c>
      <c r="V765" s="3" t="n">
        <v>0</v>
      </c>
    </row>
    <row r="766" customFormat="false" ht="15" hidden="false" customHeight="false" outlineLevel="0" collapsed="false">
      <c r="A766" s="2" t="s">
        <v>836</v>
      </c>
      <c r="B766" s="3" t="n">
        <v>31</v>
      </c>
      <c r="C766" s="2" t="s">
        <v>23</v>
      </c>
      <c r="D766" s="2" t="s">
        <v>40</v>
      </c>
      <c r="E766" s="2" t="s">
        <v>37</v>
      </c>
      <c r="F766" s="2" t="s">
        <v>38</v>
      </c>
      <c r="G766" s="4" t="n">
        <v>25600</v>
      </c>
      <c r="H766" s="3" t="n">
        <v>5</v>
      </c>
      <c r="I766" s="5" t="n">
        <v>44116</v>
      </c>
      <c r="J766" s="2" t="s">
        <v>46</v>
      </c>
      <c r="K766" s="3" t="n">
        <v>2</v>
      </c>
      <c r="L766" s="4" t="n">
        <v>460.82</v>
      </c>
      <c r="M766" s="4" t="n">
        <v>0</v>
      </c>
      <c r="N766" s="3" t="n">
        <v>27</v>
      </c>
      <c r="O766" s="4" t="n">
        <v>57.19</v>
      </c>
      <c r="P766" s="3" t="n">
        <v>1</v>
      </c>
      <c r="Q766" s="4" t="n">
        <v>6000</v>
      </c>
      <c r="R766" s="4" t="n">
        <v>1716.32</v>
      </c>
      <c r="S766" s="4" t="n">
        <v>0</v>
      </c>
      <c r="T766" s="4" t="n">
        <v>0</v>
      </c>
      <c r="U766" s="3" t="n">
        <v>628</v>
      </c>
      <c r="V766" s="3" t="n">
        <v>1</v>
      </c>
    </row>
    <row r="767" customFormat="false" ht="15" hidden="false" customHeight="false" outlineLevel="0" collapsed="false">
      <c r="A767" s="2" t="s">
        <v>837</v>
      </c>
      <c r="B767" s="3" t="n">
        <v>60</v>
      </c>
      <c r="C767" s="2" t="s">
        <v>23</v>
      </c>
      <c r="D767" s="2" t="s">
        <v>40</v>
      </c>
      <c r="E767" s="2" t="s">
        <v>25</v>
      </c>
      <c r="F767" s="2" t="s">
        <v>26</v>
      </c>
      <c r="G767" s="4" t="n">
        <v>-999</v>
      </c>
      <c r="H767" s="3" t="n">
        <v>20</v>
      </c>
      <c r="I767" s="5" t="n">
        <v>38622</v>
      </c>
      <c r="J767" s="2" t="s">
        <v>46</v>
      </c>
      <c r="K767" s="3" t="n">
        <v>4</v>
      </c>
      <c r="L767" s="2"/>
      <c r="M767" s="4" t="n">
        <v>48315.69</v>
      </c>
      <c r="N767" s="3" t="n">
        <v>29</v>
      </c>
      <c r="O767" s="4" t="n">
        <v>42.34</v>
      </c>
      <c r="P767" s="3" t="n">
        <v>5</v>
      </c>
      <c r="Q767" s="4" t="n">
        <v>5000</v>
      </c>
      <c r="R767" s="4" t="n">
        <v>615.68</v>
      </c>
      <c r="S767" s="4" t="n">
        <v>0</v>
      </c>
      <c r="T767" s="4" t="n">
        <v>0</v>
      </c>
      <c r="U767" s="3" t="n">
        <v>622</v>
      </c>
      <c r="V767" s="3" t="n">
        <v>0</v>
      </c>
    </row>
    <row r="768" customFormat="false" ht="15" hidden="false" customHeight="false" outlineLevel="0" collapsed="false">
      <c r="A768" s="2" t="s">
        <v>838</v>
      </c>
      <c r="B768" s="3" t="n">
        <v>74</v>
      </c>
      <c r="C768" s="2" t="s">
        <v>23</v>
      </c>
      <c r="D768" s="2" t="s">
        <v>100</v>
      </c>
      <c r="E768" s="2" t="s">
        <v>31</v>
      </c>
      <c r="F768" s="2" t="s">
        <v>26</v>
      </c>
      <c r="G768" s="2" t="s">
        <v>153</v>
      </c>
      <c r="H768" s="3" t="n">
        <v>25</v>
      </c>
      <c r="I768" s="5" t="n">
        <v>37101</v>
      </c>
      <c r="J768" s="2" t="s">
        <v>27</v>
      </c>
      <c r="K768" s="3" t="n">
        <v>3</v>
      </c>
      <c r="L768" s="2"/>
      <c r="M768" s="4" t="n">
        <v>53947.02</v>
      </c>
      <c r="N768" s="3" t="n">
        <v>34</v>
      </c>
      <c r="O768" s="4" t="n">
        <v>83.74</v>
      </c>
      <c r="P768" s="3" t="n">
        <v>3</v>
      </c>
      <c r="Q768" s="4" t="n">
        <v>12000</v>
      </c>
      <c r="R768" s="4" t="n">
        <v>3901.89</v>
      </c>
      <c r="S768" s="2"/>
      <c r="T768" s="2"/>
      <c r="U768" s="3" t="n">
        <v>661</v>
      </c>
      <c r="V768" s="3" t="n">
        <v>0</v>
      </c>
    </row>
    <row r="769" customFormat="false" ht="15" hidden="false" customHeight="false" outlineLevel="0" collapsed="false">
      <c r="A769" s="2" t="s">
        <v>839</v>
      </c>
      <c r="B769" s="3" t="n">
        <v>32</v>
      </c>
      <c r="C769" s="2" t="s">
        <v>23</v>
      </c>
      <c r="D769" s="2" t="s">
        <v>40</v>
      </c>
      <c r="E769" s="2" t="s">
        <v>52</v>
      </c>
      <c r="F769" s="2" t="s">
        <v>60</v>
      </c>
      <c r="G769" s="4" t="n">
        <v>15500</v>
      </c>
      <c r="H769" s="3" t="n">
        <v>3</v>
      </c>
      <c r="I769" s="5" t="n">
        <v>45004</v>
      </c>
      <c r="J769" s="2" t="s">
        <v>34</v>
      </c>
      <c r="K769" s="3" t="n">
        <v>1</v>
      </c>
      <c r="L769" s="4" t="n">
        <v>1598.4</v>
      </c>
      <c r="M769" s="4" t="n">
        <v>10111.09</v>
      </c>
      <c r="N769" s="3" t="n">
        <v>27</v>
      </c>
      <c r="O769" s="4" t="n">
        <v>33.56</v>
      </c>
      <c r="P769" s="3" t="n">
        <v>1</v>
      </c>
      <c r="Q769" s="4" t="n">
        <v>1500</v>
      </c>
      <c r="R769" s="4" t="n">
        <v>102.2</v>
      </c>
      <c r="S769" s="4" t="n">
        <v>64000</v>
      </c>
      <c r="T769" s="4" t="n">
        <v>295</v>
      </c>
      <c r="U769" s="3" t="n">
        <v>562</v>
      </c>
      <c r="V769" s="3" t="n">
        <v>0</v>
      </c>
    </row>
    <row r="770" customFormat="false" ht="15" hidden="false" customHeight="false" outlineLevel="0" collapsed="false">
      <c r="A770" s="2" t="s">
        <v>840</v>
      </c>
      <c r="B770" s="3" t="n">
        <v>37</v>
      </c>
      <c r="C770" s="2" t="s">
        <v>29</v>
      </c>
      <c r="D770" s="2" t="s">
        <v>100</v>
      </c>
      <c r="E770" s="2" t="s">
        <v>37</v>
      </c>
      <c r="F770" s="2" t="s">
        <v>38</v>
      </c>
      <c r="G770" s="4" t="n">
        <v>23500</v>
      </c>
      <c r="H770" s="2"/>
      <c r="I770" s="5" t="n">
        <v>42352</v>
      </c>
      <c r="J770" s="2" t="s">
        <v>27</v>
      </c>
      <c r="K770" s="3" t="n">
        <v>4</v>
      </c>
      <c r="L770" s="4" t="n">
        <v>3682.27</v>
      </c>
      <c r="M770" s="4" t="n">
        <v>20623.22</v>
      </c>
      <c r="N770" s="3" t="n">
        <v>9999</v>
      </c>
      <c r="O770" s="4" t="n">
        <v>45.07</v>
      </c>
      <c r="P770" s="3" t="n">
        <v>4</v>
      </c>
      <c r="Q770" s="4" t="n">
        <v>5500</v>
      </c>
      <c r="R770" s="4" t="n">
        <v>1596.99</v>
      </c>
      <c r="S770" s="4" t="n">
        <v>0</v>
      </c>
      <c r="T770" s="4" t="n">
        <v>0</v>
      </c>
      <c r="U770" s="3" t="n">
        <v>710</v>
      </c>
      <c r="V770" s="3" t="n">
        <v>0</v>
      </c>
    </row>
    <row r="771" customFormat="false" ht="15" hidden="false" customHeight="false" outlineLevel="0" collapsed="false">
      <c r="A771" s="2" t="s">
        <v>841</v>
      </c>
      <c r="B771" s="3" t="n">
        <v>75</v>
      </c>
      <c r="C771" s="2" t="s">
        <v>23</v>
      </c>
      <c r="D771" s="2" t="s">
        <v>108</v>
      </c>
      <c r="E771" s="2" t="s">
        <v>41</v>
      </c>
      <c r="F771" s="2" t="s">
        <v>26</v>
      </c>
      <c r="G771" s="4" t="n">
        <v>15800</v>
      </c>
      <c r="H771" s="3" t="n">
        <v>18</v>
      </c>
      <c r="I771" s="5" t="n">
        <v>39420</v>
      </c>
      <c r="J771" s="2" t="s">
        <v>153</v>
      </c>
      <c r="K771" s="3" t="n">
        <v>4</v>
      </c>
      <c r="L771" s="4" t="n">
        <v>613.32</v>
      </c>
      <c r="M771" s="4" t="n">
        <v>0</v>
      </c>
      <c r="N771" s="3" t="n">
        <v>23</v>
      </c>
      <c r="O771" s="4" t="n">
        <v>37.35</v>
      </c>
      <c r="P771" s="3" t="n">
        <v>3</v>
      </c>
      <c r="Q771" s="4" t="n">
        <v>2000</v>
      </c>
      <c r="R771" s="4" t="n">
        <v>498.7</v>
      </c>
      <c r="S771" s="2"/>
      <c r="T771" s="2"/>
      <c r="U771" s="3" t="n">
        <v>684</v>
      </c>
      <c r="V771" s="3" t="n">
        <v>0</v>
      </c>
    </row>
    <row r="772" customFormat="false" ht="15" hidden="false" customHeight="false" outlineLevel="0" collapsed="false">
      <c r="A772" s="2" t="s">
        <v>842</v>
      </c>
      <c r="B772" s="3" t="n">
        <v>28</v>
      </c>
      <c r="C772" s="2" t="s">
        <v>23</v>
      </c>
      <c r="D772" s="2" t="s">
        <v>62</v>
      </c>
      <c r="E772" s="2" t="s">
        <v>52</v>
      </c>
      <c r="F772" s="2" t="s">
        <v>26</v>
      </c>
      <c r="G772" s="4" t="n">
        <v>22500</v>
      </c>
      <c r="H772" s="3" t="n">
        <v>7</v>
      </c>
      <c r="I772" s="5" t="n">
        <v>43589</v>
      </c>
      <c r="J772" s="2" t="s">
        <v>34</v>
      </c>
      <c r="K772" s="3" t="n">
        <v>4</v>
      </c>
      <c r="L772" s="4" t="n">
        <v>15541.65</v>
      </c>
      <c r="M772" s="4" t="n">
        <v>0</v>
      </c>
      <c r="N772" s="3" t="n">
        <v>29</v>
      </c>
      <c r="O772" s="4" t="n">
        <v>110.27</v>
      </c>
      <c r="P772" s="3" t="n">
        <v>2</v>
      </c>
      <c r="Q772" s="4" t="n">
        <v>3000</v>
      </c>
      <c r="R772" s="4" t="n">
        <v>2309.51</v>
      </c>
      <c r="S772" s="4" t="n">
        <v>92000</v>
      </c>
      <c r="T772" s="4" t="n">
        <v>568</v>
      </c>
      <c r="U772" s="3" t="n">
        <v>608</v>
      </c>
      <c r="V772" s="3" t="n">
        <v>1</v>
      </c>
    </row>
    <row r="773" customFormat="false" ht="15" hidden="false" customHeight="false" outlineLevel="0" collapsed="false">
      <c r="A773" s="2" t="s">
        <v>843</v>
      </c>
      <c r="B773" s="3" t="n">
        <v>18</v>
      </c>
      <c r="C773" s="2" t="s">
        <v>29</v>
      </c>
      <c r="D773" s="2" t="s">
        <v>77</v>
      </c>
      <c r="E773" s="2" t="s">
        <v>52</v>
      </c>
      <c r="F773" s="2" t="s">
        <v>38</v>
      </c>
      <c r="G773" s="4" t="n">
        <v>14200</v>
      </c>
      <c r="H773" s="3" t="n">
        <v>0</v>
      </c>
      <c r="I773" s="5" t="n">
        <v>46254</v>
      </c>
      <c r="J773" s="2" t="s">
        <v>34</v>
      </c>
      <c r="K773" s="3" t="n">
        <v>2</v>
      </c>
      <c r="L773" s="4" t="n">
        <v>1003.1</v>
      </c>
      <c r="M773" s="4" t="n">
        <v>2693.52</v>
      </c>
      <c r="N773" s="3" t="n">
        <v>22</v>
      </c>
      <c r="O773" s="4" t="n">
        <v>50.46</v>
      </c>
      <c r="P773" s="3" t="n">
        <v>1</v>
      </c>
      <c r="Q773" s="4" t="n">
        <v>0</v>
      </c>
      <c r="R773" s="4" t="n">
        <v>0</v>
      </c>
      <c r="S773" s="2"/>
      <c r="T773" s="2"/>
      <c r="U773" s="3" t="n">
        <v>552</v>
      </c>
      <c r="V773" s="3" t="n">
        <v>0</v>
      </c>
    </row>
    <row r="774" customFormat="false" ht="15" hidden="false" customHeight="false" outlineLevel="0" collapsed="false">
      <c r="A774" s="2" t="s">
        <v>844</v>
      </c>
      <c r="B774" s="3" t="n">
        <v>61</v>
      </c>
      <c r="C774" s="2" t="s">
        <v>29</v>
      </c>
      <c r="D774" s="2" t="s">
        <v>62</v>
      </c>
      <c r="E774" s="2" t="s">
        <v>93</v>
      </c>
      <c r="F774" s="2" t="s">
        <v>103</v>
      </c>
      <c r="G774" s="4" t="n">
        <v>7800</v>
      </c>
      <c r="H774" s="3" t="n">
        <v>4</v>
      </c>
      <c r="I774" s="5" t="n">
        <v>44642</v>
      </c>
      <c r="J774" s="2" t="s">
        <v>27</v>
      </c>
      <c r="K774" s="3" t="n">
        <v>1</v>
      </c>
      <c r="L774" s="4" t="n">
        <v>5009.09</v>
      </c>
      <c r="M774" s="4" t="n">
        <v>5051.5</v>
      </c>
      <c r="N774" s="3" t="n">
        <v>7</v>
      </c>
      <c r="O774" s="4" t="n">
        <v>65.88</v>
      </c>
      <c r="P774" s="3" t="n">
        <v>4</v>
      </c>
      <c r="Q774" s="4" t="n">
        <v>1500</v>
      </c>
      <c r="R774" s="4" t="n">
        <v>380.88</v>
      </c>
      <c r="S774" s="4" t="n">
        <v>0</v>
      </c>
      <c r="T774" s="4" t="n">
        <v>0</v>
      </c>
      <c r="U774" s="3" t="n">
        <v>588</v>
      </c>
      <c r="V774" s="3" t="n">
        <v>0</v>
      </c>
    </row>
    <row r="775" customFormat="false" ht="15" hidden="false" customHeight="false" outlineLevel="0" collapsed="false">
      <c r="A775" s="2" t="s">
        <v>845</v>
      </c>
      <c r="B775" s="3" t="n">
        <v>32</v>
      </c>
      <c r="C775" s="2" t="s">
        <v>29</v>
      </c>
      <c r="D775" s="2" t="s">
        <v>108</v>
      </c>
      <c r="E775" s="2" t="s">
        <v>93</v>
      </c>
      <c r="F775" s="2" t="s">
        <v>38</v>
      </c>
      <c r="G775" s="4" t="n">
        <v>4000</v>
      </c>
      <c r="H775" s="3" t="n">
        <v>1</v>
      </c>
      <c r="I775" s="5" t="n">
        <v>45550</v>
      </c>
      <c r="J775" s="2" t="s">
        <v>46</v>
      </c>
      <c r="K775" s="3" t="n">
        <v>4</v>
      </c>
      <c r="L775" s="4" t="n">
        <v>205.66</v>
      </c>
      <c r="M775" s="4" t="n">
        <v>0</v>
      </c>
      <c r="N775" s="3" t="n">
        <v>21</v>
      </c>
      <c r="O775" s="4" t="n">
        <v>49.72</v>
      </c>
      <c r="P775" s="3" t="n">
        <v>6</v>
      </c>
      <c r="Q775" s="4" t="n">
        <v>500</v>
      </c>
      <c r="R775" s="4" t="n">
        <v>90.09</v>
      </c>
      <c r="S775" s="4" t="n">
        <v>0</v>
      </c>
      <c r="T775" s="4" t="n">
        <v>0</v>
      </c>
      <c r="U775" s="3" t="n">
        <v>534</v>
      </c>
      <c r="V775" s="3" t="n">
        <v>0</v>
      </c>
    </row>
    <row r="776" customFormat="false" ht="15" hidden="false" customHeight="false" outlineLevel="0" collapsed="false">
      <c r="A776" s="2" t="s">
        <v>846</v>
      </c>
      <c r="B776" s="3" t="n">
        <v>48</v>
      </c>
      <c r="C776" s="2" t="s">
        <v>29</v>
      </c>
      <c r="D776" s="2" t="s">
        <v>100</v>
      </c>
      <c r="E776" s="2" t="s">
        <v>52</v>
      </c>
      <c r="F776" s="2" t="s">
        <v>38</v>
      </c>
      <c r="G776" s="4" t="n">
        <v>15700</v>
      </c>
      <c r="H776" s="3" t="n">
        <v>14</v>
      </c>
      <c r="I776" s="5" t="n">
        <v>40909</v>
      </c>
      <c r="J776" s="2" t="s">
        <v>42</v>
      </c>
      <c r="K776" s="3" t="n">
        <v>2</v>
      </c>
      <c r="L776" s="4" t="n">
        <v>1968.08</v>
      </c>
      <c r="M776" s="4" t="n">
        <v>22146.75</v>
      </c>
      <c r="N776" s="3" t="n">
        <v>15</v>
      </c>
      <c r="O776" s="4" t="n">
        <v>68.87</v>
      </c>
      <c r="P776" s="3" t="n">
        <v>5</v>
      </c>
      <c r="Q776" s="4" t="n">
        <v>3000</v>
      </c>
      <c r="R776" s="4" t="n">
        <v>281.06</v>
      </c>
      <c r="S776" s="2"/>
      <c r="T776" s="4" t="n">
        <v>320</v>
      </c>
      <c r="U776" s="3" t="n">
        <v>631</v>
      </c>
      <c r="V776" s="3" t="n">
        <v>0</v>
      </c>
    </row>
    <row r="777" customFormat="false" ht="15" hidden="false" customHeight="false" outlineLevel="0" collapsed="false">
      <c r="A777" s="2" t="s">
        <v>847</v>
      </c>
      <c r="B777" s="3" t="n">
        <v>53</v>
      </c>
      <c r="C777" s="2" t="s">
        <v>23</v>
      </c>
      <c r="D777" s="2" t="s">
        <v>108</v>
      </c>
      <c r="E777" s="2" t="s">
        <v>37</v>
      </c>
      <c r="F777" s="2" t="s">
        <v>26</v>
      </c>
      <c r="G777" s="4" t="n">
        <v>29000</v>
      </c>
      <c r="H777" s="3" t="n">
        <v>13</v>
      </c>
      <c r="I777" s="5" t="n">
        <v>41387</v>
      </c>
      <c r="J777" s="2" t="s">
        <v>34</v>
      </c>
      <c r="K777" s="3" t="n">
        <v>4</v>
      </c>
      <c r="L777" s="4" t="n">
        <v>1943.95</v>
      </c>
      <c r="M777" s="4" t="n">
        <v>0</v>
      </c>
      <c r="N777" s="3" t="n">
        <v>28</v>
      </c>
      <c r="O777" s="4" t="n">
        <v>100.68</v>
      </c>
      <c r="P777" s="3" t="n">
        <v>1</v>
      </c>
      <c r="Q777" s="4" t="n">
        <v>4500</v>
      </c>
      <c r="R777" s="4" t="n">
        <v>90.56</v>
      </c>
      <c r="S777" s="4" t="n">
        <v>0</v>
      </c>
      <c r="T777" s="4" t="n">
        <v>0</v>
      </c>
      <c r="U777" s="3" t="n">
        <v>630</v>
      </c>
      <c r="V777" s="2"/>
    </row>
    <row r="778" customFormat="false" ht="15" hidden="false" customHeight="false" outlineLevel="0" collapsed="false">
      <c r="A778" s="2" t="s">
        <v>848</v>
      </c>
      <c r="B778" s="3" t="n">
        <v>43</v>
      </c>
      <c r="C778" s="2" t="s">
        <v>29</v>
      </c>
      <c r="D778" s="2" t="s">
        <v>62</v>
      </c>
      <c r="E778" s="2" t="s">
        <v>25</v>
      </c>
      <c r="F778" s="2" t="s">
        <v>26</v>
      </c>
      <c r="G778" s="4" t="n">
        <v>37200</v>
      </c>
      <c r="H778" s="3" t="n">
        <v>10</v>
      </c>
      <c r="I778" s="5" t="n">
        <v>42471</v>
      </c>
      <c r="J778" s="2" t="s">
        <v>34</v>
      </c>
      <c r="K778" s="3" t="n">
        <v>3</v>
      </c>
      <c r="L778" s="4" t="n">
        <v>2316.18</v>
      </c>
      <c r="M778" s="4" t="n">
        <v>36336.44</v>
      </c>
      <c r="N778" s="3" t="n">
        <v>18</v>
      </c>
      <c r="O778" s="4" t="n">
        <v>73.98</v>
      </c>
      <c r="P778" s="3" t="n">
        <v>1</v>
      </c>
      <c r="Q778" s="4" t="n">
        <v>5000</v>
      </c>
      <c r="R778" s="4" t="n">
        <v>525.86</v>
      </c>
      <c r="S778" s="2"/>
      <c r="T778" s="2"/>
      <c r="U778" s="3" t="n">
        <v>616</v>
      </c>
      <c r="V778" s="3" t="n">
        <v>0</v>
      </c>
    </row>
    <row r="779" customFormat="false" ht="15" hidden="false" customHeight="false" outlineLevel="0" collapsed="false">
      <c r="A779" s="2" t="s">
        <v>849</v>
      </c>
      <c r="B779" s="3" t="n">
        <v>51</v>
      </c>
      <c r="C779" s="2" t="s">
        <v>29</v>
      </c>
      <c r="D779" s="2" t="s">
        <v>62</v>
      </c>
      <c r="E779" s="2" t="s">
        <v>37</v>
      </c>
      <c r="F779" s="2" t="s">
        <v>74</v>
      </c>
      <c r="G779" s="4" t="n">
        <v>61900</v>
      </c>
      <c r="H779" s="3" t="n">
        <v>18</v>
      </c>
      <c r="I779" s="5" t="n">
        <v>39509</v>
      </c>
      <c r="J779" s="2" t="s">
        <v>34</v>
      </c>
      <c r="K779" s="3" t="n">
        <v>1</v>
      </c>
      <c r="L779" s="4" t="n">
        <v>2743.73</v>
      </c>
      <c r="M779" s="4" t="n">
        <v>0</v>
      </c>
      <c r="N779" s="3" t="n">
        <v>33</v>
      </c>
      <c r="O779" s="4" t="n">
        <v>65.83</v>
      </c>
      <c r="P779" s="3" t="n">
        <v>2</v>
      </c>
      <c r="Q779" s="4" t="n">
        <v>6500</v>
      </c>
      <c r="R779" s="4" t="n">
        <v>1528.52</v>
      </c>
      <c r="S779" s="4" t="n">
        <v>131000</v>
      </c>
      <c r="T779" s="4" t="n">
        <v>912</v>
      </c>
      <c r="U779" s="3" t="n">
        <v>779</v>
      </c>
      <c r="V779" s="3" t="n">
        <v>0</v>
      </c>
    </row>
    <row r="780" customFormat="false" ht="15" hidden="false" customHeight="false" outlineLevel="0" collapsed="false">
      <c r="A780" s="2" t="s">
        <v>850</v>
      </c>
      <c r="B780" s="3" t="n">
        <v>29</v>
      </c>
      <c r="C780" s="2" t="s">
        <v>23</v>
      </c>
      <c r="D780" s="2" t="s">
        <v>136</v>
      </c>
      <c r="E780" s="2" t="s">
        <v>37</v>
      </c>
      <c r="F780" s="2" t="s">
        <v>26</v>
      </c>
      <c r="G780" s="4" t="n">
        <v>35100</v>
      </c>
      <c r="H780" s="3" t="n">
        <v>1</v>
      </c>
      <c r="I780" s="5" t="n">
        <v>45777</v>
      </c>
      <c r="J780" s="2" t="s">
        <v>42</v>
      </c>
      <c r="K780" s="3" t="n">
        <v>1</v>
      </c>
      <c r="L780" s="2"/>
      <c r="M780" s="4" t="n">
        <v>4215.32</v>
      </c>
      <c r="N780" s="3" t="n">
        <v>20</v>
      </c>
      <c r="O780" s="4" t="n">
        <v>51.19</v>
      </c>
      <c r="P780" s="3" t="n">
        <v>3</v>
      </c>
      <c r="Q780" s="4" t="n">
        <v>5500</v>
      </c>
      <c r="R780" s="4" t="n">
        <v>874.33</v>
      </c>
      <c r="S780" s="4" t="n">
        <v>151000</v>
      </c>
      <c r="T780" s="4" t="n">
        <v>1031</v>
      </c>
      <c r="U780" s="3" t="n">
        <v>552</v>
      </c>
      <c r="V780" s="3" t="n">
        <v>1</v>
      </c>
    </row>
    <row r="781" customFormat="false" ht="15" hidden="false" customHeight="false" outlineLevel="0" collapsed="false">
      <c r="A781" s="2" t="s">
        <v>851</v>
      </c>
      <c r="B781" s="3" t="n">
        <v>36</v>
      </c>
      <c r="C781" s="2" t="s">
        <v>29</v>
      </c>
      <c r="D781" s="2" t="s">
        <v>62</v>
      </c>
      <c r="E781" s="2" t="s">
        <v>93</v>
      </c>
      <c r="F781" s="2" t="s">
        <v>60</v>
      </c>
      <c r="G781" s="2" t="s">
        <v>153</v>
      </c>
      <c r="H781" s="3" t="n">
        <v>2</v>
      </c>
      <c r="I781" s="5" t="n">
        <v>45330</v>
      </c>
      <c r="J781" s="2" t="s">
        <v>46</v>
      </c>
      <c r="K781" s="3" t="n">
        <v>2</v>
      </c>
      <c r="L781" s="4" t="n">
        <v>451.59</v>
      </c>
      <c r="M781" s="4" t="n">
        <v>2165.41</v>
      </c>
      <c r="N781" s="3" t="n">
        <v>15</v>
      </c>
      <c r="O781" s="4" t="n">
        <v>23.39</v>
      </c>
      <c r="P781" s="3" t="n">
        <v>1</v>
      </c>
      <c r="Q781" s="4" t="n">
        <v>1000</v>
      </c>
      <c r="R781" s="4" t="n">
        <v>418.97</v>
      </c>
      <c r="S781" s="4" t="n">
        <v>0</v>
      </c>
      <c r="T781" s="4" t="n">
        <v>0</v>
      </c>
      <c r="U781" s="3" t="n">
        <v>561</v>
      </c>
      <c r="V781" s="3" t="n">
        <v>0</v>
      </c>
    </row>
    <row r="782" customFormat="false" ht="15" hidden="false" customHeight="false" outlineLevel="0" collapsed="false">
      <c r="A782" s="2" t="s">
        <v>852</v>
      </c>
      <c r="B782" s="3" t="n">
        <v>55</v>
      </c>
      <c r="C782" s="2" t="s">
        <v>23</v>
      </c>
      <c r="D782" s="2" t="s">
        <v>51</v>
      </c>
      <c r="E782" s="2" t="s">
        <v>52</v>
      </c>
      <c r="F782" s="2" t="s">
        <v>26</v>
      </c>
      <c r="G782" s="4" t="n">
        <v>17400</v>
      </c>
      <c r="H782" s="3" t="n">
        <v>4</v>
      </c>
      <c r="I782" s="5" t="n">
        <v>44472</v>
      </c>
      <c r="J782" s="2" t="s">
        <v>46</v>
      </c>
      <c r="K782" s="3" t="n">
        <v>1</v>
      </c>
      <c r="L782" s="4" t="n">
        <v>3359.12</v>
      </c>
      <c r="M782" s="4" t="n">
        <v>25888.89</v>
      </c>
      <c r="N782" s="3" t="n">
        <v>19</v>
      </c>
      <c r="O782" s="4" t="n">
        <v>117.55</v>
      </c>
      <c r="P782" s="3" t="n">
        <v>6</v>
      </c>
      <c r="Q782" s="4" t="n">
        <v>2500</v>
      </c>
      <c r="R782" s="4" t="n">
        <v>1181.61</v>
      </c>
      <c r="S782" s="4" t="n">
        <v>56000</v>
      </c>
      <c r="T782" s="4" t="n">
        <v>379</v>
      </c>
      <c r="U782" s="3" t="n">
        <v>553</v>
      </c>
      <c r="V782" s="3" t="n">
        <v>1</v>
      </c>
    </row>
    <row r="783" customFormat="false" ht="15" hidden="false" customHeight="false" outlineLevel="0" collapsed="false">
      <c r="A783" s="2" t="s">
        <v>853</v>
      </c>
      <c r="B783" s="3" t="n">
        <v>31</v>
      </c>
      <c r="C783" s="2" t="s">
        <v>29</v>
      </c>
      <c r="D783" s="2" t="s">
        <v>100</v>
      </c>
      <c r="E783" s="2" t="s">
        <v>37</v>
      </c>
      <c r="F783" s="2" t="s">
        <v>26</v>
      </c>
      <c r="G783" s="4" t="n">
        <v>25400</v>
      </c>
      <c r="H783" s="3" t="n">
        <v>6</v>
      </c>
      <c r="I783" s="5" t="n">
        <v>43813</v>
      </c>
      <c r="J783" s="2" t="s">
        <v>34</v>
      </c>
      <c r="K783" s="3" t="n">
        <v>2</v>
      </c>
      <c r="L783" s="4" t="n">
        <v>2499.12</v>
      </c>
      <c r="M783" s="4" t="n">
        <v>14678.18</v>
      </c>
      <c r="N783" s="3" t="n">
        <v>37</v>
      </c>
      <c r="O783" s="4" t="n">
        <v>60.86</v>
      </c>
      <c r="P783" s="3" t="n">
        <v>3</v>
      </c>
      <c r="Q783" s="4" t="n">
        <v>3000</v>
      </c>
      <c r="R783" s="4" t="n">
        <v>1109.58</v>
      </c>
      <c r="S783" s="4" t="n">
        <v>0</v>
      </c>
      <c r="T783" s="4" t="n">
        <v>0</v>
      </c>
      <c r="U783" s="3" t="n">
        <v>614</v>
      </c>
      <c r="V783" s="2"/>
    </row>
    <row r="784" customFormat="false" ht="15" hidden="false" customHeight="false" outlineLevel="0" collapsed="false">
      <c r="A784" s="2" t="s">
        <v>854</v>
      </c>
      <c r="B784" s="3" t="n">
        <v>84</v>
      </c>
      <c r="C784" s="2" t="s">
        <v>29</v>
      </c>
      <c r="D784" s="2" t="s">
        <v>54</v>
      </c>
      <c r="E784" s="2" t="s">
        <v>41</v>
      </c>
      <c r="F784" s="2" t="s">
        <v>38</v>
      </c>
      <c r="G784" s="2"/>
      <c r="H784" s="3" t="n">
        <v>13</v>
      </c>
      <c r="I784" s="5" t="n">
        <v>41494</v>
      </c>
      <c r="J784" s="2" t="s">
        <v>27</v>
      </c>
      <c r="K784" s="3" t="n">
        <v>4</v>
      </c>
      <c r="L784" s="4" t="n">
        <v>992.74</v>
      </c>
      <c r="M784" s="4" t="n">
        <v>16074.54</v>
      </c>
      <c r="N784" s="3" t="n">
        <v>23</v>
      </c>
      <c r="O784" s="4" t="n">
        <v>48.34</v>
      </c>
      <c r="P784" s="3" t="n">
        <v>6</v>
      </c>
      <c r="Q784" s="2"/>
      <c r="R784" s="2"/>
      <c r="S784" s="2"/>
      <c r="T784" s="2"/>
      <c r="U784" s="3" t="n">
        <v>539</v>
      </c>
      <c r="V784" s="3" t="n">
        <v>0</v>
      </c>
    </row>
    <row r="785" customFormat="false" ht="15" hidden="false" customHeight="false" outlineLevel="0" collapsed="false">
      <c r="A785" s="2" t="s">
        <v>855</v>
      </c>
      <c r="B785" s="3" t="n">
        <v>44</v>
      </c>
      <c r="C785" s="2" t="s">
        <v>23</v>
      </c>
      <c r="D785" s="2" t="s">
        <v>67</v>
      </c>
      <c r="E785" s="2" t="s">
        <v>49</v>
      </c>
      <c r="F785" s="2" t="s">
        <v>26</v>
      </c>
      <c r="G785" s="4" t="n">
        <v>23100</v>
      </c>
      <c r="H785" s="3" t="n">
        <v>10</v>
      </c>
      <c r="I785" s="5" t="n">
        <v>42406</v>
      </c>
      <c r="J785" s="2" t="s">
        <v>34</v>
      </c>
      <c r="K785" s="3" t="n">
        <v>2</v>
      </c>
      <c r="L785" s="4" t="n">
        <v>2815.66</v>
      </c>
      <c r="M785" s="4" t="n">
        <v>18577.19</v>
      </c>
      <c r="N785" s="3" t="n">
        <v>18</v>
      </c>
      <c r="O785" s="4" t="n">
        <v>37.09</v>
      </c>
      <c r="P785" s="3" t="n">
        <v>4</v>
      </c>
      <c r="Q785" s="4" t="n">
        <v>3500</v>
      </c>
      <c r="R785" s="4" t="n">
        <v>918.27</v>
      </c>
      <c r="S785" s="4" t="n">
        <v>0</v>
      </c>
      <c r="T785" s="4" t="n">
        <v>0</v>
      </c>
      <c r="U785" s="3" t="n">
        <v>599</v>
      </c>
      <c r="V785" s="3" t="n">
        <v>0</v>
      </c>
    </row>
    <row r="786" customFormat="false" ht="15" hidden="false" customHeight="false" outlineLevel="0" collapsed="false">
      <c r="A786" s="2" t="s">
        <v>856</v>
      </c>
      <c r="B786" s="3" t="n">
        <v>45</v>
      </c>
      <c r="C786" s="2" t="s">
        <v>23</v>
      </c>
      <c r="D786" s="2" t="s">
        <v>24</v>
      </c>
      <c r="E786" s="2"/>
      <c r="F786" s="2" t="s">
        <v>26</v>
      </c>
      <c r="G786" s="4" t="n">
        <v>10000</v>
      </c>
      <c r="H786" s="3" t="n">
        <v>22</v>
      </c>
      <c r="I786" s="5" t="n">
        <v>38081</v>
      </c>
      <c r="J786" s="2" t="s">
        <v>46</v>
      </c>
      <c r="K786" s="3" t="n">
        <v>3</v>
      </c>
      <c r="L786" s="4" t="n">
        <v>538.16</v>
      </c>
      <c r="M786" s="4" t="n">
        <v>14213.86</v>
      </c>
      <c r="N786" s="3" t="n">
        <v>24</v>
      </c>
      <c r="O786" s="4" t="n">
        <v>27.35</v>
      </c>
      <c r="P786" s="3" t="n">
        <v>2</v>
      </c>
      <c r="Q786" s="4" t="n">
        <v>0</v>
      </c>
      <c r="R786" s="4" t="n">
        <v>0</v>
      </c>
      <c r="S786" s="4" t="n">
        <v>0</v>
      </c>
      <c r="T786" s="4" t="n">
        <v>0</v>
      </c>
      <c r="U786" s="3" t="n">
        <v>738</v>
      </c>
      <c r="V786" s="3" t="n">
        <v>2</v>
      </c>
    </row>
    <row r="787" customFormat="false" ht="15" hidden="false" customHeight="false" outlineLevel="0" collapsed="false">
      <c r="A787" s="2" t="s">
        <v>857</v>
      </c>
      <c r="B787" s="3" t="n">
        <v>62</v>
      </c>
      <c r="C787" s="2" t="s">
        <v>23</v>
      </c>
      <c r="D787" s="2" t="s">
        <v>67</v>
      </c>
      <c r="E787" s="2" t="s">
        <v>49</v>
      </c>
      <c r="F787" s="2" t="s">
        <v>26</v>
      </c>
      <c r="G787" s="4" t="n">
        <v>33200</v>
      </c>
      <c r="H787" s="3" t="n">
        <v>16</v>
      </c>
      <c r="I787" s="5" t="n">
        <v>40175</v>
      </c>
      <c r="J787" s="2" t="s">
        <v>46</v>
      </c>
      <c r="K787" s="3" t="n">
        <v>5</v>
      </c>
      <c r="L787" s="4" t="n">
        <v>-1132.03</v>
      </c>
      <c r="M787" s="2"/>
      <c r="N787" s="3" t="n">
        <v>0</v>
      </c>
      <c r="O787" s="2"/>
      <c r="P787" s="3" t="n">
        <v>0</v>
      </c>
      <c r="Q787" s="4" t="n">
        <v>0</v>
      </c>
      <c r="R787" s="4" t="n">
        <v>0</v>
      </c>
      <c r="S787" s="4" t="n">
        <v>0</v>
      </c>
      <c r="T787" s="4" t="n">
        <v>0</v>
      </c>
      <c r="U787" s="3" t="n">
        <v>710</v>
      </c>
      <c r="V787" s="2"/>
    </row>
    <row r="788" customFormat="false" ht="15" hidden="false" customHeight="false" outlineLevel="0" collapsed="false">
      <c r="A788" s="2" t="s">
        <v>858</v>
      </c>
      <c r="B788" s="3" t="n">
        <v>27</v>
      </c>
      <c r="C788" s="2" t="s">
        <v>29</v>
      </c>
      <c r="D788" s="2" t="s">
        <v>40</v>
      </c>
      <c r="E788" s="2" t="s">
        <v>49</v>
      </c>
      <c r="F788" s="2" t="s">
        <v>74</v>
      </c>
      <c r="G788" s="2"/>
      <c r="H788" s="3" t="n">
        <v>5</v>
      </c>
      <c r="I788" s="5" t="n">
        <v>44175</v>
      </c>
      <c r="J788" s="2" t="s">
        <v>34</v>
      </c>
      <c r="K788" s="3" t="n">
        <v>1</v>
      </c>
      <c r="L788" s="4" t="n">
        <v>-2348</v>
      </c>
      <c r="M788" s="4" t="n">
        <v>11569.71</v>
      </c>
      <c r="N788" s="3" t="n">
        <v>32</v>
      </c>
      <c r="O788" s="4" t="n">
        <v>46.65</v>
      </c>
      <c r="P788" s="3" t="n">
        <v>1</v>
      </c>
      <c r="Q788" s="4" t="n">
        <v>2500</v>
      </c>
      <c r="R788" s="4" t="n">
        <v>185.17</v>
      </c>
      <c r="S788" s="4" t="n">
        <v>0</v>
      </c>
      <c r="T788" s="4" t="n">
        <v>0</v>
      </c>
      <c r="U788" s="3" t="n">
        <v>582</v>
      </c>
      <c r="V788" s="3" t="n">
        <v>0</v>
      </c>
    </row>
    <row r="789" customFormat="false" ht="15" hidden="false" customHeight="false" outlineLevel="0" collapsed="false">
      <c r="A789" s="2" t="s">
        <v>859</v>
      </c>
      <c r="B789" s="3" t="n">
        <v>23</v>
      </c>
      <c r="C789" s="2" t="s">
        <v>29</v>
      </c>
      <c r="D789" s="2" t="s">
        <v>33</v>
      </c>
      <c r="E789" s="2" t="s">
        <v>134</v>
      </c>
      <c r="F789" s="2" t="s">
        <v>38</v>
      </c>
      <c r="G789" s="4" t="n">
        <v>3600</v>
      </c>
      <c r="H789" s="3" t="n">
        <v>2</v>
      </c>
      <c r="I789" s="5" t="n">
        <v>45521</v>
      </c>
      <c r="J789" s="2" t="s">
        <v>46</v>
      </c>
      <c r="K789" s="3" t="n">
        <v>2</v>
      </c>
      <c r="L789" s="4" t="n">
        <v>321.75</v>
      </c>
      <c r="M789" s="4" t="n">
        <v>458.56</v>
      </c>
      <c r="N789" s="3" t="n">
        <v>15</v>
      </c>
      <c r="O789" s="4" t="n">
        <v>24.96</v>
      </c>
      <c r="P789" s="3" t="n">
        <v>5</v>
      </c>
      <c r="Q789" s="4" t="n">
        <v>1000</v>
      </c>
      <c r="R789" s="4" t="n">
        <v>166.23</v>
      </c>
      <c r="S789" s="2"/>
      <c r="T789" s="2"/>
      <c r="U789" s="3" t="n">
        <v>532</v>
      </c>
      <c r="V789" s="3" t="n">
        <v>0</v>
      </c>
    </row>
    <row r="790" customFormat="false" ht="15" hidden="false" customHeight="false" outlineLevel="0" collapsed="false">
      <c r="A790" s="2" t="s">
        <v>860</v>
      </c>
      <c r="B790" s="3" t="n">
        <v>68</v>
      </c>
      <c r="C790" s="2" t="s">
        <v>29</v>
      </c>
      <c r="D790" s="2" t="s">
        <v>100</v>
      </c>
      <c r="E790" s="2" t="s">
        <v>41</v>
      </c>
      <c r="F790" s="2" t="s">
        <v>26</v>
      </c>
      <c r="G790" s="4" t="n">
        <v>15500</v>
      </c>
      <c r="H790" s="3" t="n">
        <v>19</v>
      </c>
      <c r="I790" s="5" t="n">
        <v>39235</v>
      </c>
      <c r="J790" s="2" t="s">
        <v>27</v>
      </c>
      <c r="K790" s="3" t="n">
        <v>2</v>
      </c>
      <c r="L790" s="4" t="n">
        <v>3264.57</v>
      </c>
      <c r="M790" s="2"/>
      <c r="N790" s="3" t="n">
        <v>15</v>
      </c>
      <c r="O790" s="2"/>
      <c r="P790" s="3" t="n">
        <v>4</v>
      </c>
      <c r="Q790" s="4" t="n">
        <v>2000</v>
      </c>
      <c r="R790" s="4" t="n">
        <v>289.73</v>
      </c>
      <c r="S790" s="4" t="n">
        <v>50000</v>
      </c>
      <c r="T790" s="4" t="n">
        <v>227</v>
      </c>
      <c r="U790" s="3" t="n">
        <v>687</v>
      </c>
      <c r="V790" s="3" t="n">
        <v>0</v>
      </c>
    </row>
    <row r="791" customFormat="false" ht="15" hidden="false" customHeight="false" outlineLevel="0" collapsed="false">
      <c r="A791" s="2" t="s">
        <v>861</v>
      </c>
      <c r="B791" s="3" t="n">
        <v>49</v>
      </c>
      <c r="C791" s="2" t="s">
        <v>29</v>
      </c>
      <c r="D791" s="2" t="s">
        <v>56</v>
      </c>
      <c r="E791" s="2" t="s">
        <v>96</v>
      </c>
      <c r="F791" s="2" t="s">
        <v>60</v>
      </c>
      <c r="G791" s="4" t="n">
        <v>56300</v>
      </c>
      <c r="H791" s="3" t="n">
        <v>23</v>
      </c>
      <c r="I791" s="5" t="n">
        <v>37812</v>
      </c>
      <c r="J791" s="2" t="s">
        <v>34</v>
      </c>
      <c r="K791" s="3" t="n">
        <v>5</v>
      </c>
      <c r="L791" s="4" t="n">
        <v>4194.29</v>
      </c>
      <c r="M791" s="4" t="n">
        <v>35126.95</v>
      </c>
      <c r="N791" s="3" t="n">
        <v>43</v>
      </c>
      <c r="O791" s="4" t="n">
        <v>43.92</v>
      </c>
      <c r="P791" s="3" t="n">
        <v>0</v>
      </c>
      <c r="Q791" s="4" t="n">
        <v>0</v>
      </c>
      <c r="R791" s="4" t="n">
        <v>0</v>
      </c>
      <c r="S791" s="2"/>
      <c r="T791" s="2"/>
      <c r="U791" s="3" t="n">
        <v>676</v>
      </c>
      <c r="V791" s="3" t="n">
        <v>1</v>
      </c>
    </row>
    <row r="792" customFormat="false" ht="15" hidden="false" customHeight="false" outlineLevel="0" collapsed="false">
      <c r="A792" s="2" t="s">
        <v>862</v>
      </c>
      <c r="B792" s="3" t="n">
        <v>35</v>
      </c>
      <c r="C792" s="2" t="s">
        <v>23</v>
      </c>
      <c r="D792" s="2" t="s">
        <v>44</v>
      </c>
      <c r="E792" s="2" t="s">
        <v>37</v>
      </c>
      <c r="F792" s="2" t="s">
        <v>26</v>
      </c>
      <c r="G792" s="4" t="n">
        <v>46000</v>
      </c>
      <c r="H792" s="3" t="n">
        <v>9</v>
      </c>
      <c r="I792" s="5" t="n">
        <v>42892</v>
      </c>
      <c r="J792" s="2" t="s">
        <v>46</v>
      </c>
      <c r="K792" s="3" t="n">
        <v>1</v>
      </c>
      <c r="L792" s="4" t="n">
        <v>5977.2</v>
      </c>
      <c r="M792" s="4" t="n">
        <v>23005.59</v>
      </c>
      <c r="N792" s="3" t="n">
        <v>39</v>
      </c>
      <c r="O792" s="4" t="n">
        <v>43.06</v>
      </c>
      <c r="P792" s="3" t="n">
        <v>4</v>
      </c>
      <c r="Q792" s="4" t="n">
        <v>9000</v>
      </c>
      <c r="R792" s="2"/>
      <c r="S792" s="4" t="n">
        <v>179000</v>
      </c>
      <c r="T792" s="4" t="n">
        <v>969</v>
      </c>
      <c r="U792" s="3" t="n">
        <v>577</v>
      </c>
      <c r="V792" s="3" t="n">
        <v>0</v>
      </c>
    </row>
    <row r="793" customFormat="false" ht="15" hidden="false" customHeight="false" outlineLevel="0" collapsed="false">
      <c r="A793" s="2" t="s">
        <v>863</v>
      </c>
      <c r="B793" s="3" t="n">
        <v>56</v>
      </c>
      <c r="C793" s="2" t="s">
        <v>29</v>
      </c>
      <c r="D793" s="2" t="s">
        <v>54</v>
      </c>
      <c r="E793" s="2" t="s">
        <v>63</v>
      </c>
      <c r="F793" s="2" t="s">
        <v>26</v>
      </c>
      <c r="G793" s="4" t="n">
        <v>41400</v>
      </c>
      <c r="H793" s="3" t="n">
        <v>23</v>
      </c>
      <c r="I793" s="5" t="n">
        <v>37760</v>
      </c>
      <c r="J793" s="2" t="s">
        <v>34</v>
      </c>
      <c r="K793" s="3" t="n">
        <v>4</v>
      </c>
      <c r="L793" s="4" t="n">
        <v>3742.68</v>
      </c>
      <c r="M793" s="4" t="n">
        <v>74414.29</v>
      </c>
      <c r="N793" s="3" t="n">
        <v>40</v>
      </c>
      <c r="O793" s="4" t="n">
        <v>55.49</v>
      </c>
      <c r="P793" s="3" t="n">
        <v>1</v>
      </c>
      <c r="Q793" s="4" t="n">
        <v>9500</v>
      </c>
      <c r="R793" s="4" t="n">
        <v>3672.25</v>
      </c>
      <c r="S793" s="4" t="n">
        <v>0</v>
      </c>
      <c r="T793" s="4" t="n">
        <v>0</v>
      </c>
      <c r="U793" s="3" t="n">
        <v>675</v>
      </c>
      <c r="V793" s="3" t="n">
        <v>0</v>
      </c>
    </row>
    <row r="794" customFormat="false" ht="15" hidden="false" customHeight="false" outlineLevel="0" collapsed="false">
      <c r="A794" s="2" t="s">
        <v>864</v>
      </c>
      <c r="B794" s="3" t="n">
        <v>50</v>
      </c>
      <c r="C794" s="2" t="s">
        <v>23</v>
      </c>
      <c r="D794" s="2" t="s">
        <v>44</v>
      </c>
      <c r="E794" s="2" t="s">
        <v>25</v>
      </c>
      <c r="F794" s="2" t="s">
        <v>60</v>
      </c>
      <c r="G794" s="4" t="n">
        <v>34300</v>
      </c>
      <c r="H794" s="3" t="n">
        <v>6</v>
      </c>
      <c r="I794" s="5" t="n">
        <v>43742</v>
      </c>
      <c r="J794" s="2" t="s">
        <v>34</v>
      </c>
      <c r="K794" s="3" t="n">
        <v>1</v>
      </c>
      <c r="L794" s="4" t="n">
        <v>3956.24</v>
      </c>
      <c r="M794" s="4" t="n">
        <v>14296.63</v>
      </c>
      <c r="N794" s="3" t="n">
        <v>27</v>
      </c>
      <c r="O794" s="4" t="n">
        <v>36.95</v>
      </c>
      <c r="P794" s="3" t="n">
        <v>1</v>
      </c>
      <c r="Q794" s="4" t="n">
        <v>0</v>
      </c>
      <c r="R794" s="4" t="n">
        <v>0</v>
      </c>
      <c r="S794" s="4" t="n">
        <v>0</v>
      </c>
      <c r="T794" s="4" t="n">
        <v>0</v>
      </c>
      <c r="U794" s="3" t="n">
        <v>674</v>
      </c>
      <c r="V794" s="3" t="n">
        <v>0</v>
      </c>
    </row>
    <row r="795" customFormat="false" ht="15" hidden="false" customHeight="false" outlineLevel="0" collapsed="false">
      <c r="A795" s="2" t="s">
        <v>865</v>
      </c>
      <c r="B795" s="3" t="n">
        <v>23</v>
      </c>
      <c r="C795" s="2" t="s">
        <v>23</v>
      </c>
      <c r="D795" s="2" t="s">
        <v>98</v>
      </c>
      <c r="E795" s="2" t="s">
        <v>37</v>
      </c>
      <c r="F795" s="2" t="s">
        <v>38</v>
      </c>
      <c r="G795" s="4" t="n">
        <v>63300</v>
      </c>
      <c r="H795" s="3" t="n">
        <v>1</v>
      </c>
      <c r="I795" s="5" t="n">
        <v>45674</v>
      </c>
      <c r="J795" s="2" t="s">
        <v>46</v>
      </c>
      <c r="K795" s="3" t="n">
        <v>1</v>
      </c>
      <c r="L795" s="4" t="n">
        <v>6595.38</v>
      </c>
      <c r="M795" s="4" t="n">
        <v>0</v>
      </c>
      <c r="N795" s="3" t="n">
        <v>42</v>
      </c>
      <c r="O795" s="4" t="n">
        <v>55.49</v>
      </c>
      <c r="P795" s="3" t="n">
        <v>2</v>
      </c>
      <c r="Q795" s="4" t="n">
        <v>7500</v>
      </c>
      <c r="R795" s="4" t="n">
        <v>2345.87</v>
      </c>
      <c r="S795" s="4" t="n">
        <v>0</v>
      </c>
      <c r="T795" s="4" t="n">
        <v>0</v>
      </c>
      <c r="U795" s="3" t="n">
        <v>668</v>
      </c>
      <c r="V795" s="3" t="n">
        <v>0</v>
      </c>
    </row>
    <row r="796" customFormat="false" ht="15" hidden="false" customHeight="false" outlineLevel="0" collapsed="false">
      <c r="A796" s="2" t="s">
        <v>866</v>
      </c>
      <c r="B796" s="3" t="n">
        <v>22</v>
      </c>
      <c r="C796" s="2" t="s">
        <v>29</v>
      </c>
      <c r="D796" s="2" t="s">
        <v>51</v>
      </c>
      <c r="E796" s="2" t="s">
        <v>134</v>
      </c>
      <c r="F796" s="2" t="s">
        <v>38</v>
      </c>
      <c r="G796" s="4" t="n">
        <v>5100</v>
      </c>
      <c r="H796" s="3" t="n">
        <v>0</v>
      </c>
      <c r="I796" s="5" t="n">
        <v>45942</v>
      </c>
      <c r="J796" s="2" t="s">
        <v>46</v>
      </c>
      <c r="K796" s="3" t="n">
        <v>1</v>
      </c>
      <c r="L796" s="4" t="n">
        <v>940.29</v>
      </c>
      <c r="M796" s="4" t="n">
        <v>0</v>
      </c>
      <c r="N796" s="3" t="n">
        <v>22</v>
      </c>
      <c r="O796" s="4" t="n">
        <v>19.89</v>
      </c>
      <c r="P796" s="3" t="n">
        <v>7</v>
      </c>
      <c r="Q796" s="2"/>
      <c r="R796" s="2"/>
      <c r="S796" s="4" t="n">
        <v>0</v>
      </c>
      <c r="T796" s="4" t="n">
        <v>0</v>
      </c>
      <c r="U796" s="3" t="n">
        <v>517</v>
      </c>
      <c r="V796" s="3" t="n">
        <v>0</v>
      </c>
    </row>
    <row r="797" customFormat="false" ht="15" hidden="false" customHeight="false" outlineLevel="0" collapsed="false">
      <c r="A797" s="2" t="s">
        <v>867</v>
      </c>
      <c r="B797" s="2"/>
      <c r="C797" s="2" t="s">
        <v>23</v>
      </c>
      <c r="D797" s="2" t="s">
        <v>40</v>
      </c>
      <c r="E797" s="2" t="s">
        <v>52</v>
      </c>
      <c r="F797" s="2" t="s">
        <v>38</v>
      </c>
      <c r="G797" s="4" t="n">
        <v>29800</v>
      </c>
      <c r="H797" s="3" t="n">
        <v>6</v>
      </c>
      <c r="I797" s="5" t="n">
        <v>43784</v>
      </c>
      <c r="J797" s="2" t="s">
        <v>34</v>
      </c>
      <c r="K797" s="3" t="n">
        <v>2</v>
      </c>
      <c r="L797" s="4" t="n">
        <v>2408.42</v>
      </c>
      <c r="M797" s="4" t="n">
        <v>10865.61</v>
      </c>
      <c r="N797" s="3" t="n">
        <v>30</v>
      </c>
      <c r="O797" s="4" t="n">
        <v>44.58</v>
      </c>
      <c r="P797" s="3" t="n">
        <v>0</v>
      </c>
      <c r="Q797" s="4" t="n">
        <v>6000</v>
      </c>
      <c r="R797" s="4" t="n">
        <v>2144.38</v>
      </c>
      <c r="S797" s="4" t="n">
        <v>0</v>
      </c>
      <c r="T797" s="4" t="n">
        <v>0</v>
      </c>
      <c r="U797" s="3" t="n">
        <v>648</v>
      </c>
      <c r="V797" s="3" t="n">
        <v>0</v>
      </c>
    </row>
    <row r="798" customFormat="false" ht="15" hidden="false" customHeight="false" outlineLevel="0" collapsed="false">
      <c r="A798" s="2" t="s">
        <v>868</v>
      </c>
      <c r="B798" s="3" t="n">
        <v>49</v>
      </c>
      <c r="C798" s="2" t="s">
        <v>23</v>
      </c>
      <c r="D798" s="2" t="s">
        <v>56</v>
      </c>
      <c r="E798" s="2" t="s">
        <v>25</v>
      </c>
      <c r="F798" s="2" t="s">
        <v>26</v>
      </c>
      <c r="G798" s="4" t="n">
        <v>33500</v>
      </c>
      <c r="H798" s="3" t="n">
        <v>5</v>
      </c>
      <c r="I798" s="5" t="n">
        <v>44111</v>
      </c>
      <c r="J798" s="2" t="s">
        <v>46</v>
      </c>
      <c r="K798" s="3" t="n">
        <v>1</v>
      </c>
      <c r="L798" s="4" t="n">
        <v>3068.02</v>
      </c>
      <c r="M798" s="4" t="n">
        <v>35560.56</v>
      </c>
      <c r="N798" s="3" t="n">
        <v>28</v>
      </c>
      <c r="O798" s="4" t="n">
        <v>48.83</v>
      </c>
      <c r="P798" s="3" t="n">
        <v>8</v>
      </c>
      <c r="Q798" s="4" t="n">
        <v>8000</v>
      </c>
      <c r="R798" s="4" t="n">
        <v>2344.38</v>
      </c>
      <c r="S798" s="4" t="n">
        <v>65000</v>
      </c>
      <c r="T798" s="4" t="n">
        <v>436</v>
      </c>
      <c r="U798" s="3" t="n">
        <v>638</v>
      </c>
      <c r="V798" s="3" t="n">
        <v>0</v>
      </c>
    </row>
    <row r="799" customFormat="false" ht="15" hidden="false" customHeight="false" outlineLevel="0" collapsed="false">
      <c r="A799" s="2" t="s">
        <v>869</v>
      </c>
      <c r="B799" s="3" t="n">
        <v>64</v>
      </c>
      <c r="C799" s="2" t="s">
        <v>23</v>
      </c>
      <c r="D799" s="2" t="s">
        <v>108</v>
      </c>
      <c r="E799" s="2" t="s">
        <v>93</v>
      </c>
      <c r="F799" s="2" t="s">
        <v>26</v>
      </c>
      <c r="G799" s="4" t="n">
        <v>3300</v>
      </c>
      <c r="H799" s="3" t="n">
        <v>17</v>
      </c>
      <c r="I799" s="5" t="n">
        <v>39751</v>
      </c>
      <c r="J799" s="2" t="s">
        <v>27</v>
      </c>
      <c r="K799" s="3" t="n">
        <v>1</v>
      </c>
      <c r="L799" s="4" t="n">
        <v>758.9</v>
      </c>
      <c r="M799" s="4" t="n">
        <v>0</v>
      </c>
      <c r="N799" s="3" t="n">
        <v>8</v>
      </c>
      <c r="O799" s="4" t="n">
        <v>40.79</v>
      </c>
      <c r="P799" s="3" t="n">
        <v>5</v>
      </c>
      <c r="Q799" s="4" t="n">
        <v>500</v>
      </c>
      <c r="R799" s="4" t="n">
        <v>200.48</v>
      </c>
      <c r="S799" s="4" t="n">
        <v>0</v>
      </c>
      <c r="T799" s="4" t="n">
        <v>0</v>
      </c>
      <c r="U799" s="3" t="n">
        <v>566</v>
      </c>
      <c r="V799" s="3" t="n">
        <v>0</v>
      </c>
    </row>
    <row r="800" customFormat="false" ht="15" hidden="false" customHeight="false" outlineLevel="0" collapsed="false">
      <c r="A800" s="2" t="s">
        <v>870</v>
      </c>
      <c r="B800" s="3" t="n">
        <v>25</v>
      </c>
      <c r="C800" s="2" t="s">
        <v>23</v>
      </c>
      <c r="D800" s="2" t="s">
        <v>108</v>
      </c>
      <c r="E800" s="2" t="s">
        <v>63</v>
      </c>
      <c r="F800" s="2" t="s">
        <v>38</v>
      </c>
      <c r="G800" s="2"/>
      <c r="H800" s="3" t="n">
        <v>2</v>
      </c>
      <c r="I800" s="5" t="n">
        <v>45308</v>
      </c>
      <c r="J800" s="2" t="s">
        <v>42</v>
      </c>
      <c r="K800" s="3" t="n">
        <v>2</v>
      </c>
      <c r="L800" s="4" t="n">
        <v>2154.68</v>
      </c>
      <c r="M800" s="4" t="n">
        <v>8299.67</v>
      </c>
      <c r="N800" s="3" t="n">
        <v>32</v>
      </c>
      <c r="O800" s="4" t="n">
        <v>47.38</v>
      </c>
      <c r="P800" s="3" t="n">
        <v>4</v>
      </c>
      <c r="Q800" s="4" t="n">
        <v>0</v>
      </c>
      <c r="R800" s="4" t="n">
        <v>0</v>
      </c>
      <c r="S800" s="4" t="n">
        <v>0</v>
      </c>
      <c r="T800" s="4" t="n">
        <v>0</v>
      </c>
      <c r="U800" s="3" t="n">
        <v>578</v>
      </c>
      <c r="V800" s="3" t="n">
        <v>1</v>
      </c>
    </row>
    <row r="801" customFormat="false" ht="15" hidden="false" customHeight="false" outlineLevel="0" collapsed="false">
      <c r="A801" s="2" t="s">
        <v>871</v>
      </c>
      <c r="B801" s="3" t="n">
        <v>54</v>
      </c>
      <c r="C801" s="2" t="s">
        <v>23</v>
      </c>
      <c r="D801" s="2" t="s">
        <v>136</v>
      </c>
      <c r="E801" s="2" t="s">
        <v>37</v>
      </c>
      <c r="F801" s="2" t="s">
        <v>26</v>
      </c>
      <c r="G801" s="4" t="n">
        <v>34100</v>
      </c>
      <c r="H801" s="3" t="n">
        <v>24</v>
      </c>
      <c r="I801" s="5" t="n">
        <v>37182</v>
      </c>
      <c r="J801" s="2" t="s">
        <v>34</v>
      </c>
      <c r="K801" s="3" t="n">
        <v>4</v>
      </c>
      <c r="L801" s="4" t="n">
        <v>2281.45</v>
      </c>
      <c r="M801" s="4" t="n">
        <v>29702.27</v>
      </c>
      <c r="N801" s="3" t="n">
        <v>18</v>
      </c>
      <c r="O801" s="4" t="n">
        <v>43.2</v>
      </c>
      <c r="P801" s="3" t="n">
        <v>3</v>
      </c>
      <c r="Q801" s="4" t="n">
        <v>0</v>
      </c>
      <c r="R801" s="4" t="n">
        <v>0</v>
      </c>
      <c r="S801" s="2"/>
      <c r="T801" s="2"/>
      <c r="U801" s="3" t="n">
        <v>591</v>
      </c>
      <c r="V801" s="3" t="n">
        <v>1</v>
      </c>
    </row>
    <row r="802" customFormat="false" ht="15" hidden="false" customHeight="false" outlineLevel="0" collapsed="false">
      <c r="A802" s="2" t="s">
        <v>872</v>
      </c>
      <c r="B802" s="3" t="n">
        <v>37</v>
      </c>
      <c r="C802" s="2" t="s">
        <v>29</v>
      </c>
      <c r="D802" s="2"/>
      <c r="E802" s="2" t="s">
        <v>63</v>
      </c>
      <c r="F802" s="2" t="s">
        <v>26</v>
      </c>
      <c r="G802" s="4" t="n">
        <v>41500</v>
      </c>
      <c r="H802" s="3" t="n">
        <v>5</v>
      </c>
      <c r="I802" s="5" t="n">
        <v>44375</v>
      </c>
      <c r="J802" s="2" t="s">
        <v>46</v>
      </c>
      <c r="K802" s="3" t="n">
        <v>1</v>
      </c>
      <c r="L802" s="4" t="n">
        <v>6863.96</v>
      </c>
      <c r="M802" s="4" t="n">
        <v>35144.62</v>
      </c>
      <c r="N802" s="3" t="n">
        <v>24</v>
      </c>
      <c r="O802" s="4" t="n">
        <v>78.24</v>
      </c>
      <c r="P802" s="3" t="n">
        <v>3</v>
      </c>
      <c r="Q802" s="4" t="n">
        <v>7000</v>
      </c>
      <c r="R802" s="4" t="n">
        <v>2473.82</v>
      </c>
      <c r="S802" s="2"/>
      <c r="T802" s="2"/>
      <c r="U802" s="3" t="n">
        <v>628</v>
      </c>
      <c r="V802" s="2"/>
    </row>
    <row r="803" customFormat="false" ht="15" hidden="false" customHeight="false" outlineLevel="0" collapsed="false">
      <c r="A803" s="2" t="s">
        <v>873</v>
      </c>
      <c r="B803" s="3" t="n">
        <v>39</v>
      </c>
      <c r="C803" s="2" t="s">
        <v>23</v>
      </c>
      <c r="D803" s="2" t="s">
        <v>56</v>
      </c>
      <c r="E803" s="2" t="s">
        <v>37</v>
      </c>
      <c r="F803" s="2" t="s">
        <v>26</v>
      </c>
      <c r="G803" s="4" t="n">
        <v>41200</v>
      </c>
      <c r="H803" s="3" t="n">
        <v>10</v>
      </c>
      <c r="I803" s="5" t="n">
        <v>42610</v>
      </c>
      <c r="J803" s="2" t="s">
        <v>46</v>
      </c>
      <c r="K803" s="3" t="n">
        <v>4</v>
      </c>
      <c r="L803" s="4" t="n">
        <v>8173.35</v>
      </c>
      <c r="M803" s="4" t="n">
        <v>24909.17</v>
      </c>
      <c r="N803" s="3" t="n">
        <v>42</v>
      </c>
      <c r="O803" s="4" t="n">
        <v>63.47</v>
      </c>
      <c r="P803" s="3" t="n">
        <v>3</v>
      </c>
      <c r="Q803" s="4" t="n">
        <v>7000</v>
      </c>
      <c r="R803" s="4" t="n">
        <v>3433.15</v>
      </c>
      <c r="S803" s="4" t="n">
        <v>0</v>
      </c>
      <c r="T803" s="4" t="n">
        <v>0</v>
      </c>
      <c r="U803" s="3" t="n">
        <v>706</v>
      </c>
      <c r="V803" s="3" t="n">
        <v>1</v>
      </c>
    </row>
    <row r="804" customFormat="false" ht="15" hidden="false" customHeight="false" outlineLevel="0" collapsed="false">
      <c r="A804" s="2" t="s">
        <v>874</v>
      </c>
      <c r="B804" s="3" t="n">
        <v>32</v>
      </c>
      <c r="C804" s="2" t="s">
        <v>29</v>
      </c>
      <c r="D804" s="2" t="s">
        <v>62</v>
      </c>
      <c r="E804" s="2" t="s">
        <v>37</v>
      </c>
      <c r="F804" s="2" t="s">
        <v>26</v>
      </c>
      <c r="G804" s="4" t="n">
        <v>21700</v>
      </c>
      <c r="H804" s="3" t="n">
        <v>7</v>
      </c>
      <c r="I804" s="5" t="n">
        <v>43381</v>
      </c>
      <c r="J804" s="2" t="s">
        <v>46</v>
      </c>
      <c r="K804" s="3" t="n">
        <v>3</v>
      </c>
      <c r="L804" s="4" t="n">
        <v>2416.79</v>
      </c>
      <c r="M804" s="2"/>
      <c r="N804" s="3" t="n">
        <v>22</v>
      </c>
      <c r="O804" s="4" t="n">
        <v>28.01</v>
      </c>
      <c r="P804" s="3" t="n">
        <v>0</v>
      </c>
      <c r="Q804" s="4" t="n">
        <v>0</v>
      </c>
      <c r="R804" s="4" t="n">
        <v>0</v>
      </c>
      <c r="S804" s="2"/>
      <c r="T804" s="2"/>
      <c r="U804" s="3" t="n">
        <v>0</v>
      </c>
      <c r="V804" s="3" t="n">
        <v>1</v>
      </c>
    </row>
    <row r="805" customFormat="false" ht="15" hidden="false" customHeight="false" outlineLevel="0" collapsed="false">
      <c r="A805" s="2" t="s">
        <v>875</v>
      </c>
      <c r="B805" s="3" t="n">
        <v>37</v>
      </c>
      <c r="C805" s="2" t="s">
        <v>29</v>
      </c>
      <c r="D805" s="2" t="s">
        <v>108</v>
      </c>
      <c r="E805" s="2" t="s">
        <v>93</v>
      </c>
      <c r="F805" s="2" t="s">
        <v>38</v>
      </c>
      <c r="G805" s="4" t="n">
        <v>7400</v>
      </c>
      <c r="H805" s="3" t="n">
        <v>10</v>
      </c>
      <c r="I805" s="5" t="n">
        <v>42517</v>
      </c>
      <c r="J805" s="2" t="s">
        <v>46</v>
      </c>
      <c r="K805" s="3" t="n">
        <v>1</v>
      </c>
      <c r="L805" s="4" t="n">
        <v>1476.28</v>
      </c>
      <c r="M805" s="4" t="n">
        <v>4198.62</v>
      </c>
      <c r="N805" s="3" t="n">
        <v>21</v>
      </c>
      <c r="O805" s="4" t="n">
        <v>14.34</v>
      </c>
      <c r="P805" s="3" t="n">
        <v>1</v>
      </c>
      <c r="Q805" s="4" t="n">
        <v>1500</v>
      </c>
      <c r="R805" s="4" t="n">
        <v>369.94</v>
      </c>
      <c r="S805" s="2"/>
      <c r="T805" s="2"/>
      <c r="U805" s="3" t="n">
        <v>507</v>
      </c>
      <c r="V805" s="2"/>
    </row>
    <row r="806" customFormat="false" ht="15" hidden="false" customHeight="false" outlineLevel="0" collapsed="false">
      <c r="A806" s="2" t="s">
        <v>876</v>
      </c>
      <c r="B806" s="3" t="n">
        <v>54</v>
      </c>
      <c r="C806" s="2" t="s">
        <v>29</v>
      </c>
      <c r="D806" s="2" t="s">
        <v>40</v>
      </c>
      <c r="E806" s="2" t="s">
        <v>25</v>
      </c>
      <c r="F806" s="2" t="s">
        <v>26</v>
      </c>
      <c r="G806" s="4" t="n">
        <v>20000</v>
      </c>
      <c r="H806" s="3" t="n">
        <v>9</v>
      </c>
      <c r="I806" s="5" t="n">
        <v>42777</v>
      </c>
      <c r="J806" s="2" t="s">
        <v>46</v>
      </c>
      <c r="K806" s="3" t="n">
        <v>1</v>
      </c>
      <c r="L806" s="4" t="n">
        <v>2346.3</v>
      </c>
      <c r="M806" s="4" t="n">
        <v>0</v>
      </c>
      <c r="N806" s="3" t="n">
        <v>23</v>
      </c>
      <c r="O806" s="4" t="n">
        <v>74.59</v>
      </c>
      <c r="P806" s="3" t="n">
        <v>4</v>
      </c>
      <c r="Q806" s="4" t="n">
        <v>3000</v>
      </c>
      <c r="R806" s="4" t="n">
        <v>1353.14</v>
      </c>
      <c r="S806" s="4" t="n">
        <v>0</v>
      </c>
      <c r="T806" s="4" t="n">
        <v>0</v>
      </c>
      <c r="U806" s="3" t="n">
        <v>692</v>
      </c>
      <c r="V806" s="2"/>
    </row>
    <row r="807" customFormat="false" ht="15" hidden="false" customHeight="false" outlineLevel="0" collapsed="false">
      <c r="A807" s="2" t="s">
        <v>877</v>
      </c>
      <c r="B807" s="3" t="n">
        <v>31</v>
      </c>
      <c r="C807" s="2" t="s">
        <v>29</v>
      </c>
      <c r="D807" s="2" t="s">
        <v>67</v>
      </c>
      <c r="E807" s="2" t="s">
        <v>93</v>
      </c>
      <c r="F807" s="2" t="s">
        <v>26</v>
      </c>
      <c r="G807" s="4" t="n">
        <v>5100</v>
      </c>
      <c r="H807" s="3" t="n">
        <v>4</v>
      </c>
      <c r="I807" s="5" t="n">
        <v>44675</v>
      </c>
      <c r="J807" s="2" t="s">
        <v>34</v>
      </c>
      <c r="K807" s="3" t="n">
        <v>3</v>
      </c>
      <c r="L807" s="4" t="n">
        <v>198.04</v>
      </c>
      <c r="M807" s="4" t="n">
        <v>1987.35</v>
      </c>
      <c r="N807" s="3" t="n">
        <v>30</v>
      </c>
      <c r="O807" s="4" t="n">
        <v>57.72</v>
      </c>
      <c r="P807" s="3" t="n">
        <v>0</v>
      </c>
      <c r="Q807" s="2"/>
      <c r="R807" s="2"/>
      <c r="S807" s="4" t="n">
        <v>0</v>
      </c>
      <c r="T807" s="4" t="n">
        <v>0</v>
      </c>
      <c r="U807" s="3" t="n">
        <v>578</v>
      </c>
      <c r="V807" s="3" t="n">
        <v>0</v>
      </c>
    </row>
    <row r="808" customFormat="false" ht="15" hidden="false" customHeight="false" outlineLevel="0" collapsed="false">
      <c r="A808" s="2" t="s">
        <v>878</v>
      </c>
      <c r="B808" s="3" t="n">
        <v>49</v>
      </c>
      <c r="C808" s="2" t="s">
        <v>29</v>
      </c>
      <c r="D808" s="2" t="s">
        <v>51</v>
      </c>
      <c r="E808" s="2" t="s">
        <v>25</v>
      </c>
      <c r="F808" s="2" t="s">
        <v>38</v>
      </c>
      <c r="G808" s="2" t="s">
        <v>879</v>
      </c>
      <c r="H808" s="3" t="n">
        <v>10</v>
      </c>
      <c r="I808" s="5" t="n">
        <v>42588</v>
      </c>
      <c r="J808" s="2" t="s">
        <v>42</v>
      </c>
      <c r="K808" s="3" t="n">
        <v>1</v>
      </c>
      <c r="L808" s="4" t="n">
        <v>4145.33</v>
      </c>
      <c r="M808" s="4" t="n">
        <v>14083.6</v>
      </c>
      <c r="N808" s="3" t="n">
        <v>21</v>
      </c>
      <c r="O808" s="4" t="n">
        <v>41.68</v>
      </c>
      <c r="P808" s="3" t="n">
        <v>0</v>
      </c>
      <c r="Q808" s="4" t="n">
        <v>5500</v>
      </c>
      <c r="R808" s="4" t="n">
        <v>2145.51</v>
      </c>
      <c r="S808" s="4" t="n">
        <v>0</v>
      </c>
      <c r="T808" s="4" t="n">
        <v>0</v>
      </c>
      <c r="U808" s="3" t="n">
        <v>650</v>
      </c>
      <c r="V808" s="3" t="n">
        <v>0</v>
      </c>
    </row>
    <row r="809" customFormat="false" ht="15" hidden="false" customHeight="false" outlineLevel="0" collapsed="false">
      <c r="A809" s="2" t="s">
        <v>880</v>
      </c>
      <c r="B809" s="3" t="n">
        <v>46</v>
      </c>
      <c r="C809" s="2" t="s">
        <v>29</v>
      </c>
      <c r="D809" s="2" t="s">
        <v>98</v>
      </c>
      <c r="E809" s="2" t="s">
        <v>52</v>
      </c>
      <c r="F809" s="2" t="s">
        <v>26</v>
      </c>
      <c r="G809" s="4" t="n">
        <v>35300</v>
      </c>
      <c r="H809" s="3" t="n">
        <v>16</v>
      </c>
      <c r="I809" s="5" t="n">
        <v>40379</v>
      </c>
      <c r="J809" s="2" t="s">
        <v>46</v>
      </c>
      <c r="K809" s="3" t="n">
        <v>4</v>
      </c>
      <c r="L809" s="4" t="n">
        <v>1609.1</v>
      </c>
      <c r="M809" s="4" t="n">
        <v>54080.18</v>
      </c>
      <c r="N809" s="3" t="n">
        <v>25</v>
      </c>
      <c r="O809" s="4" t="n">
        <v>71.59</v>
      </c>
      <c r="P809" s="3" t="n">
        <v>6</v>
      </c>
      <c r="Q809" s="4" t="n">
        <v>4000</v>
      </c>
      <c r="R809" s="4" t="n">
        <v>421.98</v>
      </c>
      <c r="S809" s="4" t="n">
        <v>169000</v>
      </c>
      <c r="T809" s="4" t="n">
        <v>1170</v>
      </c>
      <c r="U809" s="3" t="n">
        <v>719</v>
      </c>
      <c r="V809" s="3" t="n">
        <v>0</v>
      </c>
    </row>
    <row r="810" customFormat="false" ht="15" hidden="false" customHeight="false" outlineLevel="0" collapsed="false">
      <c r="A810" s="2" t="s">
        <v>881</v>
      </c>
      <c r="B810" s="3" t="n">
        <v>41</v>
      </c>
      <c r="C810" s="2" t="s">
        <v>23</v>
      </c>
      <c r="D810" s="2" t="s">
        <v>56</v>
      </c>
      <c r="E810" s="2" t="s">
        <v>52</v>
      </c>
      <c r="F810" s="2" t="s">
        <v>74</v>
      </c>
      <c r="G810" s="4" t="n">
        <v>15700</v>
      </c>
      <c r="H810" s="3" t="n">
        <v>14</v>
      </c>
      <c r="I810" s="2"/>
      <c r="J810" s="2" t="s">
        <v>34</v>
      </c>
      <c r="K810" s="3" t="n">
        <v>1</v>
      </c>
      <c r="L810" s="4" t="n">
        <v>1117.6</v>
      </c>
      <c r="M810" s="4" t="n">
        <v>0</v>
      </c>
      <c r="N810" s="3" t="n">
        <v>30</v>
      </c>
      <c r="O810" s="4" t="n">
        <v>32.44</v>
      </c>
      <c r="P810" s="3" t="n">
        <v>0</v>
      </c>
      <c r="Q810" s="4" t="n">
        <v>2500</v>
      </c>
      <c r="R810" s="4" t="n">
        <v>227.76</v>
      </c>
      <c r="S810" s="4" t="n">
        <v>75000</v>
      </c>
      <c r="T810" s="2"/>
      <c r="U810" s="3" t="n">
        <v>647</v>
      </c>
      <c r="V810" s="3" t="n">
        <v>1</v>
      </c>
    </row>
    <row r="811" customFormat="false" ht="15" hidden="false" customHeight="false" outlineLevel="0" collapsed="false">
      <c r="A811" s="2" t="s">
        <v>882</v>
      </c>
      <c r="B811" s="3" t="n">
        <v>52</v>
      </c>
      <c r="C811" s="2" t="s">
        <v>23</v>
      </c>
      <c r="D811" s="2" t="s">
        <v>108</v>
      </c>
      <c r="E811" s="2" t="s">
        <v>52</v>
      </c>
      <c r="F811" s="2" t="s">
        <v>26</v>
      </c>
      <c r="G811" s="4" t="n">
        <v>20900</v>
      </c>
      <c r="H811" s="3" t="n">
        <v>17</v>
      </c>
      <c r="I811" s="5" t="n">
        <v>39766</v>
      </c>
      <c r="J811" s="2" t="s">
        <v>46</v>
      </c>
      <c r="K811" s="3" t="n">
        <v>2</v>
      </c>
      <c r="L811" s="4" t="n">
        <v>2169.53</v>
      </c>
      <c r="M811" s="2"/>
      <c r="N811" s="3" t="n">
        <v>25</v>
      </c>
      <c r="O811" s="4" t="n">
        <v>57.9</v>
      </c>
      <c r="P811" s="3" t="n">
        <v>3</v>
      </c>
      <c r="Q811" s="4" t="n">
        <v>4500</v>
      </c>
      <c r="R811" s="4" t="n">
        <v>1494.46</v>
      </c>
      <c r="S811" s="4" t="n">
        <v>47000</v>
      </c>
      <c r="T811" s="4" t="n">
        <v>236</v>
      </c>
      <c r="U811" s="3" t="n">
        <v>550</v>
      </c>
      <c r="V811" s="3" t="n">
        <v>1</v>
      </c>
    </row>
    <row r="812" customFormat="false" ht="15" hidden="false" customHeight="false" outlineLevel="0" collapsed="false">
      <c r="A812" s="2" t="s">
        <v>883</v>
      </c>
      <c r="B812" s="3" t="n">
        <v>45</v>
      </c>
      <c r="C812" s="2" t="s">
        <v>23</v>
      </c>
      <c r="D812" s="2" t="s">
        <v>62</v>
      </c>
      <c r="E812" s="2" t="s">
        <v>37</v>
      </c>
      <c r="F812" s="2" t="s">
        <v>26</v>
      </c>
      <c r="G812" s="4" t="n">
        <v>48900</v>
      </c>
      <c r="H812" s="3" t="n">
        <v>16</v>
      </c>
      <c r="I812" s="5" t="n">
        <v>40330</v>
      </c>
      <c r="J812" s="2" t="s">
        <v>34</v>
      </c>
      <c r="K812" s="3" t="n">
        <v>4</v>
      </c>
      <c r="L812" s="4" t="n">
        <v>9494.45</v>
      </c>
      <c r="M812" s="4" t="n">
        <v>49445.56</v>
      </c>
      <c r="N812" s="3" t="n">
        <v>40</v>
      </c>
      <c r="O812" s="4" t="n">
        <v>97.38</v>
      </c>
      <c r="P812" s="3" t="n">
        <v>1</v>
      </c>
      <c r="Q812" s="4" t="n">
        <v>0</v>
      </c>
      <c r="R812" s="4" t="n">
        <v>0</v>
      </c>
      <c r="S812" s="4" t="n">
        <v>0</v>
      </c>
      <c r="T812" s="4" t="n">
        <v>0</v>
      </c>
      <c r="U812" s="3" t="n">
        <v>685</v>
      </c>
      <c r="V812" s="2"/>
    </row>
    <row r="813" customFormat="false" ht="15" hidden="false" customHeight="false" outlineLevel="0" collapsed="false">
      <c r="A813" s="2" t="s">
        <v>884</v>
      </c>
      <c r="B813" s="2"/>
      <c r="C813" s="2" t="s">
        <v>23</v>
      </c>
      <c r="D813" s="2" t="s">
        <v>132</v>
      </c>
      <c r="E813" s="2" t="s">
        <v>52</v>
      </c>
      <c r="F813" s="2" t="s">
        <v>38</v>
      </c>
      <c r="G813" s="4" t="n">
        <v>43600</v>
      </c>
      <c r="H813" s="3" t="n">
        <v>8</v>
      </c>
      <c r="I813" s="5" t="n">
        <v>43090</v>
      </c>
      <c r="J813" s="2" t="s">
        <v>46</v>
      </c>
      <c r="K813" s="3" t="n">
        <v>2</v>
      </c>
      <c r="L813" s="4" t="n">
        <v>23604.42</v>
      </c>
      <c r="M813" s="4" t="n">
        <v>20035.84</v>
      </c>
      <c r="N813" s="3" t="n">
        <v>36</v>
      </c>
      <c r="O813" s="4" t="n">
        <v>37.45</v>
      </c>
      <c r="P813" s="3" t="n">
        <v>2</v>
      </c>
      <c r="Q813" s="4" t="n">
        <v>6000</v>
      </c>
      <c r="R813" s="4" t="n">
        <v>1184.31</v>
      </c>
      <c r="S813" s="4" t="n">
        <v>0</v>
      </c>
      <c r="T813" s="4" t="n">
        <v>0</v>
      </c>
      <c r="U813" s="3" t="n">
        <v>626</v>
      </c>
      <c r="V813" s="3" t="n">
        <v>0</v>
      </c>
    </row>
    <row r="814" customFormat="false" ht="15" hidden="false" customHeight="false" outlineLevel="0" collapsed="false">
      <c r="A814" s="2" t="s">
        <v>885</v>
      </c>
      <c r="B814" s="3" t="n">
        <v>31</v>
      </c>
      <c r="C814" s="2" t="s">
        <v>23</v>
      </c>
      <c r="D814" s="2" t="s">
        <v>67</v>
      </c>
      <c r="E814" s="2" t="s">
        <v>31</v>
      </c>
      <c r="F814" s="2" t="s">
        <v>26</v>
      </c>
      <c r="G814" s="4" t="n">
        <v>65900</v>
      </c>
      <c r="H814" s="3" t="n">
        <v>3</v>
      </c>
      <c r="I814" s="5" t="n">
        <v>44928</v>
      </c>
      <c r="J814" s="2" t="s">
        <v>42</v>
      </c>
      <c r="K814" s="3" t="n">
        <v>2</v>
      </c>
      <c r="L814" s="4" t="n">
        <v>14422.4</v>
      </c>
      <c r="M814" s="4" t="n">
        <v>51305.84</v>
      </c>
      <c r="N814" s="3" t="n">
        <v>31</v>
      </c>
      <c r="O814" s="4" t="n">
        <v>84.84</v>
      </c>
      <c r="P814" s="3" t="n">
        <v>3</v>
      </c>
      <c r="Q814" s="2"/>
      <c r="R814" s="2"/>
      <c r="S814" s="4" t="n">
        <v>283000</v>
      </c>
      <c r="T814" s="4" t="n">
        <v>1539</v>
      </c>
      <c r="U814" s="3" t="n">
        <v>0</v>
      </c>
      <c r="V814" s="3" t="n">
        <v>0</v>
      </c>
    </row>
    <row r="815" customFormat="false" ht="15" hidden="false" customHeight="false" outlineLevel="0" collapsed="false">
      <c r="A815" s="2" t="s">
        <v>886</v>
      </c>
      <c r="B815" s="3" t="n">
        <v>25</v>
      </c>
      <c r="C815" s="2" t="s">
        <v>29</v>
      </c>
      <c r="D815" s="2" t="s">
        <v>100</v>
      </c>
      <c r="E815" s="2" t="s">
        <v>37</v>
      </c>
      <c r="F815" s="2" t="s">
        <v>38</v>
      </c>
      <c r="G815" s="4" t="n">
        <v>49100</v>
      </c>
      <c r="H815" s="3" t="n">
        <v>3</v>
      </c>
      <c r="I815" s="5" t="n">
        <v>44861</v>
      </c>
      <c r="J815" s="2" t="s">
        <v>34</v>
      </c>
      <c r="K815" s="3" t="n">
        <v>2</v>
      </c>
      <c r="L815" s="4" t="n">
        <v>4935.89</v>
      </c>
      <c r="M815" s="4" t="n">
        <v>13311.98</v>
      </c>
      <c r="N815" s="3" t="n">
        <v>38</v>
      </c>
      <c r="O815" s="4" t="n">
        <v>39.15</v>
      </c>
      <c r="P815" s="3" t="n">
        <v>1</v>
      </c>
      <c r="Q815" s="4" t="n">
        <v>6500</v>
      </c>
      <c r="R815" s="4" t="n">
        <v>1849.66</v>
      </c>
      <c r="S815" s="4" t="n">
        <v>222000</v>
      </c>
      <c r="T815" s="4" t="n">
        <v>1110</v>
      </c>
      <c r="U815" s="3" t="n">
        <v>614</v>
      </c>
      <c r="V815" s="3" t="n">
        <v>0</v>
      </c>
    </row>
    <row r="816" customFormat="false" ht="15" hidden="false" customHeight="false" outlineLevel="0" collapsed="false">
      <c r="A816" s="2" t="s">
        <v>887</v>
      </c>
      <c r="B816" s="3" t="n">
        <v>52</v>
      </c>
      <c r="C816" s="2" t="s">
        <v>23</v>
      </c>
      <c r="D816" s="2" t="s">
        <v>62</v>
      </c>
      <c r="E816" s="2" t="s">
        <v>49</v>
      </c>
      <c r="F816" s="2" t="s">
        <v>60</v>
      </c>
      <c r="G816" s="4" t="n">
        <v>24800</v>
      </c>
      <c r="H816" s="3" t="n">
        <v>2</v>
      </c>
      <c r="I816" s="5" t="n">
        <v>45221</v>
      </c>
      <c r="J816" s="2" t="s">
        <v>34</v>
      </c>
      <c r="K816" s="3" t="n">
        <v>1</v>
      </c>
      <c r="L816" s="4" t="n">
        <v>2750.69</v>
      </c>
      <c r="M816" s="4" t="n">
        <v>5692.16</v>
      </c>
      <c r="N816" s="3" t="n">
        <v>23</v>
      </c>
      <c r="O816" s="4" t="n">
        <v>64.2</v>
      </c>
      <c r="P816" s="3" t="n">
        <v>3</v>
      </c>
      <c r="Q816" s="4" t="n">
        <v>5500</v>
      </c>
      <c r="R816" s="4" t="n">
        <v>885.06</v>
      </c>
      <c r="S816" s="4" t="n">
        <v>0</v>
      </c>
      <c r="T816" s="4" t="n">
        <v>0</v>
      </c>
      <c r="U816" s="3" t="n">
        <v>601</v>
      </c>
      <c r="V816" s="3" t="n">
        <v>0</v>
      </c>
    </row>
    <row r="817" customFormat="false" ht="15" hidden="false" customHeight="false" outlineLevel="0" collapsed="false">
      <c r="A817" s="2" t="s">
        <v>888</v>
      </c>
      <c r="B817" s="3" t="n">
        <v>56</v>
      </c>
      <c r="C817" s="2" t="s">
        <v>29</v>
      </c>
      <c r="D817" s="2" t="s">
        <v>51</v>
      </c>
      <c r="E817" s="2" t="s">
        <v>52</v>
      </c>
      <c r="F817" s="2" t="s">
        <v>38</v>
      </c>
      <c r="G817" s="4" t="n">
        <v>16400</v>
      </c>
      <c r="H817" s="3" t="n">
        <v>29</v>
      </c>
      <c r="I817" s="5" t="n">
        <v>35450</v>
      </c>
      <c r="J817" s="2" t="s">
        <v>34</v>
      </c>
      <c r="K817" s="3" t="n">
        <v>3</v>
      </c>
      <c r="L817" s="4" t="n">
        <v>1804.16</v>
      </c>
      <c r="M817" s="4" t="n">
        <v>46449.75</v>
      </c>
      <c r="N817" s="3" t="n">
        <v>20</v>
      </c>
      <c r="O817" s="4" t="n">
        <v>38.96</v>
      </c>
      <c r="P817" s="3" t="n">
        <v>3</v>
      </c>
      <c r="Q817" s="4" t="n">
        <v>2500</v>
      </c>
      <c r="R817" s="4" t="n">
        <v>995.31</v>
      </c>
      <c r="S817" s="4" t="n">
        <v>48000</v>
      </c>
      <c r="T817" s="4" t="n">
        <v>279</v>
      </c>
      <c r="U817" s="3" t="n">
        <v>737</v>
      </c>
      <c r="V817" s="3" t="n">
        <v>0</v>
      </c>
    </row>
    <row r="818" customFormat="false" ht="15" hidden="false" customHeight="false" outlineLevel="0" collapsed="false">
      <c r="A818" s="2" t="s">
        <v>889</v>
      </c>
      <c r="B818" s="3" t="n">
        <v>51</v>
      </c>
      <c r="C818" s="2" t="s">
        <v>29</v>
      </c>
      <c r="D818" s="2" t="s">
        <v>40</v>
      </c>
      <c r="E818" s="2" t="s">
        <v>63</v>
      </c>
      <c r="F818" s="2" t="s">
        <v>38</v>
      </c>
      <c r="G818" s="4" t="n">
        <v>33600</v>
      </c>
      <c r="H818" s="3" t="n">
        <v>11</v>
      </c>
      <c r="I818" s="5" t="n">
        <v>42159</v>
      </c>
      <c r="J818" s="2" t="s">
        <v>27</v>
      </c>
      <c r="K818" s="3" t="n">
        <v>1</v>
      </c>
      <c r="L818" s="4" t="n">
        <v>2044.39</v>
      </c>
      <c r="M818" s="4" t="n">
        <v>0</v>
      </c>
      <c r="N818" s="3" t="n">
        <v>28</v>
      </c>
      <c r="O818" s="4" t="n">
        <v>36.88</v>
      </c>
      <c r="P818" s="3" t="n">
        <v>2</v>
      </c>
      <c r="Q818" s="4" t="n">
        <v>3500</v>
      </c>
      <c r="R818" s="4" t="n">
        <v>826.31</v>
      </c>
      <c r="S818" s="4" t="n">
        <v>55000</v>
      </c>
      <c r="T818" s="4" t="n">
        <v>410</v>
      </c>
      <c r="U818" s="3" t="n">
        <v>608</v>
      </c>
      <c r="V818" s="3" t="n">
        <v>1</v>
      </c>
    </row>
    <row r="819" customFormat="false" ht="15" hidden="false" customHeight="false" outlineLevel="0" collapsed="false">
      <c r="A819" s="2" t="s">
        <v>890</v>
      </c>
      <c r="B819" s="3" t="n">
        <v>18</v>
      </c>
      <c r="C819" s="2" t="s">
        <v>23</v>
      </c>
      <c r="D819" s="2" t="s">
        <v>56</v>
      </c>
      <c r="E819" s="2" t="s">
        <v>93</v>
      </c>
      <c r="F819" s="2" t="s">
        <v>38</v>
      </c>
      <c r="G819" s="4" t="n">
        <v>5600</v>
      </c>
      <c r="H819" s="3" t="n">
        <v>0</v>
      </c>
      <c r="I819" s="5" t="n">
        <v>45946</v>
      </c>
      <c r="J819" s="2" t="s">
        <v>46</v>
      </c>
      <c r="K819" s="3" t="n">
        <v>1</v>
      </c>
      <c r="L819" s="4" t="n">
        <v>816.72</v>
      </c>
      <c r="M819" s="4" t="n">
        <v>780.4</v>
      </c>
      <c r="N819" s="3" t="n">
        <v>27</v>
      </c>
      <c r="O819" s="4" t="n">
        <v>54.91</v>
      </c>
      <c r="P819" s="3" t="n">
        <v>3</v>
      </c>
      <c r="Q819" s="4" t="n">
        <v>1000</v>
      </c>
      <c r="R819" s="4" t="n">
        <v>498.53</v>
      </c>
      <c r="S819" s="4" t="n">
        <v>0</v>
      </c>
      <c r="T819" s="4" t="n">
        <v>0</v>
      </c>
      <c r="U819" s="3" t="n">
        <v>556</v>
      </c>
      <c r="V819" s="3" t="n">
        <v>2</v>
      </c>
    </row>
    <row r="820" customFormat="false" ht="15" hidden="false" customHeight="false" outlineLevel="0" collapsed="false">
      <c r="A820" s="2" t="s">
        <v>891</v>
      </c>
      <c r="B820" s="3" t="n">
        <v>32</v>
      </c>
      <c r="C820" s="2" t="s">
        <v>29</v>
      </c>
      <c r="D820" s="2" t="s">
        <v>62</v>
      </c>
      <c r="E820" s="2" t="s">
        <v>25</v>
      </c>
      <c r="F820" s="2" t="s">
        <v>74</v>
      </c>
      <c r="G820" s="4" t="n">
        <v>33800</v>
      </c>
      <c r="H820" s="3" t="n">
        <v>4</v>
      </c>
      <c r="I820" s="5" t="n">
        <v>44667</v>
      </c>
      <c r="J820" s="2" t="s">
        <v>46</v>
      </c>
      <c r="K820" s="3" t="n">
        <v>3</v>
      </c>
      <c r="L820" s="4" t="n">
        <v>1502.61</v>
      </c>
      <c r="M820" s="4" t="n">
        <v>0</v>
      </c>
      <c r="N820" s="3" t="n">
        <v>33</v>
      </c>
      <c r="O820" s="4" t="n">
        <v>83.81</v>
      </c>
      <c r="P820" s="3" t="n">
        <v>1</v>
      </c>
      <c r="Q820" s="4" t="n">
        <v>5000</v>
      </c>
      <c r="R820" s="4" t="n">
        <v>968.68</v>
      </c>
      <c r="S820" s="4" t="n">
        <v>91000</v>
      </c>
      <c r="T820" s="4" t="n">
        <v>429</v>
      </c>
      <c r="U820" s="3" t="n">
        <v>620</v>
      </c>
      <c r="V820" s="3" t="n">
        <v>0</v>
      </c>
    </row>
    <row r="821" customFormat="false" ht="15" hidden="false" customHeight="false" outlineLevel="0" collapsed="false">
      <c r="A821" s="2" t="s">
        <v>892</v>
      </c>
      <c r="B821" s="3" t="n">
        <v>49</v>
      </c>
      <c r="C821" s="2" t="s">
        <v>23</v>
      </c>
      <c r="D821" s="2" t="s">
        <v>51</v>
      </c>
      <c r="E821" s="2" t="s">
        <v>31</v>
      </c>
      <c r="F821" s="2" t="s">
        <v>38</v>
      </c>
      <c r="G821" s="4" t="n">
        <v>64000</v>
      </c>
      <c r="H821" s="3" t="n">
        <v>14</v>
      </c>
      <c r="I821" s="5" t="n">
        <v>40944</v>
      </c>
      <c r="J821" s="2" t="s">
        <v>46</v>
      </c>
      <c r="K821" s="3" t="n">
        <v>4</v>
      </c>
      <c r="L821" s="4" t="n">
        <v>-1260.53</v>
      </c>
      <c r="M821" s="4" t="n">
        <v>43549.23</v>
      </c>
      <c r="N821" s="3" t="n">
        <v>38</v>
      </c>
      <c r="O821" s="4" t="n">
        <v>73.14</v>
      </c>
      <c r="P821" s="3" t="n">
        <v>3</v>
      </c>
      <c r="Q821" s="4" t="n">
        <v>15000</v>
      </c>
      <c r="R821" s="4" t="n">
        <v>7911.71</v>
      </c>
      <c r="S821" s="4" t="n">
        <v>228000</v>
      </c>
      <c r="T821" s="4" t="n">
        <v>1301</v>
      </c>
      <c r="U821" s="3" t="n">
        <v>679</v>
      </c>
      <c r="V821" s="3" t="n">
        <v>0</v>
      </c>
    </row>
    <row r="822" customFormat="false" ht="15" hidden="false" customHeight="false" outlineLevel="0" collapsed="false">
      <c r="A822" s="2" t="s">
        <v>893</v>
      </c>
      <c r="B822" s="3" t="n">
        <v>47</v>
      </c>
      <c r="C822" s="2" t="s">
        <v>23</v>
      </c>
      <c r="D822" s="2" t="s">
        <v>108</v>
      </c>
      <c r="E822" s="2" t="s">
        <v>52</v>
      </c>
      <c r="F822" s="2" t="s">
        <v>26</v>
      </c>
      <c r="G822" s="4" t="n">
        <v>13200</v>
      </c>
      <c r="H822" s="3" t="n">
        <v>8</v>
      </c>
      <c r="I822" s="5" t="n">
        <v>43319</v>
      </c>
      <c r="J822" s="2" t="s">
        <v>34</v>
      </c>
      <c r="K822" s="3" t="n">
        <v>2</v>
      </c>
      <c r="L822" s="4" t="n">
        <v>-2226.66</v>
      </c>
      <c r="M822" s="4" t="n">
        <v>0</v>
      </c>
      <c r="N822" s="3" t="n">
        <v>20</v>
      </c>
      <c r="O822" s="4" t="n">
        <v>30.87</v>
      </c>
      <c r="P822" s="3" t="n">
        <v>4</v>
      </c>
      <c r="Q822" s="4" t="n">
        <v>3000</v>
      </c>
      <c r="R822" s="4" t="n">
        <v>493.54</v>
      </c>
      <c r="S822" s="4" t="n">
        <v>44000</v>
      </c>
      <c r="T822" s="4" t="n">
        <v>237</v>
      </c>
      <c r="U822" s="3" t="n">
        <v>514</v>
      </c>
      <c r="V822" s="3" t="n">
        <v>0</v>
      </c>
    </row>
    <row r="823" customFormat="false" ht="15" hidden="false" customHeight="false" outlineLevel="0" collapsed="false">
      <c r="A823" s="2" t="s">
        <v>894</v>
      </c>
      <c r="B823" s="3" t="n">
        <v>29</v>
      </c>
      <c r="C823" s="2" t="s">
        <v>29</v>
      </c>
      <c r="D823" s="2" t="s">
        <v>98</v>
      </c>
      <c r="E823" s="2" t="s">
        <v>52</v>
      </c>
      <c r="F823" s="2" t="s">
        <v>38</v>
      </c>
      <c r="G823" s="4" t="n">
        <v>16100</v>
      </c>
      <c r="H823" s="3" t="n">
        <v>7</v>
      </c>
      <c r="I823" s="5" t="n">
        <v>43649</v>
      </c>
      <c r="J823" s="2" t="s">
        <v>34</v>
      </c>
      <c r="K823" s="3" t="n">
        <v>1</v>
      </c>
      <c r="L823" s="4" t="n">
        <v>8226.76</v>
      </c>
      <c r="M823" s="4" t="n">
        <v>8088.58</v>
      </c>
      <c r="N823" s="3" t="n">
        <v>31</v>
      </c>
      <c r="O823" s="4" t="n">
        <v>66.41</v>
      </c>
      <c r="P823" s="3" t="n">
        <v>2</v>
      </c>
      <c r="Q823" s="4" t="n">
        <v>2000</v>
      </c>
      <c r="R823" s="4" t="n">
        <v>404.02</v>
      </c>
      <c r="S823" s="2"/>
      <c r="T823" s="2"/>
      <c r="U823" s="3" t="n">
        <v>588</v>
      </c>
      <c r="V823" s="2"/>
    </row>
    <row r="824" customFormat="false" ht="15" hidden="false" customHeight="false" outlineLevel="0" collapsed="false">
      <c r="A824" s="2" t="s">
        <v>895</v>
      </c>
      <c r="B824" s="3" t="n">
        <v>26</v>
      </c>
      <c r="C824" s="2" t="s">
        <v>23</v>
      </c>
      <c r="D824" s="2" t="s">
        <v>67</v>
      </c>
      <c r="E824" s="2" t="s">
        <v>31</v>
      </c>
      <c r="F824" s="2" t="s">
        <v>38</v>
      </c>
      <c r="G824" s="4" t="n">
        <v>36100</v>
      </c>
      <c r="H824" s="3" t="n">
        <v>2</v>
      </c>
      <c r="I824" s="5" t="n">
        <v>45195</v>
      </c>
      <c r="J824" s="2" t="s">
        <v>27</v>
      </c>
      <c r="K824" s="3" t="n">
        <v>2</v>
      </c>
      <c r="L824" s="4" t="n">
        <v>3735.93</v>
      </c>
      <c r="M824" s="4" t="n">
        <v>18137.42</v>
      </c>
      <c r="N824" s="3" t="n">
        <v>23</v>
      </c>
      <c r="O824" s="4" t="n">
        <v>50.49</v>
      </c>
      <c r="P824" s="3" t="n">
        <v>11</v>
      </c>
      <c r="Q824" s="4" t="n">
        <v>0</v>
      </c>
      <c r="R824" s="4" t="n">
        <v>0</v>
      </c>
      <c r="S824" s="2"/>
      <c r="T824" s="2"/>
      <c r="U824" s="3" t="n">
        <v>539</v>
      </c>
      <c r="V824" s="3" t="n">
        <v>0</v>
      </c>
    </row>
    <row r="825" customFormat="false" ht="15" hidden="false" customHeight="false" outlineLevel="0" collapsed="false">
      <c r="A825" s="2" t="s">
        <v>896</v>
      </c>
      <c r="B825" s="3" t="n">
        <v>31</v>
      </c>
      <c r="C825" s="2" t="s">
        <v>29</v>
      </c>
      <c r="D825" s="2" t="s">
        <v>56</v>
      </c>
      <c r="E825" s="2" t="s">
        <v>52</v>
      </c>
      <c r="F825" s="2" t="s">
        <v>38</v>
      </c>
      <c r="G825" s="4" t="n">
        <v>26900</v>
      </c>
      <c r="H825" s="3" t="n">
        <v>4</v>
      </c>
      <c r="I825" s="5" t="n">
        <v>44518</v>
      </c>
      <c r="J825" s="2" t="s">
        <v>34</v>
      </c>
      <c r="K825" s="3" t="n">
        <v>3</v>
      </c>
      <c r="L825" s="4" t="n">
        <v>-1081.53</v>
      </c>
      <c r="M825" s="4" t="n">
        <v>0</v>
      </c>
      <c r="N825" s="3" t="n">
        <v>24</v>
      </c>
      <c r="O825" s="2"/>
      <c r="P825" s="3" t="n">
        <v>1</v>
      </c>
      <c r="Q825" s="4" t="n">
        <v>3000</v>
      </c>
      <c r="R825" s="4" t="n">
        <v>230.92</v>
      </c>
      <c r="S825" s="4" t="n">
        <v>107000</v>
      </c>
      <c r="T825" s="4" t="n">
        <v>652</v>
      </c>
      <c r="U825" s="3" t="n">
        <v>679</v>
      </c>
      <c r="V825" s="3" t="n">
        <v>0</v>
      </c>
    </row>
    <row r="826" customFormat="false" ht="15" hidden="false" customHeight="false" outlineLevel="0" collapsed="false">
      <c r="A826" s="2" t="s">
        <v>897</v>
      </c>
      <c r="B826" s="3" t="n">
        <v>41</v>
      </c>
      <c r="C826" s="2" t="s">
        <v>29</v>
      </c>
      <c r="D826" s="2"/>
      <c r="E826" s="2" t="s">
        <v>37</v>
      </c>
      <c r="F826" s="2" t="s">
        <v>103</v>
      </c>
      <c r="G826" s="4" t="n">
        <v>28500</v>
      </c>
      <c r="H826" s="3" t="n">
        <v>5</v>
      </c>
      <c r="I826" s="5" t="n">
        <v>44307</v>
      </c>
      <c r="J826" s="2" t="s">
        <v>34</v>
      </c>
      <c r="K826" s="3" t="n">
        <v>1</v>
      </c>
      <c r="L826" s="4" t="n">
        <v>1462.94</v>
      </c>
      <c r="M826" s="2"/>
      <c r="N826" s="3" t="n">
        <v>31</v>
      </c>
      <c r="O826" s="4" t="n">
        <v>63.27</v>
      </c>
      <c r="P826" s="3" t="n">
        <v>1</v>
      </c>
      <c r="Q826" s="2"/>
      <c r="R826" s="2"/>
      <c r="S826" s="2"/>
      <c r="T826" s="2"/>
      <c r="U826" s="3" t="n">
        <v>597</v>
      </c>
      <c r="V826" s="3" t="n">
        <v>1</v>
      </c>
    </row>
    <row r="827" customFormat="false" ht="15" hidden="false" customHeight="false" outlineLevel="0" collapsed="false">
      <c r="A827" s="2" t="s">
        <v>898</v>
      </c>
      <c r="B827" s="3" t="n">
        <v>50</v>
      </c>
      <c r="C827" s="2" t="s">
        <v>29</v>
      </c>
      <c r="D827" s="2" t="s">
        <v>98</v>
      </c>
      <c r="E827" s="2" t="s">
        <v>37</v>
      </c>
      <c r="F827" s="2" t="s">
        <v>26</v>
      </c>
      <c r="G827" s="4" t="n">
        <v>34300</v>
      </c>
      <c r="H827" s="3" t="n">
        <v>14</v>
      </c>
      <c r="I827" s="5" t="n">
        <v>41142</v>
      </c>
      <c r="J827" s="2" t="s">
        <v>34</v>
      </c>
      <c r="K827" s="3" t="n">
        <v>2</v>
      </c>
      <c r="L827" s="4" t="n">
        <v>-1481.96</v>
      </c>
      <c r="M827" s="4" t="n">
        <v>16163.6</v>
      </c>
      <c r="N827" s="3" t="n">
        <v>15</v>
      </c>
      <c r="O827" s="4" t="n">
        <v>41.44</v>
      </c>
      <c r="P827" s="3" t="n">
        <v>2</v>
      </c>
      <c r="Q827" s="4" t="n">
        <v>0</v>
      </c>
      <c r="R827" s="4" t="n">
        <v>0</v>
      </c>
      <c r="S827" s="4" t="n">
        <v>0</v>
      </c>
      <c r="T827" s="4" t="n">
        <v>0</v>
      </c>
      <c r="U827" s="3" t="n">
        <v>561</v>
      </c>
      <c r="V827" s="3" t="n">
        <v>1</v>
      </c>
    </row>
    <row r="828" customFormat="false" ht="15" hidden="false" customHeight="false" outlineLevel="0" collapsed="false">
      <c r="A828" s="2" t="s">
        <v>899</v>
      </c>
      <c r="B828" s="3" t="n">
        <v>57</v>
      </c>
      <c r="C828" s="2" t="s">
        <v>29</v>
      </c>
      <c r="D828" s="2" t="s">
        <v>40</v>
      </c>
      <c r="E828" s="2" t="s">
        <v>37</v>
      </c>
      <c r="F828" s="2" t="s">
        <v>60</v>
      </c>
      <c r="G828" s="4" t="n">
        <v>35800</v>
      </c>
      <c r="H828" s="3" t="n">
        <v>9</v>
      </c>
      <c r="I828" s="2"/>
      <c r="J828" s="2" t="s">
        <v>46</v>
      </c>
      <c r="K828" s="3" t="n">
        <v>2</v>
      </c>
      <c r="L828" s="4" t="n">
        <v>6216.09</v>
      </c>
      <c r="M828" s="4" t="n">
        <v>0</v>
      </c>
      <c r="N828" s="3" t="n">
        <v>35</v>
      </c>
      <c r="O828" s="4" t="n">
        <v>99.53</v>
      </c>
      <c r="P828" s="3" t="n">
        <v>1</v>
      </c>
      <c r="Q828" s="4" t="n">
        <v>8000</v>
      </c>
      <c r="R828" s="4" t="n">
        <v>643.79</v>
      </c>
      <c r="S828" s="4" t="n">
        <v>67000</v>
      </c>
      <c r="T828" s="4" t="n">
        <v>381</v>
      </c>
      <c r="U828" s="2"/>
      <c r="V828" s="2"/>
    </row>
    <row r="829" customFormat="false" ht="15" hidden="false" customHeight="false" outlineLevel="0" collapsed="false">
      <c r="A829" s="2" t="s">
        <v>900</v>
      </c>
      <c r="B829" s="3" t="n">
        <v>53</v>
      </c>
      <c r="C829" s="2" t="s">
        <v>23</v>
      </c>
      <c r="D829" s="2" t="s">
        <v>56</v>
      </c>
      <c r="E829" s="2" t="s">
        <v>93</v>
      </c>
      <c r="F829" s="2" t="s">
        <v>26</v>
      </c>
      <c r="G829" s="4" t="n">
        <v>3300</v>
      </c>
      <c r="H829" s="3" t="n">
        <v>22</v>
      </c>
      <c r="I829" s="5" t="n">
        <v>37893</v>
      </c>
      <c r="J829" s="2" t="s">
        <v>27</v>
      </c>
      <c r="K829" s="3" t="n">
        <v>2</v>
      </c>
      <c r="L829" s="4" t="n">
        <v>226.22</v>
      </c>
      <c r="M829" s="2"/>
      <c r="N829" s="3" t="n">
        <v>17</v>
      </c>
      <c r="O829" s="4" t="n">
        <v>61.36</v>
      </c>
      <c r="P829" s="3" t="n">
        <v>5</v>
      </c>
      <c r="Q829" s="4" t="n">
        <v>1000</v>
      </c>
      <c r="R829" s="4" t="n">
        <v>94.54</v>
      </c>
      <c r="S829" s="4" t="n">
        <v>0</v>
      </c>
      <c r="T829" s="4" t="n">
        <v>0</v>
      </c>
      <c r="U829" s="3" t="n">
        <v>572</v>
      </c>
      <c r="V829" s="2"/>
    </row>
    <row r="830" customFormat="false" ht="15" hidden="false" customHeight="false" outlineLevel="0" collapsed="false">
      <c r="A830" s="2" t="s">
        <v>901</v>
      </c>
      <c r="B830" s="3" t="n">
        <v>43</v>
      </c>
      <c r="C830" s="2" t="s">
        <v>29</v>
      </c>
      <c r="D830" s="2" t="s">
        <v>56</v>
      </c>
      <c r="E830" s="2" t="s">
        <v>37</v>
      </c>
      <c r="F830" s="2" t="s">
        <v>60</v>
      </c>
      <c r="G830" s="4" t="n">
        <v>36400</v>
      </c>
      <c r="H830" s="3" t="n">
        <v>13</v>
      </c>
      <c r="I830" s="5" t="n">
        <v>41423</v>
      </c>
      <c r="J830" s="2" t="s">
        <v>46</v>
      </c>
      <c r="K830" s="3" t="n">
        <v>2</v>
      </c>
      <c r="L830" s="4" t="n">
        <v>5101.36</v>
      </c>
      <c r="M830" s="4" t="n">
        <v>56649.65</v>
      </c>
      <c r="N830" s="3" t="n">
        <v>36</v>
      </c>
      <c r="O830" s="4" t="n">
        <v>56.33</v>
      </c>
      <c r="P830" s="3" t="n">
        <v>1</v>
      </c>
      <c r="Q830" s="4" t="n">
        <v>6000</v>
      </c>
      <c r="R830" s="4" t="n">
        <v>3945.04</v>
      </c>
      <c r="S830" s="4" t="n">
        <v>139000</v>
      </c>
      <c r="T830" s="4" t="n">
        <v>789</v>
      </c>
      <c r="U830" s="3" t="n">
        <v>659</v>
      </c>
      <c r="V830" s="3" t="n">
        <v>0</v>
      </c>
    </row>
    <row r="831" customFormat="false" ht="15" hidden="false" customHeight="false" outlineLevel="0" collapsed="false">
      <c r="A831" s="2" t="s">
        <v>902</v>
      </c>
      <c r="B831" s="3" t="n">
        <v>30</v>
      </c>
      <c r="C831" s="2" t="s">
        <v>23</v>
      </c>
      <c r="D831" s="2" t="s">
        <v>51</v>
      </c>
      <c r="E831" s="2" t="s">
        <v>25</v>
      </c>
      <c r="F831" s="2" t="s">
        <v>26</v>
      </c>
      <c r="G831" s="4" t="n">
        <v>31600</v>
      </c>
      <c r="H831" s="3" t="n">
        <v>9</v>
      </c>
      <c r="I831" s="5" t="n">
        <v>42684</v>
      </c>
      <c r="J831" s="2" t="s">
        <v>46</v>
      </c>
      <c r="K831" s="3" t="n">
        <v>2</v>
      </c>
      <c r="L831" s="4" t="n">
        <v>-433.55</v>
      </c>
      <c r="M831" s="4" t="n">
        <v>19097.9</v>
      </c>
      <c r="N831" s="3" t="n">
        <v>41</v>
      </c>
      <c r="O831" s="4" t="n">
        <v>59.08</v>
      </c>
      <c r="P831" s="3" t="n">
        <v>3</v>
      </c>
      <c r="Q831" s="4" t="n">
        <v>0</v>
      </c>
      <c r="R831" s="4" t="n">
        <v>0</v>
      </c>
      <c r="S831" s="4" t="n">
        <v>124000</v>
      </c>
      <c r="T831" s="4" t="n">
        <v>755</v>
      </c>
      <c r="U831" s="3" t="n">
        <v>627</v>
      </c>
      <c r="V831" s="3" t="n">
        <v>0</v>
      </c>
    </row>
    <row r="832" customFormat="false" ht="15" hidden="false" customHeight="false" outlineLevel="0" collapsed="false">
      <c r="A832" s="2" t="s">
        <v>903</v>
      </c>
      <c r="B832" s="3" t="n">
        <v>48</v>
      </c>
      <c r="C832" s="2" t="s">
        <v>29</v>
      </c>
      <c r="D832" s="2" t="s">
        <v>67</v>
      </c>
      <c r="E832" s="2" t="s">
        <v>25</v>
      </c>
      <c r="F832" s="2" t="s">
        <v>26</v>
      </c>
      <c r="G832" s="4" t="n">
        <v>32400</v>
      </c>
      <c r="H832" s="3" t="n">
        <v>14</v>
      </c>
      <c r="I832" s="5" t="n">
        <v>40825</v>
      </c>
      <c r="J832" s="2" t="s">
        <v>27</v>
      </c>
      <c r="K832" s="3" t="n">
        <v>1</v>
      </c>
      <c r="L832" s="4" t="n">
        <v>2303.33</v>
      </c>
      <c r="M832" s="4" t="n">
        <v>0</v>
      </c>
      <c r="N832" s="3" t="n">
        <v>21</v>
      </c>
      <c r="O832" s="4" t="n">
        <v>100.35</v>
      </c>
      <c r="P832" s="3" t="n">
        <v>0</v>
      </c>
      <c r="Q832" s="4" t="n">
        <v>7000</v>
      </c>
      <c r="R832" s="4" t="n">
        <v>2334.14</v>
      </c>
      <c r="S832" s="4" t="n">
        <v>0</v>
      </c>
      <c r="T832" s="4" t="n">
        <v>0</v>
      </c>
      <c r="U832" s="3" t="n">
        <v>617</v>
      </c>
      <c r="V832" s="3" t="n">
        <v>0</v>
      </c>
    </row>
    <row r="833" customFormat="false" ht="15" hidden="false" customHeight="false" outlineLevel="0" collapsed="false">
      <c r="A833" s="2" t="s">
        <v>904</v>
      </c>
      <c r="B833" s="3" t="n">
        <v>25</v>
      </c>
      <c r="C833" s="2" t="s">
        <v>23</v>
      </c>
      <c r="D833" s="2" t="s">
        <v>40</v>
      </c>
      <c r="E833" s="2"/>
      <c r="F833" s="2" t="s">
        <v>38</v>
      </c>
      <c r="G833" s="4" t="n">
        <v>20800</v>
      </c>
      <c r="H833" s="3" t="n">
        <v>4</v>
      </c>
      <c r="I833" s="5" t="n">
        <v>44533</v>
      </c>
      <c r="J833" s="2" t="s">
        <v>34</v>
      </c>
      <c r="K833" s="3" t="n">
        <v>2</v>
      </c>
      <c r="L833" s="4" t="n">
        <v>2122.96</v>
      </c>
      <c r="M833" s="4" t="n">
        <v>17863.03</v>
      </c>
      <c r="N833" s="3" t="n">
        <v>17</v>
      </c>
      <c r="O833" s="4" t="n">
        <v>37.17</v>
      </c>
      <c r="P833" s="3" t="n">
        <v>1</v>
      </c>
      <c r="Q833" s="2"/>
      <c r="R833" s="2"/>
      <c r="S833" s="4" t="n">
        <v>0</v>
      </c>
      <c r="T833" s="4" t="n">
        <v>0</v>
      </c>
      <c r="U833" s="3" t="n">
        <v>605</v>
      </c>
      <c r="V833" s="3" t="n">
        <v>0</v>
      </c>
    </row>
    <row r="834" customFormat="false" ht="15" hidden="false" customHeight="false" outlineLevel="0" collapsed="false">
      <c r="A834" s="2" t="s">
        <v>905</v>
      </c>
      <c r="B834" s="3" t="n">
        <v>23</v>
      </c>
      <c r="C834" s="2" t="s">
        <v>29</v>
      </c>
      <c r="D834" s="2" t="s">
        <v>40</v>
      </c>
      <c r="E834" s="2" t="s">
        <v>142</v>
      </c>
      <c r="F834" s="2" t="s">
        <v>38</v>
      </c>
      <c r="G834" s="4" t="n">
        <v>7700</v>
      </c>
      <c r="H834" s="3" t="n">
        <v>2</v>
      </c>
      <c r="I834" s="5" t="n">
        <v>45195</v>
      </c>
      <c r="J834" s="2" t="s">
        <v>34</v>
      </c>
      <c r="K834" s="3" t="n">
        <v>1</v>
      </c>
      <c r="L834" s="4" t="n">
        <v>826.1</v>
      </c>
      <c r="M834" s="4" t="n">
        <v>0</v>
      </c>
      <c r="N834" s="3" t="n">
        <v>21</v>
      </c>
      <c r="O834" s="4" t="n">
        <v>39.75</v>
      </c>
      <c r="P834" s="3" t="n">
        <v>1</v>
      </c>
      <c r="Q834" s="4" t="n">
        <v>1500</v>
      </c>
      <c r="R834" s="4" t="n">
        <v>26.85</v>
      </c>
      <c r="S834" s="2"/>
      <c r="T834" s="2"/>
      <c r="U834" s="3" t="n">
        <v>498</v>
      </c>
      <c r="V834" s="3" t="n">
        <v>1</v>
      </c>
    </row>
    <row r="835" customFormat="false" ht="15" hidden="false" customHeight="false" outlineLevel="0" collapsed="false">
      <c r="A835" s="2" t="s">
        <v>906</v>
      </c>
      <c r="B835" s="3" t="n">
        <v>41</v>
      </c>
      <c r="C835" s="2" t="s">
        <v>23</v>
      </c>
      <c r="D835" s="2" t="s">
        <v>40</v>
      </c>
      <c r="E835" s="2" t="s">
        <v>96</v>
      </c>
      <c r="F835" s="2" t="s">
        <v>26</v>
      </c>
      <c r="G835" s="4" t="n">
        <v>65100</v>
      </c>
      <c r="H835" s="3" t="n">
        <v>9</v>
      </c>
      <c r="I835" s="5" t="n">
        <v>42684</v>
      </c>
      <c r="J835" s="2" t="s">
        <v>34</v>
      </c>
      <c r="K835" s="3" t="n">
        <v>2</v>
      </c>
      <c r="L835" s="4" t="n">
        <v>4812.61</v>
      </c>
      <c r="M835" s="4" t="n">
        <v>25137.99</v>
      </c>
      <c r="N835" s="3" t="n">
        <v>50</v>
      </c>
      <c r="O835" s="4" t="n">
        <v>64.76</v>
      </c>
      <c r="P835" s="3" t="n">
        <v>0</v>
      </c>
      <c r="Q835" s="4" t="n">
        <v>0</v>
      </c>
      <c r="R835" s="4" t="n">
        <v>0</v>
      </c>
      <c r="S835" s="4" t="n">
        <v>275000</v>
      </c>
      <c r="T835" s="4" t="n">
        <v>2035</v>
      </c>
      <c r="U835" s="3" t="n">
        <v>696</v>
      </c>
      <c r="V835" s="3" t="n">
        <v>0</v>
      </c>
    </row>
    <row r="836" customFormat="false" ht="15" hidden="false" customHeight="false" outlineLevel="0" collapsed="false">
      <c r="A836" s="2" t="s">
        <v>907</v>
      </c>
      <c r="B836" s="3" t="n">
        <v>35</v>
      </c>
      <c r="C836" s="2" t="s">
        <v>23</v>
      </c>
      <c r="D836" s="2" t="s">
        <v>67</v>
      </c>
      <c r="E836" s="2" t="s">
        <v>37</v>
      </c>
      <c r="F836" s="2" t="s">
        <v>38</v>
      </c>
      <c r="G836" s="4" t="n">
        <v>19700</v>
      </c>
      <c r="H836" s="3" t="n">
        <v>11</v>
      </c>
      <c r="I836" s="5" t="n">
        <v>42200</v>
      </c>
      <c r="J836" s="2" t="s">
        <v>27</v>
      </c>
      <c r="K836" s="3" t="n">
        <v>1</v>
      </c>
      <c r="L836" s="4" t="n">
        <v>995.43</v>
      </c>
      <c r="M836" s="4" t="n">
        <v>11336.17</v>
      </c>
      <c r="N836" s="3" t="n">
        <v>29</v>
      </c>
      <c r="O836" s="4" t="n">
        <v>41.31</v>
      </c>
      <c r="P836" s="3" t="n">
        <v>1</v>
      </c>
      <c r="Q836" s="4" t="n">
        <v>2000</v>
      </c>
      <c r="R836" s="4" t="n">
        <v>453.87</v>
      </c>
      <c r="S836" s="4" t="n">
        <v>0</v>
      </c>
      <c r="T836" s="4" t="n">
        <v>0</v>
      </c>
      <c r="U836" s="3" t="n">
        <v>635</v>
      </c>
      <c r="V836" s="3" t="n">
        <v>0</v>
      </c>
    </row>
    <row r="837" customFormat="false" ht="15" hidden="false" customHeight="false" outlineLevel="0" collapsed="false">
      <c r="A837" s="2" t="s">
        <v>908</v>
      </c>
      <c r="B837" s="3" t="n">
        <v>63</v>
      </c>
      <c r="C837" s="2" t="s">
        <v>23</v>
      </c>
      <c r="D837" s="2" t="s">
        <v>51</v>
      </c>
      <c r="E837" s="2" t="s">
        <v>93</v>
      </c>
      <c r="F837" s="2" t="s">
        <v>26</v>
      </c>
      <c r="G837" s="4" t="n">
        <v>4200</v>
      </c>
      <c r="H837" s="3" t="n">
        <v>6</v>
      </c>
      <c r="I837" s="5" t="n">
        <v>43878</v>
      </c>
      <c r="J837" s="2" t="s">
        <v>27</v>
      </c>
      <c r="K837" s="3" t="n">
        <v>1</v>
      </c>
      <c r="L837" s="4" t="n">
        <v>344.5</v>
      </c>
      <c r="M837" s="4" t="n">
        <v>0</v>
      </c>
      <c r="N837" s="3" t="n">
        <v>11</v>
      </c>
      <c r="O837" s="4" t="n">
        <v>47.77</v>
      </c>
      <c r="P837" s="3" t="n">
        <v>9</v>
      </c>
      <c r="Q837" s="4" t="n">
        <v>1000</v>
      </c>
      <c r="R837" s="4" t="n">
        <v>19.74</v>
      </c>
      <c r="S837" s="4" t="n">
        <v>0</v>
      </c>
      <c r="T837" s="4" t="n">
        <v>0</v>
      </c>
      <c r="U837" s="3" t="n">
        <v>509</v>
      </c>
      <c r="V837" s="3" t="n">
        <v>0</v>
      </c>
    </row>
    <row r="838" customFormat="false" ht="15" hidden="false" customHeight="false" outlineLevel="0" collapsed="false">
      <c r="A838" s="2" t="s">
        <v>909</v>
      </c>
      <c r="B838" s="3" t="n">
        <v>46</v>
      </c>
      <c r="C838" s="2" t="s">
        <v>29</v>
      </c>
      <c r="D838" s="2" t="s">
        <v>67</v>
      </c>
      <c r="E838" s="2" t="s">
        <v>37</v>
      </c>
      <c r="F838" s="2" t="s">
        <v>38</v>
      </c>
      <c r="G838" s="4" t="n">
        <v>42300</v>
      </c>
      <c r="H838" s="3" t="n">
        <v>8</v>
      </c>
      <c r="I838" s="5" t="n">
        <v>43080</v>
      </c>
      <c r="J838" s="2" t="s">
        <v>27</v>
      </c>
      <c r="K838" s="3" t="n">
        <v>1</v>
      </c>
      <c r="L838" s="4" t="n">
        <v>1270.92</v>
      </c>
      <c r="M838" s="4" t="n">
        <v>37396.07</v>
      </c>
      <c r="N838" s="3" t="n">
        <v>27</v>
      </c>
      <c r="O838" s="4" t="n">
        <v>37.61</v>
      </c>
      <c r="P838" s="3" t="n">
        <v>11</v>
      </c>
      <c r="Q838" s="4" t="n">
        <v>10000</v>
      </c>
      <c r="R838" s="4" t="n">
        <v>1618.63</v>
      </c>
      <c r="S838" s="4" t="n">
        <v>171000</v>
      </c>
      <c r="T838" s="4" t="n">
        <v>940</v>
      </c>
      <c r="U838" s="3" t="n">
        <v>650</v>
      </c>
      <c r="V838" s="3" t="n">
        <v>1</v>
      </c>
    </row>
    <row r="839" customFormat="false" ht="15" hidden="false" customHeight="false" outlineLevel="0" collapsed="false">
      <c r="A839" s="2" t="s">
        <v>910</v>
      </c>
      <c r="B839" s="3" t="n">
        <v>56</v>
      </c>
      <c r="C839" s="2" t="s">
        <v>23</v>
      </c>
      <c r="D839" s="2" t="s">
        <v>108</v>
      </c>
      <c r="E839" s="2" t="s">
        <v>63</v>
      </c>
      <c r="F839" s="2" t="s">
        <v>26</v>
      </c>
      <c r="G839" s="4" t="n">
        <v>52700</v>
      </c>
      <c r="H839" s="3" t="n">
        <v>29</v>
      </c>
      <c r="I839" s="2"/>
      <c r="J839" s="2" t="s">
        <v>46</v>
      </c>
      <c r="K839" s="3" t="n">
        <v>1</v>
      </c>
      <c r="L839" s="4" t="n">
        <v>2371.76</v>
      </c>
      <c r="M839" s="4" t="n">
        <v>64611.59</v>
      </c>
      <c r="N839" s="3" t="n">
        <v>34</v>
      </c>
      <c r="O839" s="4" t="n">
        <v>70.88</v>
      </c>
      <c r="P839" s="3" t="n">
        <v>2</v>
      </c>
      <c r="Q839" s="4" t="n">
        <v>10000</v>
      </c>
      <c r="R839" s="4" t="n">
        <v>3968.15</v>
      </c>
      <c r="S839" s="4" t="n">
        <v>83000</v>
      </c>
      <c r="T839" s="4" t="n">
        <v>622</v>
      </c>
      <c r="U839" s="3" t="n">
        <v>762</v>
      </c>
      <c r="V839" s="3" t="n">
        <v>0</v>
      </c>
    </row>
    <row r="840" customFormat="false" ht="15" hidden="false" customHeight="false" outlineLevel="0" collapsed="false">
      <c r="A840" s="2" t="s">
        <v>911</v>
      </c>
      <c r="B840" s="3" t="n">
        <v>0</v>
      </c>
      <c r="C840" s="2" t="s">
        <v>23</v>
      </c>
      <c r="D840" s="2" t="s">
        <v>62</v>
      </c>
      <c r="E840" s="2" t="s">
        <v>37</v>
      </c>
      <c r="F840" s="2" t="s">
        <v>26</v>
      </c>
      <c r="G840" s="4" t="n">
        <v>37500</v>
      </c>
      <c r="H840" s="3" t="n">
        <v>1</v>
      </c>
      <c r="I840" s="5" t="n">
        <v>45797</v>
      </c>
      <c r="J840" s="2" t="s">
        <v>34</v>
      </c>
      <c r="K840" s="3" t="n">
        <v>1</v>
      </c>
      <c r="L840" s="4" t="n">
        <v>5491.38</v>
      </c>
      <c r="M840" s="4" t="n">
        <v>0</v>
      </c>
      <c r="N840" s="3" t="n">
        <v>42</v>
      </c>
      <c r="O840" s="4" t="n">
        <v>33.83</v>
      </c>
      <c r="P840" s="3" t="n">
        <v>1</v>
      </c>
      <c r="Q840" s="4" t="n">
        <v>7500</v>
      </c>
      <c r="R840" s="4" t="n">
        <v>1274.77</v>
      </c>
      <c r="S840" s="4" t="n">
        <v>99000</v>
      </c>
      <c r="T840" s="4" t="n">
        <v>736</v>
      </c>
      <c r="U840" s="3" t="n">
        <v>589</v>
      </c>
      <c r="V840" s="3" t="n">
        <v>0</v>
      </c>
    </row>
    <row r="841" customFormat="false" ht="15" hidden="false" customHeight="false" outlineLevel="0" collapsed="false">
      <c r="A841" s="2" t="s">
        <v>912</v>
      </c>
      <c r="B841" s="3" t="n">
        <v>62</v>
      </c>
      <c r="C841" s="2" t="s">
        <v>29</v>
      </c>
      <c r="D841" s="2" t="s">
        <v>62</v>
      </c>
      <c r="E841" s="2" t="s">
        <v>49</v>
      </c>
      <c r="F841" s="2" t="s">
        <v>26</v>
      </c>
      <c r="G841" s="4" t="n">
        <v>39700</v>
      </c>
      <c r="H841" s="3" t="n">
        <v>20</v>
      </c>
      <c r="I841" s="5" t="n">
        <v>38761</v>
      </c>
      <c r="J841" s="2" t="s">
        <v>34</v>
      </c>
      <c r="K841" s="3" t="n">
        <v>3</v>
      </c>
      <c r="L841" s="4" t="n">
        <v>12517.72</v>
      </c>
      <c r="M841" s="4" t="n">
        <v>142763.22</v>
      </c>
      <c r="N841" s="3" t="n">
        <v>37</v>
      </c>
      <c r="O841" s="4" t="n">
        <v>38.02</v>
      </c>
      <c r="P841" s="3" t="n">
        <v>2</v>
      </c>
      <c r="Q841" s="4" t="n">
        <v>4000</v>
      </c>
      <c r="R841" s="4" t="n">
        <v>2527.63</v>
      </c>
      <c r="S841" s="2"/>
      <c r="T841" s="2"/>
      <c r="U841" s="3" t="n">
        <v>683</v>
      </c>
      <c r="V841" s="3" t="n">
        <v>0</v>
      </c>
    </row>
    <row r="842" customFormat="false" ht="15" hidden="false" customHeight="false" outlineLevel="0" collapsed="false">
      <c r="A842" s="2" t="s">
        <v>913</v>
      </c>
      <c r="B842" s="3" t="n">
        <v>49</v>
      </c>
      <c r="C842" s="2" t="s">
        <v>29</v>
      </c>
      <c r="D842" s="2" t="s">
        <v>40</v>
      </c>
      <c r="E842" s="2" t="s">
        <v>37</v>
      </c>
      <c r="F842" s="2" t="s">
        <v>26</v>
      </c>
      <c r="G842" s="4" t="n">
        <v>29300</v>
      </c>
      <c r="H842" s="3" t="n">
        <v>26</v>
      </c>
      <c r="I842" s="5" t="n">
        <v>36591</v>
      </c>
      <c r="J842" s="2" t="s">
        <v>34</v>
      </c>
      <c r="K842" s="3" t="n">
        <v>3</v>
      </c>
      <c r="L842" s="4" t="n">
        <v>3053.58</v>
      </c>
      <c r="M842" s="4" t="n">
        <v>0</v>
      </c>
      <c r="N842" s="3" t="n">
        <v>31</v>
      </c>
      <c r="O842" s="4" t="n">
        <v>60.36</v>
      </c>
      <c r="P842" s="3" t="n">
        <v>1</v>
      </c>
      <c r="Q842" s="4" t="n">
        <v>3500</v>
      </c>
      <c r="R842" s="4" t="n">
        <v>342.18</v>
      </c>
      <c r="S842" s="4" t="n">
        <v>89000</v>
      </c>
      <c r="T842" s="4" t="n">
        <v>592</v>
      </c>
      <c r="U842" s="3" t="n">
        <v>707</v>
      </c>
      <c r="V842" s="2"/>
    </row>
    <row r="843" customFormat="false" ht="15" hidden="false" customHeight="false" outlineLevel="0" collapsed="false">
      <c r="A843" s="2" t="s">
        <v>914</v>
      </c>
      <c r="B843" s="3" t="n">
        <v>18</v>
      </c>
      <c r="C843" s="2" t="s">
        <v>29</v>
      </c>
      <c r="D843" s="2" t="s">
        <v>44</v>
      </c>
      <c r="E843" s="2" t="s">
        <v>52</v>
      </c>
      <c r="F843" s="2" t="s">
        <v>26</v>
      </c>
      <c r="G843" s="4" t="n">
        <v>27800</v>
      </c>
      <c r="H843" s="3" t="n">
        <v>0</v>
      </c>
      <c r="I843" s="5" t="n">
        <v>46247</v>
      </c>
      <c r="J843" s="2" t="s">
        <v>34</v>
      </c>
      <c r="K843" s="3" t="n">
        <v>2</v>
      </c>
      <c r="L843" s="4" t="n">
        <v>2981.84</v>
      </c>
      <c r="M843" s="4" t="n">
        <v>4700.84</v>
      </c>
      <c r="N843" s="3" t="n">
        <v>33</v>
      </c>
      <c r="O843" s="4" t="n">
        <v>79.69</v>
      </c>
      <c r="P843" s="3" t="n">
        <v>2</v>
      </c>
      <c r="Q843" s="4" t="n">
        <v>0</v>
      </c>
      <c r="R843" s="4" t="n">
        <v>0</v>
      </c>
      <c r="S843" s="4" t="n">
        <v>0</v>
      </c>
      <c r="T843" s="4" t="n">
        <v>0</v>
      </c>
      <c r="U843" s="3" t="n">
        <v>648</v>
      </c>
      <c r="V843" s="3" t="n">
        <v>0</v>
      </c>
    </row>
    <row r="844" customFormat="false" ht="15" hidden="false" customHeight="false" outlineLevel="0" collapsed="false">
      <c r="A844" s="2" t="s">
        <v>915</v>
      </c>
      <c r="B844" s="3" t="n">
        <v>68</v>
      </c>
      <c r="C844" s="2" t="s">
        <v>29</v>
      </c>
      <c r="D844" s="2" t="s">
        <v>48</v>
      </c>
      <c r="E844" s="2" t="s">
        <v>41</v>
      </c>
      <c r="F844" s="2" t="s">
        <v>26</v>
      </c>
      <c r="G844" s="4" t="n">
        <v>17900</v>
      </c>
      <c r="H844" s="3" t="n">
        <v>21</v>
      </c>
      <c r="I844" s="5" t="n">
        <v>38355</v>
      </c>
      <c r="J844" s="2" t="s">
        <v>27</v>
      </c>
      <c r="K844" s="3" t="n">
        <v>2</v>
      </c>
      <c r="L844" s="4" t="n">
        <v>2453.82</v>
      </c>
      <c r="M844" s="2"/>
      <c r="N844" s="3" t="n">
        <v>0</v>
      </c>
      <c r="O844" s="2"/>
      <c r="P844" s="3" t="n">
        <v>0</v>
      </c>
      <c r="Q844" s="4" t="n">
        <v>3500</v>
      </c>
      <c r="R844" s="4" t="n">
        <v>352.36</v>
      </c>
      <c r="S844" s="4" t="n">
        <v>0</v>
      </c>
      <c r="T844" s="4" t="n">
        <v>0</v>
      </c>
      <c r="U844" s="3" t="n">
        <v>612</v>
      </c>
      <c r="V844" s="3" t="n">
        <v>0</v>
      </c>
    </row>
    <row r="845" customFormat="false" ht="15" hidden="false" customHeight="false" outlineLevel="0" collapsed="false">
      <c r="A845" s="2" t="s">
        <v>916</v>
      </c>
      <c r="B845" s="3" t="n">
        <v>30</v>
      </c>
      <c r="C845" s="2" t="s">
        <v>23</v>
      </c>
      <c r="D845" s="2" t="s">
        <v>40</v>
      </c>
      <c r="E845" s="2" t="s">
        <v>37</v>
      </c>
      <c r="F845" s="2" t="s">
        <v>26</v>
      </c>
      <c r="G845" s="4" t="n">
        <v>34000</v>
      </c>
      <c r="H845" s="3" t="n">
        <v>3</v>
      </c>
      <c r="I845" s="5" t="n">
        <v>44912</v>
      </c>
      <c r="J845" s="2" t="s">
        <v>34</v>
      </c>
      <c r="K845" s="3" t="n">
        <v>1</v>
      </c>
      <c r="L845" s="4" t="n">
        <v>4533.31</v>
      </c>
      <c r="M845" s="4" t="n">
        <v>7049.06</v>
      </c>
      <c r="N845" s="3" t="n">
        <v>0</v>
      </c>
      <c r="O845" s="2"/>
      <c r="P845" s="3" t="n">
        <v>0</v>
      </c>
      <c r="Q845" s="4" t="n">
        <v>7000</v>
      </c>
      <c r="R845" s="4" t="n">
        <v>308.07</v>
      </c>
      <c r="S845" s="2"/>
      <c r="T845" s="2"/>
      <c r="U845" s="3" t="n">
        <v>645</v>
      </c>
      <c r="V845" s="2"/>
    </row>
    <row r="846" customFormat="false" ht="15" hidden="false" customHeight="false" outlineLevel="0" collapsed="false">
      <c r="A846" s="2" t="s">
        <v>917</v>
      </c>
      <c r="B846" s="3" t="n">
        <v>50</v>
      </c>
      <c r="C846" s="2" t="s">
        <v>23</v>
      </c>
      <c r="D846" s="2" t="s">
        <v>56</v>
      </c>
      <c r="E846" s="2" t="s">
        <v>52</v>
      </c>
      <c r="F846" s="2" t="s">
        <v>26</v>
      </c>
      <c r="G846" s="4" t="n">
        <v>17800</v>
      </c>
      <c r="H846" s="3" t="n">
        <v>5</v>
      </c>
      <c r="I846" s="5" t="n">
        <v>44390</v>
      </c>
      <c r="J846" s="2" t="s">
        <v>46</v>
      </c>
      <c r="K846" s="3" t="n">
        <v>1</v>
      </c>
      <c r="L846" s="4" t="n">
        <v>1235.38</v>
      </c>
      <c r="M846" s="4" t="n">
        <v>8171.86</v>
      </c>
      <c r="N846" s="3" t="n">
        <v>19</v>
      </c>
      <c r="O846" s="4" t="n">
        <v>34.2</v>
      </c>
      <c r="P846" s="3" t="n">
        <v>6</v>
      </c>
      <c r="Q846" s="4" t="n">
        <v>4000</v>
      </c>
      <c r="R846" s="4" t="n">
        <v>1252.57</v>
      </c>
      <c r="S846" s="4" t="n">
        <v>44000</v>
      </c>
      <c r="T846" s="4" t="n">
        <v>241</v>
      </c>
      <c r="U846" s="3" t="n">
        <v>562</v>
      </c>
      <c r="V846" s="3" t="n">
        <v>0</v>
      </c>
    </row>
    <row r="847" customFormat="false" ht="15" hidden="false" customHeight="false" outlineLevel="0" collapsed="false">
      <c r="A847" s="2" t="s">
        <v>918</v>
      </c>
      <c r="B847" s="3" t="n">
        <v>55</v>
      </c>
      <c r="C847" s="2" t="s">
        <v>23</v>
      </c>
      <c r="D847" s="2" t="s">
        <v>51</v>
      </c>
      <c r="E847" s="2" t="s">
        <v>52</v>
      </c>
      <c r="F847" s="2" t="s">
        <v>26</v>
      </c>
      <c r="G847" s="4" t="n">
        <v>19300</v>
      </c>
      <c r="H847" s="3" t="n">
        <v>3</v>
      </c>
      <c r="I847" s="5" t="n">
        <v>44947</v>
      </c>
      <c r="J847" s="2" t="s">
        <v>27</v>
      </c>
      <c r="K847" s="3" t="n">
        <v>1</v>
      </c>
      <c r="L847" s="4" t="n">
        <v>1000.45</v>
      </c>
      <c r="M847" s="4" t="n">
        <v>11797.77</v>
      </c>
      <c r="N847" s="3" t="n">
        <v>17</v>
      </c>
      <c r="O847" s="4" t="n">
        <v>42.6</v>
      </c>
      <c r="P847" s="3" t="n">
        <v>7</v>
      </c>
      <c r="Q847" s="2"/>
      <c r="R847" s="2"/>
      <c r="S847" s="4" t="n">
        <v>0</v>
      </c>
      <c r="T847" s="4" t="n">
        <v>0</v>
      </c>
      <c r="U847" s="3" t="n">
        <v>723</v>
      </c>
      <c r="V847" s="3" t="n">
        <v>0</v>
      </c>
    </row>
    <row r="848" customFormat="false" ht="15" hidden="false" customHeight="false" outlineLevel="0" collapsed="false">
      <c r="A848" s="2" t="s">
        <v>919</v>
      </c>
      <c r="B848" s="3" t="n">
        <v>70</v>
      </c>
      <c r="C848" s="2" t="s">
        <v>29</v>
      </c>
      <c r="D848" s="2" t="s">
        <v>108</v>
      </c>
      <c r="E848" s="2" t="s">
        <v>41</v>
      </c>
      <c r="F848" s="2" t="s">
        <v>26</v>
      </c>
      <c r="G848" s="4" t="n">
        <v>15200</v>
      </c>
      <c r="H848" s="3" t="n">
        <v>12</v>
      </c>
      <c r="I848" s="5" t="n">
        <v>41752</v>
      </c>
      <c r="J848" s="2" t="s">
        <v>27</v>
      </c>
      <c r="K848" s="3" t="n">
        <v>4</v>
      </c>
      <c r="L848" s="4" t="n">
        <v>5476.84</v>
      </c>
      <c r="M848" s="2"/>
      <c r="N848" s="3" t="n">
        <v>17</v>
      </c>
      <c r="O848" s="4" t="n">
        <v>33.52</v>
      </c>
      <c r="P848" s="3" t="n">
        <v>6</v>
      </c>
      <c r="Q848" s="4" t="n">
        <v>2500</v>
      </c>
      <c r="R848" s="4" t="n">
        <v>1226.31</v>
      </c>
      <c r="S848" s="2"/>
      <c r="T848" s="2"/>
      <c r="U848" s="3" t="n">
        <v>615</v>
      </c>
      <c r="V848" s="2"/>
    </row>
    <row r="849" customFormat="false" ht="15" hidden="false" customHeight="false" outlineLevel="0" collapsed="false">
      <c r="A849" s="2" t="s">
        <v>920</v>
      </c>
      <c r="B849" s="3" t="n">
        <v>32</v>
      </c>
      <c r="C849" s="2" t="s">
        <v>29</v>
      </c>
      <c r="D849" s="2" t="s">
        <v>54</v>
      </c>
      <c r="E849" s="2" t="s">
        <v>49</v>
      </c>
      <c r="F849" s="2" t="s">
        <v>60</v>
      </c>
      <c r="G849" s="4" t="n">
        <v>38400</v>
      </c>
      <c r="H849" s="3" t="n">
        <v>3</v>
      </c>
      <c r="I849" s="5" t="n">
        <v>45169</v>
      </c>
      <c r="J849" s="2" t="s">
        <v>34</v>
      </c>
      <c r="K849" s="3" t="n">
        <v>1</v>
      </c>
      <c r="L849" s="4" t="n">
        <v>11186.16</v>
      </c>
      <c r="M849" s="4" t="n">
        <v>10212.76</v>
      </c>
      <c r="N849" s="3" t="n">
        <v>29</v>
      </c>
      <c r="O849" s="4" t="n">
        <v>24.7</v>
      </c>
      <c r="P849" s="3" t="n">
        <v>1</v>
      </c>
      <c r="Q849" s="4" t="n">
        <v>4500</v>
      </c>
      <c r="R849" s="4" t="n">
        <v>1153.12</v>
      </c>
      <c r="S849" s="4" t="n">
        <v>0</v>
      </c>
      <c r="T849" s="4" t="n">
        <v>0</v>
      </c>
      <c r="U849" s="3" t="n">
        <v>674</v>
      </c>
      <c r="V849" s="3" t="n">
        <v>0</v>
      </c>
    </row>
    <row r="850" customFormat="false" ht="15" hidden="false" customHeight="false" outlineLevel="0" collapsed="false">
      <c r="A850" s="2" t="s">
        <v>921</v>
      </c>
      <c r="B850" s="3" t="n">
        <v>53</v>
      </c>
      <c r="C850" s="2" t="s">
        <v>29</v>
      </c>
      <c r="D850" s="2" t="s">
        <v>54</v>
      </c>
      <c r="E850" s="2" t="s">
        <v>37</v>
      </c>
      <c r="F850" s="2" t="s">
        <v>103</v>
      </c>
      <c r="G850" s="4" t="n">
        <v>26200</v>
      </c>
      <c r="H850" s="3" t="n">
        <v>18</v>
      </c>
      <c r="I850" s="5" t="n">
        <v>39363</v>
      </c>
      <c r="J850" s="2" t="s">
        <v>27</v>
      </c>
      <c r="K850" s="3" t="n">
        <v>3</v>
      </c>
      <c r="L850" s="4" t="n">
        <v>603.38</v>
      </c>
      <c r="M850" s="4" t="n">
        <v>23078.68</v>
      </c>
      <c r="N850" s="3" t="n">
        <v>13</v>
      </c>
      <c r="O850" s="4" t="n">
        <v>46.59</v>
      </c>
      <c r="P850" s="3" t="n">
        <v>4</v>
      </c>
      <c r="Q850" s="2"/>
      <c r="R850" s="2"/>
      <c r="S850" s="4" t="n">
        <v>0</v>
      </c>
      <c r="T850" s="4" t="n">
        <v>0</v>
      </c>
      <c r="U850" s="3" t="n">
        <v>725</v>
      </c>
      <c r="V850" s="3" t="n">
        <v>0</v>
      </c>
    </row>
    <row r="851" customFormat="false" ht="15" hidden="false" customHeight="false" outlineLevel="0" collapsed="false">
      <c r="A851" s="2" t="s">
        <v>922</v>
      </c>
      <c r="B851" s="3" t="n">
        <v>0</v>
      </c>
      <c r="C851" s="2" t="s">
        <v>23</v>
      </c>
      <c r="D851" s="2" t="s">
        <v>62</v>
      </c>
      <c r="E851" s="2" t="s">
        <v>25</v>
      </c>
      <c r="F851" s="2" t="s">
        <v>103</v>
      </c>
      <c r="G851" s="4" t="n">
        <v>29500</v>
      </c>
      <c r="H851" s="3" t="n">
        <v>6</v>
      </c>
      <c r="I851" s="5" t="n">
        <v>43931</v>
      </c>
      <c r="J851" s="2" t="s">
        <v>27</v>
      </c>
      <c r="K851" s="3" t="n">
        <v>2</v>
      </c>
      <c r="L851" s="4" t="n">
        <v>1273.35</v>
      </c>
      <c r="M851" s="4" t="n">
        <v>6097.06</v>
      </c>
      <c r="N851" s="3" t="n">
        <v>22</v>
      </c>
      <c r="O851" s="4" t="n">
        <v>41.29</v>
      </c>
      <c r="P851" s="3" t="n">
        <v>4</v>
      </c>
      <c r="Q851" s="4" t="n">
        <v>0</v>
      </c>
      <c r="R851" s="4" t="n">
        <v>0</v>
      </c>
      <c r="S851" s="4" t="n">
        <v>90000</v>
      </c>
      <c r="T851" s="4" t="n">
        <v>561</v>
      </c>
      <c r="U851" s="3" t="n">
        <v>656</v>
      </c>
      <c r="V851" s="2"/>
    </row>
    <row r="852" customFormat="false" ht="15" hidden="false" customHeight="false" outlineLevel="0" collapsed="false">
      <c r="A852" s="2" t="s">
        <v>923</v>
      </c>
      <c r="B852" s="3" t="n">
        <v>76</v>
      </c>
      <c r="C852" s="2" t="s">
        <v>29</v>
      </c>
      <c r="D852" s="2" t="s">
        <v>67</v>
      </c>
      <c r="E852" s="2" t="s">
        <v>41</v>
      </c>
      <c r="F852" s="2" t="s">
        <v>103</v>
      </c>
      <c r="G852" s="4" t="n">
        <v>20600</v>
      </c>
      <c r="H852" s="3" t="n">
        <v>17</v>
      </c>
      <c r="I852" s="5" t="n">
        <v>39829</v>
      </c>
      <c r="J852" s="2" t="s">
        <v>27</v>
      </c>
      <c r="K852" s="3" t="n">
        <v>4</v>
      </c>
      <c r="L852" s="4" t="n">
        <v>1568.23</v>
      </c>
      <c r="M852" s="4" t="n">
        <v>37833.68</v>
      </c>
      <c r="N852" s="3" t="n">
        <v>19</v>
      </c>
      <c r="O852" s="4" t="n">
        <v>37.94</v>
      </c>
      <c r="P852" s="3" t="n">
        <v>5</v>
      </c>
      <c r="Q852" s="4" t="n">
        <v>3000</v>
      </c>
      <c r="R852" s="4" t="n">
        <v>408.81</v>
      </c>
      <c r="S852" s="4" t="n">
        <v>0</v>
      </c>
      <c r="T852" s="4" t="n">
        <v>0</v>
      </c>
      <c r="U852" s="3" t="n">
        <v>742</v>
      </c>
      <c r="V852" s="2"/>
    </row>
    <row r="853" customFormat="false" ht="15" hidden="false" customHeight="false" outlineLevel="0" collapsed="false">
      <c r="A853" s="2" t="s">
        <v>924</v>
      </c>
      <c r="B853" s="3" t="n">
        <v>48</v>
      </c>
      <c r="C853" s="2" t="s">
        <v>29</v>
      </c>
      <c r="D853" s="2" t="s">
        <v>40</v>
      </c>
      <c r="E853" s="2" t="s">
        <v>25</v>
      </c>
      <c r="F853" s="2" t="s">
        <v>26</v>
      </c>
      <c r="G853" s="4" t="n">
        <v>19500</v>
      </c>
      <c r="H853" s="3" t="n">
        <v>14</v>
      </c>
      <c r="I853" s="5" t="n">
        <v>40876</v>
      </c>
      <c r="J853" s="2" t="s">
        <v>27</v>
      </c>
      <c r="K853" s="3" t="n">
        <v>3</v>
      </c>
      <c r="L853" s="4" t="n">
        <v>844.29</v>
      </c>
      <c r="M853" s="4" t="n">
        <v>0</v>
      </c>
      <c r="N853" s="3" t="n">
        <v>15</v>
      </c>
      <c r="O853" s="4" t="n">
        <v>38.74</v>
      </c>
      <c r="P853" s="3" t="n">
        <v>0</v>
      </c>
      <c r="Q853" s="4" t="n">
        <v>4500</v>
      </c>
      <c r="R853" s="4" t="n">
        <v>1771.48</v>
      </c>
      <c r="S853" s="4" t="n">
        <v>70000</v>
      </c>
      <c r="T853" s="4" t="n">
        <v>334</v>
      </c>
      <c r="U853" s="3" t="n">
        <v>596</v>
      </c>
      <c r="V853" s="2"/>
    </row>
    <row r="854" customFormat="false" ht="15" hidden="false" customHeight="false" outlineLevel="0" collapsed="false">
      <c r="A854" s="2" t="s">
        <v>925</v>
      </c>
      <c r="B854" s="3" t="n">
        <v>38</v>
      </c>
      <c r="C854" s="2" t="s">
        <v>29</v>
      </c>
      <c r="D854" s="2" t="s">
        <v>62</v>
      </c>
      <c r="E854" s="2" t="s">
        <v>37</v>
      </c>
      <c r="F854" s="2" t="s">
        <v>26</v>
      </c>
      <c r="G854" s="4" t="n">
        <v>40000</v>
      </c>
      <c r="H854" s="3" t="n">
        <v>1</v>
      </c>
      <c r="I854" s="5" t="n">
        <v>45911</v>
      </c>
      <c r="J854" s="2" t="s">
        <v>34</v>
      </c>
      <c r="K854" s="3" t="n">
        <v>1</v>
      </c>
      <c r="L854" s="4" t="n">
        <v>7264.01</v>
      </c>
      <c r="M854" s="4" t="n">
        <v>9534.76</v>
      </c>
      <c r="N854" s="3" t="n">
        <v>44</v>
      </c>
      <c r="O854" s="4" t="n">
        <v>48.18</v>
      </c>
      <c r="P854" s="3" t="n">
        <v>1</v>
      </c>
      <c r="Q854" s="4" t="n">
        <v>5500</v>
      </c>
      <c r="R854" s="4" t="n">
        <v>2200.37</v>
      </c>
      <c r="S854" s="2"/>
      <c r="T854" s="2"/>
      <c r="U854" s="3" t="n">
        <v>645</v>
      </c>
      <c r="V854" s="3" t="n">
        <v>1</v>
      </c>
    </row>
    <row r="855" customFormat="false" ht="15" hidden="false" customHeight="false" outlineLevel="0" collapsed="false">
      <c r="A855" s="2" t="s">
        <v>926</v>
      </c>
      <c r="B855" s="3" t="n">
        <v>32</v>
      </c>
      <c r="C855" s="2" t="s">
        <v>23</v>
      </c>
      <c r="D855" s="2" t="s">
        <v>62</v>
      </c>
      <c r="E855" s="2" t="s">
        <v>37</v>
      </c>
      <c r="F855" s="2" t="s">
        <v>26</v>
      </c>
      <c r="G855" s="2"/>
      <c r="H855" s="3" t="n">
        <v>7</v>
      </c>
      <c r="I855" s="5" t="n">
        <v>43553</v>
      </c>
      <c r="J855" s="2" t="s">
        <v>34</v>
      </c>
      <c r="K855" s="3" t="n">
        <v>3</v>
      </c>
      <c r="L855" s="4" t="n">
        <v>4678.61</v>
      </c>
      <c r="M855" s="4" t="n">
        <v>0</v>
      </c>
      <c r="N855" s="3" t="n">
        <v>23</v>
      </c>
      <c r="O855" s="4" t="n">
        <v>81.96</v>
      </c>
      <c r="P855" s="3" t="n">
        <v>1</v>
      </c>
      <c r="Q855" s="4" t="n">
        <v>4000</v>
      </c>
      <c r="R855" s="4" t="n">
        <v>1414.96</v>
      </c>
      <c r="S855" s="2"/>
      <c r="T855" s="2"/>
      <c r="U855" s="3" t="n">
        <v>595</v>
      </c>
      <c r="V855" s="3" t="n">
        <v>0</v>
      </c>
    </row>
    <row r="856" customFormat="false" ht="15" hidden="false" customHeight="false" outlineLevel="0" collapsed="false">
      <c r="A856" s="2" t="s">
        <v>927</v>
      </c>
      <c r="B856" s="2"/>
      <c r="C856" s="2" t="s">
        <v>23</v>
      </c>
      <c r="D856" s="2" t="s">
        <v>98</v>
      </c>
      <c r="E856" s="2" t="s">
        <v>31</v>
      </c>
      <c r="F856" s="2" t="s">
        <v>103</v>
      </c>
      <c r="G856" s="4" t="n">
        <v>64100</v>
      </c>
      <c r="H856" s="3" t="n">
        <v>24</v>
      </c>
      <c r="I856" s="5" t="n">
        <v>37505</v>
      </c>
      <c r="J856" s="2" t="s">
        <v>27</v>
      </c>
      <c r="K856" s="3" t="n">
        <v>3</v>
      </c>
      <c r="L856" s="4" t="n">
        <v>10657.46</v>
      </c>
      <c r="M856" s="4" t="n">
        <v>38878.08</v>
      </c>
      <c r="N856" s="3" t="n">
        <v>28</v>
      </c>
      <c r="O856" s="4" t="n">
        <v>102.61</v>
      </c>
      <c r="P856" s="3" t="n">
        <v>2</v>
      </c>
      <c r="Q856" s="4" t="n">
        <v>9000</v>
      </c>
      <c r="R856" s="4" t="n">
        <v>1126.62</v>
      </c>
      <c r="S856" s="4" t="n">
        <v>0</v>
      </c>
      <c r="T856" s="4" t="n">
        <v>0</v>
      </c>
      <c r="U856" s="3" t="n">
        <v>763</v>
      </c>
      <c r="V856" s="3" t="n">
        <v>0</v>
      </c>
    </row>
    <row r="857" customFormat="false" ht="15" hidden="false" customHeight="false" outlineLevel="0" collapsed="false">
      <c r="A857" s="2" t="s">
        <v>928</v>
      </c>
      <c r="B857" s="3" t="n">
        <v>47</v>
      </c>
      <c r="C857" s="2" t="s">
        <v>23</v>
      </c>
      <c r="D857" s="2" t="s">
        <v>56</v>
      </c>
      <c r="E857" s="2" t="s">
        <v>25</v>
      </c>
      <c r="F857" s="2" t="s">
        <v>26</v>
      </c>
      <c r="G857" s="4" t="n">
        <v>30900</v>
      </c>
      <c r="H857" s="3" t="n">
        <v>14</v>
      </c>
      <c r="I857" s="5" t="n">
        <v>40816</v>
      </c>
      <c r="J857" s="2" t="s">
        <v>27</v>
      </c>
      <c r="K857" s="3" t="n">
        <v>5</v>
      </c>
      <c r="L857" s="4" t="n">
        <v>4501.69</v>
      </c>
      <c r="M857" s="4" t="n">
        <v>0</v>
      </c>
      <c r="N857" s="3" t="n">
        <v>22</v>
      </c>
      <c r="O857" s="4" t="n">
        <v>79.85</v>
      </c>
      <c r="P857" s="3" t="n">
        <v>3</v>
      </c>
      <c r="Q857" s="4" t="n">
        <v>4000</v>
      </c>
      <c r="R857" s="4" t="n">
        <v>1534.91</v>
      </c>
      <c r="S857" s="4" t="n">
        <v>0</v>
      </c>
      <c r="T857" s="4" t="n">
        <v>0</v>
      </c>
      <c r="U857" s="3" t="n">
        <v>637</v>
      </c>
      <c r="V857" s="3" t="n">
        <v>1</v>
      </c>
    </row>
    <row r="858" customFormat="false" ht="15" hidden="false" customHeight="false" outlineLevel="0" collapsed="false">
      <c r="A858" s="2" t="s">
        <v>929</v>
      </c>
      <c r="B858" s="3" t="n">
        <v>62</v>
      </c>
      <c r="C858" s="2" t="s">
        <v>23</v>
      </c>
      <c r="D858" s="2" t="s">
        <v>56</v>
      </c>
      <c r="E858" s="2" t="s">
        <v>63</v>
      </c>
      <c r="F858" s="2" t="s">
        <v>26</v>
      </c>
      <c r="G858" s="4" t="n">
        <v>111800</v>
      </c>
      <c r="H858" s="3" t="n">
        <v>9</v>
      </c>
      <c r="I858" s="5" t="n">
        <v>42672</v>
      </c>
      <c r="J858" s="2" t="s">
        <v>46</v>
      </c>
      <c r="K858" s="3" t="n">
        <v>2</v>
      </c>
      <c r="L858" s="4" t="n">
        <v>20603.02</v>
      </c>
      <c r="M858" s="4" t="n">
        <v>0</v>
      </c>
      <c r="N858" s="3" t="n">
        <v>58</v>
      </c>
      <c r="O858" s="4" t="n">
        <v>108.88</v>
      </c>
      <c r="P858" s="3" t="n">
        <v>4</v>
      </c>
      <c r="Q858" s="2"/>
      <c r="R858" s="2"/>
      <c r="S858" s="2"/>
      <c r="T858" s="2"/>
      <c r="U858" s="3" t="n">
        <v>619</v>
      </c>
      <c r="V858" s="3" t="n">
        <v>1</v>
      </c>
    </row>
    <row r="859" customFormat="false" ht="15" hidden="false" customHeight="false" outlineLevel="0" collapsed="false">
      <c r="A859" s="2" t="s">
        <v>930</v>
      </c>
      <c r="B859" s="3" t="n">
        <v>55</v>
      </c>
      <c r="C859" s="2" t="s">
        <v>23</v>
      </c>
      <c r="D859" s="2" t="s">
        <v>40</v>
      </c>
      <c r="E859" s="2" t="s">
        <v>37</v>
      </c>
      <c r="F859" s="2" t="s">
        <v>26</v>
      </c>
      <c r="G859" s="4" t="n">
        <v>36400</v>
      </c>
      <c r="H859" s="3" t="n">
        <v>17</v>
      </c>
      <c r="I859" s="5" t="n">
        <v>39813</v>
      </c>
      <c r="J859" s="2" t="s">
        <v>34</v>
      </c>
      <c r="K859" s="3" t="n">
        <v>3</v>
      </c>
      <c r="L859" s="4" t="n">
        <v>1424.21</v>
      </c>
      <c r="M859" s="4" t="n">
        <v>64597.19</v>
      </c>
      <c r="N859" s="3" t="n">
        <v>30</v>
      </c>
      <c r="O859" s="4" t="n">
        <v>64.53</v>
      </c>
      <c r="P859" s="3" t="n">
        <v>0</v>
      </c>
      <c r="Q859" s="4" t="n">
        <v>6000</v>
      </c>
      <c r="R859" s="4" t="n">
        <v>827.6</v>
      </c>
      <c r="S859" s="4" t="n">
        <v>0</v>
      </c>
      <c r="T859" s="4" t="n">
        <v>0</v>
      </c>
      <c r="U859" s="3" t="n">
        <v>610</v>
      </c>
      <c r="V859" s="2"/>
    </row>
    <row r="860" customFormat="false" ht="15" hidden="false" customHeight="false" outlineLevel="0" collapsed="false">
      <c r="A860" s="2" t="s">
        <v>931</v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customFormat="false" ht="15" hidden="false" customHeight="false" outlineLevel="0" collapsed="false">
      <c r="A861" s="2" t="s">
        <v>932</v>
      </c>
      <c r="B861" s="3" t="n">
        <v>46</v>
      </c>
      <c r="C861" s="2" t="s">
        <v>23</v>
      </c>
      <c r="D861" s="2" t="s">
        <v>54</v>
      </c>
      <c r="E861" s="2" t="s">
        <v>63</v>
      </c>
      <c r="F861" s="2" t="s">
        <v>60</v>
      </c>
      <c r="G861" s="4" t="n">
        <v>41800</v>
      </c>
      <c r="H861" s="3" t="n">
        <v>1</v>
      </c>
      <c r="I861" s="5" t="n">
        <v>45899</v>
      </c>
      <c r="J861" s="2" t="s">
        <v>27</v>
      </c>
      <c r="K861" s="3" t="n">
        <v>4</v>
      </c>
      <c r="L861" s="4" t="n">
        <v>3045.87</v>
      </c>
      <c r="M861" s="2"/>
      <c r="N861" s="3" t="n">
        <v>31</v>
      </c>
      <c r="O861" s="4" t="n">
        <v>53.38</v>
      </c>
      <c r="P861" s="3" t="n">
        <v>2</v>
      </c>
      <c r="Q861" s="4" t="n">
        <v>0</v>
      </c>
      <c r="R861" s="4" t="n">
        <v>0</v>
      </c>
      <c r="S861" s="2"/>
      <c r="T861" s="2"/>
      <c r="U861" s="3" t="n">
        <v>567</v>
      </c>
      <c r="V861" s="3" t="n">
        <v>0</v>
      </c>
    </row>
    <row r="862" customFormat="false" ht="15" hidden="false" customHeight="false" outlineLevel="0" collapsed="false">
      <c r="A862" s="2" t="s">
        <v>933</v>
      </c>
      <c r="B862" s="3" t="n">
        <v>63</v>
      </c>
      <c r="C862" s="2" t="s">
        <v>29</v>
      </c>
      <c r="D862" s="2" t="s">
        <v>100</v>
      </c>
      <c r="E862" s="2" t="s">
        <v>96</v>
      </c>
      <c r="F862" s="2" t="s">
        <v>26</v>
      </c>
      <c r="G862" s="4" t="n">
        <v>125800</v>
      </c>
      <c r="H862" s="3" t="n">
        <v>19</v>
      </c>
      <c r="I862" s="5" t="n">
        <v>39233</v>
      </c>
      <c r="J862" s="2" t="s">
        <v>34</v>
      </c>
      <c r="K862" s="3" t="n">
        <v>2</v>
      </c>
      <c r="L862" s="4" t="n">
        <v>9803.59</v>
      </c>
      <c r="M862" s="4" t="n">
        <v>234822.85</v>
      </c>
      <c r="N862" s="3" t="n">
        <v>58</v>
      </c>
      <c r="O862" s="4" t="n">
        <v>141.51</v>
      </c>
      <c r="P862" s="3" t="n">
        <v>2</v>
      </c>
      <c r="Q862" s="4" t="n">
        <v>15000</v>
      </c>
      <c r="R862" s="4" t="n">
        <v>4046.36</v>
      </c>
      <c r="S862" s="4" t="n">
        <v>0</v>
      </c>
      <c r="T862" s="4" t="n">
        <v>0</v>
      </c>
      <c r="U862" s="3" t="n">
        <v>729</v>
      </c>
      <c r="V862" s="3" t="n">
        <v>1</v>
      </c>
    </row>
    <row r="863" customFormat="false" ht="15" hidden="false" customHeight="false" outlineLevel="0" collapsed="false">
      <c r="A863" s="2" t="s">
        <v>934</v>
      </c>
      <c r="B863" s="3" t="n">
        <v>48</v>
      </c>
      <c r="C863" s="2" t="s">
        <v>23</v>
      </c>
      <c r="D863" s="2" t="s">
        <v>30</v>
      </c>
      <c r="E863" s="2" t="s">
        <v>63</v>
      </c>
      <c r="F863" s="2" t="s">
        <v>38</v>
      </c>
      <c r="G863" s="4" t="n">
        <v>41400</v>
      </c>
      <c r="H863" s="3" t="n">
        <v>16</v>
      </c>
      <c r="I863" s="5" t="n">
        <v>40176</v>
      </c>
      <c r="J863" s="2" t="s">
        <v>27</v>
      </c>
      <c r="K863" s="3" t="n">
        <v>4</v>
      </c>
      <c r="L863" s="4" t="n">
        <v>-938.38</v>
      </c>
      <c r="M863" s="4" t="n">
        <v>0</v>
      </c>
      <c r="N863" s="3" t="n">
        <v>26</v>
      </c>
      <c r="O863" s="4" t="n">
        <v>80.02</v>
      </c>
      <c r="P863" s="3" t="n">
        <v>4</v>
      </c>
      <c r="Q863" s="4" t="n">
        <v>0</v>
      </c>
      <c r="R863" s="4" t="n">
        <v>0</v>
      </c>
      <c r="S863" s="4" t="n">
        <v>182000</v>
      </c>
      <c r="T863" s="4" t="n">
        <v>1338</v>
      </c>
      <c r="U863" s="3" t="n">
        <v>678</v>
      </c>
      <c r="V863" s="3" t="n">
        <v>0</v>
      </c>
    </row>
    <row r="864" customFormat="false" ht="15" hidden="false" customHeight="false" outlineLevel="0" collapsed="false">
      <c r="A864" s="2" t="s">
        <v>935</v>
      </c>
      <c r="B864" s="3" t="n">
        <v>60</v>
      </c>
      <c r="C864" s="2" t="s">
        <v>23</v>
      </c>
      <c r="D864" s="2" t="s">
        <v>67</v>
      </c>
      <c r="E864" s="2" t="s">
        <v>37</v>
      </c>
      <c r="F864" s="2" t="s">
        <v>103</v>
      </c>
      <c r="G864" s="4" t="n">
        <v>35100</v>
      </c>
      <c r="H864" s="3" t="n">
        <v>14</v>
      </c>
      <c r="I864" s="5" t="n">
        <v>40893</v>
      </c>
      <c r="J864" s="2" t="s">
        <v>27</v>
      </c>
      <c r="K864" s="3" t="n">
        <v>3</v>
      </c>
      <c r="L864" s="4" t="n">
        <v>3349.21</v>
      </c>
      <c r="M864" s="4" t="n">
        <v>0</v>
      </c>
      <c r="N864" s="3" t="n">
        <v>0</v>
      </c>
      <c r="O864" s="2"/>
      <c r="P864" s="3" t="n">
        <v>0</v>
      </c>
      <c r="Q864" s="4" t="n">
        <v>7500</v>
      </c>
      <c r="R864" s="4" t="n">
        <v>658.61</v>
      </c>
      <c r="S864" s="4" t="n">
        <v>123000</v>
      </c>
      <c r="T864" s="4" t="n">
        <v>592</v>
      </c>
      <c r="U864" s="3" t="n">
        <v>723</v>
      </c>
      <c r="V864" s="3" t="n">
        <v>0</v>
      </c>
    </row>
    <row r="865" customFormat="false" ht="15" hidden="false" customHeight="false" outlineLevel="0" collapsed="false">
      <c r="A865" s="2" t="s">
        <v>936</v>
      </c>
      <c r="B865" s="3" t="n">
        <v>61</v>
      </c>
      <c r="C865" s="2" t="s">
        <v>23</v>
      </c>
      <c r="D865" s="2" t="s">
        <v>51</v>
      </c>
      <c r="E865" s="2" t="s">
        <v>37</v>
      </c>
      <c r="F865" s="2" t="s">
        <v>60</v>
      </c>
      <c r="G865" s="4" t="n">
        <v>29900</v>
      </c>
      <c r="H865" s="3" t="n">
        <v>11</v>
      </c>
      <c r="I865" s="5" t="n">
        <v>42008</v>
      </c>
      <c r="J865" s="2" t="s">
        <v>27</v>
      </c>
      <c r="K865" s="3" t="n">
        <v>2</v>
      </c>
      <c r="L865" s="4" t="n">
        <v>895.99</v>
      </c>
      <c r="M865" s="4" t="n">
        <v>0</v>
      </c>
      <c r="N865" s="3" t="n">
        <v>21</v>
      </c>
      <c r="O865" s="4" t="n">
        <v>53.63</v>
      </c>
      <c r="P865" s="3" t="n">
        <v>2</v>
      </c>
      <c r="Q865" s="4" t="n">
        <v>4500</v>
      </c>
      <c r="R865" s="4" t="n">
        <v>1331.37</v>
      </c>
      <c r="S865" s="4" t="n">
        <v>0</v>
      </c>
      <c r="T865" s="4" t="n">
        <v>0</v>
      </c>
      <c r="U865" s="3" t="n">
        <v>652</v>
      </c>
      <c r="V865" s="2"/>
    </row>
    <row r="866" customFormat="false" ht="15" hidden="false" customHeight="false" outlineLevel="0" collapsed="false">
      <c r="A866" s="2" t="s">
        <v>937</v>
      </c>
      <c r="B866" s="3" t="n">
        <v>83</v>
      </c>
      <c r="C866" s="2" t="s">
        <v>29</v>
      </c>
      <c r="D866" s="2" t="s">
        <v>40</v>
      </c>
      <c r="E866" s="2" t="s">
        <v>41</v>
      </c>
      <c r="F866" s="2" t="s">
        <v>26</v>
      </c>
      <c r="G866" s="4" t="n">
        <v>28200</v>
      </c>
      <c r="H866" s="3" t="n">
        <v>14</v>
      </c>
      <c r="I866" s="5" t="n">
        <v>40814</v>
      </c>
      <c r="J866" s="2" t="s">
        <v>42</v>
      </c>
      <c r="K866" s="3" t="n">
        <v>3</v>
      </c>
      <c r="L866" s="4" t="n">
        <v>3208.15</v>
      </c>
      <c r="M866" s="4" t="n">
        <v>28449.67</v>
      </c>
      <c r="N866" s="3" t="n">
        <v>22</v>
      </c>
      <c r="O866" s="4" t="n">
        <v>45.24</v>
      </c>
      <c r="P866" s="2"/>
      <c r="Q866" s="4" t="n">
        <v>4500</v>
      </c>
      <c r="R866" s="4" t="n">
        <v>2498.18</v>
      </c>
      <c r="S866" s="4" t="n">
        <v>0</v>
      </c>
      <c r="T866" s="4" t="n">
        <v>0</v>
      </c>
      <c r="U866" s="3" t="n">
        <v>577</v>
      </c>
      <c r="V866" s="3" t="n">
        <v>2</v>
      </c>
    </row>
    <row r="867" customFormat="false" ht="15" hidden="false" customHeight="false" outlineLevel="0" collapsed="false">
      <c r="A867" s="2" t="s">
        <v>938</v>
      </c>
      <c r="B867" s="3" t="n">
        <v>61</v>
      </c>
      <c r="C867" s="2" t="s">
        <v>29</v>
      </c>
      <c r="D867" s="2" t="s">
        <v>136</v>
      </c>
      <c r="E867" s="2" t="s">
        <v>96</v>
      </c>
      <c r="F867" s="2" t="s">
        <v>26</v>
      </c>
      <c r="G867" s="4" t="n">
        <v>97700</v>
      </c>
      <c r="H867" s="3" t="n">
        <v>8</v>
      </c>
      <c r="I867" s="5" t="n">
        <v>43326</v>
      </c>
      <c r="J867" s="2" t="s">
        <v>34</v>
      </c>
      <c r="K867" s="3" t="n">
        <v>4</v>
      </c>
      <c r="L867" s="4" t="n">
        <v>4935.43</v>
      </c>
      <c r="M867" s="4" t="n">
        <v>28064.38</v>
      </c>
      <c r="N867" s="3" t="n">
        <v>35</v>
      </c>
      <c r="O867" s="4" t="n">
        <v>85.65</v>
      </c>
      <c r="P867" s="3" t="n">
        <v>1</v>
      </c>
      <c r="Q867" s="4" t="n">
        <v>13000</v>
      </c>
      <c r="R867" s="4" t="n">
        <v>345.08</v>
      </c>
      <c r="S867" s="2"/>
      <c r="T867" s="2"/>
      <c r="U867" s="3" t="n">
        <v>557</v>
      </c>
      <c r="V867" s="3" t="n">
        <v>1</v>
      </c>
    </row>
    <row r="868" customFormat="false" ht="15" hidden="false" customHeight="false" outlineLevel="0" collapsed="false">
      <c r="A868" s="2" t="s">
        <v>939</v>
      </c>
      <c r="B868" s="3" t="n">
        <v>68</v>
      </c>
      <c r="C868" s="2" t="s">
        <v>23</v>
      </c>
      <c r="D868" s="2" t="s">
        <v>108</v>
      </c>
      <c r="E868" s="2" t="s">
        <v>41</v>
      </c>
      <c r="F868" s="2" t="s">
        <v>26</v>
      </c>
      <c r="G868" s="4" t="n">
        <v>15100</v>
      </c>
      <c r="H868" s="3" t="n">
        <v>22</v>
      </c>
      <c r="I868" s="5" t="n">
        <v>38145</v>
      </c>
      <c r="J868" s="2" t="s">
        <v>46</v>
      </c>
      <c r="K868" s="3" t="n">
        <v>2</v>
      </c>
      <c r="L868" s="4" t="n">
        <v>1412.16</v>
      </c>
      <c r="M868" s="4" t="n">
        <v>43590.21</v>
      </c>
      <c r="N868" s="3" t="n">
        <v>24</v>
      </c>
      <c r="O868" s="4" t="n">
        <v>37.48</v>
      </c>
      <c r="P868" s="3" t="n">
        <v>5</v>
      </c>
      <c r="Q868" s="4" t="n">
        <v>3000</v>
      </c>
      <c r="R868" s="4" t="n">
        <v>699.38</v>
      </c>
      <c r="S868" s="4" t="n">
        <v>0</v>
      </c>
      <c r="T868" s="4" t="n">
        <v>0</v>
      </c>
      <c r="U868" s="3" t="n">
        <v>661</v>
      </c>
      <c r="V868" s="3" t="n">
        <v>0</v>
      </c>
    </row>
    <row r="869" customFormat="false" ht="15" hidden="false" customHeight="false" outlineLevel="0" collapsed="false">
      <c r="A869" s="2" t="s">
        <v>940</v>
      </c>
      <c r="B869" s="3" t="n">
        <v>38</v>
      </c>
      <c r="C869" s="2" t="s">
        <v>29</v>
      </c>
      <c r="D869" s="2" t="s">
        <v>33</v>
      </c>
      <c r="E869" s="2" t="s">
        <v>52</v>
      </c>
      <c r="F869" s="2" t="s">
        <v>26</v>
      </c>
      <c r="G869" s="4" t="n">
        <v>17900</v>
      </c>
      <c r="H869" s="3" t="n">
        <v>3</v>
      </c>
      <c r="I869" s="5" t="n">
        <v>45008</v>
      </c>
      <c r="J869" s="2" t="s">
        <v>27</v>
      </c>
      <c r="K869" s="3" t="n">
        <v>2</v>
      </c>
      <c r="L869" s="4" t="n">
        <v>429.87</v>
      </c>
      <c r="M869" s="4" t="n">
        <v>0</v>
      </c>
      <c r="N869" s="3" t="n">
        <v>15</v>
      </c>
      <c r="O869" s="4" t="n">
        <v>61.05</v>
      </c>
      <c r="P869" s="3" t="n">
        <v>1</v>
      </c>
      <c r="Q869" s="4" t="n">
        <v>4500</v>
      </c>
      <c r="R869" s="4" t="n">
        <v>302.96</v>
      </c>
      <c r="S869" s="4" t="n">
        <v>0</v>
      </c>
      <c r="T869" s="4" t="n">
        <v>0</v>
      </c>
      <c r="U869" s="3" t="n">
        <v>660</v>
      </c>
      <c r="V869" s="2"/>
    </row>
    <row r="870" customFormat="false" ht="15" hidden="false" customHeight="false" outlineLevel="0" collapsed="false">
      <c r="A870" s="2" t="s">
        <v>941</v>
      </c>
      <c r="B870" s="3" t="n">
        <v>62</v>
      </c>
      <c r="C870" s="2" t="s">
        <v>29</v>
      </c>
      <c r="D870" s="2" t="s">
        <v>62</v>
      </c>
      <c r="E870" s="2" t="s">
        <v>96</v>
      </c>
      <c r="F870" s="2" t="s">
        <v>26</v>
      </c>
      <c r="G870" s="4" t="n">
        <v>135000</v>
      </c>
      <c r="H870" s="3" t="n">
        <v>15</v>
      </c>
      <c r="I870" s="5" t="n">
        <v>40471</v>
      </c>
      <c r="J870" s="2" t="s">
        <v>34</v>
      </c>
      <c r="K870" s="3" t="n">
        <v>4</v>
      </c>
      <c r="L870" s="4" t="n">
        <v>6129.36</v>
      </c>
      <c r="M870" s="4" t="n">
        <v>278653.9</v>
      </c>
      <c r="N870" s="3" t="n">
        <v>60</v>
      </c>
      <c r="O870" s="4" t="n">
        <v>156.2</v>
      </c>
      <c r="P870" s="3" t="n">
        <v>3</v>
      </c>
      <c r="Q870" s="4" t="n">
        <v>15000</v>
      </c>
      <c r="R870" s="4" t="n">
        <v>1067.48</v>
      </c>
      <c r="S870" s="4" t="n">
        <v>400000</v>
      </c>
      <c r="T870" s="4" t="n">
        <v>2660</v>
      </c>
      <c r="U870" s="3" t="n">
        <v>739</v>
      </c>
      <c r="V870" s="3" t="n">
        <v>0</v>
      </c>
    </row>
    <row r="871" customFormat="false" ht="15" hidden="false" customHeight="false" outlineLevel="0" collapsed="false">
      <c r="A871" s="2" t="s">
        <v>942</v>
      </c>
      <c r="B871" s="3" t="n">
        <v>27</v>
      </c>
      <c r="C871" s="2" t="s">
        <v>23</v>
      </c>
      <c r="D871" s="2" t="s">
        <v>67</v>
      </c>
      <c r="E871" s="2" t="s">
        <v>52</v>
      </c>
      <c r="F871" s="2" t="s">
        <v>38</v>
      </c>
      <c r="G871" s="4" t="n">
        <v>14300</v>
      </c>
      <c r="H871" s="3" t="n">
        <v>2</v>
      </c>
      <c r="I871" s="5" t="n">
        <v>45294</v>
      </c>
      <c r="J871" s="2" t="s">
        <v>27</v>
      </c>
      <c r="K871" s="3" t="n">
        <v>3</v>
      </c>
      <c r="L871" s="4" t="n">
        <v>750.48</v>
      </c>
      <c r="M871" s="4" t="n">
        <v>6345.49</v>
      </c>
      <c r="N871" s="3" t="n">
        <v>17</v>
      </c>
      <c r="O871" s="4" t="n">
        <v>42.75</v>
      </c>
      <c r="P871" s="3" t="n">
        <v>4</v>
      </c>
      <c r="Q871" s="4" t="n">
        <v>2000</v>
      </c>
      <c r="R871" s="4" t="n">
        <v>234.32</v>
      </c>
      <c r="S871" s="2"/>
      <c r="T871" s="2"/>
      <c r="U871" s="3" t="n">
        <v>538</v>
      </c>
      <c r="V871" s="3" t="n">
        <v>0</v>
      </c>
    </row>
    <row r="872" customFormat="false" ht="15" hidden="false" customHeight="false" outlineLevel="0" collapsed="false">
      <c r="A872" s="2" t="s">
        <v>943</v>
      </c>
      <c r="B872" s="3" t="n">
        <v>57</v>
      </c>
      <c r="C872" s="2" t="s">
        <v>23</v>
      </c>
      <c r="D872" s="2" t="s">
        <v>62</v>
      </c>
      <c r="E872" s="2" t="s">
        <v>49</v>
      </c>
      <c r="F872" s="2" t="s">
        <v>38</v>
      </c>
      <c r="G872" s="4" t="n">
        <v>25000</v>
      </c>
      <c r="H872" s="3" t="n">
        <v>19</v>
      </c>
      <c r="I872" s="5" t="n">
        <v>39334</v>
      </c>
      <c r="J872" s="2" t="s">
        <v>153</v>
      </c>
      <c r="K872" s="3" t="n">
        <v>1</v>
      </c>
      <c r="L872" s="4" t="n">
        <v>505.38</v>
      </c>
      <c r="M872" s="4" t="n">
        <v>53100.35</v>
      </c>
      <c r="N872" s="3" t="n">
        <v>7</v>
      </c>
      <c r="O872" s="4" t="n">
        <v>103.7</v>
      </c>
      <c r="P872" s="3" t="n">
        <v>7</v>
      </c>
      <c r="Q872" s="4" t="n">
        <v>3500</v>
      </c>
      <c r="R872" s="4" t="n">
        <v>447.25</v>
      </c>
      <c r="S872" s="4" t="n">
        <v>0</v>
      </c>
      <c r="T872" s="4" t="n">
        <v>0</v>
      </c>
      <c r="U872" s="2"/>
      <c r="V872" s="3" t="n">
        <v>0</v>
      </c>
    </row>
    <row r="873" customFormat="false" ht="15" hidden="false" customHeight="false" outlineLevel="0" collapsed="false">
      <c r="A873" s="2" t="s">
        <v>944</v>
      </c>
      <c r="B873" s="3" t="n">
        <v>70</v>
      </c>
      <c r="C873" s="2" t="s">
        <v>23</v>
      </c>
      <c r="D873" s="2" t="s">
        <v>108</v>
      </c>
      <c r="E873" s="2" t="s">
        <v>41</v>
      </c>
      <c r="F873" s="2" t="s">
        <v>26</v>
      </c>
      <c r="G873" s="4" t="n">
        <v>21500</v>
      </c>
      <c r="H873" s="3" t="n">
        <v>10</v>
      </c>
      <c r="I873" s="5" t="n">
        <v>42437</v>
      </c>
      <c r="J873" s="2" t="s">
        <v>27</v>
      </c>
      <c r="K873" s="3" t="n">
        <v>1</v>
      </c>
      <c r="L873" s="4" t="n">
        <v>5290.84</v>
      </c>
      <c r="M873" s="4" t="n">
        <v>9970.74</v>
      </c>
      <c r="N873" s="3" t="n">
        <v>21</v>
      </c>
      <c r="O873" s="4" t="n">
        <v>60.52</v>
      </c>
      <c r="P873" s="3" t="n">
        <v>3</v>
      </c>
      <c r="Q873" s="4" t="n">
        <v>3000</v>
      </c>
      <c r="R873" s="4" t="n">
        <v>1681.23</v>
      </c>
      <c r="S873" s="2"/>
      <c r="T873" s="2"/>
      <c r="U873" s="3" t="n">
        <v>663</v>
      </c>
      <c r="V873" s="3" t="n">
        <v>0</v>
      </c>
    </row>
    <row r="874" customFormat="false" ht="15" hidden="false" customHeight="false" outlineLevel="0" collapsed="false">
      <c r="A874" s="2" t="s">
        <v>945</v>
      </c>
      <c r="B874" s="3" t="n">
        <v>51</v>
      </c>
      <c r="C874" s="2" t="s">
        <v>23</v>
      </c>
      <c r="D874" s="2" t="s">
        <v>24</v>
      </c>
      <c r="E874" s="2" t="s">
        <v>25</v>
      </c>
      <c r="F874" s="2" t="s">
        <v>26</v>
      </c>
      <c r="G874" s="4" t="n">
        <v>40700</v>
      </c>
      <c r="H874" s="3" t="n">
        <v>17</v>
      </c>
      <c r="I874" s="5" t="n">
        <v>39736</v>
      </c>
      <c r="J874" s="2" t="s">
        <v>46</v>
      </c>
      <c r="K874" s="3" t="n">
        <v>4</v>
      </c>
      <c r="L874" s="4" t="n">
        <v>6224.28</v>
      </c>
      <c r="M874" s="4" t="n">
        <v>70519.79</v>
      </c>
      <c r="N874" s="3" t="n">
        <v>32</v>
      </c>
      <c r="O874" s="4" t="n">
        <v>73.11</v>
      </c>
      <c r="P874" s="3" t="n">
        <v>2</v>
      </c>
      <c r="Q874" s="4" t="n">
        <v>9500</v>
      </c>
      <c r="R874" s="4" t="n">
        <v>3965.67</v>
      </c>
      <c r="S874" s="4" t="n">
        <v>193000</v>
      </c>
      <c r="T874" s="4" t="n">
        <v>905</v>
      </c>
      <c r="U874" s="3" t="n">
        <v>727</v>
      </c>
      <c r="V874" s="2"/>
    </row>
    <row r="875" customFormat="false" ht="15" hidden="false" customHeight="false" outlineLevel="0" collapsed="false">
      <c r="A875" s="2" t="s">
        <v>946</v>
      </c>
      <c r="B875" s="3" t="n">
        <v>71</v>
      </c>
      <c r="C875" s="2" t="s">
        <v>29</v>
      </c>
      <c r="D875" s="2" t="s">
        <v>24</v>
      </c>
      <c r="E875" s="2" t="s">
        <v>41</v>
      </c>
      <c r="F875" s="2" t="s">
        <v>60</v>
      </c>
      <c r="G875" s="4" t="n">
        <v>15500</v>
      </c>
      <c r="H875" s="3" t="n">
        <v>10</v>
      </c>
      <c r="I875" s="2"/>
      <c r="J875" s="2" t="s">
        <v>71</v>
      </c>
      <c r="K875" s="2" t="s">
        <v>142</v>
      </c>
      <c r="L875" s="4" t="n">
        <v>2836.58</v>
      </c>
      <c r="M875" s="4" t="n">
        <v>5276.78</v>
      </c>
      <c r="N875" s="3" t="n">
        <v>17</v>
      </c>
      <c r="O875" s="4" t="n">
        <v>43.49</v>
      </c>
      <c r="P875" s="3" t="n">
        <v>6</v>
      </c>
      <c r="Q875" s="4" t="n">
        <v>2500</v>
      </c>
      <c r="R875" s="4" t="n">
        <v>371.85</v>
      </c>
      <c r="S875" s="4" t="n">
        <v>0</v>
      </c>
      <c r="T875" s="4" t="n">
        <v>0</v>
      </c>
      <c r="U875" s="3" t="n">
        <v>607</v>
      </c>
      <c r="V875" s="3" t="n">
        <v>0</v>
      </c>
    </row>
    <row r="876" customFormat="false" ht="15" hidden="false" customHeight="false" outlineLevel="0" collapsed="false">
      <c r="A876" s="2" t="s">
        <v>947</v>
      </c>
      <c r="B876" s="3" t="n">
        <v>29</v>
      </c>
      <c r="C876" s="2" t="s">
        <v>29</v>
      </c>
      <c r="D876" s="2" t="s">
        <v>108</v>
      </c>
      <c r="E876" s="2" t="s">
        <v>63</v>
      </c>
      <c r="F876" s="2" t="s">
        <v>60</v>
      </c>
      <c r="G876" s="4" t="n">
        <v>39900</v>
      </c>
      <c r="H876" s="3" t="n">
        <v>6</v>
      </c>
      <c r="I876" s="5" t="n">
        <v>43916</v>
      </c>
      <c r="J876" s="2" t="s">
        <v>46</v>
      </c>
      <c r="K876" s="3" t="n">
        <v>3</v>
      </c>
      <c r="L876" s="4" t="n">
        <v>2524.56</v>
      </c>
      <c r="M876" s="4" t="n">
        <v>20769.12</v>
      </c>
      <c r="N876" s="3" t="n">
        <v>35</v>
      </c>
      <c r="O876" s="2"/>
      <c r="P876" s="3" t="n">
        <v>3</v>
      </c>
      <c r="Q876" s="4" t="n">
        <v>8000</v>
      </c>
      <c r="R876" s="4" t="n">
        <v>1903.78</v>
      </c>
      <c r="S876" s="4" t="n">
        <v>99000</v>
      </c>
      <c r="T876" s="4" t="n">
        <v>706</v>
      </c>
      <c r="U876" s="2"/>
      <c r="V876" s="3" t="n">
        <v>2</v>
      </c>
    </row>
    <row r="877" customFormat="false" ht="15" hidden="false" customHeight="false" outlineLevel="0" collapsed="false">
      <c r="A877" s="2" t="s">
        <v>948</v>
      </c>
      <c r="B877" s="3" t="n">
        <v>37</v>
      </c>
      <c r="C877" s="2" t="s">
        <v>23</v>
      </c>
      <c r="D877" s="2" t="s">
        <v>36</v>
      </c>
      <c r="E877" s="2" t="s">
        <v>52</v>
      </c>
      <c r="F877" s="2" t="s">
        <v>26</v>
      </c>
      <c r="G877" s="4" t="n">
        <v>17800</v>
      </c>
      <c r="H877" s="3" t="n">
        <v>11</v>
      </c>
      <c r="I877" s="5" t="n">
        <v>42192</v>
      </c>
      <c r="J877" s="2" t="s">
        <v>27</v>
      </c>
      <c r="K877" s="3" t="n">
        <v>2</v>
      </c>
      <c r="L877" s="2"/>
      <c r="M877" s="4" t="n">
        <v>15796.17</v>
      </c>
      <c r="N877" s="3" t="n">
        <v>21</v>
      </c>
      <c r="O877" s="4" t="n">
        <v>60.5</v>
      </c>
      <c r="P877" s="3" t="n">
        <v>3</v>
      </c>
      <c r="Q877" s="4" t="n">
        <v>4500</v>
      </c>
      <c r="R877" s="4" t="n">
        <v>211.05</v>
      </c>
      <c r="S877" s="4" t="n">
        <v>0</v>
      </c>
      <c r="T877" s="4" t="n">
        <v>0</v>
      </c>
      <c r="U877" s="3" t="n">
        <v>637</v>
      </c>
      <c r="V877" s="3" t="n">
        <v>0</v>
      </c>
    </row>
    <row r="878" customFormat="false" ht="15" hidden="false" customHeight="false" outlineLevel="0" collapsed="false">
      <c r="A878" s="2" t="s">
        <v>949</v>
      </c>
      <c r="B878" s="3" t="n">
        <v>33</v>
      </c>
      <c r="C878" s="2" t="s">
        <v>29</v>
      </c>
      <c r="D878" s="2" t="s">
        <v>62</v>
      </c>
      <c r="E878" s="2" t="s">
        <v>25</v>
      </c>
      <c r="F878" s="2" t="s">
        <v>38</v>
      </c>
      <c r="G878" s="4" t="n">
        <v>22900</v>
      </c>
      <c r="H878" s="3" t="n">
        <v>8</v>
      </c>
      <c r="I878" s="5" t="n">
        <v>42994</v>
      </c>
      <c r="J878" s="2" t="s">
        <v>34</v>
      </c>
      <c r="K878" s="3" t="n">
        <v>2</v>
      </c>
      <c r="L878" s="4" t="n">
        <v>-435.35</v>
      </c>
      <c r="M878" s="4" t="n">
        <v>17224.49</v>
      </c>
      <c r="N878" s="3" t="n">
        <v>21</v>
      </c>
      <c r="O878" s="4" t="n">
        <v>31.19</v>
      </c>
      <c r="P878" s="3" t="n">
        <v>0</v>
      </c>
      <c r="Q878" s="4" t="n">
        <v>3500</v>
      </c>
      <c r="R878" s="4" t="n">
        <v>79.21</v>
      </c>
      <c r="S878" s="4" t="n">
        <v>0</v>
      </c>
      <c r="T878" s="4" t="n">
        <v>0</v>
      </c>
      <c r="U878" s="3" t="n">
        <v>726</v>
      </c>
      <c r="V878" s="3" t="n">
        <v>0</v>
      </c>
    </row>
    <row r="879" customFormat="false" ht="15" hidden="false" customHeight="false" outlineLevel="0" collapsed="false">
      <c r="A879" s="2" t="s">
        <v>950</v>
      </c>
      <c r="B879" s="3" t="n">
        <v>29</v>
      </c>
      <c r="C879" s="2" t="s">
        <v>23</v>
      </c>
      <c r="D879" s="2" t="s">
        <v>132</v>
      </c>
      <c r="E879" s="2" t="s">
        <v>52</v>
      </c>
      <c r="F879" s="2" t="s">
        <v>60</v>
      </c>
      <c r="G879" s="4" t="n">
        <v>15600</v>
      </c>
      <c r="H879" s="3" t="n">
        <v>3</v>
      </c>
      <c r="I879" s="5" t="n">
        <v>45111</v>
      </c>
      <c r="J879" s="2" t="s">
        <v>46</v>
      </c>
      <c r="K879" s="3" t="n">
        <v>1</v>
      </c>
      <c r="L879" s="4" t="n">
        <v>1148.65</v>
      </c>
      <c r="M879" s="4" t="n">
        <v>3004.88</v>
      </c>
      <c r="N879" s="3" t="n">
        <v>25</v>
      </c>
      <c r="O879" s="4" t="n">
        <v>25.7</v>
      </c>
      <c r="P879" s="3" t="n">
        <v>0</v>
      </c>
      <c r="Q879" s="4" t="n">
        <v>2000</v>
      </c>
      <c r="R879" s="4" t="n">
        <v>448.25</v>
      </c>
      <c r="S879" s="2"/>
      <c r="T879" s="2"/>
      <c r="U879" s="3" t="n">
        <v>632</v>
      </c>
      <c r="V879" s="3" t="n">
        <v>1</v>
      </c>
    </row>
    <row r="880" customFormat="false" ht="15" hidden="false" customHeight="false" outlineLevel="0" collapsed="false">
      <c r="A880" s="2" t="s">
        <v>951</v>
      </c>
      <c r="B880" s="3" t="n">
        <v>46</v>
      </c>
      <c r="C880" s="2" t="s">
        <v>23</v>
      </c>
      <c r="D880" s="2" t="s">
        <v>51</v>
      </c>
      <c r="E880" s="2" t="s">
        <v>25</v>
      </c>
      <c r="F880" s="2" t="s">
        <v>38</v>
      </c>
      <c r="G880" s="4" t="n">
        <v>32200</v>
      </c>
      <c r="H880" s="3" t="n">
        <v>7</v>
      </c>
      <c r="I880" s="5" t="n">
        <v>43601</v>
      </c>
      <c r="J880" s="2" t="s">
        <v>46</v>
      </c>
      <c r="K880" s="3" t="n">
        <v>1</v>
      </c>
      <c r="L880" s="4" t="n">
        <v>4355.44</v>
      </c>
      <c r="M880" s="4" t="n">
        <v>0</v>
      </c>
      <c r="N880" s="3" t="n">
        <v>25</v>
      </c>
      <c r="O880" s="4" t="n">
        <v>32.55</v>
      </c>
      <c r="P880" s="3" t="n">
        <v>3</v>
      </c>
      <c r="Q880" s="4" t="n">
        <v>3500</v>
      </c>
      <c r="R880" s="4" t="n">
        <v>1631.53</v>
      </c>
      <c r="S880" s="4" t="n">
        <v>105000</v>
      </c>
      <c r="T880" s="4" t="n">
        <v>621</v>
      </c>
      <c r="U880" s="3" t="n">
        <v>574</v>
      </c>
      <c r="V880" s="3" t="n">
        <v>1</v>
      </c>
    </row>
    <row r="881" customFormat="false" ht="15" hidden="false" customHeight="false" outlineLevel="0" collapsed="false">
      <c r="A881" s="2" t="s">
        <v>952</v>
      </c>
      <c r="B881" s="3" t="n">
        <v>47</v>
      </c>
      <c r="C881" s="2" t="s">
        <v>29</v>
      </c>
      <c r="D881" s="2" t="s">
        <v>56</v>
      </c>
      <c r="E881" s="2" t="s">
        <v>52</v>
      </c>
      <c r="F881" s="2" t="s">
        <v>60</v>
      </c>
      <c r="G881" s="4" t="n">
        <v>18500</v>
      </c>
      <c r="H881" s="3" t="n">
        <v>5</v>
      </c>
      <c r="I881" s="5" t="n">
        <v>44093</v>
      </c>
      <c r="J881" s="2" t="s">
        <v>27</v>
      </c>
      <c r="K881" s="3" t="n">
        <v>1</v>
      </c>
      <c r="L881" s="4" t="n">
        <v>-648.83</v>
      </c>
      <c r="M881" s="4" t="n">
        <v>9209.43</v>
      </c>
      <c r="N881" s="3" t="n">
        <v>18</v>
      </c>
      <c r="O881" s="2"/>
      <c r="P881" s="3" t="n">
        <v>5</v>
      </c>
      <c r="Q881" s="4" t="n">
        <v>3000</v>
      </c>
      <c r="R881" s="4" t="n">
        <v>611.37</v>
      </c>
      <c r="S881" s="2"/>
      <c r="T881" s="2"/>
      <c r="U881" s="3" t="n">
        <v>547</v>
      </c>
      <c r="V881" s="3" t="n">
        <v>0</v>
      </c>
    </row>
    <row r="882" customFormat="false" ht="15" hidden="false" customHeight="false" outlineLevel="0" collapsed="false">
      <c r="A882" s="2" t="s">
        <v>953</v>
      </c>
      <c r="B882" s="3" t="n">
        <v>36</v>
      </c>
      <c r="C882" s="2" t="s">
        <v>29</v>
      </c>
      <c r="D882" s="2" t="s">
        <v>62</v>
      </c>
      <c r="E882" s="2" t="s">
        <v>37</v>
      </c>
      <c r="F882" s="2" t="s">
        <v>26</v>
      </c>
      <c r="G882" s="4" t="n">
        <v>25000</v>
      </c>
      <c r="H882" s="3" t="n">
        <v>8</v>
      </c>
      <c r="I882" s="5" t="n">
        <v>43062</v>
      </c>
      <c r="J882" s="2" t="s">
        <v>27</v>
      </c>
      <c r="K882" s="3" t="n">
        <v>2</v>
      </c>
      <c r="L882" s="4" t="n">
        <v>1147.5</v>
      </c>
      <c r="M882" s="4" t="n">
        <v>6550.7</v>
      </c>
      <c r="N882" s="3" t="n">
        <v>16</v>
      </c>
      <c r="O882" s="4" t="n">
        <v>26.77</v>
      </c>
      <c r="P882" s="3" t="n">
        <v>6</v>
      </c>
      <c r="Q882" s="4" t="n">
        <v>3000</v>
      </c>
      <c r="R882" s="4" t="n">
        <v>1730.47</v>
      </c>
      <c r="S882" s="4" t="n">
        <v>0</v>
      </c>
      <c r="T882" s="4" t="n">
        <v>0</v>
      </c>
      <c r="U882" s="3" t="n">
        <v>517</v>
      </c>
      <c r="V882" s="3" t="n">
        <v>0</v>
      </c>
    </row>
    <row r="883" customFormat="false" ht="15" hidden="false" customHeight="false" outlineLevel="0" collapsed="false">
      <c r="A883" s="2" t="s">
        <v>954</v>
      </c>
      <c r="B883" s="3" t="n">
        <v>36</v>
      </c>
      <c r="C883" s="2" t="s">
        <v>23</v>
      </c>
      <c r="D883" s="2" t="s">
        <v>136</v>
      </c>
      <c r="E883" s="2" t="s">
        <v>63</v>
      </c>
      <c r="F883" s="2" t="s">
        <v>26</v>
      </c>
      <c r="G883" s="2"/>
      <c r="H883" s="3" t="n">
        <v>8</v>
      </c>
      <c r="I883" s="5" t="n">
        <v>43015</v>
      </c>
      <c r="J883" s="2" t="s">
        <v>27</v>
      </c>
      <c r="K883" s="3" t="n">
        <v>4</v>
      </c>
      <c r="L883" s="4" t="n">
        <v>7302.53</v>
      </c>
      <c r="M883" s="4" t="n">
        <v>45049.7</v>
      </c>
      <c r="N883" s="3" t="n">
        <v>34</v>
      </c>
      <c r="O883" s="4" t="n">
        <v>43.13</v>
      </c>
      <c r="P883" s="3" t="n">
        <v>5</v>
      </c>
      <c r="Q883" s="4" t="n">
        <v>10000</v>
      </c>
      <c r="R883" s="4" t="n">
        <v>2286.45</v>
      </c>
      <c r="S883" s="2"/>
      <c r="T883" s="2"/>
      <c r="U883" s="3" t="n">
        <v>654</v>
      </c>
      <c r="V883" s="2"/>
    </row>
    <row r="884" customFormat="false" ht="15" hidden="false" customHeight="false" outlineLevel="0" collapsed="false">
      <c r="A884" s="2" t="s">
        <v>955</v>
      </c>
      <c r="B884" s="3" t="n">
        <v>42</v>
      </c>
      <c r="C884" s="2" t="s">
        <v>23</v>
      </c>
      <c r="D884" s="2" t="s">
        <v>67</v>
      </c>
      <c r="E884" s="2" t="s">
        <v>52</v>
      </c>
      <c r="F884" s="2" t="s">
        <v>26</v>
      </c>
      <c r="G884" s="4" t="n">
        <v>37000</v>
      </c>
      <c r="H884" s="3" t="n">
        <v>9</v>
      </c>
      <c r="I884" s="5" t="n">
        <v>42701</v>
      </c>
      <c r="J884" s="2" t="s">
        <v>46</v>
      </c>
      <c r="K884" s="3" t="n">
        <v>2</v>
      </c>
      <c r="L884" s="4" t="n">
        <v>4718.84</v>
      </c>
      <c r="M884" s="4" t="n">
        <v>25110.22</v>
      </c>
      <c r="N884" s="3" t="n">
        <v>25</v>
      </c>
      <c r="O884" s="4" t="n">
        <v>57.96</v>
      </c>
      <c r="P884" s="3" t="n">
        <v>3</v>
      </c>
      <c r="Q884" s="4" t="n">
        <v>5500</v>
      </c>
      <c r="R884" s="4" t="n">
        <v>46.81</v>
      </c>
      <c r="S884" s="4" t="n">
        <v>120000</v>
      </c>
      <c r="T884" s="4" t="n">
        <v>655</v>
      </c>
      <c r="U884" s="3" t="n">
        <v>589</v>
      </c>
      <c r="V884" s="2"/>
    </row>
    <row r="885" customFormat="false" ht="15" hidden="false" customHeight="false" outlineLevel="0" collapsed="false">
      <c r="A885" s="2" t="s">
        <v>956</v>
      </c>
      <c r="B885" s="3" t="n">
        <v>41</v>
      </c>
      <c r="C885" s="2" t="s">
        <v>29</v>
      </c>
      <c r="D885" s="2" t="s">
        <v>40</v>
      </c>
      <c r="E885" s="2" t="s">
        <v>37</v>
      </c>
      <c r="F885" s="2" t="s">
        <v>26</v>
      </c>
      <c r="G885" s="4" t="n">
        <v>29400</v>
      </c>
      <c r="H885" s="3" t="n">
        <v>5</v>
      </c>
      <c r="I885" s="5" t="n">
        <v>44445</v>
      </c>
      <c r="J885" s="2" t="s">
        <v>27</v>
      </c>
      <c r="K885" s="3" t="n">
        <v>1</v>
      </c>
      <c r="L885" s="4" t="n">
        <v>8342.64</v>
      </c>
      <c r="M885" s="4" t="n">
        <v>7859.58</v>
      </c>
      <c r="N885" s="3" t="n">
        <v>17</v>
      </c>
      <c r="O885" s="4" t="n">
        <v>42.13</v>
      </c>
      <c r="P885" s="3" t="n">
        <v>4</v>
      </c>
      <c r="Q885" s="4" t="n">
        <v>4000</v>
      </c>
      <c r="R885" s="4" t="n">
        <v>1114.77</v>
      </c>
      <c r="S885" s="4" t="n">
        <v>66000</v>
      </c>
      <c r="T885" s="4" t="n">
        <v>403</v>
      </c>
      <c r="U885" s="3" t="n">
        <v>587</v>
      </c>
      <c r="V885" s="3" t="n">
        <v>0</v>
      </c>
    </row>
    <row r="886" customFormat="false" ht="15" hidden="false" customHeight="false" outlineLevel="0" collapsed="false">
      <c r="A886" s="2" t="s">
        <v>957</v>
      </c>
      <c r="B886" s="3" t="n">
        <v>44</v>
      </c>
      <c r="C886" s="2" t="s">
        <v>29</v>
      </c>
      <c r="D886" s="2" t="s">
        <v>100</v>
      </c>
      <c r="E886" s="2" t="s">
        <v>37</v>
      </c>
      <c r="F886" s="2" t="s">
        <v>26</v>
      </c>
      <c r="G886" s="4" t="n">
        <v>25700</v>
      </c>
      <c r="H886" s="2"/>
      <c r="I886" s="5" t="n">
        <v>38097</v>
      </c>
      <c r="J886" s="2" t="s">
        <v>46</v>
      </c>
      <c r="K886" s="3" t="n">
        <v>2</v>
      </c>
      <c r="L886" s="4" t="n">
        <v>-1537.16</v>
      </c>
      <c r="M886" s="2"/>
      <c r="N886" s="3" t="n">
        <v>27</v>
      </c>
      <c r="O886" s="4" t="n">
        <v>50.83</v>
      </c>
      <c r="P886" s="3" t="n">
        <v>4</v>
      </c>
      <c r="Q886" s="4" t="n">
        <v>3500</v>
      </c>
      <c r="R886" s="4" t="n">
        <v>1186.85</v>
      </c>
      <c r="S886" s="4" t="n">
        <v>0</v>
      </c>
      <c r="T886" s="4" t="n">
        <v>0</v>
      </c>
      <c r="U886" s="3" t="n">
        <v>664</v>
      </c>
      <c r="V886" s="3" t="n">
        <v>1</v>
      </c>
    </row>
    <row r="887" customFormat="false" ht="15" hidden="false" customHeight="false" outlineLevel="0" collapsed="false">
      <c r="A887" s="2" t="s">
        <v>958</v>
      </c>
      <c r="B887" s="3" t="n">
        <v>34</v>
      </c>
      <c r="C887" s="2" t="s">
        <v>29</v>
      </c>
      <c r="D887" s="2" t="s">
        <v>56</v>
      </c>
      <c r="E887" s="2" t="s">
        <v>37</v>
      </c>
      <c r="F887" s="2" t="s">
        <v>26</v>
      </c>
      <c r="G887" s="4" t="n">
        <v>25500</v>
      </c>
      <c r="H887" s="3" t="n">
        <v>7</v>
      </c>
      <c r="I887" s="5" t="n">
        <v>43374</v>
      </c>
      <c r="J887" s="2" t="s">
        <v>34</v>
      </c>
      <c r="K887" s="3" t="n">
        <v>1</v>
      </c>
      <c r="L887" s="4" t="n">
        <v>3951.82</v>
      </c>
      <c r="M887" s="4" t="n">
        <v>0</v>
      </c>
      <c r="N887" s="3" t="n">
        <v>40</v>
      </c>
      <c r="O887" s="4" t="n">
        <v>61.62</v>
      </c>
      <c r="P887" s="3" t="n">
        <v>2</v>
      </c>
      <c r="Q887" s="4" t="n">
        <v>4500</v>
      </c>
      <c r="R887" s="4" t="n">
        <v>1069.83</v>
      </c>
      <c r="S887" s="4" t="n">
        <v>0</v>
      </c>
      <c r="T887" s="4" t="n">
        <v>0</v>
      </c>
      <c r="U887" s="3" t="n">
        <v>645</v>
      </c>
      <c r="V887" s="3" t="n">
        <v>0</v>
      </c>
    </row>
    <row r="888" customFormat="false" ht="15" hidden="false" customHeight="false" outlineLevel="0" collapsed="false">
      <c r="A888" s="2" t="s">
        <v>959</v>
      </c>
      <c r="B888" s="3" t="n">
        <v>64</v>
      </c>
      <c r="C888" s="2" t="s">
        <v>23</v>
      </c>
      <c r="D888" s="2" t="s">
        <v>51</v>
      </c>
      <c r="E888" s="2" t="s">
        <v>52</v>
      </c>
      <c r="F888" s="2" t="s">
        <v>103</v>
      </c>
      <c r="G888" s="4" t="n">
        <v>19100</v>
      </c>
      <c r="H888" s="3" t="n">
        <v>11</v>
      </c>
      <c r="I888" s="5" t="n">
        <v>42214</v>
      </c>
      <c r="J888" s="2" t="s">
        <v>46</v>
      </c>
      <c r="K888" s="3" t="n">
        <v>2</v>
      </c>
      <c r="L888" s="4" t="n">
        <v>-1417.81</v>
      </c>
      <c r="M888" s="4" t="n">
        <v>0</v>
      </c>
      <c r="N888" s="3" t="n">
        <v>19</v>
      </c>
      <c r="O888" s="4" t="n">
        <v>43.19</v>
      </c>
      <c r="P888" s="3" t="n">
        <v>4</v>
      </c>
      <c r="Q888" s="4" t="n">
        <v>0</v>
      </c>
      <c r="R888" s="4" t="n">
        <v>0</v>
      </c>
      <c r="S888" s="4" t="n">
        <v>0</v>
      </c>
      <c r="T888" s="4" t="n">
        <v>0</v>
      </c>
      <c r="U888" s="3" t="n">
        <v>615</v>
      </c>
      <c r="V888" s="3" t="n">
        <v>0</v>
      </c>
    </row>
    <row r="889" customFormat="false" ht="15" hidden="false" customHeight="false" outlineLevel="0" collapsed="false">
      <c r="A889" s="2" t="s">
        <v>960</v>
      </c>
      <c r="B889" s="3" t="n">
        <v>45</v>
      </c>
      <c r="C889" s="2" t="s">
        <v>23</v>
      </c>
      <c r="D889" s="2" t="s">
        <v>51</v>
      </c>
      <c r="E889" s="2" t="s">
        <v>31</v>
      </c>
      <c r="F889" s="2" t="s">
        <v>26</v>
      </c>
      <c r="G889" s="2"/>
      <c r="H889" s="3" t="n">
        <v>7</v>
      </c>
      <c r="I889" s="5" t="n">
        <v>43392</v>
      </c>
      <c r="J889" s="2" t="s">
        <v>34</v>
      </c>
      <c r="K889" s="3" t="n">
        <v>2</v>
      </c>
      <c r="L889" s="4" t="n">
        <v>18534.32</v>
      </c>
      <c r="M889" s="2"/>
      <c r="N889" s="3" t="n">
        <v>51</v>
      </c>
      <c r="O889" s="4" t="n">
        <v>90.5</v>
      </c>
      <c r="P889" s="3" t="n">
        <v>1</v>
      </c>
      <c r="Q889" s="4" t="n">
        <v>15000</v>
      </c>
      <c r="R889" s="4" t="n">
        <v>7959.49</v>
      </c>
      <c r="S889" s="4" t="n">
        <v>378000</v>
      </c>
      <c r="T889" s="4" t="n">
        <v>1791</v>
      </c>
      <c r="U889" s="3" t="n">
        <v>586</v>
      </c>
      <c r="V889" s="3" t="n">
        <v>0</v>
      </c>
    </row>
    <row r="890" customFormat="false" ht="15" hidden="false" customHeight="false" outlineLevel="0" collapsed="false">
      <c r="A890" s="2" t="s">
        <v>961</v>
      </c>
      <c r="B890" s="3" t="n">
        <v>19</v>
      </c>
      <c r="C890" s="2" t="s">
        <v>29</v>
      </c>
      <c r="D890" s="2" t="s">
        <v>136</v>
      </c>
      <c r="E890" s="2" t="s">
        <v>134</v>
      </c>
      <c r="F890" s="2" t="s">
        <v>26</v>
      </c>
      <c r="G890" s="4" t="n">
        <v>5600</v>
      </c>
      <c r="H890" s="3" t="n">
        <v>0</v>
      </c>
      <c r="I890" s="5" t="n">
        <v>46032</v>
      </c>
      <c r="J890" s="2" t="s">
        <v>34</v>
      </c>
      <c r="K890" s="3" t="n">
        <v>1</v>
      </c>
      <c r="L890" s="4" t="n">
        <v>172.31</v>
      </c>
      <c r="M890" s="4" t="n">
        <v>0</v>
      </c>
      <c r="N890" s="3" t="n">
        <v>17</v>
      </c>
      <c r="O890" s="4" t="n">
        <v>33.97</v>
      </c>
      <c r="P890" s="3" t="n">
        <v>1</v>
      </c>
      <c r="Q890" s="4" t="n">
        <v>1000</v>
      </c>
      <c r="R890" s="4" t="n">
        <v>374.29</v>
      </c>
      <c r="S890" s="2"/>
      <c r="T890" s="2"/>
      <c r="U890" s="3" t="n">
        <v>487</v>
      </c>
      <c r="V890" s="3" t="n">
        <v>1</v>
      </c>
    </row>
    <row r="891" customFormat="false" ht="15" hidden="false" customHeight="false" outlineLevel="0" collapsed="false">
      <c r="A891" s="2" t="s">
        <v>962</v>
      </c>
      <c r="B891" s="3" t="n">
        <v>24</v>
      </c>
      <c r="C891" s="2" t="s">
        <v>29</v>
      </c>
      <c r="D891" s="2" t="s">
        <v>77</v>
      </c>
      <c r="E891" s="2" t="s">
        <v>96</v>
      </c>
      <c r="F891" s="2" t="s">
        <v>38</v>
      </c>
      <c r="G891" s="2" t="s">
        <v>963</v>
      </c>
      <c r="H891" s="3" t="n">
        <v>1</v>
      </c>
      <c r="I891" s="5" t="n">
        <v>45754</v>
      </c>
      <c r="J891" s="2" t="s">
        <v>46</v>
      </c>
      <c r="K891" s="3" t="n">
        <v>3</v>
      </c>
      <c r="L891" s="4" t="n">
        <v>15221.37</v>
      </c>
      <c r="M891" s="2"/>
      <c r="N891" s="3" t="n">
        <v>44</v>
      </c>
      <c r="O891" s="4" t="n">
        <v>87.83</v>
      </c>
      <c r="P891" s="3" t="n">
        <v>2</v>
      </c>
      <c r="Q891" s="4" t="n">
        <v>10500</v>
      </c>
      <c r="R891" s="4" t="n">
        <v>4642.41</v>
      </c>
      <c r="S891" s="2"/>
      <c r="T891" s="2"/>
      <c r="U891" s="3" t="n">
        <v>631</v>
      </c>
      <c r="V891" s="3" t="n">
        <v>0</v>
      </c>
    </row>
    <row r="892" customFormat="false" ht="15" hidden="false" customHeight="false" outlineLevel="0" collapsed="false">
      <c r="A892" s="2" t="s">
        <v>964</v>
      </c>
      <c r="B892" s="3" t="n">
        <v>54</v>
      </c>
      <c r="C892" s="2" t="s">
        <v>29</v>
      </c>
      <c r="D892" s="2" t="s">
        <v>54</v>
      </c>
      <c r="E892" s="2" t="s">
        <v>49</v>
      </c>
      <c r="F892" s="2" t="s">
        <v>26</v>
      </c>
      <c r="G892" s="4" t="n">
        <v>27200</v>
      </c>
      <c r="H892" s="3" t="n">
        <v>14</v>
      </c>
      <c r="I892" s="5" t="n">
        <v>40811</v>
      </c>
      <c r="J892" s="2" t="s">
        <v>42</v>
      </c>
      <c r="K892" s="3" t="n">
        <v>3</v>
      </c>
      <c r="L892" s="4" t="n">
        <v>-1734.72</v>
      </c>
      <c r="M892" s="4" t="n">
        <v>36142.74</v>
      </c>
      <c r="N892" s="3" t="n">
        <v>18</v>
      </c>
      <c r="O892" s="4" t="n">
        <v>65.89</v>
      </c>
      <c r="P892" s="3" t="n">
        <v>3</v>
      </c>
      <c r="Q892" s="4" t="n">
        <v>3500</v>
      </c>
      <c r="R892" s="4" t="n">
        <v>233.72</v>
      </c>
      <c r="S892" s="4" t="n">
        <v>53000</v>
      </c>
      <c r="T892" s="4" t="n">
        <v>385</v>
      </c>
      <c r="U892" s="3" t="n">
        <v>563</v>
      </c>
      <c r="V892" s="3" t="n">
        <v>0</v>
      </c>
    </row>
    <row r="893" customFormat="false" ht="15" hidden="false" customHeight="false" outlineLevel="0" collapsed="false">
      <c r="A893" s="2" t="s">
        <v>965</v>
      </c>
      <c r="B893" s="3" t="n">
        <v>85</v>
      </c>
      <c r="C893" s="2" t="s">
        <v>29</v>
      </c>
      <c r="D893" s="2" t="s">
        <v>132</v>
      </c>
      <c r="E893" s="2" t="s">
        <v>41</v>
      </c>
      <c r="F893" s="2" t="s">
        <v>38</v>
      </c>
      <c r="G893" s="4" t="n">
        <v>22400</v>
      </c>
      <c r="H893" s="3" t="n">
        <v>26</v>
      </c>
      <c r="I893" s="5" t="n">
        <v>36634</v>
      </c>
      <c r="J893" s="2" t="s">
        <v>27</v>
      </c>
      <c r="K893" s="3" t="n">
        <v>3</v>
      </c>
      <c r="L893" s="4" t="n">
        <v>3288.51</v>
      </c>
      <c r="M893" s="4" t="n">
        <v>38858.62</v>
      </c>
      <c r="N893" s="3" t="n">
        <v>0</v>
      </c>
      <c r="O893" s="2"/>
      <c r="P893" s="3" t="n">
        <v>0</v>
      </c>
      <c r="Q893" s="4" t="n">
        <v>5000</v>
      </c>
      <c r="R893" s="4" t="n">
        <v>1322.55</v>
      </c>
      <c r="S893" s="4" t="n">
        <v>0</v>
      </c>
      <c r="T893" s="4" t="n">
        <v>0</v>
      </c>
      <c r="U893" s="3" t="n">
        <v>721</v>
      </c>
      <c r="V893" s="3" t="n">
        <v>0</v>
      </c>
    </row>
    <row r="894" customFormat="false" ht="15" hidden="false" customHeight="false" outlineLevel="0" collapsed="false">
      <c r="A894" s="2" t="s">
        <v>966</v>
      </c>
      <c r="B894" s="3" t="n">
        <v>34</v>
      </c>
      <c r="C894" s="2" t="s">
        <v>23</v>
      </c>
      <c r="D894" s="2" t="s">
        <v>67</v>
      </c>
      <c r="E894" s="2" t="s">
        <v>49</v>
      </c>
      <c r="F894" s="2" t="s">
        <v>26</v>
      </c>
      <c r="G894" s="4" t="n">
        <v>38300</v>
      </c>
      <c r="H894" s="3" t="n">
        <v>11</v>
      </c>
      <c r="I894" s="5" t="n">
        <v>42234</v>
      </c>
      <c r="J894" s="2" t="s">
        <v>34</v>
      </c>
      <c r="K894" s="2"/>
      <c r="L894" s="4" t="n">
        <v>2548.15</v>
      </c>
      <c r="M894" s="4" t="n">
        <v>36774.51</v>
      </c>
      <c r="N894" s="3" t="n">
        <v>39</v>
      </c>
      <c r="O894" s="4" t="n">
        <v>40.62</v>
      </c>
      <c r="P894" s="3" t="n">
        <v>0</v>
      </c>
      <c r="Q894" s="4" t="n">
        <v>8000</v>
      </c>
      <c r="R894" s="4" t="n">
        <v>865.04</v>
      </c>
      <c r="S894" s="4" t="n">
        <v>74000</v>
      </c>
      <c r="T894" s="4" t="n">
        <v>439</v>
      </c>
      <c r="U894" s="3" t="n">
        <v>659</v>
      </c>
      <c r="V894" s="3" t="n">
        <v>0</v>
      </c>
    </row>
    <row r="895" customFormat="false" ht="15" hidden="false" customHeight="false" outlineLevel="0" collapsed="false">
      <c r="A895" s="2" t="s">
        <v>967</v>
      </c>
      <c r="B895" s="3" t="n">
        <v>63</v>
      </c>
      <c r="C895" s="2" t="s">
        <v>29</v>
      </c>
      <c r="D895" s="2" t="s">
        <v>44</v>
      </c>
      <c r="E895" s="2" t="s">
        <v>52</v>
      </c>
      <c r="F895" s="2" t="s">
        <v>26</v>
      </c>
      <c r="G895" s="4" t="n">
        <v>21100</v>
      </c>
      <c r="H895" s="3" t="n">
        <v>8</v>
      </c>
      <c r="I895" s="5" t="n">
        <v>43149</v>
      </c>
      <c r="J895" s="2" t="s">
        <v>46</v>
      </c>
      <c r="K895" s="2"/>
      <c r="L895" s="4" t="n">
        <v>-1518.2</v>
      </c>
      <c r="M895" s="4" t="n">
        <v>20823.61</v>
      </c>
      <c r="N895" s="3" t="n">
        <v>25</v>
      </c>
      <c r="O895" s="4" t="n">
        <v>39.39</v>
      </c>
      <c r="P895" s="3" t="n">
        <v>2</v>
      </c>
      <c r="Q895" s="4" t="n">
        <v>3000</v>
      </c>
      <c r="R895" s="4" t="n">
        <v>770.1</v>
      </c>
      <c r="S895" s="4" t="n">
        <v>0</v>
      </c>
      <c r="T895" s="4" t="n">
        <v>0</v>
      </c>
      <c r="U895" s="3" t="n">
        <v>625</v>
      </c>
      <c r="V895" s="3" t="n">
        <v>0</v>
      </c>
    </row>
    <row r="896" customFormat="false" ht="15" hidden="false" customHeight="false" outlineLevel="0" collapsed="false">
      <c r="A896" s="2" t="s">
        <v>968</v>
      </c>
      <c r="B896" s="3" t="n">
        <v>24</v>
      </c>
      <c r="C896" s="2" t="s">
        <v>23</v>
      </c>
      <c r="D896" s="2" t="s">
        <v>51</v>
      </c>
      <c r="E896" s="2" t="s">
        <v>37</v>
      </c>
      <c r="F896" s="2" t="s">
        <v>26</v>
      </c>
      <c r="G896" s="4" t="n">
        <v>19700</v>
      </c>
      <c r="H896" s="3" t="n">
        <v>3</v>
      </c>
      <c r="I896" s="5" t="n">
        <v>44897</v>
      </c>
      <c r="J896" s="2" t="s">
        <v>34</v>
      </c>
      <c r="K896" s="3" t="n">
        <v>2</v>
      </c>
      <c r="L896" s="4" t="n">
        <v>1717.28</v>
      </c>
      <c r="M896" s="4" t="n">
        <v>7911.11</v>
      </c>
      <c r="N896" s="3" t="n">
        <v>31</v>
      </c>
      <c r="O896" s="4" t="n">
        <v>27.64</v>
      </c>
      <c r="P896" s="3" t="n">
        <v>1</v>
      </c>
      <c r="Q896" s="4" t="n">
        <v>4000</v>
      </c>
      <c r="R896" s="4" t="n">
        <v>491.89</v>
      </c>
      <c r="S896" s="4" t="n">
        <v>0</v>
      </c>
      <c r="T896" s="4" t="n">
        <v>0</v>
      </c>
      <c r="U896" s="3" t="n">
        <v>616</v>
      </c>
      <c r="V896" s="3" t="n">
        <v>1</v>
      </c>
    </row>
    <row r="897" customFormat="false" ht="15" hidden="false" customHeight="false" outlineLevel="0" collapsed="false">
      <c r="A897" s="2" t="s">
        <v>969</v>
      </c>
      <c r="B897" s="3" t="n">
        <v>26</v>
      </c>
      <c r="C897" s="2" t="s">
        <v>29</v>
      </c>
      <c r="D897" s="2" t="s">
        <v>24</v>
      </c>
      <c r="E897" s="2" t="s">
        <v>52</v>
      </c>
      <c r="F897" s="2" t="s">
        <v>38</v>
      </c>
      <c r="G897" s="4" t="n">
        <v>26300</v>
      </c>
      <c r="H897" s="3" t="n">
        <v>1</v>
      </c>
      <c r="I897" s="5" t="n">
        <v>45608</v>
      </c>
      <c r="J897" s="2" t="s">
        <v>71</v>
      </c>
      <c r="K897" s="3" t="n">
        <v>1</v>
      </c>
      <c r="L897" s="4" t="n">
        <v>4124.57</v>
      </c>
      <c r="M897" s="4" t="n">
        <v>6004.08</v>
      </c>
      <c r="N897" s="3" t="n">
        <v>35</v>
      </c>
      <c r="O897" s="4" t="n">
        <v>34.5</v>
      </c>
      <c r="P897" s="3" t="n">
        <v>5</v>
      </c>
      <c r="Q897" s="4" t="n">
        <v>4500</v>
      </c>
      <c r="R897" s="4" t="n">
        <v>2802.84</v>
      </c>
      <c r="S897" s="2"/>
      <c r="T897" s="2"/>
      <c r="U897" s="3" t="n">
        <v>616</v>
      </c>
      <c r="V897" s="3" t="n">
        <v>1</v>
      </c>
    </row>
    <row r="898" customFormat="false" ht="15" hidden="false" customHeight="false" outlineLevel="0" collapsed="false">
      <c r="A898" s="2" t="s">
        <v>970</v>
      </c>
      <c r="B898" s="3" t="n">
        <v>66</v>
      </c>
      <c r="C898" s="2" t="s">
        <v>23</v>
      </c>
      <c r="D898" s="2" t="s">
        <v>40</v>
      </c>
      <c r="E898" s="2" t="s">
        <v>41</v>
      </c>
      <c r="F898" s="2" t="s">
        <v>60</v>
      </c>
      <c r="G898" s="4" t="n">
        <v>17700</v>
      </c>
      <c r="H898" s="3" t="n">
        <v>7</v>
      </c>
      <c r="I898" s="5" t="n">
        <v>43451</v>
      </c>
      <c r="J898" s="2" t="s">
        <v>46</v>
      </c>
      <c r="K898" s="3" t="n">
        <v>1</v>
      </c>
      <c r="L898" s="4" t="n">
        <v>967.32</v>
      </c>
      <c r="M898" s="4" t="n">
        <v>9521.55</v>
      </c>
      <c r="N898" s="3" t="n">
        <v>18</v>
      </c>
      <c r="O898" s="4" t="n">
        <v>49.88</v>
      </c>
      <c r="P898" s="3" t="n">
        <v>3</v>
      </c>
      <c r="Q898" s="4" t="n">
        <v>2000</v>
      </c>
      <c r="R898" s="4" t="n">
        <v>957.11</v>
      </c>
      <c r="S898" s="2"/>
      <c r="T898" s="2"/>
      <c r="U898" s="3" t="n">
        <v>550</v>
      </c>
      <c r="V898" s="3" t="n">
        <v>0</v>
      </c>
    </row>
    <row r="899" customFormat="false" ht="15" hidden="false" customHeight="false" outlineLevel="0" collapsed="false">
      <c r="A899" s="2" t="s">
        <v>971</v>
      </c>
      <c r="B899" s="3" t="n">
        <v>41</v>
      </c>
      <c r="C899" s="2" t="s">
        <v>29</v>
      </c>
      <c r="D899" s="2" t="s">
        <v>67</v>
      </c>
      <c r="E899" s="2" t="s">
        <v>37</v>
      </c>
      <c r="F899" s="2" t="s">
        <v>38</v>
      </c>
      <c r="G899" s="4" t="n">
        <v>20500</v>
      </c>
      <c r="H899" s="3" t="n">
        <v>3</v>
      </c>
      <c r="I899" s="5" t="n">
        <v>44842</v>
      </c>
      <c r="J899" s="2" t="s">
        <v>71</v>
      </c>
      <c r="K899" s="3" t="n">
        <v>4</v>
      </c>
      <c r="L899" s="4" t="n">
        <v>3944.42</v>
      </c>
      <c r="M899" s="4" t="n">
        <v>0</v>
      </c>
      <c r="N899" s="3" t="n">
        <v>24</v>
      </c>
      <c r="O899" s="4" t="n">
        <v>58.88</v>
      </c>
      <c r="P899" s="3" t="n">
        <v>2</v>
      </c>
      <c r="Q899" s="4" t="n">
        <v>2000</v>
      </c>
      <c r="R899" s="4" t="n">
        <v>1086.82</v>
      </c>
      <c r="S899" s="4" t="n">
        <v>0</v>
      </c>
      <c r="T899" s="4" t="n">
        <v>0</v>
      </c>
      <c r="U899" s="3" t="n">
        <v>555</v>
      </c>
      <c r="V899" s="3" t="n">
        <v>0</v>
      </c>
    </row>
    <row r="900" customFormat="false" ht="15" hidden="false" customHeight="false" outlineLevel="0" collapsed="false">
      <c r="A900" s="2" t="s">
        <v>972</v>
      </c>
      <c r="B900" s="3" t="n">
        <v>38</v>
      </c>
      <c r="C900" s="2"/>
      <c r="D900" s="2" t="s">
        <v>40</v>
      </c>
      <c r="E900" s="2" t="s">
        <v>37</v>
      </c>
      <c r="F900" s="2" t="s">
        <v>26</v>
      </c>
      <c r="G900" s="4" t="n">
        <v>37800</v>
      </c>
      <c r="H900" s="3" t="n">
        <v>8</v>
      </c>
      <c r="I900" s="5" t="n">
        <v>43030</v>
      </c>
      <c r="J900" s="2" t="s">
        <v>27</v>
      </c>
      <c r="K900" s="3" t="n">
        <v>3</v>
      </c>
      <c r="L900" s="4" t="n">
        <v>4124.2</v>
      </c>
      <c r="M900" s="4" t="n">
        <v>36631.22</v>
      </c>
      <c r="N900" s="3" t="n">
        <v>22</v>
      </c>
      <c r="O900" s="4" t="n">
        <v>50.62</v>
      </c>
      <c r="P900" s="3" t="n">
        <v>4</v>
      </c>
      <c r="Q900" s="4" t="n">
        <v>7500</v>
      </c>
      <c r="R900" s="4" t="n">
        <v>805.7</v>
      </c>
      <c r="S900" s="4" t="n">
        <v>0</v>
      </c>
      <c r="T900" s="4" t="n">
        <v>0</v>
      </c>
      <c r="U900" s="3" t="n">
        <v>596</v>
      </c>
      <c r="V900" s="3" t="n">
        <v>0</v>
      </c>
    </row>
    <row r="901" customFormat="false" ht="15" hidden="false" customHeight="false" outlineLevel="0" collapsed="false">
      <c r="A901" s="2" t="s">
        <v>973</v>
      </c>
      <c r="B901" s="3" t="n">
        <v>45</v>
      </c>
      <c r="C901" s="2" t="s">
        <v>23</v>
      </c>
      <c r="D901" s="2" t="s">
        <v>40</v>
      </c>
      <c r="E901" s="2" t="s">
        <v>52</v>
      </c>
      <c r="F901" s="2" t="s">
        <v>26</v>
      </c>
      <c r="G901" s="4" t="n">
        <v>17900</v>
      </c>
      <c r="H901" s="3" t="n">
        <v>5</v>
      </c>
      <c r="I901" s="5" t="n">
        <v>44428</v>
      </c>
      <c r="J901" s="2" t="s">
        <v>46</v>
      </c>
      <c r="K901" s="3" t="n">
        <v>2</v>
      </c>
      <c r="L901" s="4" t="n">
        <v>647.39</v>
      </c>
      <c r="M901" s="4" t="n">
        <v>7246.02</v>
      </c>
      <c r="N901" s="3" t="n">
        <v>24</v>
      </c>
      <c r="O901" s="4" t="n">
        <v>40.92</v>
      </c>
      <c r="P901" s="3" t="n">
        <v>1</v>
      </c>
      <c r="Q901" s="4" t="n">
        <v>4000</v>
      </c>
      <c r="R901" s="4" t="n">
        <v>1304.38</v>
      </c>
      <c r="S901" s="4" t="n">
        <v>0</v>
      </c>
      <c r="T901" s="4" t="n">
        <v>0</v>
      </c>
      <c r="U901" s="3" t="n">
        <v>552</v>
      </c>
      <c r="V901" s="3" t="n">
        <v>1</v>
      </c>
    </row>
    <row r="902" customFormat="false" ht="15" hidden="false" customHeight="false" outlineLevel="0" collapsed="false">
      <c r="A902" s="2" t="s">
        <v>974</v>
      </c>
      <c r="B902" s="3" t="n">
        <v>58</v>
      </c>
      <c r="C902" s="2" t="s">
        <v>29</v>
      </c>
      <c r="D902" s="2" t="s">
        <v>56</v>
      </c>
      <c r="E902" s="2" t="s">
        <v>37</v>
      </c>
      <c r="F902" s="2" t="s">
        <v>26</v>
      </c>
      <c r="G902" s="4" t="n">
        <v>48000</v>
      </c>
      <c r="H902" s="3" t="n">
        <v>7</v>
      </c>
      <c r="I902" s="5" t="n">
        <v>43662</v>
      </c>
      <c r="J902" s="2" t="s">
        <v>46</v>
      </c>
      <c r="K902" s="3" t="n">
        <v>1</v>
      </c>
      <c r="L902" s="4" t="n">
        <v>5747.35</v>
      </c>
      <c r="M902" s="4" t="n">
        <v>29152.9</v>
      </c>
      <c r="N902" s="3" t="n">
        <v>35</v>
      </c>
      <c r="O902" s="4" t="n">
        <v>77.17</v>
      </c>
      <c r="P902" s="3" t="n">
        <v>2</v>
      </c>
      <c r="Q902" s="4" t="n">
        <v>10500</v>
      </c>
      <c r="R902" s="4" t="n">
        <v>4282.09</v>
      </c>
      <c r="S902" s="4" t="n">
        <v>0</v>
      </c>
      <c r="T902" s="4" t="n">
        <v>0</v>
      </c>
      <c r="U902" s="3" t="n">
        <v>660</v>
      </c>
      <c r="V902" s="2"/>
    </row>
    <row r="903" customFormat="false" ht="15" hidden="false" customHeight="false" outlineLevel="0" collapsed="false">
      <c r="A903" s="2" t="s">
        <v>975</v>
      </c>
      <c r="B903" s="3" t="n">
        <v>44</v>
      </c>
      <c r="C903" s="2" t="s">
        <v>23</v>
      </c>
      <c r="D903" s="2" t="s">
        <v>77</v>
      </c>
      <c r="E903" s="2" t="s">
        <v>37</v>
      </c>
      <c r="F903" s="2" t="s">
        <v>26</v>
      </c>
      <c r="G903" s="4" t="n">
        <v>35000</v>
      </c>
      <c r="H903" s="3" t="n">
        <v>20</v>
      </c>
      <c r="I903" s="5" t="n">
        <v>38876</v>
      </c>
      <c r="J903" s="2" t="s">
        <v>34</v>
      </c>
      <c r="K903" s="3" t="n">
        <v>2</v>
      </c>
      <c r="L903" s="4" t="n">
        <v>3839.66</v>
      </c>
      <c r="M903" s="4" t="n">
        <v>0</v>
      </c>
      <c r="N903" s="3" t="n">
        <v>36</v>
      </c>
      <c r="O903" s="4" t="n">
        <v>38.9</v>
      </c>
      <c r="P903" s="3" t="n">
        <v>2</v>
      </c>
      <c r="Q903" s="4" t="n">
        <v>7500</v>
      </c>
      <c r="R903" s="4" t="n">
        <v>313.32</v>
      </c>
      <c r="S903" s="4" t="n">
        <v>0</v>
      </c>
      <c r="T903" s="4" t="n">
        <v>0</v>
      </c>
      <c r="U903" s="3" t="n">
        <v>601</v>
      </c>
      <c r="V903" s="3" t="n">
        <v>1</v>
      </c>
    </row>
    <row r="904" customFormat="false" ht="15" hidden="false" customHeight="false" outlineLevel="0" collapsed="false">
      <c r="A904" s="2" t="s">
        <v>976</v>
      </c>
      <c r="B904" s="3" t="n">
        <v>52</v>
      </c>
      <c r="C904" s="2" t="s">
        <v>29</v>
      </c>
      <c r="D904" s="2" t="s">
        <v>51</v>
      </c>
      <c r="E904" s="2" t="s">
        <v>37</v>
      </c>
      <c r="F904" s="2" t="s">
        <v>103</v>
      </c>
      <c r="G904" s="4" t="n">
        <v>38300</v>
      </c>
      <c r="H904" s="3" t="n">
        <v>28</v>
      </c>
      <c r="I904" s="5" t="n">
        <v>36027</v>
      </c>
      <c r="J904" s="2" t="s">
        <v>46</v>
      </c>
      <c r="K904" s="3" t="n">
        <v>2</v>
      </c>
      <c r="L904" s="4" t="n">
        <v>2711.19</v>
      </c>
      <c r="M904" s="4" t="n">
        <v>57209.1</v>
      </c>
      <c r="N904" s="3" t="n">
        <v>36</v>
      </c>
      <c r="O904" s="4" t="n">
        <v>42.62</v>
      </c>
      <c r="P904" s="3" t="n">
        <v>1</v>
      </c>
      <c r="Q904" s="2"/>
      <c r="R904" s="2"/>
      <c r="S904" s="4" t="n">
        <v>182000</v>
      </c>
      <c r="T904" s="4" t="n">
        <v>850</v>
      </c>
      <c r="U904" s="3" t="n">
        <v>621</v>
      </c>
      <c r="V904" s="2"/>
    </row>
    <row r="905" customFormat="false" ht="15" hidden="false" customHeight="false" outlineLevel="0" collapsed="false">
      <c r="A905" s="2" t="s">
        <v>977</v>
      </c>
      <c r="B905" s="3" t="n">
        <v>47</v>
      </c>
      <c r="C905" s="2" t="s">
        <v>29</v>
      </c>
      <c r="D905" s="2" t="s">
        <v>51</v>
      </c>
      <c r="E905" s="2"/>
      <c r="F905" s="2" t="s">
        <v>38</v>
      </c>
      <c r="G905" s="4" t="n">
        <v>32900</v>
      </c>
      <c r="H905" s="3" t="n">
        <v>3</v>
      </c>
      <c r="I905" s="5" t="n">
        <v>45117</v>
      </c>
      <c r="J905" s="2" t="s">
        <v>27</v>
      </c>
      <c r="K905" s="3" t="n">
        <v>1</v>
      </c>
      <c r="L905" s="4" t="n">
        <v>4259.14</v>
      </c>
      <c r="M905" s="4" t="n">
        <v>0</v>
      </c>
      <c r="N905" s="3" t="n">
        <v>15</v>
      </c>
      <c r="O905" s="4" t="n">
        <v>75.72</v>
      </c>
      <c r="P905" s="3" t="n">
        <v>3</v>
      </c>
      <c r="Q905" s="4" t="n">
        <v>3500</v>
      </c>
      <c r="R905" s="2"/>
      <c r="S905" s="4" t="n">
        <v>0</v>
      </c>
      <c r="T905" s="4" t="n">
        <v>0</v>
      </c>
      <c r="U905" s="3" t="n">
        <v>535</v>
      </c>
      <c r="V905" s="3" t="n">
        <v>2</v>
      </c>
    </row>
    <row r="906" customFormat="false" ht="15" hidden="false" customHeight="false" outlineLevel="0" collapsed="false">
      <c r="A906" s="2" t="s">
        <v>978</v>
      </c>
      <c r="B906" s="3" t="n">
        <v>40</v>
      </c>
      <c r="C906" s="2" t="s">
        <v>23</v>
      </c>
      <c r="D906" s="2" t="s">
        <v>40</v>
      </c>
      <c r="E906" s="2" t="s">
        <v>37</v>
      </c>
      <c r="F906" s="2" t="s">
        <v>38</v>
      </c>
      <c r="G906" s="4" t="n">
        <v>29000</v>
      </c>
      <c r="H906" s="3" t="n">
        <v>5</v>
      </c>
      <c r="I906" s="5" t="n">
        <v>44090</v>
      </c>
      <c r="J906" s="2" t="s">
        <v>34</v>
      </c>
      <c r="K906" s="3" t="n">
        <v>3</v>
      </c>
      <c r="L906" s="4" t="n">
        <v>8797.12</v>
      </c>
      <c r="M906" s="4" t="n">
        <v>8686.18</v>
      </c>
      <c r="N906" s="3" t="n">
        <v>35</v>
      </c>
      <c r="O906" s="4" t="n">
        <v>39.81</v>
      </c>
      <c r="P906" s="3" t="n">
        <v>2</v>
      </c>
      <c r="Q906" s="4" t="n">
        <v>5500</v>
      </c>
      <c r="R906" s="4" t="n">
        <v>1935.99</v>
      </c>
      <c r="S906" s="4" t="n">
        <v>0</v>
      </c>
      <c r="T906" s="4" t="n">
        <v>0</v>
      </c>
      <c r="U906" s="3" t="n">
        <v>567</v>
      </c>
      <c r="V906" s="3" t="n">
        <v>0</v>
      </c>
    </row>
    <row r="907" customFormat="false" ht="15" hidden="false" customHeight="false" outlineLevel="0" collapsed="false">
      <c r="A907" s="2" t="s">
        <v>979</v>
      </c>
      <c r="B907" s="3" t="n">
        <v>39</v>
      </c>
      <c r="C907" s="2" t="s">
        <v>29</v>
      </c>
      <c r="D907" s="2" t="s">
        <v>40</v>
      </c>
      <c r="E907" s="2" t="s">
        <v>37</v>
      </c>
      <c r="F907" s="2" t="s">
        <v>26</v>
      </c>
      <c r="G907" s="4" t="n">
        <v>53000</v>
      </c>
      <c r="H907" s="3" t="n">
        <v>19</v>
      </c>
      <c r="I907" s="5" t="n">
        <v>39084</v>
      </c>
      <c r="J907" s="2" t="s">
        <v>34</v>
      </c>
      <c r="K907" s="3" t="n">
        <v>1</v>
      </c>
      <c r="L907" s="4" t="n">
        <v>6910.67</v>
      </c>
      <c r="M907" s="4" t="n">
        <v>0</v>
      </c>
      <c r="N907" s="3" t="n">
        <v>44</v>
      </c>
      <c r="O907" s="4" t="n">
        <v>61.29</v>
      </c>
      <c r="P907" s="3" t="n">
        <v>1</v>
      </c>
      <c r="Q907" s="4" t="n">
        <v>6000</v>
      </c>
      <c r="R907" s="4" t="n">
        <v>861.79</v>
      </c>
      <c r="S907" s="4" t="n">
        <v>0</v>
      </c>
      <c r="T907" s="4" t="n">
        <v>0</v>
      </c>
      <c r="U907" s="3" t="n">
        <v>666</v>
      </c>
      <c r="V907" s="2"/>
    </row>
    <row r="908" customFormat="false" ht="15" hidden="false" customHeight="false" outlineLevel="0" collapsed="false">
      <c r="A908" s="2" t="s">
        <v>980</v>
      </c>
      <c r="B908" s="3" t="n">
        <v>47</v>
      </c>
      <c r="C908" s="2" t="s">
        <v>23</v>
      </c>
      <c r="D908" s="2" t="s">
        <v>98</v>
      </c>
      <c r="E908" s="2" t="s">
        <v>96</v>
      </c>
      <c r="F908" s="2" t="s">
        <v>26</v>
      </c>
      <c r="G908" s="4" t="n">
        <v>94300</v>
      </c>
      <c r="H908" s="3" t="n">
        <v>0</v>
      </c>
      <c r="I908" s="5" t="n">
        <v>46070</v>
      </c>
      <c r="J908" s="2" t="s">
        <v>27</v>
      </c>
      <c r="K908" s="3" t="n">
        <v>1</v>
      </c>
      <c r="L908" s="4" t="n">
        <v>17290.67</v>
      </c>
      <c r="M908" s="4" t="n">
        <v>0</v>
      </c>
      <c r="N908" s="3" t="n">
        <v>44</v>
      </c>
      <c r="O908" s="4" t="n">
        <v>135.89</v>
      </c>
      <c r="P908" s="3" t="n">
        <v>5</v>
      </c>
      <c r="Q908" s="4" t="n">
        <v>15000</v>
      </c>
      <c r="R908" s="4" t="n">
        <v>5817.51</v>
      </c>
      <c r="S908" s="4" t="n">
        <v>306000</v>
      </c>
      <c r="T908" s="4" t="n">
        <v>2023</v>
      </c>
      <c r="U908" s="3" t="n">
        <v>613</v>
      </c>
      <c r="V908" s="3" t="n">
        <v>0</v>
      </c>
    </row>
    <row r="909" customFormat="false" ht="15" hidden="false" customHeight="false" outlineLevel="0" collapsed="false">
      <c r="A909" s="2" t="s">
        <v>981</v>
      </c>
      <c r="B909" s="3" t="n">
        <v>32</v>
      </c>
      <c r="C909" s="2" t="s">
        <v>29</v>
      </c>
      <c r="D909" s="2" t="s">
        <v>100</v>
      </c>
      <c r="E909" s="2" t="s">
        <v>37</v>
      </c>
      <c r="F909" s="2" t="s">
        <v>60</v>
      </c>
      <c r="G909" s="4" t="n">
        <v>24000</v>
      </c>
      <c r="H909" s="3" t="n">
        <v>0</v>
      </c>
      <c r="I909" s="5" t="n">
        <v>46258</v>
      </c>
      <c r="J909" s="2" t="s">
        <v>34</v>
      </c>
      <c r="K909" s="3" t="n">
        <v>2</v>
      </c>
      <c r="L909" s="4" t="n">
        <v>4922.75</v>
      </c>
      <c r="M909" s="4" t="n">
        <v>0</v>
      </c>
      <c r="N909" s="3" t="n">
        <v>28</v>
      </c>
      <c r="O909" s="4" t="n">
        <v>79.77</v>
      </c>
      <c r="P909" s="3" t="n">
        <v>1</v>
      </c>
      <c r="Q909" s="4" t="n">
        <v>3500</v>
      </c>
      <c r="R909" s="4" t="n">
        <v>1071.33</v>
      </c>
      <c r="S909" s="4" t="n">
        <v>72000</v>
      </c>
      <c r="T909" s="4" t="n">
        <v>535</v>
      </c>
      <c r="U909" s="3" t="n">
        <v>530</v>
      </c>
      <c r="V909" s="3" t="n">
        <v>1</v>
      </c>
    </row>
    <row r="910" customFormat="false" ht="15" hidden="false" customHeight="false" outlineLevel="0" collapsed="false">
      <c r="A910" s="2" t="s">
        <v>982</v>
      </c>
      <c r="B910" s="3" t="n">
        <v>75</v>
      </c>
      <c r="C910" s="2" t="s">
        <v>29</v>
      </c>
      <c r="D910" s="2" t="s">
        <v>108</v>
      </c>
      <c r="E910" s="2" t="s">
        <v>41</v>
      </c>
      <c r="F910" s="2" t="s">
        <v>103</v>
      </c>
      <c r="G910" s="4" t="n">
        <v>25100</v>
      </c>
      <c r="H910" s="3" t="n">
        <v>17</v>
      </c>
      <c r="I910" s="5" t="n">
        <v>39955</v>
      </c>
      <c r="J910" s="2" t="s">
        <v>46</v>
      </c>
      <c r="K910" s="3" t="n">
        <v>2</v>
      </c>
      <c r="L910" s="4" t="n">
        <v>931.78</v>
      </c>
      <c r="M910" s="4" t="n">
        <v>0</v>
      </c>
      <c r="N910" s="3" t="n">
        <v>32</v>
      </c>
      <c r="O910" s="4" t="n">
        <v>31.62</v>
      </c>
      <c r="P910" s="3" t="n">
        <v>3</v>
      </c>
      <c r="Q910" s="4" t="n">
        <v>4500</v>
      </c>
      <c r="R910" s="4" t="n">
        <v>1014.84</v>
      </c>
      <c r="S910" s="4" t="n">
        <v>0</v>
      </c>
      <c r="T910" s="4" t="n">
        <v>0</v>
      </c>
      <c r="U910" s="3" t="n">
        <v>649</v>
      </c>
      <c r="V910" s="3" t="n">
        <v>1</v>
      </c>
    </row>
    <row r="911" customFormat="false" ht="15" hidden="false" customHeight="false" outlineLevel="0" collapsed="false">
      <c r="A911" s="2" t="s">
        <v>983</v>
      </c>
      <c r="B911" s="3" t="n">
        <v>61</v>
      </c>
      <c r="C911" s="2" t="s">
        <v>29</v>
      </c>
      <c r="D911" s="2" t="s">
        <v>62</v>
      </c>
      <c r="E911" s="2" t="s">
        <v>37</v>
      </c>
      <c r="F911" s="2" t="s">
        <v>103</v>
      </c>
      <c r="G911" s="4" t="n">
        <v>29500</v>
      </c>
      <c r="H911" s="3" t="n">
        <v>7</v>
      </c>
      <c r="I911" s="5" t="n">
        <v>43476</v>
      </c>
      <c r="J911" s="2" t="s">
        <v>46</v>
      </c>
      <c r="K911" s="3" t="n">
        <v>3</v>
      </c>
      <c r="L911" s="4" t="n">
        <v>812.83</v>
      </c>
      <c r="M911" s="4" t="n">
        <v>0</v>
      </c>
      <c r="N911" s="3" t="n">
        <v>28</v>
      </c>
      <c r="O911" s="4" t="n">
        <v>41.79</v>
      </c>
      <c r="P911" s="3" t="n">
        <v>4</v>
      </c>
      <c r="Q911" s="4" t="n">
        <v>3500</v>
      </c>
      <c r="R911" s="4" t="n">
        <v>827.09</v>
      </c>
      <c r="S911" s="4" t="n">
        <v>0</v>
      </c>
      <c r="T911" s="4" t="n">
        <v>0</v>
      </c>
      <c r="U911" s="3" t="n">
        <v>615</v>
      </c>
      <c r="V911" s="2"/>
    </row>
    <row r="912" customFormat="false" ht="15" hidden="false" customHeight="false" outlineLevel="0" collapsed="false">
      <c r="A912" s="2" t="s">
        <v>984</v>
      </c>
      <c r="B912" s="3" t="n">
        <v>44</v>
      </c>
      <c r="C912" s="2" t="s">
        <v>23</v>
      </c>
      <c r="D912" s="2" t="s">
        <v>51</v>
      </c>
      <c r="E912" s="2" t="s">
        <v>25</v>
      </c>
      <c r="F912" s="2" t="s">
        <v>38</v>
      </c>
      <c r="G912" s="4" t="n">
        <v>29800</v>
      </c>
      <c r="H912" s="3" t="n">
        <v>8</v>
      </c>
      <c r="I912" s="5" t="n">
        <v>43272</v>
      </c>
      <c r="J912" s="2" t="s">
        <v>34</v>
      </c>
      <c r="K912" s="3" t="n">
        <v>2</v>
      </c>
      <c r="L912" s="4" t="n">
        <v>2694.86</v>
      </c>
      <c r="M912" s="4" t="n">
        <v>14082.9</v>
      </c>
      <c r="N912" s="3" t="n">
        <v>26</v>
      </c>
      <c r="O912" s="4" t="n">
        <v>27.78</v>
      </c>
      <c r="P912" s="3" t="n">
        <v>2</v>
      </c>
      <c r="Q912" s="4" t="n">
        <v>6500</v>
      </c>
      <c r="R912" s="4" t="n">
        <v>1937.7</v>
      </c>
      <c r="S912" s="4" t="n">
        <v>0</v>
      </c>
      <c r="T912" s="4" t="n">
        <v>0</v>
      </c>
      <c r="U912" s="3" t="n">
        <v>571</v>
      </c>
      <c r="V912" s="3" t="n">
        <v>0</v>
      </c>
    </row>
    <row r="913" customFormat="false" ht="15" hidden="false" customHeight="false" outlineLevel="0" collapsed="false">
      <c r="A913" s="2" t="s">
        <v>985</v>
      </c>
      <c r="B913" s="3" t="n">
        <v>51</v>
      </c>
      <c r="C913" s="2" t="s">
        <v>23</v>
      </c>
      <c r="D913" s="2" t="s">
        <v>136</v>
      </c>
      <c r="E913" s="2" t="s">
        <v>37</v>
      </c>
      <c r="F913" s="2" t="s">
        <v>26</v>
      </c>
      <c r="G913" s="4" t="n">
        <v>55000</v>
      </c>
      <c r="H913" s="3" t="n">
        <v>24</v>
      </c>
      <c r="I913" s="5" t="n">
        <v>37238</v>
      </c>
      <c r="J913" s="2" t="s">
        <v>27</v>
      </c>
      <c r="K913" s="3" t="n">
        <v>4</v>
      </c>
      <c r="L913" s="4" t="n">
        <v>5282.27</v>
      </c>
      <c r="M913" s="4" t="n">
        <v>40978.17</v>
      </c>
      <c r="N913" s="3" t="n">
        <v>34</v>
      </c>
      <c r="O913" s="4" t="n">
        <v>96.84</v>
      </c>
      <c r="P913" s="3" t="n">
        <v>7</v>
      </c>
      <c r="Q913" s="4" t="n">
        <v>6000</v>
      </c>
      <c r="R913" s="4" t="n">
        <v>2334.62</v>
      </c>
      <c r="S913" s="4" t="n">
        <v>0</v>
      </c>
      <c r="T913" s="4" t="n">
        <v>0</v>
      </c>
      <c r="U913" s="3" t="n">
        <v>772</v>
      </c>
      <c r="V913" s="3" t="n">
        <v>0</v>
      </c>
    </row>
    <row r="914" customFormat="false" ht="15" hidden="false" customHeight="false" outlineLevel="0" collapsed="false">
      <c r="A914" s="2" t="s">
        <v>986</v>
      </c>
      <c r="B914" s="3" t="n">
        <v>63</v>
      </c>
      <c r="C914" s="2" t="s">
        <v>29</v>
      </c>
      <c r="D914" s="2" t="s">
        <v>48</v>
      </c>
      <c r="E914" s="2" t="s">
        <v>37</v>
      </c>
      <c r="F914" s="2" t="s">
        <v>60</v>
      </c>
      <c r="G914" s="4" t="n">
        <v>19500</v>
      </c>
      <c r="H914" s="3" t="n">
        <v>8</v>
      </c>
      <c r="I914" s="5" t="n">
        <v>43021</v>
      </c>
      <c r="J914" s="2" t="s">
        <v>27</v>
      </c>
      <c r="K914" s="3" t="n">
        <v>1</v>
      </c>
      <c r="L914" s="4" t="n">
        <v>608.09</v>
      </c>
      <c r="M914" s="4" t="n">
        <v>0</v>
      </c>
      <c r="N914" s="3" t="n">
        <v>24</v>
      </c>
      <c r="O914" s="4" t="n">
        <v>36.76</v>
      </c>
      <c r="P914" s="3" t="n">
        <v>6</v>
      </c>
      <c r="Q914" s="4" t="n">
        <v>2500</v>
      </c>
      <c r="R914" s="4" t="n">
        <v>673.09</v>
      </c>
      <c r="S914" s="4" t="n">
        <v>0</v>
      </c>
      <c r="T914" s="4" t="n">
        <v>0</v>
      </c>
      <c r="U914" s="3" t="n">
        <v>611</v>
      </c>
      <c r="V914" s="3" t="n">
        <v>0</v>
      </c>
    </row>
    <row r="915" customFormat="false" ht="15" hidden="false" customHeight="false" outlineLevel="0" collapsed="false">
      <c r="A915" s="2" t="s">
        <v>987</v>
      </c>
      <c r="B915" s="3" t="n">
        <v>62</v>
      </c>
      <c r="C915" s="2" t="s">
        <v>23</v>
      </c>
      <c r="D915" s="2" t="s">
        <v>40</v>
      </c>
      <c r="E915" s="2" t="s">
        <v>37</v>
      </c>
      <c r="F915" s="2" t="s">
        <v>26</v>
      </c>
      <c r="G915" s="4" t="n">
        <v>33200</v>
      </c>
      <c r="H915" s="3" t="n">
        <v>21</v>
      </c>
      <c r="I915" s="5" t="n">
        <v>38387</v>
      </c>
      <c r="J915" s="2" t="s">
        <v>27</v>
      </c>
      <c r="K915" s="3" t="n">
        <v>3</v>
      </c>
      <c r="L915" s="4" t="n">
        <v>2204.01</v>
      </c>
      <c r="M915" s="4" t="n">
        <v>89888.16</v>
      </c>
      <c r="N915" s="3" t="n">
        <v>22</v>
      </c>
      <c r="O915" s="4" t="n">
        <v>48.43</v>
      </c>
      <c r="P915" s="3" t="n">
        <v>5</v>
      </c>
      <c r="Q915" s="4" t="n">
        <v>5500</v>
      </c>
      <c r="R915" s="4" t="n">
        <v>753.3</v>
      </c>
      <c r="S915" s="4" t="n">
        <v>0</v>
      </c>
      <c r="T915" s="4" t="n">
        <v>0</v>
      </c>
      <c r="U915" s="3" t="n">
        <v>674</v>
      </c>
      <c r="V915" s="2"/>
    </row>
    <row r="916" customFormat="false" ht="15" hidden="false" customHeight="false" outlineLevel="0" collapsed="false">
      <c r="A916" s="2" t="s">
        <v>988</v>
      </c>
      <c r="B916" s="3" t="n">
        <v>54</v>
      </c>
      <c r="C916" s="2" t="s">
        <v>29</v>
      </c>
      <c r="D916" s="2" t="s">
        <v>100</v>
      </c>
      <c r="E916" s="2" t="s">
        <v>37</v>
      </c>
      <c r="F916" s="2" t="s">
        <v>26</v>
      </c>
      <c r="G916" s="4" t="n">
        <v>37100</v>
      </c>
      <c r="H916" s="3" t="n">
        <v>11</v>
      </c>
      <c r="I916" s="5" t="n">
        <v>41954</v>
      </c>
      <c r="J916" s="2" t="s">
        <v>46</v>
      </c>
      <c r="K916" s="3" t="n">
        <v>2</v>
      </c>
      <c r="L916" s="4" t="n">
        <v>1454.42</v>
      </c>
      <c r="M916" s="4" t="n">
        <v>34630.09</v>
      </c>
      <c r="N916" s="3" t="n">
        <v>27</v>
      </c>
      <c r="O916" s="4" t="n">
        <v>68.54</v>
      </c>
      <c r="P916" s="3" t="n">
        <v>0</v>
      </c>
      <c r="Q916" s="4" t="n">
        <v>0</v>
      </c>
      <c r="R916" s="4" t="n">
        <v>0</v>
      </c>
      <c r="S916" s="4" t="n">
        <v>65000</v>
      </c>
      <c r="T916" s="4" t="n">
        <v>434</v>
      </c>
      <c r="U916" s="3" t="n">
        <v>519</v>
      </c>
      <c r="V916" s="2"/>
    </row>
    <row r="917" customFormat="false" ht="15" hidden="false" customHeight="false" outlineLevel="0" collapsed="false">
      <c r="A917" s="2" t="s">
        <v>989</v>
      </c>
      <c r="B917" s="3" t="n">
        <v>47</v>
      </c>
      <c r="C917" s="2" t="s">
        <v>29</v>
      </c>
      <c r="D917" s="2" t="s">
        <v>98</v>
      </c>
      <c r="E917" s="2" t="s">
        <v>37</v>
      </c>
      <c r="F917" s="2" t="s">
        <v>38</v>
      </c>
      <c r="G917" s="4" t="n">
        <v>42500</v>
      </c>
      <c r="H917" s="3" t="n">
        <v>11</v>
      </c>
      <c r="I917" s="5" t="n">
        <v>42009</v>
      </c>
      <c r="J917" s="2" t="s">
        <v>34</v>
      </c>
      <c r="K917" s="3" t="n">
        <v>2</v>
      </c>
      <c r="L917" s="4" t="n">
        <v>3692.66</v>
      </c>
      <c r="M917" s="4" t="n">
        <v>0</v>
      </c>
      <c r="N917" s="3" t="n">
        <v>40</v>
      </c>
      <c r="O917" s="4" t="n">
        <v>108.28</v>
      </c>
      <c r="P917" s="3" t="n">
        <v>2</v>
      </c>
      <c r="Q917" s="4" t="n">
        <v>9500</v>
      </c>
      <c r="R917" s="4" t="n">
        <v>4794.53</v>
      </c>
      <c r="S917" s="4" t="n">
        <v>125000</v>
      </c>
      <c r="T917" s="4" t="n">
        <v>639</v>
      </c>
      <c r="U917" s="3" t="n">
        <v>668</v>
      </c>
      <c r="V917" s="3" t="n">
        <v>0</v>
      </c>
    </row>
    <row r="918" customFormat="false" ht="15" hidden="false" customHeight="false" outlineLevel="0" collapsed="false">
      <c r="A918" s="2" t="s">
        <v>990</v>
      </c>
      <c r="B918" s="3" t="n">
        <v>46</v>
      </c>
      <c r="C918" s="2" t="s">
        <v>29</v>
      </c>
      <c r="D918" s="2" t="s">
        <v>36</v>
      </c>
      <c r="E918" s="2" t="s">
        <v>37</v>
      </c>
      <c r="F918" s="2" t="s">
        <v>26</v>
      </c>
      <c r="G918" s="4" t="n">
        <v>21500</v>
      </c>
      <c r="H918" s="3" t="n">
        <v>6</v>
      </c>
      <c r="I918" s="5" t="n">
        <v>43912</v>
      </c>
      <c r="J918" s="2" t="s">
        <v>27</v>
      </c>
      <c r="K918" s="3" t="n">
        <v>1</v>
      </c>
      <c r="L918" s="4" t="n">
        <v>1977.82</v>
      </c>
      <c r="M918" s="4" t="n">
        <v>4843.93</v>
      </c>
      <c r="N918" s="3" t="n">
        <v>23</v>
      </c>
      <c r="O918" s="4" t="n">
        <v>60.39</v>
      </c>
      <c r="P918" s="3" t="n">
        <v>4</v>
      </c>
      <c r="Q918" s="4" t="n">
        <v>4000</v>
      </c>
      <c r="R918" s="2"/>
      <c r="S918" s="2"/>
      <c r="T918" s="2"/>
      <c r="U918" s="3" t="n">
        <v>529</v>
      </c>
      <c r="V918" s="3" t="n">
        <v>0</v>
      </c>
    </row>
    <row r="919" customFormat="false" ht="15" hidden="false" customHeight="false" outlineLevel="0" collapsed="false">
      <c r="A919" s="2" t="s">
        <v>991</v>
      </c>
      <c r="B919" s="3" t="n">
        <v>47</v>
      </c>
      <c r="C919" s="2" t="s">
        <v>29</v>
      </c>
      <c r="D919" s="2" t="s">
        <v>40</v>
      </c>
      <c r="E919" s="2" t="s">
        <v>96</v>
      </c>
      <c r="F919" s="2" t="s">
        <v>103</v>
      </c>
      <c r="G919" s="4" t="n">
        <v>107100</v>
      </c>
      <c r="H919" s="3" t="n">
        <v>12</v>
      </c>
      <c r="I919" s="5" t="n">
        <v>41750</v>
      </c>
      <c r="J919" s="2" t="s">
        <v>46</v>
      </c>
      <c r="K919" s="2" t="s">
        <v>142</v>
      </c>
      <c r="L919" s="4" t="n">
        <v>5804.8</v>
      </c>
      <c r="M919" s="4" t="n">
        <v>0</v>
      </c>
      <c r="N919" s="3" t="n">
        <v>45</v>
      </c>
      <c r="O919" s="4" t="n">
        <v>159.91</v>
      </c>
      <c r="P919" s="3" t="n">
        <v>3</v>
      </c>
      <c r="Q919" s="4" t="n">
        <v>15000</v>
      </c>
      <c r="R919" s="4" t="n">
        <v>3129.23</v>
      </c>
      <c r="S919" s="4" t="n">
        <v>0</v>
      </c>
      <c r="T919" s="4" t="n">
        <v>0</v>
      </c>
      <c r="U919" s="3" t="n">
        <v>713</v>
      </c>
      <c r="V919" s="3" t="n">
        <v>1</v>
      </c>
    </row>
    <row r="920" customFormat="false" ht="15" hidden="false" customHeight="false" outlineLevel="0" collapsed="false">
      <c r="A920" s="2" t="s">
        <v>992</v>
      </c>
      <c r="B920" s="3" t="n">
        <v>70</v>
      </c>
      <c r="C920" s="2" t="s">
        <v>23</v>
      </c>
      <c r="D920" s="2" t="s">
        <v>54</v>
      </c>
      <c r="E920" s="2" t="s">
        <v>31</v>
      </c>
      <c r="F920" s="2" t="s">
        <v>38</v>
      </c>
      <c r="G920" s="4" t="n">
        <v>75500</v>
      </c>
      <c r="H920" s="3" t="n">
        <v>17</v>
      </c>
      <c r="I920" s="5" t="n">
        <v>39822</v>
      </c>
      <c r="J920" s="2" t="s">
        <v>46</v>
      </c>
      <c r="K920" s="3" t="n">
        <v>4</v>
      </c>
      <c r="L920" s="4" t="n">
        <v>7508.96</v>
      </c>
      <c r="M920" s="2"/>
      <c r="N920" s="3" t="n">
        <v>38</v>
      </c>
      <c r="O920" s="4" t="n">
        <v>57.01</v>
      </c>
      <c r="P920" s="3" t="n">
        <v>5</v>
      </c>
      <c r="Q920" s="4" t="n">
        <v>14500</v>
      </c>
      <c r="R920" s="4" t="n">
        <v>1899.02</v>
      </c>
      <c r="S920" s="4" t="n">
        <v>0</v>
      </c>
      <c r="T920" s="4" t="n">
        <v>0</v>
      </c>
      <c r="U920" s="3" t="n">
        <v>622</v>
      </c>
      <c r="V920" s="3" t="n">
        <v>0</v>
      </c>
    </row>
    <row r="921" customFormat="false" ht="15" hidden="false" customHeight="false" outlineLevel="0" collapsed="false">
      <c r="A921" s="2" t="s">
        <v>993</v>
      </c>
      <c r="B921" s="3" t="n">
        <v>36</v>
      </c>
      <c r="C921" s="2" t="s">
        <v>29</v>
      </c>
      <c r="D921" s="2" t="s">
        <v>40</v>
      </c>
      <c r="E921" s="2" t="s">
        <v>49</v>
      </c>
      <c r="F921" s="2" t="s">
        <v>60</v>
      </c>
      <c r="G921" s="4" t="n">
        <v>30900</v>
      </c>
      <c r="H921" s="3" t="n">
        <v>7</v>
      </c>
      <c r="I921" s="5" t="n">
        <v>43408</v>
      </c>
      <c r="J921" s="2" t="s">
        <v>27</v>
      </c>
      <c r="K921" s="3" t="n">
        <v>1</v>
      </c>
      <c r="L921" s="4" t="n">
        <v>2492.28</v>
      </c>
      <c r="M921" s="4" t="n">
        <v>12294.07</v>
      </c>
      <c r="N921" s="3" t="n">
        <v>27</v>
      </c>
      <c r="O921" s="4" t="n">
        <v>45.4</v>
      </c>
      <c r="P921" s="3" t="n">
        <v>3</v>
      </c>
      <c r="Q921" s="4" t="n">
        <v>7500</v>
      </c>
      <c r="R921" s="4" t="n">
        <v>3032.02</v>
      </c>
      <c r="S921" s="2"/>
      <c r="T921" s="2"/>
      <c r="U921" s="3" t="n">
        <v>666</v>
      </c>
      <c r="V921" s="3" t="n">
        <v>0</v>
      </c>
    </row>
    <row r="922" customFormat="false" ht="15" hidden="false" customHeight="false" outlineLevel="0" collapsed="false">
      <c r="A922" s="2" t="s">
        <v>994</v>
      </c>
      <c r="B922" s="3" t="n">
        <v>57</v>
      </c>
      <c r="C922" s="2" t="s">
        <v>23</v>
      </c>
      <c r="D922" s="2" t="s">
        <v>51</v>
      </c>
      <c r="E922" s="2" t="s">
        <v>96</v>
      </c>
      <c r="F922" s="2" t="s">
        <v>38</v>
      </c>
      <c r="G922" s="4" t="n">
        <v>102900</v>
      </c>
      <c r="H922" s="3" t="n">
        <v>20</v>
      </c>
      <c r="I922" s="5" t="n">
        <v>38948</v>
      </c>
      <c r="J922" s="2" t="s">
        <v>153</v>
      </c>
      <c r="K922" s="3" t="n">
        <v>4</v>
      </c>
      <c r="L922" s="4" t="n">
        <v>6711.64</v>
      </c>
      <c r="M922" s="4" t="n">
        <v>88574.71</v>
      </c>
      <c r="N922" s="3" t="n">
        <v>44</v>
      </c>
      <c r="O922" s="4" t="n">
        <v>154.41</v>
      </c>
      <c r="P922" s="3" t="n">
        <v>3</v>
      </c>
      <c r="Q922" s="4" t="n">
        <v>15000</v>
      </c>
      <c r="R922" s="4" t="n">
        <v>6723.99</v>
      </c>
      <c r="S922" s="4" t="n">
        <v>385000</v>
      </c>
      <c r="T922" s="4" t="n">
        <v>2820</v>
      </c>
      <c r="U922" s="3" t="n">
        <v>691</v>
      </c>
      <c r="V922" s="3" t="n">
        <v>0</v>
      </c>
    </row>
    <row r="923" customFormat="false" ht="15" hidden="false" customHeight="false" outlineLevel="0" collapsed="false">
      <c r="A923" s="2" t="s">
        <v>995</v>
      </c>
      <c r="B923" s="3" t="n">
        <v>49</v>
      </c>
      <c r="C923" s="2" t="s">
        <v>23</v>
      </c>
      <c r="D923" s="2" t="s">
        <v>136</v>
      </c>
      <c r="E923" s="2" t="s">
        <v>63</v>
      </c>
      <c r="F923" s="2" t="s">
        <v>26</v>
      </c>
      <c r="G923" s="4" t="n">
        <v>51600</v>
      </c>
      <c r="H923" s="3" t="n">
        <v>8</v>
      </c>
      <c r="I923" s="5" t="n">
        <v>43028</v>
      </c>
      <c r="J923" s="2" t="s">
        <v>46</v>
      </c>
      <c r="K923" s="3" t="n">
        <v>2</v>
      </c>
      <c r="L923" s="4" t="n">
        <v>12482.6</v>
      </c>
      <c r="M923" s="4" t="n">
        <v>48974.45</v>
      </c>
      <c r="N923" s="3" t="n">
        <v>38</v>
      </c>
      <c r="O923" s="4" t="n">
        <v>46.41</v>
      </c>
      <c r="P923" s="3" t="n">
        <v>3</v>
      </c>
      <c r="Q923" s="4" t="n">
        <v>5000</v>
      </c>
      <c r="R923" s="4" t="n">
        <v>850.25</v>
      </c>
      <c r="S923" s="4" t="n">
        <v>115000</v>
      </c>
      <c r="T923" s="4" t="n">
        <v>661</v>
      </c>
      <c r="U923" s="3" t="n">
        <v>684</v>
      </c>
      <c r="V923" s="3" t="n">
        <v>0</v>
      </c>
    </row>
    <row r="924" customFormat="false" ht="15" hidden="false" customHeight="false" outlineLevel="0" collapsed="false">
      <c r="A924" s="2" t="s">
        <v>996</v>
      </c>
      <c r="B924" s="3" t="n">
        <v>47</v>
      </c>
      <c r="C924" s="2" t="s">
        <v>29</v>
      </c>
      <c r="D924" s="2" t="s">
        <v>40</v>
      </c>
      <c r="E924" s="2" t="s">
        <v>63</v>
      </c>
      <c r="F924" s="2" t="s">
        <v>38</v>
      </c>
      <c r="G924" s="2"/>
      <c r="H924" s="3" t="n">
        <v>6</v>
      </c>
      <c r="I924" s="5" t="n">
        <v>43768</v>
      </c>
      <c r="J924" s="2" t="s">
        <v>34</v>
      </c>
      <c r="K924" s="3" t="n">
        <v>4</v>
      </c>
      <c r="L924" s="4" t="n">
        <v>1910.79</v>
      </c>
      <c r="M924" s="4" t="n">
        <v>12024.06</v>
      </c>
      <c r="N924" s="3" t="n">
        <v>32</v>
      </c>
      <c r="O924" s="4" t="n">
        <v>34.24</v>
      </c>
      <c r="P924" s="3" t="n">
        <v>4</v>
      </c>
      <c r="Q924" s="4" t="n">
        <v>8000</v>
      </c>
      <c r="R924" s="4" t="n">
        <v>2194.2</v>
      </c>
      <c r="S924" s="2"/>
      <c r="T924" s="4" t="n">
        <v>282</v>
      </c>
      <c r="U924" s="3" t="n">
        <v>638</v>
      </c>
      <c r="V924" s="3" t="n">
        <v>0</v>
      </c>
    </row>
    <row r="925" customFormat="false" ht="15" hidden="false" customHeight="false" outlineLevel="0" collapsed="false">
      <c r="A925" s="2" t="s">
        <v>997</v>
      </c>
      <c r="B925" s="3" t="n">
        <v>24</v>
      </c>
      <c r="C925" s="2" t="s">
        <v>29</v>
      </c>
      <c r="D925" s="2" t="s">
        <v>62</v>
      </c>
      <c r="E925" s="2" t="s">
        <v>63</v>
      </c>
      <c r="F925" s="2" t="s">
        <v>38</v>
      </c>
      <c r="G925" s="4" t="n">
        <v>48800</v>
      </c>
      <c r="H925" s="3" t="n">
        <v>3</v>
      </c>
      <c r="I925" s="5" t="n">
        <v>44871</v>
      </c>
      <c r="J925" s="2" t="s">
        <v>46</v>
      </c>
      <c r="K925" s="3" t="n">
        <v>2</v>
      </c>
      <c r="L925" s="4" t="n">
        <v>8184.39</v>
      </c>
      <c r="M925" s="2"/>
      <c r="N925" s="3" t="n">
        <v>34</v>
      </c>
      <c r="O925" s="4" t="n">
        <v>47.28</v>
      </c>
      <c r="P925" s="3" t="n">
        <v>1</v>
      </c>
      <c r="Q925" s="4" t="n">
        <v>5000</v>
      </c>
      <c r="R925" s="4" t="n">
        <v>382</v>
      </c>
      <c r="S925" s="4" t="n">
        <v>0</v>
      </c>
      <c r="T925" s="4" t="n">
        <v>0</v>
      </c>
      <c r="U925" s="3" t="n">
        <v>549</v>
      </c>
      <c r="V925" s="3" t="n">
        <v>1</v>
      </c>
    </row>
    <row r="926" customFormat="false" ht="15" hidden="false" customHeight="false" outlineLevel="0" collapsed="false">
      <c r="A926" s="2" t="s">
        <v>998</v>
      </c>
      <c r="B926" s="3" t="n">
        <v>35</v>
      </c>
      <c r="C926" s="2" t="s">
        <v>23</v>
      </c>
      <c r="D926" s="2" t="s">
        <v>40</v>
      </c>
      <c r="E926" s="2" t="s">
        <v>37</v>
      </c>
      <c r="F926" s="2" t="s">
        <v>38</v>
      </c>
      <c r="G926" s="4" t="n">
        <v>24300</v>
      </c>
      <c r="H926" s="3" t="n">
        <v>5</v>
      </c>
      <c r="I926" s="2"/>
      <c r="J926" s="2" t="s">
        <v>34</v>
      </c>
      <c r="K926" s="3" t="n">
        <v>2</v>
      </c>
      <c r="L926" s="4" t="n">
        <v>3389.89</v>
      </c>
      <c r="M926" s="4" t="n">
        <v>11303.28</v>
      </c>
      <c r="N926" s="3" t="n">
        <v>35</v>
      </c>
      <c r="O926" s="4" t="n">
        <v>63.96</v>
      </c>
      <c r="P926" s="3" t="n">
        <v>3</v>
      </c>
      <c r="Q926" s="4" t="n">
        <v>5000</v>
      </c>
      <c r="R926" s="4" t="n">
        <v>3292.07</v>
      </c>
      <c r="S926" s="4" t="n">
        <v>0</v>
      </c>
      <c r="T926" s="4" t="n">
        <v>0</v>
      </c>
      <c r="U926" s="3" t="n">
        <v>600</v>
      </c>
      <c r="V926" s="3" t="n">
        <v>0</v>
      </c>
    </row>
    <row r="927" customFormat="false" ht="15" hidden="false" customHeight="false" outlineLevel="0" collapsed="false">
      <c r="A927" s="2" t="s">
        <v>999</v>
      </c>
      <c r="B927" s="3" t="n">
        <v>26</v>
      </c>
      <c r="C927" s="2" t="s">
        <v>23</v>
      </c>
      <c r="D927" s="2" t="s">
        <v>40</v>
      </c>
      <c r="E927" s="2" t="s">
        <v>31</v>
      </c>
      <c r="F927" s="2" t="s">
        <v>38</v>
      </c>
      <c r="G927" s="2"/>
      <c r="H927" s="3" t="n">
        <v>6</v>
      </c>
      <c r="I927" s="5" t="n">
        <v>43896</v>
      </c>
      <c r="J927" s="2" t="s">
        <v>34</v>
      </c>
      <c r="K927" s="3" t="n">
        <v>1</v>
      </c>
      <c r="L927" s="4" t="n">
        <v>2702.1</v>
      </c>
      <c r="M927" s="4" t="n">
        <v>18456.05</v>
      </c>
      <c r="N927" s="3" t="n">
        <v>44</v>
      </c>
      <c r="O927" s="4" t="n">
        <v>62.16</v>
      </c>
      <c r="P927" s="3" t="n">
        <v>3</v>
      </c>
      <c r="Q927" s="4" t="n">
        <v>6000</v>
      </c>
      <c r="R927" s="4" t="n">
        <v>1986.7</v>
      </c>
      <c r="S927" s="4" t="n">
        <v>0</v>
      </c>
      <c r="T927" s="4" t="n">
        <v>0</v>
      </c>
      <c r="U927" s="3" t="n">
        <v>586</v>
      </c>
      <c r="V927" s="3" t="n">
        <v>1</v>
      </c>
    </row>
    <row r="928" customFormat="false" ht="15" hidden="false" customHeight="false" outlineLevel="0" collapsed="false">
      <c r="A928" s="2" t="s">
        <v>1000</v>
      </c>
      <c r="B928" s="3" t="n">
        <v>57</v>
      </c>
      <c r="C928" s="2" t="s">
        <v>29</v>
      </c>
      <c r="D928" s="2" t="s">
        <v>40</v>
      </c>
      <c r="E928" s="2" t="s">
        <v>96</v>
      </c>
      <c r="F928" s="2" t="s">
        <v>26</v>
      </c>
      <c r="G928" s="4" t="n">
        <v>74000</v>
      </c>
      <c r="H928" s="3" t="n">
        <v>3</v>
      </c>
      <c r="I928" s="5" t="n">
        <v>44959</v>
      </c>
      <c r="J928" s="2" t="s">
        <v>27</v>
      </c>
      <c r="K928" s="3" t="n">
        <v>1</v>
      </c>
      <c r="L928" s="4" t="n">
        <v>2615.49</v>
      </c>
      <c r="M928" s="4" t="n">
        <v>16011.31</v>
      </c>
      <c r="N928" s="3" t="n">
        <v>30</v>
      </c>
      <c r="O928" s="4" t="n">
        <v>49.74</v>
      </c>
      <c r="P928" s="3" t="n">
        <v>7</v>
      </c>
      <c r="Q928" s="4" t="n">
        <v>9000</v>
      </c>
      <c r="R928" s="4" t="n">
        <v>3099.31</v>
      </c>
      <c r="S928" s="2"/>
      <c r="T928" s="2"/>
      <c r="U928" s="3" t="n">
        <v>663</v>
      </c>
      <c r="V928" s="3" t="n">
        <v>0</v>
      </c>
    </row>
    <row r="929" customFormat="false" ht="15" hidden="false" customHeight="false" outlineLevel="0" collapsed="false">
      <c r="A929" s="2" t="s">
        <v>1001</v>
      </c>
      <c r="B929" s="3" t="n">
        <v>35</v>
      </c>
      <c r="C929" s="2" t="s">
        <v>29</v>
      </c>
      <c r="D929" s="2" t="s">
        <v>98</v>
      </c>
      <c r="E929" s="2" t="s">
        <v>37</v>
      </c>
      <c r="F929" s="2" t="s">
        <v>26</v>
      </c>
      <c r="G929" s="4" t="n">
        <v>23200</v>
      </c>
      <c r="H929" s="3" t="n">
        <v>3</v>
      </c>
      <c r="I929" s="5" t="n">
        <v>44895</v>
      </c>
      <c r="J929" s="2" t="s">
        <v>46</v>
      </c>
      <c r="K929" s="3" t="n">
        <v>3</v>
      </c>
      <c r="L929" s="4" t="n">
        <v>3176.63</v>
      </c>
      <c r="M929" s="4" t="n">
        <v>0</v>
      </c>
      <c r="N929" s="3" t="n">
        <v>32</v>
      </c>
      <c r="O929" s="4" t="n">
        <v>43.06</v>
      </c>
      <c r="P929" s="3" t="n">
        <v>2</v>
      </c>
      <c r="Q929" s="4" t="n">
        <v>2500</v>
      </c>
      <c r="R929" s="4" t="n">
        <v>82.36</v>
      </c>
      <c r="S929" s="2"/>
      <c r="T929" s="4" t="n">
        <v>340</v>
      </c>
      <c r="U929" s="3" t="n">
        <v>587</v>
      </c>
      <c r="V929" s="3" t="n">
        <v>1</v>
      </c>
    </row>
    <row r="930" customFormat="false" ht="15" hidden="false" customHeight="false" outlineLevel="0" collapsed="false">
      <c r="A930" s="2" t="s">
        <v>1002</v>
      </c>
      <c r="B930" s="3" t="n">
        <v>26</v>
      </c>
      <c r="C930" s="2" t="s">
        <v>23</v>
      </c>
      <c r="D930" s="2" t="s">
        <v>108</v>
      </c>
      <c r="E930" s="2" t="s">
        <v>37</v>
      </c>
      <c r="F930" s="2" t="s">
        <v>38</v>
      </c>
      <c r="G930" s="2" t="s">
        <v>1003</v>
      </c>
      <c r="H930" s="3" t="n">
        <v>6</v>
      </c>
      <c r="I930" s="5" t="n">
        <v>43946</v>
      </c>
      <c r="J930" s="2" t="s">
        <v>34</v>
      </c>
      <c r="K930" s="3" t="n">
        <v>3</v>
      </c>
      <c r="L930" s="4" t="n">
        <v>1460.25</v>
      </c>
      <c r="M930" s="4" t="n">
        <v>0</v>
      </c>
      <c r="N930" s="3" t="n">
        <v>35</v>
      </c>
      <c r="O930" s="4" t="n">
        <v>56.79</v>
      </c>
      <c r="P930" s="3" t="n">
        <v>1</v>
      </c>
      <c r="Q930" s="2"/>
      <c r="R930" s="2"/>
      <c r="S930" s="4" t="n">
        <v>0</v>
      </c>
      <c r="T930" s="4" t="n">
        <v>0</v>
      </c>
      <c r="U930" s="3" t="n">
        <v>676</v>
      </c>
      <c r="V930" s="3" t="n">
        <v>0</v>
      </c>
    </row>
    <row r="931" customFormat="false" ht="15" hidden="false" customHeight="false" outlineLevel="0" collapsed="false">
      <c r="A931" s="2" t="s">
        <v>1004</v>
      </c>
      <c r="B931" s="3" t="n">
        <v>43</v>
      </c>
      <c r="C931" s="2"/>
      <c r="D931" s="2" t="s">
        <v>30</v>
      </c>
      <c r="E931" s="2" t="s">
        <v>37</v>
      </c>
      <c r="F931" s="2" t="s">
        <v>60</v>
      </c>
      <c r="G931" s="4" t="n">
        <v>47500</v>
      </c>
      <c r="H931" s="3" t="n">
        <v>11</v>
      </c>
      <c r="I931" s="5" t="n">
        <v>42133</v>
      </c>
      <c r="J931" s="2" t="s">
        <v>27</v>
      </c>
      <c r="K931" s="3" t="n">
        <v>2</v>
      </c>
      <c r="L931" s="4" t="n">
        <v>7288.44</v>
      </c>
      <c r="M931" s="2"/>
      <c r="N931" s="3" t="n">
        <v>26</v>
      </c>
      <c r="O931" s="4" t="n">
        <v>66.12</v>
      </c>
      <c r="P931" s="3" t="n">
        <v>1</v>
      </c>
      <c r="Q931" s="4" t="n">
        <v>8000</v>
      </c>
      <c r="R931" s="4" t="n">
        <v>1290.43</v>
      </c>
      <c r="S931" s="2"/>
      <c r="T931" s="2"/>
      <c r="U931" s="3" t="n">
        <v>599</v>
      </c>
      <c r="V931" s="3" t="n">
        <v>0</v>
      </c>
    </row>
    <row r="932" customFormat="false" ht="15" hidden="false" customHeight="false" outlineLevel="0" collapsed="false">
      <c r="A932" s="2" t="s">
        <v>1005</v>
      </c>
      <c r="B932" s="3" t="n">
        <v>29</v>
      </c>
      <c r="C932" s="2" t="s">
        <v>29</v>
      </c>
      <c r="D932" s="2" t="s">
        <v>56</v>
      </c>
      <c r="E932" s="2" t="s">
        <v>37</v>
      </c>
      <c r="F932" s="2" t="s">
        <v>38</v>
      </c>
      <c r="G932" s="4" t="n">
        <v>27800</v>
      </c>
      <c r="H932" s="3" t="n">
        <v>6</v>
      </c>
      <c r="I932" s="5" t="n">
        <v>44032</v>
      </c>
      <c r="J932" s="2" t="s">
        <v>34</v>
      </c>
      <c r="K932" s="3" t="n">
        <v>3</v>
      </c>
      <c r="L932" s="4" t="n">
        <v>3177.27</v>
      </c>
      <c r="M932" s="2"/>
      <c r="N932" s="3" t="n">
        <v>36</v>
      </c>
      <c r="O932" s="4" t="n">
        <v>74.21</v>
      </c>
      <c r="P932" s="3" t="n">
        <v>2</v>
      </c>
      <c r="Q932" s="4" t="n">
        <v>5500</v>
      </c>
      <c r="R932" s="4" t="n">
        <v>154.53</v>
      </c>
      <c r="S932" s="4" t="n">
        <v>131000</v>
      </c>
      <c r="T932" s="4" t="n">
        <v>592</v>
      </c>
      <c r="U932" s="3" t="n">
        <v>616</v>
      </c>
      <c r="V932" s="3" t="n">
        <v>0</v>
      </c>
    </row>
    <row r="933" customFormat="false" ht="15" hidden="false" customHeight="false" outlineLevel="0" collapsed="false">
      <c r="A933" s="2" t="s">
        <v>1006</v>
      </c>
      <c r="B933" s="3" t="n">
        <v>55</v>
      </c>
      <c r="C933" s="2" t="s">
        <v>29</v>
      </c>
      <c r="D933" s="2" t="s">
        <v>40</v>
      </c>
      <c r="E933" s="2" t="s">
        <v>52</v>
      </c>
      <c r="F933" s="2" t="s">
        <v>60</v>
      </c>
      <c r="G933" s="4" t="n">
        <v>49400</v>
      </c>
      <c r="H933" s="3" t="n">
        <v>19</v>
      </c>
      <c r="I933" s="5" t="n">
        <v>39005</v>
      </c>
      <c r="J933" s="2" t="s">
        <v>34</v>
      </c>
      <c r="K933" s="3" t="n">
        <v>1</v>
      </c>
      <c r="L933" s="4" t="n">
        <v>2984.76</v>
      </c>
      <c r="M933" s="4" t="n">
        <v>80899.94</v>
      </c>
      <c r="N933" s="3" t="n">
        <v>31</v>
      </c>
      <c r="O933" s="4" t="n">
        <v>52.78</v>
      </c>
      <c r="P933" s="3" t="n">
        <v>1</v>
      </c>
      <c r="Q933" s="4" t="n">
        <v>11000</v>
      </c>
      <c r="R933" s="4" t="n">
        <v>7140.47</v>
      </c>
      <c r="S933" s="4" t="n">
        <v>0</v>
      </c>
      <c r="T933" s="4" t="n">
        <v>0</v>
      </c>
      <c r="U933" s="3" t="n">
        <v>676</v>
      </c>
      <c r="V933" s="3" t="n">
        <v>1</v>
      </c>
    </row>
    <row r="934" customFormat="false" ht="15" hidden="false" customHeight="false" outlineLevel="0" collapsed="false">
      <c r="A934" s="2" t="s">
        <v>1007</v>
      </c>
      <c r="B934" s="3" t="n">
        <v>57</v>
      </c>
      <c r="C934" s="2" t="s">
        <v>29</v>
      </c>
      <c r="D934" s="2" t="s">
        <v>30</v>
      </c>
      <c r="E934" s="2" t="s">
        <v>63</v>
      </c>
      <c r="F934" s="2" t="s">
        <v>38</v>
      </c>
      <c r="G934" s="2"/>
      <c r="H934" s="3" t="n">
        <v>9</v>
      </c>
      <c r="I934" s="5" t="n">
        <v>42739</v>
      </c>
      <c r="J934" s="2" t="s">
        <v>42</v>
      </c>
      <c r="K934" s="3" t="n">
        <v>1</v>
      </c>
      <c r="L934" s="4" t="n">
        <v>1631.09</v>
      </c>
      <c r="M934" s="4" t="n">
        <v>0</v>
      </c>
      <c r="N934" s="2"/>
      <c r="O934" s="4" t="n">
        <v>135.46</v>
      </c>
      <c r="P934" s="3" t="n">
        <v>0</v>
      </c>
      <c r="Q934" s="4" t="n">
        <v>5000</v>
      </c>
      <c r="R934" s="4" t="n">
        <v>740.44</v>
      </c>
      <c r="S934" s="4" t="n">
        <v>100000</v>
      </c>
      <c r="T934" s="4" t="n">
        <v>653</v>
      </c>
      <c r="U934" s="3" t="n">
        <v>670</v>
      </c>
      <c r="V934" s="3" t="n">
        <v>1</v>
      </c>
    </row>
    <row r="935" customFormat="false" ht="15" hidden="false" customHeight="false" outlineLevel="0" collapsed="false">
      <c r="A935" s="2" t="s">
        <v>1008</v>
      </c>
      <c r="B935" s="3" t="n">
        <v>40</v>
      </c>
      <c r="C935" s="2" t="s">
        <v>29</v>
      </c>
      <c r="D935" s="2" t="s">
        <v>62</v>
      </c>
      <c r="E935" s="2" t="s">
        <v>31</v>
      </c>
      <c r="F935" s="2" t="s">
        <v>26</v>
      </c>
      <c r="G935" s="4" t="n">
        <v>56300</v>
      </c>
      <c r="H935" s="3" t="n">
        <v>12</v>
      </c>
      <c r="I935" s="5" t="n">
        <v>41550</v>
      </c>
      <c r="J935" s="2" t="s">
        <v>34</v>
      </c>
      <c r="K935" s="3" t="n">
        <v>2</v>
      </c>
      <c r="L935" s="4" t="n">
        <v>3379.51</v>
      </c>
      <c r="M935" s="4" t="n">
        <v>57363.16</v>
      </c>
      <c r="N935" s="3" t="n">
        <v>38</v>
      </c>
      <c r="O935" s="4" t="n">
        <v>103.94</v>
      </c>
      <c r="P935" s="3" t="n">
        <v>2</v>
      </c>
      <c r="Q935" s="4" t="n">
        <v>11500</v>
      </c>
      <c r="R935" s="4" t="n">
        <v>3804.28</v>
      </c>
      <c r="S935" s="4" t="n">
        <v>0</v>
      </c>
      <c r="T935" s="4" t="n">
        <v>0</v>
      </c>
      <c r="U935" s="3" t="n">
        <v>728</v>
      </c>
      <c r="V935" s="3" t="n">
        <v>0</v>
      </c>
    </row>
    <row r="936" customFormat="false" ht="15" hidden="false" customHeight="false" outlineLevel="0" collapsed="false">
      <c r="A936" s="2" t="s">
        <v>1009</v>
      </c>
      <c r="B936" s="3" t="n">
        <v>58</v>
      </c>
      <c r="C936" s="2" t="s">
        <v>23</v>
      </c>
      <c r="D936" s="2" t="s">
        <v>98</v>
      </c>
      <c r="E936" s="2" t="s">
        <v>96</v>
      </c>
      <c r="F936" s="2" t="s">
        <v>38</v>
      </c>
      <c r="G936" s="4" t="n">
        <v>49300</v>
      </c>
      <c r="H936" s="2"/>
      <c r="I936" s="5" t="n">
        <v>38843</v>
      </c>
      <c r="J936" s="2" t="s">
        <v>27</v>
      </c>
      <c r="K936" s="3" t="n">
        <v>2</v>
      </c>
      <c r="L936" s="4" t="n">
        <v>2720.31</v>
      </c>
      <c r="M936" s="4" t="n">
        <v>79221.48</v>
      </c>
      <c r="N936" s="3" t="n">
        <v>29</v>
      </c>
      <c r="O936" s="4" t="n">
        <v>64.48</v>
      </c>
      <c r="P936" s="3" t="n">
        <v>5</v>
      </c>
      <c r="Q936" s="2"/>
      <c r="R936" s="2"/>
      <c r="S936" s="4" t="n">
        <v>0</v>
      </c>
      <c r="T936" s="4" t="n">
        <v>0</v>
      </c>
      <c r="U936" s="3" t="n">
        <v>660</v>
      </c>
      <c r="V936" s="2"/>
    </row>
    <row r="937" customFormat="false" ht="15" hidden="false" customHeight="false" outlineLevel="0" collapsed="false">
      <c r="A937" s="2" t="s">
        <v>1010</v>
      </c>
      <c r="B937" s="3" t="n">
        <v>35</v>
      </c>
      <c r="C937" s="2" t="s">
        <v>29</v>
      </c>
      <c r="D937" s="2" t="s">
        <v>98</v>
      </c>
      <c r="E937" s="2" t="s">
        <v>63</v>
      </c>
      <c r="F937" s="2" t="s">
        <v>60</v>
      </c>
      <c r="G937" s="2" t="s">
        <v>153</v>
      </c>
      <c r="H937" s="3" t="n">
        <v>9</v>
      </c>
      <c r="I937" s="5" t="n">
        <v>42787</v>
      </c>
      <c r="J937" s="2" t="s">
        <v>42</v>
      </c>
      <c r="K937" s="3" t="n">
        <v>3</v>
      </c>
      <c r="L937" s="4" t="n">
        <v>4746</v>
      </c>
      <c r="M937" s="4" t="n">
        <v>0</v>
      </c>
      <c r="N937" s="3" t="n">
        <v>38</v>
      </c>
      <c r="O937" s="4" t="n">
        <v>40.38</v>
      </c>
      <c r="P937" s="3" t="n">
        <v>2</v>
      </c>
      <c r="Q937" s="4" t="n">
        <v>13000</v>
      </c>
      <c r="R937" s="4" t="n">
        <v>4309.48</v>
      </c>
      <c r="S937" s="4" t="n">
        <v>0</v>
      </c>
      <c r="T937" s="4" t="n">
        <v>0</v>
      </c>
      <c r="U937" s="3" t="n">
        <v>627</v>
      </c>
      <c r="V937" s="3" t="n">
        <v>0</v>
      </c>
    </row>
    <row r="938" customFormat="false" ht="15" hidden="false" customHeight="false" outlineLevel="0" collapsed="false">
      <c r="A938" s="2" t="s">
        <v>1011</v>
      </c>
      <c r="B938" s="3" t="n">
        <v>56</v>
      </c>
      <c r="C938" s="2" t="s">
        <v>23</v>
      </c>
      <c r="D938" s="2" t="s">
        <v>40</v>
      </c>
      <c r="E938" s="2" t="s">
        <v>37</v>
      </c>
      <c r="F938" s="2" t="s">
        <v>38</v>
      </c>
      <c r="G938" s="4" t="n">
        <v>-999</v>
      </c>
      <c r="H938" s="3" t="n">
        <v>22</v>
      </c>
      <c r="I938" s="5" t="n">
        <v>38195</v>
      </c>
      <c r="J938" s="2" t="s">
        <v>46</v>
      </c>
      <c r="K938" s="3" t="n">
        <v>3</v>
      </c>
      <c r="L938" s="4" t="n">
        <v>3395.86</v>
      </c>
      <c r="M938" s="4" t="n">
        <v>28405.25</v>
      </c>
      <c r="N938" s="3" t="n">
        <v>27</v>
      </c>
      <c r="O938" s="4" t="n">
        <v>30.62</v>
      </c>
      <c r="P938" s="3" t="n">
        <v>2</v>
      </c>
      <c r="Q938" s="4" t="n">
        <v>4000</v>
      </c>
      <c r="R938" s="4" t="n">
        <v>1061.14</v>
      </c>
      <c r="S938" s="4" t="n">
        <v>52000</v>
      </c>
      <c r="T938" s="4" t="n">
        <v>354</v>
      </c>
      <c r="U938" s="3" t="n">
        <v>693</v>
      </c>
      <c r="V938" s="3" t="n">
        <v>0</v>
      </c>
    </row>
    <row r="939" customFormat="false" ht="15" hidden="false" customHeight="false" outlineLevel="0" collapsed="false">
      <c r="A939" s="2" t="s">
        <v>1012</v>
      </c>
      <c r="B939" s="3" t="n">
        <v>39</v>
      </c>
      <c r="C939" s="2" t="s">
        <v>23</v>
      </c>
      <c r="D939" s="2" t="s">
        <v>54</v>
      </c>
      <c r="E939" s="2" t="s">
        <v>63</v>
      </c>
      <c r="F939" s="2" t="s">
        <v>26</v>
      </c>
      <c r="G939" s="4" t="n">
        <v>60300</v>
      </c>
      <c r="H939" s="3" t="n">
        <v>10</v>
      </c>
      <c r="I939" s="5" t="n">
        <v>42408</v>
      </c>
      <c r="J939" s="2" t="s">
        <v>46</v>
      </c>
      <c r="K939" s="3" t="n">
        <v>4</v>
      </c>
      <c r="L939" s="4" t="n">
        <v>6969.15</v>
      </c>
      <c r="M939" s="4" t="n">
        <v>0</v>
      </c>
      <c r="N939" s="3" t="n">
        <v>29</v>
      </c>
      <c r="O939" s="4" t="n">
        <v>53.65</v>
      </c>
      <c r="P939" s="3" t="n">
        <v>1</v>
      </c>
      <c r="Q939" s="4" t="n">
        <v>13000</v>
      </c>
      <c r="R939" s="4" t="n">
        <v>97.51</v>
      </c>
      <c r="S939" s="2"/>
      <c r="T939" s="2"/>
      <c r="U939" s="3" t="n">
        <v>690</v>
      </c>
      <c r="V939" s="3" t="n">
        <v>0</v>
      </c>
    </row>
    <row r="940" customFormat="false" ht="15" hidden="false" customHeight="false" outlineLevel="0" collapsed="false">
      <c r="A940" s="2" t="s">
        <v>1013</v>
      </c>
      <c r="B940" s="3" t="n">
        <v>37</v>
      </c>
      <c r="C940" s="2" t="s">
        <v>23</v>
      </c>
      <c r="D940" s="2" t="s">
        <v>132</v>
      </c>
      <c r="E940" s="2" t="s">
        <v>52</v>
      </c>
      <c r="F940" s="2" t="s">
        <v>26</v>
      </c>
      <c r="G940" s="4" t="n">
        <v>24600</v>
      </c>
      <c r="H940" s="3" t="n">
        <v>4</v>
      </c>
      <c r="I940" s="5" t="n">
        <v>44672</v>
      </c>
      <c r="J940" s="2" t="s">
        <v>34</v>
      </c>
      <c r="K940" s="3" t="n">
        <v>1</v>
      </c>
      <c r="L940" s="4" t="n">
        <v>1724.15</v>
      </c>
      <c r="M940" s="4" t="n">
        <v>7013.13</v>
      </c>
      <c r="N940" s="3" t="n">
        <v>25</v>
      </c>
      <c r="O940" s="4" t="n">
        <v>40.77</v>
      </c>
      <c r="P940" s="3" t="n">
        <v>1</v>
      </c>
      <c r="Q940" s="4" t="n">
        <v>0</v>
      </c>
      <c r="R940" s="4" t="n">
        <v>0</v>
      </c>
      <c r="S940" s="4" t="n">
        <v>90000</v>
      </c>
      <c r="T940" s="4" t="n">
        <v>598</v>
      </c>
      <c r="U940" s="3" t="n">
        <v>650</v>
      </c>
      <c r="V940" s="2"/>
    </row>
    <row r="941" customFormat="false" ht="15" hidden="false" customHeight="false" outlineLevel="0" collapsed="false">
      <c r="A941" s="2" t="s">
        <v>1014</v>
      </c>
      <c r="B941" s="3" t="n">
        <v>66</v>
      </c>
      <c r="C941" s="2" t="s">
        <v>23</v>
      </c>
      <c r="D941" s="2" t="s">
        <v>62</v>
      </c>
      <c r="E941" s="2" t="s">
        <v>41</v>
      </c>
      <c r="F941" s="2" t="s">
        <v>60</v>
      </c>
      <c r="G941" s="4" t="n">
        <v>16700</v>
      </c>
      <c r="H941" s="3" t="n">
        <v>27</v>
      </c>
      <c r="I941" s="5" t="n">
        <v>36401</v>
      </c>
      <c r="J941" s="2" t="s">
        <v>27</v>
      </c>
      <c r="K941" s="3" t="n">
        <v>4</v>
      </c>
      <c r="L941" s="4" t="n">
        <v>1225.55</v>
      </c>
      <c r="M941" s="4" t="n">
        <v>39046.97</v>
      </c>
      <c r="N941" s="3" t="n">
        <v>16</v>
      </c>
      <c r="O941" s="4" t="n">
        <v>49.78</v>
      </c>
      <c r="P941" s="3" t="n">
        <v>6</v>
      </c>
      <c r="Q941" s="4" t="n">
        <v>3000</v>
      </c>
      <c r="R941" s="4" t="n">
        <v>450.91</v>
      </c>
      <c r="S941" s="2"/>
      <c r="T941" s="2"/>
      <c r="U941" s="3" t="n">
        <v>640</v>
      </c>
      <c r="V941" s="2"/>
    </row>
    <row r="942" customFormat="false" ht="15" hidden="false" customHeight="false" outlineLevel="0" collapsed="false">
      <c r="A942" s="2" t="s">
        <v>1015</v>
      </c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customFormat="false" ht="15" hidden="false" customHeight="false" outlineLevel="0" collapsed="false">
      <c r="A943" s="2" t="s">
        <v>1016</v>
      </c>
      <c r="B943" s="3" t="n">
        <v>49</v>
      </c>
      <c r="C943" s="2" t="s">
        <v>29</v>
      </c>
      <c r="D943" s="2" t="s">
        <v>40</v>
      </c>
      <c r="E943" s="2" t="s">
        <v>37</v>
      </c>
      <c r="F943" s="2" t="s">
        <v>38</v>
      </c>
      <c r="G943" s="4" t="n">
        <v>31900</v>
      </c>
      <c r="H943" s="3" t="n">
        <v>9</v>
      </c>
      <c r="I943" s="5" t="n">
        <v>42844</v>
      </c>
      <c r="J943" s="2" t="s">
        <v>27</v>
      </c>
      <c r="K943" s="3" t="n">
        <v>2</v>
      </c>
      <c r="L943" s="4" t="n">
        <v>1606.19</v>
      </c>
      <c r="M943" s="4" t="n">
        <v>0</v>
      </c>
      <c r="N943" s="3" t="n">
        <v>18</v>
      </c>
      <c r="O943" s="4" t="n">
        <v>32.11</v>
      </c>
      <c r="P943" s="3" t="n">
        <v>3</v>
      </c>
      <c r="Q943" s="4" t="n">
        <v>5000</v>
      </c>
      <c r="R943" s="4" t="n">
        <v>1440.62</v>
      </c>
      <c r="S943" s="4" t="n">
        <v>0</v>
      </c>
      <c r="T943" s="4" t="n">
        <v>0</v>
      </c>
      <c r="U943" s="3" t="n">
        <v>654</v>
      </c>
      <c r="V943" s="3" t="n">
        <v>0</v>
      </c>
    </row>
    <row r="944" customFormat="false" ht="15" hidden="false" customHeight="false" outlineLevel="0" collapsed="false">
      <c r="A944" s="2" t="s">
        <v>1017</v>
      </c>
      <c r="B944" s="3" t="n">
        <v>45</v>
      </c>
      <c r="C944" s="2" t="s">
        <v>29</v>
      </c>
      <c r="D944" s="2" t="s">
        <v>67</v>
      </c>
      <c r="E944" s="2" t="s">
        <v>37</v>
      </c>
      <c r="F944" s="2" t="s">
        <v>26</v>
      </c>
      <c r="G944" s="4" t="n">
        <v>-999</v>
      </c>
      <c r="H944" s="3" t="n">
        <v>24</v>
      </c>
      <c r="I944" s="5" t="n">
        <v>37361</v>
      </c>
      <c r="J944" s="2" t="s">
        <v>34</v>
      </c>
      <c r="K944" s="3" t="n">
        <v>6</v>
      </c>
      <c r="L944" s="4" t="n">
        <v>2543.97</v>
      </c>
      <c r="M944" s="4" t="n">
        <v>72242.76</v>
      </c>
      <c r="N944" s="3" t="n">
        <v>37</v>
      </c>
      <c r="O944" s="4" t="n">
        <v>48.4</v>
      </c>
      <c r="P944" s="3" t="n">
        <v>0</v>
      </c>
      <c r="Q944" s="4" t="n">
        <v>4000</v>
      </c>
      <c r="R944" s="4" t="n">
        <v>1044.26</v>
      </c>
      <c r="S944" s="4" t="n">
        <v>0</v>
      </c>
      <c r="T944" s="4" t="n">
        <v>0</v>
      </c>
      <c r="U944" s="3" t="n">
        <v>712</v>
      </c>
      <c r="V944" s="2"/>
    </row>
    <row r="945" customFormat="false" ht="15" hidden="false" customHeight="false" outlineLevel="0" collapsed="false">
      <c r="A945" s="2" t="s">
        <v>1018</v>
      </c>
      <c r="B945" s="3" t="n">
        <v>38</v>
      </c>
      <c r="C945" s="2" t="s">
        <v>29</v>
      </c>
      <c r="D945" s="2" t="s">
        <v>67</v>
      </c>
      <c r="E945" s="2" t="s">
        <v>25</v>
      </c>
      <c r="F945" s="2" t="s">
        <v>26</v>
      </c>
      <c r="G945" s="4" t="n">
        <v>48200</v>
      </c>
      <c r="H945" s="3" t="n">
        <v>10</v>
      </c>
      <c r="I945" s="5" t="n">
        <v>42500</v>
      </c>
      <c r="J945" s="2" t="s">
        <v>27</v>
      </c>
      <c r="K945" s="3" t="n">
        <v>4</v>
      </c>
      <c r="L945" s="4" t="n">
        <v>1969.96</v>
      </c>
      <c r="M945" s="4" t="n">
        <v>0</v>
      </c>
      <c r="N945" s="3" t="n">
        <v>28</v>
      </c>
      <c r="O945" s="4" t="n">
        <v>65.52</v>
      </c>
      <c r="P945" s="3" t="n">
        <v>6</v>
      </c>
      <c r="Q945" s="4" t="n">
        <v>9000</v>
      </c>
      <c r="R945" s="4" t="n">
        <v>2830.52</v>
      </c>
      <c r="S945" s="4" t="n">
        <v>203000</v>
      </c>
      <c r="T945" s="4" t="n">
        <v>1223</v>
      </c>
      <c r="U945" s="3" t="n">
        <v>698</v>
      </c>
      <c r="V945" s="3" t="n">
        <v>0</v>
      </c>
    </row>
    <row r="946" customFormat="false" ht="15" hidden="false" customHeight="false" outlineLevel="0" collapsed="false">
      <c r="A946" s="2" t="s">
        <v>1019</v>
      </c>
      <c r="B946" s="3" t="n">
        <v>44</v>
      </c>
      <c r="C946" s="2" t="s">
        <v>23</v>
      </c>
      <c r="D946" s="2" t="s">
        <v>51</v>
      </c>
      <c r="E946" s="2" t="s">
        <v>52</v>
      </c>
      <c r="F946" s="2" t="s">
        <v>38</v>
      </c>
      <c r="G946" s="4" t="n">
        <v>21400</v>
      </c>
      <c r="H946" s="3" t="n">
        <v>16</v>
      </c>
      <c r="I946" s="5" t="n">
        <v>40302</v>
      </c>
      <c r="J946" s="2" t="s">
        <v>46</v>
      </c>
      <c r="K946" s="3" t="n">
        <v>1</v>
      </c>
      <c r="L946" s="4" t="n">
        <v>-849.22</v>
      </c>
      <c r="M946" s="4" t="n">
        <v>30151.91</v>
      </c>
      <c r="N946" s="3" t="n">
        <v>25</v>
      </c>
      <c r="O946" s="4" t="n">
        <v>52.51</v>
      </c>
      <c r="P946" s="3" t="n">
        <v>5</v>
      </c>
      <c r="Q946" s="4" t="n">
        <v>3000</v>
      </c>
      <c r="R946" s="4" t="n">
        <v>310.28</v>
      </c>
      <c r="S946" s="4" t="n">
        <v>32000</v>
      </c>
      <c r="T946" s="4" t="n">
        <v>202</v>
      </c>
      <c r="U946" s="3" t="n">
        <v>646</v>
      </c>
      <c r="V946" s="2"/>
    </row>
    <row r="947" customFormat="false" ht="15" hidden="false" customHeight="false" outlineLevel="0" collapsed="false">
      <c r="A947" s="2" t="s">
        <v>1020</v>
      </c>
      <c r="B947" s="3" t="n">
        <v>66</v>
      </c>
      <c r="C947" s="2" t="s">
        <v>29</v>
      </c>
      <c r="D947" s="2" t="s">
        <v>62</v>
      </c>
      <c r="E947" s="2" t="s">
        <v>41</v>
      </c>
      <c r="F947" s="2" t="s">
        <v>26</v>
      </c>
      <c r="G947" s="4" t="n">
        <v>18500</v>
      </c>
      <c r="H947" s="3" t="n">
        <v>16</v>
      </c>
      <c r="I947" s="5" t="n">
        <v>40087</v>
      </c>
      <c r="J947" s="2" t="s">
        <v>27</v>
      </c>
      <c r="K947" s="3" t="n">
        <v>3</v>
      </c>
      <c r="L947" s="4" t="n">
        <v>647.8</v>
      </c>
      <c r="M947" s="4" t="n">
        <v>22392.33</v>
      </c>
      <c r="N947" s="3" t="n">
        <v>13</v>
      </c>
      <c r="O947" s="4" t="n">
        <v>37.07</v>
      </c>
      <c r="P947" s="3" t="n">
        <v>6</v>
      </c>
      <c r="Q947" s="4" t="n">
        <v>3500</v>
      </c>
      <c r="R947" s="4" t="n">
        <v>421.45</v>
      </c>
      <c r="S947" s="4" t="n">
        <v>0</v>
      </c>
      <c r="T947" s="4" t="n">
        <v>0</v>
      </c>
      <c r="U947" s="3" t="n">
        <v>577</v>
      </c>
      <c r="V947" s="3" t="n">
        <v>0</v>
      </c>
    </row>
    <row r="948" customFormat="false" ht="15" hidden="false" customHeight="false" outlineLevel="0" collapsed="false">
      <c r="A948" s="2" t="s">
        <v>1021</v>
      </c>
      <c r="B948" s="3" t="n">
        <v>37</v>
      </c>
      <c r="C948" s="2" t="s">
        <v>23</v>
      </c>
      <c r="D948" s="2" t="s">
        <v>56</v>
      </c>
      <c r="E948" s="2" t="s">
        <v>37</v>
      </c>
      <c r="F948" s="2" t="s">
        <v>26</v>
      </c>
      <c r="G948" s="4" t="n">
        <v>26100</v>
      </c>
      <c r="H948" s="3" t="n">
        <v>8</v>
      </c>
      <c r="I948" s="5" t="n">
        <v>43186</v>
      </c>
      <c r="J948" s="2" t="s">
        <v>34</v>
      </c>
      <c r="K948" s="3" t="n">
        <v>2</v>
      </c>
      <c r="L948" s="4" t="n">
        <v>1393.18</v>
      </c>
      <c r="M948" s="4" t="n">
        <v>20553.77</v>
      </c>
      <c r="N948" s="3" t="n">
        <v>23</v>
      </c>
      <c r="O948" s="4" t="n">
        <v>23.83</v>
      </c>
      <c r="P948" s="3" t="n">
        <v>4</v>
      </c>
      <c r="Q948" s="4" t="n">
        <v>5000</v>
      </c>
      <c r="R948" s="4" t="n">
        <v>162.65</v>
      </c>
      <c r="S948" s="2"/>
      <c r="T948" s="2"/>
      <c r="U948" s="3" t="n">
        <v>620</v>
      </c>
      <c r="V948" s="3" t="n">
        <v>0</v>
      </c>
    </row>
    <row r="949" customFormat="false" ht="15" hidden="false" customHeight="false" outlineLevel="0" collapsed="false">
      <c r="A949" s="2" t="s">
        <v>1022</v>
      </c>
      <c r="B949" s="3" t="n">
        <v>36</v>
      </c>
      <c r="C949" s="2" t="s">
        <v>23</v>
      </c>
      <c r="D949" s="2" t="s">
        <v>62</v>
      </c>
      <c r="E949" s="2" t="s">
        <v>37</v>
      </c>
      <c r="F949" s="2" t="s">
        <v>38</v>
      </c>
      <c r="G949" s="4" t="n">
        <v>28100</v>
      </c>
      <c r="H949" s="3" t="n">
        <v>5</v>
      </c>
      <c r="I949" s="5" t="n">
        <v>44430</v>
      </c>
      <c r="J949" s="2" t="s">
        <v>34</v>
      </c>
      <c r="K949" s="3" t="n">
        <v>3</v>
      </c>
      <c r="L949" s="4" t="n">
        <v>4580.66</v>
      </c>
      <c r="M949" s="4" t="n">
        <v>7960.87</v>
      </c>
      <c r="N949" s="3" t="n">
        <v>16</v>
      </c>
      <c r="O949" s="4" t="n">
        <v>54.49</v>
      </c>
      <c r="P949" s="3" t="n">
        <v>2</v>
      </c>
      <c r="Q949" s="4" t="n">
        <v>5000</v>
      </c>
      <c r="R949" s="4" t="n">
        <v>1105.28</v>
      </c>
      <c r="S949" s="4" t="n">
        <v>108000</v>
      </c>
      <c r="T949" s="4" t="n">
        <v>801</v>
      </c>
      <c r="U949" s="2"/>
      <c r="V949" s="3" t="n">
        <v>2</v>
      </c>
    </row>
    <row r="950" customFormat="false" ht="15" hidden="false" customHeight="false" outlineLevel="0" collapsed="false">
      <c r="A950" s="2" t="s">
        <v>1023</v>
      </c>
      <c r="B950" s="3" t="n">
        <v>40</v>
      </c>
      <c r="C950" s="2" t="s">
        <v>29</v>
      </c>
      <c r="D950" s="2" t="s">
        <v>56</v>
      </c>
      <c r="E950" s="2" t="s">
        <v>37</v>
      </c>
      <c r="F950" s="2" t="s">
        <v>26</v>
      </c>
      <c r="G950" s="4" t="n">
        <v>28000</v>
      </c>
      <c r="H950" s="3" t="n">
        <v>16</v>
      </c>
      <c r="I950" s="5" t="n">
        <v>40246</v>
      </c>
      <c r="J950" s="2" t="s">
        <v>46</v>
      </c>
      <c r="K950" s="3" t="n">
        <v>4</v>
      </c>
      <c r="L950" s="4" t="n">
        <v>1551.9</v>
      </c>
      <c r="M950" s="2"/>
      <c r="N950" s="3" t="n">
        <v>23</v>
      </c>
      <c r="O950" s="4" t="n">
        <v>38.3</v>
      </c>
      <c r="P950" s="3" t="n">
        <v>1</v>
      </c>
      <c r="Q950" s="4" t="n">
        <v>0</v>
      </c>
      <c r="R950" s="4" t="n">
        <v>0</v>
      </c>
      <c r="S950" s="4" t="n">
        <v>0</v>
      </c>
      <c r="T950" s="4" t="n">
        <v>0</v>
      </c>
      <c r="U950" s="3" t="n">
        <v>641</v>
      </c>
      <c r="V950" s="3" t="n">
        <v>0</v>
      </c>
    </row>
    <row r="951" customFormat="false" ht="15" hidden="false" customHeight="false" outlineLevel="0" collapsed="false">
      <c r="A951" s="2" t="s">
        <v>1024</v>
      </c>
      <c r="B951" s="3" t="n">
        <v>46</v>
      </c>
      <c r="C951" s="2" t="s">
        <v>29</v>
      </c>
      <c r="D951" s="2" t="s">
        <v>113</v>
      </c>
      <c r="E951" s="2" t="s">
        <v>52</v>
      </c>
      <c r="F951" s="2" t="s">
        <v>26</v>
      </c>
      <c r="G951" s="4" t="n">
        <v>23500</v>
      </c>
      <c r="H951" s="2"/>
      <c r="I951" s="5" t="n">
        <v>41501</v>
      </c>
      <c r="J951" s="2" t="s">
        <v>46</v>
      </c>
      <c r="K951" s="3" t="n">
        <v>2</v>
      </c>
      <c r="L951" s="4" t="n">
        <v>395.64</v>
      </c>
      <c r="M951" s="4" t="n">
        <v>27043.48</v>
      </c>
      <c r="N951" s="3" t="n">
        <v>30</v>
      </c>
      <c r="O951" s="4" t="n">
        <v>39.23</v>
      </c>
      <c r="P951" s="3" t="n">
        <v>6</v>
      </c>
      <c r="Q951" s="4" t="n">
        <v>6000</v>
      </c>
      <c r="R951" s="4" t="n">
        <v>913.35</v>
      </c>
      <c r="S951" s="4" t="n">
        <v>0</v>
      </c>
      <c r="T951" s="4" t="n">
        <v>0</v>
      </c>
      <c r="U951" s="3" t="n">
        <v>635</v>
      </c>
      <c r="V951" s="2"/>
    </row>
    <row r="952" customFormat="false" ht="15" hidden="false" customHeight="false" outlineLevel="0" collapsed="false">
      <c r="A952" s="2" t="s">
        <v>1025</v>
      </c>
      <c r="B952" s="3" t="n">
        <v>69</v>
      </c>
      <c r="C952" s="2" t="s">
        <v>29</v>
      </c>
      <c r="D952" s="2" t="s">
        <v>44</v>
      </c>
      <c r="E952" s="2" t="s">
        <v>41</v>
      </c>
      <c r="F952" s="2" t="s">
        <v>26</v>
      </c>
      <c r="G952" s="4" t="n">
        <v>32800</v>
      </c>
      <c r="H952" s="3" t="n">
        <v>7</v>
      </c>
      <c r="I952" s="5" t="n">
        <v>43522</v>
      </c>
      <c r="J952" s="2" t="s">
        <v>27</v>
      </c>
      <c r="K952" s="3" t="n">
        <v>2</v>
      </c>
      <c r="L952" s="4" t="n">
        <v>3866.57</v>
      </c>
      <c r="M952" s="4" t="n">
        <v>0</v>
      </c>
      <c r="N952" s="3" t="n">
        <v>23</v>
      </c>
      <c r="O952" s="4" t="n">
        <v>39.65</v>
      </c>
      <c r="P952" s="3" t="n">
        <v>7</v>
      </c>
      <c r="Q952" s="4" t="n">
        <v>0</v>
      </c>
      <c r="R952" s="4" t="n">
        <v>0</v>
      </c>
      <c r="S952" s="4" t="n">
        <v>0</v>
      </c>
      <c r="T952" s="4" t="n">
        <v>0</v>
      </c>
      <c r="U952" s="3" t="n">
        <v>622</v>
      </c>
      <c r="V952" s="3" t="n">
        <v>0</v>
      </c>
    </row>
    <row r="953" customFormat="false" ht="15" hidden="false" customHeight="false" outlineLevel="0" collapsed="false">
      <c r="A953" s="2" t="s">
        <v>1026</v>
      </c>
      <c r="B953" s="2"/>
      <c r="C953" s="2" t="s">
        <v>29</v>
      </c>
      <c r="D953" s="2" t="s">
        <v>24</v>
      </c>
      <c r="E953" s="2" t="s">
        <v>37</v>
      </c>
      <c r="F953" s="2" t="s">
        <v>38</v>
      </c>
      <c r="G953" s="4" t="n">
        <v>19900</v>
      </c>
      <c r="H953" s="3" t="n">
        <v>3</v>
      </c>
      <c r="I953" s="5" t="n">
        <v>44970</v>
      </c>
      <c r="J953" s="2"/>
      <c r="K953" s="3" t="n">
        <v>2</v>
      </c>
      <c r="L953" s="4" t="n">
        <v>2884.83</v>
      </c>
      <c r="M953" s="4" t="n">
        <v>6364.47</v>
      </c>
      <c r="N953" s="3" t="n">
        <v>31</v>
      </c>
      <c r="O953" s="4" t="n">
        <v>63.79</v>
      </c>
      <c r="P953" s="3" t="n">
        <v>2</v>
      </c>
      <c r="Q953" s="4" t="n">
        <v>2000</v>
      </c>
      <c r="R953" s="4" t="n">
        <v>85.34</v>
      </c>
      <c r="S953" s="4" t="n">
        <v>93000</v>
      </c>
      <c r="T953" s="4" t="n">
        <v>586</v>
      </c>
      <c r="U953" s="3" t="n">
        <v>613</v>
      </c>
      <c r="V953" s="3" t="n">
        <v>0</v>
      </c>
    </row>
    <row r="954" customFormat="false" ht="15" hidden="false" customHeight="false" outlineLevel="0" collapsed="false">
      <c r="A954" s="2" t="s">
        <v>1027</v>
      </c>
      <c r="B954" s="3" t="n">
        <v>29</v>
      </c>
      <c r="C954" s="2" t="s">
        <v>23</v>
      </c>
      <c r="D954" s="2" t="s">
        <v>54</v>
      </c>
      <c r="E954" s="2" t="s">
        <v>37</v>
      </c>
      <c r="F954" s="2" t="s">
        <v>60</v>
      </c>
      <c r="G954" s="4" t="n">
        <v>20900</v>
      </c>
      <c r="H954" s="2"/>
      <c r="I954" s="5" t="n">
        <v>45911</v>
      </c>
      <c r="J954" s="2" t="s">
        <v>34</v>
      </c>
      <c r="K954" s="3" t="n">
        <v>3</v>
      </c>
      <c r="L954" s="4" t="n">
        <v>950.61</v>
      </c>
      <c r="M954" s="4" t="n">
        <v>4217.23</v>
      </c>
      <c r="N954" s="3" t="n">
        <v>22</v>
      </c>
      <c r="O954" s="4" t="n">
        <v>35.96</v>
      </c>
      <c r="P954" s="3" t="n">
        <v>3</v>
      </c>
      <c r="Q954" s="4" t="n">
        <v>2500</v>
      </c>
      <c r="R954" s="4" t="n">
        <v>116.74</v>
      </c>
      <c r="S954" s="4" t="n">
        <v>0</v>
      </c>
      <c r="T954" s="4" t="n">
        <v>0</v>
      </c>
      <c r="U954" s="3" t="n">
        <v>528</v>
      </c>
      <c r="V954" s="3" t="n">
        <v>0</v>
      </c>
    </row>
    <row r="955" customFormat="false" ht="15" hidden="false" customHeight="false" outlineLevel="0" collapsed="false">
      <c r="A955" s="2" t="s">
        <v>1028</v>
      </c>
      <c r="B955" s="3" t="n">
        <v>42</v>
      </c>
      <c r="C955" s="2" t="s">
        <v>23</v>
      </c>
      <c r="D955" s="2" t="s">
        <v>62</v>
      </c>
      <c r="E955" s="2" t="s">
        <v>52</v>
      </c>
      <c r="F955" s="2" t="s">
        <v>26</v>
      </c>
      <c r="G955" s="4" t="n">
        <v>26400</v>
      </c>
      <c r="H955" s="3" t="n">
        <v>7</v>
      </c>
      <c r="I955" s="5" t="n">
        <v>43456</v>
      </c>
      <c r="J955" s="2" t="s">
        <v>34</v>
      </c>
      <c r="K955" s="3" t="n">
        <v>1</v>
      </c>
      <c r="L955" s="4" t="n">
        <v>1518.29</v>
      </c>
      <c r="M955" s="2"/>
      <c r="N955" s="3" t="n">
        <v>27</v>
      </c>
      <c r="O955" s="2"/>
      <c r="P955" s="3" t="n">
        <v>1</v>
      </c>
      <c r="Q955" s="4" t="n">
        <v>5000</v>
      </c>
      <c r="R955" s="4" t="n">
        <v>1170.97</v>
      </c>
      <c r="S955" s="4" t="n">
        <v>52000</v>
      </c>
      <c r="T955" s="4" t="n">
        <v>307</v>
      </c>
      <c r="U955" s="3" t="n">
        <v>549</v>
      </c>
      <c r="V955" s="3" t="n">
        <v>0</v>
      </c>
    </row>
    <row r="956" customFormat="false" ht="15" hidden="false" customHeight="false" outlineLevel="0" collapsed="false">
      <c r="A956" s="2" t="s">
        <v>1029</v>
      </c>
      <c r="B956" s="3" t="n">
        <v>56</v>
      </c>
      <c r="C956" s="2" t="s">
        <v>29</v>
      </c>
      <c r="D956" s="2" t="s">
        <v>98</v>
      </c>
      <c r="E956" s="2" t="s">
        <v>52</v>
      </c>
      <c r="F956" s="2" t="s">
        <v>103</v>
      </c>
      <c r="G956" s="4" t="n">
        <v>23300</v>
      </c>
      <c r="H956" s="3" t="n">
        <v>12</v>
      </c>
      <c r="I956" s="5" t="n">
        <v>41744</v>
      </c>
      <c r="J956" s="2" t="s">
        <v>27</v>
      </c>
      <c r="K956" s="3" t="n">
        <v>3</v>
      </c>
      <c r="L956" s="4" t="n">
        <v>1521.77</v>
      </c>
      <c r="M956" s="4" t="n">
        <v>18841.62</v>
      </c>
      <c r="N956" s="3" t="n">
        <v>12</v>
      </c>
      <c r="O956" s="4" t="n">
        <v>69.94</v>
      </c>
      <c r="P956" s="3" t="n">
        <v>2</v>
      </c>
      <c r="Q956" s="4" t="n">
        <v>3500</v>
      </c>
      <c r="R956" s="4" t="n">
        <v>1334.75</v>
      </c>
      <c r="S956" s="4" t="n">
        <v>0</v>
      </c>
      <c r="T956" s="4" t="n">
        <v>0</v>
      </c>
      <c r="U956" s="3" t="n">
        <v>607</v>
      </c>
      <c r="V956" s="3" t="n">
        <v>1</v>
      </c>
    </row>
    <row r="957" customFormat="false" ht="15" hidden="false" customHeight="false" outlineLevel="0" collapsed="false">
      <c r="A957" s="2" t="s">
        <v>1030</v>
      </c>
      <c r="B957" s="3" t="n">
        <v>52</v>
      </c>
      <c r="C957" s="2" t="s">
        <v>29</v>
      </c>
      <c r="D957" s="2" t="s">
        <v>56</v>
      </c>
      <c r="E957" s="2" t="s">
        <v>37</v>
      </c>
      <c r="F957" s="2" t="s">
        <v>38</v>
      </c>
      <c r="G957" s="4" t="n">
        <v>39800</v>
      </c>
      <c r="H957" s="3" t="n">
        <v>19</v>
      </c>
      <c r="I957" s="5" t="n">
        <v>39049</v>
      </c>
      <c r="J957" s="2" t="s">
        <v>46</v>
      </c>
      <c r="K957" s="3" t="n">
        <v>4</v>
      </c>
      <c r="L957" s="4" t="n">
        <v>3379.01</v>
      </c>
      <c r="M957" s="4" t="n">
        <v>71786.89</v>
      </c>
      <c r="N957" s="3" t="n">
        <v>33</v>
      </c>
      <c r="O957" s="4" t="n">
        <v>88.69</v>
      </c>
      <c r="P957" s="3" t="n">
        <v>6</v>
      </c>
      <c r="Q957" s="4" t="n">
        <v>10000</v>
      </c>
      <c r="R957" s="4" t="n">
        <v>5242.44</v>
      </c>
      <c r="S957" s="4" t="n">
        <v>0</v>
      </c>
      <c r="T957" s="4" t="n">
        <v>0</v>
      </c>
      <c r="U957" s="3" t="n">
        <v>618</v>
      </c>
      <c r="V957" s="2"/>
    </row>
    <row r="958" customFormat="false" ht="15" hidden="false" customHeight="false" outlineLevel="0" collapsed="false">
      <c r="A958" s="2" t="s">
        <v>1031</v>
      </c>
      <c r="B958" s="3" t="n">
        <v>46</v>
      </c>
      <c r="C958" s="2" t="s">
        <v>23</v>
      </c>
      <c r="D958" s="2" t="s">
        <v>67</v>
      </c>
      <c r="E958" s="2" t="s">
        <v>37</v>
      </c>
      <c r="F958" s="2" t="s">
        <v>26</v>
      </c>
      <c r="G958" s="4" t="n">
        <v>34100</v>
      </c>
      <c r="H958" s="3" t="n">
        <v>22</v>
      </c>
      <c r="I958" s="5" t="n">
        <v>38040</v>
      </c>
      <c r="J958" s="2" t="s">
        <v>46</v>
      </c>
      <c r="K958" s="3" t="n">
        <v>1</v>
      </c>
      <c r="L958" s="4" t="n">
        <v>1600.55</v>
      </c>
      <c r="M958" s="4" t="n">
        <v>62144.41</v>
      </c>
      <c r="N958" s="3" t="n">
        <v>29</v>
      </c>
      <c r="O958" s="4" t="n">
        <v>61.97</v>
      </c>
      <c r="P958" s="3" t="n">
        <v>3</v>
      </c>
      <c r="Q958" s="4" t="n">
        <v>6500</v>
      </c>
      <c r="R958" s="4" t="n">
        <v>1726.31</v>
      </c>
      <c r="S958" s="4" t="n">
        <v>0</v>
      </c>
      <c r="T958" s="4" t="n">
        <v>0</v>
      </c>
      <c r="U958" s="2"/>
      <c r="V958" s="3" t="n">
        <v>0</v>
      </c>
    </row>
    <row r="959" customFormat="false" ht="15" hidden="false" customHeight="false" outlineLevel="0" collapsed="false">
      <c r="A959" s="2" t="s">
        <v>1032</v>
      </c>
      <c r="B959" s="3" t="n">
        <v>26</v>
      </c>
      <c r="C959" s="2" t="s">
        <v>23</v>
      </c>
      <c r="D959" s="2" t="s">
        <v>54</v>
      </c>
      <c r="E959" s="2" t="s">
        <v>49</v>
      </c>
      <c r="F959" s="2" t="s">
        <v>26</v>
      </c>
      <c r="G959" s="4" t="n">
        <v>30700</v>
      </c>
      <c r="H959" s="3" t="n">
        <v>2</v>
      </c>
      <c r="I959" s="5" t="n">
        <v>45399</v>
      </c>
      <c r="J959" s="2" t="s">
        <v>46</v>
      </c>
      <c r="K959" s="3" t="n">
        <v>2</v>
      </c>
      <c r="L959" s="4" t="n">
        <v>-1443.18</v>
      </c>
      <c r="M959" s="4" t="n">
        <v>6386.87</v>
      </c>
      <c r="N959" s="3" t="n">
        <v>34</v>
      </c>
      <c r="O959" s="4" t="n">
        <v>24.57</v>
      </c>
      <c r="P959" s="3" t="n">
        <v>4</v>
      </c>
      <c r="Q959" s="4" t="n">
        <v>0</v>
      </c>
      <c r="R959" s="4" t="n">
        <v>0</v>
      </c>
      <c r="S959" s="4" t="n">
        <v>0</v>
      </c>
      <c r="T959" s="4" t="n">
        <v>0</v>
      </c>
      <c r="U959" s="3" t="n">
        <v>655</v>
      </c>
      <c r="V959" s="3" t="n">
        <v>0</v>
      </c>
    </row>
    <row r="960" customFormat="false" ht="15" hidden="false" customHeight="false" outlineLevel="0" collapsed="false">
      <c r="A960" s="2" t="s">
        <v>1033</v>
      </c>
      <c r="B960" s="3" t="n">
        <v>33</v>
      </c>
      <c r="C960" s="2" t="s">
        <v>23</v>
      </c>
      <c r="D960" s="2" t="s">
        <v>98</v>
      </c>
      <c r="E960" s="2" t="s">
        <v>25</v>
      </c>
      <c r="F960" s="2" t="s">
        <v>60</v>
      </c>
      <c r="G960" s="4" t="n">
        <v>30300</v>
      </c>
      <c r="H960" s="3" t="n">
        <v>4</v>
      </c>
      <c r="I960" s="5" t="n">
        <v>44703</v>
      </c>
      <c r="J960" s="2" t="s">
        <v>34</v>
      </c>
      <c r="K960" s="3" t="n">
        <v>3</v>
      </c>
      <c r="L960" s="4" t="n">
        <v>1618.06</v>
      </c>
      <c r="M960" s="4" t="n">
        <v>0</v>
      </c>
      <c r="N960" s="3" t="n">
        <v>24</v>
      </c>
      <c r="O960" s="4" t="n">
        <v>56.25</v>
      </c>
      <c r="P960" s="3" t="n">
        <v>2</v>
      </c>
      <c r="Q960" s="4" t="n">
        <v>6500</v>
      </c>
      <c r="R960" s="2"/>
      <c r="S960" s="4" t="n">
        <v>75000</v>
      </c>
      <c r="T960" s="4" t="n">
        <v>344</v>
      </c>
      <c r="U960" s="3" t="n">
        <v>649</v>
      </c>
      <c r="V960" s="3" t="n">
        <v>1</v>
      </c>
    </row>
    <row r="961" customFormat="false" ht="15" hidden="false" customHeight="false" outlineLevel="0" collapsed="false">
      <c r="A961" s="2" t="s">
        <v>1034</v>
      </c>
      <c r="B961" s="3" t="n">
        <v>37</v>
      </c>
      <c r="C961" s="2" t="s">
        <v>29</v>
      </c>
      <c r="D961" s="2" t="s">
        <v>51</v>
      </c>
      <c r="E961" s="2" t="s">
        <v>31</v>
      </c>
      <c r="F961" s="2" t="s">
        <v>26</v>
      </c>
      <c r="G961" s="4" t="n">
        <v>51200</v>
      </c>
      <c r="H961" s="3" t="n">
        <v>11</v>
      </c>
      <c r="I961" s="5" t="n">
        <v>42188</v>
      </c>
      <c r="J961" s="2" t="s">
        <v>27</v>
      </c>
      <c r="K961" s="3" t="n">
        <v>3</v>
      </c>
      <c r="L961" s="4" t="n">
        <v>7402.47</v>
      </c>
      <c r="M961" s="4" t="n">
        <v>42041.88</v>
      </c>
      <c r="N961" s="3" t="n">
        <v>25</v>
      </c>
      <c r="O961" s="4" t="n">
        <v>68.6</v>
      </c>
      <c r="P961" s="3" t="n">
        <v>8</v>
      </c>
      <c r="Q961" s="4" t="n">
        <v>0</v>
      </c>
      <c r="R961" s="4" t="n">
        <v>0</v>
      </c>
      <c r="S961" s="4" t="n">
        <v>236000</v>
      </c>
      <c r="T961" s="4" t="n">
        <v>1227</v>
      </c>
      <c r="U961" s="3" t="n">
        <v>716</v>
      </c>
      <c r="V961" s="3" t="n">
        <v>0</v>
      </c>
    </row>
    <row r="962" customFormat="false" ht="15" hidden="false" customHeight="false" outlineLevel="0" collapsed="false">
      <c r="A962" s="2" t="s">
        <v>1035</v>
      </c>
      <c r="B962" s="3" t="n">
        <v>57</v>
      </c>
      <c r="C962" s="2" t="s">
        <v>23</v>
      </c>
      <c r="D962" s="2" t="s">
        <v>98</v>
      </c>
      <c r="E962" s="2" t="s">
        <v>31</v>
      </c>
      <c r="F962" s="2" t="s">
        <v>26</v>
      </c>
      <c r="G962" s="4" t="n">
        <v>60000</v>
      </c>
      <c r="H962" s="3" t="n">
        <v>28</v>
      </c>
      <c r="I962" s="5" t="n">
        <v>35701</v>
      </c>
      <c r="J962" s="2" t="s">
        <v>34</v>
      </c>
      <c r="K962" s="3" t="n">
        <v>4</v>
      </c>
      <c r="L962" s="4" t="n">
        <v>4112.42</v>
      </c>
      <c r="M962" s="4" t="n">
        <v>204088.89</v>
      </c>
      <c r="N962" s="3" t="n">
        <v>37</v>
      </c>
      <c r="O962" s="4" t="n">
        <v>77.62</v>
      </c>
      <c r="P962" s="3" t="n">
        <v>0</v>
      </c>
      <c r="Q962" s="2"/>
      <c r="R962" s="2"/>
      <c r="S962" s="4" t="n">
        <v>196000</v>
      </c>
      <c r="T962" s="4" t="n">
        <v>954</v>
      </c>
      <c r="U962" s="3" t="n">
        <v>785</v>
      </c>
      <c r="V962" s="2"/>
    </row>
    <row r="963" customFormat="false" ht="15" hidden="false" customHeight="false" outlineLevel="0" collapsed="false">
      <c r="A963" s="2" t="s">
        <v>1036</v>
      </c>
      <c r="B963" s="3" t="n">
        <v>48</v>
      </c>
      <c r="C963" s="2" t="s">
        <v>29</v>
      </c>
      <c r="D963" s="2" t="s">
        <v>62</v>
      </c>
      <c r="E963" s="2" t="s">
        <v>37</v>
      </c>
      <c r="F963" s="2" t="s">
        <v>60</v>
      </c>
      <c r="G963" s="4" t="n">
        <v>23500</v>
      </c>
      <c r="H963" s="3" t="n">
        <v>16</v>
      </c>
      <c r="I963" s="5" t="n">
        <v>40431</v>
      </c>
      <c r="J963" s="2" t="s">
        <v>46</v>
      </c>
      <c r="K963" s="3" t="n">
        <v>3</v>
      </c>
      <c r="L963" s="4" t="n">
        <v>1205.15</v>
      </c>
      <c r="M963" s="4" t="n">
        <v>27243.66</v>
      </c>
      <c r="N963" s="3" t="n">
        <v>28</v>
      </c>
      <c r="O963" s="4" t="n">
        <v>54.34</v>
      </c>
      <c r="P963" s="3" t="n">
        <v>4</v>
      </c>
      <c r="Q963" s="2"/>
      <c r="R963" s="2"/>
      <c r="S963" s="4" t="n">
        <v>0</v>
      </c>
      <c r="T963" s="4" t="n">
        <v>0</v>
      </c>
      <c r="U963" s="3" t="n">
        <v>618</v>
      </c>
      <c r="V963" s="2"/>
    </row>
    <row r="964" customFormat="false" ht="15" hidden="false" customHeight="false" outlineLevel="0" collapsed="false">
      <c r="A964" s="2" t="s">
        <v>1037</v>
      </c>
      <c r="B964" s="3" t="n">
        <v>18</v>
      </c>
      <c r="C964" s="2" t="s">
        <v>23</v>
      </c>
      <c r="D964" s="2" t="s">
        <v>62</v>
      </c>
      <c r="E964" s="2" t="s">
        <v>93</v>
      </c>
      <c r="F964" s="2" t="s">
        <v>26</v>
      </c>
      <c r="G964" s="4" t="n">
        <v>4800</v>
      </c>
      <c r="H964" s="3" t="n">
        <v>0</v>
      </c>
      <c r="I964" s="5" t="n">
        <v>46068</v>
      </c>
      <c r="J964" s="2" t="s">
        <v>34</v>
      </c>
      <c r="K964" s="3" t="n">
        <v>2</v>
      </c>
      <c r="L964" s="4" t="n">
        <v>174.81</v>
      </c>
      <c r="M964" s="4" t="n">
        <v>580.47</v>
      </c>
      <c r="N964" s="3" t="n">
        <v>22</v>
      </c>
      <c r="O964" s="4" t="n">
        <v>23.69</v>
      </c>
      <c r="P964" s="3" t="n">
        <v>1</v>
      </c>
      <c r="Q964" s="4" t="n">
        <v>500</v>
      </c>
      <c r="R964" s="4" t="n">
        <v>145.18</v>
      </c>
      <c r="S964" s="2"/>
      <c r="T964" s="2"/>
      <c r="U964" s="3" t="n">
        <v>507</v>
      </c>
      <c r="V964" s="3" t="n">
        <v>0</v>
      </c>
    </row>
    <row r="965" customFormat="false" ht="15" hidden="false" customHeight="false" outlineLevel="0" collapsed="false">
      <c r="A965" s="2" t="s">
        <v>1038</v>
      </c>
      <c r="B965" s="3" t="n">
        <v>48</v>
      </c>
      <c r="C965" s="2" t="s">
        <v>29</v>
      </c>
      <c r="D965" s="2" t="s">
        <v>48</v>
      </c>
      <c r="E965" s="2" t="s">
        <v>63</v>
      </c>
      <c r="F965" s="2" t="s">
        <v>26</v>
      </c>
      <c r="G965" s="2"/>
      <c r="H965" s="3" t="n">
        <v>18</v>
      </c>
      <c r="I965" s="2"/>
      <c r="J965" s="2" t="s">
        <v>46</v>
      </c>
      <c r="K965" s="3" t="n">
        <v>3</v>
      </c>
      <c r="L965" s="4" t="n">
        <v>4127.05</v>
      </c>
      <c r="M965" s="4" t="n">
        <v>48913.47</v>
      </c>
      <c r="N965" s="3" t="n">
        <v>48</v>
      </c>
      <c r="O965" s="4" t="n">
        <v>82.24</v>
      </c>
      <c r="P965" s="3" t="n">
        <v>2</v>
      </c>
      <c r="Q965" s="4" t="n">
        <v>10500</v>
      </c>
      <c r="R965" s="4" t="n">
        <v>6140.62</v>
      </c>
      <c r="S965" s="2"/>
      <c r="T965" s="2"/>
      <c r="U965" s="3" t="n">
        <v>710</v>
      </c>
      <c r="V965" s="3" t="n">
        <v>0</v>
      </c>
    </row>
    <row r="966" customFormat="false" ht="15" hidden="false" customHeight="false" outlineLevel="0" collapsed="false">
      <c r="A966" s="2" t="s">
        <v>1039</v>
      </c>
      <c r="B966" s="3" t="n">
        <v>40</v>
      </c>
      <c r="C966" s="2" t="s">
        <v>23</v>
      </c>
      <c r="D966" s="2" t="s">
        <v>108</v>
      </c>
      <c r="E966" s="2" t="s">
        <v>37</v>
      </c>
      <c r="F966" s="2" t="s">
        <v>38</v>
      </c>
      <c r="G966" s="4" t="n">
        <v>26100</v>
      </c>
      <c r="H966" s="3" t="n">
        <v>22</v>
      </c>
      <c r="I966" s="5" t="n">
        <v>25569</v>
      </c>
      <c r="J966" s="2" t="s">
        <v>34</v>
      </c>
      <c r="K966" s="3" t="n">
        <v>4</v>
      </c>
      <c r="L966" s="4" t="n">
        <v>1364.49</v>
      </c>
      <c r="M966" s="4" t="n">
        <v>0</v>
      </c>
      <c r="N966" s="3" t="n">
        <v>26</v>
      </c>
      <c r="O966" s="2"/>
      <c r="P966" s="3" t="n">
        <v>5</v>
      </c>
      <c r="Q966" s="4" t="n">
        <v>5500</v>
      </c>
      <c r="R966" s="4" t="n">
        <v>663.7</v>
      </c>
      <c r="S966" s="4" t="n">
        <v>0</v>
      </c>
      <c r="T966" s="4" t="n">
        <v>0</v>
      </c>
      <c r="U966" s="3" t="n">
        <v>649</v>
      </c>
      <c r="V966" s="2"/>
    </row>
    <row r="967" customFormat="false" ht="15" hidden="false" customHeight="false" outlineLevel="0" collapsed="false">
      <c r="A967" s="2" t="s">
        <v>1040</v>
      </c>
      <c r="B967" s="3" t="n">
        <v>39</v>
      </c>
      <c r="C967" s="2" t="s">
        <v>23</v>
      </c>
      <c r="D967" s="2" t="s">
        <v>62</v>
      </c>
      <c r="E967" s="2" t="s">
        <v>96</v>
      </c>
      <c r="F967" s="2" t="s">
        <v>26</v>
      </c>
      <c r="G967" s="4" t="n">
        <v>122400</v>
      </c>
      <c r="H967" s="3" t="n">
        <v>7</v>
      </c>
      <c r="I967" s="5" t="n">
        <v>43600</v>
      </c>
      <c r="J967" s="2" t="s">
        <v>46</v>
      </c>
      <c r="K967" s="3" t="n">
        <v>2</v>
      </c>
      <c r="L967" s="4" t="n">
        <v>3930.4</v>
      </c>
      <c r="M967" s="4" t="n">
        <v>47541.93</v>
      </c>
      <c r="N967" s="3" t="n">
        <v>68</v>
      </c>
      <c r="O967" s="4" t="n">
        <v>65.87</v>
      </c>
      <c r="P967" s="3" t="n">
        <v>2</v>
      </c>
      <c r="Q967" s="4" t="n">
        <v>15000</v>
      </c>
      <c r="R967" s="4" t="n">
        <v>1597.2</v>
      </c>
      <c r="S967" s="4" t="n">
        <v>0</v>
      </c>
      <c r="T967" s="4" t="n">
        <v>0</v>
      </c>
      <c r="U967" s="3" t="n">
        <v>616</v>
      </c>
      <c r="V967" s="3" t="n">
        <v>1</v>
      </c>
    </row>
    <row r="968" customFormat="false" ht="15" hidden="false" customHeight="false" outlineLevel="0" collapsed="false">
      <c r="A968" s="2" t="s">
        <v>1041</v>
      </c>
      <c r="B968" s="3" t="n">
        <v>23</v>
      </c>
      <c r="C968" s="2" t="s">
        <v>29</v>
      </c>
      <c r="D968" s="2" t="s">
        <v>132</v>
      </c>
      <c r="E968" s="2" t="s">
        <v>134</v>
      </c>
      <c r="F968" s="2"/>
      <c r="G968" s="4" t="n">
        <v>4400</v>
      </c>
      <c r="H968" s="3" t="n">
        <v>2</v>
      </c>
      <c r="I968" s="5" t="n">
        <v>45357</v>
      </c>
      <c r="J968" s="2" t="s">
        <v>34</v>
      </c>
      <c r="K968" s="3" t="n">
        <v>1</v>
      </c>
      <c r="L968" s="4" t="n">
        <v>394.04</v>
      </c>
      <c r="M968" s="4" t="n">
        <v>957.29</v>
      </c>
      <c r="N968" s="3" t="n">
        <v>12</v>
      </c>
      <c r="O968" s="4" t="n">
        <v>34.58</v>
      </c>
      <c r="P968" s="3" t="n">
        <v>1</v>
      </c>
      <c r="Q968" s="4" t="n">
        <v>1000</v>
      </c>
      <c r="R968" s="4" t="n">
        <v>506.22</v>
      </c>
      <c r="S968" s="4" t="n">
        <v>0</v>
      </c>
      <c r="T968" s="4" t="n">
        <v>0</v>
      </c>
      <c r="U968" s="3" t="n">
        <v>449</v>
      </c>
      <c r="V968" s="3" t="n">
        <v>0</v>
      </c>
    </row>
    <row r="969" customFormat="false" ht="15" hidden="false" customHeight="false" outlineLevel="0" collapsed="false">
      <c r="A969" s="2" t="s">
        <v>1042</v>
      </c>
      <c r="B969" s="3" t="n">
        <v>63</v>
      </c>
      <c r="C969" s="2" t="s">
        <v>29</v>
      </c>
      <c r="D969" s="2" t="s">
        <v>273</v>
      </c>
      <c r="E969" s="2" t="s">
        <v>37</v>
      </c>
      <c r="F969" s="2" t="s">
        <v>26</v>
      </c>
      <c r="G969" s="4" t="n">
        <v>40900</v>
      </c>
      <c r="H969" s="3" t="n">
        <v>14</v>
      </c>
      <c r="I969" s="5" t="n">
        <v>40925</v>
      </c>
      <c r="J969" s="2" t="s">
        <v>27</v>
      </c>
      <c r="K969" s="3" t="n">
        <v>4</v>
      </c>
      <c r="L969" s="4" t="n">
        <v>11030.59</v>
      </c>
      <c r="M969" s="2"/>
      <c r="N969" s="3" t="n">
        <v>16</v>
      </c>
      <c r="O969" s="4" t="n">
        <v>53.83</v>
      </c>
      <c r="P969" s="3" t="n">
        <v>5</v>
      </c>
      <c r="Q969" s="4" t="n">
        <v>7000</v>
      </c>
      <c r="R969" s="4" t="n">
        <v>3119.31</v>
      </c>
      <c r="S969" s="4" t="n">
        <v>0</v>
      </c>
      <c r="T969" s="4" t="n">
        <v>0</v>
      </c>
      <c r="U969" s="3" t="n">
        <v>664</v>
      </c>
      <c r="V969" s="3" t="n">
        <v>0</v>
      </c>
    </row>
    <row r="970" customFormat="false" ht="15" hidden="false" customHeight="false" outlineLevel="0" collapsed="false">
      <c r="A970" s="2" t="s">
        <v>1043</v>
      </c>
      <c r="B970" s="3" t="n">
        <v>34</v>
      </c>
      <c r="C970" s="2" t="s">
        <v>23</v>
      </c>
      <c r="D970" s="2" t="s">
        <v>48</v>
      </c>
      <c r="E970" s="2" t="s">
        <v>31</v>
      </c>
      <c r="F970" s="2" t="s">
        <v>38</v>
      </c>
      <c r="G970" s="4" t="n">
        <v>50800</v>
      </c>
      <c r="H970" s="3" t="n">
        <v>11</v>
      </c>
      <c r="I970" s="5" t="n">
        <v>42066</v>
      </c>
      <c r="J970" s="2" t="s">
        <v>34</v>
      </c>
      <c r="K970" s="3" t="n">
        <v>1</v>
      </c>
      <c r="L970" s="4" t="n">
        <v>6565.28</v>
      </c>
      <c r="M970" s="4" t="n">
        <v>41062.4</v>
      </c>
      <c r="N970" s="3" t="n">
        <v>29</v>
      </c>
      <c r="O970" s="4" t="n">
        <v>80.15</v>
      </c>
      <c r="P970" s="3" t="n">
        <v>1</v>
      </c>
      <c r="Q970" s="4" t="n">
        <v>6000</v>
      </c>
      <c r="R970" s="4" t="n">
        <v>3178.47</v>
      </c>
      <c r="S970" s="2"/>
      <c r="T970" s="2"/>
      <c r="U970" s="3" t="n">
        <v>628</v>
      </c>
      <c r="V970" s="3" t="n">
        <v>0</v>
      </c>
    </row>
    <row r="971" customFormat="false" ht="15" hidden="false" customHeight="false" outlineLevel="0" collapsed="false">
      <c r="A971" s="2" t="s">
        <v>1044</v>
      </c>
      <c r="B971" s="3" t="n">
        <v>50</v>
      </c>
      <c r="C971" s="2" t="s">
        <v>23</v>
      </c>
      <c r="D971" s="2" t="s">
        <v>98</v>
      </c>
      <c r="E971" s="2" t="s">
        <v>37</v>
      </c>
      <c r="F971" s="2" t="s">
        <v>38</v>
      </c>
      <c r="G971" s="4" t="n">
        <v>53800</v>
      </c>
      <c r="H971" s="3" t="n">
        <v>9</v>
      </c>
      <c r="I971" s="5" t="n">
        <v>42966</v>
      </c>
      <c r="J971" s="2" t="s">
        <v>46</v>
      </c>
      <c r="K971" s="3" t="n">
        <v>2</v>
      </c>
      <c r="L971" s="4" t="n">
        <v>8076.62</v>
      </c>
      <c r="M971" s="4" t="n">
        <v>33620.73</v>
      </c>
      <c r="N971" s="3" t="n">
        <v>36</v>
      </c>
      <c r="O971" s="4" t="n">
        <v>64.49</v>
      </c>
      <c r="P971" s="3" t="n">
        <v>2</v>
      </c>
      <c r="Q971" s="4" t="n">
        <v>9500</v>
      </c>
      <c r="R971" s="4" t="n">
        <v>4523.27</v>
      </c>
      <c r="S971" s="4" t="n">
        <v>221000</v>
      </c>
      <c r="T971" s="4" t="n">
        <v>1374</v>
      </c>
      <c r="U971" s="3" t="n">
        <v>733</v>
      </c>
      <c r="V971" s="2"/>
    </row>
    <row r="972" customFormat="false" ht="15" hidden="false" customHeight="false" outlineLevel="0" collapsed="false">
      <c r="A972" s="2" t="s">
        <v>1045</v>
      </c>
      <c r="B972" s="3" t="n">
        <v>31</v>
      </c>
      <c r="C972" s="2" t="s">
        <v>29</v>
      </c>
      <c r="D972" s="2" t="s">
        <v>40</v>
      </c>
      <c r="E972" s="2" t="s">
        <v>49</v>
      </c>
      <c r="F972" s="2" t="s">
        <v>26</v>
      </c>
      <c r="G972" s="4" t="n">
        <v>20000</v>
      </c>
      <c r="H972" s="3" t="n">
        <v>2</v>
      </c>
      <c r="I972" s="5" t="n">
        <v>45442</v>
      </c>
      <c r="J972" s="2" t="s">
        <v>34</v>
      </c>
      <c r="K972" s="3" t="n">
        <v>1</v>
      </c>
      <c r="L972" s="4" t="n">
        <v>3796.53</v>
      </c>
      <c r="M972" s="4" t="n">
        <v>3475.17</v>
      </c>
      <c r="N972" s="3" t="n">
        <v>20</v>
      </c>
      <c r="O972" s="4" t="n">
        <v>25.52</v>
      </c>
      <c r="P972" s="3" t="n">
        <v>0</v>
      </c>
      <c r="Q972" s="4" t="n">
        <v>3000</v>
      </c>
      <c r="R972" s="4" t="n">
        <v>515.28</v>
      </c>
      <c r="S972" s="2"/>
      <c r="T972" s="2"/>
      <c r="U972" s="3" t="n">
        <v>560</v>
      </c>
      <c r="V972" s="3" t="n">
        <v>0</v>
      </c>
    </row>
    <row r="973" customFormat="false" ht="15" hidden="false" customHeight="false" outlineLevel="0" collapsed="false">
      <c r="A973" s="2" t="s">
        <v>1046</v>
      </c>
      <c r="B973" s="3" t="n">
        <v>73</v>
      </c>
      <c r="C973" s="2" t="s">
        <v>23</v>
      </c>
      <c r="D973" s="2" t="s">
        <v>40</v>
      </c>
      <c r="E973" s="2" t="s">
        <v>41</v>
      </c>
      <c r="F973" s="2" t="s">
        <v>26</v>
      </c>
      <c r="G973" s="4" t="n">
        <v>13200</v>
      </c>
      <c r="H973" s="3" t="n">
        <v>20</v>
      </c>
      <c r="I973" s="5" t="n">
        <v>38861</v>
      </c>
      <c r="J973" s="2" t="s">
        <v>27</v>
      </c>
      <c r="K973" s="3" t="n">
        <v>2</v>
      </c>
      <c r="L973" s="4" t="n">
        <v>1406.73</v>
      </c>
      <c r="M973" s="4" t="n">
        <v>23458.05</v>
      </c>
      <c r="N973" s="3" t="n">
        <v>14</v>
      </c>
      <c r="O973" s="4" t="n">
        <v>41.27</v>
      </c>
      <c r="P973" s="3" t="n">
        <v>4</v>
      </c>
      <c r="Q973" s="2"/>
      <c r="R973" s="2"/>
      <c r="S973" s="2"/>
      <c r="T973" s="2"/>
      <c r="U973" s="3" t="n">
        <v>605</v>
      </c>
      <c r="V973" s="2"/>
    </row>
    <row r="974" customFormat="false" ht="15" hidden="false" customHeight="false" outlineLevel="0" collapsed="false">
      <c r="A974" s="2" t="s">
        <v>1047</v>
      </c>
      <c r="B974" s="3" t="n">
        <v>59</v>
      </c>
      <c r="C974" s="2" t="s">
        <v>23</v>
      </c>
      <c r="D974" s="2" t="s">
        <v>62</v>
      </c>
      <c r="E974" s="2" t="s">
        <v>52</v>
      </c>
      <c r="F974" s="2" t="s">
        <v>26</v>
      </c>
      <c r="G974" s="4" t="n">
        <v>31700</v>
      </c>
      <c r="H974" s="3" t="n">
        <v>15</v>
      </c>
      <c r="I974" s="5" t="n">
        <v>40629</v>
      </c>
      <c r="J974" s="2" t="s">
        <v>34</v>
      </c>
      <c r="K974" s="3" t="n">
        <v>2</v>
      </c>
      <c r="L974" s="4" t="n">
        <v>4281.19</v>
      </c>
      <c r="M974" s="4" t="n">
        <v>61295.4</v>
      </c>
      <c r="N974" s="3" t="n">
        <v>27</v>
      </c>
      <c r="O974" s="4" t="n">
        <v>54.96</v>
      </c>
      <c r="P974" s="3" t="n">
        <v>0</v>
      </c>
      <c r="Q974" s="2"/>
      <c r="R974" s="2"/>
      <c r="S974" s="4" t="n">
        <v>153000</v>
      </c>
      <c r="T974" s="4" t="n">
        <v>900</v>
      </c>
      <c r="U974" s="3" t="n">
        <v>695</v>
      </c>
      <c r="V974" s="3" t="n">
        <v>0</v>
      </c>
    </row>
    <row r="975" customFormat="false" ht="15" hidden="false" customHeight="false" outlineLevel="0" collapsed="false">
      <c r="A975" s="2" t="s">
        <v>1048</v>
      </c>
      <c r="B975" s="3" t="n">
        <v>53</v>
      </c>
      <c r="C975" s="2" t="s">
        <v>23</v>
      </c>
      <c r="D975" s="2" t="s">
        <v>56</v>
      </c>
      <c r="E975" s="2" t="s">
        <v>31</v>
      </c>
      <c r="F975" s="2" t="s">
        <v>60</v>
      </c>
      <c r="G975" s="4" t="n">
        <v>78700</v>
      </c>
      <c r="H975" s="3" t="n">
        <v>22</v>
      </c>
      <c r="I975" s="5" t="n">
        <v>38051</v>
      </c>
      <c r="J975" s="2" t="s">
        <v>46</v>
      </c>
      <c r="K975" s="3" t="n">
        <v>2</v>
      </c>
      <c r="L975" s="4" t="n">
        <v>3452.17</v>
      </c>
      <c r="M975" s="4" t="n">
        <v>0</v>
      </c>
      <c r="N975" s="3" t="n">
        <v>33</v>
      </c>
      <c r="O975" s="4" t="n">
        <v>74.06</v>
      </c>
      <c r="P975" s="3" t="n">
        <v>1</v>
      </c>
      <c r="Q975" s="4" t="n">
        <v>15000</v>
      </c>
      <c r="R975" s="4" t="n">
        <v>2668.8</v>
      </c>
      <c r="S975" s="4" t="n">
        <v>368000</v>
      </c>
      <c r="T975" s="4" t="n">
        <v>2741</v>
      </c>
      <c r="U975" s="3" t="n">
        <v>716</v>
      </c>
      <c r="V975" s="2"/>
    </row>
    <row r="976" customFormat="false" ht="15" hidden="false" customHeight="false" outlineLevel="0" collapsed="false">
      <c r="A976" s="2" t="s">
        <v>1049</v>
      </c>
      <c r="B976" s="3" t="n">
        <v>22</v>
      </c>
      <c r="C976" s="2" t="s">
        <v>29</v>
      </c>
      <c r="D976" s="2" t="s">
        <v>201</v>
      </c>
      <c r="E976" s="2" t="s">
        <v>134</v>
      </c>
      <c r="F976" s="2" t="s">
        <v>38</v>
      </c>
      <c r="G976" s="4" t="n">
        <v>5800</v>
      </c>
      <c r="H976" s="3" t="n">
        <v>1</v>
      </c>
      <c r="I976" s="5" t="n">
        <v>45803</v>
      </c>
      <c r="J976" s="2" t="s">
        <v>46</v>
      </c>
      <c r="K976" s="3" t="n">
        <v>2</v>
      </c>
      <c r="L976" s="4" t="n">
        <v>435.11</v>
      </c>
      <c r="M976" s="4" t="n">
        <v>1346.36</v>
      </c>
      <c r="N976" s="3" t="n">
        <v>27</v>
      </c>
      <c r="O976" s="4" t="n">
        <v>22.58</v>
      </c>
      <c r="P976" s="3" t="n">
        <v>5</v>
      </c>
      <c r="Q976" s="4" t="n">
        <v>1000</v>
      </c>
      <c r="R976" s="4" t="n">
        <v>430.45</v>
      </c>
      <c r="S976" s="2"/>
      <c r="T976" s="2"/>
      <c r="U976" s="3" t="n">
        <v>574</v>
      </c>
      <c r="V976" s="2"/>
    </row>
    <row r="977" customFormat="false" ht="15" hidden="false" customHeight="false" outlineLevel="0" collapsed="false">
      <c r="A977" s="2" t="s">
        <v>1050</v>
      </c>
      <c r="B977" s="3" t="n">
        <v>49</v>
      </c>
      <c r="C977" s="2" t="s">
        <v>23</v>
      </c>
      <c r="D977" s="2" t="s">
        <v>24</v>
      </c>
      <c r="E977" s="2" t="s">
        <v>93</v>
      </c>
      <c r="F977" s="2" t="s">
        <v>26</v>
      </c>
      <c r="G977" s="4" t="n">
        <v>7000</v>
      </c>
      <c r="H977" s="3" t="n">
        <v>2</v>
      </c>
      <c r="I977" s="5" t="n">
        <v>45218</v>
      </c>
      <c r="J977" s="2" t="s">
        <v>34</v>
      </c>
      <c r="K977" s="3" t="n">
        <v>2</v>
      </c>
      <c r="L977" s="4" t="n">
        <v>330.13</v>
      </c>
      <c r="M977" s="4" t="n">
        <v>2722.61</v>
      </c>
      <c r="N977" s="3" t="n">
        <v>20</v>
      </c>
      <c r="O977" s="4" t="n">
        <v>40.54</v>
      </c>
      <c r="P977" s="3" t="n">
        <v>1</v>
      </c>
      <c r="Q977" s="4" t="n">
        <v>1500</v>
      </c>
      <c r="R977" s="4" t="n">
        <v>266.32</v>
      </c>
      <c r="S977" s="4" t="n">
        <v>0</v>
      </c>
      <c r="T977" s="4" t="n">
        <v>0</v>
      </c>
      <c r="U977" s="3" t="n">
        <v>578</v>
      </c>
      <c r="V977" s="2"/>
    </row>
    <row r="978" customFormat="false" ht="15" hidden="false" customHeight="false" outlineLevel="0" collapsed="false">
      <c r="A978" s="2" t="s">
        <v>1051</v>
      </c>
      <c r="B978" s="3" t="n">
        <v>41</v>
      </c>
      <c r="C978" s="2" t="s">
        <v>23</v>
      </c>
      <c r="D978" s="2" t="s">
        <v>67</v>
      </c>
      <c r="E978" s="2" t="s">
        <v>63</v>
      </c>
      <c r="F978" s="2" t="s">
        <v>26</v>
      </c>
      <c r="G978" s="2" t="s">
        <v>153</v>
      </c>
      <c r="H978" s="3" t="n">
        <v>14</v>
      </c>
      <c r="I978" s="5" t="n">
        <v>40980</v>
      </c>
      <c r="J978" s="2" t="s">
        <v>34</v>
      </c>
      <c r="K978" s="3" t="n">
        <v>1</v>
      </c>
      <c r="L978" s="4" t="n">
        <v>3684.97</v>
      </c>
      <c r="M978" s="4" t="n">
        <v>30189.01</v>
      </c>
      <c r="N978" s="3" t="n">
        <v>36</v>
      </c>
      <c r="O978" s="4" t="n">
        <v>96.45</v>
      </c>
      <c r="P978" s="3" t="n">
        <v>3</v>
      </c>
      <c r="Q978" s="4" t="n">
        <v>5000</v>
      </c>
      <c r="R978" s="4" t="n">
        <v>366.31</v>
      </c>
      <c r="S978" s="4" t="n">
        <v>117000</v>
      </c>
      <c r="T978" s="4" t="n">
        <v>798</v>
      </c>
      <c r="U978" s="3" t="n">
        <v>599</v>
      </c>
      <c r="V978" s="3" t="n">
        <v>0</v>
      </c>
    </row>
    <row r="979" customFormat="false" ht="15" hidden="false" customHeight="false" outlineLevel="0" collapsed="false">
      <c r="A979" s="2" t="s">
        <v>1052</v>
      </c>
      <c r="B979" s="3" t="n">
        <v>48</v>
      </c>
      <c r="C979" s="2" t="s">
        <v>29</v>
      </c>
      <c r="D979" s="2" t="s">
        <v>108</v>
      </c>
      <c r="E979" s="2" t="s">
        <v>37</v>
      </c>
      <c r="F979" s="2" t="s">
        <v>26</v>
      </c>
      <c r="G979" s="4" t="n">
        <v>25600</v>
      </c>
      <c r="H979" s="3" t="n">
        <v>18</v>
      </c>
      <c r="I979" s="5" t="n">
        <v>39477</v>
      </c>
      <c r="J979" s="2" t="s">
        <v>34</v>
      </c>
      <c r="K979" s="3" t="n">
        <v>1</v>
      </c>
      <c r="L979" s="4" t="n">
        <v>557.45</v>
      </c>
      <c r="M979" s="4" t="n">
        <v>0</v>
      </c>
      <c r="N979" s="3" t="n">
        <v>33</v>
      </c>
      <c r="O979" s="4" t="n">
        <v>62.55</v>
      </c>
      <c r="P979" s="3" t="n">
        <v>0</v>
      </c>
      <c r="Q979" s="2"/>
      <c r="R979" s="2"/>
      <c r="S979" s="4" t="n">
        <v>96000</v>
      </c>
      <c r="T979" s="4" t="n">
        <v>626</v>
      </c>
      <c r="U979" s="3" t="n">
        <v>589</v>
      </c>
      <c r="V979" s="2"/>
    </row>
    <row r="980" customFormat="false" ht="15" hidden="false" customHeight="false" outlineLevel="0" collapsed="false">
      <c r="A980" s="2" t="s">
        <v>1053</v>
      </c>
      <c r="B980" s="3" t="n">
        <v>64</v>
      </c>
      <c r="C980" s="2" t="s">
        <v>29</v>
      </c>
      <c r="D980" s="2" t="s">
        <v>56</v>
      </c>
      <c r="E980" s="2" t="s">
        <v>63</v>
      </c>
      <c r="F980" s="2" t="s">
        <v>26</v>
      </c>
      <c r="G980" s="4" t="n">
        <v>45000</v>
      </c>
      <c r="H980" s="3" t="n">
        <v>18</v>
      </c>
      <c r="I980" s="5" t="n">
        <v>39350</v>
      </c>
      <c r="J980" s="2" t="s">
        <v>27</v>
      </c>
      <c r="K980" s="3" t="n">
        <v>5</v>
      </c>
      <c r="L980" s="4" t="n">
        <v>1196.74</v>
      </c>
      <c r="M980" s="4" t="n">
        <v>0</v>
      </c>
      <c r="N980" s="3" t="n">
        <v>24</v>
      </c>
      <c r="O980" s="4" t="n">
        <v>28.29</v>
      </c>
      <c r="P980" s="3" t="n">
        <v>5</v>
      </c>
      <c r="Q980" s="4" t="n">
        <v>10000</v>
      </c>
      <c r="R980" s="4" t="n">
        <v>39.75</v>
      </c>
      <c r="S980" s="4" t="n">
        <v>0</v>
      </c>
      <c r="T980" s="4" t="n">
        <v>0</v>
      </c>
      <c r="U980" s="3" t="n">
        <v>645</v>
      </c>
      <c r="V980" s="3" t="n">
        <v>0</v>
      </c>
    </row>
    <row r="981" customFormat="false" ht="15" hidden="false" customHeight="false" outlineLevel="0" collapsed="false">
      <c r="A981" s="2" t="s">
        <v>1054</v>
      </c>
      <c r="B981" s="3" t="n">
        <v>50</v>
      </c>
      <c r="C981" s="2" t="s">
        <v>29</v>
      </c>
      <c r="D981" s="2" t="s">
        <v>108</v>
      </c>
      <c r="E981" s="2" t="s">
        <v>52</v>
      </c>
      <c r="F981" s="2" t="s">
        <v>60</v>
      </c>
      <c r="G981" s="4" t="n">
        <v>22900</v>
      </c>
      <c r="H981" s="3" t="n">
        <v>10</v>
      </c>
      <c r="I981" s="5" t="n">
        <v>42267</v>
      </c>
      <c r="J981" s="2" t="s">
        <v>27</v>
      </c>
      <c r="K981" s="3" t="n">
        <v>3</v>
      </c>
      <c r="L981" s="4" t="n">
        <v>6948.82</v>
      </c>
      <c r="M981" s="4" t="n">
        <v>12370.51</v>
      </c>
      <c r="N981" s="3" t="n">
        <v>15</v>
      </c>
      <c r="O981" s="4" t="n">
        <v>60.16</v>
      </c>
      <c r="P981" s="3" t="n">
        <v>2</v>
      </c>
      <c r="Q981" s="4" t="n">
        <v>0</v>
      </c>
      <c r="R981" s="4" t="n">
        <v>0</v>
      </c>
      <c r="S981" s="4" t="n">
        <v>0</v>
      </c>
      <c r="T981" s="4" t="n">
        <v>0</v>
      </c>
      <c r="U981" s="3" t="n">
        <v>647</v>
      </c>
      <c r="V981" s="3" t="n">
        <v>0</v>
      </c>
    </row>
    <row r="982" customFormat="false" ht="15" hidden="false" customHeight="false" outlineLevel="0" collapsed="false">
      <c r="A982" s="2" t="s">
        <v>1055</v>
      </c>
      <c r="B982" s="3" t="n">
        <v>41</v>
      </c>
      <c r="C982" s="2" t="s">
        <v>29</v>
      </c>
      <c r="D982" s="2" t="s">
        <v>98</v>
      </c>
      <c r="E982" s="2" t="s">
        <v>52</v>
      </c>
      <c r="F982" s="2" t="s">
        <v>26</v>
      </c>
      <c r="G982" s="4" t="n">
        <v>21300</v>
      </c>
      <c r="H982" s="3" t="n">
        <v>17</v>
      </c>
      <c r="I982" s="5" t="n">
        <v>39876</v>
      </c>
      <c r="J982" s="2" t="s">
        <v>42</v>
      </c>
      <c r="K982" s="3" t="n">
        <v>3</v>
      </c>
      <c r="L982" s="4" t="n">
        <v>2110.83</v>
      </c>
      <c r="M982" s="4" t="n">
        <v>0</v>
      </c>
      <c r="N982" s="3" t="n">
        <v>16</v>
      </c>
      <c r="O982" s="4" t="n">
        <v>41.17</v>
      </c>
      <c r="P982" s="3" t="n">
        <v>1</v>
      </c>
      <c r="Q982" s="4" t="n">
        <v>3000</v>
      </c>
      <c r="R982" s="4" t="n">
        <v>310.86</v>
      </c>
      <c r="S982" s="4" t="n">
        <v>0</v>
      </c>
      <c r="T982" s="4" t="n">
        <v>0</v>
      </c>
      <c r="U982" s="3" t="n">
        <v>607</v>
      </c>
      <c r="V982" s="3" t="n">
        <v>0</v>
      </c>
    </row>
    <row r="983" customFormat="false" ht="15" hidden="false" customHeight="false" outlineLevel="0" collapsed="false">
      <c r="A983" s="2" t="s">
        <v>1056</v>
      </c>
      <c r="B983" s="3" t="n">
        <v>20</v>
      </c>
      <c r="C983" s="2" t="s">
        <v>23</v>
      </c>
      <c r="D983" s="2" t="s">
        <v>132</v>
      </c>
      <c r="E983" s="2" t="s">
        <v>134</v>
      </c>
      <c r="F983" s="2" t="s">
        <v>38</v>
      </c>
      <c r="G983" s="4" t="n">
        <v>8500</v>
      </c>
      <c r="H983" s="3" t="n">
        <v>1</v>
      </c>
      <c r="I983" s="5" t="n">
        <v>45769</v>
      </c>
      <c r="J983" s="2" t="s">
        <v>34</v>
      </c>
      <c r="K983" s="3" t="n">
        <v>3</v>
      </c>
      <c r="L983" s="4" t="n">
        <v>629.78</v>
      </c>
      <c r="M983" s="4" t="n">
        <v>2863.63</v>
      </c>
      <c r="N983" s="3" t="n">
        <v>25</v>
      </c>
      <c r="O983" s="4" t="n">
        <v>21.45</v>
      </c>
      <c r="P983" s="3" t="n">
        <v>0</v>
      </c>
      <c r="Q983" s="4" t="n">
        <v>1500</v>
      </c>
      <c r="R983" s="4" t="n">
        <v>234.09</v>
      </c>
      <c r="S983" s="2"/>
      <c r="T983" s="2"/>
      <c r="U983" s="3" t="n">
        <v>637</v>
      </c>
      <c r="V983" s="3" t="n">
        <v>0</v>
      </c>
    </row>
    <row r="984" customFormat="false" ht="15" hidden="false" customHeight="false" outlineLevel="0" collapsed="false">
      <c r="A984" s="2" t="s">
        <v>1057</v>
      </c>
      <c r="B984" s="3" t="n">
        <v>59</v>
      </c>
      <c r="C984" s="2" t="s">
        <v>29</v>
      </c>
      <c r="D984" s="2" t="s">
        <v>108</v>
      </c>
      <c r="E984" s="2" t="s">
        <v>52</v>
      </c>
      <c r="F984" s="2" t="s">
        <v>26</v>
      </c>
      <c r="G984" s="4" t="n">
        <v>16100</v>
      </c>
      <c r="H984" s="3" t="n">
        <v>24</v>
      </c>
      <c r="I984" s="5" t="n">
        <v>37278</v>
      </c>
      <c r="J984" s="2" t="s">
        <v>27</v>
      </c>
      <c r="K984" s="3" t="n">
        <v>2</v>
      </c>
      <c r="L984" s="4" t="n">
        <v>877.84</v>
      </c>
      <c r="M984" s="4" t="n">
        <v>35877.44</v>
      </c>
      <c r="N984" s="3" t="n">
        <v>15</v>
      </c>
      <c r="O984" s="4" t="n">
        <v>67.84</v>
      </c>
      <c r="P984" s="3" t="n">
        <v>6</v>
      </c>
      <c r="Q984" s="4" t="n">
        <v>3500</v>
      </c>
      <c r="R984" s="4" t="n">
        <v>1143.84</v>
      </c>
      <c r="S984" s="2"/>
      <c r="T984" s="2"/>
      <c r="U984" s="3" t="n">
        <v>611</v>
      </c>
      <c r="V984" s="3" t="n">
        <v>0</v>
      </c>
    </row>
    <row r="985" customFormat="false" ht="15" hidden="false" customHeight="false" outlineLevel="0" collapsed="false">
      <c r="A985" s="2" t="s">
        <v>1058</v>
      </c>
      <c r="B985" s="2"/>
      <c r="C985" s="2" t="s">
        <v>29</v>
      </c>
      <c r="D985" s="2" t="s">
        <v>132</v>
      </c>
      <c r="E985" s="2" t="s">
        <v>49</v>
      </c>
      <c r="F985" s="2" t="s">
        <v>26</v>
      </c>
      <c r="G985" s="4" t="n">
        <v>45500</v>
      </c>
      <c r="H985" s="3" t="n">
        <v>16</v>
      </c>
      <c r="I985" s="5" t="n">
        <v>40162</v>
      </c>
      <c r="J985" s="2" t="s">
        <v>34</v>
      </c>
      <c r="K985" s="3" t="n">
        <v>2</v>
      </c>
      <c r="L985" s="4" t="n">
        <v>1648.48</v>
      </c>
      <c r="M985" s="4" t="n">
        <v>81748.97</v>
      </c>
      <c r="N985" s="3" t="n">
        <v>26</v>
      </c>
      <c r="O985" s="4" t="n">
        <v>36.06</v>
      </c>
      <c r="P985" s="3" t="n">
        <v>4</v>
      </c>
      <c r="Q985" s="4" t="n">
        <v>10500</v>
      </c>
      <c r="R985" s="4" t="n">
        <v>3407.63</v>
      </c>
      <c r="S985" s="4" t="n">
        <v>0</v>
      </c>
      <c r="T985" s="4" t="n">
        <v>0</v>
      </c>
      <c r="U985" s="3" t="n">
        <v>663</v>
      </c>
      <c r="V985" s="3" t="n">
        <v>1</v>
      </c>
    </row>
    <row r="986" customFormat="false" ht="15" hidden="false" customHeight="false" outlineLevel="0" collapsed="false">
      <c r="A986" s="2" t="s">
        <v>1059</v>
      </c>
      <c r="B986" s="3" t="n">
        <v>52</v>
      </c>
      <c r="C986" s="2" t="s">
        <v>23</v>
      </c>
      <c r="D986" s="2" t="s">
        <v>40</v>
      </c>
      <c r="E986" s="2" t="s">
        <v>37</v>
      </c>
      <c r="F986" s="2" t="s">
        <v>26</v>
      </c>
      <c r="G986" s="4" t="n">
        <v>40600</v>
      </c>
      <c r="H986" s="3" t="n">
        <v>22</v>
      </c>
      <c r="I986" s="5" t="n">
        <v>37932</v>
      </c>
      <c r="J986" s="2" t="s">
        <v>27</v>
      </c>
      <c r="K986" s="3" t="n">
        <v>3</v>
      </c>
      <c r="L986" s="4" t="n">
        <v>4465.61</v>
      </c>
      <c r="M986" s="4" t="n">
        <v>74217.11</v>
      </c>
      <c r="N986" s="3" t="n">
        <v>22</v>
      </c>
      <c r="O986" s="4" t="n">
        <v>68.67</v>
      </c>
      <c r="P986" s="3" t="n">
        <v>3</v>
      </c>
      <c r="Q986" s="2"/>
      <c r="R986" s="2"/>
      <c r="S986" s="4" t="n">
        <v>0</v>
      </c>
      <c r="T986" s="4" t="n">
        <v>0</v>
      </c>
      <c r="U986" s="3" t="n">
        <v>738</v>
      </c>
      <c r="V986" s="3" t="n">
        <v>0</v>
      </c>
    </row>
    <row r="987" customFormat="false" ht="15" hidden="false" customHeight="false" outlineLevel="0" collapsed="false">
      <c r="A987" s="2" t="s">
        <v>1060</v>
      </c>
      <c r="B987" s="3" t="n">
        <v>38</v>
      </c>
      <c r="C987" s="2" t="s">
        <v>29</v>
      </c>
      <c r="D987" s="2" t="s">
        <v>40</v>
      </c>
      <c r="E987" s="2" t="s">
        <v>63</v>
      </c>
      <c r="F987" s="2" t="s">
        <v>38</v>
      </c>
      <c r="G987" s="4" t="n">
        <v>54300</v>
      </c>
      <c r="H987" s="3" t="n">
        <v>7</v>
      </c>
      <c r="I987" s="5" t="n">
        <v>43628</v>
      </c>
      <c r="J987" s="2" t="s">
        <v>46</v>
      </c>
      <c r="K987" s="3" t="n">
        <v>2</v>
      </c>
      <c r="L987" s="4" t="n">
        <v>9866.03</v>
      </c>
      <c r="M987" s="4" t="n">
        <v>36713.93</v>
      </c>
      <c r="N987" s="3" t="n">
        <v>41</v>
      </c>
      <c r="O987" s="4" t="n">
        <v>53.86</v>
      </c>
      <c r="P987" s="3" t="n">
        <v>0</v>
      </c>
      <c r="Q987" s="4" t="n">
        <v>8500</v>
      </c>
      <c r="R987" s="4" t="n">
        <v>592.79</v>
      </c>
      <c r="S987" s="4" t="n">
        <v>127000</v>
      </c>
      <c r="T987" s="4" t="n">
        <v>865</v>
      </c>
      <c r="U987" s="3" t="n">
        <v>595</v>
      </c>
      <c r="V987" s="3" t="n">
        <v>1</v>
      </c>
    </row>
    <row r="988" customFormat="false" ht="15" hidden="false" customHeight="false" outlineLevel="0" collapsed="false">
      <c r="A988" s="2" t="s">
        <v>1061</v>
      </c>
      <c r="B988" s="3" t="n">
        <v>26</v>
      </c>
      <c r="C988" s="2" t="s">
        <v>29</v>
      </c>
      <c r="D988" s="2" t="s">
        <v>108</v>
      </c>
      <c r="E988" s="2" t="s">
        <v>52</v>
      </c>
      <c r="F988" s="2" t="s">
        <v>38</v>
      </c>
      <c r="G988" s="4" t="n">
        <v>50500</v>
      </c>
      <c r="H988" s="3" t="n">
        <v>5</v>
      </c>
      <c r="I988" s="5" t="n">
        <v>44291</v>
      </c>
      <c r="J988" s="2"/>
      <c r="K988" s="3" t="n">
        <v>2</v>
      </c>
      <c r="L988" s="4" t="n">
        <v>5163.21</v>
      </c>
      <c r="M988" s="4" t="n">
        <v>28145.08</v>
      </c>
      <c r="N988" s="3" t="n">
        <v>0</v>
      </c>
      <c r="O988" s="2"/>
      <c r="P988" s="3" t="n">
        <v>0</v>
      </c>
      <c r="Q988" s="4" t="n">
        <v>5500</v>
      </c>
      <c r="R988" s="4" t="n">
        <v>1740.06</v>
      </c>
      <c r="S988" s="4" t="n">
        <v>0</v>
      </c>
      <c r="T988" s="4" t="n">
        <v>0</v>
      </c>
      <c r="U988" s="3" t="n">
        <v>690</v>
      </c>
      <c r="V988" s="3" t="n">
        <v>1</v>
      </c>
    </row>
    <row r="989" customFormat="false" ht="15" hidden="false" customHeight="false" outlineLevel="0" collapsed="false">
      <c r="A989" s="2" t="s">
        <v>1062</v>
      </c>
      <c r="B989" s="3" t="n">
        <v>42</v>
      </c>
      <c r="C989" s="2" t="s">
        <v>29</v>
      </c>
      <c r="D989" s="2" t="s">
        <v>201</v>
      </c>
      <c r="E989" s="2" t="s">
        <v>37</v>
      </c>
      <c r="F989" s="2" t="s">
        <v>26</v>
      </c>
      <c r="G989" s="4" t="n">
        <v>28000</v>
      </c>
      <c r="H989" s="3" t="n">
        <v>13</v>
      </c>
      <c r="I989" s="5" t="n">
        <v>41241</v>
      </c>
      <c r="J989" s="2" t="s">
        <v>27</v>
      </c>
      <c r="K989" s="3" t="n">
        <v>1</v>
      </c>
      <c r="L989" s="4" t="n">
        <v>4465.59</v>
      </c>
      <c r="M989" s="4" t="n">
        <v>0</v>
      </c>
      <c r="N989" s="3" t="n">
        <v>22</v>
      </c>
      <c r="O989" s="4" t="n">
        <v>38.89</v>
      </c>
      <c r="P989" s="3" t="n">
        <v>3</v>
      </c>
      <c r="Q989" s="2"/>
      <c r="R989" s="4" t="n">
        <v>534.41</v>
      </c>
      <c r="S989" s="2"/>
      <c r="T989" s="2"/>
      <c r="U989" s="3" t="n">
        <v>626</v>
      </c>
      <c r="V989" s="3" t="n">
        <v>0</v>
      </c>
    </row>
    <row r="990" customFormat="false" ht="15" hidden="false" customHeight="false" outlineLevel="0" collapsed="false">
      <c r="A990" s="2" t="s">
        <v>1063</v>
      </c>
      <c r="B990" s="3" t="n">
        <v>49</v>
      </c>
      <c r="C990" s="2" t="s">
        <v>23</v>
      </c>
      <c r="D990" s="2" t="s">
        <v>108</v>
      </c>
      <c r="E990" s="2" t="s">
        <v>25</v>
      </c>
      <c r="F990" s="2" t="s">
        <v>26</v>
      </c>
      <c r="G990" s="4" t="n">
        <v>20000</v>
      </c>
      <c r="H990" s="3" t="n">
        <v>23</v>
      </c>
      <c r="I990" s="5" t="n">
        <v>37658</v>
      </c>
      <c r="J990" s="2" t="s">
        <v>46</v>
      </c>
      <c r="K990" s="3" t="n">
        <v>3</v>
      </c>
      <c r="L990" s="4" t="n">
        <v>897.23</v>
      </c>
      <c r="M990" s="4" t="n">
        <v>31272.41</v>
      </c>
      <c r="N990" s="3" t="n">
        <v>26</v>
      </c>
      <c r="O990" s="4" t="n">
        <v>35.19</v>
      </c>
      <c r="P990" s="3" t="n">
        <v>2</v>
      </c>
      <c r="Q990" s="4" t="n">
        <v>4000</v>
      </c>
      <c r="R990" s="4" t="n">
        <v>610.83</v>
      </c>
      <c r="S990" s="4" t="n">
        <v>79000</v>
      </c>
      <c r="T990" s="4" t="n">
        <v>405</v>
      </c>
      <c r="U990" s="3" t="n">
        <v>598</v>
      </c>
      <c r="V990" s="3" t="n">
        <v>0</v>
      </c>
    </row>
    <row r="991" customFormat="false" ht="15" hidden="false" customHeight="false" outlineLevel="0" collapsed="false">
      <c r="A991" s="2" t="s">
        <v>1064</v>
      </c>
      <c r="B991" s="3" t="n">
        <v>57</v>
      </c>
      <c r="C991" s="2" t="s">
        <v>29</v>
      </c>
      <c r="D991" s="2" t="s">
        <v>98</v>
      </c>
      <c r="E991" s="2" t="s">
        <v>52</v>
      </c>
      <c r="F991" s="2" t="s">
        <v>26</v>
      </c>
      <c r="G991" s="4" t="n">
        <v>32100</v>
      </c>
      <c r="H991" s="3" t="n">
        <v>25</v>
      </c>
      <c r="I991" s="5" t="n">
        <v>37118</v>
      </c>
      <c r="J991" s="2" t="s">
        <v>27</v>
      </c>
      <c r="K991" s="3" t="n">
        <v>5</v>
      </c>
      <c r="L991" s="4" t="n">
        <v>483.29</v>
      </c>
      <c r="M991" s="4" t="n">
        <v>0</v>
      </c>
      <c r="N991" s="3" t="n">
        <v>16</v>
      </c>
      <c r="O991" s="4" t="n">
        <v>56.79</v>
      </c>
      <c r="P991" s="3" t="n">
        <v>4</v>
      </c>
      <c r="Q991" s="4" t="n">
        <v>0</v>
      </c>
      <c r="R991" s="4" t="n">
        <v>0</v>
      </c>
      <c r="S991" s="4" t="n">
        <v>61000</v>
      </c>
      <c r="T991" s="4" t="n">
        <v>395</v>
      </c>
      <c r="U991" s="3" t="n">
        <v>721</v>
      </c>
      <c r="V991" s="3" t="n">
        <v>0</v>
      </c>
    </row>
    <row r="992" customFormat="false" ht="15" hidden="false" customHeight="false" outlineLevel="0" collapsed="false">
      <c r="A992" s="2" t="s">
        <v>1065</v>
      </c>
      <c r="B992" s="3" t="n">
        <v>54</v>
      </c>
      <c r="C992" s="2" t="s">
        <v>29</v>
      </c>
      <c r="D992" s="2" t="s">
        <v>136</v>
      </c>
      <c r="E992" s="2" t="s">
        <v>63</v>
      </c>
      <c r="F992" s="2" t="s">
        <v>38</v>
      </c>
      <c r="G992" s="2"/>
      <c r="H992" s="3" t="n">
        <v>10</v>
      </c>
      <c r="I992" s="5" t="n">
        <v>42374</v>
      </c>
      <c r="J992" s="2" t="s">
        <v>34</v>
      </c>
      <c r="K992" s="3" t="n">
        <v>3</v>
      </c>
      <c r="L992" s="4" t="n">
        <v>946.51</v>
      </c>
      <c r="M992" s="4" t="n">
        <v>45109.25</v>
      </c>
      <c r="N992" s="3" t="n">
        <v>34</v>
      </c>
      <c r="O992" s="4" t="n">
        <v>147.28</v>
      </c>
      <c r="P992" s="3" t="n">
        <v>0</v>
      </c>
      <c r="Q992" s="4" t="n">
        <v>11000</v>
      </c>
      <c r="R992" s="4" t="n">
        <v>2458.06</v>
      </c>
      <c r="S992" s="4" t="n">
        <v>77000</v>
      </c>
      <c r="T992" s="4" t="n">
        <v>428</v>
      </c>
      <c r="U992" s="3" t="n">
        <v>675</v>
      </c>
      <c r="V992" s="3" t="n">
        <v>0</v>
      </c>
    </row>
    <row r="993" customFormat="false" ht="15" hidden="false" customHeight="false" outlineLevel="0" collapsed="false">
      <c r="A993" s="2" t="s">
        <v>1066</v>
      </c>
      <c r="B993" s="3" t="n">
        <v>55</v>
      </c>
      <c r="C993" s="2" t="s">
        <v>29</v>
      </c>
      <c r="D993" s="2" t="s">
        <v>100</v>
      </c>
      <c r="E993" s="2" t="s">
        <v>37</v>
      </c>
      <c r="F993" s="2" t="s">
        <v>26</v>
      </c>
      <c r="G993" s="4" t="n">
        <v>36600</v>
      </c>
      <c r="H993" s="3" t="n">
        <v>10</v>
      </c>
      <c r="I993" s="5" t="n">
        <v>42447</v>
      </c>
      <c r="J993" s="2" t="s">
        <v>27</v>
      </c>
      <c r="K993" s="3" t="n">
        <v>1</v>
      </c>
      <c r="L993" s="4" t="n">
        <v>10486.29</v>
      </c>
      <c r="M993" s="4" t="n">
        <v>28038.06</v>
      </c>
      <c r="N993" s="3" t="n">
        <v>23</v>
      </c>
      <c r="O993" s="4" t="n">
        <v>45.62</v>
      </c>
      <c r="P993" s="3" t="n">
        <v>4</v>
      </c>
      <c r="Q993" s="4" t="n">
        <v>0</v>
      </c>
      <c r="R993" s="4" t="n">
        <v>0</v>
      </c>
      <c r="S993" s="4" t="n">
        <v>0</v>
      </c>
      <c r="T993" s="4" t="n">
        <v>0</v>
      </c>
      <c r="U993" s="3" t="n">
        <v>640</v>
      </c>
      <c r="V993" s="3" t="n">
        <v>0</v>
      </c>
    </row>
    <row r="994" customFormat="false" ht="15" hidden="false" customHeight="false" outlineLevel="0" collapsed="false">
      <c r="A994" s="2" t="s">
        <v>1067</v>
      </c>
      <c r="B994" s="3" t="n">
        <v>45</v>
      </c>
      <c r="C994" s="2" t="s">
        <v>23</v>
      </c>
      <c r="D994" s="2" t="s">
        <v>40</v>
      </c>
      <c r="E994" s="2" t="s">
        <v>31</v>
      </c>
      <c r="F994" s="2" t="s">
        <v>26</v>
      </c>
      <c r="G994" s="4" t="n">
        <v>84900</v>
      </c>
      <c r="H994" s="3" t="n">
        <v>7</v>
      </c>
      <c r="I994" s="5" t="n">
        <v>43447</v>
      </c>
      <c r="J994" s="2" t="s">
        <v>34</v>
      </c>
      <c r="K994" s="3" t="n">
        <v>3</v>
      </c>
      <c r="L994" s="4" t="n">
        <v>16075.44</v>
      </c>
      <c r="M994" s="2"/>
      <c r="N994" s="3" t="n">
        <v>50</v>
      </c>
      <c r="O994" s="4" t="n">
        <v>71.28</v>
      </c>
      <c r="P994" s="3" t="n">
        <v>4</v>
      </c>
      <c r="Q994" s="4" t="n">
        <v>0</v>
      </c>
      <c r="R994" s="4" t="n">
        <v>0</v>
      </c>
      <c r="S994" s="4" t="n">
        <v>0</v>
      </c>
      <c r="T994" s="4" t="n">
        <v>0</v>
      </c>
      <c r="U994" s="3" t="n">
        <v>628</v>
      </c>
      <c r="V994" s="2"/>
    </row>
    <row r="995" customFormat="false" ht="15" hidden="false" customHeight="false" outlineLevel="0" collapsed="false">
      <c r="A995" s="2" t="s">
        <v>1068</v>
      </c>
      <c r="B995" s="3" t="n">
        <v>18</v>
      </c>
      <c r="C995" s="2" t="s">
        <v>23</v>
      </c>
      <c r="D995" s="2" t="s">
        <v>54</v>
      </c>
      <c r="E995" s="2" t="s">
        <v>134</v>
      </c>
      <c r="F995" s="2" t="s">
        <v>38</v>
      </c>
      <c r="G995" s="4" t="n">
        <v>8300</v>
      </c>
      <c r="H995" s="3" t="n">
        <v>0</v>
      </c>
      <c r="I995" s="5" t="n">
        <v>45925</v>
      </c>
      <c r="J995" s="2" t="s">
        <v>34</v>
      </c>
      <c r="K995" s="3" t="n">
        <v>2</v>
      </c>
      <c r="L995" s="4" t="n">
        <v>394.7</v>
      </c>
      <c r="M995" s="4" t="n">
        <v>2272.78</v>
      </c>
      <c r="N995" s="3" t="n">
        <v>32</v>
      </c>
      <c r="O995" s="4" t="n">
        <v>45.4</v>
      </c>
      <c r="P995" s="3" t="n">
        <v>0</v>
      </c>
      <c r="Q995" s="4" t="n">
        <v>1500</v>
      </c>
      <c r="R995" s="4" t="n">
        <v>136.69</v>
      </c>
      <c r="S995" s="2"/>
      <c r="T995" s="2"/>
      <c r="U995" s="3" t="n">
        <v>611</v>
      </c>
      <c r="V995" s="3" t="n">
        <v>0</v>
      </c>
    </row>
    <row r="996" customFormat="false" ht="15" hidden="false" customHeight="false" outlineLevel="0" collapsed="false">
      <c r="A996" s="2" t="s">
        <v>1069</v>
      </c>
      <c r="B996" s="3" t="n">
        <v>45</v>
      </c>
      <c r="C996" s="2" t="s">
        <v>23</v>
      </c>
      <c r="D996" s="2" t="s">
        <v>51</v>
      </c>
      <c r="E996" s="2" t="s">
        <v>96</v>
      </c>
      <c r="F996" s="2" t="s">
        <v>26</v>
      </c>
      <c r="G996" s="2"/>
      <c r="H996" s="3" t="n">
        <v>9</v>
      </c>
      <c r="I996" s="5" t="n">
        <v>42928</v>
      </c>
      <c r="J996" s="2" t="s">
        <v>42</v>
      </c>
      <c r="K996" s="3" t="n">
        <v>4</v>
      </c>
      <c r="L996" s="4" t="n">
        <v>20911.35</v>
      </c>
      <c r="M996" s="4" t="n">
        <v>0</v>
      </c>
      <c r="N996" s="3" t="n">
        <v>53</v>
      </c>
      <c r="O996" s="4" t="n">
        <v>173.52</v>
      </c>
      <c r="P996" s="3" t="n">
        <v>3</v>
      </c>
      <c r="Q996" s="4" t="n">
        <v>15000</v>
      </c>
      <c r="R996" s="4" t="n">
        <v>4654.75</v>
      </c>
      <c r="S996" s="4" t="n">
        <v>0</v>
      </c>
      <c r="T996" s="4" t="n">
        <v>0</v>
      </c>
      <c r="U996" s="3" t="n">
        <v>636</v>
      </c>
      <c r="V996" s="2"/>
    </row>
    <row r="997" customFormat="false" ht="15" hidden="false" customHeight="false" outlineLevel="0" collapsed="false">
      <c r="A997" s="2" t="s">
        <v>1070</v>
      </c>
      <c r="B997" s="3" t="n">
        <v>42</v>
      </c>
      <c r="C997" s="2" t="s">
        <v>23</v>
      </c>
      <c r="D997" s="2" t="s">
        <v>54</v>
      </c>
      <c r="E997" s="2" t="s">
        <v>49</v>
      </c>
      <c r="F997" s="2" t="s">
        <v>26</v>
      </c>
      <c r="G997" s="4" t="n">
        <v>35600</v>
      </c>
      <c r="H997" s="3" t="n">
        <v>9</v>
      </c>
      <c r="I997" s="5" t="n">
        <v>42784</v>
      </c>
      <c r="J997" s="2" t="s">
        <v>34</v>
      </c>
      <c r="K997" s="3" t="n">
        <v>3</v>
      </c>
      <c r="L997" s="4" t="n">
        <v>1044.31</v>
      </c>
      <c r="M997" s="4" t="n">
        <v>26588.1</v>
      </c>
      <c r="N997" s="3" t="n">
        <v>43</v>
      </c>
      <c r="O997" s="4" t="n">
        <v>45.31</v>
      </c>
      <c r="P997" s="3" t="n">
        <v>2</v>
      </c>
      <c r="Q997" s="4" t="n">
        <v>9000</v>
      </c>
      <c r="R997" s="4" t="n">
        <v>1369.94</v>
      </c>
      <c r="S997" s="4" t="n">
        <v>107000</v>
      </c>
      <c r="T997" s="4" t="n">
        <v>655</v>
      </c>
      <c r="U997" s="3" t="n">
        <v>698</v>
      </c>
      <c r="V997" s="3" t="n">
        <v>0</v>
      </c>
    </row>
    <row r="998" customFormat="false" ht="15" hidden="false" customHeight="false" outlineLevel="0" collapsed="false">
      <c r="A998" s="2" t="s">
        <v>1071</v>
      </c>
      <c r="B998" s="3" t="n">
        <v>49</v>
      </c>
      <c r="C998" s="2" t="s">
        <v>23</v>
      </c>
      <c r="D998" s="2" t="s">
        <v>51</v>
      </c>
      <c r="E998" s="2" t="s">
        <v>63</v>
      </c>
      <c r="F998" s="2" t="s">
        <v>26</v>
      </c>
      <c r="G998" s="4" t="n">
        <v>48300</v>
      </c>
      <c r="H998" s="3" t="n">
        <v>8</v>
      </c>
      <c r="I998" s="5" t="n">
        <v>43151</v>
      </c>
      <c r="J998" s="2" t="s">
        <v>34</v>
      </c>
      <c r="K998" s="3" t="n">
        <v>2</v>
      </c>
      <c r="L998" s="4" t="n">
        <v>1778.32</v>
      </c>
      <c r="M998" s="4" t="n">
        <v>17004.71</v>
      </c>
      <c r="N998" s="3" t="n">
        <v>34</v>
      </c>
      <c r="O998" s="4" t="n">
        <v>111.23</v>
      </c>
      <c r="P998" s="3" t="n">
        <v>1</v>
      </c>
      <c r="Q998" s="4" t="n">
        <v>5500</v>
      </c>
      <c r="R998" s="4" t="n">
        <v>1990.67</v>
      </c>
      <c r="S998" s="4" t="n">
        <v>0</v>
      </c>
      <c r="T998" s="4" t="n">
        <v>0</v>
      </c>
      <c r="U998" s="3" t="n">
        <v>628</v>
      </c>
      <c r="V998" s="2"/>
    </row>
    <row r="999" customFormat="false" ht="15" hidden="false" customHeight="false" outlineLevel="0" collapsed="false">
      <c r="A999" s="2" t="s">
        <v>1072</v>
      </c>
      <c r="B999" s="3" t="n">
        <v>46</v>
      </c>
      <c r="C999" s="2" t="s">
        <v>23</v>
      </c>
      <c r="D999" s="2" t="s">
        <v>40</v>
      </c>
      <c r="E999" s="2" t="s">
        <v>37</v>
      </c>
      <c r="F999" s="2" t="s">
        <v>26</v>
      </c>
      <c r="G999" s="4" t="n">
        <v>25800</v>
      </c>
      <c r="H999" s="3" t="n">
        <v>13</v>
      </c>
      <c r="I999" s="5" t="n">
        <v>41448</v>
      </c>
      <c r="J999" s="2" t="s">
        <v>46</v>
      </c>
      <c r="K999" s="3" t="n">
        <v>2</v>
      </c>
      <c r="L999" s="4" t="n">
        <v>5029.81</v>
      </c>
      <c r="M999" s="2"/>
      <c r="N999" s="3" t="n">
        <v>36</v>
      </c>
      <c r="O999" s="4" t="n">
        <v>39.01</v>
      </c>
      <c r="P999" s="3" t="n">
        <v>4</v>
      </c>
      <c r="Q999" s="4" t="n">
        <v>0</v>
      </c>
      <c r="R999" s="4" t="n">
        <v>0</v>
      </c>
      <c r="S999" s="4" t="n">
        <v>48000</v>
      </c>
      <c r="T999" s="4" t="n">
        <v>222</v>
      </c>
      <c r="U999" s="3" t="n">
        <v>0</v>
      </c>
      <c r="V999" s="3" t="n">
        <v>1</v>
      </c>
    </row>
    <row r="1000" customFormat="false" ht="15" hidden="false" customHeight="false" outlineLevel="0" collapsed="false">
      <c r="A1000" s="2" t="s">
        <v>1073</v>
      </c>
      <c r="B1000" s="3" t="n">
        <v>37</v>
      </c>
      <c r="C1000" s="2" t="s">
        <v>29</v>
      </c>
      <c r="D1000" s="2" t="s">
        <v>67</v>
      </c>
      <c r="E1000" s="2" t="s">
        <v>37</v>
      </c>
      <c r="F1000" s="2" t="s">
        <v>26</v>
      </c>
      <c r="G1000" s="4" t="n">
        <v>33700</v>
      </c>
      <c r="H1000" s="3" t="n">
        <v>8</v>
      </c>
      <c r="I1000" s="5" t="n">
        <v>43221</v>
      </c>
      <c r="J1000" s="2" t="s">
        <v>46</v>
      </c>
      <c r="K1000" s="3" t="n">
        <v>3</v>
      </c>
      <c r="L1000" s="4" t="n">
        <v>1310.42</v>
      </c>
      <c r="M1000" s="4" t="n">
        <v>11715.74</v>
      </c>
      <c r="N1000" s="3" t="n">
        <v>33</v>
      </c>
      <c r="O1000" s="4" t="n">
        <v>52.42</v>
      </c>
      <c r="P1000" s="3" t="n">
        <v>2</v>
      </c>
      <c r="Q1000" s="2"/>
      <c r="R1000" s="2"/>
      <c r="S1000" s="2"/>
      <c r="T1000" s="2"/>
      <c r="U1000" s="3" t="n">
        <v>641</v>
      </c>
      <c r="V1000" s="2"/>
    </row>
    <row r="1001" customFormat="false" ht="15" hidden="false" customHeight="false" outlineLevel="0" collapsed="false">
      <c r="A1001" s="2" t="s">
        <v>1074</v>
      </c>
      <c r="B1001" s="3" t="n">
        <v>59</v>
      </c>
      <c r="C1001" s="2" t="s">
        <v>23</v>
      </c>
      <c r="D1001" s="2" t="s">
        <v>67</v>
      </c>
      <c r="E1001" s="2" t="s">
        <v>142</v>
      </c>
      <c r="F1001" s="2" t="s">
        <v>26</v>
      </c>
      <c r="G1001" s="4" t="n">
        <v>30900</v>
      </c>
      <c r="H1001" s="3" t="n">
        <v>23</v>
      </c>
      <c r="I1001" s="5" t="n">
        <v>37735</v>
      </c>
      <c r="J1001" s="2" t="s">
        <v>27</v>
      </c>
      <c r="K1001" s="3" t="n">
        <v>3</v>
      </c>
      <c r="L1001" s="4" t="n">
        <v>1873.36</v>
      </c>
      <c r="M1001" s="4" t="n">
        <v>36369.97</v>
      </c>
      <c r="N1001" s="3" t="n">
        <v>15</v>
      </c>
      <c r="O1001" s="4" t="n">
        <v>28.77</v>
      </c>
      <c r="P1001" s="3" t="n">
        <v>5</v>
      </c>
      <c r="Q1001" s="4" t="n">
        <v>7500</v>
      </c>
      <c r="R1001" s="4" t="n">
        <v>711.51</v>
      </c>
      <c r="S1001" s="4" t="n">
        <v>52000</v>
      </c>
      <c r="T1001" s="4" t="n">
        <v>363</v>
      </c>
      <c r="U1001" s="3" t="n">
        <v>683</v>
      </c>
      <c r="V1001" s="3" t="n">
        <v>1</v>
      </c>
    </row>
  </sheetData>
  <autoFilter ref="A1:V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62"/>
    <col collapsed="false" customWidth="true" hidden="false" outlineLevel="0" max="4" min="4" style="0" width="52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6" t="s">
        <v>1075</v>
      </c>
    </row>
    <row r="2" customFormat="false" ht="45" hidden="false" customHeight="true" outlineLevel="0" collapsed="false">
      <c r="A2" s="7" t="s">
        <v>1076</v>
      </c>
      <c r="B2" s="7"/>
      <c r="C2" s="7"/>
      <c r="D2" s="7"/>
      <c r="E2" s="7"/>
    </row>
    <row r="4" customFormat="false" ht="23.85" hidden="false" customHeight="false" outlineLevel="0" collapsed="false">
      <c r="A4" s="1" t="s">
        <v>1077</v>
      </c>
      <c r="B4" s="1" t="s">
        <v>1078</v>
      </c>
      <c r="C4" s="1" t="s">
        <v>1079</v>
      </c>
      <c r="D4" s="1" t="s">
        <v>1080</v>
      </c>
      <c r="E4" s="1" t="s">
        <v>1081</v>
      </c>
    </row>
    <row r="5" customFormat="false" ht="15" hidden="false" customHeight="false" outlineLevel="0" collapsed="false">
      <c r="A5" s="8" t="s">
        <v>0</v>
      </c>
      <c r="B5" s="8" t="s">
        <v>1082</v>
      </c>
      <c r="C5" s="8" t="s">
        <v>1083</v>
      </c>
      <c r="D5" s="8" t="s">
        <v>1084</v>
      </c>
      <c r="E5" s="8" t="s">
        <v>1085</v>
      </c>
    </row>
    <row r="6" customFormat="false" ht="15" hidden="false" customHeight="false" outlineLevel="0" collapsed="false">
      <c r="A6" s="8" t="s">
        <v>1</v>
      </c>
      <c r="B6" s="8" t="s">
        <v>1086</v>
      </c>
      <c r="C6" s="8" t="s">
        <v>1087</v>
      </c>
      <c r="D6" s="8" t="s">
        <v>1088</v>
      </c>
      <c r="E6" s="8" t="s">
        <v>1089</v>
      </c>
    </row>
    <row r="7" customFormat="false" ht="15" hidden="false" customHeight="false" outlineLevel="0" collapsed="false">
      <c r="A7" s="8" t="s">
        <v>2</v>
      </c>
      <c r="B7" s="8" t="s">
        <v>1090</v>
      </c>
      <c r="C7" s="8" t="s">
        <v>1091</v>
      </c>
      <c r="D7" s="8" t="s">
        <v>1092</v>
      </c>
      <c r="E7" s="8" t="s">
        <v>1093</v>
      </c>
    </row>
    <row r="8" customFormat="false" ht="15" hidden="false" customHeight="false" outlineLevel="0" collapsed="false">
      <c r="A8" s="8" t="s">
        <v>3</v>
      </c>
      <c r="B8" s="8" t="s">
        <v>1090</v>
      </c>
      <c r="C8" s="8" t="s">
        <v>1094</v>
      </c>
      <c r="D8" s="8" t="s">
        <v>1095</v>
      </c>
      <c r="E8" s="8" t="s">
        <v>1096</v>
      </c>
    </row>
    <row r="9" customFormat="false" ht="23.85" hidden="false" customHeight="false" outlineLevel="0" collapsed="false">
      <c r="A9" s="8" t="s">
        <v>4</v>
      </c>
      <c r="B9" s="8" t="s">
        <v>1090</v>
      </c>
      <c r="C9" s="8" t="s">
        <v>1097</v>
      </c>
      <c r="D9" s="8" t="s">
        <v>1098</v>
      </c>
      <c r="E9" s="8" t="s">
        <v>1099</v>
      </c>
    </row>
    <row r="10" customFormat="false" ht="15" hidden="false" customHeight="false" outlineLevel="0" collapsed="false">
      <c r="A10" s="8" t="s">
        <v>5</v>
      </c>
      <c r="B10" s="8" t="s">
        <v>1090</v>
      </c>
      <c r="C10" s="8" t="s">
        <v>1100</v>
      </c>
      <c r="D10" s="8" t="s">
        <v>1101</v>
      </c>
      <c r="E10" s="8" t="s">
        <v>23</v>
      </c>
    </row>
    <row r="11" customFormat="false" ht="15" hidden="false" customHeight="false" outlineLevel="0" collapsed="false">
      <c r="A11" s="8" t="s">
        <v>6</v>
      </c>
      <c r="B11" s="8" t="s">
        <v>1102</v>
      </c>
      <c r="C11" s="8" t="s">
        <v>1103</v>
      </c>
      <c r="D11" s="8" t="s">
        <v>1104</v>
      </c>
      <c r="E11" s="8" t="s">
        <v>1105</v>
      </c>
    </row>
    <row r="12" customFormat="false" ht="15" hidden="false" customHeight="false" outlineLevel="0" collapsed="false">
      <c r="A12" s="8" t="s">
        <v>7</v>
      </c>
      <c r="B12" s="8" t="s">
        <v>1086</v>
      </c>
      <c r="C12" s="8" t="s">
        <v>1106</v>
      </c>
      <c r="D12" s="8" t="s">
        <v>1107</v>
      </c>
      <c r="E12" s="8" t="s">
        <v>1108</v>
      </c>
    </row>
    <row r="13" customFormat="false" ht="23.85" hidden="false" customHeight="false" outlineLevel="0" collapsed="false">
      <c r="A13" s="8" t="s">
        <v>8</v>
      </c>
      <c r="B13" s="8" t="s">
        <v>1109</v>
      </c>
      <c r="C13" s="8" t="s">
        <v>1110</v>
      </c>
      <c r="D13" s="8" t="s">
        <v>1111</v>
      </c>
      <c r="E13" s="8" t="s">
        <v>1112</v>
      </c>
    </row>
    <row r="14" customFormat="false" ht="15" hidden="false" customHeight="false" outlineLevel="0" collapsed="false">
      <c r="A14" s="8" t="s">
        <v>9</v>
      </c>
      <c r="B14" s="8" t="s">
        <v>1090</v>
      </c>
      <c r="C14" s="8" t="s">
        <v>1113</v>
      </c>
      <c r="D14" s="8" t="s">
        <v>1114</v>
      </c>
      <c r="E14" s="8" t="s">
        <v>1115</v>
      </c>
    </row>
    <row r="15" customFormat="false" ht="15" hidden="false" customHeight="false" outlineLevel="0" collapsed="false">
      <c r="A15" s="8" t="s">
        <v>10</v>
      </c>
      <c r="B15" s="8" t="s">
        <v>1086</v>
      </c>
      <c r="C15" s="8" t="s">
        <v>1116</v>
      </c>
      <c r="D15" s="8" t="s">
        <v>1117</v>
      </c>
      <c r="E15" s="8" t="s">
        <v>1118</v>
      </c>
    </row>
    <row r="16" customFormat="false" ht="23.85" hidden="false" customHeight="false" outlineLevel="0" collapsed="false">
      <c r="A16" s="8" t="s">
        <v>11</v>
      </c>
      <c r="B16" s="8" t="s">
        <v>1102</v>
      </c>
      <c r="C16" s="8" t="s">
        <v>1119</v>
      </c>
      <c r="D16" s="8" t="s">
        <v>1120</v>
      </c>
      <c r="E16" s="8" t="s">
        <v>1121</v>
      </c>
    </row>
    <row r="17" customFormat="false" ht="15" hidden="false" customHeight="false" outlineLevel="0" collapsed="false">
      <c r="A17" s="8" t="s">
        <v>12</v>
      </c>
      <c r="B17" s="8" t="s">
        <v>1102</v>
      </c>
      <c r="C17" s="8" t="s">
        <v>1122</v>
      </c>
      <c r="D17" s="8" t="s">
        <v>1123</v>
      </c>
      <c r="E17" s="8" t="s">
        <v>29</v>
      </c>
    </row>
    <row r="18" customFormat="false" ht="15" hidden="false" customHeight="false" outlineLevel="0" collapsed="false">
      <c r="A18" s="8" t="s">
        <v>13</v>
      </c>
      <c r="B18" s="8" t="s">
        <v>1086</v>
      </c>
      <c r="C18" s="8" t="s">
        <v>1124</v>
      </c>
      <c r="D18" s="8" t="s">
        <v>1125</v>
      </c>
      <c r="E18" s="8" t="s">
        <v>1126</v>
      </c>
    </row>
    <row r="19" customFormat="false" ht="15" hidden="false" customHeight="false" outlineLevel="0" collapsed="false">
      <c r="A19" s="8" t="s">
        <v>14</v>
      </c>
      <c r="B19" s="8" t="s">
        <v>1102</v>
      </c>
      <c r="C19" s="8" t="s">
        <v>1127</v>
      </c>
      <c r="D19" s="8" t="s">
        <v>1128</v>
      </c>
      <c r="E19" s="8" t="s">
        <v>1129</v>
      </c>
    </row>
    <row r="20" customFormat="false" ht="15" hidden="false" customHeight="false" outlineLevel="0" collapsed="false">
      <c r="A20" s="8" t="s">
        <v>15</v>
      </c>
      <c r="B20" s="8" t="s">
        <v>1086</v>
      </c>
      <c r="C20" s="8" t="s">
        <v>1130</v>
      </c>
      <c r="D20" s="8" t="s">
        <v>1131</v>
      </c>
      <c r="E20" s="8" t="s">
        <v>1132</v>
      </c>
    </row>
    <row r="21" customFormat="false" ht="15" hidden="false" customHeight="false" outlineLevel="0" collapsed="false">
      <c r="A21" s="8" t="s">
        <v>16</v>
      </c>
      <c r="B21" s="8" t="s">
        <v>1102</v>
      </c>
      <c r="C21" s="8" t="s">
        <v>1133</v>
      </c>
      <c r="D21" s="8" t="s">
        <v>1134</v>
      </c>
      <c r="E21" s="8" t="s">
        <v>1135</v>
      </c>
    </row>
    <row r="22" customFormat="false" ht="15" hidden="false" customHeight="false" outlineLevel="0" collapsed="false">
      <c r="A22" s="8" t="s">
        <v>17</v>
      </c>
      <c r="B22" s="8" t="s">
        <v>1102</v>
      </c>
      <c r="C22" s="8" t="s">
        <v>1136</v>
      </c>
      <c r="D22" s="8" t="s">
        <v>1137</v>
      </c>
      <c r="E22" s="8" t="s">
        <v>1138</v>
      </c>
    </row>
    <row r="23" customFormat="false" ht="15" hidden="false" customHeight="false" outlineLevel="0" collapsed="false">
      <c r="A23" s="8" t="s">
        <v>18</v>
      </c>
      <c r="B23" s="8" t="s">
        <v>1102</v>
      </c>
      <c r="C23" s="8" t="s">
        <v>1139</v>
      </c>
      <c r="D23" s="8" t="s">
        <v>1123</v>
      </c>
      <c r="E23" s="8" t="s">
        <v>1140</v>
      </c>
    </row>
    <row r="24" customFormat="false" ht="23.85" hidden="false" customHeight="false" outlineLevel="0" collapsed="false">
      <c r="A24" s="8" t="s">
        <v>19</v>
      </c>
      <c r="B24" s="8" t="s">
        <v>1102</v>
      </c>
      <c r="C24" s="8" t="s">
        <v>1141</v>
      </c>
      <c r="D24" s="8" t="s">
        <v>1142</v>
      </c>
      <c r="E24" s="8" t="s">
        <v>1143</v>
      </c>
    </row>
    <row r="25" customFormat="false" ht="15" hidden="false" customHeight="false" outlineLevel="0" collapsed="false">
      <c r="A25" s="8" t="s">
        <v>20</v>
      </c>
      <c r="B25" s="8" t="s">
        <v>1086</v>
      </c>
      <c r="C25" s="8" t="s">
        <v>1144</v>
      </c>
      <c r="D25" s="8" t="s">
        <v>1145</v>
      </c>
      <c r="E25" s="8" t="s">
        <v>1146</v>
      </c>
    </row>
    <row r="26" customFormat="false" ht="15" hidden="false" customHeight="false" outlineLevel="0" collapsed="false">
      <c r="A26" s="8" t="s">
        <v>21</v>
      </c>
      <c r="B26" s="8" t="s">
        <v>1086</v>
      </c>
      <c r="C26" s="8" t="s">
        <v>1147</v>
      </c>
      <c r="D26" s="8" t="s">
        <v>1148</v>
      </c>
      <c r="E26" s="8" t="s">
        <v>1149</v>
      </c>
    </row>
    <row r="29" customFormat="false" ht="15" hidden="false" customHeight="false" outlineLevel="0" collapsed="false">
      <c r="A29" s="9" t="s">
        <v>1150</v>
      </c>
      <c r="B29" s="10"/>
      <c r="C29" s="10"/>
      <c r="D29" s="10"/>
      <c r="E29" s="10"/>
    </row>
    <row r="30" customFormat="false" ht="15" hidden="false" customHeight="true" outlineLevel="0" collapsed="false">
      <c r="A30" s="1" t="s">
        <v>1077</v>
      </c>
      <c r="B30" s="1" t="s">
        <v>1151</v>
      </c>
      <c r="C30" s="1" t="s">
        <v>1152</v>
      </c>
      <c r="D30" s="1"/>
      <c r="E30" s="1"/>
    </row>
    <row r="31" customFormat="false" ht="15" hidden="false" customHeight="true" outlineLevel="0" collapsed="false">
      <c r="A31" s="8" t="s">
        <v>16</v>
      </c>
      <c r="B31" s="8" t="s">
        <v>1153</v>
      </c>
      <c r="C31" s="8" t="s">
        <v>1154</v>
      </c>
      <c r="D31" s="8"/>
      <c r="E31" s="8"/>
    </row>
    <row r="32" customFormat="false" ht="15" hidden="false" customHeight="true" outlineLevel="0" collapsed="false">
      <c r="A32" s="8" t="s">
        <v>17</v>
      </c>
      <c r="B32" s="8" t="s">
        <v>1153</v>
      </c>
      <c r="C32" s="8" t="s">
        <v>1155</v>
      </c>
      <c r="D32" s="8"/>
      <c r="E32" s="8"/>
    </row>
    <row r="33" customFormat="false" ht="15" hidden="false" customHeight="true" outlineLevel="0" collapsed="false">
      <c r="A33" s="8" t="s">
        <v>18</v>
      </c>
      <c r="B33" s="8" t="s">
        <v>1153</v>
      </c>
      <c r="C33" s="8" t="s">
        <v>1156</v>
      </c>
      <c r="D33" s="8"/>
      <c r="E33" s="8"/>
    </row>
    <row r="34" customFormat="false" ht="15" hidden="false" customHeight="true" outlineLevel="0" collapsed="false">
      <c r="A34" s="8" t="s">
        <v>19</v>
      </c>
      <c r="B34" s="8" t="s">
        <v>1153</v>
      </c>
      <c r="C34" s="8" t="s">
        <v>1157</v>
      </c>
      <c r="D34" s="8"/>
      <c r="E34" s="8"/>
    </row>
    <row r="35" customFormat="false" ht="15" hidden="false" customHeight="true" outlineLevel="0" collapsed="false">
      <c r="A35" s="8" t="s">
        <v>14</v>
      </c>
      <c r="B35" s="8" t="s">
        <v>1158</v>
      </c>
      <c r="C35" s="8" t="s">
        <v>1159</v>
      </c>
      <c r="D35" s="8"/>
      <c r="E35" s="8"/>
    </row>
    <row r="36" customFormat="false" ht="15" hidden="false" customHeight="true" outlineLevel="0" collapsed="false">
      <c r="A36" s="8" t="s">
        <v>1160</v>
      </c>
      <c r="B36" s="8" t="s">
        <v>1161</v>
      </c>
      <c r="C36" s="8" t="s">
        <v>1162</v>
      </c>
      <c r="D36" s="8"/>
      <c r="E36" s="8"/>
    </row>
  </sheetData>
  <mergeCells count="8">
    <mergeCell ref="A2:E2"/>
    <mergeCell ref="C30:E30"/>
    <mergeCell ref="C31:E31"/>
    <mergeCell ref="C32:E32"/>
    <mergeCell ref="C33:E33"/>
    <mergeCell ref="C34:E34"/>
    <mergeCell ref="C35:E35"/>
    <mergeCell ref="C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4B8A"/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4"/>
  </cols>
  <sheetData>
    <row r="1" customFormat="false" ht="17.35" hidden="false" customHeight="false" outlineLevel="0" collapsed="false">
      <c r="A1" s="6" t="s">
        <v>1163</v>
      </c>
    </row>
    <row r="2" customFormat="false" ht="30" hidden="false" customHeight="true" outlineLevel="0" collapsed="false">
      <c r="A2" s="7" t="s">
        <v>1164</v>
      </c>
      <c r="B2" s="7"/>
      <c r="C2" s="7"/>
      <c r="D2" s="7"/>
    </row>
    <row r="4" customFormat="false" ht="15" hidden="false" customHeight="true" outlineLevel="0" collapsed="false">
      <c r="A4" s="1" t="s">
        <v>1165</v>
      </c>
      <c r="B4" s="1" t="s">
        <v>1166</v>
      </c>
      <c r="C4" s="1"/>
      <c r="D4" s="1"/>
    </row>
    <row r="5" customFormat="false" ht="15" hidden="false" customHeight="true" outlineLevel="0" collapsed="false">
      <c r="A5" s="11" t="s">
        <v>153</v>
      </c>
      <c r="B5" s="8" t="s">
        <v>1167</v>
      </c>
      <c r="C5" s="8"/>
      <c r="D5" s="8"/>
    </row>
    <row r="6" customFormat="false" ht="15" hidden="false" customHeight="true" outlineLevel="0" collapsed="false">
      <c r="A6" s="11" t="s">
        <v>68</v>
      </c>
      <c r="B6" s="8" t="s">
        <v>1168</v>
      </c>
      <c r="C6" s="8"/>
      <c r="D6" s="8"/>
    </row>
    <row r="7" customFormat="false" ht="15" hidden="false" customHeight="true" outlineLevel="0" collapsed="false">
      <c r="A7" s="11" t="s">
        <v>1169</v>
      </c>
      <c r="B7" s="8" t="s">
        <v>1170</v>
      </c>
      <c r="C7" s="8"/>
      <c r="D7" s="8"/>
    </row>
    <row r="8" customFormat="false" ht="15" hidden="false" customHeight="true" outlineLevel="0" collapsed="false">
      <c r="A8" s="11" t="s">
        <v>113</v>
      </c>
      <c r="B8" s="8" t="s">
        <v>1171</v>
      </c>
      <c r="C8" s="8"/>
      <c r="D8" s="8"/>
    </row>
    <row r="9" customFormat="false" ht="15" hidden="false" customHeight="true" outlineLevel="0" collapsed="false">
      <c r="A9" s="11" t="s">
        <v>142</v>
      </c>
      <c r="B9" s="8" t="s">
        <v>1172</v>
      </c>
      <c r="C9" s="8"/>
      <c r="D9" s="8"/>
    </row>
    <row r="10" customFormat="false" ht="15" hidden="false" customHeight="true" outlineLevel="0" collapsed="false">
      <c r="A10" s="11" t="s">
        <v>74</v>
      </c>
      <c r="B10" s="8" t="s">
        <v>1173</v>
      </c>
      <c r="C10" s="8"/>
      <c r="D10" s="8"/>
    </row>
    <row r="11" customFormat="false" ht="15" hidden="false" customHeight="true" outlineLevel="0" collapsed="false">
      <c r="A11" s="11" t="s">
        <v>1174</v>
      </c>
      <c r="B11" s="8" t="s">
        <v>1175</v>
      </c>
      <c r="C11" s="8"/>
      <c r="D11" s="8"/>
    </row>
    <row r="12" customFormat="false" ht="15" hidden="false" customHeight="true" outlineLevel="0" collapsed="false">
      <c r="A12" s="11" t="s">
        <v>71</v>
      </c>
      <c r="B12" s="8" t="s">
        <v>1176</v>
      </c>
      <c r="C12" s="8"/>
      <c r="D12" s="8"/>
    </row>
    <row r="13" customFormat="false" ht="15" hidden="false" customHeight="true" outlineLevel="0" collapsed="false">
      <c r="A13" s="11" t="s">
        <v>1177</v>
      </c>
      <c r="B13" s="8" t="s">
        <v>1178</v>
      </c>
      <c r="C13" s="8"/>
      <c r="D13" s="8"/>
    </row>
    <row r="14" customFormat="false" ht="15" hidden="false" customHeight="true" outlineLevel="0" collapsed="false">
      <c r="A14" s="11" t="s">
        <v>1179</v>
      </c>
      <c r="B14" s="8" t="s">
        <v>1180</v>
      </c>
      <c r="C14" s="8"/>
      <c r="D14" s="8"/>
    </row>
    <row r="17" customFormat="false" ht="15" hidden="false" customHeight="false" outlineLevel="0" collapsed="false">
      <c r="A17" s="9" t="s">
        <v>1181</v>
      </c>
      <c r="B17" s="10"/>
      <c r="C17" s="10"/>
      <c r="D17" s="10"/>
    </row>
    <row r="18" customFormat="false" ht="15" hidden="false" customHeight="true" outlineLevel="0" collapsed="false">
      <c r="A18" s="1" t="s">
        <v>1077</v>
      </c>
      <c r="B18" s="1" t="s">
        <v>1182</v>
      </c>
      <c r="C18" s="1" t="s">
        <v>1183</v>
      </c>
      <c r="D18" s="1"/>
    </row>
    <row r="19" customFormat="false" ht="15" hidden="false" customHeight="true" outlineLevel="0" collapsed="false">
      <c r="A19" s="12" t="s">
        <v>1</v>
      </c>
      <c r="B19" s="11" t="s">
        <v>1153</v>
      </c>
      <c r="C19" s="8" t="s">
        <v>1184</v>
      </c>
      <c r="D19" s="8"/>
    </row>
    <row r="20" customFormat="false" ht="15" hidden="false" customHeight="true" outlineLevel="0" collapsed="false">
      <c r="A20" s="12" t="s">
        <v>6</v>
      </c>
      <c r="B20" s="11" t="s">
        <v>1185</v>
      </c>
      <c r="C20" s="8" t="s">
        <v>1186</v>
      </c>
      <c r="D20" s="8"/>
    </row>
    <row r="21" customFormat="false" ht="15" hidden="false" customHeight="true" outlineLevel="0" collapsed="false">
      <c r="A21" s="12" t="s">
        <v>13</v>
      </c>
      <c r="B21" s="11" t="s">
        <v>1187</v>
      </c>
      <c r="C21" s="8" t="s">
        <v>1188</v>
      </c>
      <c r="D21" s="8"/>
    </row>
    <row r="22" customFormat="false" ht="15" hidden="false" customHeight="true" outlineLevel="0" collapsed="false">
      <c r="A22" s="12" t="s">
        <v>20</v>
      </c>
      <c r="B22" s="11" t="s">
        <v>1153</v>
      </c>
      <c r="C22" s="8" t="s">
        <v>1189</v>
      </c>
      <c r="D22" s="8"/>
    </row>
    <row r="23" customFormat="false" ht="15" hidden="false" customHeight="true" outlineLevel="0" collapsed="false">
      <c r="A23" s="12" t="s">
        <v>8</v>
      </c>
      <c r="B23" s="11" t="s">
        <v>1190</v>
      </c>
      <c r="C23" s="8" t="s">
        <v>1191</v>
      </c>
      <c r="D23" s="8"/>
    </row>
    <row r="26" customFormat="false" ht="15" hidden="false" customHeight="false" outlineLevel="0" collapsed="false">
      <c r="A26" s="9" t="s">
        <v>1192</v>
      </c>
      <c r="B26" s="10"/>
      <c r="C26" s="10"/>
      <c r="D26" s="10"/>
    </row>
    <row r="27" customFormat="false" ht="31.5" hidden="false" customHeight="true" outlineLevel="0" collapsed="false">
      <c r="A27" s="13" t="s">
        <v>1193</v>
      </c>
      <c r="B27" s="8" t="s">
        <v>1194</v>
      </c>
      <c r="C27" s="8"/>
      <c r="D27" s="8"/>
    </row>
    <row r="28" customFormat="false" ht="31.5" hidden="false" customHeight="true" outlineLevel="0" collapsed="false">
      <c r="A28" s="13" t="s">
        <v>1195</v>
      </c>
      <c r="B28" s="8" t="s">
        <v>1196</v>
      </c>
      <c r="C28" s="8"/>
      <c r="D28" s="8"/>
    </row>
    <row r="29" customFormat="false" ht="31.5" hidden="false" customHeight="true" outlineLevel="0" collapsed="false">
      <c r="A29" s="13" t="s">
        <v>1197</v>
      </c>
      <c r="B29" s="8" t="s">
        <v>1198</v>
      </c>
      <c r="C29" s="8"/>
      <c r="D29" s="8"/>
    </row>
    <row r="30" customFormat="false" ht="31.5" hidden="false" customHeight="true" outlineLevel="0" collapsed="false">
      <c r="A30" s="13" t="s">
        <v>1199</v>
      </c>
      <c r="B30" s="8" t="s">
        <v>1200</v>
      </c>
      <c r="C30" s="8"/>
      <c r="D30" s="8"/>
    </row>
  </sheetData>
  <mergeCells count="22">
    <mergeCell ref="A2:D2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C18:D18"/>
    <mergeCell ref="C19:D19"/>
    <mergeCell ref="C20:D20"/>
    <mergeCell ref="C21:D21"/>
    <mergeCell ref="C22:D22"/>
    <mergeCell ref="C23:D23"/>
    <mergeCell ref="B27:D27"/>
    <mergeCell ref="B28:D28"/>
    <mergeCell ref="B29:D29"/>
    <mergeCell ref="B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4B8A"/>
    <pageSetUpPr fitToPage="false"/>
  </sheetPr>
  <dimension ref="A1:O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15"/>
    <col collapsed="false" customWidth="true" hidden="false" outlineLevel="0" max="15" min="15" style="0" width="70"/>
  </cols>
  <sheetData>
    <row r="1" customFormat="false" ht="17.35" hidden="false" customHeight="false" outlineLevel="0" collapsed="false">
      <c r="A1" s="6" t="s">
        <v>1201</v>
      </c>
    </row>
    <row r="2" customFormat="false" ht="45" hidden="false" customHeight="true" outlineLevel="0" collapsed="false">
      <c r="A2" s="7" t="s">
        <v>1202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4" customFormat="false" ht="15" hidden="false" customHeight="false" outlineLevel="0" collapsed="false">
      <c r="A4" s="14" t="s">
        <v>1203</v>
      </c>
      <c r="B4" s="15" t="n">
        <f aca="false">ROWS(Customers!$A$2:$A$1001)*COLUMNS(Customers!$A$1:$V$1)</f>
        <v>22000</v>
      </c>
    </row>
    <row r="5" customFormat="false" ht="15" hidden="false" customHeight="false" outlineLevel="0" collapsed="false">
      <c r="A5" s="14" t="s">
        <v>1204</v>
      </c>
      <c r="B5" s="15" t="n">
        <f aca="false">SUM(K13:K34)</f>
        <v>1598</v>
      </c>
    </row>
    <row r="6" customFormat="false" ht="15" hidden="false" customHeight="false" outlineLevel="0" collapsed="false">
      <c r="A6" s="14" t="s">
        <v>1205</v>
      </c>
      <c r="B6" s="16" t="n">
        <f aca="false">B5/B4</f>
        <v>0.0726363636363636</v>
      </c>
    </row>
    <row r="7" customFormat="false" ht="15" hidden="false" customHeight="false" outlineLevel="0" collapsed="false">
      <c r="A7" s="14" t="s">
        <v>1206</v>
      </c>
      <c r="B7" s="15" t="n">
        <f aca="false">COUNTIF(Missing_Matrix!$W$2:$W$1001,"&gt;0")</f>
        <v>705</v>
      </c>
    </row>
    <row r="8" customFormat="false" ht="15" hidden="false" customHeight="false" outlineLevel="0" collapsed="false">
      <c r="A8" s="14" t="s">
        <v>1207</v>
      </c>
      <c r="B8" s="15" t="n">
        <f aca="false">COUNTIF(Missing_Matrix!$W$2:$W$1001,0)</f>
        <v>295</v>
      </c>
    </row>
    <row r="9" customFormat="false" ht="15" hidden="false" customHeight="false" outlineLevel="0" collapsed="false">
      <c r="A9" s="14" t="s">
        <v>1208</v>
      </c>
      <c r="B9" s="15" t="n">
        <f aca="false">COUNTIF(Missing_Matrix!$Z$2:$Z$1001,"Ghost record")</f>
        <v>4</v>
      </c>
    </row>
    <row r="10" customFormat="false" ht="15" hidden="false" customHeight="false" outlineLevel="0" collapsed="false">
      <c r="A10" s="14" t="s">
        <v>1209</v>
      </c>
      <c r="B10" s="15" t="n">
        <f aca="false">COUNTIF(Missing_Matrix!$Z$2:$Z$1001,"Mostly empty")</f>
        <v>6</v>
      </c>
    </row>
    <row r="12" customFormat="false" ht="45" hidden="false" customHeight="true" outlineLevel="0" collapsed="false">
      <c r="A12" s="1" t="s">
        <v>1210</v>
      </c>
      <c r="B12" s="1" t="s">
        <v>1077</v>
      </c>
      <c r="C12" s="1" t="s">
        <v>1211</v>
      </c>
      <c r="D12" s="1" t="s">
        <v>1078</v>
      </c>
      <c r="E12" s="1" t="s">
        <v>1212</v>
      </c>
      <c r="F12" s="1" t="s">
        <v>1213</v>
      </c>
      <c r="G12" s="1" t="s">
        <v>1214</v>
      </c>
      <c r="H12" s="1" t="s">
        <v>1215</v>
      </c>
      <c r="I12" s="1" t="s">
        <v>1216</v>
      </c>
      <c r="J12" s="1" t="s">
        <v>1217</v>
      </c>
      <c r="K12" s="1" t="s">
        <v>1218</v>
      </c>
      <c r="L12" s="1" t="s">
        <v>1219</v>
      </c>
      <c r="M12" s="1" t="s">
        <v>1220</v>
      </c>
      <c r="N12" s="1" t="s">
        <v>1221</v>
      </c>
      <c r="O12" s="1" t="s">
        <v>1222</v>
      </c>
    </row>
    <row r="13" customFormat="false" ht="15" hidden="false" customHeight="false" outlineLevel="0" collapsed="false">
      <c r="A13" s="15" t="n">
        <v>1</v>
      </c>
      <c r="B13" s="14" t="s">
        <v>0</v>
      </c>
      <c r="C13" s="12" t="s">
        <v>1085</v>
      </c>
      <c r="D13" s="12" t="s">
        <v>1082</v>
      </c>
      <c r="E13" s="15" t="n">
        <f aca="false">ROWS(Customers!A$2:A$1001)</f>
        <v>1000</v>
      </c>
      <c r="F13" s="15" t="n">
        <f aca="false">COUNTBLANK(Customers!A$2:A$1001)</f>
        <v>0</v>
      </c>
      <c r="G13" s="15" t="n">
        <f aca="false">SUMPRODUCT((LEN(Customers!A$2:A$1001)&gt;0)*(LEN(TRIM(Customers!A$2:A$1001))=0))</f>
        <v>0</v>
      </c>
      <c r="H13" s="15" t="n">
        <f aca="false">SUMPRODUCT(--ISNUMBER(MATCH(TRIM(Customers!A$2:A$1001&amp;""),Codes!$A$5:$A$14,0)))</f>
        <v>0</v>
      </c>
      <c r="I13" s="12"/>
      <c r="J13" s="15" t="n">
        <f aca="false">IF(I13="",0,COUNTIF(Customers!A$2:A$1001,I13))</f>
        <v>0</v>
      </c>
      <c r="K13" s="17" t="n">
        <f aca="false">F13+G13+H13+J13</f>
        <v>0</v>
      </c>
      <c r="L13" s="18" t="n">
        <f aca="false">K13/E13</f>
        <v>0</v>
      </c>
      <c r="M13" s="15" t="n">
        <f aca="false">SUMPRODUCT(ISTEXT(Customers!A$2:A$1001)*ISNUMBER(VALUE(Customers!A$2:A$1001)))</f>
        <v>0</v>
      </c>
      <c r="N13" s="19"/>
      <c r="O13" s="8" t="s">
        <v>1223</v>
      </c>
    </row>
    <row r="14" customFormat="false" ht="15" hidden="false" customHeight="false" outlineLevel="0" collapsed="false">
      <c r="A14" s="15" t="n">
        <v>2</v>
      </c>
      <c r="B14" s="14" t="s">
        <v>1</v>
      </c>
      <c r="C14" s="12" t="s">
        <v>1089</v>
      </c>
      <c r="D14" s="12" t="s">
        <v>1086</v>
      </c>
      <c r="E14" s="15" t="n">
        <f aca="false">ROWS(Customers!B$2:B$1001)</f>
        <v>1000</v>
      </c>
      <c r="F14" s="15" t="n">
        <f aca="false">COUNTBLANK(Customers!B$2:B$1001)</f>
        <v>24</v>
      </c>
      <c r="G14" s="15" t="n">
        <f aca="false">SUMPRODUCT((LEN(Customers!B$2:B$1001)&gt;0)*(LEN(TRIM(Customers!B$2:B$1001))=0))</f>
        <v>0</v>
      </c>
      <c r="H14" s="15" t="n">
        <f aca="false">SUMPRODUCT(--ISNUMBER(MATCH(TRIM(Customers!B$2:B$1001&amp;""),Codes!$A$5:$A$14,0)))</f>
        <v>0</v>
      </c>
      <c r="I14" s="20" t="n">
        <v>0</v>
      </c>
      <c r="J14" s="15" t="n">
        <f aca="false">IF(I14="",0,COUNTIF(Customers!B$2:B$1001,I14))</f>
        <v>10</v>
      </c>
      <c r="K14" s="17" t="n">
        <f aca="false">F14+G14+H14+J14</f>
        <v>34</v>
      </c>
      <c r="L14" s="18" t="n">
        <f aca="false">K14/E14</f>
        <v>0.034</v>
      </c>
      <c r="M14" s="15" t="n">
        <f aca="false">SUMPRODUCT(ISTEXT(Customers!B$2:B$1001)*ISNUMBER(VALUE(Customers!B$2:B$1001)))</f>
        <v>0</v>
      </c>
      <c r="N14" s="19"/>
      <c r="O14" s="8" t="s">
        <v>1224</v>
      </c>
    </row>
    <row r="15" customFormat="false" ht="15" hidden="false" customHeight="false" outlineLevel="0" collapsed="false">
      <c r="A15" s="15" t="n">
        <v>3</v>
      </c>
      <c r="B15" s="14" t="s">
        <v>2</v>
      </c>
      <c r="C15" s="12" t="s">
        <v>1093</v>
      </c>
      <c r="D15" s="12" t="s">
        <v>1090</v>
      </c>
      <c r="E15" s="15" t="n">
        <f aca="false">ROWS(Customers!C$2:C$1001)</f>
        <v>1000</v>
      </c>
      <c r="F15" s="15" t="n">
        <f aca="false">COUNTBLANK(Customers!C$2:C$1001)</f>
        <v>14</v>
      </c>
      <c r="G15" s="15" t="n">
        <f aca="false">SUMPRODUCT((LEN(Customers!C$2:C$1001)&gt;0)*(LEN(TRIM(Customers!C$2:C$1001))=0))</f>
        <v>0</v>
      </c>
      <c r="H15" s="15" t="n">
        <f aca="false">SUMPRODUCT(--ISNUMBER(MATCH(TRIM(Customers!C$2:C$1001&amp;""),Codes!$A$5:$A$14,0)))</f>
        <v>10</v>
      </c>
      <c r="I15" s="12"/>
      <c r="J15" s="15" t="n">
        <f aca="false">IF(I15="",0,COUNTIF(Customers!C$2:C$1001,I15))</f>
        <v>0</v>
      </c>
      <c r="K15" s="17" t="n">
        <f aca="false">F15+G15+H15+J15</f>
        <v>24</v>
      </c>
      <c r="L15" s="18" t="n">
        <f aca="false">K15/E15</f>
        <v>0.024</v>
      </c>
      <c r="M15" s="15" t="n">
        <f aca="false">SUMPRODUCT(ISTEXT(Customers!C$2:C$1001)*ISNUMBER(VALUE(Customers!C$2:C$1001)))</f>
        <v>0</v>
      </c>
      <c r="N15" s="19"/>
      <c r="O15" s="8" t="s">
        <v>1225</v>
      </c>
    </row>
    <row r="16" customFormat="false" ht="15" hidden="false" customHeight="false" outlineLevel="0" collapsed="false">
      <c r="A16" s="15" t="n">
        <v>4</v>
      </c>
      <c r="B16" s="14" t="s">
        <v>3</v>
      </c>
      <c r="C16" s="12" t="s">
        <v>1096</v>
      </c>
      <c r="D16" s="12" t="s">
        <v>1090</v>
      </c>
      <c r="E16" s="15" t="n">
        <f aca="false">ROWS(Customers!D$2:D$1001)</f>
        <v>1000</v>
      </c>
      <c r="F16" s="15" t="n">
        <f aca="false">COUNTBLANK(Customers!D$2:D$1001)</f>
        <v>14</v>
      </c>
      <c r="G16" s="15" t="n">
        <f aca="false">SUMPRODUCT((LEN(Customers!D$2:D$1001)&gt;0)*(LEN(TRIM(Customers!D$2:D$1001))=0))</f>
        <v>5</v>
      </c>
      <c r="H16" s="15" t="n">
        <f aca="false">SUMPRODUCT(--ISNUMBER(MATCH(TRIM(Customers!D$2:D$1001&amp;""),Codes!$A$5:$A$14,0)))</f>
        <v>5</v>
      </c>
      <c r="I16" s="12"/>
      <c r="J16" s="15" t="n">
        <f aca="false">IF(I16="",0,COUNTIF(Customers!D$2:D$1001,I16))</f>
        <v>0</v>
      </c>
      <c r="K16" s="17" t="n">
        <f aca="false">F16+G16+H16+J16</f>
        <v>24</v>
      </c>
      <c r="L16" s="18" t="n">
        <f aca="false">K16/E16</f>
        <v>0.024</v>
      </c>
      <c r="M16" s="15" t="n">
        <f aca="false">SUMPRODUCT(ISTEXT(Customers!D$2:D$1001)*ISNUMBER(VALUE(Customers!D$2:D$1001)))</f>
        <v>0</v>
      </c>
      <c r="N16" s="19"/>
      <c r="O16" s="8" t="s">
        <v>1226</v>
      </c>
    </row>
    <row r="17" customFormat="false" ht="23.85" hidden="false" customHeight="false" outlineLevel="0" collapsed="false">
      <c r="A17" s="15" t="n">
        <v>5</v>
      </c>
      <c r="B17" s="14" t="s">
        <v>4</v>
      </c>
      <c r="C17" s="12" t="s">
        <v>1099</v>
      </c>
      <c r="D17" s="12" t="s">
        <v>1090</v>
      </c>
      <c r="E17" s="15" t="n">
        <f aca="false">ROWS(Customers!E$2:E$1001)</f>
        <v>1000</v>
      </c>
      <c r="F17" s="15" t="n">
        <f aca="false">COUNTBLANK(Customers!E$2:E$1001)</f>
        <v>19</v>
      </c>
      <c r="G17" s="15" t="n">
        <f aca="false">SUMPRODUCT((LEN(Customers!E$2:E$1001)&gt;0)*(LEN(TRIM(Customers!E$2:E$1001))=0))</f>
        <v>0</v>
      </c>
      <c r="H17" s="15" t="n">
        <f aca="false">SUMPRODUCT(--ISNUMBER(MATCH(TRIM(Customers!E$2:E$1001&amp;""),Codes!$A$5:$A$14,0)))</f>
        <v>5</v>
      </c>
      <c r="I17" s="12"/>
      <c r="J17" s="15" t="n">
        <f aca="false">IF(I17="",0,COUNTIF(Customers!E$2:E$1001,I17))</f>
        <v>0</v>
      </c>
      <c r="K17" s="17" t="n">
        <f aca="false">F17+G17+H17+J17</f>
        <v>24</v>
      </c>
      <c r="L17" s="18" t="n">
        <f aca="false">K17/E17</f>
        <v>0.024</v>
      </c>
      <c r="M17" s="15" t="n">
        <f aca="false">SUMPRODUCT(ISTEXT(Customers!E$2:E$1001)*ISNUMBER(VALUE(Customers!E$2:E$1001)))</f>
        <v>0</v>
      </c>
      <c r="N17" s="19"/>
      <c r="O17" s="8" t="s">
        <v>1227</v>
      </c>
    </row>
    <row r="18" customFormat="false" ht="15" hidden="false" customHeight="false" outlineLevel="0" collapsed="false">
      <c r="A18" s="15" t="n">
        <v>6</v>
      </c>
      <c r="B18" s="14" t="s">
        <v>5</v>
      </c>
      <c r="C18" s="12" t="s">
        <v>23</v>
      </c>
      <c r="D18" s="12" t="s">
        <v>1090</v>
      </c>
      <c r="E18" s="15" t="n">
        <f aca="false">ROWS(Customers!F$2:F$1001)</f>
        <v>1000</v>
      </c>
      <c r="F18" s="15" t="n">
        <f aca="false">COUNTBLANK(Customers!F$2:F$1001)</f>
        <v>14</v>
      </c>
      <c r="G18" s="15" t="n">
        <f aca="false">SUMPRODUCT((LEN(Customers!F$2:F$1001)&gt;0)*(LEN(TRIM(Customers!F$2:F$1001))=0))</f>
        <v>0</v>
      </c>
      <c r="H18" s="15" t="n">
        <f aca="false">SUMPRODUCT(--ISNUMBER(MATCH(TRIM(Customers!F$2:F$1001&amp;""),Codes!$A$5:$A$14,0)))</f>
        <v>10</v>
      </c>
      <c r="I18" s="12"/>
      <c r="J18" s="15" t="n">
        <f aca="false">IF(I18="",0,COUNTIF(Customers!F$2:F$1001,I18))</f>
        <v>0</v>
      </c>
      <c r="K18" s="17" t="n">
        <f aca="false">F18+G18+H18+J18</f>
        <v>24</v>
      </c>
      <c r="L18" s="18" t="n">
        <f aca="false">K18/E18</f>
        <v>0.024</v>
      </c>
      <c r="M18" s="15" t="n">
        <f aca="false">SUMPRODUCT(ISTEXT(Customers!F$2:F$1001)*ISNUMBER(VALUE(Customers!F$2:F$1001)))</f>
        <v>0</v>
      </c>
      <c r="N18" s="19"/>
      <c r="O18" s="8" t="s">
        <v>1228</v>
      </c>
    </row>
    <row r="19" customFormat="false" ht="23.85" hidden="false" customHeight="false" outlineLevel="0" collapsed="false">
      <c r="A19" s="15" t="n">
        <v>7</v>
      </c>
      <c r="B19" s="14" t="s">
        <v>6</v>
      </c>
      <c r="C19" s="12" t="s">
        <v>1105</v>
      </c>
      <c r="D19" s="12" t="s">
        <v>1102</v>
      </c>
      <c r="E19" s="15" t="n">
        <f aca="false">ROWS(Customers!G$2:G$1001)</f>
        <v>1000</v>
      </c>
      <c r="F19" s="15" t="n">
        <f aca="false">COUNTBLANK(Customers!G$2:G$1001)</f>
        <v>52</v>
      </c>
      <c r="G19" s="15" t="n">
        <f aca="false">SUMPRODUCT((LEN(Customers!G$2:G$1001)&gt;0)*(LEN(TRIM(Customers!G$2:G$1001))=0))</f>
        <v>0</v>
      </c>
      <c r="H19" s="15" t="n">
        <f aca="false">SUMPRODUCT(--ISNUMBER(MATCH(TRIM(Customers!G$2:G$1001&amp;""),Codes!$A$5:$A$14,0)))</f>
        <v>21</v>
      </c>
      <c r="I19" s="20" t="n">
        <v>-999</v>
      </c>
      <c r="J19" s="15" t="n">
        <f aca="false">IF(I19="",0,COUNTIF(Customers!G$2:G$1001,I19))</f>
        <v>10</v>
      </c>
      <c r="K19" s="17" t="n">
        <f aca="false">F19+G19+H19+J19</f>
        <v>83</v>
      </c>
      <c r="L19" s="18" t="n">
        <f aca="false">K19/E19</f>
        <v>0.083</v>
      </c>
      <c r="M19" s="15" t="n">
        <f aca="false">SUMPRODUCT(ISTEXT(Customers!G$2:G$1001)*ISNUMBER(VALUE(Customers!G$2:G$1001)))</f>
        <v>6</v>
      </c>
      <c r="N19" s="19"/>
      <c r="O19" s="8" t="s">
        <v>1229</v>
      </c>
    </row>
    <row r="20" customFormat="false" ht="15" hidden="false" customHeight="false" outlineLevel="0" collapsed="false">
      <c r="A20" s="15" t="n">
        <v>8</v>
      </c>
      <c r="B20" s="14" t="s">
        <v>7</v>
      </c>
      <c r="C20" s="12" t="s">
        <v>1108</v>
      </c>
      <c r="D20" s="12" t="s">
        <v>1086</v>
      </c>
      <c r="E20" s="15" t="n">
        <f aca="false">ROWS(Customers!H$2:H$1001)</f>
        <v>1000</v>
      </c>
      <c r="F20" s="15" t="n">
        <f aca="false">COUNTBLANK(Customers!H$2:H$1001)</f>
        <v>34</v>
      </c>
      <c r="G20" s="15" t="n">
        <f aca="false">SUMPRODUCT((LEN(Customers!H$2:H$1001)&gt;0)*(LEN(TRIM(Customers!H$2:H$1001))=0))</f>
        <v>0</v>
      </c>
      <c r="H20" s="15" t="n">
        <f aca="false">SUMPRODUCT(--ISNUMBER(MATCH(TRIM(Customers!H$2:H$1001&amp;""),Codes!$A$5:$A$14,0)))</f>
        <v>0</v>
      </c>
      <c r="I20" s="12"/>
      <c r="J20" s="15" t="n">
        <f aca="false">IF(I20="",0,COUNTIF(Customers!H$2:H$1001,I20))</f>
        <v>0</v>
      </c>
      <c r="K20" s="17" t="n">
        <f aca="false">F20+G20+H20+J20</f>
        <v>34</v>
      </c>
      <c r="L20" s="18" t="n">
        <f aca="false">K20/E20</f>
        <v>0.034</v>
      </c>
      <c r="M20" s="15" t="n">
        <f aca="false">SUMPRODUCT(ISTEXT(Customers!H$2:H$1001)*ISNUMBER(VALUE(Customers!H$2:H$1001)))</f>
        <v>0</v>
      </c>
      <c r="N20" s="19"/>
      <c r="O20" s="8" t="s">
        <v>1230</v>
      </c>
    </row>
    <row r="21" customFormat="false" ht="15" hidden="false" customHeight="false" outlineLevel="0" collapsed="false">
      <c r="A21" s="15" t="n">
        <v>9</v>
      </c>
      <c r="B21" s="14" t="s">
        <v>8</v>
      </c>
      <c r="C21" s="12" t="s">
        <v>1112</v>
      </c>
      <c r="D21" s="12" t="s">
        <v>1109</v>
      </c>
      <c r="E21" s="15" t="n">
        <f aca="false">ROWS(Customers!I$2:I$1001)</f>
        <v>1000</v>
      </c>
      <c r="F21" s="15" t="n">
        <f aca="false">COUNTBLANK(Customers!I$2:I$1001)</f>
        <v>24</v>
      </c>
      <c r="G21" s="15" t="n">
        <f aca="false">SUMPRODUCT((LEN(Customers!I$2:I$1001)&gt;0)*(LEN(TRIM(Customers!I$2:I$1001))=0))</f>
        <v>0</v>
      </c>
      <c r="H21" s="15" t="n">
        <f aca="false">SUMPRODUCT(--ISNUMBER(MATCH(TRIM(Customers!I$2:I$1001&amp;""),Codes!$A$5:$A$14,0)))</f>
        <v>0</v>
      </c>
      <c r="I21" s="21" t="n">
        <v>25569</v>
      </c>
      <c r="J21" s="15" t="n">
        <f aca="false">IF(I21="",0,COUNTIF(Customers!I$2:I$1001,I21))</f>
        <v>8</v>
      </c>
      <c r="K21" s="17" t="n">
        <f aca="false">F21+G21+H21+J21</f>
        <v>32</v>
      </c>
      <c r="L21" s="18" t="n">
        <f aca="false">K21/E21</f>
        <v>0.032</v>
      </c>
      <c r="M21" s="15" t="n">
        <f aca="false">SUMPRODUCT(ISTEXT(Customers!I$2:I$1001)*ISNUMBER(VALUE(Customers!I$2:I$1001)))</f>
        <v>0</v>
      </c>
      <c r="N21" s="19"/>
      <c r="O21" s="8" t="s">
        <v>1231</v>
      </c>
    </row>
    <row r="22" customFormat="false" ht="15" hidden="false" customHeight="false" outlineLevel="0" collapsed="false">
      <c r="A22" s="15" t="n">
        <v>10</v>
      </c>
      <c r="B22" s="14" t="s">
        <v>9</v>
      </c>
      <c r="C22" s="12" t="s">
        <v>1115</v>
      </c>
      <c r="D22" s="12" t="s">
        <v>1090</v>
      </c>
      <c r="E22" s="15" t="n">
        <f aca="false">ROWS(Customers!J$2:J$1001)</f>
        <v>1000</v>
      </c>
      <c r="F22" s="15" t="n">
        <f aca="false">COUNTBLANK(Customers!J$2:J$1001)</f>
        <v>20</v>
      </c>
      <c r="G22" s="15" t="n">
        <f aca="false">SUMPRODUCT((LEN(Customers!J$2:J$1001)&gt;0)*(LEN(TRIM(Customers!J$2:J$1001))=0))</f>
        <v>0</v>
      </c>
      <c r="H22" s="15" t="n">
        <f aca="false">SUMPRODUCT(--ISNUMBER(MATCH(TRIM(Customers!J$2:J$1001&amp;""),Codes!$A$5:$A$14,0)))</f>
        <v>15</v>
      </c>
      <c r="I22" s="12"/>
      <c r="J22" s="15" t="n">
        <f aca="false">IF(I22="",0,COUNTIF(Customers!J$2:J$1001,I22))</f>
        <v>0</v>
      </c>
      <c r="K22" s="17" t="n">
        <f aca="false">F22+G22+H22+J22</f>
        <v>35</v>
      </c>
      <c r="L22" s="18" t="n">
        <f aca="false">K22/E22</f>
        <v>0.035</v>
      </c>
      <c r="M22" s="15" t="n">
        <f aca="false">SUMPRODUCT(ISTEXT(Customers!J$2:J$1001)*ISNUMBER(VALUE(Customers!J$2:J$1001)))</f>
        <v>0</v>
      </c>
      <c r="N22" s="19"/>
      <c r="O22" s="8" t="s">
        <v>1232</v>
      </c>
    </row>
    <row r="23" customFormat="false" ht="15" hidden="false" customHeight="false" outlineLevel="0" collapsed="false">
      <c r="A23" s="15" t="n">
        <v>11</v>
      </c>
      <c r="B23" s="14" t="s">
        <v>10</v>
      </c>
      <c r="C23" s="12" t="s">
        <v>1118</v>
      </c>
      <c r="D23" s="12" t="s">
        <v>1086</v>
      </c>
      <c r="E23" s="15" t="n">
        <f aca="false">ROWS(Customers!K$2:K$1001)</f>
        <v>1000</v>
      </c>
      <c r="F23" s="15" t="n">
        <f aca="false">COUNTBLANK(Customers!K$2:K$1001)</f>
        <v>20</v>
      </c>
      <c r="G23" s="15" t="n">
        <f aca="false">SUMPRODUCT((LEN(Customers!K$2:K$1001)&gt;0)*(LEN(TRIM(Customers!K$2:K$1001))=0))</f>
        <v>0</v>
      </c>
      <c r="H23" s="15" t="n">
        <f aca="false">SUMPRODUCT(--ISNUMBER(MATCH(TRIM(Customers!K$2:K$1001&amp;""),Codes!$A$5:$A$14,0)))</f>
        <v>15</v>
      </c>
      <c r="I23" s="12"/>
      <c r="J23" s="15" t="n">
        <f aca="false">IF(I23="",0,COUNTIF(Customers!K$2:K$1001,I23))</f>
        <v>0</v>
      </c>
      <c r="K23" s="17" t="n">
        <f aca="false">F23+G23+H23+J23</f>
        <v>35</v>
      </c>
      <c r="L23" s="18" t="n">
        <f aca="false">K23/E23</f>
        <v>0.035</v>
      </c>
      <c r="M23" s="15" t="n">
        <f aca="false">SUMPRODUCT(ISTEXT(Customers!K$2:K$1001)*ISNUMBER(VALUE(Customers!K$2:K$1001)))</f>
        <v>0</v>
      </c>
      <c r="N23" s="19"/>
      <c r="O23" s="8" t="s">
        <v>1233</v>
      </c>
    </row>
    <row r="24" customFormat="false" ht="15" hidden="false" customHeight="false" outlineLevel="0" collapsed="false">
      <c r="A24" s="15" t="n">
        <v>12</v>
      </c>
      <c r="B24" s="14" t="s">
        <v>11</v>
      </c>
      <c r="C24" s="12" t="s">
        <v>1121</v>
      </c>
      <c r="D24" s="12" t="s">
        <v>1102</v>
      </c>
      <c r="E24" s="15" t="n">
        <f aca="false">ROWS(Customers!L$2:L$1001)</f>
        <v>1000</v>
      </c>
      <c r="F24" s="15" t="n">
        <f aca="false">COUNTBLANK(Customers!L$2:L$1001)</f>
        <v>30</v>
      </c>
      <c r="G24" s="15" t="n">
        <f aca="false">SUMPRODUCT((LEN(Customers!L$2:L$1001)&gt;0)*(LEN(TRIM(Customers!L$2:L$1001))=0))</f>
        <v>0</v>
      </c>
      <c r="H24" s="15" t="n">
        <f aca="false">SUMPRODUCT(--ISNUMBER(MATCH(TRIM(Customers!L$2:L$1001&amp;""),Codes!$A$5:$A$14,0)))</f>
        <v>0</v>
      </c>
      <c r="I24" s="12"/>
      <c r="J24" s="15" t="n">
        <f aca="false">IF(I24="",0,COUNTIF(Customers!L$2:L$1001,I24))</f>
        <v>0</v>
      </c>
      <c r="K24" s="17" t="n">
        <f aca="false">F24+G24+H24+J24</f>
        <v>30</v>
      </c>
      <c r="L24" s="18" t="n">
        <f aca="false">K24/E24</f>
        <v>0.03</v>
      </c>
      <c r="M24" s="15" t="n">
        <f aca="false">SUMPRODUCT(ISTEXT(Customers!L$2:L$1001)*ISNUMBER(VALUE(Customers!L$2:L$1001)))</f>
        <v>0</v>
      </c>
      <c r="N24" s="19"/>
      <c r="O24" s="8" t="s">
        <v>1234</v>
      </c>
    </row>
    <row r="25" customFormat="false" ht="23.85" hidden="false" customHeight="false" outlineLevel="0" collapsed="false">
      <c r="A25" s="15" t="n">
        <v>13</v>
      </c>
      <c r="B25" s="14" t="s">
        <v>12</v>
      </c>
      <c r="C25" s="12" t="s">
        <v>29</v>
      </c>
      <c r="D25" s="12" t="s">
        <v>1102</v>
      </c>
      <c r="E25" s="15" t="n">
        <f aca="false">ROWS(Customers!M$2:M$1001)</f>
        <v>1000</v>
      </c>
      <c r="F25" s="15" t="n">
        <f aca="false">COUNTBLANK(Customers!M$2:M$1001)</f>
        <v>84</v>
      </c>
      <c r="G25" s="15" t="n">
        <f aca="false">SUMPRODUCT((LEN(Customers!M$2:M$1001)&gt;0)*(LEN(TRIM(Customers!M$2:M$1001))=0))</f>
        <v>0</v>
      </c>
      <c r="H25" s="15" t="n">
        <f aca="false">SUMPRODUCT(--ISNUMBER(MATCH(TRIM(Customers!M$2:M$1001&amp;""),Codes!$A$5:$A$14,0)))</f>
        <v>0</v>
      </c>
      <c r="I25" s="12"/>
      <c r="J25" s="15" t="n">
        <f aca="false">IF(I25="",0,COUNTIF(Customers!M$2:M$1001,I25))</f>
        <v>0</v>
      </c>
      <c r="K25" s="17" t="n">
        <f aca="false">F25+G25+H25+J25</f>
        <v>84</v>
      </c>
      <c r="L25" s="18" t="n">
        <f aca="false">K25/E25</f>
        <v>0.084</v>
      </c>
      <c r="M25" s="15" t="n">
        <f aca="false">SUMPRODUCT(ISTEXT(Customers!M$2:M$1001)*ISNUMBER(VALUE(Customers!M$2:M$1001)))</f>
        <v>0</v>
      </c>
      <c r="N25" s="19"/>
      <c r="O25" s="8" t="s">
        <v>1235</v>
      </c>
    </row>
    <row r="26" customFormat="false" ht="15" hidden="false" customHeight="false" outlineLevel="0" collapsed="false">
      <c r="A26" s="15" t="n">
        <v>14</v>
      </c>
      <c r="B26" s="14" t="s">
        <v>13</v>
      </c>
      <c r="C26" s="12" t="s">
        <v>1126</v>
      </c>
      <c r="D26" s="12" t="s">
        <v>1086</v>
      </c>
      <c r="E26" s="15" t="n">
        <f aca="false">ROWS(Customers!N$2:N$1001)</f>
        <v>1000</v>
      </c>
      <c r="F26" s="15" t="n">
        <f aca="false">COUNTBLANK(Customers!N$2:N$1001)</f>
        <v>20</v>
      </c>
      <c r="G26" s="15" t="n">
        <f aca="false">SUMPRODUCT((LEN(Customers!N$2:N$1001)&gt;0)*(LEN(TRIM(Customers!N$2:N$1001))=0))</f>
        <v>0</v>
      </c>
      <c r="H26" s="15" t="n">
        <f aca="false">SUMPRODUCT(--ISNUMBER(MATCH(TRIM(Customers!N$2:N$1001&amp;""),Codes!$A$5:$A$14,0)))</f>
        <v>0</v>
      </c>
      <c r="I26" s="20" t="n">
        <v>9999</v>
      </c>
      <c r="J26" s="15" t="n">
        <f aca="false">IF(I26="",0,COUNTIF(Customers!N$2:N$1001,I26))</f>
        <v>10</v>
      </c>
      <c r="K26" s="17" t="n">
        <f aca="false">F26+G26+H26+J26</f>
        <v>30</v>
      </c>
      <c r="L26" s="18" t="n">
        <f aca="false">K26/E26</f>
        <v>0.03</v>
      </c>
      <c r="M26" s="15" t="n">
        <f aca="false">SUMPRODUCT(ISTEXT(Customers!N$2:N$1001)*ISNUMBER(VALUE(Customers!N$2:N$1001)))</f>
        <v>0</v>
      </c>
      <c r="N26" s="19"/>
      <c r="O26" s="8" t="s">
        <v>1236</v>
      </c>
    </row>
    <row r="27" customFormat="false" ht="23.85" hidden="false" customHeight="false" outlineLevel="0" collapsed="false">
      <c r="A27" s="15" t="n">
        <v>15</v>
      </c>
      <c r="B27" s="14" t="s">
        <v>14</v>
      </c>
      <c r="C27" s="12" t="s">
        <v>1129</v>
      </c>
      <c r="D27" s="12" t="s">
        <v>1102</v>
      </c>
      <c r="E27" s="15" t="n">
        <f aca="false">ROWS(Customers!O$2:O$1001)</f>
        <v>1000</v>
      </c>
      <c r="F27" s="15" t="n">
        <f aca="false">COUNTBLANK(Customers!O$2:O$1001)</f>
        <v>45</v>
      </c>
      <c r="G27" s="15" t="n">
        <f aca="false">SUMPRODUCT((LEN(Customers!O$2:O$1001)&gt;0)*(LEN(TRIM(Customers!O$2:O$1001))=0))</f>
        <v>0</v>
      </c>
      <c r="H27" s="15" t="n">
        <f aca="false">SUMPRODUCT(--ISNUMBER(MATCH(TRIM(Customers!O$2:O$1001&amp;""),Codes!$A$5:$A$14,0)))</f>
        <v>0</v>
      </c>
      <c r="I27" s="12"/>
      <c r="J27" s="15" t="n">
        <f aca="false">IF(I27="",0,COUNTIF(Customers!O$2:O$1001,I27))</f>
        <v>0</v>
      </c>
      <c r="K27" s="17" t="n">
        <f aca="false">F27+G27+H27+J27</f>
        <v>45</v>
      </c>
      <c r="L27" s="18" t="n">
        <f aca="false">K27/E27</f>
        <v>0.045</v>
      </c>
      <c r="M27" s="15" t="n">
        <f aca="false">SUMPRODUCT(ISTEXT(Customers!O$2:O$1001)*ISNUMBER(VALUE(Customers!O$2:O$1001)))</f>
        <v>0</v>
      </c>
      <c r="N27" s="19" t="n">
        <f aca="false">COUNTIFS(Customers!O$2:O$1001,"",Customers!N$2:N$1001,0)</f>
        <v>20</v>
      </c>
      <c r="O27" s="8" t="s">
        <v>1237</v>
      </c>
    </row>
    <row r="28" customFormat="false" ht="15" hidden="false" customHeight="false" outlineLevel="0" collapsed="false">
      <c r="A28" s="15" t="n">
        <v>16</v>
      </c>
      <c r="B28" s="14" t="s">
        <v>15</v>
      </c>
      <c r="C28" s="12" t="s">
        <v>1132</v>
      </c>
      <c r="D28" s="12" t="s">
        <v>1086</v>
      </c>
      <c r="E28" s="15" t="n">
        <f aca="false">ROWS(Customers!P$2:P$1001)</f>
        <v>1000</v>
      </c>
      <c r="F28" s="15" t="n">
        <f aca="false">COUNTBLANK(Customers!P$2:P$1001)</f>
        <v>20</v>
      </c>
      <c r="G28" s="15" t="n">
        <f aca="false">SUMPRODUCT((LEN(Customers!P$2:P$1001)&gt;0)*(LEN(TRIM(Customers!P$2:P$1001))=0))</f>
        <v>0</v>
      </c>
      <c r="H28" s="15" t="n">
        <f aca="false">SUMPRODUCT(--ISNUMBER(MATCH(TRIM(Customers!P$2:P$1001&amp;""),Codes!$A$5:$A$14,0)))</f>
        <v>5</v>
      </c>
      <c r="I28" s="12"/>
      <c r="J28" s="15" t="n">
        <f aca="false">IF(I28="",0,COUNTIF(Customers!P$2:P$1001,I28))</f>
        <v>0</v>
      </c>
      <c r="K28" s="17" t="n">
        <f aca="false">F28+G28+H28+J28</f>
        <v>25</v>
      </c>
      <c r="L28" s="18" t="n">
        <f aca="false">K28/E28</f>
        <v>0.025</v>
      </c>
      <c r="M28" s="15" t="n">
        <f aca="false">SUMPRODUCT(ISTEXT(Customers!P$2:P$1001)*ISNUMBER(VALUE(Customers!P$2:P$1001)))</f>
        <v>0</v>
      </c>
      <c r="N28" s="19"/>
      <c r="O28" s="8" t="s">
        <v>1238</v>
      </c>
    </row>
    <row r="29" customFormat="false" ht="23.85" hidden="false" customHeight="false" outlineLevel="0" collapsed="false">
      <c r="A29" s="15" t="n">
        <v>17</v>
      </c>
      <c r="B29" s="14" t="s">
        <v>16</v>
      </c>
      <c r="C29" s="12" t="s">
        <v>1135</v>
      </c>
      <c r="D29" s="12" t="s">
        <v>1102</v>
      </c>
      <c r="E29" s="15" t="n">
        <f aca="false">ROWS(Customers!Q$2:Q$1001)</f>
        <v>1000</v>
      </c>
      <c r="F29" s="15" t="n">
        <f aca="false">COUNTBLANK(Customers!Q$2:Q$1001)</f>
        <v>127</v>
      </c>
      <c r="G29" s="15" t="n">
        <f aca="false">SUMPRODUCT((LEN(Customers!Q$2:Q$1001)&gt;0)*(LEN(TRIM(Customers!Q$2:Q$1001))=0))</f>
        <v>0</v>
      </c>
      <c r="H29" s="15" t="n">
        <f aca="false">SUMPRODUCT(--ISNUMBER(MATCH(TRIM(Customers!Q$2:Q$1001&amp;""),Codes!$A$5:$A$14,0)))</f>
        <v>0</v>
      </c>
      <c r="I29" s="12"/>
      <c r="J29" s="15" t="n">
        <f aca="false">IF(I29="",0,COUNTIF(Customers!Q$2:Q$1001,I29))</f>
        <v>0</v>
      </c>
      <c r="K29" s="17" t="n">
        <f aca="false">F29+G29+H29+J29</f>
        <v>127</v>
      </c>
      <c r="L29" s="18" t="n">
        <f aca="false">K29/E29</f>
        <v>0.127</v>
      </c>
      <c r="M29" s="15" t="n">
        <f aca="false">SUMPRODUCT(ISTEXT(Customers!Q$2:Q$1001)*ISNUMBER(VALUE(Customers!Q$2:Q$1001)))</f>
        <v>0</v>
      </c>
      <c r="N29" s="19" t="n">
        <f aca="false">COUNTIFS(Customers!Q$2:Q$1001,"",Customers!R$2:R$1001,"")</f>
        <v>119</v>
      </c>
      <c r="O29" s="8" t="s">
        <v>1239</v>
      </c>
    </row>
    <row r="30" customFormat="false" ht="23.85" hidden="false" customHeight="false" outlineLevel="0" collapsed="false">
      <c r="A30" s="15" t="n">
        <v>18</v>
      </c>
      <c r="B30" s="14" t="s">
        <v>17</v>
      </c>
      <c r="C30" s="12" t="s">
        <v>1138</v>
      </c>
      <c r="D30" s="12" t="s">
        <v>1102</v>
      </c>
      <c r="E30" s="15" t="n">
        <f aca="false">ROWS(Customers!R$2:R$1001)</f>
        <v>1000</v>
      </c>
      <c r="F30" s="15" t="n">
        <f aca="false">COUNTBLANK(Customers!R$2:R$1001)</f>
        <v>134</v>
      </c>
      <c r="G30" s="15" t="n">
        <f aca="false">SUMPRODUCT((LEN(Customers!R$2:R$1001)&gt;0)*(LEN(TRIM(Customers!R$2:R$1001))=0))</f>
        <v>0</v>
      </c>
      <c r="H30" s="15" t="n">
        <f aca="false">SUMPRODUCT(--ISNUMBER(MATCH(TRIM(Customers!R$2:R$1001&amp;""),Codes!$A$5:$A$14,0)))</f>
        <v>0</v>
      </c>
      <c r="I30" s="12"/>
      <c r="J30" s="15" t="n">
        <f aca="false">IF(I30="",0,COUNTIF(Customers!R$2:R$1001,I30))</f>
        <v>0</v>
      </c>
      <c r="K30" s="17" t="n">
        <f aca="false">F30+G30+H30+J30</f>
        <v>134</v>
      </c>
      <c r="L30" s="18" t="n">
        <f aca="false">K30/E30</f>
        <v>0.134</v>
      </c>
      <c r="M30" s="15" t="n">
        <f aca="false">SUMPRODUCT(ISTEXT(Customers!R$2:R$1001)*ISNUMBER(VALUE(Customers!R$2:R$1001)))</f>
        <v>0</v>
      </c>
      <c r="N30" s="19" t="n">
        <f aca="false">COUNTIFS(Customers!Q$2:Q$1001,"",Customers!R$2:R$1001,"")</f>
        <v>119</v>
      </c>
      <c r="O30" s="8" t="s">
        <v>1240</v>
      </c>
    </row>
    <row r="31" customFormat="false" ht="15" hidden="false" customHeight="false" outlineLevel="0" collapsed="false">
      <c r="A31" s="15" t="n">
        <v>19</v>
      </c>
      <c r="B31" s="14" t="s">
        <v>18</v>
      </c>
      <c r="C31" s="12" t="s">
        <v>1140</v>
      </c>
      <c r="D31" s="12" t="s">
        <v>1102</v>
      </c>
      <c r="E31" s="15" t="n">
        <f aca="false">ROWS(Customers!S$2:S$1001)</f>
        <v>1000</v>
      </c>
      <c r="F31" s="15" t="n">
        <f aca="false">COUNTBLANK(Customers!S$2:S$1001)</f>
        <v>256</v>
      </c>
      <c r="G31" s="15" t="n">
        <f aca="false">SUMPRODUCT((LEN(Customers!S$2:S$1001)&gt;0)*(LEN(TRIM(Customers!S$2:S$1001))=0))</f>
        <v>0</v>
      </c>
      <c r="H31" s="15" t="n">
        <f aca="false">SUMPRODUCT(--ISNUMBER(MATCH(TRIM(Customers!S$2:S$1001&amp;""),Codes!$A$5:$A$14,0)))</f>
        <v>0</v>
      </c>
      <c r="I31" s="12"/>
      <c r="J31" s="15" t="n">
        <f aca="false">IF(I31="",0,COUNTIF(Customers!S$2:S$1001,I31))</f>
        <v>0</v>
      </c>
      <c r="K31" s="17" t="n">
        <f aca="false">F31+G31+H31+J31</f>
        <v>256</v>
      </c>
      <c r="L31" s="18" t="n">
        <f aca="false">K31/E31</f>
        <v>0.256</v>
      </c>
      <c r="M31" s="15" t="n">
        <f aca="false">SUMPRODUCT(ISTEXT(Customers!S$2:S$1001)*ISNUMBER(VALUE(Customers!S$2:S$1001)))</f>
        <v>0</v>
      </c>
      <c r="N31" s="19" t="n">
        <f aca="false">COUNTIFS(Customers!S$2:S$1001,"",Customers!T$2:T$1001,"")</f>
        <v>251</v>
      </c>
      <c r="O31" s="8" t="s">
        <v>1241</v>
      </c>
    </row>
    <row r="32" customFormat="false" ht="23.85" hidden="false" customHeight="false" outlineLevel="0" collapsed="false">
      <c r="A32" s="15" t="n">
        <v>20</v>
      </c>
      <c r="B32" s="14" t="s">
        <v>19</v>
      </c>
      <c r="C32" s="12" t="s">
        <v>1143</v>
      </c>
      <c r="D32" s="12" t="s">
        <v>1102</v>
      </c>
      <c r="E32" s="15" t="n">
        <f aca="false">ROWS(Customers!T$2:T$1001)</f>
        <v>1000</v>
      </c>
      <c r="F32" s="15" t="n">
        <f aca="false">COUNTBLANK(Customers!T$2:T$1001)</f>
        <v>261</v>
      </c>
      <c r="G32" s="15" t="n">
        <f aca="false">SUMPRODUCT((LEN(Customers!T$2:T$1001)&gt;0)*(LEN(TRIM(Customers!T$2:T$1001))=0))</f>
        <v>0</v>
      </c>
      <c r="H32" s="15" t="n">
        <f aca="false">SUMPRODUCT(--ISNUMBER(MATCH(TRIM(Customers!T$2:T$1001&amp;""),Codes!$A$5:$A$14,0)))</f>
        <v>0</v>
      </c>
      <c r="I32" s="12"/>
      <c r="J32" s="15" t="n">
        <f aca="false">IF(I32="",0,COUNTIF(Customers!T$2:T$1001,I32))</f>
        <v>0</v>
      </c>
      <c r="K32" s="17" t="n">
        <f aca="false">F32+G32+H32+J32</f>
        <v>261</v>
      </c>
      <c r="L32" s="18" t="n">
        <f aca="false">K32/E32</f>
        <v>0.261</v>
      </c>
      <c r="M32" s="15" t="n">
        <f aca="false">SUMPRODUCT(ISTEXT(Customers!T$2:T$1001)*ISNUMBER(VALUE(Customers!T$2:T$1001)))</f>
        <v>0</v>
      </c>
      <c r="N32" s="19" t="n">
        <f aca="false">COUNTIFS(Customers!S$2:S$1001,"",Customers!T$2:T$1001,"")</f>
        <v>251</v>
      </c>
      <c r="O32" s="8" t="s">
        <v>1242</v>
      </c>
    </row>
    <row r="33" customFormat="false" ht="15" hidden="false" customHeight="false" outlineLevel="0" collapsed="false">
      <c r="A33" s="15" t="n">
        <v>21</v>
      </c>
      <c r="B33" s="14" t="s">
        <v>20</v>
      </c>
      <c r="C33" s="12" t="s">
        <v>1146</v>
      </c>
      <c r="D33" s="12" t="s">
        <v>1086</v>
      </c>
      <c r="E33" s="15" t="n">
        <f aca="false">ROWS(Customers!U$2:U$1001)</f>
        <v>1000</v>
      </c>
      <c r="F33" s="15" t="n">
        <f aca="false">COUNTBLANK(Customers!U$2:U$1001)</f>
        <v>35</v>
      </c>
      <c r="G33" s="15" t="n">
        <f aca="false">SUMPRODUCT((LEN(Customers!U$2:U$1001)&gt;0)*(LEN(TRIM(Customers!U$2:U$1001))=0))</f>
        <v>0</v>
      </c>
      <c r="H33" s="15" t="n">
        <f aca="false">SUMPRODUCT(--ISNUMBER(MATCH(TRIM(Customers!U$2:U$1001&amp;""),Codes!$A$5:$A$14,0)))</f>
        <v>0</v>
      </c>
      <c r="I33" s="20" t="n">
        <v>0</v>
      </c>
      <c r="J33" s="15" t="n">
        <f aca="false">IF(I33="",0,COUNTIF(Customers!U$2:U$1001,I33))</f>
        <v>8</v>
      </c>
      <c r="K33" s="17" t="n">
        <f aca="false">F33+G33+H33+J33</f>
        <v>43</v>
      </c>
      <c r="L33" s="18" t="n">
        <f aca="false">K33/E33</f>
        <v>0.043</v>
      </c>
      <c r="M33" s="15" t="n">
        <f aca="false">SUMPRODUCT(ISTEXT(Customers!U$2:U$1001)*ISNUMBER(VALUE(Customers!U$2:U$1001)))</f>
        <v>0</v>
      </c>
      <c r="N33" s="19"/>
      <c r="O33" s="8" t="s">
        <v>1243</v>
      </c>
    </row>
    <row r="34" customFormat="false" ht="35.05" hidden="false" customHeight="false" outlineLevel="0" collapsed="false">
      <c r="A34" s="15" t="n">
        <v>22</v>
      </c>
      <c r="B34" s="14" t="s">
        <v>21</v>
      </c>
      <c r="C34" s="12" t="s">
        <v>1149</v>
      </c>
      <c r="D34" s="12" t="s">
        <v>1086</v>
      </c>
      <c r="E34" s="15" t="n">
        <f aca="false">ROWS(Customers!V$2:V$1001)</f>
        <v>1000</v>
      </c>
      <c r="F34" s="15" t="n">
        <f aca="false">COUNTBLANK(Customers!V$2:V$1001)</f>
        <v>214</v>
      </c>
      <c r="G34" s="15" t="n">
        <f aca="false">SUMPRODUCT((LEN(Customers!V$2:V$1001)&gt;0)*(LEN(TRIM(Customers!V$2:V$1001))=0))</f>
        <v>0</v>
      </c>
      <c r="H34" s="15" t="n">
        <f aca="false">SUMPRODUCT(--ISNUMBER(MATCH(TRIM(Customers!V$2:V$1001&amp;""),Codes!$A$5:$A$14,0)))</f>
        <v>0</v>
      </c>
      <c r="I34" s="12"/>
      <c r="J34" s="15" t="n">
        <f aca="false">IF(I34="",0,COUNTIF(Customers!V$2:V$1001,I34))</f>
        <v>0</v>
      </c>
      <c r="K34" s="17" t="n">
        <f aca="false">F34+G34+H34+J34</f>
        <v>214</v>
      </c>
      <c r="L34" s="18" t="n">
        <f aca="false">K34/E34</f>
        <v>0.214</v>
      </c>
      <c r="M34" s="15" t="n">
        <f aca="false">SUMPRODUCT(ISTEXT(Customers!V$2:V$1001)*ISNUMBER(VALUE(Customers!V$2:V$1001)))</f>
        <v>0</v>
      </c>
      <c r="N34" s="19" t="s">
        <v>1244</v>
      </c>
      <c r="O34" s="8" t="s">
        <v>1245</v>
      </c>
    </row>
    <row r="35" customFormat="false" ht="15" hidden="false" customHeight="false" outlineLevel="0" collapsed="false">
      <c r="B35" s="14" t="s">
        <v>1246</v>
      </c>
      <c r="F35" s="17" t="n">
        <f aca="false">SUM(F13:F34)</f>
        <v>1461</v>
      </c>
      <c r="G35" s="17" t="n">
        <f aca="false">SUM(G13:G34)</f>
        <v>5</v>
      </c>
      <c r="H35" s="17" t="n">
        <f aca="false">SUM(H13:H34)</f>
        <v>86</v>
      </c>
      <c r="J35" s="17" t="n">
        <f aca="false">SUM(J13:J34)</f>
        <v>46</v>
      </c>
      <c r="K35" s="17" t="n">
        <f aca="false">SUM(K13:K34)</f>
        <v>1598</v>
      </c>
      <c r="L35" s="18" t="n">
        <f aca="false">K35/B4</f>
        <v>0.0726363636363636</v>
      </c>
      <c r="M35" s="17" t="n">
        <f aca="false">SUM(M13:M34)</f>
        <v>6</v>
      </c>
    </row>
    <row r="37" customFormat="false" ht="15" hidden="false" customHeight="false" outlineLevel="0" collapsed="false">
      <c r="A37" s="22" t="s">
        <v>1247</v>
      </c>
    </row>
  </sheetData>
  <mergeCells count="1"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4B8A"/>
    <pageSetUpPr fitToPage="false"/>
  </sheetPr>
  <dimension ref="A1:Z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2" min="2" style="0" width="4"/>
    <col collapsed="false" customWidth="true" hidden="false" outlineLevel="0" max="23" min="23" style="0" width="10"/>
    <col collapsed="false" customWidth="true" hidden="false" outlineLevel="0" max="24" min="24" style="0" width="12"/>
    <col collapsed="false" customWidth="true" hidden="false" outlineLevel="0" max="25" min="25" style="0" width="11"/>
    <col collapsed="false" customWidth="true" hidden="false" outlineLevel="0" max="26" min="26" style="0" width="14"/>
  </cols>
  <sheetData>
    <row r="1" customFormat="false" ht="150" hidden="false" customHeight="true" outlineLevel="0" collapsed="false">
      <c r="A1" s="1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1" t="s">
        <v>1248</v>
      </c>
      <c r="X1" s="1" t="s">
        <v>1249</v>
      </c>
      <c r="Y1" s="1" t="s">
        <v>1250</v>
      </c>
      <c r="Z1" s="1" t="s">
        <v>1251</v>
      </c>
    </row>
    <row r="2" customFormat="false" ht="15" hidden="false" customHeight="false" outlineLevel="0" collapsed="false">
      <c r="A2" s="2" t="str">
        <f aca="false">Clean!A2</f>
        <v>CL00001</v>
      </c>
      <c r="B2" s="24" t="n">
        <f aca="false">IF(Clean!B2="",1,0)</f>
        <v>0</v>
      </c>
      <c r="C2" s="24" t="n">
        <f aca="false">IF(Clean!C2="",1,0)</f>
        <v>0</v>
      </c>
      <c r="D2" s="24" t="n">
        <f aca="false">IF(Clean!D2="",1,0)</f>
        <v>0</v>
      </c>
      <c r="E2" s="24" t="n">
        <f aca="false">IF(Clean!E2="",1,0)</f>
        <v>0</v>
      </c>
      <c r="F2" s="24" t="n">
        <f aca="false">IF(Clean!F2="",1,0)</f>
        <v>0</v>
      </c>
      <c r="G2" s="24" t="n">
        <f aca="false">IF(Clean!G2="",1,0)</f>
        <v>0</v>
      </c>
      <c r="H2" s="24" t="n">
        <f aca="false">IF(Clean!H2="",1,0)</f>
        <v>0</v>
      </c>
      <c r="I2" s="24" t="n">
        <f aca="false">IF(Clean!I2="",1,0)</f>
        <v>0</v>
      </c>
      <c r="J2" s="24" t="n">
        <f aca="false">IF(Clean!J2="",1,0)</f>
        <v>0</v>
      </c>
      <c r="K2" s="24" t="n">
        <f aca="false">IF(Clean!K2="",1,0)</f>
        <v>0</v>
      </c>
      <c r="L2" s="24" t="n">
        <f aca="false">IF(Clean!L2="",1,0)</f>
        <v>0</v>
      </c>
      <c r="M2" s="24" t="n">
        <f aca="false">IF(Clean!M2="",1,0)</f>
        <v>0</v>
      </c>
      <c r="N2" s="24" t="n">
        <f aca="false">IF(Clean!N2="",1,0)</f>
        <v>0</v>
      </c>
      <c r="O2" s="24" t="n">
        <f aca="false">IF(Clean!O2="",1,0)</f>
        <v>0</v>
      </c>
      <c r="P2" s="24" t="n">
        <f aca="false">IF(Clean!P2="",1,0)</f>
        <v>0</v>
      </c>
      <c r="Q2" s="24" t="n">
        <f aca="false">IF(Clean!Q2="",1,0)</f>
        <v>1</v>
      </c>
      <c r="R2" s="24" t="n">
        <f aca="false">IF(Clean!R2="",1,0)</f>
        <v>1</v>
      </c>
      <c r="S2" s="24" t="n">
        <f aca="false">IF(Clean!S2="",1,0)</f>
        <v>0</v>
      </c>
      <c r="T2" s="24" t="n">
        <f aca="false">IF(Clean!T2="",1,0)</f>
        <v>0</v>
      </c>
      <c r="U2" s="24" t="n">
        <f aca="false">IF(Clean!U2="",1,0)</f>
        <v>0</v>
      </c>
      <c r="V2" s="24" t="n">
        <f aca="false">IF(Clean!V2="",1,0)</f>
        <v>1</v>
      </c>
      <c r="W2" s="25" t="n">
        <f aca="false">SUM(B2:V2)</f>
        <v>3</v>
      </c>
      <c r="X2" s="2" t="str">
        <f aca="false">IF(W2=0,"Complete","Incomplete")</f>
        <v>Incomplete</v>
      </c>
      <c r="Y2" s="26" t="n">
        <f aca="false">W2/21</f>
        <v>0.142857142857143</v>
      </c>
      <c r="Z2" s="2" t="str">
        <f aca="false">IF(W2=21,"Ghost record",IF(W2&gt;=11,"Mostly empty",IF(W2=0,"Complete","Partial")))</f>
        <v>Partial</v>
      </c>
    </row>
    <row r="3" customFormat="false" ht="15" hidden="false" customHeight="false" outlineLevel="0" collapsed="false">
      <c r="A3" s="2" t="str">
        <f aca="false">Clean!A3</f>
        <v>CL00002</v>
      </c>
      <c r="B3" s="24" t="n">
        <f aca="false">IF(Clean!B3="",1,0)</f>
        <v>0</v>
      </c>
      <c r="C3" s="24" t="n">
        <f aca="false">IF(Clean!C3="",1,0)</f>
        <v>0</v>
      </c>
      <c r="D3" s="24" t="n">
        <f aca="false">IF(Clean!D3="",1,0)</f>
        <v>0</v>
      </c>
      <c r="E3" s="24" t="n">
        <f aca="false">IF(Clean!E3="",1,0)</f>
        <v>0</v>
      </c>
      <c r="F3" s="24" t="n">
        <f aca="false">IF(Clean!F3="",1,0)</f>
        <v>0</v>
      </c>
      <c r="G3" s="24" t="n">
        <f aca="false">IF(Clean!G3="",1,0)</f>
        <v>0</v>
      </c>
      <c r="H3" s="24" t="n">
        <f aca="false">IF(Clean!H3="",1,0)</f>
        <v>0</v>
      </c>
      <c r="I3" s="24" t="n">
        <f aca="false">IF(Clean!I3="",1,0)</f>
        <v>0</v>
      </c>
      <c r="J3" s="24" t="n">
        <f aca="false">IF(Clean!J3="",1,0)</f>
        <v>0</v>
      </c>
      <c r="K3" s="24" t="n">
        <f aca="false">IF(Clean!K3="",1,0)</f>
        <v>0</v>
      </c>
      <c r="L3" s="24" t="n">
        <f aca="false">IF(Clean!L3="",1,0)</f>
        <v>0</v>
      </c>
      <c r="M3" s="24" t="n">
        <f aca="false">IF(Clean!M3="",1,0)</f>
        <v>0</v>
      </c>
      <c r="N3" s="24" t="n">
        <f aca="false">IF(Clean!N3="",1,0)</f>
        <v>0</v>
      </c>
      <c r="O3" s="24" t="n">
        <f aca="false">IF(Clean!O3="",1,0)</f>
        <v>0</v>
      </c>
      <c r="P3" s="24" t="n">
        <f aca="false">IF(Clean!P3="",1,0)</f>
        <v>0</v>
      </c>
      <c r="Q3" s="24" t="n">
        <f aca="false">IF(Clean!Q3="",1,0)</f>
        <v>0</v>
      </c>
      <c r="R3" s="24" t="n">
        <f aca="false">IF(Clean!R3="",1,0)</f>
        <v>0</v>
      </c>
      <c r="S3" s="24" t="n">
        <f aca="false">IF(Clean!S3="",1,0)</f>
        <v>0</v>
      </c>
      <c r="T3" s="24" t="n">
        <f aca="false">IF(Clean!T3="",1,0)</f>
        <v>0</v>
      </c>
      <c r="U3" s="24" t="n">
        <f aca="false">IF(Clean!U3="",1,0)</f>
        <v>0</v>
      </c>
      <c r="V3" s="24" t="n">
        <f aca="false">IF(Clean!V3="",1,0)</f>
        <v>1</v>
      </c>
      <c r="W3" s="25" t="n">
        <f aca="false">SUM(B3:V3)</f>
        <v>1</v>
      </c>
      <c r="X3" s="2" t="str">
        <f aca="false">IF(W3=0,"Complete","Incomplete")</f>
        <v>Incomplete</v>
      </c>
      <c r="Y3" s="26" t="n">
        <f aca="false">W3/21</f>
        <v>0.0476190476190476</v>
      </c>
      <c r="Z3" s="2" t="str">
        <f aca="false">IF(W3=21,"Ghost record",IF(W3&gt;=11,"Mostly empty",IF(W3=0,"Complete","Partial")))</f>
        <v>Partial</v>
      </c>
    </row>
    <row r="4" customFormat="false" ht="15" hidden="false" customHeight="false" outlineLevel="0" collapsed="false">
      <c r="A4" s="2" t="str">
        <f aca="false">Clean!A4</f>
        <v>CL00003</v>
      </c>
      <c r="B4" s="24" t="n">
        <f aca="false">IF(Clean!B4="",1,0)</f>
        <v>0</v>
      </c>
      <c r="C4" s="24" t="n">
        <f aca="false">IF(Clean!C4="",1,0)</f>
        <v>0</v>
      </c>
      <c r="D4" s="24" t="n">
        <f aca="false">IF(Clean!D4="",1,0)</f>
        <v>0</v>
      </c>
      <c r="E4" s="24" t="n">
        <f aca="false">IF(Clean!E4="",1,0)</f>
        <v>0</v>
      </c>
      <c r="F4" s="24" t="n">
        <f aca="false">IF(Clean!F4="",1,0)</f>
        <v>0</v>
      </c>
      <c r="G4" s="24" t="n">
        <f aca="false">IF(Clean!G4="",1,0)</f>
        <v>0</v>
      </c>
      <c r="H4" s="24" t="n">
        <f aca="false">IF(Clean!H4="",1,0)</f>
        <v>0</v>
      </c>
      <c r="I4" s="24" t="n">
        <f aca="false">IF(Clean!I4="",1,0)</f>
        <v>0</v>
      </c>
      <c r="J4" s="24" t="n">
        <f aca="false">IF(Clean!J4="",1,0)</f>
        <v>0</v>
      </c>
      <c r="K4" s="24" t="n">
        <f aca="false">IF(Clean!K4="",1,0)</f>
        <v>0</v>
      </c>
      <c r="L4" s="24" t="n">
        <f aca="false">IF(Clean!L4="",1,0)</f>
        <v>0</v>
      </c>
      <c r="M4" s="24" t="n">
        <f aca="false">IF(Clean!M4="",1,0)</f>
        <v>0</v>
      </c>
      <c r="N4" s="24" t="n">
        <f aca="false">IF(Clean!N4="",1,0)</f>
        <v>0</v>
      </c>
      <c r="O4" s="24" t="n">
        <f aca="false">IF(Clean!O4="",1,0)</f>
        <v>0</v>
      </c>
      <c r="P4" s="24" t="n">
        <f aca="false">IF(Clean!P4="",1,0)</f>
        <v>0</v>
      </c>
      <c r="Q4" s="24" t="n">
        <f aca="false">IF(Clean!Q4="",1,0)</f>
        <v>0</v>
      </c>
      <c r="R4" s="24" t="n">
        <f aca="false">IF(Clean!R4="",1,0)</f>
        <v>0</v>
      </c>
      <c r="S4" s="24" t="n">
        <f aca="false">IF(Clean!S4="",1,0)</f>
        <v>1</v>
      </c>
      <c r="T4" s="24" t="n">
        <f aca="false">IF(Clean!T4="",1,0)</f>
        <v>1</v>
      </c>
      <c r="U4" s="24" t="n">
        <f aca="false">IF(Clean!U4="",1,0)</f>
        <v>0</v>
      </c>
      <c r="V4" s="24" t="n">
        <f aca="false">IF(Clean!V4="",1,0)</f>
        <v>1</v>
      </c>
      <c r="W4" s="25" t="n">
        <f aca="false">SUM(B4:V4)</f>
        <v>3</v>
      </c>
      <c r="X4" s="2" t="str">
        <f aca="false">IF(W4=0,"Complete","Incomplete")</f>
        <v>Incomplete</v>
      </c>
      <c r="Y4" s="26" t="n">
        <f aca="false">W4/21</f>
        <v>0.142857142857143</v>
      </c>
      <c r="Z4" s="2" t="str">
        <f aca="false">IF(W4=21,"Ghost record",IF(W4&gt;=11,"Mostly empty",IF(W4=0,"Complete","Partial")))</f>
        <v>Partial</v>
      </c>
    </row>
    <row r="5" customFormat="false" ht="15" hidden="false" customHeight="false" outlineLevel="0" collapsed="false">
      <c r="A5" s="2" t="str">
        <f aca="false">Clean!A5</f>
        <v>CL00004</v>
      </c>
      <c r="B5" s="24" t="n">
        <f aca="false">IF(Clean!B5="",1,0)</f>
        <v>0</v>
      </c>
      <c r="C5" s="24" t="n">
        <f aca="false">IF(Clean!C5="",1,0)</f>
        <v>0</v>
      </c>
      <c r="D5" s="24" t="n">
        <f aca="false">IF(Clean!D5="",1,0)</f>
        <v>0</v>
      </c>
      <c r="E5" s="24" t="n">
        <f aca="false">IF(Clean!E5="",1,0)</f>
        <v>0</v>
      </c>
      <c r="F5" s="24" t="n">
        <f aca="false">IF(Clean!F5="",1,0)</f>
        <v>0</v>
      </c>
      <c r="G5" s="24" t="n">
        <f aca="false">IF(Clean!G5="",1,0)</f>
        <v>0</v>
      </c>
      <c r="H5" s="24" t="n">
        <f aca="false">IF(Clean!H5="",1,0)</f>
        <v>0</v>
      </c>
      <c r="I5" s="24" t="n">
        <f aca="false">IF(Clean!I5="",1,0)</f>
        <v>0</v>
      </c>
      <c r="J5" s="24" t="n">
        <f aca="false">IF(Clean!J5="",1,0)</f>
        <v>0</v>
      </c>
      <c r="K5" s="24" t="n">
        <f aca="false">IF(Clean!K5="",1,0)</f>
        <v>0</v>
      </c>
      <c r="L5" s="24" t="n">
        <f aca="false">IF(Clean!L5="",1,0)</f>
        <v>0</v>
      </c>
      <c r="M5" s="24" t="n">
        <f aca="false">IF(Clean!M5="",1,0)</f>
        <v>0</v>
      </c>
      <c r="N5" s="24" t="n">
        <f aca="false">IF(Clean!N5="",1,0)</f>
        <v>0</v>
      </c>
      <c r="O5" s="24" t="n">
        <f aca="false">IF(Clean!O5="",1,0)</f>
        <v>0</v>
      </c>
      <c r="P5" s="24" t="n">
        <f aca="false">IF(Clean!P5="",1,0)</f>
        <v>0</v>
      </c>
      <c r="Q5" s="24" t="n">
        <f aca="false">IF(Clean!Q5="",1,0)</f>
        <v>0</v>
      </c>
      <c r="R5" s="24" t="n">
        <f aca="false">IF(Clean!R5="",1,0)</f>
        <v>0</v>
      </c>
      <c r="S5" s="24" t="n">
        <f aca="false">IF(Clean!S5="",1,0)</f>
        <v>0</v>
      </c>
      <c r="T5" s="24" t="n">
        <f aca="false">IF(Clean!T5="",1,0)</f>
        <v>0</v>
      </c>
      <c r="U5" s="24" t="n">
        <f aca="false">IF(Clean!U5="",1,0)</f>
        <v>0</v>
      </c>
      <c r="V5" s="24" t="n">
        <f aca="false">IF(Clean!V5="",1,0)</f>
        <v>0</v>
      </c>
      <c r="W5" s="25" t="n">
        <f aca="false">SUM(B5:V5)</f>
        <v>0</v>
      </c>
      <c r="X5" s="2" t="str">
        <f aca="false">IF(W5=0,"Complete","Incomplete")</f>
        <v>Complete</v>
      </c>
      <c r="Y5" s="26" t="n">
        <f aca="false">W5/21</f>
        <v>0</v>
      </c>
      <c r="Z5" s="2" t="str">
        <f aca="false">IF(W5=21,"Ghost record",IF(W5&gt;=11,"Mostly empty",IF(W5=0,"Complete","Partial")))</f>
        <v>Complete</v>
      </c>
    </row>
    <row r="6" customFormat="false" ht="15" hidden="false" customHeight="false" outlineLevel="0" collapsed="false">
      <c r="A6" s="2" t="str">
        <f aca="false">Clean!A6</f>
        <v>CL00005</v>
      </c>
      <c r="B6" s="24" t="n">
        <f aca="false">IF(Clean!B6="",1,0)</f>
        <v>0</v>
      </c>
      <c r="C6" s="24" t="n">
        <f aca="false">IF(Clean!C6="",1,0)</f>
        <v>0</v>
      </c>
      <c r="D6" s="24" t="n">
        <f aca="false">IF(Clean!D6="",1,0)</f>
        <v>0</v>
      </c>
      <c r="E6" s="24" t="n">
        <f aca="false">IF(Clean!E6="",1,0)</f>
        <v>0</v>
      </c>
      <c r="F6" s="24" t="n">
        <f aca="false">IF(Clean!F6="",1,0)</f>
        <v>0</v>
      </c>
      <c r="G6" s="24" t="n">
        <f aca="false">IF(Clean!G6="",1,0)</f>
        <v>0</v>
      </c>
      <c r="H6" s="24" t="n">
        <f aca="false">IF(Clean!H6="",1,0)</f>
        <v>0</v>
      </c>
      <c r="I6" s="24" t="n">
        <f aca="false">IF(Clean!I6="",1,0)</f>
        <v>0</v>
      </c>
      <c r="J6" s="24" t="n">
        <f aca="false">IF(Clean!J6="",1,0)</f>
        <v>0</v>
      </c>
      <c r="K6" s="24" t="n">
        <f aca="false">IF(Clean!K6="",1,0)</f>
        <v>0</v>
      </c>
      <c r="L6" s="24" t="n">
        <f aca="false">IF(Clean!L6="",1,0)</f>
        <v>0</v>
      </c>
      <c r="M6" s="24" t="n">
        <f aca="false">IF(Clean!M6="",1,0)</f>
        <v>0</v>
      </c>
      <c r="N6" s="24" t="n">
        <f aca="false">IF(Clean!N6="",1,0)</f>
        <v>0</v>
      </c>
      <c r="O6" s="24" t="n">
        <f aca="false">IF(Clean!O6="",1,0)</f>
        <v>0</v>
      </c>
      <c r="P6" s="24" t="n">
        <f aca="false">IF(Clean!P6="",1,0)</f>
        <v>0</v>
      </c>
      <c r="Q6" s="24" t="n">
        <f aca="false">IF(Clean!Q6="",1,0)</f>
        <v>0</v>
      </c>
      <c r="R6" s="24" t="n">
        <f aca="false">IF(Clean!R6="",1,0)</f>
        <v>0</v>
      </c>
      <c r="S6" s="24" t="n">
        <f aca="false">IF(Clean!S6="",1,0)</f>
        <v>1</v>
      </c>
      <c r="T6" s="24" t="n">
        <f aca="false">IF(Clean!T6="",1,0)</f>
        <v>1</v>
      </c>
      <c r="U6" s="24" t="n">
        <f aca="false">IF(Clean!U6="",1,0)</f>
        <v>0</v>
      </c>
      <c r="V6" s="24" t="n">
        <f aca="false">IF(Clean!V6="",1,0)</f>
        <v>0</v>
      </c>
      <c r="W6" s="25" t="n">
        <f aca="false">SUM(B6:V6)</f>
        <v>2</v>
      </c>
      <c r="X6" s="2" t="str">
        <f aca="false">IF(W6=0,"Complete","Incomplete")</f>
        <v>Incomplete</v>
      </c>
      <c r="Y6" s="26" t="n">
        <f aca="false">W6/21</f>
        <v>0.0952380952380952</v>
      </c>
      <c r="Z6" s="2" t="str">
        <f aca="false">IF(W6=21,"Ghost record",IF(W6&gt;=11,"Mostly empty",IF(W6=0,"Complete","Partial")))</f>
        <v>Partial</v>
      </c>
    </row>
    <row r="7" customFormat="false" ht="15" hidden="false" customHeight="false" outlineLevel="0" collapsed="false">
      <c r="A7" s="2" t="str">
        <f aca="false">Clean!A7</f>
        <v>CL00006</v>
      </c>
      <c r="B7" s="24" t="n">
        <f aca="false">IF(Clean!B7="",1,0)</f>
        <v>0</v>
      </c>
      <c r="C7" s="24" t="n">
        <f aca="false">IF(Clean!C7="",1,0)</f>
        <v>0</v>
      </c>
      <c r="D7" s="24" t="n">
        <f aca="false">IF(Clean!D7="",1,0)</f>
        <v>0</v>
      </c>
      <c r="E7" s="24" t="n">
        <f aca="false">IF(Clean!E7="",1,0)</f>
        <v>0</v>
      </c>
      <c r="F7" s="24" t="n">
        <f aca="false">IF(Clean!F7="",1,0)</f>
        <v>0</v>
      </c>
      <c r="G7" s="24" t="n">
        <f aca="false">IF(Clean!G7="",1,0)</f>
        <v>0</v>
      </c>
      <c r="H7" s="24" t="n">
        <f aca="false">IF(Clean!H7="",1,0)</f>
        <v>0</v>
      </c>
      <c r="I7" s="24" t="n">
        <f aca="false">IF(Clean!I7="",1,0)</f>
        <v>0</v>
      </c>
      <c r="J7" s="24" t="n">
        <f aca="false">IF(Clean!J7="",1,0)</f>
        <v>0</v>
      </c>
      <c r="K7" s="24" t="n">
        <f aca="false">IF(Clean!K7="",1,0)</f>
        <v>0</v>
      </c>
      <c r="L7" s="24" t="n">
        <f aca="false">IF(Clean!L7="",1,0)</f>
        <v>0</v>
      </c>
      <c r="M7" s="24" t="n">
        <f aca="false">IF(Clean!M7="",1,0)</f>
        <v>1</v>
      </c>
      <c r="N7" s="24" t="n">
        <f aca="false">IF(Clean!N7="",1,0)</f>
        <v>0</v>
      </c>
      <c r="O7" s="24" t="n">
        <f aca="false">IF(Clean!O7="",1,0)</f>
        <v>0</v>
      </c>
      <c r="P7" s="24" t="n">
        <f aca="false">IF(Clean!P7="",1,0)</f>
        <v>0</v>
      </c>
      <c r="Q7" s="24" t="n">
        <f aca="false">IF(Clean!Q7="",1,0)</f>
        <v>0</v>
      </c>
      <c r="R7" s="24" t="n">
        <f aca="false">IF(Clean!R7="",1,0)</f>
        <v>0</v>
      </c>
      <c r="S7" s="24" t="n">
        <f aca="false">IF(Clean!S7="",1,0)</f>
        <v>0</v>
      </c>
      <c r="T7" s="24" t="n">
        <f aca="false">IF(Clean!T7="",1,0)</f>
        <v>0</v>
      </c>
      <c r="U7" s="24" t="n">
        <f aca="false">IF(Clean!U7="",1,0)</f>
        <v>0</v>
      </c>
      <c r="V7" s="24" t="n">
        <f aca="false">IF(Clean!V7="",1,0)</f>
        <v>0</v>
      </c>
      <c r="W7" s="25" t="n">
        <f aca="false">SUM(B7:V7)</f>
        <v>1</v>
      </c>
      <c r="X7" s="2" t="str">
        <f aca="false">IF(W7=0,"Complete","Incomplete")</f>
        <v>Incomplete</v>
      </c>
      <c r="Y7" s="26" t="n">
        <f aca="false">W7/21</f>
        <v>0.0476190476190476</v>
      </c>
      <c r="Z7" s="2" t="str">
        <f aca="false">IF(W7=21,"Ghost record",IF(W7&gt;=11,"Mostly empty",IF(W7=0,"Complete","Partial")))</f>
        <v>Partial</v>
      </c>
    </row>
    <row r="8" customFormat="false" ht="15" hidden="false" customHeight="false" outlineLevel="0" collapsed="false">
      <c r="A8" s="2" t="str">
        <f aca="false">Clean!A8</f>
        <v>CL00007</v>
      </c>
      <c r="B8" s="24" t="n">
        <f aca="false">IF(Clean!B8="",1,0)</f>
        <v>0</v>
      </c>
      <c r="C8" s="24" t="n">
        <f aca="false">IF(Clean!C8="",1,0)</f>
        <v>0</v>
      </c>
      <c r="D8" s="24" t="n">
        <f aca="false">IF(Clean!D8="",1,0)</f>
        <v>0</v>
      </c>
      <c r="E8" s="24" t="n">
        <f aca="false">IF(Clean!E8="",1,0)</f>
        <v>0</v>
      </c>
      <c r="F8" s="24" t="n">
        <f aca="false">IF(Clean!F8="",1,0)</f>
        <v>0</v>
      </c>
      <c r="G8" s="24" t="n">
        <f aca="false">IF(Clean!G8="",1,0)</f>
        <v>0</v>
      </c>
      <c r="H8" s="24" t="n">
        <f aca="false">IF(Clean!H8="",1,0)</f>
        <v>0</v>
      </c>
      <c r="I8" s="24" t="n">
        <f aca="false">IF(Clean!I8="",1,0)</f>
        <v>0</v>
      </c>
      <c r="J8" s="24" t="n">
        <f aca="false">IF(Clean!J8="",1,0)</f>
        <v>0</v>
      </c>
      <c r="K8" s="24" t="n">
        <f aca="false">IF(Clean!K8="",1,0)</f>
        <v>0</v>
      </c>
      <c r="L8" s="24" t="n">
        <f aca="false">IF(Clean!L8="",1,0)</f>
        <v>0</v>
      </c>
      <c r="M8" s="24" t="n">
        <f aca="false">IF(Clean!M8="",1,0)</f>
        <v>0</v>
      </c>
      <c r="N8" s="24" t="n">
        <f aca="false">IF(Clean!N8="",1,0)</f>
        <v>0</v>
      </c>
      <c r="O8" s="24" t="n">
        <f aca="false">IF(Clean!O8="",1,0)</f>
        <v>0</v>
      </c>
      <c r="P8" s="24" t="n">
        <f aca="false">IF(Clean!P8="",1,0)</f>
        <v>0</v>
      </c>
      <c r="Q8" s="24" t="n">
        <f aca="false">IF(Clean!Q8="",1,0)</f>
        <v>0</v>
      </c>
      <c r="R8" s="24" t="n">
        <f aca="false">IF(Clean!R8="",1,0)</f>
        <v>0</v>
      </c>
      <c r="S8" s="24" t="n">
        <f aca="false">IF(Clean!S8="",1,0)</f>
        <v>1</v>
      </c>
      <c r="T8" s="24" t="n">
        <f aca="false">IF(Clean!T8="",1,0)</f>
        <v>1</v>
      </c>
      <c r="U8" s="24" t="n">
        <f aca="false">IF(Clean!U8="",1,0)</f>
        <v>0</v>
      </c>
      <c r="V8" s="24" t="n">
        <f aca="false">IF(Clean!V8="",1,0)</f>
        <v>1</v>
      </c>
      <c r="W8" s="25" t="n">
        <f aca="false">SUM(B8:V8)</f>
        <v>3</v>
      </c>
      <c r="X8" s="2" t="str">
        <f aca="false">IF(W8=0,"Complete","Incomplete")</f>
        <v>Incomplete</v>
      </c>
      <c r="Y8" s="26" t="n">
        <f aca="false">W8/21</f>
        <v>0.142857142857143</v>
      </c>
      <c r="Z8" s="2" t="str">
        <f aca="false">IF(W8=21,"Ghost record",IF(W8&gt;=11,"Mostly empty",IF(W8=0,"Complete","Partial")))</f>
        <v>Partial</v>
      </c>
    </row>
    <row r="9" customFormat="false" ht="15" hidden="false" customHeight="false" outlineLevel="0" collapsed="false">
      <c r="A9" s="2" t="str">
        <f aca="false">Clean!A9</f>
        <v>CL00008</v>
      </c>
      <c r="B9" s="24" t="n">
        <f aca="false">IF(Clean!B9="",1,0)</f>
        <v>0</v>
      </c>
      <c r="C9" s="24" t="n">
        <f aca="false">IF(Clean!C9="",1,0)</f>
        <v>0</v>
      </c>
      <c r="D9" s="24" t="n">
        <f aca="false">IF(Clean!D9="",1,0)</f>
        <v>0</v>
      </c>
      <c r="E9" s="24" t="n">
        <f aca="false">IF(Clean!E9="",1,0)</f>
        <v>0</v>
      </c>
      <c r="F9" s="24" t="n">
        <f aca="false">IF(Clean!F9="",1,0)</f>
        <v>0</v>
      </c>
      <c r="G9" s="24" t="n">
        <f aca="false">IF(Clean!G9="",1,0)</f>
        <v>0</v>
      </c>
      <c r="H9" s="24" t="n">
        <f aca="false">IF(Clean!H9="",1,0)</f>
        <v>0</v>
      </c>
      <c r="I9" s="24" t="n">
        <f aca="false">IF(Clean!I9="",1,0)</f>
        <v>0</v>
      </c>
      <c r="J9" s="24" t="n">
        <f aca="false">IF(Clean!J9="",1,0)</f>
        <v>0</v>
      </c>
      <c r="K9" s="24" t="n">
        <f aca="false">IF(Clean!K9="",1,0)</f>
        <v>0</v>
      </c>
      <c r="L9" s="24" t="n">
        <f aca="false">IF(Clean!L9="",1,0)</f>
        <v>0</v>
      </c>
      <c r="M9" s="24" t="n">
        <f aca="false">IF(Clean!M9="",1,0)</f>
        <v>0</v>
      </c>
      <c r="N9" s="24" t="n">
        <f aca="false">IF(Clean!N9="",1,0)</f>
        <v>0</v>
      </c>
      <c r="O9" s="24" t="n">
        <f aca="false">IF(Clean!O9="",1,0)</f>
        <v>0</v>
      </c>
      <c r="P9" s="24" t="n">
        <f aca="false">IF(Clean!P9="",1,0)</f>
        <v>0</v>
      </c>
      <c r="Q9" s="24" t="n">
        <f aca="false">IF(Clean!Q9="",1,0)</f>
        <v>0</v>
      </c>
      <c r="R9" s="24" t="n">
        <f aca="false">IF(Clean!R9="",1,0)</f>
        <v>0</v>
      </c>
      <c r="S9" s="24" t="n">
        <f aca="false">IF(Clean!S9="",1,0)</f>
        <v>0</v>
      </c>
      <c r="T9" s="24" t="n">
        <f aca="false">IF(Clean!T9="",1,0)</f>
        <v>0</v>
      </c>
      <c r="U9" s="24" t="n">
        <f aca="false">IF(Clean!U9="",1,0)</f>
        <v>0</v>
      </c>
      <c r="V9" s="24" t="n">
        <f aca="false">IF(Clean!V9="",1,0)</f>
        <v>0</v>
      </c>
      <c r="W9" s="25" t="n">
        <f aca="false">SUM(B9:V9)</f>
        <v>0</v>
      </c>
      <c r="X9" s="2" t="str">
        <f aca="false">IF(W9=0,"Complete","Incomplete")</f>
        <v>Complete</v>
      </c>
      <c r="Y9" s="26" t="n">
        <f aca="false">W9/21</f>
        <v>0</v>
      </c>
      <c r="Z9" s="2" t="str">
        <f aca="false">IF(W9=21,"Ghost record",IF(W9&gt;=11,"Mostly empty",IF(W9=0,"Complete","Partial")))</f>
        <v>Complete</v>
      </c>
    </row>
    <row r="10" customFormat="false" ht="15" hidden="false" customHeight="false" outlineLevel="0" collapsed="false">
      <c r="A10" s="2" t="str">
        <f aca="false">Clean!A10</f>
        <v>CL00009</v>
      </c>
      <c r="B10" s="24" t="n">
        <f aca="false">IF(Clean!B10="",1,0)</f>
        <v>0</v>
      </c>
      <c r="C10" s="24" t="n">
        <f aca="false">IF(Clean!C10="",1,0)</f>
        <v>0</v>
      </c>
      <c r="D10" s="24" t="n">
        <f aca="false">IF(Clean!D10="",1,0)</f>
        <v>0</v>
      </c>
      <c r="E10" s="24" t="n">
        <f aca="false">IF(Clean!E10="",1,0)</f>
        <v>0</v>
      </c>
      <c r="F10" s="24" t="n">
        <f aca="false">IF(Clean!F10="",1,0)</f>
        <v>1</v>
      </c>
      <c r="G10" s="24" t="n">
        <f aca="false">IF(Clean!G10="",1,0)</f>
        <v>0</v>
      </c>
      <c r="H10" s="24" t="n">
        <f aca="false">IF(Clean!H10="",1,0)</f>
        <v>0</v>
      </c>
      <c r="I10" s="24" t="n">
        <f aca="false">IF(Clean!I10="",1,0)</f>
        <v>0</v>
      </c>
      <c r="J10" s="24" t="n">
        <f aca="false">IF(Clean!J10="",1,0)</f>
        <v>0</v>
      </c>
      <c r="K10" s="24" t="n">
        <f aca="false">IF(Clean!K10="",1,0)</f>
        <v>0</v>
      </c>
      <c r="L10" s="24" t="n">
        <f aca="false">IF(Clean!L10="",1,0)</f>
        <v>0</v>
      </c>
      <c r="M10" s="24" t="n">
        <f aca="false">IF(Clean!M10="",1,0)</f>
        <v>0</v>
      </c>
      <c r="N10" s="24" t="n">
        <f aca="false">IF(Clean!N10="",1,0)</f>
        <v>0</v>
      </c>
      <c r="O10" s="24" t="n">
        <f aca="false">IF(Clean!O10="",1,0)</f>
        <v>0</v>
      </c>
      <c r="P10" s="24" t="n">
        <f aca="false">IF(Clean!P10="",1,0)</f>
        <v>0</v>
      </c>
      <c r="Q10" s="24" t="n">
        <f aca="false">IF(Clean!Q10="",1,0)</f>
        <v>0</v>
      </c>
      <c r="R10" s="24" t="n">
        <f aca="false">IF(Clean!R10="",1,0)</f>
        <v>0</v>
      </c>
      <c r="S10" s="24" t="n">
        <f aca="false">IF(Clean!S10="",1,0)</f>
        <v>0</v>
      </c>
      <c r="T10" s="24" t="n">
        <f aca="false">IF(Clean!T10="",1,0)</f>
        <v>0</v>
      </c>
      <c r="U10" s="24" t="n">
        <f aca="false">IF(Clean!U10="",1,0)</f>
        <v>0</v>
      </c>
      <c r="V10" s="24" t="n">
        <f aca="false">IF(Clean!V10="",1,0)</f>
        <v>0</v>
      </c>
      <c r="W10" s="25" t="n">
        <f aca="false">SUM(B10:V10)</f>
        <v>1</v>
      </c>
      <c r="X10" s="2" t="str">
        <f aca="false">IF(W10=0,"Complete","Incomplete")</f>
        <v>Incomplete</v>
      </c>
      <c r="Y10" s="26" t="n">
        <f aca="false">W10/21</f>
        <v>0.0476190476190476</v>
      </c>
      <c r="Z10" s="2" t="str">
        <f aca="false">IF(W10=21,"Ghost record",IF(W10&gt;=11,"Mostly empty",IF(W10=0,"Complete","Partial")))</f>
        <v>Partial</v>
      </c>
    </row>
    <row r="11" customFormat="false" ht="15" hidden="false" customHeight="false" outlineLevel="0" collapsed="false">
      <c r="A11" s="2" t="str">
        <f aca="false">Clean!A11</f>
        <v>CL00010</v>
      </c>
      <c r="B11" s="24" t="n">
        <f aca="false">IF(Clean!B11="",1,0)</f>
        <v>0</v>
      </c>
      <c r="C11" s="24" t="n">
        <f aca="false">IF(Clean!C11="",1,0)</f>
        <v>0</v>
      </c>
      <c r="D11" s="24" t="n">
        <f aca="false">IF(Clean!D11="",1,0)</f>
        <v>0</v>
      </c>
      <c r="E11" s="24" t="n">
        <f aca="false">IF(Clean!E11="",1,0)</f>
        <v>0</v>
      </c>
      <c r="F11" s="24" t="n">
        <f aca="false">IF(Clean!F11="",1,0)</f>
        <v>0</v>
      </c>
      <c r="G11" s="24" t="n">
        <f aca="false">IF(Clean!G11="",1,0)</f>
        <v>0</v>
      </c>
      <c r="H11" s="24" t="n">
        <f aca="false">IF(Clean!H11="",1,0)</f>
        <v>0</v>
      </c>
      <c r="I11" s="24" t="n">
        <f aca="false">IF(Clean!I11="",1,0)</f>
        <v>0</v>
      </c>
      <c r="J11" s="24" t="n">
        <f aca="false">IF(Clean!J11="",1,0)</f>
        <v>0</v>
      </c>
      <c r="K11" s="24" t="n">
        <f aca="false">IF(Clean!K11="",1,0)</f>
        <v>0</v>
      </c>
      <c r="L11" s="24" t="n">
        <f aca="false">IF(Clean!L11="",1,0)</f>
        <v>0</v>
      </c>
      <c r="M11" s="24" t="n">
        <f aca="false">IF(Clean!M11="",1,0)</f>
        <v>0</v>
      </c>
      <c r="N11" s="24" t="n">
        <f aca="false">IF(Clean!N11="",1,0)</f>
        <v>0</v>
      </c>
      <c r="O11" s="24" t="n">
        <f aca="false">IF(Clean!O11="",1,0)</f>
        <v>0</v>
      </c>
      <c r="P11" s="24" t="n">
        <f aca="false">IF(Clean!P11="",1,0)</f>
        <v>0</v>
      </c>
      <c r="Q11" s="24" t="n">
        <f aca="false">IF(Clean!Q11="",1,0)</f>
        <v>0</v>
      </c>
      <c r="R11" s="24" t="n">
        <f aca="false">IF(Clean!R11="",1,0)</f>
        <v>0</v>
      </c>
      <c r="S11" s="24" t="n">
        <f aca="false">IF(Clean!S11="",1,0)</f>
        <v>0</v>
      </c>
      <c r="T11" s="24" t="n">
        <f aca="false">IF(Clean!T11="",1,0)</f>
        <v>0</v>
      </c>
      <c r="U11" s="24" t="n">
        <f aca="false">IF(Clean!U11="",1,0)</f>
        <v>0</v>
      </c>
      <c r="V11" s="24" t="n">
        <f aca="false">IF(Clean!V11="",1,0)</f>
        <v>1</v>
      </c>
      <c r="W11" s="25" t="n">
        <f aca="false">SUM(B11:V11)</f>
        <v>1</v>
      </c>
      <c r="X11" s="2" t="str">
        <f aca="false">IF(W11=0,"Complete","Incomplete")</f>
        <v>Incomplete</v>
      </c>
      <c r="Y11" s="26" t="n">
        <f aca="false">W11/21</f>
        <v>0.0476190476190476</v>
      </c>
      <c r="Z11" s="2" t="str">
        <f aca="false">IF(W11=21,"Ghost record",IF(W11&gt;=11,"Mostly empty",IF(W11=0,"Complete","Partial")))</f>
        <v>Partial</v>
      </c>
    </row>
    <row r="12" customFormat="false" ht="15" hidden="false" customHeight="false" outlineLevel="0" collapsed="false">
      <c r="A12" s="2" t="str">
        <f aca="false">Clean!A12</f>
        <v>CL00011</v>
      </c>
      <c r="B12" s="24" t="n">
        <f aca="false">IF(Clean!B12="",1,0)</f>
        <v>0</v>
      </c>
      <c r="C12" s="24" t="n">
        <f aca="false">IF(Clean!C12="",1,0)</f>
        <v>0</v>
      </c>
      <c r="D12" s="24" t="n">
        <f aca="false">IF(Clean!D12="",1,0)</f>
        <v>0</v>
      </c>
      <c r="E12" s="24" t="n">
        <f aca="false">IF(Clean!E12="",1,0)</f>
        <v>0</v>
      </c>
      <c r="F12" s="24" t="n">
        <f aca="false">IF(Clean!F12="",1,0)</f>
        <v>0</v>
      </c>
      <c r="G12" s="24" t="n">
        <f aca="false">IF(Clean!G12="",1,0)</f>
        <v>0</v>
      </c>
      <c r="H12" s="24" t="n">
        <f aca="false">IF(Clean!H12="",1,0)</f>
        <v>0</v>
      </c>
      <c r="I12" s="24" t="n">
        <f aca="false">IF(Clean!I12="",1,0)</f>
        <v>0</v>
      </c>
      <c r="J12" s="24" t="n">
        <f aca="false">IF(Clean!J12="",1,0)</f>
        <v>0</v>
      </c>
      <c r="K12" s="24" t="n">
        <f aca="false">IF(Clean!K12="",1,0)</f>
        <v>0</v>
      </c>
      <c r="L12" s="24" t="n">
        <f aca="false">IF(Clean!L12="",1,0)</f>
        <v>0</v>
      </c>
      <c r="M12" s="24" t="n">
        <f aca="false">IF(Clean!M12="",1,0)</f>
        <v>0</v>
      </c>
      <c r="N12" s="24" t="n">
        <f aca="false">IF(Clean!N12="",1,0)</f>
        <v>0</v>
      </c>
      <c r="O12" s="24" t="n">
        <f aca="false">IF(Clean!O12="",1,0)</f>
        <v>0</v>
      </c>
      <c r="P12" s="24" t="n">
        <f aca="false">IF(Clean!P12="",1,0)</f>
        <v>0</v>
      </c>
      <c r="Q12" s="24" t="n">
        <f aca="false">IF(Clean!Q12="",1,0)</f>
        <v>0</v>
      </c>
      <c r="R12" s="24" t="n">
        <f aca="false">IF(Clean!R12="",1,0)</f>
        <v>0</v>
      </c>
      <c r="S12" s="24" t="n">
        <f aca="false">IF(Clean!S12="",1,0)</f>
        <v>0</v>
      </c>
      <c r="T12" s="24" t="n">
        <f aca="false">IF(Clean!T12="",1,0)</f>
        <v>0</v>
      </c>
      <c r="U12" s="24" t="n">
        <f aca="false">IF(Clean!U12="",1,0)</f>
        <v>0</v>
      </c>
      <c r="V12" s="24" t="n">
        <f aca="false">IF(Clean!V12="",1,0)</f>
        <v>0</v>
      </c>
      <c r="W12" s="25" t="n">
        <f aca="false">SUM(B12:V12)</f>
        <v>0</v>
      </c>
      <c r="X12" s="2" t="str">
        <f aca="false">IF(W12=0,"Complete","Incomplete")</f>
        <v>Complete</v>
      </c>
      <c r="Y12" s="26" t="n">
        <f aca="false">W12/21</f>
        <v>0</v>
      </c>
      <c r="Z12" s="2" t="str">
        <f aca="false">IF(W12=21,"Ghost record",IF(W12&gt;=11,"Mostly empty",IF(W12=0,"Complete","Partial")))</f>
        <v>Complete</v>
      </c>
    </row>
    <row r="13" customFormat="false" ht="15" hidden="false" customHeight="false" outlineLevel="0" collapsed="false">
      <c r="A13" s="2" t="str">
        <f aca="false">Clean!A13</f>
        <v>CL00012</v>
      </c>
      <c r="B13" s="24" t="n">
        <f aca="false">IF(Clean!B13="",1,0)</f>
        <v>0</v>
      </c>
      <c r="C13" s="24" t="n">
        <f aca="false">IF(Clean!C13="",1,0)</f>
        <v>0</v>
      </c>
      <c r="D13" s="24" t="n">
        <f aca="false">IF(Clean!D13="",1,0)</f>
        <v>0</v>
      </c>
      <c r="E13" s="24" t="n">
        <f aca="false">IF(Clean!E13="",1,0)</f>
        <v>0</v>
      </c>
      <c r="F13" s="24" t="n">
        <f aca="false">IF(Clean!F13="",1,0)</f>
        <v>0</v>
      </c>
      <c r="G13" s="24" t="n">
        <f aca="false">IF(Clean!G13="",1,0)</f>
        <v>0</v>
      </c>
      <c r="H13" s="24" t="n">
        <f aca="false">IF(Clean!H13="",1,0)</f>
        <v>0</v>
      </c>
      <c r="I13" s="24" t="n">
        <f aca="false">IF(Clean!I13="",1,0)</f>
        <v>0</v>
      </c>
      <c r="J13" s="24" t="n">
        <f aca="false">IF(Clean!J13="",1,0)</f>
        <v>0</v>
      </c>
      <c r="K13" s="24" t="n">
        <f aca="false">IF(Clean!K13="",1,0)</f>
        <v>0</v>
      </c>
      <c r="L13" s="24" t="n">
        <f aca="false">IF(Clean!L13="",1,0)</f>
        <v>1</v>
      </c>
      <c r="M13" s="24" t="n">
        <f aca="false">IF(Clean!M13="",1,0)</f>
        <v>0</v>
      </c>
      <c r="N13" s="24" t="n">
        <f aca="false">IF(Clean!N13="",1,0)</f>
        <v>0</v>
      </c>
      <c r="O13" s="24" t="n">
        <f aca="false">IF(Clean!O13="",1,0)</f>
        <v>0</v>
      </c>
      <c r="P13" s="24" t="n">
        <f aca="false">IF(Clean!P13="",1,0)</f>
        <v>0</v>
      </c>
      <c r="Q13" s="24" t="n">
        <f aca="false">IF(Clean!Q13="",1,0)</f>
        <v>0</v>
      </c>
      <c r="R13" s="24" t="n">
        <f aca="false">IF(Clean!R13="",1,0)</f>
        <v>0</v>
      </c>
      <c r="S13" s="24" t="n">
        <f aca="false">IF(Clean!S13="",1,0)</f>
        <v>0</v>
      </c>
      <c r="T13" s="24" t="n">
        <f aca="false">IF(Clean!T13="",1,0)</f>
        <v>0</v>
      </c>
      <c r="U13" s="24" t="n">
        <f aca="false">IF(Clean!U13="",1,0)</f>
        <v>0</v>
      </c>
      <c r="V13" s="24" t="n">
        <f aca="false">IF(Clean!V13="",1,0)</f>
        <v>0</v>
      </c>
      <c r="W13" s="25" t="n">
        <f aca="false">SUM(B13:V13)</f>
        <v>1</v>
      </c>
      <c r="X13" s="2" t="str">
        <f aca="false">IF(W13=0,"Complete","Incomplete")</f>
        <v>Incomplete</v>
      </c>
      <c r="Y13" s="26" t="n">
        <f aca="false">W13/21</f>
        <v>0.0476190476190476</v>
      </c>
      <c r="Z13" s="2" t="str">
        <f aca="false">IF(W13=21,"Ghost record",IF(W13&gt;=11,"Mostly empty",IF(W13=0,"Complete","Partial")))</f>
        <v>Partial</v>
      </c>
    </row>
    <row r="14" customFormat="false" ht="15" hidden="false" customHeight="false" outlineLevel="0" collapsed="false">
      <c r="A14" s="2" t="str">
        <f aca="false">Clean!A14</f>
        <v>CL00013</v>
      </c>
      <c r="B14" s="24" t="n">
        <f aca="false">IF(Clean!B14="",1,0)</f>
        <v>1</v>
      </c>
      <c r="C14" s="24" t="n">
        <f aca="false">IF(Clean!C14="",1,0)</f>
        <v>0</v>
      </c>
      <c r="D14" s="24" t="n">
        <f aca="false">IF(Clean!D14="",1,0)</f>
        <v>0</v>
      </c>
      <c r="E14" s="24" t="n">
        <f aca="false">IF(Clean!E14="",1,0)</f>
        <v>0</v>
      </c>
      <c r="F14" s="24" t="n">
        <f aca="false">IF(Clean!F14="",1,0)</f>
        <v>0</v>
      </c>
      <c r="G14" s="24" t="n">
        <f aca="false">IF(Clean!G14="",1,0)</f>
        <v>0</v>
      </c>
      <c r="H14" s="24" t="n">
        <f aca="false">IF(Clean!H14="",1,0)</f>
        <v>0</v>
      </c>
      <c r="I14" s="24" t="n">
        <f aca="false">IF(Clean!I14="",1,0)</f>
        <v>0</v>
      </c>
      <c r="J14" s="24" t="n">
        <f aca="false">IF(Clean!J14="",1,0)</f>
        <v>0</v>
      </c>
      <c r="K14" s="24" t="n">
        <f aca="false">IF(Clean!K14="",1,0)</f>
        <v>0</v>
      </c>
      <c r="L14" s="24" t="n">
        <f aca="false">IF(Clean!L14="",1,0)</f>
        <v>0</v>
      </c>
      <c r="M14" s="24" t="n">
        <f aca="false">IF(Clean!M14="",1,0)</f>
        <v>0</v>
      </c>
      <c r="N14" s="24" t="n">
        <f aca="false">IF(Clean!N14="",1,0)</f>
        <v>0</v>
      </c>
      <c r="O14" s="24" t="n">
        <f aca="false">IF(Clean!O14="",1,0)</f>
        <v>0</v>
      </c>
      <c r="P14" s="24" t="n">
        <f aca="false">IF(Clean!P14="",1,0)</f>
        <v>0</v>
      </c>
      <c r="Q14" s="24" t="n">
        <f aca="false">IF(Clean!Q14="",1,0)</f>
        <v>0</v>
      </c>
      <c r="R14" s="24" t="n">
        <f aca="false">IF(Clean!R14="",1,0)</f>
        <v>0</v>
      </c>
      <c r="S14" s="24" t="n">
        <f aca="false">IF(Clean!S14="",1,0)</f>
        <v>0</v>
      </c>
      <c r="T14" s="24" t="n">
        <f aca="false">IF(Clean!T14="",1,0)</f>
        <v>0</v>
      </c>
      <c r="U14" s="24" t="n">
        <f aca="false">IF(Clean!U14="",1,0)</f>
        <v>0</v>
      </c>
      <c r="V14" s="24" t="n">
        <f aca="false">IF(Clean!V14="",1,0)</f>
        <v>0</v>
      </c>
      <c r="W14" s="25" t="n">
        <f aca="false">SUM(B14:V14)</f>
        <v>1</v>
      </c>
      <c r="X14" s="2" t="str">
        <f aca="false">IF(W14=0,"Complete","Incomplete")</f>
        <v>Incomplete</v>
      </c>
      <c r="Y14" s="26" t="n">
        <f aca="false">W14/21</f>
        <v>0.0476190476190476</v>
      </c>
      <c r="Z14" s="2" t="str">
        <f aca="false">IF(W14=21,"Ghost record",IF(W14&gt;=11,"Mostly empty",IF(W14=0,"Complete","Partial")))</f>
        <v>Partial</v>
      </c>
    </row>
    <row r="15" customFormat="false" ht="15" hidden="false" customHeight="false" outlineLevel="0" collapsed="false">
      <c r="A15" s="2" t="str">
        <f aca="false">Clean!A15</f>
        <v>CL00014</v>
      </c>
      <c r="B15" s="24" t="n">
        <f aca="false">IF(Clean!B15="",1,0)</f>
        <v>1</v>
      </c>
      <c r="C15" s="24" t="n">
        <f aca="false">IF(Clean!C15="",1,0)</f>
        <v>0</v>
      </c>
      <c r="D15" s="24" t="n">
        <f aca="false">IF(Clean!D15="",1,0)</f>
        <v>0</v>
      </c>
      <c r="E15" s="24" t="n">
        <f aca="false">IF(Clean!E15="",1,0)</f>
        <v>0</v>
      </c>
      <c r="F15" s="24" t="n">
        <f aca="false">IF(Clean!F15="",1,0)</f>
        <v>0</v>
      </c>
      <c r="G15" s="24" t="n">
        <f aca="false">IF(Clean!G15="",1,0)</f>
        <v>0</v>
      </c>
      <c r="H15" s="24" t="n">
        <f aca="false">IF(Clean!H15="",1,0)</f>
        <v>0</v>
      </c>
      <c r="I15" s="24" t="n">
        <f aca="false">IF(Clean!I15="",1,0)</f>
        <v>0</v>
      </c>
      <c r="J15" s="24" t="n">
        <f aca="false">IF(Clean!J15="",1,0)</f>
        <v>0</v>
      </c>
      <c r="K15" s="24" t="n">
        <f aca="false">IF(Clean!K15="",1,0)</f>
        <v>0</v>
      </c>
      <c r="L15" s="24" t="n">
        <f aca="false">IF(Clean!L15="",1,0)</f>
        <v>0</v>
      </c>
      <c r="M15" s="24" t="n">
        <f aca="false">IF(Clean!M15="",1,0)</f>
        <v>0</v>
      </c>
      <c r="N15" s="24" t="n">
        <f aca="false">IF(Clean!N15="",1,0)</f>
        <v>0</v>
      </c>
      <c r="O15" s="24" t="n">
        <f aca="false">IF(Clean!O15="",1,0)</f>
        <v>0</v>
      </c>
      <c r="P15" s="24" t="n">
        <f aca="false">IF(Clean!P15="",1,0)</f>
        <v>0</v>
      </c>
      <c r="Q15" s="24" t="n">
        <f aca="false">IF(Clean!Q15="",1,0)</f>
        <v>0</v>
      </c>
      <c r="R15" s="24" t="n">
        <f aca="false">IF(Clean!R15="",1,0)</f>
        <v>0</v>
      </c>
      <c r="S15" s="24" t="n">
        <f aca="false">IF(Clean!S15="",1,0)</f>
        <v>0</v>
      </c>
      <c r="T15" s="24" t="n">
        <f aca="false">IF(Clean!T15="",1,0)</f>
        <v>0</v>
      </c>
      <c r="U15" s="24" t="n">
        <f aca="false">IF(Clean!U15="",1,0)</f>
        <v>0</v>
      </c>
      <c r="V15" s="24" t="n">
        <f aca="false">IF(Clean!V15="",1,0)</f>
        <v>0</v>
      </c>
      <c r="W15" s="25" t="n">
        <f aca="false">SUM(B15:V15)</f>
        <v>1</v>
      </c>
      <c r="X15" s="2" t="str">
        <f aca="false">IF(W15=0,"Complete","Incomplete")</f>
        <v>Incomplete</v>
      </c>
      <c r="Y15" s="26" t="n">
        <f aca="false">W15/21</f>
        <v>0.0476190476190476</v>
      </c>
      <c r="Z15" s="2" t="str">
        <f aca="false">IF(W15=21,"Ghost record",IF(W15&gt;=11,"Mostly empty",IF(W15=0,"Complete","Partial")))</f>
        <v>Partial</v>
      </c>
    </row>
    <row r="16" customFormat="false" ht="15" hidden="false" customHeight="false" outlineLevel="0" collapsed="false">
      <c r="A16" s="2" t="str">
        <f aca="false">Clean!A16</f>
        <v>CL00015</v>
      </c>
      <c r="B16" s="24" t="n">
        <f aca="false">IF(Clean!B16="",1,0)</f>
        <v>0</v>
      </c>
      <c r="C16" s="24" t="n">
        <f aca="false">IF(Clean!C16="",1,0)</f>
        <v>0</v>
      </c>
      <c r="D16" s="24" t="n">
        <f aca="false">IF(Clean!D16="",1,0)</f>
        <v>0</v>
      </c>
      <c r="E16" s="24" t="n">
        <f aca="false">IF(Clean!E16="",1,0)</f>
        <v>0</v>
      </c>
      <c r="F16" s="24" t="n">
        <f aca="false">IF(Clean!F16="",1,0)</f>
        <v>0</v>
      </c>
      <c r="G16" s="24" t="n">
        <f aca="false">IF(Clean!G16="",1,0)</f>
        <v>0</v>
      </c>
      <c r="H16" s="24" t="n">
        <f aca="false">IF(Clean!H16="",1,0)</f>
        <v>0</v>
      </c>
      <c r="I16" s="24" t="n">
        <f aca="false">IF(Clean!I16="",1,0)</f>
        <v>0</v>
      </c>
      <c r="J16" s="24" t="n">
        <f aca="false">IF(Clean!J16="",1,0)</f>
        <v>0</v>
      </c>
      <c r="K16" s="24" t="n">
        <f aca="false">IF(Clean!K16="",1,0)</f>
        <v>0</v>
      </c>
      <c r="L16" s="24" t="n">
        <f aca="false">IF(Clean!L16="",1,0)</f>
        <v>0</v>
      </c>
      <c r="M16" s="24" t="n">
        <f aca="false">IF(Clean!M16="",1,0)</f>
        <v>0</v>
      </c>
      <c r="N16" s="24" t="n">
        <f aca="false">IF(Clean!N16="",1,0)</f>
        <v>0</v>
      </c>
      <c r="O16" s="24" t="n">
        <f aca="false">IF(Clean!O16="",1,0)</f>
        <v>0</v>
      </c>
      <c r="P16" s="24" t="n">
        <f aca="false">IF(Clean!P16="",1,0)</f>
        <v>0</v>
      </c>
      <c r="Q16" s="24" t="n">
        <f aca="false">IF(Clean!Q16="",1,0)</f>
        <v>0</v>
      </c>
      <c r="R16" s="24" t="n">
        <f aca="false">IF(Clean!R16="",1,0)</f>
        <v>0</v>
      </c>
      <c r="S16" s="24" t="n">
        <f aca="false">IF(Clean!S16="",1,0)</f>
        <v>1</v>
      </c>
      <c r="T16" s="24" t="n">
        <f aca="false">IF(Clean!T16="",1,0)</f>
        <v>1</v>
      </c>
      <c r="U16" s="24" t="n">
        <f aca="false">IF(Clean!U16="",1,0)</f>
        <v>0</v>
      </c>
      <c r="V16" s="24" t="n">
        <f aca="false">IF(Clean!V16="",1,0)</f>
        <v>0</v>
      </c>
      <c r="W16" s="25" t="n">
        <f aca="false">SUM(B16:V16)</f>
        <v>2</v>
      </c>
      <c r="X16" s="2" t="str">
        <f aca="false">IF(W16=0,"Complete","Incomplete")</f>
        <v>Incomplete</v>
      </c>
      <c r="Y16" s="26" t="n">
        <f aca="false">W16/21</f>
        <v>0.0952380952380952</v>
      </c>
      <c r="Z16" s="2" t="str">
        <f aca="false">IF(W16=21,"Ghost record",IF(W16&gt;=11,"Mostly empty",IF(W16=0,"Complete","Partial")))</f>
        <v>Partial</v>
      </c>
    </row>
    <row r="17" customFormat="false" ht="15" hidden="false" customHeight="false" outlineLevel="0" collapsed="false">
      <c r="A17" s="2" t="str">
        <f aca="false">Clean!A17</f>
        <v>CL00016</v>
      </c>
      <c r="B17" s="24" t="n">
        <f aca="false">IF(Clean!B17="",1,0)</f>
        <v>0</v>
      </c>
      <c r="C17" s="24" t="n">
        <f aca="false">IF(Clean!C17="",1,0)</f>
        <v>0</v>
      </c>
      <c r="D17" s="24" t="n">
        <f aca="false">IF(Clean!D17="",1,0)</f>
        <v>0</v>
      </c>
      <c r="E17" s="24" t="n">
        <f aca="false">IF(Clean!E17="",1,0)</f>
        <v>0</v>
      </c>
      <c r="F17" s="24" t="n">
        <f aca="false">IF(Clean!F17="",1,0)</f>
        <v>0</v>
      </c>
      <c r="G17" s="24" t="n">
        <f aca="false">IF(Clean!G17="",1,0)</f>
        <v>1</v>
      </c>
      <c r="H17" s="24" t="n">
        <f aca="false">IF(Clean!H17="",1,0)</f>
        <v>0</v>
      </c>
      <c r="I17" s="24" t="n">
        <f aca="false">IF(Clean!I17="",1,0)</f>
        <v>0</v>
      </c>
      <c r="J17" s="24" t="n">
        <f aca="false">IF(Clean!J17="",1,0)</f>
        <v>0</v>
      </c>
      <c r="K17" s="24" t="n">
        <f aca="false">IF(Clean!K17="",1,0)</f>
        <v>0</v>
      </c>
      <c r="L17" s="24" t="n">
        <f aca="false">IF(Clean!L17="",1,0)</f>
        <v>0</v>
      </c>
      <c r="M17" s="24" t="n">
        <f aca="false">IF(Clean!M17="",1,0)</f>
        <v>0</v>
      </c>
      <c r="N17" s="24" t="n">
        <f aca="false">IF(Clean!N17="",1,0)</f>
        <v>0</v>
      </c>
      <c r="O17" s="24" t="n">
        <f aca="false">IF(Clean!O17="",1,0)</f>
        <v>0</v>
      </c>
      <c r="P17" s="24" t="n">
        <f aca="false">IF(Clean!P17="",1,0)</f>
        <v>0</v>
      </c>
      <c r="Q17" s="24" t="n">
        <f aca="false">IF(Clean!Q17="",1,0)</f>
        <v>0</v>
      </c>
      <c r="R17" s="24" t="n">
        <f aca="false">IF(Clean!R17="",1,0)</f>
        <v>0</v>
      </c>
      <c r="S17" s="24" t="n">
        <f aca="false">IF(Clean!S17="",1,0)</f>
        <v>0</v>
      </c>
      <c r="T17" s="24" t="n">
        <f aca="false">IF(Clean!T17="",1,0)</f>
        <v>0</v>
      </c>
      <c r="U17" s="24" t="n">
        <f aca="false">IF(Clean!U17="",1,0)</f>
        <v>0</v>
      </c>
      <c r="V17" s="24" t="n">
        <f aca="false">IF(Clean!V17="",1,0)</f>
        <v>0</v>
      </c>
      <c r="W17" s="25" t="n">
        <f aca="false">SUM(B17:V17)</f>
        <v>1</v>
      </c>
      <c r="X17" s="2" t="str">
        <f aca="false">IF(W17=0,"Complete","Incomplete")</f>
        <v>Incomplete</v>
      </c>
      <c r="Y17" s="26" t="n">
        <f aca="false">W17/21</f>
        <v>0.0476190476190476</v>
      </c>
      <c r="Z17" s="2" t="str">
        <f aca="false">IF(W17=21,"Ghost record",IF(W17&gt;=11,"Mostly empty",IF(W17=0,"Complete","Partial")))</f>
        <v>Partial</v>
      </c>
    </row>
    <row r="18" customFormat="false" ht="15" hidden="false" customHeight="false" outlineLevel="0" collapsed="false">
      <c r="A18" s="2" t="str">
        <f aca="false">Clean!A18</f>
        <v>CL00017</v>
      </c>
      <c r="B18" s="24" t="n">
        <f aca="false">IF(Clean!B18="",1,0)</f>
        <v>0</v>
      </c>
      <c r="C18" s="24" t="n">
        <f aca="false">IF(Clean!C18="",1,0)</f>
        <v>0</v>
      </c>
      <c r="D18" s="24" t="n">
        <f aca="false">IF(Clean!D18="",1,0)</f>
        <v>0</v>
      </c>
      <c r="E18" s="24" t="n">
        <f aca="false">IF(Clean!E18="",1,0)</f>
        <v>0</v>
      </c>
      <c r="F18" s="24" t="n">
        <f aca="false">IF(Clean!F18="",1,0)</f>
        <v>0</v>
      </c>
      <c r="G18" s="24" t="n">
        <f aca="false">IF(Clean!G18="",1,0)</f>
        <v>0</v>
      </c>
      <c r="H18" s="24" t="n">
        <f aca="false">IF(Clean!H18="",1,0)</f>
        <v>0</v>
      </c>
      <c r="I18" s="24" t="n">
        <f aca="false">IF(Clean!I18="",1,0)</f>
        <v>0</v>
      </c>
      <c r="J18" s="24" t="n">
        <f aca="false">IF(Clean!J18="",1,0)</f>
        <v>0</v>
      </c>
      <c r="K18" s="24" t="n">
        <f aca="false">IF(Clean!K18="",1,0)</f>
        <v>0</v>
      </c>
      <c r="L18" s="24" t="n">
        <f aca="false">IF(Clean!L18="",1,0)</f>
        <v>0</v>
      </c>
      <c r="M18" s="24" t="n">
        <f aca="false">IF(Clean!M18="",1,0)</f>
        <v>0</v>
      </c>
      <c r="N18" s="24" t="n">
        <f aca="false">IF(Clean!N18="",1,0)</f>
        <v>0</v>
      </c>
      <c r="O18" s="24" t="n">
        <f aca="false">IF(Clean!O18="",1,0)</f>
        <v>0</v>
      </c>
      <c r="P18" s="24" t="n">
        <f aca="false">IF(Clean!P18="",1,0)</f>
        <v>0</v>
      </c>
      <c r="Q18" s="24" t="n">
        <f aca="false">IF(Clean!Q18="",1,0)</f>
        <v>0</v>
      </c>
      <c r="R18" s="24" t="n">
        <f aca="false">IF(Clean!R18="",1,0)</f>
        <v>0</v>
      </c>
      <c r="S18" s="24" t="n">
        <f aca="false">IF(Clean!S18="",1,0)</f>
        <v>0</v>
      </c>
      <c r="T18" s="24" t="n">
        <f aca="false">IF(Clean!T18="",1,0)</f>
        <v>0</v>
      </c>
      <c r="U18" s="24" t="n">
        <f aca="false">IF(Clean!U18="",1,0)</f>
        <v>0</v>
      </c>
      <c r="V18" s="24" t="n">
        <f aca="false">IF(Clean!V18="",1,0)</f>
        <v>0</v>
      </c>
      <c r="W18" s="25" t="n">
        <f aca="false">SUM(B18:V18)</f>
        <v>0</v>
      </c>
      <c r="X18" s="2" t="str">
        <f aca="false">IF(W18=0,"Complete","Incomplete")</f>
        <v>Complete</v>
      </c>
      <c r="Y18" s="26" t="n">
        <f aca="false">W18/21</f>
        <v>0</v>
      </c>
      <c r="Z18" s="2" t="str">
        <f aca="false">IF(W18=21,"Ghost record",IF(W18&gt;=11,"Mostly empty",IF(W18=0,"Complete","Partial")))</f>
        <v>Complete</v>
      </c>
    </row>
    <row r="19" customFormat="false" ht="15" hidden="false" customHeight="false" outlineLevel="0" collapsed="false">
      <c r="A19" s="2" t="str">
        <f aca="false">Clean!A19</f>
        <v>CL00018</v>
      </c>
      <c r="B19" s="24" t="n">
        <f aca="false">IF(Clean!B19="",1,0)</f>
        <v>0</v>
      </c>
      <c r="C19" s="24" t="n">
        <f aca="false">IF(Clean!C19="",1,0)</f>
        <v>0</v>
      </c>
      <c r="D19" s="24" t="n">
        <f aca="false">IF(Clean!D19="",1,0)</f>
        <v>0</v>
      </c>
      <c r="E19" s="24" t="n">
        <f aca="false">IF(Clean!E19="",1,0)</f>
        <v>0</v>
      </c>
      <c r="F19" s="24" t="n">
        <f aca="false">IF(Clean!F19="",1,0)</f>
        <v>0</v>
      </c>
      <c r="G19" s="24" t="n">
        <f aca="false">IF(Clean!G19="",1,0)</f>
        <v>0</v>
      </c>
      <c r="H19" s="24" t="n">
        <f aca="false">IF(Clean!H19="",1,0)</f>
        <v>0</v>
      </c>
      <c r="I19" s="24" t="n">
        <f aca="false">IF(Clean!I19="",1,0)</f>
        <v>0</v>
      </c>
      <c r="J19" s="24" t="n">
        <f aca="false">IF(Clean!J19="",1,0)</f>
        <v>0</v>
      </c>
      <c r="K19" s="24" t="n">
        <f aca="false">IF(Clean!K19="",1,0)</f>
        <v>0</v>
      </c>
      <c r="L19" s="24" t="n">
        <f aca="false">IF(Clean!L19="",1,0)</f>
        <v>0</v>
      </c>
      <c r="M19" s="24" t="n">
        <f aca="false">IF(Clean!M19="",1,0)</f>
        <v>0</v>
      </c>
      <c r="N19" s="24" t="n">
        <f aca="false">IF(Clean!N19="",1,0)</f>
        <v>0</v>
      </c>
      <c r="O19" s="24" t="n">
        <f aca="false">IF(Clean!O19="",1,0)</f>
        <v>0</v>
      </c>
      <c r="P19" s="24" t="n">
        <f aca="false">IF(Clean!P19="",1,0)</f>
        <v>1</v>
      </c>
      <c r="Q19" s="24" t="n">
        <f aca="false">IF(Clean!Q19="",1,0)</f>
        <v>0</v>
      </c>
      <c r="R19" s="24" t="n">
        <f aca="false">IF(Clean!R19="",1,0)</f>
        <v>0</v>
      </c>
      <c r="S19" s="24" t="n">
        <f aca="false">IF(Clean!S19="",1,0)</f>
        <v>1</v>
      </c>
      <c r="T19" s="24" t="n">
        <f aca="false">IF(Clean!T19="",1,0)</f>
        <v>1</v>
      </c>
      <c r="U19" s="24" t="n">
        <f aca="false">IF(Clean!U19="",1,0)</f>
        <v>0</v>
      </c>
      <c r="V19" s="24" t="n">
        <f aca="false">IF(Clean!V19="",1,0)</f>
        <v>1</v>
      </c>
      <c r="W19" s="25" t="n">
        <f aca="false">SUM(B19:V19)</f>
        <v>4</v>
      </c>
      <c r="X19" s="2" t="str">
        <f aca="false">IF(W19=0,"Complete","Incomplete")</f>
        <v>Incomplete</v>
      </c>
      <c r="Y19" s="26" t="n">
        <f aca="false">W19/21</f>
        <v>0.19047619047619</v>
      </c>
      <c r="Z19" s="2" t="str">
        <f aca="false">IF(W19=21,"Ghost record",IF(W19&gt;=11,"Mostly empty",IF(W19=0,"Complete","Partial")))</f>
        <v>Partial</v>
      </c>
    </row>
    <row r="20" customFormat="false" ht="15" hidden="false" customHeight="false" outlineLevel="0" collapsed="false">
      <c r="A20" s="2" t="str">
        <f aca="false">Clean!A20</f>
        <v>CL00019</v>
      </c>
      <c r="B20" s="24" t="n">
        <f aca="false">IF(Clean!B20="",1,0)</f>
        <v>0</v>
      </c>
      <c r="C20" s="24" t="n">
        <f aca="false">IF(Clean!C20="",1,0)</f>
        <v>0</v>
      </c>
      <c r="D20" s="24" t="n">
        <f aca="false">IF(Clean!D20="",1,0)</f>
        <v>0</v>
      </c>
      <c r="E20" s="24" t="n">
        <f aca="false">IF(Clean!E20="",1,0)</f>
        <v>0</v>
      </c>
      <c r="F20" s="24" t="n">
        <f aca="false">IF(Clean!F20="",1,0)</f>
        <v>0</v>
      </c>
      <c r="G20" s="24" t="n">
        <f aca="false">IF(Clean!G20="",1,0)</f>
        <v>0</v>
      </c>
      <c r="H20" s="24" t="n">
        <f aca="false">IF(Clean!H20="",1,0)</f>
        <v>0</v>
      </c>
      <c r="I20" s="24" t="n">
        <f aca="false">IF(Clean!I20="",1,0)</f>
        <v>0</v>
      </c>
      <c r="J20" s="24" t="n">
        <f aca="false">IF(Clean!J20="",1,0)</f>
        <v>0</v>
      </c>
      <c r="K20" s="24" t="n">
        <f aca="false">IF(Clean!K20="",1,0)</f>
        <v>0</v>
      </c>
      <c r="L20" s="24" t="n">
        <f aca="false">IF(Clean!L20="",1,0)</f>
        <v>0</v>
      </c>
      <c r="M20" s="24" t="n">
        <f aca="false">IF(Clean!M20="",1,0)</f>
        <v>0</v>
      </c>
      <c r="N20" s="24" t="n">
        <f aca="false">IF(Clean!N20="",1,0)</f>
        <v>0</v>
      </c>
      <c r="O20" s="24" t="n">
        <f aca="false">IF(Clean!O20="",1,0)</f>
        <v>0</v>
      </c>
      <c r="P20" s="24" t="n">
        <f aca="false">IF(Clean!P20="",1,0)</f>
        <v>0</v>
      </c>
      <c r="Q20" s="24" t="n">
        <f aca="false">IF(Clean!Q20="",1,0)</f>
        <v>0</v>
      </c>
      <c r="R20" s="24" t="n">
        <f aca="false">IF(Clean!R20="",1,0)</f>
        <v>0</v>
      </c>
      <c r="S20" s="24" t="n">
        <f aca="false">IF(Clean!S20="",1,0)</f>
        <v>0</v>
      </c>
      <c r="T20" s="24" t="n">
        <f aca="false">IF(Clean!T20="",1,0)</f>
        <v>0</v>
      </c>
      <c r="U20" s="24" t="n">
        <f aca="false">IF(Clean!U20="",1,0)</f>
        <v>0</v>
      </c>
      <c r="V20" s="24" t="n">
        <f aca="false">IF(Clean!V20="",1,0)</f>
        <v>0</v>
      </c>
      <c r="W20" s="25" t="n">
        <f aca="false">SUM(B20:V20)</f>
        <v>0</v>
      </c>
      <c r="X20" s="2" t="str">
        <f aca="false">IF(W20=0,"Complete","Incomplete")</f>
        <v>Complete</v>
      </c>
      <c r="Y20" s="26" t="n">
        <f aca="false">W20/21</f>
        <v>0</v>
      </c>
      <c r="Z20" s="2" t="str">
        <f aca="false">IF(W20=21,"Ghost record",IF(W20&gt;=11,"Mostly empty",IF(W20=0,"Complete","Partial")))</f>
        <v>Complete</v>
      </c>
    </row>
    <row r="21" customFormat="false" ht="15" hidden="false" customHeight="false" outlineLevel="0" collapsed="false">
      <c r="A21" s="2" t="str">
        <f aca="false">Clean!A21</f>
        <v>CL00020</v>
      </c>
      <c r="B21" s="24" t="n">
        <f aca="false">IF(Clean!B21="",1,0)</f>
        <v>0</v>
      </c>
      <c r="C21" s="24" t="n">
        <f aca="false">IF(Clean!C21="",1,0)</f>
        <v>1</v>
      </c>
      <c r="D21" s="24" t="n">
        <f aca="false">IF(Clean!D21="",1,0)</f>
        <v>0</v>
      </c>
      <c r="E21" s="24" t="n">
        <f aca="false">IF(Clean!E21="",1,0)</f>
        <v>0</v>
      </c>
      <c r="F21" s="24" t="n">
        <f aca="false">IF(Clean!F21="",1,0)</f>
        <v>0</v>
      </c>
      <c r="G21" s="24" t="n">
        <f aca="false">IF(Clean!G21="",1,0)</f>
        <v>0</v>
      </c>
      <c r="H21" s="24" t="n">
        <f aca="false">IF(Clean!H21="",1,0)</f>
        <v>1</v>
      </c>
      <c r="I21" s="24" t="n">
        <f aca="false">IF(Clean!I21="",1,0)</f>
        <v>1</v>
      </c>
      <c r="J21" s="24" t="n">
        <f aca="false">IF(Clean!J21="",1,0)</f>
        <v>0</v>
      </c>
      <c r="K21" s="24" t="n">
        <f aca="false">IF(Clean!K21="",1,0)</f>
        <v>0</v>
      </c>
      <c r="L21" s="24" t="n">
        <f aca="false">IF(Clean!L21="",1,0)</f>
        <v>0</v>
      </c>
      <c r="M21" s="24" t="n">
        <f aca="false">IF(Clean!M21="",1,0)</f>
        <v>0</v>
      </c>
      <c r="N21" s="24" t="n">
        <f aca="false">IF(Clean!N21="",1,0)</f>
        <v>0</v>
      </c>
      <c r="O21" s="24" t="n">
        <f aca="false">IF(Clean!O21="",1,0)</f>
        <v>0</v>
      </c>
      <c r="P21" s="24" t="n">
        <f aca="false">IF(Clean!P21="",1,0)</f>
        <v>0</v>
      </c>
      <c r="Q21" s="24" t="n">
        <f aca="false">IF(Clean!Q21="",1,0)</f>
        <v>0</v>
      </c>
      <c r="R21" s="24" t="n">
        <f aca="false">IF(Clean!R21="",1,0)</f>
        <v>0</v>
      </c>
      <c r="S21" s="24" t="n">
        <f aca="false">IF(Clean!S21="",1,0)</f>
        <v>0</v>
      </c>
      <c r="T21" s="24" t="n">
        <f aca="false">IF(Clean!T21="",1,0)</f>
        <v>0</v>
      </c>
      <c r="U21" s="24" t="n">
        <f aca="false">IF(Clean!U21="",1,0)</f>
        <v>0</v>
      </c>
      <c r="V21" s="24" t="n">
        <f aca="false">IF(Clean!V21="",1,0)</f>
        <v>1</v>
      </c>
      <c r="W21" s="25" t="n">
        <f aca="false">SUM(B21:V21)</f>
        <v>4</v>
      </c>
      <c r="X21" s="2" t="str">
        <f aca="false">IF(W21=0,"Complete","Incomplete")</f>
        <v>Incomplete</v>
      </c>
      <c r="Y21" s="26" t="n">
        <f aca="false">W21/21</f>
        <v>0.19047619047619</v>
      </c>
      <c r="Z21" s="2" t="str">
        <f aca="false">IF(W21=21,"Ghost record",IF(W21&gt;=11,"Mostly empty",IF(W21=0,"Complete","Partial")))</f>
        <v>Partial</v>
      </c>
    </row>
    <row r="22" customFormat="false" ht="15" hidden="false" customHeight="false" outlineLevel="0" collapsed="false">
      <c r="A22" s="2" t="str">
        <f aca="false">Clean!A22</f>
        <v>CL00021</v>
      </c>
      <c r="B22" s="24" t="n">
        <f aca="false">IF(Clean!B22="",1,0)</f>
        <v>0</v>
      </c>
      <c r="C22" s="24" t="n">
        <f aca="false">IF(Clean!C22="",1,0)</f>
        <v>0</v>
      </c>
      <c r="D22" s="24" t="n">
        <f aca="false">IF(Clean!D22="",1,0)</f>
        <v>0</v>
      </c>
      <c r="E22" s="24" t="n">
        <f aca="false">IF(Clean!E22="",1,0)</f>
        <v>0</v>
      </c>
      <c r="F22" s="24" t="n">
        <f aca="false">IF(Clean!F22="",1,0)</f>
        <v>0</v>
      </c>
      <c r="G22" s="24" t="n">
        <f aca="false">IF(Clean!G22="",1,0)</f>
        <v>0</v>
      </c>
      <c r="H22" s="24" t="n">
        <f aca="false">IF(Clean!H22="",1,0)</f>
        <v>0</v>
      </c>
      <c r="I22" s="24" t="n">
        <f aca="false">IF(Clean!I22="",1,0)</f>
        <v>0</v>
      </c>
      <c r="J22" s="24" t="n">
        <f aca="false">IF(Clean!J22="",1,0)</f>
        <v>0</v>
      </c>
      <c r="K22" s="24" t="n">
        <f aca="false">IF(Clean!K22="",1,0)</f>
        <v>0</v>
      </c>
      <c r="L22" s="24" t="n">
        <f aca="false">IF(Clean!L22="",1,0)</f>
        <v>0</v>
      </c>
      <c r="M22" s="24" t="n">
        <f aca="false">IF(Clean!M22="",1,0)</f>
        <v>0</v>
      </c>
      <c r="N22" s="24" t="n">
        <f aca="false">IF(Clean!N22="",1,0)</f>
        <v>0</v>
      </c>
      <c r="O22" s="24" t="n">
        <f aca="false">IF(Clean!O22="",1,0)</f>
        <v>0</v>
      </c>
      <c r="P22" s="24" t="n">
        <f aca="false">IF(Clean!P22="",1,0)</f>
        <v>0</v>
      </c>
      <c r="Q22" s="24" t="n">
        <f aca="false">IF(Clean!Q22="",1,0)</f>
        <v>1</v>
      </c>
      <c r="R22" s="24" t="n">
        <f aca="false">IF(Clean!R22="",1,0)</f>
        <v>1</v>
      </c>
      <c r="S22" s="24" t="n">
        <f aca="false">IF(Clean!S22="",1,0)</f>
        <v>0</v>
      </c>
      <c r="T22" s="24" t="n">
        <f aca="false">IF(Clean!T22="",1,0)</f>
        <v>0</v>
      </c>
      <c r="U22" s="24" t="n">
        <f aca="false">IF(Clean!U22="",1,0)</f>
        <v>0</v>
      </c>
      <c r="V22" s="24" t="n">
        <f aca="false">IF(Clean!V22="",1,0)</f>
        <v>0</v>
      </c>
      <c r="W22" s="25" t="n">
        <f aca="false">SUM(B22:V22)</f>
        <v>2</v>
      </c>
      <c r="X22" s="2" t="str">
        <f aca="false">IF(W22=0,"Complete","Incomplete")</f>
        <v>Incomplete</v>
      </c>
      <c r="Y22" s="26" t="n">
        <f aca="false">W22/21</f>
        <v>0.0952380952380952</v>
      </c>
      <c r="Z22" s="2" t="str">
        <f aca="false">IF(W22=21,"Ghost record",IF(W22&gt;=11,"Mostly empty",IF(W22=0,"Complete","Partial")))</f>
        <v>Partial</v>
      </c>
    </row>
    <row r="23" customFormat="false" ht="15" hidden="false" customHeight="false" outlineLevel="0" collapsed="false">
      <c r="A23" s="2" t="str">
        <f aca="false">Clean!A23</f>
        <v>CL00022</v>
      </c>
      <c r="B23" s="24" t="n">
        <f aca="false">IF(Clean!B23="",1,0)</f>
        <v>0</v>
      </c>
      <c r="C23" s="24" t="n">
        <f aca="false">IF(Clean!C23="",1,0)</f>
        <v>0</v>
      </c>
      <c r="D23" s="24" t="n">
        <f aca="false">IF(Clean!D23="",1,0)</f>
        <v>0</v>
      </c>
      <c r="E23" s="24" t="n">
        <f aca="false">IF(Clean!E23="",1,0)</f>
        <v>0</v>
      </c>
      <c r="F23" s="24" t="n">
        <f aca="false">IF(Clean!F23="",1,0)</f>
        <v>1</v>
      </c>
      <c r="G23" s="24" t="n">
        <f aca="false">IF(Clean!G23="",1,0)</f>
        <v>0</v>
      </c>
      <c r="H23" s="24" t="n">
        <f aca="false">IF(Clean!H23="",1,0)</f>
        <v>0</v>
      </c>
      <c r="I23" s="24" t="n">
        <f aca="false">IF(Clean!I23="",1,0)</f>
        <v>0</v>
      </c>
      <c r="J23" s="24" t="n">
        <f aca="false">IF(Clean!J23="",1,0)</f>
        <v>0</v>
      </c>
      <c r="K23" s="24" t="n">
        <f aca="false">IF(Clean!K23="",1,0)</f>
        <v>0</v>
      </c>
      <c r="L23" s="24" t="n">
        <f aca="false">IF(Clean!L23="",1,0)</f>
        <v>0</v>
      </c>
      <c r="M23" s="24" t="n">
        <f aca="false">IF(Clean!M23="",1,0)</f>
        <v>0</v>
      </c>
      <c r="N23" s="24" t="n">
        <f aca="false">IF(Clean!N23="",1,0)</f>
        <v>0</v>
      </c>
      <c r="O23" s="24" t="n">
        <f aca="false">IF(Clean!O23="",1,0)</f>
        <v>0</v>
      </c>
      <c r="P23" s="24" t="n">
        <f aca="false">IF(Clean!P23="",1,0)</f>
        <v>0</v>
      </c>
      <c r="Q23" s="24" t="n">
        <f aca="false">IF(Clean!Q23="",1,0)</f>
        <v>1</v>
      </c>
      <c r="R23" s="24" t="n">
        <f aca="false">IF(Clean!R23="",1,0)</f>
        <v>1</v>
      </c>
      <c r="S23" s="24" t="n">
        <f aca="false">IF(Clean!S23="",1,0)</f>
        <v>0</v>
      </c>
      <c r="T23" s="24" t="n">
        <f aca="false">IF(Clean!T23="",1,0)</f>
        <v>1</v>
      </c>
      <c r="U23" s="24" t="n">
        <f aca="false">IF(Clean!U23="",1,0)</f>
        <v>0</v>
      </c>
      <c r="V23" s="24" t="n">
        <f aca="false">IF(Clean!V23="",1,0)</f>
        <v>0</v>
      </c>
      <c r="W23" s="25" t="n">
        <f aca="false">SUM(B23:V23)</f>
        <v>4</v>
      </c>
      <c r="X23" s="2" t="str">
        <f aca="false">IF(W23=0,"Complete","Incomplete")</f>
        <v>Incomplete</v>
      </c>
      <c r="Y23" s="26" t="n">
        <f aca="false">W23/21</f>
        <v>0.19047619047619</v>
      </c>
      <c r="Z23" s="2" t="str">
        <f aca="false">IF(W23=21,"Ghost record",IF(W23&gt;=11,"Mostly empty",IF(W23=0,"Complete","Partial")))</f>
        <v>Partial</v>
      </c>
    </row>
    <row r="24" customFormat="false" ht="15" hidden="false" customHeight="false" outlineLevel="0" collapsed="false">
      <c r="A24" s="2" t="str">
        <f aca="false">Clean!A24</f>
        <v>CL00023</v>
      </c>
      <c r="B24" s="24" t="n">
        <f aca="false">IF(Clean!B24="",1,0)</f>
        <v>0</v>
      </c>
      <c r="C24" s="24" t="n">
        <f aca="false">IF(Clean!C24="",1,0)</f>
        <v>0</v>
      </c>
      <c r="D24" s="24" t="n">
        <f aca="false">IF(Clean!D24="",1,0)</f>
        <v>0</v>
      </c>
      <c r="E24" s="24" t="n">
        <f aca="false">IF(Clean!E24="",1,0)</f>
        <v>0</v>
      </c>
      <c r="F24" s="24" t="n">
        <f aca="false">IF(Clean!F24="",1,0)</f>
        <v>0</v>
      </c>
      <c r="G24" s="24" t="n">
        <f aca="false">IF(Clean!G24="",1,0)</f>
        <v>0</v>
      </c>
      <c r="H24" s="24" t="n">
        <f aca="false">IF(Clean!H24="",1,0)</f>
        <v>0</v>
      </c>
      <c r="I24" s="24" t="n">
        <f aca="false">IF(Clean!I24="",1,0)</f>
        <v>0</v>
      </c>
      <c r="J24" s="24" t="n">
        <f aca="false">IF(Clean!J24="",1,0)</f>
        <v>0</v>
      </c>
      <c r="K24" s="24" t="n">
        <f aca="false">IF(Clean!K24="",1,0)</f>
        <v>0</v>
      </c>
      <c r="L24" s="24" t="n">
        <f aca="false">IF(Clean!L24="",1,0)</f>
        <v>0</v>
      </c>
      <c r="M24" s="24" t="n">
        <f aca="false">IF(Clean!M24="",1,0)</f>
        <v>0</v>
      </c>
      <c r="N24" s="24" t="n">
        <f aca="false">IF(Clean!N24="",1,0)</f>
        <v>0</v>
      </c>
      <c r="O24" s="24" t="n">
        <f aca="false">IF(Clean!O24="",1,0)</f>
        <v>0</v>
      </c>
      <c r="P24" s="24" t="n">
        <f aca="false">IF(Clean!P24="",1,0)</f>
        <v>0</v>
      </c>
      <c r="Q24" s="24" t="n">
        <f aca="false">IF(Clean!Q24="",1,0)</f>
        <v>1</v>
      </c>
      <c r="R24" s="24" t="n">
        <f aca="false">IF(Clean!R24="",1,0)</f>
        <v>1</v>
      </c>
      <c r="S24" s="24" t="n">
        <f aca="false">IF(Clean!S24="",1,0)</f>
        <v>0</v>
      </c>
      <c r="T24" s="24" t="n">
        <f aca="false">IF(Clean!T24="",1,0)</f>
        <v>0</v>
      </c>
      <c r="U24" s="24" t="n">
        <f aca="false">IF(Clean!U24="",1,0)</f>
        <v>0</v>
      </c>
      <c r="V24" s="24" t="n">
        <f aca="false">IF(Clean!V24="",1,0)</f>
        <v>0</v>
      </c>
      <c r="W24" s="25" t="n">
        <f aca="false">SUM(B24:V24)</f>
        <v>2</v>
      </c>
      <c r="X24" s="2" t="str">
        <f aca="false">IF(W24=0,"Complete","Incomplete")</f>
        <v>Incomplete</v>
      </c>
      <c r="Y24" s="26" t="n">
        <f aca="false">W24/21</f>
        <v>0.0952380952380952</v>
      </c>
      <c r="Z24" s="2" t="str">
        <f aca="false">IF(W24=21,"Ghost record",IF(W24&gt;=11,"Mostly empty",IF(W24=0,"Complete","Partial")))</f>
        <v>Partial</v>
      </c>
    </row>
    <row r="25" customFormat="false" ht="15" hidden="false" customHeight="false" outlineLevel="0" collapsed="false">
      <c r="A25" s="2" t="str">
        <f aca="false">Clean!A25</f>
        <v>CL00024</v>
      </c>
      <c r="B25" s="24" t="n">
        <f aca="false">IF(Clean!B25="",1,0)</f>
        <v>0</v>
      </c>
      <c r="C25" s="24" t="n">
        <f aca="false">IF(Clean!C25="",1,0)</f>
        <v>0</v>
      </c>
      <c r="D25" s="24" t="n">
        <f aca="false">IF(Clean!D25="",1,0)</f>
        <v>0</v>
      </c>
      <c r="E25" s="24" t="n">
        <f aca="false">IF(Clean!E25="",1,0)</f>
        <v>0</v>
      </c>
      <c r="F25" s="24" t="n">
        <f aca="false">IF(Clean!F25="",1,0)</f>
        <v>0</v>
      </c>
      <c r="G25" s="24" t="n">
        <f aca="false">IF(Clean!G25="",1,0)</f>
        <v>0</v>
      </c>
      <c r="H25" s="24" t="n">
        <f aca="false">IF(Clean!H25="",1,0)</f>
        <v>0</v>
      </c>
      <c r="I25" s="24" t="n">
        <f aca="false">IF(Clean!I25="",1,0)</f>
        <v>0</v>
      </c>
      <c r="J25" s="24" t="n">
        <f aca="false">IF(Clean!J25="",1,0)</f>
        <v>0</v>
      </c>
      <c r="K25" s="24" t="n">
        <f aca="false">IF(Clean!K25="",1,0)</f>
        <v>0</v>
      </c>
      <c r="L25" s="24" t="n">
        <f aca="false">IF(Clean!L25="",1,0)</f>
        <v>0</v>
      </c>
      <c r="M25" s="24" t="n">
        <f aca="false">IF(Clean!M25="",1,0)</f>
        <v>0</v>
      </c>
      <c r="N25" s="24" t="n">
        <f aca="false">IF(Clean!N25="",1,0)</f>
        <v>0</v>
      </c>
      <c r="O25" s="24" t="n">
        <f aca="false">IF(Clean!O25="",1,0)</f>
        <v>0</v>
      </c>
      <c r="P25" s="24" t="n">
        <f aca="false">IF(Clean!P25="",1,0)</f>
        <v>0</v>
      </c>
      <c r="Q25" s="24" t="n">
        <f aca="false">IF(Clean!Q25="",1,0)</f>
        <v>0</v>
      </c>
      <c r="R25" s="24" t="n">
        <f aca="false">IF(Clean!R25="",1,0)</f>
        <v>0</v>
      </c>
      <c r="S25" s="24" t="n">
        <f aca="false">IF(Clean!S25="",1,0)</f>
        <v>0</v>
      </c>
      <c r="T25" s="24" t="n">
        <f aca="false">IF(Clean!T25="",1,0)</f>
        <v>0</v>
      </c>
      <c r="U25" s="24" t="n">
        <f aca="false">IF(Clean!U25="",1,0)</f>
        <v>0</v>
      </c>
      <c r="V25" s="24" t="n">
        <f aca="false">IF(Clean!V25="",1,0)</f>
        <v>0</v>
      </c>
      <c r="W25" s="25" t="n">
        <f aca="false">SUM(B25:V25)</f>
        <v>0</v>
      </c>
      <c r="X25" s="2" t="str">
        <f aca="false">IF(W25=0,"Complete","Incomplete")</f>
        <v>Complete</v>
      </c>
      <c r="Y25" s="26" t="n">
        <f aca="false">W25/21</f>
        <v>0</v>
      </c>
      <c r="Z25" s="2" t="str">
        <f aca="false">IF(W25=21,"Ghost record",IF(W25&gt;=11,"Mostly empty",IF(W25=0,"Complete","Partial")))</f>
        <v>Complete</v>
      </c>
    </row>
    <row r="26" customFormat="false" ht="15" hidden="false" customHeight="false" outlineLevel="0" collapsed="false">
      <c r="A26" s="2" t="str">
        <f aca="false">Clean!A26</f>
        <v>CL00025</v>
      </c>
      <c r="B26" s="24" t="n">
        <f aca="false">IF(Clean!B26="",1,0)</f>
        <v>0</v>
      </c>
      <c r="C26" s="24" t="n">
        <f aca="false">IF(Clean!C26="",1,0)</f>
        <v>0</v>
      </c>
      <c r="D26" s="24" t="n">
        <f aca="false">IF(Clean!D26="",1,0)</f>
        <v>0</v>
      </c>
      <c r="E26" s="24" t="n">
        <f aca="false">IF(Clean!E26="",1,0)</f>
        <v>0</v>
      </c>
      <c r="F26" s="24" t="n">
        <f aca="false">IF(Clean!F26="",1,0)</f>
        <v>0</v>
      </c>
      <c r="G26" s="24" t="n">
        <f aca="false">IF(Clean!G26="",1,0)</f>
        <v>0</v>
      </c>
      <c r="H26" s="24" t="n">
        <f aca="false">IF(Clean!H26="",1,0)</f>
        <v>0</v>
      </c>
      <c r="I26" s="24" t="n">
        <f aca="false">IF(Clean!I26="",1,0)</f>
        <v>0</v>
      </c>
      <c r="J26" s="24" t="n">
        <f aca="false">IF(Clean!J26="",1,0)</f>
        <v>0</v>
      </c>
      <c r="K26" s="24" t="n">
        <f aca="false">IF(Clean!K26="",1,0)</f>
        <v>0</v>
      </c>
      <c r="L26" s="24" t="n">
        <f aca="false">IF(Clean!L26="",1,0)</f>
        <v>0</v>
      </c>
      <c r="M26" s="24" t="n">
        <f aca="false">IF(Clean!M26="",1,0)</f>
        <v>0</v>
      </c>
      <c r="N26" s="24" t="n">
        <f aca="false">IF(Clean!N26="",1,0)</f>
        <v>0</v>
      </c>
      <c r="O26" s="24" t="n">
        <f aca="false">IF(Clean!O26="",1,0)</f>
        <v>0</v>
      </c>
      <c r="P26" s="24" t="n">
        <f aca="false">IF(Clean!P26="",1,0)</f>
        <v>0</v>
      </c>
      <c r="Q26" s="24" t="n">
        <f aca="false">IF(Clean!Q26="",1,0)</f>
        <v>0</v>
      </c>
      <c r="R26" s="24" t="n">
        <f aca="false">IF(Clean!R26="",1,0)</f>
        <v>0</v>
      </c>
      <c r="S26" s="24" t="n">
        <f aca="false">IF(Clean!S26="",1,0)</f>
        <v>0</v>
      </c>
      <c r="T26" s="24" t="n">
        <f aca="false">IF(Clean!T26="",1,0)</f>
        <v>0</v>
      </c>
      <c r="U26" s="24" t="n">
        <f aca="false">IF(Clean!U26="",1,0)</f>
        <v>0</v>
      </c>
      <c r="V26" s="24" t="n">
        <f aca="false">IF(Clean!V26="",1,0)</f>
        <v>0</v>
      </c>
      <c r="W26" s="25" t="n">
        <f aca="false">SUM(B26:V26)</f>
        <v>0</v>
      </c>
      <c r="X26" s="2" t="str">
        <f aca="false">IF(W26=0,"Complete","Incomplete")</f>
        <v>Complete</v>
      </c>
      <c r="Y26" s="26" t="n">
        <f aca="false">W26/21</f>
        <v>0</v>
      </c>
      <c r="Z26" s="2" t="str">
        <f aca="false">IF(W26=21,"Ghost record",IF(W26&gt;=11,"Mostly empty",IF(W26=0,"Complete","Partial")))</f>
        <v>Complete</v>
      </c>
    </row>
    <row r="27" customFormat="false" ht="15" hidden="false" customHeight="false" outlineLevel="0" collapsed="false">
      <c r="A27" s="2" t="str">
        <f aca="false">Clean!A27</f>
        <v>CL00026</v>
      </c>
      <c r="B27" s="24" t="n">
        <f aca="false">IF(Clean!B27="",1,0)</f>
        <v>0</v>
      </c>
      <c r="C27" s="24" t="n">
        <f aca="false">IF(Clean!C27="",1,0)</f>
        <v>0</v>
      </c>
      <c r="D27" s="24" t="n">
        <f aca="false">IF(Clean!D27="",1,0)</f>
        <v>0</v>
      </c>
      <c r="E27" s="24" t="n">
        <f aca="false">IF(Clean!E27="",1,0)</f>
        <v>0</v>
      </c>
      <c r="F27" s="24" t="n">
        <f aca="false">IF(Clean!F27="",1,0)</f>
        <v>0</v>
      </c>
      <c r="G27" s="24" t="n">
        <f aca="false">IF(Clean!G27="",1,0)</f>
        <v>0</v>
      </c>
      <c r="H27" s="24" t="n">
        <f aca="false">IF(Clean!H27="",1,0)</f>
        <v>0</v>
      </c>
      <c r="I27" s="24" t="n">
        <f aca="false">IF(Clean!I27="",1,0)</f>
        <v>0</v>
      </c>
      <c r="J27" s="24" t="n">
        <f aca="false">IF(Clean!J27="",1,0)</f>
        <v>0</v>
      </c>
      <c r="K27" s="24" t="n">
        <f aca="false">IF(Clean!K27="",1,0)</f>
        <v>0</v>
      </c>
      <c r="L27" s="24" t="n">
        <f aca="false">IF(Clean!L27="",1,0)</f>
        <v>0</v>
      </c>
      <c r="M27" s="24" t="n">
        <f aca="false">IF(Clean!M27="",1,0)</f>
        <v>0</v>
      </c>
      <c r="N27" s="24" t="n">
        <f aca="false">IF(Clean!N27="",1,0)</f>
        <v>0</v>
      </c>
      <c r="O27" s="24" t="n">
        <f aca="false">IF(Clean!O27="",1,0)</f>
        <v>0</v>
      </c>
      <c r="P27" s="24" t="n">
        <f aca="false">IF(Clean!P27="",1,0)</f>
        <v>0</v>
      </c>
      <c r="Q27" s="24" t="n">
        <f aca="false">IF(Clean!Q27="",1,0)</f>
        <v>1</v>
      </c>
      <c r="R27" s="24" t="n">
        <f aca="false">IF(Clean!R27="",1,0)</f>
        <v>1</v>
      </c>
      <c r="S27" s="24" t="n">
        <f aca="false">IF(Clean!S27="",1,0)</f>
        <v>0</v>
      </c>
      <c r="T27" s="24" t="n">
        <f aca="false">IF(Clean!T27="",1,0)</f>
        <v>0</v>
      </c>
      <c r="U27" s="24" t="n">
        <f aca="false">IF(Clean!U27="",1,0)</f>
        <v>0</v>
      </c>
      <c r="V27" s="24" t="n">
        <f aca="false">IF(Clean!V27="",1,0)</f>
        <v>0</v>
      </c>
      <c r="W27" s="25" t="n">
        <f aca="false">SUM(B27:V27)</f>
        <v>2</v>
      </c>
      <c r="X27" s="2" t="str">
        <f aca="false">IF(W27=0,"Complete","Incomplete")</f>
        <v>Incomplete</v>
      </c>
      <c r="Y27" s="26" t="n">
        <f aca="false">W27/21</f>
        <v>0.0952380952380952</v>
      </c>
      <c r="Z27" s="2" t="str">
        <f aca="false">IF(W27=21,"Ghost record",IF(W27&gt;=11,"Mostly empty",IF(W27=0,"Complete","Partial")))</f>
        <v>Partial</v>
      </c>
    </row>
    <row r="28" customFormat="false" ht="15" hidden="false" customHeight="false" outlineLevel="0" collapsed="false">
      <c r="A28" s="2" t="str">
        <f aca="false">Clean!A28</f>
        <v>CL00027</v>
      </c>
      <c r="B28" s="24" t="n">
        <f aca="false">IF(Clean!B28="",1,0)</f>
        <v>0</v>
      </c>
      <c r="C28" s="24" t="n">
        <f aca="false">IF(Clean!C28="",1,0)</f>
        <v>0</v>
      </c>
      <c r="D28" s="24" t="n">
        <f aca="false">IF(Clean!D28="",1,0)</f>
        <v>0</v>
      </c>
      <c r="E28" s="24" t="n">
        <f aca="false">IF(Clean!E28="",1,0)</f>
        <v>0</v>
      </c>
      <c r="F28" s="24" t="n">
        <f aca="false">IF(Clean!F28="",1,0)</f>
        <v>0</v>
      </c>
      <c r="G28" s="24" t="n">
        <f aca="false">IF(Clean!G28="",1,0)</f>
        <v>0</v>
      </c>
      <c r="H28" s="24" t="n">
        <f aca="false">IF(Clean!H28="",1,0)</f>
        <v>0</v>
      </c>
      <c r="I28" s="24" t="n">
        <f aca="false">IF(Clean!I28="",1,0)</f>
        <v>0</v>
      </c>
      <c r="J28" s="24" t="n">
        <f aca="false">IF(Clean!J28="",1,0)</f>
        <v>0</v>
      </c>
      <c r="K28" s="24" t="n">
        <f aca="false">IF(Clean!K28="",1,0)</f>
        <v>0</v>
      </c>
      <c r="L28" s="24" t="n">
        <f aca="false">IF(Clean!L28="",1,0)</f>
        <v>0</v>
      </c>
      <c r="M28" s="24" t="n">
        <f aca="false">IF(Clean!M28="",1,0)</f>
        <v>0</v>
      </c>
      <c r="N28" s="24" t="n">
        <f aca="false">IF(Clean!N28="",1,0)</f>
        <v>0</v>
      </c>
      <c r="O28" s="24" t="n">
        <f aca="false">IF(Clean!O28="",1,0)</f>
        <v>0</v>
      </c>
      <c r="P28" s="24" t="n">
        <f aca="false">IF(Clean!P28="",1,0)</f>
        <v>0</v>
      </c>
      <c r="Q28" s="24" t="n">
        <f aca="false">IF(Clean!Q28="",1,0)</f>
        <v>0</v>
      </c>
      <c r="R28" s="24" t="n">
        <f aca="false">IF(Clean!R28="",1,0)</f>
        <v>0</v>
      </c>
      <c r="S28" s="24" t="n">
        <f aca="false">IF(Clean!S28="",1,0)</f>
        <v>0</v>
      </c>
      <c r="T28" s="24" t="n">
        <f aca="false">IF(Clean!T28="",1,0)</f>
        <v>0</v>
      </c>
      <c r="U28" s="24" t="n">
        <f aca="false">IF(Clean!U28="",1,0)</f>
        <v>0</v>
      </c>
      <c r="V28" s="24" t="n">
        <f aca="false">IF(Clean!V28="",1,0)</f>
        <v>1</v>
      </c>
      <c r="W28" s="25" t="n">
        <f aca="false">SUM(B28:V28)</f>
        <v>1</v>
      </c>
      <c r="X28" s="2" t="str">
        <f aca="false">IF(W28=0,"Complete","Incomplete")</f>
        <v>Incomplete</v>
      </c>
      <c r="Y28" s="26" t="n">
        <f aca="false">W28/21</f>
        <v>0.0476190476190476</v>
      </c>
      <c r="Z28" s="2" t="str">
        <f aca="false">IF(W28=21,"Ghost record",IF(W28&gt;=11,"Mostly empty",IF(W28=0,"Complete","Partial")))</f>
        <v>Partial</v>
      </c>
    </row>
    <row r="29" customFormat="false" ht="15" hidden="false" customHeight="false" outlineLevel="0" collapsed="false">
      <c r="A29" s="2" t="str">
        <f aca="false">Clean!A29</f>
        <v>CL00028</v>
      </c>
      <c r="B29" s="24" t="n">
        <f aca="false">IF(Clean!B29="",1,0)</f>
        <v>0</v>
      </c>
      <c r="C29" s="24" t="n">
        <f aca="false">IF(Clean!C29="",1,0)</f>
        <v>0</v>
      </c>
      <c r="D29" s="24" t="n">
        <f aca="false">IF(Clean!D29="",1,0)</f>
        <v>0</v>
      </c>
      <c r="E29" s="24" t="n">
        <f aca="false">IF(Clean!E29="",1,0)</f>
        <v>0</v>
      </c>
      <c r="F29" s="24" t="n">
        <f aca="false">IF(Clean!F29="",1,0)</f>
        <v>0</v>
      </c>
      <c r="G29" s="24" t="n">
        <f aca="false">IF(Clean!G29="",1,0)</f>
        <v>0</v>
      </c>
      <c r="H29" s="24" t="n">
        <f aca="false">IF(Clean!H29="",1,0)</f>
        <v>0</v>
      </c>
      <c r="I29" s="24" t="n">
        <f aca="false">IF(Clean!I29="",1,0)</f>
        <v>0</v>
      </c>
      <c r="J29" s="24" t="n">
        <f aca="false">IF(Clean!J29="",1,0)</f>
        <v>0</v>
      </c>
      <c r="K29" s="24" t="n">
        <f aca="false">IF(Clean!K29="",1,0)</f>
        <v>0</v>
      </c>
      <c r="L29" s="24" t="n">
        <f aca="false">IF(Clean!L29="",1,0)</f>
        <v>0</v>
      </c>
      <c r="M29" s="24" t="n">
        <f aca="false">IF(Clean!M29="",1,0)</f>
        <v>0</v>
      </c>
      <c r="N29" s="24" t="n">
        <f aca="false">IF(Clean!N29="",1,0)</f>
        <v>0</v>
      </c>
      <c r="O29" s="24" t="n">
        <f aca="false">IF(Clean!O29="",1,0)</f>
        <v>0</v>
      </c>
      <c r="P29" s="24" t="n">
        <f aca="false">IF(Clean!P29="",1,0)</f>
        <v>0</v>
      </c>
      <c r="Q29" s="24" t="n">
        <f aca="false">IF(Clean!Q29="",1,0)</f>
        <v>0</v>
      </c>
      <c r="R29" s="24" t="n">
        <f aca="false">IF(Clean!R29="",1,0)</f>
        <v>0</v>
      </c>
      <c r="S29" s="24" t="n">
        <f aca="false">IF(Clean!S29="",1,0)</f>
        <v>0</v>
      </c>
      <c r="T29" s="24" t="n">
        <f aca="false">IF(Clean!T29="",1,0)</f>
        <v>1</v>
      </c>
      <c r="U29" s="24" t="n">
        <f aca="false">IF(Clean!U29="",1,0)</f>
        <v>0</v>
      </c>
      <c r="V29" s="24" t="n">
        <f aca="false">IF(Clean!V29="",1,0)</f>
        <v>0</v>
      </c>
      <c r="W29" s="25" t="n">
        <f aca="false">SUM(B29:V29)</f>
        <v>1</v>
      </c>
      <c r="X29" s="2" t="str">
        <f aca="false">IF(W29=0,"Complete","Incomplete")</f>
        <v>Incomplete</v>
      </c>
      <c r="Y29" s="26" t="n">
        <f aca="false">W29/21</f>
        <v>0.0476190476190476</v>
      </c>
      <c r="Z29" s="2" t="str">
        <f aca="false">IF(W29=21,"Ghost record",IF(W29&gt;=11,"Mostly empty",IF(W29=0,"Complete","Partial")))</f>
        <v>Partial</v>
      </c>
    </row>
    <row r="30" customFormat="false" ht="15" hidden="false" customHeight="false" outlineLevel="0" collapsed="false">
      <c r="A30" s="2" t="str">
        <f aca="false">Clean!A30</f>
        <v>CL00029</v>
      </c>
      <c r="B30" s="24" t="n">
        <f aca="false">IF(Clean!B30="",1,0)</f>
        <v>0</v>
      </c>
      <c r="C30" s="24" t="n">
        <f aca="false">IF(Clean!C30="",1,0)</f>
        <v>0</v>
      </c>
      <c r="D30" s="24" t="n">
        <f aca="false">IF(Clean!D30="",1,0)</f>
        <v>0</v>
      </c>
      <c r="E30" s="24" t="n">
        <f aca="false">IF(Clean!E30="",1,0)</f>
        <v>0</v>
      </c>
      <c r="F30" s="24" t="n">
        <f aca="false">IF(Clean!F30="",1,0)</f>
        <v>0</v>
      </c>
      <c r="G30" s="24" t="n">
        <f aca="false">IF(Clean!G30="",1,0)</f>
        <v>0</v>
      </c>
      <c r="H30" s="24" t="n">
        <f aca="false">IF(Clean!H30="",1,0)</f>
        <v>0</v>
      </c>
      <c r="I30" s="24" t="n">
        <f aca="false">IF(Clean!I30="",1,0)</f>
        <v>0</v>
      </c>
      <c r="J30" s="24" t="n">
        <f aca="false">IF(Clean!J30="",1,0)</f>
        <v>0</v>
      </c>
      <c r="K30" s="24" t="n">
        <f aca="false">IF(Clean!K30="",1,0)</f>
        <v>0</v>
      </c>
      <c r="L30" s="24" t="n">
        <f aca="false">IF(Clean!L30="",1,0)</f>
        <v>0</v>
      </c>
      <c r="M30" s="24" t="n">
        <f aca="false">IF(Clean!M30="",1,0)</f>
        <v>0</v>
      </c>
      <c r="N30" s="24" t="n">
        <f aca="false">IF(Clean!N30="",1,0)</f>
        <v>0</v>
      </c>
      <c r="O30" s="24" t="n">
        <f aca="false">IF(Clean!O30="",1,0)</f>
        <v>0</v>
      </c>
      <c r="P30" s="24" t="n">
        <f aca="false">IF(Clean!P30="",1,0)</f>
        <v>0</v>
      </c>
      <c r="Q30" s="24" t="n">
        <f aca="false">IF(Clean!Q30="",1,0)</f>
        <v>0</v>
      </c>
      <c r="R30" s="24" t="n">
        <f aca="false">IF(Clean!R30="",1,0)</f>
        <v>0</v>
      </c>
      <c r="S30" s="24" t="n">
        <f aca="false">IF(Clean!S30="",1,0)</f>
        <v>0</v>
      </c>
      <c r="T30" s="24" t="n">
        <f aca="false">IF(Clean!T30="",1,0)</f>
        <v>0</v>
      </c>
      <c r="U30" s="24" t="n">
        <f aca="false">IF(Clean!U30="",1,0)</f>
        <v>0</v>
      </c>
      <c r="V30" s="24" t="n">
        <f aca="false">IF(Clean!V30="",1,0)</f>
        <v>0</v>
      </c>
      <c r="W30" s="25" t="n">
        <f aca="false">SUM(B30:V30)</f>
        <v>0</v>
      </c>
      <c r="X30" s="2" t="str">
        <f aca="false">IF(W30=0,"Complete","Incomplete")</f>
        <v>Complete</v>
      </c>
      <c r="Y30" s="26" t="n">
        <f aca="false">W30/21</f>
        <v>0</v>
      </c>
      <c r="Z30" s="2" t="str">
        <f aca="false">IF(W30=21,"Ghost record",IF(W30&gt;=11,"Mostly empty",IF(W30=0,"Complete","Partial")))</f>
        <v>Complete</v>
      </c>
    </row>
    <row r="31" customFormat="false" ht="15" hidden="false" customHeight="false" outlineLevel="0" collapsed="false">
      <c r="A31" s="2" t="str">
        <f aca="false">Clean!A31</f>
        <v>CL00030</v>
      </c>
      <c r="B31" s="24" t="n">
        <f aca="false">IF(Clean!B31="",1,0)</f>
        <v>0</v>
      </c>
      <c r="C31" s="24" t="n">
        <f aca="false">IF(Clean!C31="",1,0)</f>
        <v>0</v>
      </c>
      <c r="D31" s="24" t="n">
        <f aca="false">IF(Clean!D31="",1,0)</f>
        <v>0</v>
      </c>
      <c r="E31" s="24" t="n">
        <f aca="false">IF(Clean!E31="",1,0)</f>
        <v>0</v>
      </c>
      <c r="F31" s="24" t="n">
        <f aca="false">IF(Clean!F31="",1,0)</f>
        <v>0</v>
      </c>
      <c r="G31" s="24" t="n">
        <f aca="false">IF(Clean!G31="",1,0)</f>
        <v>0</v>
      </c>
      <c r="H31" s="24" t="n">
        <f aca="false">IF(Clean!H31="",1,0)</f>
        <v>0</v>
      </c>
      <c r="I31" s="24" t="n">
        <f aca="false">IF(Clean!I31="",1,0)</f>
        <v>0</v>
      </c>
      <c r="J31" s="24" t="n">
        <f aca="false">IF(Clean!J31="",1,0)</f>
        <v>0</v>
      </c>
      <c r="K31" s="24" t="n">
        <f aca="false">IF(Clean!K31="",1,0)</f>
        <v>0</v>
      </c>
      <c r="L31" s="24" t="n">
        <f aca="false">IF(Clean!L31="",1,0)</f>
        <v>0</v>
      </c>
      <c r="M31" s="24" t="n">
        <f aca="false">IF(Clean!M31="",1,0)</f>
        <v>0</v>
      </c>
      <c r="N31" s="24" t="n">
        <f aca="false">IF(Clean!N31="",1,0)</f>
        <v>0</v>
      </c>
      <c r="O31" s="24" t="n">
        <f aca="false">IF(Clean!O31="",1,0)</f>
        <v>0</v>
      </c>
      <c r="P31" s="24" t="n">
        <f aca="false">IF(Clean!P31="",1,0)</f>
        <v>0</v>
      </c>
      <c r="Q31" s="24" t="n">
        <f aca="false">IF(Clean!Q31="",1,0)</f>
        <v>0</v>
      </c>
      <c r="R31" s="24" t="n">
        <f aca="false">IF(Clean!R31="",1,0)</f>
        <v>0</v>
      </c>
      <c r="S31" s="24" t="n">
        <f aca="false">IF(Clean!S31="",1,0)</f>
        <v>0</v>
      </c>
      <c r="T31" s="24" t="n">
        <f aca="false">IF(Clean!T31="",1,0)</f>
        <v>0</v>
      </c>
      <c r="U31" s="24" t="n">
        <f aca="false">IF(Clean!U31="",1,0)</f>
        <v>0</v>
      </c>
      <c r="V31" s="24" t="n">
        <f aca="false">IF(Clean!V31="",1,0)</f>
        <v>0</v>
      </c>
      <c r="W31" s="25" t="n">
        <f aca="false">SUM(B31:V31)</f>
        <v>0</v>
      </c>
      <c r="X31" s="2" t="str">
        <f aca="false">IF(W31=0,"Complete","Incomplete")</f>
        <v>Complete</v>
      </c>
      <c r="Y31" s="26" t="n">
        <f aca="false">W31/21</f>
        <v>0</v>
      </c>
      <c r="Z31" s="2" t="str">
        <f aca="false">IF(W31=21,"Ghost record",IF(W31&gt;=11,"Mostly empty",IF(W31=0,"Complete","Partial")))</f>
        <v>Complete</v>
      </c>
    </row>
    <row r="32" customFormat="false" ht="15" hidden="false" customHeight="false" outlineLevel="0" collapsed="false">
      <c r="A32" s="2" t="str">
        <f aca="false">Clean!A32</f>
        <v>CL00031</v>
      </c>
      <c r="B32" s="24" t="n">
        <f aca="false">IF(Clean!B32="",1,0)</f>
        <v>0</v>
      </c>
      <c r="C32" s="24" t="n">
        <f aca="false">IF(Clean!C32="",1,0)</f>
        <v>0</v>
      </c>
      <c r="D32" s="24" t="n">
        <f aca="false">IF(Clean!D32="",1,0)</f>
        <v>0</v>
      </c>
      <c r="E32" s="24" t="n">
        <f aca="false">IF(Clean!E32="",1,0)</f>
        <v>0</v>
      </c>
      <c r="F32" s="24" t="n">
        <f aca="false">IF(Clean!F32="",1,0)</f>
        <v>0</v>
      </c>
      <c r="G32" s="24" t="n">
        <f aca="false">IF(Clean!G32="",1,0)</f>
        <v>0</v>
      </c>
      <c r="H32" s="24" t="n">
        <f aca="false">IF(Clean!H32="",1,0)</f>
        <v>0</v>
      </c>
      <c r="I32" s="24" t="n">
        <f aca="false">IF(Clean!I32="",1,0)</f>
        <v>0</v>
      </c>
      <c r="J32" s="24" t="n">
        <f aca="false">IF(Clean!J32="",1,0)</f>
        <v>0</v>
      </c>
      <c r="K32" s="24" t="n">
        <f aca="false">IF(Clean!K32="",1,0)</f>
        <v>0</v>
      </c>
      <c r="L32" s="24" t="n">
        <f aca="false">IF(Clean!L32="",1,0)</f>
        <v>0</v>
      </c>
      <c r="M32" s="24" t="n">
        <f aca="false">IF(Clean!M32="",1,0)</f>
        <v>0</v>
      </c>
      <c r="N32" s="24" t="n">
        <f aca="false">IF(Clean!N32="",1,0)</f>
        <v>0</v>
      </c>
      <c r="O32" s="24" t="n">
        <f aca="false">IF(Clean!O32="",1,0)</f>
        <v>0</v>
      </c>
      <c r="P32" s="24" t="n">
        <f aca="false">IF(Clean!P32="",1,0)</f>
        <v>0</v>
      </c>
      <c r="Q32" s="24" t="n">
        <f aca="false">IF(Clean!Q32="",1,0)</f>
        <v>0</v>
      </c>
      <c r="R32" s="24" t="n">
        <f aca="false">IF(Clean!R32="",1,0)</f>
        <v>0</v>
      </c>
      <c r="S32" s="24" t="n">
        <f aca="false">IF(Clean!S32="",1,0)</f>
        <v>1</v>
      </c>
      <c r="T32" s="24" t="n">
        <f aca="false">IF(Clean!T32="",1,0)</f>
        <v>1</v>
      </c>
      <c r="U32" s="24" t="n">
        <f aca="false">IF(Clean!U32="",1,0)</f>
        <v>0</v>
      </c>
      <c r="V32" s="24" t="n">
        <f aca="false">IF(Clean!V32="",1,0)</f>
        <v>0</v>
      </c>
      <c r="W32" s="25" t="n">
        <f aca="false">SUM(B32:V32)</f>
        <v>2</v>
      </c>
      <c r="X32" s="2" t="str">
        <f aca="false">IF(W32=0,"Complete","Incomplete")</f>
        <v>Incomplete</v>
      </c>
      <c r="Y32" s="26" t="n">
        <f aca="false">W32/21</f>
        <v>0.0952380952380952</v>
      </c>
      <c r="Z32" s="2" t="str">
        <f aca="false">IF(W32=21,"Ghost record",IF(W32&gt;=11,"Mostly empty",IF(W32=0,"Complete","Partial")))</f>
        <v>Partial</v>
      </c>
    </row>
    <row r="33" customFormat="false" ht="15" hidden="false" customHeight="false" outlineLevel="0" collapsed="false">
      <c r="A33" s="2" t="str">
        <f aca="false">Clean!A33</f>
        <v>CL00032</v>
      </c>
      <c r="B33" s="24" t="n">
        <f aca="false">IF(Clean!B33="",1,0)</f>
        <v>0</v>
      </c>
      <c r="C33" s="24" t="n">
        <f aca="false">IF(Clean!C33="",1,0)</f>
        <v>0</v>
      </c>
      <c r="D33" s="24" t="n">
        <f aca="false">IF(Clean!D33="",1,0)</f>
        <v>0</v>
      </c>
      <c r="E33" s="24" t="n">
        <f aca="false">IF(Clean!E33="",1,0)</f>
        <v>0</v>
      </c>
      <c r="F33" s="24" t="n">
        <f aca="false">IF(Clean!F33="",1,0)</f>
        <v>0</v>
      </c>
      <c r="G33" s="24" t="n">
        <f aca="false">IF(Clean!G33="",1,0)</f>
        <v>0</v>
      </c>
      <c r="H33" s="24" t="n">
        <f aca="false">IF(Clean!H33="",1,0)</f>
        <v>0</v>
      </c>
      <c r="I33" s="24" t="n">
        <f aca="false">IF(Clean!I33="",1,0)</f>
        <v>0</v>
      </c>
      <c r="J33" s="24" t="n">
        <f aca="false">IF(Clean!J33="",1,0)</f>
        <v>0</v>
      </c>
      <c r="K33" s="24" t="n">
        <f aca="false">IF(Clean!K33="",1,0)</f>
        <v>0</v>
      </c>
      <c r="L33" s="24" t="n">
        <f aca="false">IF(Clean!L33="",1,0)</f>
        <v>0</v>
      </c>
      <c r="M33" s="24" t="n">
        <f aca="false">IF(Clean!M33="",1,0)</f>
        <v>0</v>
      </c>
      <c r="N33" s="24" t="n">
        <f aca="false">IF(Clean!N33="",1,0)</f>
        <v>0</v>
      </c>
      <c r="O33" s="24" t="n">
        <f aca="false">IF(Clean!O33="",1,0)</f>
        <v>0</v>
      </c>
      <c r="P33" s="24" t="n">
        <f aca="false">IF(Clean!P33="",1,0)</f>
        <v>0</v>
      </c>
      <c r="Q33" s="24" t="n">
        <f aca="false">IF(Clean!Q33="",1,0)</f>
        <v>0</v>
      </c>
      <c r="R33" s="24" t="n">
        <f aca="false">IF(Clean!R33="",1,0)</f>
        <v>0</v>
      </c>
      <c r="S33" s="24" t="n">
        <f aca="false">IF(Clean!S33="",1,0)</f>
        <v>1</v>
      </c>
      <c r="T33" s="24" t="n">
        <f aca="false">IF(Clean!T33="",1,0)</f>
        <v>1</v>
      </c>
      <c r="U33" s="24" t="n">
        <f aca="false">IF(Clean!U33="",1,0)</f>
        <v>0</v>
      </c>
      <c r="V33" s="24" t="n">
        <f aca="false">IF(Clean!V33="",1,0)</f>
        <v>0</v>
      </c>
      <c r="W33" s="25" t="n">
        <f aca="false">SUM(B33:V33)</f>
        <v>2</v>
      </c>
      <c r="X33" s="2" t="str">
        <f aca="false">IF(W33=0,"Complete","Incomplete")</f>
        <v>Incomplete</v>
      </c>
      <c r="Y33" s="26" t="n">
        <f aca="false">W33/21</f>
        <v>0.0952380952380952</v>
      </c>
      <c r="Z33" s="2" t="str">
        <f aca="false">IF(W33=21,"Ghost record",IF(W33&gt;=11,"Mostly empty",IF(W33=0,"Complete","Partial")))</f>
        <v>Partial</v>
      </c>
    </row>
    <row r="34" customFormat="false" ht="15" hidden="false" customHeight="false" outlineLevel="0" collapsed="false">
      <c r="A34" s="2" t="str">
        <f aca="false">Clean!A34</f>
        <v>CL00033</v>
      </c>
      <c r="B34" s="24" t="n">
        <f aca="false">IF(Clean!B34="",1,0)</f>
        <v>0</v>
      </c>
      <c r="C34" s="24" t="n">
        <f aca="false">IF(Clean!C34="",1,0)</f>
        <v>0</v>
      </c>
      <c r="D34" s="24" t="n">
        <f aca="false">IF(Clean!D34="",1,0)</f>
        <v>0</v>
      </c>
      <c r="E34" s="24" t="n">
        <f aca="false">IF(Clean!E34="",1,0)</f>
        <v>0</v>
      </c>
      <c r="F34" s="24" t="n">
        <f aca="false">IF(Clean!F34="",1,0)</f>
        <v>0</v>
      </c>
      <c r="G34" s="24" t="n">
        <f aca="false">IF(Clean!G34="",1,0)</f>
        <v>0</v>
      </c>
      <c r="H34" s="24" t="n">
        <f aca="false">IF(Clean!H34="",1,0)</f>
        <v>0</v>
      </c>
      <c r="I34" s="24" t="n">
        <f aca="false">IF(Clean!I34="",1,0)</f>
        <v>0</v>
      </c>
      <c r="J34" s="24" t="n">
        <f aca="false">IF(Clean!J34="",1,0)</f>
        <v>0</v>
      </c>
      <c r="K34" s="24" t="n">
        <f aca="false">IF(Clean!K34="",1,0)</f>
        <v>0</v>
      </c>
      <c r="L34" s="24" t="n">
        <f aca="false">IF(Clean!L34="",1,0)</f>
        <v>0</v>
      </c>
      <c r="M34" s="24" t="n">
        <f aca="false">IF(Clean!M34="",1,0)</f>
        <v>0</v>
      </c>
      <c r="N34" s="24" t="n">
        <f aca="false">IF(Clean!N34="",1,0)</f>
        <v>0</v>
      </c>
      <c r="O34" s="24" t="n">
        <f aca="false">IF(Clean!O34="",1,0)</f>
        <v>0</v>
      </c>
      <c r="P34" s="24" t="n">
        <f aca="false">IF(Clean!P34="",1,0)</f>
        <v>0</v>
      </c>
      <c r="Q34" s="24" t="n">
        <f aca="false">IF(Clean!Q34="",1,0)</f>
        <v>0</v>
      </c>
      <c r="R34" s="24" t="n">
        <f aca="false">IF(Clean!R34="",1,0)</f>
        <v>0</v>
      </c>
      <c r="S34" s="24" t="n">
        <f aca="false">IF(Clean!S34="",1,0)</f>
        <v>0</v>
      </c>
      <c r="T34" s="24" t="n">
        <f aca="false">IF(Clean!T34="",1,0)</f>
        <v>0</v>
      </c>
      <c r="U34" s="24" t="n">
        <f aca="false">IF(Clean!U34="",1,0)</f>
        <v>0</v>
      </c>
      <c r="V34" s="24" t="n">
        <f aca="false">IF(Clean!V34="",1,0)</f>
        <v>0</v>
      </c>
      <c r="W34" s="25" t="n">
        <f aca="false">SUM(B34:V34)</f>
        <v>0</v>
      </c>
      <c r="X34" s="2" t="str">
        <f aca="false">IF(W34=0,"Complete","Incomplete")</f>
        <v>Complete</v>
      </c>
      <c r="Y34" s="26" t="n">
        <f aca="false">W34/21</f>
        <v>0</v>
      </c>
      <c r="Z34" s="2" t="str">
        <f aca="false">IF(W34=21,"Ghost record",IF(W34&gt;=11,"Mostly empty",IF(W34=0,"Complete","Partial")))</f>
        <v>Complete</v>
      </c>
    </row>
    <row r="35" customFormat="false" ht="15" hidden="false" customHeight="false" outlineLevel="0" collapsed="false">
      <c r="A35" s="2" t="str">
        <f aca="false">Clean!A35</f>
        <v>CL00034</v>
      </c>
      <c r="B35" s="24" t="n">
        <f aca="false">IF(Clean!B35="",1,0)</f>
        <v>0</v>
      </c>
      <c r="C35" s="24" t="n">
        <f aca="false">IF(Clean!C35="",1,0)</f>
        <v>0</v>
      </c>
      <c r="D35" s="24" t="n">
        <f aca="false">IF(Clean!D35="",1,0)</f>
        <v>0</v>
      </c>
      <c r="E35" s="24" t="n">
        <f aca="false">IF(Clean!E35="",1,0)</f>
        <v>0</v>
      </c>
      <c r="F35" s="24" t="n">
        <f aca="false">IF(Clean!F35="",1,0)</f>
        <v>0</v>
      </c>
      <c r="G35" s="24" t="n">
        <f aca="false">IF(Clean!G35="",1,0)</f>
        <v>0</v>
      </c>
      <c r="H35" s="24" t="n">
        <f aca="false">IF(Clean!H35="",1,0)</f>
        <v>0</v>
      </c>
      <c r="I35" s="24" t="n">
        <f aca="false">IF(Clean!I35="",1,0)</f>
        <v>1</v>
      </c>
      <c r="J35" s="24" t="n">
        <f aca="false">IF(Clean!J35="",1,0)</f>
        <v>0</v>
      </c>
      <c r="K35" s="24" t="n">
        <f aca="false">IF(Clean!K35="",1,0)</f>
        <v>0</v>
      </c>
      <c r="L35" s="24" t="n">
        <f aca="false">IF(Clean!L35="",1,0)</f>
        <v>0</v>
      </c>
      <c r="M35" s="24" t="n">
        <f aca="false">IF(Clean!M35="",1,0)</f>
        <v>0</v>
      </c>
      <c r="N35" s="24" t="n">
        <f aca="false">IF(Clean!N35="",1,0)</f>
        <v>0</v>
      </c>
      <c r="O35" s="24" t="n">
        <f aca="false">IF(Clean!O35="",1,0)</f>
        <v>0</v>
      </c>
      <c r="P35" s="24" t="n">
        <f aca="false">IF(Clean!P35="",1,0)</f>
        <v>0</v>
      </c>
      <c r="Q35" s="24" t="n">
        <f aca="false">IF(Clean!Q35="",1,0)</f>
        <v>0</v>
      </c>
      <c r="R35" s="24" t="n">
        <f aca="false">IF(Clean!R35="",1,0)</f>
        <v>0</v>
      </c>
      <c r="S35" s="24" t="n">
        <f aca="false">IF(Clean!S35="",1,0)</f>
        <v>0</v>
      </c>
      <c r="T35" s="24" t="n">
        <f aca="false">IF(Clean!T35="",1,0)</f>
        <v>0</v>
      </c>
      <c r="U35" s="24" t="n">
        <f aca="false">IF(Clean!U35="",1,0)</f>
        <v>0</v>
      </c>
      <c r="V35" s="24" t="n">
        <f aca="false">IF(Clean!V35="",1,0)</f>
        <v>0</v>
      </c>
      <c r="W35" s="25" t="n">
        <f aca="false">SUM(B35:V35)</f>
        <v>1</v>
      </c>
      <c r="X35" s="2" t="str">
        <f aca="false">IF(W35=0,"Complete","Incomplete")</f>
        <v>Incomplete</v>
      </c>
      <c r="Y35" s="26" t="n">
        <f aca="false">W35/21</f>
        <v>0.0476190476190476</v>
      </c>
      <c r="Z35" s="2" t="str">
        <f aca="false">IF(W35=21,"Ghost record",IF(W35&gt;=11,"Mostly empty",IF(W35=0,"Complete","Partial")))</f>
        <v>Partial</v>
      </c>
    </row>
    <row r="36" customFormat="false" ht="15" hidden="false" customHeight="false" outlineLevel="0" collapsed="false">
      <c r="A36" s="2" t="str">
        <f aca="false">Clean!A36</f>
        <v>CL00035</v>
      </c>
      <c r="B36" s="24" t="n">
        <f aca="false">IF(Clean!B36="",1,0)</f>
        <v>0</v>
      </c>
      <c r="C36" s="24" t="n">
        <f aca="false">IF(Clean!C36="",1,0)</f>
        <v>0</v>
      </c>
      <c r="D36" s="24" t="n">
        <f aca="false">IF(Clean!D36="",1,0)</f>
        <v>0</v>
      </c>
      <c r="E36" s="24" t="n">
        <f aca="false">IF(Clean!E36="",1,0)</f>
        <v>0</v>
      </c>
      <c r="F36" s="24" t="n">
        <f aca="false">IF(Clean!F36="",1,0)</f>
        <v>0</v>
      </c>
      <c r="G36" s="24" t="n">
        <f aca="false">IF(Clean!G36="",1,0)</f>
        <v>0</v>
      </c>
      <c r="H36" s="24" t="n">
        <f aca="false">IF(Clean!H36="",1,0)</f>
        <v>0</v>
      </c>
      <c r="I36" s="24" t="n">
        <f aca="false">IF(Clean!I36="",1,0)</f>
        <v>0</v>
      </c>
      <c r="J36" s="24" t="n">
        <f aca="false">IF(Clean!J36="",1,0)</f>
        <v>0</v>
      </c>
      <c r="K36" s="24" t="n">
        <f aca="false">IF(Clean!K36="",1,0)</f>
        <v>0</v>
      </c>
      <c r="L36" s="24" t="n">
        <f aca="false">IF(Clean!L36="",1,0)</f>
        <v>0</v>
      </c>
      <c r="M36" s="24" t="n">
        <f aca="false">IF(Clean!M36="",1,0)</f>
        <v>0</v>
      </c>
      <c r="N36" s="24" t="n">
        <f aca="false">IF(Clean!N36="",1,0)</f>
        <v>0</v>
      </c>
      <c r="O36" s="24" t="n">
        <f aca="false">IF(Clean!O36="",1,0)</f>
        <v>0</v>
      </c>
      <c r="P36" s="24" t="n">
        <f aca="false">IF(Clean!P36="",1,0)</f>
        <v>0</v>
      </c>
      <c r="Q36" s="24" t="n">
        <f aca="false">IF(Clean!Q36="",1,0)</f>
        <v>0</v>
      </c>
      <c r="R36" s="24" t="n">
        <f aca="false">IF(Clean!R36="",1,0)</f>
        <v>1</v>
      </c>
      <c r="S36" s="24" t="n">
        <f aca="false">IF(Clean!S36="",1,0)</f>
        <v>0</v>
      </c>
      <c r="T36" s="24" t="n">
        <f aca="false">IF(Clean!T36="",1,0)</f>
        <v>0</v>
      </c>
      <c r="U36" s="24" t="n">
        <f aca="false">IF(Clean!U36="",1,0)</f>
        <v>0</v>
      </c>
      <c r="V36" s="24" t="n">
        <f aca="false">IF(Clean!V36="",1,0)</f>
        <v>1</v>
      </c>
      <c r="W36" s="25" t="n">
        <f aca="false">SUM(B36:V36)</f>
        <v>2</v>
      </c>
      <c r="X36" s="2" t="str">
        <f aca="false">IF(W36=0,"Complete","Incomplete")</f>
        <v>Incomplete</v>
      </c>
      <c r="Y36" s="26" t="n">
        <f aca="false">W36/21</f>
        <v>0.0952380952380952</v>
      </c>
      <c r="Z36" s="2" t="str">
        <f aca="false">IF(W36=21,"Ghost record",IF(W36&gt;=11,"Mostly empty",IF(W36=0,"Complete","Partial")))</f>
        <v>Partial</v>
      </c>
    </row>
    <row r="37" customFormat="false" ht="15" hidden="false" customHeight="false" outlineLevel="0" collapsed="false">
      <c r="A37" s="2" t="str">
        <f aca="false">Clean!A37</f>
        <v>CL00036</v>
      </c>
      <c r="B37" s="24" t="n">
        <f aca="false">IF(Clean!B37="",1,0)</f>
        <v>0</v>
      </c>
      <c r="C37" s="24" t="n">
        <f aca="false">IF(Clean!C37="",1,0)</f>
        <v>0</v>
      </c>
      <c r="D37" s="24" t="n">
        <f aca="false">IF(Clean!D37="",1,0)</f>
        <v>0</v>
      </c>
      <c r="E37" s="24" t="n">
        <f aca="false">IF(Clean!E37="",1,0)</f>
        <v>0</v>
      </c>
      <c r="F37" s="24" t="n">
        <f aca="false">IF(Clean!F37="",1,0)</f>
        <v>0</v>
      </c>
      <c r="G37" s="24" t="n">
        <f aca="false">IF(Clean!G37="",1,0)</f>
        <v>0</v>
      </c>
      <c r="H37" s="24" t="n">
        <f aca="false">IF(Clean!H37="",1,0)</f>
        <v>0</v>
      </c>
      <c r="I37" s="24" t="n">
        <f aca="false">IF(Clean!I37="",1,0)</f>
        <v>0</v>
      </c>
      <c r="J37" s="24" t="n">
        <f aca="false">IF(Clean!J37="",1,0)</f>
        <v>0</v>
      </c>
      <c r="K37" s="24" t="n">
        <f aca="false">IF(Clean!K37="",1,0)</f>
        <v>0</v>
      </c>
      <c r="L37" s="24" t="n">
        <f aca="false">IF(Clean!L37="",1,0)</f>
        <v>0</v>
      </c>
      <c r="M37" s="24" t="n">
        <f aca="false">IF(Clean!M37="",1,0)</f>
        <v>0</v>
      </c>
      <c r="N37" s="24" t="n">
        <f aca="false">IF(Clean!N37="",1,0)</f>
        <v>0</v>
      </c>
      <c r="O37" s="24" t="n">
        <f aca="false">IF(Clean!O37="",1,0)</f>
        <v>0</v>
      </c>
      <c r="P37" s="24" t="n">
        <f aca="false">IF(Clean!P37="",1,0)</f>
        <v>0</v>
      </c>
      <c r="Q37" s="24" t="n">
        <f aca="false">IF(Clean!Q37="",1,0)</f>
        <v>0</v>
      </c>
      <c r="R37" s="24" t="n">
        <f aca="false">IF(Clean!R37="",1,0)</f>
        <v>0</v>
      </c>
      <c r="S37" s="24" t="n">
        <f aca="false">IF(Clean!S37="",1,0)</f>
        <v>0</v>
      </c>
      <c r="T37" s="24" t="n">
        <f aca="false">IF(Clean!T37="",1,0)</f>
        <v>0</v>
      </c>
      <c r="U37" s="24" t="n">
        <f aca="false">IF(Clean!U37="",1,0)</f>
        <v>0</v>
      </c>
      <c r="V37" s="24" t="n">
        <f aca="false">IF(Clean!V37="",1,0)</f>
        <v>0</v>
      </c>
      <c r="W37" s="25" t="n">
        <f aca="false">SUM(B37:V37)</f>
        <v>0</v>
      </c>
      <c r="X37" s="2" t="str">
        <f aca="false">IF(W37=0,"Complete","Incomplete")</f>
        <v>Complete</v>
      </c>
      <c r="Y37" s="26" t="n">
        <f aca="false">W37/21</f>
        <v>0</v>
      </c>
      <c r="Z37" s="2" t="str">
        <f aca="false">IF(W37=21,"Ghost record",IF(W37&gt;=11,"Mostly empty",IF(W37=0,"Complete","Partial")))</f>
        <v>Complete</v>
      </c>
    </row>
    <row r="38" customFormat="false" ht="15" hidden="false" customHeight="false" outlineLevel="0" collapsed="false">
      <c r="A38" s="2" t="str">
        <f aca="false">Clean!A38</f>
        <v>CL00037</v>
      </c>
      <c r="B38" s="24" t="n">
        <f aca="false">IF(Clean!B38="",1,0)</f>
        <v>0</v>
      </c>
      <c r="C38" s="24" t="n">
        <f aca="false">IF(Clean!C38="",1,0)</f>
        <v>0</v>
      </c>
      <c r="D38" s="24" t="n">
        <f aca="false">IF(Clean!D38="",1,0)</f>
        <v>0</v>
      </c>
      <c r="E38" s="24" t="n">
        <f aca="false">IF(Clean!E38="",1,0)</f>
        <v>0</v>
      </c>
      <c r="F38" s="24" t="n">
        <f aca="false">IF(Clean!F38="",1,0)</f>
        <v>0</v>
      </c>
      <c r="G38" s="24" t="n">
        <f aca="false">IF(Clean!G38="",1,0)</f>
        <v>0</v>
      </c>
      <c r="H38" s="24" t="n">
        <f aca="false">IF(Clean!H38="",1,0)</f>
        <v>0</v>
      </c>
      <c r="I38" s="24" t="n">
        <f aca="false">IF(Clean!I38="",1,0)</f>
        <v>0</v>
      </c>
      <c r="J38" s="24" t="n">
        <f aca="false">IF(Clean!J38="",1,0)</f>
        <v>0</v>
      </c>
      <c r="K38" s="24" t="n">
        <f aca="false">IF(Clean!K38="",1,0)</f>
        <v>0</v>
      </c>
      <c r="L38" s="24" t="n">
        <f aca="false">IF(Clean!L38="",1,0)</f>
        <v>0</v>
      </c>
      <c r="M38" s="24" t="n">
        <f aca="false">IF(Clean!M38="",1,0)</f>
        <v>0</v>
      </c>
      <c r="N38" s="24" t="n">
        <f aca="false">IF(Clean!N38="",1,0)</f>
        <v>0</v>
      </c>
      <c r="O38" s="24" t="n">
        <f aca="false">IF(Clean!O38="",1,0)</f>
        <v>0</v>
      </c>
      <c r="P38" s="24" t="n">
        <f aca="false">IF(Clean!P38="",1,0)</f>
        <v>0</v>
      </c>
      <c r="Q38" s="24" t="n">
        <f aca="false">IF(Clean!Q38="",1,0)</f>
        <v>0</v>
      </c>
      <c r="R38" s="24" t="n">
        <f aca="false">IF(Clean!R38="",1,0)</f>
        <v>0</v>
      </c>
      <c r="S38" s="24" t="n">
        <f aca="false">IF(Clean!S38="",1,0)</f>
        <v>0</v>
      </c>
      <c r="T38" s="24" t="n">
        <f aca="false">IF(Clean!T38="",1,0)</f>
        <v>0</v>
      </c>
      <c r="U38" s="24" t="n">
        <f aca="false">IF(Clean!U38="",1,0)</f>
        <v>0</v>
      </c>
      <c r="V38" s="24" t="n">
        <f aca="false">IF(Clean!V38="",1,0)</f>
        <v>0</v>
      </c>
      <c r="W38" s="25" t="n">
        <f aca="false">SUM(B38:V38)</f>
        <v>0</v>
      </c>
      <c r="X38" s="2" t="str">
        <f aca="false">IF(W38=0,"Complete","Incomplete")</f>
        <v>Complete</v>
      </c>
      <c r="Y38" s="26" t="n">
        <f aca="false">W38/21</f>
        <v>0</v>
      </c>
      <c r="Z38" s="2" t="str">
        <f aca="false">IF(W38=21,"Ghost record",IF(W38&gt;=11,"Mostly empty",IF(W38=0,"Complete","Partial")))</f>
        <v>Complete</v>
      </c>
    </row>
    <row r="39" customFormat="false" ht="15" hidden="false" customHeight="false" outlineLevel="0" collapsed="false">
      <c r="A39" s="2" t="str">
        <f aca="false">Clean!A39</f>
        <v>CL00038</v>
      </c>
      <c r="B39" s="24" t="n">
        <f aca="false">IF(Clean!B39="",1,0)</f>
        <v>0</v>
      </c>
      <c r="C39" s="24" t="n">
        <f aca="false">IF(Clean!C39="",1,0)</f>
        <v>0</v>
      </c>
      <c r="D39" s="24" t="n">
        <f aca="false">IF(Clean!D39="",1,0)</f>
        <v>0</v>
      </c>
      <c r="E39" s="24" t="n">
        <f aca="false">IF(Clean!E39="",1,0)</f>
        <v>0</v>
      </c>
      <c r="F39" s="24" t="n">
        <f aca="false">IF(Clean!F39="",1,0)</f>
        <v>0</v>
      </c>
      <c r="G39" s="24" t="n">
        <f aca="false">IF(Clean!G39="",1,0)</f>
        <v>0</v>
      </c>
      <c r="H39" s="24" t="n">
        <f aca="false">IF(Clean!H39="",1,0)</f>
        <v>0</v>
      </c>
      <c r="I39" s="24" t="n">
        <f aca="false">IF(Clean!I39="",1,0)</f>
        <v>0</v>
      </c>
      <c r="J39" s="24" t="n">
        <f aca="false">IF(Clean!J39="",1,0)</f>
        <v>0</v>
      </c>
      <c r="K39" s="24" t="n">
        <f aca="false">IF(Clean!K39="",1,0)</f>
        <v>0</v>
      </c>
      <c r="L39" s="24" t="n">
        <f aca="false">IF(Clean!L39="",1,0)</f>
        <v>0</v>
      </c>
      <c r="M39" s="24" t="n">
        <f aca="false">IF(Clean!M39="",1,0)</f>
        <v>0</v>
      </c>
      <c r="N39" s="24" t="n">
        <f aca="false">IF(Clean!N39="",1,0)</f>
        <v>0</v>
      </c>
      <c r="O39" s="24" t="n">
        <f aca="false">IF(Clean!O39="",1,0)</f>
        <v>0</v>
      </c>
      <c r="P39" s="24" t="n">
        <f aca="false">IF(Clean!P39="",1,0)</f>
        <v>0</v>
      </c>
      <c r="Q39" s="24" t="n">
        <f aca="false">IF(Clean!Q39="",1,0)</f>
        <v>0</v>
      </c>
      <c r="R39" s="24" t="n">
        <f aca="false">IF(Clean!R39="",1,0)</f>
        <v>0</v>
      </c>
      <c r="S39" s="24" t="n">
        <f aca="false">IF(Clean!S39="",1,0)</f>
        <v>0</v>
      </c>
      <c r="T39" s="24" t="n">
        <f aca="false">IF(Clean!T39="",1,0)</f>
        <v>0</v>
      </c>
      <c r="U39" s="24" t="n">
        <f aca="false">IF(Clean!U39="",1,0)</f>
        <v>0</v>
      </c>
      <c r="V39" s="24" t="n">
        <f aca="false">IF(Clean!V39="",1,0)</f>
        <v>1</v>
      </c>
      <c r="W39" s="25" t="n">
        <f aca="false">SUM(B39:V39)</f>
        <v>1</v>
      </c>
      <c r="X39" s="2" t="str">
        <f aca="false">IF(W39=0,"Complete","Incomplete")</f>
        <v>Incomplete</v>
      </c>
      <c r="Y39" s="26" t="n">
        <f aca="false">W39/21</f>
        <v>0.0476190476190476</v>
      </c>
      <c r="Z39" s="2" t="str">
        <f aca="false">IF(W39=21,"Ghost record",IF(W39&gt;=11,"Mostly empty",IF(W39=0,"Complete","Partial")))</f>
        <v>Partial</v>
      </c>
    </row>
    <row r="40" customFormat="false" ht="15" hidden="false" customHeight="false" outlineLevel="0" collapsed="false">
      <c r="A40" s="2" t="str">
        <f aca="false">Clean!A40</f>
        <v>CL00039</v>
      </c>
      <c r="B40" s="24" t="n">
        <f aca="false">IF(Clean!B40="",1,0)</f>
        <v>0</v>
      </c>
      <c r="C40" s="24" t="n">
        <f aca="false">IF(Clean!C40="",1,0)</f>
        <v>0</v>
      </c>
      <c r="D40" s="24" t="n">
        <f aca="false">IF(Clean!D40="",1,0)</f>
        <v>0</v>
      </c>
      <c r="E40" s="24" t="n">
        <f aca="false">IF(Clean!E40="",1,0)</f>
        <v>0</v>
      </c>
      <c r="F40" s="24" t="n">
        <f aca="false">IF(Clean!F40="",1,0)</f>
        <v>0</v>
      </c>
      <c r="G40" s="24" t="n">
        <f aca="false">IF(Clean!G40="",1,0)</f>
        <v>0</v>
      </c>
      <c r="H40" s="24" t="n">
        <f aca="false">IF(Clean!H40="",1,0)</f>
        <v>0</v>
      </c>
      <c r="I40" s="24" t="n">
        <f aca="false">IF(Clean!I40="",1,0)</f>
        <v>0</v>
      </c>
      <c r="J40" s="24" t="n">
        <f aca="false">IF(Clean!J40="",1,0)</f>
        <v>0</v>
      </c>
      <c r="K40" s="24" t="n">
        <f aca="false">IF(Clean!K40="",1,0)</f>
        <v>0</v>
      </c>
      <c r="L40" s="24" t="n">
        <f aca="false">IF(Clean!L40="",1,0)</f>
        <v>0</v>
      </c>
      <c r="M40" s="24" t="n">
        <f aca="false">IF(Clean!M40="",1,0)</f>
        <v>1</v>
      </c>
      <c r="N40" s="24" t="n">
        <f aca="false">IF(Clean!N40="",1,0)</f>
        <v>0</v>
      </c>
      <c r="O40" s="24" t="n">
        <f aca="false">IF(Clean!O40="",1,0)</f>
        <v>0</v>
      </c>
      <c r="P40" s="24" t="n">
        <f aca="false">IF(Clean!P40="",1,0)</f>
        <v>0</v>
      </c>
      <c r="Q40" s="24" t="n">
        <f aca="false">IF(Clean!Q40="",1,0)</f>
        <v>0</v>
      </c>
      <c r="R40" s="24" t="n">
        <f aca="false">IF(Clean!R40="",1,0)</f>
        <v>0</v>
      </c>
      <c r="S40" s="24" t="n">
        <f aca="false">IF(Clean!S40="",1,0)</f>
        <v>1</v>
      </c>
      <c r="T40" s="24" t="n">
        <f aca="false">IF(Clean!T40="",1,0)</f>
        <v>1</v>
      </c>
      <c r="U40" s="24" t="n">
        <f aca="false">IF(Clean!U40="",1,0)</f>
        <v>0</v>
      </c>
      <c r="V40" s="24" t="n">
        <f aca="false">IF(Clean!V40="",1,0)</f>
        <v>0</v>
      </c>
      <c r="W40" s="25" t="n">
        <f aca="false">SUM(B40:V40)</f>
        <v>3</v>
      </c>
      <c r="X40" s="2" t="str">
        <f aca="false">IF(W40=0,"Complete","Incomplete")</f>
        <v>Incomplete</v>
      </c>
      <c r="Y40" s="26" t="n">
        <f aca="false">W40/21</f>
        <v>0.142857142857143</v>
      </c>
      <c r="Z40" s="2" t="str">
        <f aca="false">IF(W40=21,"Ghost record",IF(W40&gt;=11,"Mostly empty",IF(W40=0,"Complete","Partial")))</f>
        <v>Partial</v>
      </c>
    </row>
    <row r="41" customFormat="false" ht="15" hidden="false" customHeight="false" outlineLevel="0" collapsed="false">
      <c r="A41" s="2" t="str">
        <f aca="false">Clean!A41</f>
        <v>CL00040</v>
      </c>
      <c r="B41" s="24" t="n">
        <f aca="false">IF(Clean!B41="",1,0)</f>
        <v>0</v>
      </c>
      <c r="C41" s="24" t="n">
        <f aca="false">IF(Clean!C41="",1,0)</f>
        <v>0</v>
      </c>
      <c r="D41" s="24" t="n">
        <f aca="false">IF(Clean!D41="",1,0)</f>
        <v>0</v>
      </c>
      <c r="E41" s="24" t="n">
        <f aca="false">IF(Clean!E41="",1,0)</f>
        <v>0</v>
      </c>
      <c r="F41" s="24" t="n">
        <f aca="false">IF(Clean!F41="",1,0)</f>
        <v>0</v>
      </c>
      <c r="G41" s="24" t="n">
        <f aca="false">IF(Clean!G41="",1,0)</f>
        <v>0</v>
      </c>
      <c r="H41" s="24" t="n">
        <f aca="false">IF(Clean!H41="",1,0)</f>
        <v>0</v>
      </c>
      <c r="I41" s="24" t="n">
        <f aca="false">IF(Clean!I41="",1,0)</f>
        <v>0</v>
      </c>
      <c r="J41" s="24" t="n">
        <f aca="false">IF(Clean!J41="",1,0)</f>
        <v>0</v>
      </c>
      <c r="K41" s="24" t="n">
        <f aca="false">IF(Clean!K41="",1,0)</f>
        <v>0</v>
      </c>
      <c r="L41" s="24" t="n">
        <f aca="false">IF(Clean!L41="",1,0)</f>
        <v>0</v>
      </c>
      <c r="M41" s="24" t="n">
        <f aca="false">IF(Clean!M41="",1,0)</f>
        <v>0</v>
      </c>
      <c r="N41" s="24" t="n">
        <f aca="false">IF(Clean!N41="",1,0)</f>
        <v>0</v>
      </c>
      <c r="O41" s="24" t="n">
        <f aca="false">IF(Clean!O41="",1,0)</f>
        <v>0</v>
      </c>
      <c r="P41" s="24" t="n">
        <f aca="false">IF(Clean!P41="",1,0)</f>
        <v>0</v>
      </c>
      <c r="Q41" s="24" t="n">
        <f aca="false">IF(Clean!Q41="",1,0)</f>
        <v>0</v>
      </c>
      <c r="R41" s="24" t="n">
        <f aca="false">IF(Clean!R41="",1,0)</f>
        <v>0</v>
      </c>
      <c r="S41" s="24" t="n">
        <f aca="false">IF(Clean!S41="",1,0)</f>
        <v>1</v>
      </c>
      <c r="T41" s="24" t="n">
        <f aca="false">IF(Clean!T41="",1,0)</f>
        <v>1</v>
      </c>
      <c r="U41" s="24" t="n">
        <f aca="false">IF(Clean!U41="",1,0)</f>
        <v>0</v>
      </c>
      <c r="V41" s="24" t="n">
        <f aca="false">IF(Clean!V41="",1,0)</f>
        <v>0</v>
      </c>
      <c r="W41" s="25" t="n">
        <f aca="false">SUM(B41:V41)</f>
        <v>2</v>
      </c>
      <c r="X41" s="2" t="str">
        <f aca="false">IF(W41=0,"Complete","Incomplete")</f>
        <v>Incomplete</v>
      </c>
      <c r="Y41" s="26" t="n">
        <f aca="false">W41/21</f>
        <v>0.0952380952380952</v>
      </c>
      <c r="Z41" s="2" t="str">
        <f aca="false">IF(W41=21,"Ghost record",IF(W41&gt;=11,"Mostly empty",IF(W41=0,"Complete","Partial")))</f>
        <v>Partial</v>
      </c>
    </row>
    <row r="42" customFormat="false" ht="15" hidden="false" customHeight="false" outlineLevel="0" collapsed="false">
      <c r="A42" s="2" t="str">
        <f aca="false">Clean!A42</f>
        <v>CL00041</v>
      </c>
      <c r="B42" s="24" t="n">
        <f aca="false">IF(Clean!B42="",1,0)</f>
        <v>0</v>
      </c>
      <c r="C42" s="24" t="n">
        <f aca="false">IF(Clean!C42="",1,0)</f>
        <v>0</v>
      </c>
      <c r="D42" s="24" t="n">
        <f aca="false">IF(Clean!D42="",1,0)</f>
        <v>0</v>
      </c>
      <c r="E42" s="24" t="n">
        <f aca="false">IF(Clean!E42="",1,0)</f>
        <v>0</v>
      </c>
      <c r="F42" s="24" t="n">
        <f aca="false">IF(Clean!F42="",1,0)</f>
        <v>0</v>
      </c>
      <c r="G42" s="24" t="n">
        <f aca="false">IF(Clean!G42="",1,0)</f>
        <v>0</v>
      </c>
      <c r="H42" s="24" t="n">
        <f aca="false">IF(Clean!H42="",1,0)</f>
        <v>0</v>
      </c>
      <c r="I42" s="24" t="n">
        <f aca="false">IF(Clean!I42="",1,0)</f>
        <v>0</v>
      </c>
      <c r="J42" s="24" t="n">
        <f aca="false">IF(Clean!J42="",1,0)</f>
        <v>0</v>
      </c>
      <c r="K42" s="24" t="n">
        <f aca="false">IF(Clean!K42="",1,0)</f>
        <v>0</v>
      </c>
      <c r="L42" s="24" t="n">
        <f aca="false">IF(Clean!L42="",1,0)</f>
        <v>0</v>
      </c>
      <c r="M42" s="24" t="n">
        <f aca="false">IF(Clean!M42="",1,0)</f>
        <v>0</v>
      </c>
      <c r="N42" s="24" t="n">
        <f aca="false">IF(Clean!N42="",1,0)</f>
        <v>0</v>
      </c>
      <c r="O42" s="24" t="n">
        <f aca="false">IF(Clean!O42="",1,0)</f>
        <v>0</v>
      </c>
      <c r="P42" s="24" t="n">
        <f aca="false">IF(Clean!P42="",1,0)</f>
        <v>0</v>
      </c>
      <c r="Q42" s="24" t="n">
        <f aca="false">IF(Clean!Q42="",1,0)</f>
        <v>1</v>
      </c>
      <c r="R42" s="24" t="n">
        <f aca="false">IF(Clean!R42="",1,0)</f>
        <v>1</v>
      </c>
      <c r="S42" s="24" t="n">
        <f aca="false">IF(Clean!S42="",1,0)</f>
        <v>0</v>
      </c>
      <c r="T42" s="24" t="n">
        <f aca="false">IF(Clean!T42="",1,0)</f>
        <v>1</v>
      </c>
      <c r="U42" s="24" t="n">
        <f aca="false">IF(Clean!U42="",1,0)</f>
        <v>0</v>
      </c>
      <c r="V42" s="24" t="n">
        <f aca="false">IF(Clean!V42="",1,0)</f>
        <v>0</v>
      </c>
      <c r="W42" s="25" t="n">
        <f aca="false">SUM(B42:V42)</f>
        <v>3</v>
      </c>
      <c r="X42" s="2" t="str">
        <f aca="false">IF(W42=0,"Complete","Incomplete")</f>
        <v>Incomplete</v>
      </c>
      <c r="Y42" s="26" t="n">
        <f aca="false">W42/21</f>
        <v>0.142857142857143</v>
      </c>
      <c r="Z42" s="2" t="str">
        <f aca="false">IF(W42=21,"Ghost record",IF(W42&gt;=11,"Mostly empty",IF(W42=0,"Complete","Partial")))</f>
        <v>Partial</v>
      </c>
    </row>
    <row r="43" customFormat="false" ht="15" hidden="false" customHeight="false" outlineLevel="0" collapsed="false">
      <c r="A43" s="2" t="str">
        <f aca="false">Clean!A43</f>
        <v>CL00042</v>
      </c>
      <c r="B43" s="24" t="n">
        <f aca="false">IF(Clean!B43="",1,0)</f>
        <v>0</v>
      </c>
      <c r="C43" s="24" t="n">
        <f aca="false">IF(Clean!C43="",1,0)</f>
        <v>0</v>
      </c>
      <c r="D43" s="24" t="n">
        <f aca="false">IF(Clean!D43="",1,0)</f>
        <v>0</v>
      </c>
      <c r="E43" s="24" t="n">
        <f aca="false">IF(Clean!E43="",1,0)</f>
        <v>1</v>
      </c>
      <c r="F43" s="24" t="n">
        <f aca="false">IF(Clean!F43="",1,0)</f>
        <v>0</v>
      </c>
      <c r="G43" s="24" t="n">
        <f aca="false">IF(Clean!G43="",1,0)</f>
        <v>0</v>
      </c>
      <c r="H43" s="24" t="n">
        <f aca="false">IF(Clean!H43="",1,0)</f>
        <v>0</v>
      </c>
      <c r="I43" s="24" t="n">
        <f aca="false">IF(Clean!I43="",1,0)</f>
        <v>1</v>
      </c>
      <c r="J43" s="24" t="n">
        <f aca="false">IF(Clean!J43="",1,0)</f>
        <v>0</v>
      </c>
      <c r="K43" s="24" t="n">
        <f aca="false">IF(Clean!K43="",1,0)</f>
        <v>0</v>
      </c>
      <c r="L43" s="24" t="n">
        <f aca="false">IF(Clean!L43="",1,0)</f>
        <v>0</v>
      </c>
      <c r="M43" s="24" t="n">
        <f aca="false">IF(Clean!M43="",1,0)</f>
        <v>0</v>
      </c>
      <c r="N43" s="24" t="n">
        <f aca="false">IF(Clean!N43="",1,0)</f>
        <v>1</v>
      </c>
      <c r="O43" s="24" t="n">
        <f aca="false">IF(Clean!O43="",1,0)</f>
        <v>0</v>
      </c>
      <c r="P43" s="24" t="n">
        <f aca="false">IF(Clean!P43="",1,0)</f>
        <v>0</v>
      </c>
      <c r="Q43" s="24" t="n">
        <f aca="false">IF(Clean!Q43="",1,0)</f>
        <v>0</v>
      </c>
      <c r="R43" s="24" t="n">
        <f aca="false">IF(Clean!R43="",1,0)</f>
        <v>0</v>
      </c>
      <c r="S43" s="24" t="n">
        <f aca="false">IF(Clean!S43="",1,0)</f>
        <v>0</v>
      </c>
      <c r="T43" s="24" t="n">
        <f aca="false">IF(Clean!T43="",1,0)</f>
        <v>0</v>
      </c>
      <c r="U43" s="24" t="n">
        <f aca="false">IF(Clean!U43="",1,0)</f>
        <v>0</v>
      </c>
      <c r="V43" s="24" t="n">
        <f aca="false">IF(Clean!V43="",1,0)</f>
        <v>0</v>
      </c>
      <c r="W43" s="25" t="n">
        <f aca="false">SUM(B43:V43)</f>
        <v>3</v>
      </c>
      <c r="X43" s="2" t="str">
        <f aca="false">IF(W43=0,"Complete","Incomplete")</f>
        <v>Incomplete</v>
      </c>
      <c r="Y43" s="26" t="n">
        <f aca="false">W43/21</f>
        <v>0.142857142857143</v>
      </c>
      <c r="Z43" s="2" t="str">
        <f aca="false">IF(W43=21,"Ghost record",IF(W43&gt;=11,"Mostly empty",IF(W43=0,"Complete","Partial")))</f>
        <v>Partial</v>
      </c>
    </row>
    <row r="44" customFormat="false" ht="15" hidden="false" customHeight="false" outlineLevel="0" collapsed="false">
      <c r="A44" s="2" t="str">
        <f aca="false">Clean!A44</f>
        <v>CL00043</v>
      </c>
      <c r="B44" s="24" t="n">
        <f aca="false">IF(Clean!B44="",1,0)</f>
        <v>0</v>
      </c>
      <c r="C44" s="24" t="n">
        <f aca="false">IF(Clean!C44="",1,0)</f>
        <v>0</v>
      </c>
      <c r="D44" s="24" t="n">
        <f aca="false">IF(Clean!D44="",1,0)</f>
        <v>0</v>
      </c>
      <c r="E44" s="24" t="n">
        <f aca="false">IF(Clean!E44="",1,0)</f>
        <v>0</v>
      </c>
      <c r="F44" s="24" t="n">
        <f aca="false">IF(Clean!F44="",1,0)</f>
        <v>0</v>
      </c>
      <c r="G44" s="24" t="n">
        <f aca="false">IF(Clean!G44="",1,0)</f>
        <v>0</v>
      </c>
      <c r="H44" s="24" t="n">
        <f aca="false">IF(Clean!H44="",1,0)</f>
        <v>0</v>
      </c>
      <c r="I44" s="24" t="n">
        <f aca="false">IF(Clean!I44="",1,0)</f>
        <v>0</v>
      </c>
      <c r="J44" s="24" t="n">
        <f aca="false">IF(Clean!J44="",1,0)</f>
        <v>0</v>
      </c>
      <c r="K44" s="24" t="n">
        <f aca="false">IF(Clean!K44="",1,0)</f>
        <v>0</v>
      </c>
      <c r="L44" s="24" t="n">
        <f aca="false">IF(Clean!L44="",1,0)</f>
        <v>0</v>
      </c>
      <c r="M44" s="24" t="n">
        <f aca="false">IF(Clean!M44="",1,0)</f>
        <v>0</v>
      </c>
      <c r="N44" s="24" t="n">
        <f aca="false">IF(Clean!N44="",1,0)</f>
        <v>0</v>
      </c>
      <c r="O44" s="24" t="n">
        <f aca="false">IF(Clean!O44="",1,0)</f>
        <v>0</v>
      </c>
      <c r="P44" s="24" t="n">
        <f aca="false">IF(Clean!P44="",1,0)</f>
        <v>0</v>
      </c>
      <c r="Q44" s="24" t="n">
        <f aca="false">IF(Clean!Q44="",1,0)</f>
        <v>0</v>
      </c>
      <c r="R44" s="24" t="n">
        <f aca="false">IF(Clean!R44="",1,0)</f>
        <v>0</v>
      </c>
      <c r="S44" s="24" t="n">
        <f aca="false">IF(Clean!S44="",1,0)</f>
        <v>0</v>
      </c>
      <c r="T44" s="24" t="n">
        <f aca="false">IF(Clean!T44="",1,0)</f>
        <v>1</v>
      </c>
      <c r="U44" s="24" t="n">
        <f aca="false">IF(Clean!U44="",1,0)</f>
        <v>0</v>
      </c>
      <c r="V44" s="24" t="n">
        <f aca="false">IF(Clean!V44="",1,0)</f>
        <v>0</v>
      </c>
      <c r="W44" s="25" t="n">
        <f aca="false">SUM(B44:V44)</f>
        <v>1</v>
      </c>
      <c r="X44" s="2" t="str">
        <f aca="false">IF(W44=0,"Complete","Incomplete")</f>
        <v>Incomplete</v>
      </c>
      <c r="Y44" s="26" t="n">
        <f aca="false">W44/21</f>
        <v>0.0476190476190476</v>
      </c>
      <c r="Z44" s="2" t="str">
        <f aca="false">IF(W44=21,"Ghost record",IF(W44&gt;=11,"Mostly empty",IF(W44=0,"Complete","Partial")))</f>
        <v>Partial</v>
      </c>
    </row>
    <row r="45" customFormat="false" ht="15" hidden="false" customHeight="false" outlineLevel="0" collapsed="false">
      <c r="A45" s="2" t="str">
        <f aca="false">Clean!A45</f>
        <v>CL00044</v>
      </c>
      <c r="B45" s="24" t="n">
        <f aca="false">IF(Clean!B45="",1,0)</f>
        <v>0</v>
      </c>
      <c r="C45" s="24" t="n">
        <f aca="false">IF(Clean!C45="",1,0)</f>
        <v>0</v>
      </c>
      <c r="D45" s="24" t="n">
        <f aca="false">IF(Clean!D45="",1,0)</f>
        <v>0</v>
      </c>
      <c r="E45" s="24" t="n">
        <f aca="false">IF(Clean!E45="",1,0)</f>
        <v>0</v>
      </c>
      <c r="F45" s="24" t="n">
        <f aca="false">IF(Clean!F45="",1,0)</f>
        <v>0</v>
      </c>
      <c r="G45" s="24" t="n">
        <f aca="false">IF(Clean!G45="",1,0)</f>
        <v>0</v>
      </c>
      <c r="H45" s="24" t="n">
        <f aca="false">IF(Clean!H45="",1,0)</f>
        <v>0</v>
      </c>
      <c r="I45" s="24" t="n">
        <f aca="false">IF(Clean!I45="",1,0)</f>
        <v>0</v>
      </c>
      <c r="J45" s="24" t="n">
        <f aca="false">IF(Clean!J45="",1,0)</f>
        <v>1</v>
      </c>
      <c r="K45" s="24" t="n">
        <f aca="false">IF(Clean!K45="",1,0)</f>
        <v>1</v>
      </c>
      <c r="L45" s="24" t="n">
        <f aca="false">IF(Clean!L45="",1,0)</f>
        <v>1</v>
      </c>
      <c r="M45" s="24" t="n">
        <f aca="false">IF(Clean!M45="",1,0)</f>
        <v>1</v>
      </c>
      <c r="N45" s="24" t="n">
        <f aca="false">IF(Clean!N45="",1,0)</f>
        <v>1</v>
      </c>
      <c r="O45" s="24" t="n">
        <f aca="false">IF(Clean!O45="",1,0)</f>
        <v>1</v>
      </c>
      <c r="P45" s="24" t="n">
        <f aca="false">IF(Clean!P45="",1,0)</f>
        <v>1</v>
      </c>
      <c r="Q45" s="24" t="n">
        <f aca="false">IF(Clean!Q45="",1,0)</f>
        <v>1</v>
      </c>
      <c r="R45" s="24" t="n">
        <f aca="false">IF(Clean!R45="",1,0)</f>
        <v>1</v>
      </c>
      <c r="S45" s="24" t="n">
        <f aca="false">IF(Clean!S45="",1,0)</f>
        <v>1</v>
      </c>
      <c r="T45" s="24" t="n">
        <f aca="false">IF(Clean!T45="",1,0)</f>
        <v>1</v>
      </c>
      <c r="U45" s="24" t="n">
        <f aca="false">IF(Clean!U45="",1,0)</f>
        <v>1</v>
      </c>
      <c r="V45" s="24" t="n">
        <f aca="false">IF(Clean!V45="",1,0)</f>
        <v>1</v>
      </c>
      <c r="W45" s="25" t="n">
        <f aca="false">SUM(B45:V45)</f>
        <v>13</v>
      </c>
      <c r="X45" s="2" t="str">
        <f aca="false">IF(W45=0,"Complete","Incomplete")</f>
        <v>Incomplete</v>
      </c>
      <c r="Y45" s="26" t="n">
        <f aca="false">W45/21</f>
        <v>0.619047619047619</v>
      </c>
      <c r="Z45" s="2" t="str">
        <f aca="false">IF(W45=21,"Ghost record",IF(W45&gt;=11,"Mostly empty",IF(W45=0,"Complete","Partial")))</f>
        <v>Mostly empty</v>
      </c>
    </row>
    <row r="46" customFormat="false" ht="15" hidden="false" customHeight="false" outlineLevel="0" collapsed="false">
      <c r="A46" s="2" t="str">
        <f aca="false">Clean!A46</f>
        <v>CL00045</v>
      </c>
      <c r="B46" s="24" t="n">
        <f aca="false">IF(Clean!B46="",1,0)</f>
        <v>0</v>
      </c>
      <c r="C46" s="24" t="n">
        <f aca="false">IF(Clean!C46="",1,0)</f>
        <v>0</v>
      </c>
      <c r="D46" s="24" t="n">
        <f aca="false">IF(Clean!D46="",1,0)</f>
        <v>0</v>
      </c>
      <c r="E46" s="24" t="n">
        <f aca="false">IF(Clean!E46="",1,0)</f>
        <v>0</v>
      </c>
      <c r="F46" s="24" t="n">
        <f aca="false">IF(Clean!F46="",1,0)</f>
        <v>0</v>
      </c>
      <c r="G46" s="24" t="n">
        <f aca="false">IF(Clean!G46="",1,0)</f>
        <v>0</v>
      </c>
      <c r="H46" s="24" t="n">
        <f aca="false">IF(Clean!H46="",1,0)</f>
        <v>0</v>
      </c>
      <c r="I46" s="24" t="n">
        <f aca="false">IF(Clean!I46="",1,0)</f>
        <v>0</v>
      </c>
      <c r="J46" s="24" t="n">
        <f aca="false">IF(Clean!J46="",1,0)</f>
        <v>0</v>
      </c>
      <c r="K46" s="24" t="n">
        <f aca="false">IF(Clean!K46="",1,0)</f>
        <v>0</v>
      </c>
      <c r="L46" s="24" t="n">
        <f aca="false">IF(Clean!L46="",1,0)</f>
        <v>0</v>
      </c>
      <c r="M46" s="24" t="n">
        <f aca="false">IF(Clean!M46="",1,0)</f>
        <v>0</v>
      </c>
      <c r="N46" s="24" t="n">
        <f aca="false">IF(Clean!N46="",1,0)</f>
        <v>0</v>
      </c>
      <c r="O46" s="24" t="n">
        <f aca="false">IF(Clean!O46="",1,0)</f>
        <v>0</v>
      </c>
      <c r="P46" s="24" t="n">
        <f aca="false">IF(Clean!P46="",1,0)</f>
        <v>0</v>
      </c>
      <c r="Q46" s="24" t="n">
        <f aca="false">IF(Clean!Q46="",1,0)</f>
        <v>0</v>
      </c>
      <c r="R46" s="24" t="n">
        <f aca="false">IF(Clean!R46="",1,0)</f>
        <v>0</v>
      </c>
      <c r="S46" s="24" t="n">
        <f aca="false">IF(Clean!S46="",1,0)</f>
        <v>0</v>
      </c>
      <c r="T46" s="24" t="n">
        <f aca="false">IF(Clean!T46="",1,0)</f>
        <v>0</v>
      </c>
      <c r="U46" s="24" t="n">
        <f aca="false">IF(Clean!U46="",1,0)</f>
        <v>1</v>
      </c>
      <c r="V46" s="24" t="n">
        <f aca="false">IF(Clean!V46="",1,0)</f>
        <v>0</v>
      </c>
      <c r="W46" s="25" t="n">
        <f aca="false">SUM(B46:V46)</f>
        <v>1</v>
      </c>
      <c r="X46" s="2" t="str">
        <f aca="false">IF(W46=0,"Complete","Incomplete")</f>
        <v>Incomplete</v>
      </c>
      <c r="Y46" s="26" t="n">
        <f aca="false">W46/21</f>
        <v>0.0476190476190476</v>
      </c>
      <c r="Z46" s="2" t="str">
        <f aca="false">IF(W46=21,"Ghost record",IF(W46&gt;=11,"Mostly empty",IF(W46=0,"Complete","Partial")))</f>
        <v>Partial</v>
      </c>
    </row>
    <row r="47" customFormat="false" ht="15" hidden="false" customHeight="false" outlineLevel="0" collapsed="false">
      <c r="A47" s="2" t="str">
        <f aca="false">Clean!A47</f>
        <v>CL00046</v>
      </c>
      <c r="B47" s="24" t="n">
        <f aca="false">IF(Clean!B47="",1,0)</f>
        <v>0</v>
      </c>
      <c r="C47" s="24" t="n">
        <f aca="false">IF(Clean!C47="",1,0)</f>
        <v>0</v>
      </c>
      <c r="D47" s="24" t="n">
        <f aca="false">IF(Clean!D47="",1,0)</f>
        <v>0</v>
      </c>
      <c r="E47" s="24" t="n">
        <f aca="false">IF(Clean!E47="",1,0)</f>
        <v>0</v>
      </c>
      <c r="F47" s="24" t="n">
        <f aca="false">IF(Clean!F47="",1,0)</f>
        <v>1</v>
      </c>
      <c r="G47" s="24" t="n">
        <f aca="false">IF(Clean!G47="",1,0)</f>
        <v>0</v>
      </c>
      <c r="H47" s="24" t="n">
        <f aca="false">IF(Clean!H47="",1,0)</f>
        <v>0</v>
      </c>
      <c r="I47" s="24" t="n">
        <f aca="false">IF(Clean!I47="",1,0)</f>
        <v>0</v>
      </c>
      <c r="J47" s="24" t="n">
        <f aca="false">IF(Clean!J47="",1,0)</f>
        <v>0</v>
      </c>
      <c r="K47" s="24" t="n">
        <f aca="false">IF(Clean!K47="",1,0)</f>
        <v>0</v>
      </c>
      <c r="L47" s="24" t="n">
        <f aca="false">IF(Clean!L47="",1,0)</f>
        <v>0</v>
      </c>
      <c r="M47" s="24" t="n">
        <f aca="false">IF(Clean!M47="",1,0)</f>
        <v>0</v>
      </c>
      <c r="N47" s="24" t="n">
        <f aca="false">IF(Clean!N47="",1,0)</f>
        <v>0</v>
      </c>
      <c r="O47" s="24" t="n">
        <f aca="false">IF(Clean!O47="",1,0)</f>
        <v>0</v>
      </c>
      <c r="P47" s="24" t="n">
        <f aca="false">IF(Clean!P47="",1,0)</f>
        <v>0</v>
      </c>
      <c r="Q47" s="24" t="n">
        <f aca="false">IF(Clean!Q47="",1,0)</f>
        <v>0</v>
      </c>
      <c r="R47" s="24" t="n">
        <f aca="false">IF(Clean!R47="",1,0)</f>
        <v>0</v>
      </c>
      <c r="S47" s="24" t="n">
        <f aca="false">IF(Clean!S47="",1,0)</f>
        <v>1</v>
      </c>
      <c r="T47" s="24" t="n">
        <f aca="false">IF(Clean!T47="",1,0)</f>
        <v>1</v>
      </c>
      <c r="U47" s="24" t="n">
        <f aca="false">IF(Clean!U47="",1,0)</f>
        <v>0</v>
      </c>
      <c r="V47" s="24" t="n">
        <f aca="false">IF(Clean!V47="",1,0)</f>
        <v>1</v>
      </c>
      <c r="W47" s="25" t="n">
        <f aca="false">SUM(B47:V47)</f>
        <v>4</v>
      </c>
      <c r="X47" s="2" t="str">
        <f aca="false">IF(W47=0,"Complete","Incomplete")</f>
        <v>Incomplete</v>
      </c>
      <c r="Y47" s="26" t="n">
        <f aca="false">W47/21</f>
        <v>0.19047619047619</v>
      </c>
      <c r="Z47" s="2" t="str">
        <f aca="false">IF(W47=21,"Ghost record",IF(W47&gt;=11,"Mostly empty",IF(W47=0,"Complete","Partial")))</f>
        <v>Partial</v>
      </c>
    </row>
    <row r="48" customFormat="false" ht="15" hidden="false" customHeight="false" outlineLevel="0" collapsed="false">
      <c r="A48" s="2" t="str">
        <f aca="false">Clean!A48</f>
        <v>CL00047</v>
      </c>
      <c r="B48" s="24" t="n">
        <f aca="false">IF(Clean!B48="",1,0)</f>
        <v>1</v>
      </c>
      <c r="C48" s="24" t="n">
        <f aca="false">IF(Clean!C48="",1,0)</f>
        <v>0</v>
      </c>
      <c r="D48" s="24" t="n">
        <f aca="false">IF(Clean!D48="",1,0)</f>
        <v>0</v>
      </c>
      <c r="E48" s="24" t="n">
        <f aca="false">IF(Clean!E48="",1,0)</f>
        <v>0</v>
      </c>
      <c r="F48" s="24" t="n">
        <f aca="false">IF(Clean!F48="",1,0)</f>
        <v>0</v>
      </c>
      <c r="G48" s="24" t="n">
        <f aca="false">IF(Clean!G48="",1,0)</f>
        <v>0</v>
      </c>
      <c r="H48" s="24" t="n">
        <f aca="false">IF(Clean!H48="",1,0)</f>
        <v>1</v>
      </c>
      <c r="I48" s="24" t="n">
        <f aca="false">IF(Clean!I48="",1,0)</f>
        <v>0</v>
      </c>
      <c r="J48" s="24" t="n">
        <f aca="false">IF(Clean!J48="",1,0)</f>
        <v>0</v>
      </c>
      <c r="K48" s="24" t="n">
        <f aca="false">IF(Clean!K48="",1,0)</f>
        <v>0</v>
      </c>
      <c r="L48" s="24" t="n">
        <f aca="false">IF(Clean!L48="",1,0)</f>
        <v>0</v>
      </c>
      <c r="M48" s="24" t="n">
        <f aca="false">IF(Clean!M48="",1,0)</f>
        <v>0</v>
      </c>
      <c r="N48" s="24" t="n">
        <f aca="false">IF(Clean!N48="",1,0)</f>
        <v>0</v>
      </c>
      <c r="O48" s="24" t="n">
        <f aca="false">IF(Clean!O48="",1,0)</f>
        <v>0</v>
      </c>
      <c r="P48" s="24" t="n">
        <f aca="false">IF(Clean!P48="",1,0)</f>
        <v>0</v>
      </c>
      <c r="Q48" s="24" t="n">
        <f aca="false">IF(Clean!Q48="",1,0)</f>
        <v>0</v>
      </c>
      <c r="R48" s="24" t="n">
        <f aca="false">IF(Clean!R48="",1,0)</f>
        <v>0</v>
      </c>
      <c r="S48" s="24" t="n">
        <f aca="false">IF(Clean!S48="",1,0)</f>
        <v>0</v>
      </c>
      <c r="T48" s="24" t="n">
        <f aca="false">IF(Clean!T48="",1,0)</f>
        <v>0</v>
      </c>
      <c r="U48" s="24" t="n">
        <f aca="false">IF(Clean!U48="",1,0)</f>
        <v>0</v>
      </c>
      <c r="V48" s="24" t="n">
        <f aca="false">IF(Clean!V48="",1,0)</f>
        <v>0</v>
      </c>
      <c r="W48" s="25" t="n">
        <f aca="false">SUM(B48:V48)</f>
        <v>2</v>
      </c>
      <c r="X48" s="2" t="str">
        <f aca="false">IF(W48=0,"Complete","Incomplete")</f>
        <v>Incomplete</v>
      </c>
      <c r="Y48" s="26" t="n">
        <f aca="false">W48/21</f>
        <v>0.0952380952380952</v>
      </c>
      <c r="Z48" s="2" t="str">
        <f aca="false">IF(W48=21,"Ghost record",IF(W48&gt;=11,"Mostly empty",IF(W48=0,"Complete","Partial")))</f>
        <v>Partial</v>
      </c>
    </row>
    <row r="49" customFormat="false" ht="15" hidden="false" customHeight="false" outlineLevel="0" collapsed="false">
      <c r="A49" s="2" t="str">
        <f aca="false">Clean!A49</f>
        <v>CL00048</v>
      </c>
      <c r="B49" s="24" t="n">
        <f aca="false">IF(Clean!B49="",1,0)</f>
        <v>0</v>
      </c>
      <c r="C49" s="24" t="n">
        <f aca="false">IF(Clean!C49="",1,0)</f>
        <v>0</v>
      </c>
      <c r="D49" s="24" t="n">
        <f aca="false">IF(Clean!D49="",1,0)</f>
        <v>0</v>
      </c>
      <c r="E49" s="24" t="n">
        <f aca="false">IF(Clean!E49="",1,0)</f>
        <v>0</v>
      </c>
      <c r="F49" s="24" t="n">
        <f aca="false">IF(Clean!F49="",1,0)</f>
        <v>0</v>
      </c>
      <c r="G49" s="24" t="n">
        <f aca="false">IF(Clean!G49="",1,0)</f>
        <v>0</v>
      </c>
      <c r="H49" s="24" t="n">
        <f aca="false">IF(Clean!H49="",1,0)</f>
        <v>0</v>
      </c>
      <c r="I49" s="24" t="n">
        <f aca="false">IF(Clean!I49="",1,0)</f>
        <v>0</v>
      </c>
      <c r="J49" s="24" t="n">
        <f aca="false">IF(Clean!J49="",1,0)</f>
        <v>0</v>
      </c>
      <c r="K49" s="24" t="n">
        <f aca="false">IF(Clean!K49="",1,0)</f>
        <v>0</v>
      </c>
      <c r="L49" s="24" t="n">
        <f aca="false">IF(Clean!L49="",1,0)</f>
        <v>0</v>
      </c>
      <c r="M49" s="24" t="n">
        <f aca="false">IF(Clean!M49="",1,0)</f>
        <v>0</v>
      </c>
      <c r="N49" s="24" t="n">
        <f aca="false">IF(Clean!N49="",1,0)</f>
        <v>0</v>
      </c>
      <c r="O49" s="24" t="n">
        <f aca="false">IF(Clean!O49="",1,0)</f>
        <v>0</v>
      </c>
      <c r="P49" s="24" t="n">
        <f aca="false">IF(Clean!P49="",1,0)</f>
        <v>0</v>
      </c>
      <c r="Q49" s="24" t="n">
        <f aca="false">IF(Clean!Q49="",1,0)</f>
        <v>0</v>
      </c>
      <c r="R49" s="24" t="n">
        <f aca="false">IF(Clean!R49="",1,0)</f>
        <v>0</v>
      </c>
      <c r="S49" s="24" t="n">
        <f aca="false">IF(Clean!S49="",1,0)</f>
        <v>0</v>
      </c>
      <c r="T49" s="24" t="n">
        <f aca="false">IF(Clean!T49="",1,0)</f>
        <v>0</v>
      </c>
      <c r="U49" s="24" t="n">
        <f aca="false">IF(Clean!U49="",1,0)</f>
        <v>0</v>
      </c>
      <c r="V49" s="24" t="n">
        <f aca="false">IF(Clean!V49="",1,0)</f>
        <v>0</v>
      </c>
      <c r="W49" s="25" t="n">
        <f aca="false">SUM(B49:V49)</f>
        <v>0</v>
      </c>
      <c r="X49" s="2" t="str">
        <f aca="false">IF(W49=0,"Complete","Incomplete")</f>
        <v>Complete</v>
      </c>
      <c r="Y49" s="26" t="n">
        <f aca="false">W49/21</f>
        <v>0</v>
      </c>
      <c r="Z49" s="2" t="str">
        <f aca="false">IF(W49=21,"Ghost record",IF(W49&gt;=11,"Mostly empty",IF(W49=0,"Complete","Partial")))</f>
        <v>Complete</v>
      </c>
    </row>
    <row r="50" customFormat="false" ht="15" hidden="false" customHeight="false" outlineLevel="0" collapsed="false">
      <c r="A50" s="2" t="str">
        <f aca="false">Clean!A50</f>
        <v>CL00049</v>
      </c>
      <c r="B50" s="24" t="n">
        <f aca="false">IF(Clean!B50="",1,0)</f>
        <v>1</v>
      </c>
      <c r="C50" s="24" t="n">
        <f aca="false">IF(Clean!C50="",1,0)</f>
        <v>0</v>
      </c>
      <c r="D50" s="24" t="n">
        <f aca="false">IF(Clean!D50="",1,0)</f>
        <v>0</v>
      </c>
      <c r="E50" s="24" t="n">
        <f aca="false">IF(Clean!E50="",1,0)</f>
        <v>0</v>
      </c>
      <c r="F50" s="24" t="n">
        <f aca="false">IF(Clean!F50="",1,0)</f>
        <v>0</v>
      </c>
      <c r="G50" s="24" t="n">
        <f aca="false">IF(Clean!G50="",1,0)</f>
        <v>0</v>
      </c>
      <c r="H50" s="24" t="n">
        <f aca="false">IF(Clean!H50="",1,0)</f>
        <v>0</v>
      </c>
      <c r="I50" s="24" t="n">
        <f aca="false">IF(Clean!I50="",1,0)</f>
        <v>0</v>
      </c>
      <c r="J50" s="24" t="n">
        <f aca="false">IF(Clean!J50="",1,0)</f>
        <v>0</v>
      </c>
      <c r="K50" s="24" t="n">
        <f aca="false">IF(Clean!K50="",1,0)</f>
        <v>0</v>
      </c>
      <c r="L50" s="24" t="n">
        <f aca="false">IF(Clean!L50="",1,0)</f>
        <v>0</v>
      </c>
      <c r="M50" s="24" t="n">
        <f aca="false">IF(Clean!M50="",1,0)</f>
        <v>0</v>
      </c>
      <c r="N50" s="24" t="n">
        <f aca="false">IF(Clean!N50="",1,0)</f>
        <v>0</v>
      </c>
      <c r="O50" s="24" t="n">
        <f aca="false">IF(Clean!O50="",1,0)</f>
        <v>0</v>
      </c>
      <c r="P50" s="24" t="n">
        <f aca="false">IF(Clean!P50="",1,0)</f>
        <v>0</v>
      </c>
      <c r="Q50" s="24" t="n">
        <f aca="false">IF(Clean!Q50="",1,0)</f>
        <v>0</v>
      </c>
      <c r="R50" s="24" t="n">
        <f aca="false">IF(Clean!R50="",1,0)</f>
        <v>0</v>
      </c>
      <c r="S50" s="24" t="n">
        <f aca="false">IF(Clean!S50="",1,0)</f>
        <v>0</v>
      </c>
      <c r="T50" s="24" t="n">
        <f aca="false">IF(Clean!T50="",1,0)</f>
        <v>0</v>
      </c>
      <c r="U50" s="24" t="n">
        <f aca="false">IF(Clean!U50="",1,0)</f>
        <v>0</v>
      </c>
      <c r="V50" s="24" t="n">
        <f aca="false">IF(Clean!V50="",1,0)</f>
        <v>0</v>
      </c>
      <c r="W50" s="25" t="n">
        <f aca="false">SUM(B50:V50)</f>
        <v>1</v>
      </c>
      <c r="X50" s="2" t="str">
        <f aca="false">IF(W50=0,"Complete","Incomplete")</f>
        <v>Incomplete</v>
      </c>
      <c r="Y50" s="26" t="n">
        <f aca="false">W50/21</f>
        <v>0.0476190476190476</v>
      </c>
      <c r="Z50" s="2" t="str">
        <f aca="false">IF(W50=21,"Ghost record",IF(W50&gt;=11,"Mostly empty",IF(W50=0,"Complete","Partial")))</f>
        <v>Partial</v>
      </c>
    </row>
    <row r="51" customFormat="false" ht="15" hidden="false" customHeight="false" outlineLevel="0" collapsed="false">
      <c r="A51" s="2" t="str">
        <f aca="false">Clean!A51</f>
        <v>CL00050</v>
      </c>
      <c r="B51" s="24" t="n">
        <f aca="false">IF(Clean!B51="",1,0)</f>
        <v>0</v>
      </c>
      <c r="C51" s="24" t="n">
        <f aca="false">IF(Clean!C51="",1,0)</f>
        <v>0</v>
      </c>
      <c r="D51" s="24" t="n">
        <f aca="false">IF(Clean!D51="",1,0)</f>
        <v>0</v>
      </c>
      <c r="E51" s="24" t="n">
        <f aca="false">IF(Clean!E51="",1,0)</f>
        <v>0</v>
      </c>
      <c r="F51" s="24" t="n">
        <f aca="false">IF(Clean!F51="",1,0)</f>
        <v>0</v>
      </c>
      <c r="G51" s="24" t="n">
        <f aca="false">IF(Clean!G51="",1,0)</f>
        <v>0</v>
      </c>
      <c r="H51" s="24" t="n">
        <f aca="false">IF(Clean!H51="",1,0)</f>
        <v>0</v>
      </c>
      <c r="I51" s="24" t="n">
        <f aca="false">IF(Clean!I51="",1,0)</f>
        <v>0</v>
      </c>
      <c r="J51" s="24" t="n">
        <f aca="false">IF(Clean!J51="",1,0)</f>
        <v>0</v>
      </c>
      <c r="K51" s="24" t="n">
        <f aca="false">IF(Clean!K51="",1,0)</f>
        <v>0</v>
      </c>
      <c r="L51" s="24" t="n">
        <f aca="false">IF(Clean!L51="",1,0)</f>
        <v>0</v>
      </c>
      <c r="M51" s="24" t="n">
        <f aca="false">IF(Clean!M51="",1,0)</f>
        <v>0</v>
      </c>
      <c r="N51" s="24" t="n">
        <f aca="false">IF(Clean!N51="",1,0)</f>
        <v>0</v>
      </c>
      <c r="O51" s="24" t="n">
        <f aca="false">IF(Clean!O51="",1,0)</f>
        <v>0</v>
      </c>
      <c r="P51" s="24" t="n">
        <f aca="false">IF(Clean!P51="",1,0)</f>
        <v>0</v>
      </c>
      <c r="Q51" s="24" t="n">
        <f aca="false">IF(Clean!Q51="",1,0)</f>
        <v>0</v>
      </c>
      <c r="R51" s="24" t="n">
        <f aca="false">IF(Clean!R51="",1,0)</f>
        <v>0</v>
      </c>
      <c r="S51" s="24" t="n">
        <f aca="false">IF(Clean!S51="",1,0)</f>
        <v>0</v>
      </c>
      <c r="T51" s="24" t="n">
        <f aca="false">IF(Clean!T51="",1,0)</f>
        <v>0</v>
      </c>
      <c r="U51" s="24" t="n">
        <f aca="false">IF(Clean!U51="",1,0)</f>
        <v>0</v>
      </c>
      <c r="V51" s="24" t="n">
        <f aca="false">IF(Clean!V51="",1,0)</f>
        <v>0</v>
      </c>
      <c r="W51" s="25" t="n">
        <f aca="false">SUM(B51:V51)</f>
        <v>0</v>
      </c>
      <c r="X51" s="2" t="str">
        <f aca="false">IF(W51=0,"Complete","Incomplete")</f>
        <v>Complete</v>
      </c>
      <c r="Y51" s="26" t="n">
        <f aca="false">W51/21</f>
        <v>0</v>
      </c>
      <c r="Z51" s="2" t="str">
        <f aca="false">IF(W51=21,"Ghost record",IF(W51&gt;=11,"Mostly empty",IF(W51=0,"Complete","Partial")))</f>
        <v>Complete</v>
      </c>
    </row>
    <row r="52" customFormat="false" ht="15" hidden="false" customHeight="false" outlineLevel="0" collapsed="false">
      <c r="A52" s="2" t="str">
        <f aca="false">Clean!A52</f>
        <v>CL00051</v>
      </c>
      <c r="B52" s="24" t="n">
        <f aca="false">IF(Clean!B52="",1,0)</f>
        <v>0</v>
      </c>
      <c r="C52" s="24" t="n">
        <f aca="false">IF(Clean!C52="",1,0)</f>
        <v>0</v>
      </c>
      <c r="D52" s="24" t="n">
        <f aca="false">IF(Clean!D52="",1,0)</f>
        <v>0</v>
      </c>
      <c r="E52" s="24" t="n">
        <f aca="false">IF(Clean!E52="",1,0)</f>
        <v>0</v>
      </c>
      <c r="F52" s="24" t="n">
        <f aca="false">IF(Clean!F52="",1,0)</f>
        <v>0</v>
      </c>
      <c r="G52" s="24" t="n">
        <f aca="false">IF(Clean!G52="",1,0)</f>
        <v>0</v>
      </c>
      <c r="H52" s="24" t="n">
        <f aca="false">IF(Clean!H52="",1,0)</f>
        <v>0</v>
      </c>
      <c r="I52" s="24" t="n">
        <f aca="false">IF(Clean!I52="",1,0)</f>
        <v>0</v>
      </c>
      <c r="J52" s="24" t="n">
        <f aca="false">IF(Clean!J52="",1,0)</f>
        <v>0</v>
      </c>
      <c r="K52" s="24" t="n">
        <f aca="false">IF(Clean!K52="",1,0)</f>
        <v>0</v>
      </c>
      <c r="L52" s="24" t="n">
        <f aca="false">IF(Clean!L52="",1,0)</f>
        <v>0</v>
      </c>
      <c r="M52" s="24" t="n">
        <f aca="false">IF(Clean!M52="",1,0)</f>
        <v>0</v>
      </c>
      <c r="N52" s="24" t="n">
        <f aca="false">IF(Clean!N52="",1,0)</f>
        <v>0</v>
      </c>
      <c r="O52" s="24" t="n">
        <f aca="false">IF(Clean!O52="",1,0)</f>
        <v>0</v>
      </c>
      <c r="P52" s="24" t="n">
        <f aca="false">IF(Clean!P52="",1,0)</f>
        <v>0</v>
      </c>
      <c r="Q52" s="24" t="n">
        <f aca="false">IF(Clean!Q52="",1,0)</f>
        <v>0</v>
      </c>
      <c r="R52" s="24" t="n">
        <f aca="false">IF(Clean!R52="",1,0)</f>
        <v>0</v>
      </c>
      <c r="S52" s="24" t="n">
        <f aca="false">IF(Clean!S52="",1,0)</f>
        <v>0</v>
      </c>
      <c r="T52" s="24" t="n">
        <f aca="false">IF(Clean!T52="",1,0)</f>
        <v>0</v>
      </c>
      <c r="U52" s="24" t="n">
        <f aca="false">IF(Clean!U52="",1,0)</f>
        <v>0</v>
      </c>
      <c r="V52" s="24" t="n">
        <f aca="false">IF(Clean!V52="",1,0)</f>
        <v>0</v>
      </c>
      <c r="W52" s="25" t="n">
        <f aca="false">SUM(B52:V52)</f>
        <v>0</v>
      </c>
      <c r="X52" s="2" t="str">
        <f aca="false">IF(W52=0,"Complete","Incomplete")</f>
        <v>Complete</v>
      </c>
      <c r="Y52" s="26" t="n">
        <f aca="false">W52/21</f>
        <v>0</v>
      </c>
      <c r="Z52" s="2" t="str">
        <f aca="false">IF(W52=21,"Ghost record",IF(W52&gt;=11,"Mostly empty",IF(W52=0,"Complete","Partial")))</f>
        <v>Complete</v>
      </c>
    </row>
    <row r="53" customFormat="false" ht="15" hidden="false" customHeight="false" outlineLevel="0" collapsed="false">
      <c r="A53" s="2" t="str">
        <f aca="false">Clean!A53</f>
        <v>CL00052</v>
      </c>
      <c r="B53" s="24" t="n">
        <f aca="false">IF(Clean!B53="",1,0)</f>
        <v>0</v>
      </c>
      <c r="C53" s="24" t="n">
        <f aca="false">IF(Clean!C53="",1,0)</f>
        <v>0</v>
      </c>
      <c r="D53" s="24" t="n">
        <f aca="false">IF(Clean!D53="",1,0)</f>
        <v>0</v>
      </c>
      <c r="E53" s="24" t="n">
        <f aca="false">IF(Clean!E53="",1,0)</f>
        <v>0</v>
      </c>
      <c r="F53" s="24" t="n">
        <f aca="false">IF(Clean!F53="",1,0)</f>
        <v>0</v>
      </c>
      <c r="G53" s="24" t="n">
        <f aca="false">IF(Clean!G53="",1,0)</f>
        <v>0</v>
      </c>
      <c r="H53" s="24" t="n">
        <f aca="false">IF(Clean!H53="",1,0)</f>
        <v>0</v>
      </c>
      <c r="I53" s="24" t="n">
        <f aca="false">IF(Clean!I53="",1,0)</f>
        <v>0</v>
      </c>
      <c r="J53" s="24" t="n">
        <f aca="false">IF(Clean!J53="",1,0)</f>
        <v>0</v>
      </c>
      <c r="K53" s="24" t="n">
        <f aca="false">IF(Clean!K53="",1,0)</f>
        <v>0</v>
      </c>
      <c r="L53" s="24" t="n">
        <f aca="false">IF(Clean!L53="",1,0)</f>
        <v>0</v>
      </c>
      <c r="M53" s="24" t="n">
        <f aca="false">IF(Clean!M53="",1,0)</f>
        <v>0</v>
      </c>
      <c r="N53" s="24" t="n">
        <f aca="false">IF(Clean!N53="",1,0)</f>
        <v>0</v>
      </c>
      <c r="O53" s="24" t="n">
        <f aca="false">IF(Clean!O53="",1,0)</f>
        <v>0</v>
      </c>
      <c r="P53" s="24" t="n">
        <f aca="false">IF(Clean!P53="",1,0)</f>
        <v>0</v>
      </c>
      <c r="Q53" s="24" t="n">
        <f aca="false">IF(Clean!Q53="",1,0)</f>
        <v>0</v>
      </c>
      <c r="R53" s="24" t="n">
        <f aca="false">IF(Clean!R53="",1,0)</f>
        <v>0</v>
      </c>
      <c r="S53" s="24" t="n">
        <f aca="false">IF(Clean!S53="",1,0)</f>
        <v>0</v>
      </c>
      <c r="T53" s="24" t="n">
        <f aca="false">IF(Clean!T53="",1,0)</f>
        <v>0</v>
      </c>
      <c r="U53" s="24" t="n">
        <f aca="false">IF(Clean!U53="",1,0)</f>
        <v>0</v>
      </c>
      <c r="V53" s="24" t="n">
        <f aca="false">IF(Clean!V53="",1,0)</f>
        <v>1</v>
      </c>
      <c r="W53" s="25" t="n">
        <f aca="false">SUM(B53:V53)</f>
        <v>1</v>
      </c>
      <c r="X53" s="2" t="str">
        <f aca="false">IF(W53=0,"Complete","Incomplete")</f>
        <v>Incomplete</v>
      </c>
      <c r="Y53" s="26" t="n">
        <f aca="false">W53/21</f>
        <v>0.0476190476190476</v>
      </c>
      <c r="Z53" s="2" t="str">
        <f aca="false">IF(W53=21,"Ghost record",IF(W53&gt;=11,"Mostly empty",IF(W53=0,"Complete","Partial")))</f>
        <v>Partial</v>
      </c>
    </row>
    <row r="54" customFormat="false" ht="15" hidden="false" customHeight="false" outlineLevel="0" collapsed="false">
      <c r="A54" s="2" t="str">
        <f aca="false">Clean!A54</f>
        <v>CL00053</v>
      </c>
      <c r="B54" s="24" t="n">
        <f aca="false">IF(Clean!B54="",1,0)</f>
        <v>0</v>
      </c>
      <c r="C54" s="24" t="n">
        <f aca="false">IF(Clean!C54="",1,0)</f>
        <v>0</v>
      </c>
      <c r="D54" s="24" t="n">
        <f aca="false">IF(Clean!D54="",1,0)</f>
        <v>1</v>
      </c>
      <c r="E54" s="24" t="n">
        <f aca="false">IF(Clean!E54="",1,0)</f>
        <v>0</v>
      </c>
      <c r="F54" s="24" t="n">
        <f aca="false">IF(Clean!F54="",1,0)</f>
        <v>0</v>
      </c>
      <c r="G54" s="24" t="n">
        <f aca="false">IF(Clean!G54="",1,0)</f>
        <v>0</v>
      </c>
      <c r="H54" s="24" t="n">
        <f aca="false">IF(Clean!H54="",1,0)</f>
        <v>0</v>
      </c>
      <c r="I54" s="24" t="n">
        <f aca="false">IF(Clean!I54="",1,0)</f>
        <v>0</v>
      </c>
      <c r="J54" s="24" t="n">
        <f aca="false">IF(Clean!J54="",1,0)</f>
        <v>0</v>
      </c>
      <c r="K54" s="24" t="n">
        <f aca="false">IF(Clean!K54="",1,0)</f>
        <v>0</v>
      </c>
      <c r="L54" s="24" t="n">
        <f aca="false">IF(Clean!L54="",1,0)</f>
        <v>0</v>
      </c>
      <c r="M54" s="24" t="n">
        <f aca="false">IF(Clean!M54="",1,0)</f>
        <v>0</v>
      </c>
      <c r="N54" s="24" t="n">
        <f aca="false">IF(Clean!N54="",1,0)</f>
        <v>0</v>
      </c>
      <c r="O54" s="24" t="n">
        <f aca="false">IF(Clean!O54="",1,0)</f>
        <v>0</v>
      </c>
      <c r="P54" s="24" t="n">
        <f aca="false">IF(Clean!P54="",1,0)</f>
        <v>0</v>
      </c>
      <c r="Q54" s="24" t="n">
        <f aca="false">IF(Clean!Q54="",1,0)</f>
        <v>0</v>
      </c>
      <c r="R54" s="24" t="n">
        <f aca="false">IF(Clean!R54="",1,0)</f>
        <v>0</v>
      </c>
      <c r="S54" s="24" t="n">
        <f aca="false">IF(Clean!S54="",1,0)</f>
        <v>0</v>
      </c>
      <c r="T54" s="24" t="n">
        <f aca="false">IF(Clean!T54="",1,0)</f>
        <v>0</v>
      </c>
      <c r="U54" s="24" t="n">
        <f aca="false">IF(Clean!U54="",1,0)</f>
        <v>0</v>
      </c>
      <c r="V54" s="24" t="n">
        <f aca="false">IF(Clean!V54="",1,0)</f>
        <v>0</v>
      </c>
      <c r="W54" s="25" t="n">
        <f aca="false">SUM(B54:V54)</f>
        <v>1</v>
      </c>
      <c r="X54" s="2" t="str">
        <f aca="false">IF(W54=0,"Complete","Incomplete")</f>
        <v>Incomplete</v>
      </c>
      <c r="Y54" s="26" t="n">
        <f aca="false">W54/21</f>
        <v>0.0476190476190476</v>
      </c>
      <c r="Z54" s="2" t="str">
        <f aca="false">IF(W54=21,"Ghost record",IF(W54&gt;=11,"Mostly empty",IF(W54=0,"Complete","Partial")))</f>
        <v>Partial</v>
      </c>
    </row>
    <row r="55" customFormat="false" ht="15" hidden="false" customHeight="false" outlineLevel="0" collapsed="false">
      <c r="A55" s="2" t="str">
        <f aca="false">Clean!A55</f>
        <v>CL00054</v>
      </c>
      <c r="B55" s="24" t="n">
        <f aca="false">IF(Clean!B55="",1,0)</f>
        <v>0</v>
      </c>
      <c r="C55" s="24" t="n">
        <f aca="false">IF(Clean!C55="",1,0)</f>
        <v>0</v>
      </c>
      <c r="D55" s="24" t="n">
        <f aca="false">IF(Clean!D55="",1,0)</f>
        <v>0</v>
      </c>
      <c r="E55" s="24" t="n">
        <f aca="false">IF(Clean!E55="",1,0)</f>
        <v>0</v>
      </c>
      <c r="F55" s="24" t="n">
        <f aca="false">IF(Clean!F55="",1,0)</f>
        <v>0</v>
      </c>
      <c r="G55" s="24" t="n">
        <f aca="false">IF(Clean!G55="",1,0)</f>
        <v>0</v>
      </c>
      <c r="H55" s="24" t="n">
        <f aca="false">IF(Clean!H55="",1,0)</f>
        <v>0</v>
      </c>
      <c r="I55" s="24" t="n">
        <f aca="false">IF(Clean!I55="",1,0)</f>
        <v>0</v>
      </c>
      <c r="J55" s="24" t="n">
        <f aca="false">IF(Clean!J55="",1,0)</f>
        <v>0</v>
      </c>
      <c r="K55" s="24" t="n">
        <f aca="false">IF(Clean!K55="",1,0)</f>
        <v>0</v>
      </c>
      <c r="L55" s="24" t="n">
        <f aca="false">IF(Clean!L55="",1,0)</f>
        <v>0</v>
      </c>
      <c r="M55" s="24" t="n">
        <f aca="false">IF(Clean!M55="",1,0)</f>
        <v>0</v>
      </c>
      <c r="N55" s="24" t="n">
        <f aca="false">IF(Clean!N55="",1,0)</f>
        <v>0</v>
      </c>
      <c r="O55" s="24" t="n">
        <f aca="false">IF(Clean!O55="",1,0)</f>
        <v>0</v>
      </c>
      <c r="P55" s="24" t="n">
        <f aca="false">IF(Clean!P55="",1,0)</f>
        <v>0</v>
      </c>
      <c r="Q55" s="24" t="n">
        <f aca="false">IF(Clean!Q55="",1,0)</f>
        <v>0</v>
      </c>
      <c r="R55" s="24" t="n">
        <f aca="false">IF(Clean!R55="",1,0)</f>
        <v>0</v>
      </c>
      <c r="S55" s="24" t="n">
        <f aca="false">IF(Clean!S55="",1,0)</f>
        <v>1</v>
      </c>
      <c r="T55" s="24" t="n">
        <f aca="false">IF(Clean!T55="",1,0)</f>
        <v>1</v>
      </c>
      <c r="U55" s="24" t="n">
        <f aca="false">IF(Clean!U55="",1,0)</f>
        <v>0</v>
      </c>
      <c r="V55" s="24" t="n">
        <f aca="false">IF(Clean!V55="",1,0)</f>
        <v>0</v>
      </c>
      <c r="W55" s="25" t="n">
        <f aca="false">SUM(B55:V55)</f>
        <v>2</v>
      </c>
      <c r="X55" s="2" t="str">
        <f aca="false">IF(W55=0,"Complete","Incomplete")</f>
        <v>Incomplete</v>
      </c>
      <c r="Y55" s="26" t="n">
        <f aca="false">W55/21</f>
        <v>0.0952380952380952</v>
      </c>
      <c r="Z55" s="2" t="str">
        <f aca="false">IF(W55=21,"Ghost record",IF(W55&gt;=11,"Mostly empty",IF(W55=0,"Complete","Partial")))</f>
        <v>Partial</v>
      </c>
    </row>
    <row r="56" customFormat="false" ht="15" hidden="false" customHeight="false" outlineLevel="0" collapsed="false">
      <c r="A56" s="2" t="str">
        <f aca="false">Clean!A56</f>
        <v>CL00055</v>
      </c>
      <c r="B56" s="24" t="n">
        <f aca="false">IF(Clean!B56="",1,0)</f>
        <v>0</v>
      </c>
      <c r="C56" s="24" t="n">
        <f aca="false">IF(Clean!C56="",1,0)</f>
        <v>0</v>
      </c>
      <c r="D56" s="24" t="n">
        <f aca="false">IF(Clean!D56="",1,0)</f>
        <v>0</v>
      </c>
      <c r="E56" s="24" t="n">
        <f aca="false">IF(Clean!E56="",1,0)</f>
        <v>0</v>
      </c>
      <c r="F56" s="24" t="n">
        <f aca="false">IF(Clean!F56="",1,0)</f>
        <v>0</v>
      </c>
      <c r="G56" s="24" t="n">
        <f aca="false">IF(Clean!G56="",1,0)</f>
        <v>0</v>
      </c>
      <c r="H56" s="24" t="n">
        <f aca="false">IF(Clean!H56="",1,0)</f>
        <v>0</v>
      </c>
      <c r="I56" s="24" t="n">
        <f aca="false">IF(Clean!I56="",1,0)</f>
        <v>0</v>
      </c>
      <c r="J56" s="24" t="n">
        <f aca="false">IF(Clean!J56="",1,0)</f>
        <v>0</v>
      </c>
      <c r="K56" s="24" t="n">
        <f aca="false">IF(Clean!K56="",1,0)</f>
        <v>0</v>
      </c>
      <c r="L56" s="24" t="n">
        <f aca="false">IF(Clean!L56="",1,0)</f>
        <v>0</v>
      </c>
      <c r="M56" s="24" t="n">
        <f aca="false">IF(Clean!M56="",1,0)</f>
        <v>0</v>
      </c>
      <c r="N56" s="24" t="n">
        <f aca="false">IF(Clean!N56="",1,0)</f>
        <v>0</v>
      </c>
      <c r="O56" s="24" t="n">
        <f aca="false">IF(Clean!O56="",1,0)</f>
        <v>0</v>
      </c>
      <c r="P56" s="24" t="n">
        <f aca="false">IF(Clean!P56="",1,0)</f>
        <v>0</v>
      </c>
      <c r="Q56" s="24" t="n">
        <f aca="false">IF(Clean!Q56="",1,0)</f>
        <v>0</v>
      </c>
      <c r="R56" s="24" t="n">
        <f aca="false">IF(Clean!R56="",1,0)</f>
        <v>0</v>
      </c>
      <c r="S56" s="24" t="n">
        <f aca="false">IF(Clean!S56="",1,0)</f>
        <v>0</v>
      </c>
      <c r="T56" s="24" t="n">
        <f aca="false">IF(Clean!T56="",1,0)</f>
        <v>0</v>
      </c>
      <c r="U56" s="24" t="n">
        <f aca="false">IF(Clean!U56="",1,0)</f>
        <v>0</v>
      </c>
      <c r="V56" s="24" t="n">
        <f aca="false">IF(Clean!V56="",1,0)</f>
        <v>0</v>
      </c>
      <c r="W56" s="25" t="n">
        <f aca="false">SUM(B56:V56)</f>
        <v>0</v>
      </c>
      <c r="X56" s="2" t="str">
        <f aca="false">IF(W56=0,"Complete","Incomplete")</f>
        <v>Complete</v>
      </c>
      <c r="Y56" s="26" t="n">
        <f aca="false">W56/21</f>
        <v>0</v>
      </c>
      <c r="Z56" s="2" t="str">
        <f aca="false">IF(W56=21,"Ghost record",IF(W56&gt;=11,"Mostly empty",IF(W56=0,"Complete","Partial")))</f>
        <v>Complete</v>
      </c>
    </row>
    <row r="57" customFormat="false" ht="15" hidden="false" customHeight="false" outlineLevel="0" collapsed="false">
      <c r="A57" s="2" t="str">
        <f aca="false">Clean!A57</f>
        <v>CL00056</v>
      </c>
      <c r="B57" s="24" t="n">
        <f aca="false">IF(Clean!B57="",1,0)</f>
        <v>0</v>
      </c>
      <c r="C57" s="24" t="n">
        <f aca="false">IF(Clean!C57="",1,0)</f>
        <v>0</v>
      </c>
      <c r="D57" s="24" t="n">
        <f aca="false">IF(Clean!D57="",1,0)</f>
        <v>0</v>
      </c>
      <c r="E57" s="24" t="n">
        <f aca="false">IF(Clean!E57="",1,0)</f>
        <v>0</v>
      </c>
      <c r="F57" s="24" t="n">
        <f aca="false">IF(Clean!F57="",1,0)</f>
        <v>0</v>
      </c>
      <c r="G57" s="24" t="n">
        <f aca="false">IF(Clean!G57="",1,0)</f>
        <v>0</v>
      </c>
      <c r="H57" s="24" t="n">
        <f aca="false">IF(Clean!H57="",1,0)</f>
        <v>0</v>
      </c>
      <c r="I57" s="24" t="n">
        <f aca="false">IF(Clean!I57="",1,0)</f>
        <v>0</v>
      </c>
      <c r="J57" s="24" t="n">
        <f aca="false">IF(Clean!J57="",1,0)</f>
        <v>0</v>
      </c>
      <c r="K57" s="24" t="n">
        <f aca="false">IF(Clean!K57="",1,0)</f>
        <v>0</v>
      </c>
      <c r="L57" s="24" t="n">
        <f aca="false">IF(Clean!L57="",1,0)</f>
        <v>0</v>
      </c>
      <c r="M57" s="24" t="n">
        <f aca="false">IF(Clean!M57="",1,0)</f>
        <v>0</v>
      </c>
      <c r="N57" s="24" t="n">
        <f aca="false">IF(Clean!N57="",1,0)</f>
        <v>0</v>
      </c>
      <c r="O57" s="24" t="n">
        <f aca="false">IF(Clean!O57="",1,0)</f>
        <v>0</v>
      </c>
      <c r="P57" s="24" t="n">
        <f aca="false">IF(Clean!P57="",1,0)</f>
        <v>0</v>
      </c>
      <c r="Q57" s="24" t="n">
        <f aca="false">IF(Clean!Q57="",1,0)</f>
        <v>0</v>
      </c>
      <c r="R57" s="24" t="n">
        <f aca="false">IF(Clean!R57="",1,0)</f>
        <v>1</v>
      </c>
      <c r="S57" s="24" t="n">
        <f aca="false">IF(Clean!S57="",1,0)</f>
        <v>0</v>
      </c>
      <c r="T57" s="24" t="n">
        <f aca="false">IF(Clean!T57="",1,0)</f>
        <v>0</v>
      </c>
      <c r="U57" s="24" t="n">
        <f aca="false">IF(Clean!U57="",1,0)</f>
        <v>0</v>
      </c>
      <c r="V57" s="24" t="n">
        <f aca="false">IF(Clean!V57="",1,0)</f>
        <v>0</v>
      </c>
      <c r="W57" s="25" t="n">
        <f aca="false">SUM(B57:V57)</f>
        <v>1</v>
      </c>
      <c r="X57" s="2" t="str">
        <f aca="false">IF(W57=0,"Complete","Incomplete")</f>
        <v>Incomplete</v>
      </c>
      <c r="Y57" s="26" t="n">
        <f aca="false">W57/21</f>
        <v>0.0476190476190476</v>
      </c>
      <c r="Z57" s="2" t="str">
        <f aca="false">IF(W57=21,"Ghost record",IF(W57&gt;=11,"Mostly empty",IF(W57=0,"Complete","Partial")))</f>
        <v>Partial</v>
      </c>
    </row>
    <row r="58" customFormat="false" ht="15" hidden="false" customHeight="false" outlineLevel="0" collapsed="false">
      <c r="A58" s="2" t="str">
        <f aca="false">Clean!A58</f>
        <v>CL00057</v>
      </c>
      <c r="B58" s="24" t="n">
        <f aca="false">IF(Clean!B58="",1,0)</f>
        <v>0</v>
      </c>
      <c r="C58" s="24" t="n">
        <f aca="false">IF(Clean!C58="",1,0)</f>
        <v>0</v>
      </c>
      <c r="D58" s="24" t="n">
        <f aca="false">IF(Clean!D58="",1,0)</f>
        <v>0</v>
      </c>
      <c r="E58" s="24" t="n">
        <f aca="false">IF(Clean!E58="",1,0)</f>
        <v>0</v>
      </c>
      <c r="F58" s="24" t="n">
        <f aca="false">IF(Clean!F58="",1,0)</f>
        <v>0</v>
      </c>
      <c r="G58" s="24" t="n">
        <f aca="false">IF(Clean!G58="",1,0)</f>
        <v>0</v>
      </c>
      <c r="H58" s="24" t="n">
        <f aca="false">IF(Clean!H58="",1,0)</f>
        <v>1</v>
      </c>
      <c r="I58" s="24" t="n">
        <f aca="false">IF(Clean!I58="",1,0)</f>
        <v>0</v>
      </c>
      <c r="J58" s="24" t="n">
        <f aca="false">IF(Clean!J58="",1,0)</f>
        <v>0</v>
      </c>
      <c r="K58" s="24" t="n">
        <f aca="false">IF(Clean!K58="",1,0)</f>
        <v>0</v>
      </c>
      <c r="L58" s="24" t="n">
        <f aca="false">IF(Clean!L58="",1,0)</f>
        <v>0</v>
      </c>
      <c r="M58" s="24" t="n">
        <f aca="false">IF(Clean!M58="",1,0)</f>
        <v>0</v>
      </c>
      <c r="N58" s="24" t="n">
        <f aca="false">IF(Clean!N58="",1,0)</f>
        <v>0</v>
      </c>
      <c r="O58" s="24" t="n">
        <f aca="false">IF(Clean!O58="",1,0)</f>
        <v>0</v>
      </c>
      <c r="P58" s="24" t="n">
        <f aca="false">IF(Clean!P58="",1,0)</f>
        <v>0</v>
      </c>
      <c r="Q58" s="24" t="n">
        <f aca="false">IF(Clean!Q58="",1,0)</f>
        <v>0</v>
      </c>
      <c r="R58" s="24" t="n">
        <f aca="false">IF(Clean!R58="",1,0)</f>
        <v>0</v>
      </c>
      <c r="S58" s="24" t="n">
        <f aca="false">IF(Clean!S58="",1,0)</f>
        <v>0</v>
      </c>
      <c r="T58" s="24" t="n">
        <f aca="false">IF(Clean!T58="",1,0)</f>
        <v>0</v>
      </c>
      <c r="U58" s="24" t="n">
        <f aca="false">IF(Clean!U58="",1,0)</f>
        <v>0</v>
      </c>
      <c r="V58" s="24" t="n">
        <f aca="false">IF(Clean!V58="",1,0)</f>
        <v>0</v>
      </c>
      <c r="W58" s="25" t="n">
        <f aca="false">SUM(B58:V58)</f>
        <v>1</v>
      </c>
      <c r="X58" s="2" t="str">
        <f aca="false">IF(W58=0,"Complete","Incomplete")</f>
        <v>Incomplete</v>
      </c>
      <c r="Y58" s="26" t="n">
        <f aca="false">W58/21</f>
        <v>0.0476190476190476</v>
      </c>
      <c r="Z58" s="2" t="str">
        <f aca="false">IF(W58=21,"Ghost record",IF(W58&gt;=11,"Mostly empty",IF(W58=0,"Complete","Partial")))</f>
        <v>Partial</v>
      </c>
    </row>
    <row r="59" customFormat="false" ht="15" hidden="false" customHeight="false" outlineLevel="0" collapsed="false">
      <c r="A59" s="2" t="str">
        <f aca="false">Clean!A59</f>
        <v>CL00058</v>
      </c>
      <c r="B59" s="24" t="n">
        <f aca="false">IF(Clean!B59="",1,0)</f>
        <v>0</v>
      </c>
      <c r="C59" s="24" t="n">
        <f aca="false">IF(Clean!C59="",1,0)</f>
        <v>0</v>
      </c>
      <c r="D59" s="24" t="n">
        <f aca="false">IF(Clean!D59="",1,0)</f>
        <v>0</v>
      </c>
      <c r="E59" s="24" t="n">
        <f aca="false">IF(Clean!E59="",1,0)</f>
        <v>0</v>
      </c>
      <c r="F59" s="24" t="n">
        <f aca="false">IF(Clean!F59="",1,0)</f>
        <v>0</v>
      </c>
      <c r="G59" s="24" t="n">
        <f aca="false">IF(Clean!G59="",1,0)</f>
        <v>0</v>
      </c>
      <c r="H59" s="24" t="n">
        <f aca="false">IF(Clean!H59="",1,0)</f>
        <v>0</v>
      </c>
      <c r="I59" s="24" t="n">
        <f aca="false">IF(Clean!I59="",1,0)</f>
        <v>0</v>
      </c>
      <c r="J59" s="24" t="n">
        <f aca="false">IF(Clean!J59="",1,0)</f>
        <v>0</v>
      </c>
      <c r="K59" s="24" t="n">
        <f aca="false">IF(Clean!K59="",1,0)</f>
        <v>0</v>
      </c>
      <c r="L59" s="24" t="n">
        <f aca="false">IF(Clean!L59="",1,0)</f>
        <v>0</v>
      </c>
      <c r="M59" s="24" t="n">
        <f aca="false">IF(Clean!M59="",1,0)</f>
        <v>0</v>
      </c>
      <c r="N59" s="24" t="n">
        <f aca="false">IF(Clean!N59="",1,0)</f>
        <v>0</v>
      </c>
      <c r="O59" s="24" t="n">
        <f aca="false">IF(Clean!O59="",1,0)</f>
        <v>0</v>
      </c>
      <c r="P59" s="24" t="n">
        <f aca="false">IF(Clean!P59="",1,0)</f>
        <v>1</v>
      </c>
      <c r="Q59" s="24" t="n">
        <f aca="false">IF(Clean!Q59="",1,0)</f>
        <v>0</v>
      </c>
      <c r="R59" s="24" t="n">
        <f aca="false">IF(Clean!R59="",1,0)</f>
        <v>0</v>
      </c>
      <c r="S59" s="24" t="n">
        <f aca="false">IF(Clean!S59="",1,0)</f>
        <v>0</v>
      </c>
      <c r="T59" s="24" t="n">
        <f aca="false">IF(Clean!T59="",1,0)</f>
        <v>0</v>
      </c>
      <c r="U59" s="24" t="n">
        <f aca="false">IF(Clean!U59="",1,0)</f>
        <v>0</v>
      </c>
      <c r="V59" s="24" t="n">
        <f aca="false">IF(Clean!V59="",1,0)</f>
        <v>1</v>
      </c>
      <c r="W59" s="25" t="n">
        <f aca="false">SUM(B59:V59)</f>
        <v>2</v>
      </c>
      <c r="X59" s="2" t="str">
        <f aca="false">IF(W59=0,"Complete","Incomplete")</f>
        <v>Incomplete</v>
      </c>
      <c r="Y59" s="26" t="n">
        <f aca="false">W59/21</f>
        <v>0.0952380952380952</v>
      </c>
      <c r="Z59" s="2" t="str">
        <f aca="false">IF(W59=21,"Ghost record",IF(W59&gt;=11,"Mostly empty",IF(W59=0,"Complete","Partial")))</f>
        <v>Partial</v>
      </c>
    </row>
    <row r="60" customFormat="false" ht="15" hidden="false" customHeight="false" outlineLevel="0" collapsed="false">
      <c r="A60" s="2" t="str">
        <f aca="false">Clean!A60</f>
        <v>CL00059</v>
      </c>
      <c r="B60" s="24" t="n">
        <f aca="false">IF(Clean!B60="",1,0)</f>
        <v>0</v>
      </c>
      <c r="C60" s="24" t="n">
        <f aca="false">IF(Clean!C60="",1,0)</f>
        <v>0</v>
      </c>
      <c r="D60" s="24" t="n">
        <f aca="false">IF(Clean!D60="",1,0)</f>
        <v>0</v>
      </c>
      <c r="E60" s="24" t="n">
        <f aca="false">IF(Clean!E60="",1,0)</f>
        <v>0</v>
      </c>
      <c r="F60" s="24" t="n">
        <f aca="false">IF(Clean!F60="",1,0)</f>
        <v>0</v>
      </c>
      <c r="G60" s="24" t="n">
        <f aca="false">IF(Clean!G60="",1,0)</f>
        <v>0</v>
      </c>
      <c r="H60" s="24" t="n">
        <f aca="false">IF(Clean!H60="",1,0)</f>
        <v>0</v>
      </c>
      <c r="I60" s="24" t="n">
        <f aca="false">IF(Clean!I60="",1,0)</f>
        <v>0</v>
      </c>
      <c r="J60" s="24" t="n">
        <f aca="false">IF(Clean!J60="",1,0)</f>
        <v>0</v>
      </c>
      <c r="K60" s="24" t="n">
        <f aca="false">IF(Clean!K60="",1,0)</f>
        <v>0</v>
      </c>
      <c r="L60" s="24" t="n">
        <f aca="false">IF(Clean!L60="",1,0)</f>
        <v>0</v>
      </c>
      <c r="M60" s="24" t="n">
        <f aca="false">IF(Clean!M60="",1,0)</f>
        <v>0</v>
      </c>
      <c r="N60" s="24" t="n">
        <f aca="false">IF(Clean!N60="",1,0)</f>
        <v>0</v>
      </c>
      <c r="O60" s="24" t="n">
        <f aca="false">IF(Clean!O60="",1,0)</f>
        <v>0</v>
      </c>
      <c r="P60" s="24" t="n">
        <f aca="false">IF(Clean!P60="",1,0)</f>
        <v>0</v>
      </c>
      <c r="Q60" s="24" t="n">
        <f aca="false">IF(Clean!Q60="",1,0)</f>
        <v>0</v>
      </c>
      <c r="R60" s="24" t="n">
        <f aca="false">IF(Clean!R60="",1,0)</f>
        <v>0</v>
      </c>
      <c r="S60" s="24" t="n">
        <f aca="false">IF(Clean!S60="",1,0)</f>
        <v>1</v>
      </c>
      <c r="T60" s="24" t="n">
        <f aca="false">IF(Clean!T60="",1,0)</f>
        <v>1</v>
      </c>
      <c r="U60" s="24" t="n">
        <f aca="false">IF(Clean!U60="",1,0)</f>
        <v>0</v>
      </c>
      <c r="V60" s="24" t="n">
        <f aca="false">IF(Clean!V60="",1,0)</f>
        <v>0</v>
      </c>
      <c r="W60" s="25" t="n">
        <f aca="false">SUM(B60:V60)</f>
        <v>2</v>
      </c>
      <c r="X60" s="2" t="str">
        <f aca="false">IF(W60=0,"Complete","Incomplete")</f>
        <v>Incomplete</v>
      </c>
      <c r="Y60" s="26" t="n">
        <f aca="false">W60/21</f>
        <v>0.0952380952380952</v>
      </c>
      <c r="Z60" s="2" t="str">
        <f aca="false">IF(W60=21,"Ghost record",IF(W60&gt;=11,"Mostly empty",IF(W60=0,"Complete","Partial")))</f>
        <v>Partial</v>
      </c>
    </row>
    <row r="61" customFormat="false" ht="15" hidden="false" customHeight="false" outlineLevel="0" collapsed="false">
      <c r="A61" s="2" t="str">
        <f aca="false">Clean!A61</f>
        <v>CL00060</v>
      </c>
      <c r="B61" s="24" t="n">
        <f aca="false">IF(Clean!B61="",1,0)</f>
        <v>0</v>
      </c>
      <c r="C61" s="24" t="n">
        <f aca="false">IF(Clean!C61="",1,0)</f>
        <v>0</v>
      </c>
      <c r="D61" s="24" t="n">
        <f aca="false">IF(Clean!D61="",1,0)</f>
        <v>0</v>
      </c>
      <c r="E61" s="24" t="n">
        <f aca="false">IF(Clean!E61="",1,0)</f>
        <v>0</v>
      </c>
      <c r="F61" s="24" t="n">
        <f aca="false">IF(Clean!F61="",1,0)</f>
        <v>0</v>
      </c>
      <c r="G61" s="24" t="n">
        <f aca="false">IF(Clean!G61="",1,0)</f>
        <v>0</v>
      </c>
      <c r="H61" s="24" t="n">
        <f aca="false">IF(Clean!H61="",1,0)</f>
        <v>0</v>
      </c>
      <c r="I61" s="24" t="n">
        <f aca="false">IF(Clean!I61="",1,0)</f>
        <v>0</v>
      </c>
      <c r="J61" s="24" t="n">
        <f aca="false">IF(Clean!J61="",1,0)</f>
        <v>0</v>
      </c>
      <c r="K61" s="24" t="n">
        <f aca="false">IF(Clean!K61="",1,0)</f>
        <v>0</v>
      </c>
      <c r="L61" s="24" t="n">
        <f aca="false">IF(Clean!L61="",1,0)</f>
        <v>0</v>
      </c>
      <c r="M61" s="24" t="n">
        <f aca="false">IF(Clean!M61="",1,0)</f>
        <v>0</v>
      </c>
      <c r="N61" s="24" t="n">
        <f aca="false">IF(Clean!N61="",1,0)</f>
        <v>0</v>
      </c>
      <c r="O61" s="24" t="n">
        <f aca="false">IF(Clean!O61="",1,0)</f>
        <v>0</v>
      </c>
      <c r="P61" s="24" t="n">
        <f aca="false">IF(Clean!P61="",1,0)</f>
        <v>0</v>
      </c>
      <c r="Q61" s="24" t="n">
        <f aca="false">IF(Clean!Q61="",1,0)</f>
        <v>0</v>
      </c>
      <c r="R61" s="24" t="n">
        <f aca="false">IF(Clean!R61="",1,0)</f>
        <v>1</v>
      </c>
      <c r="S61" s="24" t="n">
        <f aca="false">IF(Clean!S61="",1,0)</f>
        <v>1</v>
      </c>
      <c r="T61" s="24" t="n">
        <f aca="false">IF(Clean!T61="",1,0)</f>
        <v>1</v>
      </c>
      <c r="U61" s="24" t="n">
        <f aca="false">IF(Clean!U61="",1,0)</f>
        <v>0</v>
      </c>
      <c r="V61" s="24" t="n">
        <f aca="false">IF(Clean!V61="",1,0)</f>
        <v>0</v>
      </c>
      <c r="W61" s="25" t="n">
        <f aca="false">SUM(B61:V61)</f>
        <v>3</v>
      </c>
      <c r="X61" s="2" t="str">
        <f aca="false">IF(W61=0,"Complete","Incomplete")</f>
        <v>Incomplete</v>
      </c>
      <c r="Y61" s="26" t="n">
        <f aca="false">W61/21</f>
        <v>0.142857142857143</v>
      </c>
      <c r="Z61" s="2" t="str">
        <f aca="false">IF(W61=21,"Ghost record",IF(W61&gt;=11,"Mostly empty",IF(W61=0,"Complete","Partial")))</f>
        <v>Partial</v>
      </c>
    </row>
    <row r="62" customFormat="false" ht="15" hidden="false" customHeight="false" outlineLevel="0" collapsed="false">
      <c r="A62" s="2" t="str">
        <f aca="false">Clean!A62</f>
        <v>CL00061</v>
      </c>
      <c r="B62" s="24" t="n">
        <f aca="false">IF(Clean!B62="",1,0)</f>
        <v>0</v>
      </c>
      <c r="C62" s="24" t="n">
        <f aca="false">IF(Clean!C62="",1,0)</f>
        <v>0</v>
      </c>
      <c r="D62" s="24" t="n">
        <f aca="false">IF(Clean!D62="",1,0)</f>
        <v>0</v>
      </c>
      <c r="E62" s="24" t="n">
        <f aca="false">IF(Clean!E62="",1,0)</f>
        <v>0</v>
      </c>
      <c r="F62" s="24" t="n">
        <f aca="false">IF(Clean!F62="",1,0)</f>
        <v>0</v>
      </c>
      <c r="G62" s="24" t="n">
        <f aca="false">IF(Clean!G62="",1,0)</f>
        <v>0</v>
      </c>
      <c r="H62" s="24" t="n">
        <f aca="false">IF(Clean!H62="",1,0)</f>
        <v>0</v>
      </c>
      <c r="I62" s="24" t="n">
        <f aca="false">IF(Clean!I62="",1,0)</f>
        <v>0</v>
      </c>
      <c r="J62" s="24" t="n">
        <f aca="false">IF(Clean!J62="",1,0)</f>
        <v>0</v>
      </c>
      <c r="K62" s="24" t="n">
        <f aca="false">IF(Clean!K62="",1,0)</f>
        <v>0</v>
      </c>
      <c r="L62" s="24" t="n">
        <f aca="false">IF(Clean!L62="",1,0)</f>
        <v>0</v>
      </c>
      <c r="M62" s="24" t="n">
        <f aca="false">IF(Clean!M62="",1,0)</f>
        <v>0</v>
      </c>
      <c r="N62" s="24" t="n">
        <f aca="false">IF(Clean!N62="",1,0)</f>
        <v>0</v>
      </c>
      <c r="O62" s="24" t="n">
        <f aca="false">IF(Clean!O62="",1,0)</f>
        <v>0</v>
      </c>
      <c r="P62" s="24" t="n">
        <f aca="false">IF(Clean!P62="",1,0)</f>
        <v>0</v>
      </c>
      <c r="Q62" s="24" t="n">
        <f aca="false">IF(Clean!Q62="",1,0)</f>
        <v>1</v>
      </c>
      <c r="R62" s="24" t="n">
        <f aca="false">IF(Clean!R62="",1,0)</f>
        <v>1</v>
      </c>
      <c r="S62" s="24" t="n">
        <f aca="false">IF(Clean!S62="",1,0)</f>
        <v>0</v>
      </c>
      <c r="T62" s="24" t="n">
        <f aca="false">IF(Clean!T62="",1,0)</f>
        <v>0</v>
      </c>
      <c r="U62" s="24" t="n">
        <f aca="false">IF(Clean!U62="",1,0)</f>
        <v>0</v>
      </c>
      <c r="V62" s="24" t="n">
        <f aca="false">IF(Clean!V62="",1,0)</f>
        <v>0</v>
      </c>
      <c r="W62" s="25" t="n">
        <f aca="false">SUM(B62:V62)</f>
        <v>2</v>
      </c>
      <c r="X62" s="2" t="str">
        <f aca="false">IF(W62=0,"Complete","Incomplete")</f>
        <v>Incomplete</v>
      </c>
      <c r="Y62" s="26" t="n">
        <f aca="false">W62/21</f>
        <v>0.0952380952380952</v>
      </c>
      <c r="Z62" s="2" t="str">
        <f aca="false">IF(W62=21,"Ghost record",IF(W62&gt;=11,"Mostly empty",IF(W62=0,"Complete","Partial")))</f>
        <v>Partial</v>
      </c>
    </row>
    <row r="63" customFormat="false" ht="15" hidden="false" customHeight="false" outlineLevel="0" collapsed="false">
      <c r="A63" s="2" t="str">
        <f aca="false">Clean!A63</f>
        <v>CL00062</v>
      </c>
      <c r="B63" s="24" t="n">
        <f aca="false">IF(Clean!B63="",1,0)</f>
        <v>0</v>
      </c>
      <c r="C63" s="24" t="n">
        <f aca="false">IF(Clean!C63="",1,0)</f>
        <v>0</v>
      </c>
      <c r="D63" s="24" t="n">
        <f aca="false">IF(Clean!D63="",1,0)</f>
        <v>0</v>
      </c>
      <c r="E63" s="24" t="n">
        <f aca="false">IF(Clean!E63="",1,0)</f>
        <v>0</v>
      </c>
      <c r="F63" s="24" t="n">
        <f aca="false">IF(Clean!F63="",1,0)</f>
        <v>0</v>
      </c>
      <c r="G63" s="24" t="n">
        <f aca="false">IF(Clean!G63="",1,0)</f>
        <v>0</v>
      </c>
      <c r="H63" s="24" t="n">
        <f aca="false">IF(Clean!H63="",1,0)</f>
        <v>0</v>
      </c>
      <c r="I63" s="24" t="n">
        <f aca="false">IF(Clean!I63="",1,0)</f>
        <v>0</v>
      </c>
      <c r="J63" s="24" t="n">
        <f aca="false">IF(Clean!J63="",1,0)</f>
        <v>0</v>
      </c>
      <c r="K63" s="24" t="n">
        <f aca="false">IF(Clean!K63="",1,0)</f>
        <v>0</v>
      </c>
      <c r="L63" s="24" t="n">
        <f aca="false">IF(Clean!L63="",1,0)</f>
        <v>0</v>
      </c>
      <c r="M63" s="24" t="n">
        <f aca="false">IF(Clean!M63="",1,0)</f>
        <v>0</v>
      </c>
      <c r="N63" s="24" t="n">
        <f aca="false">IF(Clean!N63="",1,0)</f>
        <v>0</v>
      </c>
      <c r="O63" s="24" t="n">
        <f aca="false">IF(Clean!O63="",1,0)</f>
        <v>0</v>
      </c>
      <c r="P63" s="24" t="n">
        <f aca="false">IF(Clean!P63="",1,0)</f>
        <v>0</v>
      </c>
      <c r="Q63" s="24" t="n">
        <f aca="false">IF(Clean!Q63="",1,0)</f>
        <v>0</v>
      </c>
      <c r="R63" s="24" t="n">
        <f aca="false">IF(Clean!R63="",1,0)</f>
        <v>0</v>
      </c>
      <c r="S63" s="24" t="n">
        <f aca="false">IF(Clean!S63="",1,0)</f>
        <v>0</v>
      </c>
      <c r="T63" s="24" t="n">
        <f aca="false">IF(Clean!T63="",1,0)</f>
        <v>0</v>
      </c>
      <c r="U63" s="24" t="n">
        <f aca="false">IF(Clean!U63="",1,0)</f>
        <v>0</v>
      </c>
      <c r="V63" s="24" t="n">
        <f aca="false">IF(Clean!V63="",1,0)</f>
        <v>0</v>
      </c>
      <c r="W63" s="25" t="n">
        <f aca="false">SUM(B63:V63)</f>
        <v>0</v>
      </c>
      <c r="X63" s="2" t="str">
        <f aca="false">IF(W63=0,"Complete","Incomplete")</f>
        <v>Complete</v>
      </c>
      <c r="Y63" s="26" t="n">
        <f aca="false">W63/21</f>
        <v>0</v>
      </c>
      <c r="Z63" s="2" t="str">
        <f aca="false">IF(W63=21,"Ghost record",IF(W63&gt;=11,"Mostly empty",IF(W63=0,"Complete","Partial")))</f>
        <v>Complete</v>
      </c>
    </row>
    <row r="64" customFormat="false" ht="15" hidden="false" customHeight="false" outlineLevel="0" collapsed="false">
      <c r="A64" s="2" t="str">
        <f aca="false">Clean!A64</f>
        <v>CL00063</v>
      </c>
      <c r="B64" s="24" t="n">
        <f aca="false">IF(Clean!B64="",1,0)</f>
        <v>0</v>
      </c>
      <c r="C64" s="24" t="n">
        <f aca="false">IF(Clean!C64="",1,0)</f>
        <v>0</v>
      </c>
      <c r="D64" s="24" t="n">
        <f aca="false">IF(Clean!D64="",1,0)</f>
        <v>0</v>
      </c>
      <c r="E64" s="24" t="n">
        <f aca="false">IF(Clean!E64="",1,0)</f>
        <v>0</v>
      </c>
      <c r="F64" s="24" t="n">
        <f aca="false">IF(Clean!F64="",1,0)</f>
        <v>0</v>
      </c>
      <c r="G64" s="24" t="n">
        <f aca="false">IF(Clean!G64="",1,0)</f>
        <v>0</v>
      </c>
      <c r="H64" s="24" t="n">
        <f aca="false">IF(Clean!H64="",1,0)</f>
        <v>0</v>
      </c>
      <c r="I64" s="24" t="n">
        <f aca="false">IF(Clean!I64="",1,0)</f>
        <v>0</v>
      </c>
      <c r="J64" s="24" t="n">
        <f aca="false">IF(Clean!J64="",1,0)</f>
        <v>0</v>
      </c>
      <c r="K64" s="24" t="n">
        <f aca="false">IF(Clean!K64="",1,0)</f>
        <v>0</v>
      </c>
      <c r="L64" s="24" t="n">
        <f aca="false">IF(Clean!L64="",1,0)</f>
        <v>0</v>
      </c>
      <c r="M64" s="24" t="n">
        <f aca="false">IF(Clean!M64="",1,0)</f>
        <v>0</v>
      </c>
      <c r="N64" s="24" t="n">
        <f aca="false">IF(Clean!N64="",1,0)</f>
        <v>0</v>
      </c>
      <c r="O64" s="24" t="n">
        <f aca="false">IF(Clean!O64="",1,0)</f>
        <v>0</v>
      </c>
      <c r="P64" s="24" t="n">
        <f aca="false">IF(Clean!P64="",1,0)</f>
        <v>0</v>
      </c>
      <c r="Q64" s="24" t="n">
        <f aca="false">IF(Clean!Q64="",1,0)</f>
        <v>1</v>
      </c>
      <c r="R64" s="24" t="n">
        <f aca="false">IF(Clean!R64="",1,0)</f>
        <v>1</v>
      </c>
      <c r="S64" s="24" t="n">
        <f aca="false">IF(Clean!S64="",1,0)</f>
        <v>0</v>
      </c>
      <c r="T64" s="24" t="n">
        <f aca="false">IF(Clean!T64="",1,0)</f>
        <v>0</v>
      </c>
      <c r="U64" s="24" t="n">
        <f aca="false">IF(Clean!U64="",1,0)</f>
        <v>0</v>
      </c>
      <c r="V64" s="24" t="n">
        <f aca="false">IF(Clean!V64="",1,0)</f>
        <v>1</v>
      </c>
      <c r="W64" s="25" t="n">
        <f aca="false">SUM(B64:V64)</f>
        <v>3</v>
      </c>
      <c r="X64" s="2" t="str">
        <f aca="false">IF(W64=0,"Complete","Incomplete")</f>
        <v>Incomplete</v>
      </c>
      <c r="Y64" s="26" t="n">
        <f aca="false">W64/21</f>
        <v>0.142857142857143</v>
      </c>
      <c r="Z64" s="2" t="str">
        <f aca="false">IF(W64=21,"Ghost record",IF(W64&gt;=11,"Mostly empty",IF(W64=0,"Complete","Partial")))</f>
        <v>Partial</v>
      </c>
    </row>
    <row r="65" customFormat="false" ht="15" hidden="false" customHeight="false" outlineLevel="0" collapsed="false">
      <c r="A65" s="2" t="str">
        <f aca="false">Clean!A65</f>
        <v>CL00064</v>
      </c>
      <c r="B65" s="24" t="n">
        <f aca="false">IF(Clean!B65="",1,0)</f>
        <v>0</v>
      </c>
      <c r="C65" s="24" t="n">
        <f aca="false">IF(Clean!C65="",1,0)</f>
        <v>0</v>
      </c>
      <c r="D65" s="24" t="n">
        <f aca="false">IF(Clean!D65="",1,0)</f>
        <v>0</v>
      </c>
      <c r="E65" s="24" t="n">
        <f aca="false">IF(Clean!E65="",1,0)</f>
        <v>0</v>
      </c>
      <c r="F65" s="24" t="n">
        <f aca="false">IF(Clean!F65="",1,0)</f>
        <v>0</v>
      </c>
      <c r="G65" s="24" t="n">
        <f aca="false">IF(Clean!G65="",1,0)</f>
        <v>0</v>
      </c>
      <c r="H65" s="24" t="n">
        <f aca="false">IF(Clean!H65="",1,0)</f>
        <v>0</v>
      </c>
      <c r="I65" s="24" t="n">
        <f aca="false">IF(Clean!I65="",1,0)</f>
        <v>0</v>
      </c>
      <c r="J65" s="24" t="n">
        <f aca="false">IF(Clean!J65="",1,0)</f>
        <v>0</v>
      </c>
      <c r="K65" s="24" t="n">
        <f aca="false">IF(Clean!K65="",1,0)</f>
        <v>0</v>
      </c>
      <c r="L65" s="24" t="n">
        <f aca="false">IF(Clean!L65="",1,0)</f>
        <v>0</v>
      </c>
      <c r="M65" s="24" t="n">
        <f aca="false">IF(Clean!M65="",1,0)</f>
        <v>0</v>
      </c>
      <c r="N65" s="24" t="n">
        <f aca="false">IF(Clean!N65="",1,0)</f>
        <v>0</v>
      </c>
      <c r="O65" s="24" t="n">
        <f aca="false">IF(Clean!O65="",1,0)</f>
        <v>0</v>
      </c>
      <c r="P65" s="24" t="n">
        <f aca="false">IF(Clean!P65="",1,0)</f>
        <v>0</v>
      </c>
      <c r="Q65" s="24" t="n">
        <f aca="false">IF(Clean!Q65="",1,0)</f>
        <v>0</v>
      </c>
      <c r="R65" s="24" t="n">
        <f aca="false">IF(Clean!R65="",1,0)</f>
        <v>0</v>
      </c>
      <c r="S65" s="24" t="n">
        <f aca="false">IF(Clean!S65="",1,0)</f>
        <v>0</v>
      </c>
      <c r="T65" s="24" t="n">
        <f aca="false">IF(Clean!T65="",1,0)</f>
        <v>0</v>
      </c>
      <c r="U65" s="24" t="n">
        <f aca="false">IF(Clean!U65="",1,0)</f>
        <v>0</v>
      </c>
      <c r="V65" s="24" t="n">
        <f aca="false">IF(Clean!V65="",1,0)</f>
        <v>1</v>
      </c>
      <c r="W65" s="25" t="n">
        <f aca="false">SUM(B65:V65)</f>
        <v>1</v>
      </c>
      <c r="X65" s="2" t="str">
        <f aca="false">IF(W65=0,"Complete","Incomplete")</f>
        <v>Incomplete</v>
      </c>
      <c r="Y65" s="26" t="n">
        <f aca="false">W65/21</f>
        <v>0.0476190476190476</v>
      </c>
      <c r="Z65" s="2" t="str">
        <f aca="false">IF(W65=21,"Ghost record",IF(W65&gt;=11,"Mostly empty",IF(W65=0,"Complete","Partial")))</f>
        <v>Partial</v>
      </c>
    </row>
    <row r="66" customFormat="false" ht="15" hidden="false" customHeight="false" outlineLevel="0" collapsed="false">
      <c r="A66" s="2" t="str">
        <f aca="false">Clean!A66</f>
        <v>CL00065</v>
      </c>
      <c r="B66" s="24" t="n">
        <f aca="false">IF(Clean!B66="",1,0)</f>
        <v>0</v>
      </c>
      <c r="C66" s="24" t="n">
        <f aca="false">IF(Clean!C66="",1,0)</f>
        <v>0</v>
      </c>
      <c r="D66" s="24" t="n">
        <f aca="false">IF(Clean!D66="",1,0)</f>
        <v>0</v>
      </c>
      <c r="E66" s="24" t="n">
        <f aca="false">IF(Clean!E66="",1,0)</f>
        <v>0</v>
      </c>
      <c r="F66" s="24" t="n">
        <f aca="false">IF(Clean!F66="",1,0)</f>
        <v>0</v>
      </c>
      <c r="G66" s="24" t="n">
        <f aca="false">IF(Clean!G66="",1,0)</f>
        <v>0</v>
      </c>
      <c r="H66" s="24" t="n">
        <f aca="false">IF(Clean!H66="",1,0)</f>
        <v>0</v>
      </c>
      <c r="I66" s="24" t="n">
        <f aca="false">IF(Clean!I66="",1,0)</f>
        <v>0</v>
      </c>
      <c r="J66" s="24" t="n">
        <f aca="false">IF(Clean!J66="",1,0)</f>
        <v>0</v>
      </c>
      <c r="K66" s="24" t="n">
        <f aca="false">IF(Clean!K66="",1,0)</f>
        <v>0</v>
      </c>
      <c r="L66" s="24" t="n">
        <f aca="false">IF(Clean!L66="",1,0)</f>
        <v>0</v>
      </c>
      <c r="M66" s="24" t="n">
        <f aca="false">IF(Clean!M66="",1,0)</f>
        <v>0</v>
      </c>
      <c r="N66" s="24" t="n">
        <f aca="false">IF(Clean!N66="",1,0)</f>
        <v>0</v>
      </c>
      <c r="O66" s="24" t="n">
        <f aca="false">IF(Clean!O66="",1,0)</f>
        <v>0</v>
      </c>
      <c r="P66" s="24" t="n">
        <f aca="false">IF(Clean!P66="",1,0)</f>
        <v>0</v>
      </c>
      <c r="Q66" s="24" t="n">
        <f aca="false">IF(Clean!Q66="",1,0)</f>
        <v>0</v>
      </c>
      <c r="R66" s="24" t="n">
        <f aca="false">IF(Clean!R66="",1,0)</f>
        <v>0</v>
      </c>
      <c r="S66" s="24" t="n">
        <f aca="false">IF(Clean!S66="",1,0)</f>
        <v>0</v>
      </c>
      <c r="T66" s="24" t="n">
        <f aca="false">IF(Clean!T66="",1,0)</f>
        <v>0</v>
      </c>
      <c r="U66" s="24" t="n">
        <f aca="false">IF(Clean!U66="",1,0)</f>
        <v>0</v>
      </c>
      <c r="V66" s="24" t="n">
        <f aca="false">IF(Clean!V66="",1,0)</f>
        <v>1</v>
      </c>
      <c r="W66" s="25" t="n">
        <f aca="false">SUM(B66:V66)</f>
        <v>1</v>
      </c>
      <c r="X66" s="2" t="str">
        <f aca="false">IF(W66=0,"Complete","Incomplete")</f>
        <v>Incomplete</v>
      </c>
      <c r="Y66" s="26" t="n">
        <f aca="false">W66/21</f>
        <v>0.0476190476190476</v>
      </c>
      <c r="Z66" s="2" t="str">
        <f aca="false">IF(W66=21,"Ghost record",IF(W66&gt;=11,"Mostly empty",IF(W66=0,"Complete","Partial")))</f>
        <v>Partial</v>
      </c>
    </row>
    <row r="67" customFormat="false" ht="15" hidden="false" customHeight="false" outlineLevel="0" collapsed="false">
      <c r="A67" s="2" t="str">
        <f aca="false">Clean!A67</f>
        <v>CL00066</v>
      </c>
      <c r="B67" s="24" t="n">
        <f aca="false">IF(Clean!B67="",1,0)</f>
        <v>0</v>
      </c>
      <c r="C67" s="24" t="n">
        <f aca="false">IF(Clean!C67="",1,0)</f>
        <v>0</v>
      </c>
      <c r="D67" s="24" t="n">
        <f aca="false">IF(Clean!D67="",1,0)</f>
        <v>0</v>
      </c>
      <c r="E67" s="24" t="n">
        <f aca="false">IF(Clean!E67="",1,0)</f>
        <v>0</v>
      </c>
      <c r="F67" s="24" t="n">
        <f aca="false">IF(Clean!F67="",1,0)</f>
        <v>0</v>
      </c>
      <c r="G67" s="24" t="n">
        <f aca="false">IF(Clean!G67="",1,0)</f>
        <v>0</v>
      </c>
      <c r="H67" s="24" t="n">
        <f aca="false">IF(Clean!H67="",1,0)</f>
        <v>0</v>
      </c>
      <c r="I67" s="24" t="n">
        <f aca="false">IF(Clean!I67="",1,0)</f>
        <v>0</v>
      </c>
      <c r="J67" s="24" t="n">
        <f aca="false">IF(Clean!J67="",1,0)</f>
        <v>0</v>
      </c>
      <c r="K67" s="24" t="n">
        <f aca="false">IF(Clean!K67="",1,0)</f>
        <v>0</v>
      </c>
      <c r="L67" s="24" t="n">
        <f aca="false">IF(Clean!L67="",1,0)</f>
        <v>0</v>
      </c>
      <c r="M67" s="24" t="n">
        <f aca="false">IF(Clean!M67="",1,0)</f>
        <v>0</v>
      </c>
      <c r="N67" s="24" t="n">
        <f aca="false">IF(Clean!N67="",1,0)</f>
        <v>0</v>
      </c>
      <c r="O67" s="24" t="n">
        <f aca="false">IF(Clean!O67="",1,0)</f>
        <v>0</v>
      </c>
      <c r="P67" s="24" t="n">
        <f aca="false">IF(Clean!P67="",1,0)</f>
        <v>0</v>
      </c>
      <c r="Q67" s="24" t="n">
        <f aca="false">IF(Clean!Q67="",1,0)</f>
        <v>0</v>
      </c>
      <c r="R67" s="24" t="n">
        <f aca="false">IF(Clean!R67="",1,0)</f>
        <v>0</v>
      </c>
      <c r="S67" s="24" t="n">
        <f aca="false">IF(Clean!S67="",1,0)</f>
        <v>0</v>
      </c>
      <c r="T67" s="24" t="n">
        <f aca="false">IF(Clean!T67="",1,0)</f>
        <v>0</v>
      </c>
      <c r="U67" s="24" t="n">
        <f aca="false">IF(Clean!U67="",1,0)</f>
        <v>0</v>
      </c>
      <c r="V67" s="24" t="n">
        <f aca="false">IF(Clean!V67="",1,0)</f>
        <v>0</v>
      </c>
      <c r="W67" s="25" t="n">
        <f aca="false">SUM(B67:V67)</f>
        <v>0</v>
      </c>
      <c r="X67" s="2" t="str">
        <f aca="false">IF(W67=0,"Complete","Incomplete")</f>
        <v>Complete</v>
      </c>
      <c r="Y67" s="26" t="n">
        <f aca="false">W67/21</f>
        <v>0</v>
      </c>
      <c r="Z67" s="2" t="str">
        <f aca="false">IF(W67=21,"Ghost record",IF(W67&gt;=11,"Mostly empty",IF(W67=0,"Complete","Partial")))</f>
        <v>Complete</v>
      </c>
    </row>
    <row r="68" customFormat="false" ht="15" hidden="false" customHeight="false" outlineLevel="0" collapsed="false">
      <c r="A68" s="2" t="str">
        <f aca="false">Clean!A68</f>
        <v>CL00067</v>
      </c>
      <c r="B68" s="24" t="n">
        <f aca="false">IF(Clean!B68="",1,0)</f>
        <v>1</v>
      </c>
      <c r="C68" s="24" t="n">
        <f aca="false">IF(Clean!C68="",1,0)</f>
        <v>0</v>
      </c>
      <c r="D68" s="24" t="n">
        <f aca="false">IF(Clean!D68="",1,0)</f>
        <v>0</v>
      </c>
      <c r="E68" s="24" t="n">
        <f aca="false">IF(Clean!E68="",1,0)</f>
        <v>0</v>
      </c>
      <c r="F68" s="24" t="n">
        <f aca="false">IF(Clean!F68="",1,0)</f>
        <v>0</v>
      </c>
      <c r="G68" s="24" t="n">
        <f aca="false">IF(Clean!G68="",1,0)</f>
        <v>0</v>
      </c>
      <c r="H68" s="24" t="n">
        <f aca="false">IF(Clean!H68="",1,0)</f>
        <v>0</v>
      </c>
      <c r="I68" s="24" t="n">
        <f aca="false">IF(Clean!I68="",1,0)</f>
        <v>0</v>
      </c>
      <c r="J68" s="24" t="n">
        <f aca="false">IF(Clean!J68="",1,0)</f>
        <v>0</v>
      </c>
      <c r="K68" s="24" t="n">
        <f aca="false">IF(Clean!K68="",1,0)</f>
        <v>0</v>
      </c>
      <c r="L68" s="24" t="n">
        <f aca="false">IF(Clean!L68="",1,0)</f>
        <v>0</v>
      </c>
      <c r="M68" s="24" t="n">
        <f aca="false">IF(Clean!M68="",1,0)</f>
        <v>0</v>
      </c>
      <c r="N68" s="24" t="n">
        <f aca="false">IF(Clean!N68="",1,0)</f>
        <v>0</v>
      </c>
      <c r="O68" s="24" t="n">
        <f aca="false">IF(Clean!O68="",1,0)</f>
        <v>0</v>
      </c>
      <c r="P68" s="24" t="n">
        <f aca="false">IF(Clean!P68="",1,0)</f>
        <v>0</v>
      </c>
      <c r="Q68" s="24" t="n">
        <f aca="false">IF(Clean!Q68="",1,0)</f>
        <v>0</v>
      </c>
      <c r="R68" s="24" t="n">
        <f aca="false">IF(Clean!R68="",1,0)</f>
        <v>0</v>
      </c>
      <c r="S68" s="24" t="n">
        <f aca="false">IF(Clean!S68="",1,0)</f>
        <v>0</v>
      </c>
      <c r="T68" s="24" t="n">
        <f aca="false">IF(Clean!T68="",1,0)</f>
        <v>0</v>
      </c>
      <c r="U68" s="24" t="n">
        <f aca="false">IF(Clean!U68="",1,0)</f>
        <v>0</v>
      </c>
      <c r="V68" s="24" t="n">
        <f aca="false">IF(Clean!V68="",1,0)</f>
        <v>0</v>
      </c>
      <c r="W68" s="25" t="n">
        <f aca="false">SUM(B68:V68)</f>
        <v>1</v>
      </c>
      <c r="X68" s="2" t="str">
        <f aca="false">IF(W68=0,"Complete","Incomplete")</f>
        <v>Incomplete</v>
      </c>
      <c r="Y68" s="26" t="n">
        <f aca="false">W68/21</f>
        <v>0.0476190476190476</v>
      </c>
      <c r="Z68" s="2" t="str">
        <f aca="false">IF(W68=21,"Ghost record",IF(W68&gt;=11,"Mostly empty",IF(W68=0,"Complete","Partial")))</f>
        <v>Partial</v>
      </c>
    </row>
    <row r="69" customFormat="false" ht="15" hidden="false" customHeight="false" outlineLevel="0" collapsed="false">
      <c r="A69" s="2" t="str">
        <f aca="false">Clean!A69</f>
        <v>CL00068</v>
      </c>
      <c r="B69" s="24" t="n">
        <f aca="false">IF(Clean!B69="",1,0)</f>
        <v>0</v>
      </c>
      <c r="C69" s="24" t="n">
        <f aca="false">IF(Clean!C69="",1,0)</f>
        <v>0</v>
      </c>
      <c r="D69" s="24" t="n">
        <f aca="false">IF(Clean!D69="",1,0)</f>
        <v>0</v>
      </c>
      <c r="E69" s="24" t="n">
        <f aca="false">IF(Clean!E69="",1,0)</f>
        <v>0</v>
      </c>
      <c r="F69" s="24" t="n">
        <f aca="false">IF(Clean!F69="",1,0)</f>
        <v>0</v>
      </c>
      <c r="G69" s="24" t="n">
        <f aca="false">IF(Clean!G69="",1,0)</f>
        <v>0</v>
      </c>
      <c r="H69" s="24" t="n">
        <f aca="false">IF(Clean!H69="",1,0)</f>
        <v>0</v>
      </c>
      <c r="I69" s="24" t="n">
        <f aca="false">IF(Clean!I69="",1,0)</f>
        <v>0</v>
      </c>
      <c r="J69" s="24" t="n">
        <f aca="false">IF(Clean!J69="",1,0)</f>
        <v>0</v>
      </c>
      <c r="K69" s="24" t="n">
        <f aca="false">IF(Clean!K69="",1,0)</f>
        <v>0</v>
      </c>
      <c r="L69" s="24" t="n">
        <f aca="false">IF(Clean!L69="",1,0)</f>
        <v>0</v>
      </c>
      <c r="M69" s="24" t="n">
        <f aca="false">IF(Clean!M69="",1,0)</f>
        <v>0</v>
      </c>
      <c r="N69" s="24" t="n">
        <f aca="false">IF(Clean!N69="",1,0)</f>
        <v>0</v>
      </c>
      <c r="O69" s="24" t="n">
        <f aca="false">IF(Clean!O69="",1,0)</f>
        <v>0</v>
      </c>
      <c r="P69" s="24" t="n">
        <f aca="false">IF(Clean!P69="",1,0)</f>
        <v>0</v>
      </c>
      <c r="Q69" s="24" t="n">
        <f aca="false">IF(Clean!Q69="",1,0)</f>
        <v>0</v>
      </c>
      <c r="R69" s="24" t="n">
        <f aca="false">IF(Clean!R69="",1,0)</f>
        <v>0</v>
      </c>
      <c r="S69" s="24" t="n">
        <f aca="false">IF(Clean!S69="",1,0)</f>
        <v>1</v>
      </c>
      <c r="T69" s="24" t="n">
        <f aca="false">IF(Clean!T69="",1,0)</f>
        <v>1</v>
      </c>
      <c r="U69" s="24" t="n">
        <f aca="false">IF(Clean!U69="",1,0)</f>
        <v>0</v>
      </c>
      <c r="V69" s="24" t="n">
        <f aca="false">IF(Clean!V69="",1,0)</f>
        <v>0</v>
      </c>
      <c r="W69" s="25" t="n">
        <f aca="false">SUM(B69:V69)</f>
        <v>2</v>
      </c>
      <c r="X69" s="2" t="str">
        <f aca="false">IF(W69=0,"Complete","Incomplete")</f>
        <v>Incomplete</v>
      </c>
      <c r="Y69" s="26" t="n">
        <f aca="false">W69/21</f>
        <v>0.0952380952380952</v>
      </c>
      <c r="Z69" s="2" t="str">
        <f aca="false">IF(W69=21,"Ghost record",IF(W69&gt;=11,"Mostly empty",IF(W69=0,"Complete","Partial")))</f>
        <v>Partial</v>
      </c>
    </row>
    <row r="70" customFormat="false" ht="15" hidden="false" customHeight="false" outlineLevel="0" collapsed="false">
      <c r="A70" s="2" t="str">
        <f aca="false">Clean!A70</f>
        <v>CL00069</v>
      </c>
      <c r="B70" s="24" t="n">
        <f aca="false">IF(Clean!B70="",1,0)</f>
        <v>0</v>
      </c>
      <c r="C70" s="24" t="n">
        <f aca="false">IF(Clean!C70="",1,0)</f>
        <v>0</v>
      </c>
      <c r="D70" s="24" t="n">
        <f aca="false">IF(Clean!D70="",1,0)</f>
        <v>0</v>
      </c>
      <c r="E70" s="24" t="n">
        <f aca="false">IF(Clean!E70="",1,0)</f>
        <v>0</v>
      </c>
      <c r="F70" s="24" t="n">
        <f aca="false">IF(Clean!F70="",1,0)</f>
        <v>0</v>
      </c>
      <c r="G70" s="24" t="n">
        <f aca="false">IF(Clean!G70="",1,0)</f>
        <v>1</v>
      </c>
      <c r="H70" s="24" t="n">
        <f aca="false">IF(Clean!H70="",1,0)</f>
        <v>0</v>
      </c>
      <c r="I70" s="24" t="n">
        <f aca="false">IF(Clean!I70="",1,0)</f>
        <v>0</v>
      </c>
      <c r="J70" s="24" t="n">
        <f aca="false">IF(Clean!J70="",1,0)</f>
        <v>0</v>
      </c>
      <c r="K70" s="24" t="n">
        <f aca="false">IF(Clean!K70="",1,0)</f>
        <v>0</v>
      </c>
      <c r="L70" s="24" t="n">
        <f aca="false">IF(Clean!L70="",1,0)</f>
        <v>0</v>
      </c>
      <c r="M70" s="24" t="n">
        <f aca="false">IF(Clean!M70="",1,0)</f>
        <v>0</v>
      </c>
      <c r="N70" s="24" t="n">
        <f aca="false">IF(Clean!N70="",1,0)</f>
        <v>0</v>
      </c>
      <c r="O70" s="24" t="n">
        <f aca="false">IF(Clean!O70="",1,0)</f>
        <v>0</v>
      </c>
      <c r="P70" s="24" t="n">
        <f aca="false">IF(Clean!P70="",1,0)</f>
        <v>0</v>
      </c>
      <c r="Q70" s="24" t="n">
        <f aca="false">IF(Clean!Q70="",1,0)</f>
        <v>0</v>
      </c>
      <c r="R70" s="24" t="n">
        <f aca="false">IF(Clean!R70="",1,0)</f>
        <v>0</v>
      </c>
      <c r="S70" s="24" t="n">
        <f aca="false">IF(Clean!S70="",1,0)</f>
        <v>0</v>
      </c>
      <c r="T70" s="24" t="n">
        <f aca="false">IF(Clean!T70="",1,0)</f>
        <v>0</v>
      </c>
      <c r="U70" s="24" t="n">
        <f aca="false">IF(Clean!U70="",1,0)</f>
        <v>0</v>
      </c>
      <c r="V70" s="24" t="n">
        <f aca="false">IF(Clean!V70="",1,0)</f>
        <v>0</v>
      </c>
      <c r="W70" s="25" t="n">
        <f aca="false">SUM(B70:V70)</f>
        <v>1</v>
      </c>
      <c r="X70" s="2" t="str">
        <f aca="false">IF(W70=0,"Complete","Incomplete")</f>
        <v>Incomplete</v>
      </c>
      <c r="Y70" s="26" t="n">
        <f aca="false">W70/21</f>
        <v>0.0476190476190476</v>
      </c>
      <c r="Z70" s="2" t="str">
        <f aca="false">IF(W70=21,"Ghost record",IF(W70&gt;=11,"Mostly empty",IF(W70=0,"Complete","Partial")))</f>
        <v>Partial</v>
      </c>
    </row>
    <row r="71" customFormat="false" ht="15" hidden="false" customHeight="false" outlineLevel="0" collapsed="false">
      <c r="A71" s="2" t="str">
        <f aca="false">Clean!A71</f>
        <v>CL00070</v>
      </c>
      <c r="B71" s="24" t="n">
        <f aca="false">IF(Clean!B71="",1,0)</f>
        <v>0</v>
      </c>
      <c r="C71" s="24" t="n">
        <f aca="false">IF(Clean!C71="",1,0)</f>
        <v>0</v>
      </c>
      <c r="D71" s="24" t="n">
        <f aca="false">IF(Clean!D71="",1,0)</f>
        <v>0</v>
      </c>
      <c r="E71" s="24" t="n">
        <f aca="false">IF(Clean!E71="",1,0)</f>
        <v>0</v>
      </c>
      <c r="F71" s="24" t="n">
        <f aca="false">IF(Clean!F71="",1,0)</f>
        <v>0</v>
      </c>
      <c r="G71" s="24" t="n">
        <f aca="false">IF(Clean!G71="",1,0)</f>
        <v>0</v>
      </c>
      <c r="H71" s="24" t="n">
        <f aca="false">IF(Clean!H71="",1,0)</f>
        <v>0</v>
      </c>
      <c r="I71" s="24" t="n">
        <f aca="false">IF(Clean!I71="",1,0)</f>
        <v>0</v>
      </c>
      <c r="J71" s="24" t="n">
        <f aca="false">IF(Clean!J71="",1,0)</f>
        <v>1</v>
      </c>
      <c r="K71" s="24" t="n">
        <f aca="false">IF(Clean!K71="",1,0)</f>
        <v>0</v>
      </c>
      <c r="L71" s="24" t="n">
        <f aca="false">IF(Clean!L71="",1,0)</f>
        <v>0</v>
      </c>
      <c r="M71" s="24" t="n">
        <f aca="false">IF(Clean!M71="",1,0)</f>
        <v>0</v>
      </c>
      <c r="N71" s="24" t="n">
        <f aca="false">IF(Clean!N71="",1,0)</f>
        <v>0</v>
      </c>
      <c r="O71" s="24" t="n">
        <f aca="false">IF(Clean!O71="",1,0)</f>
        <v>0</v>
      </c>
      <c r="P71" s="24" t="n">
        <f aca="false">IF(Clean!P71="",1,0)</f>
        <v>0</v>
      </c>
      <c r="Q71" s="24" t="n">
        <f aca="false">IF(Clean!Q71="",1,0)</f>
        <v>0</v>
      </c>
      <c r="R71" s="24" t="n">
        <f aca="false">IF(Clean!R71="",1,0)</f>
        <v>0</v>
      </c>
      <c r="S71" s="24" t="n">
        <f aca="false">IF(Clean!S71="",1,0)</f>
        <v>0</v>
      </c>
      <c r="T71" s="24" t="n">
        <f aca="false">IF(Clean!T71="",1,0)</f>
        <v>0</v>
      </c>
      <c r="U71" s="24" t="n">
        <f aca="false">IF(Clean!U71="",1,0)</f>
        <v>0</v>
      </c>
      <c r="V71" s="24" t="n">
        <f aca="false">IF(Clean!V71="",1,0)</f>
        <v>0</v>
      </c>
      <c r="W71" s="25" t="n">
        <f aca="false">SUM(B71:V71)</f>
        <v>1</v>
      </c>
      <c r="X71" s="2" t="str">
        <f aca="false">IF(W71=0,"Complete","Incomplete")</f>
        <v>Incomplete</v>
      </c>
      <c r="Y71" s="26" t="n">
        <f aca="false">W71/21</f>
        <v>0.0476190476190476</v>
      </c>
      <c r="Z71" s="2" t="str">
        <f aca="false">IF(W71=21,"Ghost record",IF(W71&gt;=11,"Mostly empty",IF(W71=0,"Complete","Partial")))</f>
        <v>Partial</v>
      </c>
    </row>
    <row r="72" customFormat="false" ht="15" hidden="false" customHeight="false" outlineLevel="0" collapsed="false">
      <c r="A72" s="2" t="str">
        <f aca="false">Clean!A72</f>
        <v>CL00071</v>
      </c>
      <c r="B72" s="24" t="n">
        <f aca="false">IF(Clean!B72="",1,0)</f>
        <v>0</v>
      </c>
      <c r="C72" s="24" t="n">
        <f aca="false">IF(Clean!C72="",1,0)</f>
        <v>0</v>
      </c>
      <c r="D72" s="24" t="n">
        <f aca="false">IF(Clean!D72="",1,0)</f>
        <v>0</v>
      </c>
      <c r="E72" s="24" t="n">
        <f aca="false">IF(Clean!E72="",1,0)</f>
        <v>0</v>
      </c>
      <c r="F72" s="24" t="n">
        <f aca="false">IF(Clean!F72="",1,0)</f>
        <v>0</v>
      </c>
      <c r="G72" s="24" t="n">
        <f aca="false">IF(Clean!G72="",1,0)</f>
        <v>0</v>
      </c>
      <c r="H72" s="24" t="n">
        <f aca="false">IF(Clean!H72="",1,0)</f>
        <v>0</v>
      </c>
      <c r="I72" s="24" t="n">
        <f aca="false">IF(Clean!I72="",1,0)</f>
        <v>0</v>
      </c>
      <c r="J72" s="24" t="n">
        <f aca="false">IF(Clean!J72="",1,0)</f>
        <v>0</v>
      </c>
      <c r="K72" s="24" t="n">
        <f aca="false">IF(Clean!K72="",1,0)</f>
        <v>0</v>
      </c>
      <c r="L72" s="24" t="n">
        <f aca="false">IF(Clean!L72="",1,0)</f>
        <v>0</v>
      </c>
      <c r="M72" s="24" t="n">
        <f aca="false">IF(Clean!M72="",1,0)</f>
        <v>0</v>
      </c>
      <c r="N72" s="24" t="n">
        <f aca="false">IF(Clean!N72="",1,0)</f>
        <v>0</v>
      </c>
      <c r="O72" s="24" t="n">
        <f aca="false">IF(Clean!O72="",1,0)</f>
        <v>0</v>
      </c>
      <c r="P72" s="24" t="n">
        <f aca="false">IF(Clean!P72="",1,0)</f>
        <v>0</v>
      </c>
      <c r="Q72" s="24" t="n">
        <f aca="false">IF(Clean!Q72="",1,0)</f>
        <v>0</v>
      </c>
      <c r="R72" s="24" t="n">
        <f aca="false">IF(Clean!R72="",1,0)</f>
        <v>0</v>
      </c>
      <c r="S72" s="24" t="n">
        <f aca="false">IF(Clean!S72="",1,0)</f>
        <v>1</v>
      </c>
      <c r="T72" s="24" t="n">
        <f aca="false">IF(Clean!T72="",1,0)</f>
        <v>1</v>
      </c>
      <c r="U72" s="24" t="n">
        <f aca="false">IF(Clean!U72="",1,0)</f>
        <v>0</v>
      </c>
      <c r="V72" s="24" t="n">
        <f aca="false">IF(Clean!V72="",1,0)</f>
        <v>0</v>
      </c>
      <c r="W72" s="25" t="n">
        <f aca="false">SUM(B72:V72)</f>
        <v>2</v>
      </c>
      <c r="X72" s="2" t="str">
        <f aca="false">IF(W72=0,"Complete","Incomplete")</f>
        <v>Incomplete</v>
      </c>
      <c r="Y72" s="26" t="n">
        <f aca="false">W72/21</f>
        <v>0.0952380952380952</v>
      </c>
      <c r="Z72" s="2" t="str">
        <f aca="false">IF(W72=21,"Ghost record",IF(W72&gt;=11,"Mostly empty",IF(W72=0,"Complete","Partial")))</f>
        <v>Partial</v>
      </c>
    </row>
    <row r="73" customFormat="false" ht="15" hidden="false" customHeight="false" outlineLevel="0" collapsed="false">
      <c r="A73" s="2" t="str">
        <f aca="false">Clean!A73</f>
        <v>CL00072</v>
      </c>
      <c r="B73" s="24" t="n">
        <f aca="false">IF(Clean!B73="",1,0)</f>
        <v>0</v>
      </c>
      <c r="C73" s="24" t="n">
        <f aca="false">IF(Clean!C73="",1,0)</f>
        <v>0</v>
      </c>
      <c r="D73" s="24" t="n">
        <f aca="false">IF(Clean!D73="",1,0)</f>
        <v>0</v>
      </c>
      <c r="E73" s="24" t="n">
        <f aca="false">IF(Clean!E73="",1,0)</f>
        <v>0</v>
      </c>
      <c r="F73" s="24" t="n">
        <f aca="false">IF(Clean!F73="",1,0)</f>
        <v>0</v>
      </c>
      <c r="G73" s="24" t="n">
        <f aca="false">IF(Clean!G73="",1,0)</f>
        <v>0</v>
      </c>
      <c r="H73" s="24" t="n">
        <f aca="false">IF(Clean!H73="",1,0)</f>
        <v>0</v>
      </c>
      <c r="I73" s="24" t="n">
        <f aca="false">IF(Clean!I73="",1,0)</f>
        <v>0</v>
      </c>
      <c r="J73" s="24" t="n">
        <f aca="false">IF(Clean!J73="",1,0)</f>
        <v>0</v>
      </c>
      <c r="K73" s="24" t="n">
        <f aca="false">IF(Clean!K73="",1,0)</f>
        <v>0</v>
      </c>
      <c r="L73" s="24" t="n">
        <f aca="false">IF(Clean!L73="",1,0)</f>
        <v>0</v>
      </c>
      <c r="M73" s="24" t="n">
        <f aca="false">IF(Clean!M73="",1,0)</f>
        <v>0</v>
      </c>
      <c r="N73" s="24" t="n">
        <f aca="false">IF(Clean!N73="",1,0)</f>
        <v>0</v>
      </c>
      <c r="O73" s="24" t="n">
        <f aca="false">IF(Clean!O73="",1,0)</f>
        <v>0</v>
      </c>
      <c r="P73" s="24" t="n">
        <f aca="false">IF(Clean!P73="",1,0)</f>
        <v>0</v>
      </c>
      <c r="Q73" s="24" t="n">
        <f aca="false">IF(Clean!Q73="",1,0)</f>
        <v>1</v>
      </c>
      <c r="R73" s="24" t="n">
        <f aca="false">IF(Clean!R73="",1,0)</f>
        <v>1</v>
      </c>
      <c r="S73" s="24" t="n">
        <f aca="false">IF(Clean!S73="",1,0)</f>
        <v>0</v>
      </c>
      <c r="T73" s="24" t="n">
        <f aca="false">IF(Clean!T73="",1,0)</f>
        <v>0</v>
      </c>
      <c r="U73" s="24" t="n">
        <f aca="false">IF(Clean!U73="",1,0)</f>
        <v>0</v>
      </c>
      <c r="V73" s="24" t="n">
        <f aca="false">IF(Clean!V73="",1,0)</f>
        <v>0</v>
      </c>
      <c r="W73" s="25" t="n">
        <f aca="false">SUM(B73:V73)</f>
        <v>2</v>
      </c>
      <c r="X73" s="2" t="str">
        <f aca="false">IF(W73=0,"Complete","Incomplete")</f>
        <v>Incomplete</v>
      </c>
      <c r="Y73" s="26" t="n">
        <f aca="false">W73/21</f>
        <v>0.0952380952380952</v>
      </c>
      <c r="Z73" s="2" t="str">
        <f aca="false">IF(W73=21,"Ghost record",IF(W73&gt;=11,"Mostly empty",IF(W73=0,"Complete","Partial")))</f>
        <v>Partial</v>
      </c>
    </row>
    <row r="74" customFormat="false" ht="15" hidden="false" customHeight="false" outlineLevel="0" collapsed="false">
      <c r="A74" s="2" t="str">
        <f aca="false">Clean!A74</f>
        <v>CL00073</v>
      </c>
      <c r="B74" s="24" t="n">
        <f aca="false">IF(Clean!B74="",1,0)</f>
        <v>0</v>
      </c>
      <c r="C74" s="24" t="n">
        <f aca="false">IF(Clean!C74="",1,0)</f>
        <v>0</v>
      </c>
      <c r="D74" s="24" t="n">
        <f aca="false">IF(Clean!D74="",1,0)</f>
        <v>0</v>
      </c>
      <c r="E74" s="24" t="n">
        <f aca="false">IF(Clean!E74="",1,0)</f>
        <v>0</v>
      </c>
      <c r="F74" s="24" t="n">
        <f aca="false">IF(Clean!F74="",1,0)</f>
        <v>0</v>
      </c>
      <c r="G74" s="24" t="n">
        <f aca="false">IF(Clean!G74="",1,0)</f>
        <v>0</v>
      </c>
      <c r="H74" s="24" t="n">
        <f aca="false">IF(Clean!H74="",1,0)</f>
        <v>0</v>
      </c>
      <c r="I74" s="24" t="n">
        <f aca="false">IF(Clean!I74="",1,0)</f>
        <v>0</v>
      </c>
      <c r="J74" s="24" t="n">
        <f aca="false">IF(Clean!J74="",1,0)</f>
        <v>0</v>
      </c>
      <c r="K74" s="24" t="n">
        <f aca="false">IF(Clean!K74="",1,0)</f>
        <v>0</v>
      </c>
      <c r="L74" s="24" t="n">
        <f aca="false">IF(Clean!L74="",1,0)</f>
        <v>0</v>
      </c>
      <c r="M74" s="24" t="n">
        <f aca="false">IF(Clean!M74="",1,0)</f>
        <v>0</v>
      </c>
      <c r="N74" s="24" t="n">
        <f aca="false">IF(Clean!N74="",1,0)</f>
        <v>0</v>
      </c>
      <c r="O74" s="24" t="n">
        <f aca="false">IF(Clean!O74="",1,0)</f>
        <v>0</v>
      </c>
      <c r="P74" s="24" t="n">
        <f aca="false">IF(Clean!P74="",1,0)</f>
        <v>0</v>
      </c>
      <c r="Q74" s="24" t="n">
        <f aca="false">IF(Clean!Q74="",1,0)</f>
        <v>0</v>
      </c>
      <c r="R74" s="24" t="n">
        <f aca="false">IF(Clean!R74="",1,0)</f>
        <v>0</v>
      </c>
      <c r="S74" s="24" t="n">
        <f aca="false">IF(Clean!S74="",1,0)</f>
        <v>1</v>
      </c>
      <c r="T74" s="24" t="n">
        <f aca="false">IF(Clean!T74="",1,0)</f>
        <v>1</v>
      </c>
      <c r="U74" s="24" t="n">
        <f aca="false">IF(Clean!U74="",1,0)</f>
        <v>0</v>
      </c>
      <c r="V74" s="24" t="n">
        <f aca="false">IF(Clean!V74="",1,0)</f>
        <v>0</v>
      </c>
      <c r="W74" s="25" t="n">
        <f aca="false">SUM(B74:V74)</f>
        <v>2</v>
      </c>
      <c r="X74" s="2" t="str">
        <f aca="false">IF(W74=0,"Complete","Incomplete")</f>
        <v>Incomplete</v>
      </c>
      <c r="Y74" s="26" t="n">
        <f aca="false">W74/21</f>
        <v>0.0952380952380952</v>
      </c>
      <c r="Z74" s="2" t="str">
        <f aca="false">IF(W74=21,"Ghost record",IF(W74&gt;=11,"Mostly empty",IF(W74=0,"Complete","Partial")))</f>
        <v>Partial</v>
      </c>
    </row>
    <row r="75" customFormat="false" ht="15" hidden="false" customHeight="false" outlineLevel="0" collapsed="false">
      <c r="A75" s="2" t="str">
        <f aca="false">Clean!A75</f>
        <v>CL00074</v>
      </c>
      <c r="B75" s="24" t="n">
        <f aca="false">IF(Clean!B75="",1,0)</f>
        <v>0</v>
      </c>
      <c r="C75" s="24" t="n">
        <f aca="false">IF(Clean!C75="",1,0)</f>
        <v>0</v>
      </c>
      <c r="D75" s="24" t="n">
        <f aca="false">IF(Clean!D75="",1,0)</f>
        <v>0</v>
      </c>
      <c r="E75" s="24" t="n">
        <f aca="false">IF(Clean!E75="",1,0)</f>
        <v>0</v>
      </c>
      <c r="F75" s="24" t="n">
        <f aca="false">IF(Clean!F75="",1,0)</f>
        <v>0</v>
      </c>
      <c r="G75" s="24" t="n">
        <f aca="false">IF(Clean!G75="",1,0)</f>
        <v>0</v>
      </c>
      <c r="H75" s="24" t="n">
        <f aca="false">IF(Clean!H75="",1,0)</f>
        <v>0</v>
      </c>
      <c r="I75" s="24" t="n">
        <f aca="false">IF(Clean!I75="",1,0)</f>
        <v>0</v>
      </c>
      <c r="J75" s="24" t="n">
        <f aca="false">IF(Clean!J75="",1,0)</f>
        <v>0</v>
      </c>
      <c r="K75" s="24" t="n">
        <f aca="false">IF(Clean!K75="",1,0)</f>
        <v>0</v>
      </c>
      <c r="L75" s="24" t="n">
        <f aca="false">IF(Clean!L75="",1,0)</f>
        <v>0</v>
      </c>
      <c r="M75" s="24" t="n">
        <f aca="false">IF(Clean!M75="",1,0)</f>
        <v>0</v>
      </c>
      <c r="N75" s="24" t="n">
        <f aca="false">IF(Clean!N75="",1,0)</f>
        <v>0</v>
      </c>
      <c r="O75" s="24" t="n">
        <f aca="false">IF(Clean!O75="",1,0)</f>
        <v>0</v>
      </c>
      <c r="P75" s="24" t="n">
        <f aca="false">IF(Clean!P75="",1,0)</f>
        <v>0</v>
      </c>
      <c r="Q75" s="24" t="n">
        <f aca="false">IF(Clean!Q75="",1,0)</f>
        <v>0</v>
      </c>
      <c r="R75" s="24" t="n">
        <f aca="false">IF(Clean!R75="",1,0)</f>
        <v>0</v>
      </c>
      <c r="S75" s="24" t="n">
        <f aca="false">IF(Clean!S75="",1,0)</f>
        <v>0</v>
      </c>
      <c r="T75" s="24" t="n">
        <f aca="false">IF(Clean!T75="",1,0)</f>
        <v>0</v>
      </c>
      <c r="U75" s="24" t="n">
        <f aca="false">IF(Clean!U75="",1,0)</f>
        <v>0</v>
      </c>
      <c r="V75" s="24" t="n">
        <f aca="false">IF(Clean!V75="",1,0)</f>
        <v>0</v>
      </c>
      <c r="W75" s="25" t="n">
        <f aca="false">SUM(B75:V75)</f>
        <v>0</v>
      </c>
      <c r="X75" s="2" t="str">
        <f aca="false">IF(W75=0,"Complete","Incomplete")</f>
        <v>Complete</v>
      </c>
      <c r="Y75" s="26" t="n">
        <f aca="false">W75/21</f>
        <v>0</v>
      </c>
      <c r="Z75" s="2" t="str">
        <f aca="false">IF(W75=21,"Ghost record",IF(W75&gt;=11,"Mostly empty",IF(W75=0,"Complete","Partial")))</f>
        <v>Complete</v>
      </c>
    </row>
    <row r="76" customFormat="false" ht="15" hidden="false" customHeight="false" outlineLevel="0" collapsed="false">
      <c r="A76" s="2" t="str">
        <f aca="false">Clean!A76</f>
        <v>CL00075</v>
      </c>
      <c r="B76" s="24" t="n">
        <f aca="false">IF(Clean!B76="",1,0)</f>
        <v>0</v>
      </c>
      <c r="C76" s="24" t="n">
        <f aca="false">IF(Clean!C76="",1,0)</f>
        <v>0</v>
      </c>
      <c r="D76" s="24" t="n">
        <f aca="false">IF(Clean!D76="",1,0)</f>
        <v>0</v>
      </c>
      <c r="E76" s="24" t="n">
        <f aca="false">IF(Clean!E76="",1,0)</f>
        <v>0</v>
      </c>
      <c r="F76" s="24" t="n">
        <f aca="false">IF(Clean!F76="",1,0)</f>
        <v>0</v>
      </c>
      <c r="G76" s="24" t="n">
        <f aca="false">IF(Clean!G76="",1,0)</f>
        <v>0</v>
      </c>
      <c r="H76" s="24" t="n">
        <f aca="false">IF(Clean!H76="",1,0)</f>
        <v>0</v>
      </c>
      <c r="I76" s="24" t="n">
        <f aca="false">IF(Clean!I76="",1,0)</f>
        <v>0</v>
      </c>
      <c r="J76" s="24" t="n">
        <f aca="false">IF(Clean!J76="",1,0)</f>
        <v>0</v>
      </c>
      <c r="K76" s="24" t="n">
        <f aca="false">IF(Clean!K76="",1,0)</f>
        <v>0</v>
      </c>
      <c r="L76" s="24" t="n">
        <f aca="false">IF(Clean!L76="",1,0)</f>
        <v>0</v>
      </c>
      <c r="M76" s="24" t="n">
        <f aca="false">IF(Clean!M76="",1,0)</f>
        <v>1</v>
      </c>
      <c r="N76" s="24" t="n">
        <f aca="false">IF(Clean!N76="",1,0)</f>
        <v>0</v>
      </c>
      <c r="O76" s="24" t="n">
        <f aca="false">IF(Clean!O76="",1,0)</f>
        <v>0</v>
      </c>
      <c r="P76" s="24" t="n">
        <f aca="false">IF(Clean!P76="",1,0)</f>
        <v>0</v>
      </c>
      <c r="Q76" s="24" t="n">
        <f aca="false">IF(Clean!Q76="",1,0)</f>
        <v>0</v>
      </c>
      <c r="R76" s="24" t="n">
        <f aca="false">IF(Clean!R76="",1,0)</f>
        <v>0</v>
      </c>
      <c r="S76" s="24" t="n">
        <f aca="false">IF(Clean!S76="",1,0)</f>
        <v>0</v>
      </c>
      <c r="T76" s="24" t="n">
        <f aca="false">IF(Clean!T76="",1,0)</f>
        <v>0</v>
      </c>
      <c r="U76" s="24" t="n">
        <f aca="false">IF(Clean!U76="",1,0)</f>
        <v>0</v>
      </c>
      <c r="V76" s="24" t="n">
        <f aca="false">IF(Clean!V76="",1,0)</f>
        <v>0</v>
      </c>
      <c r="W76" s="25" t="n">
        <f aca="false">SUM(B76:V76)</f>
        <v>1</v>
      </c>
      <c r="X76" s="2" t="str">
        <f aca="false">IF(W76=0,"Complete","Incomplete")</f>
        <v>Incomplete</v>
      </c>
      <c r="Y76" s="26" t="n">
        <f aca="false">W76/21</f>
        <v>0.0476190476190476</v>
      </c>
      <c r="Z76" s="2" t="str">
        <f aca="false">IF(W76=21,"Ghost record",IF(W76&gt;=11,"Mostly empty",IF(W76=0,"Complete","Partial")))</f>
        <v>Partial</v>
      </c>
    </row>
    <row r="77" customFormat="false" ht="15" hidden="false" customHeight="false" outlineLevel="0" collapsed="false">
      <c r="A77" s="2" t="str">
        <f aca="false">Clean!A77</f>
        <v>CL00076</v>
      </c>
      <c r="B77" s="24" t="n">
        <f aca="false">IF(Clean!B77="",1,0)</f>
        <v>0</v>
      </c>
      <c r="C77" s="24" t="n">
        <f aca="false">IF(Clean!C77="",1,0)</f>
        <v>0</v>
      </c>
      <c r="D77" s="24" t="n">
        <f aca="false">IF(Clean!D77="",1,0)</f>
        <v>0</v>
      </c>
      <c r="E77" s="24" t="n">
        <f aca="false">IF(Clean!E77="",1,0)</f>
        <v>0</v>
      </c>
      <c r="F77" s="24" t="n">
        <f aca="false">IF(Clean!F77="",1,0)</f>
        <v>0</v>
      </c>
      <c r="G77" s="24" t="n">
        <f aca="false">IF(Clean!G77="",1,0)</f>
        <v>0</v>
      </c>
      <c r="H77" s="24" t="n">
        <f aca="false">IF(Clean!H77="",1,0)</f>
        <v>0</v>
      </c>
      <c r="I77" s="24" t="n">
        <f aca="false">IF(Clean!I77="",1,0)</f>
        <v>0</v>
      </c>
      <c r="J77" s="24" t="n">
        <f aca="false">IF(Clean!J77="",1,0)</f>
        <v>0</v>
      </c>
      <c r="K77" s="24" t="n">
        <f aca="false">IF(Clean!K77="",1,0)</f>
        <v>0</v>
      </c>
      <c r="L77" s="24" t="n">
        <f aca="false">IF(Clean!L77="",1,0)</f>
        <v>0</v>
      </c>
      <c r="M77" s="24" t="n">
        <f aca="false">IF(Clean!M77="",1,0)</f>
        <v>1</v>
      </c>
      <c r="N77" s="24" t="n">
        <f aca="false">IF(Clean!N77="",1,0)</f>
        <v>0</v>
      </c>
      <c r="O77" s="24" t="n">
        <f aca="false">IF(Clean!O77="",1,0)</f>
        <v>0</v>
      </c>
      <c r="P77" s="24" t="n">
        <f aca="false">IF(Clean!P77="",1,0)</f>
        <v>0</v>
      </c>
      <c r="Q77" s="24" t="n">
        <f aca="false">IF(Clean!Q77="",1,0)</f>
        <v>0</v>
      </c>
      <c r="R77" s="24" t="n">
        <f aca="false">IF(Clean!R77="",1,0)</f>
        <v>0</v>
      </c>
      <c r="S77" s="24" t="n">
        <f aca="false">IF(Clean!S77="",1,0)</f>
        <v>1</v>
      </c>
      <c r="T77" s="24" t="n">
        <f aca="false">IF(Clean!T77="",1,0)</f>
        <v>1</v>
      </c>
      <c r="U77" s="24" t="n">
        <f aca="false">IF(Clean!U77="",1,0)</f>
        <v>0</v>
      </c>
      <c r="V77" s="24" t="n">
        <f aca="false">IF(Clean!V77="",1,0)</f>
        <v>0</v>
      </c>
      <c r="W77" s="25" t="n">
        <f aca="false">SUM(B77:V77)</f>
        <v>3</v>
      </c>
      <c r="X77" s="2" t="str">
        <f aca="false">IF(W77=0,"Complete","Incomplete")</f>
        <v>Incomplete</v>
      </c>
      <c r="Y77" s="26" t="n">
        <f aca="false">W77/21</f>
        <v>0.142857142857143</v>
      </c>
      <c r="Z77" s="2" t="str">
        <f aca="false">IF(W77=21,"Ghost record",IF(W77&gt;=11,"Mostly empty",IF(W77=0,"Complete","Partial")))</f>
        <v>Partial</v>
      </c>
    </row>
    <row r="78" customFormat="false" ht="15" hidden="false" customHeight="false" outlineLevel="0" collapsed="false">
      <c r="A78" s="2" t="str">
        <f aca="false">Clean!A78</f>
        <v>CL00077</v>
      </c>
      <c r="B78" s="24" t="n">
        <f aca="false">IF(Clean!B78="",1,0)</f>
        <v>0</v>
      </c>
      <c r="C78" s="24" t="n">
        <f aca="false">IF(Clean!C78="",1,0)</f>
        <v>0</v>
      </c>
      <c r="D78" s="24" t="n">
        <f aca="false">IF(Clean!D78="",1,0)</f>
        <v>0</v>
      </c>
      <c r="E78" s="24" t="n">
        <f aca="false">IF(Clean!E78="",1,0)</f>
        <v>0</v>
      </c>
      <c r="F78" s="24" t="n">
        <f aca="false">IF(Clean!F78="",1,0)</f>
        <v>0</v>
      </c>
      <c r="G78" s="24" t="n">
        <f aca="false">IF(Clean!G78="",1,0)</f>
        <v>0</v>
      </c>
      <c r="H78" s="24" t="n">
        <f aca="false">IF(Clean!H78="",1,0)</f>
        <v>0</v>
      </c>
      <c r="I78" s="24" t="n">
        <f aca="false">IF(Clean!I78="",1,0)</f>
        <v>0</v>
      </c>
      <c r="J78" s="24" t="n">
        <f aca="false">IF(Clean!J78="",1,0)</f>
        <v>0</v>
      </c>
      <c r="K78" s="24" t="n">
        <f aca="false">IF(Clean!K78="",1,0)</f>
        <v>0</v>
      </c>
      <c r="L78" s="24" t="n">
        <f aca="false">IF(Clean!L78="",1,0)</f>
        <v>0</v>
      </c>
      <c r="M78" s="24" t="n">
        <f aca="false">IF(Clean!M78="",1,0)</f>
        <v>0</v>
      </c>
      <c r="N78" s="24" t="n">
        <f aca="false">IF(Clean!N78="",1,0)</f>
        <v>0</v>
      </c>
      <c r="O78" s="24" t="n">
        <f aca="false">IF(Clean!O78="",1,0)</f>
        <v>0</v>
      </c>
      <c r="P78" s="24" t="n">
        <f aca="false">IF(Clean!P78="",1,0)</f>
        <v>0</v>
      </c>
      <c r="Q78" s="24" t="n">
        <f aca="false">IF(Clean!Q78="",1,0)</f>
        <v>0</v>
      </c>
      <c r="R78" s="24" t="n">
        <f aca="false">IF(Clean!R78="",1,0)</f>
        <v>0</v>
      </c>
      <c r="S78" s="24" t="n">
        <f aca="false">IF(Clean!S78="",1,0)</f>
        <v>0</v>
      </c>
      <c r="T78" s="24" t="n">
        <f aca="false">IF(Clean!T78="",1,0)</f>
        <v>0</v>
      </c>
      <c r="U78" s="24" t="n">
        <f aca="false">IF(Clean!U78="",1,0)</f>
        <v>0</v>
      </c>
      <c r="V78" s="24" t="n">
        <f aca="false">IF(Clean!V78="",1,0)</f>
        <v>1</v>
      </c>
      <c r="W78" s="25" t="n">
        <f aca="false">SUM(B78:V78)</f>
        <v>1</v>
      </c>
      <c r="X78" s="2" t="str">
        <f aca="false">IF(W78=0,"Complete","Incomplete")</f>
        <v>Incomplete</v>
      </c>
      <c r="Y78" s="26" t="n">
        <f aca="false">W78/21</f>
        <v>0.0476190476190476</v>
      </c>
      <c r="Z78" s="2" t="str">
        <f aca="false">IF(W78=21,"Ghost record",IF(W78&gt;=11,"Mostly empty",IF(W78=0,"Complete","Partial")))</f>
        <v>Partial</v>
      </c>
    </row>
    <row r="79" customFormat="false" ht="15" hidden="false" customHeight="false" outlineLevel="0" collapsed="false">
      <c r="A79" s="2" t="str">
        <f aca="false">Clean!A79</f>
        <v>CL00078</v>
      </c>
      <c r="B79" s="24" t="n">
        <f aca="false">IF(Clean!B79="",1,0)</f>
        <v>1</v>
      </c>
      <c r="C79" s="24" t="n">
        <f aca="false">IF(Clean!C79="",1,0)</f>
        <v>0</v>
      </c>
      <c r="D79" s="24" t="n">
        <f aca="false">IF(Clean!D79="",1,0)</f>
        <v>0</v>
      </c>
      <c r="E79" s="24" t="n">
        <f aca="false">IF(Clean!E79="",1,0)</f>
        <v>0</v>
      </c>
      <c r="F79" s="24" t="n">
        <f aca="false">IF(Clean!F79="",1,0)</f>
        <v>0</v>
      </c>
      <c r="G79" s="24" t="n">
        <f aca="false">IF(Clean!G79="",1,0)</f>
        <v>0</v>
      </c>
      <c r="H79" s="24" t="n">
        <f aca="false">IF(Clean!H79="",1,0)</f>
        <v>0</v>
      </c>
      <c r="I79" s="24" t="n">
        <f aca="false">IF(Clean!I79="",1,0)</f>
        <v>0</v>
      </c>
      <c r="J79" s="24" t="n">
        <f aca="false">IF(Clean!J79="",1,0)</f>
        <v>0</v>
      </c>
      <c r="K79" s="24" t="n">
        <f aca="false">IF(Clean!K79="",1,0)</f>
        <v>1</v>
      </c>
      <c r="L79" s="24" t="n">
        <f aca="false">IF(Clean!L79="",1,0)</f>
        <v>0</v>
      </c>
      <c r="M79" s="24" t="n">
        <f aca="false">IF(Clean!M79="",1,0)</f>
        <v>0</v>
      </c>
      <c r="N79" s="24" t="n">
        <f aca="false">IF(Clean!N79="",1,0)</f>
        <v>0</v>
      </c>
      <c r="O79" s="24" t="n">
        <f aca="false">IF(Clean!O79="",1,0)</f>
        <v>0</v>
      </c>
      <c r="P79" s="24" t="n">
        <f aca="false">IF(Clean!P79="",1,0)</f>
        <v>0</v>
      </c>
      <c r="Q79" s="24" t="n">
        <f aca="false">IF(Clean!Q79="",1,0)</f>
        <v>1</v>
      </c>
      <c r="R79" s="24" t="n">
        <f aca="false">IF(Clean!R79="",1,0)</f>
        <v>1</v>
      </c>
      <c r="S79" s="24" t="n">
        <f aca="false">IF(Clean!S79="",1,0)</f>
        <v>1</v>
      </c>
      <c r="T79" s="24" t="n">
        <f aca="false">IF(Clean!T79="",1,0)</f>
        <v>1</v>
      </c>
      <c r="U79" s="24" t="n">
        <f aca="false">IF(Clean!U79="",1,0)</f>
        <v>0</v>
      </c>
      <c r="V79" s="24" t="n">
        <f aca="false">IF(Clean!V79="",1,0)</f>
        <v>0</v>
      </c>
      <c r="W79" s="25" t="n">
        <f aca="false">SUM(B79:V79)</f>
        <v>6</v>
      </c>
      <c r="X79" s="2" t="str">
        <f aca="false">IF(W79=0,"Complete","Incomplete")</f>
        <v>Incomplete</v>
      </c>
      <c r="Y79" s="26" t="n">
        <f aca="false">W79/21</f>
        <v>0.285714285714286</v>
      </c>
      <c r="Z79" s="2" t="str">
        <f aca="false">IF(W79=21,"Ghost record",IF(W79&gt;=11,"Mostly empty",IF(W79=0,"Complete","Partial")))</f>
        <v>Partial</v>
      </c>
    </row>
    <row r="80" customFormat="false" ht="15" hidden="false" customHeight="false" outlineLevel="0" collapsed="false">
      <c r="A80" s="2" t="str">
        <f aca="false">Clean!A80</f>
        <v>CL00079</v>
      </c>
      <c r="B80" s="24" t="n">
        <f aca="false">IF(Clean!B80="",1,0)</f>
        <v>0</v>
      </c>
      <c r="C80" s="24" t="n">
        <f aca="false">IF(Clean!C80="",1,0)</f>
        <v>0</v>
      </c>
      <c r="D80" s="24" t="n">
        <f aca="false">IF(Clean!D80="",1,0)</f>
        <v>0</v>
      </c>
      <c r="E80" s="24" t="n">
        <f aca="false">IF(Clean!E80="",1,0)</f>
        <v>0</v>
      </c>
      <c r="F80" s="24" t="n">
        <f aca="false">IF(Clean!F80="",1,0)</f>
        <v>0</v>
      </c>
      <c r="G80" s="24" t="n">
        <f aca="false">IF(Clean!G80="",1,0)</f>
        <v>0</v>
      </c>
      <c r="H80" s="24" t="n">
        <f aca="false">IF(Clean!H80="",1,0)</f>
        <v>0</v>
      </c>
      <c r="I80" s="24" t="n">
        <f aca="false">IF(Clean!I80="",1,0)</f>
        <v>0</v>
      </c>
      <c r="J80" s="24" t="n">
        <f aca="false">IF(Clean!J80="",1,0)</f>
        <v>0</v>
      </c>
      <c r="K80" s="24" t="n">
        <f aca="false">IF(Clean!K80="",1,0)</f>
        <v>0</v>
      </c>
      <c r="L80" s="24" t="n">
        <f aca="false">IF(Clean!L80="",1,0)</f>
        <v>0</v>
      </c>
      <c r="M80" s="24" t="n">
        <f aca="false">IF(Clean!M80="",1,0)</f>
        <v>0</v>
      </c>
      <c r="N80" s="24" t="n">
        <f aca="false">IF(Clean!N80="",1,0)</f>
        <v>0</v>
      </c>
      <c r="O80" s="24" t="n">
        <f aca="false">IF(Clean!O80="",1,0)</f>
        <v>0</v>
      </c>
      <c r="P80" s="24" t="n">
        <f aca="false">IF(Clean!P80="",1,0)</f>
        <v>0</v>
      </c>
      <c r="Q80" s="24" t="n">
        <f aca="false">IF(Clean!Q80="",1,0)</f>
        <v>0</v>
      </c>
      <c r="R80" s="24" t="n">
        <f aca="false">IF(Clean!R80="",1,0)</f>
        <v>0</v>
      </c>
      <c r="S80" s="24" t="n">
        <f aca="false">IF(Clean!S80="",1,0)</f>
        <v>1</v>
      </c>
      <c r="T80" s="24" t="n">
        <f aca="false">IF(Clean!T80="",1,0)</f>
        <v>1</v>
      </c>
      <c r="U80" s="24" t="n">
        <f aca="false">IF(Clean!U80="",1,0)</f>
        <v>0</v>
      </c>
      <c r="V80" s="24" t="n">
        <f aca="false">IF(Clean!V80="",1,0)</f>
        <v>0</v>
      </c>
      <c r="W80" s="25" t="n">
        <f aca="false">SUM(B80:V80)</f>
        <v>2</v>
      </c>
      <c r="X80" s="2" t="str">
        <f aca="false">IF(W80=0,"Complete","Incomplete")</f>
        <v>Incomplete</v>
      </c>
      <c r="Y80" s="26" t="n">
        <f aca="false">W80/21</f>
        <v>0.0952380952380952</v>
      </c>
      <c r="Z80" s="2" t="str">
        <f aca="false">IF(W80=21,"Ghost record",IF(W80&gt;=11,"Mostly empty",IF(W80=0,"Complete","Partial")))</f>
        <v>Partial</v>
      </c>
    </row>
    <row r="81" customFormat="false" ht="15" hidden="false" customHeight="false" outlineLevel="0" collapsed="false">
      <c r="A81" s="2" t="str">
        <f aca="false">Clean!A81</f>
        <v>CL00080</v>
      </c>
      <c r="B81" s="24" t="n">
        <f aca="false">IF(Clean!B81="",1,0)</f>
        <v>0</v>
      </c>
      <c r="C81" s="24" t="n">
        <f aca="false">IF(Clean!C81="",1,0)</f>
        <v>0</v>
      </c>
      <c r="D81" s="24" t="n">
        <f aca="false">IF(Clean!D81="",1,0)</f>
        <v>0</v>
      </c>
      <c r="E81" s="24" t="n">
        <f aca="false">IF(Clean!E81="",1,0)</f>
        <v>0</v>
      </c>
      <c r="F81" s="24" t="n">
        <f aca="false">IF(Clean!F81="",1,0)</f>
        <v>1</v>
      </c>
      <c r="G81" s="24" t="n">
        <f aca="false">IF(Clean!G81="",1,0)</f>
        <v>0</v>
      </c>
      <c r="H81" s="24" t="n">
        <f aca="false">IF(Clean!H81="",1,0)</f>
        <v>0</v>
      </c>
      <c r="I81" s="24" t="n">
        <f aca="false">IF(Clean!I81="",1,0)</f>
        <v>0</v>
      </c>
      <c r="J81" s="24" t="n">
        <f aca="false">IF(Clean!J81="",1,0)</f>
        <v>0</v>
      </c>
      <c r="K81" s="24" t="n">
        <f aca="false">IF(Clean!K81="",1,0)</f>
        <v>0</v>
      </c>
      <c r="L81" s="24" t="n">
        <f aca="false">IF(Clean!L81="",1,0)</f>
        <v>0</v>
      </c>
      <c r="M81" s="24" t="n">
        <f aca="false">IF(Clean!M81="",1,0)</f>
        <v>0</v>
      </c>
      <c r="N81" s="24" t="n">
        <f aca="false">IF(Clean!N81="",1,0)</f>
        <v>0</v>
      </c>
      <c r="O81" s="24" t="n">
        <f aca="false">IF(Clean!O81="",1,0)</f>
        <v>0</v>
      </c>
      <c r="P81" s="24" t="n">
        <f aca="false">IF(Clean!P81="",1,0)</f>
        <v>0</v>
      </c>
      <c r="Q81" s="24" t="n">
        <f aca="false">IF(Clean!Q81="",1,0)</f>
        <v>0</v>
      </c>
      <c r="R81" s="24" t="n">
        <f aca="false">IF(Clean!R81="",1,0)</f>
        <v>0</v>
      </c>
      <c r="S81" s="24" t="n">
        <f aca="false">IF(Clean!S81="",1,0)</f>
        <v>0</v>
      </c>
      <c r="T81" s="24" t="n">
        <f aca="false">IF(Clean!T81="",1,0)</f>
        <v>0</v>
      </c>
      <c r="U81" s="24" t="n">
        <f aca="false">IF(Clean!U81="",1,0)</f>
        <v>0</v>
      </c>
      <c r="V81" s="24" t="n">
        <f aca="false">IF(Clean!V81="",1,0)</f>
        <v>0</v>
      </c>
      <c r="W81" s="25" t="n">
        <f aca="false">SUM(B81:V81)</f>
        <v>1</v>
      </c>
      <c r="X81" s="2" t="str">
        <f aca="false">IF(W81=0,"Complete","Incomplete")</f>
        <v>Incomplete</v>
      </c>
      <c r="Y81" s="26" t="n">
        <f aca="false">W81/21</f>
        <v>0.0476190476190476</v>
      </c>
      <c r="Z81" s="2" t="str">
        <f aca="false">IF(W81=21,"Ghost record",IF(W81&gt;=11,"Mostly empty",IF(W81=0,"Complete","Partial")))</f>
        <v>Partial</v>
      </c>
    </row>
    <row r="82" customFormat="false" ht="15" hidden="false" customHeight="false" outlineLevel="0" collapsed="false">
      <c r="A82" s="2" t="str">
        <f aca="false">Clean!A82</f>
        <v>CL00081</v>
      </c>
      <c r="B82" s="24" t="n">
        <f aca="false">IF(Clean!B82="",1,0)</f>
        <v>0</v>
      </c>
      <c r="C82" s="24" t="n">
        <f aca="false">IF(Clean!C82="",1,0)</f>
        <v>0</v>
      </c>
      <c r="D82" s="24" t="n">
        <f aca="false">IF(Clean!D82="",1,0)</f>
        <v>0</v>
      </c>
      <c r="E82" s="24" t="n">
        <f aca="false">IF(Clean!E82="",1,0)</f>
        <v>0</v>
      </c>
      <c r="F82" s="24" t="n">
        <f aca="false">IF(Clean!F82="",1,0)</f>
        <v>0</v>
      </c>
      <c r="G82" s="24" t="n">
        <f aca="false">IF(Clean!G82="",1,0)</f>
        <v>0</v>
      </c>
      <c r="H82" s="24" t="n">
        <f aca="false">IF(Clean!H82="",1,0)</f>
        <v>0</v>
      </c>
      <c r="I82" s="24" t="n">
        <f aca="false">IF(Clean!I82="",1,0)</f>
        <v>0</v>
      </c>
      <c r="J82" s="24" t="n">
        <f aca="false">IF(Clean!J82="",1,0)</f>
        <v>0</v>
      </c>
      <c r="K82" s="24" t="n">
        <f aca="false">IF(Clean!K82="",1,0)</f>
        <v>0</v>
      </c>
      <c r="L82" s="24" t="n">
        <f aca="false">IF(Clean!L82="",1,0)</f>
        <v>0</v>
      </c>
      <c r="M82" s="24" t="n">
        <f aca="false">IF(Clean!M82="",1,0)</f>
        <v>0</v>
      </c>
      <c r="N82" s="24" t="n">
        <f aca="false">IF(Clean!N82="",1,0)</f>
        <v>0</v>
      </c>
      <c r="O82" s="24" t="n">
        <f aca="false">IF(Clean!O82="",1,0)</f>
        <v>0</v>
      </c>
      <c r="P82" s="24" t="n">
        <f aca="false">IF(Clean!P82="",1,0)</f>
        <v>0</v>
      </c>
      <c r="Q82" s="24" t="n">
        <f aca="false">IF(Clean!Q82="",1,0)</f>
        <v>0</v>
      </c>
      <c r="R82" s="24" t="n">
        <f aca="false">IF(Clean!R82="",1,0)</f>
        <v>0</v>
      </c>
      <c r="S82" s="24" t="n">
        <f aca="false">IF(Clean!S82="",1,0)</f>
        <v>0</v>
      </c>
      <c r="T82" s="24" t="n">
        <f aca="false">IF(Clean!T82="",1,0)</f>
        <v>0</v>
      </c>
      <c r="U82" s="24" t="n">
        <f aca="false">IF(Clean!U82="",1,0)</f>
        <v>0</v>
      </c>
      <c r="V82" s="24" t="n">
        <f aca="false">IF(Clean!V82="",1,0)</f>
        <v>0</v>
      </c>
      <c r="W82" s="25" t="n">
        <f aca="false">SUM(B82:V82)</f>
        <v>0</v>
      </c>
      <c r="X82" s="2" t="str">
        <f aca="false">IF(W82=0,"Complete","Incomplete")</f>
        <v>Complete</v>
      </c>
      <c r="Y82" s="26" t="n">
        <f aca="false">W82/21</f>
        <v>0</v>
      </c>
      <c r="Z82" s="2" t="str">
        <f aca="false">IF(W82=21,"Ghost record",IF(W82&gt;=11,"Mostly empty",IF(W82=0,"Complete","Partial")))</f>
        <v>Complete</v>
      </c>
    </row>
    <row r="83" customFormat="false" ht="15" hidden="false" customHeight="false" outlineLevel="0" collapsed="false">
      <c r="A83" s="2" t="str">
        <f aca="false">Clean!A83</f>
        <v>CL00082</v>
      </c>
      <c r="B83" s="24" t="n">
        <f aca="false">IF(Clean!B83="",1,0)</f>
        <v>0</v>
      </c>
      <c r="C83" s="24" t="n">
        <f aca="false">IF(Clean!C83="",1,0)</f>
        <v>0</v>
      </c>
      <c r="D83" s="24" t="n">
        <f aca="false">IF(Clean!D83="",1,0)</f>
        <v>0</v>
      </c>
      <c r="E83" s="24" t="n">
        <f aca="false">IF(Clean!E83="",1,0)</f>
        <v>0</v>
      </c>
      <c r="F83" s="24" t="n">
        <f aca="false">IF(Clean!F83="",1,0)</f>
        <v>0</v>
      </c>
      <c r="G83" s="24" t="n">
        <f aca="false">IF(Clean!G83="",1,0)</f>
        <v>0</v>
      </c>
      <c r="H83" s="24" t="n">
        <f aca="false">IF(Clean!H83="",1,0)</f>
        <v>0</v>
      </c>
      <c r="I83" s="24" t="n">
        <f aca="false">IF(Clean!I83="",1,0)</f>
        <v>0</v>
      </c>
      <c r="J83" s="24" t="n">
        <f aca="false">IF(Clean!J83="",1,0)</f>
        <v>0</v>
      </c>
      <c r="K83" s="24" t="n">
        <f aca="false">IF(Clean!K83="",1,0)</f>
        <v>0</v>
      </c>
      <c r="L83" s="24" t="n">
        <f aca="false">IF(Clean!L83="",1,0)</f>
        <v>0</v>
      </c>
      <c r="M83" s="24" t="n">
        <f aca="false">IF(Clean!M83="",1,0)</f>
        <v>0</v>
      </c>
      <c r="N83" s="24" t="n">
        <f aca="false">IF(Clean!N83="",1,0)</f>
        <v>0</v>
      </c>
      <c r="O83" s="24" t="n">
        <f aca="false">IF(Clean!O83="",1,0)</f>
        <v>0</v>
      </c>
      <c r="P83" s="24" t="n">
        <f aca="false">IF(Clean!P83="",1,0)</f>
        <v>0</v>
      </c>
      <c r="Q83" s="24" t="n">
        <f aca="false">IF(Clean!Q83="",1,0)</f>
        <v>0</v>
      </c>
      <c r="R83" s="24" t="n">
        <f aca="false">IF(Clean!R83="",1,0)</f>
        <v>0</v>
      </c>
      <c r="S83" s="24" t="n">
        <f aca="false">IF(Clean!S83="",1,0)</f>
        <v>1</v>
      </c>
      <c r="T83" s="24" t="n">
        <f aca="false">IF(Clean!T83="",1,0)</f>
        <v>1</v>
      </c>
      <c r="U83" s="24" t="n">
        <f aca="false">IF(Clean!U83="",1,0)</f>
        <v>0</v>
      </c>
      <c r="V83" s="24" t="n">
        <f aca="false">IF(Clean!V83="",1,0)</f>
        <v>0</v>
      </c>
      <c r="W83" s="25" t="n">
        <f aca="false">SUM(B83:V83)</f>
        <v>2</v>
      </c>
      <c r="X83" s="2" t="str">
        <f aca="false">IF(W83=0,"Complete","Incomplete")</f>
        <v>Incomplete</v>
      </c>
      <c r="Y83" s="26" t="n">
        <f aca="false">W83/21</f>
        <v>0.0952380952380952</v>
      </c>
      <c r="Z83" s="2" t="str">
        <f aca="false">IF(W83=21,"Ghost record",IF(W83&gt;=11,"Mostly empty",IF(W83=0,"Complete","Partial")))</f>
        <v>Partial</v>
      </c>
    </row>
    <row r="84" customFormat="false" ht="15" hidden="false" customHeight="false" outlineLevel="0" collapsed="false">
      <c r="A84" s="2" t="str">
        <f aca="false">Clean!A84</f>
        <v>CL00083</v>
      </c>
      <c r="B84" s="24" t="n">
        <f aca="false">IF(Clean!B84="",1,0)</f>
        <v>0</v>
      </c>
      <c r="C84" s="24" t="n">
        <f aca="false">IF(Clean!C84="",1,0)</f>
        <v>0</v>
      </c>
      <c r="D84" s="24" t="n">
        <f aca="false">IF(Clean!D84="",1,0)</f>
        <v>0</v>
      </c>
      <c r="E84" s="24" t="n">
        <f aca="false">IF(Clean!E84="",1,0)</f>
        <v>0</v>
      </c>
      <c r="F84" s="24" t="n">
        <f aca="false">IF(Clean!F84="",1,0)</f>
        <v>0</v>
      </c>
      <c r="G84" s="24" t="n">
        <f aca="false">IF(Clean!G84="",1,0)</f>
        <v>0</v>
      </c>
      <c r="H84" s="24" t="n">
        <f aca="false">IF(Clean!H84="",1,0)</f>
        <v>0</v>
      </c>
      <c r="I84" s="24" t="n">
        <f aca="false">IF(Clean!I84="",1,0)</f>
        <v>0</v>
      </c>
      <c r="J84" s="24" t="n">
        <f aca="false">IF(Clean!J84="",1,0)</f>
        <v>0</v>
      </c>
      <c r="K84" s="24" t="n">
        <f aca="false">IF(Clean!K84="",1,0)</f>
        <v>0</v>
      </c>
      <c r="L84" s="24" t="n">
        <f aca="false">IF(Clean!L84="",1,0)</f>
        <v>0</v>
      </c>
      <c r="M84" s="24" t="n">
        <f aca="false">IF(Clean!M84="",1,0)</f>
        <v>0</v>
      </c>
      <c r="N84" s="24" t="n">
        <f aca="false">IF(Clean!N84="",1,0)</f>
        <v>0</v>
      </c>
      <c r="O84" s="24" t="n">
        <f aca="false">IF(Clean!O84="",1,0)</f>
        <v>0</v>
      </c>
      <c r="P84" s="24" t="n">
        <f aca="false">IF(Clean!P84="",1,0)</f>
        <v>0</v>
      </c>
      <c r="Q84" s="24" t="n">
        <f aca="false">IF(Clean!Q84="",1,0)</f>
        <v>0</v>
      </c>
      <c r="R84" s="24" t="n">
        <f aca="false">IF(Clean!R84="",1,0)</f>
        <v>0</v>
      </c>
      <c r="S84" s="24" t="n">
        <f aca="false">IF(Clean!S84="",1,0)</f>
        <v>0</v>
      </c>
      <c r="T84" s="24" t="n">
        <f aca="false">IF(Clean!T84="",1,0)</f>
        <v>0</v>
      </c>
      <c r="U84" s="24" t="n">
        <f aca="false">IF(Clean!U84="",1,0)</f>
        <v>0</v>
      </c>
      <c r="V84" s="24" t="n">
        <f aca="false">IF(Clean!V84="",1,0)</f>
        <v>0</v>
      </c>
      <c r="W84" s="25" t="n">
        <f aca="false">SUM(B84:V84)</f>
        <v>0</v>
      </c>
      <c r="X84" s="2" t="str">
        <f aca="false">IF(W84=0,"Complete","Incomplete")</f>
        <v>Complete</v>
      </c>
      <c r="Y84" s="26" t="n">
        <f aca="false">W84/21</f>
        <v>0</v>
      </c>
      <c r="Z84" s="2" t="str">
        <f aca="false">IF(W84=21,"Ghost record",IF(W84&gt;=11,"Mostly empty",IF(W84=0,"Complete","Partial")))</f>
        <v>Complete</v>
      </c>
    </row>
    <row r="85" customFormat="false" ht="15" hidden="false" customHeight="false" outlineLevel="0" collapsed="false">
      <c r="A85" s="2" t="str">
        <f aca="false">Clean!A85</f>
        <v>CL00084</v>
      </c>
      <c r="B85" s="24" t="n">
        <f aca="false">IF(Clean!B85="",1,0)</f>
        <v>0</v>
      </c>
      <c r="C85" s="24" t="n">
        <f aca="false">IF(Clean!C85="",1,0)</f>
        <v>0</v>
      </c>
      <c r="D85" s="24" t="n">
        <f aca="false">IF(Clean!D85="",1,0)</f>
        <v>0</v>
      </c>
      <c r="E85" s="24" t="n">
        <f aca="false">IF(Clean!E85="",1,0)</f>
        <v>0</v>
      </c>
      <c r="F85" s="24" t="n">
        <f aca="false">IF(Clean!F85="",1,0)</f>
        <v>0</v>
      </c>
      <c r="G85" s="24" t="n">
        <f aca="false">IF(Clean!G85="",1,0)</f>
        <v>0</v>
      </c>
      <c r="H85" s="24" t="n">
        <f aca="false">IF(Clean!H85="",1,0)</f>
        <v>0</v>
      </c>
      <c r="I85" s="24" t="n">
        <f aca="false">IF(Clean!I85="",1,0)</f>
        <v>0</v>
      </c>
      <c r="J85" s="24" t="n">
        <f aca="false">IF(Clean!J85="",1,0)</f>
        <v>0</v>
      </c>
      <c r="K85" s="24" t="n">
        <f aca="false">IF(Clean!K85="",1,0)</f>
        <v>0</v>
      </c>
      <c r="L85" s="24" t="n">
        <f aca="false">IF(Clean!L85="",1,0)</f>
        <v>0</v>
      </c>
      <c r="M85" s="24" t="n">
        <f aca="false">IF(Clean!M85="",1,0)</f>
        <v>0</v>
      </c>
      <c r="N85" s="24" t="n">
        <f aca="false">IF(Clean!N85="",1,0)</f>
        <v>0</v>
      </c>
      <c r="O85" s="24" t="n">
        <f aca="false">IF(Clean!O85="",1,0)</f>
        <v>0</v>
      </c>
      <c r="P85" s="24" t="n">
        <f aca="false">IF(Clean!P85="",1,0)</f>
        <v>0</v>
      </c>
      <c r="Q85" s="24" t="n">
        <f aca="false">IF(Clean!Q85="",1,0)</f>
        <v>0</v>
      </c>
      <c r="R85" s="24" t="n">
        <f aca="false">IF(Clean!R85="",1,0)</f>
        <v>0</v>
      </c>
      <c r="S85" s="24" t="n">
        <f aca="false">IF(Clean!S85="",1,0)</f>
        <v>0</v>
      </c>
      <c r="T85" s="24" t="n">
        <f aca="false">IF(Clean!T85="",1,0)</f>
        <v>0</v>
      </c>
      <c r="U85" s="24" t="n">
        <f aca="false">IF(Clean!U85="",1,0)</f>
        <v>0</v>
      </c>
      <c r="V85" s="24" t="n">
        <f aca="false">IF(Clean!V85="",1,0)</f>
        <v>0</v>
      </c>
      <c r="W85" s="25" t="n">
        <f aca="false">SUM(B85:V85)</f>
        <v>0</v>
      </c>
      <c r="X85" s="2" t="str">
        <f aca="false">IF(W85=0,"Complete","Incomplete")</f>
        <v>Complete</v>
      </c>
      <c r="Y85" s="26" t="n">
        <f aca="false">W85/21</f>
        <v>0</v>
      </c>
      <c r="Z85" s="2" t="str">
        <f aca="false">IF(W85=21,"Ghost record",IF(W85&gt;=11,"Mostly empty",IF(W85=0,"Complete","Partial")))</f>
        <v>Complete</v>
      </c>
    </row>
    <row r="86" customFormat="false" ht="15" hidden="false" customHeight="false" outlineLevel="0" collapsed="false">
      <c r="A86" s="2" t="str">
        <f aca="false">Clean!A86</f>
        <v>CL00085</v>
      </c>
      <c r="B86" s="24" t="n">
        <f aca="false">IF(Clean!B86="",1,0)</f>
        <v>1</v>
      </c>
      <c r="C86" s="24" t="n">
        <f aca="false">IF(Clean!C86="",1,0)</f>
        <v>0</v>
      </c>
      <c r="D86" s="24" t="n">
        <f aca="false">IF(Clean!D86="",1,0)</f>
        <v>0</v>
      </c>
      <c r="E86" s="24" t="n">
        <f aca="false">IF(Clean!E86="",1,0)</f>
        <v>0</v>
      </c>
      <c r="F86" s="24" t="n">
        <f aca="false">IF(Clean!F86="",1,0)</f>
        <v>0</v>
      </c>
      <c r="G86" s="24" t="n">
        <f aca="false">IF(Clean!G86="",1,0)</f>
        <v>1</v>
      </c>
      <c r="H86" s="24" t="n">
        <f aca="false">IF(Clean!H86="",1,0)</f>
        <v>0</v>
      </c>
      <c r="I86" s="24" t="n">
        <f aca="false">IF(Clean!I86="",1,0)</f>
        <v>0</v>
      </c>
      <c r="J86" s="24" t="n">
        <f aca="false">IF(Clean!J86="",1,0)</f>
        <v>0</v>
      </c>
      <c r="K86" s="24" t="n">
        <f aca="false">IF(Clean!K86="",1,0)</f>
        <v>0</v>
      </c>
      <c r="L86" s="24" t="n">
        <f aca="false">IF(Clean!L86="",1,0)</f>
        <v>1</v>
      </c>
      <c r="M86" s="24" t="n">
        <f aca="false">IF(Clean!M86="",1,0)</f>
        <v>0</v>
      </c>
      <c r="N86" s="24" t="n">
        <f aca="false">IF(Clean!N86="",1,0)</f>
        <v>0</v>
      </c>
      <c r="O86" s="24" t="n">
        <f aca="false">IF(Clean!O86="",1,0)</f>
        <v>0</v>
      </c>
      <c r="P86" s="24" t="n">
        <f aca="false">IF(Clean!P86="",1,0)</f>
        <v>0</v>
      </c>
      <c r="Q86" s="24" t="n">
        <f aca="false">IF(Clean!Q86="",1,0)</f>
        <v>0</v>
      </c>
      <c r="R86" s="24" t="n">
        <f aca="false">IF(Clean!R86="",1,0)</f>
        <v>0</v>
      </c>
      <c r="S86" s="24" t="n">
        <f aca="false">IF(Clean!S86="",1,0)</f>
        <v>0</v>
      </c>
      <c r="T86" s="24" t="n">
        <f aca="false">IF(Clean!T86="",1,0)</f>
        <v>0</v>
      </c>
      <c r="U86" s="24" t="n">
        <f aca="false">IF(Clean!U86="",1,0)</f>
        <v>0</v>
      </c>
      <c r="V86" s="24" t="n">
        <f aca="false">IF(Clean!V86="",1,0)</f>
        <v>0</v>
      </c>
      <c r="W86" s="25" t="n">
        <f aca="false">SUM(B86:V86)</f>
        <v>3</v>
      </c>
      <c r="X86" s="2" t="str">
        <f aca="false">IF(W86=0,"Complete","Incomplete")</f>
        <v>Incomplete</v>
      </c>
      <c r="Y86" s="26" t="n">
        <f aca="false">W86/21</f>
        <v>0.142857142857143</v>
      </c>
      <c r="Z86" s="2" t="str">
        <f aca="false">IF(W86=21,"Ghost record",IF(W86&gt;=11,"Mostly empty",IF(W86=0,"Complete","Partial")))</f>
        <v>Partial</v>
      </c>
    </row>
    <row r="87" customFormat="false" ht="15" hidden="false" customHeight="false" outlineLevel="0" collapsed="false">
      <c r="A87" s="2" t="str">
        <f aca="false">Clean!A87</f>
        <v>CL00086</v>
      </c>
      <c r="B87" s="24" t="n">
        <f aca="false">IF(Clean!B87="",1,0)</f>
        <v>0</v>
      </c>
      <c r="C87" s="24" t="n">
        <f aca="false">IF(Clean!C87="",1,0)</f>
        <v>0</v>
      </c>
      <c r="D87" s="24" t="n">
        <f aca="false">IF(Clean!D87="",1,0)</f>
        <v>0</v>
      </c>
      <c r="E87" s="24" t="n">
        <f aca="false">IF(Clean!E87="",1,0)</f>
        <v>0</v>
      </c>
      <c r="F87" s="24" t="n">
        <f aca="false">IF(Clean!F87="",1,0)</f>
        <v>0</v>
      </c>
      <c r="G87" s="24" t="n">
        <f aca="false">IF(Clean!G87="",1,0)</f>
        <v>0</v>
      </c>
      <c r="H87" s="24" t="n">
        <f aca="false">IF(Clean!H87="",1,0)</f>
        <v>0</v>
      </c>
      <c r="I87" s="24" t="n">
        <f aca="false">IF(Clean!I87="",1,0)</f>
        <v>0</v>
      </c>
      <c r="J87" s="24" t="n">
        <f aca="false">IF(Clean!J87="",1,0)</f>
        <v>0</v>
      </c>
      <c r="K87" s="24" t="n">
        <f aca="false">IF(Clean!K87="",1,0)</f>
        <v>1</v>
      </c>
      <c r="L87" s="24" t="n">
        <f aca="false">IF(Clean!L87="",1,0)</f>
        <v>0</v>
      </c>
      <c r="M87" s="24" t="n">
        <f aca="false">IF(Clean!M87="",1,0)</f>
        <v>0</v>
      </c>
      <c r="N87" s="24" t="n">
        <f aca="false">IF(Clean!N87="",1,0)</f>
        <v>0</v>
      </c>
      <c r="O87" s="24" t="n">
        <f aca="false">IF(Clean!O87="",1,0)</f>
        <v>1</v>
      </c>
      <c r="P87" s="24" t="n">
        <f aca="false">IF(Clean!P87="",1,0)</f>
        <v>0</v>
      </c>
      <c r="Q87" s="24" t="n">
        <f aca="false">IF(Clean!Q87="",1,0)</f>
        <v>0</v>
      </c>
      <c r="R87" s="24" t="n">
        <f aca="false">IF(Clean!R87="",1,0)</f>
        <v>0</v>
      </c>
      <c r="S87" s="24" t="n">
        <f aca="false">IF(Clean!S87="",1,0)</f>
        <v>0</v>
      </c>
      <c r="T87" s="24" t="n">
        <f aca="false">IF(Clean!T87="",1,0)</f>
        <v>0</v>
      </c>
      <c r="U87" s="24" t="n">
        <f aca="false">IF(Clean!U87="",1,0)</f>
        <v>0</v>
      </c>
      <c r="V87" s="24" t="n">
        <f aca="false">IF(Clean!V87="",1,0)</f>
        <v>0</v>
      </c>
      <c r="W87" s="25" t="n">
        <f aca="false">SUM(B87:V87)</f>
        <v>2</v>
      </c>
      <c r="X87" s="2" t="str">
        <f aca="false">IF(W87=0,"Complete","Incomplete")</f>
        <v>Incomplete</v>
      </c>
      <c r="Y87" s="26" t="n">
        <f aca="false">W87/21</f>
        <v>0.0952380952380952</v>
      </c>
      <c r="Z87" s="2" t="str">
        <f aca="false">IF(W87=21,"Ghost record",IF(W87&gt;=11,"Mostly empty",IF(W87=0,"Complete","Partial")))</f>
        <v>Partial</v>
      </c>
    </row>
    <row r="88" customFormat="false" ht="15" hidden="false" customHeight="false" outlineLevel="0" collapsed="false">
      <c r="A88" s="2" t="str">
        <f aca="false">Clean!A88</f>
        <v>CL00087</v>
      </c>
      <c r="B88" s="24" t="n">
        <f aca="false">IF(Clean!B88="",1,0)</f>
        <v>0</v>
      </c>
      <c r="C88" s="24" t="n">
        <f aca="false">IF(Clean!C88="",1,0)</f>
        <v>0</v>
      </c>
      <c r="D88" s="24" t="n">
        <f aca="false">IF(Clean!D88="",1,0)</f>
        <v>0</v>
      </c>
      <c r="E88" s="24" t="n">
        <f aca="false">IF(Clean!E88="",1,0)</f>
        <v>0</v>
      </c>
      <c r="F88" s="24" t="n">
        <f aca="false">IF(Clean!F88="",1,0)</f>
        <v>0</v>
      </c>
      <c r="G88" s="24" t="n">
        <f aca="false">IF(Clean!G88="",1,0)</f>
        <v>0</v>
      </c>
      <c r="H88" s="24" t="n">
        <f aca="false">IF(Clean!H88="",1,0)</f>
        <v>0</v>
      </c>
      <c r="I88" s="24" t="n">
        <f aca="false">IF(Clean!I88="",1,0)</f>
        <v>0</v>
      </c>
      <c r="J88" s="24" t="n">
        <f aca="false">IF(Clean!J88="",1,0)</f>
        <v>0</v>
      </c>
      <c r="K88" s="24" t="n">
        <f aca="false">IF(Clean!K88="",1,0)</f>
        <v>0</v>
      </c>
      <c r="L88" s="24" t="n">
        <f aca="false">IF(Clean!L88="",1,0)</f>
        <v>0</v>
      </c>
      <c r="M88" s="24" t="n">
        <f aca="false">IF(Clean!M88="",1,0)</f>
        <v>0</v>
      </c>
      <c r="N88" s="24" t="n">
        <f aca="false">IF(Clean!N88="",1,0)</f>
        <v>0</v>
      </c>
      <c r="O88" s="24" t="n">
        <f aca="false">IF(Clean!O88="",1,0)</f>
        <v>0</v>
      </c>
      <c r="P88" s="24" t="n">
        <f aca="false">IF(Clean!P88="",1,0)</f>
        <v>0</v>
      </c>
      <c r="Q88" s="24" t="n">
        <f aca="false">IF(Clean!Q88="",1,0)</f>
        <v>0</v>
      </c>
      <c r="R88" s="24" t="n">
        <f aca="false">IF(Clean!R88="",1,0)</f>
        <v>0</v>
      </c>
      <c r="S88" s="24" t="n">
        <f aca="false">IF(Clean!S88="",1,0)</f>
        <v>0</v>
      </c>
      <c r="T88" s="24" t="n">
        <f aca="false">IF(Clean!T88="",1,0)</f>
        <v>0</v>
      </c>
      <c r="U88" s="24" t="n">
        <f aca="false">IF(Clean!U88="",1,0)</f>
        <v>0</v>
      </c>
      <c r="V88" s="24" t="n">
        <f aca="false">IF(Clean!V88="",1,0)</f>
        <v>0</v>
      </c>
      <c r="W88" s="25" t="n">
        <f aca="false">SUM(B88:V88)</f>
        <v>0</v>
      </c>
      <c r="X88" s="2" t="str">
        <f aca="false">IF(W88=0,"Complete","Incomplete")</f>
        <v>Complete</v>
      </c>
      <c r="Y88" s="26" t="n">
        <f aca="false">W88/21</f>
        <v>0</v>
      </c>
      <c r="Z88" s="2" t="str">
        <f aca="false">IF(W88=21,"Ghost record",IF(W88&gt;=11,"Mostly empty",IF(W88=0,"Complete","Partial")))</f>
        <v>Complete</v>
      </c>
    </row>
    <row r="89" customFormat="false" ht="15" hidden="false" customHeight="false" outlineLevel="0" collapsed="false">
      <c r="A89" s="2" t="str">
        <f aca="false">Clean!A89</f>
        <v>CL00088</v>
      </c>
      <c r="B89" s="24" t="n">
        <f aca="false">IF(Clean!B89="",1,0)</f>
        <v>0</v>
      </c>
      <c r="C89" s="24" t="n">
        <f aca="false">IF(Clean!C89="",1,0)</f>
        <v>0</v>
      </c>
      <c r="D89" s="24" t="n">
        <f aca="false">IF(Clean!D89="",1,0)</f>
        <v>0</v>
      </c>
      <c r="E89" s="24" t="n">
        <f aca="false">IF(Clean!E89="",1,0)</f>
        <v>0</v>
      </c>
      <c r="F89" s="24" t="n">
        <f aca="false">IF(Clean!F89="",1,0)</f>
        <v>0</v>
      </c>
      <c r="G89" s="24" t="n">
        <f aca="false">IF(Clean!G89="",1,0)</f>
        <v>0</v>
      </c>
      <c r="H89" s="24" t="n">
        <f aca="false">IF(Clean!H89="",1,0)</f>
        <v>0</v>
      </c>
      <c r="I89" s="24" t="n">
        <f aca="false">IF(Clean!I89="",1,0)</f>
        <v>0</v>
      </c>
      <c r="J89" s="24" t="n">
        <f aca="false">IF(Clean!J89="",1,0)</f>
        <v>1</v>
      </c>
      <c r="K89" s="24" t="n">
        <f aca="false">IF(Clean!K89="",1,0)</f>
        <v>0</v>
      </c>
      <c r="L89" s="24" t="n">
        <f aca="false">IF(Clean!L89="",1,0)</f>
        <v>0</v>
      </c>
      <c r="M89" s="24" t="n">
        <f aca="false">IF(Clean!M89="",1,0)</f>
        <v>0</v>
      </c>
      <c r="N89" s="24" t="n">
        <f aca="false">IF(Clean!N89="",1,0)</f>
        <v>0</v>
      </c>
      <c r="O89" s="24" t="n">
        <f aca="false">IF(Clean!O89="",1,0)</f>
        <v>0</v>
      </c>
      <c r="P89" s="24" t="n">
        <f aca="false">IF(Clean!P89="",1,0)</f>
        <v>0</v>
      </c>
      <c r="Q89" s="24" t="n">
        <f aca="false">IF(Clean!Q89="",1,0)</f>
        <v>0</v>
      </c>
      <c r="R89" s="24" t="n">
        <f aca="false">IF(Clean!R89="",1,0)</f>
        <v>0</v>
      </c>
      <c r="S89" s="24" t="n">
        <f aca="false">IF(Clean!S89="",1,0)</f>
        <v>1</v>
      </c>
      <c r="T89" s="24" t="n">
        <f aca="false">IF(Clean!T89="",1,0)</f>
        <v>1</v>
      </c>
      <c r="U89" s="24" t="n">
        <f aca="false">IF(Clean!U89="",1,0)</f>
        <v>0</v>
      </c>
      <c r="V89" s="24" t="n">
        <f aca="false">IF(Clean!V89="",1,0)</f>
        <v>0</v>
      </c>
      <c r="W89" s="25" t="n">
        <f aca="false">SUM(B89:V89)</f>
        <v>3</v>
      </c>
      <c r="X89" s="2" t="str">
        <f aca="false">IF(W89=0,"Complete","Incomplete")</f>
        <v>Incomplete</v>
      </c>
      <c r="Y89" s="26" t="n">
        <f aca="false">W89/21</f>
        <v>0.142857142857143</v>
      </c>
      <c r="Z89" s="2" t="str">
        <f aca="false">IF(W89=21,"Ghost record",IF(W89&gt;=11,"Mostly empty",IF(W89=0,"Complete","Partial")))</f>
        <v>Partial</v>
      </c>
    </row>
    <row r="90" customFormat="false" ht="15" hidden="false" customHeight="false" outlineLevel="0" collapsed="false">
      <c r="A90" s="2" t="str">
        <f aca="false">Clean!A90</f>
        <v>CL00089</v>
      </c>
      <c r="B90" s="24" t="n">
        <f aca="false">IF(Clean!B90="",1,0)</f>
        <v>0</v>
      </c>
      <c r="C90" s="24" t="n">
        <f aca="false">IF(Clean!C90="",1,0)</f>
        <v>0</v>
      </c>
      <c r="D90" s="24" t="n">
        <f aca="false">IF(Clean!D90="",1,0)</f>
        <v>0</v>
      </c>
      <c r="E90" s="24" t="n">
        <f aca="false">IF(Clean!E90="",1,0)</f>
        <v>0</v>
      </c>
      <c r="F90" s="24" t="n">
        <f aca="false">IF(Clean!F90="",1,0)</f>
        <v>0</v>
      </c>
      <c r="G90" s="24" t="n">
        <f aca="false">IF(Clean!G90="",1,0)</f>
        <v>0</v>
      </c>
      <c r="H90" s="24" t="n">
        <f aca="false">IF(Clean!H90="",1,0)</f>
        <v>0</v>
      </c>
      <c r="I90" s="24" t="n">
        <f aca="false">IF(Clean!I90="",1,0)</f>
        <v>0</v>
      </c>
      <c r="J90" s="24" t="n">
        <f aca="false">IF(Clean!J90="",1,0)</f>
        <v>0</v>
      </c>
      <c r="K90" s="24" t="n">
        <f aca="false">IF(Clean!K90="",1,0)</f>
        <v>0</v>
      </c>
      <c r="L90" s="24" t="n">
        <f aca="false">IF(Clean!L90="",1,0)</f>
        <v>0</v>
      </c>
      <c r="M90" s="24" t="n">
        <f aca="false">IF(Clean!M90="",1,0)</f>
        <v>0</v>
      </c>
      <c r="N90" s="24" t="n">
        <f aca="false">IF(Clean!N90="",1,0)</f>
        <v>0</v>
      </c>
      <c r="O90" s="24" t="n">
        <f aca="false">IF(Clean!O90="",1,0)</f>
        <v>0</v>
      </c>
      <c r="P90" s="24" t="n">
        <f aca="false">IF(Clean!P90="",1,0)</f>
        <v>0</v>
      </c>
      <c r="Q90" s="24" t="n">
        <f aca="false">IF(Clean!Q90="",1,0)</f>
        <v>0</v>
      </c>
      <c r="R90" s="24" t="n">
        <f aca="false">IF(Clean!R90="",1,0)</f>
        <v>0</v>
      </c>
      <c r="S90" s="24" t="n">
        <f aca="false">IF(Clean!S90="",1,0)</f>
        <v>0</v>
      </c>
      <c r="T90" s="24" t="n">
        <f aca="false">IF(Clean!T90="",1,0)</f>
        <v>0</v>
      </c>
      <c r="U90" s="24" t="n">
        <f aca="false">IF(Clean!U90="",1,0)</f>
        <v>0</v>
      </c>
      <c r="V90" s="24" t="n">
        <f aca="false">IF(Clean!V90="",1,0)</f>
        <v>0</v>
      </c>
      <c r="W90" s="25" t="n">
        <f aca="false">SUM(B90:V90)</f>
        <v>0</v>
      </c>
      <c r="X90" s="2" t="str">
        <f aca="false">IF(W90=0,"Complete","Incomplete")</f>
        <v>Complete</v>
      </c>
      <c r="Y90" s="26" t="n">
        <f aca="false">W90/21</f>
        <v>0</v>
      </c>
      <c r="Z90" s="2" t="str">
        <f aca="false">IF(W90=21,"Ghost record",IF(W90&gt;=11,"Mostly empty",IF(W90=0,"Complete","Partial")))</f>
        <v>Complete</v>
      </c>
    </row>
    <row r="91" customFormat="false" ht="15" hidden="false" customHeight="false" outlineLevel="0" collapsed="false">
      <c r="A91" s="2" t="str">
        <f aca="false">Clean!A91</f>
        <v>CL00090</v>
      </c>
      <c r="B91" s="24" t="n">
        <f aca="false">IF(Clean!B91="",1,0)</f>
        <v>0</v>
      </c>
      <c r="C91" s="24" t="n">
        <f aca="false">IF(Clean!C91="",1,0)</f>
        <v>0</v>
      </c>
      <c r="D91" s="24" t="n">
        <f aca="false">IF(Clean!D91="",1,0)</f>
        <v>0</v>
      </c>
      <c r="E91" s="24" t="n">
        <f aca="false">IF(Clean!E91="",1,0)</f>
        <v>0</v>
      </c>
      <c r="F91" s="24" t="n">
        <f aca="false">IF(Clean!F91="",1,0)</f>
        <v>0</v>
      </c>
      <c r="G91" s="24" t="n">
        <f aca="false">IF(Clean!G91="",1,0)</f>
        <v>0</v>
      </c>
      <c r="H91" s="24" t="n">
        <f aca="false">IF(Clean!H91="",1,0)</f>
        <v>0</v>
      </c>
      <c r="I91" s="24" t="n">
        <f aca="false">IF(Clean!I91="",1,0)</f>
        <v>0</v>
      </c>
      <c r="J91" s="24" t="n">
        <f aca="false">IF(Clean!J91="",1,0)</f>
        <v>0</v>
      </c>
      <c r="K91" s="24" t="n">
        <f aca="false">IF(Clean!K91="",1,0)</f>
        <v>0</v>
      </c>
      <c r="L91" s="24" t="n">
        <f aca="false">IF(Clean!L91="",1,0)</f>
        <v>0</v>
      </c>
      <c r="M91" s="24" t="n">
        <f aca="false">IF(Clean!M91="",1,0)</f>
        <v>1</v>
      </c>
      <c r="N91" s="24" t="n">
        <f aca="false">IF(Clean!N91="",1,0)</f>
        <v>0</v>
      </c>
      <c r="O91" s="24" t="n">
        <f aca="false">IF(Clean!O91="",1,0)</f>
        <v>0</v>
      </c>
      <c r="P91" s="24" t="n">
        <f aca="false">IF(Clean!P91="",1,0)</f>
        <v>0</v>
      </c>
      <c r="Q91" s="24" t="n">
        <f aca="false">IF(Clean!Q91="",1,0)</f>
        <v>0</v>
      </c>
      <c r="R91" s="24" t="n">
        <f aca="false">IF(Clean!R91="",1,0)</f>
        <v>0</v>
      </c>
      <c r="S91" s="24" t="n">
        <f aca="false">IF(Clean!S91="",1,0)</f>
        <v>0</v>
      </c>
      <c r="T91" s="24" t="n">
        <f aca="false">IF(Clean!T91="",1,0)</f>
        <v>0</v>
      </c>
      <c r="U91" s="24" t="n">
        <f aca="false">IF(Clean!U91="",1,0)</f>
        <v>0</v>
      </c>
      <c r="V91" s="24" t="n">
        <f aca="false">IF(Clean!V91="",1,0)</f>
        <v>0</v>
      </c>
      <c r="W91" s="25" t="n">
        <f aca="false">SUM(B91:V91)</f>
        <v>1</v>
      </c>
      <c r="X91" s="2" t="str">
        <f aca="false">IF(W91=0,"Complete","Incomplete")</f>
        <v>Incomplete</v>
      </c>
      <c r="Y91" s="26" t="n">
        <f aca="false">W91/21</f>
        <v>0.0476190476190476</v>
      </c>
      <c r="Z91" s="2" t="str">
        <f aca="false">IF(W91=21,"Ghost record",IF(W91&gt;=11,"Mostly empty",IF(W91=0,"Complete","Partial")))</f>
        <v>Partial</v>
      </c>
    </row>
    <row r="92" customFormat="false" ht="15" hidden="false" customHeight="false" outlineLevel="0" collapsed="false">
      <c r="A92" s="2" t="str">
        <f aca="false">Clean!A92</f>
        <v>CL00091</v>
      </c>
      <c r="B92" s="24" t="n">
        <f aca="false">IF(Clean!B92="",1,0)</f>
        <v>0</v>
      </c>
      <c r="C92" s="24" t="n">
        <f aca="false">IF(Clean!C92="",1,0)</f>
        <v>0</v>
      </c>
      <c r="D92" s="24" t="n">
        <f aca="false">IF(Clean!D92="",1,0)</f>
        <v>0</v>
      </c>
      <c r="E92" s="24" t="n">
        <f aca="false">IF(Clean!E92="",1,0)</f>
        <v>0</v>
      </c>
      <c r="F92" s="24" t="n">
        <f aca="false">IF(Clean!F92="",1,0)</f>
        <v>0</v>
      </c>
      <c r="G92" s="24" t="n">
        <f aca="false">IF(Clean!G92="",1,0)</f>
        <v>0</v>
      </c>
      <c r="H92" s="24" t="n">
        <f aca="false">IF(Clean!H92="",1,0)</f>
        <v>0</v>
      </c>
      <c r="I92" s="24" t="n">
        <f aca="false">IF(Clean!I92="",1,0)</f>
        <v>0</v>
      </c>
      <c r="J92" s="24" t="n">
        <f aca="false">IF(Clean!J92="",1,0)</f>
        <v>0</v>
      </c>
      <c r="K92" s="24" t="n">
        <f aca="false">IF(Clean!K92="",1,0)</f>
        <v>0</v>
      </c>
      <c r="L92" s="24" t="n">
        <f aca="false">IF(Clean!L92="",1,0)</f>
        <v>0</v>
      </c>
      <c r="M92" s="24" t="n">
        <f aca="false">IF(Clean!M92="",1,0)</f>
        <v>0</v>
      </c>
      <c r="N92" s="24" t="n">
        <f aca="false">IF(Clean!N92="",1,0)</f>
        <v>0</v>
      </c>
      <c r="O92" s="24" t="n">
        <f aca="false">IF(Clean!O92="",1,0)</f>
        <v>0</v>
      </c>
      <c r="P92" s="24" t="n">
        <f aca="false">IF(Clean!P92="",1,0)</f>
        <v>0</v>
      </c>
      <c r="Q92" s="24" t="n">
        <f aca="false">IF(Clean!Q92="",1,0)</f>
        <v>0</v>
      </c>
      <c r="R92" s="24" t="n">
        <f aca="false">IF(Clean!R92="",1,0)</f>
        <v>0</v>
      </c>
      <c r="S92" s="24" t="n">
        <f aca="false">IF(Clean!S92="",1,0)</f>
        <v>0</v>
      </c>
      <c r="T92" s="24" t="n">
        <f aca="false">IF(Clean!T92="",1,0)</f>
        <v>0</v>
      </c>
      <c r="U92" s="24" t="n">
        <f aca="false">IF(Clean!U92="",1,0)</f>
        <v>0</v>
      </c>
      <c r="V92" s="24" t="n">
        <f aca="false">IF(Clean!V92="",1,0)</f>
        <v>0</v>
      </c>
      <c r="W92" s="25" t="n">
        <f aca="false">SUM(B92:V92)</f>
        <v>0</v>
      </c>
      <c r="X92" s="2" t="str">
        <f aca="false">IF(W92=0,"Complete","Incomplete")</f>
        <v>Complete</v>
      </c>
      <c r="Y92" s="26" t="n">
        <f aca="false">W92/21</f>
        <v>0</v>
      </c>
      <c r="Z92" s="2" t="str">
        <f aca="false">IF(W92=21,"Ghost record",IF(W92&gt;=11,"Mostly empty",IF(W92=0,"Complete","Partial")))</f>
        <v>Complete</v>
      </c>
    </row>
    <row r="93" customFormat="false" ht="15" hidden="false" customHeight="false" outlineLevel="0" collapsed="false">
      <c r="A93" s="2" t="str">
        <f aca="false">Clean!A93</f>
        <v>CL00092</v>
      </c>
      <c r="B93" s="24" t="n">
        <f aca="false">IF(Clean!B93="",1,0)</f>
        <v>0</v>
      </c>
      <c r="C93" s="24" t="n">
        <f aca="false">IF(Clean!C93="",1,0)</f>
        <v>0</v>
      </c>
      <c r="D93" s="24" t="n">
        <f aca="false">IF(Clean!D93="",1,0)</f>
        <v>0</v>
      </c>
      <c r="E93" s="24" t="n">
        <f aca="false">IF(Clean!E93="",1,0)</f>
        <v>0</v>
      </c>
      <c r="F93" s="24" t="n">
        <f aca="false">IF(Clean!F93="",1,0)</f>
        <v>0</v>
      </c>
      <c r="G93" s="24" t="n">
        <f aca="false">IF(Clean!G93="",1,0)</f>
        <v>0</v>
      </c>
      <c r="H93" s="24" t="n">
        <f aca="false">IF(Clean!H93="",1,0)</f>
        <v>0</v>
      </c>
      <c r="I93" s="24" t="n">
        <f aca="false">IF(Clean!I93="",1,0)</f>
        <v>0</v>
      </c>
      <c r="J93" s="24" t="n">
        <f aca="false">IF(Clean!J93="",1,0)</f>
        <v>0</v>
      </c>
      <c r="K93" s="24" t="n">
        <f aca="false">IF(Clean!K93="",1,0)</f>
        <v>0</v>
      </c>
      <c r="L93" s="24" t="n">
        <f aca="false">IF(Clean!L93="",1,0)</f>
        <v>0</v>
      </c>
      <c r="M93" s="24" t="n">
        <f aca="false">IF(Clean!M93="",1,0)</f>
        <v>0</v>
      </c>
      <c r="N93" s="24" t="n">
        <f aca="false">IF(Clean!N93="",1,0)</f>
        <v>0</v>
      </c>
      <c r="O93" s="24" t="n">
        <f aca="false">IF(Clean!O93="",1,0)</f>
        <v>0</v>
      </c>
      <c r="P93" s="24" t="n">
        <f aca="false">IF(Clean!P93="",1,0)</f>
        <v>0</v>
      </c>
      <c r="Q93" s="24" t="n">
        <f aca="false">IF(Clean!Q93="",1,0)</f>
        <v>0</v>
      </c>
      <c r="R93" s="24" t="n">
        <f aca="false">IF(Clean!R93="",1,0)</f>
        <v>0</v>
      </c>
      <c r="S93" s="24" t="n">
        <f aca="false">IF(Clean!S93="",1,0)</f>
        <v>1</v>
      </c>
      <c r="T93" s="24" t="n">
        <f aca="false">IF(Clean!T93="",1,0)</f>
        <v>1</v>
      </c>
      <c r="U93" s="24" t="n">
        <f aca="false">IF(Clean!U93="",1,0)</f>
        <v>0</v>
      </c>
      <c r="V93" s="24" t="n">
        <f aca="false">IF(Clean!V93="",1,0)</f>
        <v>0</v>
      </c>
      <c r="W93" s="25" t="n">
        <f aca="false">SUM(B93:V93)</f>
        <v>2</v>
      </c>
      <c r="X93" s="2" t="str">
        <f aca="false">IF(W93=0,"Complete","Incomplete")</f>
        <v>Incomplete</v>
      </c>
      <c r="Y93" s="26" t="n">
        <f aca="false">W93/21</f>
        <v>0.0952380952380952</v>
      </c>
      <c r="Z93" s="2" t="str">
        <f aca="false">IF(W93=21,"Ghost record",IF(W93&gt;=11,"Mostly empty",IF(W93=0,"Complete","Partial")))</f>
        <v>Partial</v>
      </c>
    </row>
    <row r="94" customFormat="false" ht="15" hidden="false" customHeight="false" outlineLevel="0" collapsed="false">
      <c r="A94" s="2" t="str">
        <f aca="false">Clean!A94</f>
        <v>CL00093</v>
      </c>
      <c r="B94" s="24" t="n">
        <f aca="false">IF(Clean!B94="",1,0)</f>
        <v>0</v>
      </c>
      <c r="C94" s="24" t="n">
        <f aca="false">IF(Clean!C94="",1,0)</f>
        <v>0</v>
      </c>
      <c r="D94" s="24" t="n">
        <f aca="false">IF(Clean!D94="",1,0)</f>
        <v>0</v>
      </c>
      <c r="E94" s="24" t="n">
        <f aca="false">IF(Clean!E94="",1,0)</f>
        <v>0</v>
      </c>
      <c r="F94" s="24" t="n">
        <f aca="false">IF(Clean!F94="",1,0)</f>
        <v>0</v>
      </c>
      <c r="G94" s="24" t="n">
        <f aca="false">IF(Clean!G94="",1,0)</f>
        <v>0</v>
      </c>
      <c r="H94" s="24" t="n">
        <f aca="false">IF(Clean!H94="",1,0)</f>
        <v>0</v>
      </c>
      <c r="I94" s="24" t="n">
        <f aca="false">IF(Clean!I94="",1,0)</f>
        <v>0</v>
      </c>
      <c r="J94" s="24" t="n">
        <f aca="false">IF(Clean!J94="",1,0)</f>
        <v>0</v>
      </c>
      <c r="K94" s="24" t="n">
        <f aca="false">IF(Clean!K94="",1,0)</f>
        <v>0</v>
      </c>
      <c r="L94" s="24" t="n">
        <f aca="false">IF(Clean!L94="",1,0)</f>
        <v>0</v>
      </c>
      <c r="M94" s="24" t="n">
        <f aca="false">IF(Clean!M94="",1,0)</f>
        <v>0</v>
      </c>
      <c r="N94" s="24" t="n">
        <f aca="false">IF(Clean!N94="",1,0)</f>
        <v>0</v>
      </c>
      <c r="O94" s="24" t="n">
        <f aca="false">IF(Clean!O94="",1,0)</f>
        <v>0</v>
      </c>
      <c r="P94" s="24" t="n">
        <f aca="false">IF(Clean!P94="",1,0)</f>
        <v>0</v>
      </c>
      <c r="Q94" s="24" t="n">
        <f aca="false">IF(Clean!Q94="",1,0)</f>
        <v>1</v>
      </c>
      <c r="R94" s="24" t="n">
        <f aca="false">IF(Clean!R94="",1,0)</f>
        <v>1</v>
      </c>
      <c r="S94" s="24" t="n">
        <f aca="false">IF(Clean!S94="",1,0)</f>
        <v>0</v>
      </c>
      <c r="T94" s="24" t="n">
        <f aca="false">IF(Clean!T94="",1,0)</f>
        <v>0</v>
      </c>
      <c r="U94" s="24" t="n">
        <f aca="false">IF(Clean!U94="",1,0)</f>
        <v>0</v>
      </c>
      <c r="V94" s="24" t="n">
        <f aca="false">IF(Clean!V94="",1,0)</f>
        <v>0</v>
      </c>
      <c r="W94" s="25" t="n">
        <f aca="false">SUM(B94:V94)</f>
        <v>2</v>
      </c>
      <c r="X94" s="2" t="str">
        <f aca="false">IF(W94=0,"Complete","Incomplete")</f>
        <v>Incomplete</v>
      </c>
      <c r="Y94" s="26" t="n">
        <f aca="false">W94/21</f>
        <v>0.0952380952380952</v>
      </c>
      <c r="Z94" s="2" t="str">
        <f aca="false">IF(W94=21,"Ghost record",IF(W94&gt;=11,"Mostly empty",IF(W94=0,"Complete","Partial")))</f>
        <v>Partial</v>
      </c>
    </row>
    <row r="95" customFormat="false" ht="15" hidden="false" customHeight="false" outlineLevel="0" collapsed="false">
      <c r="A95" s="2" t="str">
        <f aca="false">Clean!A95</f>
        <v>CL00094</v>
      </c>
      <c r="B95" s="24" t="n">
        <f aca="false">IF(Clean!B95="",1,0)</f>
        <v>0</v>
      </c>
      <c r="C95" s="24" t="n">
        <f aca="false">IF(Clean!C95="",1,0)</f>
        <v>0</v>
      </c>
      <c r="D95" s="24" t="n">
        <f aca="false">IF(Clean!D95="",1,0)</f>
        <v>0</v>
      </c>
      <c r="E95" s="24" t="n">
        <f aca="false">IF(Clean!E95="",1,0)</f>
        <v>0</v>
      </c>
      <c r="F95" s="24" t="n">
        <f aca="false">IF(Clean!F95="",1,0)</f>
        <v>0</v>
      </c>
      <c r="G95" s="24" t="n">
        <f aca="false">IF(Clean!G95="",1,0)</f>
        <v>0</v>
      </c>
      <c r="H95" s="24" t="n">
        <f aca="false">IF(Clean!H95="",1,0)</f>
        <v>0</v>
      </c>
      <c r="I95" s="24" t="n">
        <f aca="false">IF(Clean!I95="",1,0)</f>
        <v>0</v>
      </c>
      <c r="J95" s="24" t="n">
        <f aca="false">IF(Clean!J95="",1,0)</f>
        <v>0</v>
      </c>
      <c r="K95" s="24" t="n">
        <f aca="false">IF(Clean!K95="",1,0)</f>
        <v>0</v>
      </c>
      <c r="L95" s="24" t="n">
        <f aca="false">IF(Clean!L95="",1,0)</f>
        <v>0</v>
      </c>
      <c r="M95" s="24" t="n">
        <f aca="false">IF(Clean!M95="",1,0)</f>
        <v>0</v>
      </c>
      <c r="N95" s="24" t="n">
        <f aca="false">IF(Clean!N95="",1,0)</f>
        <v>0</v>
      </c>
      <c r="O95" s="24" t="n">
        <f aca="false">IF(Clean!O95="",1,0)</f>
        <v>0</v>
      </c>
      <c r="P95" s="24" t="n">
        <f aca="false">IF(Clean!P95="",1,0)</f>
        <v>0</v>
      </c>
      <c r="Q95" s="24" t="n">
        <f aca="false">IF(Clean!Q95="",1,0)</f>
        <v>0</v>
      </c>
      <c r="R95" s="24" t="n">
        <f aca="false">IF(Clean!R95="",1,0)</f>
        <v>0</v>
      </c>
      <c r="S95" s="24" t="n">
        <f aca="false">IF(Clean!S95="",1,0)</f>
        <v>0</v>
      </c>
      <c r="T95" s="24" t="n">
        <f aca="false">IF(Clean!T95="",1,0)</f>
        <v>0</v>
      </c>
      <c r="U95" s="24" t="n">
        <f aca="false">IF(Clean!U95="",1,0)</f>
        <v>0</v>
      </c>
      <c r="V95" s="24" t="n">
        <f aca="false">IF(Clean!V95="",1,0)</f>
        <v>0</v>
      </c>
      <c r="W95" s="25" t="n">
        <f aca="false">SUM(B95:V95)</f>
        <v>0</v>
      </c>
      <c r="X95" s="2" t="str">
        <f aca="false">IF(W95=0,"Complete","Incomplete")</f>
        <v>Complete</v>
      </c>
      <c r="Y95" s="26" t="n">
        <f aca="false">W95/21</f>
        <v>0</v>
      </c>
      <c r="Z95" s="2" t="str">
        <f aca="false">IF(W95=21,"Ghost record",IF(W95&gt;=11,"Mostly empty",IF(W95=0,"Complete","Partial")))</f>
        <v>Complete</v>
      </c>
    </row>
    <row r="96" customFormat="false" ht="15" hidden="false" customHeight="false" outlineLevel="0" collapsed="false">
      <c r="A96" s="2" t="str">
        <f aca="false">Clean!A96</f>
        <v>CL00095</v>
      </c>
      <c r="B96" s="24" t="n">
        <f aca="false">IF(Clean!B96="",1,0)</f>
        <v>0</v>
      </c>
      <c r="C96" s="24" t="n">
        <f aca="false">IF(Clean!C96="",1,0)</f>
        <v>0</v>
      </c>
      <c r="D96" s="24" t="n">
        <f aca="false">IF(Clean!D96="",1,0)</f>
        <v>0</v>
      </c>
      <c r="E96" s="24" t="n">
        <f aca="false">IF(Clean!E96="",1,0)</f>
        <v>0</v>
      </c>
      <c r="F96" s="24" t="n">
        <f aca="false">IF(Clean!F96="",1,0)</f>
        <v>0</v>
      </c>
      <c r="G96" s="24" t="n">
        <f aca="false">IF(Clean!G96="",1,0)</f>
        <v>0</v>
      </c>
      <c r="H96" s="24" t="n">
        <f aca="false">IF(Clean!H96="",1,0)</f>
        <v>0</v>
      </c>
      <c r="I96" s="24" t="n">
        <f aca="false">IF(Clean!I96="",1,0)</f>
        <v>0</v>
      </c>
      <c r="J96" s="24" t="n">
        <f aca="false">IF(Clean!J96="",1,0)</f>
        <v>0</v>
      </c>
      <c r="K96" s="24" t="n">
        <f aca="false">IF(Clean!K96="",1,0)</f>
        <v>0</v>
      </c>
      <c r="L96" s="24" t="n">
        <f aca="false">IF(Clean!L96="",1,0)</f>
        <v>0</v>
      </c>
      <c r="M96" s="24" t="n">
        <f aca="false">IF(Clean!M96="",1,0)</f>
        <v>0</v>
      </c>
      <c r="N96" s="24" t="n">
        <f aca="false">IF(Clean!N96="",1,0)</f>
        <v>0</v>
      </c>
      <c r="O96" s="24" t="n">
        <f aca="false">IF(Clean!O96="",1,0)</f>
        <v>0</v>
      </c>
      <c r="P96" s="24" t="n">
        <f aca="false">IF(Clean!P96="",1,0)</f>
        <v>0</v>
      </c>
      <c r="Q96" s="24" t="n">
        <f aca="false">IF(Clean!Q96="",1,0)</f>
        <v>0</v>
      </c>
      <c r="R96" s="24" t="n">
        <f aca="false">IF(Clean!R96="",1,0)</f>
        <v>0</v>
      </c>
      <c r="S96" s="24" t="n">
        <f aca="false">IF(Clean!S96="",1,0)</f>
        <v>0</v>
      </c>
      <c r="T96" s="24" t="n">
        <f aca="false">IF(Clean!T96="",1,0)</f>
        <v>0</v>
      </c>
      <c r="U96" s="24" t="n">
        <f aca="false">IF(Clean!U96="",1,0)</f>
        <v>0</v>
      </c>
      <c r="V96" s="24" t="n">
        <f aca="false">IF(Clean!V96="",1,0)</f>
        <v>1</v>
      </c>
      <c r="W96" s="25" t="n">
        <f aca="false">SUM(B96:V96)</f>
        <v>1</v>
      </c>
      <c r="X96" s="2" t="str">
        <f aca="false">IF(W96=0,"Complete","Incomplete")</f>
        <v>Incomplete</v>
      </c>
      <c r="Y96" s="26" t="n">
        <f aca="false">W96/21</f>
        <v>0.0476190476190476</v>
      </c>
      <c r="Z96" s="2" t="str">
        <f aca="false">IF(W96=21,"Ghost record",IF(W96&gt;=11,"Mostly empty",IF(W96=0,"Complete","Partial")))</f>
        <v>Partial</v>
      </c>
    </row>
    <row r="97" customFormat="false" ht="15" hidden="false" customHeight="false" outlineLevel="0" collapsed="false">
      <c r="A97" s="2" t="str">
        <f aca="false">Clean!A97</f>
        <v>CL00096</v>
      </c>
      <c r="B97" s="24" t="n">
        <f aca="false">IF(Clean!B97="",1,0)</f>
        <v>0</v>
      </c>
      <c r="C97" s="24" t="n">
        <f aca="false">IF(Clean!C97="",1,0)</f>
        <v>0</v>
      </c>
      <c r="D97" s="24" t="n">
        <f aca="false">IF(Clean!D97="",1,0)</f>
        <v>0</v>
      </c>
      <c r="E97" s="24" t="n">
        <f aca="false">IF(Clean!E97="",1,0)</f>
        <v>0</v>
      </c>
      <c r="F97" s="24" t="n">
        <f aca="false">IF(Clean!F97="",1,0)</f>
        <v>0</v>
      </c>
      <c r="G97" s="24" t="n">
        <f aca="false">IF(Clean!G97="",1,0)</f>
        <v>0</v>
      </c>
      <c r="H97" s="24" t="n">
        <f aca="false">IF(Clean!H97="",1,0)</f>
        <v>0</v>
      </c>
      <c r="I97" s="24" t="n">
        <f aca="false">IF(Clean!I97="",1,0)</f>
        <v>0</v>
      </c>
      <c r="J97" s="24" t="n">
        <f aca="false">IF(Clean!J97="",1,0)</f>
        <v>0</v>
      </c>
      <c r="K97" s="24" t="n">
        <f aca="false">IF(Clean!K97="",1,0)</f>
        <v>0</v>
      </c>
      <c r="L97" s="24" t="n">
        <f aca="false">IF(Clean!L97="",1,0)</f>
        <v>0</v>
      </c>
      <c r="M97" s="24" t="n">
        <f aca="false">IF(Clean!M97="",1,0)</f>
        <v>0</v>
      </c>
      <c r="N97" s="24" t="n">
        <f aca="false">IF(Clean!N97="",1,0)</f>
        <v>0</v>
      </c>
      <c r="O97" s="24" t="n">
        <f aca="false">IF(Clean!O97="",1,0)</f>
        <v>0</v>
      </c>
      <c r="P97" s="24" t="n">
        <f aca="false">IF(Clean!P97="",1,0)</f>
        <v>0</v>
      </c>
      <c r="Q97" s="24" t="n">
        <f aca="false">IF(Clean!Q97="",1,0)</f>
        <v>0</v>
      </c>
      <c r="R97" s="24" t="n">
        <f aca="false">IF(Clean!R97="",1,0)</f>
        <v>0</v>
      </c>
      <c r="S97" s="24" t="n">
        <f aca="false">IF(Clean!S97="",1,0)</f>
        <v>0</v>
      </c>
      <c r="T97" s="24" t="n">
        <f aca="false">IF(Clean!T97="",1,0)</f>
        <v>0</v>
      </c>
      <c r="U97" s="24" t="n">
        <f aca="false">IF(Clean!U97="",1,0)</f>
        <v>0</v>
      </c>
      <c r="V97" s="24" t="n">
        <f aca="false">IF(Clean!V97="",1,0)</f>
        <v>0</v>
      </c>
      <c r="W97" s="25" t="n">
        <f aca="false">SUM(B97:V97)</f>
        <v>0</v>
      </c>
      <c r="X97" s="2" t="str">
        <f aca="false">IF(W97=0,"Complete","Incomplete")</f>
        <v>Complete</v>
      </c>
      <c r="Y97" s="26" t="n">
        <f aca="false">W97/21</f>
        <v>0</v>
      </c>
      <c r="Z97" s="2" t="str">
        <f aca="false">IF(W97=21,"Ghost record",IF(W97&gt;=11,"Mostly empty",IF(W97=0,"Complete","Partial")))</f>
        <v>Complete</v>
      </c>
    </row>
    <row r="98" customFormat="false" ht="15" hidden="false" customHeight="false" outlineLevel="0" collapsed="false">
      <c r="A98" s="2" t="str">
        <f aca="false">Clean!A98</f>
        <v>CL00097</v>
      </c>
      <c r="B98" s="24" t="n">
        <f aca="false">IF(Clean!B98="",1,0)</f>
        <v>0</v>
      </c>
      <c r="C98" s="24" t="n">
        <f aca="false">IF(Clean!C98="",1,0)</f>
        <v>0</v>
      </c>
      <c r="D98" s="24" t="n">
        <f aca="false">IF(Clean!D98="",1,0)</f>
        <v>0</v>
      </c>
      <c r="E98" s="24" t="n">
        <f aca="false">IF(Clean!E98="",1,0)</f>
        <v>0</v>
      </c>
      <c r="F98" s="24" t="n">
        <f aca="false">IF(Clean!F98="",1,0)</f>
        <v>0</v>
      </c>
      <c r="G98" s="24" t="n">
        <f aca="false">IF(Clean!G98="",1,0)</f>
        <v>0</v>
      </c>
      <c r="H98" s="24" t="n">
        <f aca="false">IF(Clean!H98="",1,0)</f>
        <v>0</v>
      </c>
      <c r="I98" s="24" t="n">
        <f aca="false">IF(Clean!I98="",1,0)</f>
        <v>0</v>
      </c>
      <c r="J98" s="24" t="n">
        <f aca="false">IF(Clean!J98="",1,0)</f>
        <v>0</v>
      </c>
      <c r="K98" s="24" t="n">
        <f aca="false">IF(Clean!K98="",1,0)</f>
        <v>1</v>
      </c>
      <c r="L98" s="24" t="n">
        <f aca="false">IF(Clean!L98="",1,0)</f>
        <v>0</v>
      </c>
      <c r="M98" s="24" t="n">
        <f aca="false">IF(Clean!M98="",1,0)</f>
        <v>1</v>
      </c>
      <c r="N98" s="24" t="n">
        <f aca="false">IF(Clean!N98="",1,0)</f>
        <v>0</v>
      </c>
      <c r="O98" s="24" t="n">
        <f aca="false">IF(Clean!O98="",1,0)</f>
        <v>0</v>
      </c>
      <c r="P98" s="24" t="n">
        <f aca="false">IF(Clean!P98="",1,0)</f>
        <v>0</v>
      </c>
      <c r="Q98" s="24" t="n">
        <f aca="false">IF(Clean!Q98="",1,0)</f>
        <v>0</v>
      </c>
      <c r="R98" s="24" t="n">
        <f aca="false">IF(Clean!R98="",1,0)</f>
        <v>0</v>
      </c>
      <c r="S98" s="24" t="n">
        <f aca="false">IF(Clean!S98="",1,0)</f>
        <v>1</v>
      </c>
      <c r="T98" s="24" t="n">
        <f aca="false">IF(Clean!T98="",1,0)</f>
        <v>1</v>
      </c>
      <c r="U98" s="24" t="n">
        <f aca="false">IF(Clean!U98="",1,0)</f>
        <v>0</v>
      </c>
      <c r="V98" s="24" t="n">
        <f aca="false">IF(Clean!V98="",1,0)</f>
        <v>0</v>
      </c>
      <c r="W98" s="25" t="n">
        <f aca="false">SUM(B98:V98)</f>
        <v>4</v>
      </c>
      <c r="X98" s="2" t="str">
        <f aca="false">IF(W98=0,"Complete","Incomplete")</f>
        <v>Incomplete</v>
      </c>
      <c r="Y98" s="26" t="n">
        <f aca="false">W98/21</f>
        <v>0.19047619047619</v>
      </c>
      <c r="Z98" s="2" t="str">
        <f aca="false">IF(W98=21,"Ghost record",IF(W98&gt;=11,"Mostly empty",IF(W98=0,"Complete","Partial")))</f>
        <v>Partial</v>
      </c>
    </row>
    <row r="99" customFormat="false" ht="15" hidden="false" customHeight="false" outlineLevel="0" collapsed="false">
      <c r="A99" s="2" t="str">
        <f aca="false">Clean!A99</f>
        <v>CL00098</v>
      </c>
      <c r="B99" s="24" t="n">
        <f aca="false">IF(Clean!B99="",1,0)</f>
        <v>0</v>
      </c>
      <c r="C99" s="24" t="n">
        <f aca="false">IF(Clean!C99="",1,0)</f>
        <v>0</v>
      </c>
      <c r="D99" s="24" t="n">
        <f aca="false">IF(Clean!D99="",1,0)</f>
        <v>1</v>
      </c>
      <c r="E99" s="24" t="n">
        <f aca="false">IF(Clean!E99="",1,0)</f>
        <v>0</v>
      </c>
      <c r="F99" s="24" t="n">
        <f aca="false">IF(Clean!F99="",1,0)</f>
        <v>0</v>
      </c>
      <c r="G99" s="24" t="n">
        <f aca="false">IF(Clean!G99="",1,0)</f>
        <v>0</v>
      </c>
      <c r="H99" s="24" t="n">
        <f aca="false">IF(Clean!H99="",1,0)</f>
        <v>0</v>
      </c>
      <c r="I99" s="24" t="n">
        <f aca="false">IF(Clean!I99="",1,0)</f>
        <v>0</v>
      </c>
      <c r="J99" s="24" t="n">
        <f aca="false">IF(Clean!J99="",1,0)</f>
        <v>0</v>
      </c>
      <c r="K99" s="24" t="n">
        <f aca="false">IF(Clean!K99="",1,0)</f>
        <v>0</v>
      </c>
      <c r="L99" s="24" t="n">
        <f aca="false">IF(Clean!L99="",1,0)</f>
        <v>0</v>
      </c>
      <c r="M99" s="24" t="n">
        <f aca="false">IF(Clean!M99="",1,0)</f>
        <v>0</v>
      </c>
      <c r="N99" s="24" t="n">
        <f aca="false">IF(Clean!N99="",1,0)</f>
        <v>0</v>
      </c>
      <c r="O99" s="24" t="n">
        <f aca="false">IF(Clean!O99="",1,0)</f>
        <v>0</v>
      </c>
      <c r="P99" s="24" t="n">
        <f aca="false">IF(Clean!P99="",1,0)</f>
        <v>0</v>
      </c>
      <c r="Q99" s="24" t="n">
        <f aca="false">IF(Clean!Q99="",1,0)</f>
        <v>0</v>
      </c>
      <c r="R99" s="24" t="n">
        <f aca="false">IF(Clean!R99="",1,0)</f>
        <v>0</v>
      </c>
      <c r="S99" s="24" t="n">
        <f aca="false">IF(Clean!S99="",1,0)</f>
        <v>0</v>
      </c>
      <c r="T99" s="24" t="n">
        <f aca="false">IF(Clean!T99="",1,0)</f>
        <v>0</v>
      </c>
      <c r="U99" s="24" t="n">
        <f aca="false">IF(Clean!U99="",1,0)</f>
        <v>0</v>
      </c>
      <c r="V99" s="24" t="n">
        <f aca="false">IF(Clean!V99="",1,0)</f>
        <v>0</v>
      </c>
      <c r="W99" s="25" t="n">
        <f aca="false">SUM(B99:V99)</f>
        <v>1</v>
      </c>
      <c r="X99" s="2" t="str">
        <f aca="false">IF(W99=0,"Complete","Incomplete")</f>
        <v>Incomplete</v>
      </c>
      <c r="Y99" s="26" t="n">
        <f aca="false">W99/21</f>
        <v>0.0476190476190476</v>
      </c>
      <c r="Z99" s="2" t="str">
        <f aca="false">IF(W99=21,"Ghost record",IF(W99&gt;=11,"Mostly empty",IF(W99=0,"Complete","Partial")))</f>
        <v>Partial</v>
      </c>
    </row>
    <row r="100" customFormat="false" ht="15" hidden="false" customHeight="false" outlineLevel="0" collapsed="false">
      <c r="A100" s="2" t="str">
        <f aca="false">Clean!A100</f>
        <v>CL00099</v>
      </c>
      <c r="B100" s="24" t="n">
        <f aca="false">IF(Clean!B100="",1,0)</f>
        <v>0</v>
      </c>
      <c r="C100" s="24" t="n">
        <f aca="false">IF(Clean!C100="",1,0)</f>
        <v>0</v>
      </c>
      <c r="D100" s="24" t="n">
        <f aca="false">IF(Clean!D100="",1,0)</f>
        <v>0</v>
      </c>
      <c r="E100" s="24" t="n">
        <f aca="false">IF(Clean!E100="",1,0)</f>
        <v>0</v>
      </c>
      <c r="F100" s="24" t="n">
        <f aca="false">IF(Clean!F100="",1,0)</f>
        <v>0</v>
      </c>
      <c r="G100" s="24" t="n">
        <f aca="false">IF(Clean!G100="",1,0)</f>
        <v>0</v>
      </c>
      <c r="H100" s="24" t="n">
        <f aca="false">IF(Clean!H100="",1,0)</f>
        <v>0</v>
      </c>
      <c r="I100" s="24" t="n">
        <f aca="false">IF(Clean!I100="",1,0)</f>
        <v>0</v>
      </c>
      <c r="J100" s="24" t="n">
        <f aca="false">IF(Clean!J100="",1,0)</f>
        <v>0</v>
      </c>
      <c r="K100" s="24" t="n">
        <f aca="false">IF(Clean!K100="",1,0)</f>
        <v>0</v>
      </c>
      <c r="L100" s="24" t="n">
        <f aca="false">IF(Clean!L100="",1,0)</f>
        <v>0</v>
      </c>
      <c r="M100" s="24" t="n">
        <f aca="false">IF(Clean!M100="",1,0)</f>
        <v>1</v>
      </c>
      <c r="N100" s="24" t="n">
        <f aca="false">IF(Clean!N100="",1,0)</f>
        <v>0</v>
      </c>
      <c r="O100" s="24" t="n">
        <f aca="false">IF(Clean!O100="",1,0)</f>
        <v>0</v>
      </c>
      <c r="P100" s="24" t="n">
        <f aca="false">IF(Clean!P100="",1,0)</f>
        <v>0</v>
      </c>
      <c r="Q100" s="24" t="n">
        <f aca="false">IF(Clean!Q100="",1,0)</f>
        <v>0</v>
      </c>
      <c r="R100" s="24" t="n">
        <f aca="false">IF(Clean!R100="",1,0)</f>
        <v>0</v>
      </c>
      <c r="S100" s="24" t="n">
        <f aca="false">IF(Clean!S100="",1,0)</f>
        <v>0</v>
      </c>
      <c r="T100" s="24" t="n">
        <f aca="false">IF(Clean!T100="",1,0)</f>
        <v>0</v>
      </c>
      <c r="U100" s="24" t="n">
        <f aca="false">IF(Clean!U100="",1,0)</f>
        <v>0</v>
      </c>
      <c r="V100" s="24" t="n">
        <f aca="false">IF(Clean!V100="",1,0)</f>
        <v>1</v>
      </c>
      <c r="W100" s="25" t="n">
        <f aca="false">SUM(B100:V100)</f>
        <v>2</v>
      </c>
      <c r="X100" s="2" t="str">
        <f aca="false">IF(W100=0,"Complete","Incomplete")</f>
        <v>Incomplete</v>
      </c>
      <c r="Y100" s="26" t="n">
        <f aca="false">W100/21</f>
        <v>0.0952380952380952</v>
      </c>
      <c r="Z100" s="2" t="str">
        <f aca="false">IF(W100=21,"Ghost record",IF(W100&gt;=11,"Mostly empty",IF(W100=0,"Complete","Partial")))</f>
        <v>Partial</v>
      </c>
    </row>
    <row r="101" customFormat="false" ht="15" hidden="false" customHeight="false" outlineLevel="0" collapsed="false">
      <c r="A101" s="2" t="str">
        <f aca="false">Clean!A101</f>
        <v>CL00100</v>
      </c>
      <c r="B101" s="24" t="n">
        <f aca="false">IF(Clean!B101="",1,0)</f>
        <v>0</v>
      </c>
      <c r="C101" s="24" t="n">
        <f aca="false">IF(Clean!C101="",1,0)</f>
        <v>0</v>
      </c>
      <c r="D101" s="24" t="n">
        <f aca="false">IF(Clean!D101="",1,0)</f>
        <v>0</v>
      </c>
      <c r="E101" s="24" t="n">
        <f aca="false">IF(Clean!E101="",1,0)</f>
        <v>0</v>
      </c>
      <c r="F101" s="24" t="n">
        <f aca="false">IF(Clean!F101="",1,0)</f>
        <v>0</v>
      </c>
      <c r="G101" s="24" t="n">
        <f aca="false">IF(Clean!G101="",1,0)</f>
        <v>0</v>
      </c>
      <c r="H101" s="24" t="n">
        <f aca="false">IF(Clean!H101="",1,0)</f>
        <v>0</v>
      </c>
      <c r="I101" s="24" t="n">
        <f aca="false">IF(Clean!I101="",1,0)</f>
        <v>0</v>
      </c>
      <c r="J101" s="24" t="n">
        <f aca="false">IF(Clean!J101="",1,0)</f>
        <v>1</v>
      </c>
      <c r="K101" s="24" t="n">
        <f aca="false">IF(Clean!K101="",1,0)</f>
        <v>0</v>
      </c>
      <c r="L101" s="24" t="n">
        <f aca="false">IF(Clean!L101="",1,0)</f>
        <v>0</v>
      </c>
      <c r="M101" s="24" t="n">
        <f aca="false">IF(Clean!M101="",1,0)</f>
        <v>0</v>
      </c>
      <c r="N101" s="24" t="n">
        <f aca="false">IF(Clean!N101="",1,0)</f>
        <v>0</v>
      </c>
      <c r="O101" s="24" t="n">
        <f aca="false">IF(Clean!O101="",1,0)</f>
        <v>0</v>
      </c>
      <c r="P101" s="24" t="n">
        <f aca="false">IF(Clean!P101="",1,0)</f>
        <v>0</v>
      </c>
      <c r="Q101" s="24" t="n">
        <f aca="false">IF(Clean!Q101="",1,0)</f>
        <v>0</v>
      </c>
      <c r="R101" s="24" t="n">
        <f aca="false">IF(Clean!R101="",1,0)</f>
        <v>0</v>
      </c>
      <c r="S101" s="24" t="n">
        <f aca="false">IF(Clean!S101="",1,0)</f>
        <v>1</v>
      </c>
      <c r="T101" s="24" t="n">
        <f aca="false">IF(Clean!T101="",1,0)</f>
        <v>1</v>
      </c>
      <c r="U101" s="24" t="n">
        <f aca="false">IF(Clean!U101="",1,0)</f>
        <v>0</v>
      </c>
      <c r="V101" s="24" t="n">
        <f aca="false">IF(Clean!V101="",1,0)</f>
        <v>0</v>
      </c>
      <c r="W101" s="25" t="n">
        <f aca="false">SUM(B101:V101)</f>
        <v>3</v>
      </c>
      <c r="X101" s="2" t="str">
        <f aca="false">IF(W101=0,"Complete","Incomplete")</f>
        <v>Incomplete</v>
      </c>
      <c r="Y101" s="26" t="n">
        <f aca="false">W101/21</f>
        <v>0.142857142857143</v>
      </c>
      <c r="Z101" s="2" t="str">
        <f aca="false">IF(W101=21,"Ghost record",IF(W101&gt;=11,"Mostly empty",IF(W101=0,"Complete","Partial")))</f>
        <v>Partial</v>
      </c>
    </row>
    <row r="102" customFormat="false" ht="15" hidden="false" customHeight="false" outlineLevel="0" collapsed="false">
      <c r="A102" s="2" t="str">
        <f aca="false">Clean!A102</f>
        <v>CL00101</v>
      </c>
      <c r="B102" s="24" t="n">
        <f aca="false">IF(Clean!B102="",1,0)</f>
        <v>0</v>
      </c>
      <c r="C102" s="24" t="n">
        <f aca="false">IF(Clean!C102="",1,0)</f>
        <v>0</v>
      </c>
      <c r="D102" s="24" t="n">
        <f aca="false">IF(Clean!D102="",1,0)</f>
        <v>0</v>
      </c>
      <c r="E102" s="24" t="n">
        <f aca="false">IF(Clean!E102="",1,0)</f>
        <v>0</v>
      </c>
      <c r="F102" s="24" t="n">
        <f aca="false">IF(Clean!F102="",1,0)</f>
        <v>0</v>
      </c>
      <c r="G102" s="24" t="n">
        <f aca="false">IF(Clean!G102="",1,0)</f>
        <v>0</v>
      </c>
      <c r="H102" s="24" t="n">
        <f aca="false">IF(Clean!H102="",1,0)</f>
        <v>0</v>
      </c>
      <c r="I102" s="24" t="n">
        <f aca="false">IF(Clean!I102="",1,0)</f>
        <v>0</v>
      </c>
      <c r="J102" s="24" t="n">
        <f aca="false">IF(Clean!J102="",1,0)</f>
        <v>0</v>
      </c>
      <c r="K102" s="24" t="n">
        <f aca="false">IF(Clean!K102="",1,0)</f>
        <v>0</v>
      </c>
      <c r="L102" s="24" t="n">
        <f aca="false">IF(Clean!L102="",1,0)</f>
        <v>0</v>
      </c>
      <c r="M102" s="24" t="n">
        <f aca="false">IF(Clean!M102="",1,0)</f>
        <v>0</v>
      </c>
      <c r="N102" s="24" t="n">
        <f aca="false">IF(Clean!N102="",1,0)</f>
        <v>0</v>
      </c>
      <c r="O102" s="24" t="n">
        <f aca="false">IF(Clean!O102="",1,0)</f>
        <v>0</v>
      </c>
      <c r="P102" s="24" t="n">
        <f aca="false">IF(Clean!P102="",1,0)</f>
        <v>0</v>
      </c>
      <c r="Q102" s="24" t="n">
        <f aca="false">IF(Clean!Q102="",1,0)</f>
        <v>0</v>
      </c>
      <c r="R102" s="24" t="n">
        <f aca="false">IF(Clean!R102="",1,0)</f>
        <v>0</v>
      </c>
      <c r="S102" s="24" t="n">
        <f aca="false">IF(Clean!S102="",1,0)</f>
        <v>1</v>
      </c>
      <c r="T102" s="24" t="n">
        <f aca="false">IF(Clean!T102="",1,0)</f>
        <v>1</v>
      </c>
      <c r="U102" s="24" t="n">
        <f aca="false">IF(Clean!U102="",1,0)</f>
        <v>0</v>
      </c>
      <c r="V102" s="24" t="n">
        <f aca="false">IF(Clean!V102="",1,0)</f>
        <v>0</v>
      </c>
      <c r="W102" s="25" t="n">
        <f aca="false">SUM(B102:V102)</f>
        <v>2</v>
      </c>
      <c r="X102" s="2" t="str">
        <f aca="false">IF(W102=0,"Complete","Incomplete")</f>
        <v>Incomplete</v>
      </c>
      <c r="Y102" s="26" t="n">
        <f aca="false">W102/21</f>
        <v>0.0952380952380952</v>
      </c>
      <c r="Z102" s="2" t="str">
        <f aca="false">IF(W102=21,"Ghost record",IF(W102&gt;=11,"Mostly empty",IF(W102=0,"Complete","Partial")))</f>
        <v>Partial</v>
      </c>
    </row>
    <row r="103" customFormat="false" ht="15" hidden="false" customHeight="false" outlineLevel="0" collapsed="false">
      <c r="A103" s="2" t="str">
        <f aca="false">Clean!A103</f>
        <v>CL00102</v>
      </c>
      <c r="B103" s="24" t="n">
        <f aca="false">IF(Clean!B103="",1,0)</f>
        <v>0</v>
      </c>
      <c r="C103" s="24" t="n">
        <f aca="false">IF(Clean!C103="",1,0)</f>
        <v>0</v>
      </c>
      <c r="D103" s="24" t="n">
        <f aca="false">IF(Clean!D103="",1,0)</f>
        <v>0</v>
      </c>
      <c r="E103" s="24" t="n">
        <f aca="false">IF(Clean!E103="",1,0)</f>
        <v>0</v>
      </c>
      <c r="F103" s="24" t="n">
        <f aca="false">IF(Clean!F103="",1,0)</f>
        <v>0</v>
      </c>
      <c r="G103" s="24" t="n">
        <f aca="false">IF(Clean!G103="",1,0)</f>
        <v>0</v>
      </c>
      <c r="H103" s="24" t="n">
        <f aca="false">IF(Clean!H103="",1,0)</f>
        <v>0</v>
      </c>
      <c r="I103" s="24" t="n">
        <f aca="false">IF(Clean!I103="",1,0)</f>
        <v>0</v>
      </c>
      <c r="J103" s="24" t="n">
        <f aca="false">IF(Clean!J103="",1,0)</f>
        <v>0</v>
      </c>
      <c r="K103" s="24" t="n">
        <f aca="false">IF(Clean!K103="",1,0)</f>
        <v>0</v>
      </c>
      <c r="L103" s="24" t="n">
        <f aca="false">IF(Clean!L103="",1,0)</f>
        <v>0</v>
      </c>
      <c r="M103" s="24" t="n">
        <f aca="false">IF(Clean!M103="",1,0)</f>
        <v>0</v>
      </c>
      <c r="N103" s="24" t="n">
        <f aca="false">IF(Clean!N103="",1,0)</f>
        <v>0</v>
      </c>
      <c r="O103" s="24" t="n">
        <f aca="false">IF(Clean!O103="",1,0)</f>
        <v>0</v>
      </c>
      <c r="P103" s="24" t="n">
        <f aca="false">IF(Clean!P103="",1,0)</f>
        <v>0</v>
      </c>
      <c r="Q103" s="24" t="n">
        <f aca="false">IF(Clean!Q103="",1,0)</f>
        <v>1</v>
      </c>
      <c r="R103" s="24" t="n">
        <f aca="false">IF(Clean!R103="",1,0)</f>
        <v>1</v>
      </c>
      <c r="S103" s="24" t="n">
        <f aca="false">IF(Clean!S103="",1,0)</f>
        <v>0</v>
      </c>
      <c r="T103" s="24" t="n">
        <f aca="false">IF(Clean!T103="",1,0)</f>
        <v>0</v>
      </c>
      <c r="U103" s="24" t="n">
        <f aca="false">IF(Clean!U103="",1,0)</f>
        <v>0</v>
      </c>
      <c r="V103" s="24" t="n">
        <f aca="false">IF(Clean!V103="",1,0)</f>
        <v>0</v>
      </c>
      <c r="W103" s="25" t="n">
        <f aca="false">SUM(B103:V103)</f>
        <v>2</v>
      </c>
      <c r="X103" s="2" t="str">
        <f aca="false">IF(W103=0,"Complete","Incomplete")</f>
        <v>Incomplete</v>
      </c>
      <c r="Y103" s="26" t="n">
        <f aca="false">W103/21</f>
        <v>0.0952380952380952</v>
      </c>
      <c r="Z103" s="2" t="str">
        <f aca="false">IF(W103=21,"Ghost record",IF(W103&gt;=11,"Mostly empty",IF(W103=0,"Complete","Partial")))</f>
        <v>Partial</v>
      </c>
    </row>
    <row r="104" customFormat="false" ht="15" hidden="false" customHeight="false" outlineLevel="0" collapsed="false">
      <c r="A104" s="2" t="str">
        <f aca="false">Clean!A104</f>
        <v>CL00103</v>
      </c>
      <c r="B104" s="24" t="n">
        <f aca="false">IF(Clean!B104="",1,0)</f>
        <v>0</v>
      </c>
      <c r="C104" s="24" t="n">
        <f aca="false">IF(Clean!C104="",1,0)</f>
        <v>0</v>
      </c>
      <c r="D104" s="24" t="n">
        <f aca="false">IF(Clean!D104="",1,0)</f>
        <v>0</v>
      </c>
      <c r="E104" s="24" t="n">
        <f aca="false">IF(Clean!E104="",1,0)</f>
        <v>0</v>
      </c>
      <c r="F104" s="24" t="n">
        <f aca="false">IF(Clean!F104="",1,0)</f>
        <v>0</v>
      </c>
      <c r="G104" s="24" t="n">
        <f aca="false">IF(Clean!G104="",1,0)</f>
        <v>0</v>
      </c>
      <c r="H104" s="24" t="n">
        <f aca="false">IF(Clean!H104="",1,0)</f>
        <v>0</v>
      </c>
      <c r="I104" s="24" t="n">
        <f aca="false">IF(Clean!I104="",1,0)</f>
        <v>0</v>
      </c>
      <c r="J104" s="24" t="n">
        <f aca="false">IF(Clean!J104="",1,0)</f>
        <v>0</v>
      </c>
      <c r="K104" s="24" t="n">
        <f aca="false">IF(Clean!K104="",1,0)</f>
        <v>0</v>
      </c>
      <c r="L104" s="24" t="n">
        <f aca="false">IF(Clean!L104="",1,0)</f>
        <v>0</v>
      </c>
      <c r="M104" s="24" t="n">
        <f aca="false">IF(Clean!M104="",1,0)</f>
        <v>0</v>
      </c>
      <c r="N104" s="24" t="n">
        <f aca="false">IF(Clean!N104="",1,0)</f>
        <v>0</v>
      </c>
      <c r="O104" s="24" t="n">
        <f aca="false">IF(Clean!O104="",1,0)</f>
        <v>0</v>
      </c>
      <c r="P104" s="24" t="n">
        <f aca="false">IF(Clean!P104="",1,0)</f>
        <v>0</v>
      </c>
      <c r="Q104" s="24" t="n">
        <f aca="false">IF(Clean!Q104="",1,0)</f>
        <v>1</v>
      </c>
      <c r="R104" s="24" t="n">
        <f aca="false">IF(Clean!R104="",1,0)</f>
        <v>1</v>
      </c>
      <c r="S104" s="24" t="n">
        <f aca="false">IF(Clean!S104="",1,0)</f>
        <v>0</v>
      </c>
      <c r="T104" s="24" t="n">
        <f aca="false">IF(Clean!T104="",1,0)</f>
        <v>0</v>
      </c>
      <c r="U104" s="24" t="n">
        <f aca="false">IF(Clean!U104="",1,0)</f>
        <v>0</v>
      </c>
      <c r="V104" s="24" t="n">
        <f aca="false">IF(Clean!V104="",1,0)</f>
        <v>1</v>
      </c>
      <c r="W104" s="25" t="n">
        <f aca="false">SUM(B104:V104)</f>
        <v>3</v>
      </c>
      <c r="X104" s="2" t="str">
        <f aca="false">IF(W104=0,"Complete","Incomplete")</f>
        <v>Incomplete</v>
      </c>
      <c r="Y104" s="26" t="n">
        <f aca="false">W104/21</f>
        <v>0.142857142857143</v>
      </c>
      <c r="Z104" s="2" t="str">
        <f aca="false">IF(W104=21,"Ghost record",IF(W104&gt;=11,"Mostly empty",IF(W104=0,"Complete","Partial")))</f>
        <v>Partial</v>
      </c>
    </row>
    <row r="105" customFormat="false" ht="15" hidden="false" customHeight="false" outlineLevel="0" collapsed="false">
      <c r="A105" s="2" t="str">
        <f aca="false">Clean!A105</f>
        <v>CL00104</v>
      </c>
      <c r="B105" s="24" t="n">
        <f aca="false">IF(Clean!B105="",1,0)</f>
        <v>0</v>
      </c>
      <c r="C105" s="24" t="n">
        <f aca="false">IF(Clean!C105="",1,0)</f>
        <v>0</v>
      </c>
      <c r="D105" s="24" t="n">
        <f aca="false">IF(Clean!D105="",1,0)</f>
        <v>0</v>
      </c>
      <c r="E105" s="24" t="n">
        <f aca="false">IF(Clean!E105="",1,0)</f>
        <v>0</v>
      </c>
      <c r="F105" s="24" t="n">
        <f aca="false">IF(Clean!F105="",1,0)</f>
        <v>0</v>
      </c>
      <c r="G105" s="24" t="n">
        <f aca="false">IF(Clean!G105="",1,0)</f>
        <v>0</v>
      </c>
      <c r="H105" s="24" t="n">
        <f aca="false">IF(Clean!H105="",1,0)</f>
        <v>0</v>
      </c>
      <c r="I105" s="24" t="n">
        <f aca="false">IF(Clean!I105="",1,0)</f>
        <v>0</v>
      </c>
      <c r="J105" s="24" t="n">
        <f aca="false">IF(Clean!J105="",1,0)</f>
        <v>0</v>
      </c>
      <c r="K105" s="24" t="n">
        <f aca="false">IF(Clean!K105="",1,0)</f>
        <v>0</v>
      </c>
      <c r="L105" s="24" t="n">
        <f aca="false">IF(Clean!L105="",1,0)</f>
        <v>0</v>
      </c>
      <c r="M105" s="24" t="n">
        <f aca="false">IF(Clean!M105="",1,0)</f>
        <v>0</v>
      </c>
      <c r="N105" s="24" t="n">
        <f aca="false">IF(Clean!N105="",1,0)</f>
        <v>0</v>
      </c>
      <c r="O105" s="24" t="n">
        <f aca="false">IF(Clean!O105="",1,0)</f>
        <v>0</v>
      </c>
      <c r="P105" s="24" t="n">
        <f aca="false">IF(Clean!P105="",1,0)</f>
        <v>0</v>
      </c>
      <c r="Q105" s="24" t="n">
        <f aca="false">IF(Clean!Q105="",1,0)</f>
        <v>0</v>
      </c>
      <c r="R105" s="24" t="n">
        <f aca="false">IF(Clean!R105="",1,0)</f>
        <v>0</v>
      </c>
      <c r="S105" s="24" t="n">
        <f aca="false">IF(Clean!S105="",1,0)</f>
        <v>1</v>
      </c>
      <c r="T105" s="24" t="n">
        <f aca="false">IF(Clean!T105="",1,0)</f>
        <v>1</v>
      </c>
      <c r="U105" s="24" t="n">
        <f aca="false">IF(Clean!U105="",1,0)</f>
        <v>1</v>
      </c>
      <c r="V105" s="24" t="n">
        <f aca="false">IF(Clean!V105="",1,0)</f>
        <v>0</v>
      </c>
      <c r="W105" s="25" t="n">
        <f aca="false">SUM(B105:V105)</f>
        <v>3</v>
      </c>
      <c r="X105" s="2" t="str">
        <f aca="false">IF(W105=0,"Complete","Incomplete")</f>
        <v>Incomplete</v>
      </c>
      <c r="Y105" s="26" t="n">
        <f aca="false">W105/21</f>
        <v>0.142857142857143</v>
      </c>
      <c r="Z105" s="2" t="str">
        <f aca="false">IF(W105=21,"Ghost record",IF(W105&gt;=11,"Mostly empty",IF(W105=0,"Complete","Partial")))</f>
        <v>Partial</v>
      </c>
    </row>
    <row r="106" customFormat="false" ht="15" hidden="false" customHeight="false" outlineLevel="0" collapsed="false">
      <c r="A106" s="2" t="str">
        <f aca="false">Clean!A106</f>
        <v>CL00105</v>
      </c>
      <c r="B106" s="24" t="n">
        <f aca="false">IF(Clean!B106="",1,0)</f>
        <v>0</v>
      </c>
      <c r="C106" s="24" t="n">
        <f aca="false">IF(Clean!C106="",1,0)</f>
        <v>0</v>
      </c>
      <c r="D106" s="24" t="n">
        <f aca="false">IF(Clean!D106="",1,0)</f>
        <v>0</v>
      </c>
      <c r="E106" s="24" t="n">
        <f aca="false">IF(Clean!E106="",1,0)</f>
        <v>1</v>
      </c>
      <c r="F106" s="24" t="n">
        <f aca="false">IF(Clean!F106="",1,0)</f>
        <v>0</v>
      </c>
      <c r="G106" s="24" t="n">
        <f aca="false">IF(Clean!G106="",1,0)</f>
        <v>0</v>
      </c>
      <c r="H106" s="24" t="n">
        <f aca="false">IF(Clean!H106="",1,0)</f>
        <v>0</v>
      </c>
      <c r="I106" s="24" t="n">
        <f aca="false">IF(Clean!I106="",1,0)</f>
        <v>0</v>
      </c>
      <c r="J106" s="24" t="n">
        <f aca="false">IF(Clean!J106="",1,0)</f>
        <v>0</v>
      </c>
      <c r="K106" s="24" t="n">
        <f aca="false">IF(Clean!K106="",1,0)</f>
        <v>0</v>
      </c>
      <c r="L106" s="24" t="n">
        <f aca="false">IF(Clean!L106="",1,0)</f>
        <v>0</v>
      </c>
      <c r="M106" s="24" t="n">
        <f aca="false">IF(Clean!M106="",1,0)</f>
        <v>0</v>
      </c>
      <c r="N106" s="24" t="n">
        <f aca="false">IF(Clean!N106="",1,0)</f>
        <v>0</v>
      </c>
      <c r="O106" s="24" t="n">
        <f aca="false">IF(Clean!O106="",1,0)</f>
        <v>0</v>
      </c>
      <c r="P106" s="24" t="n">
        <f aca="false">IF(Clean!P106="",1,0)</f>
        <v>0</v>
      </c>
      <c r="Q106" s="24" t="n">
        <f aca="false">IF(Clean!Q106="",1,0)</f>
        <v>0</v>
      </c>
      <c r="R106" s="24" t="n">
        <f aca="false">IF(Clean!R106="",1,0)</f>
        <v>0</v>
      </c>
      <c r="S106" s="24" t="n">
        <f aca="false">IF(Clean!S106="",1,0)</f>
        <v>0</v>
      </c>
      <c r="T106" s="24" t="n">
        <f aca="false">IF(Clean!T106="",1,0)</f>
        <v>0</v>
      </c>
      <c r="U106" s="24" t="n">
        <f aca="false">IF(Clean!U106="",1,0)</f>
        <v>0</v>
      </c>
      <c r="V106" s="24" t="n">
        <f aca="false">IF(Clean!V106="",1,0)</f>
        <v>0</v>
      </c>
      <c r="W106" s="25" t="n">
        <f aca="false">SUM(B106:V106)</f>
        <v>1</v>
      </c>
      <c r="X106" s="2" t="str">
        <f aca="false">IF(W106=0,"Complete","Incomplete")</f>
        <v>Incomplete</v>
      </c>
      <c r="Y106" s="26" t="n">
        <f aca="false">W106/21</f>
        <v>0.0476190476190476</v>
      </c>
      <c r="Z106" s="2" t="str">
        <f aca="false">IF(W106=21,"Ghost record",IF(W106&gt;=11,"Mostly empty",IF(W106=0,"Complete","Partial")))</f>
        <v>Partial</v>
      </c>
    </row>
    <row r="107" customFormat="false" ht="15" hidden="false" customHeight="false" outlineLevel="0" collapsed="false">
      <c r="A107" s="2" t="str">
        <f aca="false">Clean!A107</f>
        <v>CL00106</v>
      </c>
      <c r="B107" s="24" t="n">
        <f aca="false">IF(Clean!B107="",1,0)</f>
        <v>0</v>
      </c>
      <c r="C107" s="24" t="n">
        <f aca="false">IF(Clean!C107="",1,0)</f>
        <v>0</v>
      </c>
      <c r="D107" s="24" t="n">
        <f aca="false">IF(Clean!D107="",1,0)</f>
        <v>0</v>
      </c>
      <c r="E107" s="24" t="n">
        <f aca="false">IF(Clean!E107="",1,0)</f>
        <v>0</v>
      </c>
      <c r="F107" s="24" t="n">
        <f aca="false">IF(Clean!F107="",1,0)</f>
        <v>0</v>
      </c>
      <c r="G107" s="24" t="n">
        <f aca="false">IF(Clean!G107="",1,0)</f>
        <v>0</v>
      </c>
      <c r="H107" s="24" t="n">
        <f aca="false">IF(Clean!H107="",1,0)</f>
        <v>0</v>
      </c>
      <c r="I107" s="24" t="n">
        <f aca="false">IF(Clean!I107="",1,0)</f>
        <v>0</v>
      </c>
      <c r="J107" s="24" t="n">
        <f aca="false">IF(Clean!J107="",1,0)</f>
        <v>0</v>
      </c>
      <c r="K107" s="24" t="n">
        <f aca="false">IF(Clean!K107="",1,0)</f>
        <v>0</v>
      </c>
      <c r="L107" s="24" t="n">
        <f aca="false">IF(Clean!L107="",1,0)</f>
        <v>0</v>
      </c>
      <c r="M107" s="24" t="n">
        <f aca="false">IF(Clean!M107="",1,0)</f>
        <v>0</v>
      </c>
      <c r="N107" s="24" t="n">
        <f aca="false">IF(Clean!N107="",1,0)</f>
        <v>0</v>
      </c>
      <c r="O107" s="24" t="n">
        <f aca="false">IF(Clean!O107="",1,0)</f>
        <v>0</v>
      </c>
      <c r="P107" s="24" t="n">
        <f aca="false">IF(Clean!P107="",1,0)</f>
        <v>0</v>
      </c>
      <c r="Q107" s="24" t="n">
        <f aca="false">IF(Clean!Q107="",1,0)</f>
        <v>0</v>
      </c>
      <c r="R107" s="24" t="n">
        <f aca="false">IF(Clean!R107="",1,0)</f>
        <v>0</v>
      </c>
      <c r="S107" s="24" t="n">
        <f aca="false">IF(Clean!S107="",1,0)</f>
        <v>0</v>
      </c>
      <c r="T107" s="24" t="n">
        <f aca="false">IF(Clean!T107="",1,0)</f>
        <v>0</v>
      </c>
      <c r="U107" s="24" t="n">
        <f aca="false">IF(Clean!U107="",1,0)</f>
        <v>0</v>
      </c>
      <c r="V107" s="24" t="n">
        <f aca="false">IF(Clean!V107="",1,0)</f>
        <v>1</v>
      </c>
      <c r="W107" s="25" t="n">
        <f aca="false">SUM(B107:V107)</f>
        <v>1</v>
      </c>
      <c r="X107" s="2" t="str">
        <f aca="false">IF(W107=0,"Complete","Incomplete")</f>
        <v>Incomplete</v>
      </c>
      <c r="Y107" s="26" t="n">
        <f aca="false">W107/21</f>
        <v>0.0476190476190476</v>
      </c>
      <c r="Z107" s="2" t="str">
        <f aca="false">IF(W107=21,"Ghost record",IF(W107&gt;=11,"Mostly empty",IF(W107=0,"Complete","Partial")))</f>
        <v>Partial</v>
      </c>
    </row>
    <row r="108" customFormat="false" ht="15" hidden="false" customHeight="false" outlineLevel="0" collapsed="false">
      <c r="A108" s="2" t="str">
        <f aca="false">Clean!A108</f>
        <v>CL00107</v>
      </c>
      <c r="B108" s="24" t="n">
        <f aca="false">IF(Clean!B108="",1,0)</f>
        <v>0</v>
      </c>
      <c r="C108" s="24" t="n">
        <f aca="false">IF(Clean!C108="",1,0)</f>
        <v>0</v>
      </c>
      <c r="D108" s="24" t="n">
        <f aca="false">IF(Clean!D108="",1,0)</f>
        <v>0</v>
      </c>
      <c r="E108" s="24" t="n">
        <f aca="false">IF(Clean!E108="",1,0)</f>
        <v>1</v>
      </c>
      <c r="F108" s="24" t="n">
        <f aca="false">IF(Clean!F108="",1,0)</f>
        <v>0</v>
      </c>
      <c r="G108" s="24" t="n">
        <f aca="false">IF(Clean!G108="",1,0)</f>
        <v>0</v>
      </c>
      <c r="H108" s="24" t="n">
        <f aca="false">IF(Clean!H108="",1,0)</f>
        <v>0</v>
      </c>
      <c r="I108" s="24" t="n">
        <f aca="false">IF(Clean!I108="",1,0)</f>
        <v>0</v>
      </c>
      <c r="J108" s="24" t="n">
        <f aca="false">IF(Clean!J108="",1,0)</f>
        <v>0</v>
      </c>
      <c r="K108" s="24" t="n">
        <f aca="false">IF(Clean!K108="",1,0)</f>
        <v>0</v>
      </c>
      <c r="L108" s="24" t="n">
        <f aca="false">IF(Clean!L108="",1,0)</f>
        <v>0</v>
      </c>
      <c r="M108" s="24" t="n">
        <f aca="false">IF(Clean!M108="",1,0)</f>
        <v>0</v>
      </c>
      <c r="N108" s="24" t="n">
        <f aca="false">IF(Clean!N108="",1,0)</f>
        <v>0</v>
      </c>
      <c r="O108" s="24" t="n">
        <f aca="false">IF(Clean!O108="",1,0)</f>
        <v>0</v>
      </c>
      <c r="P108" s="24" t="n">
        <f aca="false">IF(Clean!P108="",1,0)</f>
        <v>0</v>
      </c>
      <c r="Q108" s="24" t="n">
        <f aca="false">IF(Clean!Q108="",1,0)</f>
        <v>1</v>
      </c>
      <c r="R108" s="24" t="n">
        <f aca="false">IF(Clean!R108="",1,0)</f>
        <v>1</v>
      </c>
      <c r="S108" s="24" t="n">
        <f aca="false">IF(Clean!S108="",1,0)</f>
        <v>1</v>
      </c>
      <c r="T108" s="24" t="n">
        <f aca="false">IF(Clean!T108="",1,0)</f>
        <v>1</v>
      </c>
      <c r="U108" s="24" t="n">
        <f aca="false">IF(Clean!U108="",1,0)</f>
        <v>0</v>
      </c>
      <c r="V108" s="24" t="n">
        <f aca="false">IF(Clean!V108="",1,0)</f>
        <v>0</v>
      </c>
      <c r="W108" s="25" t="n">
        <f aca="false">SUM(B108:V108)</f>
        <v>5</v>
      </c>
      <c r="X108" s="2" t="str">
        <f aca="false">IF(W108=0,"Complete","Incomplete")</f>
        <v>Incomplete</v>
      </c>
      <c r="Y108" s="26" t="n">
        <f aca="false">W108/21</f>
        <v>0.238095238095238</v>
      </c>
      <c r="Z108" s="2" t="str">
        <f aca="false">IF(W108=21,"Ghost record",IF(W108&gt;=11,"Mostly empty",IF(W108=0,"Complete","Partial")))</f>
        <v>Partial</v>
      </c>
    </row>
    <row r="109" customFormat="false" ht="15" hidden="false" customHeight="false" outlineLevel="0" collapsed="false">
      <c r="A109" s="2" t="str">
        <f aca="false">Clean!A109</f>
        <v>CL00108</v>
      </c>
      <c r="B109" s="24" t="n">
        <f aca="false">IF(Clean!B109="",1,0)</f>
        <v>0</v>
      </c>
      <c r="C109" s="24" t="n">
        <f aca="false">IF(Clean!C109="",1,0)</f>
        <v>0</v>
      </c>
      <c r="D109" s="24" t="n">
        <f aca="false">IF(Clean!D109="",1,0)</f>
        <v>0</v>
      </c>
      <c r="E109" s="24" t="n">
        <f aca="false">IF(Clean!E109="",1,0)</f>
        <v>0</v>
      </c>
      <c r="F109" s="24" t="n">
        <f aca="false">IF(Clean!F109="",1,0)</f>
        <v>0</v>
      </c>
      <c r="G109" s="24" t="n">
        <f aca="false">IF(Clean!G109="",1,0)</f>
        <v>0</v>
      </c>
      <c r="H109" s="24" t="n">
        <f aca="false">IF(Clean!H109="",1,0)</f>
        <v>0</v>
      </c>
      <c r="I109" s="24" t="n">
        <f aca="false">IF(Clean!I109="",1,0)</f>
        <v>0</v>
      </c>
      <c r="J109" s="24" t="n">
        <f aca="false">IF(Clean!J109="",1,0)</f>
        <v>0</v>
      </c>
      <c r="K109" s="24" t="n">
        <f aca="false">IF(Clean!K109="",1,0)</f>
        <v>0</v>
      </c>
      <c r="L109" s="24" t="n">
        <f aca="false">IF(Clean!L109="",1,0)</f>
        <v>0</v>
      </c>
      <c r="M109" s="24" t="n">
        <f aca="false">IF(Clean!M109="",1,0)</f>
        <v>0</v>
      </c>
      <c r="N109" s="24" t="n">
        <f aca="false">IF(Clean!N109="",1,0)</f>
        <v>0</v>
      </c>
      <c r="O109" s="24" t="n">
        <f aca="false">IF(Clean!O109="",1,0)</f>
        <v>0</v>
      </c>
      <c r="P109" s="24" t="n">
        <f aca="false">IF(Clean!P109="",1,0)</f>
        <v>0</v>
      </c>
      <c r="Q109" s="24" t="n">
        <f aca="false">IF(Clean!Q109="",1,0)</f>
        <v>0</v>
      </c>
      <c r="R109" s="24" t="n">
        <f aca="false">IF(Clean!R109="",1,0)</f>
        <v>0</v>
      </c>
      <c r="S109" s="24" t="n">
        <f aca="false">IF(Clean!S109="",1,0)</f>
        <v>0</v>
      </c>
      <c r="T109" s="24" t="n">
        <f aca="false">IF(Clean!T109="",1,0)</f>
        <v>0</v>
      </c>
      <c r="U109" s="24" t="n">
        <f aca="false">IF(Clean!U109="",1,0)</f>
        <v>0</v>
      </c>
      <c r="V109" s="24" t="n">
        <f aca="false">IF(Clean!V109="",1,0)</f>
        <v>0</v>
      </c>
      <c r="W109" s="25" t="n">
        <f aca="false">SUM(B109:V109)</f>
        <v>0</v>
      </c>
      <c r="X109" s="2" t="str">
        <f aca="false">IF(W109=0,"Complete","Incomplete")</f>
        <v>Complete</v>
      </c>
      <c r="Y109" s="26" t="n">
        <f aca="false">W109/21</f>
        <v>0</v>
      </c>
      <c r="Z109" s="2" t="str">
        <f aca="false">IF(W109=21,"Ghost record",IF(W109&gt;=11,"Mostly empty",IF(W109=0,"Complete","Partial")))</f>
        <v>Complete</v>
      </c>
    </row>
    <row r="110" customFormat="false" ht="15" hidden="false" customHeight="false" outlineLevel="0" collapsed="false">
      <c r="A110" s="2" t="str">
        <f aca="false">Clean!A110</f>
        <v>CL00109</v>
      </c>
      <c r="B110" s="24" t="n">
        <f aca="false">IF(Clean!B110="",1,0)</f>
        <v>0</v>
      </c>
      <c r="C110" s="24" t="n">
        <f aca="false">IF(Clean!C110="",1,0)</f>
        <v>0</v>
      </c>
      <c r="D110" s="24" t="n">
        <f aca="false">IF(Clean!D110="",1,0)</f>
        <v>0</v>
      </c>
      <c r="E110" s="24" t="n">
        <f aca="false">IF(Clean!E110="",1,0)</f>
        <v>0</v>
      </c>
      <c r="F110" s="24" t="n">
        <f aca="false">IF(Clean!F110="",1,0)</f>
        <v>0</v>
      </c>
      <c r="G110" s="24" t="n">
        <f aca="false">IF(Clean!G110="",1,0)</f>
        <v>0</v>
      </c>
      <c r="H110" s="24" t="n">
        <f aca="false">IF(Clean!H110="",1,0)</f>
        <v>0</v>
      </c>
      <c r="I110" s="24" t="n">
        <f aca="false">IF(Clean!I110="",1,0)</f>
        <v>0</v>
      </c>
      <c r="J110" s="24" t="n">
        <f aca="false">IF(Clean!J110="",1,0)</f>
        <v>0</v>
      </c>
      <c r="K110" s="24" t="n">
        <f aca="false">IF(Clean!K110="",1,0)</f>
        <v>0</v>
      </c>
      <c r="L110" s="24" t="n">
        <f aca="false">IF(Clean!L110="",1,0)</f>
        <v>0</v>
      </c>
      <c r="M110" s="24" t="n">
        <f aca="false">IF(Clean!M110="",1,0)</f>
        <v>0</v>
      </c>
      <c r="N110" s="24" t="n">
        <f aca="false">IF(Clean!N110="",1,0)</f>
        <v>0</v>
      </c>
      <c r="O110" s="24" t="n">
        <f aca="false">IF(Clean!O110="",1,0)</f>
        <v>0</v>
      </c>
      <c r="P110" s="24" t="n">
        <f aca="false">IF(Clean!P110="",1,0)</f>
        <v>0</v>
      </c>
      <c r="Q110" s="24" t="n">
        <f aca="false">IF(Clean!Q110="",1,0)</f>
        <v>0</v>
      </c>
      <c r="R110" s="24" t="n">
        <f aca="false">IF(Clean!R110="",1,0)</f>
        <v>0</v>
      </c>
      <c r="S110" s="24" t="n">
        <f aca="false">IF(Clean!S110="",1,0)</f>
        <v>0</v>
      </c>
      <c r="T110" s="24" t="n">
        <f aca="false">IF(Clean!T110="",1,0)</f>
        <v>0</v>
      </c>
      <c r="U110" s="24" t="n">
        <f aca="false">IF(Clean!U110="",1,0)</f>
        <v>0</v>
      </c>
      <c r="V110" s="24" t="n">
        <f aca="false">IF(Clean!V110="",1,0)</f>
        <v>0</v>
      </c>
      <c r="W110" s="25" t="n">
        <f aca="false">SUM(B110:V110)</f>
        <v>0</v>
      </c>
      <c r="X110" s="2" t="str">
        <f aca="false">IF(W110=0,"Complete","Incomplete")</f>
        <v>Complete</v>
      </c>
      <c r="Y110" s="26" t="n">
        <f aca="false">W110/21</f>
        <v>0</v>
      </c>
      <c r="Z110" s="2" t="str">
        <f aca="false">IF(W110=21,"Ghost record",IF(W110&gt;=11,"Mostly empty",IF(W110=0,"Complete","Partial")))</f>
        <v>Complete</v>
      </c>
    </row>
    <row r="111" customFormat="false" ht="15" hidden="false" customHeight="false" outlineLevel="0" collapsed="false">
      <c r="A111" s="2" t="str">
        <f aca="false">Clean!A111</f>
        <v>CL00110</v>
      </c>
      <c r="B111" s="24" t="n">
        <f aca="false">IF(Clean!B111="",1,0)</f>
        <v>0</v>
      </c>
      <c r="C111" s="24" t="n">
        <f aca="false">IF(Clean!C111="",1,0)</f>
        <v>0</v>
      </c>
      <c r="D111" s="24" t="n">
        <f aca="false">IF(Clean!D111="",1,0)</f>
        <v>0</v>
      </c>
      <c r="E111" s="24" t="n">
        <f aca="false">IF(Clean!E111="",1,0)</f>
        <v>0</v>
      </c>
      <c r="F111" s="24" t="n">
        <f aca="false">IF(Clean!F111="",1,0)</f>
        <v>0</v>
      </c>
      <c r="G111" s="24" t="n">
        <f aca="false">IF(Clean!G111="",1,0)</f>
        <v>0</v>
      </c>
      <c r="H111" s="24" t="n">
        <f aca="false">IF(Clean!H111="",1,0)</f>
        <v>0</v>
      </c>
      <c r="I111" s="24" t="n">
        <f aca="false">IF(Clean!I111="",1,0)</f>
        <v>0</v>
      </c>
      <c r="J111" s="24" t="n">
        <f aca="false">IF(Clean!J111="",1,0)</f>
        <v>0</v>
      </c>
      <c r="K111" s="24" t="n">
        <f aca="false">IF(Clean!K111="",1,0)</f>
        <v>0</v>
      </c>
      <c r="L111" s="24" t="n">
        <f aca="false">IF(Clean!L111="",1,0)</f>
        <v>0</v>
      </c>
      <c r="M111" s="24" t="n">
        <f aca="false">IF(Clean!M111="",1,0)</f>
        <v>0</v>
      </c>
      <c r="N111" s="24" t="n">
        <f aca="false">IF(Clean!N111="",1,0)</f>
        <v>0</v>
      </c>
      <c r="O111" s="24" t="n">
        <f aca="false">IF(Clean!O111="",1,0)</f>
        <v>0</v>
      </c>
      <c r="P111" s="24" t="n">
        <f aca="false">IF(Clean!P111="",1,0)</f>
        <v>0</v>
      </c>
      <c r="Q111" s="24" t="n">
        <f aca="false">IF(Clean!Q111="",1,0)</f>
        <v>0</v>
      </c>
      <c r="R111" s="24" t="n">
        <f aca="false">IF(Clean!R111="",1,0)</f>
        <v>0</v>
      </c>
      <c r="S111" s="24" t="n">
        <f aca="false">IF(Clean!S111="",1,0)</f>
        <v>0</v>
      </c>
      <c r="T111" s="24" t="n">
        <f aca="false">IF(Clean!T111="",1,0)</f>
        <v>0</v>
      </c>
      <c r="U111" s="24" t="n">
        <f aca="false">IF(Clean!U111="",1,0)</f>
        <v>0</v>
      </c>
      <c r="V111" s="24" t="n">
        <f aca="false">IF(Clean!V111="",1,0)</f>
        <v>0</v>
      </c>
      <c r="W111" s="25" t="n">
        <f aca="false">SUM(B111:V111)</f>
        <v>0</v>
      </c>
      <c r="X111" s="2" t="str">
        <f aca="false">IF(W111=0,"Complete","Incomplete")</f>
        <v>Complete</v>
      </c>
      <c r="Y111" s="26" t="n">
        <f aca="false">W111/21</f>
        <v>0</v>
      </c>
      <c r="Z111" s="2" t="str">
        <f aca="false">IF(W111=21,"Ghost record",IF(W111&gt;=11,"Mostly empty",IF(W111=0,"Complete","Partial")))</f>
        <v>Complete</v>
      </c>
    </row>
    <row r="112" customFormat="false" ht="15" hidden="false" customHeight="false" outlineLevel="0" collapsed="false">
      <c r="A112" s="2" t="str">
        <f aca="false">Clean!A112</f>
        <v>CL00111</v>
      </c>
      <c r="B112" s="24" t="n">
        <f aca="false">IF(Clean!B112="",1,0)</f>
        <v>0</v>
      </c>
      <c r="C112" s="24" t="n">
        <f aca="false">IF(Clean!C112="",1,0)</f>
        <v>0</v>
      </c>
      <c r="D112" s="24" t="n">
        <f aca="false">IF(Clean!D112="",1,0)</f>
        <v>0</v>
      </c>
      <c r="E112" s="24" t="n">
        <f aca="false">IF(Clean!E112="",1,0)</f>
        <v>0</v>
      </c>
      <c r="F112" s="24" t="n">
        <f aca="false">IF(Clean!F112="",1,0)</f>
        <v>0</v>
      </c>
      <c r="G112" s="24" t="n">
        <f aca="false">IF(Clean!G112="",1,0)</f>
        <v>0</v>
      </c>
      <c r="H112" s="24" t="n">
        <f aca="false">IF(Clean!H112="",1,0)</f>
        <v>0</v>
      </c>
      <c r="I112" s="24" t="n">
        <f aca="false">IF(Clean!I112="",1,0)</f>
        <v>0</v>
      </c>
      <c r="J112" s="24" t="n">
        <f aca="false">IF(Clean!J112="",1,0)</f>
        <v>0</v>
      </c>
      <c r="K112" s="24" t="n">
        <f aca="false">IF(Clean!K112="",1,0)</f>
        <v>0</v>
      </c>
      <c r="L112" s="24" t="n">
        <f aca="false">IF(Clean!L112="",1,0)</f>
        <v>0</v>
      </c>
      <c r="M112" s="24" t="n">
        <f aca="false">IF(Clean!M112="",1,0)</f>
        <v>0</v>
      </c>
      <c r="N112" s="24" t="n">
        <f aca="false">IF(Clean!N112="",1,0)</f>
        <v>0</v>
      </c>
      <c r="O112" s="24" t="n">
        <f aca="false">IF(Clean!O112="",1,0)</f>
        <v>0</v>
      </c>
      <c r="P112" s="24" t="n">
        <f aca="false">IF(Clean!P112="",1,0)</f>
        <v>0</v>
      </c>
      <c r="Q112" s="24" t="n">
        <f aca="false">IF(Clean!Q112="",1,0)</f>
        <v>0</v>
      </c>
      <c r="R112" s="24" t="n">
        <f aca="false">IF(Clean!R112="",1,0)</f>
        <v>0</v>
      </c>
      <c r="S112" s="24" t="n">
        <f aca="false">IF(Clean!S112="",1,0)</f>
        <v>0</v>
      </c>
      <c r="T112" s="24" t="n">
        <f aca="false">IF(Clean!T112="",1,0)</f>
        <v>0</v>
      </c>
      <c r="U112" s="24" t="n">
        <f aca="false">IF(Clean!U112="",1,0)</f>
        <v>0</v>
      </c>
      <c r="V112" s="24" t="n">
        <f aca="false">IF(Clean!V112="",1,0)</f>
        <v>0</v>
      </c>
      <c r="W112" s="25" t="n">
        <f aca="false">SUM(B112:V112)</f>
        <v>0</v>
      </c>
      <c r="X112" s="2" t="str">
        <f aca="false">IF(W112=0,"Complete","Incomplete")</f>
        <v>Complete</v>
      </c>
      <c r="Y112" s="26" t="n">
        <f aca="false">W112/21</f>
        <v>0</v>
      </c>
      <c r="Z112" s="2" t="str">
        <f aca="false">IF(W112=21,"Ghost record",IF(W112&gt;=11,"Mostly empty",IF(W112=0,"Complete","Partial")))</f>
        <v>Complete</v>
      </c>
    </row>
    <row r="113" customFormat="false" ht="15" hidden="false" customHeight="false" outlineLevel="0" collapsed="false">
      <c r="A113" s="2" t="str">
        <f aca="false">Clean!A113</f>
        <v>CL00112</v>
      </c>
      <c r="B113" s="24" t="n">
        <f aca="false">IF(Clean!B113="",1,0)</f>
        <v>0</v>
      </c>
      <c r="C113" s="24" t="n">
        <f aca="false">IF(Clean!C113="",1,0)</f>
        <v>0</v>
      </c>
      <c r="D113" s="24" t="n">
        <f aca="false">IF(Clean!D113="",1,0)</f>
        <v>0</v>
      </c>
      <c r="E113" s="24" t="n">
        <f aca="false">IF(Clean!E113="",1,0)</f>
        <v>0</v>
      </c>
      <c r="F113" s="24" t="n">
        <f aca="false">IF(Clean!F113="",1,0)</f>
        <v>0</v>
      </c>
      <c r="G113" s="24" t="n">
        <f aca="false">IF(Clean!G113="",1,0)</f>
        <v>0</v>
      </c>
      <c r="H113" s="24" t="n">
        <f aca="false">IF(Clean!H113="",1,0)</f>
        <v>0</v>
      </c>
      <c r="I113" s="24" t="n">
        <f aca="false">IF(Clean!I113="",1,0)</f>
        <v>0</v>
      </c>
      <c r="J113" s="24" t="n">
        <f aca="false">IF(Clean!J113="",1,0)</f>
        <v>0</v>
      </c>
      <c r="K113" s="24" t="n">
        <f aca="false">IF(Clean!K113="",1,0)</f>
        <v>0</v>
      </c>
      <c r="L113" s="24" t="n">
        <f aca="false">IF(Clean!L113="",1,0)</f>
        <v>0</v>
      </c>
      <c r="M113" s="24" t="n">
        <f aca="false">IF(Clean!M113="",1,0)</f>
        <v>0</v>
      </c>
      <c r="N113" s="24" t="n">
        <f aca="false">IF(Clean!N113="",1,0)</f>
        <v>0</v>
      </c>
      <c r="O113" s="24" t="n">
        <f aca="false">IF(Clean!O113="",1,0)</f>
        <v>0</v>
      </c>
      <c r="P113" s="24" t="n">
        <f aca="false">IF(Clean!P113="",1,0)</f>
        <v>0</v>
      </c>
      <c r="Q113" s="24" t="n">
        <f aca="false">IF(Clean!Q113="",1,0)</f>
        <v>0</v>
      </c>
      <c r="R113" s="24" t="n">
        <f aca="false">IF(Clean!R113="",1,0)</f>
        <v>0</v>
      </c>
      <c r="S113" s="24" t="n">
        <f aca="false">IF(Clean!S113="",1,0)</f>
        <v>1</v>
      </c>
      <c r="T113" s="24" t="n">
        <f aca="false">IF(Clean!T113="",1,0)</f>
        <v>1</v>
      </c>
      <c r="U113" s="24" t="n">
        <f aca="false">IF(Clean!U113="",1,0)</f>
        <v>0</v>
      </c>
      <c r="V113" s="24" t="n">
        <f aca="false">IF(Clean!V113="",1,0)</f>
        <v>0</v>
      </c>
      <c r="W113" s="25" t="n">
        <f aca="false">SUM(B113:V113)</f>
        <v>2</v>
      </c>
      <c r="X113" s="2" t="str">
        <f aca="false">IF(W113=0,"Complete","Incomplete")</f>
        <v>Incomplete</v>
      </c>
      <c r="Y113" s="26" t="n">
        <f aca="false">W113/21</f>
        <v>0.0952380952380952</v>
      </c>
      <c r="Z113" s="2" t="str">
        <f aca="false">IF(W113=21,"Ghost record",IF(W113&gt;=11,"Mostly empty",IF(W113=0,"Complete","Partial")))</f>
        <v>Partial</v>
      </c>
    </row>
    <row r="114" customFormat="false" ht="15" hidden="false" customHeight="false" outlineLevel="0" collapsed="false">
      <c r="A114" s="2" t="str">
        <f aca="false">Clean!A114</f>
        <v>CL00113</v>
      </c>
      <c r="B114" s="24" t="n">
        <f aca="false">IF(Clean!B114="",1,0)</f>
        <v>0</v>
      </c>
      <c r="C114" s="24" t="n">
        <f aca="false">IF(Clean!C114="",1,0)</f>
        <v>0</v>
      </c>
      <c r="D114" s="24" t="n">
        <f aca="false">IF(Clean!D114="",1,0)</f>
        <v>0</v>
      </c>
      <c r="E114" s="24" t="n">
        <f aca="false">IF(Clean!E114="",1,0)</f>
        <v>0</v>
      </c>
      <c r="F114" s="24" t="n">
        <f aca="false">IF(Clean!F114="",1,0)</f>
        <v>0</v>
      </c>
      <c r="G114" s="24" t="n">
        <f aca="false">IF(Clean!G114="",1,0)</f>
        <v>0</v>
      </c>
      <c r="H114" s="24" t="n">
        <f aca="false">IF(Clean!H114="",1,0)</f>
        <v>0</v>
      </c>
      <c r="I114" s="24" t="n">
        <f aca="false">IF(Clean!I114="",1,0)</f>
        <v>0</v>
      </c>
      <c r="J114" s="24" t="n">
        <f aca="false">IF(Clean!J114="",1,0)</f>
        <v>0</v>
      </c>
      <c r="K114" s="24" t="n">
        <f aca="false">IF(Clean!K114="",1,0)</f>
        <v>0</v>
      </c>
      <c r="L114" s="24" t="n">
        <f aca="false">IF(Clean!L114="",1,0)</f>
        <v>0</v>
      </c>
      <c r="M114" s="24" t="n">
        <f aca="false">IF(Clean!M114="",1,0)</f>
        <v>0</v>
      </c>
      <c r="N114" s="24" t="n">
        <f aca="false">IF(Clean!N114="",1,0)</f>
        <v>0</v>
      </c>
      <c r="O114" s="24" t="n">
        <f aca="false">IF(Clean!O114="",1,0)</f>
        <v>0</v>
      </c>
      <c r="P114" s="24" t="n">
        <f aca="false">IF(Clean!P114="",1,0)</f>
        <v>0</v>
      </c>
      <c r="Q114" s="24" t="n">
        <f aca="false">IF(Clean!Q114="",1,0)</f>
        <v>0</v>
      </c>
      <c r="R114" s="24" t="n">
        <f aca="false">IF(Clean!R114="",1,0)</f>
        <v>0</v>
      </c>
      <c r="S114" s="24" t="n">
        <f aca="false">IF(Clean!S114="",1,0)</f>
        <v>0</v>
      </c>
      <c r="T114" s="24" t="n">
        <f aca="false">IF(Clean!T114="",1,0)</f>
        <v>0</v>
      </c>
      <c r="U114" s="24" t="n">
        <f aca="false">IF(Clean!U114="",1,0)</f>
        <v>0</v>
      </c>
      <c r="V114" s="24" t="n">
        <f aca="false">IF(Clean!V114="",1,0)</f>
        <v>1</v>
      </c>
      <c r="W114" s="25" t="n">
        <f aca="false">SUM(B114:V114)</f>
        <v>1</v>
      </c>
      <c r="X114" s="2" t="str">
        <f aca="false">IF(W114=0,"Complete","Incomplete")</f>
        <v>Incomplete</v>
      </c>
      <c r="Y114" s="26" t="n">
        <f aca="false">W114/21</f>
        <v>0.0476190476190476</v>
      </c>
      <c r="Z114" s="2" t="str">
        <f aca="false">IF(W114=21,"Ghost record",IF(W114&gt;=11,"Mostly empty",IF(W114=0,"Complete","Partial")))</f>
        <v>Partial</v>
      </c>
    </row>
    <row r="115" customFormat="false" ht="15" hidden="false" customHeight="false" outlineLevel="0" collapsed="false">
      <c r="A115" s="2" t="str">
        <f aca="false">Clean!A115</f>
        <v>CL00114</v>
      </c>
      <c r="B115" s="24" t="n">
        <f aca="false">IF(Clean!B115="",1,0)</f>
        <v>0</v>
      </c>
      <c r="C115" s="24" t="n">
        <f aca="false">IF(Clean!C115="",1,0)</f>
        <v>0</v>
      </c>
      <c r="D115" s="24" t="n">
        <f aca="false">IF(Clean!D115="",1,0)</f>
        <v>0</v>
      </c>
      <c r="E115" s="24" t="n">
        <f aca="false">IF(Clean!E115="",1,0)</f>
        <v>0</v>
      </c>
      <c r="F115" s="24" t="n">
        <f aca="false">IF(Clean!F115="",1,0)</f>
        <v>0</v>
      </c>
      <c r="G115" s="24" t="n">
        <f aca="false">IF(Clean!G115="",1,0)</f>
        <v>0</v>
      </c>
      <c r="H115" s="24" t="n">
        <f aca="false">IF(Clean!H115="",1,0)</f>
        <v>0</v>
      </c>
      <c r="I115" s="24" t="n">
        <f aca="false">IF(Clean!I115="",1,0)</f>
        <v>0</v>
      </c>
      <c r="J115" s="24" t="n">
        <f aca="false">IF(Clean!J115="",1,0)</f>
        <v>0</v>
      </c>
      <c r="K115" s="24" t="n">
        <f aca="false">IF(Clean!K115="",1,0)</f>
        <v>0</v>
      </c>
      <c r="L115" s="24" t="n">
        <f aca="false">IF(Clean!L115="",1,0)</f>
        <v>0</v>
      </c>
      <c r="M115" s="24" t="n">
        <f aca="false">IF(Clean!M115="",1,0)</f>
        <v>0</v>
      </c>
      <c r="N115" s="24" t="n">
        <f aca="false">IF(Clean!N115="",1,0)</f>
        <v>0</v>
      </c>
      <c r="O115" s="24" t="n">
        <f aca="false">IF(Clean!O115="",1,0)</f>
        <v>0</v>
      </c>
      <c r="P115" s="24" t="n">
        <f aca="false">IF(Clean!P115="",1,0)</f>
        <v>0</v>
      </c>
      <c r="Q115" s="24" t="n">
        <f aca="false">IF(Clean!Q115="",1,0)</f>
        <v>0</v>
      </c>
      <c r="R115" s="24" t="n">
        <f aca="false">IF(Clean!R115="",1,0)</f>
        <v>0</v>
      </c>
      <c r="S115" s="24" t="n">
        <f aca="false">IF(Clean!S115="",1,0)</f>
        <v>0</v>
      </c>
      <c r="T115" s="24" t="n">
        <f aca="false">IF(Clean!T115="",1,0)</f>
        <v>0</v>
      </c>
      <c r="U115" s="24" t="n">
        <f aca="false">IF(Clean!U115="",1,0)</f>
        <v>0</v>
      </c>
      <c r="V115" s="24" t="n">
        <f aca="false">IF(Clean!V115="",1,0)</f>
        <v>0</v>
      </c>
      <c r="W115" s="25" t="n">
        <f aca="false">SUM(B115:V115)</f>
        <v>0</v>
      </c>
      <c r="X115" s="2" t="str">
        <f aca="false">IF(W115=0,"Complete","Incomplete")</f>
        <v>Complete</v>
      </c>
      <c r="Y115" s="26" t="n">
        <f aca="false">W115/21</f>
        <v>0</v>
      </c>
      <c r="Z115" s="2" t="str">
        <f aca="false">IF(W115=21,"Ghost record",IF(W115&gt;=11,"Mostly empty",IF(W115=0,"Complete","Partial")))</f>
        <v>Complete</v>
      </c>
    </row>
    <row r="116" customFormat="false" ht="15" hidden="false" customHeight="false" outlineLevel="0" collapsed="false">
      <c r="A116" s="2" t="str">
        <f aca="false">Clean!A116</f>
        <v>CL00115</v>
      </c>
      <c r="B116" s="24" t="n">
        <f aca="false">IF(Clean!B116="",1,0)</f>
        <v>0</v>
      </c>
      <c r="C116" s="24" t="n">
        <f aca="false">IF(Clean!C116="",1,0)</f>
        <v>0</v>
      </c>
      <c r="D116" s="24" t="n">
        <f aca="false">IF(Clean!D116="",1,0)</f>
        <v>0</v>
      </c>
      <c r="E116" s="24" t="n">
        <f aca="false">IF(Clean!E116="",1,0)</f>
        <v>0</v>
      </c>
      <c r="F116" s="24" t="n">
        <f aca="false">IF(Clean!F116="",1,0)</f>
        <v>0</v>
      </c>
      <c r="G116" s="24" t="n">
        <f aca="false">IF(Clean!G116="",1,0)</f>
        <v>1</v>
      </c>
      <c r="H116" s="24" t="n">
        <f aca="false">IF(Clean!H116="",1,0)</f>
        <v>0</v>
      </c>
      <c r="I116" s="24" t="n">
        <f aca="false">IF(Clean!I116="",1,0)</f>
        <v>0</v>
      </c>
      <c r="J116" s="24" t="n">
        <f aca="false">IF(Clean!J116="",1,0)</f>
        <v>0</v>
      </c>
      <c r="K116" s="24" t="n">
        <f aca="false">IF(Clean!K116="",1,0)</f>
        <v>0</v>
      </c>
      <c r="L116" s="24" t="n">
        <f aca="false">IF(Clean!L116="",1,0)</f>
        <v>0</v>
      </c>
      <c r="M116" s="24" t="n">
        <f aca="false">IF(Clean!M116="",1,0)</f>
        <v>1</v>
      </c>
      <c r="N116" s="24" t="n">
        <f aca="false">IF(Clean!N116="",1,0)</f>
        <v>0</v>
      </c>
      <c r="O116" s="24" t="n">
        <f aca="false">IF(Clean!O116="",1,0)</f>
        <v>0</v>
      </c>
      <c r="P116" s="24" t="n">
        <f aca="false">IF(Clean!P116="",1,0)</f>
        <v>0</v>
      </c>
      <c r="Q116" s="24" t="n">
        <f aca="false">IF(Clean!Q116="",1,0)</f>
        <v>0</v>
      </c>
      <c r="R116" s="24" t="n">
        <f aca="false">IF(Clean!R116="",1,0)</f>
        <v>0</v>
      </c>
      <c r="S116" s="24" t="n">
        <f aca="false">IF(Clean!S116="",1,0)</f>
        <v>0</v>
      </c>
      <c r="T116" s="24" t="n">
        <f aca="false">IF(Clean!T116="",1,0)</f>
        <v>0</v>
      </c>
      <c r="U116" s="24" t="n">
        <f aca="false">IF(Clean!U116="",1,0)</f>
        <v>0</v>
      </c>
      <c r="V116" s="24" t="n">
        <f aca="false">IF(Clean!V116="",1,0)</f>
        <v>0</v>
      </c>
      <c r="W116" s="25" t="n">
        <f aca="false">SUM(B116:V116)</f>
        <v>2</v>
      </c>
      <c r="X116" s="2" t="str">
        <f aca="false">IF(W116=0,"Complete","Incomplete")</f>
        <v>Incomplete</v>
      </c>
      <c r="Y116" s="26" t="n">
        <f aca="false">W116/21</f>
        <v>0.0952380952380952</v>
      </c>
      <c r="Z116" s="2" t="str">
        <f aca="false">IF(W116=21,"Ghost record",IF(W116&gt;=11,"Mostly empty",IF(W116=0,"Complete","Partial")))</f>
        <v>Partial</v>
      </c>
    </row>
    <row r="117" customFormat="false" ht="15" hidden="false" customHeight="false" outlineLevel="0" collapsed="false">
      <c r="A117" s="2" t="str">
        <f aca="false">Clean!A117</f>
        <v>CL00116</v>
      </c>
      <c r="B117" s="24" t="n">
        <f aca="false">IF(Clean!B117="",1,0)</f>
        <v>0</v>
      </c>
      <c r="C117" s="24" t="n">
        <f aca="false">IF(Clean!C117="",1,0)</f>
        <v>0</v>
      </c>
      <c r="D117" s="24" t="n">
        <f aca="false">IF(Clean!D117="",1,0)</f>
        <v>0</v>
      </c>
      <c r="E117" s="24" t="n">
        <f aca="false">IF(Clean!E117="",1,0)</f>
        <v>0</v>
      </c>
      <c r="F117" s="24" t="n">
        <f aca="false">IF(Clean!F117="",1,0)</f>
        <v>0</v>
      </c>
      <c r="G117" s="24" t="n">
        <f aca="false">IF(Clean!G117="",1,0)</f>
        <v>0</v>
      </c>
      <c r="H117" s="24" t="n">
        <f aca="false">IF(Clean!H117="",1,0)</f>
        <v>0</v>
      </c>
      <c r="I117" s="24" t="n">
        <f aca="false">IF(Clean!I117="",1,0)</f>
        <v>0</v>
      </c>
      <c r="J117" s="24" t="n">
        <f aca="false">IF(Clean!J117="",1,0)</f>
        <v>0</v>
      </c>
      <c r="K117" s="24" t="n">
        <f aca="false">IF(Clean!K117="",1,0)</f>
        <v>0</v>
      </c>
      <c r="L117" s="24" t="n">
        <f aca="false">IF(Clean!L117="",1,0)</f>
        <v>0</v>
      </c>
      <c r="M117" s="24" t="n">
        <f aca="false">IF(Clean!M117="",1,0)</f>
        <v>0</v>
      </c>
      <c r="N117" s="24" t="n">
        <f aca="false">IF(Clean!N117="",1,0)</f>
        <v>0</v>
      </c>
      <c r="O117" s="24" t="n">
        <f aca="false">IF(Clean!O117="",1,0)</f>
        <v>0</v>
      </c>
      <c r="P117" s="24" t="n">
        <f aca="false">IF(Clean!P117="",1,0)</f>
        <v>0</v>
      </c>
      <c r="Q117" s="24" t="n">
        <f aca="false">IF(Clean!Q117="",1,0)</f>
        <v>0</v>
      </c>
      <c r="R117" s="24" t="n">
        <f aca="false">IF(Clean!R117="",1,0)</f>
        <v>0</v>
      </c>
      <c r="S117" s="24" t="n">
        <f aca="false">IF(Clean!S117="",1,0)</f>
        <v>0</v>
      </c>
      <c r="T117" s="24" t="n">
        <f aca="false">IF(Clean!T117="",1,0)</f>
        <v>0</v>
      </c>
      <c r="U117" s="24" t="n">
        <f aca="false">IF(Clean!U117="",1,0)</f>
        <v>0</v>
      </c>
      <c r="V117" s="24" t="n">
        <f aca="false">IF(Clean!V117="",1,0)</f>
        <v>0</v>
      </c>
      <c r="W117" s="25" t="n">
        <f aca="false">SUM(B117:V117)</f>
        <v>0</v>
      </c>
      <c r="X117" s="2" t="str">
        <f aca="false">IF(W117=0,"Complete","Incomplete")</f>
        <v>Complete</v>
      </c>
      <c r="Y117" s="26" t="n">
        <f aca="false">W117/21</f>
        <v>0</v>
      </c>
      <c r="Z117" s="2" t="str">
        <f aca="false">IF(W117=21,"Ghost record",IF(W117&gt;=11,"Mostly empty",IF(W117=0,"Complete","Partial")))</f>
        <v>Complete</v>
      </c>
    </row>
    <row r="118" customFormat="false" ht="15" hidden="false" customHeight="false" outlineLevel="0" collapsed="false">
      <c r="A118" s="2" t="str">
        <f aca="false">Clean!A118</f>
        <v>CL00117</v>
      </c>
      <c r="B118" s="24" t="n">
        <f aca="false">IF(Clean!B118="",1,0)</f>
        <v>0</v>
      </c>
      <c r="C118" s="24" t="n">
        <f aca="false">IF(Clean!C118="",1,0)</f>
        <v>0</v>
      </c>
      <c r="D118" s="24" t="n">
        <f aca="false">IF(Clean!D118="",1,0)</f>
        <v>0</v>
      </c>
      <c r="E118" s="24" t="n">
        <f aca="false">IF(Clean!E118="",1,0)</f>
        <v>0</v>
      </c>
      <c r="F118" s="24" t="n">
        <f aca="false">IF(Clean!F118="",1,0)</f>
        <v>0</v>
      </c>
      <c r="G118" s="24" t="n">
        <f aca="false">IF(Clean!G118="",1,0)</f>
        <v>0</v>
      </c>
      <c r="H118" s="24" t="n">
        <f aca="false">IF(Clean!H118="",1,0)</f>
        <v>0</v>
      </c>
      <c r="I118" s="24" t="n">
        <f aca="false">IF(Clean!I118="",1,0)</f>
        <v>0</v>
      </c>
      <c r="J118" s="24" t="n">
        <f aca="false">IF(Clean!J118="",1,0)</f>
        <v>0</v>
      </c>
      <c r="K118" s="24" t="n">
        <f aca="false">IF(Clean!K118="",1,0)</f>
        <v>1</v>
      </c>
      <c r="L118" s="24" t="n">
        <f aca="false">IF(Clean!L118="",1,0)</f>
        <v>0</v>
      </c>
      <c r="M118" s="24" t="n">
        <f aca="false">IF(Clean!M118="",1,0)</f>
        <v>1</v>
      </c>
      <c r="N118" s="24" t="n">
        <f aca="false">IF(Clean!N118="",1,0)</f>
        <v>0</v>
      </c>
      <c r="O118" s="24" t="n">
        <f aca="false">IF(Clean!O118="",1,0)</f>
        <v>0</v>
      </c>
      <c r="P118" s="24" t="n">
        <f aca="false">IF(Clean!P118="",1,0)</f>
        <v>0</v>
      </c>
      <c r="Q118" s="24" t="n">
        <f aca="false">IF(Clean!Q118="",1,0)</f>
        <v>0</v>
      </c>
      <c r="R118" s="24" t="n">
        <f aca="false">IF(Clean!R118="",1,0)</f>
        <v>0</v>
      </c>
      <c r="S118" s="24" t="n">
        <f aca="false">IF(Clean!S118="",1,0)</f>
        <v>1</v>
      </c>
      <c r="T118" s="24" t="n">
        <f aca="false">IF(Clean!T118="",1,0)</f>
        <v>1</v>
      </c>
      <c r="U118" s="24" t="n">
        <f aca="false">IF(Clean!U118="",1,0)</f>
        <v>0</v>
      </c>
      <c r="V118" s="24" t="n">
        <f aca="false">IF(Clean!V118="",1,0)</f>
        <v>1</v>
      </c>
      <c r="W118" s="25" t="n">
        <f aca="false">SUM(B118:V118)</f>
        <v>5</v>
      </c>
      <c r="X118" s="2" t="str">
        <f aca="false">IF(W118=0,"Complete","Incomplete")</f>
        <v>Incomplete</v>
      </c>
      <c r="Y118" s="26" t="n">
        <f aca="false">W118/21</f>
        <v>0.238095238095238</v>
      </c>
      <c r="Z118" s="2" t="str">
        <f aca="false">IF(W118=21,"Ghost record",IF(W118&gt;=11,"Mostly empty",IF(W118=0,"Complete","Partial")))</f>
        <v>Partial</v>
      </c>
    </row>
    <row r="119" customFormat="false" ht="15" hidden="false" customHeight="false" outlineLevel="0" collapsed="false">
      <c r="A119" s="2" t="str">
        <f aca="false">Clean!A119</f>
        <v>CL00118</v>
      </c>
      <c r="B119" s="24" t="n">
        <f aca="false">IF(Clean!B119="",1,0)</f>
        <v>0</v>
      </c>
      <c r="C119" s="24" t="n">
        <f aca="false">IF(Clean!C119="",1,0)</f>
        <v>0</v>
      </c>
      <c r="D119" s="24" t="n">
        <f aca="false">IF(Clean!D119="",1,0)</f>
        <v>0</v>
      </c>
      <c r="E119" s="24" t="n">
        <f aca="false">IF(Clean!E119="",1,0)</f>
        <v>0</v>
      </c>
      <c r="F119" s="24" t="n">
        <f aca="false">IF(Clean!F119="",1,0)</f>
        <v>0</v>
      </c>
      <c r="G119" s="24" t="n">
        <f aca="false">IF(Clean!G119="",1,0)</f>
        <v>1</v>
      </c>
      <c r="H119" s="24" t="n">
        <f aca="false">IF(Clean!H119="",1,0)</f>
        <v>0</v>
      </c>
      <c r="I119" s="24" t="n">
        <f aca="false">IF(Clean!I119="",1,0)</f>
        <v>0</v>
      </c>
      <c r="J119" s="24" t="n">
        <f aca="false">IF(Clean!J119="",1,0)</f>
        <v>0</v>
      </c>
      <c r="K119" s="24" t="n">
        <f aca="false">IF(Clean!K119="",1,0)</f>
        <v>0</v>
      </c>
      <c r="L119" s="24" t="n">
        <f aca="false">IF(Clean!L119="",1,0)</f>
        <v>0</v>
      </c>
      <c r="M119" s="24" t="n">
        <f aca="false">IF(Clean!M119="",1,0)</f>
        <v>0</v>
      </c>
      <c r="N119" s="24" t="n">
        <f aca="false">IF(Clean!N119="",1,0)</f>
        <v>0</v>
      </c>
      <c r="O119" s="24" t="n">
        <f aca="false">IF(Clean!O119="",1,0)</f>
        <v>0</v>
      </c>
      <c r="P119" s="24" t="n">
        <f aca="false">IF(Clean!P119="",1,0)</f>
        <v>0</v>
      </c>
      <c r="Q119" s="24" t="n">
        <f aca="false">IF(Clean!Q119="",1,0)</f>
        <v>0</v>
      </c>
      <c r="R119" s="24" t="n">
        <f aca="false">IF(Clean!R119="",1,0)</f>
        <v>0</v>
      </c>
      <c r="S119" s="24" t="n">
        <f aca="false">IF(Clean!S119="",1,0)</f>
        <v>1</v>
      </c>
      <c r="T119" s="24" t="n">
        <f aca="false">IF(Clean!T119="",1,0)</f>
        <v>1</v>
      </c>
      <c r="U119" s="24" t="n">
        <f aca="false">IF(Clean!U119="",1,0)</f>
        <v>0</v>
      </c>
      <c r="V119" s="24" t="n">
        <f aca="false">IF(Clean!V119="",1,0)</f>
        <v>0</v>
      </c>
      <c r="W119" s="25" t="n">
        <f aca="false">SUM(B119:V119)</f>
        <v>3</v>
      </c>
      <c r="X119" s="2" t="str">
        <f aca="false">IF(W119=0,"Complete","Incomplete")</f>
        <v>Incomplete</v>
      </c>
      <c r="Y119" s="26" t="n">
        <f aca="false">W119/21</f>
        <v>0.142857142857143</v>
      </c>
      <c r="Z119" s="2" t="str">
        <f aca="false">IF(W119=21,"Ghost record",IF(W119&gt;=11,"Mostly empty",IF(W119=0,"Complete","Partial")))</f>
        <v>Partial</v>
      </c>
    </row>
    <row r="120" customFormat="false" ht="15" hidden="false" customHeight="false" outlineLevel="0" collapsed="false">
      <c r="A120" s="2" t="str">
        <f aca="false">Clean!A120</f>
        <v>CL00119</v>
      </c>
      <c r="B120" s="24" t="n">
        <f aca="false">IF(Clean!B120="",1,0)</f>
        <v>0</v>
      </c>
      <c r="C120" s="24" t="n">
        <f aca="false">IF(Clean!C120="",1,0)</f>
        <v>0</v>
      </c>
      <c r="D120" s="24" t="n">
        <f aca="false">IF(Clean!D120="",1,0)</f>
        <v>0</v>
      </c>
      <c r="E120" s="24" t="n">
        <f aca="false">IF(Clean!E120="",1,0)</f>
        <v>0</v>
      </c>
      <c r="F120" s="24" t="n">
        <f aca="false">IF(Clean!F120="",1,0)</f>
        <v>0</v>
      </c>
      <c r="G120" s="24" t="n">
        <f aca="false">IF(Clean!G120="",1,0)</f>
        <v>0</v>
      </c>
      <c r="H120" s="24" t="n">
        <f aca="false">IF(Clean!H120="",1,0)</f>
        <v>0</v>
      </c>
      <c r="I120" s="24" t="n">
        <f aca="false">IF(Clean!I120="",1,0)</f>
        <v>0</v>
      </c>
      <c r="J120" s="24" t="n">
        <f aca="false">IF(Clean!J120="",1,0)</f>
        <v>0</v>
      </c>
      <c r="K120" s="24" t="n">
        <f aca="false">IF(Clean!K120="",1,0)</f>
        <v>0</v>
      </c>
      <c r="L120" s="24" t="n">
        <f aca="false">IF(Clean!L120="",1,0)</f>
        <v>0</v>
      </c>
      <c r="M120" s="24" t="n">
        <f aca="false">IF(Clean!M120="",1,0)</f>
        <v>0</v>
      </c>
      <c r="N120" s="24" t="n">
        <f aca="false">IF(Clean!N120="",1,0)</f>
        <v>0</v>
      </c>
      <c r="O120" s="24" t="n">
        <f aca="false">IF(Clean!O120="",1,0)</f>
        <v>0</v>
      </c>
      <c r="P120" s="24" t="n">
        <f aca="false">IF(Clean!P120="",1,0)</f>
        <v>0</v>
      </c>
      <c r="Q120" s="24" t="n">
        <f aca="false">IF(Clean!Q120="",1,0)</f>
        <v>0</v>
      </c>
      <c r="R120" s="24" t="n">
        <f aca="false">IF(Clean!R120="",1,0)</f>
        <v>0</v>
      </c>
      <c r="S120" s="24" t="n">
        <f aca="false">IF(Clean!S120="",1,0)</f>
        <v>0</v>
      </c>
      <c r="T120" s="24" t="n">
        <f aca="false">IF(Clean!T120="",1,0)</f>
        <v>0</v>
      </c>
      <c r="U120" s="24" t="n">
        <f aca="false">IF(Clean!U120="",1,0)</f>
        <v>0</v>
      </c>
      <c r="V120" s="24" t="n">
        <f aca="false">IF(Clean!V120="",1,0)</f>
        <v>0</v>
      </c>
      <c r="W120" s="25" t="n">
        <f aca="false">SUM(B120:V120)</f>
        <v>0</v>
      </c>
      <c r="X120" s="2" t="str">
        <f aca="false">IF(W120=0,"Complete","Incomplete")</f>
        <v>Complete</v>
      </c>
      <c r="Y120" s="26" t="n">
        <f aca="false">W120/21</f>
        <v>0</v>
      </c>
      <c r="Z120" s="2" t="str">
        <f aca="false">IF(W120=21,"Ghost record",IF(W120&gt;=11,"Mostly empty",IF(W120=0,"Complete","Partial")))</f>
        <v>Complete</v>
      </c>
    </row>
    <row r="121" customFormat="false" ht="15" hidden="false" customHeight="false" outlineLevel="0" collapsed="false">
      <c r="A121" s="2" t="str">
        <f aca="false">Clean!A121</f>
        <v>CL00120</v>
      </c>
      <c r="B121" s="24" t="n">
        <f aca="false">IF(Clean!B121="",1,0)</f>
        <v>0</v>
      </c>
      <c r="C121" s="24" t="n">
        <f aca="false">IF(Clean!C121="",1,0)</f>
        <v>0</v>
      </c>
      <c r="D121" s="24" t="n">
        <f aca="false">IF(Clean!D121="",1,0)</f>
        <v>0</v>
      </c>
      <c r="E121" s="24" t="n">
        <f aca="false">IF(Clean!E121="",1,0)</f>
        <v>0</v>
      </c>
      <c r="F121" s="24" t="n">
        <f aca="false">IF(Clean!F121="",1,0)</f>
        <v>0</v>
      </c>
      <c r="G121" s="24" t="n">
        <f aca="false">IF(Clean!G121="",1,0)</f>
        <v>0</v>
      </c>
      <c r="H121" s="24" t="n">
        <f aca="false">IF(Clean!H121="",1,0)</f>
        <v>0</v>
      </c>
      <c r="I121" s="24" t="n">
        <f aca="false">IF(Clean!I121="",1,0)</f>
        <v>0</v>
      </c>
      <c r="J121" s="24" t="n">
        <f aca="false">IF(Clean!J121="",1,0)</f>
        <v>0</v>
      </c>
      <c r="K121" s="24" t="n">
        <f aca="false">IF(Clean!K121="",1,0)</f>
        <v>0</v>
      </c>
      <c r="L121" s="24" t="n">
        <f aca="false">IF(Clean!L121="",1,0)</f>
        <v>0</v>
      </c>
      <c r="M121" s="24" t="n">
        <f aca="false">IF(Clean!M121="",1,0)</f>
        <v>0</v>
      </c>
      <c r="N121" s="24" t="n">
        <f aca="false">IF(Clean!N121="",1,0)</f>
        <v>0</v>
      </c>
      <c r="O121" s="24" t="n">
        <f aca="false">IF(Clean!O121="",1,0)</f>
        <v>0</v>
      </c>
      <c r="P121" s="24" t="n">
        <f aca="false">IF(Clean!P121="",1,0)</f>
        <v>0</v>
      </c>
      <c r="Q121" s="24" t="n">
        <f aca="false">IF(Clean!Q121="",1,0)</f>
        <v>0</v>
      </c>
      <c r="R121" s="24" t="n">
        <f aca="false">IF(Clean!R121="",1,0)</f>
        <v>0</v>
      </c>
      <c r="S121" s="24" t="n">
        <f aca="false">IF(Clean!S121="",1,0)</f>
        <v>1</v>
      </c>
      <c r="T121" s="24" t="n">
        <f aca="false">IF(Clean!T121="",1,0)</f>
        <v>1</v>
      </c>
      <c r="U121" s="24" t="n">
        <f aca="false">IF(Clean!U121="",1,0)</f>
        <v>0</v>
      </c>
      <c r="V121" s="24" t="n">
        <f aca="false">IF(Clean!V121="",1,0)</f>
        <v>0</v>
      </c>
      <c r="W121" s="25" t="n">
        <f aca="false">SUM(B121:V121)</f>
        <v>2</v>
      </c>
      <c r="X121" s="2" t="str">
        <f aca="false">IF(W121=0,"Complete","Incomplete")</f>
        <v>Incomplete</v>
      </c>
      <c r="Y121" s="26" t="n">
        <f aca="false">W121/21</f>
        <v>0.0952380952380952</v>
      </c>
      <c r="Z121" s="2" t="str">
        <f aca="false">IF(W121=21,"Ghost record",IF(W121&gt;=11,"Mostly empty",IF(W121=0,"Complete","Partial")))</f>
        <v>Partial</v>
      </c>
    </row>
    <row r="122" customFormat="false" ht="15" hidden="false" customHeight="false" outlineLevel="0" collapsed="false">
      <c r="A122" s="2" t="str">
        <f aca="false">Clean!A122</f>
        <v>CL00121</v>
      </c>
      <c r="B122" s="24" t="n">
        <f aca="false">IF(Clean!B122="",1,0)</f>
        <v>0</v>
      </c>
      <c r="C122" s="24" t="n">
        <f aca="false">IF(Clean!C122="",1,0)</f>
        <v>0</v>
      </c>
      <c r="D122" s="24" t="n">
        <f aca="false">IF(Clean!D122="",1,0)</f>
        <v>0</v>
      </c>
      <c r="E122" s="24" t="n">
        <f aca="false">IF(Clean!E122="",1,0)</f>
        <v>0</v>
      </c>
      <c r="F122" s="24" t="n">
        <f aca="false">IF(Clean!F122="",1,0)</f>
        <v>0</v>
      </c>
      <c r="G122" s="24" t="n">
        <f aca="false">IF(Clean!G122="",1,0)</f>
        <v>0</v>
      </c>
      <c r="H122" s="24" t="n">
        <f aca="false">IF(Clean!H122="",1,0)</f>
        <v>0</v>
      </c>
      <c r="I122" s="24" t="n">
        <f aca="false">IF(Clean!I122="",1,0)</f>
        <v>0</v>
      </c>
      <c r="J122" s="24" t="n">
        <f aca="false">IF(Clean!J122="",1,0)</f>
        <v>0</v>
      </c>
      <c r="K122" s="24" t="n">
        <f aca="false">IF(Clean!K122="",1,0)</f>
        <v>0</v>
      </c>
      <c r="L122" s="24" t="n">
        <f aca="false">IF(Clean!L122="",1,0)</f>
        <v>0</v>
      </c>
      <c r="M122" s="24" t="n">
        <f aca="false">IF(Clean!M122="",1,0)</f>
        <v>0</v>
      </c>
      <c r="N122" s="24" t="n">
        <f aca="false">IF(Clean!N122="",1,0)</f>
        <v>0</v>
      </c>
      <c r="O122" s="24" t="n">
        <f aca="false">IF(Clean!O122="",1,0)</f>
        <v>0</v>
      </c>
      <c r="P122" s="24" t="n">
        <f aca="false">IF(Clean!P122="",1,0)</f>
        <v>0</v>
      </c>
      <c r="Q122" s="24" t="n">
        <f aca="false">IF(Clean!Q122="",1,0)</f>
        <v>0</v>
      </c>
      <c r="R122" s="24" t="n">
        <f aca="false">IF(Clean!R122="",1,0)</f>
        <v>0</v>
      </c>
      <c r="S122" s="24" t="n">
        <f aca="false">IF(Clean!S122="",1,0)</f>
        <v>1</v>
      </c>
      <c r="T122" s="24" t="n">
        <f aca="false">IF(Clean!T122="",1,0)</f>
        <v>1</v>
      </c>
      <c r="U122" s="24" t="n">
        <f aca="false">IF(Clean!U122="",1,0)</f>
        <v>0</v>
      </c>
      <c r="V122" s="24" t="n">
        <f aca="false">IF(Clean!V122="",1,0)</f>
        <v>0</v>
      </c>
      <c r="W122" s="25" t="n">
        <f aca="false">SUM(B122:V122)</f>
        <v>2</v>
      </c>
      <c r="X122" s="2" t="str">
        <f aca="false">IF(W122=0,"Complete","Incomplete")</f>
        <v>Incomplete</v>
      </c>
      <c r="Y122" s="26" t="n">
        <f aca="false">W122/21</f>
        <v>0.0952380952380952</v>
      </c>
      <c r="Z122" s="2" t="str">
        <f aca="false">IF(W122=21,"Ghost record",IF(W122&gt;=11,"Mostly empty",IF(W122=0,"Complete","Partial")))</f>
        <v>Partial</v>
      </c>
    </row>
    <row r="123" customFormat="false" ht="15" hidden="false" customHeight="false" outlineLevel="0" collapsed="false">
      <c r="A123" s="2" t="str">
        <f aca="false">Clean!A123</f>
        <v>CL00122</v>
      </c>
      <c r="B123" s="24" t="n">
        <f aca="false">IF(Clean!B123="",1,0)</f>
        <v>0</v>
      </c>
      <c r="C123" s="24" t="n">
        <f aca="false">IF(Clean!C123="",1,0)</f>
        <v>0</v>
      </c>
      <c r="D123" s="24" t="n">
        <f aca="false">IF(Clean!D123="",1,0)</f>
        <v>0</v>
      </c>
      <c r="E123" s="24" t="n">
        <f aca="false">IF(Clean!E123="",1,0)</f>
        <v>0</v>
      </c>
      <c r="F123" s="24" t="n">
        <f aca="false">IF(Clean!F123="",1,0)</f>
        <v>0</v>
      </c>
      <c r="G123" s="24" t="n">
        <f aca="false">IF(Clean!G123="",1,0)</f>
        <v>0</v>
      </c>
      <c r="H123" s="24" t="n">
        <f aca="false">IF(Clean!H123="",1,0)</f>
        <v>0</v>
      </c>
      <c r="I123" s="24" t="n">
        <f aca="false">IF(Clean!I123="",1,0)</f>
        <v>0</v>
      </c>
      <c r="J123" s="24" t="n">
        <f aca="false">IF(Clean!J123="",1,0)</f>
        <v>0</v>
      </c>
      <c r="K123" s="24" t="n">
        <f aca="false">IF(Clean!K123="",1,0)</f>
        <v>0</v>
      </c>
      <c r="L123" s="24" t="n">
        <f aca="false">IF(Clean!L123="",1,0)</f>
        <v>0</v>
      </c>
      <c r="M123" s="24" t="n">
        <f aca="false">IF(Clean!M123="",1,0)</f>
        <v>0</v>
      </c>
      <c r="N123" s="24" t="n">
        <f aca="false">IF(Clean!N123="",1,0)</f>
        <v>0</v>
      </c>
      <c r="O123" s="24" t="n">
        <f aca="false">IF(Clean!O123="",1,0)</f>
        <v>0</v>
      </c>
      <c r="P123" s="24" t="n">
        <f aca="false">IF(Clean!P123="",1,0)</f>
        <v>0</v>
      </c>
      <c r="Q123" s="24" t="n">
        <f aca="false">IF(Clean!Q123="",1,0)</f>
        <v>0</v>
      </c>
      <c r="R123" s="24" t="n">
        <f aca="false">IF(Clean!R123="",1,0)</f>
        <v>0</v>
      </c>
      <c r="S123" s="24" t="n">
        <f aca="false">IF(Clean!S123="",1,0)</f>
        <v>0</v>
      </c>
      <c r="T123" s="24" t="n">
        <f aca="false">IF(Clean!T123="",1,0)</f>
        <v>0</v>
      </c>
      <c r="U123" s="24" t="n">
        <f aca="false">IF(Clean!U123="",1,0)</f>
        <v>1</v>
      </c>
      <c r="V123" s="24" t="n">
        <f aca="false">IF(Clean!V123="",1,0)</f>
        <v>0</v>
      </c>
      <c r="W123" s="25" t="n">
        <f aca="false">SUM(B123:V123)</f>
        <v>1</v>
      </c>
      <c r="X123" s="2" t="str">
        <f aca="false">IF(W123=0,"Complete","Incomplete")</f>
        <v>Incomplete</v>
      </c>
      <c r="Y123" s="26" t="n">
        <f aca="false">W123/21</f>
        <v>0.0476190476190476</v>
      </c>
      <c r="Z123" s="2" t="str">
        <f aca="false">IF(W123=21,"Ghost record",IF(W123&gt;=11,"Mostly empty",IF(W123=0,"Complete","Partial")))</f>
        <v>Partial</v>
      </c>
    </row>
    <row r="124" customFormat="false" ht="15" hidden="false" customHeight="false" outlineLevel="0" collapsed="false">
      <c r="A124" s="2" t="str">
        <f aca="false">Clean!A124</f>
        <v>CL00123</v>
      </c>
      <c r="B124" s="24" t="n">
        <f aca="false">IF(Clean!B124="",1,0)</f>
        <v>0</v>
      </c>
      <c r="C124" s="24" t="n">
        <f aca="false">IF(Clean!C124="",1,0)</f>
        <v>0</v>
      </c>
      <c r="D124" s="24" t="n">
        <f aca="false">IF(Clean!D124="",1,0)</f>
        <v>0</v>
      </c>
      <c r="E124" s="24" t="n">
        <f aca="false">IF(Clean!E124="",1,0)</f>
        <v>0</v>
      </c>
      <c r="F124" s="24" t="n">
        <f aca="false">IF(Clean!F124="",1,0)</f>
        <v>0</v>
      </c>
      <c r="G124" s="24" t="n">
        <f aca="false">IF(Clean!G124="",1,0)</f>
        <v>0</v>
      </c>
      <c r="H124" s="24" t="n">
        <f aca="false">IF(Clean!H124="",1,0)</f>
        <v>0</v>
      </c>
      <c r="I124" s="24" t="n">
        <f aca="false">IF(Clean!I124="",1,0)</f>
        <v>0</v>
      </c>
      <c r="J124" s="24" t="n">
        <f aca="false">IF(Clean!J124="",1,0)</f>
        <v>0</v>
      </c>
      <c r="K124" s="24" t="n">
        <f aca="false">IF(Clean!K124="",1,0)</f>
        <v>1</v>
      </c>
      <c r="L124" s="24" t="n">
        <f aca="false">IF(Clean!L124="",1,0)</f>
        <v>0</v>
      </c>
      <c r="M124" s="24" t="n">
        <f aca="false">IF(Clean!M124="",1,0)</f>
        <v>0</v>
      </c>
      <c r="N124" s="24" t="n">
        <f aca="false">IF(Clean!N124="",1,0)</f>
        <v>0</v>
      </c>
      <c r="O124" s="24" t="n">
        <f aca="false">IF(Clean!O124="",1,0)</f>
        <v>0</v>
      </c>
      <c r="P124" s="24" t="n">
        <f aca="false">IF(Clean!P124="",1,0)</f>
        <v>0</v>
      </c>
      <c r="Q124" s="24" t="n">
        <f aca="false">IF(Clean!Q124="",1,0)</f>
        <v>0</v>
      </c>
      <c r="R124" s="24" t="n">
        <f aca="false">IF(Clean!R124="",1,0)</f>
        <v>0</v>
      </c>
      <c r="S124" s="24" t="n">
        <f aca="false">IF(Clean!S124="",1,0)</f>
        <v>0</v>
      </c>
      <c r="T124" s="24" t="n">
        <f aca="false">IF(Clean!T124="",1,0)</f>
        <v>0</v>
      </c>
      <c r="U124" s="24" t="n">
        <f aca="false">IF(Clean!U124="",1,0)</f>
        <v>0</v>
      </c>
      <c r="V124" s="24" t="n">
        <f aca="false">IF(Clean!V124="",1,0)</f>
        <v>0</v>
      </c>
      <c r="W124" s="25" t="n">
        <f aca="false">SUM(B124:V124)</f>
        <v>1</v>
      </c>
      <c r="X124" s="2" t="str">
        <f aca="false">IF(W124=0,"Complete","Incomplete")</f>
        <v>Incomplete</v>
      </c>
      <c r="Y124" s="26" t="n">
        <f aca="false">W124/21</f>
        <v>0.0476190476190476</v>
      </c>
      <c r="Z124" s="2" t="str">
        <f aca="false">IF(W124=21,"Ghost record",IF(W124&gt;=11,"Mostly empty",IF(W124=0,"Complete","Partial")))</f>
        <v>Partial</v>
      </c>
    </row>
    <row r="125" customFormat="false" ht="15" hidden="false" customHeight="false" outlineLevel="0" collapsed="false">
      <c r="A125" s="2" t="str">
        <f aca="false">Clean!A125</f>
        <v>CL00124</v>
      </c>
      <c r="B125" s="24" t="n">
        <f aca="false">IF(Clean!B125="",1,0)</f>
        <v>0</v>
      </c>
      <c r="C125" s="24" t="n">
        <f aca="false">IF(Clean!C125="",1,0)</f>
        <v>0</v>
      </c>
      <c r="D125" s="24" t="n">
        <f aca="false">IF(Clean!D125="",1,0)</f>
        <v>0</v>
      </c>
      <c r="E125" s="24" t="n">
        <f aca="false">IF(Clean!E125="",1,0)</f>
        <v>0</v>
      </c>
      <c r="F125" s="24" t="n">
        <f aca="false">IF(Clean!F125="",1,0)</f>
        <v>0</v>
      </c>
      <c r="G125" s="24" t="n">
        <f aca="false">IF(Clean!G125="",1,0)</f>
        <v>0</v>
      </c>
      <c r="H125" s="24" t="n">
        <f aca="false">IF(Clean!H125="",1,0)</f>
        <v>0</v>
      </c>
      <c r="I125" s="24" t="n">
        <f aca="false">IF(Clean!I125="",1,0)</f>
        <v>1</v>
      </c>
      <c r="J125" s="24" t="n">
        <f aca="false">IF(Clean!J125="",1,0)</f>
        <v>0</v>
      </c>
      <c r="K125" s="24" t="n">
        <f aca="false">IF(Clean!K125="",1,0)</f>
        <v>0</v>
      </c>
      <c r="L125" s="24" t="n">
        <f aca="false">IF(Clean!L125="",1,0)</f>
        <v>0</v>
      </c>
      <c r="M125" s="24" t="n">
        <f aca="false">IF(Clean!M125="",1,0)</f>
        <v>0</v>
      </c>
      <c r="N125" s="24" t="n">
        <f aca="false">IF(Clean!N125="",1,0)</f>
        <v>0</v>
      </c>
      <c r="O125" s="24" t="n">
        <f aca="false">IF(Clean!O125="",1,0)</f>
        <v>0</v>
      </c>
      <c r="P125" s="24" t="n">
        <f aca="false">IF(Clean!P125="",1,0)</f>
        <v>0</v>
      </c>
      <c r="Q125" s="24" t="n">
        <f aca="false">IF(Clean!Q125="",1,0)</f>
        <v>0</v>
      </c>
      <c r="R125" s="24" t="n">
        <f aca="false">IF(Clean!R125="",1,0)</f>
        <v>0</v>
      </c>
      <c r="S125" s="24" t="n">
        <f aca="false">IF(Clean!S125="",1,0)</f>
        <v>0</v>
      </c>
      <c r="T125" s="24" t="n">
        <f aca="false">IF(Clean!T125="",1,0)</f>
        <v>0</v>
      </c>
      <c r="U125" s="24" t="n">
        <f aca="false">IF(Clean!U125="",1,0)</f>
        <v>0</v>
      </c>
      <c r="V125" s="24" t="n">
        <f aca="false">IF(Clean!V125="",1,0)</f>
        <v>1</v>
      </c>
      <c r="W125" s="25" t="n">
        <f aca="false">SUM(B125:V125)</f>
        <v>2</v>
      </c>
      <c r="X125" s="2" t="str">
        <f aca="false">IF(W125=0,"Complete","Incomplete")</f>
        <v>Incomplete</v>
      </c>
      <c r="Y125" s="26" t="n">
        <f aca="false">W125/21</f>
        <v>0.0952380952380952</v>
      </c>
      <c r="Z125" s="2" t="str">
        <f aca="false">IF(W125=21,"Ghost record",IF(W125&gt;=11,"Mostly empty",IF(W125=0,"Complete","Partial")))</f>
        <v>Partial</v>
      </c>
    </row>
    <row r="126" customFormat="false" ht="15" hidden="false" customHeight="false" outlineLevel="0" collapsed="false">
      <c r="A126" s="2" t="str">
        <f aca="false">Clean!A126</f>
        <v>CL00125</v>
      </c>
      <c r="B126" s="24" t="n">
        <f aca="false">IF(Clean!B126="",1,0)</f>
        <v>0</v>
      </c>
      <c r="C126" s="24" t="n">
        <f aca="false">IF(Clean!C126="",1,0)</f>
        <v>0</v>
      </c>
      <c r="D126" s="24" t="n">
        <f aca="false">IF(Clean!D126="",1,0)</f>
        <v>0</v>
      </c>
      <c r="E126" s="24" t="n">
        <f aca="false">IF(Clean!E126="",1,0)</f>
        <v>0</v>
      </c>
      <c r="F126" s="24" t="n">
        <f aca="false">IF(Clean!F126="",1,0)</f>
        <v>0</v>
      </c>
      <c r="G126" s="24" t="n">
        <f aca="false">IF(Clean!G126="",1,0)</f>
        <v>0</v>
      </c>
      <c r="H126" s="24" t="n">
        <f aca="false">IF(Clean!H126="",1,0)</f>
        <v>0</v>
      </c>
      <c r="I126" s="24" t="n">
        <f aca="false">IF(Clean!I126="",1,0)</f>
        <v>0</v>
      </c>
      <c r="J126" s="24" t="n">
        <f aca="false">IF(Clean!J126="",1,0)</f>
        <v>0</v>
      </c>
      <c r="K126" s="24" t="n">
        <f aca="false">IF(Clean!K126="",1,0)</f>
        <v>0</v>
      </c>
      <c r="L126" s="24" t="n">
        <f aca="false">IF(Clean!L126="",1,0)</f>
        <v>0</v>
      </c>
      <c r="M126" s="24" t="n">
        <f aca="false">IF(Clean!M126="",1,0)</f>
        <v>0</v>
      </c>
      <c r="N126" s="24" t="n">
        <f aca="false">IF(Clean!N126="",1,0)</f>
        <v>0</v>
      </c>
      <c r="O126" s="24" t="n">
        <f aca="false">IF(Clean!O126="",1,0)</f>
        <v>0</v>
      </c>
      <c r="P126" s="24" t="n">
        <f aca="false">IF(Clean!P126="",1,0)</f>
        <v>0</v>
      </c>
      <c r="Q126" s="24" t="n">
        <f aca="false">IF(Clean!Q126="",1,0)</f>
        <v>0</v>
      </c>
      <c r="R126" s="24" t="n">
        <f aca="false">IF(Clean!R126="",1,0)</f>
        <v>0</v>
      </c>
      <c r="S126" s="24" t="n">
        <f aca="false">IF(Clean!S126="",1,0)</f>
        <v>1</v>
      </c>
      <c r="T126" s="24" t="n">
        <f aca="false">IF(Clean!T126="",1,0)</f>
        <v>1</v>
      </c>
      <c r="U126" s="24" t="n">
        <f aca="false">IF(Clean!U126="",1,0)</f>
        <v>0</v>
      </c>
      <c r="V126" s="24" t="n">
        <f aca="false">IF(Clean!V126="",1,0)</f>
        <v>0</v>
      </c>
      <c r="W126" s="25" t="n">
        <f aca="false">SUM(B126:V126)</f>
        <v>2</v>
      </c>
      <c r="X126" s="2" t="str">
        <f aca="false">IF(W126=0,"Complete","Incomplete")</f>
        <v>Incomplete</v>
      </c>
      <c r="Y126" s="26" t="n">
        <f aca="false">W126/21</f>
        <v>0.0952380952380952</v>
      </c>
      <c r="Z126" s="2" t="str">
        <f aca="false">IF(W126=21,"Ghost record",IF(W126&gt;=11,"Mostly empty",IF(W126=0,"Complete","Partial")))</f>
        <v>Partial</v>
      </c>
    </row>
    <row r="127" customFormat="false" ht="15" hidden="false" customHeight="false" outlineLevel="0" collapsed="false">
      <c r="A127" s="2" t="str">
        <f aca="false">Clean!A127</f>
        <v>CL00126</v>
      </c>
      <c r="B127" s="24" t="n">
        <f aca="false">IF(Clean!B127="",1,0)</f>
        <v>0</v>
      </c>
      <c r="C127" s="24" t="n">
        <f aca="false">IF(Clean!C127="",1,0)</f>
        <v>0</v>
      </c>
      <c r="D127" s="24" t="n">
        <f aca="false">IF(Clean!D127="",1,0)</f>
        <v>0</v>
      </c>
      <c r="E127" s="24" t="n">
        <f aca="false">IF(Clean!E127="",1,0)</f>
        <v>0</v>
      </c>
      <c r="F127" s="24" t="n">
        <f aca="false">IF(Clean!F127="",1,0)</f>
        <v>0</v>
      </c>
      <c r="G127" s="24" t="n">
        <f aca="false">IF(Clean!G127="",1,0)</f>
        <v>0</v>
      </c>
      <c r="H127" s="24" t="n">
        <f aca="false">IF(Clean!H127="",1,0)</f>
        <v>0</v>
      </c>
      <c r="I127" s="24" t="n">
        <f aca="false">IF(Clean!I127="",1,0)</f>
        <v>0</v>
      </c>
      <c r="J127" s="24" t="n">
        <f aca="false">IF(Clean!J127="",1,0)</f>
        <v>0</v>
      </c>
      <c r="K127" s="24" t="n">
        <f aca="false">IF(Clean!K127="",1,0)</f>
        <v>0</v>
      </c>
      <c r="L127" s="24" t="n">
        <f aca="false">IF(Clean!L127="",1,0)</f>
        <v>0</v>
      </c>
      <c r="M127" s="24" t="n">
        <f aca="false">IF(Clean!M127="",1,0)</f>
        <v>0</v>
      </c>
      <c r="N127" s="24" t="n">
        <f aca="false">IF(Clean!N127="",1,0)</f>
        <v>0</v>
      </c>
      <c r="O127" s="24" t="n">
        <f aca="false">IF(Clean!O127="",1,0)</f>
        <v>0</v>
      </c>
      <c r="P127" s="24" t="n">
        <f aca="false">IF(Clean!P127="",1,0)</f>
        <v>0</v>
      </c>
      <c r="Q127" s="24" t="n">
        <f aca="false">IF(Clean!Q127="",1,0)</f>
        <v>0</v>
      </c>
      <c r="R127" s="24" t="n">
        <f aca="false">IF(Clean!R127="",1,0)</f>
        <v>0</v>
      </c>
      <c r="S127" s="24" t="n">
        <f aca="false">IF(Clean!S127="",1,0)</f>
        <v>1</v>
      </c>
      <c r="T127" s="24" t="n">
        <f aca="false">IF(Clean!T127="",1,0)</f>
        <v>1</v>
      </c>
      <c r="U127" s="24" t="n">
        <f aca="false">IF(Clean!U127="",1,0)</f>
        <v>0</v>
      </c>
      <c r="V127" s="24" t="n">
        <f aca="false">IF(Clean!V127="",1,0)</f>
        <v>0</v>
      </c>
      <c r="W127" s="25" t="n">
        <f aca="false">SUM(B127:V127)</f>
        <v>2</v>
      </c>
      <c r="X127" s="2" t="str">
        <f aca="false">IF(W127=0,"Complete","Incomplete")</f>
        <v>Incomplete</v>
      </c>
      <c r="Y127" s="26" t="n">
        <f aca="false">W127/21</f>
        <v>0.0952380952380952</v>
      </c>
      <c r="Z127" s="2" t="str">
        <f aca="false">IF(W127=21,"Ghost record",IF(W127&gt;=11,"Mostly empty",IF(W127=0,"Complete","Partial")))</f>
        <v>Partial</v>
      </c>
    </row>
    <row r="128" customFormat="false" ht="15" hidden="false" customHeight="false" outlineLevel="0" collapsed="false">
      <c r="A128" s="2" t="str">
        <f aca="false">Clean!A128</f>
        <v>CL00127</v>
      </c>
      <c r="B128" s="24" t="n">
        <f aca="false">IF(Clean!B128="",1,0)</f>
        <v>0</v>
      </c>
      <c r="C128" s="24" t="n">
        <f aca="false">IF(Clean!C128="",1,0)</f>
        <v>0</v>
      </c>
      <c r="D128" s="24" t="n">
        <f aca="false">IF(Clean!D128="",1,0)</f>
        <v>0</v>
      </c>
      <c r="E128" s="24" t="n">
        <f aca="false">IF(Clean!E128="",1,0)</f>
        <v>0</v>
      </c>
      <c r="F128" s="24" t="n">
        <f aca="false">IF(Clean!F128="",1,0)</f>
        <v>0</v>
      </c>
      <c r="G128" s="24" t="n">
        <f aca="false">IF(Clean!G128="",1,0)</f>
        <v>0</v>
      </c>
      <c r="H128" s="24" t="n">
        <f aca="false">IF(Clean!H128="",1,0)</f>
        <v>0</v>
      </c>
      <c r="I128" s="24" t="n">
        <f aca="false">IF(Clean!I128="",1,0)</f>
        <v>0</v>
      </c>
      <c r="J128" s="24" t="n">
        <f aca="false">IF(Clean!J128="",1,0)</f>
        <v>0</v>
      </c>
      <c r="K128" s="24" t="n">
        <f aca="false">IF(Clean!K128="",1,0)</f>
        <v>0</v>
      </c>
      <c r="L128" s="24" t="n">
        <f aca="false">IF(Clean!L128="",1,0)</f>
        <v>0</v>
      </c>
      <c r="M128" s="24" t="n">
        <f aca="false">IF(Clean!M128="",1,0)</f>
        <v>0</v>
      </c>
      <c r="N128" s="24" t="n">
        <f aca="false">IF(Clean!N128="",1,0)</f>
        <v>0</v>
      </c>
      <c r="O128" s="24" t="n">
        <f aca="false">IF(Clean!O128="",1,0)</f>
        <v>0</v>
      </c>
      <c r="P128" s="24" t="n">
        <f aca="false">IF(Clean!P128="",1,0)</f>
        <v>0</v>
      </c>
      <c r="Q128" s="24" t="n">
        <f aca="false">IF(Clean!Q128="",1,0)</f>
        <v>0</v>
      </c>
      <c r="R128" s="24" t="n">
        <f aca="false">IF(Clean!R128="",1,0)</f>
        <v>0</v>
      </c>
      <c r="S128" s="24" t="n">
        <f aca="false">IF(Clean!S128="",1,0)</f>
        <v>1</v>
      </c>
      <c r="T128" s="24" t="n">
        <f aca="false">IF(Clean!T128="",1,0)</f>
        <v>1</v>
      </c>
      <c r="U128" s="24" t="n">
        <f aca="false">IF(Clean!U128="",1,0)</f>
        <v>0</v>
      </c>
      <c r="V128" s="24" t="n">
        <f aca="false">IF(Clean!V128="",1,0)</f>
        <v>0</v>
      </c>
      <c r="W128" s="25" t="n">
        <f aca="false">SUM(B128:V128)</f>
        <v>2</v>
      </c>
      <c r="X128" s="2" t="str">
        <f aca="false">IF(W128=0,"Complete","Incomplete")</f>
        <v>Incomplete</v>
      </c>
      <c r="Y128" s="26" t="n">
        <f aca="false">W128/21</f>
        <v>0.0952380952380952</v>
      </c>
      <c r="Z128" s="2" t="str">
        <f aca="false">IF(W128=21,"Ghost record",IF(W128&gt;=11,"Mostly empty",IF(W128=0,"Complete","Partial")))</f>
        <v>Partial</v>
      </c>
    </row>
    <row r="129" customFormat="false" ht="15" hidden="false" customHeight="false" outlineLevel="0" collapsed="false">
      <c r="A129" s="2" t="str">
        <f aca="false">Clean!A129</f>
        <v>CL00128</v>
      </c>
      <c r="B129" s="24" t="n">
        <f aca="false">IF(Clean!B129="",1,0)</f>
        <v>0</v>
      </c>
      <c r="C129" s="24" t="n">
        <f aca="false">IF(Clean!C129="",1,0)</f>
        <v>0</v>
      </c>
      <c r="D129" s="24" t="n">
        <f aca="false">IF(Clean!D129="",1,0)</f>
        <v>0</v>
      </c>
      <c r="E129" s="24" t="n">
        <f aca="false">IF(Clean!E129="",1,0)</f>
        <v>0</v>
      </c>
      <c r="F129" s="24" t="n">
        <f aca="false">IF(Clean!F129="",1,0)</f>
        <v>0</v>
      </c>
      <c r="G129" s="24" t="n">
        <f aca="false">IF(Clean!G129="",1,0)</f>
        <v>0</v>
      </c>
      <c r="H129" s="24" t="n">
        <f aca="false">IF(Clean!H129="",1,0)</f>
        <v>0</v>
      </c>
      <c r="I129" s="24" t="n">
        <f aca="false">IF(Clean!I129="",1,0)</f>
        <v>0</v>
      </c>
      <c r="J129" s="24" t="n">
        <f aca="false">IF(Clean!J129="",1,0)</f>
        <v>1</v>
      </c>
      <c r="K129" s="24" t="n">
        <f aca="false">IF(Clean!K129="",1,0)</f>
        <v>0</v>
      </c>
      <c r="L129" s="24" t="n">
        <f aca="false">IF(Clean!L129="",1,0)</f>
        <v>0</v>
      </c>
      <c r="M129" s="24" t="n">
        <f aca="false">IF(Clean!M129="",1,0)</f>
        <v>0</v>
      </c>
      <c r="N129" s="24" t="n">
        <f aca="false">IF(Clean!N129="",1,0)</f>
        <v>0</v>
      </c>
      <c r="O129" s="24" t="n">
        <f aca="false">IF(Clean!O129="",1,0)</f>
        <v>0</v>
      </c>
      <c r="P129" s="24" t="n">
        <f aca="false">IF(Clean!P129="",1,0)</f>
        <v>0</v>
      </c>
      <c r="Q129" s="24" t="n">
        <f aca="false">IF(Clean!Q129="",1,0)</f>
        <v>0</v>
      </c>
      <c r="R129" s="24" t="n">
        <f aca="false">IF(Clean!R129="",1,0)</f>
        <v>0</v>
      </c>
      <c r="S129" s="24" t="n">
        <f aca="false">IF(Clean!S129="",1,0)</f>
        <v>0</v>
      </c>
      <c r="T129" s="24" t="n">
        <f aca="false">IF(Clean!T129="",1,0)</f>
        <v>0</v>
      </c>
      <c r="U129" s="24" t="n">
        <f aca="false">IF(Clean!U129="",1,0)</f>
        <v>0</v>
      </c>
      <c r="V129" s="24" t="n">
        <f aca="false">IF(Clean!V129="",1,0)</f>
        <v>0</v>
      </c>
      <c r="W129" s="25" t="n">
        <f aca="false">SUM(B129:V129)</f>
        <v>1</v>
      </c>
      <c r="X129" s="2" t="str">
        <f aca="false">IF(W129=0,"Complete","Incomplete")</f>
        <v>Incomplete</v>
      </c>
      <c r="Y129" s="26" t="n">
        <f aca="false">W129/21</f>
        <v>0.0476190476190476</v>
      </c>
      <c r="Z129" s="2" t="str">
        <f aca="false">IF(W129=21,"Ghost record",IF(W129&gt;=11,"Mostly empty",IF(W129=0,"Complete","Partial")))</f>
        <v>Partial</v>
      </c>
    </row>
    <row r="130" customFormat="false" ht="15" hidden="false" customHeight="false" outlineLevel="0" collapsed="false">
      <c r="A130" s="2" t="str">
        <f aca="false">Clean!A130</f>
        <v>CL00129</v>
      </c>
      <c r="B130" s="24" t="n">
        <f aca="false">IF(Clean!B130="",1,0)</f>
        <v>0</v>
      </c>
      <c r="C130" s="24" t="n">
        <f aca="false">IF(Clean!C130="",1,0)</f>
        <v>0</v>
      </c>
      <c r="D130" s="24" t="n">
        <f aca="false">IF(Clean!D130="",1,0)</f>
        <v>0</v>
      </c>
      <c r="E130" s="24" t="n">
        <f aca="false">IF(Clean!E130="",1,0)</f>
        <v>0</v>
      </c>
      <c r="F130" s="24" t="n">
        <f aca="false">IF(Clean!F130="",1,0)</f>
        <v>0</v>
      </c>
      <c r="G130" s="24" t="n">
        <f aca="false">IF(Clean!G130="",1,0)</f>
        <v>0</v>
      </c>
      <c r="H130" s="24" t="n">
        <f aca="false">IF(Clean!H130="",1,0)</f>
        <v>0</v>
      </c>
      <c r="I130" s="24" t="n">
        <f aca="false">IF(Clean!I130="",1,0)</f>
        <v>0</v>
      </c>
      <c r="J130" s="24" t="n">
        <f aca="false">IF(Clean!J130="",1,0)</f>
        <v>0</v>
      </c>
      <c r="K130" s="24" t="n">
        <f aca="false">IF(Clean!K130="",1,0)</f>
        <v>0</v>
      </c>
      <c r="L130" s="24" t="n">
        <f aca="false">IF(Clean!L130="",1,0)</f>
        <v>1</v>
      </c>
      <c r="M130" s="24" t="n">
        <f aca="false">IF(Clean!M130="",1,0)</f>
        <v>0</v>
      </c>
      <c r="N130" s="24" t="n">
        <f aca="false">IF(Clean!N130="",1,0)</f>
        <v>0</v>
      </c>
      <c r="O130" s="24" t="n">
        <f aca="false">IF(Clean!O130="",1,0)</f>
        <v>0</v>
      </c>
      <c r="P130" s="24" t="n">
        <f aca="false">IF(Clean!P130="",1,0)</f>
        <v>0</v>
      </c>
      <c r="Q130" s="24" t="n">
        <f aca="false">IF(Clean!Q130="",1,0)</f>
        <v>1</v>
      </c>
      <c r="R130" s="24" t="n">
        <f aca="false">IF(Clean!R130="",1,0)</f>
        <v>1</v>
      </c>
      <c r="S130" s="24" t="n">
        <f aca="false">IF(Clean!S130="",1,0)</f>
        <v>0</v>
      </c>
      <c r="T130" s="24" t="n">
        <f aca="false">IF(Clean!T130="",1,0)</f>
        <v>0</v>
      </c>
      <c r="U130" s="24" t="n">
        <f aca="false">IF(Clean!U130="",1,0)</f>
        <v>0</v>
      </c>
      <c r="V130" s="24" t="n">
        <f aca="false">IF(Clean!V130="",1,0)</f>
        <v>1</v>
      </c>
      <c r="W130" s="25" t="n">
        <f aca="false">SUM(B130:V130)</f>
        <v>4</v>
      </c>
      <c r="X130" s="2" t="str">
        <f aca="false">IF(W130=0,"Complete","Incomplete")</f>
        <v>Incomplete</v>
      </c>
      <c r="Y130" s="26" t="n">
        <f aca="false">W130/21</f>
        <v>0.19047619047619</v>
      </c>
      <c r="Z130" s="2" t="str">
        <f aca="false">IF(W130=21,"Ghost record",IF(W130&gt;=11,"Mostly empty",IF(W130=0,"Complete","Partial")))</f>
        <v>Partial</v>
      </c>
    </row>
    <row r="131" customFormat="false" ht="15" hidden="false" customHeight="false" outlineLevel="0" collapsed="false">
      <c r="A131" s="2" t="str">
        <f aca="false">Clean!A131</f>
        <v>CL00130</v>
      </c>
      <c r="B131" s="24" t="n">
        <f aca="false">IF(Clean!B131="",1,0)</f>
        <v>0</v>
      </c>
      <c r="C131" s="24" t="n">
        <f aca="false">IF(Clean!C131="",1,0)</f>
        <v>0</v>
      </c>
      <c r="D131" s="24" t="n">
        <f aca="false">IF(Clean!D131="",1,0)</f>
        <v>0</v>
      </c>
      <c r="E131" s="24" t="n">
        <f aca="false">IF(Clean!E131="",1,0)</f>
        <v>0</v>
      </c>
      <c r="F131" s="24" t="n">
        <f aca="false">IF(Clean!F131="",1,0)</f>
        <v>1</v>
      </c>
      <c r="G131" s="24" t="n">
        <f aca="false">IF(Clean!G131="",1,0)</f>
        <v>0</v>
      </c>
      <c r="H131" s="24" t="n">
        <f aca="false">IF(Clean!H131="",1,0)</f>
        <v>0</v>
      </c>
      <c r="I131" s="24" t="n">
        <f aca="false">IF(Clean!I131="",1,0)</f>
        <v>0</v>
      </c>
      <c r="J131" s="24" t="n">
        <f aca="false">IF(Clean!J131="",1,0)</f>
        <v>0</v>
      </c>
      <c r="K131" s="24" t="n">
        <f aca="false">IF(Clean!K131="",1,0)</f>
        <v>0</v>
      </c>
      <c r="L131" s="24" t="n">
        <f aca="false">IF(Clean!L131="",1,0)</f>
        <v>0</v>
      </c>
      <c r="M131" s="24" t="n">
        <f aca="false">IF(Clean!M131="",1,0)</f>
        <v>0</v>
      </c>
      <c r="N131" s="24" t="n">
        <f aca="false">IF(Clean!N131="",1,0)</f>
        <v>0</v>
      </c>
      <c r="O131" s="24" t="n">
        <f aca="false">IF(Clean!O131="",1,0)</f>
        <v>0</v>
      </c>
      <c r="P131" s="24" t="n">
        <f aca="false">IF(Clean!P131="",1,0)</f>
        <v>0</v>
      </c>
      <c r="Q131" s="24" t="n">
        <f aca="false">IF(Clean!Q131="",1,0)</f>
        <v>0</v>
      </c>
      <c r="R131" s="24" t="n">
        <f aca="false">IF(Clean!R131="",1,0)</f>
        <v>0</v>
      </c>
      <c r="S131" s="24" t="n">
        <f aca="false">IF(Clean!S131="",1,0)</f>
        <v>0</v>
      </c>
      <c r="T131" s="24" t="n">
        <f aca="false">IF(Clean!T131="",1,0)</f>
        <v>0</v>
      </c>
      <c r="U131" s="24" t="n">
        <f aca="false">IF(Clean!U131="",1,0)</f>
        <v>0</v>
      </c>
      <c r="V131" s="24" t="n">
        <f aca="false">IF(Clean!V131="",1,0)</f>
        <v>0</v>
      </c>
      <c r="W131" s="25" t="n">
        <f aca="false">SUM(B131:V131)</f>
        <v>1</v>
      </c>
      <c r="X131" s="2" t="str">
        <f aca="false">IF(W131=0,"Complete","Incomplete")</f>
        <v>Incomplete</v>
      </c>
      <c r="Y131" s="26" t="n">
        <f aca="false">W131/21</f>
        <v>0.0476190476190476</v>
      </c>
      <c r="Z131" s="2" t="str">
        <f aca="false">IF(W131=21,"Ghost record",IF(W131&gt;=11,"Mostly empty",IF(W131=0,"Complete","Partial")))</f>
        <v>Partial</v>
      </c>
    </row>
    <row r="132" customFormat="false" ht="15" hidden="false" customHeight="false" outlineLevel="0" collapsed="false">
      <c r="A132" s="2" t="str">
        <f aca="false">Clean!A132</f>
        <v>CL00131</v>
      </c>
      <c r="B132" s="24" t="n">
        <f aca="false">IF(Clean!B132="",1,0)</f>
        <v>0</v>
      </c>
      <c r="C132" s="24" t="n">
        <f aca="false">IF(Clean!C132="",1,0)</f>
        <v>0</v>
      </c>
      <c r="D132" s="24" t="n">
        <f aca="false">IF(Clean!D132="",1,0)</f>
        <v>0</v>
      </c>
      <c r="E132" s="24" t="n">
        <f aca="false">IF(Clean!E132="",1,0)</f>
        <v>0</v>
      </c>
      <c r="F132" s="24" t="n">
        <f aca="false">IF(Clean!F132="",1,0)</f>
        <v>0</v>
      </c>
      <c r="G132" s="24" t="n">
        <f aca="false">IF(Clean!G132="",1,0)</f>
        <v>0</v>
      </c>
      <c r="H132" s="24" t="n">
        <f aca="false">IF(Clean!H132="",1,0)</f>
        <v>0</v>
      </c>
      <c r="I132" s="24" t="n">
        <f aca="false">IF(Clean!I132="",1,0)</f>
        <v>0</v>
      </c>
      <c r="J132" s="24" t="n">
        <f aca="false">IF(Clean!J132="",1,0)</f>
        <v>0</v>
      </c>
      <c r="K132" s="24" t="n">
        <f aca="false">IF(Clean!K132="",1,0)</f>
        <v>0</v>
      </c>
      <c r="L132" s="24" t="n">
        <f aca="false">IF(Clean!L132="",1,0)</f>
        <v>0</v>
      </c>
      <c r="M132" s="24" t="n">
        <f aca="false">IF(Clean!M132="",1,0)</f>
        <v>0</v>
      </c>
      <c r="N132" s="24" t="n">
        <f aca="false">IF(Clean!N132="",1,0)</f>
        <v>0</v>
      </c>
      <c r="O132" s="24" t="n">
        <f aca="false">IF(Clean!O132="",1,0)</f>
        <v>0</v>
      </c>
      <c r="P132" s="24" t="n">
        <f aca="false">IF(Clean!P132="",1,0)</f>
        <v>0</v>
      </c>
      <c r="Q132" s="24" t="n">
        <f aca="false">IF(Clean!Q132="",1,0)</f>
        <v>0</v>
      </c>
      <c r="R132" s="24" t="n">
        <f aca="false">IF(Clean!R132="",1,0)</f>
        <v>0</v>
      </c>
      <c r="S132" s="24" t="n">
        <f aca="false">IF(Clean!S132="",1,0)</f>
        <v>0</v>
      </c>
      <c r="T132" s="24" t="n">
        <f aca="false">IF(Clean!T132="",1,0)</f>
        <v>0</v>
      </c>
      <c r="U132" s="24" t="n">
        <f aca="false">IF(Clean!U132="",1,0)</f>
        <v>0</v>
      </c>
      <c r="V132" s="24" t="n">
        <f aca="false">IF(Clean!V132="",1,0)</f>
        <v>0</v>
      </c>
      <c r="W132" s="25" t="n">
        <f aca="false">SUM(B132:V132)</f>
        <v>0</v>
      </c>
      <c r="X132" s="2" t="str">
        <f aca="false">IF(W132=0,"Complete","Incomplete")</f>
        <v>Complete</v>
      </c>
      <c r="Y132" s="26" t="n">
        <f aca="false">W132/21</f>
        <v>0</v>
      </c>
      <c r="Z132" s="2" t="str">
        <f aca="false">IF(W132=21,"Ghost record",IF(W132&gt;=11,"Mostly empty",IF(W132=0,"Complete","Partial")))</f>
        <v>Complete</v>
      </c>
    </row>
    <row r="133" customFormat="false" ht="15" hidden="false" customHeight="false" outlineLevel="0" collapsed="false">
      <c r="A133" s="2" t="str">
        <f aca="false">Clean!A133</f>
        <v>CL00132</v>
      </c>
      <c r="B133" s="24" t="n">
        <f aca="false">IF(Clean!B133="",1,0)</f>
        <v>0</v>
      </c>
      <c r="C133" s="24" t="n">
        <f aca="false">IF(Clean!C133="",1,0)</f>
        <v>0</v>
      </c>
      <c r="D133" s="24" t="n">
        <f aca="false">IF(Clean!D133="",1,0)</f>
        <v>0</v>
      </c>
      <c r="E133" s="24" t="n">
        <f aca="false">IF(Clean!E133="",1,0)</f>
        <v>0</v>
      </c>
      <c r="F133" s="24" t="n">
        <f aca="false">IF(Clean!F133="",1,0)</f>
        <v>0</v>
      </c>
      <c r="G133" s="24" t="n">
        <f aca="false">IF(Clean!G133="",1,0)</f>
        <v>0</v>
      </c>
      <c r="H133" s="24" t="n">
        <f aca="false">IF(Clean!H133="",1,0)</f>
        <v>0</v>
      </c>
      <c r="I133" s="24" t="n">
        <f aca="false">IF(Clean!I133="",1,0)</f>
        <v>0</v>
      </c>
      <c r="J133" s="24" t="n">
        <f aca="false">IF(Clean!J133="",1,0)</f>
        <v>0</v>
      </c>
      <c r="K133" s="24" t="n">
        <f aca="false">IF(Clean!K133="",1,0)</f>
        <v>0</v>
      </c>
      <c r="L133" s="24" t="n">
        <f aca="false">IF(Clean!L133="",1,0)</f>
        <v>0</v>
      </c>
      <c r="M133" s="24" t="n">
        <f aca="false">IF(Clean!M133="",1,0)</f>
        <v>0</v>
      </c>
      <c r="N133" s="24" t="n">
        <f aca="false">IF(Clean!N133="",1,0)</f>
        <v>0</v>
      </c>
      <c r="O133" s="24" t="n">
        <f aca="false">IF(Clean!O133="",1,0)</f>
        <v>0</v>
      </c>
      <c r="P133" s="24" t="n">
        <f aca="false">IF(Clean!P133="",1,0)</f>
        <v>0</v>
      </c>
      <c r="Q133" s="24" t="n">
        <f aca="false">IF(Clean!Q133="",1,0)</f>
        <v>0</v>
      </c>
      <c r="R133" s="24" t="n">
        <f aca="false">IF(Clean!R133="",1,0)</f>
        <v>0</v>
      </c>
      <c r="S133" s="24" t="n">
        <f aca="false">IF(Clean!S133="",1,0)</f>
        <v>0</v>
      </c>
      <c r="T133" s="24" t="n">
        <f aca="false">IF(Clean!T133="",1,0)</f>
        <v>0</v>
      </c>
      <c r="U133" s="24" t="n">
        <f aca="false">IF(Clean!U133="",1,0)</f>
        <v>0</v>
      </c>
      <c r="V133" s="24" t="n">
        <f aca="false">IF(Clean!V133="",1,0)</f>
        <v>1</v>
      </c>
      <c r="W133" s="25" t="n">
        <f aca="false">SUM(B133:V133)</f>
        <v>1</v>
      </c>
      <c r="X133" s="2" t="str">
        <f aca="false">IF(W133=0,"Complete","Incomplete")</f>
        <v>Incomplete</v>
      </c>
      <c r="Y133" s="26" t="n">
        <f aca="false">W133/21</f>
        <v>0.0476190476190476</v>
      </c>
      <c r="Z133" s="2" t="str">
        <f aca="false">IF(W133=21,"Ghost record",IF(W133&gt;=11,"Mostly empty",IF(W133=0,"Complete","Partial")))</f>
        <v>Partial</v>
      </c>
    </row>
    <row r="134" customFormat="false" ht="15" hidden="false" customHeight="false" outlineLevel="0" collapsed="false">
      <c r="A134" s="2" t="str">
        <f aca="false">Clean!A134</f>
        <v>CL00133</v>
      </c>
      <c r="B134" s="24" t="n">
        <f aca="false">IF(Clean!B134="",1,0)</f>
        <v>0</v>
      </c>
      <c r="C134" s="24" t="n">
        <f aca="false">IF(Clean!C134="",1,0)</f>
        <v>0</v>
      </c>
      <c r="D134" s="24" t="n">
        <f aca="false">IF(Clean!D134="",1,0)</f>
        <v>0</v>
      </c>
      <c r="E134" s="24" t="n">
        <f aca="false">IF(Clean!E134="",1,0)</f>
        <v>0</v>
      </c>
      <c r="F134" s="24" t="n">
        <f aca="false">IF(Clean!F134="",1,0)</f>
        <v>0</v>
      </c>
      <c r="G134" s="24" t="n">
        <f aca="false">IF(Clean!G134="",1,0)</f>
        <v>0</v>
      </c>
      <c r="H134" s="24" t="n">
        <f aca="false">IF(Clean!H134="",1,0)</f>
        <v>0</v>
      </c>
      <c r="I134" s="24" t="n">
        <f aca="false">IF(Clean!I134="",1,0)</f>
        <v>0</v>
      </c>
      <c r="J134" s="24" t="n">
        <f aca="false">IF(Clean!J134="",1,0)</f>
        <v>0</v>
      </c>
      <c r="K134" s="24" t="n">
        <f aca="false">IF(Clean!K134="",1,0)</f>
        <v>0</v>
      </c>
      <c r="L134" s="24" t="n">
        <f aca="false">IF(Clean!L134="",1,0)</f>
        <v>0</v>
      </c>
      <c r="M134" s="24" t="n">
        <f aca="false">IF(Clean!M134="",1,0)</f>
        <v>1</v>
      </c>
      <c r="N134" s="24" t="n">
        <f aca="false">IF(Clean!N134="",1,0)</f>
        <v>0</v>
      </c>
      <c r="O134" s="24" t="n">
        <f aca="false">IF(Clean!O134="",1,0)</f>
        <v>0</v>
      </c>
      <c r="P134" s="24" t="n">
        <f aca="false">IF(Clean!P134="",1,0)</f>
        <v>0</v>
      </c>
      <c r="Q134" s="24" t="n">
        <f aca="false">IF(Clean!Q134="",1,0)</f>
        <v>0</v>
      </c>
      <c r="R134" s="24" t="n">
        <f aca="false">IF(Clean!R134="",1,0)</f>
        <v>0</v>
      </c>
      <c r="S134" s="24" t="n">
        <f aca="false">IF(Clean!S134="",1,0)</f>
        <v>0</v>
      </c>
      <c r="T134" s="24" t="n">
        <f aca="false">IF(Clean!T134="",1,0)</f>
        <v>0</v>
      </c>
      <c r="U134" s="24" t="n">
        <f aca="false">IF(Clean!U134="",1,0)</f>
        <v>0</v>
      </c>
      <c r="V134" s="24" t="n">
        <f aca="false">IF(Clean!V134="",1,0)</f>
        <v>0</v>
      </c>
      <c r="W134" s="25" t="n">
        <f aca="false">SUM(B134:V134)</f>
        <v>1</v>
      </c>
      <c r="X134" s="2" t="str">
        <f aca="false">IF(W134=0,"Complete","Incomplete")</f>
        <v>Incomplete</v>
      </c>
      <c r="Y134" s="26" t="n">
        <f aca="false">W134/21</f>
        <v>0.0476190476190476</v>
      </c>
      <c r="Z134" s="2" t="str">
        <f aca="false">IF(W134=21,"Ghost record",IF(W134&gt;=11,"Mostly empty",IF(W134=0,"Complete","Partial")))</f>
        <v>Partial</v>
      </c>
    </row>
    <row r="135" customFormat="false" ht="15" hidden="false" customHeight="false" outlineLevel="0" collapsed="false">
      <c r="A135" s="2" t="str">
        <f aca="false">Clean!A135</f>
        <v>CL00134</v>
      </c>
      <c r="B135" s="24" t="n">
        <f aca="false">IF(Clean!B135="",1,0)</f>
        <v>0</v>
      </c>
      <c r="C135" s="24" t="n">
        <f aca="false">IF(Clean!C135="",1,0)</f>
        <v>0</v>
      </c>
      <c r="D135" s="24" t="n">
        <f aca="false">IF(Clean!D135="",1,0)</f>
        <v>0</v>
      </c>
      <c r="E135" s="24" t="n">
        <f aca="false">IF(Clean!E135="",1,0)</f>
        <v>0</v>
      </c>
      <c r="F135" s="24" t="n">
        <f aca="false">IF(Clean!F135="",1,0)</f>
        <v>0</v>
      </c>
      <c r="G135" s="24" t="n">
        <f aca="false">IF(Clean!G135="",1,0)</f>
        <v>0</v>
      </c>
      <c r="H135" s="24" t="n">
        <f aca="false">IF(Clean!H135="",1,0)</f>
        <v>0</v>
      </c>
      <c r="I135" s="24" t="n">
        <f aca="false">IF(Clean!I135="",1,0)</f>
        <v>0</v>
      </c>
      <c r="J135" s="24" t="n">
        <f aca="false">IF(Clean!J135="",1,0)</f>
        <v>0</v>
      </c>
      <c r="K135" s="24" t="n">
        <f aca="false">IF(Clean!K135="",1,0)</f>
        <v>0</v>
      </c>
      <c r="L135" s="24" t="n">
        <f aca="false">IF(Clean!L135="",1,0)</f>
        <v>0</v>
      </c>
      <c r="M135" s="24" t="n">
        <f aca="false">IF(Clean!M135="",1,0)</f>
        <v>0</v>
      </c>
      <c r="N135" s="24" t="n">
        <f aca="false">IF(Clean!N135="",1,0)</f>
        <v>0</v>
      </c>
      <c r="O135" s="24" t="n">
        <f aca="false">IF(Clean!O135="",1,0)</f>
        <v>0</v>
      </c>
      <c r="P135" s="24" t="n">
        <f aca="false">IF(Clean!P135="",1,0)</f>
        <v>0</v>
      </c>
      <c r="Q135" s="24" t="n">
        <f aca="false">IF(Clean!Q135="",1,0)</f>
        <v>0</v>
      </c>
      <c r="R135" s="24" t="n">
        <f aca="false">IF(Clean!R135="",1,0)</f>
        <v>0</v>
      </c>
      <c r="S135" s="24" t="n">
        <f aca="false">IF(Clean!S135="",1,0)</f>
        <v>0</v>
      </c>
      <c r="T135" s="24" t="n">
        <f aca="false">IF(Clean!T135="",1,0)</f>
        <v>0</v>
      </c>
      <c r="U135" s="24" t="n">
        <f aca="false">IF(Clean!U135="",1,0)</f>
        <v>1</v>
      </c>
      <c r="V135" s="24" t="n">
        <f aca="false">IF(Clean!V135="",1,0)</f>
        <v>0</v>
      </c>
      <c r="W135" s="25" t="n">
        <f aca="false">SUM(B135:V135)</f>
        <v>1</v>
      </c>
      <c r="X135" s="2" t="str">
        <f aca="false">IF(W135=0,"Complete","Incomplete")</f>
        <v>Incomplete</v>
      </c>
      <c r="Y135" s="26" t="n">
        <f aca="false">W135/21</f>
        <v>0.0476190476190476</v>
      </c>
      <c r="Z135" s="2" t="str">
        <f aca="false">IF(W135=21,"Ghost record",IF(W135&gt;=11,"Mostly empty",IF(W135=0,"Complete","Partial")))</f>
        <v>Partial</v>
      </c>
    </row>
    <row r="136" customFormat="false" ht="15" hidden="false" customHeight="false" outlineLevel="0" collapsed="false">
      <c r="A136" s="2" t="str">
        <f aca="false">Clean!A136</f>
        <v>CL00135</v>
      </c>
      <c r="B136" s="24" t="n">
        <f aca="false">IF(Clean!B136="",1,0)</f>
        <v>0</v>
      </c>
      <c r="C136" s="24" t="n">
        <f aca="false">IF(Clean!C136="",1,0)</f>
        <v>0</v>
      </c>
      <c r="D136" s="24" t="n">
        <f aca="false">IF(Clean!D136="",1,0)</f>
        <v>0</v>
      </c>
      <c r="E136" s="24" t="n">
        <f aca="false">IF(Clean!E136="",1,0)</f>
        <v>0</v>
      </c>
      <c r="F136" s="24" t="n">
        <f aca="false">IF(Clean!F136="",1,0)</f>
        <v>0</v>
      </c>
      <c r="G136" s="24" t="n">
        <f aca="false">IF(Clean!G136="",1,0)</f>
        <v>0</v>
      </c>
      <c r="H136" s="24" t="n">
        <f aca="false">IF(Clean!H136="",1,0)</f>
        <v>0</v>
      </c>
      <c r="I136" s="24" t="n">
        <f aca="false">IF(Clean!I136="",1,0)</f>
        <v>0</v>
      </c>
      <c r="J136" s="24" t="n">
        <f aca="false">IF(Clean!J136="",1,0)</f>
        <v>0</v>
      </c>
      <c r="K136" s="24" t="n">
        <f aca="false">IF(Clean!K136="",1,0)</f>
        <v>1</v>
      </c>
      <c r="L136" s="24" t="n">
        <f aca="false">IF(Clean!L136="",1,0)</f>
        <v>0</v>
      </c>
      <c r="M136" s="24" t="n">
        <f aca="false">IF(Clean!M136="",1,0)</f>
        <v>0</v>
      </c>
      <c r="N136" s="24" t="n">
        <f aca="false">IF(Clean!N136="",1,0)</f>
        <v>0</v>
      </c>
      <c r="O136" s="24" t="n">
        <f aca="false">IF(Clean!O136="",1,0)</f>
        <v>0</v>
      </c>
      <c r="P136" s="24" t="n">
        <f aca="false">IF(Clean!P136="",1,0)</f>
        <v>0</v>
      </c>
      <c r="Q136" s="24" t="n">
        <f aca="false">IF(Clean!Q136="",1,0)</f>
        <v>0</v>
      </c>
      <c r="R136" s="24" t="n">
        <f aca="false">IF(Clean!R136="",1,0)</f>
        <v>0</v>
      </c>
      <c r="S136" s="24" t="n">
        <f aca="false">IF(Clean!S136="",1,0)</f>
        <v>0</v>
      </c>
      <c r="T136" s="24" t="n">
        <f aca="false">IF(Clean!T136="",1,0)</f>
        <v>0</v>
      </c>
      <c r="U136" s="24" t="n">
        <f aca="false">IF(Clean!U136="",1,0)</f>
        <v>0</v>
      </c>
      <c r="V136" s="24" t="n">
        <f aca="false">IF(Clean!V136="",1,0)</f>
        <v>0</v>
      </c>
      <c r="W136" s="25" t="n">
        <f aca="false">SUM(B136:V136)</f>
        <v>1</v>
      </c>
      <c r="X136" s="2" t="str">
        <f aca="false">IF(W136=0,"Complete","Incomplete")</f>
        <v>Incomplete</v>
      </c>
      <c r="Y136" s="26" t="n">
        <f aca="false">W136/21</f>
        <v>0.0476190476190476</v>
      </c>
      <c r="Z136" s="2" t="str">
        <f aca="false">IF(W136=21,"Ghost record",IF(W136&gt;=11,"Mostly empty",IF(W136=0,"Complete","Partial")))</f>
        <v>Partial</v>
      </c>
    </row>
    <row r="137" customFormat="false" ht="15" hidden="false" customHeight="false" outlineLevel="0" collapsed="false">
      <c r="A137" s="2" t="str">
        <f aca="false">Clean!A137</f>
        <v>CL00136</v>
      </c>
      <c r="B137" s="24" t="n">
        <f aca="false">IF(Clean!B137="",1,0)</f>
        <v>0</v>
      </c>
      <c r="C137" s="24" t="n">
        <f aca="false">IF(Clean!C137="",1,0)</f>
        <v>0</v>
      </c>
      <c r="D137" s="24" t="n">
        <f aca="false">IF(Clean!D137="",1,0)</f>
        <v>0</v>
      </c>
      <c r="E137" s="24" t="n">
        <f aca="false">IF(Clean!E137="",1,0)</f>
        <v>0</v>
      </c>
      <c r="F137" s="24" t="n">
        <f aca="false">IF(Clean!F137="",1,0)</f>
        <v>0</v>
      </c>
      <c r="G137" s="24" t="n">
        <f aca="false">IF(Clean!G137="",1,0)</f>
        <v>0</v>
      </c>
      <c r="H137" s="24" t="n">
        <f aca="false">IF(Clean!H137="",1,0)</f>
        <v>0</v>
      </c>
      <c r="I137" s="24" t="n">
        <f aca="false">IF(Clean!I137="",1,0)</f>
        <v>0</v>
      </c>
      <c r="J137" s="24" t="n">
        <f aca="false">IF(Clean!J137="",1,0)</f>
        <v>0</v>
      </c>
      <c r="K137" s="24" t="n">
        <f aca="false">IF(Clean!K137="",1,0)</f>
        <v>0</v>
      </c>
      <c r="L137" s="24" t="n">
        <f aca="false">IF(Clean!L137="",1,0)</f>
        <v>0</v>
      </c>
      <c r="M137" s="24" t="n">
        <f aca="false">IF(Clean!M137="",1,0)</f>
        <v>0</v>
      </c>
      <c r="N137" s="24" t="n">
        <f aca="false">IF(Clean!N137="",1,0)</f>
        <v>0</v>
      </c>
      <c r="O137" s="24" t="n">
        <f aca="false">IF(Clean!O137="",1,0)</f>
        <v>0</v>
      </c>
      <c r="P137" s="24" t="n">
        <f aca="false">IF(Clean!P137="",1,0)</f>
        <v>0</v>
      </c>
      <c r="Q137" s="24" t="n">
        <f aca="false">IF(Clean!Q137="",1,0)</f>
        <v>1</v>
      </c>
      <c r="R137" s="24" t="n">
        <f aca="false">IF(Clean!R137="",1,0)</f>
        <v>1</v>
      </c>
      <c r="S137" s="24" t="n">
        <f aca="false">IF(Clean!S137="",1,0)</f>
        <v>1</v>
      </c>
      <c r="T137" s="24" t="n">
        <f aca="false">IF(Clean!T137="",1,0)</f>
        <v>1</v>
      </c>
      <c r="U137" s="24" t="n">
        <f aca="false">IF(Clean!U137="",1,0)</f>
        <v>0</v>
      </c>
      <c r="V137" s="24" t="n">
        <f aca="false">IF(Clean!V137="",1,0)</f>
        <v>1</v>
      </c>
      <c r="W137" s="25" t="n">
        <f aca="false">SUM(B137:V137)</f>
        <v>5</v>
      </c>
      <c r="X137" s="2" t="str">
        <f aca="false">IF(W137=0,"Complete","Incomplete")</f>
        <v>Incomplete</v>
      </c>
      <c r="Y137" s="26" t="n">
        <f aca="false">W137/21</f>
        <v>0.238095238095238</v>
      </c>
      <c r="Z137" s="2" t="str">
        <f aca="false">IF(W137=21,"Ghost record",IF(W137&gt;=11,"Mostly empty",IF(W137=0,"Complete","Partial")))</f>
        <v>Partial</v>
      </c>
    </row>
    <row r="138" customFormat="false" ht="15" hidden="false" customHeight="false" outlineLevel="0" collapsed="false">
      <c r="A138" s="2" t="str">
        <f aca="false">Clean!A138</f>
        <v>CL00137</v>
      </c>
      <c r="B138" s="24" t="n">
        <f aca="false">IF(Clean!B138="",1,0)</f>
        <v>0</v>
      </c>
      <c r="C138" s="24" t="n">
        <f aca="false">IF(Clean!C138="",1,0)</f>
        <v>0</v>
      </c>
      <c r="D138" s="24" t="n">
        <f aca="false">IF(Clean!D138="",1,0)</f>
        <v>0</v>
      </c>
      <c r="E138" s="24" t="n">
        <f aca="false">IF(Clean!E138="",1,0)</f>
        <v>0</v>
      </c>
      <c r="F138" s="24" t="n">
        <f aca="false">IF(Clean!F138="",1,0)</f>
        <v>0</v>
      </c>
      <c r="G138" s="24" t="n">
        <f aca="false">IF(Clean!G138="",1,0)</f>
        <v>0</v>
      </c>
      <c r="H138" s="24" t="n">
        <f aca="false">IF(Clean!H138="",1,0)</f>
        <v>0</v>
      </c>
      <c r="I138" s="24" t="n">
        <f aca="false">IF(Clean!I138="",1,0)</f>
        <v>0</v>
      </c>
      <c r="J138" s="24" t="n">
        <f aca="false">IF(Clean!J138="",1,0)</f>
        <v>0</v>
      </c>
      <c r="K138" s="24" t="n">
        <f aca="false">IF(Clean!K138="",1,0)</f>
        <v>0</v>
      </c>
      <c r="L138" s="24" t="n">
        <f aca="false">IF(Clean!L138="",1,0)</f>
        <v>0</v>
      </c>
      <c r="M138" s="24" t="n">
        <f aca="false">IF(Clean!M138="",1,0)</f>
        <v>0</v>
      </c>
      <c r="N138" s="24" t="n">
        <f aca="false">IF(Clean!N138="",1,0)</f>
        <v>0</v>
      </c>
      <c r="O138" s="24" t="n">
        <f aca="false">IF(Clean!O138="",1,0)</f>
        <v>0</v>
      </c>
      <c r="P138" s="24" t="n">
        <f aca="false">IF(Clean!P138="",1,0)</f>
        <v>0</v>
      </c>
      <c r="Q138" s="24" t="n">
        <f aca="false">IF(Clean!Q138="",1,0)</f>
        <v>0</v>
      </c>
      <c r="R138" s="24" t="n">
        <f aca="false">IF(Clean!R138="",1,0)</f>
        <v>0</v>
      </c>
      <c r="S138" s="24" t="n">
        <f aca="false">IF(Clean!S138="",1,0)</f>
        <v>0</v>
      </c>
      <c r="T138" s="24" t="n">
        <f aca="false">IF(Clean!T138="",1,0)</f>
        <v>0</v>
      </c>
      <c r="U138" s="24" t="n">
        <f aca="false">IF(Clean!U138="",1,0)</f>
        <v>0</v>
      </c>
      <c r="V138" s="24" t="n">
        <f aca="false">IF(Clean!V138="",1,0)</f>
        <v>1</v>
      </c>
      <c r="W138" s="25" t="n">
        <f aca="false">SUM(B138:V138)</f>
        <v>1</v>
      </c>
      <c r="X138" s="2" t="str">
        <f aca="false">IF(W138=0,"Complete","Incomplete")</f>
        <v>Incomplete</v>
      </c>
      <c r="Y138" s="26" t="n">
        <f aca="false">W138/21</f>
        <v>0.0476190476190476</v>
      </c>
      <c r="Z138" s="2" t="str">
        <f aca="false">IF(W138=21,"Ghost record",IF(W138&gt;=11,"Mostly empty",IF(W138=0,"Complete","Partial")))</f>
        <v>Partial</v>
      </c>
    </row>
    <row r="139" customFormat="false" ht="15" hidden="false" customHeight="false" outlineLevel="0" collapsed="false">
      <c r="A139" s="2" t="str">
        <f aca="false">Clean!A139</f>
        <v>CL00138</v>
      </c>
      <c r="B139" s="24" t="n">
        <f aca="false">IF(Clean!B139="",1,0)</f>
        <v>0</v>
      </c>
      <c r="C139" s="24" t="n">
        <f aca="false">IF(Clean!C139="",1,0)</f>
        <v>0</v>
      </c>
      <c r="D139" s="24" t="n">
        <f aca="false">IF(Clean!D139="",1,0)</f>
        <v>0</v>
      </c>
      <c r="E139" s="24" t="n">
        <f aca="false">IF(Clean!E139="",1,0)</f>
        <v>0</v>
      </c>
      <c r="F139" s="24" t="n">
        <f aca="false">IF(Clean!F139="",1,0)</f>
        <v>0</v>
      </c>
      <c r="G139" s="24" t="n">
        <f aca="false">IF(Clean!G139="",1,0)</f>
        <v>0</v>
      </c>
      <c r="H139" s="24" t="n">
        <f aca="false">IF(Clean!H139="",1,0)</f>
        <v>0</v>
      </c>
      <c r="I139" s="24" t="n">
        <f aca="false">IF(Clean!I139="",1,0)</f>
        <v>0</v>
      </c>
      <c r="J139" s="24" t="n">
        <f aca="false">IF(Clean!J139="",1,0)</f>
        <v>0</v>
      </c>
      <c r="K139" s="24" t="n">
        <f aca="false">IF(Clean!K139="",1,0)</f>
        <v>0</v>
      </c>
      <c r="L139" s="24" t="n">
        <f aca="false">IF(Clean!L139="",1,0)</f>
        <v>0</v>
      </c>
      <c r="M139" s="24" t="n">
        <f aca="false">IF(Clean!M139="",1,0)</f>
        <v>0</v>
      </c>
      <c r="N139" s="24" t="n">
        <f aca="false">IF(Clean!N139="",1,0)</f>
        <v>0</v>
      </c>
      <c r="O139" s="24" t="n">
        <f aca="false">IF(Clean!O139="",1,0)</f>
        <v>0</v>
      </c>
      <c r="P139" s="24" t="n">
        <f aca="false">IF(Clean!P139="",1,0)</f>
        <v>0</v>
      </c>
      <c r="Q139" s="24" t="n">
        <f aca="false">IF(Clean!Q139="",1,0)</f>
        <v>0</v>
      </c>
      <c r="R139" s="24" t="n">
        <f aca="false">IF(Clean!R139="",1,0)</f>
        <v>0</v>
      </c>
      <c r="S139" s="24" t="n">
        <f aca="false">IF(Clean!S139="",1,0)</f>
        <v>0</v>
      </c>
      <c r="T139" s="24" t="n">
        <f aca="false">IF(Clean!T139="",1,0)</f>
        <v>0</v>
      </c>
      <c r="U139" s="24" t="n">
        <f aca="false">IF(Clean!U139="",1,0)</f>
        <v>0</v>
      </c>
      <c r="V139" s="24" t="n">
        <f aca="false">IF(Clean!V139="",1,0)</f>
        <v>1</v>
      </c>
      <c r="W139" s="25" t="n">
        <f aca="false">SUM(B139:V139)</f>
        <v>1</v>
      </c>
      <c r="X139" s="2" t="str">
        <f aca="false">IF(W139=0,"Complete","Incomplete")</f>
        <v>Incomplete</v>
      </c>
      <c r="Y139" s="26" t="n">
        <f aca="false">W139/21</f>
        <v>0.0476190476190476</v>
      </c>
      <c r="Z139" s="2" t="str">
        <f aca="false">IF(W139=21,"Ghost record",IF(W139&gt;=11,"Mostly empty",IF(W139=0,"Complete","Partial")))</f>
        <v>Partial</v>
      </c>
    </row>
    <row r="140" customFormat="false" ht="15" hidden="false" customHeight="false" outlineLevel="0" collapsed="false">
      <c r="A140" s="2" t="str">
        <f aca="false">Clean!A140</f>
        <v>CL00139</v>
      </c>
      <c r="B140" s="24" t="n">
        <f aca="false">IF(Clean!B140="",1,0)</f>
        <v>0</v>
      </c>
      <c r="C140" s="24" t="n">
        <f aca="false">IF(Clean!C140="",1,0)</f>
        <v>0</v>
      </c>
      <c r="D140" s="24" t="n">
        <f aca="false">IF(Clean!D140="",1,0)</f>
        <v>0</v>
      </c>
      <c r="E140" s="24" t="n">
        <f aca="false">IF(Clean!E140="",1,0)</f>
        <v>0</v>
      </c>
      <c r="F140" s="24" t="n">
        <f aca="false">IF(Clean!F140="",1,0)</f>
        <v>0</v>
      </c>
      <c r="G140" s="24" t="n">
        <f aca="false">IF(Clean!G140="",1,0)</f>
        <v>0</v>
      </c>
      <c r="H140" s="24" t="n">
        <f aca="false">IF(Clean!H140="",1,0)</f>
        <v>0</v>
      </c>
      <c r="I140" s="24" t="n">
        <f aca="false">IF(Clean!I140="",1,0)</f>
        <v>0</v>
      </c>
      <c r="J140" s="24" t="n">
        <f aca="false">IF(Clean!J140="",1,0)</f>
        <v>0</v>
      </c>
      <c r="K140" s="24" t="n">
        <f aca="false">IF(Clean!K140="",1,0)</f>
        <v>0</v>
      </c>
      <c r="L140" s="24" t="n">
        <f aca="false">IF(Clean!L140="",1,0)</f>
        <v>0</v>
      </c>
      <c r="M140" s="24" t="n">
        <f aca="false">IF(Clean!M140="",1,0)</f>
        <v>0</v>
      </c>
      <c r="N140" s="24" t="n">
        <f aca="false">IF(Clean!N140="",1,0)</f>
        <v>0</v>
      </c>
      <c r="O140" s="24" t="n">
        <f aca="false">IF(Clean!O140="",1,0)</f>
        <v>1</v>
      </c>
      <c r="P140" s="24" t="n">
        <f aca="false">IF(Clean!P140="",1,0)</f>
        <v>0</v>
      </c>
      <c r="Q140" s="24" t="n">
        <f aca="false">IF(Clean!Q140="",1,0)</f>
        <v>0</v>
      </c>
      <c r="R140" s="24" t="n">
        <f aca="false">IF(Clean!R140="",1,0)</f>
        <v>0</v>
      </c>
      <c r="S140" s="24" t="n">
        <f aca="false">IF(Clean!S140="",1,0)</f>
        <v>0</v>
      </c>
      <c r="T140" s="24" t="n">
        <f aca="false">IF(Clean!T140="",1,0)</f>
        <v>0</v>
      </c>
      <c r="U140" s="24" t="n">
        <f aca="false">IF(Clean!U140="",1,0)</f>
        <v>0</v>
      </c>
      <c r="V140" s="24" t="n">
        <f aca="false">IF(Clean!V140="",1,0)</f>
        <v>0</v>
      </c>
      <c r="W140" s="25" t="n">
        <f aca="false">SUM(B140:V140)</f>
        <v>1</v>
      </c>
      <c r="X140" s="2" t="str">
        <f aca="false">IF(W140=0,"Complete","Incomplete")</f>
        <v>Incomplete</v>
      </c>
      <c r="Y140" s="26" t="n">
        <f aca="false">W140/21</f>
        <v>0.0476190476190476</v>
      </c>
      <c r="Z140" s="2" t="str">
        <f aca="false">IF(W140=21,"Ghost record",IF(W140&gt;=11,"Mostly empty",IF(W140=0,"Complete","Partial")))</f>
        <v>Partial</v>
      </c>
    </row>
    <row r="141" customFormat="false" ht="15" hidden="false" customHeight="false" outlineLevel="0" collapsed="false">
      <c r="A141" s="2" t="str">
        <f aca="false">Clean!A141</f>
        <v>CL00140</v>
      </c>
      <c r="B141" s="24" t="n">
        <f aca="false">IF(Clean!B141="",1,0)</f>
        <v>0</v>
      </c>
      <c r="C141" s="24" t="n">
        <f aca="false">IF(Clean!C141="",1,0)</f>
        <v>0</v>
      </c>
      <c r="D141" s="24" t="n">
        <f aca="false">IF(Clean!D141="",1,0)</f>
        <v>0</v>
      </c>
      <c r="E141" s="24" t="n">
        <f aca="false">IF(Clean!E141="",1,0)</f>
        <v>0</v>
      </c>
      <c r="F141" s="24" t="n">
        <f aca="false">IF(Clean!F141="",1,0)</f>
        <v>0</v>
      </c>
      <c r="G141" s="24" t="n">
        <f aca="false">IF(Clean!G141="",1,0)</f>
        <v>0</v>
      </c>
      <c r="H141" s="24" t="n">
        <f aca="false">IF(Clean!H141="",1,0)</f>
        <v>0</v>
      </c>
      <c r="I141" s="24" t="n">
        <f aca="false">IF(Clean!I141="",1,0)</f>
        <v>0</v>
      </c>
      <c r="J141" s="24" t="n">
        <f aca="false">IF(Clean!J141="",1,0)</f>
        <v>0</v>
      </c>
      <c r="K141" s="24" t="n">
        <f aca="false">IF(Clean!K141="",1,0)</f>
        <v>0</v>
      </c>
      <c r="L141" s="24" t="n">
        <f aca="false">IF(Clean!L141="",1,0)</f>
        <v>0</v>
      </c>
      <c r="M141" s="24" t="n">
        <f aca="false">IF(Clean!M141="",1,0)</f>
        <v>0</v>
      </c>
      <c r="N141" s="24" t="n">
        <f aca="false">IF(Clean!N141="",1,0)</f>
        <v>0</v>
      </c>
      <c r="O141" s="24" t="n">
        <f aca="false">IF(Clean!O141="",1,0)</f>
        <v>0</v>
      </c>
      <c r="P141" s="24" t="n">
        <f aca="false">IF(Clean!P141="",1,0)</f>
        <v>0</v>
      </c>
      <c r="Q141" s="24" t="n">
        <f aca="false">IF(Clean!Q141="",1,0)</f>
        <v>0</v>
      </c>
      <c r="R141" s="24" t="n">
        <f aca="false">IF(Clean!R141="",1,0)</f>
        <v>0</v>
      </c>
      <c r="S141" s="24" t="n">
        <f aca="false">IF(Clean!S141="",1,0)</f>
        <v>0</v>
      </c>
      <c r="T141" s="24" t="n">
        <f aca="false">IF(Clean!T141="",1,0)</f>
        <v>0</v>
      </c>
      <c r="U141" s="24" t="n">
        <f aca="false">IF(Clean!U141="",1,0)</f>
        <v>0</v>
      </c>
      <c r="V141" s="24" t="n">
        <f aca="false">IF(Clean!V141="",1,0)</f>
        <v>0</v>
      </c>
      <c r="W141" s="25" t="n">
        <f aca="false">SUM(B141:V141)</f>
        <v>0</v>
      </c>
      <c r="X141" s="2" t="str">
        <f aca="false">IF(W141=0,"Complete","Incomplete")</f>
        <v>Complete</v>
      </c>
      <c r="Y141" s="26" t="n">
        <f aca="false">W141/21</f>
        <v>0</v>
      </c>
      <c r="Z141" s="2" t="str">
        <f aca="false">IF(W141=21,"Ghost record",IF(W141&gt;=11,"Mostly empty",IF(W141=0,"Complete","Partial")))</f>
        <v>Complete</v>
      </c>
    </row>
    <row r="142" customFormat="false" ht="15" hidden="false" customHeight="false" outlineLevel="0" collapsed="false">
      <c r="A142" s="2" t="str">
        <f aca="false">Clean!A142</f>
        <v>CL00141</v>
      </c>
      <c r="B142" s="24" t="n">
        <f aca="false">IF(Clean!B142="",1,0)</f>
        <v>0</v>
      </c>
      <c r="C142" s="24" t="n">
        <f aca="false">IF(Clean!C142="",1,0)</f>
        <v>0</v>
      </c>
      <c r="D142" s="24" t="n">
        <f aca="false">IF(Clean!D142="",1,0)</f>
        <v>0</v>
      </c>
      <c r="E142" s="24" t="n">
        <f aca="false">IF(Clean!E142="",1,0)</f>
        <v>0</v>
      </c>
      <c r="F142" s="24" t="n">
        <f aca="false">IF(Clean!F142="",1,0)</f>
        <v>0</v>
      </c>
      <c r="G142" s="24" t="n">
        <f aca="false">IF(Clean!G142="",1,0)</f>
        <v>0</v>
      </c>
      <c r="H142" s="24" t="n">
        <f aca="false">IF(Clean!H142="",1,0)</f>
        <v>0</v>
      </c>
      <c r="I142" s="24" t="n">
        <f aca="false">IF(Clean!I142="",1,0)</f>
        <v>1</v>
      </c>
      <c r="J142" s="24" t="n">
        <f aca="false">IF(Clean!J142="",1,0)</f>
        <v>0</v>
      </c>
      <c r="K142" s="24" t="n">
        <f aca="false">IF(Clean!K142="",1,0)</f>
        <v>0</v>
      </c>
      <c r="L142" s="24" t="n">
        <f aca="false">IF(Clean!L142="",1,0)</f>
        <v>0</v>
      </c>
      <c r="M142" s="24" t="n">
        <f aca="false">IF(Clean!M142="",1,0)</f>
        <v>0</v>
      </c>
      <c r="N142" s="24" t="n">
        <f aca="false">IF(Clean!N142="",1,0)</f>
        <v>0</v>
      </c>
      <c r="O142" s="24" t="n">
        <f aca="false">IF(Clean!O142="",1,0)</f>
        <v>0</v>
      </c>
      <c r="P142" s="24" t="n">
        <f aca="false">IF(Clean!P142="",1,0)</f>
        <v>0</v>
      </c>
      <c r="Q142" s="24" t="n">
        <f aca="false">IF(Clean!Q142="",1,0)</f>
        <v>1</v>
      </c>
      <c r="R142" s="24" t="n">
        <f aca="false">IF(Clean!R142="",1,0)</f>
        <v>1</v>
      </c>
      <c r="S142" s="24" t="n">
        <f aca="false">IF(Clean!S142="",1,0)</f>
        <v>0</v>
      </c>
      <c r="T142" s="24" t="n">
        <f aca="false">IF(Clean!T142="",1,0)</f>
        <v>0</v>
      </c>
      <c r="U142" s="24" t="n">
        <f aca="false">IF(Clean!U142="",1,0)</f>
        <v>0</v>
      </c>
      <c r="V142" s="24" t="n">
        <f aca="false">IF(Clean!V142="",1,0)</f>
        <v>0</v>
      </c>
      <c r="W142" s="25" t="n">
        <f aca="false">SUM(B142:V142)</f>
        <v>3</v>
      </c>
      <c r="X142" s="2" t="str">
        <f aca="false">IF(W142=0,"Complete","Incomplete")</f>
        <v>Incomplete</v>
      </c>
      <c r="Y142" s="26" t="n">
        <f aca="false">W142/21</f>
        <v>0.142857142857143</v>
      </c>
      <c r="Z142" s="2" t="str">
        <f aca="false">IF(W142=21,"Ghost record",IF(W142&gt;=11,"Mostly empty",IF(W142=0,"Complete","Partial")))</f>
        <v>Partial</v>
      </c>
    </row>
    <row r="143" customFormat="false" ht="15" hidden="false" customHeight="false" outlineLevel="0" collapsed="false">
      <c r="A143" s="2" t="str">
        <f aca="false">Clean!A143</f>
        <v>CL00142</v>
      </c>
      <c r="B143" s="24" t="n">
        <f aca="false">IF(Clean!B143="",1,0)</f>
        <v>0</v>
      </c>
      <c r="C143" s="24" t="n">
        <f aca="false">IF(Clean!C143="",1,0)</f>
        <v>0</v>
      </c>
      <c r="D143" s="24" t="n">
        <f aca="false">IF(Clean!D143="",1,0)</f>
        <v>0</v>
      </c>
      <c r="E143" s="24" t="n">
        <f aca="false">IF(Clean!E143="",1,0)</f>
        <v>0</v>
      </c>
      <c r="F143" s="24" t="n">
        <f aca="false">IF(Clean!F143="",1,0)</f>
        <v>0</v>
      </c>
      <c r="G143" s="24" t="n">
        <f aca="false">IF(Clean!G143="",1,0)</f>
        <v>1</v>
      </c>
      <c r="H143" s="24" t="n">
        <f aca="false">IF(Clean!H143="",1,0)</f>
        <v>0</v>
      </c>
      <c r="I143" s="24" t="n">
        <f aca="false">IF(Clean!I143="",1,0)</f>
        <v>0</v>
      </c>
      <c r="J143" s="24" t="n">
        <f aca="false">IF(Clean!J143="",1,0)</f>
        <v>0</v>
      </c>
      <c r="K143" s="24" t="n">
        <f aca="false">IF(Clean!K143="",1,0)</f>
        <v>0</v>
      </c>
      <c r="L143" s="24" t="n">
        <f aca="false">IF(Clean!L143="",1,0)</f>
        <v>0</v>
      </c>
      <c r="M143" s="24" t="n">
        <f aca="false">IF(Clean!M143="",1,0)</f>
        <v>0</v>
      </c>
      <c r="N143" s="24" t="n">
        <f aca="false">IF(Clean!N143="",1,0)</f>
        <v>0</v>
      </c>
      <c r="O143" s="24" t="n">
        <f aca="false">IF(Clean!O143="",1,0)</f>
        <v>0</v>
      </c>
      <c r="P143" s="24" t="n">
        <f aca="false">IF(Clean!P143="",1,0)</f>
        <v>0</v>
      </c>
      <c r="Q143" s="24" t="n">
        <f aca="false">IF(Clean!Q143="",1,0)</f>
        <v>0</v>
      </c>
      <c r="R143" s="24" t="n">
        <f aca="false">IF(Clean!R143="",1,0)</f>
        <v>0</v>
      </c>
      <c r="S143" s="24" t="n">
        <f aca="false">IF(Clean!S143="",1,0)</f>
        <v>0</v>
      </c>
      <c r="T143" s="24" t="n">
        <f aca="false">IF(Clean!T143="",1,0)</f>
        <v>0</v>
      </c>
      <c r="U143" s="24" t="n">
        <f aca="false">IF(Clean!U143="",1,0)</f>
        <v>0</v>
      </c>
      <c r="V143" s="24" t="n">
        <f aca="false">IF(Clean!V143="",1,0)</f>
        <v>0</v>
      </c>
      <c r="W143" s="25" t="n">
        <f aca="false">SUM(B143:V143)</f>
        <v>1</v>
      </c>
      <c r="X143" s="2" t="str">
        <f aca="false">IF(W143=0,"Complete","Incomplete")</f>
        <v>Incomplete</v>
      </c>
      <c r="Y143" s="26" t="n">
        <f aca="false">W143/21</f>
        <v>0.0476190476190476</v>
      </c>
      <c r="Z143" s="2" t="str">
        <f aca="false">IF(W143=21,"Ghost record",IF(W143&gt;=11,"Mostly empty",IF(W143=0,"Complete","Partial")))</f>
        <v>Partial</v>
      </c>
    </row>
    <row r="144" customFormat="false" ht="15" hidden="false" customHeight="false" outlineLevel="0" collapsed="false">
      <c r="A144" s="2" t="str">
        <f aca="false">Clean!A144</f>
        <v>CL00143</v>
      </c>
      <c r="B144" s="24" t="n">
        <f aca="false">IF(Clean!B144="",1,0)</f>
        <v>0</v>
      </c>
      <c r="C144" s="24" t="n">
        <f aca="false">IF(Clean!C144="",1,0)</f>
        <v>0</v>
      </c>
      <c r="D144" s="24" t="n">
        <f aca="false">IF(Clean!D144="",1,0)</f>
        <v>0</v>
      </c>
      <c r="E144" s="24" t="n">
        <f aca="false">IF(Clean!E144="",1,0)</f>
        <v>0</v>
      </c>
      <c r="F144" s="24" t="n">
        <f aca="false">IF(Clean!F144="",1,0)</f>
        <v>0</v>
      </c>
      <c r="G144" s="24" t="n">
        <f aca="false">IF(Clean!G144="",1,0)</f>
        <v>0</v>
      </c>
      <c r="H144" s="24" t="n">
        <f aca="false">IF(Clean!H144="",1,0)</f>
        <v>0</v>
      </c>
      <c r="I144" s="24" t="n">
        <f aca="false">IF(Clean!I144="",1,0)</f>
        <v>0</v>
      </c>
      <c r="J144" s="24" t="n">
        <f aca="false">IF(Clean!J144="",1,0)</f>
        <v>0</v>
      </c>
      <c r="K144" s="24" t="n">
        <f aca="false">IF(Clean!K144="",1,0)</f>
        <v>0</v>
      </c>
      <c r="L144" s="24" t="n">
        <f aca="false">IF(Clean!L144="",1,0)</f>
        <v>0</v>
      </c>
      <c r="M144" s="24" t="n">
        <f aca="false">IF(Clean!M144="",1,0)</f>
        <v>0</v>
      </c>
      <c r="N144" s="24" t="n">
        <f aca="false">IF(Clean!N144="",1,0)</f>
        <v>0</v>
      </c>
      <c r="O144" s="24" t="n">
        <f aca="false">IF(Clean!O144="",1,0)</f>
        <v>1</v>
      </c>
      <c r="P144" s="24" t="n">
        <f aca="false">IF(Clean!P144="",1,0)</f>
        <v>0</v>
      </c>
      <c r="Q144" s="24" t="n">
        <f aca="false">IF(Clean!Q144="",1,0)</f>
        <v>0</v>
      </c>
      <c r="R144" s="24" t="n">
        <f aca="false">IF(Clean!R144="",1,0)</f>
        <v>0</v>
      </c>
      <c r="S144" s="24" t="n">
        <f aca="false">IF(Clean!S144="",1,0)</f>
        <v>0</v>
      </c>
      <c r="T144" s="24" t="n">
        <f aca="false">IF(Clean!T144="",1,0)</f>
        <v>0</v>
      </c>
      <c r="U144" s="24" t="n">
        <f aca="false">IF(Clean!U144="",1,0)</f>
        <v>0</v>
      </c>
      <c r="V144" s="24" t="n">
        <f aca="false">IF(Clean!V144="",1,0)</f>
        <v>0</v>
      </c>
      <c r="W144" s="25" t="n">
        <f aca="false">SUM(B144:V144)</f>
        <v>1</v>
      </c>
      <c r="X144" s="2" t="str">
        <f aca="false">IF(W144=0,"Complete","Incomplete")</f>
        <v>Incomplete</v>
      </c>
      <c r="Y144" s="26" t="n">
        <f aca="false">W144/21</f>
        <v>0.0476190476190476</v>
      </c>
      <c r="Z144" s="2" t="str">
        <f aca="false">IF(W144=21,"Ghost record",IF(W144&gt;=11,"Mostly empty",IF(W144=0,"Complete","Partial")))</f>
        <v>Partial</v>
      </c>
    </row>
    <row r="145" customFormat="false" ht="15" hidden="false" customHeight="false" outlineLevel="0" collapsed="false">
      <c r="A145" s="2" t="str">
        <f aca="false">Clean!A145</f>
        <v>CL00144</v>
      </c>
      <c r="B145" s="24" t="n">
        <f aca="false">IF(Clean!B145="",1,0)</f>
        <v>0</v>
      </c>
      <c r="C145" s="24" t="n">
        <f aca="false">IF(Clean!C145="",1,0)</f>
        <v>0</v>
      </c>
      <c r="D145" s="24" t="n">
        <f aca="false">IF(Clean!D145="",1,0)</f>
        <v>0</v>
      </c>
      <c r="E145" s="24" t="n">
        <f aca="false">IF(Clean!E145="",1,0)</f>
        <v>0</v>
      </c>
      <c r="F145" s="24" t="n">
        <f aca="false">IF(Clean!F145="",1,0)</f>
        <v>0</v>
      </c>
      <c r="G145" s="24" t="n">
        <f aca="false">IF(Clean!G145="",1,0)</f>
        <v>0</v>
      </c>
      <c r="H145" s="24" t="n">
        <f aca="false">IF(Clean!H145="",1,0)</f>
        <v>0</v>
      </c>
      <c r="I145" s="24" t="n">
        <f aca="false">IF(Clean!I145="",1,0)</f>
        <v>0</v>
      </c>
      <c r="J145" s="24" t="n">
        <f aca="false">IF(Clean!J145="",1,0)</f>
        <v>0</v>
      </c>
      <c r="K145" s="24" t="n">
        <f aca="false">IF(Clean!K145="",1,0)</f>
        <v>0</v>
      </c>
      <c r="L145" s="24" t="n">
        <f aca="false">IF(Clean!L145="",1,0)</f>
        <v>0</v>
      </c>
      <c r="M145" s="24" t="n">
        <f aca="false">IF(Clean!M145="",1,0)</f>
        <v>0</v>
      </c>
      <c r="N145" s="24" t="n">
        <f aca="false">IF(Clean!N145="",1,0)</f>
        <v>0</v>
      </c>
      <c r="O145" s="24" t="n">
        <f aca="false">IF(Clean!O145="",1,0)</f>
        <v>0</v>
      </c>
      <c r="P145" s="24" t="n">
        <f aca="false">IF(Clean!P145="",1,0)</f>
        <v>0</v>
      </c>
      <c r="Q145" s="24" t="n">
        <f aca="false">IF(Clean!Q145="",1,0)</f>
        <v>0</v>
      </c>
      <c r="R145" s="24" t="n">
        <f aca="false">IF(Clean!R145="",1,0)</f>
        <v>0</v>
      </c>
      <c r="S145" s="24" t="n">
        <f aca="false">IF(Clean!S145="",1,0)</f>
        <v>0</v>
      </c>
      <c r="T145" s="24" t="n">
        <f aca="false">IF(Clean!T145="",1,0)</f>
        <v>0</v>
      </c>
      <c r="U145" s="24" t="n">
        <f aca="false">IF(Clean!U145="",1,0)</f>
        <v>0</v>
      </c>
      <c r="V145" s="24" t="n">
        <f aca="false">IF(Clean!V145="",1,0)</f>
        <v>0</v>
      </c>
      <c r="W145" s="25" t="n">
        <f aca="false">SUM(B145:V145)</f>
        <v>0</v>
      </c>
      <c r="X145" s="2" t="str">
        <f aca="false">IF(W145=0,"Complete","Incomplete")</f>
        <v>Complete</v>
      </c>
      <c r="Y145" s="26" t="n">
        <f aca="false">W145/21</f>
        <v>0</v>
      </c>
      <c r="Z145" s="2" t="str">
        <f aca="false">IF(W145=21,"Ghost record",IF(W145&gt;=11,"Mostly empty",IF(W145=0,"Complete","Partial")))</f>
        <v>Complete</v>
      </c>
    </row>
    <row r="146" customFormat="false" ht="15" hidden="false" customHeight="false" outlineLevel="0" collapsed="false">
      <c r="A146" s="2" t="str">
        <f aca="false">Clean!A146</f>
        <v>CL00145</v>
      </c>
      <c r="B146" s="24" t="n">
        <f aca="false">IF(Clean!B146="",1,0)</f>
        <v>0</v>
      </c>
      <c r="C146" s="24" t="n">
        <f aca="false">IF(Clean!C146="",1,0)</f>
        <v>0</v>
      </c>
      <c r="D146" s="24" t="n">
        <f aca="false">IF(Clean!D146="",1,0)</f>
        <v>0</v>
      </c>
      <c r="E146" s="24" t="n">
        <f aca="false">IF(Clean!E146="",1,0)</f>
        <v>0</v>
      </c>
      <c r="F146" s="24" t="n">
        <f aca="false">IF(Clean!F146="",1,0)</f>
        <v>0</v>
      </c>
      <c r="G146" s="24" t="n">
        <f aca="false">IF(Clean!G146="",1,0)</f>
        <v>0</v>
      </c>
      <c r="H146" s="24" t="n">
        <f aca="false">IF(Clean!H146="",1,0)</f>
        <v>0</v>
      </c>
      <c r="I146" s="24" t="n">
        <f aca="false">IF(Clean!I146="",1,0)</f>
        <v>0</v>
      </c>
      <c r="J146" s="24" t="n">
        <f aca="false">IF(Clean!J146="",1,0)</f>
        <v>0</v>
      </c>
      <c r="K146" s="24" t="n">
        <f aca="false">IF(Clean!K146="",1,0)</f>
        <v>0</v>
      </c>
      <c r="L146" s="24" t="n">
        <f aca="false">IF(Clean!L146="",1,0)</f>
        <v>0</v>
      </c>
      <c r="M146" s="24" t="n">
        <f aca="false">IF(Clean!M146="",1,0)</f>
        <v>0</v>
      </c>
      <c r="N146" s="24" t="n">
        <f aca="false">IF(Clean!N146="",1,0)</f>
        <v>0</v>
      </c>
      <c r="O146" s="24" t="n">
        <f aca="false">IF(Clean!O146="",1,0)</f>
        <v>0</v>
      </c>
      <c r="P146" s="24" t="n">
        <f aca="false">IF(Clean!P146="",1,0)</f>
        <v>0</v>
      </c>
      <c r="Q146" s="24" t="n">
        <f aca="false">IF(Clean!Q146="",1,0)</f>
        <v>0</v>
      </c>
      <c r="R146" s="24" t="n">
        <f aca="false">IF(Clean!R146="",1,0)</f>
        <v>0</v>
      </c>
      <c r="S146" s="24" t="n">
        <f aca="false">IF(Clean!S146="",1,0)</f>
        <v>0</v>
      </c>
      <c r="T146" s="24" t="n">
        <f aca="false">IF(Clean!T146="",1,0)</f>
        <v>0</v>
      </c>
      <c r="U146" s="24" t="n">
        <f aca="false">IF(Clean!U146="",1,0)</f>
        <v>0</v>
      </c>
      <c r="V146" s="24" t="n">
        <f aca="false">IF(Clean!V146="",1,0)</f>
        <v>0</v>
      </c>
      <c r="W146" s="25" t="n">
        <f aca="false">SUM(B146:V146)</f>
        <v>0</v>
      </c>
      <c r="X146" s="2" t="str">
        <f aca="false">IF(W146=0,"Complete","Incomplete")</f>
        <v>Complete</v>
      </c>
      <c r="Y146" s="26" t="n">
        <f aca="false">W146/21</f>
        <v>0</v>
      </c>
      <c r="Z146" s="2" t="str">
        <f aca="false">IF(W146=21,"Ghost record",IF(W146&gt;=11,"Mostly empty",IF(W146=0,"Complete","Partial")))</f>
        <v>Complete</v>
      </c>
    </row>
    <row r="147" customFormat="false" ht="15" hidden="false" customHeight="false" outlineLevel="0" collapsed="false">
      <c r="A147" s="2" t="str">
        <f aca="false">Clean!A147</f>
        <v>CL00146</v>
      </c>
      <c r="B147" s="24" t="n">
        <f aca="false">IF(Clean!B147="",1,0)</f>
        <v>0</v>
      </c>
      <c r="C147" s="24" t="n">
        <f aca="false">IF(Clean!C147="",1,0)</f>
        <v>0</v>
      </c>
      <c r="D147" s="24" t="n">
        <f aca="false">IF(Clean!D147="",1,0)</f>
        <v>0</v>
      </c>
      <c r="E147" s="24" t="n">
        <f aca="false">IF(Clean!E147="",1,0)</f>
        <v>0</v>
      </c>
      <c r="F147" s="24" t="n">
        <f aca="false">IF(Clean!F147="",1,0)</f>
        <v>0</v>
      </c>
      <c r="G147" s="24" t="n">
        <f aca="false">IF(Clean!G147="",1,0)</f>
        <v>0</v>
      </c>
      <c r="H147" s="24" t="n">
        <f aca="false">IF(Clean!H147="",1,0)</f>
        <v>0</v>
      </c>
      <c r="I147" s="24" t="n">
        <f aca="false">IF(Clean!I147="",1,0)</f>
        <v>0</v>
      </c>
      <c r="J147" s="24" t="n">
        <f aca="false">IF(Clean!J147="",1,0)</f>
        <v>0</v>
      </c>
      <c r="K147" s="24" t="n">
        <f aca="false">IF(Clean!K147="",1,0)</f>
        <v>0</v>
      </c>
      <c r="L147" s="24" t="n">
        <f aca="false">IF(Clean!L147="",1,0)</f>
        <v>0</v>
      </c>
      <c r="M147" s="24" t="n">
        <f aca="false">IF(Clean!M147="",1,0)</f>
        <v>0</v>
      </c>
      <c r="N147" s="24" t="n">
        <f aca="false">IF(Clean!N147="",1,0)</f>
        <v>0</v>
      </c>
      <c r="O147" s="24" t="n">
        <f aca="false">IF(Clean!O147="",1,0)</f>
        <v>0</v>
      </c>
      <c r="P147" s="24" t="n">
        <f aca="false">IF(Clean!P147="",1,0)</f>
        <v>0</v>
      </c>
      <c r="Q147" s="24" t="n">
        <f aca="false">IF(Clean!Q147="",1,0)</f>
        <v>0</v>
      </c>
      <c r="R147" s="24" t="n">
        <f aca="false">IF(Clean!R147="",1,0)</f>
        <v>0</v>
      </c>
      <c r="S147" s="24" t="n">
        <f aca="false">IF(Clean!S147="",1,0)</f>
        <v>0</v>
      </c>
      <c r="T147" s="24" t="n">
        <f aca="false">IF(Clean!T147="",1,0)</f>
        <v>0</v>
      </c>
      <c r="U147" s="24" t="n">
        <f aca="false">IF(Clean!U147="",1,0)</f>
        <v>0</v>
      </c>
      <c r="V147" s="24" t="n">
        <f aca="false">IF(Clean!V147="",1,0)</f>
        <v>0</v>
      </c>
      <c r="W147" s="25" t="n">
        <f aca="false">SUM(B147:V147)</f>
        <v>0</v>
      </c>
      <c r="X147" s="2" t="str">
        <f aca="false">IF(W147=0,"Complete","Incomplete")</f>
        <v>Complete</v>
      </c>
      <c r="Y147" s="26" t="n">
        <f aca="false">W147/21</f>
        <v>0</v>
      </c>
      <c r="Z147" s="2" t="str">
        <f aca="false">IF(W147=21,"Ghost record",IF(W147&gt;=11,"Mostly empty",IF(W147=0,"Complete","Partial")))</f>
        <v>Complete</v>
      </c>
    </row>
    <row r="148" customFormat="false" ht="15" hidden="false" customHeight="false" outlineLevel="0" collapsed="false">
      <c r="A148" s="2" t="str">
        <f aca="false">Clean!A148</f>
        <v>CL00147</v>
      </c>
      <c r="B148" s="24" t="n">
        <f aca="false">IF(Clean!B148="",1,0)</f>
        <v>0</v>
      </c>
      <c r="C148" s="24" t="n">
        <f aca="false">IF(Clean!C148="",1,0)</f>
        <v>0</v>
      </c>
      <c r="D148" s="24" t="n">
        <f aca="false">IF(Clean!D148="",1,0)</f>
        <v>0</v>
      </c>
      <c r="E148" s="24" t="n">
        <f aca="false">IF(Clean!E148="",1,0)</f>
        <v>0</v>
      </c>
      <c r="F148" s="24" t="n">
        <f aca="false">IF(Clean!F148="",1,0)</f>
        <v>0</v>
      </c>
      <c r="G148" s="24" t="n">
        <f aca="false">IF(Clean!G148="",1,0)</f>
        <v>0</v>
      </c>
      <c r="H148" s="24" t="n">
        <f aca="false">IF(Clean!H148="",1,0)</f>
        <v>0</v>
      </c>
      <c r="I148" s="24" t="n">
        <f aca="false">IF(Clean!I148="",1,0)</f>
        <v>0</v>
      </c>
      <c r="J148" s="24" t="n">
        <f aca="false">IF(Clean!J148="",1,0)</f>
        <v>0</v>
      </c>
      <c r="K148" s="24" t="n">
        <f aca="false">IF(Clean!K148="",1,0)</f>
        <v>0</v>
      </c>
      <c r="L148" s="24" t="n">
        <f aca="false">IF(Clean!L148="",1,0)</f>
        <v>0</v>
      </c>
      <c r="M148" s="24" t="n">
        <f aca="false">IF(Clean!M148="",1,0)</f>
        <v>0</v>
      </c>
      <c r="N148" s="24" t="n">
        <f aca="false">IF(Clean!N148="",1,0)</f>
        <v>0</v>
      </c>
      <c r="O148" s="24" t="n">
        <f aca="false">IF(Clean!O148="",1,0)</f>
        <v>0</v>
      </c>
      <c r="P148" s="24" t="n">
        <f aca="false">IF(Clean!P148="",1,0)</f>
        <v>0</v>
      </c>
      <c r="Q148" s="24" t="n">
        <f aca="false">IF(Clean!Q148="",1,0)</f>
        <v>1</v>
      </c>
      <c r="R148" s="24" t="n">
        <f aca="false">IF(Clean!R148="",1,0)</f>
        <v>1</v>
      </c>
      <c r="S148" s="24" t="n">
        <f aca="false">IF(Clean!S148="",1,0)</f>
        <v>0</v>
      </c>
      <c r="T148" s="24" t="n">
        <f aca="false">IF(Clean!T148="",1,0)</f>
        <v>0</v>
      </c>
      <c r="U148" s="24" t="n">
        <f aca="false">IF(Clean!U148="",1,0)</f>
        <v>0</v>
      </c>
      <c r="V148" s="24" t="n">
        <f aca="false">IF(Clean!V148="",1,0)</f>
        <v>0</v>
      </c>
      <c r="W148" s="25" t="n">
        <f aca="false">SUM(B148:V148)</f>
        <v>2</v>
      </c>
      <c r="X148" s="2" t="str">
        <f aca="false">IF(W148=0,"Complete","Incomplete")</f>
        <v>Incomplete</v>
      </c>
      <c r="Y148" s="26" t="n">
        <f aca="false">W148/21</f>
        <v>0.0952380952380952</v>
      </c>
      <c r="Z148" s="2" t="str">
        <f aca="false">IF(W148=21,"Ghost record",IF(W148&gt;=11,"Mostly empty",IF(W148=0,"Complete","Partial")))</f>
        <v>Partial</v>
      </c>
    </row>
    <row r="149" customFormat="false" ht="15" hidden="false" customHeight="false" outlineLevel="0" collapsed="false">
      <c r="A149" s="2" t="str">
        <f aca="false">Clean!A149</f>
        <v>CL00148</v>
      </c>
      <c r="B149" s="24" t="n">
        <f aca="false">IF(Clean!B149="",1,0)</f>
        <v>0</v>
      </c>
      <c r="C149" s="24" t="n">
        <f aca="false">IF(Clean!C149="",1,0)</f>
        <v>0</v>
      </c>
      <c r="D149" s="24" t="n">
        <f aca="false">IF(Clean!D149="",1,0)</f>
        <v>0</v>
      </c>
      <c r="E149" s="24" t="n">
        <f aca="false">IF(Clean!E149="",1,0)</f>
        <v>0</v>
      </c>
      <c r="F149" s="24" t="n">
        <f aca="false">IF(Clean!F149="",1,0)</f>
        <v>0</v>
      </c>
      <c r="G149" s="24" t="n">
        <f aca="false">IF(Clean!G149="",1,0)</f>
        <v>0</v>
      </c>
      <c r="H149" s="24" t="n">
        <f aca="false">IF(Clean!H149="",1,0)</f>
        <v>0</v>
      </c>
      <c r="I149" s="24" t="n">
        <f aca="false">IF(Clean!I149="",1,0)</f>
        <v>0</v>
      </c>
      <c r="J149" s="24" t="n">
        <f aca="false">IF(Clean!J149="",1,0)</f>
        <v>0</v>
      </c>
      <c r="K149" s="24" t="n">
        <f aca="false">IF(Clean!K149="",1,0)</f>
        <v>0</v>
      </c>
      <c r="L149" s="24" t="n">
        <f aca="false">IF(Clean!L149="",1,0)</f>
        <v>0</v>
      </c>
      <c r="M149" s="24" t="n">
        <f aca="false">IF(Clean!M149="",1,0)</f>
        <v>0</v>
      </c>
      <c r="N149" s="24" t="n">
        <f aca="false">IF(Clean!N149="",1,0)</f>
        <v>0</v>
      </c>
      <c r="O149" s="24" t="n">
        <f aca="false">IF(Clean!O149="",1,0)</f>
        <v>0</v>
      </c>
      <c r="P149" s="24" t="n">
        <f aca="false">IF(Clean!P149="",1,0)</f>
        <v>0</v>
      </c>
      <c r="Q149" s="24" t="n">
        <f aca="false">IF(Clean!Q149="",1,0)</f>
        <v>0</v>
      </c>
      <c r="R149" s="24" t="n">
        <f aca="false">IF(Clean!R149="",1,0)</f>
        <v>1</v>
      </c>
      <c r="S149" s="24" t="n">
        <f aca="false">IF(Clean!S149="",1,0)</f>
        <v>0</v>
      </c>
      <c r="T149" s="24" t="n">
        <f aca="false">IF(Clean!T149="",1,0)</f>
        <v>0</v>
      </c>
      <c r="U149" s="24" t="n">
        <f aca="false">IF(Clean!U149="",1,0)</f>
        <v>0</v>
      </c>
      <c r="V149" s="24" t="n">
        <f aca="false">IF(Clean!V149="",1,0)</f>
        <v>1</v>
      </c>
      <c r="W149" s="25" t="n">
        <f aca="false">SUM(B149:V149)</f>
        <v>2</v>
      </c>
      <c r="X149" s="2" t="str">
        <f aca="false">IF(W149=0,"Complete","Incomplete")</f>
        <v>Incomplete</v>
      </c>
      <c r="Y149" s="26" t="n">
        <f aca="false">W149/21</f>
        <v>0.0952380952380952</v>
      </c>
      <c r="Z149" s="2" t="str">
        <f aca="false">IF(W149=21,"Ghost record",IF(W149&gt;=11,"Mostly empty",IF(W149=0,"Complete","Partial")))</f>
        <v>Partial</v>
      </c>
    </row>
    <row r="150" customFormat="false" ht="15" hidden="false" customHeight="false" outlineLevel="0" collapsed="false">
      <c r="A150" s="2" t="str">
        <f aca="false">Clean!A150</f>
        <v>CL00149</v>
      </c>
      <c r="B150" s="24" t="n">
        <f aca="false">IF(Clean!B150="",1,0)</f>
        <v>0</v>
      </c>
      <c r="C150" s="24" t="n">
        <f aca="false">IF(Clean!C150="",1,0)</f>
        <v>0</v>
      </c>
      <c r="D150" s="24" t="n">
        <f aca="false">IF(Clean!D150="",1,0)</f>
        <v>0</v>
      </c>
      <c r="E150" s="24" t="n">
        <f aca="false">IF(Clean!E150="",1,0)</f>
        <v>0</v>
      </c>
      <c r="F150" s="24" t="n">
        <f aca="false">IF(Clean!F150="",1,0)</f>
        <v>0</v>
      </c>
      <c r="G150" s="24" t="n">
        <f aca="false">IF(Clean!G150="",1,0)</f>
        <v>0</v>
      </c>
      <c r="H150" s="24" t="n">
        <f aca="false">IF(Clean!H150="",1,0)</f>
        <v>0</v>
      </c>
      <c r="I150" s="24" t="n">
        <f aca="false">IF(Clean!I150="",1,0)</f>
        <v>0</v>
      </c>
      <c r="J150" s="24" t="n">
        <f aca="false">IF(Clean!J150="",1,0)</f>
        <v>0</v>
      </c>
      <c r="K150" s="24" t="n">
        <f aca="false">IF(Clean!K150="",1,0)</f>
        <v>0</v>
      </c>
      <c r="L150" s="24" t="n">
        <f aca="false">IF(Clean!L150="",1,0)</f>
        <v>0</v>
      </c>
      <c r="M150" s="24" t="n">
        <f aca="false">IF(Clean!M150="",1,0)</f>
        <v>0</v>
      </c>
      <c r="N150" s="24" t="n">
        <f aca="false">IF(Clean!N150="",1,0)</f>
        <v>0</v>
      </c>
      <c r="O150" s="24" t="n">
        <f aca="false">IF(Clean!O150="",1,0)</f>
        <v>0</v>
      </c>
      <c r="P150" s="24" t="n">
        <f aca="false">IF(Clean!P150="",1,0)</f>
        <v>0</v>
      </c>
      <c r="Q150" s="24" t="n">
        <f aca="false">IF(Clean!Q150="",1,0)</f>
        <v>0</v>
      </c>
      <c r="R150" s="24" t="n">
        <f aca="false">IF(Clean!R150="",1,0)</f>
        <v>0</v>
      </c>
      <c r="S150" s="24" t="n">
        <f aca="false">IF(Clean!S150="",1,0)</f>
        <v>1</v>
      </c>
      <c r="T150" s="24" t="n">
        <f aca="false">IF(Clean!T150="",1,0)</f>
        <v>1</v>
      </c>
      <c r="U150" s="24" t="n">
        <f aca="false">IF(Clean!U150="",1,0)</f>
        <v>0</v>
      </c>
      <c r="V150" s="24" t="n">
        <f aca="false">IF(Clean!V150="",1,0)</f>
        <v>0</v>
      </c>
      <c r="W150" s="25" t="n">
        <f aca="false">SUM(B150:V150)</f>
        <v>2</v>
      </c>
      <c r="X150" s="2" t="str">
        <f aca="false">IF(W150=0,"Complete","Incomplete")</f>
        <v>Incomplete</v>
      </c>
      <c r="Y150" s="26" t="n">
        <f aca="false">W150/21</f>
        <v>0.0952380952380952</v>
      </c>
      <c r="Z150" s="2" t="str">
        <f aca="false">IF(W150=21,"Ghost record",IF(W150&gt;=11,"Mostly empty",IF(W150=0,"Complete","Partial")))</f>
        <v>Partial</v>
      </c>
    </row>
    <row r="151" customFormat="false" ht="15" hidden="false" customHeight="false" outlineLevel="0" collapsed="false">
      <c r="A151" s="2" t="str">
        <f aca="false">Clean!A151</f>
        <v>CL00150</v>
      </c>
      <c r="B151" s="24" t="n">
        <f aca="false">IF(Clean!B151="",1,0)</f>
        <v>0</v>
      </c>
      <c r="C151" s="24" t="n">
        <f aca="false">IF(Clean!C151="",1,0)</f>
        <v>0</v>
      </c>
      <c r="D151" s="24" t="n">
        <f aca="false">IF(Clean!D151="",1,0)</f>
        <v>0</v>
      </c>
      <c r="E151" s="24" t="n">
        <f aca="false">IF(Clean!E151="",1,0)</f>
        <v>0</v>
      </c>
      <c r="F151" s="24" t="n">
        <f aca="false">IF(Clean!F151="",1,0)</f>
        <v>0</v>
      </c>
      <c r="G151" s="24" t="n">
        <f aca="false">IF(Clean!G151="",1,0)</f>
        <v>0</v>
      </c>
      <c r="H151" s="24" t="n">
        <f aca="false">IF(Clean!H151="",1,0)</f>
        <v>0</v>
      </c>
      <c r="I151" s="24" t="n">
        <f aca="false">IF(Clean!I151="",1,0)</f>
        <v>0</v>
      </c>
      <c r="J151" s="24" t="n">
        <f aca="false">IF(Clean!J151="",1,0)</f>
        <v>0</v>
      </c>
      <c r="K151" s="24" t="n">
        <f aca="false">IF(Clean!K151="",1,0)</f>
        <v>0</v>
      </c>
      <c r="L151" s="24" t="n">
        <f aca="false">IF(Clean!L151="",1,0)</f>
        <v>0</v>
      </c>
      <c r="M151" s="24" t="n">
        <f aca="false">IF(Clean!M151="",1,0)</f>
        <v>0</v>
      </c>
      <c r="N151" s="24" t="n">
        <f aca="false">IF(Clean!N151="",1,0)</f>
        <v>0</v>
      </c>
      <c r="O151" s="24" t="n">
        <f aca="false">IF(Clean!O151="",1,0)</f>
        <v>0</v>
      </c>
      <c r="P151" s="24" t="n">
        <f aca="false">IF(Clean!P151="",1,0)</f>
        <v>0</v>
      </c>
      <c r="Q151" s="24" t="n">
        <f aca="false">IF(Clean!Q151="",1,0)</f>
        <v>0</v>
      </c>
      <c r="R151" s="24" t="n">
        <f aca="false">IF(Clean!R151="",1,0)</f>
        <v>0</v>
      </c>
      <c r="S151" s="24" t="n">
        <f aca="false">IF(Clean!S151="",1,0)</f>
        <v>1</v>
      </c>
      <c r="T151" s="24" t="n">
        <f aca="false">IF(Clean!T151="",1,0)</f>
        <v>1</v>
      </c>
      <c r="U151" s="24" t="n">
        <f aca="false">IF(Clean!U151="",1,0)</f>
        <v>0</v>
      </c>
      <c r="V151" s="24" t="n">
        <f aca="false">IF(Clean!V151="",1,0)</f>
        <v>0</v>
      </c>
      <c r="W151" s="25" t="n">
        <f aca="false">SUM(B151:V151)</f>
        <v>2</v>
      </c>
      <c r="X151" s="2" t="str">
        <f aca="false">IF(W151=0,"Complete","Incomplete")</f>
        <v>Incomplete</v>
      </c>
      <c r="Y151" s="26" t="n">
        <f aca="false">W151/21</f>
        <v>0.0952380952380952</v>
      </c>
      <c r="Z151" s="2" t="str">
        <f aca="false">IF(W151=21,"Ghost record",IF(W151&gt;=11,"Mostly empty",IF(W151=0,"Complete","Partial")))</f>
        <v>Partial</v>
      </c>
    </row>
    <row r="152" customFormat="false" ht="15" hidden="false" customHeight="false" outlineLevel="0" collapsed="false">
      <c r="A152" s="2" t="str">
        <f aca="false">Clean!A152</f>
        <v>CL00151</v>
      </c>
      <c r="B152" s="24" t="n">
        <f aca="false">IF(Clean!B152="",1,0)</f>
        <v>0</v>
      </c>
      <c r="C152" s="24" t="n">
        <f aca="false">IF(Clean!C152="",1,0)</f>
        <v>0</v>
      </c>
      <c r="D152" s="24" t="n">
        <f aca="false">IF(Clean!D152="",1,0)</f>
        <v>0</v>
      </c>
      <c r="E152" s="24" t="n">
        <f aca="false">IF(Clean!E152="",1,0)</f>
        <v>0</v>
      </c>
      <c r="F152" s="24" t="n">
        <f aca="false">IF(Clean!F152="",1,0)</f>
        <v>1</v>
      </c>
      <c r="G152" s="24" t="n">
        <f aca="false">IF(Clean!G152="",1,0)</f>
        <v>0</v>
      </c>
      <c r="H152" s="24" t="n">
        <f aca="false">IF(Clean!H152="",1,0)</f>
        <v>0</v>
      </c>
      <c r="I152" s="24" t="n">
        <f aca="false">IF(Clean!I152="",1,0)</f>
        <v>0</v>
      </c>
      <c r="J152" s="24" t="n">
        <f aca="false">IF(Clean!J152="",1,0)</f>
        <v>0</v>
      </c>
      <c r="K152" s="24" t="n">
        <f aca="false">IF(Clean!K152="",1,0)</f>
        <v>0</v>
      </c>
      <c r="L152" s="24" t="n">
        <f aca="false">IF(Clean!L152="",1,0)</f>
        <v>0</v>
      </c>
      <c r="M152" s="24" t="n">
        <f aca="false">IF(Clean!M152="",1,0)</f>
        <v>0</v>
      </c>
      <c r="N152" s="24" t="n">
        <f aca="false">IF(Clean!N152="",1,0)</f>
        <v>0</v>
      </c>
      <c r="O152" s="24" t="n">
        <f aca="false">IF(Clean!O152="",1,0)</f>
        <v>0</v>
      </c>
      <c r="P152" s="24" t="n">
        <f aca="false">IF(Clean!P152="",1,0)</f>
        <v>0</v>
      </c>
      <c r="Q152" s="24" t="n">
        <f aca="false">IF(Clean!Q152="",1,0)</f>
        <v>0</v>
      </c>
      <c r="R152" s="24" t="n">
        <f aca="false">IF(Clean!R152="",1,0)</f>
        <v>0</v>
      </c>
      <c r="S152" s="24" t="n">
        <f aca="false">IF(Clean!S152="",1,0)</f>
        <v>0</v>
      </c>
      <c r="T152" s="24" t="n">
        <f aca="false">IF(Clean!T152="",1,0)</f>
        <v>0</v>
      </c>
      <c r="U152" s="24" t="n">
        <f aca="false">IF(Clean!U152="",1,0)</f>
        <v>0</v>
      </c>
      <c r="V152" s="24" t="n">
        <f aca="false">IF(Clean!V152="",1,0)</f>
        <v>0</v>
      </c>
      <c r="W152" s="25" t="n">
        <f aca="false">SUM(B152:V152)</f>
        <v>1</v>
      </c>
      <c r="X152" s="2" t="str">
        <f aca="false">IF(W152=0,"Complete","Incomplete")</f>
        <v>Incomplete</v>
      </c>
      <c r="Y152" s="26" t="n">
        <f aca="false">W152/21</f>
        <v>0.0476190476190476</v>
      </c>
      <c r="Z152" s="2" t="str">
        <f aca="false">IF(W152=21,"Ghost record",IF(W152&gt;=11,"Mostly empty",IF(W152=0,"Complete","Partial")))</f>
        <v>Partial</v>
      </c>
    </row>
    <row r="153" customFormat="false" ht="15" hidden="false" customHeight="false" outlineLevel="0" collapsed="false">
      <c r="A153" s="2" t="str">
        <f aca="false">Clean!A153</f>
        <v>CL00152</v>
      </c>
      <c r="B153" s="24" t="n">
        <f aca="false">IF(Clean!B153="",1,0)</f>
        <v>0</v>
      </c>
      <c r="C153" s="24" t="n">
        <f aca="false">IF(Clean!C153="",1,0)</f>
        <v>0</v>
      </c>
      <c r="D153" s="24" t="n">
        <f aca="false">IF(Clean!D153="",1,0)</f>
        <v>0</v>
      </c>
      <c r="E153" s="24" t="n">
        <f aca="false">IF(Clean!E153="",1,0)</f>
        <v>0</v>
      </c>
      <c r="F153" s="24" t="n">
        <f aca="false">IF(Clean!F153="",1,0)</f>
        <v>0</v>
      </c>
      <c r="G153" s="24" t="n">
        <f aca="false">IF(Clean!G153="",1,0)</f>
        <v>0</v>
      </c>
      <c r="H153" s="24" t="n">
        <f aca="false">IF(Clean!H153="",1,0)</f>
        <v>0</v>
      </c>
      <c r="I153" s="24" t="n">
        <f aca="false">IF(Clean!I153="",1,0)</f>
        <v>0</v>
      </c>
      <c r="J153" s="24" t="n">
        <f aca="false">IF(Clean!J153="",1,0)</f>
        <v>0</v>
      </c>
      <c r="K153" s="24" t="n">
        <f aca="false">IF(Clean!K153="",1,0)</f>
        <v>0</v>
      </c>
      <c r="L153" s="24" t="n">
        <f aca="false">IF(Clean!L153="",1,0)</f>
        <v>0</v>
      </c>
      <c r="M153" s="24" t="n">
        <f aca="false">IF(Clean!M153="",1,0)</f>
        <v>0</v>
      </c>
      <c r="N153" s="24" t="n">
        <f aca="false">IF(Clean!N153="",1,0)</f>
        <v>0</v>
      </c>
      <c r="O153" s="24" t="n">
        <f aca="false">IF(Clean!O153="",1,0)</f>
        <v>0</v>
      </c>
      <c r="P153" s="24" t="n">
        <f aca="false">IF(Clean!P153="",1,0)</f>
        <v>0</v>
      </c>
      <c r="Q153" s="24" t="n">
        <f aca="false">IF(Clean!Q153="",1,0)</f>
        <v>0</v>
      </c>
      <c r="R153" s="24" t="n">
        <f aca="false">IF(Clean!R153="",1,0)</f>
        <v>0</v>
      </c>
      <c r="S153" s="24" t="n">
        <f aca="false">IF(Clean!S153="",1,0)</f>
        <v>1</v>
      </c>
      <c r="T153" s="24" t="n">
        <f aca="false">IF(Clean!T153="",1,0)</f>
        <v>1</v>
      </c>
      <c r="U153" s="24" t="n">
        <f aca="false">IF(Clean!U153="",1,0)</f>
        <v>0</v>
      </c>
      <c r="V153" s="24" t="n">
        <f aca="false">IF(Clean!V153="",1,0)</f>
        <v>1</v>
      </c>
      <c r="W153" s="25" t="n">
        <f aca="false">SUM(B153:V153)</f>
        <v>3</v>
      </c>
      <c r="X153" s="2" t="str">
        <f aca="false">IF(W153=0,"Complete","Incomplete")</f>
        <v>Incomplete</v>
      </c>
      <c r="Y153" s="26" t="n">
        <f aca="false">W153/21</f>
        <v>0.142857142857143</v>
      </c>
      <c r="Z153" s="2" t="str">
        <f aca="false">IF(W153=21,"Ghost record",IF(W153&gt;=11,"Mostly empty",IF(W153=0,"Complete","Partial")))</f>
        <v>Partial</v>
      </c>
    </row>
    <row r="154" customFormat="false" ht="15" hidden="false" customHeight="false" outlineLevel="0" collapsed="false">
      <c r="A154" s="2" t="str">
        <f aca="false">Clean!A154</f>
        <v>CL00153</v>
      </c>
      <c r="B154" s="24" t="n">
        <f aca="false">IF(Clean!B154="",1,0)</f>
        <v>0</v>
      </c>
      <c r="C154" s="24" t="n">
        <f aca="false">IF(Clean!C154="",1,0)</f>
        <v>0</v>
      </c>
      <c r="D154" s="24" t="n">
        <f aca="false">IF(Clean!D154="",1,0)</f>
        <v>0</v>
      </c>
      <c r="E154" s="24" t="n">
        <f aca="false">IF(Clean!E154="",1,0)</f>
        <v>0</v>
      </c>
      <c r="F154" s="24" t="n">
        <f aca="false">IF(Clean!F154="",1,0)</f>
        <v>0</v>
      </c>
      <c r="G154" s="24" t="n">
        <f aca="false">IF(Clean!G154="",1,0)</f>
        <v>0</v>
      </c>
      <c r="H154" s="24" t="n">
        <f aca="false">IF(Clean!H154="",1,0)</f>
        <v>0</v>
      </c>
      <c r="I154" s="24" t="n">
        <f aca="false">IF(Clean!I154="",1,0)</f>
        <v>0</v>
      </c>
      <c r="J154" s="24" t="n">
        <f aca="false">IF(Clean!J154="",1,0)</f>
        <v>0</v>
      </c>
      <c r="K154" s="24" t="n">
        <f aca="false">IF(Clean!K154="",1,0)</f>
        <v>0</v>
      </c>
      <c r="L154" s="24" t="n">
        <f aca="false">IF(Clean!L154="",1,0)</f>
        <v>0</v>
      </c>
      <c r="M154" s="24" t="n">
        <f aca="false">IF(Clean!M154="",1,0)</f>
        <v>0</v>
      </c>
      <c r="N154" s="24" t="n">
        <f aca="false">IF(Clean!N154="",1,0)</f>
        <v>0</v>
      </c>
      <c r="O154" s="24" t="n">
        <f aca="false">IF(Clean!O154="",1,0)</f>
        <v>0</v>
      </c>
      <c r="P154" s="24" t="n">
        <f aca="false">IF(Clean!P154="",1,0)</f>
        <v>0</v>
      </c>
      <c r="Q154" s="24" t="n">
        <f aca="false">IF(Clean!Q154="",1,0)</f>
        <v>0</v>
      </c>
      <c r="R154" s="24" t="n">
        <f aca="false">IF(Clean!R154="",1,0)</f>
        <v>0</v>
      </c>
      <c r="S154" s="24" t="n">
        <f aca="false">IF(Clean!S154="",1,0)</f>
        <v>0</v>
      </c>
      <c r="T154" s="24" t="n">
        <f aca="false">IF(Clean!T154="",1,0)</f>
        <v>0</v>
      </c>
      <c r="U154" s="24" t="n">
        <f aca="false">IF(Clean!U154="",1,0)</f>
        <v>0</v>
      </c>
      <c r="V154" s="24" t="n">
        <f aca="false">IF(Clean!V154="",1,0)</f>
        <v>0</v>
      </c>
      <c r="W154" s="25" t="n">
        <f aca="false">SUM(B154:V154)</f>
        <v>0</v>
      </c>
      <c r="X154" s="2" t="str">
        <f aca="false">IF(W154=0,"Complete","Incomplete")</f>
        <v>Complete</v>
      </c>
      <c r="Y154" s="26" t="n">
        <f aca="false">W154/21</f>
        <v>0</v>
      </c>
      <c r="Z154" s="2" t="str">
        <f aca="false">IF(W154=21,"Ghost record",IF(W154&gt;=11,"Mostly empty",IF(W154=0,"Complete","Partial")))</f>
        <v>Complete</v>
      </c>
    </row>
    <row r="155" customFormat="false" ht="15" hidden="false" customHeight="false" outlineLevel="0" collapsed="false">
      <c r="A155" s="2" t="str">
        <f aca="false">Clean!A155</f>
        <v>CL00154</v>
      </c>
      <c r="B155" s="24" t="n">
        <f aca="false">IF(Clean!B155="",1,0)</f>
        <v>0</v>
      </c>
      <c r="C155" s="24" t="n">
        <f aca="false">IF(Clean!C155="",1,0)</f>
        <v>0</v>
      </c>
      <c r="D155" s="24" t="n">
        <f aca="false">IF(Clean!D155="",1,0)</f>
        <v>0</v>
      </c>
      <c r="E155" s="24" t="n">
        <f aca="false">IF(Clean!E155="",1,0)</f>
        <v>0</v>
      </c>
      <c r="F155" s="24" t="n">
        <f aca="false">IF(Clean!F155="",1,0)</f>
        <v>0</v>
      </c>
      <c r="G155" s="24" t="n">
        <f aca="false">IF(Clean!G155="",1,0)</f>
        <v>0</v>
      </c>
      <c r="H155" s="24" t="n">
        <f aca="false">IF(Clean!H155="",1,0)</f>
        <v>0</v>
      </c>
      <c r="I155" s="24" t="n">
        <f aca="false">IF(Clean!I155="",1,0)</f>
        <v>0</v>
      </c>
      <c r="J155" s="24" t="n">
        <f aca="false">IF(Clean!J155="",1,0)</f>
        <v>0</v>
      </c>
      <c r="K155" s="24" t="n">
        <f aca="false">IF(Clean!K155="",1,0)</f>
        <v>0</v>
      </c>
      <c r="L155" s="24" t="n">
        <f aca="false">IF(Clean!L155="",1,0)</f>
        <v>0</v>
      </c>
      <c r="M155" s="24" t="n">
        <f aca="false">IF(Clean!M155="",1,0)</f>
        <v>0</v>
      </c>
      <c r="N155" s="24" t="n">
        <f aca="false">IF(Clean!N155="",1,0)</f>
        <v>1</v>
      </c>
      <c r="O155" s="24" t="n">
        <f aca="false">IF(Clean!O155="",1,0)</f>
        <v>0</v>
      </c>
      <c r="P155" s="24" t="n">
        <f aca="false">IF(Clean!P155="",1,0)</f>
        <v>0</v>
      </c>
      <c r="Q155" s="24" t="n">
        <f aca="false">IF(Clean!Q155="",1,0)</f>
        <v>0</v>
      </c>
      <c r="R155" s="24" t="n">
        <f aca="false">IF(Clean!R155="",1,0)</f>
        <v>0</v>
      </c>
      <c r="S155" s="24" t="n">
        <f aca="false">IF(Clean!S155="",1,0)</f>
        <v>0</v>
      </c>
      <c r="T155" s="24" t="n">
        <f aca="false">IF(Clean!T155="",1,0)</f>
        <v>0</v>
      </c>
      <c r="U155" s="24" t="n">
        <f aca="false">IF(Clean!U155="",1,0)</f>
        <v>0</v>
      </c>
      <c r="V155" s="24" t="n">
        <f aca="false">IF(Clean!V155="",1,0)</f>
        <v>1</v>
      </c>
      <c r="W155" s="25" t="n">
        <f aca="false">SUM(B155:V155)</f>
        <v>2</v>
      </c>
      <c r="X155" s="2" t="str">
        <f aca="false">IF(W155=0,"Complete","Incomplete")</f>
        <v>Incomplete</v>
      </c>
      <c r="Y155" s="26" t="n">
        <f aca="false">W155/21</f>
        <v>0.0952380952380952</v>
      </c>
      <c r="Z155" s="2" t="str">
        <f aca="false">IF(W155=21,"Ghost record",IF(W155&gt;=11,"Mostly empty",IF(W155=0,"Complete","Partial")))</f>
        <v>Partial</v>
      </c>
    </row>
    <row r="156" customFormat="false" ht="15" hidden="false" customHeight="false" outlineLevel="0" collapsed="false">
      <c r="A156" s="2" t="str">
        <f aca="false">Clean!A156</f>
        <v>CL00155</v>
      </c>
      <c r="B156" s="24" t="n">
        <f aca="false">IF(Clean!B156="",1,0)</f>
        <v>0</v>
      </c>
      <c r="C156" s="24" t="n">
        <f aca="false">IF(Clean!C156="",1,0)</f>
        <v>0</v>
      </c>
      <c r="D156" s="24" t="n">
        <f aca="false">IF(Clean!D156="",1,0)</f>
        <v>0</v>
      </c>
      <c r="E156" s="24" t="n">
        <f aca="false">IF(Clean!E156="",1,0)</f>
        <v>0</v>
      </c>
      <c r="F156" s="24" t="n">
        <f aca="false">IF(Clean!F156="",1,0)</f>
        <v>0</v>
      </c>
      <c r="G156" s="24" t="n">
        <f aca="false">IF(Clean!G156="",1,0)</f>
        <v>0</v>
      </c>
      <c r="H156" s="24" t="n">
        <f aca="false">IF(Clean!H156="",1,0)</f>
        <v>0</v>
      </c>
      <c r="I156" s="24" t="n">
        <f aca="false">IF(Clean!I156="",1,0)</f>
        <v>0</v>
      </c>
      <c r="J156" s="24" t="n">
        <f aca="false">IF(Clean!J156="",1,0)</f>
        <v>0</v>
      </c>
      <c r="K156" s="24" t="n">
        <f aca="false">IF(Clean!K156="",1,0)</f>
        <v>0</v>
      </c>
      <c r="L156" s="24" t="n">
        <f aca="false">IF(Clean!L156="",1,0)</f>
        <v>0</v>
      </c>
      <c r="M156" s="24" t="n">
        <f aca="false">IF(Clean!M156="",1,0)</f>
        <v>0</v>
      </c>
      <c r="N156" s="24" t="n">
        <f aca="false">IF(Clean!N156="",1,0)</f>
        <v>0</v>
      </c>
      <c r="O156" s="24" t="n">
        <f aca="false">IF(Clean!O156="",1,0)</f>
        <v>0</v>
      </c>
      <c r="P156" s="24" t="n">
        <f aca="false">IF(Clean!P156="",1,0)</f>
        <v>0</v>
      </c>
      <c r="Q156" s="24" t="n">
        <f aca="false">IF(Clean!Q156="",1,0)</f>
        <v>0</v>
      </c>
      <c r="R156" s="24" t="n">
        <f aca="false">IF(Clean!R156="",1,0)</f>
        <v>0</v>
      </c>
      <c r="S156" s="24" t="n">
        <f aca="false">IF(Clean!S156="",1,0)</f>
        <v>0</v>
      </c>
      <c r="T156" s="24" t="n">
        <f aca="false">IF(Clean!T156="",1,0)</f>
        <v>0</v>
      </c>
      <c r="U156" s="24" t="n">
        <f aca="false">IF(Clean!U156="",1,0)</f>
        <v>0</v>
      </c>
      <c r="V156" s="24" t="n">
        <f aca="false">IF(Clean!V156="",1,0)</f>
        <v>0</v>
      </c>
      <c r="W156" s="25" t="n">
        <f aca="false">SUM(B156:V156)</f>
        <v>0</v>
      </c>
      <c r="X156" s="2" t="str">
        <f aca="false">IF(W156=0,"Complete","Incomplete")</f>
        <v>Complete</v>
      </c>
      <c r="Y156" s="26" t="n">
        <f aca="false">W156/21</f>
        <v>0</v>
      </c>
      <c r="Z156" s="2" t="str">
        <f aca="false">IF(W156=21,"Ghost record",IF(W156&gt;=11,"Mostly empty",IF(W156=0,"Complete","Partial")))</f>
        <v>Complete</v>
      </c>
    </row>
    <row r="157" customFormat="false" ht="15" hidden="false" customHeight="false" outlineLevel="0" collapsed="false">
      <c r="A157" s="2" t="str">
        <f aca="false">Clean!A157</f>
        <v>CL00156</v>
      </c>
      <c r="B157" s="24" t="n">
        <f aca="false">IF(Clean!B157="",1,0)</f>
        <v>0</v>
      </c>
      <c r="C157" s="24" t="n">
        <f aca="false">IF(Clean!C157="",1,0)</f>
        <v>0</v>
      </c>
      <c r="D157" s="24" t="n">
        <f aca="false">IF(Clean!D157="",1,0)</f>
        <v>0</v>
      </c>
      <c r="E157" s="24" t="n">
        <f aca="false">IF(Clean!E157="",1,0)</f>
        <v>0</v>
      </c>
      <c r="F157" s="24" t="n">
        <f aca="false">IF(Clean!F157="",1,0)</f>
        <v>0</v>
      </c>
      <c r="G157" s="24" t="n">
        <f aca="false">IF(Clean!G157="",1,0)</f>
        <v>0</v>
      </c>
      <c r="H157" s="24" t="n">
        <f aca="false">IF(Clean!H157="",1,0)</f>
        <v>0</v>
      </c>
      <c r="I157" s="24" t="n">
        <f aca="false">IF(Clean!I157="",1,0)</f>
        <v>0</v>
      </c>
      <c r="J157" s="24" t="n">
        <f aca="false">IF(Clean!J157="",1,0)</f>
        <v>0</v>
      </c>
      <c r="K157" s="24" t="n">
        <f aca="false">IF(Clean!K157="",1,0)</f>
        <v>0</v>
      </c>
      <c r="L157" s="24" t="n">
        <f aca="false">IF(Clean!L157="",1,0)</f>
        <v>0</v>
      </c>
      <c r="M157" s="24" t="n">
        <f aca="false">IF(Clean!M157="",1,0)</f>
        <v>0</v>
      </c>
      <c r="N157" s="24" t="n">
        <f aca="false">IF(Clean!N157="",1,0)</f>
        <v>0</v>
      </c>
      <c r="O157" s="24" t="n">
        <f aca="false">IF(Clean!O157="",1,0)</f>
        <v>0</v>
      </c>
      <c r="P157" s="24" t="n">
        <f aca="false">IF(Clean!P157="",1,0)</f>
        <v>0</v>
      </c>
      <c r="Q157" s="24" t="n">
        <f aca="false">IF(Clean!Q157="",1,0)</f>
        <v>0</v>
      </c>
      <c r="R157" s="24" t="n">
        <f aca="false">IF(Clean!R157="",1,0)</f>
        <v>0</v>
      </c>
      <c r="S157" s="24" t="n">
        <f aca="false">IF(Clean!S157="",1,0)</f>
        <v>0</v>
      </c>
      <c r="T157" s="24" t="n">
        <f aca="false">IF(Clean!T157="",1,0)</f>
        <v>0</v>
      </c>
      <c r="U157" s="24" t="n">
        <f aca="false">IF(Clean!U157="",1,0)</f>
        <v>0</v>
      </c>
      <c r="V157" s="24" t="n">
        <f aca="false">IF(Clean!V157="",1,0)</f>
        <v>0</v>
      </c>
      <c r="W157" s="25" t="n">
        <f aca="false">SUM(B157:V157)</f>
        <v>0</v>
      </c>
      <c r="X157" s="2" t="str">
        <f aca="false">IF(W157=0,"Complete","Incomplete")</f>
        <v>Complete</v>
      </c>
      <c r="Y157" s="26" t="n">
        <f aca="false">W157/21</f>
        <v>0</v>
      </c>
      <c r="Z157" s="2" t="str">
        <f aca="false">IF(W157=21,"Ghost record",IF(W157&gt;=11,"Mostly empty",IF(W157=0,"Complete","Partial")))</f>
        <v>Complete</v>
      </c>
    </row>
    <row r="158" customFormat="false" ht="15" hidden="false" customHeight="false" outlineLevel="0" collapsed="false">
      <c r="A158" s="2" t="str">
        <f aca="false">Clean!A158</f>
        <v>CL00157</v>
      </c>
      <c r="B158" s="24" t="n">
        <f aca="false">IF(Clean!B158="",1,0)</f>
        <v>0</v>
      </c>
      <c r="C158" s="24" t="n">
        <f aca="false">IF(Clean!C158="",1,0)</f>
        <v>0</v>
      </c>
      <c r="D158" s="24" t="n">
        <f aca="false">IF(Clean!D158="",1,0)</f>
        <v>0</v>
      </c>
      <c r="E158" s="24" t="n">
        <f aca="false">IF(Clean!E158="",1,0)</f>
        <v>0</v>
      </c>
      <c r="F158" s="24" t="n">
        <f aca="false">IF(Clean!F158="",1,0)</f>
        <v>0</v>
      </c>
      <c r="G158" s="24" t="n">
        <f aca="false">IF(Clean!G158="",1,0)</f>
        <v>0</v>
      </c>
      <c r="H158" s="24" t="n">
        <f aca="false">IF(Clean!H158="",1,0)</f>
        <v>0</v>
      </c>
      <c r="I158" s="24" t="n">
        <f aca="false">IF(Clean!I158="",1,0)</f>
        <v>0</v>
      </c>
      <c r="J158" s="24" t="n">
        <f aca="false">IF(Clean!J158="",1,0)</f>
        <v>0</v>
      </c>
      <c r="K158" s="24" t="n">
        <f aca="false">IF(Clean!K158="",1,0)</f>
        <v>0</v>
      </c>
      <c r="L158" s="24" t="n">
        <f aca="false">IF(Clean!L158="",1,0)</f>
        <v>0</v>
      </c>
      <c r="M158" s="24" t="n">
        <f aca="false">IF(Clean!M158="",1,0)</f>
        <v>0</v>
      </c>
      <c r="N158" s="24" t="n">
        <f aca="false">IF(Clean!N158="",1,0)</f>
        <v>0</v>
      </c>
      <c r="O158" s="24" t="n">
        <f aca="false">IF(Clean!O158="",1,0)</f>
        <v>0</v>
      </c>
      <c r="P158" s="24" t="n">
        <f aca="false">IF(Clean!P158="",1,0)</f>
        <v>0</v>
      </c>
      <c r="Q158" s="24" t="n">
        <f aca="false">IF(Clean!Q158="",1,0)</f>
        <v>0</v>
      </c>
      <c r="R158" s="24" t="n">
        <f aca="false">IF(Clean!R158="",1,0)</f>
        <v>0</v>
      </c>
      <c r="S158" s="24" t="n">
        <f aca="false">IF(Clean!S158="",1,0)</f>
        <v>0</v>
      </c>
      <c r="T158" s="24" t="n">
        <f aca="false">IF(Clean!T158="",1,0)</f>
        <v>0</v>
      </c>
      <c r="U158" s="24" t="n">
        <f aca="false">IF(Clean!U158="",1,0)</f>
        <v>0</v>
      </c>
      <c r="V158" s="24" t="n">
        <f aca="false">IF(Clean!V158="",1,0)</f>
        <v>1</v>
      </c>
      <c r="W158" s="25" t="n">
        <f aca="false">SUM(B158:V158)</f>
        <v>1</v>
      </c>
      <c r="X158" s="2" t="str">
        <f aca="false">IF(W158=0,"Complete","Incomplete")</f>
        <v>Incomplete</v>
      </c>
      <c r="Y158" s="26" t="n">
        <f aca="false">W158/21</f>
        <v>0.0476190476190476</v>
      </c>
      <c r="Z158" s="2" t="str">
        <f aca="false">IF(W158=21,"Ghost record",IF(W158&gt;=11,"Mostly empty",IF(W158=0,"Complete","Partial")))</f>
        <v>Partial</v>
      </c>
    </row>
    <row r="159" customFormat="false" ht="15" hidden="false" customHeight="false" outlineLevel="0" collapsed="false">
      <c r="A159" s="2" t="str">
        <f aca="false">Clean!A159</f>
        <v>CL00158</v>
      </c>
      <c r="B159" s="24" t="n">
        <f aca="false">IF(Clean!B159="",1,0)</f>
        <v>0</v>
      </c>
      <c r="C159" s="24" t="n">
        <f aca="false">IF(Clean!C159="",1,0)</f>
        <v>0</v>
      </c>
      <c r="D159" s="24" t="n">
        <f aca="false">IF(Clean!D159="",1,0)</f>
        <v>0</v>
      </c>
      <c r="E159" s="24" t="n">
        <f aca="false">IF(Clean!E159="",1,0)</f>
        <v>0</v>
      </c>
      <c r="F159" s="24" t="n">
        <f aca="false">IF(Clean!F159="",1,0)</f>
        <v>0</v>
      </c>
      <c r="G159" s="24" t="n">
        <f aca="false">IF(Clean!G159="",1,0)</f>
        <v>0</v>
      </c>
      <c r="H159" s="24" t="n">
        <f aca="false">IF(Clean!H159="",1,0)</f>
        <v>0</v>
      </c>
      <c r="I159" s="24" t="n">
        <f aca="false">IF(Clean!I159="",1,0)</f>
        <v>0</v>
      </c>
      <c r="J159" s="24" t="n">
        <f aca="false">IF(Clean!J159="",1,0)</f>
        <v>0</v>
      </c>
      <c r="K159" s="24" t="n">
        <f aca="false">IF(Clean!K159="",1,0)</f>
        <v>0</v>
      </c>
      <c r="L159" s="24" t="n">
        <f aca="false">IF(Clean!L159="",1,0)</f>
        <v>0</v>
      </c>
      <c r="M159" s="24" t="n">
        <f aca="false">IF(Clean!M159="",1,0)</f>
        <v>0</v>
      </c>
      <c r="N159" s="24" t="n">
        <f aca="false">IF(Clean!N159="",1,0)</f>
        <v>0</v>
      </c>
      <c r="O159" s="24" t="n">
        <f aca="false">IF(Clean!O159="",1,0)</f>
        <v>0</v>
      </c>
      <c r="P159" s="24" t="n">
        <f aca="false">IF(Clean!P159="",1,0)</f>
        <v>0</v>
      </c>
      <c r="Q159" s="24" t="n">
        <f aca="false">IF(Clean!Q159="",1,0)</f>
        <v>0</v>
      </c>
      <c r="R159" s="24" t="n">
        <f aca="false">IF(Clean!R159="",1,0)</f>
        <v>0</v>
      </c>
      <c r="S159" s="24" t="n">
        <f aca="false">IF(Clean!S159="",1,0)</f>
        <v>1</v>
      </c>
      <c r="T159" s="24" t="n">
        <f aca="false">IF(Clean!T159="",1,0)</f>
        <v>1</v>
      </c>
      <c r="U159" s="24" t="n">
        <f aca="false">IF(Clean!U159="",1,0)</f>
        <v>0</v>
      </c>
      <c r="V159" s="24" t="n">
        <f aca="false">IF(Clean!V159="",1,0)</f>
        <v>0</v>
      </c>
      <c r="W159" s="25" t="n">
        <f aca="false">SUM(B159:V159)</f>
        <v>2</v>
      </c>
      <c r="X159" s="2" t="str">
        <f aca="false">IF(W159=0,"Complete","Incomplete")</f>
        <v>Incomplete</v>
      </c>
      <c r="Y159" s="26" t="n">
        <f aca="false">W159/21</f>
        <v>0.0952380952380952</v>
      </c>
      <c r="Z159" s="2" t="str">
        <f aca="false">IF(W159=21,"Ghost record",IF(W159&gt;=11,"Mostly empty",IF(W159=0,"Complete","Partial")))</f>
        <v>Partial</v>
      </c>
    </row>
    <row r="160" customFormat="false" ht="15" hidden="false" customHeight="false" outlineLevel="0" collapsed="false">
      <c r="A160" s="2" t="str">
        <f aca="false">Clean!A160</f>
        <v>CL00159</v>
      </c>
      <c r="B160" s="24" t="n">
        <f aca="false">IF(Clean!B160="",1,0)</f>
        <v>0</v>
      </c>
      <c r="C160" s="24" t="n">
        <f aca="false">IF(Clean!C160="",1,0)</f>
        <v>0</v>
      </c>
      <c r="D160" s="24" t="n">
        <f aca="false">IF(Clean!D160="",1,0)</f>
        <v>0</v>
      </c>
      <c r="E160" s="24" t="n">
        <f aca="false">IF(Clean!E160="",1,0)</f>
        <v>0</v>
      </c>
      <c r="F160" s="24" t="n">
        <f aca="false">IF(Clean!F160="",1,0)</f>
        <v>0</v>
      </c>
      <c r="G160" s="24" t="n">
        <f aca="false">IF(Clean!G160="",1,0)</f>
        <v>0</v>
      </c>
      <c r="H160" s="24" t="n">
        <f aca="false">IF(Clean!H160="",1,0)</f>
        <v>0</v>
      </c>
      <c r="I160" s="24" t="n">
        <f aca="false">IF(Clean!I160="",1,0)</f>
        <v>0</v>
      </c>
      <c r="J160" s="24" t="n">
        <f aca="false">IF(Clean!J160="",1,0)</f>
        <v>0</v>
      </c>
      <c r="K160" s="24" t="n">
        <f aca="false">IF(Clean!K160="",1,0)</f>
        <v>0</v>
      </c>
      <c r="L160" s="24" t="n">
        <f aca="false">IF(Clean!L160="",1,0)</f>
        <v>0</v>
      </c>
      <c r="M160" s="24" t="n">
        <f aca="false">IF(Clean!M160="",1,0)</f>
        <v>0</v>
      </c>
      <c r="N160" s="24" t="n">
        <f aca="false">IF(Clean!N160="",1,0)</f>
        <v>0</v>
      </c>
      <c r="O160" s="24" t="n">
        <f aca="false">IF(Clean!O160="",1,0)</f>
        <v>0</v>
      </c>
      <c r="P160" s="24" t="n">
        <f aca="false">IF(Clean!P160="",1,0)</f>
        <v>0</v>
      </c>
      <c r="Q160" s="24" t="n">
        <f aca="false">IF(Clean!Q160="",1,0)</f>
        <v>0</v>
      </c>
      <c r="R160" s="24" t="n">
        <f aca="false">IF(Clean!R160="",1,0)</f>
        <v>0</v>
      </c>
      <c r="S160" s="24" t="n">
        <f aca="false">IF(Clean!S160="",1,0)</f>
        <v>0</v>
      </c>
      <c r="T160" s="24" t="n">
        <f aca="false">IF(Clean!T160="",1,0)</f>
        <v>0</v>
      </c>
      <c r="U160" s="24" t="n">
        <f aca="false">IF(Clean!U160="",1,0)</f>
        <v>0</v>
      </c>
      <c r="V160" s="24" t="n">
        <f aca="false">IF(Clean!V160="",1,0)</f>
        <v>0</v>
      </c>
      <c r="W160" s="25" t="n">
        <f aca="false">SUM(B160:V160)</f>
        <v>0</v>
      </c>
      <c r="X160" s="2" t="str">
        <f aca="false">IF(W160=0,"Complete","Incomplete")</f>
        <v>Complete</v>
      </c>
      <c r="Y160" s="26" t="n">
        <f aca="false">W160/21</f>
        <v>0</v>
      </c>
      <c r="Z160" s="2" t="str">
        <f aca="false">IF(W160=21,"Ghost record",IF(W160&gt;=11,"Mostly empty",IF(W160=0,"Complete","Partial")))</f>
        <v>Complete</v>
      </c>
    </row>
    <row r="161" customFormat="false" ht="15" hidden="false" customHeight="false" outlineLevel="0" collapsed="false">
      <c r="A161" s="2" t="str">
        <f aca="false">Clean!A161</f>
        <v>CL00160</v>
      </c>
      <c r="B161" s="24" t="n">
        <f aca="false">IF(Clean!B161="",1,0)</f>
        <v>0</v>
      </c>
      <c r="C161" s="24" t="n">
        <f aca="false">IF(Clean!C161="",1,0)</f>
        <v>0</v>
      </c>
      <c r="D161" s="24" t="n">
        <f aca="false">IF(Clean!D161="",1,0)</f>
        <v>0</v>
      </c>
      <c r="E161" s="24" t="n">
        <f aca="false">IF(Clean!E161="",1,0)</f>
        <v>0</v>
      </c>
      <c r="F161" s="24" t="n">
        <f aca="false">IF(Clean!F161="",1,0)</f>
        <v>0</v>
      </c>
      <c r="G161" s="24" t="n">
        <f aca="false">IF(Clean!G161="",1,0)</f>
        <v>0</v>
      </c>
      <c r="H161" s="24" t="n">
        <f aca="false">IF(Clean!H161="",1,0)</f>
        <v>0</v>
      </c>
      <c r="I161" s="24" t="n">
        <f aca="false">IF(Clean!I161="",1,0)</f>
        <v>0</v>
      </c>
      <c r="J161" s="24" t="n">
        <f aca="false">IF(Clean!J161="",1,0)</f>
        <v>0</v>
      </c>
      <c r="K161" s="24" t="n">
        <f aca="false">IF(Clean!K161="",1,0)</f>
        <v>0</v>
      </c>
      <c r="L161" s="24" t="n">
        <f aca="false">IF(Clean!L161="",1,0)</f>
        <v>0</v>
      </c>
      <c r="M161" s="24" t="n">
        <f aca="false">IF(Clean!M161="",1,0)</f>
        <v>0</v>
      </c>
      <c r="N161" s="24" t="n">
        <f aca="false">IF(Clean!N161="",1,0)</f>
        <v>0</v>
      </c>
      <c r="O161" s="24" t="n">
        <f aca="false">IF(Clean!O161="",1,0)</f>
        <v>0</v>
      </c>
      <c r="P161" s="24" t="n">
        <f aca="false">IF(Clean!P161="",1,0)</f>
        <v>1</v>
      </c>
      <c r="Q161" s="24" t="n">
        <f aca="false">IF(Clean!Q161="",1,0)</f>
        <v>0</v>
      </c>
      <c r="R161" s="24" t="n">
        <f aca="false">IF(Clean!R161="",1,0)</f>
        <v>0</v>
      </c>
      <c r="S161" s="24" t="n">
        <f aca="false">IF(Clean!S161="",1,0)</f>
        <v>0</v>
      </c>
      <c r="T161" s="24" t="n">
        <f aca="false">IF(Clean!T161="",1,0)</f>
        <v>0</v>
      </c>
      <c r="U161" s="24" t="n">
        <f aca="false">IF(Clean!U161="",1,0)</f>
        <v>0</v>
      </c>
      <c r="V161" s="24" t="n">
        <f aca="false">IF(Clean!V161="",1,0)</f>
        <v>1</v>
      </c>
      <c r="W161" s="25" t="n">
        <f aca="false">SUM(B161:V161)</f>
        <v>2</v>
      </c>
      <c r="X161" s="2" t="str">
        <f aca="false">IF(W161=0,"Complete","Incomplete")</f>
        <v>Incomplete</v>
      </c>
      <c r="Y161" s="26" t="n">
        <f aca="false">W161/21</f>
        <v>0.0952380952380952</v>
      </c>
      <c r="Z161" s="2" t="str">
        <f aca="false">IF(W161=21,"Ghost record",IF(W161&gt;=11,"Mostly empty",IF(W161=0,"Complete","Partial")))</f>
        <v>Partial</v>
      </c>
    </row>
    <row r="162" customFormat="false" ht="15" hidden="false" customHeight="false" outlineLevel="0" collapsed="false">
      <c r="A162" s="2" t="str">
        <f aca="false">Clean!A162</f>
        <v>CL00161</v>
      </c>
      <c r="B162" s="24" t="n">
        <f aca="false">IF(Clean!B162="",1,0)</f>
        <v>0</v>
      </c>
      <c r="C162" s="24" t="n">
        <f aca="false">IF(Clean!C162="",1,0)</f>
        <v>0</v>
      </c>
      <c r="D162" s="24" t="n">
        <f aca="false">IF(Clean!D162="",1,0)</f>
        <v>0</v>
      </c>
      <c r="E162" s="24" t="n">
        <f aca="false">IF(Clean!E162="",1,0)</f>
        <v>0</v>
      </c>
      <c r="F162" s="24" t="n">
        <f aca="false">IF(Clean!F162="",1,0)</f>
        <v>0</v>
      </c>
      <c r="G162" s="24" t="n">
        <f aca="false">IF(Clean!G162="",1,0)</f>
        <v>0</v>
      </c>
      <c r="H162" s="24" t="n">
        <f aca="false">IF(Clean!H162="",1,0)</f>
        <v>0</v>
      </c>
      <c r="I162" s="24" t="n">
        <f aca="false">IF(Clean!I162="",1,0)</f>
        <v>0</v>
      </c>
      <c r="J162" s="24" t="n">
        <f aca="false">IF(Clean!J162="",1,0)</f>
        <v>0</v>
      </c>
      <c r="K162" s="24" t="n">
        <f aca="false">IF(Clean!K162="",1,0)</f>
        <v>0</v>
      </c>
      <c r="L162" s="24" t="n">
        <f aca="false">IF(Clean!L162="",1,0)</f>
        <v>0</v>
      </c>
      <c r="M162" s="24" t="n">
        <f aca="false">IF(Clean!M162="",1,0)</f>
        <v>0</v>
      </c>
      <c r="N162" s="24" t="n">
        <f aca="false">IF(Clean!N162="",1,0)</f>
        <v>0</v>
      </c>
      <c r="O162" s="24" t="n">
        <f aca="false">IF(Clean!O162="",1,0)</f>
        <v>0</v>
      </c>
      <c r="P162" s="24" t="n">
        <f aca="false">IF(Clean!P162="",1,0)</f>
        <v>0</v>
      </c>
      <c r="Q162" s="24" t="n">
        <f aca="false">IF(Clean!Q162="",1,0)</f>
        <v>1</v>
      </c>
      <c r="R162" s="24" t="n">
        <f aca="false">IF(Clean!R162="",1,0)</f>
        <v>0</v>
      </c>
      <c r="S162" s="24" t="n">
        <f aca="false">IF(Clean!S162="",1,0)</f>
        <v>1</v>
      </c>
      <c r="T162" s="24" t="n">
        <f aca="false">IF(Clean!T162="",1,0)</f>
        <v>1</v>
      </c>
      <c r="U162" s="24" t="n">
        <f aca="false">IF(Clean!U162="",1,0)</f>
        <v>0</v>
      </c>
      <c r="V162" s="24" t="n">
        <f aca="false">IF(Clean!V162="",1,0)</f>
        <v>0</v>
      </c>
      <c r="W162" s="25" t="n">
        <f aca="false">SUM(B162:V162)</f>
        <v>3</v>
      </c>
      <c r="X162" s="2" t="str">
        <f aca="false">IF(W162=0,"Complete","Incomplete")</f>
        <v>Incomplete</v>
      </c>
      <c r="Y162" s="26" t="n">
        <f aca="false">W162/21</f>
        <v>0.142857142857143</v>
      </c>
      <c r="Z162" s="2" t="str">
        <f aca="false">IF(W162=21,"Ghost record",IF(W162&gt;=11,"Mostly empty",IF(W162=0,"Complete","Partial")))</f>
        <v>Partial</v>
      </c>
    </row>
    <row r="163" customFormat="false" ht="15" hidden="false" customHeight="false" outlineLevel="0" collapsed="false">
      <c r="A163" s="2" t="str">
        <f aca="false">Clean!A163</f>
        <v>CL00162</v>
      </c>
      <c r="B163" s="24" t="n">
        <f aca="false">IF(Clean!B163="",1,0)</f>
        <v>0</v>
      </c>
      <c r="C163" s="24" t="n">
        <f aca="false">IF(Clean!C163="",1,0)</f>
        <v>0</v>
      </c>
      <c r="D163" s="24" t="n">
        <f aca="false">IF(Clean!D163="",1,0)</f>
        <v>0</v>
      </c>
      <c r="E163" s="24" t="n">
        <f aca="false">IF(Clean!E163="",1,0)</f>
        <v>0</v>
      </c>
      <c r="F163" s="24" t="n">
        <f aca="false">IF(Clean!F163="",1,0)</f>
        <v>0</v>
      </c>
      <c r="G163" s="24" t="n">
        <f aca="false">IF(Clean!G163="",1,0)</f>
        <v>0</v>
      </c>
      <c r="H163" s="24" t="n">
        <f aca="false">IF(Clean!H163="",1,0)</f>
        <v>0</v>
      </c>
      <c r="I163" s="24" t="n">
        <f aca="false">IF(Clean!I163="",1,0)</f>
        <v>0</v>
      </c>
      <c r="J163" s="24" t="n">
        <f aca="false">IF(Clean!J163="",1,0)</f>
        <v>0</v>
      </c>
      <c r="K163" s="24" t="n">
        <f aca="false">IF(Clean!K163="",1,0)</f>
        <v>0</v>
      </c>
      <c r="L163" s="24" t="n">
        <f aca="false">IF(Clean!L163="",1,0)</f>
        <v>0</v>
      </c>
      <c r="M163" s="24" t="n">
        <f aca="false">IF(Clean!M163="",1,0)</f>
        <v>1</v>
      </c>
      <c r="N163" s="24" t="n">
        <f aca="false">IF(Clean!N163="",1,0)</f>
        <v>0</v>
      </c>
      <c r="O163" s="24" t="n">
        <f aca="false">IF(Clean!O163="",1,0)</f>
        <v>0</v>
      </c>
      <c r="P163" s="24" t="n">
        <f aca="false">IF(Clean!P163="",1,0)</f>
        <v>0</v>
      </c>
      <c r="Q163" s="24" t="n">
        <f aca="false">IF(Clean!Q163="",1,0)</f>
        <v>0</v>
      </c>
      <c r="R163" s="24" t="n">
        <f aca="false">IF(Clean!R163="",1,0)</f>
        <v>0</v>
      </c>
      <c r="S163" s="24" t="n">
        <f aca="false">IF(Clean!S163="",1,0)</f>
        <v>1</v>
      </c>
      <c r="T163" s="24" t="n">
        <f aca="false">IF(Clean!T163="",1,0)</f>
        <v>1</v>
      </c>
      <c r="U163" s="24" t="n">
        <f aca="false">IF(Clean!U163="",1,0)</f>
        <v>0</v>
      </c>
      <c r="V163" s="24" t="n">
        <f aca="false">IF(Clean!V163="",1,0)</f>
        <v>0</v>
      </c>
      <c r="W163" s="25" t="n">
        <f aca="false">SUM(B163:V163)</f>
        <v>3</v>
      </c>
      <c r="X163" s="2" t="str">
        <f aca="false">IF(W163=0,"Complete","Incomplete")</f>
        <v>Incomplete</v>
      </c>
      <c r="Y163" s="26" t="n">
        <f aca="false">W163/21</f>
        <v>0.142857142857143</v>
      </c>
      <c r="Z163" s="2" t="str">
        <f aca="false">IF(W163=21,"Ghost record",IF(W163&gt;=11,"Mostly empty",IF(W163=0,"Complete","Partial")))</f>
        <v>Partial</v>
      </c>
    </row>
    <row r="164" customFormat="false" ht="15" hidden="false" customHeight="false" outlineLevel="0" collapsed="false">
      <c r="A164" s="2" t="str">
        <f aca="false">Clean!A164</f>
        <v>CL00163</v>
      </c>
      <c r="B164" s="24" t="n">
        <f aca="false">IF(Clean!B164="",1,0)</f>
        <v>0</v>
      </c>
      <c r="C164" s="24" t="n">
        <f aca="false">IF(Clean!C164="",1,0)</f>
        <v>0</v>
      </c>
      <c r="D164" s="24" t="n">
        <f aca="false">IF(Clean!D164="",1,0)</f>
        <v>0</v>
      </c>
      <c r="E164" s="24" t="n">
        <f aca="false">IF(Clean!E164="",1,0)</f>
        <v>0</v>
      </c>
      <c r="F164" s="24" t="n">
        <f aca="false">IF(Clean!F164="",1,0)</f>
        <v>0</v>
      </c>
      <c r="G164" s="24" t="n">
        <f aca="false">IF(Clean!G164="",1,0)</f>
        <v>0</v>
      </c>
      <c r="H164" s="24" t="n">
        <f aca="false">IF(Clean!H164="",1,0)</f>
        <v>0</v>
      </c>
      <c r="I164" s="24" t="n">
        <f aca="false">IF(Clean!I164="",1,0)</f>
        <v>0</v>
      </c>
      <c r="J164" s="24" t="n">
        <f aca="false">IF(Clean!J164="",1,0)</f>
        <v>0</v>
      </c>
      <c r="K164" s="24" t="n">
        <f aca="false">IF(Clean!K164="",1,0)</f>
        <v>0</v>
      </c>
      <c r="L164" s="24" t="n">
        <f aca="false">IF(Clean!L164="",1,0)</f>
        <v>0</v>
      </c>
      <c r="M164" s="24" t="n">
        <f aca="false">IF(Clean!M164="",1,0)</f>
        <v>0</v>
      </c>
      <c r="N164" s="24" t="n">
        <f aca="false">IF(Clean!N164="",1,0)</f>
        <v>0</v>
      </c>
      <c r="O164" s="24" t="n">
        <f aca="false">IF(Clean!O164="",1,0)</f>
        <v>0</v>
      </c>
      <c r="P164" s="24" t="n">
        <f aca="false">IF(Clean!P164="",1,0)</f>
        <v>0</v>
      </c>
      <c r="Q164" s="24" t="n">
        <f aca="false">IF(Clean!Q164="",1,0)</f>
        <v>0</v>
      </c>
      <c r="R164" s="24" t="n">
        <f aca="false">IF(Clean!R164="",1,0)</f>
        <v>0</v>
      </c>
      <c r="S164" s="24" t="n">
        <f aca="false">IF(Clean!S164="",1,0)</f>
        <v>0</v>
      </c>
      <c r="T164" s="24" t="n">
        <f aca="false">IF(Clean!T164="",1,0)</f>
        <v>0</v>
      </c>
      <c r="U164" s="24" t="n">
        <f aca="false">IF(Clean!U164="",1,0)</f>
        <v>0</v>
      </c>
      <c r="V164" s="24" t="n">
        <f aca="false">IF(Clean!V164="",1,0)</f>
        <v>0</v>
      </c>
      <c r="W164" s="25" t="n">
        <f aca="false">SUM(B164:V164)</f>
        <v>0</v>
      </c>
      <c r="X164" s="2" t="str">
        <f aca="false">IF(W164=0,"Complete","Incomplete")</f>
        <v>Complete</v>
      </c>
      <c r="Y164" s="26" t="n">
        <f aca="false">W164/21</f>
        <v>0</v>
      </c>
      <c r="Z164" s="2" t="str">
        <f aca="false">IF(W164=21,"Ghost record",IF(W164&gt;=11,"Mostly empty",IF(W164=0,"Complete","Partial")))</f>
        <v>Complete</v>
      </c>
    </row>
    <row r="165" customFormat="false" ht="15" hidden="false" customHeight="false" outlineLevel="0" collapsed="false">
      <c r="A165" s="2" t="str">
        <f aca="false">Clean!A165</f>
        <v>CL00164</v>
      </c>
      <c r="B165" s="24" t="n">
        <f aca="false">IF(Clean!B165="",1,0)</f>
        <v>0</v>
      </c>
      <c r="C165" s="24" t="n">
        <f aca="false">IF(Clean!C165="",1,0)</f>
        <v>0</v>
      </c>
      <c r="D165" s="24" t="n">
        <f aca="false">IF(Clean!D165="",1,0)</f>
        <v>0</v>
      </c>
      <c r="E165" s="24" t="n">
        <f aca="false">IF(Clean!E165="",1,0)</f>
        <v>0</v>
      </c>
      <c r="F165" s="24" t="n">
        <f aca="false">IF(Clean!F165="",1,0)</f>
        <v>0</v>
      </c>
      <c r="G165" s="24" t="n">
        <f aca="false">IF(Clean!G165="",1,0)</f>
        <v>0</v>
      </c>
      <c r="H165" s="24" t="n">
        <f aca="false">IF(Clean!H165="",1,0)</f>
        <v>0</v>
      </c>
      <c r="I165" s="24" t="n">
        <f aca="false">IF(Clean!I165="",1,0)</f>
        <v>0</v>
      </c>
      <c r="J165" s="24" t="n">
        <f aca="false">IF(Clean!J165="",1,0)</f>
        <v>0</v>
      </c>
      <c r="K165" s="24" t="n">
        <f aca="false">IF(Clean!K165="",1,0)</f>
        <v>0</v>
      </c>
      <c r="L165" s="24" t="n">
        <f aca="false">IF(Clean!L165="",1,0)</f>
        <v>0</v>
      </c>
      <c r="M165" s="24" t="n">
        <f aca="false">IF(Clean!M165="",1,0)</f>
        <v>0</v>
      </c>
      <c r="N165" s="24" t="n">
        <f aca="false">IF(Clean!N165="",1,0)</f>
        <v>0</v>
      </c>
      <c r="O165" s="24" t="n">
        <f aca="false">IF(Clean!O165="",1,0)</f>
        <v>0</v>
      </c>
      <c r="P165" s="24" t="n">
        <f aca="false">IF(Clean!P165="",1,0)</f>
        <v>0</v>
      </c>
      <c r="Q165" s="24" t="n">
        <f aca="false">IF(Clean!Q165="",1,0)</f>
        <v>0</v>
      </c>
      <c r="R165" s="24" t="n">
        <f aca="false">IF(Clean!R165="",1,0)</f>
        <v>0</v>
      </c>
      <c r="S165" s="24" t="n">
        <f aca="false">IF(Clean!S165="",1,0)</f>
        <v>0</v>
      </c>
      <c r="T165" s="24" t="n">
        <f aca="false">IF(Clean!T165="",1,0)</f>
        <v>0</v>
      </c>
      <c r="U165" s="24" t="n">
        <f aca="false">IF(Clean!U165="",1,0)</f>
        <v>0</v>
      </c>
      <c r="V165" s="24" t="n">
        <f aca="false">IF(Clean!V165="",1,0)</f>
        <v>0</v>
      </c>
      <c r="W165" s="25" t="n">
        <f aca="false">SUM(B165:V165)</f>
        <v>0</v>
      </c>
      <c r="X165" s="2" t="str">
        <f aca="false">IF(W165=0,"Complete","Incomplete")</f>
        <v>Complete</v>
      </c>
      <c r="Y165" s="26" t="n">
        <f aca="false">W165/21</f>
        <v>0</v>
      </c>
      <c r="Z165" s="2" t="str">
        <f aca="false">IF(W165=21,"Ghost record",IF(W165&gt;=11,"Mostly empty",IF(W165=0,"Complete","Partial")))</f>
        <v>Complete</v>
      </c>
    </row>
    <row r="166" customFormat="false" ht="15" hidden="false" customHeight="false" outlineLevel="0" collapsed="false">
      <c r="A166" s="2" t="str">
        <f aca="false">Clean!A166</f>
        <v>CL00165</v>
      </c>
      <c r="B166" s="24" t="n">
        <f aca="false">IF(Clean!B166="",1,0)</f>
        <v>0</v>
      </c>
      <c r="C166" s="24" t="n">
        <f aca="false">IF(Clean!C166="",1,0)</f>
        <v>0</v>
      </c>
      <c r="D166" s="24" t="n">
        <f aca="false">IF(Clean!D166="",1,0)</f>
        <v>0</v>
      </c>
      <c r="E166" s="24" t="n">
        <f aca="false">IF(Clean!E166="",1,0)</f>
        <v>0</v>
      </c>
      <c r="F166" s="24" t="n">
        <f aca="false">IF(Clean!F166="",1,0)</f>
        <v>0</v>
      </c>
      <c r="G166" s="24" t="n">
        <f aca="false">IF(Clean!G166="",1,0)</f>
        <v>0</v>
      </c>
      <c r="H166" s="24" t="n">
        <f aca="false">IF(Clean!H166="",1,0)</f>
        <v>0</v>
      </c>
      <c r="I166" s="24" t="n">
        <f aca="false">IF(Clean!I166="",1,0)</f>
        <v>0</v>
      </c>
      <c r="J166" s="24" t="n">
        <f aca="false">IF(Clean!J166="",1,0)</f>
        <v>0</v>
      </c>
      <c r="K166" s="24" t="n">
        <f aca="false">IF(Clean!K166="",1,0)</f>
        <v>0</v>
      </c>
      <c r="L166" s="24" t="n">
        <f aca="false">IF(Clean!L166="",1,0)</f>
        <v>0</v>
      </c>
      <c r="M166" s="24" t="n">
        <f aca="false">IF(Clean!M166="",1,0)</f>
        <v>0</v>
      </c>
      <c r="N166" s="24" t="n">
        <f aca="false">IF(Clean!N166="",1,0)</f>
        <v>1</v>
      </c>
      <c r="O166" s="24" t="n">
        <f aca="false">IF(Clean!O166="",1,0)</f>
        <v>0</v>
      </c>
      <c r="P166" s="24" t="n">
        <f aca="false">IF(Clean!P166="",1,0)</f>
        <v>0</v>
      </c>
      <c r="Q166" s="24" t="n">
        <f aca="false">IF(Clean!Q166="",1,0)</f>
        <v>0</v>
      </c>
      <c r="R166" s="24" t="n">
        <f aca="false">IF(Clean!R166="",1,0)</f>
        <v>0</v>
      </c>
      <c r="S166" s="24" t="n">
        <f aca="false">IF(Clean!S166="",1,0)</f>
        <v>0</v>
      </c>
      <c r="T166" s="24" t="n">
        <f aca="false">IF(Clean!T166="",1,0)</f>
        <v>0</v>
      </c>
      <c r="U166" s="24" t="n">
        <f aca="false">IF(Clean!U166="",1,0)</f>
        <v>0</v>
      </c>
      <c r="V166" s="24" t="n">
        <f aca="false">IF(Clean!V166="",1,0)</f>
        <v>0</v>
      </c>
      <c r="W166" s="25" t="n">
        <f aca="false">SUM(B166:V166)</f>
        <v>1</v>
      </c>
      <c r="X166" s="2" t="str">
        <f aca="false">IF(W166=0,"Complete","Incomplete")</f>
        <v>Incomplete</v>
      </c>
      <c r="Y166" s="26" t="n">
        <f aca="false">W166/21</f>
        <v>0.0476190476190476</v>
      </c>
      <c r="Z166" s="2" t="str">
        <f aca="false">IF(W166=21,"Ghost record",IF(W166&gt;=11,"Mostly empty",IF(W166=0,"Complete","Partial")))</f>
        <v>Partial</v>
      </c>
    </row>
    <row r="167" customFormat="false" ht="15" hidden="false" customHeight="false" outlineLevel="0" collapsed="false">
      <c r="A167" s="2" t="str">
        <f aca="false">Clean!A167</f>
        <v>CL00166</v>
      </c>
      <c r="B167" s="24" t="n">
        <f aca="false">IF(Clean!B167="",1,0)</f>
        <v>0</v>
      </c>
      <c r="C167" s="24" t="n">
        <f aca="false">IF(Clean!C167="",1,0)</f>
        <v>0</v>
      </c>
      <c r="D167" s="24" t="n">
        <f aca="false">IF(Clean!D167="",1,0)</f>
        <v>0</v>
      </c>
      <c r="E167" s="24" t="n">
        <f aca="false">IF(Clean!E167="",1,0)</f>
        <v>0</v>
      </c>
      <c r="F167" s="24" t="n">
        <f aca="false">IF(Clean!F167="",1,0)</f>
        <v>0</v>
      </c>
      <c r="G167" s="24" t="n">
        <f aca="false">IF(Clean!G167="",1,0)</f>
        <v>0</v>
      </c>
      <c r="H167" s="24" t="n">
        <f aca="false">IF(Clean!H167="",1,0)</f>
        <v>0</v>
      </c>
      <c r="I167" s="24" t="n">
        <f aca="false">IF(Clean!I167="",1,0)</f>
        <v>0</v>
      </c>
      <c r="J167" s="24" t="n">
        <f aca="false">IF(Clean!J167="",1,0)</f>
        <v>0</v>
      </c>
      <c r="K167" s="24" t="n">
        <f aca="false">IF(Clean!K167="",1,0)</f>
        <v>0</v>
      </c>
      <c r="L167" s="24" t="n">
        <f aca="false">IF(Clean!L167="",1,0)</f>
        <v>0</v>
      </c>
      <c r="M167" s="24" t="n">
        <f aca="false">IF(Clean!M167="",1,0)</f>
        <v>0</v>
      </c>
      <c r="N167" s="24" t="n">
        <f aca="false">IF(Clean!N167="",1,0)</f>
        <v>0</v>
      </c>
      <c r="O167" s="24" t="n">
        <f aca="false">IF(Clean!O167="",1,0)</f>
        <v>0</v>
      </c>
      <c r="P167" s="24" t="n">
        <f aca="false">IF(Clean!P167="",1,0)</f>
        <v>0</v>
      </c>
      <c r="Q167" s="24" t="n">
        <f aca="false">IF(Clean!Q167="",1,0)</f>
        <v>0</v>
      </c>
      <c r="R167" s="24" t="n">
        <f aca="false">IF(Clean!R167="",1,0)</f>
        <v>0</v>
      </c>
      <c r="S167" s="24" t="n">
        <f aca="false">IF(Clean!S167="",1,0)</f>
        <v>0</v>
      </c>
      <c r="T167" s="24" t="n">
        <f aca="false">IF(Clean!T167="",1,0)</f>
        <v>0</v>
      </c>
      <c r="U167" s="24" t="n">
        <f aca="false">IF(Clean!U167="",1,0)</f>
        <v>0</v>
      </c>
      <c r="V167" s="24" t="n">
        <f aca="false">IF(Clean!V167="",1,0)</f>
        <v>0</v>
      </c>
      <c r="W167" s="25" t="n">
        <f aca="false">SUM(B167:V167)</f>
        <v>0</v>
      </c>
      <c r="X167" s="2" t="str">
        <f aca="false">IF(W167=0,"Complete","Incomplete")</f>
        <v>Complete</v>
      </c>
      <c r="Y167" s="26" t="n">
        <f aca="false">W167/21</f>
        <v>0</v>
      </c>
      <c r="Z167" s="2" t="str">
        <f aca="false">IF(W167=21,"Ghost record",IF(W167&gt;=11,"Mostly empty",IF(W167=0,"Complete","Partial")))</f>
        <v>Complete</v>
      </c>
    </row>
    <row r="168" customFormat="false" ht="15" hidden="false" customHeight="false" outlineLevel="0" collapsed="false">
      <c r="A168" s="2" t="str">
        <f aca="false">Clean!A168</f>
        <v>CL00167</v>
      </c>
      <c r="B168" s="24" t="n">
        <f aca="false">IF(Clean!B168="",1,0)</f>
        <v>0</v>
      </c>
      <c r="C168" s="24" t="n">
        <f aca="false">IF(Clean!C168="",1,0)</f>
        <v>0</v>
      </c>
      <c r="D168" s="24" t="n">
        <f aca="false">IF(Clean!D168="",1,0)</f>
        <v>0</v>
      </c>
      <c r="E168" s="24" t="n">
        <f aca="false">IF(Clean!E168="",1,0)</f>
        <v>0</v>
      </c>
      <c r="F168" s="24" t="n">
        <f aca="false">IF(Clean!F168="",1,0)</f>
        <v>0</v>
      </c>
      <c r="G168" s="24" t="n">
        <f aca="false">IF(Clean!G168="",1,0)</f>
        <v>0</v>
      </c>
      <c r="H168" s="24" t="n">
        <f aca="false">IF(Clean!H168="",1,0)</f>
        <v>0</v>
      </c>
      <c r="I168" s="24" t="n">
        <f aca="false">IF(Clean!I168="",1,0)</f>
        <v>0</v>
      </c>
      <c r="J168" s="24" t="n">
        <f aca="false">IF(Clean!J168="",1,0)</f>
        <v>0</v>
      </c>
      <c r="K168" s="24" t="n">
        <f aca="false">IF(Clean!K168="",1,0)</f>
        <v>0</v>
      </c>
      <c r="L168" s="24" t="n">
        <f aca="false">IF(Clean!L168="",1,0)</f>
        <v>0</v>
      </c>
      <c r="M168" s="24" t="n">
        <f aca="false">IF(Clean!M168="",1,0)</f>
        <v>0</v>
      </c>
      <c r="N168" s="24" t="n">
        <f aca="false">IF(Clean!N168="",1,0)</f>
        <v>0</v>
      </c>
      <c r="O168" s="24" t="n">
        <f aca="false">IF(Clean!O168="",1,0)</f>
        <v>0</v>
      </c>
      <c r="P168" s="24" t="n">
        <f aca="false">IF(Clean!P168="",1,0)</f>
        <v>0</v>
      </c>
      <c r="Q168" s="24" t="n">
        <f aca="false">IF(Clean!Q168="",1,0)</f>
        <v>0</v>
      </c>
      <c r="R168" s="24" t="n">
        <f aca="false">IF(Clean!R168="",1,0)</f>
        <v>0</v>
      </c>
      <c r="S168" s="24" t="n">
        <f aca="false">IF(Clean!S168="",1,0)</f>
        <v>0</v>
      </c>
      <c r="T168" s="24" t="n">
        <f aca="false">IF(Clean!T168="",1,0)</f>
        <v>0</v>
      </c>
      <c r="U168" s="24" t="n">
        <f aca="false">IF(Clean!U168="",1,0)</f>
        <v>0</v>
      </c>
      <c r="V168" s="24" t="n">
        <f aca="false">IF(Clean!V168="",1,0)</f>
        <v>1</v>
      </c>
      <c r="W168" s="25" t="n">
        <f aca="false">SUM(B168:V168)</f>
        <v>1</v>
      </c>
      <c r="X168" s="2" t="str">
        <f aca="false">IF(W168=0,"Complete","Incomplete")</f>
        <v>Incomplete</v>
      </c>
      <c r="Y168" s="26" t="n">
        <f aca="false">W168/21</f>
        <v>0.0476190476190476</v>
      </c>
      <c r="Z168" s="2" t="str">
        <f aca="false">IF(W168=21,"Ghost record",IF(W168&gt;=11,"Mostly empty",IF(W168=0,"Complete","Partial")))</f>
        <v>Partial</v>
      </c>
    </row>
    <row r="169" customFormat="false" ht="15" hidden="false" customHeight="false" outlineLevel="0" collapsed="false">
      <c r="A169" s="2" t="str">
        <f aca="false">Clean!A169</f>
        <v>CL00168</v>
      </c>
      <c r="B169" s="24" t="n">
        <f aca="false">IF(Clean!B169="",1,0)</f>
        <v>0</v>
      </c>
      <c r="C169" s="24" t="n">
        <f aca="false">IF(Clean!C169="",1,0)</f>
        <v>0</v>
      </c>
      <c r="D169" s="24" t="n">
        <f aca="false">IF(Clean!D169="",1,0)</f>
        <v>0</v>
      </c>
      <c r="E169" s="24" t="n">
        <f aca="false">IF(Clean!E169="",1,0)</f>
        <v>0</v>
      </c>
      <c r="F169" s="24" t="n">
        <f aca="false">IF(Clean!F169="",1,0)</f>
        <v>0</v>
      </c>
      <c r="G169" s="24" t="n">
        <f aca="false">IF(Clean!G169="",1,0)</f>
        <v>0</v>
      </c>
      <c r="H169" s="24" t="n">
        <f aca="false">IF(Clean!H169="",1,0)</f>
        <v>0</v>
      </c>
      <c r="I169" s="24" t="n">
        <f aca="false">IF(Clean!I169="",1,0)</f>
        <v>0</v>
      </c>
      <c r="J169" s="24" t="n">
        <f aca="false">IF(Clean!J169="",1,0)</f>
        <v>0</v>
      </c>
      <c r="K169" s="24" t="n">
        <f aca="false">IF(Clean!K169="",1,0)</f>
        <v>0</v>
      </c>
      <c r="L169" s="24" t="n">
        <f aca="false">IF(Clean!L169="",1,0)</f>
        <v>0</v>
      </c>
      <c r="M169" s="24" t="n">
        <f aca="false">IF(Clean!M169="",1,0)</f>
        <v>0</v>
      </c>
      <c r="N169" s="24" t="n">
        <f aca="false">IF(Clean!N169="",1,0)</f>
        <v>0</v>
      </c>
      <c r="O169" s="24" t="n">
        <f aca="false">IF(Clean!O169="",1,0)</f>
        <v>0</v>
      </c>
      <c r="P169" s="24" t="n">
        <f aca="false">IF(Clean!P169="",1,0)</f>
        <v>0</v>
      </c>
      <c r="Q169" s="24" t="n">
        <f aca="false">IF(Clean!Q169="",1,0)</f>
        <v>0</v>
      </c>
      <c r="R169" s="24" t="n">
        <f aca="false">IF(Clean!R169="",1,0)</f>
        <v>0</v>
      </c>
      <c r="S169" s="24" t="n">
        <f aca="false">IF(Clean!S169="",1,0)</f>
        <v>1</v>
      </c>
      <c r="T169" s="24" t="n">
        <f aca="false">IF(Clean!T169="",1,0)</f>
        <v>1</v>
      </c>
      <c r="U169" s="24" t="n">
        <f aca="false">IF(Clean!U169="",1,0)</f>
        <v>0</v>
      </c>
      <c r="V169" s="24" t="n">
        <f aca="false">IF(Clean!V169="",1,0)</f>
        <v>1</v>
      </c>
      <c r="W169" s="25" t="n">
        <f aca="false">SUM(B169:V169)</f>
        <v>3</v>
      </c>
      <c r="X169" s="2" t="str">
        <f aca="false">IF(W169=0,"Complete","Incomplete")</f>
        <v>Incomplete</v>
      </c>
      <c r="Y169" s="26" t="n">
        <f aca="false">W169/21</f>
        <v>0.142857142857143</v>
      </c>
      <c r="Z169" s="2" t="str">
        <f aca="false">IF(W169=21,"Ghost record",IF(W169&gt;=11,"Mostly empty",IF(W169=0,"Complete","Partial")))</f>
        <v>Partial</v>
      </c>
    </row>
    <row r="170" customFormat="false" ht="15" hidden="false" customHeight="false" outlineLevel="0" collapsed="false">
      <c r="A170" s="2" t="str">
        <f aca="false">Clean!A170</f>
        <v>CL00169</v>
      </c>
      <c r="B170" s="24" t="n">
        <f aca="false">IF(Clean!B170="",1,0)</f>
        <v>0</v>
      </c>
      <c r="C170" s="24" t="n">
        <f aca="false">IF(Clean!C170="",1,0)</f>
        <v>0</v>
      </c>
      <c r="D170" s="24" t="n">
        <f aca="false">IF(Clean!D170="",1,0)</f>
        <v>0</v>
      </c>
      <c r="E170" s="24" t="n">
        <f aca="false">IF(Clean!E170="",1,0)</f>
        <v>0</v>
      </c>
      <c r="F170" s="24" t="n">
        <f aca="false">IF(Clean!F170="",1,0)</f>
        <v>0</v>
      </c>
      <c r="G170" s="24" t="n">
        <f aca="false">IF(Clean!G170="",1,0)</f>
        <v>0</v>
      </c>
      <c r="H170" s="24" t="n">
        <f aca="false">IF(Clean!H170="",1,0)</f>
        <v>0</v>
      </c>
      <c r="I170" s="24" t="n">
        <f aca="false">IF(Clean!I170="",1,0)</f>
        <v>0</v>
      </c>
      <c r="J170" s="24" t="n">
        <f aca="false">IF(Clean!J170="",1,0)</f>
        <v>1</v>
      </c>
      <c r="K170" s="24" t="n">
        <f aca="false">IF(Clean!K170="",1,0)</f>
        <v>0</v>
      </c>
      <c r="L170" s="24" t="n">
        <f aca="false">IF(Clean!L170="",1,0)</f>
        <v>0</v>
      </c>
      <c r="M170" s="24" t="n">
        <f aca="false">IF(Clean!M170="",1,0)</f>
        <v>0</v>
      </c>
      <c r="N170" s="24" t="n">
        <f aca="false">IF(Clean!N170="",1,0)</f>
        <v>0</v>
      </c>
      <c r="O170" s="24" t="n">
        <f aca="false">IF(Clean!O170="",1,0)</f>
        <v>0</v>
      </c>
      <c r="P170" s="24" t="n">
        <f aca="false">IF(Clean!P170="",1,0)</f>
        <v>0</v>
      </c>
      <c r="Q170" s="24" t="n">
        <f aca="false">IF(Clean!Q170="",1,0)</f>
        <v>0</v>
      </c>
      <c r="R170" s="24" t="n">
        <f aca="false">IF(Clean!R170="",1,0)</f>
        <v>0</v>
      </c>
      <c r="S170" s="24" t="n">
        <f aca="false">IF(Clean!S170="",1,0)</f>
        <v>0</v>
      </c>
      <c r="T170" s="24" t="n">
        <f aca="false">IF(Clean!T170="",1,0)</f>
        <v>0</v>
      </c>
      <c r="U170" s="24" t="n">
        <f aca="false">IF(Clean!U170="",1,0)</f>
        <v>0</v>
      </c>
      <c r="V170" s="24" t="n">
        <f aca="false">IF(Clean!V170="",1,0)</f>
        <v>0</v>
      </c>
      <c r="W170" s="25" t="n">
        <f aca="false">SUM(B170:V170)</f>
        <v>1</v>
      </c>
      <c r="X170" s="2" t="str">
        <f aca="false">IF(W170=0,"Complete","Incomplete")</f>
        <v>Incomplete</v>
      </c>
      <c r="Y170" s="26" t="n">
        <f aca="false">W170/21</f>
        <v>0.0476190476190476</v>
      </c>
      <c r="Z170" s="2" t="str">
        <f aca="false">IF(W170=21,"Ghost record",IF(W170&gt;=11,"Mostly empty",IF(W170=0,"Complete","Partial")))</f>
        <v>Partial</v>
      </c>
    </row>
    <row r="171" customFormat="false" ht="15" hidden="false" customHeight="false" outlineLevel="0" collapsed="false">
      <c r="A171" s="2" t="str">
        <f aca="false">Clean!A171</f>
        <v>CL00170</v>
      </c>
      <c r="B171" s="24" t="n">
        <f aca="false">IF(Clean!B171="",1,0)</f>
        <v>0</v>
      </c>
      <c r="C171" s="24" t="n">
        <f aca="false">IF(Clean!C171="",1,0)</f>
        <v>0</v>
      </c>
      <c r="D171" s="24" t="n">
        <f aca="false">IF(Clean!D171="",1,0)</f>
        <v>0</v>
      </c>
      <c r="E171" s="24" t="n">
        <f aca="false">IF(Clean!E171="",1,0)</f>
        <v>0</v>
      </c>
      <c r="F171" s="24" t="n">
        <f aca="false">IF(Clean!F171="",1,0)</f>
        <v>0</v>
      </c>
      <c r="G171" s="24" t="n">
        <f aca="false">IF(Clean!G171="",1,0)</f>
        <v>0</v>
      </c>
      <c r="H171" s="24" t="n">
        <f aca="false">IF(Clean!H171="",1,0)</f>
        <v>0</v>
      </c>
      <c r="I171" s="24" t="n">
        <f aca="false">IF(Clean!I171="",1,0)</f>
        <v>0</v>
      </c>
      <c r="J171" s="24" t="n">
        <f aca="false">IF(Clean!J171="",1,0)</f>
        <v>0</v>
      </c>
      <c r="K171" s="24" t="n">
        <f aca="false">IF(Clean!K171="",1,0)</f>
        <v>0</v>
      </c>
      <c r="L171" s="24" t="n">
        <f aca="false">IF(Clean!L171="",1,0)</f>
        <v>0</v>
      </c>
      <c r="M171" s="24" t="n">
        <f aca="false">IF(Clean!M171="",1,0)</f>
        <v>0</v>
      </c>
      <c r="N171" s="24" t="n">
        <f aca="false">IF(Clean!N171="",1,0)</f>
        <v>0</v>
      </c>
      <c r="O171" s="24" t="n">
        <f aca="false">IF(Clean!O171="",1,0)</f>
        <v>0</v>
      </c>
      <c r="P171" s="24" t="n">
        <f aca="false">IF(Clean!P171="",1,0)</f>
        <v>0</v>
      </c>
      <c r="Q171" s="24" t="n">
        <f aca="false">IF(Clean!Q171="",1,0)</f>
        <v>1</v>
      </c>
      <c r="R171" s="24" t="n">
        <f aca="false">IF(Clean!R171="",1,0)</f>
        <v>1</v>
      </c>
      <c r="S171" s="24" t="n">
        <f aca="false">IF(Clean!S171="",1,0)</f>
        <v>1</v>
      </c>
      <c r="T171" s="24" t="n">
        <f aca="false">IF(Clean!T171="",1,0)</f>
        <v>1</v>
      </c>
      <c r="U171" s="24" t="n">
        <f aca="false">IF(Clean!U171="",1,0)</f>
        <v>0</v>
      </c>
      <c r="V171" s="24" t="n">
        <f aca="false">IF(Clean!V171="",1,0)</f>
        <v>0</v>
      </c>
      <c r="W171" s="25" t="n">
        <f aca="false">SUM(B171:V171)</f>
        <v>4</v>
      </c>
      <c r="X171" s="2" t="str">
        <f aca="false">IF(W171=0,"Complete","Incomplete")</f>
        <v>Incomplete</v>
      </c>
      <c r="Y171" s="26" t="n">
        <f aca="false">W171/21</f>
        <v>0.19047619047619</v>
      </c>
      <c r="Z171" s="2" t="str">
        <f aca="false">IF(W171=21,"Ghost record",IF(W171&gt;=11,"Mostly empty",IF(W171=0,"Complete","Partial")))</f>
        <v>Partial</v>
      </c>
    </row>
    <row r="172" customFormat="false" ht="15" hidden="false" customHeight="false" outlineLevel="0" collapsed="false">
      <c r="A172" s="2" t="str">
        <f aca="false">Clean!A172</f>
        <v>CL00171</v>
      </c>
      <c r="B172" s="24" t="n">
        <f aca="false">IF(Clean!B172="",1,0)</f>
        <v>0</v>
      </c>
      <c r="C172" s="24" t="n">
        <f aca="false">IF(Clean!C172="",1,0)</f>
        <v>0</v>
      </c>
      <c r="D172" s="24" t="n">
        <f aca="false">IF(Clean!D172="",1,0)</f>
        <v>0</v>
      </c>
      <c r="E172" s="24" t="n">
        <f aca="false">IF(Clean!E172="",1,0)</f>
        <v>0</v>
      </c>
      <c r="F172" s="24" t="n">
        <f aca="false">IF(Clean!F172="",1,0)</f>
        <v>0</v>
      </c>
      <c r="G172" s="24" t="n">
        <f aca="false">IF(Clean!G172="",1,0)</f>
        <v>0</v>
      </c>
      <c r="H172" s="24" t="n">
        <f aca="false">IF(Clean!H172="",1,0)</f>
        <v>0</v>
      </c>
      <c r="I172" s="24" t="n">
        <f aca="false">IF(Clean!I172="",1,0)</f>
        <v>0</v>
      </c>
      <c r="J172" s="24" t="n">
        <f aca="false">IF(Clean!J172="",1,0)</f>
        <v>0</v>
      </c>
      <c r="K172" s="24" t="n">
        <f aca="false">IF(Clean!K172="",1,0)</f>
        <v>0</v>
      </c>
      <c r="L172" s="24" t="n">
        <f aca="false">IF(Clean!L172="",1,0)</f>
        <v>0</v>
      </c>
      <c r="M172" s="24" t="n">
        <f aca="false">IF(Clean!M172="",1,0)</f>
        <v>0</v>
      </c>
      <c r="N172" s="24" t="n">
        <f aca="false">IF(Clean!N172="",1,0)</f>
        <v>0</v>
      </c>
      <c r="O172" s="24" t="n">
        <f aca="false">IF(Clean!O172="",1,0)</f>
        <v>0</v>
      </c>
      <c r="P172" s="24" t="n">
        <f aca="false">IF(Clean!P172="",1,0)</f>
        <v>0</v>
      </c>
      <c r="Q172" s="24" t="n">
        <f aca="false">IF(Clean!Q172="",1,0)</f>
        <v>0</v>
      </c>
      <c r="R172" s="24" t="n">
        <f aca="false">IF(Clean!R172="",1,0)</f>
        <v>0</v>
      </c>
      <c r="S172" s="24" t="n">
        <f aca="false">IF(Clean!S172="",1,0)</f>
        <v>0</v>
      </c>
      <c r="T172" s="24" t="n">
        <f aca="false">IF(Clean!T172="",1,0)</f>
        <v>0</v>
      </c>
      <c r="U172" s="24" t="n">
        <f aca="false">IF(Clean!U172="",1,0)</f>
        <v>0</v>
      </c>
      <c r="V172" s="24" t="n">
        <f aca="false">IF(Clean!V172="",1,0)</f>
        <v>1</v>
      </c>
      <c r="W172" s="25" t="n">
        <f aca="false">SUM(B172:V172)</f>
        <v>1</v>
      </c>
      <c r="X172" s="2" t="str">
        <f aca="false">IF(W172=0,"Complete","Incomplete")</f>
        <v>Incomplete</v>
      </c>
      <c r="Y172" s="26" t="n">
        <f aca="false">W172/21</f>
        <v>0.0476190476190476</v>
      </c>
      <c r="Z172" s="2" t="str">
        <f aca="false">IF(W172=21,"Ghost record",IF(W172&gt;=11,"Mostly empty",IF(W172=0,"Complete","Partial")))</f>
        <v>Partial</v>
      </c>
    </row>
    <row r="173" customFormat="false" ht="15" hidden="false" customHeight="false" outlineLevel="0" collapsed="false">
      <c r="A173" s="2" t="str">
        <f aca="false">Clean!A173</f>
        <v>CL00172</v>
      </c>
      <c r="B173" s="24" t="n">
        <f aca="false">IF(Clean!B173="",1,0)</f>
        <v>0</v>
      </c>
      <c r="C173" s="24" t="n">
        <f aca="false">IF(Clean!C173="",1,0)</f>
        <v>0</v>
      </c>
      <c r="D173" s="24" t="n">
        <f aca="false">IF(Clean!D173="",1,0)</f>
        <v>0</v>
      </c>
      <c r="E173" s="24" t="n">
        <f aca="false">IF(Clean!E173="",1,0)</f>
        <v>0</v>
      </c>
      <c r="F173" s="24" t="n">
        <f aca="false">IF(Clean!F173="",1,0)</f>
        <v>0</v>
      </c>
      <c r="G173" s="24" t="n">
        <f aca="false">IF(Clean!G173="",1,0)</f>
        <v>0</v>
      </c>
      <c r="H173" s="24" t="n">
        <f aca="false">IF(Clean!H173="",1,0)</f>
        <v>1</v>
      </c>
      <c r="I173" s="24" t="n">
        <f aca="false">IF(Clean!I173="",1,0)</f>
        <v>0</v>
      </c>
      <c r="J173" s="24" t="n">
        <f aca="false">IF(Clean!J173="",1,0)</f>
        <v>0</v>
      </c>
      <c r="K173" s="24" t="n">
        <f aca="false">IF(Clean!K173="",1,0)</f>
        <v>0</v>
      </c>
      <c r="L173" s="24" t="n">
        <f aca="false">IF(Clean!L173="",1,0)</f>
        <v>0</v>
      </c>
      <c r="M173" s="24" t="n">
        <f aca="false">IF(Clean!M173="",1,0)</f>
        <v>0</v>
      </c>
      <c r="N173" s="24" t="n">
        <f aca="false">IF(Clean!N173="",1,0)</f>
        <v>0</v>
      </c>
      <c r="O173" s="24" t="n">
        <f aca="false">IF(Clean!O173="",1,0)</f>
        <v>0</v>
      </c>
      <c r="P173" s="24" t="n">
        <f aca="false">IF(Clean!P173="",1,0)</f>
        <v>0</v>
      </c>
      <c r="Q173" s="24" t="n">
        <f aca="false">IF(Clean!Q173="",1,0)</f>
        <v>1</v>
      </c>
      <c r="R173" s="24" t="n">
        <f aca="false">IF(Clean!R173="",1,0)</f>
        <v>1</v>
      </c>
      <c r="S173" s="24" t="n">
        <f aca="false">IF(Clean!S173="",1,0)</f>
        <v>0</v>
      </c>
      <c r="T173" s="24" t="n">
        <f aca="false">IF(Clean!T173="",1,0)</f>
        <v>0</v>
      </c>
      <c r="U173" s="24" t="n">
        <f aca="false">IF(Clean!U173="",1,0)</f>
        <v>0</v>
      </c>
      <c r="V173" s="24" t="n">
        <f aca="false">IF(Clean!V173="",1,0)</f>
        <v>0</v>
      </c>
      <c r="W173" s="25" t="n">
        <f aca="false">SUM(B173:V173)</f>
        <v>3</v>
      </c>
      <c r="X173" s="2" t="str">
        <f aca="false">IF(W173=0,"Complete","Incomplete")</f>
        <v>Incomplete</v>
      </c>
      <c r="Y173" s="26" t="n">
        <f aca="false">W173/21</f>
        <v>0.142857142857143</v>
      </c>
      <c r="Z173" s="2" t="str">
        <f aca="false">IF(W173=21,"Ghost record",IF(W173&gt;=11,"Mostly empty",IF(W173=0,"Complete","Partial")))</f>
        <v>Partial</v>
      </c>
    </row>
    <row r="174" customFormat="false" ht="15" hidden="false" customHeight="false" outlineLevel="0" collapsed="false">
      <c r="A174" s="2" t="str">
        <f aca="false">Clean!A174</f>
        <v>CL00173</v>
      </c>
      <c r="B174" s="24" t="n">
        <f aca="false">IF(Clean!B174="",1,0)</f>
        <v>0</v>
      </c>
      <c r="C174" s="24" t="n">
        <f aca="false">IF(Clean!C174="",1,0)</f>
        <v>0</v>
      </c>
      <c r="D174" s="24" t="n">
        <f aca="false">IF(Clean!D174="",1,0)</f>
        <v>0</v>
      </c>
      <c r="E174" s="24" t="n">
        <f aca="false">IF(Clean!E174="",1,0)</f>
        <v>0</v>
      </c>
      <c r="F174" s="24" t="n">
        <f aca="false">IF(Clean!F174="",1,0)</f>
        <v>0</v>
      </c>
      <c r="G174" s="24" t="n">
        <f aca="false">IF(Clean!G174="",1,0)</f>
        <v>0</v>
      </c>
      <c r="H174" s="24" t="n">
        <f aca="false">IF(Clean!H174="",1,0)</f>
        <v>0</v>
      </c>
      <c r="I174" s="24" t="n">
        <f aca="false">IF(Clean!I174="",1,0)</f>
        <v>0</v>
      </c>
      <c r="J174" s="24" t="n">
        <f aca="false">IF(Clean!J174="",1,0)</f>
        <v>0</v>
      </c>
      <c r="K174" s="24" t="n">
        <f aca="false">IF(Clean!K174="",1,0)</f>
        <v>0</v>
      </c>
      <c r="L174" s="24" t="n">
        <f aca="false">IF(Clean!L174="",1,0)</f>
        <v>0</v>
      </c>
      <c r="M174" s="24" t="n">
        <f aca="false">IF(Clean!M174="",1,0)</f>
        <v>0</v>
      </c>
      <c r="N174" s="24" t="n">
        <f aca="false">IF(Clean!N174="",1,0)</f>
        <v>0</v>
      </c>
      <c r="O174" s="24" t="n">
        <f aca="false">IF(Clean!O174="",1,0)</f>
        <v>0</v>
      </c>
      <c r="P174" s="24" t="n">
        <f aca="false">IF(Clean!P174="",1,0)</f>
        <v>0</v>
      </c>
      <c r="Q174" s="24" t="n">
        <f aca="false">IF(Clean!Q174="",1,0)</f>
        <v>0</v>
      </c>
      <c r="R174" s="24" t="n">
        <f aca="false">IF(Clean!R174="",1,0)</f>
        <v>0</v>
      </c>
      <c r="S174" s="24" t="n">
        <f aca="false">IF(Clean!S174="",1,0)</f>
        <v>0</v>
      </c>
      <c r="T174" s="24" t="n">
        <f aca="false">IF(Clean!T174="",1,0)</f>
        <v>0</v>
      </c>
      <c r="U174" s="24" t="n">
        <f aca="false">IF(Clean!U174="",1,0)</f>
        <v>1</v>
      </c>
      <c r="V174" s="24" t="n">
        <f aca="false">IF(Clean!V174="",1,0)</f>
        <v>0</v>
      </c>
      <c r="W174" s="25" t="n">
        <f aca="false">SUM(B174:V174)</f>
        <v>1</v>
      </c>
      <c r="X174" s="2" t="str">
        <f aca="false">IF(W174=0,"Complete","Incomplete")</f>
        <v>Incomplete</v>
      </c>
      <c r="Y174" s="26" t="n">
        <f aca="false">W174/21</f>
        <v>0.0476190476190476</v>
      </c>
      <c r="Z174" s="2" t="str">
        <f aca="false">IF(W174=21,"Ghost record",IF(W174&gt;=11,"Mostly empty",IF(W174=0,"Complete","Partial")))</f>
        <v>Partial</v>
      </c>
    </row>
    <row r="175" customFormat="false" ht="15" hidden="false" customHeight="false" outlineLevel="0" collapsed="false">
      <c r="A175" s="2" t="str">
        <f aca="false">Clean!A175</f>
        <v>CL00174</v>
      </c>
      <c r="B175" s="24" t="n">
        <f aca="false">IF(Clean!B175="",1,0)</f>
        <v>1</v>
      </c>
      <c r="C175" s="24" t="n">
        <f aca="false">IF(Clean!C175="",1,0)</f>
        <v>0</v>
      </c>
      <c r="D175" s="24" t="n">
        <f aca="false">IF(Clean!D175="",1,0)</f>
        <v>0</v>
      </c>
      <c r="E175" s="24" t="n">
        <f aca="false">IF(Clean!E175="",1,0)</f>
        <v>0</v>
      </c>
      <c r="F175" s="24" t="n">
        <f aca="false">IF(Clean!F175="",1,0)</f>
        <v>0</v>
      </c>
      <c r="G175" s="24" t="n">
        <f aca="false">IF(Clean!G175="",1,0)</f>
        <v>1</v>
      </c>
      <c r="H175" s="24" t="n">
        <f aca="false">IF(Clean!H175="",1,0)</f>
        <v>0</v>
      </c>
      <c r="I175" s="24" t="n">
        <f aca="false">IF(Clean!I175="",1,0)</f>
        <v>0</v>
      </c>
      <c r="J175" s="24" t="n">
        <f aca="false">IF(Clean!J175="",1,0)</f>
        <v>0</v>
      </c>
      <c r="K175" s="24" t="n">
        <f aca="false">IF(Clean!K175="",1,0)</f>
        <v>0</v>
      </c>
      <c r="L175" s="24" t="n">
        <f aca="false">IF(Clean!L175="",1,0)</f>
        <v>0</v>
      </c>
      <c r="M175" s="24" t="n">
        <f aca="false">IF(Clean!M175="",1,0)</f>
        <v>0</v>
      </c>
      <c r="N175" s="24" t="n">
        <f aca="false">IF(Clean!N175="",1,0)</f>
        <v>0</v>
      </c>
      <c r="O175" s="24" t="n">
        <f aca="false">IF(Clean!O175="",1,0)</f>
        <v>0</v>
      </c>
      <c r="P175" s="24" t="n">
        <f aca="false">IF(Clean!P175="",1,0)</f>
        <v>0</v>
      </c>
      <c r="Q175" s="24" t="n">
        <f aca="false">IF(Clean!Q175="",1,0)</f>
        <v>0</v>
      </c>
      <c r="R175" s="24" t="n">
        <f aca="false">IF(Clean!R175="",1,0)</f>
        <v>0</v>
      </c>
      <c r="S175" s="24" t="n">
        <f aca="false">IF(Clean!S175="",1,0)</f>
        <v>0</v>
      </c>
      <c r="T175" s="24" t="n">
        <f aca="false">IF(Clean!T175="",1,0)</f>
        <v>0</v>
      </c>
      <c r="U175" s="24" t="n">
        <f aca="false">IF(Clean!U175="",1,0)</f>
        <v>0</v>
      </c>
      <c r="V175" s="24" t="n">
        <f aca="false">IF(Clean!V175="",1,0)</f>
        <v>0</v>
      </c>
      <c r="W175" s="25" t="n">
        <f aca="false">SUM(B175:V175)</f>
        <v>2</v>
      </c>
      <c r="X175" s="2" t="str">
        <f aca="false">IF(W175=0,"Complete","Incomplete")</f>
        <v>Incomplete</v>
      </c>
      <c r="Y175" s="26" t="n">
        <f aca="false">W175/21</f>
        <v>0.0952380952380952</v>
      </c>
      <c r="Z175" s="2" t="str">
        <f aca="false">IF(W175=21,"Ghost record",IF(W175&gt;=11,"Mostly empty",IF(W175=0,"Complete","Partial")))</f>
        <v>Partial</v>
      </c>
    </row>
    <row r="176" customFormat="false" ht="15" hidden="false" customHeight="false" outlineLevel="0" collapsed="false">
      <c r="A176" s="2" t="str">
        <f aca="false">Clean!A176</f>
        <v>CL00175</v>
      </c>
      <c r="B176" s="24" t="n">
        <f aca="false">IF(Clean!B176="",1,0)</f>
        <v>0</v>
      </c>
      <c r="C176" s="24" t="n">
        <f aca="false">IF(Clean!C176="",1,0)</f>
        <v>0</v>
      </c>
      <c r="D176" s="24" t="n">
        <f aca="false">IF(Clean!D176="",1,0)</f>
        <v>0</v>
      </c>
      <c r="E176" s="24" t="n">
        <f aca="false">IF(Clean!E176="",1,0)</f>
        <v>0</v>
      </c>
      <c r="F176" s="24" t="n">
        <f aca="false">IF(Clean!F176="",1,0)</f>
        <v>0</v>
      </c>
      <c r="G176" s="24" t="n">
        <f aca="false">IF(Clean!G176="",1,0)</f>
        <v>0</v>
      </c>
      <c r="H176" s="24" t="n">
        <f aca="false">IF(Clean!H176="",1,0)</f>
        <v>0</v>
      </c>
      <c r="I176" s="24" t="n">
        <f aca="false">IF(Clean!I176="",1,0)</f>
        <v>0</v>
      </c>
      <c r="J176" s="24" t="n">
        <f aca="false">IF(Clean!J176="",1,0)</f>
        <v>0</v>
      </c>
      <c r="K176" s="24" t="n">
        <f aca="false">IF(Clean!K176="",1,0)</f>
        <v>0</v>
      </c>
      <c r="L176" s="24" t="n">
        <f aca="false">IF(Clean!L176="",1,0)</f>
        <v>0</v>
      </c>
      <c r="M176" s="24" t="n">
        <f aca="false">IF(Clean!M176="",1,0)</f>
        <v>0</v>
      </c>
      <c r="N176" s="24" t="n">
        <f aca="false">IF(Clean!N176="",1,0)</f>
        <v>0</v>
      </c>
      <c r="O176" s="24" t="n">
        <f aca="false">IF(Clean!O176="",1,0)</f>
        <v>0</v>
      </c>
      <c r="P176" s="24" t="n">
        <f aca="false">IF(Clean!P176="",1,0)</f>
        <v>0</v>
      </c>
      <c r="Q176" s="24" t="n">
        <f aca="false">IF(Clean!Q176="",1,0)</f>
        <v>0</v>
      </c>
      <c r="R176" s="24" t="n">
        <f aca="false">IF(Clean!R176="",1,0)</f>
        <v>0</v>
      </c>
      <c r="S176" s="24" t="n">
        <f aca="false">IF(Clean!S176="",1,0)</f>
        <v>0</v>
      </c>
      <c r="T176" s="24" t="n">
        <f aca="false">IF(Clean!T176="",1,0)</f>
        <v>0</v>
      </c>
      <c r="U176" s="24" t="n">
        <f aca="false">IF(Clean!U176="",1,0)</f>
        <v>0</v>
      </c>
      <c r="V176" s="24" t="n">
        <f aca="false">IF(Clean!V176="",1,0)</f>
        <v>0</v>
      </c>
      <c r="W176" s="25" t="n">
        <f aca="false">SUM(B176:V176)</f>
        <v>0</v>
      </c>
      <c r="X176" s="2" t="str">
        <f aca="false">IF(W176=0,"Complete","Incomplete")</f>
        <v>Complete</v>
      </c>
      <c r="Y176" s="26" t="n">
        <f aca="false">W176/21</f>
        <v>0</v>
      </c>
      <c r="Z176" s="2" t="str">
        <f aca="false">IF(W176=21,"Ghost record",IF(W176&gt;=11,"Mostly empty",IF(W176=0,"Complete","Partial")))</f>
        <v>Complete</v>
      </c>
    </row>
    <row r="177" customFormat="false" ht="15" hidden="false" customHeight="false" outlineLevel="0" collapsed="false">
      <c r="A177" s="2" t="str">
        <f aca="false">Clean!A177</f>
        <v>CL00176</v>
      </c>
      <c r="B177" s="24" t="n">
        <f aca="false">IF(Clean!B177="",1,0)</f>
        <v>0</v>
      </c>
      <c r="C177" s="24" t="n">
        <f aca="false">IF(Clean!C177="",1,0)</f>
        <v>0</v>
      </c>
      <c r="D177" s="24" t="n">
        <f aca="false">IF(Clean!D177="",1,0)</f>
        <v>0</v>
      </c>
      <c r="E177" s="24" t="n">
        <f aca="false">IF(Clean!E177="",1,0)</f>
        <v>0</v>
      </c>
      <c r="F177" s="24" t="n">
        <f aca="false">IF(Clean!F177="",1,0)</f>
        <v>0</v>
      </c>
      <c r="G177" s="24" t="n">
        <f aca="false">IF(Clean!G177="",1,0)</f>
        <v>0</v>
      </c>
      <c r="H177" s="24" t="n">
        <f aca="false">IF(Clean!H177="",1,0)</f>
        <v>0</v>
      </c>
      <c r="I177" s="24" t="n">
        <f aca="false">IF(Clean!I177="",1,0)</f>
        <v>0</v>
      </c>
      <c r="J177" s="24" t="n">
        <f aca="false">IF(Clean!J177="",1,0)</f>
        <v>0</v>
      </c>
      <c r="K177" s="24" t="n">
        <f aca="false">IF(Clean!K177="",1,0)</f>
        <v>0</v>
      </c>
      <c r="L177" s="24" t="n">
        <f aca="false">IF(Clean!L177="",1,0)</f>
        <v>0</v>
      </c>
      <c r="M177" s="24" t="n">
        <f aca="false">IF(Clean!M177="",1,0)</f>
        <v>0</v>
      </c>
      <c r="N177" s="24" t="n">
        <f aca="false">IF(Clean!N177="",1,0)</f>
        <v>0</v>
      </c>
      <c r="O177" s="24" t="n">
        <f aca="false">IF(Clean!O177="",1,0)</f>
        <v>0</v>
      </c>
      <c r="P177" s="24" t="n">
        <f aca="false">IF(Clean!P177="",1,0)</f>
        <v>0</v>
      </c>
      <c r="Q177" s="24" t="n">
        <f aca="false">IF(Clean!Q177="",1,0)</f>
        <v>1</v>
      </c>
      <c r="R177" s="24" t="n">
        <f aca="false">IF(Clean!R177="",1,0)</f>
        <v>1</v>
      </c>
      <c r="S177" s="24" t="n">
        <f aca="false">IF(Clean!S177="",1,0)</f>
        <v>0</v>
      </c>
      <c r="T177" s="24" t="n">
        <f aca="false">IF(Clean!T177="",1,0)</f>
        <v>0</v>
      </c>
      <c r="U177" s="24" t="n">
        <f aca="false">IF(Clean!U177="",1,0)</f>
        <v>0</v>
      </c>
      <c r="V177" s="24" t="n">
        <f aca="false">IF(Clean!V177="",1,0)</f>
        <v>1</v>
      </c>
      <c r="W177" s="25" t="n">
        <f aca="false">SUM(B177:V177)</f>
        <v>3</v>
      </c>
      <c r="X177" s="2" t="str">
        <f aca="false">IF(W177=0,"Complete","Incomplete")</f>
        <v>Incomplete</v>
      </c>
      <c r="Y177" s="26" t="n">
        <f aca="false">W177/21</f>
        <v>0.142857142857143</v>
      </c>
      <c r="Z177" s="2" t="str">
        <f aca="false">IF(W177=21,"Ghost record",IF(W177&gt;=11,"Mostly empty",IF(W177=0,"Complete","Partial")))</f>
        <v>Partial</v>
      </c>
    </row>
    <row r="178" customFormat="false" ht="15" hidden="false" customHeight="false" outlineLevel="0" collapsed="false">
      <c r="A178" s="2" t="str">
        <f aca="false">Clean!A178</f>
        <v>CL00177</v>
      </c>
      <c r="B178" s="24" t="n">
        <f aca="false">IF(Clean!B178="",1,0)</f>
        <v>0</v>
      </c>
      <c r="C178" s="24" t="n">
        <f aca="false">IF(Clean!C178="",1,0)</f>
        <v>0</v>
      </c>
      <c r="D178" s="24" t="n">
        <f aca="false">IF(Clean!D178="",1,0)</f>
        <v>0</v>
      </c>
      <c r="E178" s="24" t="n">
        <f aca="false">IF(Clean!E178="",1,0)</f>
        <v>0</v>
      </c>
      <c r="F178" s="24" t="n">
        <f aca="false">IF(Clean!F178="",1,0)</f>
        <v>0</v>
      </c>
      <c r="G178" s="24" t="n">
        <f aca="false">IF(Clean!G178="",1,0)</f>
        <v>0</v>
      </c>
      <c r="H178" s="24" t="n">
        <f aca="false">IF(Clean!H178="",1,0)</f>
        <v>0</v>
      </c>
      <c r="I178" s="24" t="n">
        <f aca="false">IF(Clean!I178="",1,0)</f>
        <v>0</v>
      </c>
      <c r="J178" s="24" t="n">
        <f aca="false">IF(Clean!J178="",1,0)</f>
        <v>0</v>
      </c>
      <c r="K178" s="24" t="n">
        <f aca="false">IF(Clean!K178="",1,0)</f>
        <v>0</v>
      </c>
      <c r="L178" s="24" t="n">
        <f aca="false">IF(Clean!L178="",1,0)</f>
        <v>0</v>
      </c>
      <c r="M178" s="24" t="n">
        <f aca="false">IF(Clean!M178="",1,0)</f>
        <v>0</v>
      </c>
      <c r="N178" s="24" t="n">
        <f aca="false">IF(Clean!N178="",1,0)</f>
        <v>0</v>
      </c>
      <c r="O178" s="24" t="n">
        <f aca="false">IF(Clean!O178="",1,0)</f>
        <v>0</v>
      </c>
      <c r="P178" s="24" t="n">
        <f aca="false">IF(Clean!P178="",1,0)</f>
        <v>0</v>
      </c>
      <c r="Q178" s="24" t="n">
        <f aca="false">IF(Clean!Q178="",1,0)</f>
        <v>0</v>
      </c>
      <c r="R178" s="24" t="n">
        <f aca="false">IF(Clean!R178="",1,0)</f>
        <v>0</v>
      </c>
      <c r="S178" s="24" t="n">
        <f aca="false">IF(Clean!S178="",1,0)</f>
        <v>1</v>
      </c>
      <c r="T178" s="24" t="n">
        <f aca="false">IF(Clean!T178="",1,0)</f>
        <v>1</v>
      </c>
      <c r="U178" s="24" t="n">
        <f aca="false">IF(Clean!U178="",1,0)</f>
        <v>0</v>
      </c>
      <c r="V178" s="24" t="n">
        <f aca="false">IF(Clean!V178="",1,0)</f>
        <v>0</v>
      </c>
      <c r="W178" s="25" t="n">
        <f aca="false">SUM(B178:V178)</f>
        <v>2</v>
      </c>
      <c r="X178" s="2" t="str">
        <f aca="false">IF(W178=0,"Complete","Incomplete")</f>
        <v>Incomplete</v>
      </c>
      <c r="Y178" s="26" t="n">
        <f aca="false">W178/21</f>
        <v>0.0952380952380952</v>
      </c>
      <c r="Z178" s="2" t="str">
        <f aca="false">IF(W178=21,"Ghost record",IF(W178&gt;=11,"Mostly empty",IF(W178=0,"Complete","Partial")))</f>
        <v>Partial</v>
      </c>
    </row>
    <row r="179" customFormat="false" ht="15" hidden="false" customHeight="false" outlineLevel="0" collapsed="false">
      <c r="A179" s="2" t="str">
        <f aca="false">Clean!A179</f>
        <v>CL00178</v>
      </c>
      <c r="B179" s="24" t="n">
        <f aca="false">IF(Clean!B179="",1,0)</f>
        <v>0</v>
      </c>
      <c r="C179" s="24" t="n">
        <f aca="false">IF(Clean!C179="",1,0)</f>
        <v>0</v>
      </c>
      <c r="D179" s="24" t="n">
        <f aca="false">IF(Clean!D179="",1,0)</f>
        <v>0</v>
      </c>
      <c r="E179" s="24" t="n">
        <f aca="false">IF(Clean!E179="",1,0)</f>
        <v>0</v>
      </c>
      <c r="F179" s="24" t="n">
        <f aca="false">IF(Clean!F179="",1,0)</f>
        <v>0</v>
      </c>
      <c r="G179" s="24" t="n">
        <f aca="false">IF(Clean!G179="",1,0)</f>
        <v>0</v>
      </c>
      <c r="H179" s="24" t="n">
        <f aca="false">IF(Clean!H179="",1,0)</f>
        <v>0</v>
      </c>
      <c r="I179" s="24" t="n">
        <f aca="false">IF(Clean!I179="",1,0)</f>
        <v>0</v>
      </c>
      <c r="J179" s="24" t="n">
        <f aca="false">IF(Clean!J179="",1,0)</f>
        <v>0</v>
      </c>
      <c r="K179" s="24" t="n">
        <f aca="false">IF(Clean!K179="",1,0)</f>
        <v>0</v>
      </c>
      <c r="L179" s="24" t="n">
        <f aca="false">IF(Clean!L179="",1,0)</f>
        <v>0</v>
      </c>
      <c r="M179" s="24" t="n">
        <f aca="false">IF(Clean!M179="",1,0)</f>
        <v>0</v>
      </c>
      <c r="N179" s="24" t="n">
        <f aca="false">IF(Clean!N179="",1,0)</f>
        <v>0</v>
      </c>
      <c r="O179" s="24" t="n">
        <f aca="false">IF(Clean!O179="",1,0)</f>
        <v>0</v>
      </c>
      <c r="P179" s="24" t="n">
        <f aca="false">IF(Clean!P179="",1,0)</f>
        <v>0</v>
      </c>
      <c r="Q179" s="24" t="n">
        <f aca="false">IF(Clean!Q179="",1,0)</f>
        <v>0</v>
      </c>
      <c r="R179" s="24" t="n">
        <f aca="false">IF(Clean!R179="",1,0)</f>
        <v>0</v>
      </c>
      <c r="S179" s="24" t="n">
        <f aca="false">IF(Clean!S179="",1,0)</f>
        <v>0</v>
      </c>
      <c r="T179" s="24" t="n">
        <f aca="false">IF(Clean!T179="",1,0)</f>
        <v>0</v>
      </c>
      <c r="U179" s="24" t="n">
        <f aca="false">IF(Clean!U179="",1,0)</f>
        <v>0</v>
      </c>
      <c r="V179" s="24" t="n">
        <f aca="false">IF(Clean!V179="",1,0)</f>
        <v>0</v>
      </c>
      <c r="W179" s="25" t="n">
        <f aca="false">SUM(B179:V179)</f>
        <v>0</v>
      </c>
      <c r="X179" s="2" t="str">
        <f aca="false">IF(W179=0,"Complete","Incomplete")</f>
        <v>Complete</v>
      </c>
      <c r="Y179" s="26" t="n">
        <f aca="false">W179/21</f>
        <v>0</v>
      </c>
      <c r="Z179" s="2" t="str">
        <f aca="false">IF(W179=21,"Ghost record",IF(W179&gt;=11,"Mostly empty",IF(W179=0,"Complete","Partial")))</f>
        <v>Complete</v>
      </c>
    </row>
    <row r="180" customFormat="false" ht="15" hidden="false" customHeight="false" outlineLevel="0" collapsed="false">
      <c r="A180" s="2" t="str">
        <f aca="false">Clean!A180</f>
        <v>CL00179</v>
      </c>
      <c r="B180" s="24" t="n">
        <f aca="false">IF(Clean!B180="",1,0)</f>
        <v>0</v>
      </c>
      <c r="C180" s="24" t="n">
        <f aca="false">IF(Clean!C180="",1,0)</f>
        <v>0</v>
      </c>
      <c r="D180" s="24" t="n">
        <f aca="false">IF(Clean!D180="",1,0)</f>
        <v>0</v>
      </c>
      <c r="E180" s="24" t="n">
        <f aca="false">IF(Clean!E180="",1,0)</f>
        <v>0</v>
      </c>
      <c r="F180" s="24" t="n">
        <f aca="false">IF(Clean!F180="",1,0)</f>
        <v>0</v>
      </c>
      <c r="G180" s="24" t="n">
        <f aca="false">IF(Clean!G180="",1,0)</f>
        <v>0</v>
      </c>
      <c r="H180" s="24" t="n">
        <f aca="false">IF(Clean!H180="",1,0)</f>
        <v>0</v>
      </c>
      <c r="I180" s="24" t="n">
        <f aca="false">IF(Clean!I180="",1,0)</f>
        <v>0</v>
      </c>
      <c r="J180" s="24" t="n">
        <f aca="false">IF(Clean!J180="",1,0)</f>
        <v>0</v>
      </c>
      <c r="K180" s="24" t="n">
        <f aca="false">IF(Clean!K180="",1,0)</f>
        <v>0</v>
      </c>
      <c r="L180" s="24" t="n">
        <f aca="false">IF(Clean!L180="",1,0)</f>
        <v>0</v>
      </c>
      <c r="M180" s="24" t="n">
        <f aca="false">IF(Clean!M180="",1,0)</f>
        <v>0</v>
      </c>
      <c r="N180" s="24" t="n">
        <f aca="false">IF(Clean!N180="",1,0)</f>
        <v>0</v>
      </c>
      <c r="O180" s="24" t="n">
        <f aca="false">IF(Clean!O180="",1,0)</f>
        <v>0</v>
      </c>
      <c r="P180" s="24" t="n">
        <f aca="false">IF(Clean!P180="",1,0)</f>
        <v>0</v>
      </c>
      <c r="Q180" s="24" t="n">
        <f aca="false">IF(Clean!Q180="",1,0)</f>
        <v>0</v>
      </c>
      <c r="R180" s="24" t="n">
        <f aca="false">IF(Clean!R180="",1,0)</f>
        <v>0</v>
      </c>
      <c r="S180" s="24" t="n">
        <f aca="false">IF(Clean!S180="",1,0)</f>
        <v>0</v>
      </c>
      <c r="T180" s="24" t="n">
        <f aca="false">IF(Clean!T180="",1,0)</f>
        <v>0</v>
      </c>
      <c r="U180" s="24" t="n">
        <f aca="false">IF(Clean!U180="",1,0)</f>
        <v>1</v>
      </c>
      <c r="V180" s="24" t="n">
        <f aca="false">IF(Clean!V180="",1,0)</f>
        <v>0</v>
      </c>
      <c r="W180" s="25" t="n">
        <f aca="false">SUM(B180:V180)</f>
        <v>1</v>
      </c>
      <c r="X180" s="2" t="str">
        <f aca="false">IF(W180=0,"Complete","Incomplete")</f>
        <v>Incomplete</v>
      </c>
      <c r="Y180" s="26" t="n">
        <f aca="false">W180/21</f>
        <v>0.0476190476190476</v>
      </c>
      <c r="Z180" s="2" t="str">
        <f aca="false">IF(W180=21,"Ghost record",IF(W180&gt;=11,"Mostly empty",IF(W180=0,"Complete","Partial")))</f>
        <v>Partial</v>
      </c>
    </row>
    <row r="181" customFormat="false" ht="15" hidden="false" customHeight="false" outlineLevel="0" collapsed="false">
      <c r="A181" s="2" t="str">
        <f aca="false">Clean!A181</f>
        <v>CL00180</v>
      </c>
      <c r="B181" s="24" t="n">
        <f aca="false">IF(Clean!B181="",1,0)</f>
        <v>0</v>
      </c>
      <c r="C181" s="24" t="n">
        <f aca="false">IF(Clean!C181="",1,0)</f>
        <v>0</v>
      </c>
      <c r="D181" s="24" t="n">
        <f aca="false">IF(Clean!D181="",1,0)</f>
        <v>0</v>
      </c>
      <c r="E181" s="24" t="n">
        <f aca="false">IF(Clean!E181="",1,0)</f>
        <v>0</v>
      </c>
      <c r="F181" s="24" t="n">
        <f aca="false">IF(Clean!F181="",1,0)</f>
        <v>0</v>
      </c>
      <c r="G181" s="24" t="n">
        <f aca="false">IF(Clean!G181="",1,0)</f>
        <v>0</v>
      </c>
      <c r="H181" s="24" t="n">
        <f aca="false">IF(Clean!H181="",1,0)</f>
        <v>0</v>
      </c>
      <c r="I181" s="24" t="n">
        <f aca="false">IF(Clean!I181="",1,0)</f>
        <v>0</v>
      </c>
      <c r="J181" s="24" t="n">
        <f aca="false">IF(Clean!J181="",1,0)</f>
        <v>0</v>
      </c>
      <c r="K181" s="24" t="n">
        <f aca="false">IF(Clean!K181="",1,0)</f>
        <v>0</v>
      </c>
      <c r="L181" s="24" t="n">
        <f aca="false">IF(Clean!L181="",1,0)</f>
        <v>0</v>
      </c>
      <c r="M181" s="24" t="n">
        <f aca="false">IF(Clean!M181="",1,0)</f>
        <v>0</v>
      </c>
      <c r="N181" s="24" t="n">
        <f aca="false">IF(Clean!N181="",1,0)</f>
        <v>0</v>
      </c>
      <c r="O181" s="24" t="n">
        <f aca="false">IF(Clean!O181="",1,0)</f>
        <v>0</v>
      </c>
      <c r="P181" s="24" t="n">
        <f aca="false">IF(Clean!P181="",1,0)</f>
        <v>0</v>
      </c>
      <c r="Q181" s="24" t="n">
        <f aca="false">IF(Clean!Q181="",1,0)</f>
        <v>0</v>
      </c>
      <c r="R181" s="24" t="n">
        <f aca="false">IF(Clean!R181="",1,0)</f>
        <v>0</v>
      </c>
      <c r="S181" s="24" t="n">
        <f aca="false">IF(Clean!S181="",1,0)</f>
        <v>0</v>
      </c>
      <c r="T181" s="24" t="n">
        <f aca="false">IF(Clean!T181="",1,0)</f>
        <v>0</v>
      </c>
      <c r="U181" s="24" t="n">
        <f aca="false">IF(Clean!U181="",1,0)</f>
        <v>0</v>
      </c>
      <c r="V181" s="24" t="n">
        <f aca="false">IF(Clean!V181="",1,0)</f>
        <v>0</v>
      </c>
      <c r="W181" s="25" t="n">
        <f aca="false">SUM(B181:V181)</f>
        <v>0</v>
      </c>
      <c r="X181" s="2" t="str">
        <f aca="false">IF(W181=0,"Complete","Incomplete")</f>
        <v>Complete</v>
      </c>
      <c r="Y181" s="26" t="n">
        <f aca="false">W181/21</f>
        <v>0</v>
      </c>
      <c r="Z181" s="2" t="str">
        <f aca="false">IF(W181=21,"Ghost record",IF(W181&gt;=11,"Mostly empty",IF(W181=0,"Complete","Partial")))</f>
        <v>Complete</v>
      </c>
    </row>
    <row r="182" customFormat="false" ht="15" hidden="false" customHeight="false" outlineLevel="0" collapsed="false">
      <c r="A182" s="2" t="str">
        <f aca="false">Clean!A182</f>
        <v>CL00181</v>
      </c>
      <c r="B182" s="24" t="n">
        <f aca="false">IF(Clean!B182="",1,0)</f>
        <v>0</v>
      </c>
      <c r="C182" s="24" t="n">
        <f aca="false">IF(Clean!C182="",1,0)</f>
        <v>0</v>
      </c>
      <c r="D182" s="24" t="n">
        <f aca="false">IF(Clean!D182="",1,0)</f>
        <v>0</v>
      </c>
      <c r="E182" s="24" t="n">
        <f aca="false">IF(Clean!E182="",1,0)</f>
        <v>0</v>
      </c>
      <c r="F182" s="24" t="n">
        <f aca="false">IF(Clean!F182="",1,0)</f>
        <v>0</v>
      </c>
      <c r="G182" s="24" t="n">
        <f aca="false">IF(Clean!G182="",1,0)</f>
        <v>1</v>
      </c>
      <c r="H182" s="24" t="n">
        <f aca="false">IF(Clean!H182="",1,0)</f>
        <v>0</v>
      </c>
      <c r="I182" s="24" t="n">
        <f aca="false">IF(Clean!I182="",1,0)</f>
        <v>0</v>
      </c>
      <c r="J182" s="24" t="n">
        <f aca="false">IF(Clean!J182="",1,0)</f>
        <v>0</v>
      </c>
      <c r="K182" s="24" t="n">
        <f aca="false">IF(Clean!K182="",1,0)</f>
        <v>0</v>
      </c>
      <c r="L182" s="24" t="n">
        <f aca="false">IF(Clean!L182="",1,0)</f>
        <v>0</v>
      </c>
      <c r="M182" s="24" t="n">
        <f aca="false">IF(Clean!M182="",1,0)</f>
        <v>0</v>
      </c>
      <c r="N182" s="24" t="n">
        <f aca="false">IF(Clean!N182="",1,0)</f>
        <v>0</v>
      </c>
      <c r="O182" s="24" t="n">
        <f aca="false">IF(Clean!O182="",1,0)</f>
        <v>0</v>
      </c>
      <c r="P182" s="24" t="n">
        <f aca="false">IF(Clean!P182="",1,0)</f>
        <v>0</v>
      </c>
      <c r="Q182" s="24" t="n">
        <f aca="false">IF(Clean!Q182="",1,0)</f>
        <v>0</v>
      </c>
      <c r="R182" s="24" t="n">
        <f aca="false">IF(Clean!R182="",1,0)</f>
        <v>0</v>
      </c>
      <c r="S182" s="24" t="n">
        <f aca="false">IF(Clean!S182="",1,0)</f>
        <v>0</v>
      </c>
      <c r="T182" s="24" t="n">
        <f aca="false">IF(Clean!T182="",1,0)</f>
        <v>0</v>
      </c>
      <c r="U182" s="24" t="n">
        <f aca="false">IF(Clean!U182="",1,0)</f>
        <v>0</v>
      </c>
      <c r="V182" s="24" t="n">
        <f aca="false">IF(Clean!V182="",1,0)</f>
        <v>0</v>
      </c>
      <c r="W182" s="25" t="n">
        <f aca="false">SUM(B182:V182)</f>
        <v>1</v>
      </c>
      <c r="X182" s="2" t="str">
        <f aca="false">IF(W182=0,"Complete","Incomplete")</f>
        <v>Incomplete</v>
      </c>
      <c r="Y182" s="26" t="n">
        <f aca="false">W182/21</f>
        <v>0.0476190476190476</v>
      </c>
      <c r="Z182" s="2" t="str">
        <f aca="false">IF(W182=21,"Ghost record",IF(W182&gt;=11,"Mostly empty",IF(W182=0,"Complete","Partial")))</f>
        <v>Partial</v>
      </c>
    </row>
    <row r="183" customFormat="false" ht="15" hidden="false" customHeight="false" outlineLevel="0" collapsed="false">
      <c r="A183" s="2" t="str">
        <f aca="false">Clean!A183</f>
        <v>CL00182</v>
      </c>
      <c r="B183" s="24" t="n">
        <f aca="false">IF(Clean!B183="",1,0)</f>
        <v>0</v>
      </c>
      <c r="C183" s="24" t="n">
        <f aca="false">IF(Clean!C183="",1,0)</f>
        <v>0</v>
      </c>
      <c r="D183" s="24" t="n">
        <f aca="false">IF(Clean!D183="",1,0)</f>
        <v>0</v>
      </c>
      <c r="E183" s="24" t="n">
        <f aca="false">IF(Clean!E183="",1,0)</f>
        <v>0</v>
      </c>
      <c r="F183" s="24" t="n">
        <f aca="false">IF(Clean!F183="",1,0)</f>
        <v>0</v>
      </c>
      <c r="G183" s="24" t="n">
        <f aca="false">IF(Clean!G183="",1,0)</f>
        <v>0</v>
      </c>
      <c r="H183" s="24" t="n">
        <f aca="false">IF(Clean!H183="",1,0)</f>
        <v>0</v>
      </c>
      <c r="I183" s="24" t="n">
        <f aca="false">IF(Clean!I183="",1,0)</f>
        <v>0</v>
      </c>
      <c r="J183" s="24" t="n">
        <f aca="false">IF(Clean!J183="",1,0)</f>
        <v>0</v>
      </c>
      <c r="K183" s="24" t="n">
        <f aca="false">IF(Clean!K183="",1,0)</f>
        <v>0</v>
      </c>
      <c r="L183" s="24" t="n">
        <f aca="false">IF(Clean!L183="",1,0)</f>
        <v>0</v>
      </c>
      <c r="M183" s="24" t="n">
        <f aca="false">IF(Clean!M183="",1,0)</f>
        <v>1</v>
      </c>
      <c r="N183" s="24" t="n">
        <f aca="false">IF(Clean!N183="",1,0)</f>
        <v>0</v>
      </c>
      <c r="O183" s="24" t="n">
        <f aca="false">IF(Clean!O183="",1,0)</f>
        <v>0</v>
      </c>
      <c r="P183" s="24" t="n">
        <f aca="false">IF(Clean!P183="",1,0)</f>
        <v>0</v>
      </c>
      <c r="Q183" s="24" t="n">
        <f aca="false">IF(Clean!Q183="",1,0)</f>
        <v>1</v>
      </c>
      <c r="R183" s="24" t="n">
        <f aca="false">IF(Clean!R183="",1,0)</f>
        <v>1</v>
      </c>
      <c r="S183" s="24" t="n">
        <f aca="false">IF(Clean!S183="",1,0)</f>
        <v>1</v>
      </c>
      <c r="T183" s="24" t="n">
        <f aca="false">IF(Clean!T183="",1,0)</f>
        <v>1</v>
      </c>
      <c r="U183" s="24" t="n">
        <f aca="false">IF(Clean!U183="",1,0)</f>
        <v>0</v>
      </c>
      <c r="V183" s="24" t="n">
        <f aca="false">IF(Clean!V183="",1,0)</f>
        <v>0</v>
      </c>
      <c r="W183" s="25" t="n">
        <f aca="false">SUM(B183:V183)</f>
        <v>5</v>
      </c>
      <c r="X183" s="2" t="str">
        <f aca="false">IF(W183=0,"Complete","Incomplete")</f>
        <v>Incomplete</v>
      </c>
      <c r="Y183" s="26" t="n">
        <f aca="false">W183/21</f>
        <v>0.238095238095238</v>
      </c>
      <c r="Z183" s="2" t="str">
        <f aca="false">IF(W183=21,"Ghost record",IF(W183&gt;=11,"Mostly empty",IF(W183=0,"Complete","Partial")))</f>
        <v>Partial</v>
      </c>
    </row>
    <row r="184" customFormat="false" ht="15" hidden="false" customHeight="false" outlineLevel="0" collapsed="false">
      <c r="A184" s="2" t="str">
        <f aca="false">Clean!A184</f>
        <v>CL00183</v>
      </c>
      <c r="B184" s="24" t="n">
        <f aca="false">IF(Clean!B184="",1,0)</f>
        <v>0</v>
      </c>
      <c r="C184" s="24" t="n">
        <f aca="false">IF(Clean!C184="",1,0)</f>
        <v>0</v>
      </c>
      <c r="D184" s="24" t="n">
        <f aca="false">IF(Clean!D184="",1,0)</f>
        <v>0</v>
      </c>
      <c r="E184" s="24" t="n">
        <f aca="false">IF(Clean!E184="",1,0)</f>
        <v>0</v>
      </c>
      <c r="F184" s="24" t="n">
        <f aca="false">IF(Clean!F184="",1,0)</f>
        <v>0</v>
      </c>
      <c r="G184" s="24" t="n">
        <f aca="false">IF(Clean!G184="",1,0)</f>
        <v>0</v>
      </c>
      <c r="H184" s="24" t="n">
        <f aca="false">IF(Clean!H184="",1,0)</f>
        <v>0</v>
      </c>
      <c r="I184" s="24" t="n">
        <f aca="false">IF(Clean!I184="",1,0)</f>
        <v>0</v>
      </c>
      <c r="J184" s="24" t="n">
        <f aca="false">IF(Clean!J184="",1,0)</f>
        <v>0</v>
      </c>
      <c r="K184" s="24" t="n">
        <f aca="false">IF(Clean!K184="",1,0)</f>
        <v>0</v>
      </c>
      <c r="L184" s="24" t="n">
        <f aca="false">IF(Clean!L184="",1,0)</f>
        <v>0</v>
      </c>
      <c r="M184" s="24" t="n">
        <f aca="false">IF(Clean!M184="",1,0)</f>
        <v>0</v>
      </c>
      <c r="N184" s="24" t="n">
        <f aca="false">IF(Clean!N184="",1,0)</f>
        <v>0</v>
      </c>
      <c r="O184" s="24" t="n">
        <f aca="false">IF(Clean!O184="",1,0)</f>
        <v>0</v>
      </c>
      <c r="P184" s="24" t="n">
        <f aca="false">IF(Clean!P184="",1,0)</f>
        <v>0</v>
      </c>
      <c r="Q184" s="24" t="n">
        <f aca="false">IF(Clean!Q184="",1,0)</f>
        <v>1</v>
      </c>
      <c r="R184" s="24" t="n">
        <f aca="false">IF(Clean!R184="",1,0)</f>
        <v>1</v>
      </c>
      <c r="S184" s="24" t="n">
        <f aca="false">IF(Clean!S184="",1,0)</f>
        <v>0</v>
      </c>
      <c r="T184" s="24" t="n">
        <f aca="false">IF(Clean!T184="",1,0)</f>
        <v>0</v>
      </c>
      <c r="U184" s="24" t="n">
        <f aca="false">IF(Clean!U184="",1,0)</f>
        <v>0</v>
      </c>
      <c r="V184" s="24" t="n">
        <f aca="false">IF(Clean!V184="",1,0)</f>
        <v>0</v>
      </c>
      <c r="W184" s="25" t="n">
        <f aca="false">SUM(B184:V184)</f>
        <v>2</v>
      </c>
      <c r="X184" s="2" t="str">
        <f aca="false">IF(W184=0,"Complete","Incomplete")</f>
        <v>Incomplete</v>
      </c>
      <c r="Y184" s="26" t="n">
        <f aca="false">W184/21</f>
        <v>0.0952380952380952</v>
      </c>
      <c r="Z184" s="2" t="str">
        <f aca="false">IF(W184=21,"Ghost record",IF(W184&gt;=11,"Mostly empty",IF(W184=0,"Complete","Partial")))</f>
        <v>Partial</v>
      </c>
    </row>
    <row r="185" customFormat="false" ht="15" hidden="false" customHeight="false" outlineLevel="0" collapsed="false">
      <c r="A185" s="2" t="str">
        <f aca="false">Clean!A185</f>
        <v>CL00184</v>
      </c>
      <c r="B185" s="24" t="n">
        <f aca="false">IF(Clean!B185="",1,0)</f>
        <v>0</v>
      </c>
      <c r="C185" s="24" t="n">
        <f aca="false">IF(Clean!C185="",1,0)</f>
        <v>0</v>
      </c>
      <c r="D185" s="24" t="n">
        <f aca="false">IF(Clean!D185="",1,0)</f>
        <v>0</v>
      </c>
      <c r="E185" s="24" t="n">
        <f aca="false">IF(Clean!E185="",1,0)</f>
        <v>0</v>
      </c>
      <c r="F185" s="24" t="n">
        <f aca="false">IF(Clean!F185="",1,0)</f>
        <v>0</v>
      </c>
      <c r="G185" s="24" t="n">
        <f aca="false">IF(Clean!G185="",1,0)</f>
        <v>0</v>
      </c>
      <c r="H185" s="24" t="n">
        <f aca="false">IF(Clean!H185="",1,0)</f>
        <v>0</v>
      </c>
      <c r="I185" s="24" t="n">
        <f aca="false">IF(Clean!I185="",1,0)</f>
        <v>0</v>
      </c>
      <c r="J185" s="24" t="n">
        <f aca="false">IF(Clean!J185="",1,0)</f>
        <v>0</v>
      </c>
      <c r="K185" s="24" t="n">
        <f aca="false">IF(Clean!K185="",1,0)</f>
        <v>0</v>
      </c>
      <c r="L185" s="24" t="n">
        <f aca="false">IF(Clean!L185="",1,0)</f>
        <v>0</v>
      </c>
      <c r="M185" s="24" t="n">
        <f aca="false">IF(Clean!M185="",1,0)</f>
        <v>0</v>
      </c>
      <c r="N185" s="24" t="n">
        <f aca="false">IF(Clean!N185="",1,0)</f>
        <v>0</v>
      </c>
      <c r="O185" s="24" t="n">
        <f aca="false">IF(Clean!O185="",1,0)</f>
        <v>1</v>
      </c>
      <c r="P185" s="24" t="n">
        <f aca="false">IF(Clean!P185="",1,0)</f>
        <v>0</v>
      </c>
      <c r="Q185" s="24" t="n">
        <f aca="false">IF(Clean!Q185="",1,0)</f>
        <v>0</v>
      </c>
      <c r="R185" s="24" t="n">
        <f aca="false">IF(Clean!R185="",1,0)</f>
        <v>0</v>
      </c>
      <c r="S185" s="24" t="n">
        <f aca="false">IF(Clean!S185="",1,0)</f>
        <v>0</v>
      </c>
      <c r="T185" s="24" t="n">
        <f aca="false">IF(Clean!T185="",1,0)</f>
        <v>0</v>
      </c>
      <c r="U185" s="24" t="n">
        <f aca="false">IF(Clean!U185="",1,0)</f>
        <v>0</v>
      </c>
      <c r="V185" s="24" t="n">
        <f aca="false">IF(Clean!V185="",1,0)</f>
        <v>0</v>
      </c>
      <c r="W185" s="25" t="n">
        <f aca="false">SUM(B185:V185)</f>
        <v>1</v>
      </c>
      <c r="X185" s="2" t="str">
        <f aca="false">IF(W185=0,"Complete","Incomplete")</f>
        <v>Incomplete</v>
      </c>
      <c r="Y185" s="26" t="n">
        <f aca="false">W185/21</f>
        <v>0.0476190476190476</v>
      </c>
      <c r="Z185" s="2" t="str">
        <f aca="false">IF(W185=21,"Ghost record",IF(W185&gt;=11,"Mostly empty",IF(W185=0,"Complete","Partial")))</f>
        <v>Partial</v>
      </c>
    </row>
    <row r="186" customFormat="false" ht="15" hidden="false" customHeight="false" outlineLevel="0" collapsed="false">
      <c r="A186" s="2" t="str">
        <f aca="false">Clean!A186</f>
        <v>CL00185</v>
      </c>
      <c r="B186" s="24" t="n">
        <f aca="false">IF(Clean!B186="",1,0)</f>
        <v>1</v>
      </c>
      <c r="C186" s="24" t="n">
        <f aca="false">IF(Clean!C186="",1,0)</f>
        <v>1</v>
      </c>
      <c r="D186" s="24" t="n">
        <f aca="false">IF(Clean!D186="",1,0)</f>
        <v>1</v>
      </c>
      <c r="E186" s="24" t="n">
        <f aca="false">IF(Clean!E186="",1,0)</f>
        <v>1</v>
      </c>
      <c r="F186" s="24" t="n">
        <f aca="false">IF(Clean!F186="",1,0)</f>
        <v>1</v>
      </c>
      <c r="G186" s="24" t="n">
        <f aca="false">IF(Clean!G186="",1,0)</f>
        <v>1</v>
      </c>
      <c r="H186" s="24" t="n">
        <f aca="false">IF(Clean!H186="",1,0)</f>
        <v>1</v>
      </c>
      <c r="I186" s="24" t="n">
        <f aca="false">IF(Clean!I186="",1,0)</f>
        <v>1</v>
      </c>
      <c r="J186" s="24" t="n">
        <f aca="false">IF(Clean!J186="",1,0)</f>
        <v>1</v>
      </c>
      <c r="K186" s="24" t="n">
        <f aca="false">IF(Clean!K186="",1,0)</f>
        <v>1</v>
      </c>
      <c r="L186" s="24" t="n">
        <f aca="false">IF(Clean!L186="",1,0)</f>
        <v>1</v>
      </c>
      <c r="M186" s="24" t="n">
        <f aca="false">IF(Clean!M186="",1,0)</f>
        <v>1</v>
      </c>
      <c r="N186" s="24" t="n">
        <f aca="false">IF(Clean!N186="",1,0)</f>
        <v>1</v>
      </c>
      <c r="O186" s="24" t="n">
        <f aca="false">IF(Clean!O186="",1,0)</f>
        <v>1</v>
      </c>
      <c r="P186" s="24" t="n">
        <f aca="false">IF(Clean!P186="",1,0)</f>
        <v>1</v>
      </c>
      <c r="Q186" s="24" t="n">
        <f aca="false">IF(Clean!Q186="",1,0)</f>
        <v>1</v>
      </c>
      <c r="R186" s="24" t="n">
        <f aca="false">IF(Clean!R186="",1,0)</f>
        <v>1</v>
      </c>
      <c r="S186" s="24" t="n">
        <f aca="false">IF(Clean!S186="",1,0)</f>
        <v>1</v>
      </c>
      <c r="T186" s="24" t="n">
        <f aca="false">IF(Clean!T186="",1,0)</f>
        <v>1</v>
      </c>
      <c r="U186" s="24" t="n">
        <f aca="false">IF(Clean!U186="",1,0)</f>
        <v>1</v>
      </c>
      <c r="V186" s="24" t="n">
        <f aca="false">IF(Clean!V186="",1,0)</f>
        <v>1</v>
      </c>
      <c r="W186" s="25" t="n">
        <f aca="false">SUM(B186:V186)</f>
        <v>21</v>
      </c>
      <c r="X186" s="2" t="str">
        <f aca="false">IF(W186=0,"Complete","Incomplete")</f>
        <v>Incomplete</v>
      </c>
      <c r="Y186" s="26" t="n">
        <f aca="false">W186/21</f>
        <v>1</v>
      </c>
      <c r="Z186" s="2" t="str">
        <f aca="false">IF(W186=21,"Ghost record",IF(W186&gt;=11,"Mostly empty",IF(W186=0,"Complete","Partial")))</f>
        <v>Ghost record</v>
      </c>
    </row>
    <row r="187" customFormat="false" ht="15" hidden="false" customHeight="false" outlineLevel="0" collapsed="false">
      <c r="A187" s="2" t="str">
        <f aca="false">Clean!A187</f>
        <v>CL00186</v>
      </c>
      <c r="B187" s="24" t="n">
        <f aca="false">IF(Clean!B187="",1,0)</f>
        <v>0</v>
      </c>
      <c r="C187" s="24" t="n">
        <f aca="false">IF(Clean!C187="",1,0)</f>
        <v>0</v>
      </c>
      <c r="D187" s="24" t="n">
        <f aca="false">IF(Clean!D187="",1,0)</f>
        <v>0</v>
      </c>
      <c r="E187" s="24" t="n">
        <f aca="false">IF(Clean!E187="",1,0)</f>
        <v>0</v>
      </c>
      <c r="F187" s="24" t="n">
        <f aca="false">IF(Clean!F187="",1,0)</f>
        <v>0</v>
      </c>
      <c r="G187" s="24" t="n">
        <f aca="false">IF(Clean!G187="",1,0)</f>
        <v>0</v>
      </c>
      <c r="H187" s="24" t="n">
        <f aca="false">IF(Clean!H187="",1,0)</f>
        <v>0</v>
      </c>
      <c r="I187" s="24" t="n">
        <f aca="false">IF(Clean!I187="",1,0)</f>
        <v>0</v>
      </c>
      <c r="J187" s="24" t="n">
        <f aca="false">IF(Clean!J187="",1,0)</f>
        <v>0</v>
      </c>
      <c r="K187" s="24" t="n">
        <f aca="false">IF(Clean!K187="",1,0)</f>
        <v>0</v>
      </c>
      <c r="L187" s="24" t="n">
        <f aca="false">IF(Clean!L187="",1,0)</f>
        <v>0</v>
      </c>
      <c r="M187" s="24" t="n">
        <f aca="false">IF(Clean!M187="",1,0)</f>
        <v>0</v>
      </c>
      <c r="N187" s="24" t="n">
        <f aca="false">IF(Clean!N187="",1,0)</f>
        <v>0</v>
      </c>
      <c r="O187" s="24" t="n">
        <f aca="false">IF(Clean!O187="",1,0)</f>
        <v>0</v>
      </c>
      <c r="P187" s="24" t="n">
        <f aca="false">IF(Clean!P187="",1,0)</f>
        <v>0</v>
      </c>
      <c r="Q187" s="24" t="n">
        <f aca="false">IF(Clean!Q187="",1,0)</f>
        <v>0</v>
      </c>
      <c r="R187" s="24" t="n">
        <f aca="false">IF(Clean!R187="",1,0)</f>
        <v>0</v>
      </c>
      <c r="S187" s="24" t="n">
        <f aca="false">IF(Clean!S187="",1,0)</f>
        <v>0</v>
      </c>
      <c r="T187" s="24" t="n">
        <f aca="false">IF(Clean!T187="",1,0)</f>
        <v>0</v>
      </c>
      <c r="U187" s="24" t="n">
        <f aca="false">IF(Clean!U187="",1,0)</f>
        <v>0</v>
      </c>
      <c r="V187" s="24" t="n">
        <f aca="false">IF(Clean!V187="",1,0)</f>
        <v>0</v>
      </c>
      <c r="W187" s="25" t="n">
        <f aca="false">SUM(B187:V187)</f>
        <v>0</v>
      </c>
      <c r="X187" s="2" t="str">
        <f aca="false">IF(W187=0,"Complete","Incomplete")</f>
        <v>Complete</v>
      </c>
      <c r="Y187" s="26" t="n">
        <f aca="false">W187/21</f>
        <v>0</v>
      </c>
      <c r="Z187" s="2" t="str">
        <f aca="false">IF(W187=21,"Ghost record",IF(W187&gt;=11,"Mostly empty",IF(W187=0,"Complete","Partial")))</f>
        <v>Complete</v>
      </c>
    </row>
    <row r="188" customFormat="false" ht="15" hidden="false" customHeight="false" outlineLevel="0" collapsed="false">
      <c r="A188" s="2" t="str">
        <f aca="false">Clean!A188</f>
        <v>CL00187</v>
      </c>
      <c r="B188" s="24" t="n">
        <f aca="false">IF(Clean!B188="",1,0)</f>
        <v>0</v>
      </c>
      <c r="C188" s="24" t="n">
        <f aca="false">IF(Clean!C188="",1,0)</f>
        <v>0</v>
      </c>
      <c r="D188" s="24" t="n">
        <f aca="false">IF(Clean!D188="",1,0)</f>
        <v>0</v>
      </c>
      <c r="E188" s="24" t="n">
        <f aca="false">IF(Clean!E188="",1,0)</f>
        <v>0</v>
      </c>
      <c r="F188" s="24" t="n">
        <f aca="false">IF(Clean!F188="",1,0)</f>
        <v>1</v>
      </c>
      <c r="G188" s="24" t="n">
        <f aca="false">IF(Clean!G188="",1,0)</f>
        <v>0</v>
      </c>
      <c r="H188" s="24" t="n">
        <f aca="false">IF(Clean!H188="",1,0)</f>
        <v>0</v>
      </c>
      <c r="I188" s="24" t="n">
        <f aca="false">IF(Clean!I188="",1,0)</f>
        <v>0</v>
      </c>
      <c r="J188" s="24" t="n">
        <f aca="false">IF(Clean!J188="",1,0)</f>
        <v>0</v>
      </c>
      <c r="K188" s="24" t="n">
        <f aca="false">IF(Clean!K188="",1,0)</f>
        <v>0</v>
      </c>
      <c r="L188" s="24" t="n">
        <f aca="false">IF(Clean!L188="",1,0)</f>
        <v>0</v>
      </c>
      <c r="M188" s="24" t="n">
        <f aca="false">IF(Clean!M188="",1,0)</f>
        <v>0</v>
      </c>
      <c r="N188" s="24" t="n">
        <f aca="false">IF(Clean!N188="",1,0)</f>
        <v>0</v>
      </c>
      <c r="O188" s="24" t="n">
        <f aca="false">IF(Clean!O188="",1,0)</f>
        <v>0</v>
      </c>
      <c r="P188" s="24" t="n">
        <f aca="false">IF(Clean!P188="",1,0)</f>
        <v>0</v>
      </c>
      <c r="Q188" s="24" t="n">
        <f aca="false">IF(Clean!Q188="",1,0)</f>
        <v>0</v>
      </c>
      <c r="R188" s="24" t="n">
        <f aca="false">IF(Clean!R188="",1,0)</f>
        <v>0</v>
      </c>
      <c r="S188" s="24" t="n">
        <f aca="false">IF(Clean!S188="",1,0)</f>
        <v>0</v>
      </c>
      <c r="T188" s="24" t="n">
        <f aca="false">IF(Clean!T188="",1,0)</f>
        <v>0</v>
      </c>
      <c r="U188" s="24" t="n">
        <f aca="false">IF(Clean!U188="",1,0)</f>
        <v>0</v>
      </c>
      <c r="V188" s="24" t="n">
        <f aca="false">IF(Clean!V188="",1,0)</f>
        <v>0</v>
      </c>
      <c r="W188" s="25" t="n">
        <f aca="false">SUM(B188:V188)</f>
        <v>1</v>
      </c>
      <c r="X188" s="2" t="str">
        <f aca="false">IF(W188=0,"Complete","Incomplete")</f>
        <v>Incomplete</v>
      </c>
      <c r="Y188" s="26" t="n">
        <f aca="false">W188/21</f>
        <v>0.0476190476190476</v>
      </c>
      <c r="Z188" s="2" t="str">
        <f aca="false">IF(W188=21,"Ghost record",IF(W188&gt;=11,"Mostly empty",IF(W188=0,"Complete","Partial")))</f>
        <v>Partial</v>
      </c>
    </row>
    <row r="189" customFormat="false" ht="15" hidden="false" customHeight="false" outlineLevel="0" collapsed="false">
      <c r="A189" s="2" t="str">
        <f aca="false">Clean!A189</f>
        <v>CL00188</v>
      </c>
      <c r="B189" s="24" t="n">
        <f aca="false">IF(Clean!B189="",1,0)</f>
        <v>0</v>
      </c>
      <c r="C189" s="24" t="n">
        <f aca="false">IF(Clean!C189="",1,0)</f>
        <v>0</v>
      </c>
      <c r="D189" s="24" t="n">
        <f aca="false">IF(Clean!D189="",1,0)</f>
        <v>0</v>
      </c>
      <c r="E189" s="24" t="n">
        <f aca="false">IF(Clean!E189="",1,0)</f>
        <v>0</v>
      </c>
      <c r="F189" s="24" t="n">
        <f aca="false">IF(Clean!F189="",1,0)</f>
        <v>0</v>
      </c>
      <c r="G189" s="24" t="n">
        <f aca="false">IF(Clean!G189="",1,0)</f>
        <v>0</v>
      </c>
      <c r="H189" s="24" t="n">
        <f aca="false">IF(Clean!H189="",1,0)</f>
        <v>0</v>
      </c>
      <c r="I189" s="24" t="n">
        <f aca="false">IF(Clean!I189="",1,0)</f>
        <v>0</v>
      </c>
      <c r="J189" s="24" t="n">
        <f aca="false">IF(Clean!J189="",1,0)</f>
        <v>0</v>
      </c>
      <c r="K189" s="24" t="n">
        <f aca="false">IF(Clean!K189="",1,0)</f>
        <v>0</v>
      </c>
      <c r="L189" s="24" t="n">
        <f aca="false">IF(Clean!L189="",1,0)</f>
        <v>0</v>
      </c>
      <c r="M189" s="24" t="n">
        <f aca="false">IF(Clean!M189="",1,0)</f>
        <v>1</v>
      </c>
      <c r="N189" s="24" t="n">
        <f aca="false">IF(Clean!N189="",1,0)</f>
        <v>0</v>
      </c>
      <c r="O189" s="24" t="n">
        <f aca="false">IF(Clean!O189="",1,0)</f>
        <v>0</v>
      </c>
      <c r="P189" s="24" t="n">
        <f aca="false">IF(Clean!P189="",1,0)</f>
        <v>0</v>
      </c>
      <c r="Q189" s="24" t="n">
        <f aca="false">IF(Clean!Q189="",1,0)</f>
        <v>0</v>
      </c>
      <c r="R189" s="24" t="n">
        <f aca="false">IF(Clean!R189="",1,0)</f>
        <v>0</v>
      </c>
      <c r="S189" s="24" t="n">
        <f aca="false">IF(Clean!S189="",1,0)</f>
        <v>1</v>
      </c>
      <c r="T189" s="24" t="n">
        <f aca="false">IF(Clean!T189="",1,0)</f>
        <v>1</v>
      </c>
      <c r="U189" s="24" t="n">
        <f aca="false">IF(Clean!U189="",1,0)</f>
        <v>0</v>
      </c>
      <c r="V189" s="24" t="n">
        <f aca="false">IF(Clean!V189="",1,0)</f>
        <v>0</v>
      </c>
      <c r="W189" s="25" t="n">
        <f aca="false">SUM(B189:V189)</f>
        <v>3</v>
      </c>
      <c r="X189" s="2" t="str">
        <f aca="false">IF(W189=0,"Complete","Incomplete")</f>
        <v>Incomplete</v>
      </c>
      <c r="Y189" s="26" t="n">
        <f aca="false">W189/21</f>
        <v>0.142857142857143</v>
      </c>
      <c r="Z189" s="2" t="str">
        <f aca="false">IF(W189=21,"Ghost record",IF(W189&gt;=11,"Mostly empty",IF(W189=0,"Complete","Partial")))</f>
        <v>Partial</v>
      </c>
    </row>
    <row r="190" customFormat="false" ht="15" hidden="false" customHeight="false" outlineLevel="0" collapsed="false">
      <c r="A190" s="2" t="str">
        <f aca="false">Clean!A190</f>
        <v>CL00189</v>
      </c>
      <c r="B190" s="24" t="n">
        <f aca="false">IF(Clean!B190="",1,0)</f>
        <v>0</v>
      </c>
      <c r="C190" s="24" t="n">
        <f aca="false">IF(Clean!C190="",1,0)</f>
        <v>0</v>
      </c>
      <c r="D190" s="24" t="n">
        <f aca="false">IF(Clean!D190="",1,0)</f>
        <v>0</v>
      </c>
      <c r="E190" s="24" t="n">
        <f aca="false">IF(Clean!E190="",1,0)</f>
        <v>0</v>
      </c>
      <c r="F190" s="24" t="n">
        <f aca="false">IF(Clean!F190="",1,0)</f>
        <v>0</v>
      </c>
      <c r="G190" s="24" t="n">
        <f aca="false">IF(Clean!G190="",1,0)</f>
        <v>0</v>
      </c>
      <c r="H190" s="24" t="n">
        <f aca="false">IF(Clean!H190="",1,0)</f>
        <v>0</v>
      </c>
      <c r="I190" s="24" t="n">
        <f aca="false">IF(Clean!I190="",1,0)</f>
        <v>0</v>
      </c>
      <c r="J190" s="24" t="n">
        <f aca="false">IF(Clean!J190="",1,0)</f>
        <v>0</v>
      </c>
      <c r="K190" s="24" t="n">
        <f aca="false">IF(Clean!K190="",1,0)</f>
        <v>0</v>
      </c>
      <c r="L190" s="24" t="n">
        <f aca="false">IF(Clean!L190="",1,0)</f>
        <v>0</v>
      </c>
      <c r="M190" s="24" t="n">
        <f aca="false">IF(Clean!M190="",1,0)</f>
        <v>0</v>
      </c>
      <c r="N190" s="24" t="n">
        <f aca="false">IF(Clean!N190="",1,0)</f>
        <v>0</v>
      </c>
      <c r="O190" s="24" t="n">
        <f aca="false">IF(Clean!O190="",1,0)</f>
        <v>0</v>
      </c>
      <c r="P190" s="24" t="n">
        <f aca="false">IF(Clean!P190="",1,0)</f>
        <v>0</v>
      </c>
      <c r="Q190" s="24" t="n">
        <f aca="false">IF(Clean!Q190="",1,0)</f>
        <v>0</v>
      </c>
      <c r="R190" s="24" t="n">
        <f aca="false">IF(Clean!R190="",1,0)</f>
        <v>0</v>
      </c>
      <c r="S190" s="24" t="n">
        <f aca="false">IF(Clean!S190="",1,0)</f>
        <v>1</v>
      </c>
      <c r="T190" s="24" t="n">
        <f aca="false">IF(Clean!T190="",1,0)</f>
        <v>1</v>
      </c>
      <c r="U190" s="24" t="n">
        <f aca="false">IF(Clean!U190="",1,0)</f>
        <v>0</v>
      </c>
      <c r="V190" s="24" t="n">
        <f aca="false">IF(Clean!V190="",1,0)</f>
        <v>0</v>
      </c>
      <c r="W190" s="25" t="n">
        <f aca="false">SUM(B190:V190)</f>
        <v>2</v>
      </c>
      <c r="X190" s="2" t="str">
        <f aca="false">IF(W190=0,"Complete","Incomplete")</f>
        <v>Incomplete</v>
      </c>
      <c r="Y190" s="26" t="n">
        <f aca="false">W190/21</f>
        <v>0.0952380952380952</v>
      </c>
      <c r="Z190" s="2" t="str">
        <f aca="false">IF(W190=21,"Ghost record",IF(W190&gt;=11,"Mostly empty",IF(W190=0,"Complete","Partial")))</f>
        <v>Partial</v>
      </c>
    </row>
    <row r="191" customFormat="false" ht="15" hidden="false" customHeight="false" outlineLevel="0" collapsed="false">
      <c r="A191" s="2" t="str">
        <f aca="false">Clean!A191</f>
        <v>CL00190</v>
      </c>
      <c r="B191" s="24" t="n">
        <f aca="false">IF(Clean!B191="",1,0)</f>
        <v>0</v>
      </c>
      <c r="C191" s="24" t="n">
        <f aca="false">IF(Clean!C191="",1,0)</f>
        <v>0</v>
      </c>
      <c r="D191" s="24" t="n">
        <f aca="false">IF(Clean!D191="",1,0)</f>
        <v>0</v>
      </c>
      <c r="E191" s="24" t="n">
        <f aca="false">IF(Clean!E191="",1,0)</f>
        <v>0</v>
      </c>
      <c r="F191" s="24" t="n">
        <f aca="false">IF(Clean!F191="",1,0)</f>
        <v>0</v>
      </c>
      <c r="G191" s="24" t="n">
        <f aca="false">IF(Clean!G191="",1,0)</f>
        <v>0</v>
      </c>
      <c r="H191" s="24" t="n">
        <f aca="false">IF(Clean!H191="",1,0)</f>
        <v>0</v>
      </c>
      <c r="I191" s="24" t="n">
        <f aca="false">IF(Clean!I191="",1,0)</f>
        <v>0</v>
      </c>
      <c r="J191" s="24" t="n">
        <f aca="false">IF(Clean!J191="",1,0)</f>
        <v>0</v>
      </c>
      <c r="K191" s="24" t="n">
        <f aca="false">IF(Clean!K191="",1,0)</f>
        <v>0</v>
      </c>
      <c r="L191" s="24" t="n">
        <f aca="false">IF(Clean!L191="",1,0)</f>
        <v>0</v>
      </c>
      <c r="M191" s="24" t="n">
        <f aca="false">IF(Clean!M191="",1,0)</f>
        <v>0</v>
      </c>
      <c r="N191" s="24" t="n">
        <f aca="false">IF(Clean!N191="",1,0)</f>
        <v>0</v>
      </c>
      <c r="O191" s="24" t="n">
        <f aca="false">IF(Clean!O191="",1,0)</f>
        <v>0</v>
      </c>
      <c r="P191" s="24" t="n">
        <f aca="false">IF(Clean!P191="",1,0)</f>
        <v>0</v>
      </c>
      <c r="Q191" s="24" t="n">
        <f aca="false">IF(Clean!Q191="",1,0)</f>
        <v>0</v>
      </c>
      <c r="R191" s="24" t="n">
        <f aca="false">IF(Clean!R191="",1,0)</f>
        <v>0</v>
      </c>
      <c r="S191" s="24" t="n">
        <f aca="false">IF(Clean!S191="",1,0)</f>
        <v>0</v>
      </c>
      <c r="T191" s="24" t="n">
        <f aca="false">IF(Clean!T191="",1,0)</f>
        <v>0</v>
      </c>
      <c r="U191" s="24" t="n">
        <f aca="false">IF(Clean!U191="",1,0)</f>
        <v>0</v>
      </c>
      <c r="V191" s="24" t="n">
        <f aca="false">IF(Clean!V191="",1,0)</f>
        <v>0</v>
      </c>
      <c r="W191" s="25" t="n">
        <f aca="false">SUM(B191:V191)</f>
        <v>0</v>
      </c>
      <c r="X191" s="2" t="str">
        <f aca="false">IF(W191=0,"Complete","Incomplete")</f>
        <v>Complete</v>
      </c>
      <c r="Y191" s="26" t="n">
        <f aca="false">W191/21</f>
        <v>0</v>
      </c>
      <c r="Z191" s="2" t="str">
        <f aca="false">IF(W191=21,"Ghost record",IF(W191&gt;=11,"Mostly empty",IF(W191=0,"Complete","Partial")))</f>
        <v>Complete</v>
      </c>
    </row>
    <row r="192" customFormat="false" ht="15" hidden="false" customHeight="false" outlineLevel="0" collapsed="false">
      <c r="A192" s="2" t="str">
        <f aca="false">Clean!A192</f>
        <v>CL00191</v>
      </c>
      <c r="B192" s="24" t="n">
        <f aca="false">IF(Clean!B192="",1,0)</f>
        <v>0</v>
      </c>
      <c r="C192" s="24" t="n">
        <f aca="false">IF(Clean!C192="",1,0)</f>
        <v>0</v>
      </c>
      <c r="D192" s="24" t="n">
        <f aca="false">IF(Clean!D192="",1,0)</f>
        <v>1</v>
      </c>
      <c r="E192" s="24" t="n">
        <f aca="false">IF(Clean!E192="",1,0)</f>
        <v>0</v>
      </c>
      <c r="F192" s="24" t="n">
        <f aca="false">IF(Clean!F192="",1,0)</f>
        <v>0</v>
      </c>
      <c r="G192" s="24" t="n">
        <f aca="false">IF(Clean!G192="",1,0)</f>
        <v>0</v>
      </c>
      <c r="H192" s="24" t="n">
        <f aca="false">IF(Clean!H192="",1,0)</f>
        <v>0</v>
      </c>
      <c r="I192" s="24" t="n">
        <f aca="false">IF(Clean!I192="",1,0)</f>
        <v>0</v>
      </c>
      <c r="J192" s="24" t="n">
        <f aca="false">IF(Clean!J192="",1,0)</f>
        <v>0</v>
      </c>
      <c r="K192" s="24" t="n">
        <f aca="false">IF(Clean!K192="",1,0)</f>
        <v>0</v>
      </c>
      <c r="L192" s="24" t="n">
        <f aca="false">IF(Clean!L192="",1,0)</f>
        <v>0</v>
      </c>
      <c r="M192" s="24" t="n">
        <f aca="false">IF(Clean!M192="",1,0)</f>
        <v>0</v>
      </c>
      <c r="N192" s="24" t="n">
        <f aca="false">IF(Clean!N192="",1,0)</f>
        <v>0</v>
      </c>
      <c r="O192" s="24" t="n">
        <f aca="false">IF(Clean!O192="",1,0)</f>
        <v>0</v>
      </c>
      <c r="P192" s="24" t="n">
        <f aca="false">IF(Clean!P192="",1,0)</f>
        <v>0</v>
      </c>
      <c r="Q192" s="24" t="n">
        <f aca="false">IF(Clean!Q192="",1,0)</f>
        <v>0</v>
      </c>
      <c r="R192" s="24" t="n">
        <f aca="false">IF(Clean!R192="",1,0)</f>
        <v>0</v>
      </c>
      <c r="S192" s="24" t="n">
        <f aca="false">IF(Clean!S192="",1,0)</f>
        <v>0</v>
      </c>
      <c r="T192" s="24" t="n">
        <f aca="false">IF(Clean!T192="",1,0)</f>
        <v>0</v>
      </c>
      <c r="U192" s="24" t="n">
        <f aca="false">IF(Clean!U192="",1,0)</f>
        <v>0</v>
      </c>
      <c r="V192" s="24" t="n">
        <f aca="false">IF(Clean!V192="",1,0)</f>
        <v>0</v>
      </c>
      <c r="W192" s="25" t="n">
        <f aca="false">SUM(B192:V192)</f>
        <v>1</v>
      </c>
      <c r="X192" s="2" t="str">
        <f aca="false">IF(W192=0,"Complete","Incomplete")</f>
        <v>Incomplete</v>
      </c>
      <c r="Y192" s="26" t="n">
        <f aca="false">W192/21</f>
        <v>0.0476190476190476</v>
      </c>
      <c r="Z192" s="2" t="str">
        <f aca="false">IF(W192=21,"Ghost record",IF(W192&gt;=11,"Mostly empty",IF(W192=0,"Complete","Partial")))</f>
        <v>Partial</v>
      </c>
    </row>
    <row r="193" customFormat="false" ht="15" hidden="false" customHeight="false" outlineLevel="0" collapsed="false">
      <c r="A193" s="2" t="str">
        <f aca="false">Clean!A193</f>
        <v>CL00192</v>
      </c>
      <c r="B193" s="24" t="n">
        <f aca="false">IF(Clean!B193="",1,0)</f>
        <v>0</v>
      </c>
      <c r="C193" s="24" t="n">
        <f aca="false">IF(Clean!C193="",1,0)</f>
        <v>0</v>
      </c>
      <c r="D193" s="24" t="n">
        <f aca="false">IF(Clean!D193="",1,0)</f>
        <v>1</v>
      </c>
      <c r="E193" s="24" t="n">
        <f aca="false">IF(Clean!E193="",1,0)</f>
        <v>0</v>
      </c>
      <c r="F193" s="24" t="n">
        <f aca="false">IF(Clean!F193="",1,0)</f>
        <v>0</v>
      </c>
      <c r="G193" s="24" t="n">
        <f aca="false">IF(Clean!G193="",1,0)</f>
        <v>1</v>
      </c>
      <c r="H193" s="24" t="n">
        <f aca="false">IF(Clean!H193="",1,0)</f>
        <v>0</v>
      </c>
      <c r="I193" s="24" t="n">
        <f aca="false">IF(Clean!I193="",1,0)</f>
        <v>0</v>
      </c>
      <c r="J193" s="24" t="n">
        <f aca="false">IF(Clean!J193="",1,0)</f>
        <v>0</v>
      </c>
      <c r="K193" s="24" t="n">
        <f aca="false">IF(Clean!K193="",1,0)</f>
        <v>0</v>
      </c>
      <c r="L193" s="24" t="n">
        <f aca="false">IF(Clean!L193="",1,0)</f>
        <v>0</v>
      </c>
      <c r="M193" s="24" t="n">
        <f aca="false">IF(Clean!M193="",1,0)</f>
        <v>0</v>
      </c>
      <c r="N193" s="24" t="n">
        <f aca="false">IF(Clean!N193="",1,0)</f>
        <v>0</v>
      </c>
      <c r="O193" s="24" t="n">
        <f aca="false">IF(Clean!O193="",1,0)</f>
        <v>0</v>
      </c>
      <c r="P193" s="24" t="n">
        <f aca="false">IF(Clean!P193="",1,0)</f>
        <v>0</v>
      </c>
      <c r="Q193" s="24" t="n">
        <f aca="false">IF(Clean!Q193="",1,0)</f>
        <v>0</v>
      </c>
      <c r="R193" s="24" t="n">
        <f aca="false">IF(Clean!R193="",1,0)</f>
        <v>0</v>
      </c>
      <c r="S193" s="24" t="n">
        <f aca="false">IF(Clean!S193="",1,0)</f>
        <v>0</v>
      </c>
      <c r="T193" s="24" t="n">
        <f aca="false">IF(Clean!T193="",1,0)</f>
        <v>0</v>
      </c>
      <c r="U193" s="24" t="n">
        <f aca="false">IF(Clean!U193="",1,0)</f>
        <v>0</v>
      </c>
      <c r="V193" s="24" t="n">
        <f aca="false">IF(Clean!V193="",1,0)</f>
        <v>0</v>
      </c>
      <c r="W193" s="25" t="n">
        <f aca="false">SUM(B193:V193)</f>
        <v>2</v>
      </c>
      <c r="X193" s="2" t="str">
        <f aca="false">IF(W193=0,"Complete","Incomplete")</f>
        <v>Incomplete</v>
      </c>
      <c r="Y193" s="26" t="n">
        <f aca="false">W193/21</f>
        <v>0.0952380952380952</v>
      </c>
      <c r="Z193" s="2" t="str">
        <f aca="false">IF(W193=21,"Ghost record",IF(W193&gt;=11,"Mostly empty",IF(W193=0,"Complete","Partial")))</f>
        <v>Partial</v>
      </c>
    </row>
    <row r="194" customFormat="false" ht="15" hidden="false" customHeight="false" outlineLevel="0" collapsed="false">
      <c r="A194" s="2" t="str">
        <f aca="false">Clean!A194</f>
        <v>CL00193</v>
      </c>
      <c r="B194" s="24" t="n">
        <f aca="false">IF(Clean!B194="",1,0)</f>
        <v>0</v>
      </c>
      <c r="C194" s="24" t="n">
        <f aca="false">IF(Clean!C194="",1,0)</f>
        <v>0</v>
      </c>
      <c r="D194" s="24" t="n">
        <f aca="false">IF(Clean!D194="",1,0)</f>
        <v>0</v>
      </c>
      <c r="E194" s="24" t="n">
        <f aca="false">IF(Clean!E194="",1,0)</f>
        <v>0</v>
      </c>
      <c r="F194" s="24" t="n">
        <f aca="false">IF(Clean!F194="",1,0)</f>
        <v>0</v>
      </c>
      <c r="G194" s="24" t="n">
        <f aca="false">IF(Clean!G194="",1,0)</f>
        <v>0</v>
      </c>
      <c r="H194" s="24" t="n">
        <f aca="false">IF(Clean!H194="",1,0)</f>
        <v>0</v>
      </c>
      <c r="I194" s="24" t="n">
        <f aca="false">IF(Clean!I194="",1,0)</f>
        <v>0</v>
      </c>
      <c r="J194" s="24" t="n">
        <f aca="false">IF(Clean!J194="",1,0)</f>
        <v>0</v>
      </c>
      <c r="K194" s="24" t="n">
        <f aca="false">IF(Clean!K194="",1,0)</f>
        <v>0</v>
      </c>
      <c r="L194" s="24" t="n">
        <f aca="false">IF(Clean!L194="",1,0)</f>
        <v>0</v>
      </c>
      <c r="M194" s="24" t="n">
        <f aca="false">IF(Clean!M194="",1,0)</f>
        <v>0</v>
      </c>
      <c r="N194" s="24" t="n">
        <f aca="false">IF(Clean!N194="",1,0)</f>
        <v>0</v>
      </c>
      <c r="O194" s="24" t="n">
        <f aca="false">IF(Clean!O194="",1,0)</f>
        <v>0</v>
      </c>
      <c r="P194" s="24" t="n">
        <f aca="false">IF(Clean!P194="",1,0)</f>
        <v>0</v>
      </c>
      <c r="Q194" s="24" t="n">
        <f aca="false">IF(Clean!Q194="",1,0)</f>
        <v>0</v>
      </c>
      <c r="R194" s="24" t="n">
        <f aca="false">IF(Clean!R194="",1,0)</f>
        <v>0</v>
      </c>
      <c r="S194" s="24" t="n">
        <f aca="false">IF(Clean!S194="",1,0)</f>
        <v>0</v>
      </c>
      <c r="T194" s="24" t="n">
        <f aca="false">IF(Clean!T194="",1,0)</f>
        <v>0</v>
      </c>
      <c r="U194" s="24" t="n">
        <f aca="false">IF(Clean!U194="",1,0)</f>
        <v>0</v>
      </c>
      <c r="V194" s="24" t="n">
        <f aca="false">IF(Clean!V194="",1,0)</f>
        <v>0</v>
      </c>
      <c r="W194" s="25" t="n">
        <f aca="false">SUM(B194:V194)</f>
        <v>0</v>
      </c>
      <c r="X194" s="2" t="str">
        <f aca="false">IF(W194=0,"Complete","Incomplete")</f>
        <v>Complete</v>
      </c>
      <c r="Y194" s="26" t="n">
        <f aca="false">W194/21</f>
        <v>0</v>
      </c>
      <c r="Z194" s="2" t="str">
        <f aca="false">IF(W194=21,"Ghost record",IF(W194&gt;=11,"Mostly empty",IF(W194=0,"Complete","Partial")))</f>
        <v>Complete</v>
      </c>
    </row>
    <row r="195" customFormat="false" ht="15" hidden="false" customHeight="false" outlineLevel="0" collapsed="false">
      <c r="A195" s="2" t="str">
        <f aca="false">Clean!A195</f>
        <v>CL00194</v>
      </c>
      <c r="B195" s="24" t="n">
        <f aca="false">IF(Clean!B195="",1,0)</f>
        <v>0</v>
      </c>
      <c r="C195" s="24" t="n">
        <f aca="false">IF(Clean!C195="",1,0)</f>
        <v>0</v>
      </c>
      <c r="D195" s="24" t="n">
        <f aca="false">IF(Clean!D195="",1,0)</f>
        <v>0</v>
      </c>
      <c r="E195" s="24" t="n">
        <f aca="false">IF(Clean!E195="",1,0)</f>
        <v>0</v>
      </c>
      <c r="F195" s="24" t="n">
        <f aca="false">IF(Clean!F195="",1,0)</f>
        <v>0</v>
      </c>
      <c r="G195" s="24" t="n">
        <f aca="false">IF(Clean!G195="",1,0)</f>
        <v>0</v>
      </c>
      <c r="H195" s="24" t="n">
        <f aca="false">IF(Clean!H195="",1,0)</f>
        <v>0</v>
      </c>
      <c r="I195" s="24" t="n">
        <f aca="false">IF(Clean!I195="",1,0)</f>
        <v>0</v>
      </c>
      <c r="J195" s="24" t="n">
        <f aca="false">IF(Clean!J195="",1,0)</f>
        <v>0</v>
      </c>
      <c r="K195" s="24" t="n">
        <f aca="false">IF(Clean!K195="",1,0)</f>
        <v>0</v>
      </c>
      <c r="L195" s="24" t="n">
        <f aca="false">IF(Clean!L195="",1,0)</f>
        <v>0</v>
      </c>
      <c r="M195" s="24" t="n">
        <f aca="false">IF(Clean!M195="",1,0)</f>
        <v>0</v>
      </c>
      <c r="N195" s="24" t="n">
        <f aca="false">IF(Clean!N195="",1,0)</f>
        <v>0</v>
      </c>
      <c r="O195" s="24" t="n">
        <f aca="false">IF(Clean!O195="",1,0)</f>
        <v>0</v>
      </c>
      <c r="P195" s="24" t="n">
        <f aca="false">IF(Clean!P195="",1,0)</f>
        <v>0</v>
      </c>
      <c r="Q195" s="24" t="n">
        <f aca="false">IF(Clean!Q195="",1,0)</f>
        <v>0</v>
      </c>
      <c r="R195" s="24" t="n">
        <f aca="false">IF(Clean!R195="",1,0)</f>
        <v>0</v>
      </c>
      <c r="S195" s="24" t="n">
        <f aca="false">IF(Clean!S195="",1,0)</f>
        <v>1</v>
      </c>
      <c r="T195" s="24" t="n">
        <f aca="false">IF(Clean!T195="",1,0)</f>
        <v>1</v>
      </c>
      <c r="U195" s="24" t="n">
        <f aca="false">IF(Clean!U195="",1,0)</f>
        <v>0</v>
      </c>
      <c r="V195" s="24" t="n">
        <f aca="false">IF(Clean!V195="",1,0)</f>
        <v>0</v>
      </c>
      <c r="W195" s="25" t="n">
        <f aca="false">SUM(B195:V195)</f>
        <v>2</v>
      </c>
      <c r="X195" s="2" t="str">
        <f aca="false">IF(W195=0,"Complete","Incomplete")</f>
        <v>Incomplete</v>
      </c>
      <c r="Y195" s="26" t="n">
        <f aca="false">W195/21</f>
        <v>0.0952380952380952</v>
      </c>
      <c r="Z195" s="2" t="str">
        <f aca="false">IF(W195=21,"Ghost record",IF(W195&gt;=11,"Mostly empty",IF(W195=0,"Complete","Partial")))</f>
        <v>Partial</v>
      </c>
    </row>
    <row r="196" customFormat="false" ht="15" hidden="false" customHeight="false" outlineLevel="0" collapsed="false">
      <c r="A196" s="2" t="str">
        <f aca="false">Clean!A196</f>
        <v>CL00195</v>
      </c>
      <c r="B196" s="24" t="n">
        <f aca="false">IF(Clean!B196="",1,0)</f>
        <v>0</v>
      </c>
      <c r="C196" s="24" t="n">
        <f aca="false">IF(Clean!C196="",1,0)</f>
        <v>0</v>
      </c>
      <c r="D196" s="24" t="n">
        <f aca="false">IF(Clean!D196="",1,0)</f>
        <v>0</v>
      </c>
      <c r="E196" s="24" t="n">
        <f aca="false">IF(Clean!E196="",1,0)</f>
        <v>0</v>
      </c>
      <c r="F196" s="24" t="n">
        <f aca="false">IF(Clean!F196="",1,0)</f>
        <v>0</v>
      </c>
      <c r="G196" s="24" t="n">
        <f aca="false">IF(Clean!G196="",1,0)</f>
        <v>0</v>
      </c>
      <c r="H196" s="24" t="n">
        <f aca="false">IF(Clean!H196="",1,0)</f>
        <v>0</v>
      </c>
      <c r="I196" s="24" t="n">
        <f aca="false">IF(Clean!I196="",1,0)</f>
        <v>0</v>
      </c>
      <c r="J196" s="24" t="n">
        <f aca="false">IF(Clean!J196="",1,0)</f>
        <v>0</v>
      </c>
      <c r="K196" s="24" t="n">
        <f aca="false">IF(Clean!K196="",1,0)</f>
        <v>0</v>
      </c>
      <c r="L196" s="24" t="n">
        <f aca="false">IF(Clean!L196="",1,0)</f>
        <v>0</v>
      </c>
      <c r="M196" s="24" t="n">
        <f aca="false">IF(Clean!M196="",1,0)</f>
        <v>0</v>
      </c>
      <c r="N196" s="24" t="n">
        <f aca="false">IF(Clean!N196="",1,0)</f>
        <v>0</v>
      </c>
      <c r="O196" s="24" t="n">
        <f aca="false">IF(Clean!O196="",1,0)</f>
        <v>0</v>
      </c>
      <c r="P196" s="24" t="n">
        <f aca="false">IF(Clean!P196="",1,0)</f>
        <v>0</v>
      </c>
      <c r="Q196" s="24" t="n">
        <f aca="false">IF(Clean!Q196="",1,0)</f>
        <v>0</v>
      </c>
      <c r="R196" s="24" t="n">
        <f aca="false">IF(Clean!R196="",1,0)</f>
        <v>0</v>
      </c>
      <c r="S196" s="24" t="n">
        <f aca="false">IF(Clean!S196="",1,0)</f>
        <v>0</v>
      </c>
      <c r="T196" s="24" t="n">
        <f aca="false">IF(Clean!T196="",1,0)</f>
        <v>0</v>
      </c>
      <c r="U196" s="24" t="n">
        <f aca="false">IF(Clean!U196="",1,0)</f>
        <v>0</v>
      </c>
      <c r="V196" s="24" t="n">
        <f aca="false">IF(Clean!V196="",1,0)</f>
        <v>0</v>
      </c>
      <c r="W196" s="25" t="n">
        <f aca="false">SUM(B196:V196)</f>
        <v>0</v>
      </c>
      <c r="X196" s="2" t="str">
        <f aca="false">IF(W196=0,"Complete","Incomplete")</f>
        <v>Complete</v>
      </c>
      <c r="Y196" s="26" t="n">
        <f aca="false">W196/21</f>
        <v>0</v>
      </c>
      <c r="Z196" s="2" t="str">
        <f aca="false">IF(W196=21,"Ghost record",IF(W196&gt;=11,"Mostly empty",IF(W196=0,"Complete","Partial")))</f>
        <v>Complete</v>
      </c>
    </row>
    <row r="197" customFormat="false" ht="15" hidden="false" customHeight="false" outlineLevel="0" collapsed="false">
      <c r="A197" s="2" t="str">
        <f aca="false">Clean!A197</f>
        <v>CL00196</v>
      </c>
      <c r="B197" s="24" t="n">
        <f aca="false">IF(Clean!B197="",1,0)</f>
        <v>0</v>
      </c>
      <c r="C197" s="24" t="n">
        <f aca="false">IF(Clean!C197="",1,0)</f>
        <v>0</v>
      </c>
      <c r="D197" s="24" t="n">
        <f aca="false">IF(Clean!D197="",1,0)</f>
        <v>0</v>
      </c>
      <c r="E197" s="24" t="n">
        <f aca="false">IF(Clean!E197="",1,0)</f>
        <v>0</v>
      </c>
      <c r="F197" s="24" t="n">
        <f aca="false">IF(Clean!F197="",1,0)</f>
        <v>0</v>
      </c>
      <c r="G197" s="24" t="n">
        <f aca="false">IF(Clean!G197="",1,0)</f>
        <v>0</v>
      </c>
      <c r="H197" s="24" t="n">
        <f aca="false">IF(Clean!H197="",1,0)</f>
        <v>0</v>
      </c>
      <c r="I197" s="24" t="n">
        <f aca="false">IF(Clean!I197="",1,0)</f>
        <v>0</v>
      </c>
      <c r="J197" s="24" t="n">
        <f aca="false">IF(Clean!J197="",1,0)</f>
        <v>0</v>
      </c>
      <c r="K197" s="24" t="n">
        <f aca="false">IF(Clean!K197="",1,0)</f>
        <v>0</v>
      </c>
      <c r="L197" s="24" t="n">
        <f aca="false">IF(Clean!L197="",1,0)</f>
        <v>0</v>
      </c>
      <c r="M197" s="24" t="n">
        <f aca="false">IF(Clean!M197="",1,0)</f>
        <v>0</v>
      </c>
      <c r="N197" s="24" t="n">
        <f aca="false">IF(Clean!N197="",1,0)</f>
        <v>0</v>
      </c>
      <c r="O197" s="24" t="n">
        <f aca="false">IF(Clean!O197="",1,0)</f>
        <v>0</v>
      </c>
      <c r="P197" s="24" t="n">
        <f aca="false">IF(Clean!P197="",1,0)</f>
        <v>0</v>
      </c>
      <c r="Q197" s="24" t="n">
        <f aca="false">IF(Clean!Q197="",1,0)</f>
        <v>0</v>
      </c>
      <c r="R197" s="24" t="n">
        <f aca="false">IF(Clean!R197="",1,0)</f>
        <v>0</v>
      </c>
      <c r="S197" s="24" t="n">
        <f aca="false">IF(Clean!S197="",1,0)</f>
        <v>1</v>
      </c>
      <c r="T197" s="24" t="n">
        <f aca="false">IF(Clean!T197="",1,0)</f>
        <v>1</v>
      </c>
      <c r="U197" s="24" t="n">
        <f aca="false">IF(Clean!U197="",1,0)</f>
        <v>0</v>
      </c>
      <c r="V197" s="24" t="n">
        <f aca="false">IF(Clean!V197="",1,0)</f>
        <v>0</v>
      </c>
      <c r="W197" s="25" t="n">
        <f aca="false">SUM(B197:V197)</f>
        <v>2</v>
      </c>
      <c r="X197" s="2" t="str">
        <f aca="false">IF(W197=0,"Complete","Incomplete")</f>
        <v>Incomplete</v>
      </c>
      <c r="Y197" s="26" t="n">
        <f aca="false">W197/21</f>
        <v>0.0952380952380952</v>
      </c>
      <c r="Z197" s="2" t="str">
        <f aca="false">IF(W197=21,"Ghost record",IF(W197&gt;=11,"Mostly empty",IF(W197=0,"Complete","Partial")))</f>
        <v>Partial</v>
      </c>
    </row>
    <row r="198" customFormat="false" ht="15" hidden="false" customHeight="false" outlineLevel="0" collapsed="false">
      <c r="A198" s="2" t="str">
        <f aca="false">Clean!A198</f>
        <v>CL00197</v>
      </c>
      <c r="B198" s="24" t="n">
        <f aca="false">IF(Clean!B198="",1,0)</f>
        <v>0</v>
      </c>
      <c r="C198" s="24" t="n">
        <f aca="false">IF(Clean!C198="",1,0)</f>
        <v>1</v>
      </c>
      <c r="D198" s="24" t="n">
        <f aca="false">IF(Clean!D198="",1,0)</f>
        <v>0</v>
      </c>
      <c r="E198" s="24" t="n">
        <f aca="false">IF(Clean!E198="",1,0)</f>
        <v>0</v>
      </c>
      <c r="F198" s="24" t="n">
        <f aca="false">IF(Clean!F198="",1,0)</f>
        <v>0</v>
      </c>
      <c r="G198" s="24" t="n">
        <f aca="false">IF(Clean!G198="",1,0)</f>
        <v>0</v>
      </c>
      <c r="H198" s="24" t="n">
        <f aca="false">IF(Clean!H198="",1,0)</f>
        <v>0</v>
      </c>
      <c r="I198" s="24" t="n">
        <f aca="false">IF(Clean!I198="",1,0)</f>
        <v>0</v>
      </c>
      <c r="J198" s="24" t="n">
        <f aca="false">IF(Clean!J198="",1,0)</f>
        <v>0</v>
      </c>
      <c r="K198" s="24" t="n">
        <f aca="false">IF(Clean!K198="",1,0)</f>
        <v>0</v>
      </c>
      <c r="L198" s="24" t="n">
        <f aca="false">IF(Clean!L198="",1,0)</f>
        <v>0</v>
      </c>
      <c r="M198" s="24" t="n">
        <f aca="false">IF(Clean!M198="",1,0)</f>
        <v>0</v>
      </c>
      <c r="N198" s="24" t="n">
        <f aca="false">IF(Clean!N198="",1,0)</f>
        <v>0</v>
      </c>
      <c r="O198" s="24" t="n">
        <f aca="false">IF(Clean!O198="",1,0)</f>
        <v>0</v>
      </c>
      <c r="P198" s="24" t="n">
        <f aca="false">IF(Clean!P198="",1,0)</f>
        <v>0</v>
      </c>
      <c r="Q198" s="24" t="n">
        <f aca="false">IF(Clean!Q198="",1,0)</f>
        <v>0</v>
      </c>
      <c r="R198" s="24" t="n">
        <f aca="false">IF(Clean!R198="",1,0)</f>
        <v>0</v>
      </c>
      <c r="S198" s="24" t="n">
        <f aca="false">IF(Clean!S198="",1,0)</f>
        <v>0</v>
      </c>
      <c r="T198" s="24" t="n">
        <f aca="false">IF(Clean!T198="",1,0)</f>
        <v>0</v>
      </c>
      <c r="U198" s="24" t="n">
        <f aca="false">IF(Clean!U198="",1,0)</f>
        <v>0</v>
      </c>
      <c r="V198" s="24" t="n">
        <f aca="false">IF(Clean!V198="",1,0)</f>
        <v>0</v>
      </c>
      <c r="W198" s="25" t="n">
        <f aca="false">SUM(B198:V198)</f>
        <v>1</v>
      </c>
      <c r="X198" s="2" t="str">
        <f aca="false">IF(W198=0,"Complete","Incomplete")</f>
        <v>Incomplete</v>
      </c>
      <c r="Y198" s="26" t="n">
        <f aca="false">W198/21</f>
        <v>0.0476190476190476</v>
      </c>
      <c r="Z198" s="2" t="str">
        <f aca="false">IF(W198=21,"Ghost record",IF(W198&gt;=11,"Mostly empty",IF(W198=0,"Complete","Partial")))</f>
        <v>Partial</v>
      </c>
    </row>
    <row r="199" customFormat="false" ht="15" hidden="false" customHeight="false" outlineLevel="0" collapsed="false">
      <c r="A199" s="2" t="str">
        <f aca="false">Clean!A199</f>
        <v>CL00198</v>
      </c>
      <c r="B199" s="24" t="n">
        <f aca="false">IF(Clean!B199="",1,0)</f>
        <v>0</v>
      </c>
      <c r="C199" s="24" t="n">
        <f aca="false">IF(Clean!C199="",1,0)</f>
        <v>0</v>
      </c>
      <c r="D199" s="24" t="n">
        <f aca="false">IF(Clean!D199="",1,0)</f>
        <v>0</v>
      </c>
      <c r="E199" s="24" t="n">
        <f aca="false">IF(Clean!E199="",1,0)</f>
        <v>0</v>
      </c>
      <c r="F199" s="24" t="n">
        <f aca="false">IF(Clean!F199="",1,0)</f>
        <v>0</v>
      </c>
      <c r="G199" s="24" t="n">
        <f aca="false">IF(Clean!G199="",1,0)</f>
        <v>0</v>
      </c>
      <c r="H199" s="24" t="n">
        <f aca="false">IF(Clean!H199="",1,0)</f>
        <v>0</v>
      </c>
      <c r="I199" s="24" t="n">
        <f aca="false">IF(Clean!I199="",1,0)</f>
        <v>0</v>
      </c>
      <c r="J199" s="24" t="n">
        <f aca="false">IF(Clean!J199="",1,0)</f>
        <v>0</v>
      </c>
      <c r="K199" s="24" t="n">
        <f aca="false">IF(Clean!K199="",1,0)</f>
        <v>0</v>
      </c>
      <c r="L199" s="24" t="n">
        <f aca="false">IF(Clean!L199="",1,0)</f>
        <v>0</v>
      </c>
      <c r="M199" s="24" t="n">
        <f aca="false">IF(Clean!M199="",1,0)</f>
        <v>0</v>
      </c>
      <c r="N199" s="24" t="n">
        <f aca="false">IF(Clean!N199="",1,0)</f>
        <v>0</v>
      </c>
      <c r="O199" s="24" t="n">
        <f aca="false">IF(Clean!O199="",1,0)</f>
        <v>0</v>
      </c>
      <c r="P199" s="24" t="n">
        <f aca="false">IF(Clean!P199="",1,0)</f>
        <v>0</v>
      </c>
      <c r="Q199" s="24" t="n">
        <f aca="false">IF(Clean!Q199="",1,0)</f>
        <v>0</v>
      </c>
      <c r="R199" s="24" t="n">
        <f aca="false">IF(Clean!R199="",1,0)</f>
        <v>0</v>
      </c>
      <c r="S199" s="24" t="n">
        <f aca="false">IF(Clean!S199="",1,0)</f>
        <v>0</v>
      </c>
      <c r="T199" s="24" t="n">
        <f aca="false">IF(Clean!T199="",1,0)</f>
        <v>0</v>
      </c>
      <c r="U199" s="24" t="n">
        <f aca="false">IF(Clean!U199="",1,0)</f>
        <v>0</v>
      </c>
      <c r="V199" s="24" t="n">
        <f aca="false">IF(Clean!V199="",1,0)</f>
        <v>1</v>
      </c>
      <c r="W199" s="25" t="n">
        <f aca="false">SUM(B199:V199)</f>
        <v>1</v>
      </c>
      <c r="X199" s="2" t="str">
        <f aca="false">IF(W199=0,"Complete","Incomplete")</f>
        <v>Incomplete</v>
      </c>
      <c r="Y199" s="26" t="n">
        <f aca="false">W199/21</f>
        <v>0.0476190476190476</v>
      </c>
      <c r="Z199" s="2" t="str">
        <f aca="false">IF(W199=21,"Ghost record",IF(W199&gt;=11,"Mostly empty",IF(W199=0,"Complete","Partial")))</f>
        <v>Partial</v>
      </c>
    </row>
    <row r="200" customFormat="false" ht="15" hidden="false" customHeight="false" outlineLevel="0" collapsed="false">
      <c r="A200" s="2" t="str">
        <f aca="false">Clean!A200</f>
        <v>CL00199</v>
      </c>
      <c r="B200" s="24" t="n">
        <f aca="false">IF(Clean!B200="",1,0)</f>
        <v>0</v>
      </c>
      <c r="C200" s="24" t="n">
        <f aca="false">IF(Clean!C200="",1,0)</f>
        <v>0</v>
      </c>
      <c r="D200" s="24" t="n">
        <f aca="false">IF(Clean!D200="",1,0)</f>
        <v>0</v>
      </c>
      <c r="E200" s="24" t="n">
        <f aca="false">IF(Clean!E200="",1,0)</f>
        <v>0</v>
      </c>
      <c r="F200" s="24" t="n">
        <f aca="false">IF(Clean!F200="",1,0)</f>
        <v>0</v>
      </c>
      <c r="G200" s="24" t="n">
        <f aca="false">IF(Clean!G200="",1,0)</f>
        <v>0</v>
      </c>
      <c r="H200" s="24" t="n">
        <f aca="false">IF(Clean!H200="",1,0)</f>
        <v>0</v>
      </c>
      <c r="I200" s="24" t="n">
        <f aca="false">IF(Clean!I200="",1,0)</f>
        <v>0</v>
      </c>
      <c r="J200" s="24" t="n">
        <f aca="false">IF(Clean!J200="",1,0)</f>
        <v>0</v>
      </c>
      <c r="K200" s="24" t="n">
        <f aca="false">IF(Clean!K200="",1,0)</f>
        <v>0</v>
      </c>
      <c r="L200" s="24" t="n">
        <f aca="false">IF(Clean!L200="",1,0)</f>
        <v>0</v>
      </c>
      <c r="M200" s="24" t="n">
        <f aca="false">IF(Clean!M200="",1,0)</f>
        <v>0</v>
      </c>
      <c r="N200" s="24" t="n">
        <f aca="false">IF(Clean!N200="",1,0)</f>
        <v>0</v>
      </c>
      <c r="O200" s="24" t="n">
        <f aca="false">IF(Clean!O200="",1,0)</f>
        <v>0</v>
      </c>
      <c r="P200" s="24" t="n">
        <f aca="false">IF(Clean!P200="",1,0)</f>
        <v>0</v>
      </c>
      <c r="Q200" s="24" t="n">
        <f aca="false">IF(Clean!Q200="",1,0)</f>
        <v>0</v>
      </c>
      <c r="R200" s="24" t="n">
        <f aca="false">IF(Clean!R200="",1,0)</f>
        <v>0</v>
      </c>
      <c r="S200" s="24" t="n">
        <f aca="false">IF(Clean!S200="",1,0)</f>
        <v>0</v>
      </c>
      <c r="T200" s="24" t="n">
        <f aca="false">IF(Clean!T200="",1,0)</f>
        <v>0</v>
      </c>
      <c r="U200" s="24" t="n">
        <f aca="false">IF(Clean!U200="",1,0)</f>
        <v>0</v>
      </c>
      <c r="V200" s="24" t="n">
        <f aca="false">IF(Clean!V200="",1,0)</f>
        <v>0</v>
      </c>
      <c r="W200" s="25" t="n">
        <f aca="false">SUM(B200:V200)</f>
        <v>0</v>
      </c>
      <c r="X200" s="2" t="str">
        <f aca="false">IF(W200=0,"Complete","Incomplete")</f>
        <v>Complete</v>
      </c>
      <c r="Y200" s="26" t="n">
        <f aca="false">W200/21</f>
        <v>0</v>
      </c>
      <c r="Z200" s="2" t="str">
        <f aca="false">IF(W200=21,"Ghost record",IF(W200&gt;=11,"Mostly empty",IF(W200=0,"Complete","Partial")))</f>
        <v>Complete</v>
      </c>
    </row>
    <row r="201" customFormat="false" ht="15" hidden="false" customHeight="false" outlineLevel="0" collapsed="false">
      <c r="A201" s="2" t="str">
        <f aca="false">Clean!A201</f>
        <v>CL00200</v>
      </c>
      <c r="B201" s="24" t="n">
        <f aca="false">IF(Clean!B201="",1,0)</f>
        <v>0</v>
      </c>
      <c r="C201" s="24" t="n">
        <f aca="false">IF(Clean!C201="",1,0)</f>
        <v>0</v>
      </c>
      <c r="D201" s="24" t="n">
        <f aca="false">IF(Clean!D201="",1,0)</f>
        <v>0</v>
      </c>
      <c r="E201" s="24" t="n">
        <f aca="false">IF(Clean!E201="",1,0)</f>
        <v>0</v>
      </c>
      <c r="F201" s="24" t="n">
        <f aca="false">IF(Clean!F201="",1,0)</f>
        <v>0</v>
      </c>
      <c r="G201" s="24" t="n">
        <f aca="false">IF(Clean!G201="",1,0)</f>
        <v>0</v>
      </c>
      <c r="H201" s="24" t="n">
        <f aca="false">IF(Clean!H201="",1,0)</f>
        <v>0</v>
      </c>
      <c r="I201" s="24" t="n">
        <f aca="false">IF(Clean!I201="",1,0)</f>
        <v>0</v>
      </c>
      <c r="J201" s="24" t="n">
        <f aca="false">IF(Clean!J201="",1,0)</f>
        <v>0</v>
      </c>
      <c r="K201" s="24" t="n">
        <f aca="false">IF(Clean!K201="",1,0)</f>
        <v>0</v>
      </c>
      <c r="L201" s="24" t="n">
        <f aca="false">IF(Clean!L201="",1,0)</f>
        <v>0</v>
      </c>
      <c r="M201" s="24" t="n">
        <f aca="false">IF(Clean!M201="",1,0)</f>
        <v>0</v>
      </c>
      <c r="N201" s="24" t="n">
        <f aca="false">IF(Clean!N201="",1,0)</f>
        <v>0</v>
      </c>
      <c r="O201" s="24" t="n">
        <f aca="false">IF(Clean!O201="",1,0)</f>
        <v>0</v>
      </c>
      <c r="P201" s="24" t="n">
        <f aca="false">IF(Clean!P201="",1,0)</f>
        <v>0</v>
      </c>
      <c r="Q201" s="24" t="n">
        <f aca="false">IF(Clean!Q201="",1,0)</f>
        <v>0</v>
      </c>
      <c r="R201" s="24" t="n">
        <f aca="false">IF(Clean!R201="",1,0)</f>
        <v>0</v>
      </c>
      <c r="S201" s="24" t="n">
        <f aca="false">IF(Clean!S201="",1,0)</f>
        <v>0</v>
      </c>
      <c r="T201" s="24" t="n">
        <f aca="false">IF(Clean!T201="",1,0)</f>
        <v>0</v>
      </c>
      <c r="U201" s="24" t="n">
        <f aca="false">IF(Clean!U201="",1,0)</f>
        <v>0</v>
      </c>
      <c r="V201" s="24" t="n">
        <f aca="false">IF(Clean!V201="",1,0)</f>
        <v>1</v>
      </c>
      <c r="W201" s="25" t="n">
        <f aca="false">SUM(B201:V201)</f>
        <v>1</v>
      </c>
      <c r="X201" s="2" t="str">
        <f aca="false">IF(W201=0,"Complete","Incomplete")</f>
        <v>Incomplete</v>
      </c>
      <c r="Y201" s="26" t="n">
        <f aca="false">W201/21</f>
        <v>0.0476190476190476</v>
      </c>
      <c r="Z201" s="2" t="str">
        <f aca="false">IF(W201=21,"Ghost record",IF(W201&gt;=11,"Mostly empty",IF(W201=0,"Complete","Partial")))</f>
        <v>Partial</v>
      </c>
    </row>
    <row r="202" customFormat="false" ht="15" hidden="false" customHeight="false" outlineLevel="0" collapsed="false">
      <c r="A202" s="2" t="str">
        <f aca="false">Clean!A202</f>
        <v>CL00201</v>
      </c>
      <c r="B202" s="24" t="n">
        <f aca="false">IF(Clean!B202="",1,0)</f>
        <v>0</v>
      </c>
      <c r="C202" s="24" t="n">
        <f aca="false">IF(Clean!C202="",1,0)</f>
        <v>0</v>
      </c>
      <c r="D202" s="24" t="n">
        <f aca="false">IF(Clean!D202="",1,0)</f>
        <v>0</v>
      </c>
      <c r="E202" s="24" t="n">
        <f aca="false">IF(Clean!E202="",1,0)</f>
        <v>0</v>
      </c>
      <c r="F202" s="24" t="n">
        <f aca="false">IF(Clean!F202="",1,0)</f>
        <v>0</v>
      </c>
      <c r="G202" s="24" t="n">
        <f aca="false">IF(Clean!G202="",1,0)</f>
        <v>0</v>
      </c>
      <c r="H202" s="24" t="n">
        <f aca="false">IF(Clean!H202="",1,0)</f>
        <v>0</v>
      </c>
      <c r="I202" s="24" t="n">
        <f aca="false">IF(Clean!I202="",1,0)</f>
        <v>0</v>
      </c>
      <c r="J202" s="24" t="n">
        <f aca="false">IF(Clean!J202="",1,0)</f>
        <v>0</v>
      </c>
      <c r="K202" s="24" t="n">
        <f aca="false">IF(Clean!K202="",1,0)</f>
        <v>0</v>
      </c>
      <c r="L202" s="24" t="n">
        <f aca="false">IF(Clean!L202="",1,0)</f>
        <v>0</v>
      </c>
      <c r="M202" s="24" t="n">
        <f aca="false">IF(Clean!M202="",1,0)</f>
        <v>1</v>
      </c>
      <c r="N202" s="24" t="n">
        <f aca="false">IF(Clean!N202="",1,0)</f>
        <v>0</v>
      </c>
      <c r="O202" s="24" t="n">
        <f aca="false">IF(Clean!O202="",1,0)</f>
        <v>0</v>
      </c>
      <c r="P202" s="24" t="n">
        <f aca="false">IF(Clean!P202="",1,0)</f>
        <v>0</v>
      </c>
      <c r="Q202" s="24" t="n">
        <f aca="false">IF(Clean!Q202="",1,0)</f>
        <v>0</v>
      </c>
      <c r="R202" s="24" t="n">
        <f aca="false">IF(Clean!R202="",1,0)</f>
        <v>0</v>
      </c>
      <c r="S202" s="24" t="n">
        <f aca="false">IF(Clean!S202="",1,0)</f>
        <v>1</v>
      </c>
      <c r="T202" s="24" t="n">
        <f aca="false">IF(Clean!T202="",1,0)</f>
        <v>1</v>
      </c>
      <c r="U202" s="24" t="n">
        <f aca="false">IF(Clean!U202="",1,0)</f>
        <v>0</v>
      </c>
      <c r="V202" s="24" t="n">
        <f aca="false">IF(Clean!V202="",1,0)</f>
        <v>0</v>
      </c>
      <c r="W202" s="25" t="n">
        <f aca="false">SUM(B202:V202)</f>
        <v>3</v>
      </c>
      <c r="X202" s="2" t="str">
        <f aca="false">IF(W202=0,"Complete","Incomplete")</f>
        <v>Incomplete</v>
      </c>
      <c r="Y202" s="26" t="n">
        <f aca="false">W202/21</f>
        <v>0.142857142857143</v>
      </c>
      <c r="Z202" s="2" t="str">
        <f aca="false">IF(W202=21,"Ghost record",IF(W202&gt;=11,"Mostly empty",IF(W202=0,"Complete","Partial")))</f>
        <v>Partial</v>
      </c>
    </row>
    <row r="203" customFormat="false" ht="15" hidden="false" customHeight="false" outlineLevel="0" collapsed="false">
      <c r="A203" s="2" t="str">
        <f aca="false">Clean!A203</f>
        <v>CL00202</v>
      </c>
      <c r="B203" s="24" t="n">
        <f aca="false">IF(Clean!B203="",1,0)</f>
        <v>0</v>
      </c>
      <c r="C203" s="24" t="n">
        <f aca="false">IF(Clean!C203="",1,0)</f>
        <v>0</v>
      </c>
      <c r="D203" s="24" t="n">
        <f aca="false">IF(Clean!D203="",1,0)</f>
        <v>0</v>
      </c>
      <c r="E203" s="24" t="n">
        <f aca="false">IF(Clean!E203="",1,0)</f>
        <v>0</v>
      </c>
      <c r="F203" s="24" t="n">
        <f aca="false">IF(Clean!F203="",1,0)</f>
        <v>0</v>
      </c>
      <c r="G203" s="24" t="n">
        <f aca="false">IF(Clean!G203="",1,0)</f>
        <v>0</v>
      </c>
      <c r="H203" s="24" t="n">
        <f aca="false">IF(Clean!H203="",1,0)</f>
        <v>0</v>
      </c>
      <c r="I203" s="24" t="n">
        <f aca="false">IF(Clean!I203="",1,0)</f>
        <v>0</v>
      </c>
      <c r="J203" s="24" t="n">
        <f aca="false">IF(Clean!J203="",1,0)</f>
        <v>0</v>
      </c>
      <c r="K203" s="24" t="n">
        <f aca="false">IF(Clean!K203="",1,0)</f>
        <v>0</v>
      </c>
      <c r="L203" s="24" t="n">
        <f aca="false">IF(Clean!L203="",1,0)</f>
        <v>0</v>
      </c>
      <c r="M203" s="24" t="n">
        <f aca="false">IF(Clean!M203="",1,0)</f>
        <v>0</v>
      </c>
      <c r="N203" s="24" t="n">
        <f aca="false">IF(Clean!N203="",1,0)</f>
        <v>0</v>
      </c>
      <c r="O203" s="24" t="n">
        <f aca="false">IF(Clean!O203="",1,0)</f>
        <v>0</v>
      </c>
      <c r="P203" s="24" t="n">
        <f aca="false">IF(Clean!P203="",1,0)</f>
        <v>0</v>
      </c>
      <c r="Q203" s="24" t="n">
        <f aca="false">IF(Clean!Q203="",1,0)</f>
        <v>0</v>
      </c>
      <c r="R203" s="24" t="n">
        <f aca="false">IF(Clean!R203="",1,0)</f>
        <v>0</v>
      </c>
      <c r="S203" s="24" t="n">
        <f aca="false">IF(Clean!S203="",1,0)</f>
        <v>0</v>
      </c>
      <c r="T203" s="24" t="n">
        <f aca="false">IF(Clean!T203="",1,0)</f>
        <v>0</v>
      </c>
      <c r="U203" s="24" t="n">
        <f aca="false">IF(Clean!U203="",1,0)</f>
        <v>0</v>
      </c>
      <c r="V203" s="24" t="n">
        <f aca="false">IF(Clean!V203="",1,0)</f>
        <v>0</v>
      </c>
      <c r="W203" s="25" t="n">
        <f aca="false">SUM(B203:V203)</f>
        <v>0</v>
      </c>
      <c r="X203" s="2" t="str">
        <f aca="false">IF(W203=0,"Complete","Incomplete")</f>
        <v>Complete</v>
      </c>
      <c r="Y203" s="26" t="n">
        <f aca="false">W203/21</f>
        <v>0</v>
      </c>
      <c r="Z203" s="2" t="str">
        <f aca="false">IF(W203=21,"Ghost record",IF(W203&gt;=11,"Mostly empty",IF(W203=0,"Complete","Partial")))</f>
        <v>Complete</v>
      </c>
    </row>
    <row r="204" customFormat="false" ht="15" hidden="false" customHeight="false" outlineLevel="0" collapsed="false">
      <c r="A204" s="2" t="str">
        <f aca="false">Clean!A204</f>
        <v>CL00203</v>
      </c>
      <c r="B204" s="24" t="n">
        <f aca="false">IF(Clean!B204="",1,0)</f>
        <v>0</v>
      </c>
      <c r="C204" s="24" t="n">
        <f aca="false">IF(Clean!C204="",1,0)</f>
        <v>0</v>
      </c>
      <c r="D204" s="24" t="n">
        <f aca="false">IF(Clean!D204="",1,0)</f>
        <v>0</v>
      </c>
      <c r="E204" s="24" t="n">
        <f aca="false">IF(Clean!E204="",1,0)</f>
        <v>0</v>
      </c>
      <c r="F204" s="24" t="n">
        <f aca="false">IF(Clean!F204="",1,0)</f>
        <v>0</v>
      </c>
      <c r="G204" s="24" t="n">
        <f aca="false">IF(Clean!G204="",1,0)</f>
        <v>1</v>
      </c>
      <c r="H204" s="24" t="n">
        <f aca="false">IF(Clean!H204="",1,0)</f>
        <v>0</v>
      </c>
      <c r="I204" s="24" t="n">
        <f aca="false">IF(Clean!I204="",1,0)</f>
        <v>0</v>
      </c>
      <c r="J204" s="24" t="n">
        <f aca="false">IF(Clean!J204="",1,0)</f>
        <v>0</v>
      </c>
      <c r="K204" s="24" t="n">
        <f aca="false">IF(Clean!K204="",1,0)</f>
        <v>0</v>
      </c>
      <c r="L204" s="24" t="n">
        <f aca="false">IF(Clean!L204="",1,0)</f>
        <v>0</v>
      </c>
      <c r="M204" s="24" t="n">
        <f aca="false">IF(Clean!M204="",1,0)</f>
        <v>1</v>
      </c>
      <c r="N204" s="24" t="n">
        <f aca="false">IF(Clean!N204="",1,0)</f>
        <v>0</v>
      </c>
      <c r="O204" s="24" t="n">
        <f aca="false">IF(Clean!O204="",1,0)</f>
        <v>1</v>
      </c>
      <c r="P204" s="24" t="n">
        <f aca="false">IF(Clean!P204="",1,0)</f>
        <v>0</v>
      </c>
      <c r="Q204" s="24" t="n">
        <f aca="false">IF(Clean!Q204="",1,0)</f>
        <v>1</v>
      </c>
      <c r="R204" s="24" t="n">
        <f aca="false">IF(Clean!R204="",1,0)</f>
        <v>1</v>
      </c>
      <c r="S204" s="24" t="n">
        <f aca="false">IF(Clean!S204="",1,0)</f>
        <v>0</v>
      </c>
      <c r="T204" s="24" t="n">
        <f aca="false">IF(Clean!T204="",1,0)</f>
        <v>0</v>
      </c>
      <c r="U204" s="24" t="n">
        <f aca="false">IF(Clean!U204="",1,0)</f>
        <v>0</v>
      </c>
      <c r="V204" s="24" t="n">
        <f aca="false">IF(Clean!V204="",1,0)</f>
        <v>0</v>
      </c>
      <c r="W204" s="25" t="n">
        <f aca="false">SUM(B204:V204)</f>
        <v>5</v>
      </c>
      <c r="X204" s="2" t="str">
        <f aca="false">IF(W204=0,"Complete","Incomplete")</f>
        <v>Incomplete</v>
      </c>
      <c r="Y204" s="26" t="n">
        <f aca="false">W204/21</f>
        <v>0.238095238095238</v>
      </c>
      <c r="Z204" s="2" t="str">
        <f aca="false">IF(W204=21,"Ghost record",IF(W204&gt;=11,"Mostly empty",IF(W204=0,"Complete","Partial")))</f>
        <v>Partial</v>
      </c>
    </row>
    <row r="205" customFormat="false" ht="15" hidden="false" customHeight="false" outlineLevel="0" collapsed="false">
      <c r="A205" s="2" t="str">
        <f aca="false">Clean!A205</f>
        <v>CL00204</v>
      </c>
      <c r="B205" s="24" t="n">
        <f aca="false">IF(Clean!B205="",1,0)</f>
        <v>0</v>
      </c>
      <c r="C205" s="24" t="n">
        <f aca="false">IF(Clean!C205="",1,0)</f>
        <v>0</v>
      </c>
      <c r="D205" s="24" t="n">
        <f aca="false">IF(Clean!D205="",1,0)</f>
        <v>0</v>
      </c>
      <c r="E205" s="24" t="n">
        <f aca="false">IF(Clean!E205="",1,0)</f>
        <v>0</v>
      </c>
      <c r="F205" s="24" t="n">
        <f aca="false">IF(Clean!F205="",1,0)</f>
        <v>0</v>
      </c>
      <c r="G205" s="24" t="n">
        <f aca="false">IF(Clean!G205="",1,0)</f>
        <v>0</v>
      </c>
      <c r="H205" s="24" t="n">
        <f aca="false">IF(Clean!H205="",1,0)</f>
        <v>0</v>
      </c>
      <c r="I205" s="24" t="n">
        <f aca="false">IF(Clean!I205="",1,0)</f>
        <v>0</v>
      </c>
      <c r="J205" s="24" t="n">
        <f aca="false">IF(Clean!J205="",1,0)</f>
        <v>0</v>
      </c>
      <c r="K205" s="24" t="n">
        <f aca="false">IF(Clean!K205="",1,0)</f>
        <v>0</v>
      </c>
      <c r="L205" s="24" t="n">
        <f aca="false">IF(Clean!L205="",1,0)</f>
        <v>0</v>
      </c>
      <c r="M205" s="24" t="n">
        <f aca="false">IF(Clean!M205="",1,0)</f>
        <v>0</v>
      </c>
      <c r="N205" s="24" t="n">
        <f aca="false">IF(Clean!N205="",1,0)</f>
        <v>0</v>
      </c>
      <c r="O205" s="24" t="n">
        <f aca="false">IF(Clean!O205="",1,0)</f>
        <v>0</v>
      </c>
      <c r="P205" s="24" t="n">
        <f aca="false">IF(Clean!P205="",1,0)</f>
        <v>0</v>
      </c>
      <c r="Q205" s="24" t="n">
        <f aca="false">IF(Clean!Q205="",1,0)</f>
        <v>0</v>
      </c>
      <c r="R205" s="24" t="n">
        <f aca="false">IF(Clean!R205="",1,0)</f>
        <v>0</v>
      </c>
      <c r="S205" s="24" t="n">
        <f aca="false">IF(Clean!S205="",1,0)</f>
        <v>1</v>
      </c>
      <c r="T205" s="24" t="n">
        <f aca="false">IF(Clean!T205="",1,0)</f>
        <v>1</v>
      </c>
      <c r="U205" s="24" t="n">
        <f aca="false">IF(Clean!U205="",1,0)</f>
        <v>1</v>
      </c>
      <c r="V205" s="24" t="n">
        <f aca="false">IF(Clean!V205="",1,0)</f>
        <v>0</v>
      </c>
      <c r="W205" s="25" t="n">
        <f aca="false">SUM(B205:V205)</f>
        <v>3</v>
      </c>
      <c r="X205" s="2" t="str">
        <f aca="false">IF(W205=0,"Complete","Incomplete")</f>
        <v>Incomplete</v>
      </c>
      <c r="Y205" s="26" t="n">
        <f aca="false">W205/21</f>
        <v>0.142857142857143</v>
      </c>
      <c r="Z205" s="2" t="str">
        <f aca="false">IF(W205=21,"Ghost record",IF(W205&gt;=11,"Mostly empty",IF(W205=0,"Complete","Partial")))</f>
        <v>Partial</v>
      </c>
    </row>
    <row r="206" customFormat="false" ht="15" hidden="false" customHeight="false" outlineLevel="0" collapsed="false">
      <c r="A206" s="2" t="str">
        <f aca="false">Clean!A206</f>
        <v>CL00205</v>
      </c>
      <c r="B206" s="24" t="n">
        <f aca="false">IF(Clean!B206="",1,0)</f>
        <v>0</v>
      </c>
      <c r="C206" s="24" t="n">
        <f aca="false">IF(Clean!C206="",1,0)</f>
        <v>0</v>
      </c>
      <c r="D206" s="24" t="n">
        <f aca="false">IF(Clean!D206="",1,0)</f>
        <v>0</v>
      </c>
      <c r="E206" s="24" t="n">
        <f aca="false">IF(Clean!E206="",1,0)</f>
        <v>0</v>
      </c>
      <c r="F206" s="24" t="n">
        <f aca="false">IF(Clean!F206="",1,0)</f>
        <v>0</v>
      </c>
      <c r="G206" s="24" t="n">
        <f aca="false">IF(Clean!G206="",1,0)</f>
        <v>1</v>
      </c>
      <c r="H206" s="24" t="n">
        <f aca="false">IF(Clean!H206="",1,0)</f>
        <v>0</v>
      </c>
      <c r="I206" s="24" t="n">
        <f aca="false">IF(Clean!I206="",1,0)</f>
        <v>0</v>
      </c>
      <c r="J206" s="24" t="n">
        <f aca="false">IF(Clean!J206="",1,0)</f>
        <v>0</v>
      </c>
      <c r="K206" s="24" t="n">
        <f aca="false">IF(Clean!K206="",1,0)</f>
        <v>0</v>
      </c>
      <c r="L206" s="24" t="n">
        <f aca="false">IF(Clean!L206="",1,0)</f>
        <v>0</v>
      </c>
      <c r="M206" s="24" t="n">
        <f aca="false">IF(Clean!M206="",1,0)</f>
        <v>0</v>
      </c>
      <c r="N206" s="24" t="n">
        <f aca="false">IF(Clean!N206="",1,0)</f>
        <v>0</v>
      </c>
      <c r="O206" s="24" t="n">
        <f aca="false">IF(Clean!O206="",1,0)</f>
        <v>0</v>
      </c>
      <c r="P206" s="24" t="n">
        <f aca="false">IF(Clean!P206="",1,0)</f>
        <v>0</v>
      </c>
      <c r="Q206" s="24" t="n">
        <f aca="false">IF(Clean!Q206="",1,0)</f>
        <v>0</v>
      </c>
      <c r="R206" s="24" t="n">
        <f aca="false">IF(Clean!R206="",1,0)</f>
        <v>0</v>
      </c>
      <c r="S206" s="24" t="n">
        <f aca="false">IF(Clean!S206="",1,0)</f>
        <v>0</v>
      </c>
      <c r="T206" s="24" t="n">
        <f aca="false">IF(Clean!T206="",1,0)</f>
        <v>0</v>
      </c>
      <c r="U206" s="24" t="n">
        <f aca="false">IF(Clean!U206="",1,0)</f>
        <v>0</v>
      </c>
      <c r="V206" s="24" t="n">
        <f aca="false">IF(Clean!V206="",1,0)</f>
        <v>0</v>
      </c>
      <c r="W206" s="25" t="n">
        <f aca="false">SUM(B206:V206)</f>
        <v>1</v>
      </c>
      <c r="X206" s="2" t="str">
        <f aca="false">IF(W206=0,"Complete","Incomplete")</f>
        <v>Incomplete</v>
      </c>
      <c r="Y206" s="26" t="n">
        <f aca="false">W206/21</f>
        <v>0.0476190476190476</v>
      </c>
      <c r="Z206" s="2" t="str">
        <f aca="false">IF(W206=21,"Ghost record",IF(W206&gt;=11,"Mostly empty",IF(W206=0,"Complete","Partial")))</f>
        <v>Partial</v>
      </c>
    </row>
    <row r="207" customFormat="false" ht="15" hidden="false" customHeight="false" outlineLevel="0" collapsed="false">
      <c r="A207" s="2" t="str">
        <f aca="false">Clean!A207</f>
        <v>CL00206</v>
      </c>
      <c r="B207" s="24" t="n">
        <f aca="false">IF(Clean!B207="",1,0)</f>
        <v>0</v>
      </c>
      <c r="C207" s="24" t="n">
        <f aca="false">IF(Clean!C207="",1,0)</f>
        <v>0</v>
      </c>
      <c r="D207" s="24" t="n">
        <f aca="false">IF(Clean!D207="",1,0)</f>
        <v>0</v>
      </c>
      <c r="E207" s="24" t="n">
        <f aca="false">IF(Clean!E207="",1,0)</f>
        <v>0</v>
      </c>
      <c r="F207" s="24" t="n">
        <f aca="false">IF(Clean!F207="",1,0)</f>
        <v>0</v>
      </c>
      <c r="G207" s="24" t="n">
        <f aca="false">IF(Clean!G207="",1,0)</f>
        <v>0</v>
      </c>
      <c r="H207" s="24" t="n">
        <f aca="false">IF(Clean!H207="",1,0)</f>
        <v>0</v>
      </c>
      <c r="I207" s="24" t="n">
        <f aca="false">IF(Clean!I207="",1,0)</f>
        <v>0</v>
      </c>
      <c r="J207" s="24" t="n">
        <f aca="false">IF(Clean!J207="",1,0)</f>
        <v>0</v>
      </c>
      <c r="K207" s="24" t="n">
        <f aca="false">IF(Clean!K207="",1,0)</f>
        <v>0</v>
      </c>
      <c r="L207" s="24" t="n">
        <f aca="false">IF(Clean!L207="",1,0)</f>
        <v>0</v>
      </c>
      <c r="M207" s="24" t="n">
        <f aca="false">IF(Clean!M207="",1,0)</f>
        <v>0</v>
      </c>
      <c r="N207" s="24" t="n">
        <f aca="false">IF(Clean!N207="",1,0)</f>
        <v>0</v>
      </c>
      <c r="O207" s="24" t="n">
        <f aca="false">IF(Clean!O207="",1,0)</f>
        <v>0</v>
      </c>
      <c r="P207" s="24" t="n">
        <f aca="false">IF(Clean!P207="",1,0)</f>
        <v>0</v>
      </c>
      <c r="Q207" s="24" t="n">
        <f aca="false">IF(Clean!Q207="",1,0)</f>
        <v>0</v>
      </c>
      <c r="R207" s="24" t="n">
        <f aca="false">IF(Clean!R207="",1,0)</f>
        <v>0</v>
      </c>
      <c r="S207" s="24" t="n">
        <f aca="false">IF(Clean!S207="",1,0)</f>
        <v>1</v>
      </c>
      <c r="T207" s="24" t="n">
        <f aca="false">IF(Clean!T207="",1,0)</f>
        <v>1</v>
      </c>
      <c r="U207" s="24" t="n">
        <f aca="false">IF(Clean!U207="",1,0)</f>
        <v>0</v>
      </c>
      <c r="V207" s="24" t="n">
        <f aca="false">IF(Clean!V207="",1,0)</f>
        <v>0</v>
      </c>
      <c r="W207" s="25" t="n">
        <f aca="false">SUM(B207:V207)</f>
        <v>2</v>
      </c>
      <c r="X207" s="2" t="str">
        <f aca="false">IF(W207=0,"Complete","Incomplete")</f>
        <v>Incomplete</v>
      </c>
      <c r="Y207" s="26" t="n">
        <f aca="false">W207/21</f>
        <v>0.0952380952380952</v>
      </c>
      <c r="Z207" s="2" t="str">
        <f aca="false">IF(W207=21,"Ghost record",IF(W207&gt;=11,"Mostly empty",IF(W207=0,"Complete","Partial")))</f>
        <v>Partial</v>
      </c>
    </row>
    <row r="208" customFormat="false" ht="15" hidden="false" customHeight="false" outlineLevel="0" collapsed="false">
      <c r="A208" s="2" t="str">
        <f aca="false">Clean!A208</f>
        <v>CL00207</v>
      </c>
      <c r="B208" s="24" t="n">
        <f aca="false">IF(Clean!B208="",1,0)</f>
        <v>0</v>
      </c>
      <c r="C208" s="24" t="n">
        <f aca="false">IF(Clean!C208="",1,0)</f>
        <v>0</v>
      </c>
      <c r="D208" s="24" t="n">
        <f aca="false">IF(Clean!D208="",1,0)</f>
        <v>0</v>
      </c>
      <c r="E208" s="24" t="n">
        <f aca="false">IF(Clean!E208="",1,0)</f>
        <v>0</v>
      </c>
      <c r="F208" s="24" t="n">
        <f aca="false">IF(Clean!F208="",1,0)</f>
        <v>0</v>
      </c>
      <c r="G208" s="24" t="n">
        <f aca="false">IF(Clean!G208="",1,0)</f>
        <v>1</v>
      </c>
      <c r="H208" s="24" t="n">
        <f aca="false">IF(Clean!H208="",1,0)</f>
        <v>0</v>
      </c>
      <c r="I208" s="24" t="n">
        <f aca="false">IF(Clean!I208="",1,0)</f>
        <v>0</v>
      </c>
      <c r="J208" s="24" t="n">
        <f aca="false">IF(Clean!J208="",1,0)</f>
        <v>0</v>
      </c>
      <c r="K208" s="24" t="n">
        <f aca="false">IF(Clean!K208="",1,0)</f>
        <v>0</v>
      </c>
      <c r="L208" s="24" t="n">
        <f aca="false">IF(Clean!L208="",1,0)</f>
        <v>0</v>
      </c>
      <c r="M208" s="24" t="n">
        <f aca="false">IF(Clean!M208="",1,0)</f>
        <v>0</v>
      </c>
      <c r="N208" s="24" t="n">
        <f aca="false">IF(Clean!N208="",1,0)</f>
        <v>0</v>
      </c>
      <c r="O208" s="24" t="n">
        <f aca="false">IF(Clean!O208="",1,0)</f>
        <v>0</v>
      </c>
      <c r="P208" s="24" t="n">
        <f aca="false">IF(Clean!P208="",1,0)</f>
        <v>0</v>
      </c>
      <c r="Q208" s="24" t="n">
        <f aca="false">IF(Clean!Q208="",1,0)</f>
        <v>0</v>
      </c>
      <c r="R208" s="24" t="n">
        <f aca="false">IF(Clean!R208="",1,0)</f>
        <v>0</v>
      </c>
      <c r="S208" s="24" t="n">
        <f aca="false">IF(Clean!S208="",1,0)</f>
        <v>0</v>
      </c>
      <c r="T208" s="24" t="n">
        <f aca="false">IF(Clean!T208="",1,0)</f>
        <v>0</v>
      </c>
      <c r="U208" s="24" t="n">
        <f aca="false">IF(Clean!U208="",1,0)</f>
        <v>0</v>
      </c>
      <c r="V208" s="24" t="n">
        <f aca="false">IF(Clean!V208="",1,0)</f>
        <v>0</v>
      </c>
      <c r="W208" s="25" t="n">
        <f aca="false">SUM(B208:V208)</f>
        <v>1</v>
      </c>
      <c r="X208" s="2" t="str">
        <f aca="false">IF(W208=0,"Complete","Incomplete")</f>
        <v>Incomplete</v>
      </c>
      <c r="Y208" s="26" t="n">
        <f aca="false">W208/21</f>
        <v>0.0476190476190476</v>
      </c>
      <c r="Z208" s="2" t="str">
        <f aca="false">IF(W208=21,"Ghost record",IF(W208&gt;=11,"Mostly empty",IF(W208=0,"Complete","Partial")))</f>
        <v>Partial</v>
      </c>
    </row>
    <row r="209" customFormat="false" ht="15" hidden="false" customHeight="false" outlineLevel="0" collapsed="false">
      <c r="A209" s="2" t="str">
        <f aca="false">Clean!A209</f>
        <v>CL00208</v>
      </c>
      <c r="B209" s="24" t="n">
        <f aca="false">IF(Clean!B209="",1,0)</f>
        <v>1</v>
      </c>
      <c r="C209" s="24" t="n">
        <f aca="false">IF(Clean!C209="",1,0)</f>
        <v>0</v>
      </c>
      <c r="D209" s="24" t="n">
        <f aca="false">IF(Clean!D209="",1,0)</f>
        <v>0</v>
      </c>
      <c r="E209" s="24" t="n">
        <f aca="false">IF(Clean!E209="",1,0)</f>
        <v>0</v>
      </c>
      <c r="F209" s="24" t="n">
        <f aca="false">IF(Clean!F209="",1,0)</f>
        <v>0</v>
      </c>
      <c r="G209" s="24" t="n">
        <f aca="false">IF(Clean!G209="",1,0)</f>
        <v>0</v>
      </c>
      <c r="H209" s="24" t="n">
        <f aca="false">IF(Clean!H209="",1,0)</f>
        <v>0</v>
      </c>
      <c r="I209" s="24" t="n">
        <f aca="false">IF(Clean!I209="",1,0)</f>
        <v>0</v>
      </c>
      <c r="J209" s="24" t="n">
        <f aca="false">IF(Clean!J209="",1,0)</f>
        <v>0</v>
      </c>
      <c r="K209" s="24" t="n">
        <f aca="false">IF(Clean!K209="",1,0)</f>
        <v>0</v>
      </c>
      <c r="L209" s="24" t="n">
        <f aca="false">IF(Clean!L209="",1,0)</f>
        <v>0</v>
      </c>
      <c r="M209" s="24" t="n">
        <f aca="false">IF(Clean!M209="",1,0)</f>
        <v>0</v>
      </c>
      <c r="N209" s="24" t="n">
        <f aca="false">IF(Clean!N209="",1,0)</f>
        <v>0</v>
      </c>
      <c r="O209" s="24" t="n">
        <f aca="false">IF(Clean!O209="",1,0)</f>
        <v>0</v>
      </c>
      <c r="P209" s="24" t="n">
        <f aca="false">IF(Clean!P209="",1,0)</f>
        <v>0</v>
      </c>
      <c r="Q209" s="24" t="n">
        <f aca="false">IF(Clean!Q209="",1,0)</f>
        <v>0</v>
      </c>
      <c r="R209" s="24" t="n">
        <f aca="false">IF(Clean!R209="",1,0)</f>
        <v>0</v>
      </c>
      <c r="S209" s="24" t="n">
        <f aca="false">IF(Clean!S209="",1,0)</f>
        <v>1</v>
      </c>
      <c r="T209" s="24" t="n">
        <f aca="false">IF(Clean!T209="",1,0)</f>
        <v>1</v>
      </c>
      <c r="U209" s="24" t="n">
        <f aca="false">IF(Clean!U209="",1,0)</f>
        <v>0</v>
      </c>
      <c r="V209" s="24" t="n">
        <f aca="false">IF(Clean!V209="",1,0)</f>
        <v>0</v>
      </c>
      <c r="W209" s="25" t="n">
        <f aca="false">SUM(B209:V209)</f>
        <v>3</v>
      </c>
      <c r="X209" s="2" t="str">
        <f aca="false">IF(W209=0,"Complete","Incomplete")</f>
        <v>Incomplete</v>
      </c>
      <c r="Y209" s="26" t="n">
        <f aca="false">W209/21</f>
        <v>0.142857142857143</v>
      </c>
      <c r="Z209" s="2" t="str">
        <f aca="false">IF(W209=21,"Ghost record",IF(W209&gt;=11,"Mostly empty",IF(W209=0,"Complete","Partial")))</f>
        <v>Partial</v>
      </c>
    </row>
    <row r="210" customFormat="false" ht="15" hidden="false" customHeight="false" outlineLevel="0" collapsed="false">
      <c r="A210" s="2" t="str">
        <f aca="false">Clean!A210</f>
        <v>CL00209</v>
      </c>
      <c r="B210" s="24" t="n">
        <f aca="false">IF(Clean!B210="",1,0)</f>
        <v>0</v>
      </c>
      <c r="C210" s="24" t="n">
        <f aca="false">IF(Clean!C210="",1,0)</f>
        <v>0</v>
      </c>
      <c r="D210" s="24" t="n">
        <f aca="false">IF(Clean!D210="",1,0)</f>
        <v>0</v>
      </c>
      <c r="E210" s="24" t="n">
        <f aca="false">IF(Clean!E210="",1,0)</f>
        <v>0</v>
      </c>
      <c r="F210" s="24" t="n">
        <f aca="false">IF(Clean!F210="",1,0)</f>
        <v>0</v>
      </c>
      <c r="G210" s="24" t="n">
        <f aca="false">IF(Clean!G210="",1,0)</f>
        <v>0</v>
      </c>
      <c r="H210" s="24" t="n">
        <f aca="false">IF(Clean!H210="",1,0)</f>
        <v>0</v>
      </c>
      <c r="I210" s="24" t="n">
        <f aca="false">IF(Clean!I210="",1,0)</f>
        <v>0</v>
      </c>
      <c r="J210" s="24" t="n">
        <f aca="false">IF(Clean!J210="",1,0)</f>
        <v>0</v>
      </c>
      <c r="K210" s="24" t="n">
        <f aca="false">IF(Clean!K210="",1,0)</f>
        <v>0</v>
      </c>
      <c r="L210" s="24" t="n">
        <f aca="false">IF(Clean!L210="",1,0)</f>
        <v>0</v>
      </c>
      <c r="M210" s="24" t="n">
        <f aca="false">IF(Clean!M210="",1,0)</f>
        <v>0</v>
      </c>
      <c r="N210" s="24" t="n">
        <f aca="false">IF(Clean!N210="",1,0)</f>
        <v>0</v>
      </c>
      <c r="O210" s="24" t="n">
        <f aca="false">IF(Clean!O210="",1,0)</f>
        <v>0</v>
      </c>
      <c r="P210" s="24" t="n">
        <f aca="false">IF(Clean!P210="",1,0)</f>
        <v>0</v>
      </c>
      <c r="Q210" s="24" t="n">
        <f aca="false">IF(Clean!Q210="",1,0)</f>
        <v>0</v>
      </c>
      <c r="R210" s="24" t="n">
        <f aca="false">IF(Clean!R210="",1,0)</f>
        <v>0</v>
      </c>
      <c r="S210" s="24" t="n">
        <f aca="false">IF(Clean!S210="",1,0)</f>
        <v>1</v>
      </c>
      <c r="T210" s="24" t="n">
        <f aca="false">IF(Clean!T210="",1,0)</f>
        <v>1</v>
      </c>
      <c r="U210" s="24" t="n">
        <f aca="false">IF(Clean!U210="",1,0)</f>
        <v>0</v>
      </c>
      <c r="V210" s="24" t="n">
        <f aca="false">IF(Clean!V210="",1,0)</f>
        <v>1</v>
      </c>
      <c r="W210" s="25" t="n">
        <f aca="false">SUM(B210:V210)</f>
        <v>3</v>
      </c>
      <c r="X210" s="2" t="str">
        <f aca="false">IF(W210=0,"Complete","Incomplete")</f>
        <v>Incomplete</v>
      </c>
      <c r="Y210" s="26" t="n">
        <f aca="false">W210/21</f>
        <v>0.142857142857143</v>
      </c>
      <c r="Z210" s="2" t="str">
        <f aca="false">IF(W210=21,"Ghost record",IF(W210&gt;=11,"Mostly empty",IF(W210=0,"Complete","Partial")))</f>
        <v>Partial</v>
      </c>
    </row>
    <row r="211" customFormat="false" ht="15" hidden="false" customHeight="false" outlineLevel="0" collapsed="false">
      <c r="A211" s="2" t="str">
        <f aca="false">Clean!A211</f>
        <v>CL00210</v>
      </c>
      <c r="B211" s="24" t="n">
        <f aca="false">IF(Clean!B211="",1,0)</f>
        <v>0</v>
      </c>
      <c r="C211" s="24" t="n">
        <f aca="false">IF(Clean!C211="",1,0)</f>
        <v>0</v>
      </c>
      <c r="D211" s="24" t="n">
        <f aca="false">IF(Clean!D211="",1,0)</f>
        <v>0</v>
      </c>
      <c r="E211" s="24" t="n">
        <f aca="false">IF(Clean!E211="",1,0)</f>
        <v>0</v>
      </c>
      <c r="F211" s="24" t="n">
        <f aca="false">IF(Clean!F211="",1,0)</f>
        <v>0</v>
      </c>
      <c r="G211" s="24" t="n">
        <f aca="false">IF(Clean!G211="",1,0)</f>
        <v>1</v>
      </c>
      <c r="H211" s="24" t="n">
        <f aca="false">IF(Clean!H211="",1,0)</f>
        <v>0</v>
      </c>
      <c r="I211" s="24" t="n">
        <f aca="false">IF(Clean!I211="",1,0)</f>
        <v>0</v>
      </c>
      <c r="J211" s="24" t="n">
        <f aca="false">IF(Clean!J211="",1,0)</f>
        <v>0</v>
      </c>
      <c r="K211" s="24" t="n">
        <f aca="false">IF(Clean!K211="",1,0)</f>
        <v>0</v>
      </c>
      <c r="L211" s="24" t="n">
        <f aca="false">IF(Clean!L211="",1,0)</f>
        <v>0</v>
      </c>
      <c r="M211" s="24" t="n">
        <f aca="false">IF(Clean!M211="",1,0)</f>
        <v>0</v>
      </c>
      <c r="N211" s="24" t="n">
        <f aca="false">IF(Clean!N211="",1,0)</f>
        <v>0</v>
      </c>
      <c r="O211" s="24" t="n">
        <f aca="false">IF(Clean!O211="",1,0)</f>
        <v>0</v>
      </c>
      <c r="P211" s="24" t="n">
        <f aca="false">IF(Clean!P211="",1,0)</f>
        <v>0</v>
      </c>
      <c r="Q211" s="24" t="n">
        <f aca="false">IF(Clean!Q211="",1,0)</f>
        <v>0</v>
      </c>
      <c r="R211" s="24" t="n">
        <f aca="false">IF(Clean!R211="",1,0)</f>
        <v>0</v>
      </c>
      <c r="S211" s="24" t="n">
        <f aca="false">IF(Clean!S211="",1,0)</f>
        <v>0</v>
      </c>
      <c r="T211" s="24" t="n">
        <f aca="false">IF(Clean!T211="",1,0)</f>
        <v>0</v>
      </c>
      <c r="U211" s="24" t="n">
        <f aca="false">IF(Clean!U211="",1,0)</f>
        <v>1</v>
      </c>
      <c r="V211" s="24" t="n">
        <f aca="false">IF(Clean!V211="",1,0)</f>
        <v>0</v>
      </c>
      <c r="W211" s="25" t="n">
        <f aca="false">SUM(B211:V211)</f>
        <v>2</v>
      </c>
      <c r="X211" s="2" t="str">
        <f aca="false">IF(W211=0,"Complete","Incomplete")</f>
        <v>Incomplete</v>
      </c>
      <c r="Y211" s="26" t="n">
        <f aca="false">W211/21</f>
        <v>0.0952380952380952</v>
      </c>
      <c r="Z211" s="2" t="str">
        <f aca="false">IF(W211=21,"Ghost record",IF(W211&gt;=11,"Mostly empty",IF(W211=0,"Complete","Partial")))</f>
        <v>Partial</v>
      </c>
    </row>
    <row r="212" customFormat="false" ht="15" hidden="false" customHeight="false" outlineLevel="0" collapsed="false">
      <c r="A212" s="2" t="str">
        <f aca="false">Clean!A212</f>
        <v>CL00211</v>
      </c>
      <c r="B212" s="24" t="n">
        <f aca="false">IF(Clean!B212="",1,0)</f>
        <v>0</v>
      </c>
      <c r="C212" s="24" t="n">
        <f aca="false">IF(Clean!C212="",1,0)</f>
        <v>0</v>
      </c>
      <c r="D212" s="24" t="n">
        <f aca="false">IF(Clean!D212="",1,0)</f>
        <v>0</v>
      </c>
      <c r="E212" s="24" t="n">
        <f aca="false">IF(Clean!E212="",1,0)</f>
        <v>0</v>
      </c>
      <c r="F212" s="24" t="n">
        <f aca="false">IF(Clean!F212="",1,0)</f>
        <v>0</v>
      </c>
      <c r="G212" s="24" t="n">
        <f aca="false">IF(Clean!G212="",1,0)</f>
        <v>0</v>
      </c>
      <c r="H212" s="24" t="n">
        <f aca="false">IF(Clean!H212="",1,0)</f>
        <v>0</v>
      </c>
      <c r="I212" s="24" t="n">
        <f aca="false">IF(Clean!I212="",1,0)</f>
        <v>0</v>
      </c>
      <c r="J212" s="24" t="n">
        <f aca="false">IF(Clean!J212="",1,0)</f>
        <v>0</v>
      </c>
      <c r="K212" s="24" t="n">
        <f aca="false">IF(Clean!K212="",1,0)</f>
        <v>0</v>
      </c>
      <c r="L212" s="24" t="n">
        <f aca="false">IF(Clean!L212="",1,0)</f>
        <v>0</v>
      </c>
      <c r="M212" s="24" t="n">
        <f aca="false">IF(Clean!M212="",1,0)</f>
        <v>0</v>
      </c>
      <c r="N212" s="24" t="n">
        <f aca="false">IF(Clean!N212="",1,0)</f>
        <v>0</v>
      </c>
      <c r="O212" s="24" t="n">
        <f aca="false">IF(Clean!O212="",1,0)</f>
        <v>0</v>
      </c>
      <c r="P212" s="24" t="n">
        <f aca="false">IF(Clean!P212="",1,0)</f>
        <v>0</v>
      </c>
      <c r="Q212" s="24" t="n">
        <f aca="false">IF(Clean!Q212="",1,0)</f>
        <v>0</v>
      </c>
      <c r="R212" s="24" t="n">
        <f aca="false">IF(Clean!R212="",1,0)</f>
        <v>0</v>
      </c>
      <c r="S212" s="24" t="n">
        <f aca="false">IF(Clean!S212="",1,0)</f>
        <v>1</v>
      </c>
      <c r="T212" s="24" t="n">
        <f aca="false">IF(Clean!T212="",1,0)</f>
        <v>1</v>
      </c>
      <c r="U212" s="24" t="n">
        <f aca="false">IF(Clean!U212="",1,0)</f>
        <v>0</v>
      </c>
      <c r="V212" s="24" t="n">
        <f aca="false">IF(Clean!V212="",1,0)</f>
        <v>0</v>
      </c>
      <c r="W212" s="25" t="n">
        <f aca="false">SUM(B212:V212)</f>
        <v>2</v>
      </c>
      <c r="X212" s="2" t="str">
        <f aca="false">IF(W212=0,"Complete","Incomplete")</f>
        <v>Incomplete</v>
      </c>
      <c r="Y212" s="26" t="n">
        <f aca="false">W212/21</f>
        <v>0.0952380952380952</v>
      </c>
      <c r="Z212" s="2" t="str">
        <f aca="false">IF(W212=21,"Ghost record",IF(W212&gt;=11,"Mostly empty",IF(W212=0,"Complete","Partial")))</f>
        <v>Partial</v>
      </c>
    </row>
    <row r="213" customFormat="false" ht="15" hidden="false" customHeight="false" outlineLevel="0" collapsed="false">
      <c r="A213" s="2" t="str">
        <f aca="false">Clean!A213</f>
        <v>CL00212</v>
      </c>
      <c r="B213" s="24" t="n">
        <f aca="false">IF(Clean!B213="",1,0)</f>
        <v>0</v>
      </c>
      <c r="C213" s="24" t="n">
        <f aca="false">IF(Clean!C213="",1,0)</f>
        <v>0</v>
      </c>
      <c r="D213" s="24" t="n">
        <f aca="false">IF(Clean!D213="",1,0)</f>
        <v>0</v>
      </c>
      <c r="E213" s="24" t="n">
        <f aca="false">IF(Clean!E213="",1,0)</f>
        <v>0</v>
      </c>
      <c r="F213" s="24" t="n">
        <f aca="false">IF(Clean!F213="",1,0)</f>
        <v>0</v>
      </c>
      <c r="G213" s="24" t="n">
        <f aca="false">IF(Clean!G213="",1,0)</f>
        <v>0</v>
      </c>
      <c r="H213" s="24" t="n">
        <f aca="false">IF(Clean!H213="",1,0)</f>
        <v>0</v>
      </c>
      <c r="I213" s="24" t="n">
        <f aca="false">IF(Clean!I213="",1,0)</f>
        <v>0</v>
      </c>
      <c r="J213" s="24" t="n">
        <f aca="false">IF(Clean!J213="",1,0)</f>
        <v>0</v>
      </c>
      <c r="K213" s="24" t="n">
        <f aca="false">IF(Clean!K213="",1,0)</f>
        <v>0</v>
      </c>
      <c r="L213" s="24" t="n">
        <f aca="false">IF(Clean!L213="",1,0)</f>
        <v>0</v>
      </c>
      <c r="M213" s="24" t="n">
        <f aca="false">IF(Clean!M213="",1,0)</f>
        <v>0</v>
      </c>
      <c r="N213" s="24" t="n">
        <f aca="false">IF(Clean!N213="",1,0)</f>
        <v>0</v>
      </c>
      <c r="O213" s="24" t="n">
        <f aca="false">IF(Clean!O213="",1,0)</f>
        <v>0</v>
      </c>
      <c r="P213" s="24" t="n">
        <f aca="false">IF(Clean!P213="",1,0)</f>
        <v>0</v>
      </c>
      <c r="Q213" s="24" t="n">
        <f aca="false">IF(Clean!Q213="",1,0)</f>
        <v>0</v>
      </c>
      <c r="R213" s="24" t="n">
        <f aca="false">IF(Clean!R213="",1,0)</f>
        <v>0</v>
      </c>
      <c r="S213" s="24" t="n">
        <f aca="false">IF(Clean!S213="",1,0)</f>
        <v>0</v>
      </c>
      <c r="T213" s="24" t="n">
        <f aca="false">IF(Clean!T213="",1,0)</f>
        <v>0</v>
      </c>
      <c r="U213" s="24" t="n">
        <f aca="false">IF(Clean!U213="",1,0)</f>
        <v>0</v>
      </c>
      <c r="V213" s="24" t="n">
        <f aca="false">IF(Clean!V213="",1,0)</f>
        <v>0</v>
      </c>
      <c r="W213" s="25" t="n">
        <f aca="false">SUM(B213:V213)</f>
        <v>0</v>
      </c>
      <c r="X213" s="2" t="str">
        <f aca="false">IF(W213=0,"Complete","Incomplete")</f>
        <v>Complete</v>
      </c>
      <c r="Y213" s="26" t="n">
        <f aca="false">W213/21</f>
        <v>0</v>
      </c>
      <c r="Z213" s="2" t="str">
        <f aca="false">IF(W213=21,"Ghost record",IF(W213&gt;=11,"Mostly empty",IF(W213=0,"Complete","Partial")))</f>
        <v>Complete</v>
      </c>
    </row>
    <row r="214" customFormat="false" ht="15" hidden="false" customHeight="false" outlineLevel="0" collapsed="false">
      <c r="A214" s="2" t="str">
        <f aca="false">Clean!A214</f>
        <v>CL00213</v>
      </c>
      <c r="B214" s="24" t="n">
        <f aca="false">IF(Clean!B214="",1,0)</f>
        <v>0</v>
      </c>
      <c r="C214" s="24" t="n">
        <f aca="false">IF(Clean!C214="",1,0)</f>
        <v>0</v>
      </c>
      <c r="D214" s="24" t="n">
        <f aca="false">IF(Clean!D214="",1,0)</f>
        <v>0</v>
      </c>
      <c r="E214" s="24" t="n">
        <f aca="false">IF(Clean!E214="",1,0)</f>
        <v>0</v>
      </c>
      <c r="F214" s="24" t="n">
        <f aca="false">IF(Clean!F214="",1,0)</f>
        <v>0</v>
      </c>
      <c r="G214" s="24" t="n">
        <f aca="false">IF(Clean!G214="",1,0)</f>
        <v>1</v>
      </c>
      <c r="H214" s="24" t="n">
        <f aca="false">IF(Clean!H214="",1,0)</f>
        <v>0</v>
      </c>
      <c r="I214" s="24" t="n">
        <f aca="false">IF(Clean!I214="",1,0)</f>
        <v>0</v>
      </c>
      <c r="J214" s="24" t="n">
        <f aca="false">IF(Clean!J214="",1,0)</f>
        <v>0</v>
      </c>
      <c r="K214" s="24" t="n">
        <f aca="false">IF(Clean!K214="",1,0)</f>
        <v>0</v>
      </c>
      <c r="L214" s="24" t="n">
        <f aca="false">IF(Clean!L214="",1,0)</f>
        <v>0</v>
      </c>
      <c r="M214" s="24" t="n">
        <f aca="false">IF(Clean!M214="",1,0)</f>
        <v>0</v>
      </c>
      <c r="N214" s="24" t="n">
        <f aca="false">IF(Clean!N214="",1,0)</f>
        <v>0</v>
      </c>
      <c r="O214" s="24" t="n">
        <f aca="false">IF(Clean!O214="",1,0)</f>
        <v>0</v>
      </c>
      <c r="P214" s="24" t="n">
        <f aca="false">IF(Clean!P214="",1,0)</f>
        <v>0</v>
      </c>
      <c r="Q214" s="24" t="n">
        <f aca="false">IF(Clean!Q214="",1,0)</f>
        <v>1</v>
      </c>
      <c r="R214" s="24" t="n">
        <f aca="false">IF(Clean!R214="",1,0)</f>
        <v>1</v>
      </c>
      <c r="S214" s="24" t="n">
        <f aca="false">IF(Clean!S214="",1,0)</f>
        <v>0</v>
      </c>
      <c r="T214" s="24" t="n">
        <f aca="false">IF(Clean!T214="",1,0)</f>
        <v>0</v>
      </c>
      <c r="U214" s="24" t="n">
        <f aca="false">IF(Clean!U214="",1,0)</f>
        <v>0</v>
      </c>
      <c r="V214" s="24" t="n">
        <f aca="false">IF(Clean!V214="",1,0)</f>
        <v>1</v>
      </c>
      <c r="W214" s="25" t="n">
        <f aca="false">SUM(B214:V214)</f>
        <v>4</v>
      </c>
      <c r="X214" s="2" t="str">
        <f aca="false">IF(W214=0,"Complete","Incomplete")</f>
        <v>Incomplete</v>
      </c>
      <c r="Y214" s="26" t="n">
        <f aca="false">W214/21</f>
        <v>0.19047619047619</v>
      </c>
      <c r="Z214" s="2" t="str">
        <f aca="false">IF(W214=21,"Ghost record",IF(W214&gt;=11,"Mostly empty",IF(W214=0,"Complete","Partial")))</f>
        <v>Partial</v>
      </c>
    </row>
    <row r="215" customFormat="false" ht="15" hidden="false" customHeight="false" outlineLevel="0" collapsed="false">
      <c r="A215" s="2" t="str">
        <f aca="false">Clean!A215</f>
        <v>CL00214</v>
      </c>
      <c r="B215" s="24" t="n">
        <f aca="false">IF(Clean!B215="",1,0)</f>
        <v>0</v>
      </c>
      <c r="C215" s="24" t="n">
        <f aca="false">IF(Clean!C215="",1,0)</f>
        <v>0</v>
      </c>
      <c r="D215" s="24" t="n">
        <f aca="false">IF(Clean!D215="",1,0)</f>
        <v>0</v>
      </c>
      <c r="E215" s="24" t="n">
        <f aca="false">IF(Clean!E215="",1,0)</f>
        <v>0</v>
      </c>
      <c r="F215" s="24" t="n">
        <f aca="false">IF(Clean!F215="",1,0)</f>
        <v>0</v>
      </c>
      <c r="G215" s="24" t="n">
        <f aca="false">IF(Clean!G215="",1,0)</f>
        <v>0</v>
      </c>
      <c r="H215" s="24" t="n">
        <f aca="false">IF(Clean!H215="",1,0)</f>
        <v>0</v>
      </c>
      <c r="I215" s="24" t="n">
        <f aca="false">IF(Clean!I215="",1,0)</f>
        <v>0</v>
      </c>
      <c r="J215" s="24" t="n">
        <f aca="false">IF(Clean!J215="",1,0)</f>
        <v>0</v>
      </c>
      <c r="K215" s="24" t="n">
        <f aca="false">IF(Clean!K215="",1,0)</f>
        <v>0</v>
      </c>
      <c r="L215" s="24" t="n">
        <f aca="false">IF(Clean!L215="",1,0)</f>
        <v>0</v>
      </c>
      <c r="M215" s="24" t="n">
        <f aca="false">IF(Clean!M215="",1,0)</f>
        <v>1</v>
      </c>
      <c r="N215" s="24" t="n">
        <f aca="false">IF(Clean!N215="",1,0)</f>
        <v>0</v>
      </c>
      <c r="O215" s="24" t="n">
        <f aca="false">IF(Clean!O215="",1,0)</f>
        <v>0</v>
      </c>
      <c r="P215" s="24" t="n">
        <f aca="false">IF(Clean!P215="",1,0)</f>
        <v>0</v>
      </c>
      <c r="Q215" s="24" t="n">
        <f aca="false">IF(Clean!Q215="",1,0)</f>
        <v>0</v>
      </c>
      <c r="R215" s="24" t="n">
        <f aca="false">IF(Clean!R215="",1,0)</f>
        <v>0</v>
      </c>
      <c r="S215" s="24" t="n">
        <f aca="false">IF(Clean!S215="",1,0)</f>
        <v>0</v>
      </c>
      <c r="T215" s="24" t="n">
        <f aca="false">IF(Clean!T215="",1,0)</f>
        <v>0</v>
      </c>
      <c r="U215" s="24" t="n">
        <f aca="false">IF(Clean!U215="",1,0)</f>
        <v>0</v>
      </c>
      <c r="V215" s="24" t="n">
        <f aca="false">IF(Clean!V215="",1,0)</f>
        <v>0</v>
      </c>
      <c r="W215" s="25" t="n">
        <f aca="false">SUM(B215:V215)</f>
        <v>1</v>
      </c>
      <c r="X215" s="2" t="str">
        <f aca="false">IF(W215=0,"Complete","Incomplete")</f>
        <v>Incomplete</v>
      </c>
      <c r="Y215" s="26" t="n">
        <f aca="false">W215/21</f>
        <v>0.0476190476190476</v>
      </c>
      <c r="Z215" s="2" t="str">
        <f aca="false">IF(W215=21,"Ghost record",IF(W215&gt;=11,"Mostly empty",IF(W215=0,"Complete","Partial")))</f>
        <v>Partial</v>
      </c>
    </row>
    <row r="216" customFormat="false" ht="15" hidden="false" customHeight="false" outlineLevel="0" collapsed="false">
      <c r="A216" s="2" t="str">
        <f aca="false">Clean!A216</f>
        <v>CL00215</v>
      </c>
      <c r="B216" s="24" t="n">
        <f aca="false">IF(Clean!B216="",1,0)</f>
        <v>0</v>
      </c>
      <c r="C216" s="24" t="n">
        <f aca="false">IF(Clean!C216="",1,0)</f>
        <v>0</v>
      </c>
      <c r="D216" s="24" t="n">
        <f aca="false">IF(Clean!D216="",1,0)</f>
        <v>0</v>
      </c>
      <c r="E216" s="24" t="n">
        <f aca="false">IF(Clean!E216="",1,0)</f>
        <v>0</v>
      </c>
      <c r="F216" s="24" t="n">
        <f aca="false">IF(Clean!F216="",1,0)</f>
        <v>0</v>
      </c>
      <c r="G216" s="24" t="n">
        <f aca="false">IF(Clean!G216="",1,0)</f>
        <v>0</v>
      </c>
      <c r="H216" s="24" t="n">
        <f aca="false">IF(Clean!H216="",1,0)</f>
        <v>0</v>
      </c>
      <c r="I216" s="24" t="n">
        <f aca="false">IF(Clean!I216="",1,0)</f>
        <v>0</v>
      </c>
      <c r="J216" s="24" t="n">
        <f aca="false">IF(Clean!J216="",1,0)</f>
        <v>0</v>
      </c>
      <c r="K216" s="24" t="n">
        <f aca="false">IF(Clean!K216="",1,0)</f>
        <v>0</v>
      </c>
      <c r="L216" s="24" t="n">
        <f aca="false">IF(Clean!L216="",1,0)</f>
        <v>0</v>
      </c>
      <c r="M216" s="24" t="n">
        <f aca="false">IF(Clean!M216="",1,0)</f>
        <v>0</v>
      </c>
      <c r="N216" s="24" t="n">
        <f aca="false">IF(Clean!N216="",1,0)</f>
        <v>0</v>
      </c>
      <c r="O216" s="24" t="n">
        <f aca="false">IF(Clean!O216="",1,0)</f>
        <v>0</v>
      </c>
      <c r="P216" s="24" t="n">
        <f aca="false">IF(Clean!P216="",1,0)</f>
        <v>0</v>
      </c>
      <c r="Q216" s="24" t="n">
        <f aca="false">IF(Clean!Q216="",1,0)</f>
        <v>0</v>
      </c>
      <c r="R216" s="24" t="n">
        <f aca="false">IF(Clean!R216="",1,0)</f>
        <v>0</v>
      </c>
      <c r="S216" s="24" t="n">
        <f aca="false">IF(Clean!S216="",1,0)</f>
        <v>1</v>
      </c>
      <c r="T216" s="24" t="n">
        <f aca="false">IF(Clean!T216="",1,0)</f>
        <v>1</v>
      </c>
      <c r="U216" s="24" t="n">
        <f aca="false">IF(Clean!U216="",1,0)</f>
        <v>0</v>
      </c>
      <c r="V216" s="24" t="n">
        <f aca="false">IF(Clean!V216="",1,0)</f>
        <v>0</v>
      </c>
      <c r="W216" s="25" t="n">
        <f aca="false">SUM(B216:V216)</f>
        <v>2</v>
      </c>
      <c r="X216" s="2" t="str">
        <f aca="false">IF(W216=0,"Complete","Incomplete")</f>
        <v>Incomplete</v>
      </c>
      <c r="Y216" s="26" t="n">
        <f aca="false">W216/21</f>
        <v>0.0952380952380952</v>
      </c>
      <c r="Z216" s="2" t="str">
        <f aca="false">IF(W216=21,"Ghost record",IF(W216&gt;=11,"Mostly empty",IF(W216=0,"Complete","Partial")))</f>
        <v>Partial</v>
      </c>
    </row>
    <row r="217" customFormat="false" ht="15" hidden="false" customHeight="false" outlineLevel="0" collapsed="false">
      <c r="A217" s="2" t="str">
        <f aca="false">Clean!A217</f>
        <v>CL00216</v>
      </c>
      <c r="B217" s="24" t="n">
        <f aca="false">IF(Clean!B217="",1,0)</f>
        <v>0</v>
      </c>
      <c r="C217" s="24" t="n">
        <f aca="false">IF(Clean!C217="",1,0)</f>
        <v>0</v>
      </c>
      <c r="D217" s="24" t="n">
        <f aca="false">IF(Clean!D217="",1,0)</f>
        <v>0</v>
      </c>
      <c r="E217" s="24" t="n">
        <f aca="false">IF(Clean!E217="",1,0)</f>
        <v>0</v>
      </c>
      <c r="F217" s="24" t="n">
        <f aca="false">IF(Clean!F217="",1,0)</f>
        <v>0</v>
      </c>
      <c r="G217" s="24" t="n">
        <f aca="false">IF(Clean!G217="",1,0)</f>
        <v>0</v>
      </c>
      <c r="H217" s="24" t="n">
        <f aca="false">IF(Clean!H217="",1,0)</f>
        <v>0</v>
      </c>
      <c r="I217" s="24" t="n">
        <f aca="false">IF(Clean!I217="",1,0)</f>
        <v>0</v>
      </c>
      <c r="J217" s="24" t="n">
        <f aca="false">IF(Clean!J217="",1,0)</f>
        <v>0</v>
      </c>
      <c r="K217" s="24" t="n">
        <f aca="false">IF(Clean!K217="",1,0)</f>
        <v>0</v>
      </c>
      <c r="L217" s="24" t="n">
        <f aca="false">IF(Clean!L217="",1,0)</f>
        <v>0</v>
      </c>
      <c r="M217" s="24" t="n">
        <f aca="false">IF(Clean!M217="",1,0)</f>
        <v>0</v>
      </c>
      <c r="N217" s="24" t="n">
        <f aca="false">IF(Clean!N217="",1,0)</f>
        <v>0</v>
      </c>
      <c r="O217" s="24" t="n">
        <f aca="false">IF(Clean!O217="",1,0)</f>
        <v>0</v>
      </c>
      <c r="P217" s="24" t="n">
        <f aca="false">IF(Clean!P217="",1,0)</f>
        <v>0</v>
      </c>
      <c r="Q217" s="24" t="n">
        <f aca="false">IF(Clean!Q217="",1,0)</f>
        <v>0</v>
      </c>
      <c r="R217" s="24" t="n">
        <f aca="false">IF(Clean!R217="",1,0)</f>
        <v>0</v>
      </c>
      <c r="S217" s="24" t="n">
        <f aca="false">IF(Clean!S217="",1,0)</f>
        <v>1</v>
      </c>
      <c r="T217" s="24" t="n">
        <f aca="false">IF(Clean!T217="",1,0)</f>
        <v>1</v>
      </c>
      <c r="U217" s="24" t="n">
        <f aca="false">IF(Clean!U217="",1,0)</f>
        <v>0</v>
      </c>
      <c r="V217" s="24" t="n">
        <f aca="false">IF(Clean!V217="",1,0)</f>
        <v>0</v>
      </c>
      <c r="W217" s="25" t="n">
        <f aca="false">SUM(B217:V217)</f>
        <v>2</v>
      </c>
      <c r="X217" s="2" t="str">
        <f aca="false">IF(W217=0,"Complete","Incomplete")</f>
        <v>Incomplete</v>
      </c>
      <c r="Y217" s="26" t="n">
        <f aca="false">W217/21</f>
        <v>0.0952380952380952</v>
      </c>
      <c r="Z217" s="2" t="str">
        <f aca="false">IF(W217=21,"Ghost record",IF(W217&gt;=11,"Mostly empty",IF(W217=0,"Complete","Partial")))</f>
        <v>Partial</v>
      </c>
    </row>
    <row r="218" customFormat="false" ht="15" hidden="false" customHeight="false" outlineLevel="0" collapsed="false">
      <c r="A218" s="2" t="str">
        <f aca="false">Clean!A218</f>
        <v>CL00217</v>
      </c>
      <c r="B218" s="24" t="n">
        <f aca="false">IF(Clean!B218="",1,0)</f>
        <v>0</v>
      </c>
      <c r="C218" s="24" t="n">
        <f aca="false">IF(Clean!C218="",1,0)</f>
        <v>0</v>
      </c>
      <c r="D218" s="24" t="n">
        <f aca="false">IF(Clean!D218="",1,0)</f>
        <v>0</v>
      </c>
      <c r="E218" s="24" t="n">
        <f aca="false">IF(Clean!E218="",1,0)</f>
        <v>0</v>
      </c>
      <c r="F218" s="24" t="n">
        <f aca="false">IF(Clean!F218="",1,0)</f>
        <v>0</v>
      </c>
      <c r="G218" s="24" t="n">
        <f aca="false">IF(Clean!G218="",1,0)</f>
        <v>0</v>
      </c>
      <c r="H218" s="24" t="n">
        <f aca="false">IF(Clean!H218="",1,0)</f>
        <v>0</v>
      </c>
      <c r="I218" s="24" t="n">
        <f aca="false">IF(Clean!I218="",1,0)</f>
        <v>0</v>
      </c>
      <c r="J218" s="24" t="n">
        <f aca="false">IF(Clean!J218="",1,0)</f>
        <v>0</v>
      </c>
      <c r="K218" s="24" t="n">
        <f aca="false">IF(Clean!K218="",1,0)</f>
        <v>0</v>
      </c>
      <c r="L218" s="24" t="n">
        <f aca="false">IF(Clean!L218="",1,0)</f>
        <v>0</v>
      </c>
      <c r="M218" s="24" t="n">
        <f aca="false">IF(Clean!M218="",1,0)</f>
        <v>0</v>
      </c>
      <c r="N218" s="24" t="n">
        <f aca="false">IF(Clean!N218="",1,0)</f>
        <v>0</v>
      </c>
      <c r="O218" s="24" t="n">
        <f aca="false">IF(Clean!O218="",1,0)</f>
        <v>0</v>
      </c>
      <c r="P218" s="24" t="n">
        <f aca="false">IF(Clean!P218="",1,0)</f>
        <v>0</v>
      </c>
      <c r="Q218" s="24" t="n">
        <f aca="false">IF(Clean!Q218="",1,0)</f>
        <v>0</v>
      </c>
      <c r="R218" s="24" t="n">
        <f aca="false">IF(Clean!R218="",1,0)</f>
        <v>0</v>
      </c>
      <c r="S218" s="24" t="n">
        <f aca="false">IF(Clean!S218="",1,0)</f>
        <v>0</v>
      </c>
      <c r="T218" s="24" t="n">
        <f aca="false">IF(Clean!T218="",1,0)</f>
        <v>1</v>
      </c>
      <c r="U218" s="24" t="n">
        <f aca="false">IF(Clean!U218="",1,0)</f>
        <v>0</v>
      </c>
      <c r="V218" s="24" t="n">
        <f aca="false">IF(Clean!V218="",1,0)</f>
        <v>0</v>
      </c>
      <c r="W218" s="25" t="n">
        <f aca="false">SUM(B218:V218)</f>
        <v>1</v>
      </c>
      <c r="X218" s="2" t="str">
        <f aca="false">IF(W218=0,"Complete","Incomplete")</f>
        <v>Incomplete</v>
      </c>
      <c r="Y218" s="26" t="n">
        <f aca="false">W218/21</f>
        <v>0.0476190476190476</v>
      </c>
      <c r="Z218" s="2" t="str">
        <f aca="false">IF(W218=21,"Ghost record",IF(W218&gt;=11,"Mostly empty",IF(W218=0,"Complete","Partial")))</f>
        <v>Partial</v>
      </c>
    </row>
    <row r="219" customFormat="false" ht="15" hidden="false" customHeight="false" outlineLevel="0" collapsed="false">
      <c r="A219" s="2" t="str">
        <f aca="false">Clean!A219</f>
        <v>CL00218</v>
      </c>
      <c r="B219" s="24" t="n">
        <f aca="false">IF(Clean!B219="",1,0)</f>
        <v>0</v>
      </c>
      <c r="C219" s="24" t="n">
        <f aca="false">IF(Clean!C219="",1,0)</f>
        <v>0</v>
      </c>
      <c r="D219" s="24" t="n">
        <f aca="false">IF(Clean!D219="",1,0)</f>
        <v>0</v>
      </c>
      <c r="E219" s="24" t="n">
        <f aca="false">IF(Clean!E219="",1,0)</f>
        <v>0</v>
      </c>
      <c r="F219" s="24" t="n">
        <f aca="false">IF(Clean!F219="",1,0)</f>
        <v>0</v>
      </c>
      <c r="G219" s="24" t="n">
        <f aca="false">IF(Clean!G219="",1,0)</f>
        <v>0</v>
      </c>
      <c r="H219" s="24" t="n">
        <f aca="false">IF(Clean!H219="",1,0)</f>
        <v>0</v>
      </c>
      <c r="I219" s="24" t="n">
        <f aca="false">IF(Clean!I219="",1,0)</f>
        <v>0</v>
      </c>
      <c r="J219" s="24" t="n">
        <f aca="false">IF(Clean!J219="",1,0)</f>
        <v>0</v>
      </c>
      <c r="K219" s="24" t="n">
        <f aca="false">IF(Clean!K219="",1,0)</f>
        <v>0</v>
      </c>
      <c r="L219" s="24" t="n">
        <f aca="false">IF(Clean!L219="",1,0)</f>
        <v>0</v>
      </c>
      <c r="M219" s="24" t="n">
        <f aca="false">IF(Clean!M219="",1,0)</f>
        <v>0</v>
      </c>
      <c r="N219" s="24" t="n">
        <f aca="false">IF(Clean!N219="",1,0)</f>
        <v>0</v>
      </c>
      <c r="O219" s="24" t="n">
        <f aca="false">IF(Clean!O219="",1,0)</f>
        <v>0</v>
      </c>
      <c r="P219" s="24" t="n">
        <f aca="false">IF(Clean!P219="",1,0)</f>
        <v>0</v>
      </c>
      <c r="Q219" s="24" t="n">
        <f aca="false">IF(Clean!Q219="",1,0)</f>
        <v>0</v>
      </c>
      <c r="R219" s="24" t="n">
        <f aca="false">IF(Clean!R219="",1,0)</f>
        <v>0</v>
      </c>
      <c r="S219" s="24" t="n">
        <f aca="false">IF(Clean!S219="",1,0)</f>
        <v>0</v>
      </c>
      <c r="T219" s="24" t="n">
        <f aca="false">IF(Clean!T219="",1,0)</f>
        <v>0</v>
      </c>
      <c r="U219" s="24" t="n">
        <f aca="false">IF(Clean!U219="",1,0)</f>
        <v>0</v>
      </c>
      <c r="V219" s="24" t="n">
        <f aca="false">IF(Clean!V219="",1,0)</f>
        <v>0</v>
      </c>
      <c r="W219" s="25" t="n">
        <f aca="false">SUM(B219:V219)</f>
        <v>0</v>
      </c>
      <c r="X219" s="2" t="str">
        <f aca="false">IF(W219=0,"Complete","Incomplete")</f>
        <v>Complete</v>
      </c>
      <c r="Y219" s="26" t="n">
        <f aca="false">W219/21</f>
        <v>0</v>
      </c>
      <c r="Z219" s="2" t="str">
        <f aca="false">IF(W219=21,"Ghost record",IF(W219&gt;=11,"Mostly empty",IF(W219=0,"Complete","Partial")))</f>
        <v>Complete</v>
      </c>
    </row>
    <row r="220" customFormat="false" ht="15" hidden="false" customHeight="false" outlineLevel="0" collapsed="false">
      <c r="A220" s="2" t="str">
        <f aca="false">Clean!A220</f>
        <v>CL00219</v>
      </c>
      <c r="B220" s="24" t="n">
        <f aca="false">IF(Clean!B220="",1,0)</f>
        <v>0</v>
      </c>
      <c r="C220" s="24" t="n">
        <f aca="false">IF(Clean!C220="",1,0)</f>
        <v>0</v>
      </c>
      <c r="D220" s="24" t="n">
        <f aca="false">IF(Clean!D220="",1,0)</f>
        <v>0</v>
      </c>
      <c r="E220" s="24" t="n">
        <f aca="false">IF(Clean!E220="",1,0)</f>
        <v>0</v>
      </c>
      <c r="F220" s="24" t="n">
        <f aca="false">IF(Clean!F220="",1,0)</f>
        <v>0</v>
      </c>
      <c r="G220" s="24" t="n">
        <f aca="false">IF(Clean!G220="",1,0)</f>
        <v>0</v>
      </c>
      <c r="H220" s="24" t="n">
        <f aca="false">IF(Clean!H220="",1,0)</f>
        <v>0</v>
      </c>
      <c r="I220" s="24" t="n">
        <f aca="false">IF(Clean!I220="",1,0)</f>
        <v>0</v>
      </c>
      <c r="J220" s="24" t="n">
        <f aca="false">IF(Clean!J220="",1,0)</f>
        <v>0</v>
      </c>
      <c r="K220" s="24" t="n">
        <f aca="false">IF(Clean!K220="",1,0)</f>
        <v>0</v>
      </c>
      <c r="L220" s="24" t="n">
        <f aca="false">IF(Clean!L220="",1,0)</f>
        <v>0</v>
      </c>
      <c r="M220" s="24" t="n">
        <f aca="false">IF(Clean!M220="",1,0)</f>
        <v>0</v>
      </c>
      <c r="N220" s="24" t="n">
        <f aca="false">IF(Clean!N220="",1,0)</f>
        <v>0</v>
      </c>
      <c r="O220" s="24" t="n">
        <f aca="false">IF(Clean!O220="",1,0)</f>
        <v>0</v>
      </c>
      <c r="P220" s="24" t="n">
        <f aca="false">IF(Clean!P220="",1,0)</f>
        <v>0</v>
      </c>
      <c r="Q220" s="24" t="n">
        <f aca="false">IF(Clean!Q220="",1,0)</f>
        <v>0</v>
      </c>
      <c r="R220" s="24" t="n">
        <f aca="false">IF(Clean!R220="",1,0)</f>
        <v>0</v>
      </c>
      <c r="S220" s="24" t="n">
        <f aca="false">IF(Clean!S220="",1,0)</f>
        <v>0</v>
      </c>
      <c r="T220" s="24" t="n">
        <f aca="false">IF(Clean!T220="",1,0)</f>
        <v>0</v>
      </c>
      <c r="U220" s="24" t="n">
        <f aca="false">IF(Clean!U220="",1,0)</f>
        <v>0</v>
      </c>
      <c r="V220" s="24" t="n">
        <f aca="false">IF(Clean!V220="",1,0)</f>
        <v>0</v>
      </c>
      <c r="W220" s="25" t="n">
        <f aca="false">SUM(B220:V220)</f>
        <v>0</v>
      </c>
      <c r="X220" s="2" t="str">
        <f aca="false">IF(W220=0,"Complete","Incomplete")</f>
        <v>Complete</v>
      </c>
      <c r="Y220" s="26" t="n">
        <f aca="false">W220/21</f>
        <v>0</v>
      </c>
      <c r="Z220" s="2" t="str">
        <f aca="false">IF(W220=21,"Ghost record",IF(W220&gt;=11,"Mostly empty",IF(W220=0,"Complete","Partial")))</f>
        <v>Complete</v>
      </c>
    </row>
    <row r="221" customFormat="false" ht="15" hidden="false" customHeight="false" outlineLevel="0" collapsed="false">
      <c r="A221" s="2" t="str">
        <f aca="false">Clean!A221</f>
        <v>CL00220</v>
      </c>
      <c r="B221" s="24" t="n">
        <f aca="false">IF(Clean!B221="",1,0)</f>
        <v>0</v>
      </c>
      <c r="C221" s="24" t="n">
        <f aca="false">IF(Clean!C221="",1,0)</f>
        <v>0</v>
      </c>
      <c r="D221" s="24" t="n">
        <f aca="false">IF(Clean!D221="",1,0)</f>
        <v>0</v>
      </c>
      <c r="E221" s="24" t="n">
        <f aca="false">IF(Clean!E221="",1,0)</f>
        <v>0</v>
      </c>
      <c r="F221" s="24" t="n">
        <f aca="false">IF(Clean!F221="",1,0)</f>
        <v>0</v>
      </c>
      <c r="G221" s="24" t="n">
        <f aca="false">IF(Clean!G221="",1,0)</f>
        <v>0</v>
      </c>
      <c r="H221" s="24" t="n">
        <f aca="false">IF(Clean!H221="",1,0)</f>
        <v>0</v>
      </c>
      <c r="I221" s="24" t="n">
        <f aca="false">IF(Clean!I221="",1,0)</f>
        <v>0</v>
      </c>
      <c r="J221" s="24" t="n">
        <f aca="false">IF(Clean!J221="",1,0)</f>
        <v>0</v>
      </c>
      <c r="K221" s="24" t="n">
        <f aca="false">IF(Clean!K221="",1,0)</f>
        <v>0</v>
      </c>
      <c r="L221" s="24" t="n">
        <f aca="false">IF(Clean!L221="",1,0)</f>
        <v>0</v>
      </c>
      <c r="M221" s="24" t="n">
        <f aca="false">IF(Clean!M221="",1,0)</f>
        <v>0</v>
      </c>
      <c r="N221" s="24" t="n">
        <f aca="false">IF(Clean!N221="",1,0)</f>
        <v>0</v>
      </c>
      <c r="O221" s="24" t="n">
        <f aca="false">IF(Clean!O221="",1,0)</f>
        <v>0</v>
      </c>
      <c r="P221" s="24" t="n">
        <f aca="false">IF(Clean!P221="",1,0)</f>
        <v>0</v>
      </c>
      <c r="Q221" s="24" t="n">
        <f aca="false">IF(Clean!Q221="",1,0)</f>
        <v>0</v>
      </c>
      <c r="R221" s="24" t="n">
        <f aca="false">IF(Clean!R221="",1,0)</f>
        <v>0</v>
      </c>
      <c r="S221" s="24" t="n">
        <f aca="false">IF(Clean!S221="",1,0)</f>
        <v>0</v>
      </c>
      <c r="T221" s="24" t="n">
        <f aca="false">IF(Clean!T221="",1,0)</f>
        <v>0</v>
      </c>
      <c r="U221" s="24" t="n">
        <f aca="false">IF(Clean!U221="",1,0)</f>
        <v>0</v>
      </c>
      <c r="V221" s="24" t="n">
        <f aca="false">IF(Clean!V221="",1,0)</f>
        <v>0</v>
      </c>
      <c r="W221" s="25" t="n">
        <f aca="false">SUM(B221:V221)</f>
        <v>0</v>
      </c>
      <c r="X221" s="2" t="str">
        <f aca="false">IF(W221=0,"Complete","Incomplete")</f>
        <v>Complete</v>
      </c>
      <c r="Y221" s="26" t="n">
        <f aca="false">W221/21</f>
        <v>0</v>
      </c>
      <c r="Z221" s="2" t="str">
        <f aca="false">IF(W221=21,"Ghost record",IF(W221&gt;=11,"Mostly empty",IF(W221=0,"Complete","Partial")))</f>
        <v>Complete</v>
      </c>
    </row>
    <row r="222" customFormat="false" ht="15" hidden="false" customHeight="false" outlineLevel="0" collapsed="false">
      <c r="A222" s="2" t="str">
        <f aca="false">Clean!A222</f>
        <v>CL00221</v>
      </c>
      <c r="B222" s="24" t="n">
        <f aca="false">IF(Clean!B222="",1,0)</f>
        <v>0</v>
      </c>
      <c r="C222" s="24" t="n">
        <f aca="false">IF(Clean!C222="",1,0)</f>
        <v>0</v>
      </c>
      <c r="D222" s="24" t="n">
        <f aca="false">IF(Clean!D222="",1,0)</f>
        <v>0</v>
      </c>
      <c r="E222" s="24" t="n">
        <f aca="false">IF(Clean!E222="",1,0)</f>
        <v>0</v>
      </c>
      <c r="F222" s="24" t="n">
        <f aca="false">IF(Clean!F222="",1,0)</f>
        <v>0</v>
      </c>
      <c r="G222" s="24" t="n">
        <f aca="false">IF(Clean!G222="",1,0)</f>
        <v>0</v>
      </c>
      <c r="H222" s="24" t="n">
        <f aca="false">IF(Clean!H222="",1,0)</f>
        <v>0</v>
      </c>
      <c r="I222" s="24" t="n">
        <f aca="false">IF(Clean!I222="",1,0)</f>
        <v>0</v>
      </c>
      <c r="J222" s="24" t="n">
        <f aca="false">IF(Clean!J222="",1,0)</f>
        <v>0</v>
      </c>
      <c r="K222" s="24" t="n">
        <f aca="false">IF(Clean!K222="",1,0)</f>
        <v>0</v>
      </c>
      <c r="L222" s="24" t="n">
        <f aca="false">IF(Clean!L222="",1,0)</f>
        <v>0</v>
      </c>
      <c r="M222" s="24" t="n">
        <f aca="false">IF(Clean!M222="",1,0)</f>
        <v>0</v>
      </c>
      <c r="N222" s="24" t="n">
        <f aca="false">IF(Clean!N222="",1,0)</f>
        <v>0</v>
      </c>
      <c r="O222" s="24" t="n">
        <f aca="false">IF(Clean!O222="",1,0)</f>
        <v>0</v>
      </c>
      <c r="P222" s="24" t="n">
        <f aca="false">IF(Clean!P222="",1,0)</f>
        <v>0</v>
      </c>
      <c r="Q222" s="24" t="n">
        <f aca="false">IF(Clean!Q222="",1,0)</f>
        <v>0</v>
      </c>
      <c r="R222" s="24" t="n">
        <f aca="false">IF(Clean!R222="",1,0)</f>
        <v>0</v>
      </c>
      <c r="S222" s="24" t="n">
        <f aca="false">IF(Clean!S222="",1,0)</f>
        <v>0</v>
      </c>
      <c r="T222" s="24" t="n">
        <f aca="false">IF(Clean!T222="",1,0)</f>
        <v>0</v>
      </c>
      <c r="U222" s="24" t="n">
        <f aca="false">IF(Clean!U222="",1,0)</f>
        <v>0</v>
      </c>
      <c r="V222" s="24" t="n">
        <f aca="false">IF(Clean!V222="",1,0)</f>
        <v>0</v>
      </c>
      <c r="W222" s="25" t="n">
        <f aca="false">SUM(B222:V222)</f>
        <v>0</v>
      </c>
      <c r="X222" s="2" t="str">
        <f aca="false">IF(W222=0,"Complete","Incomplete")</f>
        <v>Complete</v>
      </c>
      <c r="Y222" s="26" t="n">
        <f aca="false">W222/21</f>
        <v>0</v>
      </c>
      <c r="Z222" s="2" t="str">
        <f aca="false">IF(W222=21,"Ghost record",IF(W222&gt;=11,"Mostly empty",IF(W222=0,"Complete","Partial")))</f>
        <v>Complete</v>
      </c>
    </row>
    <row r="223" customFormat="false" ht="15" hidden="false" customHeight="false" outlineLevel="0" collapsed="false">
      <c r="A223" s="2" t="str">
        <f aca="false">Clean!A223</f>
        <v>CL00222</v>
      </c>
      <c r="B223" s="24" t="n">
        <f aca="false">IF(Clean!B223="",1,0)</f>
        <v>0</v>
      </c>
      <c r="C223" s="24" t="n">
        <f aca="false">IF(Clean!C223="",1,0)</f>
        <v>0</v>
      </c>
      <c r="D223" s="24" t="n">
        <f aca="false">IF(Clean!D223="",1,0)</f>
        <v>0</v>
      </c>
      <c r="E223" s="24" t="n">
        <f aca="false">IF(Clean!E223="",1,0)</f>
        <v>0</v>
      </c>
      <c r="F223" s="24" t="n">
        <f aca="false">IF(Clean!F223="",1,0)</f>
        <v>0</v>
      </c>
      <c r="G223" s="24" t="n">
        <f aca="false">IF(Clean!G223="",1,0)</f>
        <v>0</v>
      </c>
      <c r="H223" s="24" t="n">
        <f aca="false">IF(Clean!H223="",1,0)</f>
        <v>0</v>
      </c>
      <c r="I223" s="24" t="n">
        <f aca="false">IF(Clean!I223="",1,0)</f>
        <v>0</v>
      </c>
      <c r="J223" s="24" t="n">
        <f aca="false">IF(Clean!J223="",1,0)</f>
        <v>0</v>
      </c>
      <c r="K223" s="24" t="n">
        <f aca="false">IF(Clean!K223="",1,0)</f>
        <v>0</v>
      </c>
      <c r="L223" s="24" t="n">
        <f aca="false">IF(Clean!L223="",1,0)</f>
        <v>0</v>
      </c>
      <c r="M223" s="24" t="n">
        <f aca="false">IF(Clean!M223="",1,0)</f>
        <v>0</v>
      </c>
      <c r="N223" s="24" t="n">
        <f aca="false">IF(Clean!N223="",1,0)</f>
        <v>0</v>
      </c>
      <c r="O223" s="24" t="n">
        <f aca="false">IF(Clean!O223="",1,0)</f>
        <v>0</v>
      </c>
      <c r="P223" s="24" t="n">
        <f aca="false">IF(Clean!P223="",1,0)</f>
        <v>0</v>
      </c>
      <c r="Q223" s="24" t="n">
        <f aca="false">IF(Clean!Q223="",1,0)</f>
        <v>0</v>
      </c>
      <c r="R223" s="24" t="n">
        <f aca="false">IF(Clean!R223="",1,0)</f>
        <v>0</v>
      </c>
      <c r="S223" s="24" t="n">
        <f aca="false">IF(Clean!S223="",1,0)</f>
        <v>1</v>
      </c>
      <c r="T223" s="24" t="n">
        <f aca="false">IF(Clean!T223="",1,0)</f>
        <v>1</v>
      </c>
      <c r="U223" s="24" t="n">
        <f aca="false">IF(Clean!U223="",1,0)</f>
        <v>0</v>
      </c>
      <c r="V223" s="24" t="n">
        <f aca="false">IF(Clean!V223="",1,0)</f>
        <v>0</v>
      </c>
      <c r="W223" s="25" t="n">
        <f aca="false">SUM(B223:V223)</f>
        <v>2</v>
      </c>
      <c r="X223" s="2" t="str">
        <f aca="false">IF(W223=0,"Complete","Incomplete")</f>
        <v>Incomplete</v>
      </c>
      <c r="Y223" s="26" t="n">
        <f aca="false">W223/21</f>
        <v>0.0952380952380952</v>
      </c>
      <c r="Z223" s="2" t="str">
        <f aca="false">IF(W223=21,"Ghost record",IF(W223&gt;=11,"Mostly empty",IF(W223=0,"Complete","Partial")))</f>
        <v>Partial</v>
      </c>
    </row>
    <row r="224" customFormat="false" ht="15" hidden="false" customHeight="false" outlineLevel="0" collapsed="false">
      <c r="A224" s="2" t="str">
        <f aca="false">Clean!A224</f>
        <v>CL00223</v>
      </c>
      <c r="B224" s="24" t="n">
        <f aca="false">IF(Clean!B224="",1,0)</f>
        <v>0</v>
      </c>
      <c r="C224" s="24" t="n">
        <f aca="false">IF(Clean!C224="",1,0)</f>
        <v>0</v>
      </c>
      <c r="D224" s="24" t="n">
        <f aca="false">IF(Clean!D224="",1,0)</f>
        <v>0</v>
      </c>
      <c r="E224" s="24" t="n">
        <f aca="false">IF(Clean!E224="",1,0)</f>
        <v>0</v>
      </c>
      <c r="F224" s="24" t="n">
        <f aca="false">IF(Clean!F224="",1,0)</f>
        <v>0</v>
      </c>
      <c r="G224" s="24" t="n">
        <f aca="false">IF(Clean!G224="",1,0)</f>
        <v>0</v>
      </c>
      <c r="H224" s="24" t="n">
        <f aca="false">IF(Clean!H224="",1,0)</f>
        <v>0</v>
      </c>
      <c r="I224" s="24" t="n">
        <f aca="false">IF(Clean!I224="",1,0)</f>
        <v>1</v>
      </c>
      <c r="J224" s="24" t="n">
        <f aca="false">IF(Clean!J224="",1,0)</f>
        <v>1</v>
      </c>
      <c r="K224" s="24" t="n">
        <f aca="false">IF(Clean!K224="",1,0)</f>
        <v>0</v>
      </c>
      <c r="L224" s="24" t="n">
        <f aca="false">IF(Clean!L224="",1,0)</f>
        <v>0</v>
      </c>
      <c r="M224" s="24" t="n">
        <f aca="false">IF(Clean!M224="",1,0)</f>
        <v>0</v>
      </c>
      <c r="N224" s="24" t="n">
        <f aca="false">IF(Clean!N224="",1,0)</f>
        <v>0</v>
      </c>
      <c r="O224" s="24" t="n">
        <f aca="false">IF(Clean!O224="",1,0)</f>
        <v>0</v>
      </c>
      <c r="P224" s="24" t="n">
        <f aca="false">IF(Clean!P224="",1,0)</f>
        <v>0</v>
      </c>
      <c r="Q224" s="24" t="n">
        <f aca="false">IF(Clean!Q224="",1,0)</f>
        <v>0</v>
      </c>
      <c r="R224" s="24" t="n">
        <f aca="false">IF(Clean!R224="",1,0)</f>
        <v>0</v>
      </c>
      <c r="S224" s="24" t="n">
        <f aca="false">IF(Clean!S224="",1,0)</f>
        <v>0</v>
      </c>
      <c r="T224" s="24" t="n">
        <f aca="false">IF(Clean!T224="",1,0)</f>
        <v>0</v>
      </c>
      <c r="U224" s="24" t="n">
        <f aca="false">IF(Clean!U224="",1,0)</f>
        <v>0</v>
      </c>
      <c r="V224" s="24" t="n">
        <f aca="false">IF(Clean!V224="",1,0)</f>
        <v>0</v>
      </c>
      <c r="W224" s="25" t="n">
        <f aca="false">SUM(B224:V224)</f>
        <v>2</v>
      </c>
      <c r="X224" s="2" t="str">
        <f aca="false">IF(W224=0,"Complete","Incomplete")</f>
        <v>Incomplete</v>
      </c>
      <c r="Y224" s="26" t="n">
        <f aca="false">W224/21</f>
        <v>0.0952380952380952</v>
      </c>
      <c r="Z224" s="2" t="str">
        <f aca="false">IF(W224=21,"Ghost record",IF(W224&gt;=11,"Mostly empty",IF(W224=0,"Complete","Partial")))</f>
        <v>Partial</v>
      </c>
    </row>
    <row r="225" customFormat="false" ht="15" hidden="false" customHeight="false" outlineLevel="0" collapsed="false">
      <c r="A225" s="2" t="str">
        <f aca="false">Clean!A225</f>
        <v>CL00224</v>
      </c>
      <c r="B225" s="24" t="n">
        <f aca="false">IF(Clean!B225="",1,0)</f>
        <v>0</v>
      </c>
      <c r="C225" s="24" t="n">
        <f aca="false">IF(Clean!C225="",1,0)</f>
        <v>1</v>
      </c>
      <c r="D225" s="24" t="n">
        <f aca="false">IF(Clean!D225="",1,0)</f>
        <v>0</v>
      </c>
      <c r="E225" s="24" t="n">
        <f aca="false">IF(Clean!E225="",1,0)</f>
        <v>0</v>
      </c>
      <c r="F225" s="24" t="n">
        <f aca="false">IF(Clean!F225="",1,0)</f>
        <v>0</v>
      </c>
      <c r="G225" s="24" t="n">
        <f aca="false">IF(Clean!G225="",1,0)</f>
        <v>0</v>
      </c>
      <c r="H225" s="24" t="n">
        <f aca="false">IF(Clean!H225="",1,0)</f>
        <v>0</v>
      </c>
      <c r="I225" s="24" t="n">
        <f aca="false">IF(Clean!I225="",1,0)</f>
        <v>0</v>
      </c>
      <c r="J225" s="24" t="n">
        <f aca="false">IF(Clean!J225="",1,0)</f>
        <v>0</v>
      </c>
      <c r="K225" s="24" t="n">
        <f aca="false">IF(Clean!K225="",1,0)</f>
        <v>1</v>
      </c>
      <c r="L225" s="24" t="n">
        <f aca="false">IF(Clean!L225="",1,0)</f>
        <v>0</v>
      </c>
      <c r="M225" s="24" t="n">
        <f aca="false">IF(Clean!M225="",1,0)</f>
        <v>1</v>
      </c>
      <c r="N225" s="24" t="n">
        <f aca="false">IF(Clean!N225="",1,0)</f>
        <v>0</v>
      </c>
      <c r="O225" s="24" t="n">
        <f aca="false">IF(Clean!O225="",1,0)</f>
        <v>0</v>
      </c>
      <c r="P225" s="24" t="n">
        <f aca="false">IF(Clean!P225="",1,0)</f>
        <v>0</v>
      </c>
      <c r="Q225" s="24" t="n">
        <f aca="false">IF(Clean!Q225="",1,0)</f>
        <v>0</v>
      </c>
      <c r="R225" s="24" t="n">
        <f aca="false">IF(Clean!R225="",1,0)</f>
        <v>0</v>
      </c>
      <c r="S225" s="24" t="n">
        <f aca="false">IF(Clean!S225="",1,0)</f>
        <v>0</v>
      </c>
      <c r="T225" s="24" t="n">
        <f aca="false">IF(Clean!T225="",1,0)</f>
        <v>0</v>
      </c>
      <c r="U225" s="24" t="n">
        <f aca="false">IF(Clean!U225="",1,0)</f>
        <v>0</v>
      </c>
      <c r="V225" s="24" t="n">
        <f aca="false">IF(Clean!V225="",1,0)</f>
        <v>0</v>
      </c>
      <c r="W225" s="25" t="n">
        <f aca="false">SUM(B225:V225)</f>
        <v>3</v>
      </c>
      <c r="X225" s="2" t="str">
        <f aca="false">IF(W225=0,"Complete","Incomplete")</f>
        <v>Incomplete</v>
      </c>
      <c r="Y225" s="26" t="n">
        <f aca="false">W225/21</f>
        <v>0.142857142857143</v>
      </c>
      <c r="Z225" s="2" t="str">
        <f aca="false">IF(W225=21,"Ghost record",IF(W225&gt;=11,"Mostly empty",IF(W225=0,"Complete","Partial")))</f>
        <v>Partial</v>
      </c>
    </row>
    <row r="226" customFormat="false" ht="15" hidden="false" customHeight="false" outlineLevel="0" collapsed="false">
      <c r="A226" s="2" t="str">
        <f aca="false">Clean!A226</f>
        <v>CL00225</v>
      </c>
      <c r="B226" s="24" t="n">
        <f aca="false">IF(Clean!B226="",1,0)</f>
        <v>0</v>
      </c>
      <c r="C226" s="24" t="n">
        <f aca="false">IF(Clean!C226="",1,0)</f>
        <v>0</v>
      </c>
      <c r="D226" s="24" t="n">
        <f aca="false">IF(Clean!D226="",1,0)</f>
        <v>0</v>
      </c>
      <c r="E226" s="24" t="n">
        <f aca="false">IF(Clean!E226="",1,0)</f>
        <v>0</v>
      </c>
      <c r="F226" s="24" t="n">
        <f aca="false">IF(Clean!F226="",1,0)</f>
        <v>0</v>
      </c>
      <c r="G226" s="24" t="n">
        <f aca="false">IF(Clean!G226="",1,0)</f>
        <v>0</v>
      </c>
      <c r="H226" s="24" t="n">
        <f aca="false">IF(Clean!H226="",1,0)</f>
        <v>0</v>
      </c>
      <c r="I226" s="24" t="n">
        <f aca="false">IF(Clean!I226="",1,0)</f>
        <v>0</v>
      </c>
      <c r="J226" s="24" t="n">
        <f aca="false">IF(Clean!J226="",1,0)</f>
        <v>0</v>
      </c>
      <c r="K226" s="24" t="n">
        <f aca="false">IF(Clean!K226="",1,0)</f>
        <v>0</v>
      </c>
      <c r="L226" s="24" t="n">
        <f aca="false">IF(Clean!L226="",1,0)</f>
        <v>0</v>
      </c>
      <c r="M226" s="24" t="n">
        <f aca="false">IF(Clean!M226="",1,0)</f>
        <v>0</v>
      </c>
      <c r="N226" s="24" t="n">
        <f aca="false">IF(Clean!N226="",1,0)</f>
        <v>0</v>
      </c>
      <c r="O226" s="24" t="n">
        <f aca="false">IF(Clean!O226="",1,0)</f>
        <v>0</v>
      </c>
      <c r="P226" s="24" t="n">
        <f aca="false">IF(Clean!P226="",1,0)</f>
        <v>0</v>
      </c>
      <c r="Q226" s="24" t="n">
        <f aca="false">IF(Clean!Q226="",1,0)</f>
        <v>0</v>
      </c>
      <c r="R226" s="24" t="n">
        <f aca="false">IF(Clean!R226="",1,0)</f>
        <v>0</v>
      </c>
      <c r="S226" s="24" t="n">
        <f aca="false">IF(Clean!S226="",1,0)</f>
        <v>0</v>
      </c>
      <c r="T226" s="24" t="n">
        <f aca="false">IF(Clean!T226="",1,0)</f>
        <v>0</v>
      </c>
      <c r="U226" s="24" t="n">
        <f aca="false">IF(Clean!U226="",1,0)</f>
        <v>0</v>
      </c>
      <c r="V226" s="24" t="n">
        <f aca="false">IF(Clean!V226="",1,0)</f>
        <v>0</v>
      </c>
      <c r="W226" s="25" t="n">
        <f aca="false">SUM(B226:V226)</f>
        <v>0</v>
      </c>
      <c r="X226" s="2" t="str">
        <f aca="false">IF(W226=0,"Complete","Incomplete")</f>
        <v>Complete</v>
      </c>
      <c r="Y226" s="26" t="n">
        <f aca="false">W226/21</f>
        <v>0</v>
      </c>
      <c r="Z226" s="2" t="str">
        <f aca="false">IF(W226=21,"Ghost record",IF(W226&gt;=11,"Mostly empty",IF(W226=0,"Complete","Partial")))</f>
        <v>Complete</v>
      </c>
    </row>
    <row r="227" customFormat="false" ht="15" hidden="false" customHeight="false" outlineLevel="0" collapsed="false">
      <c r="A227" s="2" t="str">
        <f aca="false">Clean!A227</f>
        <v>CL00226</v>
      </c>
      <c r="B227" s="24" t="n">
        <f aca="false">IF(Clean!B227="",1,0)</f>
        <v>0</v>
      </c>
      <c r="C227" s="24" t="n">
        <f aca="false">IF(Clean!C227="",1,0)</f>
        <v>0</v>
      </c>
      <c r="D227" s="24" t="n">
        <f aca="false">IF(Clean!D227="",1,0)</f>
        <v>0</v>
      </c>
      <c r="E227" s="24" t="n">
        <f aca="false">IF(Clean!E227="",1,0)</f>
        <v>0</v>
      </c>
      <c r="F227" s="24" t="n">
        <f aca="false">IF(Clean!F227="",1,0)</f>
        <v>0</v>
      </c>
      <c r="G227" s="24" t="n">
        <f aca="false">IF(Clean!G227="",1,0)</f>
        <v>1</v>
      </c>
      <c r="H227" s="24" t="n">
        <f aca="false">IF(Clean!H227="",1,0)</f>
        <v>0</v>
      </c>
      <c r="I227" s="24" t="n">
        <f aca="false">IF(Clean!I227="",1,0)</f>
        <v>0</v>
      </c>
      <c r="J227" s="24" t="n">
        <f aca="false">IF(Clean!J227="",1,0)</f>
        <v>0</v>
      </c>
      <c r="K227" s="24" t="n">
        <f aca="false">IF(Clean!K227="",1,0)</f>
        <v>0</v>
      </c>
      <c r="L227" s="24" t="n">
        <f aca="false">IF(Clean!L227="",1,0)</f>
        <v>0</v>
      </c>
      <c r="M227" s="24" t="n">
        <f aca="false">IF(Clean!M227="",1,0)</f>
        <v>1</v>
      </c>
      <c r="N227" s="24" t="n">
        <f aca="false">IF(Clean!N227="",1,0)</f>
        <v>0</v>
      </c>
      <c r="O227" s="24" t="n">
        <f aca="false">IF(Clean!O227="",1,0)</f>
        <v>0</v>
      </c>
      <c r="P227" s="24" t="n">
        <f aca="false">IF(Clean!P227="",1,0)</f>
        <v>0</v>
      </c>
      <c r="Q227" s="24" t="n">
        <f aca="false">IF(Clean!Q227="",1,0)</f>
        <v>0</v>
      </c>
      <c r="R227" s="24" t="n">
        <f aca="false">IF(Clean!R227="",1,0)</f>
        <v>0</v>
      </c>
      <c r="S227" s="24" t="n">
        <f aca="false">IF(Clean!S227="",1,0)</f>
        <v>0</v>
      </c>
      <c r="T227" s="24" t="n">
        <f aca="false">IF(Clean!T227="",1,0)</f>
        <v>0</v>
      </c>
      <c r="U227" s="24" t="n">
        <f aca="false">IF(Clean!U227="",1,0)</f>
        <v>0</v>
      </c>
      <c r="V227" s="24" t="n">
        <f aca="false">IF(Clean!V227="",1,0)</f>
        <v>0</v>
      </c>
      <c r="W227" s="25" t="n">
        <f aca="false">SUM(B227:V227)</f>
        <v>2</v>
      </c>
      <c r="X227" s="2" t="str">
        <f aca="false">IF(W227=0,"Complete","Incomplete")</f>
        <v>Incomplete</v>
      </c>
      <c r="Y227" s="26" t="n">
        <f aca="false">W227/21</f>
        <v>0.0952380952380952</v>
      </c>
      <c r="Z227" s="2" t="str">
        <f aca="false">IF(W227=21,"Ghost record",IF(W227&gt;=11,"Mostly empty",IF(W227=0,"Complete","Partial")))</f>
        <v>Partial</v>
      </c>
    </row>
    <row r="228" customFormat="false" ht="15" hidden="false" customHeight="false" outlineLevel="0" collapsed="false">
      <c r="A228" s="2" t="str">
        <f aca="false">Clean!A228</f>
        <v>CL00227</v>
      </c>
      <c r="B228" s="24" t="n">
        <f aca="false">IF(Clean!B228="",1,0)</f>
        <v>0</v>
      </c>
      <c r="C228" s="24" t="n">
        <f aca="false">IF(Clean!C228="",1,0)</f>
        <v>0</v>
      </c>
      <c r="D228" s="24" t="n">
        <f aca="false">IF(Clean!D228="",1,0)</f>
        <v>1</v>
      </c>
      <c r="E228" s="24" t="n">
        <f aca="false">IF(Clean!E228="",1,0)</f>
        <v>0</v>
      </c>
      <c r="F228" s="24" t="n">
        <f aca="false">IF(Clean!F228="",1,0)</f>
        <v>0</v>
      </c>
      <c r="G228" s="24" t="n">
        <f aca="false">IF(Clean!G228="",1,0)</f>
        <v>0</v>
      </c>
      <c r="H228" s="24" t="n">
        <f aca="false">IF(Clean!H228="",1,0)</f>
        <v>0</v>
      </c>
      <c r="I228" s="24" t="n">
        <f aca="false">IF(Clean!I228="",1,0)</f>
        <v>0</v>
      </c>
      <c r="J228" s="24" t="n">
        <f aca="false">IF(Clean!J228="",1,0)</f>
        <v>0</v>
      </c>
      <c r="K228" s="24" t="n">
        <f aca="false">IF(Clean!K228="",1,0)</f>
        <v>0</v>
      </c>
      <c r="L228" s="24" t="n">
        <f aca="false">IF(Clean!L228="",1,0)</f>
        <v>0</v>
      </c>
      <c r="M228" s="24" t="n">
        <f aca="false">IF(Clean!M228="",1,0)</f>
        <v>1</v>
      </c>
      <c r="N228" s="24" t="n">
        <f aca="false">IF(Clean!N228="",1,0)</f>
        <v>0</v>
      </c>
      <c r="O228" s="24" t="n">
        <f aca="false">IF(Clean!O228="",1,0)</f>
        <v>0</v>
      </c>
      <c r="P228" s="24" t="n">
        <f aca="false">IF(Clean!P228="",1,0)</f>
        <v>0</v>
      </c>
      <c r="Q228" s="24" t="n">
        <f aca="false">IF(Clean!Q228="",1,0)</f>
        <v>0</v>
      </c>
      <c r="R228" s="24" t="n">
        <f aca="false">IF(Clean!R228="",1,0)</f>
        <v>0</v>
      </c>
      <c r="S228" s="24" t="n">
        <f aca="false">IF(Clean!S228="",1,0)</f>
        <v>0</v>
      </c>
      <c r="T228" s="24" t="n">
        <f aca="false">IF(Clean!T228="",1,0)</f>
        <v>0</v>
      </c>
      <c r="U228" s="24" t="n">
        <f aca="false">IF(Clean!U228="",1,0)</f>
        <v>0</v>
      </c>
      <c r="V228" s="24" t="n">
        <f aca="false">IF(Clean!V228="",1,0)</f>
        <v>1</v>
      </c>
      <c r="W228" s="25" t="n">
        <f aca="false">SUM(B228:V228)</f>
        <v>3</v>
      </c>
      <c r="X228" s="2" t="str">
        <f aca="false">IF(W228=0,"Complete","Incomplete")</f>
        <v>Incomplete</v>
      </c>
      <c r="Y228" s="26" t="n">
        <f aca="false">W228/21</f>
        <v>0.142857142857143</v>
      </c>
      <c r="Z228" s="2" t="str">
        <f aca="false">IF(W228=21,"Ghost record",IF(W228&gt;=11,"Mostly empty",IF(W228=0,"Complete","Partial")))</f>
        <v>Partial</v>
      </c>
    </row>
    <row r="229" customFormat="false" ht="15" hidden="false" customHeight="false" outlineLevel="0" collapsed="false">
      <c r="A229" s="2" t="str">
        <f aca="false">Clean!A229</f>
        <v>CL00228</v>
      </c>
      <c r="B229" s="24" t="n">
        <f aca="false">IF(Clean!B229="",1,0)</f>
        <v>0</v>
      </c>
      <c r="C229" s="24" t="n">
        <f aca="false">IF(Clean!C229="",1,0)</f>
        <v>0</v>
      </c>
      <c r="D229" s="24" t="n">
        <f aca="false">IF(Clean!D229="",1,0)</f>
        <v>0</v>
      </c>
      <c r="E229" s="24" t="n">
        <f aca="false">IF(Clean!E229="",1,0)</f>
        <v>0</v>
      </c>
      <c r="F229" s="24" t="n">
        <f aca="false">IF(Clean!F229="",1,0)</f>
        <v>0</v>
      </c>
      <c r="G229" s="24" t="n">
        <f aca="false">IF(Clean!G229="",1,0)</f>
        <v>0</v>
      </c>
      <c r="H229" s="24" t="n">
        <f aca="false">IF(Clean!H229="",1,0)</f>
        <v>0</v>
      </c>
      <c r="I229" s="24" t="n">
        <f aca="false">IF(Clean!I229="",1,0)</f>
        <v>0</v>
      </c>
      <c r="J229" s="24" t="n">
        <f aca="false">IF(Clean!J229="",1,0)</f>
        <v>0</v>
      </c>
      <c r="K229" s="24" t="n">
        <f aca="false">IF(Clean!K229="",1,0)</f>
        <v>0</v>
      </c>
      <c r="L229" s="24" t="n">
        <f aca="false">IF(Clean!L229="",1,0)</f>
        <v>0</v>
      </c>
      <c r="M229" s="24" t="n">
        <f aca="false">IF(Clean!M229="",1,0)</f>
        <v>0</v>
      </c>
      <c r="N229" s="24" t="n">
        <f aca="false">IF(Clean!N229="",1,0)</f>
        <v>0</v>
      </c>
      <c r="O229" s="24" t="n">
        <f aca="false">IF(Clean!O229="",1,0)</f>
        <v>0</v>
      </c>
      <c r="P229" s="24" t="n">
        <f aca="false">IF(Clean!P229="",1,0)</f>
        <v>0</v>
      </c>
      <c r="Q229" s="24" t="n">
        <f aca="false">IF(Clean!Q229="",1,0)</f>
        <v>0</v>
      </c>
      <c r="R229" s="24" t="n">
        <f aca="false">IF(Clean!R229="",1,0)</f>
        <v>0</v>
      </c>
      <c r="S229" s="24" t="n">
        <f aca="false">IF(Clean!S229="",1,0)</f>
        <v>0</v>
      </c>
      <c r="T229" s="24" t="n">
        <f aca="false">IF(Clean!T229="",1,0)</f>
        <v>0</v>
      </c>
      <c r="U229" s="24" t="n">
        <f aca="false">IF(Clean!U229="",1,0)</f>
        <v>0</v>
      </c>
      <c r="V229" s="24" t="n">
        <f aca="false">IF(Clean!V229="",1,0)</f>
        <v>0</v>
      </c>
      <c r="W229" s="25" t="n">
        <f aca="false">SUM(B229:V229)</f>
        <v>0</v>
      </c>
      <c r="X229" s="2" t="str">
        <f aca="false">IF(W229=0,"Complete","Incomplete")</f>
        <v>Complete</v>
      </c>
      <c r="Y229" s="26" t="n">
        <f aca="false">W229/21</f>
        <v>0</v>
      </c>
      <c r="Z229" s="2" t="str">
        <f aca="false">IF(W229=21,"Ghost record",IF(W229&gt;=11,"Mostly empty",IF(W229=0,"Complete","Partial")))</f>
        <v>Complete</v>
      </c>
    </row>
    <row r="230" customFormat="false" ht="15" hidden="false" customHeight="false" outlineLevel="0" collapsed="false">
      <c r="A230" s="2" t="str">
        <f aca="false">Clean!A230</f>
        <v>CL00229</v>
      </c>
      <c r="B230" s="24" t="n">
        <f aca="false">IF(Clean!B230="",1,0)</f>
        <v>1</v>
      </c>
      <c r="C230" s="24" t="n">
        <f aca="false">IF(Clean!C230="",1,0)</f>
        <v>0</v>
      </c>
      <c r="D230" s="24" t="n">
        <f aca="false">IF(Clean!D230="",1,0)</f>
        <v>0</v>
      </c>
      <c r="E230" s="24" t="n">
        <f aca="false">IF(Clean!E230="",1,0)</f>
        <v>0</v>
      </c>
      <c r="F230" s="24" t="n">
        <f aca="false">IF(Clean!F230="",1,0)</f>
        <v>0</v>
      </c>
      <c r="G230" s="24" t="n">
        <f aca="false">IF(Clean!G230="",1,0)</f>
        <v>1</v>
      </c>
      <c r="H230" s="24" t="n">
        <f aca="false">IF(Clean!H230="",1,0)</f>
        <v>0</v>
      </c>
      <c r="I230" s="24" t="n">
        <f aca="false">IF(Clean!I230="",1,0)</f>
        <v>0</v>
      </c>
      <c r="J230" s="24" t="n">
        <f aca="false">IF(Clean!J230="",1,0)</f>
        <v>0</v>
      </c>
      <c r="K230" s="24" t="n">
        <f aca="false">IF(Clean!K230="",1,0)</f>
        <v>0</v>
      </c>
      <c r="L230" s="24" t="n">
        <f aca="false">IF(Clean!L230="",1,0)</f>
        <v>0</v>
      </c>
      <c r="M230" s="24" t="n">
        <f aca="false">IF(Clean!M230="",1,0)</f>
        <v>0</v>
      </c>
      <c r="N230" s="24" t="n">
        <f aca="false">IF(Clean!N230="",1,0)</f>
        <v>0</v>
      </c>
      <c r="O230" s="24" t="n">
        <f aca="false">IF(Clean!O230="",1,0)</f>
        <v>0</v>
      </c>
      <c r="P230" s="24" t="n">
        <f aca="false">IF(Clean!P230="",1,0)</f>
        <v>0</v>
      </c>
      <c r="Q230" s="24" t="n">
        <f aca="false">IF(Clean!Q230="",1,0)</f>
        <v>0</v>
      </c>
      <c r="R230" s="24" t="n">
        <f aca="false">IF(Clean!R230="",1,0)</f>
        <v>0</v>
      </c>
      <c r="S230" s="24" t="n">
        <f aca="false">IF(Clean!S230="",1,0)</f>
        <v>0</v>
      </c>
      <c r="T230" s="24" t="n">
        <f aca="false">IF(Clean!T230="",1,0)</f>
        <v>0</v>
      </c>
      <c r="U230" s="24" t="n">
        <f aca="false">IF(Clean!U230="",1,0)</f>
        <v>0</v>
      </c>
      <c r="V230" s="24" t="n">
        <f aca="false">IF(Clean!V230="",1,0)</f>
        <v>0</v>
      </c>
      <c r="W230" s="25" t="n">
        <f aca="false">SUM(B230:V230)</f>
        <v>2</v>
      </c>
      <c r="X230" s="2" t="str">
        <f aca="false">IF(W230=0,"Complete","Incomplete")</f>
        <v>Incomplete</v>
      </c>
      <c r="Y230" s="26" t="n">
        <f aca="false">W230/21</f>
        <v>0.0952380952380952</v>
      </c>
      <c r="Z230" s="2" t="str">
        <f aca="false">IF(W230=21,"Ghost record",IF(W230&gt;=11,"Mostly empty",IF(W230=0,"Complete","Partial")))</f>
        <v>Partial</v>
      </c>
    </row>
    <row r="231" customFormat="false" ht="15" hidden="false" customHeight="false" outlineLevel="0" collapsed="false">
      <c r="A231" s="2" t="str">
        <f aca="false">Clean!A231</f>
        <v>CL00230</v>
      </c>
      <c r="B231" s="24" t="n">
        <f aca="false">IF(Clean!B231="",1,0)</f>
        <v>0</v>
      </c>
      <c r="C231" s="24" t="n">
        <f aca="false">IF(Clean!C231="",1,0)</f>
        <v>0</v>
      </c>
      <c r="D231" s="24" t="n">
        <f aca="false">IF(Clean!D231="",1,0)</f>
        <v>0</v>
      </c>
      <c r="E231" s="24" t="n">
        <f aca="false">IF(Clean!E231="",1,0)</f>
        <v>0</v>
      </c>
      <c r="F231" s="24" t="n">
        <f aca="false">IF(Clean!F231="",1,0)</f>
        <v>0</v>
      </c>
      <c r="G231" s="24" t="n">
        <f aca="false">IF(Clean!G231="",1,0)</f>
        <v>0</v>
      </c>
      <c r="H231" s="24" t="n">
        <f aca="false">IF(Clean!H231="",1,0)</f>
        <v>0</v>
      </c>
      <c r="I231" s="24" t="n">
        <f aca="false">IF(Clean!I231="",1,0)</f>
        <v>0</v>
      </c>
      <c r="J231" s="24" t="n">
        <f aca="false">IF(Clean!J231="",1,0)</f>
        <v>0</v>
      </c>
      <c r="K231" s="24" t="n">
        <f aca="false">IF(Clean!K231="",1,0)</f>
        <v>0</v>
      </c>
      <c r="L231" s="24" t="n">
        <f aca="false">IF(Clean!L231="",1,0)</f>
        <v>0</v>
      </c>
      <c r="M231" s="24" t="n">
        <f aca="false">IF(Clean!M231="",1,0)</f>
        <v>0</v>
      </c>
      <c r="N231" s="24" t="n">
        <f aca="false">IF(Clean!N231="",1,0)</f>
        <v>0</v>
      </c>
      <c r="O231" s="24" t="n">
        <f aca="false">IF(Clean!O231="",1,0)</f>
        <v>0</v>
      </c>
      <c r="P231" s="24" t="n">
        <f aca="false">IF(Clean!P231="",1,0)</f>
        <v>0</v>
      </c>
      <c r="Q231" s="24" t="n">
        <f aca="false">IF(Clean!Q231="",1,0)</f>
        <v>0</v>
      </c>
      <c r="R231" s="24" t="n">
        <f aca="false">IF(Clean!R231="",1,0)</f>
        <v>0</v>
      </c>
      <c r="S231" s="24" t="n">
        <f aca="false">IF(Clean!S231="",1,0)</f>
        <v>0</v>
      </c>
      <c r="T231" s="24" t="n">
        <f aca="false">IF(Clean!T231="",1,0)</f>
        <v>0</v>
      </c>
      <c r="U231" s="24" t="n">
        <f aca="false">IF(Clean!U231="",1,0)</f>
        <v>0</v>
      </c>
      <c r="V231" s="24" t="n">
        <f aca="false">IF(Clean!V231="",1,0)</f>
        <v>0</v>
      </c>
      <c r="W231" s="25" t="n">
        <f aca="false">SUM(B231:V231)</f>
        <v>0</v>
      </c>
      <c r="X231" s="2" t="str">
        <f aca="false">IF(W231=0,"Complete","Incomplete")</f>
        <v>Complete</v>
      </c>
      <c r="Y231" s="26" t="n">
        <f aca="false">W231/21</f>
        <v>0</v>
      </c>
      <c r="Z231" s="2" t="str">
        <f aca="false">IF(W231=21,"Ghost record",IF(W231&gt;=11,"Mostly empty",IF(W231=0,"Complete","Partial")))</f>
        <v>Complete</v>
      </c>
    </row>
    <row r="232" customFormat="false" ht="15" hidden="false" customHeight="false" outlineLevel="0" collapsed="false">
      <c r="A232" s="2" t="str">
        <f aca="false">Clean!A232</f>
        <v>CL00231</v>
      </c>
      <c r="B232" s="24" t="n">
        <f aca="false">IF(Clean!B232="",1,0)</f>
        <v>0</v>
      </c>
      <c r="C232" s="24" t="n">
        <f aca="false">IF(Clean!C232="",1,0)</f>
        <v>0</v>
      </c>
      <c r="D232" s="24" t="n">
        <f aca="false">IF(Clean!D232="",1,0)</f>
        <v>1</v>
      </c>
      <c r="E232" s="24" t="n">
        <f aca="false">IF(Clean!E232="",1,0)</f>
        <v>1</v>
      </c>
      <c r="F232" s="24" t="n">
        <f aca="false">IF(Clean!F232="",1,0)</f>
        <v>0</v>
      </c>
      <c r="G232" s="24" t="n">
        <f aca="false">IF(Clean!G232="",1,0)</f>
        <v>0</v>
      </c>
      <c r="H232" s="24" t="n">
        <f aca="false">IF(Clean!H232="",1,0)</f>
        <v>0</v>
      </c>
      <c r="I232" s="24" t="n">
        <f aca="false">IF(Clean!I232="",1,0)</f>
        <v>0</v>
      </c>
      <c r="J232" s="24" t="n">
        <f aca="false">IF(Clean!J232="",1,0)</f>
        <v>0</v>
      </c>
      <c r="K232" s="24" t="n">
        <f aca="false">IF(Clean!K232="",1,0)</f>
        <v>0</v>
      </c>
      <c r="L232" s="24" t="n">
        <f aca="false">IF(Clean!L232="",1,0)</f>
        <v>0</v>
      </c>
      <c r="M232" s="24" t="n">
        <f aca="false">IF(Clean!M232="",1,0)</f>
        <v>0</v>
      </c>
      <c r="N232" s="24" t="n">
        <f aca="false">IF(Clean!N232="",1,0)</f>
        <v>0</v>
      </c>
      <c r="O232" s="24" t="n">
        <f aca="false">IF(Clean!O232="",1,0)</f>
        <v>0</v>
      </c>
      <c r="P232" s="24" t="n">
        <f aca="false">IF(Clean!P232="",1,0)</f>
        <v>0</v>
      </c>
      <c r="Q232" s="24" t="n">
        <f aca="false">IF(Clean!Q232="",1,0)</f>
        <v>0</v>
      </c>
      <c r="R232" s="24" t="n">
        <f aca="false">IF(Clean!R232="",1,0)</f>
        <v>0</v>
      </c>
      <c r="S232" s="24" t="n">
        <f aca="false">IF(Clean!S232="",1,0)</f>
        <v>0</v>
      </c>
      <c r="T232" s="24" t="n">
        <f aca="false">IF(Clean!T232="",1,0)</f>
        <v>0</v>
      </c>
      <c r="U232" s="24" t="n">
        <f aca="false">IF(Clean!U232="",1,0)</f>
        <v>0</v>
      </c>
      <c r="V232" s="24" t="n">
        <f aca="false">IF(Clean!V232="",1,0)</f>
        <v>0</v>
      </c>
      <c r="W232" s="25" t="n">
        <f aca="false">SUM(B232:V232)</f>
        <v>2</v>
      </c>
      <c r="X232" s="2" t="str">
        <f aca="false">IF(W232=0,"Complete","Incomplete")</f>
        <v>Incomplete</v>
      </c>
      <c r="Y232" s="26" t="n">
        <f aca="false">W232/21</f>
        <v>0.0952380952380952</v>
      </c>
      <c r="Z232" s="2" t="str">
        <f aca="false">IF(W232=21,"Ghost record",IF(W232&gt;=11,"Mostly empty",IF(W232=0,"Complete","Partial")))</f>
        <v>Partial</v>
      </c>
    </row>
    <row r="233" customFormat="false" ht="15" hidden="false" customHeight="false" outlineLevel="0" collapsed="false">
      <c r="A233" s="2" t="str">
        <f aca="false">Clean!A233</f>
        <v>CL00232</v>
      </c>
      <c r="B233" s="24" t="n">
        <f aca="false">IF(Clean!B233="",1,0)</f>
        <v>0</v>
      </c>
      <c r="C233" s="24" t="n">
        <f aca="false">IF(Clean!C233="",1,0)</f>
        <v>0</v>
      </c>
      <c r="D233" s="24" t="n">
        <f aca="false">IF(Clean!D233="",1,0)</f>
        <v>0</v>
      </c>
      <c r="E233" s="24" t="n">
        <f aca="false">IF(Clean!E233="",1,0)</f>
        <v>0</v>
      </c>
      <c r="F233" s="24" t="n">
        <f aca="false">IF(Clean!F233="",1,0)</f>
        <v>0</v>
      </c>
      <c r="G233" s="24" t="n">
        <f aca="false">IF(Clean!G233="",1,0)</f>
        <v>0</v>
      </c>
      <c r="H233" s="24" t="n">
        <f aca="false">IF(Clean!H233="",1,0)</f>
        <v>0</v>
      </c>
      <c r="I233" s="24" t="n">
        <f aca="false">IF(Clean!I233="",1,0)</f>
        <v>0</v>
      </c>
      <c r="J233" s="24" t="n">
        <f aca="false">IF(Clean!J233="",1,0)</f>
        <v>0</v>
      </c>
      <c r="K233" s="24" t="n">
        <f aca="false">IF(Clean!K233="",1,0)</f>
        <v>0</v>
      </c>
      <c r="L233" s="24" t="n">
        <f aca="false">IF(Clean!L233="",1,0)</f>
        <v>0</v>
      </c>
      <c r="M233" s="24" t="n">
        <f aca="false">IF(Clean!M233="",1,0)</f>
        <v>0</v>
      </c>
      <c r="N233" s="24" t="n">
        <f aca="false">IF(Clean!N233="",1,0)</f>
        <v>0</v>
      </c>
      <c r="O233" s="24" t="n">
        <f aca="false">IF(Clean!O233="",1,0)</f>
        <v>0</v>
      </c>
      <c r="P233" s="24" t="n">
        <f aca="false">IF(Clean!P233="",1,0)</f>
        <v>0</v>
      </c>
      <c r="Q233" s="24" t="n">
        <f aca="false">IF(Clean!Q233="",1,0)</f>
        <v>1</v>
      </c>
      <c r="R233" s="24" t="n">
        <f aca="false">IF(Clean!R233="",1,0)</f>
        <v>1</v>
      </c>
      <c r="S233" s="24" t="n">
        <f aca="false">IF(Clean!S233="",1,0)</f>
        <v>0</v>
      </c>
      <c r="T233" s="24" t="n">
        <f aca="false">IF(Clean!T233="",1,0)</f>
        <v>0</v>
      </c>
      <c r="U233" s="24" t="n">
        <f aca="false">IF(Clean!U233="",1,0)</f>
        <v>0</v>
      </c>
      <c r="V233" s="24" t="n">
        <f aca="false">IF(Clean!V233="",1,0)</f>
        <v>0</v>
      </c>
      <c r="W233" s="25" t="n">
        <f aca="false">SUM(B233:V233)</f>
        <v>2</v>
      </c>
      <c r="X233" s="2" t="str">
        <f aca="false">IF(W233=0,"Complete","Incomplete")</f>
        <v>Incomplete</v>
      </c>
      <c r="Y233" s="26" t="n">
        <f aca="false">W233/21</f>
        <v>0.0952380952380952</v>
      </c>
      <c r="Z233" s="2" t="str">
        <f aca="false">IF(W233=21,"Ghost record",IF(W233&gt;=11,"Mostly empty",IF(W233=0,"Complete","Partial")))</f>
        <v>Partial</v>
      </c>
    </row>
    <row r="234" customFormat="false" ht="15" hidden="false" customHeight="false" outlineLevel="0" collapsed="false">
      <c r="A234" s="2" t="str">
        <f aca="false">Clean!A234</f>
        <v>CL00233</v>
      </c>
      <c r="B234" s="24" t="n">
        <f aca="false">IF(Clean!B234="",1,0)</f>
        <v>0</v>
      </c>
      <c r="C234" s="24" t="n">
        <f aca="false">IF(Clean!C234="",1,0)</f>
        <v>0</v>
      </c>
      <c r="D234" s="24" t="n">
        <f aca="false">IF(Clean!D234="",1,0)</f>
        <v>0</v>
      </c>
      <c r="E234" s="24" t="n">
        <f aca="false">IF(Clean!E234="",1,0)</f>
        <v>0</v>
      </c>
      <c r="F234" s="24" t="n">
        <f aca="false">IF(Clean!F234="",1,0)</f>
        <v>0</v>
      </c>
      <c r="G234" s="24" t="n">
        <f aca="false">IF(Clean!G234="",1,0)</f>
        <v>0</v>
      </c>
      <c r="H234" s="24" t="n">
        <f aca="false">IF(Clean!H234="",1,0)</f>
        <v>0</v>
      </c>
      <c r="I234" s="24" t="n">
        <f aca="false">IF(Clean!I234="",1,0)</f>
        <v>0</v>
      </c>
      <c r="J234" s="24" t="n">
        <f aca="false">IF(Clean!J234="",1,0)</f>
        <v>0</v>
      </c>
      <c r="K234" s="24" t="n">
        <f aca="false">IF(Clean!K234="",1,0)</f>
        <v>0</v>
      </c>
      <c r="L234" s="24" t="n">
        <f aca="false">IF(Clean!L234="",1,0)</f>
        <v>0</v>
      </c>
      <c r="M234" s="24" t="n">
        <f aca="false">IF(Clean!M234="",1,0)</f>
        <v>0</v>
      </c>
      <c r="N234" s="24" t="n">
        <f aca="false">IF(Clean!N234="",1,0)</f>
        <v>0</v>
      </c>
      <c r="O234" s="24" t="n">
        <f aca="false">IF(Clean!O234="",1,0)</f>
        <v>0</v>
      </c>
      <c r="P234" s="24" t="n">
        <f aca="false">IF(Clean!P234="",1,0)</f>
        <v>0</v>
      </c>
      <c r="Q234" s="24" t="n">
        <f aca="false">IF(Clean!Q234="",1,0)</f>
        <v>0</v>
      </c>
      <c r="R234" s="24" t="n">
        <f aca="false">IF(Clean!R234="",1,0)</f>
        <v>0</v>
      </c>
      <c r="S234" s="24" t="n">
        <f aca="false">IF(Clean!S234="",1,0)</f>
        <v>0</v>
      </c>
      <c r="T234" s="24" t="n">
        <f aca="false">IF(Clean!T234="",1,0)</f>
        <v>0</v>
      </c>
      <c r="U234" s="24" t="n">
        <f aca="false">IF(Clean!U234="",1,0)</f>
        <v>0</v>
      </c>
      <c r="V234" s="24" t="n">
        <f aca="false">IF(Clean!V234="",1,0)</f>
        <v>1</v>
      </c>
      <c r="W234" s="25" t="n">
        <f aca="false">SUM(B234:V234)</f>
        <v>1</v>
      </c>
      <c r="X234" s="2" t="str">
        <f aca="false">IF(W234=0,"Complete","Incomplete")</f>
        <v>Incomplete</v>
      </c>
      <c r="Y234" s="26" t="n">
        <f aca="false">W234/21</f>
        <v>0.0476190476190476</v>
      </c>
      <c r="Z234" s="2" t="str">
        <f aca="false">IF(W234=21,"Ghost record",IF(W234&gt;=11,"Mostly empty",IF(W234=0,"Complete","Partial")))</f>
        <v>Partial</v>
      </c>
    </row>
    <row r="235" customFormat="false" ht="15" hidden="false" customHeight="false" outlineLevel="0" collapsed="false">
      <c r="A235" s="2" t="str">
        <f aca="false">Clean!A235</f>
        <v>CL00234</v>
      </c>
      <c r="B235" s="24" t="n">
        <f aca="false">IF(Clean!B235="",1,0)</f>
        <v>0</v>
      </c>
      <c r="C235" s="24" t="n">
        <f aca="false">IF(Clean!C235="",1,0)</f>
        <v>0</v>
      </c>
      <c r="D235" s="24" t="n">
        <f aca="false">IF(Clean!D235="",1,0)</f>
        <v>0</v>
      </c>
      <c r="E235" s="24" t="n">
        <f aca="false">IF(Clean!E235="",1,0)</f>
        <v>0</v>
      </c>
      <c r="F235" s="24" t="n">
        <f aca="false">IF(Clean!F235="",1,0)</f>
        <v>0</v>
      </c>
      <c r="G235" s="24" t="n">
        <f aca="false">IF(Clean!G235="",1,0)</f>
        <v>1</v>
      </c>
      <c r="H235" s="24" t="n">
        <f aca="false">IF(Clean!H235="",1,0)</f>
        <v>0</v>
      </c>
      <c r="I235" s="24" t="n">
        <f aca="false">IF(Clean!I235="",1,0)</f>
        <v>0</v>
      </c>
      <c r="J235" s="24" t="n">
        <f aca="false">IF(Clean!J235="",1,0)</f>
        <v>0</v>
      </c>
      <c r="K235" s="24" t="n">
        <f aca="false">IF(Clean!K235="",1,0)</f>
        <v>1</v>
      </c>
      <c r="L235" s="24" t="n">
        <f aca="false">IF(Clean!L235="",1,0)</f>
        <v>0</v>
      </c>
      <c r="M235" s="24" t="n">
        <f aca="false">IF(Clean!M235="",1,0)</f>
        <v>0</v>
      </c>
      <c r="N235" s="24" t="n">
        <f aca="false">IF(Clean!N235="",1,0)</f>
        <v>0</v>
      </c>
      <c r="O235" s="24" t="n">
        <f aca="false">IF(Clean!O235="",1,0)</f>
        <v>0</v>
      </c>
      <c r="P235" s="24" t="n">
        <f aca="false">IF(Clean!P235="",1,0)</f>
        <v>0</v>
      </c>
      <c r="Q235" s="24" t="n">
        <f aca="false">IF(Clean!Q235="",1,0)</f>
        <v>0</v>
      </c>
      <c r="R235" s="24" t="n">
        <f aca="false">IF(Clean!R235="",1,0)</f>
        <v>0</v>
      </c>
      <c r="S235" s="24" t="n">
        <f aca="false">IF(Clean!S235="",1,0)</f>
        <v>0</v>
      </c>
      <c r="T235" s="24" t="n">
        <f aca="false">IF(Clean!T235="",1,0)</f>
        <v>0</v>
      </c>
      <c r="U235" s="24" t="n">
        <f aca="false">IF(Clean!U235="",1,0)</f>
        <v>0</v>
      </c>
      <c r="V235" s="24" t="n">
        <f aca="false">IF(Clean!V235="",1,0)</f>
        <v>0</v>
      </c>
      <c r="W235" s="25" t="n">
        <f aca="false">SUM(B235:V235)</f>
        <v>2</v>
      </c>
      <c r="X235" s="2" t="str">
        <f aca="false">IF(W235=0,"Complete","Incomplete")</f>
        <v>Incomplete</v>
      </c>
      <c r="Y235" s="26" t="n">
        <f aca="false">W235/21</f>
        <v>0.0952380952380952</v>
      </c>
      <c r="Z235" s="2" t="str">
        <f aca="false">IF(W235=21,"Ghost record",IF(W235&gt;=11,"Mostly empty",IF(W235=0,"Complete","Partial")))</f>
        <v>Partial</v>
      </c>
    </row>
    <row r="236" customFormat="false" ht="15" hidden="false" customHeight="false" outlineLevel="0" collapsed="false">
      <c r="A236" s="2" t="str">
        <f aca="false">Clean!A236</f>
        <v>CL00235</v>
      </c>
      <c r="B236" s="24" t="n">
        <f aca="false">IF(Clean!B236="",1,0)</f>
        <v>0</v>
      </c>
      <c r="C236" s="24" t="n">
        <f aca="false">IF(Clean!C236="",1,0)</f>
        <v>0</v>
      </c>
      <c r="D236" s="24" t="n">
        <f aca="false">IF(Clean!D236="",1,0)</f>
        <v>0</v>
      </c>
      <c r="E236" s="24" t="n">
        <f aca="false">IF(Clean!E236="",1,0)</f>
        <v>0</v>
      </c>
      <c r="F236" s="24" t="n">
        <f aca="false">IF(Clean!F236="",1,0)</f>
        <v>0</v>
      </c>
      <c r="G236" s="24" t="n">
        <f aca="false">IF(Clean!G236="",1,0)</f>
        <v>0</v>
      </c>
      <c r="H236" s="24" t="n">
        <f aca="false">IF(Clean!H236="",1,0)</f>
        <v>0</v>
      </c>
      <c r="I236" s="24" t="n">
        <f aca="false">IF(Clean!I236="",1,0)</f>
        <v>0</v>
      </c>
      <c r="J236" s="24" t="n">
        <f aca="false">IF(Clean!J236="",1,0)</f>
        <v>0</v>
      </c>
      <c r="K236" s="24" t="n">
        <f aca="false">IF(Clean!K236="",1,0)</f>
        <v>0</v>
      </c>
      <c r="L236" s="24" t="n">
        <f aca="false">IF(Clean!L236="",1,0)</f>
        <v>0</v>
      </c>
      <c r="M236" s="24" t="n">
        <f aca="false">IF(Clean!M236="",1,0)</f>
        <v>0</v>
      </c>
      <c r="N236" s="24" t="n">
        <f aca="false">IF(Clean!N236="",1,0)</f>
        <v>0</v>
      </c>
      <c r="O236" s="24" t="n">
        <f aca="false">IF(Clean!O236="",1,0)</f>
        <v>1</v>
      </c>
      <c r="P236" s="24" t="n">
        <f aca="false">IF(Clean!P236="",1,0)</f>
        <v>0</v>
      </c>
      <c r="Q236" s="24" t="n">
        <f aca="false">IF(Clean!Q236="",1,0)</f>
        <v>0</v>
      </c>
      <c r="R236" s="24" t="n">
        <f aca="false">IF(Clean!R236="",1,0)</f>
        <v>0</v>
      </c>
      <c r="S236" s="24" t="n">
        <f aca="false">IF(Clean!S236="",1,0)</f>
        <v>0</v>
      </c>
      <c r="T236" s="24" t="n">
        <f aca="false">IF(Clean!T236="",1,0)</f>
        <v>0</v>
      </c>
      <c r="U236" s="24" t="n">
        <f aca="false">IF(Clean!U236="",1,0)</f>
        <v>1</v>
      </c>
      <c r="V236" s="24" t="n">
        <f aca="false">IF(Clean!V236="",1,0)</f>
        <v>0</v>
      </c>
      <c r="W236" s="25" t="n">
        <f aca="false">SUM(B236:V236)</f>
        <v>2</v>
      </c>
      <c r="X236" s="2" t="str">
        <f aca="false">IF(W236=0,"Complete","Incomplete")</f>
        <v>Incomplete</v>
      </c>
      <c r="Y236" s="26" t="n">
        <f aca="false">W236/21</f>
        <v>0.0952380952380952</v>
      </c>
      <c r="Z236" s="2" t="str">
        <f aca="false">IF(W236=21,"Ghost record",IF(W236&gt;=11,"Mostly empty",IF(W236=0,"Complete","Partial")))</f>
        <v>Partial</v>
      </c>
    </row>
    <row r="237" customFormat="false" ht="15" hidden="false" customHeight="false" outlineLevel="0" collapsed="false">
      <c r="A237" s="2" t="str">
        <f aca="false">Clean!A237</f>
        <v>CL00236</v>
      </c>
      <c r="B237" s="24" t="n">
        <f aca="false">IF(Clean!B237="",1,0)</f>
        <v>0</v>
      </c>
      <c r="C237" s="24" t="n">
        <f aca="false">IF(Clean!C237="",1,0)</f>
        <v>0</v>
      </c>
      <c r="D237" s="24" t="n">
        <f aca="false">IF(Clean!D237="",1,0)</f>
        <v>0</v>
      </c>
      <c r="E237" s="24" t="n">
        <f aca="false">IF(Clean!E237="",1,0)</f>
        <v>0</v>
      </c>
      <c r="F237" s="24" t="n">
        <f aca="false">IF(Clean!F237="",1,0)</f>
        <v>0</v>
      </c>
      <c r="G237" s="24" t="n">
        <f aca="false">IF(Clean!G237="",1,0)</f>
        <v>0</v>
      </c>
      <c r="H237" s="24" t="n">
        <f aca="false">IF(Clean!H237="",1,0)</f>
        <v>0</v>
      </c>
      <c r="I237" s="24" t="n">
        <f aca="false">IF(Clean!I237="",1,0)</f>
        <v>0</v>
      </c>
      <c r="J237" s="24" t="n">
        <f aca="false">IF(Clean!J237="",1,0)</f>
        <v>0</v>
      </c>
      <c r="K237" s="24" t="n">
        <f aca="false">IF(Clean!K237="",1,0)</f>
        <v>0</v>
      </c>
      <c r="L237" s="24" t="n">
        <f aca="false">IF(Clean!L237="",1,0)</f>
        <v>0</v>
      </c>
      <c r="M237" s="24" t="n">
        <f aca="false">IF(Clean!M237="",1,0)</f>
        <v>0</v>
      </c>
      <c r="N237" s="24" t="n">
        <f aca="false">IF(Clean!N237="",1,0)</f>
        <v>0</v>
      </c>
      <c r="O237" s="24" t="n">
        <f aca="false">IF(Clean!O237="",1,0)</f>
        <v>0</v>
      </c>
      <c r="P237" s="24" t="n">
        <f aca="false">IF(Clean!P237="",1,0)</f>
        <v>0</v>
      </c>
      <c r="Q237" s="24" t="n">
        <f aca="false">IF(Clean!Q237="",1,0)</f>
        <v>0</v>
      </c>
      <c r="R237" s="24" t="n">
        <f aca="false">IF(Clean!R237="",1,0)</f>
        <v>0</v>
      </c>
      <c r="S237" s="24" t="n">
        <f aca="false">IF(Clean!S237="",1,0)</f>
        <v>0</v>
      </c>
      <c r="T237" s="24" t="n">
        <f aca="false">IF(Clean!T237="",1,0)</f>
        <v>0</v>
      </c>
      <c r="U237" s="24" t="n">
        <f aca="false">IF(Clean!U237="",1,0)</f>
        <v>0</v>
      </c>
      <c r="V237" s="24" t="n">
        <f aca="false">IF(Clean!V237="",1,0)</f>
        <v>0</v>
      </c>
      <c r="W237" s="25" t="n">
        <f aca="false">SUM(B237:V237)</f>
        <v>0</v>
      </c>
      <c r="X237" s="2" t="str">
        <f aca="false">IF(W237=0,"Complete","Incomplete")</f>
        <v>Complete</v>
      </c>
      <c r="Y237" s="26" t="n">
        <f aca="false">W237/21</f>
        <v>0</v>
      </c>
      <c r="Z237" s="2" t="str">
        <f aca="false">IF(W237=21,"Ghost record",IF(W237&gt;=11,"Mostly empty",IF(W237=0,"Complete","Partial")))</f>
        <v>Complete</v>
      </c>
    </row>
    <row r="238" customFormat="false" ht="15" hidden="false" customHeight="false" outlineLevel="0" collapsed="false">
      <c r="A238" s="2" t="str">
        <f aca="false">Clean!A238</f>
        <v>CL00237</v>
      </c>
      <c r="B238" s="24" t="n">
        <f aca="false">IF(Clean!B238="",1,0)</f>
        <v>0</v>
      </c>
      <c r="C238" s="24" t="n">
        <f aca="false">IF(Clean!C238="",1,0)</f>
        <v>0</v>
      </c>
      <c r="D238" s="24" t="n">
        <f aca="false">IF(Clean!D238="",1,0)</f>
        <v>0</v>
      </c>
      <c r="E238" s="24" t="n">
        <f aca="false">IF(Clean!E238="",1,0)</f>
        <v>0</v>
      </c>
      <c r="F238" s="24" t="n">
        <f aca="false">IF(Clean!F238="",1,0)</f>
        <v>0</v>
      </c>
      <c r="G238" s="24" t="n">
        <f aca="false">IF(Clean!G238="",1,0)</f>
        <v>0</v>
      </c>
      <c r="H238" s="24" t="n">
        <f aca="false">IF(Clean!H238="",1,0)</f>
        <v>0</v>
      </c>
      <c r="I238" s="24" t="n">
        <f aca="false">IF(Clean!I238="",1,0)</f>
        <v>0</v>
      </c>
      <c r="J238" s="24" t="n">
        <f aca="false">IF(Clean!J238="",1,0)</f>
        <v>0</v>
      </c>
      <c r="K238" s="24" t="n">
        <f aca="false">IF(Clean!K238="",1,0)</f>
        <v>0</v>
      </c>
      <c r="L238" s="24" t="n">
        <f aca="false">IF(Clean!L238="",1,0)</f>
        <v>0</v>
      </c>
      <c r="M238" s="24" t="n">
        <f aca="false">IF(Clean!M238="",1,0)</f>
        <v>0</v>
      </c>
      <c r="N238" s="24" t="n">
        <f aca="false">IF(Clean!N238="",1,0)</f>
        <v>0</v>
      </c>
      <c r="O238" s="24" t="n">
        <f aca="false">IF(Clean!O238="",1,0)</f>
        <v>0</v>
      </c>
      <c r="P238" s="24" t="n">
        <f aca="false">IF(Clean!P238="",1,0)</f>
        <v>0</v>
      </c>
      <c r="Q238" s="24" t="n">
        <f aca="false">IF(Clean!Q238="",1,0)</f>
        <v>0</v>
      </c>
      <c r="R238" s="24" t="n">
        <f aca="false">IF(Clean!R238="",1,0)</f>
        <v>0</v>
      </c>
      <c r="S238" s="24" t="n">
        <f aca="false">IF(Clean!S238="",1,0)</f>
        <v>0</v>
      </c>
      <c r="T238" s="24" t="n">
        <f aca="false">IF(Clean!T238="",1,0)</f>
        <v>0</v>
      </c>
      <c r="U238" s="24" t="n">
        <f aca="false">IF(Clean!U238="",1,0)</f>
        <v>0</v>
      </c>
      <c r="V238" s="24" t="n">
        <f aca="false">IF(Clean!V238="",1,0)</f>
        <v>0</v>
      </c>
      <c r="W238" s="25" t="n">
        <f aca="false">SUM(B238:V238)</f>
        <v>0</v>
      </c>
      <c r="X238" s="2" t="str">
        <f aca="false">IF(W238=0,"Complete","Incomplete")</f>
        <v>Complete</v>
      </c>
      <c r="Y238" s="26" t="n">
        <f aca="false">W238/21</f>
        <v>0</v>
      </c>
      <c r="Z238" s="2" t="str">
        <f aca="false">IF(W238=21,"Ghost record",IF(W238&gt;=11,"Mostly empty",IF(W238=0,"Complete","Partial")))</f>
        <v>Complete</v>
      </c>
    </row>
    <row r="239" customFormat="false" ht="15" hidden="false" customHeight="false" outlineLevel="0" collapsed="false">
      <c r="A239" s="2" t="str">
        <f aca="false">Clean!A239</f>
        <v>CL00238</v>
      </c>
      <c r="B239" s="24" t="n">
        <f aca="false">IF(Clean!B239="",1,0)</f>
        <v>0</v>
      </c>
      <c r="C239" s="24" t="n">
        <f aca="false">IF(Clean!C239="",1,0)</f>
        <v>0</v>
      </c>
      <c r="D239" s="24" t="n">
        <f aca="false">IF(Clean!D239="",1,0)</f>
        <v>0</v>
      </c>
      <c r="E239" s="24" t="n">
        <f aca="false">IF(Clean!E239="",1,0)</f>
        <v>0</v>
      </c>
      <c r="F239" s="24" t="n">
        <f aca="false">IF(Clean!F239="",1,0)</f>
        <v>0</v>
      </c>
      <c r="G239" s="24" t="n">
        <f aca="false">IF(Clean!G239="",1,0)</f>
        <v>0</v>
      </c>
      <c r="H239" s="24" t="n">
        <f aca="false">IF(Clean!H239="",1,0)</f>
        <v>0</v>
      </c>
      <c r="I239" s="24" t="n">
        <f aca="false">IF(Clean!I239="",1,0)</f>
        <v>0</v>
      </c>
      <c r="J239" s="24" t="n">
        <f aca="false">IF(Clean!J239="",1,0)</f>
        <v>0</v>
      </c>
      <c r="K239" s="24" t="n">
        <f aca="false">IF(Clean!K239="",1,0)</f>
        <v>0</v>
      </c>
      <c r="L239" s="24" t="n">
        <f aca="false">IF(Clean!L239="",1,0)</f>
        <v>0</v>
      </c>
      <c r="M239" s="24" t="n">
        <f aca="false">IF(Clean!M239="",1,0)</f>
        <v>0</v>
      </c>
      <c r="N239" s="24" t="n">
        <f aca="false">IF(Clean!N239="",1,0)</f>
        <v>0</v>
      </c>
      <c r="O239" s="24" t="n">
        <f aca="false">IF(Clean!O239="",1,0)</f>
        <v>0</v>
      </c>
      <c r="P239" s="24" t="n">
        <f aca="false">IF(Clean!P239="",1,0)</f>
        <v>0</v>
      </c>
      <c r="Q239" s="24" t="n">
        <f aca="false">IF(Clean!Q239="",1,0)</f>
        <v>0</v>
      </c>
      <c r="R239" s="24" t="n">
        <f aca="false">IF(Clean!R239="",1,0)</f>
        <v>0</v>
      </c>
      <c r="S239" s="24" t="n">
        <f aca="false">IF(Clean!S239="",1,0)</f>
        <v>0</v>
      </c>
      <c r="T239" s="24" t="n">
        <f aca="false">IF(Clean!T239="",1,0)</f>
        <v>0</v>
      </c>
      <c r="U239" s="24" t="n">
        <f aca="false">IF(Clean!U239="",1,0)</f>
        <v>0</v>
      </c>
      <c r="V239" s="24" t="n">
        <f aca="false">IF(Clean!V239="",1,0)</f>
        <v>0</v>
      </c>
      <c r="W239" s="25" t="n">
        <f aca="false">SUM(B239:V239)</f>
        <v>0</v>
      </c>
      <c r="X239" s="2" t="str">
        <f aca="false">IF(W239=0,"Complete","Incomplete")</f>
        <v>Complete</v>
      </c>
      <c r="Y239" s="26" t="n">
        <f aca="false">W239/21</f>
        <v>0</v>
      </c>
      <c r="Z239" s="2" t="str">
        <f aca="false">IF(W239=21,"Ghost record",IF(W239&gt;=11,"Mostly empty",IF(W239=0,"Complete","Partial")))</f>
        <v>Complete</v>
      </c>
    </row>
    <row r="240" customFormat="false" ht="15" hidden="false" customHeight="false" outlineLevel="0" collapsed="false">
      <c r="A240" s="2" t="str">
        <f aca="false">Clean!A240</f>
        <v>CL00239</v>
      </c>
      <c r="B240" s="24" t="n">
        <f aca="false">IF(Clean!B240="",1,0)</f>
        <v>0</v>
      </c>
      <c r="C240" s="24" t="n">
        <f aca="false">IF(Clean!C240="",1,0)</f>
        <v>0</v>
      </c>
      <c r="D240" s="24" t="n">
        <f aca="false">IF(Clean!D240="",1,0)</f>
        <v>0</v>
      </c>
      <c r="E240" s="24" t="n">
        <f aca="false">IF(Clean!E240="",1,0)</f>
        <v>0</v>
      </c>
      <c r="F240" s="24" t="n">
        <f aca="false">IF(Clean!F240="",1,0)</f>
        <v>0</v>
      </c>
      <c r="G240" s="24" t="n">
        <f aca="false">IF(Clean!G240="",1,0)</f>
        <v>0</v>
      </c>
      <c r="H240" s="24" t="n">
        <f aca="false">IF(Clean!H240="",1,0)</f>
        <v>0</v>
      </c>
      <c r="I240" s="24" t="n">
        <f aca="false">IF(Clean!I240="",1,0)</f>
        <v>0</v>
      </c>
      <c r="J240" s="24" t="n">
        <f aca="false">IF(Clean!J240="",1,0)</f>
        <v>0</v>
      </c>
      <c r="K240" s="24" t="n">
        <f aca="false">IF(Clean!K240="",1,0)</f>
        <v>0</v>
      </c>
      <c r="L240" s="24" t="n">
        <f aca="false">IF(Clean!L240="",1,0)</f>
        <v>0</v>
      </c>
      <c r="M240" s="24" t="n">
        <f aca="false">IF(Clean!M240="",1,0)</f>
        <v>0</v>
      </c>
      <c r="N240" s="24" t="n">
        <f aca="false">IF(Clean!N240="",1,0)</f>
        <v>0</v>
      </c>
      <c r="O240" s="24" t="n">
        <f aca="false">IF(Clean!O240="",1,0)</f>
        <v>0</v>
      </c>
      <c r="P240" s="24" t="n">
        <f aca="false">IF(Clean!P240="",1,0)</f>
        <v>0</v>
      </c>
      <c r="Q240" s="24" t="n">
        <f aca="false">IF(Clean!Q240="",1,0)</f>
        <v>1</v>
      </c>
      <c r="R240" s="24" t="n">
        <f aca="false">IF(Clean!R240="",1,0)</f>
        <v>1</v>
      </c>
      <c r="S240" s="24" t="n">
        <f aca="false">IF(Clean!S240="",1,0)</f>
        <v>0</v>
      </c>
      <c r="T240" s="24" t="n">
        <f aca="false">IF(Clean!T240="",1,0)</f>
        <v>0</v>
      </c>
      <c r="U240" s="24" t="n">
        <f aca="false">IF(Clean!U240="",1,0)</f>
        <v>0</v>
      </c>
      <c r="V240" s="24" t="n">
        <f aca="false">IF(Clean!V240="",1,0)</f>
        <v>0</v>
      </c>
      <c r="W240" s="25" t="n">
        <f aca="false">SUM(B240:V240)</f>
        <v>2</v>
      </c>
      <c r="X240" s="2" t="str">
        <f aca="false">IF(W240=0,"Complete","Incomplete")</f>
        <v>Incomplete</v>
      </c>
      <c r="Y240" s="26" t="n">
        <f aca="false">W240/21</f>
        <v>0.0952380952380952</v>
      </c>
      <c r="Z240" s="2" t="str">
        <f aca="false">IF(W240=21,"Ghost record",IF(W240&gt;=11,"Mostly empty",IF(W240=0,"Complete","Partial")))</f>
        <v>Partial</v>
      </c>
    </row>
    <row r="241" customFormat="false" ht="15" hidden="false" customHeight="false" outlineLevel="0" collapsed="false">
      <c r="A241" s="2" t="str">
        <f aca="false">Clean!A241</f>
        <v>CL00240</v>
      </c>
      <c r="B241" s="24" t="n">
        <f aca="false">IF(Clean!B241="",1,0)</f>
        <v>0</v>
      </c>
      <c r="C241" s="24" t="n">
        <f aca="false">IF(Clean!C241="",1,0)</f>
        <v>0</v>
      </c>
      <c r="D241" s="24" t="n">
        <f aca="false">IF(Clean!D241="",1,0)</f>
        <v>0</v>
      </c>
      <c r="E241" s="24" t="n">
        <f aca="false">IF(Clean!E241="",1,0)</f>
        <v>0</v>
      </c>
      <c r="F241" s="24" t="n">
        <f aca="false">IF(Clean!F241="",1,0)</f>
        <v>0</v>
      </c>
      <c r="G241" s="24" t="n">
        <f aca="false">IF(Clean!G241="",1,0)</f>
        <v>0</v>
      </c>
      <c r="H241" s="24" t="n">
        <f aca="false">IF(Clean!H241="",1,0)</f>
        <v>0</v>
      </c>
      <c r="I241" s="24" t="n">
        <f aca="false">IF(Clean!I241="",1,0)</f>
        <v>0</v>
      </c>
      <c r="J241" s="24" t="n">
        <f aca="false">IF(Clean!J241="",1,0)</f>
        <v>0</v>
      </c>
      <c r="K241" s="24" t="n">
        <f aca="false">IF(Clean!K241="",1,0)</f>
        <v>0</v>
      </c>
      <c r="L241" s="24" t="n">
        <f aca="false">IF(Clean!L241="",1,0)</f>
        <v>0</v>
      </c>
      <c r="M241" s="24" t="n">
        <f aca="false">IF(Clean!M241="",1,0)</f>
        <v>0</v>
      </c>
      <c r="N241" s="24" t="n">
        <f aca="false">IF(Clean!N241="",1,0)</f>
        <v>0</v>
      </c>
      <c r="O241" s="24" t="n">
        <f aca="false">IF(Clean!O241="",1,0)</f>
        <v>0</v>
      </c>
      <c r="P241" s="24" t="n">
        <f aca="false">IF(Clean!P241="",1,0)</f>
        <v>0</v>
      </c>
      <c r="Q241" s="24" t="n">
        <f aca="false">IF(Clean!Q241="",1,0)</f>
        <v>0</v>
      </c>
      <c r="R241" s="24" t="n">
        <f aca="false">IF(Clean!R241="",1,0)</f>
        <v>0</v>
      </c>
      <c r="S241" s="24" t="n">
        <f aca="false">IF(Clean!S241="",1,0)</f>
        <v>0</v>
      </c>
      <c r="T241" s="24" t="n">
        <f aca="false">IF(Clean!T241="",1,0)</f>
        <v>0</v>
      </c>
      <c r="U241" s="24" t="n">
        <f aca="false">IF(Clean!U241="",1,0)</f>
        <v>0</v>
      </c>
      <c r="V241" s="24" t="n">
        <f aca="false">IF(Clean!V241="",1,0)</f>
        <v>0</v>
      </c>
      <c r="W241" s="25" t="n">
        <f aca="false">SUM(B241:V241)</f>
        <v>0</v>
      </c>
      <c r="X241" s="2" t="str">
        <f aca="false">IF(W241=0,"Complete","Incomplete")</f>
        <v>Complete</v>
      </c>
      <c r="Y241" s="26" t="n">
        <f aca="false">W241/21</f>
        <v>0</v>
      </c>
      <c r="Z241" s="2" t="str">
        <f aca="false">IF(W241=21,"Ghost record",IF(W241&gt;=11,"Mostly empty",IF(W241=0,"Complete","Partial")))</f>
        <v>Complete</v>
      </c>
    </row>
    <row r="242" customFormat="false" ht="15" hidden="false" customHeight="false" outlineLevel="0" collapsed="false">
      <c r="A242" s="2" t="str">
        <f aca="false">Clean!A242</f>
        <v>CL00241</v>
      </c>
      <c r="B242" s="24" t="n">
        <f aca="false">IF(Clean!B242="",1,0)</f>
        <v>0</v>
      </c>
      <c r="C242" s="24" t="n">
        <f aca="false">IF(Clean!C242="",1,0)</f>
        <v>0</v>
      </c>
      <c r="D242" s="24" t="n">
        <f aca="false">IF(Clean!D242="",1,0)</f>
        <v>0</v>
      </c>
      <c r="E242" s="24" t="n">
        <f aca="false">IF(Clean!E242="",1,0)</f>
        <v>0</v>
      </c>
      <c r="F242" s="24" t="n">
        <f aca="false">IF(Clean!F242="",1,0)</f>
        <v>0</v>
      </c>
      <c r="G242" s="24" t="n">
        <f aca="false">IF(Clean!G242="",1,0)</f>
        <v>0</v>
      </c>
      <c r="H242" s="24" t="n">
        <f aca="false">IF(Clean!H242="",1,0)</f>
        <v>0</v>
      </c>
      <c r="I242" s="24" t="n">
        <f aca="false">IF(Clean!I242="",1,0)</f>
        <v>0</v>
      </c>
      <c r="J242" s="24" t="n">
        <f aca="false">IF(Clean!J242="",1,0)</f>
        <v>0</v>
      </c>
      <c r="K242" s="24" t="n">
        <f aca="false">IF(Clean!K242="",1,0)</f>
        <v>0</v>
      </c>
      <c r="L242" s="24" t="n">
        <f aca="false">IF(Clean!L242="",1,0)</f>
        <v>0</v>
      </c>
      <c r="M242" s="24" t="n">
        <f aca="false">IF(Clean!M242="",1,0)</f>
        <v>0</v>
      </c>
      <c r="N242" s="24" t="n">
        <f aca="false">IF(Clean!N242="",1,0)</f>
        <v>0</v>
      </c>
      <c r="O242" s="24" t="n">
        <f aca="false">IF(Clean!O242="",1,0)</f>
        <v>0</v>
      </c>
      <c r="P242" s="24" t="n">
        <f aca="false">IF(Clean!P242="",1,0)</f>
        <v>0</v>
      </c>
      <c r="Q242" s="24" t="n">
        <f aca="false">IF(Clean!Q242="",1,0)</f>
        <v>0</v>
      </c>
      <c r="R242" s="24" t="n">
        <f aca="false">IF(Clean!R242="",1,0)</f>
        <v>0</v>
      </c>
      <c r="S242" s="24" t="n">
        <f aca="false">IF(Clean!S242="",1,0)</f>
        <v>0</v>
      </c>
      <c r="T242" s="24" t="n">
        <f aca="false">IF(Clean!T242="",1,0)</f>
        <v>0</v>
      </c>
      <c r="U242" s="24" t="n">
        <f aca="false">IF(Clean!U242="",1,0)</f>
        <v>0</v>
      </c>
      <c r="V242" s="24" t="n">
        <f aca="false">IF(Clean!V242="",1,0)</f>
        <v>0</v>
      </c>
      <c r="W242" s="25" t="n">
        <f aca="false">SUM(B242:V242)</f>
        <v>0</v>
      </c>
      <c r="X242" s="2" t="str">
        <f aca="false">IF(W242=0,"Complete","Incomplete")</f>
        <v>Complete</v>
      </c>
      <c r="Y242" s="26" t="n">
        <f aca="false">W242/21</f>
        <v>0</v>
      </c>
      <c r="Z242" s="2" t="str">
        <f aca="false">IF(W242=21,"Ghost record",IF(W242&gt;=11,"Mostly empty",IF(W242=0,"Complete","Partial")))</f>
        <v>Complete</v>
      </c>
    </row>
    <row r="243" customFormat="false" ht="15" hidden="false" customHeight="false" outlineLevel="0" collapsed="false">
      <c r="A243" s="2" t="str">
        <f aca="false">Clean!A243</f>
        <v>CL00242</v>
      </c>
      <c r="B243" s="24" t="n">
        <f aca="false">IF(Clean!B243="",1,0)</f>
        <v>0</v>
      </c>
      <c r="C243" s="24" t="n">
        <f aca="false">IF(Clean!C243="",1,0)</f>
        <v>0</v>
      </c>
      <c r="D243" s="24" t="n">
        <f aca="false">IF(Clean!D243="",1,0)</f>
        <v>0</v>
      </c>
      <c r="E243" s="24" t="n">
        <f aca="false">IF(Clean!E243="",1,0)</f>
        <v>0</v>
      </c>
      <c r="F243" s="24" t="n">
        <f aca="false">IF(Clean!F243="",1,0)</f>
        <v>0</v>
      </c>
      <c r="G243" s="24" t="n">
        <f aca="false">IF(Clean!G243="",1,0)</f>
        <v>0</v>
      </c>
      <c r="H243" s="24" t="n">
        <f aca="false">IF(Clean!H243="",1,0)</f>
        <v>1</v>
      </c>
      <c r="I243" s="24" t="n">
        <f aca="false">IF(Clean!I243="",1,0)</f>
        <v>1</v>
      </c>
      <c r="J243" s="24" t="n">
        <f aca="false">IF(Clean!J243="",1,0)</f>
        <v>0</v>
      </c>
      <c r="K243" s="24" t="n">
        <f aca="false">IF(Clean!K243="",1,0)</f>
        <v>1</v>
      </c>
      <c r="L243" s="24" t="n">
        <f aca="false">IF(Clean!L243="",1,0)</f>
        <v>0</v>
      </c>
      <c r="M243" s="24" t="n">
        <f aca="false">IF(Clean!M243="",1,0)</f>
        <v>0</v>
      </c>
      <c r="N243" s="24" t="n">
        <f aca="false">IF(Clean!N243="",1,0)</f>
        <v>0</v>
      </c>
      <c r="O243" s="24" t="n">
        <f aca="false">IF(Clean!O243="",1,0)</f>
        <v>0</v>
      </c>
      <c r="P243" s="24" t="n">
        <f aca="false">IF(Clean!P243="",1,0)</f>
        <v>0</v>
      </c>
      <c r="Q243" s="24" t="n">
        <f aca="false">IF(Clean!Q243="",1,0)</f>
        <v>0</v>
      </c>
      <c r="R243" s="24" t="n">
        <f aca="false">IF(Clean!R243="",1,0)</f>
        <v>0</v>
      </c>
      <c r="S243" s="24" t="n">
        <f aca="false">IF(Clean!S243="",1,0)</f>
        <v>1</v>
      </c>
      <c r="T243" s="24" t="n">
        <f aca="false">IF(Clean!T243="",1,0)</f>
        <v>1</v>
      </c>
      <c r="U243" s="24" t="n">
        <f aca="false">IF(Clean!U243="",1,0)</f>
        <v>0</v>
      </c>
      <c r="V243" s="24" t="n">
        <f aca="false">IF(Clean!V243="",1,0)</f>
        <v>1</v>
      </c>
      <c r="W243" s="25" t="n">
        <f aca="false">SUM(B243:V243)</f>
        <v>6</v>
      </c>
      <c r="X243" s="2" t="str">
        <f aca="false">IF(W243=0,"Complete","Incomplete")</f>
        <v>Incomplete</v>
      </c>
      <c r="Y243" s="26" t="n">
        <f aca="false">W243/21</f>
        <v>0.285714285714286</v>
      </c>
      <c r="Z243" s="2" t="str">
        <f aca="false">IF(W243=21,"Ghost record",IF(W243&gt;=11,"Mostly empty",IF(W243=0,"Complete","Partial")))</f>
        <v>Partial</v>
      </c>
    </row>
    <row r="244" customFormat="false" ht="15" hidden="false" customHeight="false" outlineLevel="0" collapsed="false">
      <c r="A244" s="2" t="str">
        <f aca="false">Clean!A244</f>
        <v>CL00243</v>
      </c>
      <c r="B244" s="24" t="n">
        <f aca="false">IF(Clean!B244="",1,0)</f>
        <v>0</v>
      </c>
      <c r="C244" s="24" t="n">
        <f aca="false">IF(Clean!C244="",1,0)</f>
        <v>0</v>
      </c>
      <c r="D244" s="24" t="n">
        <f aca="false">IF(Clean!D244="",1,0)</f>
        <v>0</v>
      </c>
      <c r="E244" s="24" t="n">
        <f aca="false">IF(Clean!E244="",1,0)</f>
        <v>0</v>
      </c>
      <c r="F244" s="24" t="n">
        <f aca="false">IF(Clean!F244="",1,0)</f>
        <v>0</v>
      </c>
      <c r="G244" s="24" t="n">
        <f aca="false">IF(Clean!G244="",1,0)</f>
        <v>0</v>
      </c>
      <c r="H244" s="24" t="n">
        <f aca="false">IF(Clean!H244="",1,0)</f>
        <v>0</v>
      </c>
      <c r="I244" s="24" t="n">
        <f aca="false">IF(Clean!I244="",1,0)</f>
        <v>0</v>
      </c>
      <c r="J244" s="24" t="n">
        <f aca="false">IF(Clean!J244="",1,0)</f>
        <v>0</v>
      </c>
      <c r="K244" s="24" t="n">
        <f aca="false">IF(Clean!K244="",1,0)</f>
        <v>0</v>
      </c>
      <c r="L244" s="24" t="n">
        <f aca="false">IF(Clean!L244="",1,0)</f>
        <v>0</v>
      </c>
      <c r="M244" s="24" t="n">
        <f aca="false">IF(Clean!M244="",1,0)</f>
        <v>1</v>
      </c>
      <c r="N244" s="24" t="n">
        <f aca="false">IF(Clean!N244="",1,0)</f>
        <v>0</v>
      </c>
      <c r="O244" s="24" t="n">
        <f aca="false">IF(Clean!O244="",1,0)</f>
        <v>0</v>
      </c>
      <c r="P244" s="24" t="n">
        <f aca="false">IF(Clean!P244="",1,0)</f>
        <v>0</v>
      </c>
      <c r="Q244" s="24" t="n">
        <f aca="false">IF(Clean!Q244="",1,0)</f>
        <v>0</v>
      </c>
      <c r="R244" s="24" t="n">
        <f aca="false">IF(Clean!R244="",1,0)</f>
        <v>0</v>
      </c>
      <c r="S244" s="24" t="n">
        <f aca="false">IF(Clean!S244="",1,0)</f>
        <v>0</v>
      </c>
      <c r="T244" s="24" t="n">
        <f aca="false">IF(Clean!T244="",1,0)</f>
        <v>0</v>
      </c>
      <c r="U244" s="24" t="n">
        <f aca="false">IF(Clean!U244="",1,0)</f>
        <v>0</v>
      </c>
      <c r="V244" s="24" t="n">
        <f aca="false">IF(Clean!V244="",1,0)</f>
        <v>1</v>
      </c>
      <c r="W244" s="25" t="n">
        <f aca="false">SUM(B244:V244)</f>
        <v>2</v>
      </c>
      <c r="X244" s="2" t="str">
        <f aca="false">IF(W244=0,"Complete","Incomplete")</f>
        <v>Incomplete</v>
      </c>
      <c r="Y244" s="26" t="n">
        <f aca="false">W244/21</f>
        <v>0.0952380952380952</v>
      </c>
      <c r="Z244" s="2" t="str">
        <f aca="false">IF(W244=21,"Ghost record",IF(W244&gt;=11,"Mostly empty",IF(W244=0,"Complete","Partial")))</f>
        <v>Partial</v>
      </c>
    </row>
    <row r="245" customFormat="false" ht="15" hidden="false" customHeight="false" outlineLevel="0" collapsed="false">
      <c r="A245" s="2" t="str">
        <f aca="false">Clean!A245</f>
        <v>CL00244</v>
      </c>
      <c r="B245" s="24" t="n">
        <f aca="false">IF(Clean!B245="",1,0)</f>
        <v>0</v>
      </c>
      <c r="C245" s="24" t="n">
        <f aca="false">IF(Clean!C245="",1,0)</f>
        <v>0</v>
      </c>
      <c r="D245" s="24" t="n">
        <f aca="false">IF(Clean!D245="",1,0)</f>
        <v>0</v>
      </c>
      <c r="E245" s="24" t="n">
        <f aca="false">IF(Clean!E245="",1,0)</f>
        <v>0</v>
      </c>
      <c r="F245" s="24" t="n">
        <f aca="false">IF(Clean!F245="",1,0)</f>
        <v>0</v>
      </c>
      <c r="G245" s="24" t="n">
        <f aca="false">IF(Clean!G245="",1,0)</f>
        <v>0</v>
      </c>
      <c r="H245" s="24" t="n">
        <f aca="false">IF(Clean!H245="",1,0)</f>
        <v>0</v>
      </c>
      <c r="I245" s="24" t="n">
        <f aca="false">IF(Clean!I245="",1,0)</f>
        <v>0</v>
      </c>
      <c r="J245" s="24" t="n">
        <f aca="false">IF(Clean!J245="",1,0)</f>
        <v>0</v>
      </c>
      <c r="K245" s="24" t="n">
        <f aca="false">IF(Clean!K245="",1,0)</f>
        <v>0</v>
      </c>
      <c r="L245" s="24" t="n">
        <f aca="false">IF(Clean!L245="",1,0)</f>
        <v>0</v>
      </c>
      <c r="M245" s="24" t="n">
        <f aca="false">IF(Clean!M245="",1,0)</f>
        <v>0</v>
      </c>
      <c r="N245" s="24" t="n">
        <f aca="false">IF(Clean!N245="",1,0)</f>
        <v>0</v>
      </c>
      <c r="O245" s="24" t="n">
        <f aca="false">IF(Clean!O245="",1,0)</f>
        <v>0</v>
      </c>
      <c r="P245" s="24" t="n">
        <f aca="false">IF(Clean!P245="",1,0)</f>
        <v>0</v>
      </c>
      <c r="Q245" s="24" t="n">
        <f aca="false">IF(Clean!Q245="",1,0)</f>
        <v>0</v>
      </c>
      <c r="R245" s="24" t="n">
        <f aca="false">IF(Clean!R245="",1,0)</f>
        <v>1</v>
      </c>
      <c r="S245" s="24" t="n">
        <f aca="false">IF(Clean!S245="",1,0)</f>
        <v>0</v>
      </c>
      <c r="T245" s="24" t="n">
        <f aca="false">IF(Clean!T245="",1,0)</f>
        <v>0</v>
      </c>
      <c r="U245" s="24" t="n">
        <f aca="false">IF(Clean!U245="",1,0)</f>
        <v>1</v>
      </c>
      <c r="V245" s="24" t="n">
        <f aca="false">IF(Clean!V245="",1,0)</f>
        <v>0</v>
      </c>
      <c r="W245" s="25" t="n">
        <f aca="false">SUM(B245:V245)</f>
        <v>2</v>
      </c>
      <c r="X245" s="2" t="str">
        <f aca="false">IF(W245=0,"Complete","Incomplete")</f>
        <v>Incomplete</v>
      </c>
      <c r="Y245" s="26" t="n">
        <f aca="false">W245/21</f>
        <v>0.0952380952380952</v>
      </c>
      <c r="Z245" s="2" t="str">
        <f aca="false">IF(W245=21,"Ghost record",IF(W245&gt;=11,"Mostly empty",IF(W245=0,"Complete","Partial")))</f>
        <v>Partial</v>
      </c>
    </row>
    <row r="246" customFormat="false" ht="15" hidden="false" customHeight="false" outlineLevel="0" collapsed="false">
      <c r="A246" s="2" t="str">
        <f aca="false">Clean!A246</f>
        <v>CL00245</v>
      </c>
      <c r="B246" s="24" t="n">
        <f aca="false">IF(Clean!B246="",1,0)</f>
        <v>0</v>
      </c>
      <c r="C246" s="24" t="n">
        <f aca="false">IF(Clean!C246="",1,0)</f>
        <v>1</v>
      </c>
      <c r="D246" s="24" t="n">
        <f aca="false">IF(Clean!D246="",1,0)</f>
        <v>0</v>
      </c>
      <c r="E246" s="24" t="n">
        <f aca="false">IF(Clean!E246="",1,0)</f>
        <v>0</v>
      </c>
      <c r="F246" s="24" t="n">
        <f aca="false">IF(Clean!F246="",1,0)</f>
        <v>0</v>
      </c>
      <c r="G246" s="24" t="n">
        <f aca="false">IF(Clean!G246="",1,0)</f>
        <v>0</v>
      </c>
      <c r="H246" s="24" t="n">
        <f aca="false">IF(Clean!H246="",1,0)</f>
        <v>0</v>
      </c>
      <c r="I246" s="24" t="n">
        <f aca="false">IF(Clean!I246="",1,0)</f>
        <v>0</v>
      </c>
      <c r="J246" s="24" t="n">
        <f aca="false">IF(Clean!J246="",1,0)</f>
        <v>0</v>
      </c>
      <c r="K246" s="24" t="n">
        <f aca="false">IF(Clean!K246="",1,0)</f>
        <v>0</v>
      </c>
      <c r="L246" s="24" t="n">
        <f aca="false">IF(Clean!L246="",1,0)</f>
        <v>0</v>
      </c>
      <c r="M246" s="24" t="n">
        <f aca="false">IF(Clean!M246="",1,0)</f>
        <v>0</v>
      </c>
      <c r="N246" s="24" t="n">
        <f aca="false">IF(Clean!N246="",1,0)</f>
        <v>0</v>
      </c>
      <c r="O246" s="24" t="n">
        <f aca="false">IF(Clean!O246="",1,0)</f>
        <v>0</v>
      </c>
      <c r="P246" s="24" t="n">
        <f aca="false">IF(Clean!P246="",1,0)</f>
        <v>0</v>
      </c>
      <c r="Q246" s="24" t="n">
        <f aca="false">IF(Clean!Q246="",1,0)</f>
        <v>0</v>
      </c>
      <c r="R246" s="24" t="n">
        <f aca="false">IF(Clean!R246="",1,0)</f>
        <v>0</v>
      </c>
      <c r="S246" s="24" t="n">
        <f aca="false">IF(Clean!S246="",1,0)</f>
        <v>0</v>
      </c>
      <c r="T246" s="24" t="n">
        <f aca="false">IF(Clean!T246="",1,0)</f>
        <v>0</v>
      </c>
      <c r="U246" s="24" t="n">
        <f aca="false">IF(Clean!U246="",1,0)</f>
        <v>0</v>
      </c>
      <c r="V246" s="24" t="n">
        <f aca="false">IF(Clean!V246="",1,0)</f>
        <v>1</v>
      </c>
      <c r="W246" s="25" t="n">
        <f aca="false">SUM(B246:V246)</f>
        <v>2</v>
      </c>
      <c r="X246" s="2" t="str">
        <f aca="false">IF(W246=0,"Complete","Incomplete")</f>
        <v>Incomplete</v>
      </c>
      <c r="Y246" s="26" t="n">
        <f aca="false">W246/21</f>
        <v>0.0952380952380952</v>
      </c>
      <c r="Z246" s="2" t="str">
        <f aca="false">IF(W246=21,"Ghost record",IF(W246&gt;=11,"Mostly empty",IF(W246=0,"Complete","Partial")))</f>
        <v>Partial</v>
      </c>
    </row>
    <row r="247" customFormat="false" ht="15" hidden="false" customHeight="false" outlineLevel="0" collapsed="false">
      <c r="A247" s="2" t="str">
        <f aca="false">Clean!A247</f>
        <v>CL00246</v>
      </c>
      <c r="B247" s="24" t="n">
        <f aca="false">IF(Clean!B247="",1,0)</f>
        <v>0</v>
      </c>
      <c r="C247" s="24" t="n">
        <f aca="false">IF(Clean!C247="",1,0)</f>
        <v>0</v>
      </c>
      <c r="D247" s="24" t="n">
        <f aca="false">IF(Clean!D247="",1,0)</f>
        <v>0</v>
      </c>
      <c r="E247" s="24" t="n">
        <f aca="false">IF(Clean!E247="",1,0)</f>
        <v>0</v>
      </c>
      <c r="F247" s="24" t="n">
        <f aca="false">IF(Clean!F247="",1,0)</f>
        <v>0</v>
      </c>
      <c r="G247" s="24" t="n">
        <f aca="false">IF(Clean!G247="",1,0)</f>
        <v>0</v>
      </c>
      <c r="H247" s="24" t="n">
        <f aca="false">IF(Clean!H247="",1,0)</f>
        <v>0</v>
      </c>
      <c r="I247" s="24" t="n">
        <f aca="false">IF(Clean!I247="",1,0)</f>
        <v>0</v>
      </c>
      <c r="J247" s="24" t="n">
        <f aca="false">IF(Clean!J247="",1,0)</f>
        <v>0</v>
      </c>
      <c r="K247" s="24" t="n">
        <f aca="false">IF(Clean!K247="",1,0)</f>
        <v>0</v>
      </c>
      <c r="L247" s="24" t="n">
        <f aca="false">IF(Clean!L247="",1,0)</f>
        <v>0</v>
      </c>
      <c r="M247" s="24" t="n">
        <f aca="false">IF(Clean!M247="",1,0)</f>
        <v>0</v>
      </c>
      <c r="N247" s="24" t="n">
        <f aca="false">IF(Clean!N247="",1,0)</f>
        <v>0</v>
      </c>
      <c r="O247" s="24" t="n">
        <f aca="false">IF(Clean!O247="",1,0)</f>
        <v>0</v>
      </c>
      <c r="P247" s="24" t="n">
        <f aca="false">IF(Clean!P247="",1,0)</f>
        <v>0</v>
      </c>
      <c r="Q247" s="24" t="n">
        <f aca="false">IF(Clean!Q247="",1,0)</f>
        <v>1</v>
      </c>
      <c r="R247" s="24" t="n">
        <f aca="false">IF(Clean!R247="",1,0)</f>
        <v>1</v>
      </c>
      <c r="S247" s="24" t="n">
        <f aca="false">IF(Clean!S247="",1,0)</f>
        <v>0</v>
      </c>
      <c r="T247" s="24" t="n">
        <f aca="false">IF(Clean!T247="",1,0)</f>
        <v>0</v>
      </c>
      <c r="U247" s="24" t="n">
        <f aca="false">IF(Clean!U247="",1,0)</f>
        <v>0</v>
      </c>
      <c r="V247" s="24" t="n">
        <f aca="false">IF(Clean!V247="",1,0)</f>
        <v>0</v>
      </c>
      <c r="W247" s="25" t="n">
        <f aca="false">SUM(B247:V247)</f>
        <v>2</v>
      </c>
      <c r="X247" s="2" t="str">
        <f aca="false">IF(W247=0,"Complete","Incomplete")</f>
        <v>Incomplete</v>
      </c>
      <c r="Y247" s="26" t="n">
        <f aca="false">W247/21</f>
        <v>0.0952380952380952</v>
      </c>
      <c r="Z247" s="2" t="str">
        <f aca="false">IF(W247=21,"Ghost record",IF(W247&gt;=11,"Mostly empty",IF(W247=0,"Complete","Partial")))</f>
        <v>Partial</v>
      </c>
    </row>
    <row r="248" customFormat="false" ht="15" hidden="false" customHeight="false" outlineLevel="0" collapsed="false">
      <c r="A248" s="2" t="str">
        <f aca="false">Clean!A248</f>
        <v>CL00247</v>
      </c>
      <c r="B248" s="24" t="n">
        <f aca="false">IF(Clean!B248="",1,0)</f>
        <v>0</v>
      </c>
      <c r="C248" s="24" t="n">
        <f aca="false">IF(Clean!C248="",1,0)</f>
        <v>0</v>
      </c>
      <c r="D248" s="24" t="n">
        <f aca="false">IF(Clean!D248="",1,0)</f>
        <v>0</v>
      </c>
      <c r="E248" s="24" t="n">
        <f aca="false">IF(Clean!E248="",1,0)</f>
        <v>0</v>
      </c>
      <c r="F248" s="24" t="n">
        <f aca="false">IF(Clean!F248="",1,0)</f>
        <v>0</v>
      </c>
      <c r="G248" s="24" t="n">
        <f aca="false">IF(Clean!G248="",1,0)</f>
        <v>0</v>
      </c>
      <c r="H248" s="24" t="n">
        <f aca="false">IF(Clean!H248="",1,0)</f>
        <v>0</v>
      </c>
      <c r="I248" s="24" t="n">
        <f aca="false">IF(Clean!I248="",1,0)</f>
        <v>0</v>
      </c>
      <c r="J248" s="24" t="n">
        <f aca="false">IF(Clean!J248="",1,0)</f>
        <v>0</v>
      </c>
      <c r="K248" s="24" t="n">
        <f aca="false">IF(Clean!K248="",1,0)</f>
        <v>0</v>
      </c>
      <c r="L248" s="24" t="n">
        <f aca="false">IF(Clean!L248="",1,0)</f>
        <v>0</v>
      </c>
      <c r="M248" s="24" t="n">
        <f aca="false">IF(Clean!M248="",1,0)</f>
        <v>0</v>
      </c>
      <c r="N248" s="24" t="n">
        <f aca="false">IF(Clean!N248="",1,0)</f>
        <v>0</v>
      </c>
      <c r="O248" s="24" t="n">
        <f aca="false">IF(Clean!O248="",1,0)</f>
        <v>0</v>
      </c>
      <c r="P248" s="24" t="n">
        <f aca="false">IF(Clean!P248="",1,0)</f>
        <v>0</v>
      </c>
      <c r="Q248" s="24" t="n">
        <f aca="false">IF(Clean!Q248="",1,0)</f>
        <v>0</v>
      </c>
      <c r="R248" s="24" t="n">
        <f aca="false">IF(Clean!R248="",1,0)</f>
        <v>0</v>
      </c>
      <c r="S248" s="24" t="n">
        <f aca="false">IF(Clean!S248="",1,0)</f>
        <v>0</v>
      </c>
      <c r="T248" s="24" t="n">
        <f aca="false">IF(Clean!T248="",1,0)</f>
        <v>1</v>
      </c>
      <c r="U248" s="24" t="n">
        <f aca="false">IF(Clean!U248="",1,0)</f>
        <v>0</v>
      </c>
      <c r="V248" s="24" t="n">
        <f aca="false">IF(Clean!V248="",1,0)</f>
        <v>1</v>
      </c>
      <c r="W248" s="25" t="n">
        <f aca="false">SUM(B248:V248)</f>
        <v>2</v>
      </c>
      <c r="X248" s="2" t="str">
        <f aca="false">IF(W248=0,"Complete","Incomplete")</f>
        <v>Incomplete</v>
      </c>
      <c r="Y248" s="26" t="n">
        <f aca="false">W248/21</f>
        <v>0.0952380952380952</v>
      </c>
      <c r="Z248" s="2" t="str">
        <f aca="false">IF(W248=21,"Ghost record",IF(W248&gt;=11,"Mostly empty",IF(W248=0,"Complete","Partial")))</f>
        <v>Partial</v>
      </c>
    </row>
    <row r="249" customFormat="false" ht="15" hidden="false" customHeight="false" outlineLevel="0" collapsed="false">
      <c r="A249" s="2" t="str">
        <f aca="false">Clean!A249</f>
        <v>CL00248</v>
      </c>
      <c r="B249" s="24" t="n">
        <f aca="false">IF(Clean!B249="",1,0)</f>
        <v>0</v>
      </c>
      <c r="C249" s="24" t="n">
        <f aca="false">IF(Clean!C249="",1,0)</f>
        <v>0</v>
      </c>
      <c r="D249" s="24" t="n">
        <f aca="false">IF(Clean!D249="",1,0)</f>
        <v>0</v>
      </c>
      <c r="E249" s="24" t="n">
        <f aca="false">IF(Clean!E249="",1,0)</f>
        <v>0</v>
      </c>
      <c r="F249" s="24" t="n">
        <f aca="false">IF(Clean!F249="",1,0)</f>
        <v>0</v>
      </c>
      <c r="G249" s="24" t="n">
        <f aca="false">IF(Clean!G249="",1,0)</f>
        <v>0</v>
      </c>
      <c r="H249" s="24" t="n">
        <f aca="false">IF(Clean!H249="",1,0)</f>
        <v>0</v>
      </c>
      <c r="I249" s="24" t="n">
        <f aca="false">IF(Clean!I249="",1,0)</f>
        <v>0</v>
      </c>
      <c r="J249" s="24" t="n">
        <f aca="false">IF(Clean!J249="",1,0)</f>
        <v>0</v>
      </c>
      <c r="K249" s="24" t="n">
        <f aca="false">IF(Clean!K249="",1,0)</f>
        <v>0</v>
      </c>
      <c r="L249" s="24" t="n">
        <f aca="false">IF(Clean!L249="",1,0)</f>
        <v>0</v>
      </c>
      <c r="M249" s="24" t="n">
        <f aca="false">IF(Clean!M249="",1,0)</f>
        <v>0</v>
      </c>
      <c r="N249" s="24" t="n">
        <f aca="false">IF(Clean!N249="",1,0)</f>
        <v>0</v>
      </c>
      <c r="O249" s="24" t="n">
        <f aca="false">IF(Clean!O249="",1,0)</f>
        <v>0</v>
      </c>
      <c r="P249" s="24" t="n">
        <f aca="false">IF(Clean!P249="",1,0)</f>
        <v>0</v>
      </c>
      <c r="Q249" s="24" t="n">
        <f aca="false">IF(Clean!Q249="",1,0)</f>
        <v>0</v>
      </c>
      <c r="R249" s="24" t="n">
        <f aca="false">IF(Clean!R249="",1,0)</f>
        <v>0</v>
      </c>
      <c r="S249" s="24" t="n">
        <f aca="false">IF(Clean!S249="",1,0)</f>
        <v>0</v>
      </c>
      <c r="T249" s="24" t="n">
        <f aca="false">IF(Clean!T249="",1,0)</f>
        <v>0</v>
      </c>
      <c r="U249" s="24" t="n">
        <f aca="false">IF(Clean!U249="",1,0)</f>
        <v>0</v>
      </c>
      <c r="V249" s="24" t="n">
        <f aca="false">IF(Clean!V249="",1,0)</f>
        <v>0</v>
      </c>
      <c r="W249" s="25" t="n">
        <f aca="false">SUM(B249:V249)</f>
        <v>0</v>
      </c>
      <c r="X249" s="2" t="str">
        <f aca="false">IF(W249=0,"Complete","Incomplete")</f>
        <v>Complete</v>
      </c>
      <c r="Y249" s="26" t="n">
        <f aca="false">W249/21</f>
        <v>0</v>
      </c>
      <c r="Z249" s="2" t="str">
        <f aca="false">IF(W249=21,"Ghost record",IF(W249&gt;=11,"Mostly empty",IF(W249=0,"Complete","Partial")))</f>
        <v>Complete</v>
      </c>
    </row>
    <row r="250" customFormat="false" ht="15" hidden="false" customHeight="false" outlineLevel="0" collapsed="false">
      <c r="A250" s="2" t="str">
        <f aca="false">Clean!A250</f>
        <v>CL00249</v>
      </c>
      <c r="B250" s="24" t="n">
        <f aca="false">IF(Clean!B250="",1,0)</f>
        <v>0</v>
      </c>
      <c r="C250" s="24" t="n">
        <f aca="false">IF(Clean!C250="",1,0)</f>
        <v>0</v>
      </c>
      <c r="D250" s="24" t="n">
        <f aca="false">IF(Clean!D250="",1,0)</f>
        <v>0</v>
      </c>
      <c r="E250" s="24" t="n">
        <f aca="false">IF(Clean!E250="",1,0)</f>
        <v>0</v>
      </c>
      <c r="F250" s="24" t="n">
        <f aca="false">IF(Clean!F250="",1,0)</f>
        <v>0</v>
      </c>
      <c r="G250" s="24" t="n">
        <f aca="false">IF(Clean!G250="",1,0)</f>
        <v>0</v>
      </c>
      <c r="H250" s="24" t="n">
        <f aca="false">IF(Clean!H250="",1,0)</f>
        <v>0</v>
      </c>
      <c r="I250" s="24" t="n">
        <f aca="false">IF(Clean!I250="",1,0)</f>
        <v>0</v>
      </c>
      <c r="J250" s="24" t="n">
        <f aca="false">IF(Clean!J250="",1,0)</f>
        <v>0</v>
      </c>
      <c r="K250" s="24" t="n">
        <f aca="false">IF(Clean!K250="",1,0)</f>
        <v>0</v>
      </c>
      <c r="L250" s="24" t="n">
        <f aca="false">IF(Clean!L250="",1,0)</f>
        <v>0</v>
      </c>
      <c r="M250" s="24" t="n">
        <f aca="false">IF(Clean!M250="",1,0)</f>
        <v>0</v>
      </c>
      <c r="N250" s="24" t="n">
        <f aca="false">IF(Clean!N250="",1,0)</f>
        <v>0</v>
      </c>
      <c r="O250" s="24" t="n">
        <f aca="false">IF(Clean!O250="",1,0)</f>
        <v>0</v>
      </c>
      <c r="P250" s="24" t="n">
        <f aca="false">IF(Clean!P250="",1,0)</f>
        <v>0</v>
      </c>
      <c r="Q250" s="24" t="n">
        <f aca="false">IF(Clean!Q250="",1,0)</f>
        <v>0</v>
      </c>
      <c r="R250" s="24" t="n">
        <f aca="false">IF(Clean!R250="",1,0)</f>
        <v>0</v>
      </c>
      <c r="S250" s="24" t="n">
        <f aca="false">IF(Clean!S250="",1,0)</f>
        <v>0</v>
      </c>
      <c r="T250" s="24" t="n">
        <f aca="false">IF(Clean!T250="",1,0)</f>
        <v>0</v>
      </c>
      <c r="U250" s="24" t="n">
        <f aca="false">IF(Clean!U250="",1,0)</f>
        <v>0</v>
      </c>
      <c r="V250" s="24" t="n">
        <f aca="false">IF(Clean!V250="",1,0)</f>
        <v>0</v>
      </c>
      <c r="W250" s="25" t="n">
        <f aca="false">SUM(B250:V250)</f>
        <v>0</v>
      </c>
      <c r="X250" s="2" t="str">
        <f aca="false">IF(W250=0,"Complete","Incomplete")</f>
        <v>Complete</v>
      </c>
      <c r="Y250" s="26" t="n">
        <f aca="false">W250/21</f>
        <v>0</v>
      </c>
      <c r="Z250" s="2" t="str">
        <f aca="false">IF(W250=21,"Ghost record",IF(W250&gt;=11,"Mostly empty",IF(W250=0,"Complete","Partial")))</f>
        <v>Complete</v>
      </c>
    </row>
    <row r="251" customFormat="false" ht="15" hidden="false" customHeight="false" outlineLevel="0" collapsed="false">
      <c r="A251" s="2" t="str">
        <f aca="false">Clean!A251</f>
        <v>CL00250</v>
      </c>
      <c r="B251" s="24" t="n">
        <f aca="false">IF(Clean!B251="",1,0)</f>
        <v>0</v>
      </c>
      <c r="C251" s="24" t="n">
        <f aca="false">IF(Clean!C251="",1,0)</f>
        <v>0</v>
      </c>
      <c r="D251" s="24" t="n">
        <f aca="false">IF(Clean!D251="",1,0)</f>
        <v>0</v>
      </c>
      <c r="E251" s="24" t="n">
        <f aca="false">IF(Clean!E251="",1,0)</f>
        <v>0</v>
      </c>
      <c r="F251" s="24" t="n">
        <f aca="false">IF(Clean!F251="",1,0)</f>
        <v>0</v>
      </c>
      <c r="G251" s="24" t="n">
        <f aca="false">IF(Clean!G251="",1,0)</f>
        <v>0</v>
      </c>
      <c r="H251" s="24" t="n">
        <f aca="false">IF(Clean!H251="",1,0)</f>
        <v>0</v>
      </c>
      <c r="I251" s="24" t="n">
        <f aca="false">IF(Clean!I251="",1,0)</f>
        <v>0</v>
      </c>
      <c r="J251" s="24" t="n">
        <f aca="false">IF(Clean!J251="",1,0)</f>
        <v>0</v>
      </c>
      <c r="K251" s="24" t="n">
        <f aca="false">IF(Clean!K251="",1,0)</f>
        <v>0</v>
      </c>
      <c r="L251" s="24" t="n">
        <f aca="false">IF(Clean!L251="",1,0)</f>
        <v>0</v>
      </c>
      <c r="M251" s="24" t="n">
        <f aca="false">IF(Clean!M251="",1,0)</f>
        <v>1</v>
      </c>
      <c r="N251" s="24" t="n">
        <f aca="false">IF(Clean!N251="",1,0)</f>
        <v>0</v>
      </c>
      <c r="O251" s="24" t="n">
        <f aca="false">IF(Clean!O251="",1,0)</f>
        <v>0</v>
      </c>
      <c r="P251" s="24" t="n">
        <f aca="false">IF(Clean!P251="",1,0)</f>
        <v>0</v>
      </c>
      <c r="Q251" s="24" t="n">
        <f aca="false">IF(Clean!Q251="",1,0)</f>
        <v>0</v>
      </c>
      <c r="R251" s="24" t="n">
        <f aca="false">IF(Clean!R251="",1,0)</f>
        <v>0</v>
      </c>
      <c r="S251" s="24" t="n">
        <f aca="false">IF(Clean!S251="",1,0)</f>
        <v>0</v>
      </c>
      <c r="T251" s="24" t="n">
        <f aca="false">IF(Clean!T251="",1,0)</f>
        <v>0</v>
      </c>
      <c r="U251" s="24" t="n">
        <f aca="false">IF(Clean!U251="",1,0)</f>
        <v>0</v>
      </c>
      <c r="V251" s="24" t="n">
        <f aca="false">IF(Clean!V251="",1,0)</f>
        <v>0</v>
      </c>
      <c r="W251" s="25" t="n">
        <f aca="false">SUM(B251:V251)</f>
        <v>1</v>
      </c>
      <c r="X251" s="2" t="str">
        <f aca="false">IF(W251=0,"Complete","Incomplete")</f>
        <v>Incomplete</v>
      </c>
      <c r="Y251" s="26" t="n">
        <f aca="false">W251/21</f>
        <v>0.0476190476190476</v>
      </c>
      <c r="Z251" s="2" t="str">
        <f aca="false">IF(W251=21,"Ghost record",IF(W251&gt;=11,"Mostly empty",IF(W251=0,"Complete","Partial")))</f>
        <v>Partial</v>
      </c>
    </row>
    <row r="252" customFormat="false" ht="15" hidden="false" customHeight="false" outlineLevel="0" collapsed="false">
      <c r="A252" s="2" t="str">
        <f aca="false">Clean!A252</f>
        <v>CL00251</v>
      </c>
      <c r="B252" s="24" t="n">
        <f aca="false">IF(Clean!B252="",1,0)</f>
        <v>0</v>
      </c>
      <c r="C252" s="24" t="n">
        <f aca="false">IF(Clean!C252="",1,0)</f>
        <v>1</v>
      </c>
      <c r="D252" s="24" t="n">
        <f aca="false">IF(Clean!D252="",1,0)</f>
        <v>0</v>
      </c>
      <c r="E252" s="24" t="n">
        <f aca="false">IF(Clean!E252="",1,0)</f>
        <v>0</v>
      </c>
      <c r="F252" s="24" t="n">
        <f aca="false">IF(Clean!F252="",1,0)</f>
        <v>0</v>
      </c>
      <c r="G252" s="24" t="n">
        <f aca="false">IF(Clean!G252="",1,0)</f>
        <v>0</v>
      </c>
      <c r="H252" s="24" t="n">
        <f aca="false">IF(Clean!H252="",1,0)</f>
        <v>0</v>
      </c>
      <c r="I252" s="24" t="n">
        <f aca="false">IF(Clean!I252="",1,0)</f>
        <v>0</v>
      </c>
      <c r="J252" s="24" t="n">
        <f aca="false">IF(Clean!J252="",1,0)</f>
        <v>0</v>
      </c>
      <c r="K252" s="24" t="n">
        <f aca="false">IF(Clean!K252="",1,0)</f>
        <v>0</v>
      </c>
      <c r="L252" s="24" t="n">
        <f aca="false">IF(Clean!L252="",1,0)</f>
        <v>0</v>
      </c>
      <c r="M252" s="24" t="n">
        <f aca="false">IF(Clean!M252="",1,0)</f>
        <v>0</v>
      </c>
      <c r="N252" s="24" t="n">
        <f aca="false">IF(Clean!N252="",1,0)</f>
        <v>0</v>
      </c>
      <c r="O252" s="24" t="n">
        <f aca="false">IF(Clean!O252="",1,0)</f>
        <v>0</v>
      </c>
      <c r="P252" s="24" t="n">
        <f aca="false">IF(Clean!P252="",1,0)</f>
        <v>0</v>
      </c>
      <c r="Q252" s="24" t="n">
        <f aca="false">IF(Clean!Q252="",1,0)</f>
        <v>0</v>
      </c>
      <c r="R252" s="24" t="n">
        <f aca="false">IF(Clean!R252="",1,0)</f>
        <v>0</v>
      </c>
      <c r="S252" s="24" t="n">
        <f aca="false">IF(Clean!S252="",1,0)</f>
        <v>1</v>
      </c>
      <c r="T252" s="24" t="n">
        <f aca="false">IF(Clean!T252="",1,0)</f>
        <v>1</v>
      </c>
      <c r="U252" s="24" t="n">
        <f aca="false">IF(Clean!U252="",1,0)</f>
        <v>0</v>
      </c>
      <c r="V252" s="24" t="n">
        <f aca="false">IF(Clean!V252="",1,0)</f>
        <v>0</v>
      </c>
      <c r="W252" s="25" t="n">
        <f aca="false">SUM(B252:V252)</f>
        <v>3</v>
      </c>
      <c r="X252" s="2" t="str">
        <f aca="false">IF(W252=0,"Complete","Incomplete")</f>
        <v>Incomplete</v>
      </c>
      <c r="Y252" s="26" t="n">
        <f aca="false">W252/21</f>
        <v>0.142857142857143</v>
      </c>
      <c r="Z252" s="2" t="str">
        <f aca="false">IF(W252=21,"Ghost record",IF(W252&gt;=11,"Mostly empty",IF(W252=0,"Complete","Partial")))</f>
        <v>Partial</v>
      </c>
    </row>
    <row r="253" customFormat="false" ht="15" hidden="false" customHeight="false" outlineLevel="0" collapsed="false">
      <c r="A253" s="2" t="str">
        <f aca="false">Clean!A253</f>
        <v>CL00252</v>
      </c>
      <c r="B253" s="24" t="n">
        <f aca="false">IF(Clean!B253="",1,0)</f>
        <v>0</v>
      </c>
      <c r="C253" s="24" t="n">
        <f aca="false">IF(Clean!C253="",1,0)</f>
        <v>0</v>
      </c>
      <c r="D253" s="24" t="n">
        <f aca="false">IF(Clean!D253="",1,0)</f>
        <v>0</v>
      </c>
      <c r="E253" s="24" t="n">
        <f aca="false">IF(Clean!E253="",1,0)</f>
        <v>0</v>
      </c>
      <c r="F253" s="24" t="n">
        <f aca="false">IF(Clean!F253="",1,0)</f>
        <v>0</v>
      </c>
      <c r="G253" s="24" t="n">
        <f aca="false">IF(Clean!G253="",1,0)</f>
        <v>0</v>
      </c>
      <c r="H253" s="24" t="n">
        <f aca="false">IF(Clean!H253="",1,0)</f>
        <v>0</v>
      </c>
      <c r="I253" s="24" t="n">
        <f aca="false">IF(Clean!I253="",1,0)</f>
        <v>0</v>
      </c>
      <c r="J253" s="24" t="n">
        <f aca="false">IF(Clean!J253="",1,0)</f>
        <v>0</v>
      </c>
      <c r="K253" s="24" t="n">
        <f aca="false">IF(Clean!K253="",1,0)</f>
        <v>0</v>
      </c>
      <c r="L253" s="24" t="n">
        <f aca="false">IF(Clean!L253="",1,0)</f>
        <v>1</v>
      </c>
      <c r="M253" s="24" t="n">
        <f aca="false">IF(Clean!M253="",1,0)</f>
        <v>0</v>
      </c>
      <c r="N253" s="24" t="n">
        <f aca="false">IF(Clean!N253="",1,0)</f>
        <v>0</v>
      </c>
      <c r="O253" s="24" t="n">
        <f aca="false">IF(Clean!O253="",1,0)</f>
        <v>0</v>
      </c>
      <c r="P253" s="24" t="n">
        <f aca="false">IF(Clean!P253="",1,0)</f>
        <v>0</v>
      </c>
      <c r="Q253" s="24" t="n">
        <f aca="false">IF(Clean!Q253="",1,0)</f>
        <v>0</v>
      </c>
      <c r="R253" s="24" t="n">
        <f aca="false">IF(Clean!R253="",1,0)</f>
        <v>0</v>
      </c>
      <c r="S253" s="24" t="n">
        <f aca="false">IF(Clean!S253="",1,0)</f>
        <v>0</v>
      </c>
      <c r="T253" s="24" t="n">
        <f aca="false">IF(Clean!T253="",1,0)</f>
        <v>0</v>
      </c>
      <c r="U253" s="24" t="n">
        <f aca="false">IF(Clean!U253="",1,0)</f>
        <v>0</v>
      </c>
      <c r="V253" s="24" t="n">
        <f aca="false">IF(Clean!V253="",1,0)</f>
        <v>0</v>
      </c>
      <c r="W253" s="25" t="n">
        <f aca="false">SUM(B253:V253)</f>
        <v>1</v>
      </c>
      <c r="X253" s="2" t="str">
        <f aca="false">IF(W253=0,"Complete","Incomplete")</f>
        <v>Incomplete</v>
      </c>
      <c r="Y253" s="26" t="n">
        <f aca="false">W253/21</f>
        <v>0.0476190476190476</v>
      </c>
      <c r="Z253" s="2" t="str">
        <f aca="false">IF(W253=21,"Ghost record",IF(W253&gt;=11,"Mostly empty",IF(W253=0,"Complete","Partial")))</f>
        <v>Partial</v>
      </c>
    </row>
    <row r="254" customFormat="false" ht="15" hidden="false" customHeight="false" outlineLevel="0" collapsed="false">
      <c r="A254" s="2" t="str">
        <f aca="false">Clean!A254</f>
        <v>CL00253</v>
      </c>
      <c r="B254" s="24" t="n">
        <f aca="false">IF(Clean!B254="",1,0)</f>
        <v>0</v>
      </c>
      <c r="C254" s="24" t="n">
        <f aca="false">IF(Clean!C254="",1,0)</f>
        <v>0</v>
      </c>
      <c r="D254" s="24" t="n">
        <f aca="false">IF(Clean!D254="",1,0)</f>
        <v>0</v>
      </c>
      <c r="E254" s="24" t="n">
        <f aca="false">IF(Clean!E254="",1,0)</f>
        <v>0</v>
      </c>
      <c r="F254" s="24" t="n">
        <f aca="false">IF(Clean!F254="",1,0)</f>
        <v>0</v>
      </c>
      <c r="G254" s="24" t="n">
        <f aca="false">IF(Clean!G254="",1,0)</f>
        <v>0</v>
      </c>
      <c r="H254" s="24" t="n">
        <f aca="false">IF(Clean!H254="",1,0)</f>
        <v>0</v>
      </c>
      <c r="I254" s="24" t="n">
        <f aca="false">IF(Clean!I254="",1,0)</f>
        <v>0</v>
      </c>
      <c r="J254" s="24" t="n">
        <f aca="false">IF(Clean!J254="",1,0)</f>
        <v>0</v>
      </c>
      <c r="K254" s="24" t="n">
        <f aca="false">IF(Clean!K254="",1,0)</f>
        <v>0</v>
      </c>
      <c r="L254" s="24" t="n">
        <f aca="false">IF(Clean!L254="",1,0)</f>
        <v>0</v>
      </c>
      <c r="M254" s="24" t="n">
        <f aca="false">IF(Clean!M254="",1,0)</f>
        <v>0</v>
      </c>
      <c r="N254" s="24" t="n">
        <f aca="false">IF(Clean!N254="",1,0)</f>
        <v>0</v>
      </c>
      <c r="O254" s="24" t="n">
        <f aca="false">IF(Clean!O254="",1,0)</f>
        <v>0</v>
      </c>
      <c r="P254" s="24" t="n">
        <f aca="false">IF(Clean!P254="",1,0)</f>
        <v>0</v>
      </c>
      <c r="Q254" s="24" t="n">
        <f aca="false">IF(Clean!Q254="",1,0)</f>
        <v>1</v>
      </c>
      <c r="R254" s="24" t="n">
        <f aca="false">IF(Clean!R254="",1,0)</f>
        <v>1</v>
      </c>
      <c r="S254" s="24" t="n">
        <f aca="false">IF(Clean!S254="",1,0)</f>
        <v>0</v>
      </c>
      <c r="T254" s="24" t="n">
        <f aca="false">IF(Clean!T254="",1,0)</f>
        <v>0</v>
      </c>
      <c r="U254" s="24" t="n">
        <f aca="false">IF(Clean!U254="",1,0)</f>
        <v>0</v>
      </c>
      <c r="V254" s="24" t="n">
        <f aca="false">IF(Clean!V254="",1,0)</f>
        <v>0</v>
      </c>
      <c r="W254" s="25" t="n">
        <f aca="false">SUM(B254:V254)</f>
        <v>2</v>
      </c>
      <c r="X254" s="2" t="str">
        <f aca="false">IF(W254=0,"Complete","Incomplete")</f>
        <v>Incomplete</v>
      </c>
      <c r="Y254" s="26" t="n">
        <f aca="false">W254/21</f>
        <v>0.0952380952380952</v>
      </c>
      <c r="Z254" s="2" t="str">
        <f aca="false">IF(W254=21,"Ghost record",IF(W254&gt;=11,"Mostly empty",IF(W254=0,"Complete","Partial")))</f>
        <v>Partial</v>
      </c>
    </row>
    <row r="255" customFormat="false" ht="15" hidden="false" customHeight="false" outlineLevel="0" collapsed="false">
      <c r="A255" s="2" t="str">
        <f aca="false">Clean!A255</f>
        <v>CL00254</v>
      </c>
      <c r="B255" s="24" t="n">
        <f aca="false">IF(Clean!B255="",1,0)</f>
        <v>0</v>
      </c>
      <c r="C255" s="24" t="n">
        <f aca="false">IF(Clean!C255="",1,0)</f>
        <v>0</v>
      </c>
      <c r="D255" s="24" t="n">
        <f aca="false">IF(Clean!D255="",1,0)</f>
        <v>0</v>
      </c>
      <c r="E255" s="24" t="n">
        <f aca="false">IF(Clean!E255="",1,0)</f>
        <v>0</v>
      </c>
      <c r="F255" s="24" t="n">
        <f aca="false">IF(Clean!F255="",1,0)</f>
        <v>0</v>
      </c>
      <c r="G255" s="24" t="n">
        <f aca="false">IF(Clean!G255="",1,0)</f>
        <v>0</v>
      </c>
      <c r="H255" s="24" t="n">
        <f aca="false">IF(Clean!H255="",1,0)</f>
        <v>0</v>
      </c>
      <c r="I255" s="24" t="n">
        <f aca="false">IF(Clean!I255="",1,0)</f>
        <v>0</v>
      </c>
      <c r="J255" s="24" t="n">
        <f aca="false">IF(Clean!J255="",1,0)</f>
        <v>0</v>
      </c>
      <c r="K255" s="24" t="n">
        <f aca="false">IF(Clean!K255="",1,0)</f>
        <v>0</v>
      </c>
      <c r="L255" s="24" t="n">
        <f aca="false">IF(Clean!L255="",1,0)</f>
        <v>0</v>
      </c>
      <c r="M255" s="24" t="n">
        <f aca="false">IF(Clean!M255="",1,0)</f>
        <v>0</v>
      </c>
      <c r="N255" s="24" t="n">
        <f aca="false">IF(Clean!N255="",1,0)</f>
        <v>0</v>
      </c>
      <c r="O255" s="24" t="n">
        <f aca="false">IF(Clean!O255="",1,0)</f>
        <v>0</v>
      </c>
      <c r="P255" s="24" t="n">
        <f aca="false">IF(Clean!P255="",1,0)</f>
        <v>0</v>
      </c>
      <c r="Q255" s="24" t="n">
        <f aca="false">IF(Clean!Q255="",1,0)</f>
        <v>0</v>
      </c>
      <c r="R255" s="24" t="n">
        <f aca="false">IF(Clean!R255="",1,0)</f>
        <v>0</v>
      </c>
      <c r="S255" s="24" t="n">
        <f aca="false">IF(Clean!S255="",1,0)</f>
        <v>0</v>
      </c>
      <c r="T255" s="24" t="n">
        <f aca="false">IF(Clean!T255="",1,0)</f>
        <v>0</v>
      </c>
      <c r="U255" s="24" t="n">
        <f aca="false">IF(Clean!U255="",1,0)</f>
        <v>0</v>
      </c>
      <c r="V255" s="24" t="n">
        <f aca="false">IF(Clean!V255="",1,0)</f>
        <v>0</v>
      </c>
      <c r="W255" s="25" t="n">
        <f aca="false">SUM(B255:V255)</f>
        <v>0</v>
      </c>
      <c r="X255" s="2" t="str">
        <f aca="false">IF(W255=0,"Complete","Incomplete")</f>
        <v>Complete</v>
      </c>
      <c r="Y255" s="26" t="n">
        <f aca="false">W255/21</f>
        <v>0</v>
      </c>
      <c r="Z255" s="2" t="str">
        <f aca="false">IF(W255=21,"Ghost record",IF(W255&gt;=11,"Mostly empty",IF(W255=0,"Complete","Partial")))</f>
        <v>Complete</v>
      </c>
    </row>
    <row r="256" customFormat="false" ht="15" hidden="false" customHeight="false" outlineLevel="0" collapsed="false">
      <c r="A256" s="2" t="str">
        <f aca="false">Clean!A256</f>
        <v>CL00255</v>
      </c>
      <c r="B256" s="24" t="n">
        <f aca="false">IF(Clean!B256="",1,0)</f>
        <v>0</v>
      </c>
      <c r="C256" s="24" t="n">
        <f aca="false">IF(Clean!C256="",1,0)</f>
        <v>0</v>
      </c>
      <c r="D256" s="24" t="n">
        <f aca="false">IF(Clean!D256="",1,0)</f>
        <v>0</v>
      </c>
      <c r="E256" s="24" t="n">
        <f aca="false">IF(Clean!E256="",1,0)</f>
        <v>1</v>
      </c>
      <c r="F256" s="24" t="n">
        <f aca="false">IF(Clean!F256="",1,0)</f>
        <v>0</v>
      </c>
      <c r="G256" s="24" t="n">
        <f aca="false">IF(Clean!G256="",1,0)</f>
        <v>0</v>
      </c>
      <c r="H256" s="24" t="n">
        <f aca="false">IF(Clean!H256="",1,0)</f>
        <v>0</v>
      </c>
      <c r="I256" s="24" t="n">
        <f aca="false">IF(Clean!I256="",1,0)</f>
        <v>0</v>
      </c>
      <c r="J256" s="24" t="n">
        <f aca="false">IF(Clean!J256="",1,0)</f>
        <v>0</v>
      </c>
      <c r="K256" s="24" t="n">
        <f aca="false">IF(Clean!K256="",1,0)</f>
        <v>0</v>
      </c>
      <c r="L256" s="24" t="n">
        <f aca="false">IF(Clean!L256="",1,0)</f>
        <v>0</v>
      </c>
      <c r="M256" s="24" t="n">
        <f aca="false">IF(Clean!M256="",1,0)</f>
        <v>0</v>
      </c>
      <c r="N256" s="24" t="n">
        <f aca="false">IF(Clean!N256="",1,0)</f>
        <v>0</v>
      </c>
      <c r="O256" s="24" t="n">
        <f aca="false">IF(Clean!O256="",1,0)</f>
        <v>0</v>
      </c>
      <c r="P256" s="24" t="n">
        <f aca="false">IF(Clean!P256="",1,0)</f>
        <v>0</v>
      </c>
      <c r="Q256" s="24" t="n">
        <f aca="false">IF(Clean!Q256="",1,0)</f>
        <v>0</v>
      </c>
      <c r="R256" s="24" t="n">
        <f aca="false">IF(Clean!R256="",1,0)</f>
        <v>0</v>
      </c>
      <c r="S256" s="24" t="n">
        <f aca="false">IF(Clean!S256="",1,0)</f>
        <v>0</v>
      </c>
      <c r="T256" s="24" t="n">
        <f aca="false">IF(Clean!T256="",1,0)</f>
        <v>0</v>
      </c>
      <c r="U256" s="24" t="n">
        <f aca="false">IF(Clean!U256="",1,0)</f>
        <v>0</v>
      </c>
      <c r="V256" s="24" t="n">
        <f aca="false">IF(Clean!V256="",1,0)</f>
        <v>1</v>
      </c>
      <c r="W256" s="25" t="n">
        <f aca="false">SUM(B256:V256)</f>
        <v>2</v>
      </c>
      <c r="X256" s="2" t="str">
        <f aca="false">IF(W256=0,"Complete","Incomplete")</f>
        <v>Incomplete</v>
      </c>
      <c r="Y256" s="26" t="n">
        <f aca="false">W256/21</f>
        <v>0.0952380952380952</v>
      </c>
      <c r="Z256" s="2" t="str">
        <f aca="false">IF(W256=21,"Ghost record",IF(W256&gt;=11,"Mostly empty",IF(W256=0,"Complete","Partial")))</f>
        <v>Partial</v>
      </c>
    </row>
    <row r="257" customFormat="false" ht="15" hidden="false" customHeight="false" outlineLevel="0" collapsed="false">
      <c r="A257" s="2" t="str">
        <f aca="false">Clean!A257</f>
        <v>CL00256</v>
      </c>
      <c r="B257" s="24" t="n">
        <f aca="false">IF(Clean!B257="",1,0)</f>
        <v>0</v>
      </c>
      <c r="C257" s="24" t="n">
        <f aca="false">IF(Clean!C257="",1,0)</f>
        <v>0</v>
      </c>
      <c r="D257" s="24" t="n">
        <f aca="false">IF(Clean!D257="",1,0)</f>
        <v>0</v>
      </c>
      <c r="E257" s="24" t="n">
        <f aca="false">IF(Clean!E257="",1,0)</f>
        <v>0</v>
      </c>
      <c r="F257" s="24" t="n">
        <f aca="false">IF(Clean!F257="",1,0)</f>
        <v>0</v>
      </c>
      <c r="G257" s="24" t="n">
        <f aca="false">IF(Clean!G257="",1,0)</f>
        <v>0</v>
      </c>
      <c r="H257" s="24" t="n">
        <f aca="false">IF(Clean!H257="",1,0)</f>
        <v>0</v>
      </c>
      <c r="I257" s="24" t="n">
        <f aca="false">IF(Clean!I257="",1,0)</f>
        <v>0</v>
      </c>
      <c r="J257" s="24" t="n">
        <f aca="false">IF(Clean!J257="",1,0)</f>
        <v>0</v>
      </c>
      <c r="K257" s="24" t="n">
        <f aca="false">IF(Clean!K257="",1,0)</f>
        <v>0</v>
      </c>
      <c r="L257" s="24" t="n">
        <f aca="false">IF(Clean!L257="",1,0)</f>
        <v>0</v>
      </c>
      <c r="M257" s="24" t="n">
        <f aca="false">IF(Clean!M257="",1,0)</f>
        <v>0</v>
      </c>
      <c r="N257" s="24" t="n">
        <f aca="false">IF(Clean!N257="",1,0)</f>
        <v>0</v>
      </c>
      <c r="O257" s="24" t="n">
        <f aca="false">IF(Clean!O257="",1,0)</f>
        <v>1</v>
      </c>
      <c r="P257" s="24" t="n">
        <f aca="false">IF(Clean!P257="",1,0)</f>
        <v>0</v>
      </c>
      <c r="Q257" s="24" t="n">
        <f aca="false">IF(Clean!Q257="",1,0)</f>
        <v>0</v>
      </c>
      <c r="R257" s="24" t="n">
        <f aca="false">IF(Clean!R257="",1,0)</f>
        <v>0</v>
      </c>
      <c r="S257" s="24" t="n">
        <f aca="false">IF(Clean!S257="",1,0)</f>
        <v>0</v>
      </c>
      <c r="T257" s="24" t="n">
        <f aca="false">IF(Clean!T257="",1,0)</f>
        <v>0</v>
      </c>
      <c r="U257" s="24" t="n">
        <f aca="false">IF(Clean!U257="",1,0)</f>
        <v>0</v>
      </c>
      <c r="V257" s="24" t="n">
        <f aca="false">IF(Clean!V257="",1,0)</f>
        <v>0</v>
      </c>
      <c r="W257" s="25" t="n">
        <f aca="false">SUM(B257:V257)</f>
        <v>1</v>
      </c>
      <c r="X257" s="2" t="str">
        <f aca="false">IF(W257=0,"Complete","Incomplete")</f>
        <v>Incomplete</v>
      </c>
      <c r="Y257" s="26" t="n">
        <f aca="false">W257/21</f>
        <v>0.0476190476190476</v>
      </c>
      <c r="Z257" s="2" t="str">
        <f aca="false">IF(W257=21,"Ghost record",IF(W257&gt;=11,"Mostly empty",IF(W257=0,"Complete","Partial")))</f>
        <v>Partial</v>
      </c>
    </row>
    <row r="258" customFormat="false" ht="15" hidden="false" customHeight="false" outlineLevel="0" collapsed="false">
      <c r="A258" s="2" t="str">
        <f aca="false">Clean!A258</f>
        <v>CL00257</v>
      </c>
      <c r="B258" s="24" t="n">
        <f aca="false">IF(Clean!B258="",1,0)</f>
        <v>0</v>
      </c>
      <c r="C258" s="24" t="n">
        <f aca="false">IF(Clean!C258="",1,0)</f>
        <v>0</v>
      </c>
      <c r="D258" s="24" t="n">
        <f aca="false">IF(Clean!D258="",1,0)</f>
        <v>0</v>
      </c>
      <c r="E258" s="24" t="n">
        <f aca="false">IF(Clean!E258="",1,0)</f>
        <v>0</v>
      </c>
      <c r="F258" s="24" t="n">
        <f aca="false">IF(Clean!F258="",1,0)</f>
        <v>0</v>
      </c>
      <c r="G258" s="24" t="n">
        <f aca="false">IF(Clean!G258="",1,0)</f>
        <v>0</v>
      </c>
      <c r="H258" s="24" t="n">
        <f aca="false">IF(Clean!H258="",1,0)</f>
        <v>0</v>
      </c>
      <c r="I258" s="24" t="n">
        <f aca="false">IF(Clean!I258="",1,0)</f>
        <v>0</v>
      </c>
      <c r="J258" s="24" t="n">
        <f aca="false">IF(Clean!J258="",1,0)</f>
        <v>0</v>
      </c>
      <c r="K258" s="24" t="n">
        <f aca="false">IF(Clean!K258="",1,0)</f>
        <v>0</v>
      </c>
      <c r="L258" s="24" t="n">
        <f aca="false">IF(Clean!L258="",1,0)</f>
        <v>0</v>
      </c>
      <c r="M258" s="24" t="n">
        <f aca="false">IF(Clean!M258="",1,0)</f>
        <v>0</v>
      </c>
      <c r="N258" s="24" t="n">
        <f aca="false">IF(Clean!N258="",1,0)</f>
        <v>0</v>
      </c>
      <c r="O258" s="24" t="n">
        <f aca="false">IF(Clean!O258="",1,0)</f>
        <v>0</v>
      </c>
      <c r="P258" s="24" t="n">
        <f aca="false">IF(Clean!P258="",1,0)</f>
        <v>0</v>
      </c>
      <c r="Q258" s="24" t="n">
        <f aca="false">IF(Clean!Q258="",1,0)</f>
        <v>0</v>
      </c>
      <c r="R258" s="24" t="n">
        <f aca="false">IF(Clean!R258="",1,0)</f>
        <v>0</v>
      </c>
      <c r="S258" s="24" t="n">
        <f aca="false">IF(Clean!S258="",1,0)</f>
        <v>0</v>
      </c>
      <c r="T258" s="24" t="n">
        <f aca="false">IF(Clean!T258="",1,0)</f>
        <v>0</v>
      </c>
      <c r="U258" s="24" t="n">
        <f aca="false">IF(Clean!U258="",1,0)</f>
        <v>0</v>
      </c>
      <c r="V258" s="24" t="n">
        <f aca="false">IF(Clean!V258="",1,0)</f>
        <v>0</v>
      </c>
      <c r="W258" s="25" t="n">
        <f aca="false">SUM(B258:V258)</f>
        <v>0</v>
      </c>
      <c r="X258" s="2" t="str">
        <f aca="false">IF(W258=0,"Complete","Incomplete")</f>
        <v>Complete</v>
      </c>
      <c r="Y258" s="26" t="n">
        <f aca="false">W258/21</f>
        <v>0</v>
      </c>
      <c r="Z258" s="2" t="str">
        <f aca="false">IF(W258=21,"Ghost record",IF(W258&gt;=11,"Mostly empty",IF(W258=0,"Complete","Partial")))</f>
        <v>Complete</v>
      </c>
    </row>
    <row r="259" customFormat="false" ht="15" hidden="false" customHeight="false" outlineLevel="0" collapsed="false">
      <c r="A259" s="2" t="str">
        <f aca="false">Clean!A259</f>
        <v>CL00258</v>
      </c>
      <c r="B259" s="24" t="n">
        <f aca="false">IF(Clean!B259="",1,0)</f>
        <v>0</v>
      </c>
      <c r="C259" s="24" t="n">
        <f aca="false">IF(Clean!C259="",1,0)</f>
        <v>0</v>
      </c>
      <c r="D259" s="24" t="n">
        <f aca="false">IF(Clean!D259="",1,0)</f>
        <v>1</v>
      </c>
      <c r="E259" s="24" t="n">
        <f aca="false">IF(Clean!E259="",1,0)</f>
        <v>0</v>
      </c>
      <c r="F259" s="24" t="n">
        <f aca="false">IF(Clean!F259="",1,0)</f>
        <v>0</v>
      </c>
      <c r="G259" s="24" t="n">
        <f aca="false">IF(Clean!G259="",1,0)</f>
        <v>0</v>
      </c>
      <c r="H259" s="24" t="n">
        <f aca="false">IF(Clean!H259="",1,0)</f>
        <v>0</v>
      </c>
      <c r="I259" s="24" t="n">
        <f aca="false">IF(Clean!I259="",1,0)</f>
        <v>0</v>
      </c>
      <c r="J259" s="24" t="n">
        <f aca="false">IF(Clean!J259="",1,0)</f>
        <v>0</v>
      </c>
      <c r="K259" s="24" t="n">
        <f aca="false">IF(Clean!K259="",1,0)</f>
        <v>0</v>
      </c>
      <c r="L259" s="24" t="n">
        <f aca="false">IF(Clean!L259="",1,0)</f>
        <v>0</v>
      </c>
      <c r="M259" s="24" t="n">
        <f aca="false">IF(Clean!M259="",1,0)</f>
        <v>0</v>
      </c>
      <c r="N259" s="24" t="n">
        <f aca="false">IF(Clean!N259="",1,0)</f>
        <v>0</v>
      </c>
      <c r="O259" s="24" t="n">
        <f aca="false">IF(Clean!O259="",1,0)</f>
        <v>0</v>
      </c>
      <c r="P259" s="24" t="n">
        <f aca="false">IF(Clean!P259="",1,0)</f>
        <v>0</v>
      </c>
      <c r="Q259" s="24" t="n">
        <f aca="false">IF(Clean!Q259="",1,0)</f>
        <v>0</v>
      </c>
      <c r="R259" s="24" t="n">
        <f aca="false">IF(Clean!R259="",1,0)</f>
        <v>0</v>
      </c>
      <c r="S259" s="24" t="n">
        <f aca="false">IF(Clean!S259="",1,0)</f>
        <v>0</v>
      </c>
      <c r="T259" s="24" t="n">
        <f aca="false">IF(Clean!T259="",1,0)</f>
        <v>0</v>
      </c>
      <c r="U259" s="24" t="n">
        <f aca="false">IF(Clean!U259="",1,0)</f>
        <v>0</v>
      </c>
      <c r="V259" s="24" t="n">
        <f aca="false">IF(Clean!V259="",1,0)</f>
        <v>0</v>
      </c>
      <c r="W259" s="25" t="n">
        <f aca="false">SUM(B259:V259)</f>
        <v>1</v>
      </c>
      <c r="X259" s="2" t="str">
        <f aca="false">IF(W259=0,"Complete","Incomplete")</f>
        <v>Incomplete</v>
      </c>
      <c r="Y259" s="26" t="n">
        <f aca="false">W259/21</f>
        <v>0.0476190476190476</v>
      </c>
      <c r="Z259" s="2" t="str">
        <f aca="false">IF(W259=21,"Ghost record",IF(W259&gt;=11,"Mostly empty",IF(W259=0,"Complete","Partial")))</f>
        <v>Partial</v>
      </c>
    </row>
    <row r="260" customFormat="false" ht="15" hidden="false" customHeight="false" outlineLevel="0" collapsed="false">
      <c r="A260" s="2" t="str">
        <f aca="false">Clean!A260</f>
        <v>CL00259</v>
      </c>
      <c r="B260" s="24" t="n">
        <f aca="false">IF(Clean!B260="",1,0)</f>
        <v>0</v>
      </c>
      <c r="C260" s="24" t="n">
        <f aca="false">IF(Clean!C260="",1,0)</f>
        <v>0</v>
      </c>
      <c r="D260" s="24" t="n">
        <f aca="false">IF(Clean!D260="",1,0)</f>
        <v>0</v>
      </c>
      <c r="E260" s="24" t="n">
        <f aca="false">IF(Clean!E260="",1,0)</f>
        <v>0</v>
      </c>
      <c r="F260" s="24" t="n">
        <f aca="false">IF(Clean!F260="",1,0)</f>
        <v>0</v>
      </c>
      <c r="G260" s="24" t="n">
        <f aca="false">IF(Clean!G260="",1,0)</f>
        <v>0</v>
      </c>
      <c r="H260" s="24" t="n">
        <f aca="false">IF(Clean!H260="",1,0)</f>
        <v>0</v>
      </c>
      <c r="I260" s="24" t="n">
        <f aca="false">IF(Clean!I260="",1,0)</f>
        <v>0</v>
      </c>
      <c r="J260" s="24" t="n">
        <f aca="false">IF(Clean!J260="",1,0)</f>
        <v>0</v>
      </c>
      <c r="K260" s="24" t="n">
        <f aca="false">IF(Clean!K260="",1,0)</f>
        <v>0</v>
      </c>
      <c r="L260" s="24" t="n">
        <f aca="false">IF(Clean!L260="",1,0)</f>
        <v>0</v>
      </c>
      <c r="M260" s="24" t="n">
        <f aca="false">IF(Clean!M260="",1,0)</f>
        <v>0</v>
      </c>
      <c r="N260" s="24" t="n">
        <f aca="false">IF(Clean!N260="",1,0)</f>
        <v>0</v>
      </c>
      <c r="O260" s="24" t="n">
        <f aca="false">IF(Clean!O260="",1,0)</f>
        <v>0</v>
      </c>
      <c r="P260" s="24" t="n">
        <f aca="false">IF(Clean!P260="",1,0)</f>
        <v>0</v>
      </c>
      <c r="Q260" s="24" t="n">
        <f aca="false">IF(Clean!Q260="",1,0)</f>
        <v>0</v>
      </c>
      <c r="R260" s="24" t="n">
        <f aca="false">IF(Clean!R260="",1,0)</f>
        <v>0</v>
      </c>
      <c r="S260" s="24" t="n">
        <f aca="false">IF(Clean!S260="",1,0)</f>
        <v>0</v>
      </c>
      <c r="T260" s="24" t="n">
        <f aca="false">IF(Clean!T260="",1,0)</f>
        <v>0</v>
      </c>
      <c r="U260" s="24" t="n">
        <f aca="false">IF(Clean!U260="",1,0)</f>
        <v>0</v>
      </c>
      <c r="V260" s="24" t="n">
        <f aca="false">IF(Clean!V260="",1,0)</f>
        <v>0</v>
      </c>
      <c r="W260" s="25" t="n">
        <f aca="false">SUM(B260:V260)</f>
        <v>0</v>
      </c>
      <c r="X260" s="2" t="str">
        <f aca="false">IF(W260=0,"Complete","Incomplete")</f>
        <v>Complete</v>
      </c>
      <c r="Y260" s="26" t="n">
        <f aca="false">W260/21</f>
        <v>0</v>
      </c>
      <c r="Z260" s="2" t="str">
        <f aca="false">IF(W260=21,"Ghost record",IF(W260&gt;=11,"Mostly empty",IF(W260=0,"Complete","Partial")))</f>
        <v>Complete</v>
      </c>
    </row>
    <row r="261" customFormat="false" ht="15" hidden="false" customHeight="false" outlineLevel="0" collapsed="false">
      <c r="A261" s="2" t="str">
        <f aca="false">Clean!A261</f>
        <v>CL00260</v>
      </c>
      <c r="B261" s="24" t="n">
        <f aca="false">IF(Clean!B261="",1,0)</f>
        <v>0</v>
      </c>
      <c r="C261" s="24" t="n">
        <f aca="false">IF(Clean!C261="",1,0)</f>
        <v>0</v>
      </c>
      <c r="D261" s="24" t="n">
        <f aca="false">IF(Clean!D261="",1,0)</f>
        <v>0</v>
      </c>
      <c r="E261" s="24" t="n">
        <f aca="false">IF(Clean!E261="",1,0)</f>
        <v>0</v>
      </c>
      <c r="F261" s="24" t="n">
        <f aca="false">IF(Clean!F261="",1,0)</f>
        <v>0</v>
      </c>
      <c r="G261" s="24" t="n">
        <f aca="false">IF(Clean!G261="",1,0)</f>
        <v>0</v>
      </c>
      <c r="H261" s="24" t="n">
        <f aca="false">IF(Clean!H261="",1,0)</f>
        <v>0</v>
      </c>
      <c r="I261" s="24" t="n">
        <f aca="false">IF(Clean!I261="",1,0)</f>
        <v>0</v>
      </c>
      <c r="J261" s="24" t="n">
        <f aca="false">IF(Clean!J261="",1,0)</f>
        <v>0</v>
      </c>
      <c r="K261" s="24" t="n">
        <f aca="false">IF(Clean!K261="",1,0)</f>
        <v>0</v>
      </c>
      <c r="L261" s="24" t="n">
        <f aca="false">IF(Clean!L261="",1,0)</f>
        <v>0</v>
      </c>
      <c r="M261" s="24" t="n">
        <f aca="false">IF(Clean!M261="",1,0)</f>
        <v>0</v>
      </c>
      <c r="N261" s="24" t="n">
        <f aca="false">IF(Clean!N261="",1,0)</f>
        <v>0</v>
      </c>
      <c r="O261" s="24" t="n">
        <f aca="false">IF(Clean!O261="",1,0)</f>
        <v>0</v>
      </c>
      <c r="P261" s="24" t="n">
        <f aca="false">IF(Clean!P261="",1,0)</f>
        <v>0</v>
      </c>
      <c r="Q261" s="24" t="n">
        <f aca="false">IF(Clean!Q261="",1,0)</f>
        <v>1</v>
      </c>
      <c r="R261" s="24" t="n">
        <f aca="false">IF(Clean!R261="",1,0)</f>
        <v>1</v>
      </c>
      <c r="S261" s="24" t="n">
        <f aca="false">IF(Clean!S261="",1,0)</f>
        <v>0</v>
      </c>
      <c r="T261" s="24" t="n">
        <f aca="false">IF(Clean!T261="",1,0)</f>
        <v>0</v>
      </c>
      <c r="U261" s="24" t="n">
        <f aca="false">IF(Clean!U261="",1,0)</f>
        <v>0</v>
      </c>
      <c r="V261" s="24" t="n">
        <f aca="false">IF(Clean!V261="",1,0)</f>
        <v>0</v>
      </c>
      <c r="W261" s="25" t="n">
        <f aca="false">SUM(B261:V261)</f>
        <v>2</v>
      </c>
      <c r="X261" s="2" t="str">
        <f aca="false">IF(W261=0,"Complete","Incomplete")</f>
        <v>Incomplete</v>
      </c>
      <c r="Y261" s="26" t="n">
        <f aca="false">W261/21</f>
        <v>0.0952380952380952</v>
      </c>
      <c r="Z261" s="2" t="str">
        <f aca="false">IF(W261=21,"Ghost record",IF(W261&gt;=11,"Mostly empty",IF(W261=0,"Complete","Partial")))</f>
        <v>Partial</v>
      </c>
    </row>
    <row r="262" customFormat="false" ht="15" hidden="false" customHeight="false" outlineLevel="0" collapsed="false">
      <c r="A262" s="2" t="str">
        <f aca="false">Clean!A262</f>
        <v>CL00261</v>
      </c>
      <c r="B262" s="24" t="n">
        <f aca="false">IF(Clean!B262="",1,0)</f>
        <v>0</v>
      </c>
      <c r="C262" s="24" t="n">
        <f aca="false">IF(Clean!C262="",1,0)</f>
        <v>0</v>
      </c>
      <c r="D262" s="24" t="n">
        <f aca="false">IF(Clean!D262="",1,0)</f>
        <v>0</v>
      </c>
      <c r="E262" s="24" t="n">
        <f aca="false">IF(Clean!E262="",1,0)</f>
        <v>0</v>
      </c>
      <c r="F262" s="24" t="n">
        <f aca="false">IF(Clean!F262="",1,0)</f>
        <v>0</v>
      </c>
      <c r="G262" s="24" t="n">
        <f aca="false">IF(Clean!G262="",1,0)</f>
        <v>0</v>
      </c>
      <c r="H262" s="24" t="n">
        <f aca="false">IF(Clean!H262="",1,0)</f>
        <v>0</v>
      </c>
      <c r="I262" s="24" t="n">
        <f aca="false">IF(Clean!I262="",1,0)</f>
        <v>0</v>
      </c>
      <c r="J262" s="24" t="n">
        <f aca="false">IF(Clean!J262="",1,0)</f>
        <v>0</v>
      </c>
      <c r="K262" s="24" t="n">
        <f aca="false">IF(Clean!K262="",1,0)</f>
        <v>0</v>
      </c>
      <c r="L262" s="24" t="n">
        <f aca="false">IF(Clean!L262="",1,0)</f>
        <v>0</v>
      </c>
      <c r="M262" s="24" t="n">
        <f aca="false">IF(Clean!M262="",1,0)</f>
        <v>0</v>
      </c>
      <c r="N262" s="24" t="n">
        <f aca="false">IF(Clean!N262="",1,0)</f>
        <v>0</v>
      </c>
      <c r="O262" s="24" t="n">
        <f aca="false">IF(Clean!O262="",1,0)</f>
        <v>0</v>
      </c>
      <c r="P262" s="24" t="n">
        <f aca="false">IF(Clean!P262="",1,0)</f>
        <v>0</v>
      </c>
      <c r="Q262" s="24" t="n">
        <f aca="false">IF(Clean!Q262="",1,0)</f>
        <v>0</v>
      </c>
      <c r="R262" s="24" t="n">
        <f aca="false">IF(Clean!R262="",1,0)</f>
        <v>0</v>
      </c>
      <c r="S262" s="24" t="n">
        <f aca="false">IF(Clean!S262="",1,0)</f>
        <v>0</v>
      </c>
      <c r="T262" s="24" t="n">
        <f aca="false">IF(Clean!T262="",1,0)</f>
        <v>0</v>
      </c>
      <c r="U262" s="24" t="n">
        <f aca="false">IF(Clean!U262="",1,0)</f>
        <v>0</v>
      </c>
      <c r="V262" s="24" t="n">
        <f aca="false">IF(Clean!V262="",1,0)</f>
        <v>0</v>
      </c>
      <c r="W262" s="25" t="n">
        <f aca="false">SUM(B262:V262)</f>
        <v>0</v>
      </c>
      <c r="X262" s="2" t="str">
        <f aca="false">IF(W262=0,"Complete","Incomplete")</f>
        <v>Complete</v>
      </c>
      <c r="Y262" s="26" t="n">
        <f aca="false">W262/21</f>
        <v>0</v>
      </c>
      <c r="Z262" s="2" t="str">
        <f aca="false">IF(W262=21,"Ghost record",IF(W262&gt;=11,"Mostly empty",IF(W262=0,"Complete","Partial")))</f>
        <v>Complete</v>
      </c>
    </row>
    <row r="263" customFormat="false" ht="15" hidden="false" customHeight="false" outlineLevel="0" collapsed="false">
      <c r="A263" s="2" t="str">
        <f aca="false">Clean!A263</f>
        <v>CL00262</v>
      </c>
      <c r="B263" s="24" t="n">
        <f aca="false">IF(Clean!B263="",1,0)</f>
        <v>0</v>
      </c>
      <c r="C263" s="24" t="n">
        <f aca="false">IF(Clean!C263="",1,0)</f>
        <v>0</v>
      </c>
      <c r="D263" s="24" t="n">
        <f aca="false">IF(Clean!D263="",1,0)</f>
        <v>0</v>
      </c>
      <c r="E263" s="24" t="n">
        <f aca="false">IF(Clean!E263="",1,0)</f>
        <v>0</v>
      </c>
      <c r="F263" s="24" t="n">
        <f aca="false">IF(Clean!F263="",1,0)</f>
        <v>0</v>
      </c>
      <c r="G263" s="24" t="n">
        <f aca="false">IF(Clean!G263="",1,0)</f>
        <v>0</v>
      </c>
      <c r="H263" s="24" t="n">
        <f aca="false">IF(Clean!H263="",1,0)</f>
        <v>0</v>
      </c>
      <c r="I263" s="24" t="n">
        <f aca="false">IF(Clean!I263="",1,0)</f>
        <v>0</v>
      </c>
      <c r="J263" s="24" t="n">
        <f aca="false">IF(Clean!J263="",1,0)</f>
        <v>0</v>
      </c>
      <c r="K263" s="24" t="n">
        <f aca="false">IF(Clean!K263="",1,0)</f>
        <v>0</v>
      </c>
      <c r="L263" s="24" t="n">
        <f aca="false">IF(Clean!L263="",1,0)</f>
        <v>0</v>
      </c>
      <c r="M263" s="24" t="n">
        <f aca="false">IF(Clean!M263="",1,0)</f>
        <v>0</v>
      </c>
      <c r="N263" s="24" t="n">
        <f aca="false">IF(Clean!N263="",1,0)</f>
        <v>0</v>
      </c>
      <c r="O263" s="24" t="n">
        <f aca="false">IF(Clean!O263="",1,0)</f>
        <v>0</v>
      </c>
      <c r="P263" s="24" t="n">
        <f aca="false">IF(Clean!P263="",1,0)</f>
        <v>0</v>
      </c>
      <c r="Q263" s="24" t="n">
        <f aca="false">IF(Clean!Q263="",1,0)</f>
        <v>0</v>
      </c>
      <c r="R263" s="24" t="n">
        <f aca="false">IF(Clean!R263="",1,0)</f>
        <v>0</v>
      </c>
      <c r="S263" s="24" t="n">
        <f aca="false">IF(Clean!S263="",1,0)</f>
        <v>0</v>
      </c>
      <c r="T263" s="24" t="n">
        <f aca="false">IF(Clean!T263="",1,0)</f>
        <v>0</v>
      </c>
      <c r="U263" s="24" t="n">
        <f aca="false">IF(Clean!U263="",1,0)</f>
        <v>0</v>
      </c>
      <c r="V263" s="24" t="n">
        <f aca="false">IF(Clean!V263="",1,0)</f>
        <v>0</v>
      </c>
      <c r="W263" s="25" t="n">
        <f aca="false">SUM(B263:V263)</f>
        <v>0</v>
      </c>
      <c r="X263" s="2" t="str">
        <f aca="false">IF(W263=0,"Complete","Incomplete")</f>
        <v>Complete</v>
      </c>
      <c r="Y263" s="26" t="n">
        <f aca="false">W263/21</f>
        <v>0</v>
      </c>
      <c r="Z263" s="2" t="str">
        <f aca="false">IF(W263=21,"Ghost record",IF(W263&gt;=11,"Mostly empty",IF(W263=0,"Complete","Partial")))</f>
        <v>Complete</v>
      </c>
    </row>
    <row r="264" customFormat="false" ht="15" hidden="false" customHeight="false" outlineLevel="0" collapsed="false">
      <c r="A264" s="2" t="str">
        <f aca="false">Clean!A264</f>
        <v>CL00263</v>
      </c>
      <c r="B264" s="24" t="n">
        <f aca="false">IF(Clean!B264="",1,0)</f>
        <v>0</v>
      </c>
      <c r="C264" s="24" t="n">
        <f aca="false">IF(Clean!C264="",1,0)</f>
        <v>0</v>
      </c>
      <c r="D264" s="24" t="n">
        <f aca="false">IF(Clean!D264="",1,0)</f>
        <v>0</v>
      </c>
      <c r="E264" s="24" t="n">
        <f aca="false">IF(Clean!E264="",1,0)</f>
        <v>0</v>
      </c>
      <c r="F264" s="24" t="n">
        <f aca="false">IF(Clean!F264="",1,0)</f>
        <v>0</v>
      </c>
      <c r="G264" s="24" t="n">
        <f aca="false">IF(Clean!G264="",1,0)</f>
        <v>0</v>
      </c>
      <c r="H264" s="24" t="n">
        <f aca="false">IF(Clean!H264="",1,0)</f>
        <v>0</v>
      </c>
      <c r="I264" s="24" t="n">
        <f aca="false">IF(Clean!I264="",1,0)</f>
        <v>0</v>
      </c>
      <c r="J264" s="24" t="n">
        <f aca="false">IF(Clean!J264="",1,0)</f>
        <v>0</v>
      </c>
      <c r="K264" s="24" t="n">
        <f aca="false">IF(Clean!K264="",1,0)</f>
        <v>0</v>
      </c>
      <c r="L264" s="24" t="n">
        <f aca="false">IF(Clean!L264="",1,0)</f>
        <v>0</v>
      </c>
      <c r="M264" s="24" t="n">
        <f aca="false">IF(Clean!M264="",1,0)</f>
        <v>0</v>
      </c>
      <c r="N264" s="24" t="n">
        <f aca="false">IF(Clean!N264="",1,0)</f>
        <v>0</v>
      </c>
      <c r="O264" s="24" t="n">
        <f aca="false">IF(Clean!O264="",1,0)</f>
        <v>1</v>
      </c>
      <c r="P264" s="24" t="n">
        <f aca="false">IF(Clean!P264="",1,0)</f>
        <v>0</v>
      </c>
      <c r="Q264" s="24" t="n">
        <f aca="false">IF(Clean!Q264="",1,0)</f>
        <v>0</v>
      </c>
      <c r="R264" s="24" t="n">
        <f aca="false">IF(Clean!R264="",1,0)</f>
        <v>0</v>
      </c>
      <c r="S264" s="24" t="n">
        <f aca="false">IF(Clean!S264="",1,0)</f>
        <v>1</v>
      </c>
      <c r="T264" s="24" t="n">
        <f aca="false">IF(Clean!T264="",1,0)</f>
        <v>1</v>
      </c>
      <c r="U264" s="24" t="n">
        <f aca="false">IF(Clean!U264="",1,0)</f>
        <v>0</v>
      </c>
      <c r="V264" s="24" t="n">
        <f aca="false">IF(Clean!V264="",1,0)</f>
        <v>0</v>
      </c>
      <c r="W264" s="25" t="n">
        <f aca="false">SUM(B264:V264)</f>
        <v>3</v>
      </c>
      <c r="X264" s="2" t="str">
        <f aca="false">IF(W264=0,"Complete","Incomplete")</f>
        <v>Incomplete</v>
      </c>
      <c r="Y264" s="26" t="n">
        <f aca="false">W264/21</f>
        <v>0.142857142857143</v>
      </c>
      <c r="Z264" s="2" t="str">
        <f aca="false">IF(W264=21,"Ghost record",IF(W264&gt;=11,"Mostly empty",IF(W264=0,"Complete","Partial")))</f>
        <v>Partial</v>
      </c>
    </row>
    <row r="265" customFormat="false" ht="15" hidden="false" customHeight="false" outlineLevel="0" collapsed="false">
      <c r="A265" s="2" t="str">
        <f aca="false">Clean!A265</f>
        <v>CL00264</v>
      </c>
      <c r="B265" s="24" t="n">
        <f aca="false">IF(Clean!B265="",1,0)</f>
        <v>0</v>
      </c>
      <c r="C265" s="24" t="n">
        <f aca="false">IF(Clean!C265="",1,0)</f>
        <v>0</v>
      </c>
      <c r="D265" s="24" t="n">
        <f aca="false">IF(Clean!D265="",1,0)</f>
        <v>0</v>
      </c>
      <c r="E265" s="24" t="n">
        <f aca="false">IF(Clean!E265="",1,0)</f>
        <v>0</v>
      </c>
      <c r="F265" s="24" t="n">
        <f aca="false">IF(Clean!F265="",1,0)</f>
        <v>0</v>
      </c>
      <c r="G265" s="24" t="n">
        <f aca="false">IF(Clean!G265="",1,0)</f>
        <v>0</v>
      </c>
      <c r="H265" s="24" t="n">
        <f aca="false">IF(Clean!H265="",1,0)</f>
        <v>0</v>
      </c>
      <c r="I265" s="24" t="n">
        <f aca="false">IF(Clean!I265="",1,0)</f>
        <v>0</v>
      </c>
      <c r="J265" s="24" t="n">
        <f aca="false">IF(Clean!J265="",1,0)</f>
        <v>0</v>
      </c>
      <c r="K265" s="24" t="n">
        <f aca="false">IF(Clean!K265="",1,0)</f>
        <v>0</v>
      </c>
      <c r="L265" s="24" t="n">
        <f aca="false">IF(Clean!L265="",1,0)</f>
        <v>0</v>
      </c>
      <c r="M265" s="24" t="n">
        <f aca="false">IF(Clean!M265="",1,0)</f>
        <v>0</v>
      </c>
      <c r="N265" s="24" t="n">
        <f aca="false">IF(Clean!N265="",1,0)</f>
        <v>0</v>
      </c>
      <c r="O265" s="24" t="n">
        <f aca="false">IF(Clean!O265="",1,0)</f>
        <v>0</v>
      </c>
      <c r="P265" s="24" t="n">
        <f aca="false">IF(Clean!P265="",1,0)</f>
        <v>0</v>
      </c>
      <c r="Q265" s="24" t="n">
        <f aca="false">IF(Clean!Q265="",1,0)</f>
        <v>0</v>
      </c>
      <c r="R265" s="24" t="n">
        <f aca="false">IF(Clean!R265="",1,0)</f>
        <v>0</v>
      </c>
      <c r="S265" s="24" t="n">
        <f aca="false">IF(Clean!S265="",1,0)</f>
        <v>0</v>
      </c>
      <c r="T265" s="24" t="n">
        <f aca="false">IF(Clean!T265="",1,0)</f>
        <v>0</v>
      </c>
      <c r="U265" s="24" t="n">
        <f aca="false">IF(Clean!U265="",1,0)</f>
        <v>0</v>
      </c>
      <c r="V265" s="24" t="n">
        <f aca="false">IF(Clean!V265="",1,0)</f>
        <v>0</v>
      </c>
      <c r="W265" s="25" t="n">
        <f aca="false">SUM(B265:V265)</f>
        <v>0</v>
      </c>
      <c r="X265" s="2" t="str">
        <f aca="false">IF(W265=0,"Complete","Incomplete")</f>
        <v>Complete</v>
      </c>
      <c r="Y265" s="26" t="n">
        <f aca="false">W265/21</f>
        <v>0</v>
      </c>
      <c r="Z265" s="2" t="str">
        <f aca="false">IF(W265=21,"Ghost record",IF(W265&gt;=11,"Mostly empty",IF(W265=0,"Complete","Partial")))</f>
        <v>Complete</v>
      </c>
    </row>
    <row r="266" customFormat="false" ht="15" hidden="false" customHeight="false" outlineLevel="0" collapsed="false">
      <c r="A266" s="2" t="str">
        <f aca="false">Clean!A266</f>
        <v>CL00265</v>
      </c>
      <c r="B266" s="24" t="n">
        <f aca="false">IF(Clean!B266="",1,0)</f>
        <v>0</v>
      </c>
      <c r="C266" s="24" t="n">
        <f aca="false">IF(Clean!C266="",1,0)</f>
        <v>0</v>
      </c>
      <c r="D266" s="24" t="n">
        <f aca="false">IF(Clean!D266="",1,0)</f>
        <v>0</v>
      </c>
      <c r="E266" s="24" t="n">
        <f aca="false">IF(Clean!E266="",1,0)</f>
        <v>0</v>
      </c>
      <c r="F266" s="24" t="n">
        <f aca="false">IF(Clean!F266="",1,0)</f>
        <v>0</v>
      </c>
      <c r="G266" s="24" t="n">
        <f aca="false">IF(Clean!G266="",1,0)</f>
        <v>0</v>
      </c>
      <c r="H266" s="24" t="n">
        <f aca="false">IF(Clean!H266="",1,0)</f>
        <v>0</v>
      </c>
      <c r="I266" s="24" t="n">
        <f aca="false">IF(Clean!I266="",1,0)</f>
        <v>0</v>
      </c>
      <c r="J266" s="24" t="n">
        <f aca="false">IF(Clean!J266="",1,0)</f>
        <v>0</v>
      </c>
      <c r="K266" s="24" t="n">
        <f aca="false">IF(Clean!K266="",1,0)</f>
        <v>0</v>
      </c>
      <c r="L266" s="24" t="n">
        <f aca="false">IF(Clean!L266="",1,0)</f>
        <v>0</v>
      </c>
      <c r="M266" s="24" t="n">
        <f aca="false">IF(Clean!M266="",1,0)</f>
        <v>0</v>
      </c>
      <c r="N266" s="24" t="n">
        <f aca="false">IF(Clean!N266="",1,0)</f>
        <v>0</v>
      </c>
      <c r="O266" s="24" t="n">
        <f aca="false">IF(Clean!O266="",1,0)</f>
        <v>1</v>
      </c>
      <c r="P266" s="24" t="n">
        <f aca="false">IF(Clean!P266="",1,0)</f>
        <v>0</v>
      </c>
      <c r="Q266" s="24" t="n">
        <f aca="false">IF(Clean!Q266="",1,0)</f>
        <v>0</v>
      </c>
      <c r="R266" s="24" t="n">
        <f aca="false">IF(Clean!R266="",1,0)</f>
        <v>0</v>
      </c>
      <c r="S266" s="24" t="n">
        <f aca="false">IF(Clean!S266="",1,0)</f>
        <v>0</v>
      </c>
      <c r="T266" s="24" t="n">
        <f aca="false">IF(Clean!T266="",1,0)</f>
        <v>0</v>
      </c>
      <c r="U266" s="24" t="n">
        <f aca="false">IF(Clean!U266="",1,0)</f>
        <v>0</v>
      </c>
      <c r="V266" s="24" t="n">
        <f aca="false">IF(Clean!V266="",1,0)</f>
        <v>0</v>
      </c>
      <c r="W266" s="25" t="n">
        <f aca="false">SUM(B266:V266)</f>
        <v>1</v>
      </c>
      <c r="X266" s="2" t="str">
        <f aca="false">IF(W266=0,"Complete","Incomplete")</f>
        <v>Incomplete</v>
      </c>
      <c r="Y266" s="26" t="n">
        <f aca="false">W266/21</f>
        <v>0.0476190476190476</v>
      </c>
      <c r="Z266" s="2" t="str">
        <f aca="false">IF(W266=21,"Ghost record",IF(W266&gt;=11,"Mostly empty",IF(W266=0,"Complete","Partial")))</f>
        <v>Partial</v>
      </c>
    </row>
    <row r="267" customFormat="false" ht="15" hidden="false" customHeight="false" outlineLevel="0" collapsed="false">
      <c r="A267" s="2" t="str">
        <f aca="false">Clean!A267</f>
        <v>CL00266</v>
      </c>
      <c r="B267" s="24" t="n">
        <f aca="false">IF(Clean!B267="",1,0)</f>
        <v>0</v>
      </c>
      <c r="C267" s="24" t="n">
        <f aca="false">IF(Clean!C267="",1,0)</f>
        <v>0</v>
      </c>
      <c r="D267" s="24" t="n">
        <f aca="false">IF(Clean!D267="",1,0)</f>
        <v>0</v>
      </c>
      <c r="E267" s="24" t="n">
        <f aca="false">IF(Clean!E267="",1,0)</f>
        <v>0</v>
      </c>
      <c r="F267" s="24" t="n">
        <f aca="false">IF(Clean!F267="",1,0)</f>
        <v>0</v>
      </c>
      <c r="G267" s="24" t="n">
        <f aca="false">IF(Clean!G267="",1,0)</f>
        <v>0</v>
      </c>
      <c r="H267" s="24" t="n">
        <f aca="false">IF(Clean!H267="",1,0)</f>
        <v>0</v>
      </c>
      <c r="I267" s="24" t="n">
        <f aca="false">IF(Clean!I267="",1,0)</f>
        <v>0</v>
      </c>
      <c r="J267" s="24" t="n">
        <f aca="false">IF(Clean!J267="",1,0)</f>
        <v>1</v>
      </c>
      <c r="K267" s="24" t="n">
        <f aca="false">IF(Clean!K267="",1,0)</f>
        <v>0</v>
      </c>
      <c r="L267" s="24" t="n">
        <f aca="false">IF(Clean!L267="",1,0)</f>
        <v>0</v>
      </c>
      <c r="M267" s="24" t="n">
        <f aca="false">IF(Clean!M267="",1,0)</f>
        <v>0</v>
      </c>
      <c r="N267" s="24" t="n">
        <f aca="false">IF(Clean!N267="",1,0)</f>
        <v>0</v>
      </c>
      <c r="O267" s="24" t="n">
        <f aca="false">IF(Clean!O267="",1,0)</f>
        <v>0</v>
      </c>
      <c r="P267" s="24" t="n">
        <f aca="false">IF(Clean!P267="",1,0)</f>
        <v>0</v>
      </c>
      <c r="Q267" s="24" t="n">
        <f aca="false">IF(Clean!Q267="",1,0)</f>
        <v>1</v>
      </c>
      <c r="R267" s="24" t="n">
        <f aca="false">IF(Clean!R267="",1,0)</f>
        <v>1</v>
      </c>
      <c r="S267" s="24" t="n">
        <f aca="false">IF(Clean!S267="",1,0)</f>
        <v>0</v>
      </c>
      <c r="T267" s="24" t="n">
        <f aca="false">IF(Clean!T267="",1,0)</f>
        <v>0</v>
      </c>
      <c r="U267" s="24" t="n">
        <f aca="false">IF(Clean!U267="",1,0)</f>
        <v>0</v>
      </c>
      <c r="V267" s="24" t="n">
        <f aca="false">IF(Clean!V267="",1,0)</f>
        <v>0</v>
      </c>
      <c r="W267" s="25" t="n">
        <f aca="false">SUM(B267:V267)</f>
        <v>3</v>
      </c>
      <c r="X267" s="2" t="str">
        <f aca="false">IF(W267=0,"Complete","Incomplete")</f>
        <v>Incomplete</v>
      </c>
      <c r="Y267" s="26" t="n">
        <f aca="false">W267/21</f>
        <v>0.142857142857143</v>
      </c>
      <c r="Z267" s="2" t="str">
        <f aca="false">IF(W267=21,"Ghost record",IF(W267&gt;=11,"Mostly empty",IF(W267=0,"Complete","Partial")))</f>
        <v>Partial</v>
      </c>
    </row>
    <row r="268" customFormat="false" ht="15" hidden="false" customHeight="false" outlineLevel="0" collapsed="false">
      <c r="A268" s="2" t="str">
        <f aca="false">Clean!A268</f>
        <v>CL00267</v>
      </c>
      <c r="B268" s="24" t="n">
        <f aca="false">IF(Clean!B268="",1,0)</f>
        <v>0</v>
      </c>
      <c r="C268" s="24" t="n">
        <f aca="false">IF(Clean!C268="",1,0)</f>
        <v>0</v>
      </c>
      <c r="D268" s="24" t="n">
        <f aca="false">IF(Clean!D268="",1,0)</f>
        <v>0</v>
      </c>
      <c r="E268" s="24" t="n">
        <f aca="false">IF(Clean!E268="",1,0)</f>
        <v>0</v>
      </c>
      <c r="F268" s="24" t="n">
        <f aca="false">IF(Clean!F268="",1,0)</f>
        <v>0</v>
      </c>
      <c r="G268" s="24" t="n">
        <f aca="false">IF(Clean!G268="",1,0)</f>
        <v>0</v>
      </c>
      <c r="H268" s="24" t="n">
        <f aca="false">IF(Clean!H268="",1,0)</f>
        <v>0</v>
      </c>
      <c r="I268" s="24" t="n">
        <f aca="false">IF(Clean!I268="",1,0)</f>
        <v>0</v>
      </c>
      <c r="J268" s="24" t="n">
        <f aca="false">IF(Clean!J268="",1,0)</f>
        <v>0</v>
      </c>
      <c r="K268" s="24" t="n">
        <f aca="false">IF(Clean!K268="",1,0)</f>
        <v>0</v>
      </c>
      <c r="L268" s="24" t="n">
        <f aca="false">IF(Clean!L268="",1,0)</f>
        <v>0</v>
      </c>
      <c r="M268" s="24" t="n">
        <f aca="false">IF(Clean!M268="",1,0)</f>
        <v>0</v>
      </c>
      <c r="N268" s="24" t="n">
        <f aca="false">IF(Clean!N268="",1,0)</f>
        <v>0</v>
      </c>
      <c r="O268" s="24" t="n">
        <f aca="false">IF(Clean!O268="",1,0)</f>
        <v>0</v>
      </c>
      <c r="P268" s="24" t="n">
        <f aca="false">IF(Clean!P268="",1,0)</f>
        <v>0</v>
      </c>
      <c r="Q268" s="24" t="n">
        <f aca="false">IF(Clean!Q268="",1,0)</f>
        <v>0</v>
      </c>
      <c r="R268" s="24" t="n">
        <f aca="false">IF(Clean!R268="",1,0)</f>
        <v>0</v>
      </c>
      <c r="S268" s="24" t="n">
        <f aca="false">IF(Clean!S268="",1,0)</f>
        <v>0</v>
      </c>
      <c r="T268" s="24" t="n">
        <f aca="false">IF(Clean!T268="",1,0)</f>
        <v>0</v>
      </c>
      <c r="U268" s="24" t="n">
        <f aca="false">IF(Clean!U268="",1,0)</f>
        <v>0</v>
      </c>
      <c r="V268" s="24" t="n">
        <f aca="false">IF(Clean!V268="",1,0)</f>
        <v>0</v>
      </c>
      <c r="W268" s="25" t="n">
        <f aca="false">SUM(B268:V268)</f>
        <v>0</v>
      </c>
      <c r="X268" s="2" t="str">
        <f aca="false">IF(W268=0,"Complete","Incomplete")</f>
        <v>Complete</v>
      </c>
      <c r="Y268" s="26" t="n">
        <f aca="false">W268/21</f>
        <v>0</v>
      </c>
      <c r="Z268" s="2" t="str">
        <f aca="false">IF(W268=21,"Ghost record",IF(W268&gt;=11,"Mostly empty",IF(W268=0,"Complete","Partial")))</f>
        <v>Complete</v>
      </c>
    </row>
    <row r="269" customFormat="false" ht="15" hidden="false" customHeight="false" outlineLevel="0" collapsed="false">
      <c r="A269" s="2" t="str">
        <f aca="false">Clean!A269</f>
        <v>CL00268</v>
      </c>
      <c r="B269" s="24" t="n">
        <f aca="false">IF(Clean!B269="",1,0)</f>
        <v>0</v>
      </c>
      <c r="C269" s="24" t="n">
        <f aca="false">IF(Clean!C269="",1,0)</f>
        <v>0</v>
      </c>
      <c r="D269" s="24" t="n">
        <f aca="false">IF(Clean!D269="",1,0)</f>
        <v>0</v>
      </c>
      <c r="E269" s="24" t="n">
        <f aca="false">IF(Clean!E269="",1,0)</f>
        <v>0</v>
      </c>
      <c r="F269" s="24" t="n">
        <f aca="false">IF(Clean!F269="",1,0)</f>
        <v>0</v>
      </c>
      <c r="G269" s="24" t="n">
        <f aca="false">IF(Clean!G269="",1,0)</f>
        <v>0</v>
      </c>
      <c r="H269" s="24" t="n">
        <f aca="false">IF(Clean!H269="",1,0)</f>
        <v>0</v>
      </c>
      <c r="I269" s="24" t="n">
        <f aca="false">IF(Clean!I269="",1,0)</f>
        <v>0</v>
      </c>
      <c r="J269" s="24" t="n">
        <f aca="false">IF(Clean!J269="",1,0)</f>
        <v>0</v>
      </c>
      <c r="K269" s="24" t="n">
        <f aca="false">IF(Clean!K269="",1,0)</f>
        <v>0</v>
      </c>
      <c r="L269" s="24" t="n">
        <f aca="false">IF(Clean!L269="",1,0)</f>
        <v>0</v>
      </c>
      <c r="M269" s="24" t="n">
        <f aca="false">IF(Clean!M269="",1,0)</f>
        <v>0</v>
      </c>
      <c r="N269" s="24" t="n">
        <f aca="false">IF(Clean!N269="",1,0)</f>
        <v>0</v>
      </c>
      <c r="O269" s="24" t="n">
        <f aca="false">IF(Clean!O269="",1,0)</f>
        <v>0</v>
      </c>
      <c r="P269" s="24" t="n">
        <f aca="false">IF(Clean!P269="",1,0)</f>
        <v>0</v>
      </c>
      <c r="Q269" s="24" t="n">
        <f aca="false">IF(Clean!Q269="",1,0)</f>
        <v>0</v>
      </c>
      <c r="R269" s="24" t="n">
        <f aca="false">IF(Clean!R269="",1,0)</f>
        <v>0</v>
      </c>
      <c r="S269" s="24" t="n">
        <f aca="false">IF(Clean!S269="",1,0)</f>
        <v>0</v>
      </c>
      <c r="T269" s="24" t="n">
        <f aca="false">IF(Clean!T269="",1,0)</f>
        <v>0</v>
      </c>
      <c r="U269" s="24" t="n">
        <f aca="false">IF(Clean!U269="",1,0)</f>
        <v>0</v>
      </c>
      <c r="V269" s="24" t="n">
        <f aca="false">IF(Clean!V269="",1,0)</f>
        <v>0</v>
      </c>
      <c r="W269" s="25" t="n">
        <f aca="false">SUM(B269:V269)</f>
        <v>0</v>
      </c>
      <c r="X269" s="2" t="str">
        <f aca="false">IF(W269=0,"Complete","Incomplete")</f>
        <v>Complete</v>
      </c>
      <c r="Y269" s="26" t="n">
        <f aca="false">W269/21</f>
        <v>0</v>
      </c>
      <c r="Z269" s="2" t="str">
        <f aca="false">IF(W269=21,"Ghost record",IF(W269&gt;=11,"Mostly empty",IF(W269=0,"Complete","Partial")))</f>
        <v>Complete</v>
      </c>
    </row>
    <row r="270" customFormat="false" ht="15" hidden="false" customHeight="false" outlineLevel="0" collapsed="false">
      <c r="A270" s="2" t="str">
        <f aca="false">Clean!A270</f>
        <v>CL00269</v>
      </c>
      <c r="B270" s="24" t="n">
        <f aca="false">IF(Clean!B270="",1,0)</f>
        <v>0</v>
      </c>
      <c r="C270" s="24" t="n">
        <f aca="false">IF(Clean!C270="",1,0)</f>
        <v>0</v>
      </c>
      <c r="D270" s="24" t="n">
        <f aca="false">IF(Clean!D270="",1,0)</f>
        <v>0</v>
      </c>
      <c r="E270" s="24" t="n">
        <f aca="false">IF(Clean!E270="",1,0)</f>
        <v>0</v>
      </c>
      <c r="F270" s="24" t="n">
        <f aca="false">IF(Clean!F270="",1,0)</f>
        <v>0</v>
      </c>
      <c r="G270" s="24" t="n">
        <f aca="false">IF(Clean!G270="",1,0)</f>
        <v>0</v>
      </c>
      <c r="H270" s="24" t="n">
        <f aca="false">IF(Clean!H270="",1,0)</f>
        <v>0</v>
      </c>
      <c r="I270" s="24" t="n">
        <f aca="false">IF(Clean!I270="",1,0)</f>
        <v>0</v>
      </c>
      <c r="J270" s="24" t="n">
        <f aca="false">IF(Clean!J270="",1,0)</f>
        <v>0</v>
      </c>
      <c r="K270" s="24" t="n">
        <f aca="false">IF(Clean!K270="",1,0)</f>
        <v>0</v>
      </c>
      <c r="L270" s="24" t="n">
        <f aca="false">IF(Clean!L270="",1,0)</f>
        <v>0</v>
      </c>
      <c r="M270" s="24" t="n">
        <f aca="false">IF(Clean!M270="",1,0)</f>
        <v>0</v>
      </c>
      <c r="N270" s="24" t="n">
        <f aca="false">IF(Clean!N270="",1,0)</f>
        <v>0</v>
      </c>
      <c r="O270" s="24" t="n">
        <f aca="false">IF(Clean!O270="",1,0)</f>
        <v>0</v>
      </c>
      <c r="P270" s="24" t="n">
        <f aca="false">IF(Clean!P270="",1,0)</f>
        <v>0</v>
      </c>
      <c r="Q270" s="24" t="n">
        <f aca="false">IF(Clean!Q270="",1,0)</f>
        <v>0</v>
      </c>
      <c r="R270" s="24" t="n">
        <f aca="false">IF(Clean!R270="",1,0)</f>
        <v>0</v>
      </c>
      <c r="S270" s="24" t="n">
        <f aca="false">IF(Clean!S270="",1,0)</f>
        <v>0</v>
      </c>
      <c r="T270" s="24" t="n">
        <f aca="false">IF(Clean!T270="",1,0)</f>
        <v>0</v>
      </c>
      <c r="U270" s="24" t="n">
        <f aca="false">IF(Clean!U270="",1,0)</f>
        <v>0</v>
      </c>
      <c r="V270" s="24" t="n">
        <f aca="false">IF(Clean!V270="",1,0)</f>
        <v>0</v>
      </c>
      <c r="W270" s="25" t="n">
        <f aca="false">SUM(B270:V270)</f>
        <v>0</v>
      </c>
      <c r="X270" s="2" t="str">
        <f aca="false">IF(W270=0,"Complete","Incomplete")</f>
        <v>Complete</v>
      </c>
      <c r="Y270" s="26" t="n">
        <f aca="false">W270/21</f>
        <v>0</v>
      </c>
      <c r="Z270" s="2" t="str">
        <f aca="false">IF(W270=21,"Ghost record",IF(W270&gt;=11,"Mostly empty",IF(W270=0,"Complete","Partial")))</f>
        <v>Complete</v>
      </c>
    </row>
    <row r="271" customFormat="false" ht="15" hidden="false" customHeight="false" outlineLevel="0" collapsed="false">
      <c r="A271" s="2" t="str">
        <f aca="false">Clean!A271</f>
        <v>CL00270</v>
      </c>
      <c r="B271" s="24" t="n">
        <f aca="false">IF(Clean!B271="",1,0)</f>
        <v>0</v>
      </c>
      <c r="C271" s="24" t="n">
        <f aca="false">IF(Clean!C271="",1,0)</f>
        <v>0</v>
      </c>
      <c r="D271" s="24" t="n">
        <f aca="false">IF(Clean!D271="",1,0)</f>
        <v>0</v>
      </c>
      <c r="E271" s="24" t="n">
        <f aca="false">IF(Clean!E271="",1,0)</f>
        <v>0</v>
      </c>
      <c r="F271" s="24" t="n">
        <f aca="false">IF(Clean!F271="",1,0)</f>
        <v>0</v>
      </c>
      <c r="G271" s="24" t="n">
        <f aca="false">IF(Clean!G271="",1,0)</f>
        <v>0</v>
      </c>
      <c r="H271" s="24" t="n">
        <f aca="false">IF(Clean!H271="",1,0)</f>
        <v>0</v>
      </c>
      <c r="I271" s="24" t="n">
        <f aca="false">IF(Clean!I271="",1,0)</f>
        <v>0</v>
      </c>
      <c r="J271" s="24" t="n">
        <f aca="false">IF(Clean!J271="",1,0)</f>
        <v>0</v>
      </c>
      <c r="K271" s="24" t="n">
        <f aca="false">IF(Clean!K271="",1,0)</f>
        <v>0</v>
      </c>
      <c r="L271" s="24" t="n">
        <f aca="false">IF(Clean!L271="",1,0)</f>
        <v>0</v>
      </c>
      <c r="M271" s="24" t="n">
        <f aca="false">IF(Clean!M271="",1,0)</f>
        <v>0</v>
      </c>
      <c r="N271" s="24" t="n">
        <f aca="false">IF(Clean!N271="",1,0)</f>
        <v>0</v>
      </c>
      <c r="O271" s="24" t="n">
        <f aca="false">IF(Clean!O271="",1,0)</f>
        <v>0</v>
      </c>
      <c r="P271" s="24" t="n">
        <f aca="false">IF(Clean!P271="",1,0)</f>
        <v>0</v>
      </c>
      <c r="Q271" s="24" t="n">
        <f aca="false">IF(Clean!Q271="",1,0)</f>
        <v>0</v>
      </c>
      <c r="R271" s="24" t="n">
        <f aca="false">IF(Clean!R271="",1,0)</f>
        <v>0</v>
      </c>
      <c r="S271" s="24" t="n">
        <f aca="false">IF(Clean!S271="",1,0)</f>
        <v>0</v>
      </c>
      <c r="T271" s="24" t="n">
        <f aca="false">IF(Clean!T271="",1,0)</f>
        <v>0</v>
      </c>
      <c r="U271" s="24" t="n">
        <f aca="false">IF(Clean!U271="",1,0)</f>
        <v>0</v>
      </c>
      <c r="V271" s="24" t="n">
        <f aca="false">IF(Clean!V271="",1,0)</f>
        <v>1</v>
      </c>
      <c r="W271" s="25" t="n">
        <f aca="false">SUM(B271:V271)</f>
        <v>1</v>
      </c>
      <c r="X271" s="2" t="str">
        <f aca="false">IF(W271=0,"Complete","Incomplete")</f>
        <v>Incomplete</v>
      </c>
      <c r="Y271" s="26" t="n">
        <f aca="false">W271/21</f>
        <v>0.0476190476190476</v>
      </c>
      <c r="Z271" s="2" t="str">
        <f aca="false">IF(W271=21,"Ghost record",IF(W271&gt;=11,"Mostly empty",IF(W271=0,"Complete","Partial")))</f>
        <v>Partial</v>
      </c>
    </row>
    <row r="272" customFormat="false" ht="15" hidden="false" customHeight="false" outlineLevel="0" collapsed="false">
      <c r="A272" s="2" t="str">
        <f aca="false">Clean!A272</f>
        <v>CL00271</v>
      </c>
      <c r="B272" s="24" t="n">
        <f aca="false">IF(Clean!B272="",1,0)</f>
        <v>0</v>
      </c>
      <c r="C272" s="24" t="n">
        <f aca="false">IF(Clean!C272="",1,0)</f>
        <v>0</v>
      </c>
      <c r="D272" s="24" t="n">
        <f aca="false">IF(Clean!D272="",1,0)</f>
        <v>0</v>
      </c>
      <c r="E272" s="24" t="n">
        <f aca="false">IF(Clean!E272="",1,0)</f>
        <v>0</v>
      </c>
      <c r="F272" s="24" t="n">
        <f aca="false">IF(Clean!F272="",1,0)</f>
        <v>0</v>
      </c>
      <c r="G272" s="24" t="n">
        <f aca="false">IF(Clean!G272="",1,0)</f>
        <v>0</v>
      </c>
      <c r="H272" s="24" t="n">
        <f aca="false">IF(Clean!H272="",1,0)</f>
        <v>0</v>
      </c>
      <c r="I272" s="24" t="n">
        <f aca="false">IF(Clean!I272="",1,0)</f>
        <v>0</v>
      </c>
      <c r="J272" s="24" t="n">
        <f aca="false">IF(Clean!J272="",1,0)</f>
        <v>0</v>
      </c>
      <c r="K272" s="24" t="n">
        <f aca="false">IF(Clean!K272="",1,0)</f>
        <v>0</v>
      </c>
      <c r="L272" s="24" t="n">
        <f aca="false">IF(Clean!L272="",1,0)</f>
        <v>0</v>
      </c>
      <c r="M272" s="24" t="n">
        <f aca="false">IF(Clean!M272="",1,0)</f>
        <v>0</v>
      </c>
      <c r="N272" s="24" t="n">
        <f aca="false">IF(Clean!N272="",1,0)</f>
        <v>0</v>
      </c>
      <c r="O272" s="24" t="n">
        <f aca="false">IF(Clean!O272="",1,0)</f>
        <v>0</v>
      </c>
      <c r="P272" s="24" t="n">
        <f aca="false">IF(Clean!P272="",1,0)</f>
        <v>0</v>
      </c>
      <c r="Q272" s="24" t="n">
        <f aca="false">IF(Clean!Q272="",1,0)</f>
        <v>0</v>
      </c>
      <c r="R272" s="24" t="n">
        <f aca="false">IF(Clean!R272="",1,0)</f>
        <v>0</v>
      </c>
      <c r="S272" s="24" t="n">
        <f aca="false">IF(Clean!S272="",1,0)</f>
        <v>0</v>
      </c>
      <c r="T272" s="24" t="n">
        <f aca="false">IF(Clean!T272="",1,0)</f>
        <v>0</v>
      </c>
      <c r="U272" s="24" t="n">
        <f aca="false">IF(Clean!U272="",1,0)</f>
        <v>0</v>
      </c>
      <c r="V272" s="24" t="n">
        <f aca="false">IF(Clean!V272="",1,0)</f>
        <v>0</v>
      </c>
      <c r="W272" s="25" t="n">
        <f aca="false">SUM(B272:V272)</f>
        <v>0</v>
      </c>
      <c r="X272" s="2" t="str">
        <f aca="false">IF(W272=0,"Complete","Incomplete")</f>
        <v>Complete</v>
      </c>
      <c r="Y272" s="26" t="n">
        <f aca="false">W272/21</f>
        <v>0</v>
      </c>
      <c r="Z272" s="2" t="str">
        <f aca="false">IF(W272=21,"Ghost record",IF(W272&gt;=11,"Mostly empty",IF(W272=0,"Complete","Partial")))</f>
        <v>Complete</v>
      </c>
    </row>
    <row r="273" customFormat="false" ht="15" hidden="false" customHeight="false" outlineLevel="0" collapsed="false">
      <c r="A273" s="2" t="str">
        <f aca="false">Clean!A273</f>
        <v>CL00272</v>
      </c>
      <c r="B273" s="24" t="n">
        <f aca="false">IF(Clean!B273="",1,0)</f>
        <v>0</v>
      </c>
      <c r="C273" s="24" t="n">
        <f aca="false">IF(Clean!C273="",1,0)</f>
        <v>0</v>
      </c>
      <c r="D273" s="24" t="n">
        <f aca="false">IF(Clean!D273="",1,0)</f>
        <v>0</v>
      </c>
      <c r="E273" s="24" t="n">
        <f aca="false">IF(Clean!E273="",1,0)</f>
        <v>0</v>
      </c>
      <c r="F273" s="24" t="n">
        <f aca="false">IF(Clean!F273="",1,0)</f>
        <v>0</v>
      </c>
      <c r="G273" s="24" t="n">
        <f aca="false">IF(Clean!G273="",1,0)</f>
        <v>0</v>
      </c>
      <c r="H273" s="24" t="n">
        <f aca="false">IF(Clean!H273="",1,0)</f>
        <v>0</v>
      </c>
      <c r="I273" s="24" t="n">
        <f aca="false">IF(Clean!I273="",1,0)</f>
        <v>0</v>
      </c>
      <c r="J273" s="24" t="n">
        <f aca="false">IF(Clean!J273="",1,0)</f>
        <v>0</v>
      </c>
      <c r="K273" s="24" t="n">
        <f aca="false">IF(Clean!K273="",1,0)</f>
        <v>0</v>
      </c>
      <c r="L273" s="24" t="n">
        <f aca="false">IF(Clean!L273="",1,0)</f>
        <v>0</v>
      </c>
      <c r="M273" s="24" t="n">
        <f aca="false">IF(Clean!M273="",1,0)</f>
        <v>0</v>
      </c>
      <c r="N273" s="24" t="n">
        <f aca="false">IF(Clean!N273="",1,0)</f>
        <v>0</v>
      </c>
      <c r="O273" s="24" t="n">
        <f aca="false">IF(Clean!O273="",1,0)</f>
        <v>0</v>
      </c>
      <c r="P273" s="24" t="n">
        <f aca="false">IF(Clean!P273="",1,0)</f>
        <v>0</v>
      </c>
      <c r="Q273" s="24" t="n">
        <f aca="false">IF(Clean!Q273="",1,0)</f>
        <v>0</v>
      </c>
      <c r="R273" s="24" t="n">
        <f aca="false">IF(Clean!R273="",1,0)</f>
        <v>0</v>
      </c>
      <c r="S273" s="24" t="n">
        <f aca="false">IF(Clean!S273="",1,0)</f>
        <v>0</v>
      </c>
      <c r="T273" s="24" t="n">
        <f aca="false">IF(Clean!T273="",1,0)</f>
        <v>0</v>
      </c>
      <c r="U273" s="24" t="n">
        <f aca="false">IF(Clean!U273="",1,0)</f>
        <v>0</v>
      </c>
      <c r="V273" s="24" t="n">
        <f aca="false">IF(Clean!V273="",1,0)</f>
        <v>0</v>
      </c>
      <c r="W273" s="25" t="n">
        <f aca="false">SUM(B273:V273)</f>
        <v>0</v>
      </c>
      <c r="X273" s="2" t="str">
        <f aca="false">IF(W273=0,"Complete","Incomplete")</f>
        <v>Complete</v>
      </c>
      <c r="Y273" s="26" t="n">
        <f aca="false">W273/21</f>
        <v>0</v>
      </c>
      <c r="Z273" s="2" t="str">
        <f aca="false">IF(W273=21,"Ghost record",IF(W273&gt;=11,"Mostly empty",IF(W273=0,"Complete","Partial")))</f>
        <v>Complete</v>
      </c>
    </row>
    <row r="274" customFormat="false" ht="15" hidden="false" customHeight="false" outlineLevel="0" collapsed="false">
      <c r="A274" s="2" t="str">
        <f aca="false">Clean!A274</f>
        <v>CL00273</v>
      </c>
      <c r="B274" s="24" t="n">
        <f aca="false">IF(Clean!B274="",1,0)</f>
        <v>0</v>
      </c>
      <c r="C274" s="24" t="n">
        <f aca="false">IF(Clean!C274="",1,0)</f>
        <v>0</v>
      </c>
      <c r="D274" s="24" t="n">
        <f aca="false">IF(Clean!D274="",1,0)</f>
        <v>0</v>
      </c>
      <c r="E274" s="24" t="n">
        <f aca="false">IF(Clean!E274="",1,0)</f>
        <v>0</v>
      </c>
      <c r="F274" s="24" t="n">
        <f aca="false">IF(Clean!F274="",1,0)</f>
        <v>0</v>
      </c>
      <c r="G274" s="24" t="n">
        <f aca="false">IF(Clean!G274="",1,0)</f>
        <v>0</v>
      </c>
      <c r="H274" s="24" t="n">
        <f aca="false">IF(Clean!H274="",1,0)</f>
        <v>0</v>
      </c>
      <c r="I274" s="24" t="n">
        <f aca="false">IF(Clean!I274="",1,0)</f>
        <v>0</v>
      </c>
      <c r="J274" s="24" t="n">
        <f aca="false">IF(Clean!J274="",1,0)</f>
        <v>0</v>
      </c>
      <c r="K274" s="24" t="n">
        <f aca="false">IF(Clean!K274="",1,0)</f>
        <v>0</v>
      </c>
      <c r="L274" s="24" t="n">
        <f aca="false">IF(Clean!L274="",1,0)</f>
        <v>0</v>
      </c>
      <c r="M274" s="24" t="n">
        <f aca="false">IF(Clean!M274="",1,0)</f>
        <v>0</v>
      </c>
      <c r="N274" s="24" t="n">
        <f aca="false">IF(Clean!N274="",1,0)</f>
        <v>0</v>
      </c>
      <c r="O274" s="24" t="n">
        <f aca="false">IF(Clean!O274="",1,0)</f>
        <v>0</v>
      </c>
      <c r="P274" s="24" t="n">
        <f aca="false">IF(Clean!P274="",1,0)</f>
        <v>0</v>
      </c>
      <c r="Q274" s="24" t="n">
        <f aca="false">IF(Clean!Q274="",1,0)</f>
        <v>0</v>
      </c>
      <c r="R274" s="24" t="n">
        <f aca="false">IF(Clean!R274="",1,0)</f>
        <v>0</v>
      </c>
      <c r="S274" s="24" t="n">
        <f aca="false">IF(Clean!S274="",1,0)</f>
        <v>0</v>
      </c>
      <c r="T274" s="24" t="n">
        <f aca="false">IF(Clean!T274="",1,0)</f>
        <v>0</v>
      </c>
      <c r="U274" s="24" t="n">
        <f aca="false">IF(Clean!U274="",1,0)</f>
        <v>0</v>
      </c>
      <c r="V274" s="24" t="n">
        <f aca="false">IF(Clean!V274="",1,0)</f>
        <v>0</v>
      </c>
      <c r="W274" s="25" t="n">
        <f aca="false">SUM(B274:V274)</f>
        <v>0</v>
      </c>
      <c r="X274" s="2" t="str">
        <f aca="false">IF(W274=0,"Complete","Incomplete")</f>
        <v>Complete</v>
      </c>
      <c r="Y274" s="26" t="n">
        <f aca="false">W274/21</f>
        <v>0</v>
      </c>
      <c r="Z274" s="2" t="str">
        <f aca="false">IF(W274=21,"Ghost record",IF(W274&gt;=11,"Mostly empty",IF(W274=0,"Complete","Partial")))</f>
        <v>Complete</v>
      </c>
    </row>
    <row r="275" customFormat="false" ht="15" hidden="false" customHeight="false" outlineLevel="0" collapsed="false">
      <c r="A275" s="2" t="str">
        <f aca="false">Clean!A275</f>
        <v>CL00274</v>
      </c>
      <c r="B275" s="24" t="n">
        <f aca="false">IF(Clean!B275="",1,0)</f>
        <v>0</v>
      </c>
      <c r="C275" s="24" t="n">
        <f aca="false">IF(Clean!C275="",1,0)</f>
        <v>0</v>
      </c>
      <c r="D275" s="24" t="n">
        <f aca="false">IF(Clean!D275="",1,0)</f>
        <v>0</v>
      </c>
      <c r="E275" s="24" t="n">
        <f aca="false">IF(Clean!E275="",1,0)</f>
        <v>0</v>
      </c>
      <c r="F275" s="24" t="n">
        <f aca="false">IF(Clean!F275="",1,0)</f>
        <v>0</v>
      </c>
      <c r="G275" s="24" t="n">
        <f aca="false">IF(Clean!G275="",1,0)</f>
        <v>0</v>
      </c>
      <c r="H275" s="24" t="n">
        <f aca="false">IF(Clean!H275="",1,0)</f>
        <v>0</v>
      </c>
      <c r="I275" s="24" t="n">
        <f aca="false">IF(Clean!I275="",1,0)</f>
        <v>0</v>
      </c>
      <c r="J275" s="24" t="n">
        <f aca="false">IF(Clean!J275="",1,0)</f>
        <v>0</v>
      </c>
      <c r="K275" s="24" t="n">
        <f aca="false">IF(Clean!K275="",1,0)</f>
        <v>0</v>
      </c>
      <c r="L275" s="24" t="n">
        <f aca="false">IF(Clean!L275="",1,0)</f>
        <v>0</v>
      </c>
      <c r="M275" s="24" t="n">
        <f aca="false">IF(Clean!M275="",1,0)</f>
        <v>1</v>
      </c>
      <c r="N275" s="24" t="n">
        <f aca="false">IF(Clean!N275="",1,0)</f>
        <v>0</v>
      </c>
      <c r="O275" s="24" t="n">
        <f aca="false">IF(Clean!O275="",1,0)</f>
        <v>0</v>
      </c>
      <c r="P275" s="24" t="n">
        <f aca="false">IF(Clean!P275="",1,0)</f>
        <v>0</v>
      </c>
      <c r="Q275" s="24" t="n">
        <f aca="false">IF(Clean!Q275="",1,0)</f>
        <v>0</v>
      </c>
      <c r="R275" s="24" t="n">
        <f aca="false">IF(Clean!R275="",1,0)</f>
        <v>0</v>
      </c>
      <c r="S275" s="24" t="n">
        <f aca="false">IF(Clean!S275="",1,0)</f>
        <v>1</v>
      </c>
      <c r="T275" s="24" t="n">
        <f aca="false">IF(Clean!T275="",1,0)</f>
        <v>1</v>
      </c>
      <c r="U275" s="24" t="n">
        <f aca="false">IF(Clean!U275="",1,0)</f>
        <v>0</v>
      </c>
      <c r="V275" s="24" t="n">
        <f aca="false">IF(Clean!V275="",1,0)</f>
        <v>0</v>
      </c>
      <c r="W275" s="25" t="n">
        <f aca="false">SUM(B275:V275)</f>
        <v>3</v>
      </c>
      <c r="X275" s="2" t="str">
        <f aca="false">IF(W275=0,"Complete","Incomplete")</f>
        <v>Incomplete</v>
      </c>
      <c r="Y275" s="26" t="n">
        <f aca="false">W275/21</f>
        <v>0.142857142857143</v>
      </c>
      <c r="Z275" s="2" t="str">
        <f aca="false">IF(W275=21,"Ghost record",IF(W275&gt;=11,"Mostly empty",IF(W275=0,"Complete","Partial")))</f>
        <v>Partial</v>
      </c>
    </row>
    <row r="276" customFormat="false" ht="15" hidden="false" customHeight="false" outlineLevel="0" collapsed="false">
      <c r="A276" s="2" t="str">
        <f aca="false">Clean!A276</f>
        <v>CL00275</v>
      </c>
      <c r="B276" s="24" t="n">
        <f aca="false">IF(Clean!B276="",1,0)</f>
        <v>0</v>
      </c>
      <c r="C276" s="24" t="n">
        <f aca="false">IF(Clean!C276="",1,0)</f>
        <v>0</v>
      </c>
      <c r="D276" s="24" t="n">
        <f aca="false">IF(Clean!D276="",1,0)</f>
        <v>0</v>
      </c>
      <c r="E276" s="24" t="n">
        <f aca="false">IF(Clean!E276="",1,0)</f>
        <v>0</v>
      </c>
      <c r="F276" s="24" t="n">
        <f aca="false">IF(Clean!F276="",1,0)</f>
        <v>0</v>
      </c>
      <c r="G276" s="24" t="n">
        <f aca="false">IF(Clean!G276="",1,0)</f>
        <v>0</v>
      </c>
      <c r="H276" s="24" t="n">
        <f aca="false">IF(Clean!H276="",1,0)</f>
        <v>0</v>
      </c>
      <c r="I276" s="24" t="n">
        <f aca="false">IF(Clean!I276="",1,0)</f>
        <v>0</v>
      </c>
      <c r="J276" s="24" t="n">
        <f aca="false">IF(Clean!J276="",1,0)</f>
        <v>0</v>
      </c>
      <c r="K276" s="24" t="n">
        <f aca="false">IF(Clean!K276="",1,0)</f>
        <v>0</v>
      </c>
      <c r="L276" s="24" t="n">
        <f aca="false">IF(Clean!L276="",1,0)</f>
        <v>0</v>
      </c>
      <c r="M276" s="24" t="n">
        <f aca="false">IF(Clean!M276="",1,0)</f>
        <v>1</v>
      </c>
      <c r="N276" s="24" t="n">
        <f aca="false">IF(Clean!N276="",1,0)</f>
        <v>0</v>
      </c>
      <c r="O276" s="24" t="n">
        <f aca="false">IF(Clean!O276="",1,0)</f>
        <v>0</v>
      </c>
      <c r="P276" s="24" t="n">
        <f aca="false">IF(Clean!P276="",1,0)</f>
        <v>0</v>
      </c>
      <c r="Q276" s="24" t="n">
        <f aca="false">IF(Clean!Q276="",1,0)</f>
        <v>0</v>
      </c>
      <c r="R276" s="24" t="n">
        <f aca="false">IF(Clean!R276="",1,0)</f>
        <v>0</v>
      </c>
      <c r="S276" s="24" t="n">
        <f aca="false">IF(Clean!S276="",1,0)</f>
        <v>1</v>
      </c>
      <c r="T276" s="24" t="n">
        <f aca="false">IF(Clean!T276="",1,0)</f>
        <v>1</v>
      </c>
      <c r="U276" s="24" t="n">
        <f aca="false">IF(Clean!U276="",1,0)</f>
        <v>0</v>
      </c>
      <c r="V276" s="24" t="n">
        <f aca="false">IF(Clean!V276="",1,0)</f>
        <v>0</v>
      </c>
      <c r="W276" s="25" t="n">
        <f aca="false">SUM(B276:V276)</f>
        <v>3</v>
      </c>
      <c r="X276" s="2" t="str">
        <f aca="false">IF(W276=0,"Complete","Incomplete")</f>
        <v>Incomplete</v>
      </c>
      <c r="Y276" s="26" t="n">
        <f aca="false">W276/21</f>
        <v>0.142857142857143</v>
      </c>
      <c r="Z276" s="2" t="str">
        <f aca="false">IF(W276=21,"Ghost record",IF(W276&gt;=11,"Mostly empty",IF(W276=0,"Complete","Partial")))</f>
        <v>Partial</v>
      </c>
    </row>
    <row r="277" customFormat="false" ht="15" hidden="false" customHeight="false" outlineLevel="0" collapsed="false">
      <c r="A277" s="2" t="str">
        <f aca="false">Clean!A277</f>
        <v>CL00276</v>
      </c>
      <c r="B277" s="24" t="n">
        <f aca="false">IF(Clean!B277="",1,0)</f>
        <v>0</v>
      </c>
      <c r="C277" s="24" t="n">
        <f aca="false">IF(Clean!C277="",1,0)</f>
        <v>0</v>
      </c>
      <c r="D277" s="24" t="n">
        <f aca="false">IF(Clean!D277="",1,0)</f>
        <v>0</v>
      </c>
      <c r="E277" s="24" t="n">
        <f aca="false">IF(Clean!E277="",1,0)</f>
        <v>0</v>
      </c>
      <c r="F277" s="24" t="n">
        <f aca="false">IF(Clean!F277="",1,0)</f>
        <v>0</v>
      </c>
      <c r="G277" s="24" t="n">
        <f aca="false">IF(Clean!G277="",1,0)</f>
        <v>0</v>
      </c>
      <c r="H277" s="24" t="n">
        <f aca="false">IF(Clean!H277="",1,0)</f>
        <v>0</v>
      </c>
      <c r="I277" s="24" t="n">
        <f aca="false">IF(Clean!I277="",1,0)</f>
        <v>0</v>
      </c>
      <c r="J277" s="24" t="n">
        <f aca="false">IF(Clean!J277="",1,0)</f>
        <v>0</v>
      </c>
      <c r="K277" s="24" t="n">
        <f aca="false">IF(Clean!K277="",1,0)</f>
        <v>0</v>
      </c>
      <c r="L277" s="24" t="n">
        <f aca="false">IF(Clean!L277="",1,0)</f>
        <v>0</v>
      </c>
      <c r="M277" s="24" t="n">
        <f aca="false">IF(Clean!M277="",1,0)</f>
        <v>0</v>
      </c>
      <c r="N277" s="24" t="n">
        <f aca="false">IF(Clean!N277="",1,0)</f>
        <v>0</v>
      </c>
      <c r="O277" s="24" t="n">
        <f aca="false">IF(Clean!O277="",1,0)</f>
        <v>0</v>
      </c>
      <c r="P277" s="24" t="n">
        <f aca="false">IF(Clean!P277="",1,0)</f>
        <v>1</v>
      </c>
      <c r="Q277" s="24" t="n">
        <f aca="false">IF(Clean!Q277="",1,0)</f>
        <v>0</v>
      </c>
      <c r="R277" s="24" t="n">
        <f aca="false">IF(Clean!R277="",1,0)</f>
        <v>0</v>
      </c>
      <c r="S277" s="24" t="n">
        <f aca="false">IF(Clean!S277="",1,0)</f>
        <v>1</v>
      </c>
      <c r="T277" s="24" t="n">
        <f aca="false">IF(Clean!T277="",1,0)</f>
        <v>1</v>
      </c>
      <c r="U277" s="24" t="n">
        <f aca="false">IF(Clean!U277="",1,0)</f>
        <v>0</v>
      </c>
      <c r="V277" s="24" t="n">
        <f aca="false">IF(Clean!V277="",1,0)</f>
        <v>0</v>
      </c>
      <c r="W277" s="25" t="n">
        <f aca="false">SUM(B277:V277)</f>
        <v>3</v>
      </c>
      <c r="X277" s="2" t="str">
        <f aca="false">IF(W277=0,"Complete","Incomplete")</f>
        <v>Incomplete</v>
      </c>
      <c r="Y277" s="26" t="n">
        <f aca="false">W277/21</f>
        <v>0.142857142857143</v>
      </c>
      <c r="Z277" s="2" t="str">
        <f aca="false">IF(W277=21,"Ghost record",IF(W277&gt;=11,"Mostly empty",IF(W277=0,"Complete","Partial")))</f>
        <v>Partial</v>
      </c>
    </row>
    <row r="278" customFormat="false" ht="15" hidden="false" customHeight="false" outlineLevel="0" collapsed="false">
      <c r="A278" s="2" t="str">
        <f aca="false">Clean!A278</f>
        <v>CL00277</v>
      </c>
      <c r="B278" s="24" t="n">
        <f aca="false">IF(Clean!B278="",1,0)</f>
        <v>0</v>
      </c>
      <c r="C278" s="24" t="n">
        <f aca="false">IF(Clean!C278="",1,0)</f>
        <v>0</v>
      </c>
      <c r="D278" s="24" t="n">
        <f aca="false">IF(Clean!D278="",1,0)</f>
        <v>0</v>
      </c>
      <c r="E278" s="24" t="n">
        <f aca="false">IF(Clean!E278="",1,0)</f>
        <v>0</v>
      </c>
      <c r="F278" s="24" t="n">
        <f aca="false">IF(Clean!F278="",1,0)</f>
        <v>0</v>
      </c>
      <c r="G278" s="24" t="n">
        <f aca="false">IF(Clean!G278="",1,0)</f>
        <v>0</v>
      </c>
      <c r="H278" s="24" t="n">
        <f aca="false">IF(Clean!H278="",1,0)</f>
        <v>0</v>
      </c>
      <c r="I278" s="24" t="n">
        <f aca="false">IF(Clean!I278="",1,0)</f>
        <v>0</v>
      </c>
      <c r="J278" s="24" t="n">
        <f aca="false">IF(Clean!J278="",1,0)</f>
        <v>0</v>
      </c>
      <c r="K278" s="24" t="n">
        <f aca="false">IF(Clean!K278="",1,0)</f>
        <v>0</v>
      </c>
      <c r="L278" s="24" t="n">
        <f aca="false">IF(Clean!L278="",1,0)</f>
        <v>0</v>
      </c>
      <c r="M278" s="24" t="n">
        <f aca="false">IF(Clean!M278="",1,0)</f>
        <v>0</v>
      </c>
      <c r="N278" s="24" t="n">
        <f aca="false">IF(Clean!N278="",1,0)</f>
        <v>0</v>
      </c>
      <c r="O278" s="24" t="n">
        <f aca="false">IF(Clean!O278="",1,0)</f>
        <v>0</v>
      </c>
      <c r="P278" s="24" t="n">
        <f aca="false">IF(Clean!P278="",1,0)</f>
        <v>0</v>
      </c>
      <c r="Q278" s="24" t="n">
        <f aca="false">IF(Clean!Q278="",1,0)</f>
        <v>1</v>
      </c>
      <c r="R278" s="24" t="n">
        <f aca="false">IF(Clean!R278="",1,0)</f>
        <v>1</v>
      </c>
      <c r="S278" s="24" t="n">
        <f aca="false">IF(Clean!S278="",1,0)</f>
        <v>1</v>
      </c>
      <c r="T278" s="24" t="n">
        <f aca="false">IF(Clean!T278="",1,0)</f>
        <v>1</v>
      </c>
      <c r="U278" s="24" t="n">
        <f aca="false">IF(Clean!U278="",1,0)</f>
        <v>0</v>
      </c>
      <c r="V278" s="24" t="n">
        <f aca="false">IF(Clean!V278="",1,0)</f>
        <v>1</v>
      </c>
      <c r="W278" s="25" t="n">
        <f aca="false">SUM(B278:V278)</f>
        <v>5</v>
      </c>
      <c r="X278" s="2" t="str">
        <f aca="false">IF(W278=0,"Complete","Incomplete")</f>
        <v>Incomplete</v>
      </c>
      <c r="Y278" s="26" t="n">
        <f aca="false">W278/21</f>
        <v>0.238095238095238</v>
      </c>
      <c r="Z278" s="2" t="str">
        <f aca="false">IF(W278=21,"Ghost record",IF(W278&gt;=11,"Mostly empty",IF(W278=0,"Complete","Partial")))</f>
        <v>Partial</v>
      </c>
    </row>
    <row r="279" customFormat="false" ht="15" hidden="false" customHeight="false" outlineLevel="0" collapsed="false">
      <c r="A279" s="2" t="str">
        <f aca="false">Clean!A279</f>
        <v>CL00278</v>
      </c>
      <c r="B279" s="24" t="n">
        <f aca="false">IF(Clean!B279="",1,0)</f>
        <v>0</v>
      </c>
      <c r="C279" s="24" t="n">
        <f aca="false">IF(Clean!C279="",1,0)</f>
        <v>0</v>
      </c>
      <c r="D279" s="24" t="n">
        <f aca="false">IF(Clean!D279="",1,0)</f>
        <v>0</v>
      </c>
      <c r="E279" s="24" t="n">
        <f aca="false">IF(Clean!E279="",1,0)</f>
        <v>0</v>
      </c>
      <c r="F279" s="24" t="n">
        <f aca="false">IF(Clean!F279="",1,0)</f>
        <v>1</v>
      </c>
      <c r="G279" s="24" t="n">
        <f aca="false">IF(Clean!G279="",1,0)</f>
        <v>0</v>
      </c>
      <c r="H279" s="24" t="n">
        <f aca="false">IF(Clean!H279="",1,0)</f>
        <v>0</v>
      </c>
      <c r="I279" s="24" t="n">
        <f aca="false">IF(Clean!I279="",1,0)</f>
        <v>0</v>
      </c>
      <c r="J279" s="24" t="n">
        <f aca="false">IF(Clean!J279="",1,0)</f>
        <v>0</v>
      </c>
      <c r="K279" s="24" t="n">
        <f aca="false">IF(Clean!K279="",1,0)</f>
        <v>0</v>
      </c>
      <c r="L279" s="24" t="n">
        <f aca="false">IF(Clean!L279="",1,0)</f>
        <v>0</v>
      </c>
      <c r="M279" s="24" t="n">
        <f aca="false">IF(Clean!M279="",1,0)</f>
        <v>0</v>
      </c>
      <c r="N279" s="24" t="n">
        <f aca="false">IF(Clean!N279="",1,0)</f>
        <v>0</v>
      </c>
      <c r="O279" s="24" t="n">
        <f aca="false">IF(Clean!O279="",1,0)</f>
        <v>0</v>
      </c>
      <c r="P279" s="24" t="n">
        <f aca="false">IF(Clean!P279="",1,0)</f>
        <v>0</v>
      </c>
      <c r="Q279" s="24" t="n">
        <f aca="false">IF(Clean!Q279="",1,0)</f>
        <v>0</v>
      </c>
      <c r="R279" s="24" t="n">
        <f aca="false">IF(Clean!R279="",1,0)</f>
        <v>0</v>
      </c>
      <c r="S279" s="24" t="n">
        <f aca="false">IF(Clean!S279="",1,0)</f>
        <v>0</v>
      </c>
      <c r="T279" s="24" t="n">
        <f aca="false">IF(Clean!T279="",1,0)</f>
        <v>0</v>
      </c>
      <c r="U279" s="24" t="n">
        <f aca="false">IF(Clean!U279="",1,0)</f>
        <v>0</v>
      </c>
      <c r="V279" s="24" t="n">
        <f aca="false">IF(Clean!V279="",1,0)</f>
        <v>0</v>
      </c>
      <c r="W279" s="25" t="n">
        <f aca="false">SUM(B279:V279)</f>
        <v>1</v>
      </c>
      <c r="X279" s="2" t="str">
        <f aca="false">IF(W279=0,"Complete","Incomplete")</f>
        <v>Incomplete</v>
      </c>
      <c r="Y279" s="26" t="n">
        <f aca="false">W279/21</f>
        <v>0.0476190476190476</v>
      </c>
      <c r="Z279" s="2" t="str">
        <f aca="false">IF(W279=21,"Ghost record",IF(W279&gt;=11,"Mostly empty",IF(W279=0,"Complete","Partial")))</f>
        <v>Partial</v>
      </c>
    </row>
    <row r="280" customFormat="false" ht="15" hidden="false" customHeight="false" outlineLevel="0" collapsed="false">
      <c r="A280" s="2" t="str">
        <f aca="false">Clean!A280</f>
        <v>CL00279</v>
      </c>
      <c r="B280" s="24" t="n">
        <f aca="false">IF(Clean!B280="",1,0)</f>
        <v>0</v>
      </c>
      <c r="C280" s="24" t="n">
        <f aca="false">IF(Clean!C280="",1,0)</f>
        <v>0</v>
      </c>
      <c r="D280" s="24" t="n">
        <f aca="false">IF(Clean!D280="",1,0)</f>
        <v>0</v>
      </c>
      <c r="E280" s="24" t="n">
        <f aca="false">IF(Clean!E280="",1,0)</f>
        <v>0</v>
      </c>
      <c r="F280" s="24" t="n">
        <f aca="false">IF(Clean!F280="",1,0)</f>
        <v>0</v>
      </c>
      <c r="G280" s="24" t="n">
        <f aca="false">IF(Clean!G280="",1,0)</f>
        <v>0</v>
      </c>
      <c r="H280" s="24" t="n">
        <f aca="false">IF(Clean!H280="",1,0)</f>
        <v>0</v>
      </c>
      <c r="I280" s="24" t="n">
        <f aca="false">IF(Clean!I280="",1,0)</f>
        <v>0</v>
      </c>
      <c r="J280" s="24" t="n">
        <f aca="false">IF(Clean!J280="",1,0)</f>
        <v>0</v>
      </c>
      <c r="K280" s="24" t="n">
        <f aca="false">IF(Clean!K280="",1,0)</f>
        <v>0</v>
      </c>
      <c r="L280" s="24" t="n">
        <f aca="false">IF(Clean!L280="",1,0)</f>
        <v>0</v>
      </c>
      <c r="M280" s="24" t="n">
        <f aca="false">IF(Clean!M280="",1,0)</f>
        <v>0</v>
      </c>
      <c r="N280" s="24" t="n">
        <f aca="false">IF(Clean!N280="",1,0)</f>
        <v>0</v>
      </c>
      <c r="O280" s="24" t="n">
        <f aca="false">IF(Clean!O280="",1,0)</f>
        <v>0</v>
      </c>
      <c r="P280" s="24" t="n">
        <f aca="false">IF(Clean!P280="",1,0)</f>
        <v>1</v>
      </c>
      <c r="Q280" s="24" t="n">
        <f aca="false">IF(Clean!Q280="",1,0)</f>
        <v>1</v>
      </c>
      <c r="R280" s="24" t="n">
        <f aca="false">IF(Clean!R280="",1,0)</f>
        <v>1</v>
      </c>
      <c r="S280" s="24" t="n">
        <f aca="false">IF(Clean!S280="",1,0)</f>
        <v>1</v>
      </c>
      <c r="T280" s="24" t="n">
        <f aca="false">IF(Clean!T280="",1,0)</f>
        <v>1</v>
      </c>
      <c r="U280" s="24" t="n">
        <f aca="false">IF(Clean!U280="",1,0)</f>
        <v>0</v>
      </c>
      <c r="V280" s="24" t="n">
        <f aca="false">IF(Clean!V280="",1,0)</f>
        <v>1</v>
      </c>
      <c r="W280" s="25" t="n">
        <f aca="false">SUM(B280:V280)</f>
        <v>6</v>
      </c>
      <c r="X280" s="2" t="str">
        <f aca="false">IF(W280=0,"Complete","Incomplete")</f>
        <v>Incomplete</v>
      </c>
      <c r="Y280" s="26" t="n">
        <f aca="false">W280/21</f>
        <v>0.285714285714286</v>
      </c>
      <c r="Z280" s="2" t="str">
        <f aca="false">IF(W280=21,"Ghost record",IF(W280&gt;=11,"Mostly empty",IF(W280=0,"Complete","Partial")))</f>
        <v>Partial</v>
      </c>
    </row>
    <row r="281" customFormat="false" ht="15" hidden="false" customHeight="false" outlineLevel="0" collapsed="false">
      <c r="A281" s="2" t="str">
        <f aca="false">Clean!A281</f>
        <v>CL00280</v>
      </c>
      <c r="B281" s="24" t="n">
        <f aca="false">IF(Clean!B281="",1,0)</f>
        <v>0</v>
      </c>
      <c r="C281" s="24" t="n">
        <f aca="false">IF(Clean!C281="",1,0)</f>
        <v>0</v>
      </c>
      <c r="D281" s="24" t="n">
        <f aca="false">IF(Clean!D281="",1,0)</f>
        <v>0</v>
      </c>
      <c r="E281" s="24" t="n">
        <f aca="false">IF(Clean!E281="",1,0)</f>
        <v>0</v>
      </c>
      <c r="F281" s="24" t="n">
        <f aca="false">IF(Clean!F281="",1,0)</f>
        <v>0</v>
      </c>
      <c r="G281" s="24" t="n">
        <f aca="false">IF(Clean!G281="",1,0)</f>
        <v>0</v>
      </c>
      <c r="H281" s="24" t="n">
        <f aca="false">IF(Clean!H281="",1,0)</f>
        <v>0</v>
      </c>
      <c r="I281" s="24" t="n">
        <f aca="false">IF(Clean!I281="",1,0)</f>
        <v>0</v>
      </c>
      <c r="J281" s="24" t="n">
        <f aca="false">IF(Clean!J281="",1,0)</f>
        <v>0</v>
      </c>
      <c r="K281" s="24" t="n">
        <f aca="false">IF(Clean!K281="",1,0)</f>
        <v>0</v>
      </c>
      <c r="L281" s="24" t="n">
        <f aca="false">IF(Clean!L281="",1,0)</f>
        <v>0</v>
      </c>
      <c r="M281" s="24" t="n">
        <f aca="false">IF(Clean!M281="",1,0)</f>
        <v>0</v>
      </c>
      <c r="N281" s="24" t="n">
        <f aca="false">IF(Clean!N281="",1,0)</f>
        <v>0</v>
      </c>
      <c r="O281" s="24" t="n">
        <f aca="false">IF(Clean!O281="",1,0)</f>
        <v>0</v>
      </c>
      <c r="P281" s="24" t="n">
        <f aca="false">IF(Clean!P281="",1,0)</f>
        <v>0</v>
      </c>
      <c r="Q281" s="24" t="n">
        <f aca="false">IF(Clean!Q281="",1,0)</f>
        <v>0</v>
      </c>
      <c r="R281" s="24" t="n">
        <f aca="false">IF(Clean!R281="",1,0)</f>
        <v>0</v>
      </c>
      <c r="S281" s="24" t="n">
        <f aca="false">IF(Clean!S281="",1,0)</f>
        <v>0</v>
      </c>
      <c r="T281" s="24" t="n">
        <f aca="false">IF(Clean!T281="",1,0)</f>
        <v>0</v>
      </c>
      <c r="U281" s="24" t="n">
        <f aca="false">IF(Clean!U281="",1,0)</f>
        <v>0</v>
      </c>
      <c r="V281" s="24" t="n">
        <f aca="false">IF(Clean!V281="",1,0)</f>
        <v>0</v>
      </c>
      <c r="W281" s="25" t="n">
        <f aca="false">SUM(B281:V281)</f>
        <v>0</v>
      </c>
      <c r="X281" s="2" t="str">
        <f aca="false">IF(W281=0,"Complete","Incomplete")</f>
        <v>Complete</v>
      </c>
      <c r="Y281" s="26" t="n">
        <f aca="false">W281/21</f>
        <v>0</v>
      </c>
      <c r="Z281" s="2" t="str">
        <f aca="false">IF(W281=21,"Ghost record",IF(W281&gt;=11,"Mostly empty",IF(W281=0,"Complete","Partial")))</f>
        <v>Complete</v>
      </c>
    </row>
    <row r="282" customFormat="false" ht="15" hidden="false" customHeight="false" outlineLevel="0" collapsed="false">
      <c r="A282" s="2" t="str">
        <f aca="false">Clean!A282</f>
        <v>CL00281</v>
      </c>
      <c r="B282" s="24" t="n">
        <f aca="false">IF(Clean!B282="",1,0)</f>
        <v>0</v>
      </c>
      <c r="C282" s="24" t="n">
        <f aca="false">IF(Clean!C282="",1,0)</f>
        <v>0</v>
      </c>
      <c r="D282" s="24" t="n">
        <f aca="false">IF(Clean!D282="",1,0)</f>
        <v>0</v>
      </c>
      <c r="E282" s="24" t="n">
        <f aca="false">IF(Clean!E282="",1,0)</f>
        <v>0</v>
      </c>
      <c r="F282" s="24" t="n">
        <f aca="false">IF(Clean!F282="",1,0)</f>
        <v>0</v>
      </c>
      <c r="G282" s="24" t="n">
        <f aca="false">IF(Clean!G282="",1,0)</f>
        <v>0</v>
      </c>
      <c r="H282" s="24" t="n">
        <f aca="false">IF(Clean!H282="",1,0)</f>
        <v>0</v>
      </c>
      <c r="I282" s="24" t="n">
        <f aca="false">IF(Clean!I282="",1,0)</f>
        <v>0</v>
      </c>
      <c r="J282" s="24" t="n">
        <f aca="false">IF(Clean!J282="",1,0)</f>
        <v>0</v>
      </c>
      <c r="K282" s="24" t="n">
        <f aca="false">IF(Clean!K282="",1,0)</f>
        <v>0</v>
      </c>
      <c r="L282" s="24" t="n">
        <f aca="false">IF(Clean!L282="",1,0)</f>
        <v>0</v>
      </c>
      <c r="M282" s="24" t="n">
        <f aca="false">IF(Clean!M282="",1,0)</f>
        <v>0</v>
      </c>
      <c r="N282" s="24" t="n">
        <f aca="false">IF(Clean!N282="",1,0)</f>
        <v>0</v>
      </c>
      <c r="O282" s="24" t="n">
        <f aca="false">IF(Clean!O282="",1,0)</f>
        <v>0</v>
      </c>
      <c r="P282" s="24" t="n">
        <f aca="false">IF(Clean!P282="",1,0)</f>
        <v>0</v>
      </c>
      <c r="Q282" s="24" t="n">
        <f aca="false">IF(Clean!Q282="",1,0)</f>
        <v>0</v>
      </c>
      <c r="R282" s="24" t="n">
        <f aca="false">IF(Clean!R282="",1,0)</f>
        <v>0</v>
      </c>
      <c r="S282" s="24" t="n">
        <f aca="false">IF(Clean!S282="",1,0)</f>
        <v>0</v>
      </c>
      <c r="T282" s="24" t="n">
        <f aca="false">IF(Clean!T282="",1,0)</f>
        <v>0</v>
      </c>
      <c r="U282" s="24" t="n">
        <f aca="false">IF(Clean!U282="",1,0)</f>
        <v>0</v>
      </c>
      <c r="V282" s="24" t="n">
        <f aca="false">IF(Clean!V282="",1,0)</f>
        <v>0</v>
      </c>
      <c r="W282" s="25" t="n">
        <f aca="false">SUM(B282:V282)</f>
        <v>0</v>
      </c>
      <c r="X282" s="2" t="str">
        <f aca="false">IF(W282=0,"Complete","Incomplete")</f>
        <v>Complete</v>
      </c>
      <c r="Y282" s="26" t="n">
        <f aca="false">W282/21</f>
        <v>0</v>
      </c>
      <c r="Z282" s="2" t="str">
        <f aca="false">IF(W282=21,"Ghost record",IF(W282&gt;=11,"Mostly empty",IF(W282=0,"Complete","Partial")))</f>
        <v>Complete</v>
      </c>
    </row>
    <row r="283" customFormat="false" ht="15" hidden="false" customHeight="false" outlineLevel="0" collapsed="false">
      <c r="A283" s="2" t="str">
        <f aca="false">Clean!A283</f>
        <v>CL00282</v>
      </c>
      <c r="B283" s="24" t="n">
        <f aca="false">IF(Clean!B283="",1,0)</f>
        <v>0</v>
      </c>
      <c r="C283" s="24" t="n">
        <f aca="false">IF(Clean!C283="",1,0)</f>
        <v>0</v>
      </c>
      <c r="D283" s="24" t="n">
        <f aca="false">IF(Clean!D283="",1,0)</f>
        <v>0</v>
      </c>
      <c r="E283" s="24" t="n">
        <f aca="false">IF(Clean!E283="",1,0)</f>
        <v>0</v>
      </c>
      <c r="F283" s="24" t="n">
        <f aca="false">IF(Clean!F283="",1,0)</f>
        <v>0</v>
      </c>
      <c r="G283" s="24" t="n">
        <f aca="false">IF(Clean!G283="",1,0)</f>
        <v>0</v>
      </c>
      <c r="H283" s="24" t="n">
        <f aca="false">IF(Clean!H283="",1,0)</f>
        <v>0</v>
      </c>
      <c r="I283" s="24" t="n">
        <f aca="false">IF(Clean!I283="",1,0)</f>
        <v>0</v>
      </c>
      <c r="J283" s="24" t="n">
        <f aca="false">IF(Clean!J283="",1,0)</f>
        <v>0</v>
      </c>
      <c r="K283" s="24" t="n">
        <f aca="false">IF(Clean!K283="",1,0)</f>
        <v>0</v>
      </c>
      <c r="L283" s="24" t="n">
        <f aca="false">IF(Clean!L283="",1,0)</f>
        <v>0</v>
      </c>
      <c r="M283" s="24" t="n">
        <f aca="false">IF(Clean!M283="",1,0)</f>
        <v>0</v>
      </c>
      <c r="N283" s="24" t="n">
        <f aca="false">IF(Clean!N283="",1,0)</f>
        <v>0</v>
      </c>
      <c r="O283" s="24" t="n">
        <f aca="false">IF(Clean!O283="",1,0)</f>
        <v>1</v>
      </c>
      <c r="P283" s="24" t="n">
        <f aca="false">IF(Clean!P283="",1,0)</f>
        <v>0</v>
      </c>
      <c r="Q283" s="24" t="n">
        <f aca="false">IF(Clean!Q283="",1,0)</f>
        <v>0</v>
      </c>
      <c r="R283" s="24" t="n">
        <f aca="false">IF(Clean!R283="",1,0)</f>
        <v>0</v>
      </c>
      <c r="S283" s="24" t="n">
        <f aca="false">IF(Clean!S283="",1,0)</f>
        <v>0</v>
      </c>
      <c r="T283" s="24" t="n">
        <f aca="false">IF(Clean!T283="",1,0)</f>
        <v>0</v>
      </c>
      <c r="U283" s="24" t="n">
        <f aca="false">IF(Clean!U283="",1,0)</f>
        <v>0</v>
      </c>
      <c r="V283" s="24" t="n">
        <f aca="false">IF(Clean!V283="",1,0)</f>
        <v>0</v>
      </c>
      <c r="W283" s="25" t="n">
        <f aca="false">SUM(B283:V283)</f>
        <v>1</v>
      </c>
      <c r="X283" s="2" t="str">
        <f aca="false">IF(W283=0,"Complete","Incomplete")</f>
        <v>Incomplete</v>
      </c>
      <c r="Y283" s="26" t="n">
        <f aca="false">W283/21</f>
        <v>0.0476190476190476</v>
      </c>
      <c r="Z283" s="2" t="str">
        <f aca="false">IF(W283=21,"Ghost record",IF(W283&gt;=11,"Mostly empty",IF(W283=0,"Complete","Partial")))</f>
        <v>Partial</v>
      </c>
    </row>
    <row r="284" customFormat="false" ht="15" hidden="false" customHeight="false" outlineLevel="0" collapsed="false">
      <c r="A284" s="2" t="str">
        <f aca="false">Clean!A284</f>
        <v>CL00283</v>
      </c>
      <c r="B284" s="24" t="n">
        <f aca="false">IF(Clean!B284="",1,0)</f>
        <v>0</v>
      </c>
      <c r="C284" s="24" t="n">
        <f aca="false">IF(Clean!C284="",1,0)</f>
        <v>0</v>
      </c>
      <c r="D284" s="24" t="n">
        <f aca="false">IF(Clean!D284="",1,0)</f>
        <v>0</v>
      </c>
      <c r="E284" s="24" t="n">
        <f aca="false">IF(Clean!E284="",1,0)</f>
        <v>0</v>
      </c>
      <c r="F284" s="24" t="n">
        <f aca="false">IF(Clean!F284="",1,0)</f>
        <v>0</v>
      </c>
      <c r="G284" s="24" t="n">
        <f aca="false">IF(Clean!G284="",1,0)</f>
        <v>0</v>
      </c>
      <c r="H284" s="24" t="n">
        <f aca="false">IF(Clean!H284="",1,0)</f>
        <v>0</v>
      </c>
      <c r="I284" s="24" t="n">
        <f aca="false">IF(Clean!I284="",1,0)</f>
        <v>0</v>
      </c>
      <c r="J284" s="24" t="n">
        <f aca="false">IF(Clean!J284="",1,0)</f>
        <v>0</v>
      </c>
      <c r="K284" s="24" t="n">
        <f aca="false">IF(Clean!K284="",1,0)</f>
        <v>0</v>
      </c>
      <c r="L284" s="24" t="n">
        <f aca="false">IF(Clean!L284="",1,0)</f>
        <v>0</v>
      </c>
      <c r="M284" s="24" t="n">
        <f aca="false">IF(Clean!M284="",1,0)</f>
        <v>0</v>
      </c>
      <c r="N284" s="24" t="n">
        <f aca="false">IF(Clean!N284="",1,0)</f>
        <v>0</v>
      </c>
      <c r="O284" s="24" t="n">
        <f aca="false">IF(Clean!O284="",1,0)</f>
        <v>0</v>
      </c>
      <c r="P284" s="24" t="n">
        <f aca="false">IF(Clean!P284="",1,0)</f>
        <v>0</v>
      </c>
      <c r="Q284" s="24" t="n">
        <f aca="false">IF(Clean!Q284="",1,0)</f>
        <v>0</v>
      </c>
      <c r="R284" s="24" t="n">
        <f aca="false">IF(Clean!R284="",1,0)</f>
        <v>0</v>
      </c>
      <c r="S284" s="24" t="n">
        <f aca="false">IF(Clean!S284="",1,0)</f>
        <v>1</v>
      </c>
      <c r="T284" s="24" t="n">
        <f aca="false">IF(Clean!T284="",1,0)</f>
        <v>1</v>
      </c>
      <c r="U284" s="24" t="n">
        <f aca="false">IF(Clean!U284="",1,0)</f>
        <v>0</v>
      </c>
      <c r="V284" s="24" t="n">
        <f aca="false">IF(Clean!V284="",1,0)</f>
        <v>0</v>
      </c>
      <c r="W284" s="25" t="n">
        <f aca="false">SUM(B284:V284)</f>
        <v>2</v>
      </c>
      <c r="X284" s="2" t="str">
        <f aca="false">IF(W284=0,"Complete","Incomplete")</f>
        <v>Incomplete</v>
      </c>
      <c r="Y284" s="26" t="n">
        <f aca="false">W284/21</f>
        <v>0.0952380952380952</v>
      </c>
      <c r="Z284" s="2" t="str">
        <f aca="false">IF(W284=21,"Ghost record",IF(W284&gt;=11,"Mostly empty",IF(W284=0,"Complete","Partial")))</f>
        <v>Partial</v>
      </c>
    </row>
    <row r="285" customFormat="false" ht="15" hidden="false" customHeight="false" outlineLevel="0" collapsed="false">
      <c r="A285" s="2" t="str">
        <f aca="false">Clean!A285</f>
        <v>CL00284</v>
      </c>
      <c r="B285" s="24" t="n">
        <f aca="false">IF(Clean!B285="",1,0)</f>
        <v>0</v>
      </c>
      <c r="C285" s="24" t="n">
        <f aca="false">IF(Clean!C285="",1,0)</f>
        <v>0</v>
      </c>
      <c r="D285" s="24" t="n">
        <f aca="false">IF(Clean!D285="",1,0)</f>
        <v>0</v>
      </c>
      <c r="E285" s="24" t="n">
        <f aca="false">IF(Clean!E285="",1,0)</f>
        <v>0</v>
      </c>
      <c r="F285" s="24" t="n">
        <f aca="false">IF(Clean!F285="",1,0)</f>
        <v>0</v>
      </c>
      <c r="G285" s="24" t="n">
        <f aca="false">IF(Clean!G285="",1,0)</f>
        <v>1</v>
      </c>
      <c r="H285" s="24" t="n">
        <f aca="false">IF(Clean!H285="",1,0)</f>
        <v>0</v>
      </c>
      <c r="I285" s="24" t="n">
        <f aca="false">IF(Clean!I285="",1,0)</f>
        <v>0</v>
      </c>
      <c r="J285" s="24" t="n">
        <f aca="false">IF(Clean!J285="",1,0)</f>
        <v>0</v>
      </c>
      <c r="K285" s="24" t="n">
        <f aca="false">IF(Clean!K285="",1,0)</f>
        <v>0</v>
      </c>
      <c r="L285" s="24" t="n">
        <f aca="false">IF(Clean!L285="",1,0)</f>
        <v>0</v>
      </c>
      <c r="M285" s="24" t="n">
        <f aca="false">IF(Clean!M285="",1,0)</f>
        <v>0</v>
      </c>
      <c r="N285" s="24" t="n">
        <f aca="false">IF(Clean!N285="",1,0)</f>
        <v>0</v>
      </c>
      <c r="O285" s="24" t="n">
        <f aca="false">IF(Clean!O285="",1,0)</f>
        <v>0</v>
      </c>
      <c r="P285" s="24" t="n">
        <f aca="false">IF(Clean!P285="",1,0)</f>
        <v>0</v>
      </c>
      <c r="Q285" s="24" t="n">
        <f aca="false">IF(Clean!Q285="",1,0)</f>
        <v>0</v>
      </c>
      <c r="R285" s="24" t="n">
        <f aca="false">IF(Clean!R285="",1,0)</f>
        <v>0</v>
      </c>
      <c r="S285" s="24" t="n">
        <f aca="false">IF(Clean!S285="",1,0)</f>
        <v>0</v>
      </c>
      <c r="T285" s="24" t="n">
        <f aca="false">IF(Clean!T285="",1,0)</f>
        <v>0</v>
      </c>
      <c r="U285" s="24" t="n">
        <f aca="false">IF(Clean!U285="",1,0)</f>
        <v>0</v>
      </c>
      <c r="V285" s="24" t="n">
        <f aca="false">IF(Clean!V285="",1,0)</f>
        <v>0</v>
      </c>
      <c r="W285" s="25" t="n">
        <f aca="false">SUM(B285:V285)</f>
        <v>1</v>
      </c>
      <c r="X285" s="2" t="str">
        <f aca="false">IF(W285=0,"Complete","Incomplete")</f>
        <v>Incomplete</v>
      </c>
      <c r="Y285" s="26" t="n">
        <f aca="false">W285/21</f>
        <v>0.0476190476190476</v>
      </c>
      <c r="Z285" s="2" t="str">
        <f aca="false">IF(W285=21,"Ghost record",IF(W285&gt;=11,"Mostly empty",IF(W285=0,"Complete","Partial")))</f>
        <v>Partial</v>
      </c>
    </row>
    <row r="286" customFormat="false" ht="15" hidden="false" customHeight="false" outlineLevel="0" collapsed="false">
      <c r="A286" s="2" t="str">
        <f aca="false">Clean!A286</f>
        <v>CL00285</v>
      </c>
      <c r="B286" s="24" t="n">
        <f aca="false">IF(Clean!B286="",1,0)</f>
        <v>0</v>
      </c>
      <c r="C286" s="24" t="n">
        <f aca="false">IF(Clean!C286="",1,0)</f>
        <v>0</v>
      </c>
      <c r="D286" s="24" t="n">
        <f aca="false">IF(Clean!D286="",1,0)</f>
        <v>0</v>
      </c>
      <c r="E286" s="24" t="n">
        <f aca="false">IF(Clean!E286="",1,0)</f>
        <v>0</v>
      </c>
      <c r="F286" s="24" t="n">
        <f aca="false">IF(Clean!F286="",1,0)</f>
        <v>0</v>
      </c>
      <c r="G286" s="24" t="n">
        <f aca="false">IF(Clean!G286="",1,0)</f>
        <v>0</v>
      </c>
      <c r="H286" s="24" t="n">
        <f aca="false">IF(Clean!H286="",1,0)</f>
        <v>0</v>
      </c>
      <c r="I286" s="24" t="n">
        <f aca="false">IF(Clean!I286="",1,0)</f>
        <v>0</v>
      </c>
      <c r="J286" s="24" t="n">
        <f aca="false">IF(Clean!J286="",1,0)</f>
        <v>0</v>
      </c>
      <c r="K286" s="24" t="n">
        <f aca="false">IF(Clean!K286="",1,0)</f>
        <v>0</v>
      </c>
      <c r="L286" s="24" t="n">
        <f aca="false">IF(Clean!L286="",1,0)</f>
        <v>0</v>
      </c>
      <c r="M286" s="24" t="n">
        <f aca="false">IF(Clean!M286="",1,0)</f>
        <v>0</v>
      </c>
      <c r="N286" s="24" t="n">
        <f aca="false">IF(Clean!N286="",1,0)</f>
        <v>0</v>
      </c>
      <c r="O286" s="24" t="n">
        <f aca="false">IF(Clean!O286="",1,0)</f>
        <v>0</v>
      </c>
      <c r="P286" s="24" t="n">
        <f aca="false">IF(Clean!P286="",1,0)</f>
        <v>0</v>
      </c>
      <c r="Q286" s="24" t="n">
        <f aca="false">IF(Clean!Q286="",1,0)</f>
        <v>0</v>
      </c>
      <c r="R286" s="24" t="n">
        <f aca="false">IF(Clean!R286="",1,0)</f>
        <v>0</v>
      </c>
      <c r="S286" s="24" t="n">
        <f aca="false">IF(Clean!S286="",1,0)</f>
        <v>0</v>
      </c>
      <c r="T286" s="24" t="n">
        <f aca="false">IF(Clean!T286="",1,0)</f>
        <v>0</v>
      </c>
      <c r="U286" s="24" t="n">
        <f aca="false">IF(Clean!U286="",1,0)</f>
        <v>0</v>
      </c>
      <c r="V286" s="24" t="n">
        <f aca="false">IF(Clean!V286="",1,0)</f>
        <v>0</v>
      </c>
      <c r="W286" s="25" t="n">
        <f aca="false">SUM(B286:V286)</f>
        <v>0</v>
      </c>
      <c r="X286" s="2" t="str">
        <f aca="false">IF(W286=0,"Complete","Incomplete")</f>
        <v>Complete</v>
      </c>
      <c r="Y286" s="26" t="n">
        <f aca="false">W286/21</f>
        <v>0</v>
      </c>
      <c r="Z286" s="2" t="str">
        <f aca="false">IF(W286=21,"Ghost record",IF(W286&gt;=11,"Mostly empty",IF(W286=0,"Complete","Partial")))</f>
        <v>Complete</v>
      </c>
    </row>
    <row r="287" customFormat="false" ht="15" hidden="false" customHeight="false" outlineLevel="0" collapsed="false">
      <c r="A287" s="2" t="str">
        <f aca="false">Clean!A287</f>
        <v>CL00286</v>
      </c>
      <c r="B287" s="24" t="n">
        <f aca="false">IF(Clean!B287="",1,0)</f>
        <v>0</v>
      </c>
      <c r="C287" s="24" t="n">
        <f aca="false">IF(Clean!C287="",1,0)</f>
        <v>0</v>
      </c>
      <c r="D287" s="24" t="n">
        <f aca="false">IF(Clean!D287="",1,0)</f>
        <v>0</v>
      </c>
      <c r="E287" s="24" t="n">
        <f aca="false">IF(Clean!E287="",1,0)</f>
        <v>0</v>
      </c>
      <c r="F287" s="24" t="n">
        <f aca="false">IF(Clean!F287="",1,0)</f>
        <v>0</v>
      </c>
      <c r="G287" s="24" t="n">
        <f aca="false">IF(Clean!G287="",1,0)</f>
        <v>0</v>
      </c>
      <c r="H287" s="24" t="n">
        <f aca="false">IF(Clean!H287="",1,0)</f>
        <v>0</v>
      </c>
      <c r="I287" s="24" t="n">
        <f aca="false">IF(Clean!I287="",1,0)</f>
        <v>0</v>
      </c>
      <c r="J287" s="24" t="n">
        <f aca="false">IF(Clean!J287="",1,0)</f>
        <v>0</v>
      </c>
      <c r="K287" s="24" t="n">
        <f aca="false">IF(Clean!K287="",1,0)</f>
        <v>0</v>
      </c>
      <c r="L287" s="24" t="n">
        <f aca="false">IF(Clean!L287="",1,0)</f>
        <v>0</v>
      </c>
      <c r="M287" s="24" t="n">
        <f aca="false">IF(Clean!M287="",1,0)</f>
        <v>0</v>
      </c>
      <c r="N287" s="24" t="n">
        <f aca="false">IF(Clean!N287="",1,0)</f>
        <v>0</v>
      </c>
      <c r="O287" s="24" t="n">
        <f aca="false">IF(Clean!O287="",1,0)</f>
        <v>0</v>
      </c>
      <c r="P287" s="24" t="n">
        <f aca="false">IF(Clean!P287="",1,0)</f>
        <v>0</v>
      </c>
      <c r="Q287" s="24" t="n">
        <f aca="false">IF(Clean!Q287="",1,0)</f>
        <v>0</v>
      </c>
      <c r="R287" s="24" t="n">
        <f aca="false">IF(Clean!R287="",1,0)</f>
        <v>0</v>
      </c>
      <c r="S287" s="24" t="n">
        <f aca="false">IF(Clean!S287="",1,0)</f>
        <v>0</v>
      </c>
      <c r="T287" s="24" t="n">
        <f aca="false">IF(Clean!T287="",1,0)</f>
        <v>0</v>
      </c>
      <c r="U287" s="24" t="n">
        <f aca="false">IF(Clean!U287="",1,0)</f>
        <v>0</v>
      </c>
      <c r="V287" s="24" t="n">
        <f aca="false">IF(Clean!V287="",1,0)</f>
        <v>1</v>
      </c>
      <c r="W287" s="25" t="n">
        <f aca="false">SUM(B287:V287)</f>
        <v>1</v>
      </c>
      <c r="X287" s="2" t="str">
        <f aca="false">IF(W287=0,"Complete","Incomplete")</f>
        <v>Incomplete</v>
      </c>
      <c r="Y287" s="26" t="n">
        <f aca="false">W287/21</f>
        <v>0.0476190476190476</v>
      </c>
      <c r="Z287" s="2" t="str">
        <f aca="false">IF(W287=21,"Ghost record",IF(W287&gt;=11,"Mostly empty",IF(W287=0,"Complete","Partial")))</f>
        <v>Partial</v>
      </c>
    </row>
    <row r="288" customFormat="false" ht="15" hidden="false" customHeight="false" outlineLevel="0" collapsed="false">
      <c r="A288" s="2" t="str">
        <f aca="false">Clean!A288</f>
        <v>CL00287</v>
      </c>
      <c r="B288" s="24" t="n">
        <f aca="false">IF(Clean!B288="",1,0)</f>
        <v>0</v>
      </c>
      <c r="C288" s="24" t="n">
        <f aca="false">IF(Clean!C288="",1,0)</f>
        <v>0</v>
      </c>
      <c r="D288" s="24" t="n">
        <f aca="false">IF(Clean!D288="",1,0)</f>
        <v>0</v>
      </c>
      <c r="E288" s="24" t="n">
        <f aca="false">IF(Clean!E288="",1,0)</f>
        <v>0</v>
      </c>
      <c r="F288" s="24" t="n">
        <f aca="false">IF(Clean!F288="",1,0)</f>
        <v>0</v>
      </c>
      <c r="G288" s="24" t="n">
        <f aca="false">IF(Clean!G288="",1,0)</f>
        <v>0</v>
      </c>
      <c r="H288" s="24" t="n">
        <f aca="false">IF(Clean!H288="",1,0)</f>
        <v>0</v>
      </c>
      <c r="I288" s="24" t="n">
        <f aca="false">IF(Clean!I288="",1,0)</f>
        <v>0</v>
      </c>
      <c r="J288" s="24" t="n">
        <f aca="false">IF(Clean!J288="",1,0)</f>
        <v>0</v>
      </c>
      <c r="K288" s="24" t="n">
        <f aca="false">IF(Clean!K288="",1,0)</f>
        <v>0</v>
      </c>
      <c r="L288" s="24" t="n">
        <f aca="false">IF(Clean!L288="",1,0)</f>
        <v>0</v>
      </c>
      <c r="M288" s="24" t="n">
        <f aca="false">IF(Clean!M288="",1,0)</f>
        <v>1</v>
      </c>
      <c r="N288" s="24" t="n">
        <f aca="false">IF(Clean!N288="",1,0)</f>
        <v>0</v>
      </c>
      <c r="O288" s="24" t="n">
        <f aca="false">IF(Clean!O288="",1,0)</f>
        <v>1</v>
      </c>
      <c r="P288" s="24" t="n">
        <f aca="false">IF(Clean!P288="",1,0)</f>
        <v>0</v>
      </c>
      <c r="Q288" s="24" t="n">
        <f aca="false">IF(Clean!Q288="",1,0)</f>
        <v>0</v>
      </c>
      <c r="R288" s="24" t="n">
        <f aca="false">IF(Clean!R288="",1,0)</f>
        <v>0</v>
      </c>
      <c r="S288" s="24" t="n">
        <f aca="false">IF(Clean!S288="",1,0)</f>
        <v>1</v>
      </c>
      <c r="T288" s="24" t="n">
        <f aca="false">IF(Clean!T288="",1,0)</f>
        <v>1</v>
      </c>
      <c r="U288" s="24" t="n">
        <f aca="false">IF(Clean!U288="",1,0)</f>
        <v>0</v>
      </c>
      <c r="V288" s="24" t="n">
        <f aca="false">IF(Clean!V288="",1,0)</f>
        <v>1</v>
      </c>
      <c r="W288" s="25" t="n">
        <f aca="false">SUM(B288:V288)</f>
        <v>5</v>
      </c>
      <c r="X288" s="2" t="str">
        <f aca="false">IF(W288=0,"Complete","Incomplete")</f>
        <v>Incomplete</v>
      </c>
      <c r="Y288" s="26" t="n">
        <f aca="false">W288/21</f>
        <v>0.238095238095238</v>
      </c>
      <c r="Z288" s="2" t="str">
        <f aca="false">IF(W288=21,"Ghost record",IF(W288&gt;=11,"Mostly empty",IF(W288=0,"Complete","Partial")))</f>
        <v>Partial</v>
      </c>
    </row>
    <row r="289" customFormat="false" ht="15" hidden="false" customHeight="false" outlineLevel="0" collapsed="false">
      <c r="A289" s="2" t="str">
        <f aca="false">Clean!A289</f>
        <v>CL00288</v>
      </c>
      <c r="B289" s="24" t="n">
        <f aca="false">IF(Clean!B289="",1,0)</f>
        <v>0</v>
      </c>
      <c r="C289" s="24" t="n">
        <f aca="false">IF(Clean!C289="",1,0)</f>
        <v>0</v>
      </c>
      <c r="D289" s="24" t="n">
        <f aca="false">IF(Clean!D289="",1,0)</f>
        <v>1</v>
      </c>
      <c r="E289" s="24" t="n">
        <f aca="false">IF(Clean!E289="",1,0)</f>
        <v>0</v>
      </c>
      <c r="F289" s="24" t="n">
        <f aca="false">IF(Clean!F289="",1,0)</f>
        <v>0</v>
      </c>
      <c r="G289" s="24" t="n">
        <f aca="false">IF(Clean!G289="",1,0)</f>
        <v>0</v>
      </c>
      <c r="H289" s="24" t="n">
        <f aca="false">IF(Clean!H289="",1,0)</f>
        <v>0</v>
      </c>
      <c r="I289" s="24" t="n">
        <f aca="false">IF(Clean!I289="",1,0)</f>
        <v>0</v>
      </c>
      <c r="J289" s="24" t="n">
        <f aca="false">IF(Clean!J289="",1,0)</f>
        <v>0</v>
      </c>
      <c r="K289" s="24" t="n">
        <f aca="false">IF(Clean!K289="",1,0)</f>
        <v>0</v>
      </c>
      <c r="L289" s="24" t="n">
        <f aca="false">IF(Clean!L289="",1,0)</f>
        <v>0</v>
      </c>
      <c r="M289" s="24" t="n">
        <f aca="false">IF(Clean!M289="",1,0)</f>
        <v>0</v>
      </c>
      <c r="N289" s="24" t="n">
        <f aca="false">IF(Clean!N289="",1,0)</f>
        <v>0</v>
      </c>
      <c r="O289" s="24" t="n">
        <f aca="false">IF(Clean!O289="",1,0)</f>
        <v>0</v>
      </c>
      <c r="P289" s="24" t="n">
        <f aca="false">IF(Clean!P289="",1,0)</f>
        <v>0</v>
      </c>
      <c r="Q289" s="24" t="n">
        <f aca="false">IF(Clean!Q289="",1,0)</f>
        <v>0</v>
      </c>
      <c r="R289" s="24" t="n">
        <f aca="false">IF(Clean!R289="",1,0)</f>
        <v>0</v>
      </c>
      <c r="S289" s="24" t="n">
        <f aca="false">IF(Clean!S289="",1,0)</f>
        <v>0</v>
      </c>
      <c r="T289" s="24" t="n">
        <f aca="false">IF(Clean!T289="",1,0)</f>
        <v>0</v>
      </c>
      <c r="U289" s="24" t="n">
        <f aca="false">IF(Clean!U289="",1,0)</f>
        <v>0</v>
      </c>
      <c r="V289" s="24" t="n">
        <f aca="false">IF(Clean!V289="",1,0)</f>
        <v>1</v>
      </c>
      <c r="W289" s="25" t="n">
        <f aca="false">SUM(B289:V289)</f>
        <v>2</v>
      </c>
      <c r="X289" s="2" t="str">
        <f aca="false">IF(W289=0,"Complete","Incomplete")</f>
        <v>Incomplete</v>
      </c>
      <c r="Y289" s="26" t="n">
        <f aca="false">W289/21</f>
        <v>0.0952380952380952</v>
      </c>
      <c r="Z289" s="2" t="str">
        <f aca="false">IF(W289=21,"Ghost record",IF(W289&gt;=11,"Mostly empty",IF(W289=0,"Complete","Partial")))</f>
        <v>Partial</v>
      </c>
    </row>
    <row r="290" customFormat="false" ht="15" hidden="false" customHeight="false" outlineLevel="0" collapsed="false">
      <c r="A290" s="2" t="str">
        <f aca="false">Clean!A290</f>
        <v>CL00289</v>
      </c>
      <c r="B290" s="24" t="n">
        <f aca="false">IF(Clean!B290="",1,0)</f>
        <v>0</v>
      </c>
      <c r="C290" s="24" t="n">
        <f aca="false">IF(Clean!C290="",1,0)</f>
        <v>0</v>
      </c>
      <c r="D290" s="24" t="n">
        <f aca="false">IF(Clean!D290="",1,0)</f>
        <v>0</v>
      </c>
      <c r="E290" s="24" t="n">
        <f aca="false">IF(Clean!E290="",1,0)</f>
        <v>0</v>
      </c>
      <c r="F290" s="24" t="n">
        <f aca="false">IF(Clean!F290="",1,0)</f>
        <v>0</v>
      </c>
      <c r="G290" s="24" t="n">
        <f aca="false">IF(Clean!G290="",1,0)</f>
        <v>0</v>
      </c>
      <c r="H290" s="24" t="n">
        <f aca="false">IF(Clean!H290="",1,0)</f>
        <v>0</v>
      </c>
      <c r="I290" s="24" t="n">
        <f aca="false">IF(Clean!I290="",1,0)</f>
        <v>0</v>
      </c>
      <c r="J290" s="24" t="n">
        <f aca="false">IF(Clean!J290="",1,0)</f>
        <v>0</v>
      </c>
      <c r="K290" s="24" t="n">
        <f aca="false">IF(Clean!K290="",1,0)</f>
        <v>0</v>
      </c>
      <c r="L290" s="24" t="n">
        <f aca="false">IF(Clean!L290="",1,0)</f>
        <v>0</v>
      </c>
      <c r="M290" s="24" t="n">
        <f aca="false">IF(Clean!M290="",1,0)</f>
        <v>0</v>
      </c>
      <c r="N290" s="24" t="n">
        <f aca="false">IF(Clean!N290="",1,0)</f>
        <v>0</v>
      </c>
      <c r="O290" s="24" t="n">
        <f aca="false">IF(Clean!O290="",1,0)</f>
        <v>0</v>
      </c>
      <c r="P290" s="24" t="n">
        <f aca="false">IF(Clean!P290="",1,0)</f>
        <v>0</v>
      </c>
      <c r="Q290" s="24" t="n">
        <f aca="false">IF(Clean!Q290="",1,0)</f>
        <v>0</v>
      </c>
      <c r="R290" s="24" t="n">
        <f aca="false">IF(Clean!R290="",1,0)</f>
        <v>0</v>
      </c>
      <c r="S290" s="24" t="n">
        <f aca="false">IF(Clean!S290="",1,0)</f>
        <v>0</v>
      </c>
      <c r="T290" s="24" t="n">
        <f aca="false">IF(Clean!T290="",1,0)</f>
        <v>0</v>
      </c>
      <c r="U290" s="24" t="n">
        <f aca="false">IF(Clean!U290="",1,0)</f>
        <v>0</v>
      </c>
      <c r="V290" s="24" t="n">
        <f aca="false">IF(Clean!V290="",1,0)</f>
        <v>0</v>
      </c>
      <c r="W290" s="25" t="n">
        <f aca="false">SUM(B290:V290)</f>
        <v>0</v>
      </c>
      <c r="X290" s="2" t="str">
        <f aca="false">IF(W290=0,"Complete","Incomplete")</f>
        <v>Complete</v>
      </c>
      <c r="Y290" s="26" t="n">
        <f aca="false">W290/21</f>
        <v>0</v>
      </c>
      <c r="Z290" s="2" t="str">
        <f aca="false">IF(W290=21,"Ghost record",IF(W290&gt;=11,"Mostly empty",IF(W290=0,"Complete","Partial")))</f>
        <v>Complete</v>
      </c>
    </row>
    <row r="291" customFormat="false" ht="15" hidden="false" customHeight="false" outlineLevel="0" collapsed="false">
      <c r="A291" s="2" t="str">
        <f aca="false">Clean!A291</f>
        <v>CL00290</v>
      </c>
      <c r="B291" s="24" t="n">
        <f aca="false">IF(Clean!B291="",1,0)</f>
        <v>0</v>
      </c>
      <c r="C291" s="24" t="n">
        <f aca="false">IF(Clean!C291="",1,0)</f>
        <v>0</v>
      </c>
      <c r="D291" s="24" t="n">
        <f aca="false">IF(Clean!D291="",1,0)</f>
        <v>0</v>
      </c>
      <c r="E291" s="24" t="n">
        <f aca="false">IF(Clean!E291="",1,0)</f>
        <v>0</v>
      </c>
      <c r="F291" s="24" t="n">
        <f aca="false">IF(Clean!F291="",1,0)</f>
        <v>0</v>
      </c>
      <c r="G291" s="24" t="n">
        <f aca="false">IF(Clean!G291="",1,0)</f>
        <v>0</v>
      </c>
      <c r="H291" s="24" t="n">
        <f aca="false">IF(Clean!H291="",1,0)</f>
        <v>1</v>
      </c>
      <c r="I291" s="24" t="n">
        <f aca="false">IF(Clean!I291="",1,0)</f>
        <v>0</v>
      </c>
      <c r="J291" s="24" t="n">
        <f aca="false">IF(Clean!J291="",1,0)</f>
        <v>0</v>
      </c>
      <c r="K291" s="24" t="n">
        <f aca="false">IF(Clean!K291="",1,0)</f>
        <v>1</v>
      </c>
      <c r="L291" s="24" t="n">
        <f aca="false">IF(Clean!L291="",1,0)</f>
        <v>1</v>
      </c>
      <c r="M291" s="24" t="n">
        <f aca="false">IF(Clean!M291="",1,0)</f>
        <v>0</v>
      </c>
      <c r="N291" s="24" t="n">
        <f aca="false">IF(Clean!N291="",1,0)</f>
        <v>0</v>
      </c>
      <c r="O291" s="24" t="n">
        <f aca="false">IF(Clean!O291="",1,0)</f>
        <v>0</v>
      </c>
      <c r="P291" s="24" t="n">
        <f aca="false">IF(Clean!P291="",1,0)</f>
        <v>0</v>
      </c>
      <c r="Q291" s="24" t="n">
        <f aca="false">IF(Clean!Q291="",1,0)</f>
        <v>0</v>
      </c>
      <c r="R291" s="24" t="n">
        <f aca="false">IF(Clean!R291="",1,0)</f>
        <v>0</v>
      </c>
      <c r="S291" s="24" t="n">
        <f aca="false">IF(Clean!S291="",1,0)</f>
        <v>0</v>
      </c>
      <c r="T291" s="24" t="n">
        <f aca="false">IF(Clean!T291="",1,0)</f>
        <v>0</v>
      </c>
      <c r="U291" s="24" t="n">
        <f aca="false">IF(Clean!U291="",1,0)</f>
        <v>0</v>
      </c>
      <c r="V291" s="24" t="n">
        <f aca="false">IF(Clean!V291="",1,0)</f>
        <v>0</v>
      </c>
      <c r="W291" s="25" t="n">
        <f aca="false">SUM(B291:V291)</f>
        <v>3</v>
      </c>
      <c r="X291" s="2" t="str">
        <f aca="false">IF(W291=0,"Complete","Incomplete")</f>
        <v>Incomplete</v>
      </c>
      <c r="Y291" s="26" t="n">
        <f aca="false">W291/21</f>
        <v>0.142857142857143</v>
      </c>
      <c r="Z291" s="2" t="str">
        <f aca="false">IF(W291=21,"Ghost record",IF(W291&gt;=11,"Mostly empty",IF(W291=0,"Complete","Partial")))</f>
        <v>Partial</v>
      </c>
    </row>
    <row r="292" customFormat="false" ht="15" hidden="false" customHeight="false" outlineLevel="0" collapsed="false">
      <c r="A292" s="2" t="str">
        <f aca="false">Clean!A292</f>
        <v>CL00291</v>
      </c>
      <c r="B292" s="24" t="n">
        <f aca="false">IF(Clean!B292="",1,0)</f>
        <v>0</v>
      </c>
      <c r="C292" s="24" t="n">
        <f aca="false">IF(Clean!C292="",1,0)</f>
        <v>0</v>
      </c>
      <c r="D292" s="24" t="n">
        <f aca="false">IF(Clean!D292="",1,0)</f>
        <v>0</v>
      </c>
      <c r="E292" s="24" t="n">
        <f aca="false">IF(Clean!E292="",1,0)</f>
        <v>1</v>
      </c>
      <c r="F292" s="24" t="n">
        <f aca="false">IF(Clean!F292="",1,0)</f>
        <v>0</v>
      </c>
      <c r="G292" s="24" t="n">
        <f aca="false">IF(Clean!G292="",1,0)</f>
        <v>0</v>
      </c>
      <c r="H292" s="24" t="n">
        <f aca="false">IF(Clean!H292="",1,0)</f>
        <v>0</v>
      </c>
      <c r="I292" s="24" t="n">
        <f aca="false">IF(Clean!I292="",1,0)</f>
        <v>0</v>
      </c>
      <c r="J292" s="24" t="n">
        <f aca="false">IF(Clean!J292="",1,0)</f>
        <v>0</v>
      </c>
      <c r="K292" s="24" t="n">
        <f aca="false">IF(Clean!K292="",1,0)</f>
        <v>0</v>
      </c>
      <c r="L292" s="24" t="n">
        <f aca="false">IF(Clean!L292="",1,0)</f>
        <v>0</v>
      </c>
      <c r="M292" s="24" t="n">
        <f aca="false">IF(Clean!M292="",1,0)</f>
        <v>0</v>
      </c>
      <c r="N292" s="24" t="n">
        <f aca="false">IF(Clean!N292="",1,0)</f>
        <v>0</v>
      </c>
      <c r="O292" s="24" t="n">
        <f aca="false">IF(Clean!O292="",1,0)</f>
        <v>0</v>
      </c>
      <c r="P292" s="24" t="n">
        <f aca="false">IF(Clean!P292="",1,0)</f>
        <v>0</v>
      </c>
      <c r="Q292" s="24" t="n">
        <f aca="false">IF(Clean!Q292="",1,0)</f>
        <v>0</v>
      </c>
      <c r="R292" s="24" t="n">
        <f aca="false">IF(Clean!R292="",1,0)</f>
        <v>0</v>
      </c>
      <c r="S292" s="24" t="n">
        <f aca="false">IF(Clean!S292="",1,0)</f>
        <v>1</v>
      </c>
      <c r="T292" s="24" t="n">
        <f aca="false">IF(Clean!T292="",1,0)</f>
        <v>1</v>
      </c>
      <c r="U292" s="24" t="n">
        <f aca="false">IF(Clean!U292="",1,0)</f>
        <v>0</v>
      </c>
      <c r="V292" s="24" t="n">
        <f aca="false">IF(Clean!V292="",1,0)</f>
        <v>1</v>
      </c>
      <c r="W292" s="25" t="n">
        <f aca="false">SUM(B292:V292)</f>
        <v>4</v>
      </c>
      <c r="X292" s="2" t="str">
        <f aca="false">IF(W292=0,"Complete","Incomplete")</f>
        <v>Incomplete</v>
      </c>
      <c r="Y292" s="26" t="n">
        <f aca="false">W292/21</f>
        <v>0.19047619047619</v>
      </c>
      <c r="Z292" s="2" t="str">
        <f aca="false">IF(W292=21,"Ghost record",IF(W292&gt;=11,"Mostly empty",IF(W292=0,"Complete","Partial")))</f>
        <v>Partial</v>
      </c>
    </row>
    <row r="293" customFormat="false" ht="15" hidden="false" customHeight="false" outlineLevel="0" collapsed="false">
      <c r="A293" s="2" t="str">
        <f aca="false">Clean!A293</f>
        <v>CL00292</v>
      </c>
      <c r="B293" s="24" t="n">
        <f aca="false">IF(Clean!B293="",1,0)</f>
        <v>0</v>
      </c>
      <c r="C293" s="24" t="n">
        <f aca="false">IF(Clean!C293="",1,0)</f>
        <v>1</v>
      </c>
      <c r="D293" s="24" t="n">
        <f aca="false">IF(Clean!D293="",1,0)</f>
        <v>0</v>
      </c>
      <c r="E293" s="24" t="n">
        <f aca="false">IF(Clean!E293="",1,0)</f>
        <v>0</v>
      </c>
      <c r="F293" s="24" t="n">
        <f aca="false">IF(Clean!F293="",1,0)</f>
        <v>0</v>
      </c>
      <c r="G293" s="24" t="n">
        <f aca="false">IF(Clean!G293="",1,0)</f>
        <v>1</v>
      </c>
      <c r="H293" s="24" t="n">
        <f aca="false">IF(Clean!H293="",1,0)</f>
        <v>0</v>
      </c>
      <c r="I293" s="24" t="n">
        <f aca="false">IF(Clean!I293="",1,0)</f>
        <v>0</v>
      </c>
      <c r="J293" s="24" t="n">
        <f aca="false">IF(Clean!J293="",1,0)</f>
        <v>0</v>
      </c>
      <c r="K293" s="24" t="n">
        <f aca="false">IF(Clean!K293="",1,0)</f>
        <v>0</v>
      </c>
      <c r="L293" s="24" t="n">
        <f aca="false">IF(Clean!L293="",1,0)</f>
        <v>0</v>
      </c>
      <c r="M293" s="24" t="n">
        <f aca="false">IF(Clean!M293="",1,0)</f>
        <v>0</v>
      </c>
      <c r="N293" s="24" t="n">
        <f aca="false">IF(Clean!N293="",1,0)</f>
        <v>0</v>
      </c>
      <c r="O293" s="24" t="n">
        <f aca="false">IF(Clean!O293="",1,0)</f>
        <v>0</v>
      </c>
      <c r="P293" s="24" t="n">
        <f aca="false">IF(Clean!P293="",1,0)</f>
        <v>0</v>
      </c>
      <c r="Q293" s="24" t="n">
        <f aca="false">IF(Clean!Q293="",1,0)</f>
        <v>0</v>
      </c>
      <c r="R293" s="24" t="n">
        <f aca="false">IF(Clean!R293="",1,0)</f>
        <v>0</v>
      </c>
      <c r="S293" s="24" t="n">
        <f aca="false">IF(Clean!S293="",1,0)</f>
        <v>0</v>
      </c>
      <c r="T293" s="24" t="n">
        <f aca="false">IF(Clean!T293="",1,0)</f>
        <v>0</v>
      </c>
      <c r="U293" s="24" t="n">
        <f aca="false">IF(Clean!U293="",1,0)</f>
        <v>0</v>
      </c>
      <c r="V293" s="24" t="n">
        <f aca="false">IF(Clean!V293="",1,0)</f>
        <v>1</v>
      </c>
      <c r="W293" s="25" t="n">
        <f aca="false">SUM(B293:V293)</f>
        <v>3</v>
      </c>
      <c r="X293" s="2" t="str">
        <f aca="false">IF(W293=0,"Complete","Incomplete")</f>
        <v>Incomplete</v>
      </c>
      <c r="Y293" s="26" t="n">
        <f aca="false">W293/21</f>
        <v>0.142857142857143</v>
      </c>
      <c r="Z293" s="2" t="str">
        <f aca="false">IF(W293=21,"Ghost record",IF(W293&gt;=11,"Mostly empty",IF(W293=0,"Complete","Partial")))</f>
        <v>Partial</v>
      </c>
    </row>
    <row r="294" customFormat="false" ht="15" hidden="false" customHeight="false" outlineLevel="0" collapsed="false">
      <c r="A294" s="2" t="str">
        <f aca="false">Clean!A294</f>
        <v>CL00293</v>
      </c>
      <c r="B294" s="24" t="n">
        <f aca="false">IF(Clean!B294="",1,0)</f>
        <v>0</v>
      </c>
      <c r="C294" s="24" t="n">
        <f aca="false">IF(Clean!C294="",1,0)</f>
        <v>0</v>
      </c>
      <c r="D294" s="24" t="n">
        <f aca="false">IF(Clean!D294="",1,0)</f>
        <v>0</v>
      </c>
      <c r="E294" s="24" t="n">
        <f aca="false">IF(Clean!E294="",1,0)</f>
        <v>0</v>
      </c>
      <c r="F294" s="24" t="n">
        <f aca="false">IF(Clean!F294="",1,0)</f>
        <v>0</v>
      </c>
      <c r="G294" s="24" t="n">
        <f aca="false">IF(Clean!G294="",1,0)</f>
        <v>0</v>
      </c>
      <c r="H294" s="24" t="n">
        <f aca="false">IF(Clean!H294="",1,0)</f>
        <v>0</v>
      </c>
      <c r="I294" s="24" t="n">
        <f aca="false">IF(Clean!I294="",1,0)</f>
        <v>0</v>
      </c>
      <c r="J294" s="24" t="n">
        <f aca="false">IF(Clean!J294="",1,0)</f>
        <v>0</v>
      </c>
      <c r="K294" s="24" t="n">
        <f aca="false">IF(Clean!K294="",1,0)</f>
        <v>0</v>
      </c>
      <c r="L294" s="24" t="n">
        <f aca="false">IF(Clean!L294="",1,0)</f>
        <v>0</v>
      </c>
      <c r="M294" s="24" t="n">
        <f aca="false">IF(Clean!M294="",1,0)</f>
        <v>0</v>
      </c>
      <c r="N294" s="24" t="n">
        <f aca="false">IF(Clean!N294="",1,0)</f>
        <v>0</v>
      </c>
      <c r="O294" s="24" t="n">
        <f aca="false">IF(Clean!O294="",1,0)</f>
        <v>0</v>
      </c>
      <c r="P294" s="24" t="n">
        <f aca="false">IF(Clean!P294="",1,0)</f>
        <v>0</v>
      </c>
      <c r="Q294" s="24" t="n">
        <f aca="false">IF(Clean!Q294="",1,0)</f>
        <v>1</v>
      </c>
      <c r="R294" s="24" t="n">
        <f aca="false">IF(Clean!R294="",1,0)</f>
        <v>1</v>
      </c>
      <c r="S294" s="24" t="n">
        <f aca="false">IF(Clean!S294="",1,0)</f>
        <v>0</v>
      </c>
      <c r="T294" s="24" t="n">
        <f aca="false">IF(Clean!T294="",1,0)</f>
        <v>0</v>
      </c>
      <c r="U294" s="24" t="n">
        <f aca="false">IF(Clean!U294="",1,0)</f>
        <v>0</v>
      </c>
      <c r="V294" s="24" t="n">
        <f aca="false">IF(Clean!V294="",1,0)</f>
        <v>0</v>
      </c>
      <c r="W294" s="25" t="n">
        <f aca="false">SUM(B294:V294)</f>
        <v>2</v>
      </c>
      <c r="X294" s="2" t="str">
        <f aca="false">IF(W294=0,"Complete","Incomplete")</f>
        <v>Incomplete</v>
      </c>
      <c r="Y294" s="26" t="n">
        <f aca="false">W294/21</f>
        <v>0.0952380952380952</v>
      </c>
      <c r="Z294" s="2" t="str">
        <f aca="false">IF(W294=21,"Ghost record",IF(W294&gt;=11,"Mostly empty",IF(W294=0,"Complete","Partial")))</f>
        <v>Partial</v>
      </c>
    </row>
    <row r="295" customFormat="false" ht="15" hidden="false" customHeight="false" outlineLevel="0" collapsed="false">
      <c r="A295" s="2" t="str">
        <f aca="false">Clean!A295</f>
        <v>CL00294</v>
      </c>
      <c r="B295" s="24" t="n">
        <f aca="false">IF(Clean!B295="",1,0)</f>
        <v>0</v>
      </c>
      <c r="C295" s="24" t="n">
        <f aca="false">IF(Clean!C295="",1,0)</f>
        <v>0</v>
      </c>
      <c r="D295" s="24" t="n">
        <f aca="false">IF(Clean!D295="",1,0)</f>
        <v>0</v>
      </c>
      <c r="E295" s="24" t="n">
        <f aca="false">IF(Clean!E295="",1,0)</f>
        <v>0</v>
      </c>
      <c r="F295" s="24" t="n">
        <f aca="false">IF(Clean!F295="",1,0)</f>
        <v>0</v>
      </c>
      <c r="G295" s="24" t="n">
        <f aca="false">IF(Clean!G295="",1,0)</f>
        <v>0</v>
      </c>
      <c r="H295" s="24" t="n">
        <f aca="false">IF(Clean!H295="",1,0)</f>
        <v>0</v>
      </c>
      <c r="I295" s="24" t="n">
        <f aca="false">IF(Clean!I295="",1,0)</f>
        <v>0</v>
      </c>
      <c r="J295" s="24" t="n">
        <f aca="false">IF(Clean!J295="",1,0)</f>
        <v>0</v>
      </c>
      <c r="K295" s="24" t="n">
        <f aca="false">IF(Clean!K295="",1,0)</f>
        <v>0</v>
      </c>
      <c r="L295" s="24" t="n">
        <f aca="false">IF(Clean!L295="",1,0)</f>
        <v>0</v>
      </c>
      <c r="M295" s="24" t="n">
        <f aca="false">IF(Clean!M295="",1,0)</f>
        <v>0</v>
      </c>
      <c r="N295" s="24" t="n">
        <f aca="false">IF(Clean!N295="",1,0)</f>
        <v>0</v>
      </c>
      <c r="O295" s="24" t="n">
        <f aca="false">IF(Clean!O295="",1,0)</f>
        <v>0</v>
      </c>
      <c r="P295" s="24" t="n">
        <f aca="false">IF(Clean!P295="",1,0)</f>
        <v>0</v>
      </c>
      <c r="Q295" s="24" t="n">
        <f aca="false">IF(Clean!Q295="",1,0)</f>
        <v>0</v>
      </c>
      <c r="R295" s="24" t="n">
        <f aca="false">IF(Clean!R295="",1,0)</f>
        <v>0</v>
      </c>
      <c r="S295" s="24" t="n">
        <f aca="false">IF(Clean!S295="",1,0)</f>
        <v>0</v>
      </c>
      <c r="T295" s="24" t="n">
        <f aca="false">IF(Clean!T295="",1,0)</f>
        <v>0</v>
      </c>
      <c r="U295" s="24" t="n">
        <f aca="false">IF(Clean!U295="",1,0)</f>
        <v>0</v>
      </c>
      <c r="V295" s="24" t="n">
        <f aca="false">IF(Clean!V295="",1,0)</f>
        <v>1</v>
      </c>
      <c r="W295" s="25" t="n">
        <f aca="false">SUM(B295:V295)</f>
        <v>1</v>
      </c>
      <c r="X295" s="2" t="str">
        <f aca="false">IF(W295=0,"Complete","Incomplete")</f>
        <v>Incomplete</v>
      </c>
      <c r="Y295" s="26" t="n">
        <f aca="false">W295/21</f>
        <v>0.0476190476190476</v>
      </c>
      <c r="Z295" s="2" t="str">
        <f aca="false">IF(W295=21,"Ghost record",IF(W295&gt;=11,"Mostly empty",IF(W295=0,"Complete","Partial")))</f>
        <v>Partial</v>
      </c>
    </row>
    <row r="296" customFormat="false" ht="15" hidden="false" customHeight="false" outlineLevel="0" collapsed="false">
      <c r="A296" s="2" t="str">
        <f aca="false">Clean!A296</f>
        <v>CL00295</v>
      </c>
      <c r="B296" s="24" t="n">
        <f aca="false">IF(Clean!B296="",1,0)</f>
        <v>0</v>
      </c>
      <c r="C296" s="24" t="n">
        <f aca="false">IF(Clean!C296="",1,0)</f>
        <v>0</v>
      </c>
      <c r="D296" s="24" t="n">
        <f aca="false">IF(Clean!D296="",1,0)</f>
        <v>0</v>
      </c>
      <c r="E296" s="24" t="n">
        <f aca="false">IF(Clean!E296="",1,0)</f>
        <v>0</v>
      </c>
      <c r="F296" s="24" t="n">
        <f aca="false">IF(Clean!F296="",1,0)</f>
        <v>0</v>
      </c>
      <c r="G296" s="24" t="n">
        <f aca="false">IF(Clean!G296="",1,0)</f>
        <v>0</v>
      </c>
      <c r="H296" s="24" t="n">
        <f aca="false">IF(Clean!H296="",1,0)</f>
        <v>0</v>
      </c>
      <c r="I296" s="24" t="n">
        <f aca="false">IF(Clean!I296="",1,0)</f>
        <v>0</v>
      </c>
      <c r="J296" s="24" t="n">
        <f aca="false">IF(Clean!J296="",1,0)</f>
        <v>0</v>
      </c>
      <c r="K296" s="24" t="n">
        <f aca="false">IF(Clean!K296="",1,0)</f>
        <v>0</v>
      </c>
      <c r="L296" s="24" t="n">
        <f aca="false">IF(Clean!L296="",1,0)</f>
        <v>0</v>
      </c>
      <c r="M296" s="24" t="n">
        <f aca="false">IF(Clean!M296="",1,0)</f>
        <v>0</v>
      </c>
      <c r="N296" s="24" t="n">
        <f aca="false">IF(Clean!N296="",1,0)</f>
        <v>0</v>
      </c>
      <c r="O296" s="24" t="n">
        <f aca="false">IF(Clean!O296="",1,0)</f>
        <v>0</v>
      </c>
      <c r="P296" s="24" t="n">
        <f aca="false">IF(Clean!P296="",1,0)</f>
        <v>0</v>
      </c>
      <c r="Q296" s="24" t="n">
        <f aca="false">IF(Clean!Q296="",1,0)</f>
        <v>0</v>
      </c>
      <c r="R296" s="24" t="n">
        <f aca="false">IF(Clean!R296="",1,0)</f>
        <v>0</v>
      </c>
      <c r="S296" s="24" t="n">
        <f aca="false">IF(Clean!S296="",1,0)</f>
        <v>0</v>
      </c>
      <c r="T296" s="24" t="n">
        <f aca="false">IF(Clean!T296="",1,0)</f>
        <v>0</v>
      </c>
      <c r="U296" s="24" t="n">
        <f aca="false">IF(Clean!U296="",1,0)</f>
        <v>1</v>
      </c>
      <c r="V296" s="24" t="n">
        <f aca="false">IF(Clean!V296="",1,0)</f>
        <v>1</v>
      </c>
      <c r="W296" s="25" t="n">
        <f aca="false">SUM(B296:V296)</f>
        <v>2</v>
      </c>
      <c r="X296" s="2" t="str">
        <f aca="false">IF(W296=0,"Complete","Incomplete")</f>
        <v>Incomplete</v>
      </c>
      <c r="Y296" s="26" t="n">
        <f aca="false">W296/21</f>
        <v>0.0952380952380952</v>
      </c>
      <c r="Z296" s="2" t="str">
        <f aca="false">IF(W296=21,"Ghost record",IF(W296&gt;=11,"Mostly empty",IF(W296=0,"Complete","Partial")))</f>
        <v>Partial</v>
      </c>
    </row>
    <row r="297" customFormat="false" ht="15" hidden="false" customHeight="false" outlineLevel="0" collapsed="false">
      <c r="A297" s="2" t="str">
        <f aca="false">Clean!A297</f>
        <v>CL00296</v>
      </c>
      <c r="B297" s="24" t="n">
        <f aca="false">IF(Clean!B297="",1,0)</f>
        <v>0</v>
      </c>
      <c r="C297" s="24" t="n">
        <f aca="false">IF(Clean!C297="",1,0)</f>
        <v>0</v>
      </c>
      <c r="D297" s="24" t="n">
        <f aca="false">IF(Clean!D297="",1,0)</f>
        <v>0</v>
      </c>
      <c r="E297" s="24" t="n">
        <f aca="false">IF(Clean!E297="",1,0)</f>
        <v>0</v>
      </c>
      <c r="F297" s="24" t="n">
        <f aca="false">IF(Clean!F297="",1,0)</f>
        <v>0</v>
      </c>
      <c r="G297" s="24" t="n">
        <f aca="false">IF(Clean!G297="",1,0)</f>
        <v>0</v>
      </c>
      <c r="H297" s="24" t="n">
        <f aca="false">IF(Clean!H297="",1,0)</f>
        <v>0</v>
      </c>
      <c r="I297" s="24" t="n">
        <f aca="false">IF(Clean!I297="",1,0)</f>
        <v>0</v>
      </c>
      <c r="J297" s="24" t="n">
        <f aca="false">IF(Clean!J297="",1,0)</f>
        <v>0</v>
      </c>
      <c r="K297" s="24" t="n">
        <f aca="false">IF(Clean!K297="",1,0)</f>
        <v>0</v>
      </c>
      <c r="L297" s="24" t="n">
        <f aca="false">IF(Clean!L297="",1,0)</f>
        <v>0</v>
      </c>
      <c r="M297" s="24" t="n">
        <f aca="false">IF(Clean!M297="",1,0)</f>
        <v>0</v>
      </c>
      <c r="N297" s="24" t="n">
        <f aca="false">IF(Clean!N297="",1,0)</f>
        <v>0</v>
      </c>
      <c r="O297" s="24" t="n">
        <f aca="false">IF(Clean!O297="",1,0)</f>
        <v>0</v>
      </c>
      <c r="P297" s="24" t="n">
        <f aca="false">IF(Clean!P297="",1,0)</f>
        <v>0</v>
      </c>
      <c r="Q297" s="24" t="n">
        <f aca="false">IF(Clean!Q297="",1,0)</f>
        <v>0</v>
      </c>
      <c r="R297" s="24" t="n">
        <f aca="false">IF(Clean!R297="",1,0)</f>
        <v>0</v>
      </c>
      <c r="S297" s="24" t="n">
        <f aca="false">IF(Clean!S297="",1,0)</f>
        <v>0</v>
      </c>
      <c r="T297" s="24" t="n">
        <f aca="false">IF(Clean!T297="",1,0)</f>
        <v>0</v>
      </c>
      <c r="U297" s="24" t="n">
        <f aca="false">IF(Clean!U297="",1,0)</f>
        <v>0</v>
      </c>
      <c r="V297" s="24" t="n">
        <f aca="false">IF(Clean!V297="",1,0)</f>
        <v>0</v>
      </c>
      <c r="W297" s="25" t="n">
        <f aca="false">SUM(B297:V297)</f>
        <v>0</v>
      </c>
      <c r="X297" s="2" t="str">
        <f aca="false">IF(W297=0,"Complete","Incomplete")</f>
        <v>Complete</v>
      </c>
      <c r="Y297" s="26" t="n">
        <f aca="false">W297/21</f>
        <v>0</v>
      </c>
      <c r="Z297" s="2" t="str">
        <f aca="false">IF(W297=21,"Ghost record",IF(W297&gt;=11,"Mostly empty",IF(W297=0,"Complete","Partial")))</f>
        <v>Complete</v>
      </c>
    </row>
    <row r="298" customFormat="false" ht="15" hidden="false" customHeight="false" outlineLevel="0" collapsed="false">
      <c r="A298" s="2" t="str">
        <f aca="false">Clean!A298</f>
        <v>CL00297</v>
      </c>
      <c r="B298" s="24" t="n">
        <f aca="false">IF(Clean!B298="",1,0)</f>
        <v>0</v>
      </c>
      <c r="C298" s="24" t="n">
        <f aca="false">IF(Clean!C298="",1,0)</f>
        <v>0</v>
      </c>
      <c r="D298" s="24" t="n">
        <f aca="false">IF(Clean!D298="",1,0)</f>
        <v>0</v>
      </c>
      <c r="E298" s="24" t="n">
        <f aca="false">IF(Clean!E298="",1,0)</f>
        <v>0</v>
      </c>
      <c r="F298" s="24" t="n">
        <f aca="false">IF(Clean!F298="",1,0)</f>
        <v>0</v>
      </c>
      <c r="G298" s="24" t="n">
        <f aca="false">IF(Clean!G298="",1,0)</f>
        <v>0</v>
      </c>
      <c r="H298" s="24" t="n">
        <f aca="false">IF(Clean!H298="",1,0)</f>
        <v>0</v>
      </c>
      <c r="I298" s="24" t="n">
        <f aca="false">IF(Clean!I298="",1,0)</f>
        <v>0</v>
      </c>
      <c r="J298" s="24" t="n">
        <f aca="false">IF(Clean!J298="",1,0)</f>
        <v>0</v>
      </c>
      <c r="K298" s="24" t="n">
        <f aca="false">IF(Clean!K298="",1,0)</f>
        <v>0</v>
      </c>
      <c r="L298" s="24" t="n">
        <f aca="false">IF(Clean!L298="",1,0)</f>
        <v>0</v>
      </c>
      <c r="M298" s="24" t="n">
        <f aca="false">IF(Clean!M298="",1,0)</f>
        <v>0</v>
      </c>
      <c r="N298" s="24" t="n">
        <f aca="false">IF(Clean!N298="",1,0)</f>
        <v>0</v>
      </c>
      <c r="O298" s="24" t="n">
        <f aca="false">IF(Clean!O298="",1,0)</f>
        <v>0</v>
      </c>
      <c r="P298" s="24" t="n">
        <f aca="false">IF(Clean!P298="",1,0)</f>
        <v>0</v>
      </c>
      <c r="Q298" s="24" t="n">
        <f aca="false">IF(Clean!Q298="",1,0)</f>
        <v>1</v>
      </c>
      <c r="R298" s="24" t="n">
        <f aca="false">IF(Clean!R298="",1,0)</f>
        <v>1</v>
      </c>
      <c r="S298" s="24" t="n">
        <f aca="false">IF(Clean!S298="",1,0)</f>
        <v>0</v>
      </c>
      <c r="T298" s="24" t="n">
        <f aca="false">IF(Clean!T298="",1,0)</f>
        <v>0</v>
      </c>
      <c r="U298" s="24" t="n">
        <f aca="false">IF(Clean!U298="",1,0)</f>
        <v>0</v>
      </c>
      <c r="V298" s="24" t="n">
        <f aca="false">IF(Clean!V298="",1,0)</f>
        <v>0</v>
      </c>
      <c r="W298" s="25" t="n">
        <f aca="false">SUM(B298:V298)</f>
        <v>2</v>
      </c>
      <c r="X298" s="2" t="str">
        <f aca="false">IF(W298=0,"Complete","Incomplete")</f>
        <v>Incomplete</v>
      </c>
      <c r="Y298" s="26" t="n">
        <f aca="false">W298/21</f>
        <v>0.0952380952380952</v>
      </c>
      <c r="Z298" s="2" t="str">
        <f aca="false">IF(W298=21,"Ghost record",IF(W298&gt;=11,"Mostly empty",IF(W298=0,"Complete","Partial")))</f>
        <v>Partial</v>
      </c>
    </row>
    <row r="299" customFormat="false" ht="15" hidden="false" customHeight="false" outlineLevel="0" collapsed="false">
      <c r="A299" s="2" t="str">
        <f aca="false">Clean!A299</f>
        <v>CL00298</v>
      </c>
      <c r="B299" s="24" t="n">
        <f aca="false">IF(Clean!B299="",1,0)</f>
        <v>0</v>
      </c>
      <c r="C299" s="24" t="n">
        <f aca="false">IF(Clean!C299="",1,0)</f>
        <v>0</v>
      </c>
      <c r="D299" s="24" t="n">
        <f aca="false">IF(Clean!D299="",1,0)</f>
        <v>0</v>
      </c>
      <c r="E299" s="24" t="n">
        <f aca="false">IF(Clean!E299="",1,0)</f>
        <v>0</v>
      </c>
      <c r="F299" s="24" t="n">
        <f aca="false">IF(Clean!F299="",1,0)</f>
        <v>0</v>
      </c>
      <c r="G299" s="24" t="n">
        <f aca="false">IF(Clean!G299="",1,0)</f>
        <v>0</v>
      </c>
      <c r="H299" s="24" t="n">
        <f aca="false">IF(Clean!H299="",1,0)</f>
        <v>0</v>
      </c>
      <c r="I299" s="24" t="n">
        <f aca="false">IF(Clean!I299="",1,0)</f>
        <v>0</v>
      </c>
      <c r="J299" s="24" t="n">
        <f aca="false">IF(Clean!J299="",1,0)</f>
        <v>0</v>
      </c>
      <c r="K299" s="24" t="n">
        <f aca="false">IF(Clean!K299="",1,0)</f>
        <v>0</v>
      </c>
      <c r="L299" s="24" t="n">
        <f aca="false">IF(Clean!L299="",1,0)</f>
        <v>0</v>
      </c>
      <c r="M299" s="24" t="n">
        <f aca="false">IF(Clean!M299="",1,0)</f>
        <v>0</v>
      </c>
      <c r="N299" s="24" t="n">
        <f aca="false">IF(Clean!N299="",1,0)</f>
        <v>0</v>
      </c>
      <c r="O299" s="24" t="n">
        <f aca="false">IF(Clean!O299="",1,0)</f>
        <v>0</v>
      </c>
      <c r="P299" s="24" t="n">
        <f aca="false">IF(Clean!P299="",1,0)</f>
        <v>0</v>
      </c>
      <c r="Q299" s="24" t="n">
        <f aca="false">IF(Clean!Q299="",1,0)</f>
        <v>0</v>
      </c>
      <c r="R299" s="24" t="n">
        <f aca="false">IF(Clean!R299="",1,0)</f>
        <v>0</v>
      </c>
      <c r="S299" s="24" t="n">
        <f aca="false">IF(Clean!S299="",1,0)</f>
        <v>0</v>
      </c>
      <c r="T299" s="24" t="n">
        <f aca="false">IF(Clean!T299="",1,0)</f>
        <v>0</v>
      </c>
      <c r="U299" s="24" t="n">
        <f aca="false">IF(Clean!U299="",1,0)</f>
        <v>0</v>
      </c>
      <c r="V299" s="24" t="n">
        <f aca="false">IF(Clean!V299="",1,0)</f>
        <v>1</v>
      </c>
      <c r="W299" s="25" t="n">
        <f aca="false">SUM(B299:V299)</f>
        <v>1</v>
      </c>
      <c r="X299" s="2" t="str">
        <f aca="false">IF(W299=0,"Complete","Incomplete")</f>
        <v>Incomplete</v>
      </c>
      <c r="Y299" s="26" t="n">
        <f aca="false">W299/21</f>
        <v>0.0476190476190476</v>
      </c>
      <c r="Z299" s="2" t="str">
        <f aca="false">IF(W299=21,"Ghost record",IF(W299&gt;=11,"Mostly empty",IF(W299=0,"Complete","Partial")))</f>
        <v>Partial</v>
      </c>
    </row>
    <row r="300" customFormat="false" ht="15" hidden="false" customHeight="false" outlineLevel="0" collapsed="false">
      <c r="A300" s="2" t="str">
        <f aca="false">Clean!A300</f>
        <v>CL00299</v>
      </c>
      <c r="B300" s="24" t="n">
        <f aca="false">IF(Clean!B300="",1,0)</f>
        <v>0</v>
      </c>
      <c r="C300" s="24" t="n">
        <f aca="false">IF(Clean!C300="",1,0)</f>
        <v>0</v>
      </c>
      <c r="D300" s="24" t="n">
        <f aca="false">IF(Clean!D300="",1,0)</f>
        <v>0</v>
      </c>
      <c r="E300" s="24" t="n">
        <f aca="false">IF(Clean!E300="",1,0)</f>
        <v>0</v>
      </c>
      <c r="F300" s="24" t="n">
        <f aca="false">IF(Clean!F300="",1,0)</f>
        <v>0</v>
      </c>
      <c r="G300" s="24" t="n">
        <f aca="false">IF(Clean!G300="",1,0)</f>
        <v>0</v>
      </c>
      <c r="H300" s="24" t="n">
        <f aca="false">IF(Clean!H300="",1,0)</f>
        <v>0</v>
      </c>
      <c r="I300" s="24" t="n">
        <f aca="false">IF(Clean!I300="",1,0)</f>
        <v>0</v>
      </c>
      <c r="J300" s="24" t="n">
        <f aca="false">IF(Clean!J300="",1,0)</f>
        <v>0</v>
      </c>
      <c r="K300" s="24" t="n">
        <f aca="false">IF(Clean!K300="",1,0)</f>
        <v>0</v>
      </c>
      <c r="L300" s="24" t="n">
        <f aca="false">IF(Clean!L300="",1,0)</f>
        <v>0</v>
      </c>
      <c r="M300" s="24" t="n">
        <f aca="false">IF(Clean!M300="",1,0)</f>
        <v>0</v>
      </c>
      <c r="N300" s="24" t="n">
        <f aca="false">IF(Clean!N300="",1,0)</f>
        <v>0</v>
      </c>
      <c r="O300" s="24" t="n">
        <f aca="false">IF(Clean!O300="",1,0)</f>
        <v>0</v>
      </c>
      <c r="P300" s="24" t="n">
        <f aca="false">IF(Clean!P300="",1,0)</f>
        <v>0</v>
      </c>
      <c r="Q300" s="24" t="n">
        <f aca="false">IF(Clean!Q300="",1,0)</f>
        <v>1</v>
      </c>
      <c r="R300" s="24" t="n">
        <f aca="false">IF(Clean!R300="",1,0)</f>
        <v>1</v>
      </c>
      <c r="S300" s="24" t="n">
        <f aca="false">IF(Clean!S300="",1,0)</f>
        <v>1</v>
      </c>
      <c r="T300" s="24" t="n">
        <f aca="false">IF(Clean!T300="",1,0)</f>
        <v>1</v>
      </c>
      <c r="U300" s="24" t="n">
        <f aca="false">IF(Clean!U300="",1,0)</f>
        <v>0</v>
      </c>
      <c r="V300" s="24" t="n">
        <f aca="false">IF(Clean!V300="",1,0)</f>
        <v>0</v>
      </c>
      <c r="W300" s="25" t="n">
        <f aca="false">SUM(B300:V300)</f>
        <v>4</v>
      </c>
      <c r="X300" s="2" t="str">
        <f aca="false">IF(W300=0,"Complete","Incomplete")</f>
        <v>Incomplete</v>
      </c>
      <c r="Y300" s="26" t="n">
        <f aca="false">W300/21</f>
        <v>0.19047619047619</v>
      </c>
      <c r="Z300" s="2" t="str">
        <f aca="false">IF(W300=21,"Ghost record",IF(W300&gt;=11,"Mostly empty",IF(W300=0,"Complete","Partial")))</f>
        <v>Partial</v>
      </c>
    </row>
    <row r="301" customFormat="false" ht="15" hidden="false" customHeight="false" outlineLevel="0" collapsed="false">
      <c r="A301" s="2" t="str">
        <f aca="false">Clean!A301</f>
        <v>CL00300</v>
      </c>
      <c r="B301" s="24" t="n">
        <f aca="false">IF(Clean!B301="",1,0)</f>
        <v>0</v>
      </c>
      <c r="C301" s="24" t="n">
        <f aca="false">IF(Clean!C301="",1,0)</f>
        <v>0</v>
      </c>
      <c r="D301" s="24" t="n">
        <f aca="false">IF(Clean!D301="",1,0)</f>
        <v>0</v>
      </c>
      <c r="E301" s="24" t="n">
        <f aca="false">IF(Clean!E301="",1,0)</f>
        <v>0</v>
      </c>
      <c r="F301" s="24" t="n">
        <f aca="false">IF(Clean!F301="",1,0)</f>
        <v>0</v>
      </c>
      <c r="G301" s="24" t="n">
        <f aca="false">IF(Clean!G301="",1,0)</f>
        <v>0</v>
      </c>
      <c r="H301" s="24" t="n">
        <f aca="false">IF(Clean!H301="",1,0)</f>
        <v>0</v>
      </c>
      <c r="I301" s="24" t="n">
        <f aca="false">IF(Clean!I301="",1,0)</f>
        <v>0</v>
      </c>
      <c r="J301" s="24" t="n">
        <f aca="false">IF(Clean!J301="",1,0)</f>
        <v>0</v>
      </c>
      <c r="K301" s="24" t="n">
        <f aca="false">IF(Clean!K301="",1,0)</f>
        <v>1</v>
      </c>
      <c r="L301" s="24" t="n">
        <f aca="false">IF(Clean!L301="",1,0)</f>
        <v>0</v>
      </c>
      <c r="M301" s="24" t="n">
        <f aca="false">IF(Clean!M301="",1,0)</f>
        <v>0</v>
      </c>
      <c r="N301" s="24" t="n">
        <f aca="false">IF(Clean!N301="",1,0)</f>
        <v>0</v>
      </c>
      <c r="O301" s="24" t="n">
        <f aca="false">IF(Clean!O301="",1,0)</f>
        <v>0</v>
      </c>
      <c r="P301" s="24" t="n">
        <f aca="false">IF(Clean!P301="",1,0)</f>
        <v>0</v>
      </c>
      <c r="Q301" s="24" t="n">
        <f aca="false">IF(Clean!Q301="",1,0)</f>
        <v>0</v>
      </c>
      <c r="R301" s="24" t="n">
        <f aca="false">IF(Clean!R301="",1,0)</f>
        <v>0</v>
      </c>
      <c r="S301" s="24" t="n">
        <f aca="false">IF(Clean!S301="",1,0)</f>
        <v>0</v>
      </c>
      <c r="T301" s="24" t="n">
        <f aca="false">IF(Clean!T301="",1,0)</f>
        <v>0</v>
      </c>
      <c r="U301" s="24" t="n">
        <f aca="false">IF(Clean!U301="",1,0)</f>
        <v>0</v>
      </c>
      <c r="V301" s="24" t="n">
        <f aca="false">IF(Clean!V301="",1,0)</f>
        <v>0</v>
      </c>
      <c r="W301" s="25" t="n">
        <f aca="false">SUM(B301:V301)</f>
        <v>1</v>
      </c>
      <c r="X301" s="2" t="str">
        <f aca="false">IF(W301=0,"Complete","Incomplete")</f>
        <v>Incomplete</v>
      </c>
      <c r="Y301" s="26" t="n">
        <f aca="false">W301/21</f>
        <v>0.0476190476190476</v>
      </c>
      <c r="Z301" s="2" t="str">
        <f aca="false">IF(W301=21,"Ghost record",IF(W301&gt;=11,"Mostly empty",IF(W301=0,"Complete","Partial")))</f>
        <v>Partial</v>
      </c>
    </row>
    <row r="302" customFormat="false" ht="15" hidden="false" customHeight="false" outlineLevel="0" collapsed="false">
      <c r="A302" s="2" t="str">
        <f aca="false">Clean!A302</f>
        <v>CL00301</v>
      </c>
      <c r="B302" s="24" t="n">
        <f aca="false">IF(Clean!B302="",1,0)</f>
        <v>0</v>
      </c>
      <c r="C302" s="24" t="n">
        <f aca="false">IF(Clean!C302="",1,0)</f>
        <v>0</v>
      </c>
      <c r="D302" s="24" t="n">
        <f aca="false">IF(Clean!D302="",1,0)</f>
        <v>0</v>
      </c>
      <c r="E302" s="24" t="n">
        <f aca="false">IF(Clean!E302="",1,0)</f>
        <v>0</v>
      </c>
      <c r="F302" s="24" t="n">
        <f aca="false">IF(Clean!F302="",1,0)</f>
        <v>0</v>
      </c>
      <c r="G302" s="24" t="n">
        <f aca="false">IF(Clean!G302="",1,0)</f>
        <v>0</v>
      </c>
      <c r="H302" s="24" t="n">
        <f aca="false">IF(Clean!H302="",1,0)</f>
        <v>0</v>
      </c>
      <c r="I302" s="24" t="n">
        <f aca="false">IF(Clean!I302="",1,0)</f>
        <v>0</v>
      </c>
      <c r="J302" s="24" t="n">
        <f aca="false">IF(Clean!J302="",1,0)</f>
        <v>0</v>
      </c>
      <c r="K302" s="24" t="n">
        <f aca="false">IF(Clean!K302="",1,0)</f>
        <v>0</v>
      </c>
      <c r="L302" s="24" t="n">
        <f aca="false">IF(Clean!L302="",1,0)</f>
        <v>0</v>
      </c>
      <c r="M302" s="24" t="n">
        <f aca="false">IF(Clean!M302="",1,0)</f>
        <v>0</v>
      </c>
      <c r="N302" s="24" t="n">
        <f aca="false">IF(Clean!N302="",1,0)</f>
        <v>0</v>
      </c>
      <c r="O302" s="24" t="n">
        <f aca="false">IF(Clean!O302="",1,0)</f>
        <v>0</v>
      </c>
      <c r="P302" s="24" t="n">
        <f aca="false">IF(Clean!P302="",1,0)</f>
        <v>0</v>
      </c>
      <c r="Q302" s="24" t="n">
        <f aca="false">IF(Clean!Q302="",1,0)</f>
        <v>0</v>
      </c>
      <c r="R302" s="24" t="n">
        <f aca="false">IF(Clean!R302="",1,0)</f>
        <v>0</v>
      </c>
      <c r="S302" s="24" t="n">
        <f aca="false">IF(Clean!S302="",1,0)</f>
        <v>0</v>
      </c>
      <c r="T302" s="24" t="n">
        <f aca="false">IF(Clean!T302="",1,0)</f>
        <v>0</v>
      </c>
      <c r="U302" s="24" t="n">
        <f aca="false">IF(Clean!U302="",1,0)</f>
        <v>0</v>
      </c>
      <c r="V302" s="24" t="n">
        <f aca="false">IF(Clean!V302="",1,0)</f>
        <v>0</v>
      </c>
      <c r="W302" s="25" t="n">
        <f aca="false">SUM(B302:V302)</f>
        <v>0</v>
      </c>
      <c r="X302" s="2" t="str">
        <f aca="false">IF(W302=0,"Complete","Incomplete")</f>
        <v>Complete</v>
      </c>
      <c r="Y302" s="26" t="n">
        <f aca="false">W302/21</f>
        <v>0</v>
      </c>
      <c r="Z302" s="2" t="str">
        <f aca="false">IF(W302=21,"Ghost record",IF(W302&gt;=11,"Mostly empty",IF(W302=0,"Complete","Partial")))</f>
        <v>Complete</v>
      </c>
    </row>
    <row r="303" customFormat="false" ht="15" hidden="false" customHeight="false" outlineLevel="0" collapsed="false">
      <c r="A303" s="2" t="str">
        <f aca="false">Clean!A303</f>
        <v>CL00302</v>
      </c>
      <c r="B303" s="24" t="n">
        <f aca="false">IF(Clean!B303="",1,0)</f>
        <v>0</v>
      </c>
      <c r="C303" s="24" t="n">
        <f aca="false">IF(Clean!C303="",1,0)</f>
        <v>0</v>
      </c>
      <c r="D303" s="24" t="n">
        <f aca="false">IF(Clean!D303="",1,0)</f>
        <v>0</v>
      </c>
      <c r="E303" s="24" t="n">
        <f aca="false">IF(Clean!E303="",1,0)</f>
        <v>0</v>
      </c>
      <c r="F303" s="24" t="n">
        <f aca="false">IF(Clean!F303="",1,0)</f>
        <v>0</v>
      </c>
      <c r="G303" s="24" t="n">
        <f aca="false">IF(Clean!G303="",1,0)</f>
        <v>0</v>
      </c>
      <c r="H303" s="24" t="n">
        <f aca="false">IF(Clean!H303="",1,0)</f>
        <v>0</v>
      </c>
      <c r="I303" s="24" t="n">
        <f aca="false">IF(Clean!I303="",1,0)</f>
        <v>0</v>
      </c>
      <c r="J303" s="24" t="n">
        <f aca="false">IF(Clean!J303="",1,0)</f>
        <v>0</v>
      </c>
      <c r="K303" s="24" t="n">
        <f aca="false">IF(Clean!K303="",1,0)</f>
        <v>0</v>
      </c>
      <c r="L303" s="24" t="n">
        <f aca="false">IF(Clean!L303="",1,0)</f>
        <v>0</v>
      </c>
      <c r="M303" s="24" t="n">
        <f aca="false">IF(Clean!M303="",1,0)</f>
        <v>0</v>
      </c>
      <c r="N303" s="24" t="n">
        <f aca="false">IF(Clean!N303="",1,0)</f>
        <v>0</v>
      </c>
      <c r="O303" s="24" t="n">
        <f aca="false">IF(Clean!O303="",1,0)</f>
        <v>0</v>
      </c>
      <c r="P303" s="24" t="n">
        <f aca="false">IF(Clean!P303="",1,0)</f>
        <v>0</v>
      </c>
      <c r="Q303" s="24" t="n">
        <f aca="false">IF(Clean!Q303="",1,0)</f>
        <v>0</v>
      </c>
      <c r="R303" s="24" t="n">
        <f aca="false">IF(Clean!R303="",1,0)</f>
        <v>0</v>
      </c>
      <c r="S303" s="24" t="n">
        <f aca="false">IF(Clean!S303="",1,0)</f>
        <v>0</v>
      </c>
      <c r="T303" s="24" t="n">
        <f aca="false">IF(Clean!T303="",1,0)</f>
        <v>0</v>
      </c>
      <c r="U303" s="24" t="n">
        <f aca="false">IF(Clean!U303="",1,0)</f>
        <v>0</v>
      </c>
      <c r="V303" s="24" t="n">
        <f aca="false">IF(Clean!V303="",1,0)</f>
        <v>0</v>
      </c>
      <c r="W303" s="25" t="n">
        <f aca="false">SUM(B303:V303)</f>
        <v>0</v>
      </c>
      <c r="X303" s="2" t="str">
        <f aca="false">IF(W303=0,"Complete","Incomplete")</f>
        <v>Complete</v>
      </c>
      <c r="Y303" s="26" t="n">
        <f aca="false">W303/21</f>
        <v>0</v>
      </c>
      <c r="Z303" s="2" t="str">
        <f aca="false">IF(W303=21,"Ghost record",IF(W303&gt;=11,"Mostly empty",IF(W303=0,"Complete","Partial")))</f>
        <v>Complete</v>
      </c>
    </row>
    <row r="304" customFormat="false" ht="15" hidden="false" customHeight="false" outlineLevel="0" collapsed="false">
      <c r="A304" s="2" t="str">
        <f aca="false">Clean!A304</f>
        <v>CL00303</v>
      </c>
      <c r="B304" s="24" t="n">
        <f aca="false">IF(Clean!B304="",1,0)</f>
        <v>0</v>
      </c>
      <c r="C304" s="24" t="n">
        <f aca="false">IF(Clean!C304="",1,0)</f>
        <v>0</v>
      </c>
      <c r="D304" s="24" t="n">
        <f aca="false">IF(Clean!D304="",1,0)</f>
        <v>0</v>
      </c>
      <c r="E304" s="24" t="n">
        <f aca="false">IF(Clean!E304="",1,0)</f>
        <v>0</v>
      </c>
      <c r="F304" s="24" t="n">
        <f aca="false">IF(Clean!F304="",1,0)</f>
        <v>0</v>
      </c>
      <c r="G304" s="24" t="n">
        <f aca="false">IF(Clean!G304="",1,0)</f>
        <v>0</v>
      </c>
      <c r="H304" s="24" t="n">
        <f aca="false">IF(Clean!H304="",1,0)</f>
        <v>0</v>
      </c>
      <c r="I304" s="24" t="n">
        <f aca="false">IF(Clean!I304="",1,0)</f>
        <v>0</v>
      </c>
      <c r="J304" s="24" t="n">
        <f aca="false">IF(Clean!J304="",1,0)</f>
        <v>0</v>
      </c>
      <c r="K304" s="24" t="n">
        <f aca="false">IF(Clean!K304="",1,0)</f>
        <v>0</v>
      </c>
      <c r="L304" s="24" t="n">
        <f aca="false">IF(Clean!L304="",1,0)</f>
        <v>0</v>
      </c>
      <c r="M304" s="24" t="n">
        <f aca="false">IF(Clean!M304="",1,0)</f>
        <v>0</v>
      </c>
      <c r="N304" s="24" t="n">
        <f aca="false">IF(Clean!N304="",1,0)</f>
        <v>0</v>
      </c>
      <c r="O304" s="24" t="n">
        <f aca="false">IF(Clean!O304="",1,0)</f>
        <v>0</v>
      </c>
      <c r="P304" s="24" t="n">
        <f aca="false">IF(Clean!P304="",1,0)</f>
        <v>0</v>
      </c>
      <c r="Q304" s="24" t="n">
        <f aca="false">IF(Clean!Q304="",1,0)</f>
        <v>0</v>
      </c>
      <c r="R304" s="24" t="n">
        <f aca="false">IF(Clean!R304="",1,0)</f>
        <v>0</v>
      </c>
      <c r="S304" s="24" t="n">
        <f aca="false">IF(Clean!S304="",1,0)</f>
        <v>0</v>
      </c>
      <c r="T304" s="24" t="n">
        <f aca="false">IF(Clean!T304="",1,0)</f>
        <v>0</v>
      </c>
      <c r="U304" s="24" t="n">
        <f aca="false">IF(Clean!U304="",1,0)</f>
        <v>0</v>
      </c>
      <c r="V304" s="24" t="n">
        <f aca="false">IF(Clean!V304="",1,0)</f>
        <v>0</v>
      </c>
      <c r="W304" s="25" t="n">
        <f aca="false">SUM(B304:V304)</f>
        <v>0</v>
      </c>
      <c r="X304" s="2" t="str">
        <f aca="false">IF(W304=0,"Complete","Incomplete")</f>
        <v>Complete</v>
      </c>
      <c r="Y304" s="26" t="n">
        <f aca="false">W304/21</f>
        <v>0</v>
      </c>
      <c r="Z304" s="2" t="str">
        <f aca="false">IF(W304=21,"Ghost record",IF(W304&gt;=11,"Mostly empty",IF(W304=0,"Complete","Partial")))</f>
        <v>Complete</v>
      </c>
    </row>
    <row r="305" customFormat="false" ht="15" hidden="false" customHeight="false" outlineLevel="0" collapsed="false">
      <c r="A305" s="2" t="str">
        <f aca="false">Clean!A305</f>
        <v>CL00304</v>
      </c>
      <c r="B305" s="24" t="n">
        <f aca="false">IF(Clean!B305="",1,0)</f>
        <v>0</v>
      </c>
      <c r="C305" s="24" t="n">
        <f aca="false">IF(Clean!C305="",1,0)</f>
        <v>0</v>
      </c>
      <c r="D305" s="24" t="n">
        <f aca="false">IF(Clean!D305="",1,0)</f>
        <v>0</v>
      </c>
      <c r="E305" s="24" t="n">
        <f aca="false">IF(Clean!E305="",1,0)</f>
        <v>0</v>
      </c>
      <c r="F305" s="24" t="n">
        <f aca="false">IF(Clean!F305="",1,0)</f>
        <v>0</v>
      </c>
      <c r="G305" s="24" t="n">
        <f aca="false">IF(Clean!G305="",1,0)</f>
        <v>0</v>
      </c>
      <c r="H305" s="24" t="n">
        <f aca="false">IF(Clean!H305="",1,0)</f>
        <v>0</v>
      </c>
      <c r="I305" s="24" t="n">
        <f aca="false">IF(Clean!I305="",1,0)</f>
        <v>1</v>
      </c>
      <c r="J305" s="24" t="n">
        <f aca="false">IF(Clean!J305="",1,0)</f>
        <v>0</v>
      </c>
      <c r="K305" s="24" t="n">
        <f aca="false">IF(Clean!K305="",1,0)</f>
        <v>0</v>
      </c>
      <c r="L305" s="24" t="n">
        <f aca="false">IF(Clean!L305="",1,0)</f>
        <v>0</v>
      </c>
      <c r="M305" s="24" t="n">
        <f aca="false">IF(Clean!M305="",1,0)</f>
        <v>0</v>
      </c>
      <c r="N305" s="24" t="n">
        <f aca="false">IF(Clean!N305="",1,0)</f>
        <v>0</v>
      </c>
      <c r="O305" s="24" t="n">
        <f aca="false">IF(Clean!O305="",1,0)</f>
        <v>0</v>
      </c>
      <c r="P305" s="24" t="n">
        <f aca="false">IF(Clean!P305="",1,0)</f>
        <v>0</v>
      </c>
      <c r="Q305" s="24" t="n">
        <f aca="false">IF(Clean!Q305="",1,0)</f>
        <v>0</v>
      </c>
      <c r="R305" s="24" t="n">
        <f aca="false">IF(Clean!R305="",1,0)</f>
        <v>1</v>
      </c>
      <c r="S305" s="24" t="n">
        <f aca="false">IF(Clean!S305="",1,0)</f>
        <v>0</v>
      </c>
      <c r="T305" s="24" t="n">
        <f aca="false">IF(Clean!T305="",1,0)</f>
        <v>0</v>
      </c>
      <c r="U305" s="24" t="n">
        <f aca="false">IF(Clean!U305="",1,0)</f>
        <v>0</v>
      </c>
      <c r="V305" s="24" t="n">
        <f aca="false">IF(Clean!V305="",1,0)</f>
        <v>0</v>
      </c>
      <c r="W305" s="25" t="n">
        <f aca="false">SUM(B305:V305)</f>
        <v>2</v>
      </c>
      <c r="X305" s="2" t="str">
        <f aca="false">IF(W305=0,"Complete","Incomplete")</f>
        <v>Incomplete</v>
      </c>
      <c r="Y305" s="26" t="n">
        <f aca="false">W305/21</f>
        <v>0.0952380952380952</v>
      </c>
      <c r="Z305" s="2" t="str">
        <f aca="false">IF(W305=21,"Ghost record",IF(W305&gt;=11,"Mostly empty",IF(W305=0,"Complete","Partial")))</f>
        <v>Partial</v>
      </c>
    </row>
    <row r="306" customFormat="false" ht="15" hidden="false" customHeight="false" outlineLevel="0" collapsed="false">
      <c r="A306" s="2" t="str">
        <f aca="false">Clean!A306</f>
        <v>CL00305</v>
      </c>
      <c r="B306" s="24" t="n">
        <f aca="false">IF(Clean!B306="",1,0)</f>
        <v>0</v>
      </c>
      <c r="C306" s="24" t="n">
        <f aca="false">IF(Clean!C306="",1,0)</f>
        <v>0</v>
      </c>
      <c r="D306" s="24" t="n">
        <f aca="false">IF(Clean!D306="",1,0)</f>
        <v>0</v>
      </c>
      <c r="E306" s="24" t="n">
        <f aca="false">IF(Clean!E306="",1,0)</f>
        <v>0</v>
      </c>
      <c r="F306" s="24" t="n">
        <f aca="false">IF(Clean!F306="",1,0)</f>
        <v>0</v>
      </c>
      <c r="G306" s="24" t="n">
        <f aca="false">IF(Clean!G306="",1,0)</f>
        <v>0</v>
      </c>
      <c r="H306" s="24" t="n">
        <f aca="false">IF(Clean!H306="",1,0)</f>
        <v>0</v>
      </c>
      <c r="I306" s="24" t="n">
        <f aca="false">IF(Clean!I306="",1,0)</f>
        <v>0</v>
      </c>
      <c r="J306" s="24" t="n">
        <f aca="false">IF(Clean!J306="",1,0)</f>
        <v>0</v>
      </c>
      <c r="K306" s="24" t="n">
        <f aca="false">IF(Clean!K306="",1,0)</f>
        <v>0</v>
      </c>
      <c r="L306" s="24" t="n">
        <f aca="false">IF(Clean!L306="",1,0)</f>
        <v>0</v>
      </c>
      <c r="M306" s="24" t="n">
        <f aca="false">IF(Clean!M306="",1,0)</f>
        <v>0</v>
      </c>
      <c r="N306" s="24" t="n">
        <f aca="false">IF(Clean!N306="",1,0)</f>
        <v>0</v>
      </c>
      <c r="O306" s="24" t="n">
        <f aca="false">IF(Clean!O306="",1,0)</f>
        <v>0</v>
      </c>
      <c r="P306" s="24" t="n">
        <f aca="false">IF(Clean!P306="",1,0)</f>
        <v>0</v>
      </c>
      <c r="Q306" s="24" t="n">
        <f aca="false">IF(Clean!Q306="",1,0)</f>
        <v>1</v>
      </c>
      <c r="R306" s="24" t="n">
        <f aca="false">IF(Clean!R306="",1,0)</f>
        <v>1</v>
      </c>
      <c r="S306" s="24" t="n">
        <f aca="false">IF(Clean!S306="",1,0)</f>
        <v>0</v>
      </c>
      <c r="T306" s="24" t="n">
        <f aca="false">IF(Clean!T306="",1,0)</f>
        <v>0</v>
      </c>
      <c r="U306" s="24" t="n">
        <f aca="false">IF(Clean!U306="",1,0)</f>
        <v>0</v>
      </c>
      <c r="V306" s="24" t="n">
        <f aca="false">IF(Clean!V306="",1,0)</f>
        <v>0</v>
      </c>
      <c r="W306" s="25" t="n">
        <f aca="false">SUM(B306:V306)</f>
        <v>2</v>
      </c>
      <c r="X306" s="2" t="str">
        <f aca="false">IF(W306=0,"Complete","Incomplete")</f>
        <v>Incomplete</v>
      </c>
      <c r="Y306" s="26" t="n">
        <f aca="false">W306/21</f>
        <v>0.0952380952380952</v>
      </c>
      <c r="Z306" s="2" t="str">
        <f aca="false">IF(W306=21,"Ghost record",IF(W306&gt;=11,"Mostly empty",IF(W306=0,"Complete","Partial")))</f>
        <v>Partial</v>
      </c>
    </row>
    <row r="307" customFormat="false" ht="15" hidden="false" customHeight="false" outlineLevel="0" collapsed="false">
      <c r="A307" s="2" t="str">
        <f aca="false">Clean!A307</f>
        <v>CL00306</v>
      </c>
      <c r="B307" s="24" t="n">
        <f aca="false">IF(Clean!B307="",1,0)</f>
        <v>0</v>
      </c>
      <c r="C307" s="24" t="n">
        <f aca="false">IF(Clean!C307="",1,0)</f>
        <v>0</v>
      </c>
      <c r="D307" s="24" t="n">
        <f aca="false">IF(Clean!D307="",1,0)</f>
        <v>0</v>
      </c>
      <c r="E307" s="24" t="n">
        <f aca="false">IF(Clean!E307="",1,0)</f>
        <v>0</v>
      </c>
      <c r="F307" s="24" t="n">
        <f aca="false">IF(Clean!F307="",1,0)</f>
        <v>0</v>
      </c>
      <c r="G307" s="24" t="n">
        <f aca="false">IF(Clean!G307="",1,0)</f>
        <v>0</v>
      </c>
      <c r="H307" s="24" t="n">
        <f aca="false">IF(Clean!H307="",1,0)</f>
        <v>0</v>
      </c>
      <c r="I307" s="24" t="n">
        <f aca="false">IF(Clean!I307="",1,0)</f>
        <v>0</v>
      </c>
      <c r="J307" s="24" t="n">
        <f aca="false">IF(Clean!J307="",1,0)</f>
        <v>0</v>
      </c>
      <c r="K307" s="24" t="n">
        <f aca="false">IF(Clean!K307="",1,0)</f>
        <v>0</v>
      </c>
      <c r="L307" s="24" t="n">
        <f aca="false">IF(Clean!L307="",1,0)</f>
        <v>0</v>
      </c>
      <c r="M307" s="24" t="n">
        <f aca="false">IF(Clean!M307="",1,0)</f>
        <v>0</v>
      </c>
      <c r="N307" s="24" t="n">
        <f aca="false">IF(Clean!N307="",1,0)</f>
        <v>0</v>
      </c>
      <c r="O307" s="24" t="n">
        <f aca="false">IF(Clean!O307="",1,0)</f>
        <v>0</v>
      </c>
      <c r="P307" s="24" t="n">
        <f aca="false">IF(Clean!P307="",1,0)</f>
        <v>0</v>
      </c>
      <c r="Q307" s="24" t="n">
        <f aca="false">IF(Clean!Q307="",1,0)</f>
        <v>0</v>
      </c>
      <c r="R307" s="24" t="n">
        <f aca="false">IF(Clean!R307="",1,0)</f>
        <v>0</v>
      </c>
      <c r="S307" s="24" t="n">
        <f aca="false">IF(Clean!S307="",1,0)</f>
        <v>0</v>
      </c>
      <c r="T307" s="24" t="n">
        <f aca="false">IF(Clean!T307="",1,0)</f>
        <v>0</v>
      </c>
      <c r="U307" s="24" t="n">
        <f aca="false">IF(Clean!U307="",1,0)</f>
        <v>0</v>
      </c>
      <c r="V307" s="24" t="n">
        <f aca="false">IF(Clean!V307="",1,0)</f>
        <v>0</v>
      </c>
      <c r="W307" s="25" t="n">
        <f aca="false">SUM(B307:V307)</f>
        <v>0</v>
      </c>
      <c r="X307" s="2" t="str">
        <f aca="false">IF(W307=0,"Complete","Incomplete")</f>
        <v>Complete</v>
      </c>
      <c r="Y307" s="26" t="n">
        <f aca="false">W307/21</f>
        <v>0</v>
      </c>
      <c r="Z307" s="2" t="str">
        <f aca="false">IF(W307=21,"Ghost record",IF(W307&gt;=11,"Mostly empty",IF(W307=0,"Complete","Partial")))</f>
        <v>Complete</v>
      </c>
    </row>
    <row r="308" customFormat="false" ht="15" hidden="false" customHeight="false" outlineLevel="0" collapsed="false">
      <c r="A308" s="2" t="str">
        <f aca="false">Clean!A308</f>
        <v>CL00307</v>
      </c>
      <c r="B308" s="24" t="n">
        <f aca="false">IF(Clean!B308="",1,0)</f>
        <v>0</v>
      </c>
      <c r="C308" s="24" t="n">
        <f aca="false">IF(Clean!C308="",1,0)</f>
        <v>0</v>
      </c>
      <c r="D308" s="24" t="n">
        <f aca="false">IF(Clean!D308="",1,0)</f>
        <v>0</v>
      </c>
      <c r="E308" s="24" t="n">
        <f aca="false">IF(Clean!E308="",1,0)</f>
        <v>0</v>
      </c>
      <c r="F308" s="24" t="n">
        <f aca="false">IF(Clean!F308="",1,0)</f>
        <v>0</v>
      </c>
      <c r="G308" s="24" t="n">
        <f aca="false">IF(Clean!G308="",1,0)</f>
        <v>0</v>
      </c>
      <c r="H308" s="24" t="n">
        <f aca="false">IF(Clean!H308="",1,0)</f>
        <v>0</v>
      </c>
      <c r="I308" s="24" t="n">
        <f aca="false">IF(Clean!I308="",1,0)</f>
        <v>0</v>
      </c>
      <c r="J308" s="24" t="n">
        <f aca="false">IF(Clean!J308="",1,0)</f>
        <v>0</v>
      </c>
      <c r="K308" s="24" t="n">
        <f aca="false">IF(Clean!K308="",1,0)</f>
        <v>0</v>
      </c>
      <c r="L308" s="24" t="n">
        <f aca="false">IF(Clean!L308="",1,0)</f>
        <v>0</v>
      </c>
      <c r="M308" s="24" t="n">
        <f aca="false">IF(Clean!M308="",1,0)</f>
        <v>0</v>
      </c>
      <c r="N308" s="24" t="n">
        <f aca="false">IF(Clean!N308="",1,0)</f>
        <v>0</v>
      </c>
      <c r="O308" s="24" t="n">
        <f aca="false">IF(Clean!O308="",1,0)</f>
        <v>0</v>
      </c>
      <c r="P308" s="24" t="n">
        <f aca="false">IF(Clean!P308="",1,0)</f>
        <v>0</v>
      </c>
      <c r="Q308" s="24" t="n">
        <f aca="false">IF(Clean!Q308="",1,0)</f>
        <v>0</v>
      </c>
      <c r="R308" s="24" t="n">
        <f aca="false">IF(Clean!R308="",1,0)</f>
        <v>0</v>
      </c>
      <c r="S308" s="24" t="n">
        <f aca="false">IF(Clean!S308="",1,0)</f>
        <v>0</v>
      </c>
      <c r="T308" s="24" t="n">
        <f aca="false">IF(Clean!T308="",1,0)</f>
        <v>0</v>
      </c>
      <c r="U308" s="24" t="n">
        <f aca="false">IF(Clean!U308="",1,0)</f>
        <v>0</v>
      </c>
      <c r="V308" s="24" t="n">
        <f aca="false">IF(Clean!V308="",1,0)</f>
        <v>0</v>
      </c>
      <c r="W308" s="25" t="n">
        <f aca="false">SUM(B308:V308)</f>
        <v>0</v>
      </c>
      <c r="X308" s="2" t="str">
        <f aca="false">IF(W308=0,"Complete","Incomplete")</f>
        <v>Complete</v>
      </c>
      <c r="Y308" s="26" t="n">
        <f aca="false">W308/21</f>
        <v>0</v>
      </c>
      <c r="Z308" s="2" t="str">
        <f aca="false">IF(W308=21,"Ghost record",IF(W308&gt;=11,"Mostly empty",IF(W308=0,"Complete","Partial")))</f>
        <v>Complete</v>
      </c>
    </row>
    <row r="309" customFormat="false" ht="15" hidden="false" customHeight="false" outlineLevel="0" collapsed="false">
      <c r="A309" s="2" t="str">
        <f aca="false">Clean!A309</f>
        <v>CL00308</v>
      </c>
      <c r="B309" s="24" t="n">
        <f aca="false">IF(Clean!B309="",1,0)</f>
        <v>0</v>
      </c>
      <c r="C309" s="24" t="n">
        <f aca="false">IF(Clean!C309="",1,0)</f>
        <v>0</v>
      </c>
      <c r="D309" s="24" t="n">
        <f aca="false">IF(Clean!D309="",1,0)</f>
        <v>0</v>
      </c>
      <c r="E309" s="24" t="n">
        <f aca="false">IF(Clean!E309="",1,0)</f>
        <v>0</v>
      </c>
      <c r="F309" s="24" t="n">
        <f aca="false">IF(Clean!F309="",1,0)</f>
        <v>0</v>
      </c>
      <c r="G309" s="24" t="n">
        <f aca="false">IF(Clean!G309="",1,0)</f>
        <v>0</v>
      </c>
      <c r="H309" s="24" t="n">
        <f aca="false">IF(Clean!H309="",1,0)</f>
        <v>0</v>
      </c>
      <c r="I309" s="24" t="n">
        <f aca="false">IF(Clean!I309="",1,0)</f>
        <v>0</v>
      </c>
      <c r="J309" s="24" t="n">
        <f aca="false">IF(Clean!J309="",1,0)</f>
        <v>0</v>
      </c>
      <c r="K309" s="24" t="n">
        <f aca="false">IF(Clean!K309="",1,0)</f>
        <v>0</v>
      </c>
      <c r="L309" s="24" t="n">
        <f aca="false">IF(Clean!L309="",1,0)</f>
        <v>1</v>
      </c>
      <c r="M309" s="24" t="n">
        <f aca="false">IF(Clean!M309="",1,0)</f>
        <v>1</v>
      </c>
      <c r="N309" s="24" t="n">
        <f aca="false">IF(Clean!N309="",1,0)</f>
        <v>0</v>
      </c>
      <c r="O309" s="24" t="n">
        <f aca="false">IF(Clean!O309="",1,0)</f>
        <v>0</v>
      </c>
      <c r="P309" s="24" t="n">
        <f aca="false">IF(Clean!P309="",1,0)</f>
        <v>0</v>
      </c>
      <c r="Q309" s="24" t="n">
        <f aca="false">IF(Clean!Q309="",1,0)</f>
        <v>1</v>
      </c>
      <c r="R309" s="24" t="n">
        <f aca="false">IF(Clean!R309="",1,0)</f>
        <v>1</v>
      </c>
      <c r="S309" s="24" t="n">
        <f aca="false">IF(Clean!S309="",1,0)</f>
        <v>0</v>
      </c>
      <c r="T309" s="24" t="n">
        <f aca="false">IF(Clean!T309="",1,0)</f>
        <v>0</v>
      </c>
      <c r="U309" s="24" t="n">
        <f aca="false">IF(Clean!U309="",1,0)</f>
        <v>0</v>
      </c>
      <c r="V309" s="24" t="n">
        <f aca="false">IF(Clean!V309="",1,0)</f>
        <v>0</v>
      </c>
      <c r="W309" s="25" t="n">
        <f aca="false">SUM(B309:V309)</f>
        <v>4</v>
      </c>
      <c r="X309" s="2" t="str">
        <f aca="false">IF(W309=0,"Complete","Incomplete")</f>
        <v>Incomplete</v>
      </c>
      <c r="Y309" s="26" t="n">
        <f aca="false">W309/21</f>
        <v>0.19047619047619</v>
      </c>
      <c r="Z309" s="2" t="str">
        <f aca="false">IF(W309=21,"Ghost record",IF(W309&gt;=11,"Mostly empty",IF(W309=0,"Complete","Partial")))</f>
        <v>Partial</v>
      </c>
    </row>
    <row r="310" customFormat="false" ht="15" hidden="false" customHeight="false" outlineLevel="0" collapsed="false">
      <c r="A310" s="2" t="str">
        <f aca="false">Clean!A310</f>
        <v>CL00309</v>
      </c>
      <c r="B310" s="24" t="n">
        <f aca="false">IF(Clean!B310="",1,0)</f>
        <v>0</v>
      </c>
      <c r="C310" s="24" t="n">
        <f aca="false">IF(Clean!C310="",1,0)</f>
        <v>0</v>
      </c>
      <c r="D310" s="24" t="n">
        <f aca="false">IF(Clean!D310="",1,0)</f>
        <v>0</v>
      </c>
      <c r="E310" s="24" t="n">
        <f aca="false">IF(Clean!E310="",1,0)</f>
        <v>0</v>
      </c>
      <c r="F310" s="24" t="n">
        <f aca="false">IF(Clean!F310="",1,0)</f>
        <v>0</v>
      </c>
      <c r="G310" s="24" t="n">
        <f aca="false">IF(Clean!G310="",1,0)</f>
        <v>0</v>
      </c>
      <c r="H310" s="24" t="n">
        <f aca="false">IF(Clean!H310="",1,0)</f>
        <v>0</v>
      </c>
      <c r="I310" s="24" t="n">
        <f aca="false">IF(Clean!I310="",1,0)</f>
        <v>0</v>
      </c>
      <c r="J310" s="24" t="n">
        <f aca="false">IF(Clean!J310="",1,0)</f>
        <v>0</v>
      </c>
      <c r="K310" s="24" t="n">
        <f aca="false">IF(Clean!K310="",1,0)</f>
        <v>0</v>
      </c>
      <c r="L310" s="24" t="n">
        <f aca="false">IF(Clean!L310="",1,0)</f>
        <v>0</v>
      </c>
      <c r="M310" s="24" t="n">
        <f aca="false">IF(Clean!M310="",1,0)</f>
        <v>0</v>
      </c>
      <c r="N310" s="24" t="n">
        <f aca="false">IF(Clean!N310="",1,0)</f>
        <v>0</v>
      </c>
      <c r="O310" s="24" t="n">
        <f aca="false">IF(Clean!O310="",1,0)</f>
        <v>0</v>
      </c>
      <c r="P310" s="24" t="n">
        <f aca="false">IF(Clean!P310="",1,0)</f>
        <v>0</v>
      </c>
      <c r="Q310" s="24" t="n">
        <f aca="false">IF(Clean!Q310="",1,0)</f>
        <v>0</v>
      </c>
      <c r="R310" s="24" t="n">
        <f aca="false">IF(Clean!R310="",1,0)</f>
        <v>0</v>
      </c>
      <c r="S310" s="24" t="n">
        <f aca="false">IF(Clean!S310="",1,0)</f>
        <v>0</v>
      </c>
      <c r="T310" s="24" t="n">
        <f aca="false">IF(Clean!T310="",1,0)</f>
        <v>0</v>
      </c>
      <c r="U310" s="24" t="n">
        <f aca="false">IF(Clean!U310="",1,0)</f>
        <v>0</v>
      </c>
      <c r="V310" s="24" t="n">
        <f aca="false">IF(Clean!V310="",1,0)</f>
        <v>0</v>
      </c>
      <c r="W310" s="25" t="n">
        <f aca="false">SUM(B310:V310)</f>
        <v>0</v>
      </c>
      <c r="X310" s="2" t="str">
        <f aca="false">IF(W310=0,"Complete","Incomplete")</f>
        <v>Complete</v>
      </c>
      <c r="Y310" s="26" t="n">
        <f aca="false">W310/21</f>
        <v>0</v>
      </c>
      <c r="Z310" s="2" t="str">
        <f aca="false">IF(W310=21,"Ghost record",IF(W310&gt;=11,"Mostly empty",IF(W310=0,"Complete","Partial")))</f>
        <v>Complete</v>
      </c>
    </row>
    <row r="311" customFormat="false" ht="15" hidden="false" customHeight="false" outlineLevel="0" collapsed="false">
      <c r="A311" s="2" t="str">
        <f aca="false">Clean!A311</f>
        <v>CL00310</v>
      </c>
      <c r="B311" s="24" t="n">
        <f aca="false">IF(Clean!B311="",1,0)</f>
        <v>0</v>
      </c>
      <c r="C311" s="24" t="n">
        <f aca="false">IF(Clean!C311="",1,0)</f>
        <v>1</v>
      </c>
      <c r="D311" s="24" t="n">
        <f aca="false">IF(Clean!D311="",1,0)</f>
        <v>0</v>
      </c>
      <c r="E311" s="24" t="n">
        <f aca="false">IF(Clean!E311="",1,0)</f>
        <v>0</v>
      </c>
      <c r="F311" s="24" t="n">
        <f aca="false">IF(Clean!F311="",1,0)</f>
        <v>0</v>
      </c>
      <c r="G311" s="24" t="n">
        <f aca="false">IF(Clean!G311="",1,0)</f>
        <v>0</v>
      </c>
      <c r="H311" s="24" t="n">
        <f aca="false">IF(Clean!H311="",1,0)</f>
        <v>0</v>
      </c>
      <c r="I311" s="24" t="n">
        <f aca="false">IF(Clean!I311="",1,0)</f>
        <v>0</v>
      </c>
      <c r="J311" s="24" t="n">
        <f aca="false">IF(Clean!J311="",1,0)</f>
        <v>0</v>
      </c>
      <c r="K311" s="24" t="n">
        <f aca="false">IF(Clean!K311="",1,0)</f>
        <v>0</v>
      </c>
      <c r="L311" s="24" t="n">
        <f aca="false">IF(Clean!L311="",1,0)</f>
        <v>0</v>
      </c>
      <c r="M311" s="24" t="n">
        <f aca="false">IF(Clean!M311="",1,0)</f>
        <v>0</v>
      </c>
      <c r="N311" s="24" t="n">
        <f aca="false">IF(Clean!N311="",1,0)</f>
        <v>0</v>
      </c>
      <c r="O311" s="24" t="n">
        <f aca="false">IF(Clean!O311="",1,0)</f>
        <v>0</v>
      </c>
      <c r="P311" s="24" t="n">
        <f aca="false">IF(Clean!P311="",1,0)</f>
        <v>0</v>
      </c>
      <c r="Q311" s="24" t="n">
        <f aca="false">IF(Clean!Q311="",1,0)</f>
        <v>0</v>
      </c>
      <c r="R311" s="24" t="n">
        <f aca="false">IF(Clean!R311="",1,0)</f>
        <v>0</v>
      </c>
      <c r="S311" s="24" t="n">
        <f aca="false">IF(Clean!S311="",1,0)</f>
        <v>1</v>
      </c>
      <c r="T311" s="24" t="n">
        <f aca="false">IF(Clean!T311="",1,0)</f>
        <v>1</v>
      </c>
      <c r="U311" s="24" t="n">
        <f aca="false">IF(Clean!U311="",1,0)</f>
        <v>0</v>
      </c>
      <c r="V311" s="24" t="n">
        <f aca="false">IF(Clean!V311="",1,0)</f>
        <v>1</v>
      </c>
      <c r="W311" s="25" t="n">
        <f aca="false">SUM(B311:V311)</f>
        <v>4</v>
      </c>
      <c r="X311" s="2" t="str">
        <f aca="false">IF(W311=0,"Complete","Incomplete")</f>
        <v>Incomplete</v>
      </c>
      <c r="Y311" s="26" t="n">
        <f aca="false">W311/21</f>
        <v>0.19047619047619</v>
      </c>
      <c r="Z311" s="2" t="str">
        <f aca="false">IF(W311=21,"Ghost record",IF(W311&gt;=11,"Mostly empty",IF(W311=0,"Complete","Partial")))</f>
        <v>Partial</v>
      </c>
    </row>
    <row r="312" customFormat="false" ht="15" hidden="false" customHeight="false" outlineLevel="0" collapsed="false">
      <c r="A312" s="2" t="str">
        <f aca="false">Clean!A312</f>
        <v>CL00311</v>
      </c>
      <c r="B312" s="24" t="n">
        <f aca="false">IF(Clean!B312="",1,0)</f>
        <v>0</v>
      </c>
      <c r="C312" s="24" t="n">
        <f aca="false">IF(Clean!C312="",1,0)</f>
        <v>0</v>
      </c>
      <c r="D312" s="24" t="n">
        <f aca="false">IF(Clean!D312="",1,0)</f>
        <v>0</v>
      </c>
      <c r="E312" s="24" t="n">
        <f aca="false">IF(Clean!E312="",1,0)</f>
        <v>0</v>
      </c>
      <c r="F312" s="24" t="n">
        <f aca="false">IF(Clean!F312="",1,0)</f>
        <v>0</v>
      </c>
      <c r="G312" s="24" t="n">
        <f aca="false">IF(Clean!G312="",1,0)</f>
        <v>0</v>
      </c>
      <c r="H312" s="24" t="n">
        <f aca="false">IF(Clean!H312="",1,0)</f>
        <v>0</v>
      </c>
      <c r="I312" s="24" t="n">
        <f aca="false">IF(Clean!I312="",1,0)</f>
        <v>0</v>
      </c>
      <c r="J312" s="24" t="n">
        <f aca="false">IF(Clean!J312="",1,0)</f>
        <v>0</v>
      </c>
      <c r="K312" s="24" t="n">
        <f aca="false">IF(Clean!K312="",1,0)</f>
        <v>0</v>
      </c>
      <c r="L312" s="24" t="n">
        <f aca="false">IF(Clean!L312="",1,0)</f>
        <v>0</v>
      </c>
      <c r="M312" s="24" t="n">
        <f aca="false">IF(Clean!M312="",1,0)</f>
        <v>1</v>
      </c>
      <c r="N312" s="24" t="n">
        <f aca="false">IF(Clean!N312="",1,0)</f>
        <v>0</v>
      </c>
      <c r="O312" s="24" t="n">
        <f aca="false">IF(Clean!O312="",1,0)</f>
        <v>0</v>
      </c>
      <c r="P312" s="24" t="n">
        <f aca="false">IF(Clean!P312="",1,0)</f>
        <v>0</v>
      </c>
      <c r="Q312" s="24" t="n">
        <f aca="false">IF(Clean!Q312="",1,0)</f>
        <v>0</v>
      </c>
      <c r="R312" s="24" t="n">
        <f aca="false">IF(Clean!R312="",1,0)</f>
        <v>0</v>
      </c>
      <c r="S312" s="24" t="n">
        <f aca="false">IF(Clean!S312="",1,0)</f>
        <v>0</v>
      </c>
      <c r="T312" s="24" t="n">
        <f aca="false">IF(Clean!T312="",1,0)</f>
        <v>0</v>
      </c>
      <c r="U312" s="24" t="n">
        <f aca="false">IF(Clean!U312="",1,0)</f>
        <v>0</v>
      </c>
      <c r="V312" s="24" t="n">
        <f aca="false">IF(Clean!V312="",1,0)</f>
        <v>0</v>
      </c>
      <c r="W312" s="25" t="n">
        <f aca="false">SUM(B312:V312)</f>
        <v>1</v>
      </c>
      <c r="X312" s="2" t="str">
        <f aca="false">IF(W312=0,"Complete","Incomplete")</f>
        <v>Incomplete</v>
      </c>
      <c r="Y312" s="26" t="n">
        <f aca="false">W312/21</f>
        <v>0.0476190476190476</v>
      </c>
      <c r="Z312" s="2" t="str">
        <f aca="false">IF(W312=21,"Ghost record",IF(W312&gt;=11,"Mostly empty",IF(W312=0,"Complete","Partial")))</f>
        <v>Partial</v>
      </c>
    </row>
    <row r="313" customFormat="false" ht="15" hidden="false" customHeight="false" outlineLevel="0" collapsed="false">
      <c r="A313" s="2" t="str">
        <f aca="false">Clean!A313</f>
        <v>CL00312</v>
      </c>
      <c r="B313" s="24" t="n">
        <f aca="false">IF(Clean!B313="",1,0)</f>
        <v>0</v>
      </c>
      <c r="C313" s="24" t="n">
        <f aca="false">IF(Clean!C313="",1,0)</f>
        <v>0</v>
      </c>
      <c r="D313" s="24" t="n">
        <f aca="false">IF(Clean!D313="",1,0)</f>
        <v>0</v>
      </c>
      <c r="E313" s="24" t="n">
        <f aca="false">IF(Clean!E313="",1,0)</f>
        <v>0</v>
      </c>
      <c r="F313" s="24" t="n">
        <f aca="false">IF(Clean!F313="",1,0)</f>
        <v>0</v>
      </c>
      <c r="G313" s="24" t="n">
        <f aca="false">IF(Clean!G313="",1,0)</f>
        <v>1</v>
      </c>
      <c r="H313" s="24" t="n">
        <f aca="false">IF(Clean!H313="",1,0)</f>
        <v>0</v>
      </c>
      <c r="I313" s="24" t="n">
        <f aca="false">IF(Clean!I313="",1,0)</f>
        <v>0</v>
      </c>
      <c r="J313" s="24" t="n">
        <f aca="false">IF(Clean!J313="",1,0)</f>
        <v>0</v>
      </c>
      <c r="K313" s="24" t="n">
        <f aca="false">IF(Clean!K313="",1,0)</f>
        <v>0</v>
      </c>
      <c r="L313" s="24" t="n">
        <f aca="false">IF(Clean!L313="",1,0)</f>
        <v>0</v>
      </c>
      <c r="M313" s="24" t="n">
        <f aca="false">IF(Clean!M313="",1,0)</f>
        <v>0</v>
      </c>
      <c r="N313" s="24" t="n">
        <f aca="false">IF(Clean!N313="",1,0)</f>
        <v>0</v>
      </c>
      <c r="O313" s="24" t="n">
        <f aca="false">IF(Clean!O313="",1,0)</f>
        <v>0</v>
      </c>
      <c r="P313" s="24" t="n">
        <f aca="false">IF(Clean!P313="",1,0)</f>
        <v>0</v>
      </c>
      <c r="Q313" s="24" t="n">
        <f aca="false">IF(Clean!Q313="",1,0)</f>
        <v>1</v>
      </c>
      <c r="R313" s="24" t="n">
        <f aca="false">IF(Clean!R313="",1,0)</f>
        <v>1</v>
      </c>
      <c r="S313" s="24" t="n">
        <f aca="false">IF(Clean!S313="",1,0)</f>
        <v>0</v>
      </c>
      <c r="T313" s="24" t="n">
        <f aca="false">IF(Clean!T313="",1,0)</f>
        <v>0</v>
      </c>
      <c r="U313" s="24" t="n">
        <f aca="false">IF(Clean!U313="",1,0)</f>
        <v>0</v>
      </c>
      <c r="V313" s="24" t="n">
        <f aca="false">IF(Clean!V313="",1,0)</f>
        <v>0</v>
      </c>
      <c r="W313" s="25" t="n">
        <f aca="false">SUM(B313:V313)</f>
        <v>3</v>
      </c>
      <c r="X313" s="2" t="str">
        <f aca="false">IF(W313=0,"Complete","Incomplete")</f>
        <v>Incomplete</v>
      </c>
      <c r="Y313" s="26" t="n">
        <f aca="false">W313/21</f>
        <v>0.142857142857143</v>
      </c>
      <c r="Z313" s="2" t="str">
        <f aca="false">IF(W313=21,"Ghost record",IF(W313&gt;=11,"Mostly empty",IF(W313=0,"Complete","Partial")))</f>
        <v>Partial</v>
      </c>
    </row>
    <row r="314" customFormat="false" ht="15" hidden="false" customHeight="false" outlineLevel="0" collapsed="false">
      <c r="A314" s="2" t="str">
        <f aca="false">Clean!A314</f>
        <v>CL00313</v>
      </c>
      <c r="B314" s="24" t="n">
        <f aca="false">IF(Clean!B314="",1,0)</f>
        <v>0</v>
      </c>
      <c r="C314" s="24" t="n">
        <f aca="false">IF(Clean!C314="",1,0)</f>
        <v>0</v>
      </c>
      <c r="D314" s="24" t="n">
        <f aca="false">IF(Clean!D314="",1,0)</f>
        <v>0</v>
      </c>
      <c r="E314" s="24" t="n">
        <f aca="false">IF(Clean!E314="",1,0)</f>
        <v>0</v>
      </c>
      <c r="F314" s="24" t="n">
        <f aca="false">IF(Clean!F314="",1,0)</f>
        <v>0</v>
      </c>
      <c r="G314" s="24" t="n">
        <f aca="false">IF(Clean!G314="",1,0)</f>
        <v>0</v>
      </c>
      <c r="H314" s="24" t="n">
        <f aca="false">IF(Clean!H314="",1,0)</f>
        <v>0</v>
      </c>
      <c r="I314" s="24" t="n">
        <f aca="false">IF(Clean!I314="",1,0)</f>
        <v>0</v>
      </c>
      <c r="J314" s="24" t="n">
        <f aca="false">IF(Clean!J314="",1,0)</f>
        <v>0</v>
      </c>
      <c r="K314" s="24" t="n">
        <f aca="false">IF(Clean!K314="",1,0)</f>
        <v>0</v>
      </c>
      <c r="L314" s="24" t="n">
        <f aca="false">IF(Clean!L314="",1,0)</f>
        <v>0</v>
      </c>
      <c r="M314" s="24" t="n">
        <f aca="false">IF(Clean!M314="",1,0)</f>
        <v>0</v>
      </c>
      <c r="N314" s="24" t="n">
        <f aca="false">IF(Clean!N314="",1,0)</f>
        <v>0</v>
      </c>
      <c r="O314" s="24" t="n">
        <f aca="false">IF(Clean!O314="",1,0)</f>
        <v>0</v>
      </c>
      <c r="P314" s="24" t="n">
        <f aca="false">IF(Clean!P314="",1,0)</f>
        <v>0</v>
      </c>
      <c r="Q314" s="24" t="n">
        <f aca="false">IF(Clean!Q314="",1,0)</f>
        <v>0</v>
      </c>
      <c r="R314" s="24" t="n">
        <f aca="false">IF(Clean!R314="",1,0)</f>
        <v>0</v>
      </c>
      <c r="S314" s="24" t="n">
        <f aca="false">IF(Clean!S314="",1,0)</f>
        <v>1</v>
      </c>
      <c r="T314" s="24" t="n">
        <f aca="false">IF(Clean!T314="",1,0)</f>
        <v>1</v>
      </c>
      <c r="U314" s="24" t="n">
        <f aca="false">IF(Clean!U314="",1,0)</f>
        <v>0</v>
      </c>
      <c r="V314" s="24" t="n">
        <f aca="false">IF(Clean!V314="",1,0)</f>
        <v>1</v>
      </c>
      <c r="W314" s="25" t="n">
        <f aca="false">SUM(B314:V314)</f>
        <v>3</v>
      </c>
      <c r="X314" s="2" t="str">
        <f aca="false">IF(W314=0,"Complete","Incomplete")</f>
        <v>Incomplete</v>
      </c>
      <c r="Y314" s="26" t="n">
        <f aca="false">W314/21</f>
        <v>0.142857142857143</v>
      </c>
      <c r="Z314" s="2" t="str">
        <f aca="false">IF(W314=21,"Ghost record",IF(W314&gt;=11,"Mostly empty",IF(W314=0,"Complete","Partial")))</f>
        <v>Partial</v>
      </c>
    </row>
    <row r="315" customFormat="false" ht="15" hidden="false" customHeight="false" outlineLevel="0" collapsed="false">
      <c r="A315" s="2" t="str">
        <f aca="false">Clean!A315</f>
        <v>CL00314</v>
      </c>
      <c r="B315" s="24" t="n">
        <f aca="false">IF(Clean!B315="",1,0)</f>
        <v>0</v>
      </c>
      <c r="C315" s="24" t="n">
        <f aca="false">IF(Clean!C315="",1,0)</f>
        <v>0</v>
      </c>
      <c r="D315" s="24" t="n">
        <f aca="false">IF(Clean!D315="",1,0)</f>
        <v>0</v>
      </c>
      <c r="E315" s="24" t="n">
        <f aca="false">IF(Clean!E315="",1,0)</f>
        <v>0</v>
      </c>
      <c r="F315" s="24" t="n">
        <f aca="false">IF(Clean!F315="",1,0)</f>
        <v>0</v>
      </c>
      <c r="G315" s="24" t="n">
        <f aca="false">IF(Clean!G315="",1,0)</f>
        <v>0</v>
      </c>
      <c r="H315" s="24" t="n">
        <f aca="false">IF(Clean!H315="",1,0)</f>
        <v>0</v>
      </c>
      <c r="I315" s="24" t="n">
        <f aca="false">IF(Clean!I315="",1,0)</f>
        <v>0</v>
      </c>
      <c r="J315" s="24" t="n">
        <f aca="false">IF(Clean!J315="",1,0)</f>
        <v>0</v>
      </c>
      <c r="K315" s="24" t="n">
        <f aca="false">IF(Clean!K315="",1,0)</f>
        <v>0</v>
      </c>
      <c r="L315" s="24" t="n">
        <f aca="false">IF(Clean!L315="",1,0)</f>
        <v>0</v>
      </c>
      <c r="M315" s="24" t="n">
        <f aca="false">IF(Clean!M315="",1,0)</f>
        <v>0</v>
      </c>
      <c r="N315" s="24" t="n">
        <f aca="false">IF(Clean!N315="",1,0)</f>
        <v>0</v>
      </c>
      <c r="O315" s="24" t="n">
        <f aca="false">IF(Clean!O315="",1,0)</f>
        <v>0</v>
      </c>
      <c r="P315" s="24" t="n">
        <f aca="false">IF(Clean!P315="",1,0)</f>
        <v>0</v>
      </c>
      <c r="Q315" s="24" t="n">
        <f aca="false">IF(Clean!Q315="",1,0)</f>
        <v>0</v>
      </c>
      <c r="R315" s="24" t="n">
        <f aca="false">IF(Clean!R315="",1,0)</f>
        <v>0</v>
      </c>
      <c r="S315" s="24" t="n">
        <f aca="false">IF(Clean!S315="",1,0)</f>
        <v>1</v>
      </c>
      <c r="T315" s="24" t="n">
        <f aca="false">IF(Clean!T315="",1,0)</f>
        <v>1</v>
      </c>
      <c r="U315" s="24" t="n">
        <f aca="false">IF(Clean!U315="",1,0)</f>
        <v>0</v>
      </c>
      <c r="V315" s="24" t="n">
        <f aca="false">IF(Clean!V315="",1,0)</f>
        <v>0</v>
      </c>
      <c r="W315" s="25" t="n">
        <f aca="false">SUM(B315:V315)</f>
        <v>2</v>
      </c>
      <c r="X315" s="2" t="str">
        <f aca="false">IF(W315=0,"Complete","Incomplete")</f>
        <v>Incomplete</v>
      </c>
      <c r="Y315" s="26" t="n">
        <f aca="false">W315/21</f>
        <v>0.0952380952380952</v>
      </c>
      <c r="Z315" s="2" t="str">
        <f aca="false">IF(W315=21,"Ghost record",IF(W315&gt;=11,"Mostly empty",IF(W315=0,"Complete","Partial")))</f>
        <v>Partial</v>
      </c>
    </row>
    <row r="316" customFormat="false" ht="15" hidden="false" customHeight="false" outlineLevel="0" collapsed="false">
      <c r="A316" s="2" t="str">
        <f aca="false">Clean!A316</f>
        <v>CL00315</v>
      </c>
      <c r="B316" s="24" t="n">
        <f aca="false">IF(Clean!B316="",1,0)</f>
        <v>0</v>
      </c>
      <c r="C316" s="24" t="n">
        <f aca="false">IF(Clean!C316="",1,0)</f>
        <v>0</v>
      </c>
      <c r="D316" s="24" t="n">
        <f aca="false">IF(Clean!D316="",1,0)</f>
        <v>0</v>
      </c>
      <c r="E316" s="24" t="n">
        <f aca="false">IF(Clean!E316="",1,0)</f>
        <v>0</v>
      </c>
      <c r="F316" s="24" t="n">
        <f aca="false">IF(Clean!F316="",1,0)</f>
        <v>0</v>
      </c>
      <c r="G316" s="24" t="n">
        <f aca="false">IF(Clean!G316="",1,0)</f>
        <v>0</v>
      </c>
      <c r="H316" s="24" t="n">
        <f aca="false">IF(Clean!H316="",1,0)</f>
        <v>0</v>
      </c>
      <c r="I316" s="24" t="n">
        <f aca="false">IF(Clean!I316="",1,0)</f>
        <v>0</v>
      </c>
      <c r="J316" s="24" t="n">
        <f aca="false">IF(Clean!J316="",1,0)</f>
        <v>0</v>
      </c>
      <c r="K316" s="24" t="n">
        <f aca="false">IF(Clean!K316="",1,0)</f>
        <v>0</v>
      </c>
      <c r="L316" s="24" t="n">
        <f aca="false">IF(Clean!L316="",1,0)</f>
        <v>0</v>
      </c>
      <c r="M316" s="24" t="n">
        <f aca="false">IF(Clean!M316="",1,0)</f>
        <v>1</v>
      </c>
      <c r="N316" s="24" t="n">
        <f aca="false">IF(Clean!N316="",1,0)</f>
        <v>0</v>
      </c>
      <c r="O316" s="24" t="n">
        <f aca="false">IF(Clean!O316="",1,0)</f>
        <v>0</v>
      </c>
      <c r="P316" s="24" t="n">
        <f aca="false">IF(Clean!P316="",1,0)</f>
        <v>0</v>
      </c>
      <c r="Q316" s="24" t="n">
        <f aca="false">IF(Clean!Q316="",1,0)</f>
        <v>0</v>
      </c>
      <c r="R316" s="24" t="n">
        <f aca="false">IF(Clean!R316="",1,0)</f>
        <v>0</v>
      </c>
      <c r="S316" s="24" t="n">
        <f aca="false">IF(Clean!S316="",1,0)</f>
        <v>0</v>
      </c>
      <c r="T316" s="24" t="n">
        <f aca="false">IF(Clean!T316="",1,0)</f>
        <v>0</v>
      </c>
      <c r="U316" s="24" t="n">
        <f aca="false">IF(Clean!U316="",1,0)</f>
        <v>0</v>
      </c>
      <c r="V316" s="24" t="n">
        <f aca="false">IF(Clean!V316="",1,0)</f>
        <v>0</v>
      </c>
      <c r="W316" s="25" t="n">
        <f aca="false">SUM(B316:V316)</f>
        <v>1</v>
      </c>
      <c r="X316" s="2" t="str">
        <f aca="false">IF(W316=0,"Complete","Incomplete")</f>
        <v>Incomplete</v>
      </c>
      <c r="Y316" s="26" t="n">
        <f aca="false">W316/21</f>
        <v>0.0476190476190476</v>
      </c>
      <c r="Z316" s="2" t="str">
        <f aca="false">IF(W316=21,"Ghost record",IF(W316&gt;=11,"Mostly empty",IF(W316=0,"Complete","Partial")))</f>
        <v>Partial</v>
      </c>
    </row>
    <row r="317" customFormat="false" ht="15" hidden="false" customHeight="false" outlineLevel="0" collapsed="false">
      <c r="A317" s="2" t="str">
        <f aca="false">Clean!A317</f>
        <v>CL00316</v>
      </c>
      <c r="B317" s="24" t="n">
        <f aca="false">IF(Clean!B317="",1,0)</f>
        <v>0</v>
      </c>
      <c r="C317" s="24" t="n">
        <f aca="false">IF(Clean!C317="",1,0)</f>
        <v>0</v>
      </c>
      <c r="D317" s="24" t="n">
        <f aca="false">IF(Clean!D317="",1,0)</f>
        <v>0</v>
      </c>
      <c r="E317" s="24" t="n">
        <f aca="false">IF(Clean!E317="",1,0)</f>
        <v>0</v>
      </c>
      <c r="F317" s="24" t="n">
        <f aca="false">IF(Clean!F317="",1,0)</f>
        <v>0</v>
      </c>
      <c r="G317" s="24" t="n">
        <f aca="false">IF(Clean!G317="",1,0)</f>
        <v>0</v>
      </c>
      <c r="H317" s="24" t="n">
        <f aca="false">IF(Clean!H317="",1,0)</f>
        <v>0</v>
      </c>
      <c r="I317" s="24" t="n">
        <f aca="false">IF(Clean!I317="",1,0)</f>
        <v>0</v>
      </c>
      <c r="J317" s="24" t="n">
        <f aca="false">IF(Clean!J317="",1,0)</f>
        <v>0</v>
      </c>
      <c r="K317" s="24" t="n">
        <f aca="false">IF(Clean!K317="",1,0)</f>
        <v>0</v>
      </c>
      <c r="L317" s="24" t="n">
        <f aca="false">IF(Clean!L317="",1,0)</f>
        <v>0</v>
      </c>
      <c r="M317" s="24" t="n">
        <f aca="false">IF(Clean!M317="",1,0)</f>
        <v>0</v>
      </c>
      <c r="N317" s="24" t="n">
        <f aca="false">IF(Clean!N317="",1,0)</f>
        <v>0</v>
      </c>
      <c r="O317" s="24" t="n">
        <f aca="false">IF(Clean!O317="",1,0)</f>
        <v>0</v>
      </c>
      <c r="P317" s="24" t="n">
        <f aca="false">IF(Clean!P317="",1,0)</f>
        <v>0</v>
      </c>
      <c r="Q317" s="24" t="n">
        <f aca="false">IF(Clean!Q317="",1,0)</f>
        <v>0</v>
      </c>
      <c r="R317" s="24" t="n">
        <f aca="false">IF(Clean!R317="",1,0)</f>
        <v>0</v>
      </c>
      <c r="S317" s="24" t="n">
        <f aca="false">IF(Clean!S317="",1,0)</f>
        <v>0</v>
      </c>
      <c r="T317" s="24" t="n">
        <f aca="false">IF(Clean!T317="",1,0)</f>
        <v>0</v>
      </c>
      <c r="U317" s="24" t="n">
        <f aca="false">IF(Clean!U317="",1,0)</f>
        <v>0</v>
      </c>
      <c r="V317" s="24" t="n">
        <f aca="false">IF(Clean!V317="",1,0)</f>
        <v>0</v>
      </c>
      <c r="W317" s="25" t="n">
        <f aca="false">SUM(B317:V317)</f>
        <v>0</v>
      </c>
      <c r="X317" s="2" t="str">
        <f aca="false">IF(W317=0,"Complete","Incomplete")</f>
        <v>Complete</v>
      </c>
      <c r="Y317" s="26" t="n">
        <f aca="false">W317/21</f>
        <v>0</v>
      </c>
      <c r="Z317" s="2" t="str">
        <f aca="false">IF(W317=21,"Ghost record",IF(W317&gt;=11,"Mostly empty",IF(W317=0,"Complete","Partial")))</f>
        <v>Complete</v>
      </c>
    </row>
    <row r="318" customFormat="false" ht="15" hidden="false" customHeight="false" outlineLevel="0" collapsed="false">
      <c r="A318" s="2" t="str">
        <f aca="false">Clean!A318</f>
        <v>CL00317</v>
      </c>
      <c r="B318" s="24" t="n">
        <f aca="false">IF(Clean!B318="",1,0)</f>
        <v>0</v>
      </c>
      <c r="C318" s="24" t="n">
        <f aca="false">IF(Clean!C318="",1,0)</f>
        <v>0</v>
      </c>
      <c r="D318" s="24" t="n">
        <f aca="false">IF(Clean!D318="",1,0)</f>
        <v>0</v>
      </c>
      <c r="E318" s="24" t="n">
        <f aca="false">IF(Clean!E318="",1,0)</f>
        <v>0</v>
      </c>
      <c r="F318" s="24" t="n">
        <f aca="false">IF(Clean!F318="",1,0)</f>
        <v>0</v>
      </c>
      <c r="G318" s="24" t="n">
        <f aca="false">IF(Clean!G318="",1,0)</f>
        <v>0</v>
      </c>
      <c r="H318" s="24" t="n">
        <f aca="false">IF(Clean!H318="",1,0)</f>
        <v>0</v>
      </c>
      <c r="I318" s="24" t="n">
        <f aca="false">IF(Clean!I318="",1,0)</f>
        <v>0</v>
      </c>
      <c r="J318" s="24" t="n">
        <f aca="false">IF(Clean!J318="",1,0)</f>
        <v>0</v>
      </c>
      <c r="K318" s="24" t="n">
        <f aca="false">IF(Clean!K318="",1,0)</f>
        <v>0</v>
      </c>
      <c r="L318" s="24" t="n">
        <f aca="false">IF(Clean!L318="",1,0)</f>
        <v>0</v>
      </c>
      <c r="M318" s="24" t="n">
        <f aca="false">IF(Clean!M318="",1,0)</f>
        <v>0</v>
      </c>
      <c r="N318" s="24" t="n">
        <f aca="false">IF(Clean!N318="",1,0)</f>
        <v>0</v>
      </c>
      <c r="O318" s="24" t="n">
        <f aca="false">IF(Clean!O318="",1,0)</f>
        <v>0</v>
      </c>
      <c r="P318" s="24" t="n">
        <f aca="false">IF(Clean!P318="",1,0)</f>
        <v>0</v>
      </c>
      <c r="Q318" s="24" t="n">
        <f aca="false">IF(Clean!Q318="",1,0)</f>
        <v>0</v>
      </c>
      <c r="R318" s="24" t="n">
        <f aca="false">IF(Clean!R318="",1,0)</f>
        <v>0</v>
      </c>
      <c r="S318" s="24" t="n">
        <f aca="false">IF(Clean!S318="",1,0)</f>
        <v>0</v>
      </c>
      <c r="T318" s="24" t="n">
        <f aca="false">IF(Clean!T318="",1,0)</f>
        <v>0</v>
      </c>
      <c r="U318" s="24" t="n">
        <f aca="false">IF(Clean!U318="",1,0)</f>
        <v>0</v>
      </c>
      <c r="V318" s="24" t="n">
        <f aca="false">IF(Clean!V318="",1,0)</f>
        <v>1</v>
      </c>
      <c r="W318" s="25" t="n">
        <f aca="false">SUM(B318:V318)</f>
        <v>1</v>
      </c>
      <c r="X318" s="2" t="str">
        <f aca="false">IF(W318=0,"Complete","Incomplete")</f>
        <v>Incomplete</v>
      </c>
      <c r="Y318" s="26" t="n">
        <f aca="false">W318/21</f>
        <v>0.0476190476190476</v>
      </c>
      <c r="Z318" s="2" t="str">
        <f aca="false">IF(W318=21,"Ghost record",IF(W318&gt;=11,"Mostly empty",IF(W318=0,"Complete","Partial")))</f>
        <v>Partial</v>
      </c>
    </row>
    <row r="319" customFormat="false" ht="15" hidden="false" customHeight="false" outlineLevel="0" collapsed="false">
      <c r="A319" s="2" t="str">
        <f aca="false">Clean!A319</f>
        <v>CL00318</v>
      </c>
      <c r="B319" s="24" t="n">
        <f aca="false">IF(Clean!B319="",1,0)</f>
        <v>0</v>
      </c>
      <c r="C319" s="24" t="n">
        <f aca="false">IF(Clean!C319="",1,0)</f>
        <v>0</v>
      </c>
      <c r="D319" s="24" t="n">
        <f aca="false">IF(Clean!D319="",1,0)</f>
        <v>0</v>
      </c>
      <c r="E319" s="24" t="n">
        <f aca="false">IF(Clean!E319="",1,0)</f>
        <v>0</v>
      </c>
      <c r="F319" s="24" t="n">
        <f aca="false">IF(Clean!F319="",1,0)</f>
        <v>0</v>
      </c>
      <c r="G319" s="24" t="n">
        <f aca="false">IF(Clean!G319="",1,0)</f>
        <v>0</v>
      </c>
      <c r="H319" s="24" t="n">
        <f aca="false">IF(Clean!H319="",1,0)</f>
        <v>0</v>
      </c>
      <c r="I319" s="24" t="n">
        <f aca="false">IF(Clean!I319="",1,0)</f>
        <v>0</v>
      </c>
      <c r="J319" s="24" t="n">
        <f aca="false">IF(Clean!J319="",1,0)</f>
        <v>0</v>
      </c>
      <c r="K319" s="24" t="n">
        <f aca="false">IF(Clean!K319="",1,0)</f>
        <v>0</v>
      </c>
      <c r="L319" s="24" t="n">
        <f aca="false">IF(Clean!L319="",1,0)</f>
        <v>0</v>
      </c>
      <c r="M319" s="24" t="n">
        <f aca="false">IF(Clean!M319="",1,0)</f>
        <v>0</v>
      </c>
      <c r="N319" s="24" t="n">
        <f aca="false">IF(Clean!N319="",1,0)</f>
        <v>0</v>
      </c>
      <c r="O319" s="24" t="n">
        <f aca="false">IF(Clean!O319="",1,0)</f>
        <v>0</v>
      </c>
      <c r="P319" s="24" t="n">
        <f aca="false">IF(Clean!P319="",1,0)</f>
        <v>0</v>
      </c>
      <c r="Q319" s="24" t="n">
        <f aca="false">IF(Clean!Q319="",1,0)</f>
        <v>1</v>
      </c>
      <c r="R319" s="24" t="n">
        <f aca="false">IF(Clean!R319="",1,0)</f>
        <v>1</v>
      </c>
      <c r="S319" s="24" t="n">
        <f aca="false">IF(Clean!S319="",1,0)</f>
        <v>1</v>
      </c>
      <c r="T319" s="24" t="n">
        <f aca="false">IF(Clean!T319="",1,0)</f>
        <v>1</v>
      </c>
      <c r="U319" s="24" t="n">
        <f aca="false">IF(Clean!U319="",1,0)</f>
        <v>0</v>
      </c>
      <c r="V319" s="24" t="n">
        <f aca="false">IF(Clean!V319="",1,0)</f>
        <v>0</v>
      </c>
      <c r="W319" s="25" t="n">
        <f aca="false">SUM(B319:V319)</f>
        <v>4</v>
      </c>
      <c r="X319" s="2" t="str">
        <f aca="false">IF(W319=0,"Complete","Incomplete")</f>
        <v>Incomplete</v>
      </c>
      <c r="Y319" s="26" t="n">
        <f aca="false">W319/21</f>
        <v>0.19047619047619</v>
      </c>
      <c r="Z319" s="2" t="str">
        <f aca="false">IF(W319=21,"Ghost record",IF(W319&gt;=11,"Mostly empty",IF(W319=0,"Complete","Partial")))</f>
        <v>Partial</v>
      </c>
    </row>
    <row r="320" customFormat="false" ht="15" hidden="false" customHeight="false" outlineLevel="0" collapsed="false">
      <c r="A320" s="2" t="str">
        <f aca="false">Clean!A320</f>
        <v>CL00319</v>
      </c>
      <c r="B320" s="24" t="n">
        <f aca="false">IF(Clean!B320="",1,0)</f>
        <v>0</v>
      </c>
      <c r="C320" s="24" t="n">
        <f aca="false">IF(Clean!C320="",1,0)</f>
        <v>0</v>
      </c>
      <c r="D320" s="24" t="n">
        <f aca="false">IF(Clean!D320="",1,0)</f>
        <v>0</v>
      </c>
      <c r="E320" s="24" t="n">
        <f aca="false">IF(Clean!E320="",1,0)</f>
        <v>0</v>
      </c>
      <c r="F320" s="24" t="n">
        <f aca="false">IF(Clean!F320="",1,0)</f>
        <v>0</v>
      </c>
      <c r="G320" s="24" t="n">
        <f aca="false">IF(Clean!G320="",1,0)</f>
        <v>0</v>
      </c>
      <c r="H320" s="24" t="n">
        <f aca="false">IF(Clean!H320="",1,0)</f>
        <v>0</v>
      </c>
      <c r="I320" s="24" t="n">
        <f aca="false">IF(Clean!I320="",1,0)</f>
        <v>0</v>
      </c>
      <c r="J320" s="24" t="n">
        <f aca="false">IF(Clean!J320="",1,0)</f>
        <v>0</v>
      </c>
      <c r="K320" s="24" t="n">
        <f aca="false">IF(Clean!K320="",1,0)</f>
        <v>0</v>
      </c>
      <c r="L320" s="24" t="n">
        <f aca="false">IF(Clean!L320="",1,0)</f>
        <v>0</v>
      </c>
      <c r="M320" s="24" t="n">
        <f aca="false">IF(Clean!M320="",1,0)</f>
        <v>0</v>
      </c>
      <c r="N320" s="24" t="n">
        <f aca="false">IF(Clean!N320="",1,0)</f>
        <v>0</v>
      </c>
      <c r="O320" s="24" t="n">
        <f aca="false">IF(Clean!O320="",1,0)</f>
        <v>0</v>
      </c>
      <c r="P320" s="24" t="n">
        <f aca="false">IF(Clean!P320="",1,0)</f>
        <v>0</v>
      </c>
      <c r="Q320" s="24" t="n">
        <f aca="false">IF(Clean!Q320="",1,0)</f>
        <v>1</v>
      </c>
      <c r="R320" s="24" t="n">
        <f aca="false">IF(Clean!R320="",1,0)</f>
        <v>1</v>
      </c>
      <c r="S320" s="24" t="n">
        <f aca="false">IF(Clean!S320="",1,0)</f>
        <v>0</v>
      </c>
      <c r="T320" s="24" t="n">
        <f aca="false">IF(Clean!T320="",1,0)</f>
        <v>0</v>
      </c>
      <c r="U320" s="24" t="n">
        <f aca="false">IF(Clean!U320="",1,0)</f>
        <v>0</v>
      </c>
      <c r="V320" s="24" t="n">
        <f aca="false">IF(Clean!V320="",1,0)</f>
        <v>1</v>
      </c>
      <c r="W320" s="25" t="n">
        <f aca="false">SUM(B320:V320)</f>
        <v>3</v>
      </c>
      <c r="X320" s="2" t="str">
        <f aca="false">IF(W320=0,"Complete","Incomplete")</f>
        <v>Incomplete</v>
      </c>
      <c r="Y320" s="26" t="n">
        <f aca="false">W320/21</f>
        <v>0.142857142857143</v>
      </c>
      <c r="Z320" s="2" t="str">
        <f aca="false">IF(W320=21,"Ghost record",IF(W320&gt;=11,"Mostly empty",IF(W320=0,"Complete","Partial")))</f>
        <v>Partial</v>
      </c>
    </row>
    <row r="321" customFormat="false" ht="15" hidden="false" customHeight="false" outlineLevel="0" collapsed="false">
      <c r="A321" s="2" t="str">
        <f aca="false">Clean!A321</f>
        <v>CL00320</v>
      </c>
      <c r="B321" s="24" t="n">
        <f aca="false">IF(Clean!B321="",1,0)</f>
        <v>0</v>
      </c>
      <c r="C321" s="24" t="n">
        <f aca="false">IF(Clean!C321="",1,0)</f>
        <v>0</v>
      </c>
      <c r="D321" s="24" t="n">
        <f aca="false">IF(Clean!D321="",1,0)</f>
        <v>0</v>
      </c>
      <c r="E321" s="24" t="n">
        <f aca="false">IF(Clean!E321="",1,0)</f>
        <v>0</v>
      </c>
      <c r="F321" s="24" t="n">
        <f aca="false">IF(Clean!F321="",1,0)</f>
        <v>0</v>
      </c>
      <c r="G321" s="24" t="n">
        <f aca="false">IF(Clean!G321="",1,0)</f>
        <v>0</v>
      </c>
      <c r="H321" s="24" t="n">
        <f aca="false">IF(Clean!H321="",1,0)</f>
        <v>0</v>
      </c>
      <c r="I321" s="24" t="n">
        <f aca="false">IF(Clean!I321="",1,0)</f>
        <v>0</v>
      </c>
      <c r="J321" s="24" t="n">
        <f aca="false">IF(Clean!J321="",1,0)</f>
        <v>1</v>
      </c>
      <c r="K321" s="24" t="n">
        <f aca="false">IF(Clean!K321="",1,0)</f>
        <v>1</v>
      </c>
      <c r="L321" s="24" t="n">
        <f aca="false">IF(Clean!L321="",1,0)</f>
        <v>1</v>
      </c>
      <c r="M321" s="24" t="n">
        <f aca="false">IF(Clean!M321="",1,0)</f>
        <v>1</v>
      </c>
      <c r="N321" s="24" t="n">
        <f aca="false">IF(Clean!N321="",1,0)</f>
        <v>1</v>
      </c>
      <c r="O321" s="24" t="n">
        <f aca="false">IF(Clean!O321="",1,0)</f>
        <v>1</v>
      </c>
      <c r="P321" s="24" t="n">
        <f aca="false">IF(Clean!P321="",1,0)</f>
        <v>1</v>
      </c>
      <c r="Q321" s="24" t="n">
        <f aca="false">IF(Clean!Q321="",1,0)</f>
        <v>1</v>
      </c>
      <c r="R321" s="24" t="n">
        <f aca="false">IF(Clean!R321="",1,0)</f>
        <v>1</v>
      </c>
      <c r="S321" s="24" t="n">
        <f aca="false">IF(Clean!S321="",1,0)</f>
        <v>1</v>
      </c>
      <c r="T321" s="24" t="n">
        <f aca="false">IF(Clean!T321="",1,0)</f>
        <v>1</v>
      </c>
      <c r="U321" s="24" t="n">
        <f aca="false">IF(Clean!U321="",1,0)</f>
        <v>1</v>
      </c>
      <c r="V321" s="24" t="n">
        <f aca="false">IF(Clean!V321="",1,0)</f>
        <v>1</v>
      </c>
      <c r="W321" s="25" t="n">
        <f aca="false">SUM(B321:V321)</f>
        <v>13</v>
      </c>
      <c r="X321" s="2" t="str">
        <f aca="false">IF(W321=0,"Complete","Incomplete")</f>
        <v>Incomplete</v>
      </c>
      <c r="Y321" s="26" t="n">
        <f aca="false">W321/21</f>
        <v>0.619047619047619</v>
      </c>
      <c r="Z321" s="2" t="str">
        <f aca="false">IF(W321=21,"Ghost record",IF(W321&gt;=11,"Mostly empty",IF(W321=0,"Complete","Partial")))</f>
        <v>Mostly empty</v>
      </c>
    </row>
    <row r="322" customFormat="false" ht="15" hidden="false" customHeight="false" outlineLevel="0" collapsed="false">
      <c r="A322" s="2" t="str">
        <f aca="false">Clean!A322</f>
        <v>CL00321</v>
      </c>
      <c r="B322" s="24" t="n">
        <f aca="false">IF(Clean!B322="",1,0)</f>
        <v>0</v>
      </c>
      <c r="C322" s="24" t="n">
        <f aca="false">IF(Clean!C322="",1,0)</f>
        <v>0</v>
      </c>
      <c r="D322" s="24" t="n">
        <f aca="false">IF(Clean!D322="",1,0)</f>
        <v>0</v>
      </c>
      <c r="E322" s="24" t="n">
        <f aca="false">IF(Clean!E322="",1,0)</f>
        <v>0</v>
      </c>
      <c r="F322" s="24" t="n">
        <f aca="false">IF(Clean!F322="",1,0)</f>
        <v>0</v>
      </c>
      <c r="G322" s="24" t="n">
        <f aca="false">IF(Clean!G322="",1,0)</f>
        <v>0</v>
      </c>
      <c r="H322" s="24" t="n">
        <f aca="false">IF(Clean!H322="",1,0)</f>
        <v>0</v>
      </c>
      <c r="I322" s="24" t="n">
        <f aca="false">IF(Clean!I322="",1,0)</f>
        <v>0</v>
      </c>
      <c r="J322" s="24" t="n">
        <f aca="false">IF(Clean!J322="",1,0)</f>
        <v>0</v>
      </c>
      <c r="K322" s="24" t="n">
        <f aca="false">IF(Clean!K322="",1,0)</f>
        <v>0</v>
      </c>
      <c r="L322" s="24" t="n">
        <f aca="false">IF(Clean!L322="",1,0)</f>
        <v>1</v>
      </c>
      <c r="M322" s="24" t="n">
        <f aca="false">IF(Clean!M322="",1,0)</f>
        <v>0</v>
      </c>
      <c r="N322" s="24" t="n">
        <f aca="false">IF(Clean!N322="",1,0)</f>
        <v>0</v>
      </c>
      <c r="O322" s="24" t="n">
        <f aca="false">IF(Clean!O322="",1,0)</f>
        <v>0</v>
      </c>
      <c r="P322" s="24" t="n">
        <f aca="false">IF(Clean!P322="",1,0)</f>
        <v>0</v>
      </c>
      <c r="Q322" s="24" t="n">
        <f aca="false">IF(Clean!Q322="",1,0)</f>
        <v>1</v>
      </c>
      <c r="R322" s="24" t="n">
        <f aca="false">IF(Clean!R322="",1,0)</f>
        <v>1</v>
      </c>
      <c r="S322" s="24" t="n">
        <f aca="false">IF(Clean!S322="",1,0)</f>
        <v>1</v>
      </c>
      <c r="T322" s="24" t="n">
        <f aca="false">IF(Clean!T322="",1,0)</f>
        <v>1</v>
      </c>
      <c r="U322" s="24" t="n">
        <f aca="false">IF(Clean!U322="",1,0)</f>
        <v>0</v>
      </c>
      <c r="V322" s="24" t="n">
        <f aca="false">IF(Clean!V322="",1,0)</f>
        <v>1</v>
      </c>
      <c r="W322" s="25" t="n">
        <f aca="false">SUM(B322:V322)</f>
        <v>6</v>
      </c>
      <c r="X322" s="2" t="str">
        <f aca="false">IF(W322=0,"Complete","Incomplete")</f>
        <v>Incomplete</v>
      </c>
      <c r="Y322" s="26" t="n">
        <f aca="false">W322/21</f>
        <v>0.285714285714286</v>
      </c>
      <c r="Z322" s="2" t="str">
        <f aca="false">IF(W322=21,"Ghost record",IF(W322&gt;=11,"Mostly empty",IF(W322=0,"Complete","Partial")))</f>
        <v>Partial</v>
      </c>
    </row>
    <row r="323" customFormat="false" ht="15" hidden="false" customHeight="false" outlineLevel="0" collapsed="false">
      <c r="A323" s="2" t="str">
        <f aca="false">Clean!A323</f>
        <v>CL00322</v>
      </c>
      <c r="B323" s="24" t="n">
        <f aca="false">IF(Clean!B323="",1,0)</f>
        <v>0</v>
      </c>
      <c r="C323" s="24" t="n">
        <f aca="false">IF(Clean!C323="",1,0)</f>
        <v>0</v>
      </c>
      <c r="D323" s="24" t="n">
        <f aca="false">IF(Clean!D323="",1,0)</f>
        <v>0</v>
      </c>
      <c r="E323" s="24" t="n">
        <f aca="false">IF(Clean!E323="",1,0)</f>
        <v>0</v>
      </c>
      <c r="F323" s="24" t="n">
        <f aca="false">IF(Clean!F323="",1,0)</f>
        <v>0</v>
      </c>
      <c r="G323" s="24" t="n">
        <f aca="false">IF(Clean!G323="",1,0)</f>
        <v>0</v>
      </c>
      <c r="H323" s="24" t="n">
        <f aca="false">IF(Clean!H323="",1,0)</f>
        <v>0</v>
      </c>
      <c r="I323" s="24" t="n">
        <f aca="false">IF(Clean!I323="",1,0)</f>
        <v>0</v>
      </c>
      <c r="J323" s="24" t="n">
        <f aca="false">IF(Clean!J323="",1,0)</f>
        <v>0</v>
      </c>
      <c r="K323" s="24" t="n">
        <f aca="false">IF(Clean!K323="",1,0)</f>
        <v>0</v>
      </c>
      <c r="L323" s="24" t="n">
        <f aca="false">IF(Clean!L323="",1,0)</f>
        <v>0</v>
      </c>
      <c r="M323" s="24" t="n">
        <f aca="false">IF(Clean!M323="",1,0)</f>
        <v>0</v>
      </c>
      <c r="N323" s="24" t="n">
        <f aca="false">IF(Clean!N323="",1,0)</f>
        <v>0</v>
      </c>
      <c r="O323" s="24" t="n">
        <f aca="false">IF(Clean!O323="",1,0)</f>
        <v>0</v>
      </c>
      <c r="P323" s="24" t="n">
        <f aca="false">IF(Clean!P323="",1,0)</f>
        <v>0</v>
      </c>
      <c r="Q323" s="24" t="n">
        <f aca="false">IF(Clean!Q323="",1,0)</f>
        <v>0</v>
      </c>
      <c r="R323" s="24" t="n">
        <f aca="false">IF(Clean!R323="",1,0)</f>
        <v>0</v>
      </c>
      <c r="S323" s="24" t="n">
        <f aca="false">IF(Clean!S323="",1,0)</f>
        <v>1</v>
      </c>
      <c r="T323" s="24" t="n">
        <f aca="false">IF(Clean!T323="",1,0)</f>
        <v>1</v>
      </c>
      <c r="U323" s="24" t="n">
        <f aca="false">IF(Clean!U323="",1,0)</f>
        <v>0</v>
      </c>
      <c r="V323" s="24" t="n">
        <f aca="false">IF(Clean!V323="",1,0)</f>
        <v>0</v>
      </c>
      <c r="W323" s="25" t="n">
        <f aca="false">SUM(B323:V323)</f>
        <v>2</v>
      </c>
      <c r="X323" s="2" t="str">
        <f aca="false">IF(W323=0,"Complete","Incomplete")</f>
        <v>Incomplete</v>
      </c>
      <c r="Y323" s="26" t="n">
        <f aca="false">W323/21</f>
        <v>0.0952380952380952</v>
      </c>
      <c r="Z323" s="2" t="str">
        <f aca="false">IF(W323=21,"Ghost record",IF(W323&gt;=11,"Mostly empty",IF(W323=0,"Complete","Partial")))</f>
        <v>Partial</v>
      </c>
    </row>
    <row r="324" customFormat="false" ht="15" hidden="false" customHeight="false" outlineLevel="0" collapsed="false">
      <c r="A324" s="2" t="str">
        <f aca="false">Clean!A324</f>
        <v>CL00323</v>
      </c>
      <c r="B324" s="24" t="n">
        <f aca="false">IF(Clean!B324="",1,0)</f>
        <v>0</v>
      </c>
      <c r="C324" s="24" t="n">
        <f aca="false">IF(Clean!C324="",1,0)</f>
        <v>0</v>
      </c>
      <c r="D324" s="24" t="n">
        <f aca="false">IF(Clean!D324="",1,0)</f>
        <v>0</v>
      </c>
      <c r="E324" s="24" t="n">
        <f aca="false">IF(Clean!E324="",1,0)</f>
        <v>0</v>
      </c>
      <c r="F324" s="24" t="n">
        <f aca="false">IF(Clean!F324="",1,0)</f>
        <v>0</v>
      </c>
      <c r="G324" s="24" t="n">
        <f aca="false">IF(Clean!G324="",1,0)</f>
        <v>0</v>
      </c>
      <c r="H324" s="24" t="n">
        <f aca="false">IF(Clean!H324="",1,0)</f>
        <v>0</v>
      </c>
      <c r="I324" s="24" t="n">
        <f aca="false">IF(Clean!I324="",1,0)</f>
        <v>0</v>
      </c>
      <c r="J324" s="24" t="n">
        <f aca="false">IF(Clean!J324="",1,0)</f>
        <v>0</v>
      </c>
      <c r="K324" s="24" t="n">
        <f aca="false">IF(Clean!K324="",1,0)</f>
        <v>0</v>
      </c>
      <c r="L324" s="24" t="n">
        <f aca="false">IF(Clean!L324="",1,0)</f>
        <v>0</v>
      </c>
      <c r="M324" s="24" t="n">
        <f aca="false">IF(Clean!M324="",1,0)</f>
        <v>0</v>
      </c>
      <c r="N324" s="24" t="n">
        <f aca="false">IF(Clean!N324="",1,0)</f>
        <v>0</v>
      </c>
      <c r="O324" s="24" t="n">
        <f aca="false">IF(Clean!O324="",1,0)</f>
        <v>0</v>
      </c>
      <c r="P324" s="24" t="n">
        <f aca="false">IF(Clean!P324="",1,0)</f>
        <v>0</v>
      </c>
      <c r="Q324" s="24" t="n">
        <f aca="false">IF(Clean!Q324="",1,0)</f>
        <v>1</v>
      </c>
      <c r="R324" s="24" t="n">
        <f aca="false">IF(Clean!R324="",1,0)</f>
        <v>1</v>
      </c>
      <c r="S324" s="24" t="n">
        <f aca="false">IF(Clean!S324="",1,0)</f>
        <v>0</v>
      </c>
      <c r="T324" s="24" t="n">
        <f aca="false">IF(Clean!T324="",1,0)</f>
        <v>0</v>
      </c>
      <c r="U324" s="24" t="n">
        <f aca="false">IF(Clean!U324="",1,0)</f>
        <v>0</v>
      </c>
      <c r="V324" s="24" t="n">
        <f aca="false">IF(Clean!V324="",1,0)</f>
        <v>1</v>
      </c>
      <c r="W324" s="25" t="n">
        <f aca="false">SUM(B324:V324)</f>
        <v>3</v>
      </c>
      <c r="X324" s="2" t="str">
        <f aca="false">IF(W324=0,"Complete","Incomplete")</f>
        <v>Incomplete</v>
      </c>
      <c r="Y324" s="26" t="n">
        <f aca="false">W324/21</f>
        <v>0.142857142857143</v>
      </c>
      <c r="Z324" s="2" t="str">
        <f aca="false">IF(W324=21,"Ghost record",IF(W324&gt;=11,"Mostly empty",IF(W324=0,"Complete","Partial")))</f>
        <v>Partial</v>
      </c>
    </row>
    <row r="325" customFormat="false" ht="15" hidden="false" customHeight="false" outlineLevel="0" collapsed="false">
      <c r="A325" s="2" t="str">
        <f aca="false">Clean!A325</f>
        <v>CL00324</v>
      </c>
      <c r="B325" s="24" t="n">
        <f aca="false">IF(Clean!B325="",1,0)</f>
        <v>0</v>
      </c>
      <c r="C325" s="24" t="n">
        <f aca="false">IF(Clean!C325="",1,0)</f>
        <v>0</v>
      </c>
      <c r="D325" s="24" t="n">
        <f aca="false">IF(Clean!D325="",1,0)</f>
        <v>0</v>
      </c>
      <c r="E325" s="24" t="n">
        <f aca="false">IF(Clean!E325="",1,0)</f>
        <v>0</v>
      </c>
      <c r="F325" s="24" t="n">
        <f aca="false">IF(Clean!F325="",1,0)</f>
        <v>0</v>
      </c>
      <c r="G325" s="24" t="n">
        <f aca="false">IF(Clean!G325="",1,0)</f>
        <v>0</v>
      </c>
      <c r="H325" s="24" t="n">
        <f aca="false">IF(Clean!H325="",1,0)</f>
        <v>0</v>
      </c>
      <c r="I325" s="24" t="n">
        <f aca="false">IF(Clean!I325="",1,0)</f>
        <v>0</v>
      </c>
      <c r="J325" s="24" t="n">
        <f aca="false">IF(Clean!J325="",1,0)</f>
        <v>0</v>
      </c>
      <c r="K325" s="24" t="n">
        <f aca="false">IF(Clean!K325="",1,0)</f>
        <v>0</v>
      </c>
      <c r="L325" s="24" t="n">
        <f aca="false">IF(Clean!L325="",1,0)</f>
        <v>0</v>
      </c>
      <c r="M325" s="24" t="n">
        <f aca="false">IF(Clean!M325="",1,0)</f>
        <v>0</v>
      </c>
      <c r="N325" s="24" t="n">
        <f aca="false">IF(Clean!N325="",1,0)</f>
        <v>0</v>
      </c>
      <c r="O325" s="24" t="n">
        <f aca="false">IF(Clean!O325="",1,0)</f>
        <v>0</v>
      </c>
      <c r="P325" s="24" t="n">
        <f aca="false">IF(Clean!P325="",1,0)</f>
        <v>0</v>
      </c>
      <c r="Q325" s="24" t="n">
        <f aca="false">IF(Clean!Q325="",1,0)</f>
        <v>0</v>
      </c>
      <c r="R325" s="24" t="n">
        <f aca="false">IF(Clean!R325="",1,0)</f>
        <v>0</v>
      </c>
      <c r="S325" s="24" t="n">
        <f aca="false">IF(Clean!S325="",1,0)</f>
        <v>0</v>
      </c>
      <c r="T325" s="24" t="n">
        <f aca="false">IF(Clean!T325="",1,0)</f>
        <v>0</v>
      </c>
      <c r="U325" s="24" t="n">
        <f aca="false">IF(Clean!U325="",1,0)</f>
        <v>0</v>
      </c>
      <c r="V325" s="24" t="n">
        <f aca="false">IF(Clean!V325="",1,0)</f>
        <v>0</v>
      </c>
      <c r="W325" s="25" t="n">
        <f aca="false">SUM(B325:V325)</f>
        <v>0</v>
      </c>
      <c r="X325" s="2" t="str">
        <f aca="false">IF(W325=0,"Complete","Incomplete")</f>
        <v>Complete</v>
      </c>
      <c r="Y325" s="26" t="n">
        <f aca="false">W325/21</f>
        <v>0</v>
      </c>
      <c r="Z325" s="2" t="str">
        <f aca="false">IF(W325=21,"Ghost record",IF(W325&gt;=11,"Mostly empty",IF(W325=0,"Complete","Partial")))</f>
        <v>Complete</v>
      </c>
    </row>
    <row r="326" customFormat="false" ht="15" hidden="false" customHeight="false" outlineLevel="0" collapsed="false">
      <c r="A326" s="2" t="str">
        <f aca="false">Clean!A326</f>
        <v>CL00325</v>
      </c>
      <c r="B326" s="24" t="n">
        <f aca="false">IF(Clean!B326="",1,0)</f>
        <v>0</v>
      </c>
      <c r="C326" s="24" t="n">
        <f aca="false">IF(Clean!C326="",1,0)</f>
        <v>0</v>
      </c>
      <c r="D326" s="24" t="n">
        <f aca="false">IF(Clean!D326="",1,0)</f>
        <v>0</v>
      </c>
      <c r="E326" s="24" t="n">
        <f aca="false">IF(Clean!E326="",1,0)</f>
        <v>0</v>
      </c>
      <c r="F326" s="24" t="n">
        <f aca="false">IF(Clean!F326="",1,0)</f>
        <v>0</v>
      </c>
      <c r="G326" s="24" t="n">
        <f aca="false">IF(Clean!G326="",1,0)</f>
        <v>0</v>
      </c>
      <c r="H326" s="24" t="n">
        <f aca="false">IF(Clean!H326="",1,0)</f>
        <v>0</v>
      </c>
      <c r="I326" s="24" t="n">
        <f aca="false">IF(Clean!I326="",1,0)</f>
        <v>0</v>
      </c>
      <c r="J326" s="24" t="n">
        <f aca="false">IF(Clean!J326="",1,0)</f>
        <v>0</v>
      </c>
      <c r="K326" s="24" t="n">
        <f aca="false">IF(Clean!K326="",1,0)</f>
        <v>0</v>
      </c>
      <c r="L326" s="24" t="n">
        <f aca="false">IF(Clean!L326="",1,0)</f>
        <v>0</v>
      </c>
      <c r="M326" s="24" t="n">
        <f aca="false">IF(Clean!M326="",1,0)</f>
        <v>0</v>
      </c>
      <c r="N326" s="24" t="n">
        <f aca="false">IF(Clean!N326="",1,0)</f>
        <v>0</v>
      </c>
      <c r="O326" s="24" t="n">
        <f aca="false">IF(Clean!O326="",1,0)</f>
        <v>0</v>
      </c>
      <c r="P326" s="24" t="n">
        <f aca="false">IF(Clean!P326="",1,0)</f>
        <v>0</v>
      </c>
      <c r="Q326" s="24" t="n">
        <f aca="false">IF(Clean!Q326="",1,0)</f>
        <v>1</v>
      </c>
      <c r="R326" s="24" t="n">
        <f aca="false">IF(Clean!R326="",1,0)</f>
        <v>1</v>
      </c>
      <c r="S326" s="24" t="n">
        <f aca="false">IF(Clean!S326="",1,0)</f>
        <v>1</v>
      </c>
      <c r="T326" s="24" t="n">
        <f aca="false">IF(Clean!T326="",1,0)</f>
        <v>1</v>
      </c>
      <c r="U326" s="24" t="n">
        <f aca="false">IF(Clean!U326="",1,0)</f>
        <v>0</v>
      </c>
      <c r="V326" s="24" t="n">
        <f aca="false">IF(Clean!V326="",1,0)</f>
        <v>0</v>
      </c>
      <c r="W326" s="25" t="n">
        <f aca="false">SUM(B326:V326)</f>
        <v>4</v>
      </c>
      <c r="X326" s="2" t="str">
        <f aca="false">IF(W326=0,"Complete","Incomplete")</f>
        <v>Incomplete</v>
      </c>
      <c r="Y326" s="26" t="n">
        <f aca="false">W326/21</f>
        <v>0.19047619047619</v>
      </c>
      <c r="Z326" s="2" t="str">
        <f aca="false">IF(W326=21,"Ghost record",IF(W326&gt;=11,"Mostly empty",IF(W326=0,"Complete","Partial")))</f>
        <v>Partial</v>
      </c>
    </row>
    <row r="327" customFormat="false" ht="15" hidden="false" customHeight="false" outlineLevel="0" collapsed="false">
      <c r="A327" s="2" t="str">
        <f aca="false">Clean!A327</f>
        <v>CL00326</v>
      </c>
      <c r="B327" s="24" t="n">
        <f aca="false">IF(Clean!B327="",1,0)</f>
        <v>0</v>
      </c>
      <c r="C327" s="24" t="n">
        <f aca="false">IF(Clean!C327="",1,0)</f>
        <v>0</v>
      </c>
      <c r="D327" s="24" t="n">
        <f aca="false">IF(Clean!D327="",1,0)</f>
        <v>0</v>
      </c>
      <c r="E327" s="24" t="n">
        <f aca="false">IF(Clean!E327="",1,0)</f>
        <v>0</v>
      </c>
      <c r="F327" s="24" t="n">
        <f aca="false">IF(Clean!F327="",1,0)</f>
        <v>0</v>
      </c>
      <c r="G327" s="24" t="n">
        <f aca="false">IF(Clean!G327="",1,0)</f>
        <v>0</v>
      </c>
      <c r="H327" s="24" t="n">
        <f aca="false">IF(Clean!H327="",1,0)</f>
        <v>0</v>
      </c>
      <c r="I327" s="24" t="n">
        <f aca="false">IF(Clean!I327="",1,0)</f>
        <v>0</v>
      </c>
      <c r="J327" s="24" t="n">
        <f aca="false">IF(Clean!J327="",1,0)</f>
        <v>0</v>
      </c>
      <c r="K327" s="24" t="n">
        <f aca="false">IF(Clean!K327="",1,0)</f>
        <v>0</v>
      </c>
      <c r="L327" s="24" t="n">
        <f aca="false">IF(Clean!L327="",1,0)</f>
        <v>0</v>
      </c>
      <c r="M327" s="24" t="n">
        <f aca="false">IF(Clean!M327="",1,0)</f>
        <v>0</v>
      </c>
      <c r="N327" s="24" t="n">
        <f aca="false">IF(Clean!N327="",1,0)</f>
        <v>0</v>
      </c>
      <c r="O327" s="24" t="n">
        <f aca="false">IF(Clean!O327="",1,0)</f>
        <v>0</v>
      </c>
      <c r="P327" s="24" t="n">
        <f aca="false">IF(Clean!P327="",1,0)</f>
        <v>0</v>
      </c>
      <c r="Q327" s="24" t="n">
        <f aca="false">IF(Clean!Q327="",1,0)</f>
        <v>0</v>
      </c>
      <c r="R327" s="24" t="n">
        <f aca="false">IF(Clean!R327="",1,0)</f>
        <v>0</v>
      </c>
      <c r="S327" s="24" t="n">
        <f aca="false">IF(Clean!S327="",1,0)</f>
        <v>1</v>
      </c>
      <c r="T327" s="24" t="n">
        <f aca="false">IF(Clean!T327="",1,0)</f>
        <v>1</v>
      </c>
      <c r="U327" s="24" t="n">
        <f aca="false">IF(Clean!U327="",1,0)</f>
        <v>0</v>
      </c>
      <c r="V327" s="24" t="n">
        <f aca="false">IF(Clean!V327="",1,0)</f>
        <v>1</v>
      </c>
      <c r="W327" s="25" t="n">
        <f aca="false">SUM(B327:V327)</f>
        <v>3</v>
      </c>
      <c r="X327" s="2" t="str">
        <f aca="false">IF(W327=0,"Complete","Incomplete")</f>
        <v>Incomplete</v>
      </c>
      <c r="Y327" s="26" t="n">
        <f aca="false">W327/21</f>
        <v>0.142857142857143</v>
      </c>
      <c r="Z327" s="2" t="str">
        <f aca="false">IF(W327=21,"Ghost record",IF(W327&gt;=11,"Mostly empty",IF(W327=0,"Complete","Partial")))</f>
        <v>Partial</v>
      </c>
    </row>
    <row r="328" customFormat="false" ht="15" hidden="false" customHeight="false" outlineLevel="0" collapsed="false">
      <c r="A328" s="2" t="str">
        <f aca="false">Clean!A328</f>
        <v>CL00327</v>
      </c>
      <c r="B328" s="24" t="n">
        <f aca="false">IF(Clean!B328="",1,0)</f>
        <v>0</v>
      </c>
      <c r="C328" s="24" t="n">
        <f aca="false">IF(Clean!C328="",1,0)</f>
        <v>0</v>
      </c>
      <c r="D328" s="24" t="n">
        <f aca="false">IF(Clean!D328="",1,0)</f>
        <v>0</v>
      </c>
      <c r="E328" s="24" t="n">
        <f aca="false">IF(Clean!E328="",1,0)</f>
        <v>0</v>
      </c>
      <c r="F328" s="24" t="n">
        <f aca="false">IF(Clean!F328="",1,0)</f>
        <v>0</v>
      </c>
      <c r="G328" s="24" t="n">
        <f aca="false">IF(Clean!G328="",1,0)</f>
        <v>0</v>
      </c>
      <c r="H328" s="24" t="n">
        <f aca="false">IF(Clean!H328="",1,0)</f>
        <v>0</v>
      </c>
      <c r="I328" s="24" t="n">
        <f aca="false">IF(Clean!I328="",1,0)</f>
        <v>0</v>
      </c>
      <c r="J328" s="24" t="n">
        <f aca="false">IF(Clean!J328="",1,0)</f>
        <v>0</v>
      </c>
      <c r="K328" s="24" t="n">
        <f aca="false">IF(Clean!K328="",1,0)</f>
        <v>0</v>
      </c>
      <c r="L328" s="24" t="n">
        <f aca="false">IF(Clean!L328="",1,0)</f>
        <v>0</v>
      </c>
      <c r="M328" s="24" t="n">
        <f aca="false">IF(Clean!M328="",1,0)</f>
        <v>0</v>
      </c>
      <c r="N328" s="24" t="n">
        <f aca="false">IF(Clean!N328="",1,0)</f>
        <v>0</v>
      </c>
      <c r="O328" s="24" t="n">
        <f aca="false">IF(Clean!O328="",1,0)</f>
        <v>0</v>
      </c>
      <c r="P328" s="24" t="n">
        <f aca="false">IF(Clean!P328="",1,0)</f>
        <v>0</v>
      </c>
      <c r="Q328" s="24" t="n">
        <f aca="false">IF(Clean!Q328="",1,0)</f>
        <v>0</v>
      </c>
      <c r="R328" s="24" t="n">
        <f aca="false">IF(Clean!R328="",1,0)</f>
        <v>0</v>
      </c>
      <c r="S328" s="24" t="n">
        <f aca="false">IF(Clean!S328="",1,0)</f>
        <v>0</v>
      </c>
      <c r="T328" s="24" t="n">
        <f aca="false">IF(Clean!T328="",1,0)</f>
        <v>1</v>
      </c>
      <c r="U328" s="24" t="n">
        <f aca="false">IF(Clean!U328="",1,0)</f>
        <v>0</v>
      </c>
      <c r="V328" s="24" t="n">
        <f aca="false">IF(Clean!V328="",1,0)</f>
        <v>0</v>
      </c>
      <c r="W328" s="25" t="n">
        <f aca="false">SUM(B328:V328)</f>
        <v>1</v>
      </c>
      <c r="X328" s="2" t="str">
        <f aca="false">IF(W328=0,"Complete","Incomplete")</f>
        <v>Incomplete</v>
      </c>
      <c r="Y328" s="26" t="n">
        <f aca="false">W328/21</f>
        <v>0.0476190476190476</v>
      </c>
      <c r="Z328" s="2" t="str">
        <f aca="false">IF(W328=21,"Ghost record",IF(W328&gt;=11,"Mostly empty",IF(W328=0,"Complete","Partial")))</f>
        <v>Partial</v>
      </c>
    </row>
    <row r="329" customFormat="false" ht="15" hidden="false" customHeight="false" outlineLevel="0" collapsed="false">
      <c r="A329" s="2" t="str">
        <f aca="false">Clean!A329</f>
        <v>CL00328</v>
      </c>
      <c r="B329" s="24" t="n">
        <f aca="false">IF(Clean!B329="",1,0)</f>
        <v>0</v>
      </c>
      <c r="C329" s="24" t="n">
        <f aca="false">IF(Clean!C329="",1,0)</f>
        <v>0</v>
      </c>
      <c r="D329" s="24" t="n">
        <f aca="false">IF(Clean!D329="",1,0)</f>
        <v>0</v>
      </c>
      <c r="E329" s="24" t="n">
        <f aca="false">IF(Clean!E329="",1,0)</f>
        <v>0</v>
      </c>
      <c r="F329" s="24" t="n">
        <f aca="false">IF(Clean!F329="",1,0)</f>
        <v>0</v>
      </c>
      <c r="G329" s="24" t="n">
        <f aca="false">IF(Clean!G329="",1,0)</f>
        <v>0</v>
      </c>
      <c r="H329" s="24" t="n">
        <f aca="false">IF(Clean!H329="",1,0)</f>
        <v>0</v>
      </c>
      <c r="I329" s="24" t="n">
        <f aca="false">IF(Clean!I329="",1,0)</f>
        <v>0</v>
      </c>
      <c r="J329" s="24" t="n">
        <f aca="false">IF(Clean!J329="",1,0)</f>
        <v>0</v>
      </c>
      <c r="K329" s="24" t="n">
        <f aca="false">IF(Clean!K329="",1,0)</f>
        <v>0</v>
      </c>
      <c r="L329" s="24" t="n">
        <f aca="false">IF(Clean!L329="",1,0)</f>
        <v>0</v>
      </c>
      <c r="M329" s="24" t="n">
        <f aca="false">IF(Clean!M329="",1,0)</f>
        <v>0</v>
      </c>
      <c r="N329" s="24" t="n">
        <f aca="false">IF(Clean!N329="",1,0)</f>
        <v>0</v>
      </c>
      <c r="O329" s="24" t="n">
        <f aca="false">IF(Clean!O329="",1,0)</f>
        <v>0</v>
      </c>
      <c r="P329" s="24" t="n">
        <f aca="false">IF(Clean!P329="",1,0)</f>
        <v>0</v>
      </c>
      <c r="Q329" s="24" t="n">
        <f aca="false">IF(Clean!Q329="",1,0)</f>
        <v>0</v>
      </c>
      <c r="R329" s="24" t="n">
        <f aca="false">IF(Clean!R329="",1,0)</f>
        <v>0</v>
      </c>
      <c r="S329" s="24" t="n">
        <f aca="false">IF(Clean!S329="",1,0)</f>
        <v>0</v>
      </c>
      <c r="T329" s="24" t="n">
        <f aca="false">IF(Clean!T329="",1,0)</f>
        <v>0</v>
      </c>
      <c r="U329" s="24" t="n">
        <f aca="false">IF(Clean!U329="",1,0)</f>
        <v>0</v>
      </c>
      <c r="V329" s="24" t="n">
        <f aca="false">IF(Clean!V329="",1,0)</f>
        <v>0</v>
      </c>
      <c r="W329" s="25" t="n">
        <f aca="false">SUM(B329:V329)</f>
        <v>0</v>
      </c>
      <c r="X329" s="2" t="str">
        <f aca="false">IF(W329=0,"Complete","Incomplete")</f>
        <v>Complete</v>
      </c>
      <c r="Y329" s="26" t="n">
        <f aca="false">W329/21</f>
        <v>0</v>
      </c>
      <c r="Z329" s="2" t="str">
        <f aca="false">IF(W329=21,"Ghost record",IF(W329&gt;=11,"Mostly empty",IF(W329=0,"Complete","Partial")))</f>
        <v>Complete</v>
      </c>
    </row>
    <row r="330" customFormat="false" ht="15" hidden="false" customHeight="false" outlineLevel="0" collapsed="false">
      <c r="A330" s="2" t="str">
        <f aca="false">Clean!A330</f>
        <v>CL00329</v>
      </c>
      <c r="B330" s="24" t="n">
        <f aca="false">IF(Clean!B330="",1,0)</f>
        <v>0</v>
      </c>
      <c r="C330" s="24" t="n">
        <f aca="false">IF(Clean!C330="",1,0)</f>
        <v>0</v>
      </c>
      <c r="D330" s="24" t="n">
        <f aca="false">IF(Clean!D330="",1,0)</f>
        <v>0</v>
      </c>
      <c r="E330" s="24" t="n">
        <f aca="false">IF(Clean!E330="",1,0)</f>
        <v>0</v>
      </c>
      <c r="F330" s="24" t="n">
        <f aca="false">IF(Clean!F330="",1,0)</f>
        <v>0</v>
      </c>
      <c r="G330" s="24" t="n">
        <f aca="false">IF(Clean!G330="",1,0)</f>
        <v>0</v>
      </c>
      <c r="H330" s="24" t="n">
        <f aca="false">IF(Clean!H330="",1,0)</f>
        <v>0</v>
      </c>
      <c r="I330" s="24" t="n">
        <f aca="false">IF(Clean!I330="",1,0)</f>
        <v>0</v>
      </c>
      <c r="J330" s="24" t="n">
        <f aca="false">IF(Clean!J330="",1,0)</f>
        <v>1</v>
      </c>
      <c r="K330" s="24" t="n">
        <f aca="false">IF(Clean!K330="",1,0)</f>
        <v>0</v>
      </c>
      <c r="L330" s="24" t="n">
        <f aca="false">IF(Clean!L330="",1,0)</f>
        <v>0</v>
      </c>
      <c r="M330" s="24" t="n">
        <f aca="false">IF(Clean!M330="",1,0)</f>
        <v>0</v>
      </c>
      <c r="N330" s="24" t="n">
        <f aca="false">IF(Clean!N330="",1,0)</f>
        <v>0</v>
      </c>
      <c r="O330" s="24" t="n">
        <f aca="false">IF(Clean!O330="",1,0)</f>
        <v>0</v>
      </c>
      <c r="P330" s="24" t="n">
        <f aca="false">IF(Clean!P330="",1,0)</f>
        <v>0</v>
      </c>
      <c r="Q330" s="24" t="n">
        <f aca="false">IF(Clean!Q330="",1,0)</f>
        <v>0</v>
      </c>
      <c r="R330" s="24" t="n">
        <f aca="false">IF(Clean!R330="",1,0)</f>
        <v>0</v>
      </c>
      <c r="S330" s="24" t="n">
        <f aca="false">IF(Clean!S330="",1,0)</f>
        <v>0</v>
      </c>
      <c r="T330" s="24" t="n">
        <f aca="false">IF(Clean!T330="",1,0)</f>
        <v>0</v>
      </c>
      <c r="U330" s="24" t="n">
        <f aca="false">IF(Clean!U330="",1,0)</f>
        <v>0</v>
      </c>
      <c r="V330" s="24" t="n">
        <f aca="false">IF(Clean!V330="",1,0)</f>
        <v>1</v>
      </c>
      <c r="W330" s="25" t="n">
        <f aca="false">SUM(B330:V330)</f>
        <v>2</v>
      </c>
      <c r="X330" s="2" t="str">
        <f aca="false">IF(W330=0,"Complete","Incomplete")</f>
        <v>Incomplete</v>
      </c>
      <c r="Y330" s="26" t="n">
        <f aca="false">W330/21</f>
        <v>0.0952380952380952</v>
      </c>
      <c r="Z330" s="2" t="str">
        <f aca="false">IF(W330=21,"Ghost record",IF(W330&gt;=11,"Mostly empty",IF(W330=0,"Complete","Partial")))</f>
        <v>Partial</v>
      </c>
    </row>
    <row r="331" customFormat="false" ht="15" hidden="false" customHeight="false" outlineLevel="0" collapsed="false">
      <c r="A331" s="2" t="str">
        <f aca="false">Clean!A331</f>
        <v>CL00330</v>
      </c>
      <c r="B331" s="24" t="n">
        <f aca="false">IF(Clean!B331="",1,0)</f>
        <v>0</v>
      </c>
      <c r="C331" s="24" t="n">
        <f aca="false">IF(Clean!C331="",1,0)</f>
        <v>0</v>
      </c>
      <c r="D331" s="24" t="n">
        <f aca="false">IF(Clean!D331="",1,0)</f>
        <v>0</v>
      </c>
      <c r="E331" s="24" t="n">
        <f aca="false">IF(Clean!E331="",1,0)</f>
        <v>0</v>
      </c>
      <c r="F331" s="24" t="n">
        <f aca="false">IF(Clean!F331="",1,0)</f>
        <v>0</v>
      </c>
      <c r="G331" s="24" t="n">
        <f aca="false">IF(Clean!G331="",1,0)</f>
        <v>0</v>
      </c>
      <c r="H331" s="24" t="n">
        <f aca="false">IF(Clean!H331="",1,0)</f>
        <v>0</v>
      </c>
      <c r="I331" s="24" t="n">
        <f aca="false">IF(Clean!I331="",1,0)</f>
        <v>0</v>
      </c>
      <c r="J331" s="24" t="n">
        <f aca="false">IF(Clean!J331="",1,0)</f>
        <v>0</v>
      </c>
      <c r="K331" s="24" t="n">
        <f aca="false">IF(Clean!K331="",1,0)</f>
        <v>0</v>
      </c>
      <c r="L331" s="24" t="n">
        <f aca="false">IF(Clean!L331="",1,0)</f>
        <v>0</v>
      </c>
      <c r="M331" s="24" t="n">
        <f aca="false">IF(Clean!M331="",1,0)</f>
        <v>0</v>
      </c>
      <c r="N331" s="24" t="n">
        <f aca="false">IF(Clean!N331="",1,0)</f>
        <v>0</v>
      </c>
      <c r="O331" s="24" t="n">
        <f aca="false">IF(Clean!O331="",1,0)</f>
        <v>0</v>
      </c>
      <c r="P331" s="24" t="n">
        <f aca="false">IF(Clean!P331="",1,0)</f>
        <v>0</v>
      </c>
      <c r="Q331" s="24" t="n">
        <f aca="false">IF(Clean!Q331="",1,0)</f>
        <v>0</v>
      </c>
      <c r="R331" s="24" t="n">
        <f aca="false">IF(Clean!R331="",1,0)</f>
        <v>0</v>
      </c>
      <c r="S331" s="24" t="n">
        <f aca="false">IF(Clean!S331="",1,0)</f>
        <v>0</v>
      </c>
      <c r="T331" s="24" t="n">
        <f aca="false">IF(Clean!T331="",1,0)</f>
        <v>0</v>
      </c>
      <c r="U331" s="24" t="n">
        <f aca="false">IF(Clean!U331="",1,0)</f>
        <v>0</v>
      </c>
      <c r="V331" s="24" t="n">
        <f aca="false">IF(Clean!V331="",1,0)</f>
        <v>0</v>
      </c>
      <c r="W331" s="25" t="n">
        <f aca="false">SUM(B331:V331)</f>
        <v>0</v>
      </c>
      <c r="X331" s="2" t="str">
        <f aca="false">IF(W331=0,"Complete","Incomplete")</f>
        <v>Complete</v>
      </c>
      <c r="Y331" s="26" t="n">
        <f aca="false">W331/21</f>
        <v>0</v>
      </c>
      <c r="Z331" s="2" t="str">
        <f aca="false">IF(W331=21,"Ghost record",IF(W331&gt;=11,"Mostly empty",IF(W331=0,"Complete","Partial")))</f>
        <v>Complete</v>
      </c>
    </row>
    <row r="332" customFormat="false" ht="15" hidden="false" customHeight="false" outlineLevel="0" collapsed="false">
      <c r="A332" s="2" t="str">
        <f aca="false">Clean!A332</f>
        <v>CL00331</v>
      </c>
      <c r="B332" s="24" t="n">
        <f aca="false">IF(Clean!B332="",1,0)</f>
        <v>0</v>
      </c>
      <c r="C332" s="24" t="n">
        <f aca="false">IF(Clean!C332="",1,0)</f>
        <v>0</v>
      </c>
      <c r="D332" s="24" t="n">
        <f aca="false">IF(Clean!D332="",1,0)</f>
        <v>0</v>
      </c>
      <c r="E332" s="24" t="n">
        <f aca="false">IF(Clean!E332="",1,0)</f>
        <v>0</v>
      </c>
      <c r="F332" s="24" t="n">
        <f aca="false">IF(Clean!F332="",1,0)</f>
        <v>0</v>
      </c>
      <c r="G332" s="24" t="n">
        <f aca="false">IF(Clean!G332="",1,0)</f>
        <v>0</v>
      </c>
      <c r="H332" s="24" t="n">
        <f aca="false">IF(Clean!H332="",1,0)</f>
        <v>0</v>
      </c>
      <c r="I332" s="24" t="n">
        <f aca="false">IF(Clean!I332="",1,0)</f>
        <v>0</v>
      </c>
      <c r="J332" s="24" t="n">
        <f aca="false">IF(Clean!J332="",1,0)</f>
        <v>0</v>
      </c>
      <c r="K332" s="24" t="n">
        <f aca="false">IF(Clean!K332="",1,0)</f>
        <v>0</v>
      </c>
      <c r="L332" s="24" t="n">
        <f aca="false">IF(Clean!L332="",1,0)</f>
        <v>0</v>
      </c>
      <c r="M332" s="24" t="n">
        <f aca="false">IF(Clean!M332="",1,0)</f>
        <v>0</v>
      </c>
      <c r="N332" s="24" t="n">
        <f aca="false">IF(Clean!N332="",1,0)</f>
        <v>0</v>
      </c>
      <c r="O332" s="24" t="n">
        <f aca="false">IF(Clean!O332="",1,0)</f>
        <v>1</v>
      </c>
      <c r="P332" s="24" t="n">
        <f aca="false">IF(Clean!P332="",1,0)</f>
        <v>0</v>
      </c>
      <c r="Q332" s="24" t="n">
        <f aca="false">IF(Clean!Q332="",1,0)</f>
        <v>0</v>
      </c>
      <c r="R332" s="24" t="n">
        <f aca="false">IF(Clean!R332="",1,0)</f>
        <v>0</v>
      </c>
      <c r="S332" s="24" t="n">
        <f aca="false">IF(Clean!S332="",1,0)</f>
        <v>0</v>
      </c>
      <c r="T332" s="24" t="n">
        <f aca="false">IF(Clean!T332="",1,0)</f>
        <v>0</v>
      </c>
      <c r="U332" s="24" t="n">
        <f aca="false">IF(Clean!U332="",1,0)</f>
        <v>0</v>
      </c>
      <c r="V332" s="24" t="n">
        <f aca="false">IF(Clean!V332="",1,0)</f>
        <v>0</v>
      </c>
      <c r="W332" s="25" t="n">
        <f aca="false">SUM(B332:V332)</f>
        <v>1</v>
      </c>
      <c r="X332" s="2" t="str">
        <f aca="false">IF(W332=0,"Complete","Incomplete")</f>
        <v>Incomplete</v>
      </c>
      <c r="Y332" s="26" t="n">
        <f aca="false">W332/21</f>
        <v>0.0476190476190476</v>
      </c>
      <c r="Z332" s="2" t="str">
        <f aca="false">IF(W332=21,"Ghost record",IF(W332&gt;=11,"Mostly empty",IF(W332=0,"Complete","Partial")))</f>
        <v>Partial</v>
      </c>
    </row>
    <row r="333" customFormat="false" ht="15" hidden="false" customHeight="false" outlineLevel="0" collapsed="false">
      <c r="A333" s="2" t="str">
        <f aca="false">Clean!A333</f>
        <v>CL00332</v>
      </c>
      <c r="B333" s="24" t="n">
        <f aca="false">IF(Clean!B333="",1,0)</f>
        <v>0</v>
      </c>
      <c r="C333" s="24" t="n">
        <f aca="false">IF(Clean!C333="",1,0)</f>
        <v>0</v>
      </c>
      <c r="D333" s="24" t="n">
        <f aca="false">IF(Clean!D333="",1,0)</f>
        <v>0</v>
      </c>
      <c r="E333" s="24" t="n">
        <f aca="false">IF(Clean!E333="",1,0)</f>
        <v>0</v>
      </c>
      <c r="F333" s="24" t="n">
        <f aca="false">IF(Clean!F333="",1,0)</f>
        <v>0</v>
      </c>
      <c r="G333" s="24" t="n">
        <f aca="false">IF(Clean!G333="",1,0)</f>
        <v>0</v>
      </c>
      <c r="H333" s="24" t="n">
        <f aca="false">IF(Clean!H333="",1,0)</f>
        <v>0</v>
      </c>
      <c r="I333" s="24" t="n">
        <f aca="false">IF(Clean!I333="",1,0)</f>
        <v>0</v>
      </c>
      <c r="J333" s="24" t="n">
        <f aca="false">IF(Clean!J333="",1,0)</f>
        <v>0</v>
      </c>
      <c r="K333" s="24" t="n">
        <f aca="false">IF(Clean!K333="",1,0)</f>
        <v>0</v>
      </c>
      <c r="L333" s="24" t="n">
        <f aca="false">IF(Clean!L333="",1,0)</f>
        <v>0</v>
      </c>
      <c r="M333" s="24" t="n">
        <f aca="false">IF(Clean!M333="",1,0)</f>
        <v>0</v>
      </c>
      <c r="N333" s="24" t="n">
        <f aca="false">IF(Clean!N333="",1,0)</f>
        <v>0</v>
      </c>
      <c r="O333" s="24" t="n">
        <f aca="false">IF(Clean!O333="",1,0)</f>
        <v>0</v>
      </c>
      <c r="P333" s="24" t="n">
        <f aca="false">IF(Clean!P333="",1,0)</f>
        <v>0</v>
      </c>
      <c r="Q333" s="24" t="n">
        <f aca="false">IF(Clean!Q333="",1,0)</f>
        <v>0</v>
      </c>
      <c r="R333" s="24" t="n">
        <f aca="false">IF(Clean!R333="",1,0)</f>
        <v>0</v>
      </c>
      <c r="S333" s="24" t="n">
        <f aca="false">IF(Clean!S333="",1,0)</f>
        <v>0</v>
      </c>
      <c r="T333" s="24" t="n">
        <f aca="false">IF(Clean!T333="",1,0)</f>
        <v>0</v>
      </c>
      <c r="U333" s="24" t="n">
        <f aca="false">IF(Clean!U333="",1,0)</f>
        <v>0</v>
      </c>
      <c r="V333" s="24" t="n">
        <f aca="false">IF(Clean!V333="",1,0)</f>
        <v>0</v>
      </c>
      <c r="W333" s="25" t="n">
        <f aca="false">SUM(B333:V333)</f>
        <v>0</v>
      </c>
      <c r="X333" s="2" t="str">
        <f aca="false">IF(W333=0,"Complete","Incomplete")</f>
        <v>Complete</v>
      </c>
      <c r="Y333" s="26" t="n">
        <f aca="false">W333/21</f>
        <v>0</v>
      </c>
      <c r="Z333" s="2" t="str">
        <f aca="false">IF(W333=21,"Ghost record",IF(W333&gt;=11,"Mostly empty",IF(W333=0,"Complete","Partial")))</f>
        <v>Complete</v>
      </c>
    </row>
    <row r="334" customFormat="false" ht="15" hidden="false" customHeight="false" outlineLevel="0" collapsed="false">
      <c r="A334" s="2" t="str">
        <f aca="false">Clean!A334</f>
        <v>CL00333</v>
      </c>
      <c r="B334" s="24" t="n">
        <f aca="false">IF(Clean!B334="",1,0)</f>
        <v>0</v>
      </c>
      <c r="C334" s="24" t="n">
        <f aca="false">IF(Clean!C334="",1,0)</f>
        <v>0</v>
      </c>
      <c r="D334" s="24" t="n">
        <f aca="false">IF(Clean!D334="",1,0)</f>
        <v>0</v>
      </c>
      <c r="E334" s="24" t="n">
        <f aca="false">IF(Clean!E334="",1,0)</f>
        <v>0</v>
      </c>
      <c r="F334" s="24" t="n">
        <f aca="false">IF(Clean!F334="",1,0)</f>
        <v>0</v>
      </c>
      <c r="G334" s="24" t="n">
        <f aca="false">IF(Clean!G334="",1,0)</f>
        <v>0</v>
      </c>
      <c r="H334" s="24" t="n">
        <f aca="false">IF(Clean!H334="",1,0)</f>
        <v>0</v>
      </c>
      <c r="I334" s="24" t="n">
        <f aca="false">IF(Clean!I334="",1,0)</f>
        <v>0</v>
      </c>
      <c r="J334" s="24" t="n">
        <f aca="false">IF(Clean!J334="",1,0)</f>
        <v>0</v>
      </c>
      <c r="K334" s="24" t="n">
        <f aca="false">IF(Clean!K334="",1,0)</f>
        <v>0</v>
      </c>
      <c r="L334" s="24" t="n">
        <f aca="false">IF(Clean!L334="",1,0)</f>
        <v>0</v>
      </c>
      <c r="M334" s="24" t="n">
        <f aca="false">IF(Clean!M334="",1,0)</f>
        <v>0</v>
      </c>
      <c r="N334" s="24" t="n">
        <f aca="false">IF(Clean!N334="",1,0)</f>
        <v>0</v>
      </c>
      <c r="O334" s="24" t="n">
        <f aca="false">IF(Clean!O334="",1,0)</f>
        <v>0</v>
      </c>
      <c r="P334" s="24" t="n">
        <f aca="false">IF(Clean!P334="",1,0)</f>
        <v>0</v>
      </c>
      <c r="Q334" s="24" t="n">
        <f aca="false">IF(Clean!Q334="",1,0)</f>
        <v>1</v>
      </c>
      <c r="R334" s="24" t="n">
        <f aca="false">IF(Clean!R334="",1,0)</f>
        <v>1</v>
      </c>
      <c r="S334" s="24" t="n">
        <f aca="false">IF(Clean!S334="",1,0)</f>
        <v>1</v>
      </c>
      <c r="T334" s="24" t="n">
        <f aca="false">IF(Clean!T334="",1,0)</f>
        <v>1</v>
      </c>
      <c r="U334" s="24" t="n">
        <f aca="false">IF(Clean!U334="",1,0)</f>
        <v>0</v>
      </c>
      <c r="V334" s="24" t="n">
        <f aca="false">IF(Clean!V334="",1,0)</f>
        <v>1</v>
      </c>
      <c r="W334" s="25" t="n">
        <f aca="false">SUM(B334:V334)</f>
        <v>5</v>
      </c>
      <c r="X334" s="2" t="str">
        <f aca="false">IF(W334=0,"Complete","Incomplete")</f>
        <v>Incomplete</v>
      </c>
      <c r="Y334" s="26" t="n">
        <f aca="false">W334/21</f>
        <v>0.238095238095238</v>
      </c>
      <c r="Z334" s="2" t="str">
        <f aca="false">IF(W334=21,"Ghost record",IF(W334&gt;=11,"Mostly empty",IF(W334=0,"Complete","Partial")))</f>
        <v>Partial</v>
      </c>
    </row>
    <row r="335" customFormat="false" ht="15" hidden="false" customHeight="false" outlineLevel="0" collapsed="false">
      <c r="A335" s="2" t="str">
        <f aca="false">Clean!A335</f>
        <v>CL00334</v>
      </c>
      <c r="B335" s="24" t="n">
        <f aca="false">IF(Clean!B335="",1,0)</f>
        <v>0</v>
      </c>
      <c r="C335" s="24" t="n">
        <f aca="false">IF(Clean!C335="",1,0)</f>
        <v>0</v>
      </c>
      <c r="D335" s="24" t="n">
        <f aca="false">IF(Clean!D335="",1,0)</f>
        <v>0</v>
      </c>
      <c r="E335" s="24" t="n">
        <f aca="false">IF(Clean!E335="",1,0)</f>
        <v>0</v>
      </c>
      <c r="F335" s="24" t="n">
        <f aca="false">IF(Clean!F335="",1,0)</f>
        <v>0</v>
      </c>
      <c r="G335" s="24" t="n">
        <f aca="false">IF(Clean!G335="",1,0)</f>
        <v>0</v>
      </c>
      <c r="H335" s="24" t="n">
        <f aca="false">IF(Clean!H335="",1,0)</f>
        <v>0</v>
      </c>
      <c r="I335" s="24" t="n">
        <f aca="false">IF(Clean!I335="",1,0)</f>
        <v>0</v>
      </c>
      <c r="J335" s="24" t="n">
        <f aca="false">IF(Clean!J335="",1,0)</f>
        <v>0</v>
      </c>
      <c r="K335" s="24" t="n">
        <f aca="false">IF(Clean!K335="",1,0)</f>
        <v>0</v>
      </c>
      <c r="L335" s="24" t="n">
        <f aca="false">IF(Clean!L335="",1,0)</f>
        <v>0</v>
      </c>
      <c r="M335" s="24" t="n">
        <f aca="false">IF(Clean!M335="",1,0)</f>
        <v>0</v>
      </c>
      <c r="N335" s="24" t="n">
        <f aca="false">IF(Clean!N335="",1,0)</f>
        <v>1</v>
      </c>
      <c r="O335" s="24" t="n">
        <f aca="false">IF(Clean!O335="",1,0)</f>
        <v>0</v>
      </c>
      <c r="P335" s="24" t="n">
        <f aca="false">IF(Clean!P335="",1,0)</f>
        <v>0</v>
      </c>
      <c r="Q335" s="24" t="n">
        <f aca="false">IF(Clean!Q335="",1,0)</f>
        <v>1</v>
      </c>
      <c r="R335" s="24" t="n">
        <f aca="false">IF(Clean!R335="",1,0)</f>
        <v>1</v>
      </c>
      <c r="S335" s="24" t="n">
        <f aca="false">IF(Clean!S335="",1,0)</f>
        <v>0</v>
      </c>
      <c r="T335" s="24" t="n">
        <f aca="false">IF(Clean!T335="",1,0)</f>
        <v>0</v>
      </c>
      <c r="U335" s="24" t="n">
        <f aca="false">IF(Clean!U335="",1,0)</f>
        <v>0</v>
      </c>
      <c r="V335" s="24" t="n">
        <f aca="false">IF(Clean!V335="",1,0)</f>
        <v>0</v>
      </c>
      <c r="W335" s="25" t="n">
        <f aca="false">SUM(B335:V335)</f>
        <v>3</v>
      </c>
      <c r="X335" s="2" t="str">
        <f aca="false">IF(W335=0,"Complete","Incomplete")</f>
        <v>Incomplete</v>
      </c>
      <c r="Y335" s="26" t="n">
        <f aca="false">W335/21</f>
        <v>0.142857142857143</v>
      </c>
      <c r="Z335" s="2" t="str">
        <f aca="false">IF(W335=21,"Ghost record",IF(W335&gt;=11,"Mostly empty",IF(W335=0,"Complete","Partial")))</f>
        <v>Partial</v>
      </c>
    </row>
    <row r="336" customFormat="false" ht="15" hidden="false" customHeight="false" outlineLevel="0" collapsed="false">
      <c r="A336" s="2" t="str">
        <f aca="false">Clean!A336</f>
        <v>CL00335</v>
      </c>
      <c r="B336" s="24" t="n">
        <f aca="false">IF(Clean!B336="",1,0)</f>
        <v>0</v>
      </c>
      <c r="C336" s="24" t="n">
        <f aca="false">IF(Clean!C336="",1,0)</f>
        <v>0</v>
      </c>
      <c r="D336" s="24" t="n">
        <f aca="false">IF(Clean!D336="",1,0)</f>
        <v>0</v>
      </c>
      <c r="E336" s="24" t="n">
        <f aca="false">IF(Clean!E336="",1,0)</f>
        <v>0</v>
      </c>
      <c r="F336" s="24" t="n">
        <f aca="false">IF(Clean!F336="",1,0)</f>
        <v>0</v>
      </c>
      <c r="G336" s="24" t="n">
        <f aca="false">IF(Clean!G336="",1,0)</f>
        <v>0</v>
      </c>
      <c r="H336" s="24" t="n">
        <f aca="false">IF(Clean!H336="",1,0)</f>
        <v>0</v>
      </c>
      <c r="I336" s="24" t="n">
        <f aca="false">IF(Clean!I336="",1,0)</f>
        <v>0</v>
      </c>
      <c r="J336" s="24" t="n">
        <f aca="false">IF(Clean!J336="",1,0)</f>
        <v>0</v>
      </c>
      <c r="K336" s="24" t="n">
        <f aca="false">IF(Clean!K336="",1,0)</f>
        <v>0</v>
      </c>
      <c r="L336" s="24" t="n">
        <f aca="false">IF(Clean!L336="",1,0)</f>
        <v>0</v>
      </c>
      <c r="M336" s="24" t="n">
        <f aca="false">IF(Clean!M336="",1,0)</f>
        <v>0</v>
      </c>
      <c r="N336" s="24" t="n">
        <f aca="false">IF(Clean!N336="",1,0)</f>
        <v>0</v>
      </c>
      <c r="O336" s="24" t="n">
        <f aca="false">IF(Clean!O336="",1,0)</f>
        <v>0</v>
      </c>
      <c r="P336" s="24" t="n">
        <f aca="false">IF(Clean!P336="",1,0)</f>
        <v>0</v>
      </c>
      <c r="Q336" s="24" t="n">
        <f aca="false">IF(Clean!Q336="",1,0)</f>
        <v>1</v>
      </c>
      <c r="R336" s="24" t="n">
        <f aca="false">IF(Clean!R336="",1,0)</f>
        <v>1</v>
      </c>
      <c r="S336" s="24" t="n">
        <f aca="false">IF(Clean!S336="",1,0)</f>
        <v>0</v>
      </c>
      <c r="T336" s="24" t="n">
        <f aca="false">IF(Clean!T336="",1,0)</f>
        <v>0</v>
      </c>
      <c r="U336" s="24" t="n">
        <f aca="false">IF(Clean!U336="",1,0)</f>
        <v>0</v>
      </c>
      <c r="V336" s="24" t="n">
        <f aca="false">IF(Clean!V336="",1,0)</f>
        <v>0</v>
      </c>
      <c r="W336" s="25" t="n">
        <f aca="false">SUM(B336:V336)</f>
        <v>2</v>
      </c>
      <c r="X336" s="2" t="str">
        <f aca="false">IF(W336=0,"Complete","Incomplete")</f>
        <v>Incomplete</v>
      </c>
      <c r="Y336" s="26" t="n">
        <f aca="false">W336/21</f>
        <v>0.0952380952380952</v>
      </c>
      <c r="Z336" s="2" t="str">
        <f aca="false">IF(W336=21,"Ghost record",IF(W336&gt;=11,"Mostly empty",IF(W336=0,"Complete","Partial")))</f>
        <v>Partial</v>
      </c>
    </row>
    <row r="337" customFormat="false" ht="15" hidden="false" customHeight="false" outlineLevel="0" collapsed="false">
      <c r="A337" s="2" t="str">
        <f aca="false">Clean!A337</f>
        <v>CL00336</v>
      </c>
      <c r="B337" s="24" t="n">
        <f aca="false">IF(Clean!B337="",1,0)</f>
        <v>0</v>
      </c>
      <c r="C337" s="24" t="n">
        <f aca="false">IF(Clean!C337="",1,0)</f>
        <v>0</v>
      </c>
      <c r="D337" s="24" t="n">
        <f aca="false">IF(Clean!D337="",1,0)</f>
        <v>0</v>
      </c>
      <c r="E337" s="24" t="n">
        <f aca="false">IF(Clean!E337="",1,0)</f>
        <v>0</v>
      </c>
      <c r="F337" s="24" t="n">
        <f aca="false">IF(Clean!F337="",1,0)</f>
        <v>0</v>
      </c>
      <c r="G337" s="24" t="n">
        <f aca="false">IF(Clean!G337="",1,0)</f>
        <v>0</v>
      </c>
      <c r="H337" s="24" t="n">
        <f aca="false">IF(Clean!H337="",1,0)</f>
        <v>0</v>
      </c>
      <c r="I337" s="24" t="n">
        <f aca="false">IF(Clean!I337="",1,0)</f>
        <v>1</v>
      </c>
      <c r="J337" s="24" t="n">
        <f aca="false">IF(Clean!J337="",1,0)</f>
        <v>0</v>
      </c>
      <c r="K337" s="24" t="n">
        <f aca="false">IF(Clean!K337="",1,0)</f>
        <v>0</v>
      </c>
      <c r="L337" s="24" t="n">
        <f aca="false">IF(Clean!L337="",1,0)</f>
        <v>0</v>
      </c>
      <c r="M337" s="24" t="n">
        <f aca="false">IF(Clean!M337="",1,0)</f>
        <v>0</v>
      </c>
      <c r="N337" s="24" t="n">
        <f aca="false">IF(Clean!N337="",1,0)</f>
        <v>0</v>
      </c>
      <c r="O337" s="24" t="n">
        <f aca="false">IF(Clean!O337="",1,0)</f>
        <v>0</v>
      </c>
      <c r="P337" s="24" t="n">
        <f aca="false">IF(Clean!P337="",1,0)</f>
        <v>0</v>
      </c>
      <c r="Q337" s="24" t="n">
        <f aca="false">IF(Clean!Q337="",1,0)</f>
        <v>1</v>
      </c>
      <c r="R337" s="24" t="n">
        <f aca="false">IF(Clean!R337="",1,0)</f>
        <v>1</v>
      </c>
      <c r="S337" s="24" t="n">
        <f aca="false">IF(Clean!S337="",1,0)</f>
        <v>0</v>
      </c>
      <c r="T337" s="24" t="n">
        <f aca="false">IF(Clean!T337="",1,0)</f>
        <v>0</v>
      </c>
      <c r="U337" s="24" t="n">
        <f aca="false">IF(Clean!U337="",1,0)</f>
        <v>0</v>
      </c>
      <c r="V337" s="24" t="n">
        <f aca="false">IF(Clean!V337="",1,0)</f>
        <v>0</v>
      </c>
      <c r="W337" s="25" t="n">
        <f aca="false">SUM(B337:V337)</f>
        <v>3</v>
      </c>
      <c r="X337" s="2" t="str">
        <f aca="false">IF(W337=0,"Complete","Incomplete")</f>
        <v>Incomplete</v>
      </c>
      <c r="Y337" s="26" t="n">
        <f aca="false">W337/21</f>
        <v>0.142857142857143</v>
      </c>
      <c r="Z337" s="2" t="str">
        <f aca="false">IF(W337=21,"Ghost record",IF(W337&gt;=11,"Mostly empty",IF(W337=0,"Complete","Partial")))</f>
        <v>Partial</v>
      </c>
    </row>
    <row r="338" customFormat="false" ht="15" hidden="false" customHeight="false" outlineLevel="0" collapsed="false">
      <c r="A338" s="2" t="str">
        <f aca="false">Clean!A338</f>
        <v>CL00337</v>
      </c>
      <c r="B338" s="24" t="n">
        <f aca="false">IF(Clean!B338="",1,0)</f>
        <v>0</v>
      </c>
      <c r="C338" s="24" t="n">
        <f aca="false">IF(Clean!C338="",1,0)</f>
        <v>0</v>
      </c>
      <c r="D338" s="24" t="n">
        <f aca="false">IF(Clean!D338="",1,0)</f>
        <v>0</v>
      </c>
      <c r="E338" s="24" t="n">
        <f aca="false">IF(Clean!E338="",1,0)</f>
        <v>0</v>
      </c>
      <c r="F338" s="24" t="n">
        <f aca="false">IF(Clean!F338="",1,0)</f>
        <v>0</v>
      </c>
      <c r="G338" s="24" t="n">
        <f aca="false">IF(Clean!G338="",1,0)</f>
        <v>0</v>
      </c>
      <c r="H338" s="24" t="n">
        <f aca="false">IF(Clean!H338="",1,0)</f>
        <v>0</v>
      </c>
      <c r="I338" s="24" t="n">
        <f aca="false">IF(Clean!I338="",1,0)</f>
        <v>0</v>
      </c>
      <c r="J338" s="24" t="n">
        <f aca="false">IF(Clean!J338="",1,0)</f>
        <v>0</v>
      </c>
      <c r="K338" s="24" t="n">
        <f aca="false">IF(Clean!K338="",1,0)</f>
        <v>0</v>
      </c>
      <c r="L338" s="24" t="n">
        <f aca="false">IF(Clean!L338="",1,0)</f>
        <v>0</v>
      </c>
      <c r="M338" s="24" t="n">
        <f aca="false">IF(Clean!M338="",1,0)</f>
        <v>0</v>
      </c>
      <c r="N338" s="24" t="n">
        <f aca="false">IF(Clean!N338="",1,0)</f>
        <v>0</v>
      </c>
      <c r="O338" s="24" t="n">
        <f aca="false">IF(Clean!O338="",1,0)</f>
        <v>0</v>
      </c>
      <c r="P338" s="24" t="n">
        <f aca="false">IF(Clean!P338="",1,0)</f>
        <v>0</v>
      </c>
      <c r="Q338" s="24" t="n">
        <f aca="false">IF(Clean!Q338="",1,0)</f>
        <v>0</v>
      </c>
      <c r="R338" s="24" t="n">
        <f aca="false">IF(Clean!R338="",1,0)</f>
        <v>0</v>
      </c>
      <c r="S338" s="24" t="n">
        <f aca="false">IF(Clean!S338="",1,0)</f>
        <v>1</v>
      </c>
      <c r="T338" s="24" t="n">
        <f aca="false">IF(Clean!T338="",1,0)</f>
        <v>1</v>
      </c>
      <c r="U338" s="24" t="n">
        <f aca="false">IF(Clean!U338="",1,0)</f>
        <v>0</v>
      </c>
      <c r="V338" s="24" t="n">
        <f aca="false">IF(Clean!V338="",1,0)</f>
        <v>0</v>
      </c>
      <c r="W338" s="25" t="n">
        <f aca="false">SUM(B338:V338)</f>
        <v>2</v>
      </c>
      <c r="X338" s="2" t="str">
        <f aca="false">IF(W338=0,"Complete","Incomplete")</f>
        <v>Incomplete</v>
      </c>
      <c r="Y338" s="26" t="n">
        <f aca="false">W338/21</f>
        <v>0.0952380952380952</v>
      </c>
      <c r="Z338" s="2" t="str">
        <f aca="false">IF(W338=21,"Ghost record",IF(W338&gt;=11,"Mostly empty",IF(W338=0,"Complete","Partial")))</f>
        <v>Partial</v>
      </c>
    </row>
    <row r="339" customFormat="false" ht="15" hidden="false" customHeight="false" outlineLevel="0" collapsed="false">
      <c r="A339" s="2" t="str">
        <f aca="false">Clean!A339</f>
        <v>CL00338</v>
      </c>
      <c r="B339" s="24" t="n">
        <f aca="false">IF(Clean!B339="",1,0)</f>
        <v>0</v>
      </c>
      <c r="C339" s="24" t="n">
        <f aca="false">IF(Clean!C339="",1,0)</f>
        <v>0</v>
      </c>
      <c r="D339" s="24" t="n">
        <f aca="false">IF(Clean!D339="",1,0)</f>
        <v>0</v>
      </c>
      <c r="E339" s="24" t="n">
        <f aca="false">IF(Clean!E339="",1,0)</f>
        <v>0</v>
      </c>
      <c r="F339" s="24" t="n">
        <f aca="false">IF(Clean!F339="",1,0)</f>
        <v>0</v>
      </c>
      <c r="G339" s="24" t="n">
        <f aca="false">IF(Clean!G339="",1,0)</f>
        <v>0</v>
      </c>
      <c r="H339" s="24" t="n">
        <f aca="false">IF(Clean!H339="",1,0)</f>
        <v>0</v>
      </c>
      <c r="I339" s="24" t="n">
        <f aca="false">IF(Clean!I339="",1,0)</f>
        <v>0</v>
      </c>
      <c r="J339" s="24" t="n">
        <f aca="false">IF(Clean!J339="",1,0)</f>
        <v>0</v>
      </c>
      <c r="K339" s="24" t="n">
        <f aca="false">IF(Clean!K339="",1,0)</f>
        <v>0</v>
      </c>
      <c r="L339" s="24" t="n">
        <f aca="false">IF(Clean!L339="",1,0)</f>
        <v>0</v>
      </c>
      <c r="M339" s="24" t="n">
        <f aca="false">IF(Clean!M339="",1,0)</f>
        <v>0</v>
      </c>
      <c r="N339" s="24" t="n">
        <f aca="false">IF(Clean!N339="",1,0)</f>
        <v>1</v>
      </c>
      <c r="O339" s="24" t="n">
        <f aca="false">IF(Clean!O339="",1,0)</f>
        <v>0</v>
      </c>
      <c r="P339" s="24" t="n">
        <f aca="false">IF(Clean!P339="",1,0)</f>
        <v>0</v>
      </c>
      <c r="Q339" s="24" t="n">
        <f aca="false">IF(Clean!Q339="",1,0)</f>
        <v>0</v>
      </c>
      <c r="R339" s="24" t="n">
        <f aca="false">IF(Clean!R339="",1,0)</f>
        <v>0</v>
      </c>
      <c r="S339" s="24" t="n">
        <f aca="false">IF(Clean!S339="",1,0)</f>
        <v>0</v>
      </c>
      <c r="T339" s="24" t="n">
        <f aca="false">IF(Clean!T339="",1,0)</f>
        <v>0</v>
      </c>
      <c r="U339" s="24" t="n">
        <f aca="false">IF(Clean!U339="",1,0)</f>
        <v>0</v>
      </c>
      <c r="V339" s="24" t="n">
        <f aca="false">IF(Clean!V339="",1,0)</f>
        <v>0</v>
      </c>
      <c r="W339" s="25" t="n">
        <f aca="false">SUM(B339:V339)</f>
        <v>1</v>
      </c>
      <c r="X339" s="2" t="str">
        <f aca="false">IF(W339=0,"Complete","Incomplete")</f>
        <v>Incomplete</v>
      </c>
      <c r="Y339" s="26" t="n">
        <f aca="false">W339/21</f>
        <v>0.0476190476190476</v>
      </c>
      <c r="Z339" s="2" t="str">
        <f aca="false">IF(W339=21,"Ghost record",IF(W339&gt;=11,"Mostly empty",IF(W339=0,"Complete","Partial")))</f>
        <v>Partial</v>
      </c>
    </row>
    <row r="340" customFormat="false" ht="15" hidden="false" customHeight="false" outlineLevel="0" collapsed="false">
      <c r="A340" s="2" t="str">
        <f aca="false">Clean!A340</f>
        <v>CL00339</v>
      </c>
      <c r="B340" s="24" t="n">
        <f aca="false">IF(Clean!B340="",1,0)</f>
        <v>0</v>
      </c>
      <c r="C340" s="24" t="n">
        <f aca="false">IF(Clean!C340="",1,0)</f>
        <v>0</v>
      </c>
      <c r="D340" s="24" t="n">
        <f aca="false">IF(Clean!D340="",1,0)</f>
        <v>1</v>
      </c>
      <c r="E340" s="24" t="n">
        <f aca="false">IF(Clean!E340="",1,0)</f>
        <v>0</v>
      </c>
      <c r="F340" s="24" t="n">
        <f aca="false">IF(Clean!F340="",1,0)</f>
        <v>0</v>
      </c>
      <c r="G340" s="24" t="n">
        <f aca="false">IF(Clean!G340="",1,0)</f>
        <v>0</v>
      </c>
      <c r="H340" s="24" t="n">
        <f aca="false">IF(Clean!H340="",1,0)</f>
        <v>0</v>
      </c>
      <c r="I340" s="24" t="n">
        <f aca="false">IF(Clean!I340="",1,0)</f>
        <v>0</v>
      </c>
      <c r="J340" s="24" t="n">
        <f aca="false">IF(Clean!J340="",1,0)</f>
        <v>0</v>
      </c>
      <c r="K340" s="24" t="n">
        <f aca="false">IF(Clean!K340="",1,0)</f>
        <v>0</v>
      </c>
      <c r="L340" s="24" t="n">
        <f aca="false">IF(Clean!L340="",1,0)</f>
        <v>0</v>
      </c>
      <c r="M340" s="24" t="n">
        <f aca="false">IF(Clean!M340="",1,0)</f>
        <v>0</v>
      </c>
      <c r="N340" s="24" t="n">
        <f aca="false">IF(Clean!N340="",1,0)</f>
        <v>0</v>
      </c>
      <c r="O340" s="24" t="n">
        <f aca="false">IF(Clean!O340="",1,0)</f>
        <v>0</v>
      </c>
      <c r="P340" s="24" t="n">
        <f aca="false">IF(Clean!P340="",1,0)</f>
        <v>0</v>
      </c>
      <c r="Q340" s="24" t="n">
        <f aca="false">IF(Clean!Q340="",1,0)</f>
        <v>0</v>
      </c>
      <c r="R340" s="24" t="n">
        <f aca="false">IF(Clean!R340="",1,0)</f>
        <v>0</v>
      </c>
      <c r="S340" s="24" t="n">
        <f aca="false">IF(Clean!S340="",1,0)</f>
        <v>0</v>
      </c>
      <c r="T340" s="24" t="n">
        <f aca="false">IF(Clean!T340="",1,0)</f>
        <v>0</v>
      </c>
      <c r="U340" s="24" t="n">
        <f aca="false">IF(Clean!U340="",1,0)</f>
        <v>0</v>
      </c>
      <c r="V340" s="24" t="n">
        <f aca="false">IF(Clean!V340="",1,0)</f>
        <v>1</v>
      </c>
      <c r="W340" s="25" t="n">
        <f aca="false">SUM(B340:V340)</f>
        <v>2</v>
      </c>
      <c r="X340" s="2" t="str">
        <f aca="false">IF(W340=0,"Complete","Incomplete")</f>
        <v>Incomplete</v>
      </c>
      <c r="Y340" s="26" t="n">
        <f aca="false">W340/21</f>
        <v>0.0952380952380952</v>
      </c>
      <c r="Z340" s="2" t="str">
        <f aca="false">IF(W340=21,"Ghost record",IF(W340&gt;=11,"Mostly empty",IF(W340=0,"Complete","Partial")))</f>
        <v>Partial</v>
      </c>
    </row>
    <row r="341" customFormat="false" ht="15" hidden="false" customHeight="false" outlineLevel="0" collapsed="false">
      <c r="A341" s="2" t="str">
        <f aca="false">Clean!A341</f>
        <v>CL00340</v>
      </c>
      <c r="B341" s="24" t="n">
        <f aca="false">IF(Clean!B341="",1,0)</f>
        <v>0</v>
      </c>
      <c r="C341" s="24" t="n">
        <f aca="false">IF(Clean!C341="",1,0)</f>
        <v>1</v>
      </c>
      <c r="D341" s="24" t="n">
        <f aca="false">IF(Clean!D341="",1,0)</f>
        <v>0</v>
      </c>
      <c r="E341" s="24" t="n">
        <f aca="false">IF(Clean!E341="",1,0)</f>
        <v>0</v>
      </c>
      <c r="F341" s="24" t="n">
        <f aca="false">IF(Clean!F341="",1,0)</f>
        <v>0</v>
      </c>
      <c r="G341" s="24" t="n">
        <f aca="false">IF(Clean!G341="",1,0)</f>
        <v>0</v>
      </c>
      <c r="H341" s="24" t="n">
        <f aca="false">IF(Clean!H341="",1,0)</f>
        <v>0</v>
      </c>
      <c r="I341" s="24" t="n">
        <f aca="false">IF(Clean!I341="",1,0)</f>
        <v>0</v>
      </c>
      <c r="J341" s="24" t="n">
        <f aca="false">IF(Clean!J341="",1,0)</f>
        <v>0</v>
      </c>
      <c r="K341" s="24" t="n">
        <f aca="false">IF(Clean!K341="",1,0)</f>
        <v>0</v>
      </c>
      <c r="L341" s="24" t="n">
        <f aca="false">IF(Clean!L341="",1,0)</f>
        <v>0</v>
      </c>
      <c r="M341" s="24" t="n">
        <f aca="false">IF(Clean!M341="",1,0)</f>
        <v>0</v>
      </c>
      <c r="N341" s="24" t="n">
        <f aca="false">IF(Clean!N341="",1,0)</f>
        <v>0</v>
      </c>
      <c r="O341" s="24" t="n">
        <f aca="false">IF(Clean!O341="",1,0)</f>
        <v>0</v>
      </c>
      <c r="P341" s="24" t="n">
        <f aca="false">IF(Clean!P341="",1,0)</f>
        <v>0</v>
      </c>
      <c r="Q341" s="24" t="n">
        <f aca="false">IF(Clean!Q341="",1,0)</f>
        <v>0</v>
      </c>
      <c r="R341" s="24" t="n">
        <f aca="false">IF(Clean!R341="",1,0)</f>
        <v>0</v>
      </c>
      <c r="S341" s="24" t="n">
        <f aca="false">IF(Clean!S341="",1,0)</f>
        <v>1</v>
      </c>
      <c r="T341" s="24" t="n">
        <f aca="false">IF(Clean!T341="",1,0)</f>
        <v>1</v>
      </c>
      <c r="U341" s="24" t="n">
        <f aca="false">IF(Clean!U341="",1,0)</f>
        <v>0</v>
      </c>
      <c r="V341" s="24" t="n">
        <f aca="false">IF(Clean!V341="",1,0)</f>
        <v>0</v>
      </c>
      <c r="W341" s="25" t="n">
        <f aca="false">SUM(B341:V341)</f>
        <v>3</v>
      </c>
      <c r="X341" s="2" t="str">
        <f aca="false">IF(W341=0,"Complete","Incomplete")</f>
        <v>Incomplete</v>
      </c>
      <c r="Y341" s="26" t="n">
        <f aca="false">W341/21</f>
        <v>0.142857142857143</v>
      </c>
      <c r="Z341" s="2" t="str">
        <f aca="false">IF(W341=21,"Ghost record",IF(W341&gt;=11,"Mostly empty",IF(W341=0,"Complete","Partial")))</f>
        <v>Partial</v>
      </c>
    </row>
    <row r="342" customFormat="false" ht="15" hidden="false" customHeight="false" outlineLevel="0" collapsed="false">
      <c r="A342" s="2" t="str">
        <f aca="false">Clean!A342</f>
        <v>CL00341</v>
      </c>
      <c r="B342" s="24" t="n">
        <f aca="false">IF(Clean!B342="",1,0)</f>
        <v>0</v>
      </c>
      <c r="C342" s="24" t="n">
        <f aca="false">IF(Clean!C342="",1,0)</f>
        <v>0</v>
      </c>
      <c r="D342" s="24" t="n">
        <f aca="false">IF(Clean!D342="",1,0)</f>
        <v>0</v>
      </c>
      <c r="E342" s="24" t="n">
        <f aca="false">IF(Clean!E342="",1,0)</f>
        <v>0</v>
      </c>
      <c r="F342" s="24" t="n">
        <f aca="false">IF(Clean!F342="",1,0)</f>
        <v>0</v>
      </c>
      <c r="G342" s="24" t="n">
        <f aca="false">IF(Clean!G342="",1,0)</f>
        <v>0</v>
      </c>
      <c r="H342" s="24" t="n">
        <f aca="false">IF(Clean!H342="",1,0)</f>
        <v>0</v>
      </c>
      <c r="I342" s="24" t="n">
        <f aca="false">IF(Clean!I342="",1,0)</f>
        <v>0</v>
      </c>
      <c r="J342" s="24" t="n">
        <f aca="false">IF(Clean!J342="",1,0)</f>
        <v>0</v>
      </c>
      <c r="K342" s="24" t="n">
        <f aca="false">IF(Clean!K342="",1,0)</f>
        <v>0</v>
      </c>
      <c r="L342" s="24" t="n">
        <f aca="false">IF(Clean!L342="",1,0)</f>
        <v>0</v>
      </c>
      <c r="M342" s="24" t="n">
        <f aca="false">IF(Clean!M342="",1,0)</f>
        <v>0</v>
      </c>
      <c r="N342" s="24" t="n">
        <f aca="false">IF(Clean!N342="",1,0)</f>
        <v>0</v>
      </c>
      <c r="O342" s="24" t="n">
        <f aca="false">IF(Clean!O342="",1,0)</f>
        <v>0</v>
      </c>
      <c r="P342" s="24" t="n">
        <f aca="false">IF(Clean!P342="",1,0)</f>
        <v>0</v>
      </c>
      <c r="Q342" s="24" t="n">
        <f aca="false">IF(Clean!Q342="",1,0)</f>
        <v>0</v>
      </c>
      <c r="R342" s="24" t="n">
        <f aca="false">IF(Clean!R342="",1,0)</f>
        <v>1</v>
      </c>
      <c r="S342" s="24" t="n">
        <f aca="false">IF(Clean!S342="",1,0)</f>
        <v>0</v>
      </c>
      <c r="T342" s="24" t="n">
        <f aca="false">IF(Clean!T342="",1,0)</f>
        <v>0</v>
      </c>
      <c r="U342" s="24" t="n">
        <f aca="false">IF(Clean!U342="",1,0)</f>
        <v>0</v>
      </c>
      <c r="V342" s="24" t="n">
        <f aca="false">IF(Clean!V342="",1,0)</f>
        <v>0</v>
      </c>
      <c r="W342" s="25" t="n">
        <f aca="false">SUM(B342:V342)</f>
        <v>1</v>
      </c>
      <c r="X342" s="2" t="str">
        <f aca="false">IF(W342=0,"Complete","Incomplete")</f>
        <v>Incomplete</v>
      </c>
      <c r="Y342" s="26" t="n">
        <f aca="false">W342/21</f>
        <v>0.0476190476190476</v>
      </c>
      <c r="Z342" s="2" t="str">
        <f aca="false">IF(W342=21,"Ghost record",IF(W342&gt;=11,"Mostly empty",IF(W342=0,"Complete","Partial")))</f>
        <v>Partial</v>
      </c>
    </row>
    <row r="343" customFormat="false" ht="15" hidden="false" customHeight="false" outlineLevel="0" collapsed="false">
      <c r="A343" s="2" t="str">
        <f aca="false">Clean!A343</f>
        <v>CL00342</v>
      </c>
      <c r="B343" s="24" t="n">
        <f aca="false">IF(Clean!B343="",1,0)</f>
        <v>0</v>
      </c>
      <c r="C343" s="24" t="n">
        <f aca="false">IF(Clean!C343="",1,0)</f>
        <v>0</v>
      </c>
      <c r="D343" s="24" t="n">
        <f aca="false">IF(Clean!D343="",1,0)</f>
        <v>0</v>
      </c>
      <c r="E343" s="24" t="n">
        <f aca="false">IF(Clean!E343="",1,0)</f>
        <v>0</v>
      </c>
      <c r="F343" s="24" t="n">
        <f aca="false">IF(Clean!F343="",1,0)</f>
        <v>0</v>
      </c>
      <c r="G343" s="24" t="n">
        <f aca="false">IF(Clean!G343="",1,0)</f>
        <v>0</v>
      </c>
      <c r="H343" s="24" t="n">
        <f aca="false">IF(Clean!H343="",1,0)</f>
        <v>0</v>
      </c>
      <c r="I343" s="24" t="n">
        <f aca="false">IF(Clean!I343="",1,0)</f>
        <v>0</v>
      </c>
      <c r="J343" s="24" t="n">
        <f aca="false">IF(Clean!J343="",1,0)</f>
        <v>0</v>
      </c>
      <c r="K343" s="24" t="n">
        <f aca="false">IF(Clean!K343="",1,0)</f>
        <v>0</v>
      </c>
      <c r="L343" s="24" t="n">
        <f aca="false">IF(Clean!L343="",1,0)</f>
        <v>0</v>
      </c>
      <c r="M343" s="24" t="n">
        <f aca="false">IF(Clean!M343="",1,0)</f>
        <v>0</v>
      </c>
      <c r="N343" s="24" t="n">
        <f aca="false">IF(Clean!N343="",1,0)</f>
        <v>0</v>
      </c>
      <c r="O343" s="24" t="n">
        <f aca="false">IF(Clean!O343="",1,0)</f>
        <v>0</v>
      </c>
      <c r="P343" s="24" t="n">
        <f aca="false">IF(Clean!P343="",1,0)</f>
        <v>0</v>
      </c>
      <c r="Q343" s="24" t="n">
        <f aca="false">IF(Clean!Q343="",1,0)</f>
        <v>0</v>
      </c>
      <c r="R343" s="24" t="n">
        <f aca="false">IF(Clean!R343="",1,0)</f>
        <v>0</v>
      </c>
      <c r="S343" s="24" t="n">
        <f aca="false">IF(Clean!S343="",1,0)</f>
        <v>0</v>
      </c>
      <c r="T343" s="24" t="n">
        <f aca="false">IF(Clean!T343="",1,0)</f>
        <v>0</v>
      </c>
      <c r="U343" s="24" t="n">
        <f aca="false">IF(Clean!U343="",1,0)</f>
        <v>0</v>
      </c>
      <c r="V343" s="24" t="n">
        <f aca="false">IF(Clean!V343="",1,0)</f>
        <v>1</v>
      </c>
      <c r="W343" s="25" t="n">
        <f aca="false">SUM(B343:V343)</f>
        <v>1</v>
      </c>
      <c r="X343" s="2" t="str">
        <f aca="false">IF(W343=0,"Complete","Incomplete")</f>
        <v>Incomplete</v>
      </c>
      <c r="Y343" s="26" t="n">
        <f aca="false">W343/21</f>
        <v>0.0476190476190476</v>
      </c>
      <c r="Z343" s="2" t="str">
        <f aca="false">IF(W343=21,"Ghost record",IF(W343&gt;=11,"Mostly empty",IF(W343=0,"Complete","Partial")))</f>
        <v>Partial</v>
      </c>
    </row>
    <row r="344" customFormat="false" ht="15" hidden="false" customHeight="false" outlineLevel="0" collapsed="false">
      <c r="A344" s="2" t="str">
        <f aca="false">Clean!A344</f>
        <v>CL00343</v>
      </c>
      <c r="B344" s="24" t="n">
        <f aca="false">IF(Clean!B344="",1,0)</f>
        <v>0</v>
      </c>
      <c r="C344" s="24" t="n">
        <f aca="false">IF(Clean!C344="",1,0)</f>
        <v>0</v>
      </c>
      <c r="D344" s="24" t="n">
        <f aca="false">IF(Clean!D344="",1,0)</f>
        <v>0</v>
      </c>
      <c r="E344" s="24" t="n">
        <f aca="false">IF(Clean!E344="",1,0)</f>
        <v>0</v>
      </c>
      <c r="F344" s="24" t="n">
        <f aca="false">IF(Clean!F344="",1,0)</f>
        <v>0</v>
      </c>
      <c r="G344" s="24" t="n">
        <f aca="false">IF(Clean!G344="",1,0)</f>
        <v>0</v>
      </c>
      <c r="H344" s="24" t="n">
        <f aca="false">IF(Clean!H344="",1,0)</f>
        <v>0</v>
      </c>
      <c r="I344" s="24" t="n">
        <f aca="false">IF(Clean!I344="",1,0)</f>
        <v>0</v>
      </c>
      <c r="J344" s="24" t="n">
        <f aca="false">IF(Clean!J344="",1,0)</f>
        <v>0</v>
      </c>
      <c r="K344" s="24" t="n">
        <f aca="false">IF(Clean!K344="",1,0)</f>
        <v>0</v>
      </c>
      <c r="L344" s="24" t="n">
        <f aca="false">IF(Clean!L344="",1,0)</f>
        <v>0</v>
      </c>
      <c r="M344" s="24" t="n">
        <f aca="false">IF(Clean!M344="",1,0)</f>
        <v>0</v>
      </c>
      <c r="N344" s="24" t="n">
        <f aca="false">IF(Clean!N344="",1,0)</f>
        <v>0</v>
      </c>
      <c r="O344" s="24" t="n">
        <f aca="false">IF(Clean!O344="",1,0)</f>
        <v>0</v>
      </c>
      <c r="P344" s="24" t="n">
        <f aca="false">IF(Clean!P344="",1,0)</f>
        <v>0</v>
      </c>
      <c r="Q344" s="24" t="n">
        <f aca="false">IF(Clean!Q344="",1,0)</f>
        <v>0</v>
      </c>
      <c r="R344" s="24" t="n">
        <f aca="false">IF(Clean!R344="",1,0)</f>
        <v>0</v>
      </c>
      <c r="S344" s="24" t="n">
        <f aca="false">IF(Clean!S344="",1,0)</f>
        <v>1</v>
      </c>
      <c r="T344" s="24" t="n">
        <f aca="false">IF(Clean!T344="",1,0)</f>
        <v>1</v>
      </c>
      <c r="U344" s="24" t="n">
        <f aca="false">IF(Clean!U344="",1,0)</f>
        <v>0</v>
      </c>
      <c r="V344" s="24" t="n">
        <f aca="false">IF(Clean!V344="",1,0)</f>
        <v>0</v>
      </c>
      <c r="W344" s="25" t="n">
        <f aca="false">SUM(B344:V344)</f>
        <v>2</v>
      </c>
      <c r="X344" s="2" t="str">
        <f aca="false">IF(W344=0,"Complete","Incomplete")</f>
        <v>Incomplete</v>
      </c>
      <c r="Y344" s="26" t="n">
        <f aca="false">W344/21</f>
        <v>0.0952380952380952</v>
      </c>
      <c r="Z344" s="2" t="str">
        <f aca="false">IF(W344=21,"Ghost record",IF(W344&gt;=11,"Mostly empty",IF(W344=0,"Complete","Partial")))</f>
        <v>Partial</v>
      </c>
    </row>
    <row r="345" customFormat="false" ht="15" hidden="false" customHeight="false" outlineLevel="0" collapsed="false">
      <c r="A345" s="2" t="str">
        <f aca="false">Clean!A345</f>
        <v>CL00344</v>
      </c>
      <c r="B345" s="24" t="n">
        <f aca="false">IF(Clean!B345="",1,0)</f>
        <v>0</v>
      </c>
      <c r="C345" s="24" t="n">
        <f aca="false">IF(Clean!C345="",1,0)</f>
        <v>0</v>
      </c>
      <c r="D345" s="24" t="n">
        <f aca="false">IF(Clean!D345="",1,0)</f>
        <v>0</v>
      </c>
      <c r="E345" s="24" t="n">
        <f aca="false">IF(Clean!E345="",1,0)</f>
        <v>0</v>
      </c>
      <c r="F345" s="24" t="n">
        <f aca="false">IF(Clean!F345="",1,0)</f>
        <v>0</v>
      </c>
      <c r="G345" s="24" t="n">
        <f aca="false">IF(Clean!G345="",1,0)</f>
        <v>0</v>
      </c>
      <c r="H345" s="24" t="n">
        <f aca="false">IF(Clean!H345="",1,0)</f>
        <v>0</v>
      </c>
      <c r="I345" s="24" t="n">
        <f aca="false">IF(Clean!I345="",1,0)</f>
        <v>0</v>
      </c>
      <c r="J345" s="24" t="n">
        <f aca="false">IF(Clean!J345="",1,0)</f>
        <v>0</v>
      </c>
      <c r="K345" s="24" t="n">
        <f aca="false">IF(Clean!K345="",1,0)</f>
        <v>0</v>
      </c>
      <c r="L345" s="24" t="n">
        <f aca="false">IF(Clean!L345="",1,0)</f>
        <v>0</v>
      </c>
      <c r="M345" s="24" t="n">
        <f aca="false">IF(Clean!M345="",1,0)</f>
        <v>1</v>
      </c>
      <c r="N345" s="24" t="n">
        <f aca="false">IF(Clean!N345="",1,0)</f>
        <v>0</v>
      </c>
      <c r="O345" s="24" t="n">
        <f aca="false">IF(Clean!O345="",1,0)</f>
        <v>0</v>
      </c>
      <c r="P345" s="24" t="n">
        <f aca="false">IF(Clean!P345="",1,0)</f>
        <v>0</v>
      </c>
      <c r="Q345" s="24" t="n">
        <f aca="false">IF(Clean!Q345="",1,0)</f>
        <v>0</v>
      </c>
      <c r="R345" s="24" t="n">
        <f aca="false">IF(Clean!R345="",1,0)</f>
        <v>0</v>
      </c>
      <c r="S345" s="24" t="n">
        <f aca="false">IF(Clean!S345="",1,0)</f>
        <v>0</v>
      </c>
      <c r="T345" s="24" t="n">
        <f aca="false">IF(Clean!T345="",1,0)</f>
        <v>0</v>
      </c>
      <c r="U345" s="24" t="n">
        <f aca="false">IF(Clean!U345="",1,0)</f>
        <v>0</v>
      </c>
      <c r="V345" s="24" t="n">
        <f aca="false">IF(Clean!V345="",1,0)</f>
        <v>0</v>
      </c>
      <c r="W345" s="25" t="n">
        <f aca="false">SUM(B345:V345)</f>
        <v>1</v>
      </c>
      <c r="X345" s="2" t="str">
        <f aca="false">IF(W345=0,"Complete","Incomplete")</f>
        <v>Incomplete</v>
      </c>
      <c r="Y345" s="26" t="n">
        <f aca="false">W345/21</f>
        <v>0.0476190476190476</v>
      </c>
      <c r="Z345" s="2" t="str">
        <f aca="false">IF(W345=21,"Ghost record",IF(W345&gt;=11,"Mostly empty",IF(W345=0,"Complete","Partial")))</f>
        <v>Partial</v>
      </c>
    </row>
    <row r="346" customFormat="false" ht="15" hidden="false" customHeight="false" outlineLevel="0" collapsed="false">
      <c r="A346" s="2" t="str">
        <f aca="false">Clean!A346</f>
        <v>CL00345</v>
      </c>
      <c r="B346" s="24" t="n">
        <f aca="false">IF(Clean!B346="",1,0)</f>
        <v>1</v>
      </c>
      <c r="C346" s="24" t="n">
        <f aca="false">IF(Clean!C346="",1,0)</f>
        <v>0</v>
      </c>
      <c r="D346" s="24" t="n">
        <f aca="false">IF(Clean!D346="",1,0)</f>
        <v>0</v>
      </c>
      <c r="E346" s="24" t="n">
        <f aca="false">IF(Clean!E346="",1,0)</f>
        <v>0</v>
      </c>
      <c r="F346" s="24" t="n">
        <f aca="false">IF(Clean!F346="",1,0)</f>
        <v>0</v>
      </c>
      <c r="G346" s="24" t="n">
        <f aca="false">IF(Clean!G346="",1,0)</f>
        <v>1</v>
      </c>
      <c r="H346" s="24" t="n">
        <f aca="false">IF(Clean!H346="",1,0)</f>
        <v>1</v>
      </c>
      <c r="I346" s="24" t="n">
        <f aca="false">IF(Clean!I346="",1,0)</f>
        <v>0</v>
      </c>
      <c r="J346" s="24" t="n">
        <f aca="false">IF(Clean!J346="",1,0)</f>
        <v>0</v>
      </c>
      <c r="K346" s="24" t="n">
        <f aca="false">IF(Clean!K346="",1,0)</f>
        <v>0</v>
      </c>
      <c r="L346" s="24" t="n">
        <f aca="false">IF(Clean!L346="",1,0)</f>
        <v>0</v>
      </c>
      <c r="M346" s="24" t="n">
        <f aca="false">IF(Clean!M346="",1,0)</f>
        <v>0</v>
      </c>
      <c r="N346" s="24" t="n">
        <f aca="false">IF(Clean!N346="",1,0)</f>
        <v>0</v>
      </c>
      <c r="O346" s="24" t="n">
        <f aca="false">IF(Clean!O346="",1,0)</f>
        <v>0</v>
      </c>
      <c r="P346" s="24" t="n">
        <f aca="false">IF(Clean!P346="",1,0)</f>
        <v>0</v>
      </c>
      <c r="Q346" s="24" t="n">
        <f aca="false">IF(Clean!Q346="",1,0)</f>
        <v>0</v>
      </c>
      <c r="R346" s="24" t="n">
        <f aca="false">IF(Clean!R346="",1,0)</f>
        <v>0</v>
      </c>
      <c r="S346" s="24" t="n">
        <f aca="false">IF(Clean!S346="",1,0)</f>
        <v>0</v>
      </c>
      <c r="T346" s="24" t="n">
        <f aca="false">IF(Clean!T346="",1,0)</f>
        <v>0</v>
      </c>
      <c r="U346" s="24" t="n">
        <f aca="false">IF(Clean!U346="",1,0)</f>
        <v>0</v>
      </c>
      <c r="V346" s="24" t="n">
        <f aca="false">IF(Clean!V346="",1,0)</f>
        <v>1</v>
      </c>
      <c r="W346" s="25" t="n">
        <f aca="false">SUM(B346:V346)</f>
        <v>4</v>
      </c>
      <c r="X346" s="2" t="str">
        <f aca="false">IF(W346=0,"Complete","Incomplete")</f>
        <v>Incomplete</v>
      </c>
      <c r="Y346" s="26" t="n">
        <f aca="false">W346/21</f>
        <v>0.19047619047619</v>
      </c>
      <c r="Z346" s="2" t="str">
        <f aca="false">IF(W346=21,"Ghost record",IF(W346&gt;=11,"Mostly empty",IF(W346=0,"Complete","Partial")))</f>
        <v>Partial</v>
      </c>
    </row>
    <row r="347" customFormat="false" ht="15" hidden="false" customHeight="false" outlineLevel="0" collapsed="false">
      <c r="A347" s="2" t="str">
        <f aca="false">Clean!A347</f>
        <v>CL00346</v>
      </c>
      <c r="B347" s="24" t="n">
        <f aca="false">IF(Clean!B347="",1,0)</f>
        <v>0</v>
      </c>
      <c r="C347" s="24" t="n">
        <f aca="false">IF(Clean!C347="",1,0)</f>
        <v>0</v>
      </c>
      <c r="D347" s="24" t="n">
        <f aca="false">IF(Clean!D347="",1,0)</f>
        <v>0</v>
      </c>
      <c r="E347" s="24" t="n">
        <f aca="false">IF(Clean!E347="",1,0)</f>
        <v>0</v>
      </c>
      <c r="F347" s="24" t="n">
        <f aca="false">IF(Clean!F347="",1,0)</f>
        <v>0</v>
      </c>
      <c r="G347" s="24" t="n">
        <f aca="false">IF(Clean!G347="",1,0)</f>
        <v>0</v>
      </c>
      <c r="H347" s="24" t="n">
        <f aca="false">IF(Clean!H347="",1,0)</f>
        <v>0</v>
      </c>
      <c r="I347" s="24" t="n">
        <f aca="false">IF(Clean!I347="",1,0)</f>
        <v>0</v>
      </c>
      <c r="J347" s="24" t="n">
        <f aca="false">IF(Clean!J347="",1,0)</f>
        <v>0</v>
      </c>
      <c r="K347" s="24" t="n">
        <f aca="false">IF(Clean!K347="",1,0)</f>
        <v>0</v>
      </c>
      <c r="L347" s="24" t="n">
        <f aca="false">IF(Clean!L347="",1,0)</f>
        <v>0</v>
      </c>
      <c r="M347" s="24" t="n">
        <f aca="false">IF(Clean!M347="",1,0)</f>
        <v>0</v>
      </c>
      <c r="N347" s="24" t="n">
        <f aca="false">IF(Clean!N347="",1,0)</f>
        <v>0</v>
      </c>
      <c r="O347" s="24" t="n">
        <f aca="false">IF(Clean!O347="",1,0)</f>
        <v>1</v>
      </c>
      <c r="P347" s="24" t="n">
        <f aca="false">IF(Clean!P347="",1,0)</f>
        <v>0</v>
      </c>
      <c r="Q347" s="24" t="n">
        <f aca="false">IF(Clean!Q347="",1,0)</f>
        <v>1</v>
      </c>
      <c r="R347" s="24" t="n">
        <f aca="false">IF(Clean!R347="",1,0)</f>
        <v>1</v>
      </c>
      <c r="S347" s="24" t="n">
        <f aca="false">IF(Clean!S347="",1,0)</f>
        <v>1</v>
      </c>
      <c r="T347" s="24" t="n">
        <f aca="false">IF(Clean!T347="",1,0)</f>
        <v>1</v>
      </c>
      <c r="U347" s="24" t="n">
        <f aca="false">IF(Clean!U347="",1,0)</f>
        <v>0</v>
      </c>
      <c r="V347" s="24" t="n">
        <f aca="false">IF(Clean!V347="",1,0)</f>
        <v>0</v>
      </c>
      <c r="W347" s="25" t="n">
        <f aca="false">SUM(B347:V347)</f>
        <v>5</v>
      </c>
      <c r="X347" s="2" t="str">
        <f aca="false">IF(W347=0,"Complete","Incomplete")</f>
        <v>Incomplete</v>
      </c>
      <c r="Y347" s="26" t="n">
        <f aca="false">W347/21</f>
        <v>0.238095238095238</v>
      </c>
      <c r="Z347" s="2" t="str">
        <f aca="false">IF(W347=21,"Ghost record",IF(W347&gt;=11,"Mostly empty",IF(W347=0,"Complete","Partial")))</f>
        <v>Partial</v>
      </c>
    </row>
    <row r="348" customFormat="false" ht="15" hidden="false" customHeight="false" outlineLevel="0" collapsed="false">
      <c r="A348" s="2" t="str">
        <f aca="false">Clean!A348</f>
        <v>CL00347</v>
      </c>
      <c r="B348" s="24" t="n">
        <f aca="false">IF(Clean!B348="",1,0)</f>
        <v>0</v>
      </c>
      <c r="C348" s="24" t="n">
        <f aca="false">IF(Clean!C348="",1,0)</f>
        <v>0</v>
      </c>
      <c r="D348" s="24" t="n">
        <f aca="false">IF(Clean!D348="",1,0)</f>
        <v>0</v>
      </c>
      <c r="E348" s="24" t="n">
        <f aca="false">IF(Clean!E348="",1,0)</f>
        <v>0</v>
      </c>
      <c r="F348" s="24" t="n">
        <f aca="false">IF(Clean!F348="",1,0)</f>
        <v>0</v>
      </c>
      <c r="G348" s="24" t="n">
        <f aca="false">IF(Clean!G348="",1,0)</f>
        <v>1</v>
      </c>
      <c r="H348" s="24" t="n">
        <f aca="false">IF(Clean!H348="",1,0)</f>
        <v>0</v>
      </c>
      <c r="I348" s="24" t="n">
        <f aca="false">IF(Clean!I348="",1,0)</f>
        <v>0</v>
      </c>
      <c r="J348" s="24" t="n">
        <f aca="false">IF(Clean!J348="",1,0)</f>
        <v>0</v>
      </c>
      <c r="K348" s="24" t="n">
        <f aca="false">IF(Clean!K348="",1,0)</f>
        <v>0</v>
      </c>
      <c r="L348" s="24" t="n">
        <f aca="false">IF(Clean!L348="",1,0)</f>
        <v>0</v>
      </c>
      <c r="M348" s="24" t="n">
        <f aca="false">IF(Clean!M348="",1,0)</f>
        <v>0</v>
      </c>
      <c r="N348" s="24" t="n">
        <f aca="false">IF(Clean!N348="",1,0)</f>
        <v>0</v>
      </c>
      <c r="O348" s="24" t="n">
        <f aca="false">IF(Clean!O348="",1,0)</f>
        <v>0</v>
      </c>
      <c r="P348" s="24" t="n">
        <f aca="false">IF(Clean!P348="",1,0)</f>
        <v>0</v>
      </c>
      <c r="Q348" s="24" t="n">
        <f aca="false">IF(Clean!Q348="",1,0)</f>
        <v>0</v>
      </c>
      <c r="R348" s="24" t="n">
        <f aca="false">IF(Clean!R348="",1,0)</f>
        <v>0</v>
      </c>
      <c r="S348" s="24" t="n">
        <f aca="false">IF(Clean!S348="",1,0)</f>
        <v>0</v>
      </c>
      <c r="T348" s="24" t="n">
        <f aca="false">IF(Clean!T348="",1,0)</f>
        <v>0</v>
      </c>
      <c r="U348" s="24" t="n">
        <f aca="false">IF(Clean!U348="",1,0)</f>
        <v>0</v>
      </c>
      <c r="V348" s="24" t="n">
        <f aca="false">IF(Clean!V348="",1,0)</f>
        <v>0</v>
      </c>
      <c r="W348" s="25" t="n">
        <f aca="false">SUM(B348:V348)</f>
        <v>1</v>
      </c>
      <c r="X348" s="2" t="str">
        <f aca="false">IF(W348=0,"Complete","Incomplete")</f>
        <v>Incomplete</v>
      </c>
      <c r="Y348" s="26" t="n">
        <f aca="false">W348/21</f>
        <v>0.0476190476190476</v>
      </c>
      <c r="Z348" s="2" t="str">
        <f aca="false">IF(W348=21,"Ghost record",IF(W348&gt;=11,"Mostly empty",IF(W348=0,"Complete","Partial")))</f>
        <v>Partial</v>
      </c>
    </row>
    <row r="349" customFormat="false" ht="15" hidden="false" customHeight="false" outlineLevel="0" collapsed="false">
      <c r="A349" s="2" t="str">
        <f aca="false">Clean!A349</f>
        <v>CL00348</v>
      </c>
      <c r="B349" s="24" t="n">
        <f aca="false">IF(Clean!B349="",1,0)</f>
        <v>0</v>
      </c>
      <c r="C349" s="24" t="n">
        <f aca="false">IF(Clean!C349="",1,0)</f>
        <v>0</v>
      </c>
      <c r="D349" s="24" t="n">
        <f aca="false">IF(Clean!D349="",1,0)</f>
        <v>0</v>
      </c>
      <c r="E349" s="24" t="n">
        <f aca="false">IF(Clean!E349="",1,0)</f>
        <v>0</v>
      </c>
      <c r="F349" s="24" t="n">
        <f aca="false">IF(Clean!F349="",1,0)</f>
        <v>0</v>
      </c>
      <c r="G349" s="24" t="n">
        <f aca="false">IF(Clean!G349="",1,0)</f>
        <v>0</v>
      </c>
      <c r="H349" s="24" t="n">
        <f aca="false">IF(Clean!H349="",1,0)</f>
        <v>0</v>
      </c>
      <c r="I349" s="24" t="n">
        <f aca="false">IF(Clean!I349="",1,0)</f>
        <v>0</v>
      </c>
      <c r="J349" s="24" t="n">
        <f aca="false">IF(Clean!J349="",1,0)</f>
        <v>0</v>
      </c>
      <c r="K349" s="24" t="n">
        <f aca="false">IF(Clean!K349="",1,0)</f>
        <v>0</v>
      </c>
      <c r="L349" s="24" t="n">
        <f aca="false">IF(Clean!L349="",1,0)</f>
        <v>0</v>
      </c>
      <c r="M349" s="24" t="n">
        <f aca="false">IF(Clean!M349="",1,0)</f>
        <v>0</v>
      </c>
      <c r="N349" s="24" t="n">
        <f aca="false">IF(Clean!N349="",1,0)</f>
        <v>0</v>
      </c>
      <c r="O349" s="24" t="n">
        <f aca="false">IF(Clean!O349="",1,0)</f>
        <v>0</v>
      </c>
      <c r="P349" s="24" t="n">
        <f aca="false">IF(Clean!P349="",1,0)</f>
        <v>0</v>
      </c>
      <c r="Q349" s="24" t="n">
        <f aca="false">IF(Clean!Q349="",1,0)</f>
        <v>0</v>
      </c>
      <c r="R349" s="24" t="n">
        <f aca="false">IF(Clean!R349="",1,0)</f>
        <v>0</v>
      </c>
      <c r="S349" s="24" t="n">
        <f aca="false">IF(Clean!S349="",1,0)</f>
        <v>0</v>
      </c>
      <c r="T349" s="24" t="n">
        <f aca="false">IF(Clean!T349="",1,0)</f>
        <v>0</v>
      </c>
      <c r="U349" s="24" t="n">
        <f aca="false">IF(Clean!U349="",1,0)</f>
        <v>0</v>
      </c>
      <c r="V349" s="24" t="n">
        <f aca="false">IF(Clean!V349="",1,0)</f>
        <v>0</v>
      </c>
      <c r="W349" s="25" t="n">
        <f aca="false">SUM(B349:V349)</f>
        <v>0</v>
      </c>
      <c r="X349" s="2" t="str">
        <f aca="false">IF(W349=0,"Complete","Incomplete")</f>
        <v>Complete</v>
      </c>
      <c r="Y349" s="26" t="n">
        <f aca="false">W349/21</f>
        <v>0</v>
      </c>
      <c r="Z349" s="2" t="str">
        <f aca="false">IF(W349=21,"Ghost record",IF(W349&gt;=11,"Mostly empty",IF(W349=0,"Complete","Partial")))</f>
        <v>Complete</v>
      </c>
    </row>
    <row r="350" customFormat="false" ht="15" hidden="false" customHeight="false" outlineLevel="0" collapsed="false">
      <c r="A350" s="2" t="str">
        <f aca="false">Clean!A350</f>
        <v>CL00349</v>
      </c>
      <c r="B350" s="24" t="n">
        <f aca="false">IF(Clean!B350="",1,0)</f>
        <v>0</v>
      </c>
      <c r="C350" s="24" t="n">
        <f aca="false">IF(Clean!C350="",1,0)</f>
        <v>0</v>
      </c>
      <c r="D350" s="24" t="n">
        <f aca="false">IF(Clean!D350="",1,0)</f>
        <v>0</v>
      </c>
      <c r="E350" s="24" t="n">
        <f aca="false">IF(Clean!E350="",1,0)</f>
        <v>0</v>
      </c>
      <c r="F350" s="24" t="n">
        <f aca="false">IF(Clean!F350="",1,0)</f>
        <v>0</v>
      </c>
      <c r="G350" s="24" t="n">
        <f aca="false">IF(Clean!G350="",1,0)</f>
        <v>1</v>
      </c>
      <c r="H350" s="24" t="n">
        <f aca="false">IF(Clean!H350="",1,0)</f>
        <v>0</v>
      </c>
      <c r="I350" s="24" t="n">
        <f aca="false">IF(Clean!I350="",1,0)</f>
        <v>0</v>
      </c>
      <c r="J350" s="24" t="n">
        <f aca="false">IF(Clean!J350="",1,0)</f>
        <v>0</v>
      </c>
      <c r="K350" s="24" t="n">
        <f aca="false">IF(Clean!K350="",1,0)</f>
        <v>0</v>
      </c>
      <c r="L350" s="24" t="n">
        <f aca="false">IF(Clean!L350="",1,0)</f>
        <v>0</v>
      </c>
      <c r="M350" s="24" t="n">
        <f aca="false">IF(Clean!M350="",1,0)</f>
        <v>0</v>
      </c>
      <c r="N350" s="24" t="n">
        <f aca="false">IF(Clean!N350="",1,0)</f>
        <v>0</v>
      </c>
      <c r="O350" s="24" t="n">
        <f aca="false">IF(Clean!O350="",1,0)</f>
        <v>0</v>
      </c>
      <c r="P350" s="24" t="n">
        <f aca="false">IF(Clean!P350="",1,0)</f>
        <v>0</v>
      </c>
      <c r="Q350" s="24" t="n">
        <f aca="false">IF(Clean!Q350="",1,0)</f>
        <v>0</v>
      </c>
      <c r="R350" s="24" t="n">
        <f aca="false">IF(Clean!R350="",1,0)</f>
        <v>0</v>
      </c>
      <c r="S350" s="24" t="n">
        <f aca="false">IF(Clean!S350="",1,0)</f>
        <v>0</v>
      </c>
      <c r="T350" s="24" t="n">
        <f aca="false">IF(Clean!T350="",1,0)</f>
        <v>0</v>
      </c>
      <c r="U350" s="24" t="n">
        <f aca="false">IF(Clean!U350="",1,0)</f>
        <v>0</v>
      </c>
      <c r="V350" s="24" t="n">
        <f aca="false">IF(Clean!V350="",1,0)</f>
        <v>1</v>
      </c>
      <c r="W350" s="25" t="n">
        <f aca="false">SUM(B350:V350)</f>
        <v>2</v>
      </c>
      <c r="X350" s="2" t="str">
        <f aca="false">IF(W350=0,"Complete","Incomplete")</f>
        <v>Incomplete</v>
      </c>
      <c r="Y350" s="26" t="n">
        <f aca="false">W350/21</f>
        <v>0.0952380952380952</v>
      </c>
      <c r="Z350" s="2" t="str">
        <f aca="false">IF(W350=21,"Ghost record",IF(W350&gt;=11,"Mostly empty",IF(W350=0,"Complete","Partial")))</f>
        <v>Partial</v>
      </c>
    </row>
    <row r="351" customFormat="false" ht="15" hidden="false" customHeight="false" outlineLevel="0" collapsed="false">
      <c r="A351" s="2" t="str">
        <f aca="false">Clean!A351</f>
        <v>CL00350</v>
      </c>
      <c r="B351" s="24" t="n">
        <f aca="false">IF(Clean!B351="",1,0)</f>
        <v>0</v>
      </c>
      <c r="C351" s="24" t="n">
        <f aca="false">IF(Clean!C351="",1,0)</f>
        <v>0</v>
      </c>
      <c r="D351" s="24" t="n">
        <f aca="false">IF(Clean!D351="",1,0)</f>
        <v>0</v>
      </c>
      <c r="E351" s="24" t="n">
        <f aca="false">IF(Clean!E351="",1,0)</f>
        <v>0</v>
      </c>
      <c r="F351" s="24" t="n">
        <f aca="false">IF(Clean!F351="",1,0)</f>
        <v>0</v>
      </c>
      <c r="G351" s="24" t="n">
        <f aca="false">IF(Clean!G351="",1,0)</f>
        <v>0</v>
      </c>
      <c r="H351" s="24" t="n">
        <f aca="false">IF(Clean!H351="",1,0)</f>
        <v>0</v>
      </c>
      <c r="I351" s="24" t="n">
        <f aca="false">IF(Clean!I351="",1,0)</f>
        <v>0</v>
      </c>
      <c r="J351" s="24" t="n">
        <f aca="false">IF(Clean!J351="",1,0)</f>
        <v>0</v>
      </c>
      <c r="K351" s="24" t="n">
        <f aca="false">IF(Clean!K351="",1,0)</f>
        <v>0</v>
      </c>
      <c r="L351" s="24" t="n">
        <f aca="false">IF(Clean!L351="",1,0)</f>
        <v>0</v>
      </c>
      <c r="M351" s="24" t="n">
        <f aca="false">IF(Clean!M351="",1,0)</f>
        <v>0</v>
      </c>
      <c r="N351" s="24" t="n">
        <f aca="false">IF(Clean!N351="",1,0)</f>
        <v>0</v>
      </c>
      <c r="O351" s="24" t="n">
        <f aca="false">IF(Clean!O351="",1,0)</f>
        <v>0</v>
      </c>
      <c r="P351" s="24" t="n">
        <f aca="false">IF(Clean!P351="",1,0)</f>
        <v>0</v>
      </c>
      <c r="Q351" s="24" t="n">
        <f aca="false">IF(Clean!Q351="",1,0)</f>
        <v>0</v>
      </c>
      <c r="R351" s="24" t="n">
        <f aca="false">IF(Clean!R351="",1,0)</f>
        <v>0</v>
      </c>
      <c r="S351" s="24" t="n">
        <f aca="false">IF(Clean!S351="",1,0)</f>
        <v>0</v>
      </c>
      <c r="T351" s="24" t="n">
        <f aca="false">IF(Clean!T351="",1,0)</f>
        <v>0</v>
      </c>
      <c r="U351" s="24" t="n">
        <f aca="false">IF(Clean!U351="",1,0)</f>
        <v>0</v>
      </c>
      <c r="V351" s="24" t="n">
        <f aca="false">IF(Clean!V351="",1,0)</f>
        <v>0</v>
      </c>
      <c r="W351" s="25" t="n">
        <f aca="false">SUM(B351:V351)</f>
        <v>0</v>
      </c>
      <c r="X351" s="2" t="str">
        <f aca="false">IF(W351=0,"Complete","Incomplete")</f>
        <v>Complete</v>
      </c>
      <c r="Y351" s="26" t="n">
        <f aca="false">W351/21</f>
        <v>0</v>
      </c>
      <c r="Z351" s="2" t="str">
        <f aca="false">IF(W351=21,"Ghost record",IF(W351&gt;=11,"Mostly empty",IF(W351=0,"Complete","Partial")))</f>
        <v>Complete</v>
      </c>
    </row>
    <row r="352" customFormat="false" ht="15" hidden="false" customHeight="false" outlineLevel="0" collapsed="false">
      <c r="A352" s="2" t="str">
        <f aca="false">Clean!A352</f>
        <v>CL00351</v>
      </c>
      <c r="B352" s="24" t="n">
        <f aca="false">IF(Clean!B352="",1,0)</f>
        <v>0</v>
      </c>
      <c r="C352" s="24" t="n">
        <f aca="false">IF(Clean!C352="",1,0)</f>
        <v>0</v>
      </c>
      <c r="D352" s="24" t="n">
        <f aca="false">IF(Clean!D352="",1,0)</f>
        <v>0</v>
      </c>
      <c r="E352" s="24" t="n">
        <f aca="false">IF(Clean!E352="",1,0)</f>
        <v>0</v>
      </c>
      <c r="F352" s="24" t="n">
        <f aca="false">IF(Clean!F352="",1,0)</f>
        <v>0</v>
      </c>
      <c r="G352" s="24" t="n">
        <f aca="false">IF(Clean!G352="",1,0)</f>
        <v>0</v>
      </c>
      <c r="H352" s="24" t="n">
        <f aca="false">IF(Clean!H352="",1,0)</f>
        <v>0</v>
      </c>
      <c r="I352" s="24" t="n">
        <f aca="false">IF(Clean!I352="",1,0)</f>
        <v>0</v>
      </c>
      <c r="J352" s="24" t="n">
        <f aca="false">IF(Clean!J352="",1,0)</f>
        <v>0</v>
      </c>
      <c r="K352" s="24" t="n">
        <f aca="false">IF(Clean!K352="",1,0)</f>
        <v>0</v>
      </c>
      <c r="L352" s="24" t="n">
        <f aca="false">IF(Clean!L352="",1,0)</f>
        <v>0</v>
      </c>
      <c r="M352" s="24" t="n">
        <f aca="false">IF(Clean!M352="",1,0)</f>
        <v>0</v>
      </c>
      <c r="N352" s="24" t="n">
        <f aca="false">IF(Clean!N352="",1,0)</f>
        <v>0</v>
      </c>
      <c r="O352" s="24" t="n">
        <f aca="false">IF(Clean!O352="",1,0)</f>
        <v>0</v>
      </c>
      <c r="P352" s="24" t="n">
        <f aca="false">IF(Clean!P352="",1,0)</f>
        <v>0</v>
      </c>
      <c r="Q352" s="24" t="n">
        <f aca="false">IF(Clean!Q352="",1,0)</f>
        <v>0</v>
      </c>
      <c r="R352" s="24" t="n">
        <f aca="false">IF(Clean!R352="",1,0)</f>
        <v>0</v>
      </c>
      <c r="S352" s="24" t="n">
        <f aca="false">IF(Clean!S352="",1,0)</f>
        <v>0</v>
      </c>
      <c r="T352" s="24" t="n">
        <f aca="false">IF(Clean!T352="",1,0)</f>
        <v>0</v>
      </c>
      <c r="U352" s="24" t="n">
        <f aca="false">IF(Clean!U352="",1,0)</f>
        <v>0</v>
      </c>
      <c r="V352" s="24" t="n">
        <f aca="false">IF(Clean!V352="",1,0)</f>
        <v>0</v>
      </c>
      <c r="W352" s="25" t="n">
        <f aca="false">SUM(B352:V352)</f>
        <v>0</v>
      </c>
      <c r="X352" s="2" t="str">
        <f aca="false">IF(W352=0,"Complete","Incomplete")</f>
        <v>Complete</v>
      </c>
      <c r="Y352" s="26" t="n">
        <f aca="false">W352/21</f>
        <v>0</v>
      </c>
      <c r="Z352" s="2" t="str">
        <f aca="false">IF(W352=21,"Ghost record",IF(W352&gt;=11,"Mostly empty",IF(W352=0,"Complete","Partial")))</f>
        <v>Complete</v>
      </c>
    </row>
    <row r="353" customFormat="false" ht="15" hidden="false" customHeight="false" outlineLevel="0" collapsed="false">
      <c r="A353" s="2" t="str">
        <f aca="false">Clean!A353</f>
        <v>CL00352</v>
      </c>
      <c r="B353" s="24" t="n">
        <f aca="false">IF(Clean!B353="",1,0)</f>
        <v>0</v>
      </c>
      <c r="C353" s="24" t="n">
        <f aca="false">IF(Clean!C353="",1,0)</f>
        <v>0</v>
      </c>
      <c r="D353" s="24" t="n">
        <f aca="false">IF(Clean!D353="",1,0)</f>
        <v>0</v>
      </c>
      <c r="E353" s="24" t="n">
        <f aca="false">IF(Clean!E353="",1,0)</f>
        <v>0</v>
      </c>
      <c r="F353" s="24" t="n">
        <f aca="false">IF(Clean!F353="",1,0)</f>
        <v>0</v>
      </c>
      <c r="G353" s="24" t="n">
        <f aca="false">IF(Clean!G353="",1,0)</f>
        <v>0</v>
      </c>
      <c r="H353" s="24" t="n">
        <f aca="false">IF(Clean!H353="",1,0)</f>
        <v>0</v>
      </c>
      <c r="I353" s="24" t="n">
        <f aca="false">IF(Clean!I353="",1,0)</f>
        <v>0</v>
      </c>
      <c r="J353" s="24" t="n">
        <f aca="false">IF(Clean!J353="",1,0)</f>
        <v>0</v>
      </c>
      <c r="K353" s="24" t="n">
        <f aca="false">IF(Clean!K353="",1,0)</f>
        <v>1</v>
      </c>
      <c r="L353" s="24" t="n">
        <f aca="false">IF(Clean!L353="",1,0)</f>
        <v>0</v>
      </c>
      <c r="M353" s="24" t="n">
        <f aca="false">IF(Clean!M353="",1,0)</f>
        <v>0</v>
      </c>
      <c r="N353" s="24" t="n">
        <f aca="false">IF(Clean!N353="",1,0)</f>
        <v>0</v>
      </c>
      <c r="O353" s="24" t="n">
        <f aca="false">IF(Clean!O353="",1,0)</f>
        <v>0</v>
      </c>
      <c r="P353" s="24" t="n">
        <f aca="false">IF(Clean!P353="",1,0)</f>
        <v>0</v>
      </c>
      <c r="Q353" s="24" t="n">
        <f aca="false">IF(Clean!Q353="",1,0)</f>
        <v>0</v>
      </c>
      <c r="R353" s="24" t="n">
        <f aca="false">IF(Clean!R353="",1,0)</f>
        <v>0</v>
      </c>
      <c r="S353" s="24" t="n">
        <f aca="false">IF(Clean!S353="",1,0)</f>
        <v>0</v>
      </c>
      <c r="T353" s="24" t="n">
        <f aca="false">IF(Clean!T353="",1,0)</f>
        <v>0</v>
      </c>
      <c r="U353" s="24" t="n">
        <f aca="false">IF(Clean!U353="",1,0)</f>
        <v>0</v>
      </c>
      <c r="V353" s="24" t="n">
        <f aca="false">IF(Clean!V353="",1,0)</f>
        <v>0</v>
      </c>
      <c r="W353" s="25" t="n">
        <f aca="false">SUM(B353:V353)</f>
        <v>1</v>
      </c>
      <c r="X353" s="2" t="str">
        <f aca="false">IF(W353=0,"Complete","Incomplete")</f>
        <v>Incomplete</v>
      </c>
      <c r="Y353" s="26" t="n">
        <f aca="false">W353/21</f>
        <v>0.0476190476190476</v>
      </c>
      <c r="Z353" s="2" t="str">
        <f aca="false">IF(W353=21,"Ghost record",IF(W353&gt;=11,"Mostly empty",IF(W353=0,"Complete","Partial")))</f>
        <v>Partial</v>
      </c>
    </row>
    <row r="354" customFormat="false" ht="15" hidden="false" customHeight="false" outlineLevel="0" collapsed="false">
      <c r="A354" s="2" t="str">
        <f aca="false">Clean!A354</f>
        <v>CL00353</v>
      </c>
      <c r="B354" s="24" t="n">
        <f aca="false">IF(Clean!B354="",1,0)</f>
        <v>0</v>
      </c>
      <c r="C354" s="24" t="n">
        <f aca="false">IF(Clean!C354="",1,0)</f>
        <v>0</v>
      </c>
      <c r="D354" s="24" t="n">
        <f aca="false">IF(Clean!D354="",1,0)</f>
        <v>0</v>
      </c>
      <c r="E354" s="24" t="n">
        <f aca="false">IF(Clean!E354="",1,0)</f>
        <v>0</v>
      </c>
      <c r="F354" s="24" t="n">
        <f aca="false">IF(Clean!F354="",1,0)</f>
        <v>0</v>
      </c>
      <c r="G354" s="24" t="n">
        <f aca="false">IF(Clean!G354="",1,0)</f>
        <v>0</v>
      </c>
      <c r="H354" s="24" t="n">
        <f aca="false">IF(Clean!H354="",1,0)</f>
        <v>0</v>
      </c>
      <c r="I354" s="24" t="n">
        <f aca="false">IF(Clean!I354="",1,0)</f>
        <v>0</v>
      </c>
      <c r="J354" s="24" t="n">
        <f aca="false">IF(Clean!J354="",1,0)</f>
        <v>0</v>
      </c>
      <c r="K354" s="24" t="n">
        <f aca="false">IF(Clean!K354="",1,0)</f>
        <v>0</v>
      </c>
      <c r="L354" s="24" t="n">
        <f aca="false">IF(Clean!L354="",1,0)</f>
        <v>0</v>
      </c>
      <c r="M354" s="24" t="n">
        <f aca="false">IF(Clean!M354="",1,0)</f>
        <v>0</v>
      </c>
      <c r="N354" s="24" t="n">
        <f aca="false">IF(Clean!N354="",1,0)</f>
        <v>0</v>
      </c>
      <c r="O354" s="24" t="n">
        <f aca="false">IF(Clean!O354="",1,0)</f>
        <v>0</v>
      </c>
      <c r="P354" s="24" t="n">
        <f aca="false">IF(Clean!P354="",1,0)</f>
        <v>0</v>
      </c>
      <c r="Q354" s="24" t="n">
        <f aca="false">IF(Clean!Q354="",1,0)</f>
        <v>0</v>
      </c>
      <c r="R354" s="24" t="n">
        <f aca="false">IF(Clean!R354="",1,0)</f>
        <v>0</v>
      </c>
      <c r="S354" s="24" t="n">
        <f aca="false">IF(Clean!S354="",1,0)</f>
        <v>0</v>
      </c>
      <c r="T354" s="24" t="n">
        <f aca="false">IF(Clean!T354="",1,0)</f>
        <v>0</v>
      </c>
      <c r="U354" s="24" t="n">
        <f aca="false">IF(Clean!U354="",1,0)</f>
        <v>0</v>
      </c>
      <c r="V354" s="24" t="n">
        <f aca="false">IF(Clean!V354="",1,0)</f>
        <v>0</v>
      </c>
      <c r="W354" s="25" t="n">
        <f aca="false">SUM(B354:V354)</f>
        <v>0</v>
      </c>
      <c r="X354" s="2" t="str">
        <f aca="false">IF(W354=0,"Complete","Incomplete")</f>
        <v>Complete</v>
      </c>
      <c r="Y354" s="26" t="n">
        <f aca="false">W354/21</f>
        <v>0</v>
      </c>
      <c r="Z354" s="2" t="str">
        <f aca="false">IF(W354=21,"Ghost record",IF(W354&gt;=11,"Mostly empty",IF(W354=0,"Complete","Partial")))</f>
        <v>Complete</v>
      </c>
    </row>
    <row r="355" customFormat="false" ht="15" hidden="false" customHeight="false" outlineLevel="0" collapsed="false">
      <c r="A355" s="2" t="str">
        <f aca="false">Clean!A355</f>
        <v>CL00354</v>
      </c>
      <c r="B355" s="24" t="n">
        <f aca="false">IF(Clean!B355="",1,0)</f>
        <v>0</v>
      </c>
      <c r="C355" s="24" t="n">
        <f aca="false">IF(Clean!C355="",1,0)</f>
        <v>0</v>
      </c>
      <c r="D355" s="24" t="n">
        <f aca="false">IF(Clean!D355="",1,0)</f>
        <v>0</v>
      </c>
      <c r="E355" s="24" t="n">
        <f aca="false">IF(Clean!E355="",1,0)</f>
        <v>0</v>
      </c>
      <c r="F355" s="24" t="n">
        <f aca="false">IF(Clean!F355="",1,0)</f>
        <v>0</v>
      </c>
      <c r="G355" s="24" t="n">
        <f aca="false">IF(Clean!G355="",1,0)</f>
        <v>0</v>
      </c>
      <c r="H355" s="24" t="n">
        <f aca="false">IF(Clean!H355="",1,0)</f>
        <v>0</v>
      </c>
      <c r="I355" s="24" t="n">
        <f aca="false">IF(Clean!I355="",1,0)</f>
        <v>0</v>
      </c>
      <c r="J355" s="24" t="n">
        <f aca="false">IF(Clean!J355="",1,0)</f>
        <v>0</v>
      </c>
      <c r="K355" s="24" t="n">
        <f aca="false">IF(Clean!K355="",1,0)</f>
        <v>0</v>
      </c>
      <c r="L355" s="24" t="n">
        <f aca="false">IF(Clean!L355="",1,0)</f>
        <v>0</v>
      </c>
      <c r="M355" s="24" t="n">
        <f aca="false">IF(Clean!M355="",1,0)</f>
        <v>0</v>
      </c>
      <c r="N355" s="24" t="n">
        <f aca="false">IF(Clean!N355="",1,0)</f>
        <v>0</v>
      </c>
      <c r="O355" s="24" t="n">
        <f aca="false">IF(Clean!O355="",1,0)</f>
        <v>0</v>
      </c>
      <c r="P355" s="24" t="n">
        <f aca="false">IF(Clean!P355="",1,0)</f>
        <v>0</v>
      </c>
      <c r="Q355" s="24" t="n">
        <f aca="false">IF(Clean!Q355="",1,0)</f>
        <v>0</v>
      </c>
      <c r="R355" s="24" t="n">
        <f aca="false">IF(Clean!R355="",1,0)</f>
        <v>0</v>
      </c>
      <c r="S355" s="24" t="n">
        <f aca="false">IF(Clean!S355="",1,0)</f>
        <v>0</v>
      </c>
      <c r="T355" s="24" t="n">
        <f aca="false">IF(Clean!T355="",1,0)</f>
        <v>0</v>
      </c>
      <c r="U355" s="24" t="n">
        <f aca="false">IF(Clean!U355="",1,0)</f>
        <v>0</v>
      </c>
      <c r="V355" s="24" t="n">
        <f aca="false">IF(Clean!V355="",1,0)</f>
        <v>0</v>
      </c>
      <c r="W355" s="25" t="n">
        <f aca="false">SUM(B355:V355)</f>
        <v>0</v>
      </c>
      <c r="X355" s="2" t="str">
        <f aca="false">IF(W355=0,"Complete","Incomplete")</f>
        <v>Complete</v>
      </c>
      <c r="Y355" s="26" t="n">
        <f aca="false">W355/21</f>
        <v>0</v>
      </c>
      <c r="Z355" s="2" t="str">
        <f aca="false">IF(W355=21,"Ghost record",IF(W355&gt;=11,"Mostly empty",IF(W355=0,"Complete","Partial")))</f>
        <v>Complete</v>
      </c>
    </row>
    <row r="356" customFormat="false" ht="15" hidden="false" customHeight="false" outlineLevel="0" collapsed="false">
      <c r="A356" s="2" t="str">
        <f aca="false">Clean!A356</f>
        <v>CL00355</v>
      </c>
      <c r="B356" s="24" t="n">
        <f aca="false">IF(Clean!B356="",1,0)</f>
        <v>0</v>
      </c>
      <c r="C356" s="24" t="n">
        <f aca="false">IF(Clean!C356="",1,0)</f>
        <v>0</v>
      </c>
      <c r="D356" s="24" t="n">
        <f aca="false">IF(Clean!D356="",1,0)</f>
        <v>0</v>
      </c>
      <c r="E356" s="24" t="n">
        <f aca="false">IF(Clean!E356="",1,0)</f>
        <v>0</v>
      </c>
      <c r="F356" s="24" t="n">
        <f aca="false">IF(Clean!F356="",1,0)</f>
        <v>0</v>
      </c>
      <c r="G356" s="24" t="n">
        <f aca="false">IF(Clean!G356="",1,0)</f>
        <v>0</v>
      </c>
      <c r="H356" s="24" t="n">
        <f aca="false">IF(Clean!H356="",1,0)</f>
        <v>0</v>
      </c>
      <c r="I356" s="24" t="n">
        <f aca="false">IF(Clean!I356="",1,0)</f>
        <v>0</v>
      </c>
      <c r="J356" s="24" t="n">
        <f aca="false">IF(Clean!J356="",1,0)</f>
        <v>0</v>
      </c>
      <c r="K356" s="24" t="n">
        <f aca="false">IF(Clean!K356="",1,0)</f>
        <v>0</v>
      </c>
      <c r="L356" s="24" t="n">
        <f aca="false">IF(Clean!L356="",1,0)</f>
        <v>0</v>
      </c>
      <c r="M356" s="24" t="n">
        <f aca="false">IF(Clean!M356="",1,0)</f>
        <v>0</v>
      </c>
      <c r="N356" s="24" t="n">
        <f aca="false">IF(Clean!N356="",1,0)</f>
        <v>0</v>
      </c>
      <c r="O356" s="24" t="n">
        <f aca="false">IF(Clean!O356="",1,0)</f>
        <v>0</v>
      </c>
      <c r="P356" s="24" t="n">
        <f aca="false">IF(Clean!P356="",1,0)</f>
        <v>0</v>
      </c>
      <c r="Q356" s="24" t="n">
        <f aca="false">IF(Clean!Q356="",1,0)</f>
        <v>0</v>
      </c>
      <c r="R356" s="24" t="n">
        <f aca="false">IF(Clean!R356="",1,0)</f>
        <v>0</v>
      </c>
      <c r="S356" s="24" t="n">
        <f aca="false">IF(Clean!S356="",1,0)</f>
        <v>1</v>
      </c>
      <c r="T356" s="24" t="n">
        <f aca="false">IF(Clean!T356="",1,0)</f>
        <v>1</v>
      </c>
      <c r="U356" s="24" t="n">
        <f aca="false">IF(Clean!U356="",1,0)</f>
        <v>0</v>
      </c>
      <c r="V356" s="24" t="n">
        <f aca="false">IF(Clean!V356="",1,0)</f>
        <v>0</v>
      </c>
      <c r="W356" s="25" t="n">
        <f aca="false">SUM(B356:V356)</f>
        <v>2</v>
      </c>
      <c r="X356" s="2" t="str">
        <f aca="false">IF(W356=0,"Complete","Incomplete")</f>
        <v>Incomplete</v>
      </c>
      <c r="Y356" s="26" t="n">
        <f aca="false">W356/21</f>
        <v>0.0952380952380952</v>
      </c>
      <c r="Z356" s="2" t="str">
        <f aca="false">IF(W356=21,"Ghost record",IF(W356&gt;=11,"Mostly empty",IF(W356=0,"Complete","Partial")))</f>
        <v>Partial</v>
      </c>
    </row>
    <row r="357" customFormat="false" ht="15" hidden="false" customHeight="false" outlineLevel="0" collapsed="false">
      <c r="A357" s="2" t="str">
        <f aca="false">Clean!A357</f>
        <v>CL00356</v>
      </c>
      <c r="B357" s="24" t="n">
        <f aca="false">IF(Clean!B357="",1,0)</f>
        <v>0</v>
      </c>
      <c r="C357" s="24" t="n">
        <f aca="false">IF(Clean!C357="",1,0)</f>
        <v>0</v>
      </c>
      <c r="D357" s="24" t="n">
        <f aca="false">IF(Clean!D357="",1,0)</f>
        <v>0</v>
      </c>
      <c r="E357" s="24" t="n">
        <f aca="false">IF(Clean!E357="",1,0)</f>
        <v>0</v>
      </c>
      <c r="F357" s="24" t="n">
        <f aca="false">IF(Clean!F357="",1,0)</f>
        <v>0</v>
      </c>
      <c r="G357" s="24" t="n">
        <f aca="false">IF(Clean!G357="",1,0)</f>
        <v>0</v>
      </c>
      <c r="H357" s="24" t="n">
        <f aca="false">IF(Clean!H357="",1,0)</f>
        <v>0</v>
      </c>
      <c r="I357" s="24" t="n">
        <f aca="false">IF(Clean!I357="",1,0)</f>
        <v>0</v>
      </c>
      <c r="J357" s="24" t="n">
        <f aca="false">IF(Clean!J357="",1,0)</f>
        <v>0</v>
      </c>
      <c r="K357" s="24" t="n">
        <f aca="false">IF(Clean!K357="",1,0)</f>
        <v>0</v>
      </c>
      <c r="L357" s="24" t="n">
        <f aca="false">IF(Clean!L357="",1,0)</f>
        <v>0</v>
      </c>
      <c r="M357" s="24" t="n">
        <f aca="false">IF(Clean!M357="",1,0)</f>
        <v>0</v>
      </c>
      <c r="N357" s="24" t="n">
        <f aca="false">IF(Clean!N357="",1,0)</f>
        <v>0</v>
      </c>
      <c r="O357" s="24" t="n">
        <f aca="false">IF(Clean!O357="",1,0)</f>
        <v>0</v>
      </c>
      <c r="P357" s="24" t="n">
        <f aca="false">IF(Clean!P357="",1,0)</f>
        <v>0</v>
      </c>
      <c r="Q357" s="24" t="n">
        <f aca="false">IF(Clean!Q357="",1,0)</f>
        <v>0</v>
      </c>
      <c r="R357" s="24" t="n">
        <f aca="false">IF(Clean!R357="",1,0)</f>
        <v>0</v>
      </c>
      <c r="S357" s="24" t="n">
        <f aca="false">IF(Clean!S357="",1,0)</f>
        <v>0</v>
      </c>
      <c r="T357" s="24" t="n">
        <f aca="false">IF(Clean!T357="",1,0)</f>
        <v>0</v>
      </c>
      <c r="U357" s="24" t="n">
        <f aca="false">IF(Clean!U357="",1,0)</f>
        <v>0</v>
      </c>
      <c r="V357" s="24" t="n">
        <f aca="false">IF(Clean!V357="",1,0)</f>
        <v>0</v>
      </c>
      <c r="W357" s="25" t="n">
        <f aca="false">SUM(B357:V357)</f>
        <v>0</v>
      </c>
      <c r="X357" s="2" t="str">
        <f aca="false">IF(W357=0,"Complete","Incomplete")</f>
        <v>Complete</v>
      </c>
      <c r="Y357" s="26" t="n">
        <f aca="false">W357/21</f>
        <v>0</v>
      </c>
      <c r="Z357" s="2" t="str">
        <f aca="false">IF(W357=21,"Ghost record",IF(W357&gt;=11,"Mostly empty",IF(W357=0,"Complete","Partial")))</f>
        <v>Complete</v>
      </c>
    </row>
    <row r="358" customFormat="false" ht="15" hidden="false" customHeight="false" outlineLevel="0" collapsed="false">
      <c r="A358" s="2" t="str">
        <f aca="false">Clean!A358</f>
        <v>CL00357</v>
      </c>
      <c r="B358" s="24" t="n">
        <f aca="false">IF(Clean!B358="",1,0)</f>
        <v>0</v>
      </c>
      <c r="C358" s="24" t="n">
        <f aca="false">IF(Clean!C358="",1,0)</f>
        <v>0</v>
      </c>
      <c r="D358" s="24" t="n">
        <f aca="false">IF(Clean!D358="",1,0)</f>
        <v>0</v>
      </c>
      <c r="E358" s="24" t="n">
        <f aca="false">IF(Clean!E358="",1,0)</f>
        <v>0</v>
      </c>
      <c r="F358" s="24" t="n">
        <f aca="false">IF(Clean!F358="",1,0)</f>
        <v>0</v>
      </c>
      <c r="G358" s="24" t="n">
        <f aca="false">IF(Clean!G358="",1,0)</f>
        <v>0</v>
      </c>
      <c r="H358" s="24" t="n">
        <f aca="false">IF(Clean!H358="",1,0)</f>
        <v>0</v>
      </c>
      <c r="I358" s="24" t="n">
        <f aca="false">IF(Clean!I358="",1,0)</f>
        <v>0</v>
      </c>
      <c r="J358" s="24" t="n">
        <f aca="false">IF(Clean!J358="",1,0)</f>
        <v>0</v>
      </c>
      <c r="K358" s="24" t="n">
        <f aca="false">IF(Clean!K358="",1,0)</f>
        <v>0</v>
      </c>
      <c r="L358" s="24" t="n">
        <f aca="false">IF(Clean!L358="",1,0)</f>
        <v>0</v>
      </c>
      <c r="M358" s="24" t="n">
        <f aca="false">IF(Clean!M358="",1,0)</f>
        <v>0</v>
      </c>
      <c r="N358" s="24" t="n">
        <f aca="false">IF(Clean!N358="",1,0)</f>
        <v>0</v>
      </c>
      <c r="O358" s="24" t="n">
        <f aca="false">IF(Clean!O358="",1,0)</f>
        <v>0</v>
      </c>
      <c r="P358" s="24" t="n">
        <f aca="false">IF(Clean!P358="",1,0)</f>
        <v>0</v>
      </c>
      <c r="Q358" s="24" t="n">
        <f aca="false">IF(Clean!Q358="",1,0)</f>
        <v>0</v>
      </c>
      <c r="R358" s="24" t="n">
        <f aca="false">IF(Clean!R358="",1,0)</f>
        <v>0</v>
      </c>
      <c r="S358" s="24" t="n">
        <f aca="false">IF(Clean!S358="",1,0)</f>
        <v>1</v>
      </c>
      <c r="T358" s="24" t="n">
        <f aca="false">IF(Clean!T358="",1,0)</f>
        <v>1</v>
      </c>
      <c r="U358" s="24" t="n">
        <f aca="false">IF(Clean!U358="",1,0)</f>
        <v>0</v>
      </c>
      <c r="V358" s="24" t="n">
        <f aca="false">IF(Clean!V358="",1,0)</f>
        <v>0</v>
      </c>
      <c r="W358" s="25" t="n">
        <f aca="false">SUM(B358:V358)</f>
        <v>2</v>
      </c>
      <c r="X358" s="2" t="str">
        <f aca="false">IF(W358=0,"Complete","Incomplete")</f>
        <v>Incomplete</v>
      </c>
      <c r="Y358" s="26" t="n">
        <f aca="false">W358/21</f>
        <v>0.0952380952380952</v>
      </c>
      <c r="Z358" s="2" t="str">
        <f aca="false">IF(W358=21,"Ghost record",IF(W358&gt;=11,"Mostly empty",IF(W358=0,"Complete","Partial")))</f>
        <v>Partial</v>
      </c>
    </row>
    <row r="359" customFormat="false" ht="15" hidden="false" customHeight="false" outlineLevel="0" collapsed="false">
      <c r="A359" s="2" t="str">
        <f aca="false">Clean!A359</f>
        <v>CL00358</v>
      </c>
      <c r="B359" s="24" t="n">
        <f aca="false">IF(Clean!B359="",1,0)</f>
        <v>0</v>
      </c>
      <c r="C359" s="24" t="n">
        <f aca="false">IF(Clean!C359="",1,0)</f>
        <v>0</v>
      </c>
      <c r="D359" s="24" t="n">
        <f aca="false">IF(Clean!D359="",1,0)</f>
        <v>0</v>
      </c>
      <c r="E359" s="24" t="n">
        <f aca="false">IF(Clean!E359="",1,0)</f>
        <v>0</v>
      </c>
      <c r="F359" s="24" t="n">
        <f aca="false">IF(Clean!F359="",1,0)</f>
        <v>0</v>
      </c>
      <c r="G359" s="24" t="n">
        <f aca="false">IF(Clean!G359="",1,0)</f>
        <v>1</v>
      </c>
      <c r="H359" s="24" t="n">
        <f aca="false">IF(Clean!H359="",1,0)</f>
        <v>0</v>
      </c>
      <c r="I359" s="24" t="n">
        <f aca="false">IF(Clean!I359="",1,0)</f>
        <v>0</v>
      </c>
      <c r="J359" s="24" t="n">
        <f aca="false">IF(Clean!J359="",1,0)</f>
        <v>0</v>
      </c>
      <c r="K359" s="24" t="n">
        <f aca="false">IF(Clean!K359="",1,0)</f>
        <v>0</v>
      </c>
      <c r="L359" s="24" t="n">
        <f aca="false">IF(Clean!L359="",1,0)</f>
        <v>0</v>
      </c>
      <c r="M359" s="24" t="n">
        <f aca="false">IF(Clean!M359="",1,0)</f>
        <v>0</v>
      </c>
      <c r="N359" s="24" t="n">
        <f aca="false">IF(Clean!N359="",1,0)</f>
        <v>0</v>
      </c>
      <c r="O359" s="24" t="n">
        <f aca="false">IF(Clean!O359="",1,0)</f>
        <v>0</v>
      </c>
      <c r="P359" s="24" t="n">
        <f aca="false">IF(Clean!P359="",1,0)</f>
        <v>0</v>
      </c>
      <c r="Q359" s="24" t="n">
        <f aca="false">IF(Clean!Q359="",1,0)</f>
        <v>0</v>
      </c>
      <c r="R359" s="24" t="n">
        <f aca="false">IF(Clean!R359="",1,0)</f>
        <v>1</v>
      </c>
      <c r="S359" s="24" t="n">
        <f aca="false">IF(Clean!S359="",1,0)</f>
        <v>0</v>
      </c>
      <c r="T359" s="24" t="n">
        <f aca="false">IF(Clean!T359="",1,0)</f>
        <v>0</v>
      </c>
      <c r="U359" s="24" t="n">
        <f aca="false">IF(Clean!U359="",1,0)</f>
        <v>0</v>
      </c>
      <c r="V359" s="24" t="n">
        <f aca="false">IF(Clean!V359="",1,0)</f>
        <v>0</v>
      </c>
      <c r="W359" s="25" t="n">
        <f aca="false">SUM(B359:V359)</f>
        <v>2</v>
      </c>
      <c r="X359" s="2" t="str">
        <f aca="false">IF(W359=0,"Complete","Incomplete")</f>
        <v>Incomplete</v>
      </c>
      <c r="Y359" s="26" t="n">
        <f aca="false">W359/21</f>
        <v>0.0952380952380952</v>
      </c>
      <c r="Z359" s="2" t="str">
        <f aca="false">IF(W359=21,"Ghost record",IF(W359&gt;=11,"Mostly empty",IF(W359=0,"Complete","Partial")))</f>
        <v>Partial</v>
      </c>
    </row>
    <row r="360" customFormat="false" ht="15" hidden="false" customHeight="false" outlineLevel="0" collapsed="false">
      <c r="A360" s="2" t="str">
        <f aca="false">Clean!A360</f>
        <v>CL00359</v>
      </c>
      <c r="B360" s="24" t="n">
        <f aca="false">IF(Clean!B360="",1,0)</f>
        <v>0</v>
      </c>
      <c r="C360" s="24" t="n">
        <f aca="false">IF(Clean!C360="",1,0)</f>
        <v>0</v>
      </c>
      <c r="D360" s="24" t="n">
        <f aca="false">IF(Clean!D360="",1,0)</f>
        <v>0</v>
      </c>
      <c r="E360" s="24" t="n">
        <f aca="false">IF(Clean!E360="",1,0)</f>
        <v>0</v>
      </c>
      <c r="F360" s="24" t="n">
        <f aca="false">IF(Clean!F360="",1,0)</f>
        <v>0</v>
      </c>
      <c r="G360" s="24" t="n">
        <f aca="false">IF(Clean!G360="",1,0)</f>
        <v>0</v>
      </c>
      <c r="H360" s="24" t="n">
        <f aca="false">IF(Clean!H360="",1,0)</f>
        <v>0</v>
      </c>
      <c r="I360" s="24" t="n">
        <f aca="false">IF(Clean!I360="",1,0)</f>
        <v>0</v>
      </c>
      <c r="J360" s="24" t="n">
        <f aca="false">IF(Clean!J360="",1,0)</f>
        <v>0</v>
      </c>
      <c r="K360" s="24" t="n">
        <f aca="false">IF(Clean!K360="",1,0)</f>
        <v>0</v>
      </c>
      <c r="L360" s="24" t="n">
        <f aca="false">IF(Clean!L360="",1,0)</f>
        <v>0</v>
      </c>
      <c r="M360" s="24" t="n">
        <f aca="false">IF(Clean!M360="",1,0)</f>
        <v>1</v>
      </c>
      <c r="N360" s="24" t="n">
        <f aca="false">IF(Clean!N360="",1,0)</f>
        <v>0</v>
      </c>
      <c r="O360" s="24" t="n">
        <f aca="false">IF(Clean!O360="",1,0)</f>
        <v>0</v>
      </c>
      <c r="P360" s="24" t="n">
        <f aca="false">IF(Clean!P360="",1,0)</f>
        <v>0</v>
      </c>
      <c r="Q360" s="24" t="n">
        <f aca="false">IF(Clean!Q360="",1,0)</f>
        <v>1</v>
      </c>
      <c r="R360" s="24" t="n">
        <f aca="false">IF(Clean!R360="",1,0)</f>
        <v>1</v>
      </c>
      <c r="S360" s="24" t="n">
        <f aca="false">IF(Clean!S360="",1,0)</f>
        <v>0</v>
      </c>
      <c r="T360" s="24" t="n">
        <f aca="false">IF(Clean!T360="",1,0)</f>
        <v>0</v>
      </c>
      <c r="U360" s="24" t="n">
        <f aca="false">IF(Clean!U360="",1,0)</f>
        <v>0</v>
      </c>
      <c r="V360" s="24" t="n">
        <f aca="false">IF(Clean!V360="",1,0)</f>
        <v>0</v>
      </c>
      <c r="W360" s="25" t="n">
        <f aca="false">SUM(B360:V360)</f>
        <v>3</v>
      </c>
      <c r="X360" s="2" t="str">
        <f aca="false">IF(W360=0,"Complete","Incomplete")</f>
        <v>Incomplete</v>
      </c>
      <c r="Y360" s="26" t="n">
        <f aca="false">W360/21</f>
        <v>0.142857142857143</v>
      </c>
      <c r="Z360" s="2" t="str">
        <f aca="false">IF(W360=21,"Ghost record",IF(W360&gt;=11,"Mostly empty",IF(W360=0,"Complete","Partial")))</f>
        <v>Partial</v>
      </c>
    </row>
    <row r="361" customFormat="false" ht="15" hidden="false" customHeight="false" outlineLevel="0" collapsed="false">
      <c r="A361" s="2" t="str">
        <f aca="false">Clean!A361</f>
        <v>CL00360</v>
      </c>
      <c r="B361" s="24" t="n">
        <f aca="false">IF(Clean!B361="",1,0)</f>
        <v>0</v>
      </c>
      <c r="C361" s="24" t="n">
        <f aca="false">IF(Clean!C361="",1,0)</f>
        <v>0</v>
      </c>
      <c r="D361" s="24" t="n">
        <f aca="false">IF(Clean!D361="",1,0)</f>
        <v>0</v>
      </c>
      <c r="E361" s="24" t="n">
        <f aca="false">IF(Clean!E361="",1,0)</f>
        <v>0</v>
      </c>
      <c r="F361" s="24" t="n">
        <f aca="false">IF(Clean!F361="",1,0)</f>
        <v>0</v>
      </c>
      <c r="G361" s="24" t="n">
        <f aca="false">IF(Clean!G361="",1,0)</f>
        <v>1</v>
      </c>
      <c r="H361" s="24" t="n">
        <f aca="false">IF(Clean!H361="",1,0)</f>
        <v>0</v>
      </c>
      <c r="I361" s="24" t="n">
        <f aca="false">IF(Clean!I361="",1,0)</f>
        <v>0</v>
      </c>
      <c r="J361" s="24" t="n">
        <f aca="false">IF(Clean!J361="",1,0)</f>
        <v>0</v>
      </c>
      <c r="K361" s="24" t="n">
        <f aca="false">IF(Clean!K361="",1,0)</f>
        <v>0</v>
      </c>
      <c r="L361" s="24" t="n">
        <f aca="false">IF(Clean!L361="",1,0)</f>
        <v>0</v>
      </c>
      <c r="M361" s="24" t="n">
        <f aca="false">IF(Clean!M361="",1,0)</f>
        <v>0</v>
      </c>
      <c r="N361" s="24" t="n">
        <f aca="false">IF(Clean!N361="",1,0)</f>
        <v>0</v>
      </c>
      <c r="O361" s="24" t="n">
        <f aca="false">IF(Clean!O361="",1,0)</f>
        <v>0</v>
      </c>
      <c r="P361" s="24" t="n">
        <f aca="false">IF(Clean!P361="",1,0)</f>
        <v>0</v>
      </c>
      <c r="Q361" s="24" t="n">
        <f aca="false">IF(Clean!Q361="",1,0)</f>
        <v>0</v>
      </c>
      <c r="R361" s="24" t="n">
        <f aca="false">IF(Clean!R361="",1,0)</f>
        <v>0</v>
      </c>
      <c r="S361" s="24" t="n">
        <f aca="false">IF(Clean!S361="",1,0)</f>
        <v>1</v>
      </c>
      <c r="T361" s="24" t="n">
        <f aca="false">IF(Clean!T361="",1,0)</f>
        <v>1</v>
      </c>
      <c r="U361" s="24" t="n">
        <f aca="false">IF(Clean!U361="",1,0)</f>
        <v>0</v>
      </c>
      <c r="V361" s="24" t="n">
        <f aca="false">IF(Clean!V361="",1,0)</f>
        <v>1</v>
      </c>
      <c r="W361" s="25" t="n">
        <f aca="false">SUM(B361:V361)</f>
        <v>4</v>
      </c>
      <c r="X361" s="2" t="str">
        <f aca="false">IF(W361=0,"Complete","Incomplete")</f>
        <v>Incomplete</v>
      </c>
      <c r="Y361" s="26" t="n">
        <f aca="false">W361/21</f>
        <v>0.19047619047619</v>
      </c>
      <c r="Z361" s="2" t="str">
        <f aca="false">IF(W361=21,"Ghost record",IF(W361&gt;=11,"Mostly empty",IF(W361=0,"Complete","Partial")))</f>
        <v>Partial</v>
      </c>
    </row>
    <row r="362" customFormat="false" ht="15" hidden="false" customHeight="false" outlineLevel="0" collapsed="false">
      <c r="A362" s="2" t="str">
        <f aca="false">Clean!A362</f>
        <v>CL00361</v>
      </c>
      <c r="B362" s="24" t="n">
        <f aca="false">IF(Clean!B362="",1,0)</f>
        <v>0</v>
      </c>
      <c r="C362" s="24" t="n">
        <f aca="false">IF(Clean!C362="",1,0)</f>
        <v>0</v>
      </c>
      <c r="D362" s="24" t="n">
        <f aca="false">IF(Clean!D362="",1,0)</f>
        <v>0</v>
      </c>
      <c r="E362" s="24" t="n">
        <f aca="false">IF(Clean!E362="",1,0)</f>
        <v>0</v>
      </c>
      <c r="F362" s="24" t="n">
        <f aca="false">IF(Clean!F362="",1,0)</f>
        <v>0</v>
      </c>
      <c r="G362" s="24" t="n">
        <f aca="false">IF(Clean!G362="",1,0)</f>
        <v>0</v>
      </c>
      <c r="H362" s="24" t="n">
        <f aca="false">IF(Clean!H362="",1,0)</f>
        <v>0</v>
      </c>
      <c r="I362" s="24" t="n">
        <f aca="false">IF(Clean!I362="",1,0)</f>
        <v>0</v>
      </c>
      <c r="J362" s="24" t="n">
        <f aca="false">IF(Clean!J362="",1,0)</f>
        <v>0</v>
      </c>
      <c r="K362" s="24" t="n">
        <f aca="false">IF(Clean!K362="",1,0)</f>
        <v>0</v>
      </c>
      <c r="L362" s="24" t="n">
        <f aca="false">IF(Clean!L362="",1,0)</f>
        <v>0</v>
      </c>
      <c r="M362" s="24" t="n">
        <f aca="false">IF(Clean!M362="",1,0)</f>
        <v>0</v>
      </c>
      <c r="N362" s="24" t="n">
        <f aca="false">IF(Clean!N362="",1,0)</f>
        <v>0</v>
      </c>
      <c r="O362" s="24" t="n">
        <f aca="false">IF(Clean!O362="",1,0)</f>
        <v>0</v>
      </c>
      <c r="P362" s="24" t="n">
        <f aca="false">IF(Clean!P362="",1,0)</f>
        <v>0</v>
      </c>
      <c r="Q362" s="24" t="n">
        <f aca="false">IF(Clean!Q362="",1,0)</f>
        <v>0</v>
      </c>
      <c r="R362" s="24" t="n">
        <f aca="false">IF(Clean!R362="",1,0)</f>
        <v>0</v>
      </c>
      <c r="S362" s="24" t="n">
        <f aca="false">IF(Clean!S362="",1,0)</f>
        <v>0</v>
      </c>
      <c r="T362" s="24" t="n">
        <f aca="false">IF(Clean!T362="",1,0)</f>
        <v>0</v>
      </c>
      <c r="U362" s="24" t="n">
        <f aca="false">IF(Clean!U362="",1,0)</f>
        <v>0</v>
      </c>
      <c r="V362" s="24" t="n">
        <f aca="false">IF(Clean!V362="",1,0)</f>
        <v>0</v>
      </c>
      <c r="W362" s="25" t="n">
        <f aca="false">SUM(B362:V362)</f>
        <v>0</v>
      </c>
      <c r="X362" s="2" t="str">
        <f aca="false">IF(W362=0,"Complete","Incomplete")</f>
        <v>Complete</v>
      </c>
      <c r="Y362" s="26" t="n">
        <f aca="false">W362/21</f>
        <v>0</v>
      </c>
      <c r="Z362" s="2" t="str">
        <f aca="false">IF(W362=21,"Ghost record",IF(W362&gt;=11,"Mostly empty",IF(W362=0,"Complete","Partial")))</f>
        <v>Complete</v>
      </c>
    </row>
    <row r="363" customFormat="false" ht="15" hidden="false" customHeight="false" outlineLevel="0" collapsed="false">
      <c r="A363" s="2" t="str">
        <f aca="false">Clean!A363</f>
        <v>CL00362</v>
      </c>
      <c r="B363" s="24" t="n">
        <f aca="false">IF(Clean!B363="",1,0)</f>
        <v>1</v>
      </c>
      <c r="C363" s="24" t="n">
        <f aca="false">IF(Clean!C363="",1,0)</f>
        <v>0</v>
      </c>
      <c r="D363" s="24" t="n">
        <f aca="false">IF(Clean!D363="",1,0)</f>
        <v>0</v>
      </c>
      <c r="E363" s="24" t="n">
        <f aca="false">IF(Clean!E363="",1,0)</f>
        <v>0</v>
      </c>
      <c r="F363" s="24" t="n">
        <f aca="false">IF(Clean!F363="",1,0)</f>
        <v>0</v>
      </c>
      <c r="G363" s="24" t="n">
        <f aca="false">IF(Clean!G363="",1,0)</f>
        <v>0</v>
      </c>
      <c r="H363" s="24" t="n">
        <f aca="false">IF(Clean!H363="",1,0)</f>
        <v>1</v>
      </c>
      <c r="I363" s="24" t="n">
        <f aca="false">IF(Clean!I363="",1,0)</f>
        <v>1</v>
      </c>
      <c r="J363" s="24" t="n">
        <f aca="false">IF(Clean!J363="",1,0)</f>
        <v>0</v>
      </c>
      <c r="K363" s="24" t="n">
        <f aca="false">IF(Clean!K363="",1,0)</f>
        <v>0</v>
      </c>
      <c r="L363" s="24" t="n">
        <f aca="false">IF(Clean!L363="",1,0)</f>
        <v>0</v>
      </c>
      <c r="M363" s="24" t="n">
        <f aca="false">IF(Clean!M363="",1,0)</f>
        <v>0</v>
      </c>
      <c r="N363" s="24" t="n">
        <f aca="false">IF(Clean!N363="",1,0)</f>
        <v>0</v>
      </c>
      <c r="O363" s="24" t="n">
        <f aca="false">IF(Clean!O363="",1,0)</f>
        <v>0</v>
      </c>
      <c r="P363" s="24" t="n">
        <f aca="false">IF(Clean!P363="",1,0)</f>
        <v>0</v>
      </c>
      <c r="Q363" s="24" t="n">
        <f aca="false">IF(Clean!Q363="",1,0)</f>
        <v>0</v>
      </c>
      <c r="R363" s="24" t="n">
        <f aca="false">IF(Clean!R363="",1,0)</f>
        <v>0</v>
      </c>
      <c r="S363" s="24" t="n">
        <f aca="false">IF(Clean!S363="",1,0)</f>
        <v>0</v>
      </c>
      <c r="T363" s="24" t="n">
        <f aca="false">IF(Clean!T363="",1,0)</f>
        <v>0</v>
      </c>
      <c r="U363" s="24" t="n">
        <f aca="false">IF(Clean!U363="",1,0)</f>
        <v>0</v>
      </c>
      <c r="V363" s="24" t="n">
        <f aca="false">IF(Clean!V363="",1,0)</f>
        <v>1</v>
      </c>
      <c r="W363" s="25" t="n">
        <f aca="false">SUM(B363:V363)</f>
        <v>4</v>
      </c>
      <c r="X363" s="2" t="str">
        <f aca="false">IF(W363=0,"Complete","Incomplete")</f>
        <v>Incomplete</v>
      </c>
      <c r="Y363" s="26" t="n">
        <f aca="false">W363/21</f>
        <v>0.19047619047619</v>
      </c>
      <c r="Z363" s="2" t="str">
        <f aca="false">IF(W363=21,"Ghost record",IF(W363&gt;=11,"Mostly empty",IF(W363=0,"Complete","Partial")))</f>
        <v>Partial</v>
      </c>
    </row>
    <row r="364" customFormat="false" ht="15" hidden="false" customHeight="false" outlineLevel="0" collapsed="false">
      <c r="A364" s="2" t="str">
        <f aca="false">Clean!A364</f>
        <v>CL00363</v>
      </c>
      <c r="B364" s="24" t="n">
        <f aca="false">IF(Clean!B364="",1,0)</f>
        <v>0</v>
      </c>
      <c r="C364" s="24" t="n">
        <f aca="false">IF(Clean!C364="",1,0)</f>
        <v>0</v>
      </c>
      <c r="D364" s="24" t="n">
        <f aca="false">IF(Clean!D364="",1,0)</f>
        <v>0</v>
      </c>
      <c r="E364" s="24" t="n">
        <f aca="false">IF(Clean!E364="",1,0)</f>
        <v>0</v>
      </c>
      <c r="F364" s="24" t="n">
        <f aca="false">IF(Clean!F364="",1,0)</f>
        <v>0</v>
      </c>
      <c r="G364" s="24" t="n">
        <f aca="false">IF(Clean!G364="",1,0)</f>
        <v>0</v>
      </c>
      <c r="H364" s="24" t="n">
        <f aca="false">IF(Clean!H364="",1,0)</f>
        <v>0</v>
      </c>
      <c r="I364" s="24" t="n">
        <f aca="false">IF(Clean!I364="",1,0)</f>
        <v>0</v>
      </c>
      <c r="J364" s="24" t="n">
        <f aca="false">IF(Clean!J364="",1,0)</f>
        <v>0</v>
      </c>
      <c r="K364" s="24" t="n">
        <f aca="false">IF(Clean!K364="",1,0)</f>
        <v>0</v>
      </c>
      <c r="L364" s="24" t="n">
        <f aca="false">IF(Clean!L364="",1,0)</f>
        <v>0</v>
      </c>
      <c r="M364" s="24" t="n">
        <f aca="false">IF(Clean!M364="",1,0)</f>
        <v>0</v>
      </c>
      <c r="N364" s="24" t="n">
        <f aca="false">IF(Clean!N364="",1,0)</f>
        <v>0</v>
      </c>
      <c r="O364" s="24" t="n">
        <f aca="false">IF(Clean!O364="",1,0)</f>
        <v>0</v>
      </c>
      <c r="P364" s="24" t="n">
        <f aca="false">IF(Clean!P364="",1,0)</f>
        <v>0</v>
      </c>
      <c r="Q364" s="24" t="n">
        <f aca="false">IF(Clean!Q364="",1,0)</f>
        <v>0</v>
      </c>
      <c r="R364" s="24" t="n">
        <f aca="false">IF(Clean!R364="",1,0)</f>
        <v>0</v>
      </c>
      <c r="S364" s="24" t="n">
        <f aca="false">IF(Clean!S364="",1,0)</f>
        <v>0</v>
      </c>
      <c r="T364" s="24" t="n">
        <f aca="false">IF(Clean!T364="",1,0)</f>
        <v>0</v>
      </c>
      <c r="U364" s="24" t="n">
        <f aca="false">IF(Clean!U364="",1,0)</f>
        <v>0</v>
      </c>
      <c r="V364" s="24" t="n">
        <f aca="false">IF(Clean!V364="",1,0)</f>
        <v>1</v>
      </c>
      <c r="W364" s="25" t="n">
        <f aca="false">SUM(B364:V364)</f>
        <v>1</v>
      </c>
      <c r="X364" s="2" t="str">
        <f aca="false">IF(W364=0,"Complete","Incomplete")</f>
        <v>Incomplete</v>
      </c>
      <c r="Y364" s="26" t="n">
        <f aca="false">W364/21</f>
        <v>0.0476190476190476</v>
      </c>
      <c r="Z364" s="2" t="str">
        <f aca="false">IF(W364=21,"Ghost record",IF(W364&gt;=11,"Mostly empty",IF(W364=0,"Complete","Partial")))</f>
        <v>Partial</v>
      </c>
    </row>
    <row r="365" customFormat="false" ht="15" hidden="false" customHeight="false" outlineLevel="0" collapsed="false">
      <c r="A365" s="2" t="str">
        <f aca="false">Clean!A365</f>
        <v>CL00364</v>
      </c>
      <c r="B365" s="24" t="n">
        <f aca="false">IF(Clean!B365="",1,0)</f>
        <v>0</v>
      </c>
      <c r="C365" s="24" t="n">
        <f aca="false">IF(Clean!C365="",1,0)</f>
        <v>0</v>
      </c>
      <c r="D365" s="24" t="n">
        <f aca="false">IF(Clean!D365="",1,0)</f>
        <v>0</v>
      </c>
      <c r="E365" s="24" t="n">
        <f aca="false">IF(Clean!E365="",1,0)</f>
        <v>0</v>
      </c>
      <c r="F365" s="24" t="n">
        <f aca="false">IF(Clean!F365="",1,0)</f>
        <v>0</v>
      </c>
      <c r="G365" s="24" t="n">
        <f aca="false">IF(Clean!G365="",1,0)</f>
        <v>0</v>
      </c>
      <c r="H365" s="24" t="n">
        <f aca="false">IF(Clean!H365="",1,0)</f>
        <v>0</v>
      </c>
      <c r="I365" s="24" t="n">
        <f aca="false">IF(Clean!I365="",1,0)</f>
        <v>0</v>
      </c>
      <c r="J365" s="24" t="n">
        <f aca="false">IF(Clean!J365="",1,0)</f>
        <v>0</v>
      </c>
      <c r="K365" s="24" t="n">
        <f aca="false">IF(Clean!K365="",1,0)</f>
        <v>0</v>
      </c>
      <c r="L365" s="24" t="n">
        <f aca="false">IF(Clean!L365="",1,0)</f>
        <v>0</v>
      </c>
      <c r="M365" s="24" t="n">
        <f aca="false">IF(Clean!M365="",1,0)</f>
        <v>0</v>
      </c>
      <c r="N365" s="24" t="n">
        <f aca="false">IF(Clean!N365="",1,0)</f>
        <v>0</v>
      </c>
      <c r="O365" s="24" t="n">
        <f aca="false">IF(Clean!O365="",1,0)</f>
        <v>0</v>
      </c>
      <c r="P365" s="24" t="n">
        <f aca="false">IF(Clean!P365="",1,0)</f>
        <v>1</v>
      </c>
      <c r="Q365" s="24" t="n">
        <f aca="false">IF(Clean!Q365="",1,0)</f>
        <v>0</v>
      </c>
      <c r="R365" s="24" t="n">
        <f aca="false">IF(Clean!R365="",1,0)</f>
        <v>0</v>
      </c>
      <c r="S365" s="24" t="n">
        <f aca="false">IF(Clean!S365="",1,0)</f>
        <v>0</v>
      </c>
      <c r="T365" s="24" t="n">
        <f aca="false">IF(Clean!T365="",1,0)</f>
        <v>0</v>
      </c>
      <c r="U365" s="24" t="n">
        <f aca="false">IF(Clean!U365="",1,0)</f>
        <v>0</v>
      </c>
      <c r="V365" s="24" t="n">
        <f aca="false">IF(Clean!V365="",1,0)</f>
        <v>0</v>
      </c>
      <c r="W365" s="25" t="n">
        <f aca="false">SUM(B365:V365)</f>
        <v>1</v>
      </c>
      <c r="X365" s="2" t="str">
        <f aca="false">IF(W365=0,"Complete","Incomplete")</f>
        <v>Incomplete</v>
      </c>
      <c r="Y365" s="26" t="n">
        <f aca="false">W365/21</f>
        <v>0.0476190476190476</v>
      </c>
      <c r="Z365" s="2" t="str">
        <f aca="false">IF(W365=21,"Ghost record",IF(W365&gt;=11,"Mostly empty",IF(W365=0,"Complete","Partial")))</f>
        <v>Partial</v>
      </c>
    </row>
    <row r="366" customFormat="false" ht="15" hidden="false" customHeight="false" outlineLevel="0" collapsed="false">
      <c r="A366" s="2" t="str">
        <f aca="false">Clean!A366</f>
        <v>CL00365</v>
      </c>
      <c r="B366" s="24" t="n">
        <f aca="false">IF(Clean!B366="",1,0)</f>
        <v>0</v>
      </c>
      <c r="C366" s="24" t="n">
        <f aca="false">IF(Clean!C366="",1,0)</f>
        <v>0</v>
      </c>
      <c r="D366" s="24" t="n">
        <f aca="false">IF(Clean!D366="",1,0)</f>
        <v>0</v>
      </c>
      <c r="E366" s="24" t="n">
        <f aca="false">IF(Clean!E366="",1,0)</f>
        <v>0</v>
      </c>
      <c r="F366" s="24" t="n">
        <f aca="false">IF(Clean!F366="",1,0)</f>
        <v>0</v>
      </c>
      <c r="G366" s="24" t="n">
        <f aca="false">IF(Clean!G366="",1,0)</f>
        <v>0</v>
      </c>
      <c r="H366" s="24" t="n">
        <f aca="false">IF(Clean!H366="",1,0)</f>
        <v>0</v>
      </c>
      <c r="I366" s="24" t="n">
        <f aca="false">IF(Clean!I366="",1,0)</f>
        <v>0</v>
      </c>
      <c r="J366" s="24" t="n">
        <f aca="false">IF(Clean!J366="",1,0)</f>
        <v>0</v>
      </c>
      <c r="K366" s="24" t="n">
        <f aca="false">IF(Clean!K366="",1,0)</f>
        <v>0</v>
      </c>
      <c r="L366" s="24" t="n">
        <f aca="false">IF(Clean!L366="",1,0)</f>
        <v>0</v>
      </c>
      <c r="M366" s="24" t="n">
        <f aca="false">IF(Clean!M366="",1,0)</f>
        <v>0</v>
      </c>
      <c r="N366" s="24" t="n">
        <f aca="false">IF(Clean!N366="",1,0)</f>
        <v>0</v>
      </c>
      <c r="O366" s="24" t="n">
        <f aca="false">IF(Clean!O366="",1,0)</f>
        <v>0</v>
      </c>
      <c r="P366" s="24" t="n">
        <f aca="false">IF(Clean!P366="",1,0)</f>
        <v>0</v>
      </c>
      <c r="Q366" s="24" t="n">
        <f aca="false">IF(Clean!Q366="",1,0)</f>
        <v>0</v>
      </c>
      <c r="R366" s="24" t="n">
        <f aca="false">IF(Clean!R366="",1,0)</f>
        <v>0</v>
      </c>
      <c r="S366" s="24" t="n">
        <f aca="false">IF(Clean!S366="",1,0)</f>
        <v>1</v>
      </c>
      <c r="T366" s="24" t="n">
        <f aca="false">IF(Clean!T366="",1,0)</f>
        <v>1</v>
      </c>
      <c r="U366" s="24" t="n">
        <f aca="false">IF(Clean!U366="",1,0)</f>
        <v>0</v>
      </c>
      <c r="V366" s="24" t="n">
        <f aca="false">IF(Clean!V366="",1,0)</f>
        <v>0</v>
      </c>
      <c r="W366" s="25" t="n">
        <f aca="false">SUM(B366:V366)</f>
        <v>2</v>
      </c>
      <c r="X366" s="2" t="str">
        <f aca="false">IF(W366=0,"Complete","Incomplete")</f>
        <v>Incomplete</v>
      </c>
      <c r="Y366" s="26" t="n">
        <f aca="false">W366/21</f>
        <v>0.0952380952380952</v>
      </c>
      <c r="Z366" s="2" t="str">
        <f aca="false">IF(W366=21,"Ghost record",IF(W366&gt;=11,"Mostly empty",IF(W366=0,"Complete","Partial")))</f>
        <v>Partial</v>
      </c>
    </row>
    <row r="367" customFormat="false" ht="15" hidden="false" customHeight="false" outlineLevel="0" collapsed="false">
      <c r="A367" s="2" t="str">
        <f aca="false">Clean!A367</f>
        <v>CL00366</v>
      </c>
      <c r="B367" s="24" t="n">
        <f aca="false">IF(Clean!B367="",1,0)</f>
        <v>0</v>
      </c>
      <c r="C367" s="24" t="n">
        <f aca="false">IF(Clean!C367="",1,0)</f>
        <v>0</v>
      </c>
      <c r="D367" s="24" t="n">
        <f aca="false">IF(Clean!D367="",1,0)</f>
        <v>0</v>
      </c>
      <c r="E367" s="24" t="n">
        <f aca="false">IF(Clean!E367="",1,0)</f>
        <v>0</v>
      </c>
      <c r="F367" s="24" t="n">
        <f aca="false">IF(Clean!F367="",1,0)</f>
        <v>0</v>
      </c>
      <c r="G367" s="24" t="n">
        <f aca="false">IF(Clean!G367="",1,0)</f>
        <v>0</v>
      </c>
      <c r="H367" s="24" t="n">
        <f aca="false">IF(Clean!H367="",1,0)</f>
        <v>0</v>
      </c>
      <c r="I367" s="24" t="n">
        <f aca="false">IF(Clean!I367="",1,0)</f>
        <v>0</v>
      </c>
      <c r="J367" s="24" t="n">
        <f aca="false">IF(Clean!J367="",1,0)</f>
        <v>0</v>
      </c>
      <c r="K367" s="24" t="n">
        <f aca="false">IF(Clean!K367="",1,0)</f>
        <v>0</v>
      </c>
      <c r="L367" s="24" t="n">
        <f aca="false">IF(Clean!L367="",1,0)</f>
        <v>0</v>
      </c>
      <c r="M367" s="24" t="n">
        <f aca="false">IF(Clean!M367="",1,0)</f>
        <v>0</v>
      </c>
      <c r="N367" s="24" t="n">
        <f aca="false">IF(Clean!N367="",1,0)</f>
        <v>0</v>
      </c>
      <c r="O367" s="24" t="n">
        <f aca="false">IF(Clean!O367="",1,0)</f>
        <v>0</v>
      </c>
      <c r="P367" s="24" t="n">
        <f aca="false">IF(Clean!P367="",1,0)</f>
        <v>1</v>
      </c>
      <c r="Q367" s="24" t="n">
        <f aca="false">IF(Clean!Q367="",1,0)</f>
        <v>1</v>
      </c>
      <c r="R367" s="24" t="n">
        <f aca="false">IF(Clean!R367="",1,0)</f>
        <v>1</v>
      </c>
      <c r="S367" s="24" t="n">
        <f aca="false">IF(Clean!S367="",1,0)</f>
        <v>0</v>
      </c>
      <c r="T367" s="24" t="n">
        <f aca="false">IF(Clean!T367="",1,0)</f>
        <v>0</v>
      </c>
      <c r="U367" s="24" t="n">
        <f aca="false">IF(Clean!U367="",1,0)</f>
        <v>0</v>
      </c>
      <c r="V367" s="24" t="n">
        <f aca="false">IF(Clean!V367="",1,0)</f>
        <v>0</v>
      </c>
      <c r="W367" s="25" t="n">
        <f aca="false">SUM(B367:V367)</f>
        <v>3</v>
      </c>
      <c r="X367" s="2" t="str">
        <f aca="false">IF(W367=0,"Complete","Incomplete")</f>
        <v>Incomplete</v>
      </c>
      <c r="Y367" s="26" t="n">
        <f aca="false">W367/21</f>
        <v>0.142857142857143</v>
      </c>
      <c r="Z367" s="2" t="str">
        <f aca="false">IF(W367=21,"Ghost record",IF(W367&gt;=11,"Mostly empty",IF(W367=0,"Complete","Partial")))</f>
        <v>Partial</v>
      </c>
    </row>
    <row r="368" customFormat="false" ht="15" hidden="false" customHeight="false" outlineLevel="0" collapsed="false">
      <c r="A368" s="2" t="str">
        <f aca="false">Clean!A368</f>
        <v>CL00367</v>
      </c>
      <c r="B368" s="24" t="n">
        <f aca="false">IF(Clean!B368="",1,0)</f>
        <v>0</v>
      </c>
      <c r="C368" s="24" t="n">
        <f aca="false">IF(Clean!C368="",1,0)</f>
        <v>0</v>
      </c>
      <c r="D368" s="24" t="n">
        <f aca="false">IF(Clean!D368="",1,0)</f>
        <v>0</v>
      </c>
      <c r="E368" s="24" t="n">
        <f aca="false">IF(Clean!E368="",1,0)</f>
        <v>0</v>
      </c>
      <c r="F368" s="24" t="n">
        <f aca="false">IF(Clean!F368="",1,0)</f>
        <v>0</v>
      </c>
      <c r="G368" s="24" t="n">
        <f aca="false">IF(Clean!G368="",1,0)</f>
        <v>0</v>
      </c>
      <c r="H368" s="24" t="n">
        <f aca="false">IF(Clean!H368="",1,0)</f>
        <v>1</v>
      </c>
      <c r="I368" s="24" t="n">
        <f aca="false">IF(Clean!I368="",1,0)</f>
        <v>0</v>
      </c>
      <c r="J368" s="24" t="n">
        <f aca="false">IF(Clean!J368="",1,0)</f>
        <v>0</v>
      </c>
      <c r="K368" s="24" t="n">
        <f aca="false">IF(Clean!K368="",1,0)</f>
        <v>0</v>
      </c>
      <c r="L368" s="24" t="n">
        <f aca="false">IF(Clean!L368="",1,0)</f>
        <v>0</v>
      </c>
      <c r="M368" s="24" t="n">
        <f aca="false">IF(Clean!M368="",1,0)</f>
        <v>1</v>
      </c>
      <c r="N368" s="24" t="n">
        <f aca="false">IF(Clean!N368="",1,0)</f>
        <v>0</v>
      </c>
      <c r="O368" s="24" t="n">
        <f aca="false">IF(Clean!O368="",1,0)</f>
        <v>0</v>
      </c>
      <c r="P368" s="24" t="n">
        <f aca="false">IF(Clean!P368="",1,0)</f>
        <v>0</v>
      </c>
      <c r="Q368" s="24" t="n">
        <f aca="false">IF(Clean!Q368="",1,0)</f>
        <v>0</v>
      </c>
      <c r="R368" s="24" t="n">
        <f aca="false">IF(Clean!R368="",1,0)</f>
        <v>0</v>
      </c>
      <c r="S368" s="24" t="n">
        <f aca="false">IF(Clean!S368="",1,0)</f>
        <v>1</v>
      </c>
      <c r="T368" s="24" t="n">
        <f aca="false">IF(Clean!T368="",1,0)</f>
        <v>1</v>
      </c>
      <c r="U368" s="24" t="n">
        <f aca="false">IF(Clean!U368="",1,0)</f>
        <v>0</v>
      </c>
      <c r="V368" s="24" t="n">
        <f aca="false">IF(Clean!V368="",1,0)</f>
        <v>0</v>
      </c>
      <c r="W368" s="25" t="n">
        <f aca="false">SUM(B368:V368)</f>
        <v>4</v>
      </c>
      <c r="X368" s="2" t="str">
        <f aca="false">IF(W368=0,"Complete","Incomplete")</f>
        <v>Incomplete</v>
      </c>
      <c r="Y368" s="26" t="n">
        <f aca="false">W368/21</f>
        <v>0.19047619047619</v>
      </c>
      <c r="Z368" s="2" t="str">
        <f aca="false">IF(W368=21,"Ghost record",IF(W368&gt;=11,"Mostly empty",IF(W368=0,"Complete","Partial")))</f>
        <v>Partial</v>
      </c>
    </row>
    <row r="369" customFormat="false" ht="15" hidden="false" customHeight="false" outlineLevel="0" collapsed="false">
      <c r="A369" s="2" t="str">
        <f aca="false">Clean!A369</f>
        <v>CL00368</v>
      </c>
      <c r="B369" s="24" t="n">
        <f aca="false">IF(Clean!B369="",1,0)</f>
        <v>0</v>
      </c>
      <c r="C369" s="24" t="n">
        <f aca="false">IF(Clean!C369="",1,0)</f>
        <v>0</v>
      </c>
      <c r="D369" s="24" t="n">
        <f aca="false">IF(Clean!D369="",1,0)</f>
        <v>0</v>
      </c>
      <c r="E369" s="24" t="n">
        <f aca="false">IF(Clean!E369="",1,0)</f>
        <v>0</v>
      </c>
      <c r="F369" s="24" t="n">
        <f aca="false">IF(Clean!F369="",1,0)</f>
        <v>0</v>
      </c>
      <c r="G369" s="24" t="n">
        <f aca="false">IF(Clean!G369="",1,0)</f>
        <v>0</v>
      </c>
      <c r="H369" s="24" t="n">
        <f aca="false">IF(Clean!H369="",1,0)</f>
        <v>0</v>
      </c>
      <c r="I369" s="24" t="n">
        <f aca="false">IF(Clean!I369="",1,0)</f>
        <v>0</v>
      </c>
      <c r="J369" s="24" t="n">
        <f aca="false">IF(Clean!J369="",1,0)</f>
        <v>0</v>
      </c>
      <c r="K369" s="24" t="n">
        <f aca="false">IF(Clean!K369="",1,0)</f>
        <v>0</v>
      </c>
      <c r="L369" s="24" t="n">
        <f aca="false">IF(Clean!L369="",1,0)</f>
        <v>0</v>
      </c>
      <c r="M369" s="24" t="n">
        <f aca="false">IF(Clean!M369="",1,0)</f>
        <v>0</v>
      </c>
      <c r="N369" s="24" t="n">
        <f aca="false">IF(Clean!N369="",1,0)</f>
        <v>0</v>
      </c>
      <c r="O369" s="24" t="n">
        <f aca="false">IF(Clean!O369="",1,0)</f>
        <v>0</v>
      </c>
      <c r="P369" s="24" t="n">
        <f aca="false">IF(Clean!P369="",1,0)</f>
        <v>0</v>
      </c>
      <c r="Q369" s="24" t="n">
        <f aca="false">IF(Clean!Q369="",1,0)</f>
        <v>0</v>
      </c>
      <c r="R369" s="24" t="n">
        <f aca="false">IF(Clean!R369="",1,0)</f>
        <v>0</v>
      </c>
      <c r="S369" s="24" t="n">
        <f aca="false">IF(Clean!S369="",1,0)</f>
        <v>0</v>
      </c>
      <c r="T369" s="24" t="n">
        <f aca="false">IF(Clean!T369="",1,0)</f>
        <v>0</v>
      </c>
      <c r="U369" s="24" t="n">
        <f aca="false">IF(Clean!U369="",1,0)</f>
        <v>0</v>
      </c>
      <c r="V369" s="24" t="n">
        <f aca="false">IF(Clean!V369="",1,0)</f>
        <v>0</v>
      </c>
      <c r="W369" s="25" t="n">
        <f aca="false">SUM(B369:V369)</f>
        <v>0</v>
      </c>
      <c r="X369" s="2" t="str">
        <f aca="false">IF(W369=0,"Complete","Incomplete")</f>
        <v>Complete</v>
      </c>
      <c r="Y369" s="26" t="n">
        <f aca="false">W369/21</f>
        <v>0</v>
      </c>
      <c r="Z369" s="2" t="str">
        <f aca="false">IF(W369=21,"Ghost record",IF(W369&gt;=11,"Mostly empty",IF(W369=0,"Complete","Partial")))</f>
        <v>Complete</v>
      </c>
    </row>
    <row r="370" customFormat="false" ht="15" hidden="false" customHeight="false" outlineLevel="0" collapsed="false">
      <c r="A370" s="2" t="str">
        <f aca="false">Clean!A370</f>
        <v>CL00369</v>
      </c>
      <c r="B370" s="24" t="n">
        <f aca="false">IF(Clean!B370="",1,0)</f>
        <v>0</v>
      </c>
      <c r="C370" s="24" t="n">
        <f aca="false">IF(Clean!C370="",1,0)</f>
        <v>0</v>
      </c>
      <c r="D370" s="24" t="n">
        <f aca="false">IF(Clean!D370="",1,0)</f>
        <v>0</v>
      </c>
      <c r="E370" s="24" t="n">
        <f aca="false">IF(Clean!E370="",1,0)</f>
        <v>0</v>
      </c>
      <c r="F370" s="24" t="n">
        <f aca="false">IF(Clean!F370="",1,0)</f>
        <v>0</v>
      </c>
      <c r="G370" s="24" t="n">
        <f aca="false">IF(Clean!G370="",1,0)</f>
        <v>0</v>
      </c>
      <c r="H370" s="24" t="n">
        <f aca="false">IF(Clean!H370="",1,0)</f>
        <v>0</v>
      </c>
      <c r="I370" s="24" t="n">
        <f aca="false">IF(Clean!I370="",1,0)</f>
        <v>0</v>
      </c>
      <c r="J370" s="24" t="n">
        <f aca="false">IF(Clean!J370="",1,0)</f>
        <v>0</v>
      </c>
      <c r="K370" s="24" t="n">
        <f aca="false">IF(Clean!K370="",1,0)</f>
        <v>0</v>
      </c>
      <c r="L370" s="24" t="n">
        <f aca="false">IF(Clean!L370="",1,0)</f>
        <v>0</v>
      </c>
      <c r="M370" s="24" t="n">
        <f aca="false">IF(Clean!M370="",1,0)</f>
        <v>1</v>
      </c>
      <c r="N370" s="24" t="n">
        <f aca="false">IF(Clean!N370="",1,0)</f>
        <v>0</v>
      </c>
      <c r="O370" s="24" t="n">
        <f aca="false">IF(Clean!O370="",1,0)</f>
        <v>0</v>
      </c>
      <c r="P370" s="24" t="n">
        <f aca="false">IF(Clean!P370="",1,0)</f>
        <v>0</v>
      </c>
      <c r="Q370" s="24" t="n">
        <f aca="false">IF(Clean!Q370="",1,0)</f>
        <v>0</v>
      </c>
      <c r="R370" s="24" t="n">
        <f aca="false">IF(Clean!R370="",1,0)</f>
        <v>0</v>
      </c>
      <c r="S370" s="24" t="n">
        <f aca="false">IF(Clean!S370="",1,0)</f>
        <v>0</v>
      </c>
      <c r="T370" s="24" t="n">
        <f aca="false">IF(Clean!T370="",1,0)</f>
        <v>0</v>
      </c>
      <c r="U370" s="24" t="n">
        <f aca="false">IF(Clean!U370="",1,0)</f>
        <v>0</v>
      </c>
      <c r="V370" s="24" t="n">
        <f aca="false">IF(Clean!V370="",1,0)</f>
        <v>0</v>
      </c>
      <c r="W370" s="25" t="n">
        <f aca="false">SUM(B370:V370)</f>
        <v>1</v>
      </c>
      <c r="X370" s="2" t="str">
        <f aca="false">IF(W370=0,"Complete","Incomplete")</f>
        <v>Incomplete</v>
      </c>
      <c r="Y370" s="26" t="n">
        <f aca="false">W370/21</f>
        <v>0.0476190476190476</v>
      </c>
      <c r="Z370" s="2" t="str">
        <f aca="false">IF(W370=21,"Ghost record",IF(W370&gt;=11,"Mostly empty",IF(W370=0,"Complete","Partial")))</f>
        <v>Partial</v>
      </c>
    </row>
    <row r="371" customFormat="false" ht="15" hidden="false" customHeight="false" outlineLevel="0" collapsed="false">
      <c r="A371" s="2" t="str">
        <f aca="false">Clean!A371</f>
        <v>CL00370</v>
      </c>
      <c r="B371" s="24" t="n">
        <f aca="false">IF(Clean!B371="",1,0)</f>
        <v>0</v>
      </c>
      <c r="C371" s="24" t="n">
        <f aca="false">IF(Clean!C371="",1,0)</f>
        <v>0</v>
      </c>
      <c r="D371" s="24" t="n">
        <f aca="false">IF(Clean!D371="",1,0)</f>
        <v>0</v>
      </c>
      <c r="E371" s="24" t="n">
        <f aca="false">IF(Clean!E371="",1,0)</f>
        <v>0</v>
      </c>
      <c r="F371" s="24" t="n">
        <f aca="false">IF(Clean!F371="",1,0)</f>
        <v>0</v>
      </c>
      <c r="G371" s="24" t="n">
        <f aca="false">IF(Clean!G371="",1,0)</f>
        <v>0</v>
      </c>
      <c r="H371" s="24" t="n">
        <f aca="false">IF(Clean!H371="",1,0)</f>
        <v>0</v>
      </c>
      <c r="I371" s="24" t="n">
        <f aca="false">IF(Clean!I371="",1,0)</f>
        <v>0</v>
      </c>
      <c r="J371" s="24" t="n">
        <f aca="false">IF(Clean!J371="",1,0)</f>
        <v>0</v>
      </c>
      <c r="K371" s="24" t="n">
        <f aca="false">IF(Clean!K371="",1,0)</f>
        <v>0</v>
      </c>
      <c r="L371" s="24" t="n">
        <f aca="false">IF(Clean!L371="",1,0)</f>
        <v>0</v>
      </c>
      <c r="M371" s="24" t="n">
        <f aca="false">IF(Clean!M371="",1,0)</f>
        <v>0</v>
      </c>
      <c r="N371" s="24" t="n">
        <f aca="false">IF(Clean!N371="",1,0)</f>
        <v>0</v>
      </c>
      <c r="O371" s="24" t="n">
        <f aca="false">IF(Clean!O371="",1,0)</f>
        <v>0</v>
      </c>
      <c r="P371" s="24" t="n">
        <f aca="false">IF(Clean!P371="",1,0)</f>
        <v>0</v>
      </c>
      <c r="Q371" s="24" t="n">
        <f aca="false">IF(Clean!Q371="",1,0)</f>
        <v>0</v>
      </c>
      <c r="R371" s="24" t="n">
        <f aca="false">IF(Clean!R371="",1,0)</f>
        <v>0</v>
      </c>
      <c r="S371" s="24" t="n">
        <f aca="false">IF(Clean!S371="",1,0)</f>
        <v>0</v>
      </c>
      <c r="T371" s="24" t="n">
        <f aca="false">IF(Clean!T371="",1,0)</f>
        <v>0</v>
      </c>
      <c r="U371" s="24" t="n">
        <f aca="false">IF(Clean!U371="",1,0)</f>
        <v>0</v>
      </c>
      <c r="V371" s="24" t="n">
        <f aca="false">IF(Clean!V371="",1,0)</f>
        <v>0</v>
      </c>
      <c r="W371" s="25" t="n">
        <f aca="false">SUM(B371:V371)</f>
        <v>0</v>
      </c>
      <c r="X371" s="2" t="str">
        <f aca="false">IF(W371=0,"Complete","Incomplete")</f>
        <v>Complete</v>
      </c>
      <c r="Y371" s="26" t="n">
        <f aca="false">W371/21</f>
        <v>0</v>
      </c>
      <c r="Z371" s="2" t="str">
        <f aca="false">IF(W371=21,"Ghost record",IF(W371&gt;=11,"Mostly empty",IF(W371=0,"Complete","Partial")))</f>
        <v>Complete</v>
      </c>
    </row>
    <row r="372" customFormat="false" ht="15" hidden="false" customHeight="false" outlineLevel="0" collapsed="false">
      <c r="A372" s="2" t="str">
        <f aca="false">Clean!A372</f>
        <v>CL00371</v>
      </c>
      <c r="B372" s="24" t="n">
        <f aca="false">IF(Clean!B372="",1,0)</f>
        <v>0</v>
      </c>
      <c r="C372" s="24" t="n">
        <f aca="false">IF(Clean!C372="",1,0)</f>
        <v>0</v>
      </c>
      <c r="D372" s="24" t="n">
        <f aca="false">IF(Clean!D372="",1,0)</f>
        <v>0</v>
      </c>
      <c r="E372" s="24" t="n">
        <f aca="false">IF(Clean!E372="",1,0)</f>
        <v>0</v>
      </c>
      <c r="F372" s="24" t="n">
        <f aca="false">IF(Clean!F372="",1,0)</f>
        <v>0</v>
      </c>
      <c r="G372" s="24" t="n">
        <f aca="false">IF(Clean!G372="",1,0)</f>
        <v>0</v>
      </c>
      <c r="H372" s="24" t="n">
        <f aca="false">IF(Clean!H372="",1,0)</f>
        <v>0</v>
      </c>
      <c r="I372" s="24" t="n">
        <f aca="false">IF(Clean!I372="",1,0)</f>
        <v>0</v>
      </c>
      <c r="J372" s="24" t="n">
        <f aca="false">IF(Clean!J372="",1,0)</f>
        <v>0</v>
      </c>
      <c r="K372" s="24" t="n">
        <f aca="false">IF(Clean!K372="",1,0)</f>
        <v>0</v>
      </c>
      <c r="L372" s="24" t="n">
        <f aca="false">IF(Clean!L372="",1,0)</f>
        <v>0</v>
      </c>
      <c r="M372" s="24" t="n">
        <f aca="false">IF(Clean!M372="",1,0)</f>
        <v>0</v>
      </c>
      <c r="N372" s="24" t="n">
        <f aca="false">IF(Clean!N372="",1,0)</f>
        <v>0</v>
      </c>
      <c r="O372" s="24" t="n">
        <f aca="false">IF(Clean!O372="",1,0)</f>
        <v>0</v>
      </c>
      <c r="P372" s="24" t="n">
        <f aca="false">IF(Clean!P372="",1,0)</f>
        <v>0</v>
      </c>
      <c r="Q372" s="24" t="n">
        <f aca="false">IF(Clean!Q372="",1,0)</f>
        <v>0</v>
      </c>
      <c r="R372" s="24" t="n">
        <f aca="false">IF(Clean!R372="",1,0)</f>
        <v>0</v>
      </c>
      <c r="S372" s="24" t="n">
        <f aca="false">IF(Clean!S372="",1,0)</f>
        <v>1</v>
      </c>
      <c r="T372" s="24" t="n">
        <f aca="false">IF(Clean!T372="",1,0)</f>
        <v>1</v>
      </c>
      <c r="U372" s="24" t="n">
        <f aca="false">IF(Clean!U372="",1,0)</f>
        <v>0</v>
      </c>
      <c r="V372" s="24" t="n">
        <f aca="false">IF(Clean!V372="",1,0)</f>
        <v>0</v>
      </c>
      <c r="W372" s="25" t="n">
        <f aca="false">SUM(B372:V372)</f>
        <v>2</v>
      </c>
      <c r="X372" s="2" t="str">
        <f aca="false">IF(W372=0,"Complete","Incomplete")</f>
        <v>Incomplete</v>
      </c>
      <c r="Y372" s="26" t="n">
        <f aca="false">W372/21</f>
        <v>0.0952380952380952</v>
      </c>
      <c r="Z372" s="2" t="str">
        <f aca="false">IF(W372=21,"Ghost record",IF(W372&gt;=11,"Mostly empty",IF(W372=0,"Complete","Partial")))</f>
        <v>Partial</v>
      </c>
    </row>
    <row r="373" customFormat="false" ht="15" hidden="false" customHeight="false" outlineLevel="0" collapsed="false">
      <c r="A373" s="2" t="str">
        <f aca="false">Clean!A373</f>
        <v>CL00372</v>
      </c>
      <c r="B373" s="24" t="n">
        <f aca="false">IF(Clean!B373="",1,0)</f>
        <v>0</v>
      </c>
      <c r="C373" s="24" t="n">
        <f aca="false">IF(Clean!C373="",1,0)</f>
        <v>0</v>
      </c>
      <c r="D373" s="24" t="n">
        <f aca="false">IF(Clean!D373="",1,0)</f>
        <v>0</v>
      </c>
      <c r="E373" s="24" t="n">
        <f aca="false">IF(Clean!E373="",1,0)</f>
        <v>0</v>
      </c>
      <c r="F373" s="24" t="n">
        <f aca="false">IF(Clean!F373="",1,0)</f>
        <v>0</v>
      </c>
      <c r="G373" s="24" t="n">
        <f aca="false">IF(Clean!G373="",1,0)</f>
        <v>0</v>
      </c>
      <c r="H373" s="24" t="n">
        <f aca="false">IF(Clean!H373="",1,0)</f>
        <v>0</v>
      </c>
      <c r="I373" s="24" t="n">
        <f aca="false">IF(Clean!I373="",1,0)</f>
        <v>1</v>
      </c>
      <c r="J373" s="24" t="n">
        <f aca="false">IF(Clean!J373="",1,0)</f>
        <v>0</v>
      </c>
      <c r="K373" s="24" t="n">
        <f aca="false">IF(Clean!K373="",1,0)</f>
        <v>0</v>
      </c>
      <c r="L373" s="24" t="n">
        <f aca="false">IF(Clean!L373="",1,0)</f>
        <v>0</v>
      </c>
      <c r="M373" s="24" t="n">
        <f aca="false">IF(Clean!M373="",1,0)</f>
        <v>0</v>
      </c>
      <c r="N373" s="24" t="n">
        <f aca="false">IF(Clean!N373="",1,0)</f>
        <v>0</v>
      </c>
      <c r="O373" s="24" t="n">
        <f aca="false">IF(Clean!O373="",1,0)</f>
        <v>1</v>
      </c>
      <c r="P373" s="24" t="n">
        <f aca="false">IF(Clean!P373="",1,0)</f>
        <v>0</v>
      </c>
      <c r="Q373" s="24" t="n">
        <f aca="false">IF(Clean!Q373="",1,0)</f>
        <v>1</v>
      </c>
      <c r="R373" s="24" t="n">
        <f aca="false">IF(Clean!R373="",1,0)</f>
        <v>1</v>
      </c>
      <c r="S373" s="24" t="n">
        <f aca="false">IF(Clean!S373="",1,0)</f>
        <v>0</v>
      </c>
      <c r="T373" s="24" t="n">
        <f aca="false">IF(Clean!T373="",1,0)</f>
        <v>0</v>
      </c>
      <c r="U373" s="24" t="n">
        <f aca="false">IF(Clean!U373="",1,0)</f>
        <v>0</v>
      </c>
      <c r="V373" s="24" t="n">
        <f aca="false">IF(Clean!V373="",1,0)</f>
        <v>0</v>
      </c>
      <c r="W373" s="25" t="n">
        <f aca="false">SUM(B373:V373)</f>
        <v>4</v>
      </c>
      <c r="X373" s="2" t="str">
        <f aca="false">IF(W373=0,"Complete","Incomplete")</f>
        <v>Incomplete</v>
      </c>
      <c r="Y373" s="26" t="n">
        <f aca="false">W373/21</f>
        <v>0.19047619047619</v>
      </c>
      <c r="Z373" s="2" t="str">
        <f aca="false">IF(W373=21,"Ghost record",IF(W373&gt;=11,"Mostly empty",IF(W373=0,"Complete","Partial")))</f>
        <v>Partial</v>
      </c>
    </row>
    <row r="374" customFormat="false" ht="15" hidden="false" customHeight="false" outlineLevel="0" collapsed="false">
      <c r="A374" s="2" t="str">
        <f aca="false">Clean!A374</f>
        <v>CL00373</v>
      </c>
      <c r="B374" s="24" t="n">
        <f aca="false">IF(Clean!B374="",1,0)</f>
        <v>0</v>
      </c>
      <c r="C374" s="24" t="n">
        <f aca="false">IF(Clean!C374="",1,0)</f>
        <v>0</v>
      </c>
      <c r="D374" s="24" t="n">
        <f aca="false">IF(Clean!D374="",1,0)</f>
        <v>1</v>
      </c>
      <c r="E374" s="24" t="n">
        <f aca="false">IF(Clean!E374="",1,0)</f>
        <v>0</v>
      </c>
      <c r="F374" s="24" t="n">
        <f aca="false">IF(Clean!F374="",1,0)</f>
        <v>0</v>
      </c>
      <c r="G374" s="24" t="n">
        <f aca="false">IF(Clean!G374="",1,0)</f>
        <v>0</v>
      </c>
      <c r="H374" s="24" t="n">
        <f aca="false">IF(Clean!H374="",1,0)</f>
        <v>0</v>
      </c>
      <c r="I374" s="24" t="n">
        <f aca="false">IF(Clean!I374="",1,0)</f>
        <v>0</v>
      </c>
      <c r="J374" s="24" t="n">
        <f aca="false">IF(Clean!J374="",1,0)</f>
        <v>0</v>
      </c>
      <c r="K374" s="24" t="n">
        <f aca="false">IF(Clean!K374="",1,0)</f>
        <v>0</v>
      </c>
      <c r="L374" s="24" t="n">
        <f aca="false">IF(Clean!L374="",1,0)</f>
        <v>0</v>
      </c>
      <c r="M374" s="24" t="n">
        <f aca="false">IF(Clean!M374="",1,0)</f>
        <v>0</v>
      </c>
      <c r="N374" s="24" t="n">
        <f aca="false">IF(Clean!N374="",1,0)</f>
        <v>1</v>
      </c>
      <c r="O374" s="24" t="n">
        <f aca="false">IF(Clean!O374="",1,0)</f>
        <v>0</v>
      </c>
      <c r="P374" s="24" t="n">
        <f aca="false">IF(Clean!P374="",1,0)</f>
        <v>0</v>
      </c>
      <c r="Q374" s="24" t="n">
        <f aca="false">IF(Clean!Q374="",1,0)</f>
        <v>1</v>
      </c>
      <c r="R374" s="24" t="n">
        <f aca="false">IF(Clean!R374="",1,0)</f>
        <v>1</v>
      </c>
      <c r="S374" s="24" t="n">
        <f aca="false">IF(Clean!S374="",1,0)</f>
        <v>0</v>
      </c>
      <c r="T374" s="24" t="n">
        <f aca="false">IF(Clean!T374="",1,0)</f>
        <v>0</v>
      </c>
      <c r="U374" s="24" t="n">
        <f aca="false">IF(Clean!U374="",1,0)</f>
        <v>0</v>
      </c>
      <c r="V374" s="24" t="n">
        <f aca="false">IF(Clean!V374="",1,0)</f>
        <v>0</v>
      </c>
      <c r="W374" s="25" t="n">
        <f aca="false">SUM(B374:V374)</f>
        <v>4</v>
      </c>
      <c r="X374" s="2" t="str">
        <f aca="false">IF(W374=0,"Complete","Incomplete")</f>
        <v>Incomplete</v>
      </c>
      <c r="Y374" s="26" t="n">
        <f aca="false">W374/21</f>
        <v>0.19047619047619</v>
      </c>
      <c r="Z374" s="2" t="str">
        <f aca="false">IF(W374=21,"Ghost record",IF(W374&gt;=11,"Mostly empty",IF(W374=0,"Complete","Partial")))</f>
        <v>Partial</v>
      </c>
    </row>
    <row r="375" customFormat="false" ht="15" hidden="false" customHeight="false" outlineLevel="0" collapsed="false">
      <c r="A375" s="2" t="str">
        <f aca="false">Clean!A375</f>
        <v>CL00374</v>
      </c>
      <c r="B375" s="24" t="n">
        <f aca="false">IF(Clean!B375="",1,0)</f>
        <v>0</v>
      </c>
      <c r="C375" s="24" t="n">
        <f aca="false">IF(Clean!C375="",1,0)</f>
        <v>0</v>
      </c>
      <c r="D375" s="24" t="n">
        <f aca="false">IF(Clean!D375="",1,0)</f>
        <v>0</v>
      </c>
      <c r="E375" s="24" t="n">
        <f aca="false">IF(Clean!E375="",1,0)</f>
        <v>0</v>
      </c>
      <c r="F375" s="24" t="n">
        <f aca="false">IF(Clean!F375="",1,0)</f>
        <v>0</v>
      </c>
      <c r="G375" s="24" t="n">
        <f aca="false">IF(Clean!G375="",1,0)</f>
        <v>0</v>
      </c>
      <c r="H375" s="24" t="n">
        <f aca="false">IF(Clean!H375="",1,0)</f>
        <v>0</v>
      </c>
      <c r="I375" s="24" t="n">
        <f aca="false">IF(Clean!I375="",1,0)</f>
        <v>0</v>
      </c>
      <c r="J375" s="24" t="n">
        <f aca="false">IF(Clean!J375="",1,0)</f>
        <v>0</v>
      </c>
      <c r="K375" s="24" t="n">
        <f aca="false">IF(Clean!K375="",1,0)</f>
        <v>0</v>
      </c>
      <c r="L375" s="24" t="n">
        <f aca="false">IF(Clean!L375="",1,0)</f>
        <v>0</v>
      </c>
      <c r="M375" s="24" t="n">
        <f aca="false">IF(Clean!M375="",1,0)</f>
        <v>0</v>
      </c>
      <c r="N375" s="24" t="n">
        <f aca="false">IF(Clean!N375="",1,0)</f>
        <v>0</v>
      </c>
      <c r="O375" s="24" t="n">
        <f aca="false">IF(Clean!O375="",1,0)</f>
        <v>0</v>
      </c>
      <c r="P375" s="24" t="n">
        <f aca="false">IF(Clean!P375="",1,0)</f>
        <v>0</v>
      </c>
      <c r="Q375" s="24" t="n">
        <f aca="false">IF(Clean!Q375="",1,0)</f>
        <v>0</v>
      </c>
      <c r="R375" s="24" t="n">
        <f aca="false">IF(Clean!R375="",1,0)</f>
        <v>0</v>
      </c>
      <c r="S375" s="24" t="n">
        <f aca="false">IF(Clean!S375="",1,0)</f>
        <v>1</v>
      </c>
      <c r="T375" s="24" t="n">
        <f aca="false">IF(Clean!T375="",1,0)</f>
        <v>1</v>
      </c>
      <c r="U375" s="24" t="n">
        <f aca="false">IF(Clean!U375="",1,0)</f>
        <v>0</v>
      </c>
      <c r="V375" s="24" t="n">
        <f aca="false">IF(Clean!V375="",1,0)</f>
        <v>0</v>
      </c>
      <c r="W375" s="25" t="n">
        <f aca="false">SUM(B375:V375)</f>
        <v>2</v>
      </c>
      <c r="X375" s="2" t="str">
        <f aca="false">IF(W375=0,"Complete","Incomplete")</f>
        <v>Incomplete</v>
      </c>
      <c r="Y375" s="26" t="n">
        <f aca="false">W375/21</f>
        <v>0.0952380952380952</v>
      </c>
      <c r="Z375" s="2" t="str">
        <f aca="false">IF(W375=21,"Ghost record",IF(W375&gt;=11,"Mostly empty",IF(W375=0,"Complete","Partial")))</f>
        <v>Partial</v>
      </c>
    </row>
    <row r="376" customFormat="false" ht="15" hidden="false" customHeight="false" outlineLevel="0" collapsed="false">
      <c r="A376" s="2" t="str">
        <f aca="false">Clean!A376</f>
        <v>CL00375</v>
      </c>
      <c r="B376" s="24" t="n">
        <f aca="false">IF(Clean!B376="",1,0)</f>
        <v>0</v>
      </c>
      <c r="C376" s="24" t="n">
        <f aca="false">IF(Clean!C376="",1,0)</f>
        <v>0</v>
      </c>
      <c r="D376" s="24" t="n">
        <f aca="false">IF(Clean!D376="",1,0)</f>
        <v>0</v>
      </c>
      <c r="E376" s="24" t="n">
        <f aca="false">IF(Clean!E376="",1,0)</f>
        <v>0</v>
      </c>
      <c r="F376" s="24" t="n">
        <f aca="false">IF(Clean!F376="",1,0)</f>
        <v>0</v>
      </c>
      <c r="G376" s="24" t="n">
        <f aca="false">IF(Clean!G376="",1,0)</f>
        <v>0</v>
      </c>
      <c r="H376" s="24" t="n">
        <f aca="false">IF(Clean!H376="",1,0)</f>
        <v>0</v>
      </c>
      <c r="I376" s="24" t="n">
        <f aca="false">IF(Clean!I376="",1,0)</f>
        <v>0</v>
      </c>
      <c r="J376" s="24" t="n">
        <f aca="false">IF(Clean!J376="",1,0)</f>
        <v>0</v>
      </c>
      <c r="K376" s="24" t="n">
        <f aca="false">IF(Clean!K376="",1,0)</f>
        <v>0</v>
      </c>
      <c r="L376" s="24" t="n">
        <f aca="false">IF(Clean!L376="",1,0)</f>
        <v>0</v>
      </c>
      <c r="M376" s="24" t="n">
        <f aca="false">IF(Clean!M376="",1,0)</f>
        <v>0</v>
      </c>
      <c r="N376" s="24" t="n">
        <f aca="false">IF(Clean!N376="",1,0)</f>
        <v>0</v>
      </c>
      <c r="O376" s="24" t="n">
        <f aca="false">IF(Clean!O376="",1,0)</f>
        <v>0</v>
      </c>
      <c r="P376" s="24" t="n">
        <f aca="false">IF(Clean!P376="",1,0)</f>
        <v>0</v>
      </c>
      <c r="Q376" s="24" t="n">
        <f aca="false">IF(Clean!Q376="",1,0)</f>
        <v>0</v>
      </c>
      <c r="R376" s="24" t="n">
        <f aca="false">IF(Clean!R376="",1,0)</f>
        <v>0</v>
      </c>
      <c r="S376" s="24" t="n">
        <f aca="false">IF(Clean!S376="",1,0)</f>
        <v>0</v>
      </c>
      <c r="T376" s="24" t="n">
        <f aca="false">IF(Clean!T376="",1,0)</f>
        <v>0</v>
      </c>
      <c r="U376" s="24" t="n">
        <f aca="false">IF(Clean!U376="",1,0)</f>
        <v>0</v>
      </c>
      <c r="V376" s="24" t="n">
        <f aca="false">IF(Clean!V376="",1,0)</f>
        <v>0</v>
      </c>
      <c r="W376" s="25" t="n">
        <f aca="false">SUM(B376:V376)</f>
        <v>0</v>
      </c>
      <c r="X376" s="2" t="str">
        <f aca="false">IF(W376=0,"Complete","Incomplete")</f>
        <v>Complete</v>
      </c>
      <c r="Y376" s="26" t="n">
        <f aca="false">W376/21</f>
        <v>0</v>
      </c>
      <c r="Z376" s="2" t="str">
        <f aca="false">IF(W376=21,"Ghost record",IF(W376&gt;=11,"Mostly empty",IF(W376=0,"Complete","Partial")))</f>
        <v>Complete</v>
      </c>
    </row>
    <row r="377" customFormat="false" ht="15" hidden="false" customHeight="false" outlineLevel="0" collapsed="false">
      <c r="A377" s="2" t="str">
        <f aca="false">Clean!A377</f>
        <v>CL00376</v>
      </c>
      <c r="B377" s="24" t="n">
        <f aca="false">IF(Clean!B377="",1,0)</f>
        <v>0</v>
      </c>
      <c r="C377" s="24" t="n">
        <f aca="false">IF(Clean!C377="",1,0)</f>
        <v>0</v>
      </c>
      <c r="D377" s="24" t="n">
        <f aca="false">IF(Clean!D377="",1,0)</f>
        <v>0</v>
      </c>
      <c r="E377" s="24" t="n">
        <f aca="false">IF(Clean!E377="",1,0)</f>
        <v>0</v>
      </c>
      <c r="F377" s="24" t="n">
        <f aca="false">IF(Clean!F377="",1,0)</f>
        <v>0</v>
      </c>
      <c r="G377" s="24" t="n">
        <f aca="false">IF(Clean!G377="",1,0)</f>
        <v>0</v>
      </c>
      <c r="H377" s="24" t="n">
        <f aca="false">IF(Clean!H377="",1,0)</f>
        <v>0</v>
      </c>
      <c r="I377" s="24" t="n">
        <f aca="false">IF(Clean!I377="",1,0)</f>
        <v>0</v>
      </c>
      <c r="J377" s="24" t="n">
        <f aca="false">IF(Clean!J377="",1,0)</f>
        <v>0</v>
      </c>
      <c r="K377" s="24" t="n">
        <f aca="false">IF(Clean!K377="",1,0)</f>
        <v>0</v>
      </c>
      <c r="L377" s="24" t="n">
        <f aca="false">IF(Clean!L377="",1,0)</f>
        <v>0</v>
      </c>
      <c r="M377" s="24" t="n">
        <f aca="false">IF(Clean!M377="",1,0)</f>
        <v>0</v>
      </c>
      <c r="N377" s="24" t="n">
        <f aca="false">IF(Clean!N377="",1,0)</f>
        <v>0</v>
      </c>
      <c r="O377" s="24" t="n">
        <f aca="false">IF(Clean!O377="",1,0)</f>
        <v>0</v>
      </c>
      <c r="P377" s="24" t="n">
        <f aca="false">IF(Clean!P377="",1,0)</f>
        <v>0</v>
      </c>
      <c r="Q377" s="24" t="n">
        <f aca="false">IF(Clean!Q377="",1,0)</f>
        <v>0</v>
      </c>
      <c r="R377" s="24" t="n">
        <f aca="false">IF(Clean!R377="",1,0)</f>
        <v>0</v>
      </c>
      <c r="S377" s="24" t="n">
        <f aca="false">IF(Clean!S377="",1,0)</f>
        <v>0</v>
      </c>
      <c r="T377" s="24" t="n">
        <f aca="false">IF(Clean!T377="",1,0)</f>
        <v>0</v>
      </c>
      <c r="U377" s="24" t="n">
        <f aca="false">IF(Clean!U377="",1,0)</f>
        <v>0</v>
      </c>
      <c r="V377" s="24" t="n">
        <f aca="false">IF(Clean!V377="",1,0)</f>
        <v>0</v>
      </c>
      <c r="W377" s="25" t="n">
        <f aca="false">SUM(B377:V377)</f>
        <v>0</v>
      </c>
      <c r="X377" s="2" t="str">
        <f aca="false">IF(W377=0,"Complete","Incomplete")</f>
        <v>Complete</v>
      </c>
      <c r="Y377" s="26" t="n">
        <f aca="false">W377/21</f>
        <v>0</v>
      </c>
      <c r="Z377" s="2" t="str">
        <f aca="false">IF(W377=21,"Ghost record",IF(W377&gt;=11,"Mostly empty",IF(W377=0,"Complete","Partial")))</f>
        <v>Complete</v>
      </c>
    </row>
    <row r="378" customFormat="false" ht="15" hidden="false" customHeight="false" outlineLevel="0" collapsed="false">
      <c r="A378" s="2" t="str">
        <f aca="false">Clean!A378</f>
        <v>CL00377</v>
      </c>
      <c r="B378" s="24" t="n">
        <f aca="false">IF(Clean!B378="",1,0)</f>
        <v>0</v>
      </c>
      <c r="C378" s="24" t="n">
        <f aca="false">IF(Clean!C378="",1,0)</f>
        <v>0</v>
      </c>
      <c r="D378" s="24" t="n">
        <f aca="false">IF(Clean!D378="",1,0)</f>
        <v>0</v>
      </c>
      <c r="E378" s="24" t="n">
        <f aca="false">IF(Clean!E378="",1,0)</f>
        <v>0</v>
      </c>
      <c r="F378" s="24" t="n">
        <f aca="false">IF(Clean!F378="",1,0)</f>
        <v>0</v>
      </c>
      <c r="G378" s="24" t="n">
        <f aca="false">IF(Clean!G378="",1,0)</f>
        <v>0</v>
      </c>
      <c r="H378" s="24" t="n">
        <f aca="false">IF(Clean!H378="",1,0)</f>
        <v>0</v>
      </c>
      <c r="I378" s="24" t="n">
        <f aca="false">IF(Clean!I378="",1,0)</f>
        <v>0</v>
      </c>
      <c r="J378" s="24" t="n">
        <f aca="false">IF(Clean!J378="",1,0)</f>
        <v>0</v>
      </c>
      <c r="K378" s="24" t="n">
        <f aca="false">IF(Clean!K378="",1,0)</f>
        <v>0</v>
      </c>
      <c r="L378" s="24" t="n">
        <f aca="false">IF(Clean!L378="",1,0)</f>
        <v>0</v>
      </c>
      <c r="M378" s="24" t="n">
        <f aca="false">IF(Clean!M378="",1,0)</f>
        <v>0</v>
      </c>
      <c r="N378" s="24" t="n">
        <f aca="false">IF(Clean!N378="",1,0)</f>
        <v>0</v>
      </c>
      <c r="O378" s="24" t="n">
        <f aca="false">IF(Clean!O378="",1,0)</f>
        <v>0</v>
      </c>
      <c r="P378" s="24" t="n">
        <f aca="false">IF(Clean!P378="",1,0)</f>
        <v>0</v>
      </c>
      <c r="Q378" s="24" t="n">
        <f aca="false">IF(Clean!Q378="",1,0)</f>
        <v>0</v>
      </c>
      <c r="R378" s="24" t="n">
        <f aca="false">IF(Clean!R378="",1,0)</f>
        <v>0</v>
      </c>
      <c r="S378" s="24" t="n">
        <f aca="false">IF(Clean!S378="",1,0)</f>
        <v>1</v>
      </c>
      <c r="T378" s="24" t="n">
        <f aca="false">IF(Clean!T378="",1,0)</f>
        <v>1</v>
      </c>
      <c r="U378" s="24" t="n">
        <f aca="false">IF(Clean!U378="",1,0)</f>
        <v>0</v>
      </c>
      <c r="V378" s="24" t="n">
        <f aca="false">IF(Clean!V378="",1,0)</f>
        <v>0</v>
      </c>
      <c r="W378" s="25" t="n">
        <f aca="false">SUM(B378:V378)</f>
        <v>2</v>
      </c>
      <c r="X378" s="2" t="str">
        <f aca="false">IF(W378=0,"Complete","Incomplete")</f>
        <v>Incomplete</v>
      </c>
      <c r="Y378" s="26" t="n">
        <f aca="false">W378/21</f>
        <v>0.0952380952380952</v>
      </c>
      <c r="Z378" s="2" t="str">
        <f aca="false">IF(W378=21,"Ghost record",IF(W378&gt;=11,"Mostly empty",IF(W378=0,"Complete","Partial")))</f>
        <v>Partial</v>
      </c>
    </row>
    <row r="379" customFormat="false" ht="15" hidden="false" customHeight="false" outlineLevel="0" collapsed="false">
      <c r="A379" s="2" t="str">
        <f aca="false">Clean!A379</f>
        <v>CL00378</v>
      </c>
      <c r="B379" s="24" t="n">
        <f aca="false">IF(Clean!B379="",1,0)</f>
        <v>0</v>
      </c>
      <c r="C379" s="24" t="n">
        <f aca="false">IF(Clean!C379="",1,0)</f>
        <v>0</v>
      </c>
      <c r="D379" s="24" t="n">
        <f aca="false">IF(Clean!D379="",1,0)</f>
        <v>0</v>
      </c>
      <c r="E379" s="24" t="n">
        <f aca="false">IF(Clean!E379="",1,0)</f>
        <v>0</v>
      </c>
      <c r="F379" s="24" t="n">
        <f aca="false">IF(Clean!F379="",1,0)</f>
        <v>0</v>
      </c>
      <c r="G379" s="24" t="n">
        <f aca="false">IF(Clean!G379="",1,0)</f>
        <v>0</v>
      </c>
      <c r="H379" s="24" t="n">
        <f aca="false">IF(Clean!H379="",1,0)</f>
        <v>0</v>
      </c>
      <c r="I379" s="24" t="n">
        <f aca="false">IF(Clean!I379="",1,0)</f>
        <v>0</v>
      </c>
      <c r="J379" s="24" t="n">
        <f aca="false">IF(Clean!J379="",1,0)</f>
        <v>0</v>
      </c>
      <c r="K379" s="24" t="n">
        <f aca="false">IF(Clean!K379="",1,0)</f>
        <v>1</v>
      </c>
      <c r="L379" s="24" t="n">
        <f aca="false">IF(Clean!L379="",1,0)</f>
        <v>0</v>
      </c>
      <c r="M379" s="24" t="n">
        <f aca="false">IF(Clean!M379="",1,0)</f>
        <v>1</v>
      </c>
      <c r="N379" s="24" t="n">
        <f aca="false">IF(Clean!N379="",1,0)</f>
        <v>0</v>
      </c>
      <c r="O379" s="24" t="n">
        <f aca="false">IF(Clean!O379="",1,0)</f>
        <v>0</v>
      </c>
      <c r="P379" s="24" t="n">
        <f aca="false">IF(Clean!P379="",1,0)</f>
        <v>0</v>
      </c>
      <c r="Q379" s="24" t="n">
        <f aca="false">IF(Clean!Q379="",1,0)</f>
        <v>1</v>
      </c>
      <c r="R379" s="24" t="n">
        <f aca="false">IF(Clean!R379="",1,0)</f>
        <v>1</v>
      </c>
      <c r="S379" s="24" t="n">
        <f aca="false">IF(Clean!S379="",1,0)</f>
        <v>0</v>
      </c>
      <c r="T379" s="24" t="n">
        <f aca="false">IF(Clean!T379="",1,0)</f>
        <v>0</v>
      </c>
      <c r="U379" s="24" t="n">
        <f aca="false">IF(Clean!U379="",1,0)</f>
        <v>0</v>
      </c>
      <c r="V379" s="24" t="n">
        <f aca="false">IF(Clean!V379="",1,0)</f>
        <v>1</v>
      </c>
      <c r="W379" s="25" t="n">
        <f aca="false">SUM(B379:V379)</f>
        <v>5</v>
      </c>
      <c r="X379" s="2" t="str">
        <f aca="false">IF(W379=0,"Complete","Incomplete")</f>
        <v>Incomplete</v>
      </c>
      <c r="Y379" s="26" t="n">
        <f aca="false">W379/21</f>
        <v>0.238095238095238</v>
      </c>
      <c r="Z379" s="2" t="str">
        <f aca="false">IF(W379=21,"Ghost record",IF(W379&gt;=11,"Mostly empty",IF(W379=0,"Complete","Partial")))</f>
        <v>Partial</v>
      </c>
    </row>
    <row r="380" customFormat="false" ht="15" hidden="false" customHeight="false" outlineLevel="0" collapsed="false">
      <c r="A380" s="2" t="str">
        <f aca="false">Clean!A380</f>
        <v>CL00379</v>
      </c>
      <c r="B380" s="24" t="n">
        <f aca="false">IF(Clean!B380="",1,0)</f>
        <v>0</v>
      </c>
      <c r="C380" s="24" t="n">
        <f aca="false">IF(Clean!C380="",1,0)</f>
        <v>0</v>
      </c>
      <c r="D380" s="24" t="n">
        <f aca="false">IF(Clean!D380="",1,0)</f>
        <v>0</v>
      </c>
      <c r="E380" s="24" t="n">
        <f aca="false">IF(Clean!E380="",1,0)</f>
        <v>0</v>
      </c>
      <c r="F380" s="24" t="n">
        <f aca="false">IF(Clean!F380="",1,0)</f>
        <v>0</v>
      </c>
      <c r="G380" s="24" t="n">
        <f aca="false">IF(Clean!G380="",1,0)</f>
        <v>0</v>
      </c>
      <c r="H380" s="24" t="n">
        <f aca="false">IF(Clean!H380="",1,0)</f>
        <v>0</v>
      </c>
      <c r="I380" s="24" t="n">
        <f aca="false">IF(Clean!I380="",1,0)</f>
        <v>0</v>
      </c>
      <c r="J380" s="24" t="n">
        <f aca="false">IF(Clean!J380="",1,0)</f>
        <v>0</v>
      </c>
      <c r="K380" s="24" t="n">
        <f aca="false">IF(Clean!K380="",1,0)</f>
        <v>0</v>
      </c>
      <c r="L380" s="24" t="n">
        <f aca="false">IF(Clean!L380="",1,0)</f>
        <v>0</v>
      </c>
      <c r="M380" s="24" t="n">
        <f aca="false">IF(Clean!M380="",1,0)</f>
        <v>0</v>
      </c>
      <c r="N380" s="24" t="n">
        <f aca="false">IF(Clean!N380="",1,0)</f>
        <v>0</v>
      </c>
      <c r="O380" s="24" t="n">
        <f aca="false">IF(Clean!O380="",1,0)</f>
        <v>0</v>
      </c>
      <c r="P380" s="24" t="n">
        <f aca="false">IF(Clean!P380="",1,0)</f>
        <v>0</v>
      </c>
      <c r="Q380" s="24" t="n">
        <f aca="false">IF(Clean!Q380="",1,0)</f>
        <v>0</v>
      </c>
      <c r="R380" s="24" t="n">
        <f aca="false">IF(Clean!R380="",1,0)</f>
        <v>0</v>
      </c>
      <c r="S380" s="24" t="n">
        <f aca="false">IF(Clean!S380="",1,0)</f>
        <v>0</v>
      </c>
      <c r="T380" s="24" t="n">
        <f aca="false">IF(Clean!T380="",1,0)</f>
        <v>0</v>
      </c>
      <c r="U380" s="24" t="n">
        <f aca="false">IF(Clean!U380="",1,0)</f>
        <v>0</v>
      </c>
      <c r="V380" s="24" t="n">
        <f aca="false">IF(Clean!V380="",1,0)</f>
        <v>0</v>
      </c>
      <c r="W380" s="25" t="n">
        <f aca="false">SUM(B380:V380)</f>
        <v>0</v>
      </c>
      <c r="X380" s="2" t="str">
        <f aca="false">IF(W380=0,"Complete","Incomplete")</f>
        <v>Complete</v>
      </c>
      <c r="Y380" s="26" t="n">
        <f aca="false">W380/21</f>
        <v>0</v>
      </c>
      <c r="Z380" s="2" t="str">
        <f aca="false">IF(W380=21,"Ghost record",IF(W380&gt;=11,"Mostly empty",IF(W380=0,"Complete","Partial")))</f>
        <v>Complete</v>
      </c>
    </row>
    <row r="381" customFormat="false" ht="15" hidden="false" customHeight="false" outlineLevel="0" collapsed="false">
      <c r="A381" s="2" t="str">
        <f aca="false">Clean!A381</f>
        <v>CL00380</v>
      </c>
      <c r="B381" s="24" t="n">
        <f aca="false">IF(Clean!B381="",1,0)</f>
        <v>0</v>
      </c>
      <c r="C381" s="24" t="n">
        <f aca="false">IF(Clean!C381="",1,0)</f>
        <v>0</v>
      </c>
      <c r="D381" s="24" t="n">
        <f aca="false">IF(Clean!D381="",1,0)</f>
        <v>0</v>
      </c>
      <c r="E381" s="24" t="n">
        <f aca="false">IF(Clean!E381="",1,0)</f>
        <v>0</v>
      </c>
      <c r="F381" s="24" t="n">
        <f aca="false">IF(Clean!F381="",1,0)</f>
        <v>0</v>
      </c>
      <c r="G381" s="24" t="n">
        <f aca="false">IF(Clean!G381="",1,0)</f>
        <v>0</v>
      </c>
      <c r="H381" s="24" t="n">
        <f aca="false">IF(Clean!H381="",1,0)</f>
        <v>1</v>
      </c>
      <c r="I381" s="24" t="n">
        <f aca="false">IF(Clean!I381="",1,0)</f>
        <v>0</v>
      </c>
      <c r="J381" s="24" t="n">
        <f aca="false">IF(Clean!J381="",1,0)</f>
        <v>0</v>
      </c>
      <c r="K381" s="24" t="n">
        <f aca="false">IF(Clean!K381="",1,0)</f>
        <v>0</v>
      </c>
      <c r="L381" s="24" t="n">
        <f aca="false">IF(Clean!L381="",1,0)</f>
        <v>0</v>
      </c>
      <c r="M381" s="24" t="n">
        <f aca="false">IF(Clean!M381="",1,0)</f>
        <v>0</v>
      </c>
      <c r="N381" s="24" t="n">
        <f aca="false">IF(Clean!N381="",1,0)</f>
        <v>0</v>
      </c>
      <c r="O381" s="24" t="n">
        <f aca="false">IF(Clean!O381="",1,0)</f>
        <v>0</v>
      </c>
      <c r="P381" s="24" t="n">
        <f aca="false">IF(Clean!P381="",1,0)</f>
        <v>0</v>
      </c>
      <c r="Q381" s="24" t="n">
        <f aca="false">IF(Clean!Q381="",1,0)</f>
        <v>0</v>
      </c>
      <c r="R381" s="24" t="n">
        <f aca="false">IF(Clean!R381="",1,0)</f>
        <v>0</v>
      </c>
      <c r="S381" s="24" t="n">
        <f aca="false">IF(Clean!S381="",1,0)</f>
        <v>0</v>
      </c>
      <c r="T381" s="24" t="n">
        <f aca="false">IF(Clean!T381="",1,0)</f>
        <v>0</v>
      </c>
      <c r="U381" s="24" t="n">
        <f aca="false">IF(Clean!U381="",1,0)</f>
        <v>0</v>
      </c>
      <c r="V381" s="24" t="n">
        <f aca="false">IF(Clean!V381="",1,0)</f>
        <v>1</v>
      </c>
      <c r="W381" s="25" t="n">
        <f aca="false">SUM(B381:V381)</f>
        <v>2</v>
      </c>
      <c r="X381" s="2" t="str">
        <f aca="false">IF(W381=0,"Complete","Incomplete")</f>
        <v>Incomplete</v>
      </c>
      <c r="Y381" s="26" t="n">
        <f aca="false">W381/21</f>
        <v>0.0952380952380952</v>
      </c>
      <c r="Z381" s="2" t="str">
        <f aca="false">IF(W381=21,"Ghost record",IF(W381&gt;=11,"Mostly empty",IF(W381=0,"Complete","Partial")))</f>
        <v>Partial</v>
      </c>
    </row>
    <row r="382" customFormat="false" ht="15" hidden="false" customHeight="false" outlineLevel="0" collapsed="false">
      <c r="A382" s="2" t="str">
        <f aca="false">Clean!A382</f>
        <v>CL00381</v>
      </c>
      <c r="B382" s="24" t="n">
        <f aca="false">IF(Clean!B382="",1,0)</f>
        <v>0</v>
      </c>
      <c r="C382" s="24" t="n">
        <f aca="false">IF(Clean!C382="",1,0)</f>
        <v>0</v>
      </c>
      <c r="D382" s="24" t="n">
        <f aca="false">IF(Clean!D382="",1,0)</f>
        <v>0</v>
      </c>
      <c r="E382" s="24" t="n">
        <f aca="false">IF(Clean!E382="",1,0)</f>
        <v>0</v>
      </c>
      <c r="F382" s="24" t="n">
        <f aca="false">IF(Clean!F382="",1,0)</f>
        <v>0</v>
      </c>
      <c r="G382" s="24" t="n">
        <f aca="false">IF(Clean!G382="",1,0)</f>
        <v>0</v>
      </c>
      <c r="H382" s="24" t="n">
        <f aca="false">IF(Clean!H382="",1,0)</f>
        <v>0</v>
      </c>
      <c r="I382" s="24" t="n">
        <f aca="false">IF(Clean!I382="",1,0)</f>
        <v>0</v>
      </c>
      <c r="J382" s="24" t="n">
        <f aca="false">IF(Clean!J382="",1,0)</f>
        <v>0</v>
      </c>
      <c r="K382" s="24" t="n">
        <f aca="false">IF(Clean!K382="",1,0)</f>
        <v>0</v>
      </c>
      <c r="L382" s="24" t="n">
        <f aca="false">IF(Clean!L382="",1,0)</f>
        <v>0</v>
      </c>
      <c r="M382" s="24" t="n">
        <f aca="false">IF(Clean!M382="",1,0)</f>
        <v>0</v>
      </c>
      <c r="N382" s="24" t="n">
        <f aca="false">IF(Clean!N382="",1,0)</f>
        <v>0</v>
      </c>
      <c r="O382" s="24" t="n">
        <f aca="false">IF(Clean!O382="",1,0)</f>
        <v>0</v>
      </c>
      <c r="P382" s="24" t="n">
        <f aca="false">IF(Clean!P382="",1,0)</f>
        <v>0</v>
      </c>
      <c r="Q382" s="24" t="n">
        <f aca="false">IF(Clean!Q382="",1,0)</f>
        <v>0</v>
      </c>
      <c r="R382" s="24" t="n">
        <f aca="false">IF(Clean!R382="",1,0)</f>
        <v>0</v>
      </c>
      <c r="S382" s="24" t="n">
        <f aca="false">IF(Clean!S382="",1,0)</f>
        <v>0</v>
      </c>
      <c r="T382" s="24" t="n">
        <f aca="false">IF(Clean!T382="",1,0)</f>
        <v>0</v>
      </c>
      <c r="U382" s="24" t="n">
        <f aca="false">IF(Clean!U382="",1,0)</f>
        <v>0</v>
      </c>
      <c r="V382" s="24" t="n">
        <f aca="false">IF(Clean!V382="",1,0)</f>
        <v>0</v>
      </c>
      <c r="W382" s="25" t="n">
        <f aca="false">SUM(B382:V382)</f>
        <v>0</v>
      </c>
      <c r="X382" s="2" t="str">
        <f aca="false">IF(W382=0,"Complete","Incomplete")</f>
        <v>Complete</v>
      </c>
      <c r="Y382" s="26" t="n">
        <f aca="false">W382/21</f>
        <v>0</v>
      </c>
      <c r="Z382" s="2" t="str">
        <f aca="false">IF(W382=21,"Ghost record",IF(W382&gt;=11,"Mostly empty",IF(W382=0,"Complete","Partial")))</f>
        <v>Complete</v>
      </c>
    </row>
    <row r="383" customFormat="false" ht="15" hidden="false" customHeight="false" outlineLevel="0" collapsed="false">
      <c r="A383" s="2" t="str">
        <f aca="false">Clean!A383</f>
        <v>CL00382</v>
      </c>
      <c r="B383" s="24" t="n">
        <f aca="false">IF(Clean!B383="",1,0)</f>
        <v>0</v>
      </c>
      <c r="C383" s="24" t="n">
        <f aca="false">IF(Clean!C383="",1,0)</f>
        <v>0</v>
      </c>
      <c r="D383" s="24" t="n">
        <f aca="false">IF(Clean!D383="",1,0)</f>
        <v>0</v>
      </c>
      <c r="E383" s="24" t="n">
        <f aca="false">IF(Clean!E383="",1,0)</f>
        <v>0</v>
      </c>
      <c r="F383" s="24" t="n">
        <f aca="false">IF(Clean!F383="",1,0)</f>
        <v>0</v>
      </c>
      <c r="G383" s="24" t="n">
        <f aca="false">IF(Clean!G383="",1,0)</f>
        <v>0</v>
      </c>
      <c r="H383" s="24" t="n">
        <f aca="false">IF(Clean!H383="",1,0)</f>
        <v>0</v>
      </c>
      <c r="I383" s="24" t="n">
        <f aca="false">IF(Clean!I383="",1,0)</f>
        <v>0</v>
      </c>
      <c r="J383" s="24" t="n">
        <f aca="false">IF(Clean!J383="",1,0)</f>
        <v>0</v>
      </c>
      <c r="K383" s="24" t="n">
        <f aca="false">IF(Clean!K383="",1,0)</f>
        <v>0</v>
      </c>
      <c r="L383" s="24" t="n">
        <f aca="false">IF(Clean!L383="",1,0)</f>
        <v>0</v>
      </c>
      <c r="M383" s="24" t="n">
        <f aca="false">IF(Clean!M383="",1,0)</f>
        <v>0</v>
      </c>
      <c r="N383" s="24" t="n">
        <f aca="false">IF(Clean!N383="",1,0)</f>
        <v>0</v>
      </c>
      <c r="O383" s="24" t="n">
        <f aca="false">IF(Clean!O383="",1,0)</f>
        <v>0</v>
      </c>
      <c r="P383" s="24" t="n">
        <f aca="false">IF(Clean!P383="",1,0)</f>
        <v>0</v>
      </c>
      <c r="Q383" s="24" t="n">
        <f aca="false">IF(Clean!Q383="",1,0)</f>
        <v>0</v>
      </c>
      <c r="R383" s="24" t="n">
        <f aca="false">IF(Clean!R383="",1,0)</f>
        <v>0</v>
      </c>
      <c r="S383" s="24" t="n">
        <f aca="false">IF(Clean!S383="",1,0)</f>
        <v>0</v>
      </c>
      <c r="T383" s="24" t="n">
        <f aca="false">IF(Clean!T383="",1,0)</f>
        <v>0</v>
      </c>
      <c r="U383" s="24" t="n">
        <f aca="false">IF(Clean!U383="",1,0)</f>
        <v>0</v>
      </c>
      <c r="V383" s="24" t="n">
        <f aca="false">IF(Clean!V383="",1,0)</f>
        <v>0</v>
      </c>
      <c r="W383" s="25" t="n">
        <f aca="false">SUM(B383:V383)</f>
        <v>0</v>
      </c>
      <c r="X383" s="2" t="str">
        <f aca="false">IF(W383=0,"Complete","Incomplete")</f>
        <v>Complete</v>
      </c>
      <c r="Y383" s="26" t="n">
        <f aca="false">W383/21</f>
        <v>0</v>
      </c>
      <c r="Z383" s="2" t="str">
        <f aca="false">IF(W383=21,"Ghost record",IF(W383&gt;=11,"Mostly empty",IF(W383=0,"Complete","Partial")))</f>
        <v>Complete</v>
      </c>
    </row>
    <row r="384" customFormat="false" ht="15" hidden="false" customHeight="false" outlineLevel="0" collapsed="false">
      <c r="A384" s="2" t="str">
        <f aca="false">Clean!A384</f>
        <v>CL00383</v>
      </c>
      <c r="B384" s="24" t="n">
        <f aca="false">IF(Clean!B384="",1,0)</f>
        <v>0</v>
      </c>
      <c r="C384" s="24" t="n">
        <f aca="false">IF(Clean!C384="",1,0)</f>
        <v>0</v>
      </c>
      <c r="D384" s="24" t="n">
        <f aca="false">IF(Clean!D384="",1,0)</f>
        <v>0</v>
      </c>
      <c r="E384" s="24" t="n">
        <f aca="false">IF(Clean!E384="",1,0)</f>
        <v>1</v>
      </c>
      <c r="F384" s="24" t="n">
        <f aca="false">IF(Clean!F384="",1,0)</f>
        <v>0</v>
      </c>
      <c r="G384" s="24" t="n">
        <f aca="false">IF(Clean!G384="",1,0)</f>
        <v>1</v>
      </c>
      <c r="H384" s="24" t="n">
        <f aca="false">IF(Clean!H384="",1,0)</f>
        <v>0</v>
      </c>
      <c r="I384" s="24" t="n">
        <f aca="false">IF(Clean!I384="",1,0)</f>
        <v>0</v>
      </c>
      <c r="J384" s="24" t="n">
        <f aca="false">IF(Clean!J384="",1,0)</f>
        <v>0</v>
      </c>
      <c r="K384" s="24" t="n">
        <f aca="false">IF(Clean!K384="",1,0)</f>
        <v>0</v>
      </c>
      <c r="L384" s="24" t="n">
        <f aca="false">IF(Clean!L384="",1,0)</f>
        <v>0</v>
      </c>
      <c r="M384" s="24" t="n">
        <f aca="false">IF(Clean!M384="",1,0)</f>
        <v>0</v>
      </c>
      <c r="N384" s="24" t="n">
        <f aca="false">IF(Clean!N384="",1,0)</f>
        <v>0</v>
      </c>
      <c r="O384" s="24" t="n">
        <f aca="false">IF(Clean!O384="",1,0)</f>
        <v>0</v>
      </c>
      <c r="P384" s="24" t="n">
        <f aca="false">IF(Clean!P384="",1,0)</f>
        <v>0</v>
      </c>
      <c r="Q384" s="24" t="n">
        <f aca="false">IF(Clean!Q384="",1,0)</f>
        <v>1</v>
      </c>
      <c r="R384" s="24" t="n">
        <f aca="false">IF(Clean!R384="",1,0)</f>
        <v>1</v>
      </c>
      <c r="S384" s="24" t="n">
        <f aca="false">IF(Clean!S384="",1,0)</f>
        <v>0</v>
      </c>
      <c r="T384" s="24" t="n">
        <f aca="false">IF(Clean!T384="",1,0)</f>
        <v>0</v>
      </c>
      <c r="U384" s="24" t="n">
        <f aca="false">IF(Clean!U384="",1,0)</f>
        <v>0</v>
      </c>
      <c r="V384" s="24" t="n">
        <f aca="false">IF(Clean!V384="",1,0)</f>
        <v>1</v>
      </c>
      <c r="W384" s="25" t="n">
        <f aca="false">SUM(B384:V384)</f>
        <v>5</v>
      </c>
      <c r="X384" s="2" t="str">
        <f aca="false">IF(W384=0,"Complete","Incomplete")</f>
        <v>Incomplete</v>
      </c>
      <c r="Y384" s="26" t="n">
        <f aca="false">W384/21</f>
        <v>0.238095238095238</v>
      </c>
      <c r="Z384" s="2" t="str">
        <f aca="false">IF(W384=21,"Ghost record",IF(W384&gt;=11,"Mostly empty",IF(W384=0,"Complete","Partial")))</f>
        <v>Partial</v>
      </c>
    </row>
    <row r="385" customFormat="false" ht="15" hidden="false" customHeight="false" outlineLevel="0" collapsed="false">
      <c r="A385" s="2" t="str">
        <f aca="false">Clean!A385</f>
        <v>CL00384</v>
      </c>
      <c r="B385" s="24" t="n">
        <f aca="false">IF(Clean!B385="",1,0)</f>
        <v>0</v>
      </c>
      <c r="C385" s="24" t="n">
        <f aca="false">IF(Clean!C385="",1,0)</f>
        <v>0</v>
      </c>
      <c r="D385" s="24" t="n">
        <f aca="false">IF(Clean!D385="",1,0)</f>
        <v>0</v>
      </c>
      <c r="E385" s="24" t="n">
        <f aca="false">IF(Clean!E385="",1,0)</f>
        <v>0</v>
      </c>
      <c r="F385" s="24" t="n">
        <f aca="false">IF(Clean!F385="",1,0)</f>
        <v>0</v>
      </c>
      <c r="G385" s="24" t="n">
        <f aca="false">IF(Clean!G385="",1,0)</f>
        <v>0</v>
      </c>
      <c r="H385" s="24" t="n">
        <f aca="false">IF(Clean!H385="",1,0)</f>
        <v>0</v>
      </c>
      <c r="I385" s="24" t="n">
        <f aca="false">IF(Clean!I385="",1,0)</f>
        <v>0</v>
      </c>
      <c r="J385" s="24" t="n">
        <f aca="false">IF(Clean!J385="",1,0)</f>
        <v>0</v>
      </c>
      <c r="K385" s="24" t="n">
        <f aca="false">IF(Clean!K385="",1,0)</f>
        <v>0</v>
      </c>
      <c r="L385" s="24" t="n">
        <f aca="false">IF(Clean!L385="",1,0)</f>
        <v>0</v>
      </c>
      <c r="M385" s="24" t="n">
        <f aca="false">IF(Clean!M385="",1,0)</f>
        <v>0</v>
      </c>
      <c r="N385" s="24" t="n">
        <f aca="false">IF(Clean!N385="",1,0)</f>
        <v>0</v>
      </c>
      <c r="O385" s="24" t="n">
        <f aca="false">IF(Clean!O385="",1,0)</f>
        <v>0</v>
      </c>
      <c r="P385" s="24" t="n">
        <f aca="false">IF(Clean!P385="",1,0)</f>
        <v>0</v>
      </c>
      <c r="Q385" s="24" t="n">
        <f aca="false">IF(Clean!Q385="",1,0)</f>
        <v>1</v>
      </c>
      <c r="R385" s="24" t="n">
        <f aca="false">IF(Clean!R385="",1,0)</f>
        <v>1</v>
      </c>
      <c r="S385" s="24" t="n">
        <f aca="false">IF(Clean!S385="",1,0)</f>
        <v>0</v>
      </c>
      <c r="T385" s="24" t="n">
        <f aca="false">IF(Clean!T385="",1,0)</f>
        <v>0</v>
      </c>
      <c r="U385" s="24" t="n">
        <f aca="false">IF(Clean!U385="",1,0)</f>
        <v>0</v>
      </c>
      <c r="V385" s="24" t="n">
        <f aca="false">IF(Clean!V385="",1,0)</f>
        <v>0</v>
      </c>
      <c r="W385" s="25" t="n">
        <f aca="false">SUM(B385:V385)</f>
        <v>2</v>
      </c>
      <c r="X385" s="2" t="str">
        <f aca="false">IF(W385=0,"Complete","Incomplete")</f>
        <v>Incomplete</v>
      </c>
      <c r="Y385" s="26" t="n">
        <f aca="false">W385/21</f>
        <v>0.0952380952380952</v>
      </c>
      <c r="Z385" s="2" t="str">
        <f aca="false">IF(W385=21,"Ghost record",IF(W385&gt;=11,"Mostly empty",IF(W385=0,"Complete","Partial")))</f>
        <v>Partial</v>
      </c>
    </row>
    <row r="386" customFormat="false" ht="15" hidden="false" customHeight="false" outlineLevel="0" collapsed="false">
      <c r="A386" s="2" t="str">
        <f aca="false">Clean!A386</f>
        <v>CL00385</v>
      </c>
      <c r="B386" s="24" t="n">
        <f aca="false">IF(Clean!B386="",1,0)</f>
        <v>0</v>
      </c>
      <c r="C386" s="24" t="n">
        <f aca="false">IF(Clean!C386="",1,0)</f>
        <v>0</v>
      </c>
      <c r="D386" s="24" t="n">
        <f aca="false">IF(Clean!D386="",1,0)</f>
        <v>0</v>
      </c>
      <c r="E386" s="24" t="n">
        <f aca="false">IF(Clean!E386="",1,0)</f>
        <v>0</v>
      </c>
      <c r="F386" s="24" t="n">
        <f aca="false">IF(Clean!F386="",1,0)</f>
        <v>0</v>
      </c>
      <c r="G386" s="24" t="n">
        <f aca="false">IF(Clean!G386="",1,0)</f>
        <v>0</v>
      </c>
      <c r="H386" s="24" t="n">
        <f aca="false">IF(Clean!H386="",1,0)</f>
        <v>0</v>
      </c>
      <c r="I386" s="24" t="n">
        <f aca="false">IF(Clean!I386="",1,0)</f>
        <v>0</v>
      </c>
      <c r="J386" s="24" t="n">
        <f aca="false">IF(Clean!J386="",1,0)</f>
        <v>0</v>
      </c>
      <c r="K386" s="24" t="n">
        <f aca="false">IF(Clean!K386="",1,0)</f>
        <v>0</v>
      </c>
      <c r="L386" s="24" t="n">
        <f aca="false">IF(Clean!L386="",1,0)</f>
        <v>0</v>
      </c>
      <c r="M386" s="24" t="n">
        <f aca="false">IF(Clean!M386="",1,0)</f>
        <v>0</v>
      </c>
      <c r="N386" s="24" t="n">
        <f aca="false">IF(Clean!N386="",1,0)</f>
        <v>0</v>
      </c>
      <c r="O386" s="24" t="n">
        <f aca="false">IF(Clean!O386="",1,0)</f>
        <v>0</v>
      </c>
      <c r="P386" s="24" t="n">
        <f aca="false">IF(Clean!P386="",1,0)</f>
        <v>0</v>
      </c>
      <c r="Q386" s="24" t="n">
        <f aca="false">IF(Clean!Q386="",1,0)</f>
        <v>0</v>
      </c>
      <c r="R386" s="24" t="n">
        <f aca="false">IF(Clean!R386="",1,0)</f>
        <v>0</v>
      </c>
      <c r="S386" s="24" t="n">
        <f aca="false">IF(Clean!S386="",1,0)</f>
        <v>1</v>
      </c>
      <c r="T386" s="24" t="n">
        <f aca="false">IF(Clean!T386="",1,0)</f>
        <v>1</v>
      </c>
      <c r="U386" s="24" t="n">
        <f aca="false">IF(Clean!U386="",1,0)</f>
        <v>0</v>
      </c>
      <c r="V386" s="24" t="n">
        <f aca="false">IF(Clean!V386="",1,0)</f>
        <v>0</v>
      </c>
      <c r="W386" s="25" t="n">
        <f aca="false">SUM(B386:V386)</f>
        <v>2</v>
      </c>
      <c r="X386" s="2" t="str">
        <f aca="false">IF(W386=0,"Complete","Incomplete")</f>
        <v>Incomplete</v>
      </c>
      <c r="Y386" s="26" t="n">
        <f aca="false">W386/21</f>
        <v>0.0952380952380952</v>
      </c>
      <c r="Z386" s="2" t="str">
        <f aca="false">IF(W386=21,"Ghost record",IF(W386&gt;=11,"Mostly empty",IF(W386=0,"Complete","Partial")))</f>
        <v>Partial</v>
      </c>
    </row>
    <row r="387" customFormat="false" ht="15" hidden="false" customHeight="false" outlineLevel="0" collapsed="false">
      <c r="A387" s="2" t="str">
        <f aca="false">Clean!A387</f>
        <v>CL00386</v>
      </c>
      <c r="B387" s="24" t="n">
        <f aca="false">IF(Clean!B387="",1,0)</f>
        <v>0</v>
      </c>
      <c r="C387" s="24" t="n">
        <f aca="false">IF(Clean!C387="",1,0)</f>
        <v>0</v>
      </c>
      <c r="D387" s="24" t="n">
        <f aca="false">IF(Clean!D387="",1,0)</f>
        <v>0</v>
      </c>
      <c r="E387" s="24" t="n">
        <f aca="false">IF(Clean!E387="",1,0)</f>
        <v>0</v>
      </c>
      <c r="F387" s="24" t="n">
        <f aca="false">IF(Clean!F387="",1,0)</f>
        <v>0</v>
      </c>
      <c r="G387" s="24" t="n">
        <f aca="false">IF(Clean!G387="",1,0)</f>
        <v>0</v>
      </c>
      <c r="H387" s="24" t="n">
        <f aca="false">IF(Clean!H387="",1,0)</f>
        <v>0</v>
      </c>
      <c r="I387" s="24" t="n">
        <f aca="false">IF(Clean!I387="",1,0)</f>
        <v>0</v>
      </c>
      <c r="J387" s="24" t="n">
        <f aca="false">IF(Clean!J387="",1,0)</f>
        <v>0</v>
      </c>
      <c r="K387" s="24" t="n">
        <f aca="false">IF(Clean!K387="",1,0)</f>
        <v>0</v>
      </c>
      <c r="L387" s="24" t="n">
        <f aca="false">IF(Clean!L387="",1,0)</f>
        <v>0</v>
      </c>
      <c r="M387" s="24" t="n">
        <f aca="false">IF(Clean!M387="",1,0)</f>
        <v>0</v>
      </c>
      <c r="N387" s="24" t="n">
        <f aca="false">IF(Clean!N387="",1,0)</f>
        <v>0</v>
      </c>
      <c r="O387" s="24" t="n">
        <f aca="false">IF(Clean!O387="",1,0)</f>
        <v>0</v>
      </c>
      <c r="P387" s="24" t="n">
        <f aca="false">IF(Clean!P387="",1,0)</f>
        <v>0</v>
      </c>
      <c r="Q387" s="24" t="n">
        <f aca="false">IF(Clean!Q387="",1,0)</f>
        <v>0</v>
      </c>
      <c r="R387" s="24" t="n">
        <f aca="false">IF(Clean!R387="",1,0)</f>
        <v>0</v>
      </c>
      <c r="S387" s="24" t="n">
        <f aca="false">IF(Clean!S387="",1,0)</f>
        <v>1</v>
      </c>
      <c r="T387" s="24" t="n">
        <f aca="false">IF(Clean!T387="",1,0)</f>
        <v>1</v>
      </c>
      <c r="U387" s="24" t="n">
        <f aca="false">IF(Clean!U387="",1,0)</f>
        <v>0</v>
      </c>
      <c r="V387" s="24" t="n">
        <f aca="false">IF(Clean!V387="",1,0)</f>
        <v>0</v>
      </c>
      <c r="W387" s="25" t="n">
        <f aca="false">SUM(B387:V387)</f>
        <v>2</v>
      </c>
      <c r="X387" s="2" t="str">
        <f aca="false">IF(W387=0,"Complete","Incomplete")</f>
        <v>Incomplete</v>
      </c>
      <c r="Y387" s="26" t="n">
        <f aca="false">W387/21</f>
        <v>0.0952380952380952</v>
      </c>
      <c r="Z387" s="2" t="str">
        <f aca="false">IF(W387=21,"Ghost record",IF(W387&gt;=11,"Mostly empty",IF(W387=0,"Complete","Partial")))</f>
        <v>Partial</v>
      </c>
    </row>
    <row r="388" customFormat="false" ht="15" hidden="false" customHeight="false" outlineLevel="0" collapsed="false">
      <c r="A388" s="2" t="str">
        <f aca="false">Clean!A388</f>
        <v>CL00387</v>
      </c>
      <c r="B388" s="24" t="n">
        <f aca="false">IF(Clean!B388="",1,0)</f>
        <v>0</v>
      </c>
      <c r="C388" s="24" t="n">
        <f aca="false">IF(Clean!C388="",1,0)</f>
        <v>0</v>
      </c>
      <c r="D388" s="24" t="n">
        <f aca="false">IF(Clean!D388="",1,0)</f>
        <v>0</v>
      </c>
      <c r="E388" s="24" t="n">
        <f aca="false">IF(Clean!E388="",1,0)</f>
        <v>0</v>
      </c>
      <c r="F388" s="24" t="n">
        <f aca="false">IF(Clean!F388="",1,0)</f>
        <v>0</v>
      </c>
      <c r="G388" s="24" t="n">
        <f aca="false">IF(Clean!G388="",1,0)</f>
        <v>0</v>
      </c>
      <c r="H388" s="24" t="n">
        <f aca="false">IF(Clean!H388="",1,0)</f>
        <v>0</v>
      </c>
      <c r="I388" s="24" t="n">
        <f aca="false">IF(Clean!I388="",1,0)</f>
        <v>0</v>
      </c>
      <c r="J388" s="24" t="n">
        <f aca="false">IF(Clean!J388="",1,0)</f>
        <v>0</v>
      </c>
      <c r="K388" s="24" t="n">
        <f aca="false">IF(Clean!K388="",1,0)</f>
        <v>0</v>
      </c>
      <c r="L388" s="24" t="n">
        <f aca="false">IF(Clean!L388="",1,0)</f>
        <v>1</v>
      </c>
      <c r="M388" s="24" t="n">
        <f aca="false">IF(Clean!M388="",1,0)</f>
        <v>0</v>
      </c>
      <c r="N388" s="24" t="n">
        <f aca="false">IF(Clean!N388="",1,0)</f>
        <v>0</v>
      </c>
      <c r="O388" s="24" t="n">
        <f aca="false">IF(Clean!O388="",1,0)</f>
        <v>0</v>
      </c>
      <c r="P388" s="24" t="n">
        <f aca="false">IF(Clean!P388="",1,0)</f>
        <v>0</v>
      </c>
      <c r="Q388" s="24" t="n">
        <f aca="false">IF(Clean!Q388="",1,0)</f>
        <v>0</v>
      </c>
      <c r="R388" s="24" t="n">
        <f aca="false">IF(Clean!R388="",1,0)</f>
        <v>0</v>
      </c>
      <c r="S388" s="24" t="n">
        <f aca="false">IF(Clean!S388="",1,0)</f>
        <v>0</v>
      </c>
      <c r="T388" s="24" t="n">
        <f aca="false">IF(Clean!T388="",1,0)</f>
        <v>0</v>
      </c>
      <c r="U388" s="24" t="n">
        <f aca="false">IF(Clean!U388="",1,0)</f>
        <v>0</v>
      </c>
      <c r="V388" s="24" t="n">
        <f aca="false">IF(Clean!V388="",1,0)</f>
        <v>0</v>
      </c>
      <c r="W388" s="25" t="n">
        <f aca="false">SUM(B388:V388)</f>
        <v>1</v>
      </c>
      <c r="X388" s="2" t="str">
        <f aca="false">IF(W388=0,"Complete","Incomplete")</f>
        <v>Incomplete</v>
      </c>
      <c r="Y388" s="26" t="n">
        <f aca="false">W388/21</f>
        <v>0.0476190476190476</v>
      </c>
      <c r="Z388" s="2" t="str">
        <f aca="false">IF(W388=21,"Ghost record",IF(W388&gt;=11,"Mostly empty",IF(W388=0,"Complete","Partial")))</f>
        <v>Partial</v>
      </c>
    </row>
    <row r="389" customFormat="false" ht="15" hidden="false" customHeight="false" outlineLevel="0" collapsed="false">
      <c r="A389" s="2" t="str">
        <f aca="false">Clean!A389</f>
        <v>CL00388</v>
      </c>
      <c r="B389" s="24" t="n">
        <f aca="false">IF(Clean!B389="",1,0)</f>
        <v>0</v>
      </c>
      <c r="C389" s="24" t="n">
        <f aca="false">IF(Clean!C389="",1,0)</f>
        <v>0</v>
      </c>
      <c r="D389" s="24" t="n">
        <f aca="false">IF(Clean!D389="",1,0)</f>
        <v>0</v>
      </c>
      <c r="E389" s="24" t="n">
        <f aca="false">IF(Clean!E389="",1,0)</f>
        <v>0</v>
      </c>
      <c r="F389" s="24" t="n">
        <f aca="false">IF(Clean!F389="",1,0)</f>
        <v>0</v>
      </c>
      <c r="G389" s="24" t="n">
        <f aca="false">IF(Clean!G389="",1,0)</f>
        <v>0</v>
      </c>
      <c r="H389" s="24" t="n">
        <f aca="false">IF(Clean!H389="",1,0)</f>
        <v>0</v>
      </c>
      <c r="I389" s="24" t="n">
        <f aca="false">IF(Clean!I389="",1,0)</f>
        <v>0</v>
      </c>
      <c r="J389" s="24" t="n">
        <f aca="false">IF(Clean!J389="",1,0)</f>
        <v>0</v>
      </c>
      <c r="K389" s="24" t="n">
        <f aca="false">IF(Clean!K389="",1,0)</f>
        <v>0</v>
      </c>
      <c r="L389" s="24" t="n">
        <f aca="false">IF(Clean!L389="",1,0)</f>
        <v>0</v>
      </c>
      <c r="M389" s="24" t="n">
        <f aca="false">IF(Clean!M389="",1,0)</f>
        <v>0</v>
      </c>
      <c r="N389" s="24" t="n">
        <f aca="false">IF(Clean!N389="",1,0)</f>
        <v>0</v>
      </c>
      <c r="O389" s="24" t="n">
        <f aca="false">IF(Clean!O389="",1,0)</f>
        <v>0</v>
      </c>
      <c r="P389" s="24" t="n">
        <f aca="false">IF(Clean!P389="",1,0)</f>
        <v>0</v>
      </c>
      <c r="Q389" s="24" t="n">
        <f aca="false">IF(Clean!Q389="",1,0)</f>
        <v>0</v>
      </c>
      <c r="R389" s="24" t="n">
        <f aca="false">IF(Clean!R389="",1,0)</f>
        <v>0</v>
      </c>
      <c r="S389" s="24" t="n">
        <f aca="false">IF(Clean!S389="",1,0)</f>
        <v>0</v>
      </c>
      <c r="T389" s="24" t="n">
        <f aca="false">IF(Clean!T389="",1,0)</f>
        <v>0</v>
      </c>
      <c r="U389" s="24" t="n">
        <f aca="false">IF(Clean!U389="",1,0)</f>
        <v>0</v>
      </c>
      <c r="V389" s="24" t="n">
        <f aca="false">IF(Clean!V389="",1,0)</f>
        <v>0</v>
      </c>
      <c r="W389" s="25" t="n">
        <f aca="false">SUM(B389:V389)</f>
        <v>0</v>
      </c>
      <c r="X389" s="2" t="str">
        <f aca="false">IF(W389=0,"Complete","Incomplete")</f>
        <v>Complete</v>
      </c>
      <c r="Y389" s="26" t="n">
        <f aca="false">W389/21</f>
        <v>0</v>
      </c>
      <c r="Z389" s="2" t="str">
        <f aca="false">IF(W389=21,"Ghost record",IF(W389&gt;=11,"Mostly empty",IF(W389=0,"Complete","Partial")))</f>
        <v>Complete</v>
      </c>
    </row>
    <row r="390" customFormat="false" ht="15" hidden="false" customHeight="false" outlineLevel="0" collapsed="false">
      <c r="A390" s="2" t="str">
        <f aca="false">Clean!A390</f>
        <v>CL00389</v>
      </c>
      <c r="B390" s="24" t="n">
        <f aca="false">IF(Clean!B390="",1,0)</f>
        <v>0</v>
      </c>
      <c r="C390" s="24" t="n">
        <f aca="false">IF(Clean!C390="",1,0)</f>
        <v>0</v>
      </c>
      <c r="D390" s="24" t="n">
        <f aca="false">IF(Clean!D390="",1,0)</f>
        <v>0</v>
      </c>
      <c r="E390" s="24" t="n">
        <f aca="false">IF(Clean!E390="",1,0)</f>
        <v>0</v>
      </c>
      <c r="F390" s="24" t="n">
        <f aca="false">IF(Clean!F390="",1,0)</f>
        <v>0</v>
      </c>
      <c r="G390" s="24" t="n">
        <f aca="false">IF(Clean!G390="",1,0)</f>
        <v>0</v>
      </c>
      <c r="H390" s="24" t="n">
        <f aca="false">IF(Clean!H390="",1,0)</f>
        <v>0</v>
      </c>
      <c r="I390" s="24" t="n">
        <f aca="false">IF(Clean!I390="",1,0)</f>
        <v>0</v>
      </c>
      <c r="J390" s="24" t="n">
        <f aca="false">IF(Clean!J390="",1,0)</f>
        <v>0</v>
      </c>
      <c r="K390" s="24" t="n">
        <f aca="false">IF(Clean!K390="",1,0)</f>
        <v>0</v>
      </c>
      <c r="L390" s="24" t="n">
        <f aca="false">IF(Clean!L390="",1,0)</f>
        <v>0</v>
      </c>
      <c r="M390" s="24" t="n">
        <f aca="false">IF(Clean!M390="",1,0)</f>
        <v>0</v>
      </c>
      <c r="N390" s="24" t="n">
        <f aca="false">IF(Clean!N390="",1,0)</f>
        <v>0</v>
      </c>
      <c r="O390" s="24" t="n">
        <f aca="false">IF(Clean!O390="",1,0)</f>
        <v>0</v>
      </c>
      <c r="P390" s="24" t="n">
        <f aca="false">IF(Clean!P390="",1,0)</f>
        <v>0</v>
      </c>
      <c r="Q390" s="24" t="n">
        <f aca="false">IF(Clean!Q390="",1,0)</f>
        <v>0</v>
      </c>
      <c r="R390" s="24" t="n">
        <f aca="false">IF(Clean!R390="",1,0)</f>
        <v>0</v>
      </c>
      <c r="S390" s="24" t="n">
        <f aca="false">IF(Clean!S390="",1,0)</f>
        <v>1</v>
      </c>
      <c r="T390" s="24" t="n">
        <f aca="false">IF(Clean!T390="",1,0)</f>
        <v>1</v>
      </c>
      <c r="U390" s="24" t="n">
        <f aca="false">IF(Clean!U390="",1,0)</f>
        <v>0</v>
      </c>
      <c r="V390" s="24" t="n">
        <f aca="false">IF(Clean!V390="",1,0)</f>
        <v>0</v>
      </c>
      <c r="W390" s="25" t="n">
        <f aca="false">SUM(B390:V390)</f>
        <v>2</v>
      </c>
      <c r="X390" s="2" t="str">
        <f aca="false">IF(W390=0,"Complete","Incomplete")</f>
        <v>Incomplete</v>
      </c>
      <c r="Y390" s="26" t="n">
        <f aca="false">W390/21</f>
        <v>0.0952380952380952</v>
      </c>
      <c r="Z390" s="2" t="str">
        <f aca="false">IF(W390=21,"Ghost record",IF(W390&gt;=11,"Mostly empty",IF(W390=0,"Complete","Partial")))</f>
        <v>Partial</v>
      </c>
    </row>
    <row r="391" customFormat="false" ht="15" hidden="false" customHeight="false" outlineLevel="0" collapsed="false">
      <c r="A391" s="2" t="str">
        <f aca="false">Clean!A391</f>
        <v>CL00390</v>
      </c>
      <c r="B391" s="24" t="n">
        <f aca="false">IF(Clean!B391="",1,0)</f>
        <v>0</v>
      </c>
      <c r="C391" s="24" t="n">
        <f aca="false">IF(Clean!C391="",1,0)</f>
        <v>0</v>
      </c>
      <c r="D391" s="24" t="n">
        <f aca="false">IF(Clean!D391="",1,0)</f>
        <v>0</v>
      </c>
      <c r="E391" s="24" t="n">
        <f aca="false">IF(Clean!E391="",1,0)</f>
        <v>0</v>
      </c>
      <c r="F391" s="24" t="n">
        <f aca="false">IF(Clean!F391="",1,0)</f>
        <v>0</v>
      </c>
      <c r="G391" s="24" t="n">
        <f aca="false">IF(Clean!G391="",1,0)</f>
        <v>0</v>
      </c>
      <c r="H391" s="24" t="n">
        <f aca="false">IF(Clean!H391="",1,0)</f>
        <v>0</v>
      </c>
      <c r="I391" s="24" t="n">
        <f aca="false">IF(Clean!I391="",1,0)</f>
        <v>0</v>
      </c>
      <c r="J391" s="24" t="n">
        <f aca="false">IF(Clean!J391="",1,0)</f>
        <v>0</v>
      </c>
      <c r="K391" s="24" t="n">
        <f aca="false">IF(Clean!K391="",1,0)</f>
        <v>0</v>
      </c>
      <c r="L391" s="24" t="n">
        <f aca="false">IF(Clean!L391="",1,0)</f>
        <v>0</v>
      </c>
      <c r="M391" s="24" t="n">
        <f aca="false">IF(Clean!M391="",1,0)</f>
        <v>0</v>
      </c>
      <c r="N391" s="24" t="n">
        <f aca="false">IF(Clean!N391="",1,0)</f>
        <v>0</v>
      </c>
      <c r="O391" s="24" t="n">
        <f aca="false">IF(Clean!O391="",1,0)</f>
        <v>0</v>
      </c>
      <c r="P391" s="24" t="n">
        <f aca="false">IF(Clean!P391="",1,0)</f>
        <v>0</v>
      </c>
      <c r="Q391" s="24" t="n">
        <f aca="false">IF(Clean!Q391="",1,0)</f>
        <v>0</v>
      </c>
      <c r="R391" s="24" t="n">
        <f aca="false">IF(Clean!R391="",1,0)</f>
        <v>0</v>
      </c>
      <c r="S391" s="24" t="n">
        <f aca="false">IF(Clean!S391="",1,0)</f>
        <v>1</v>
      </c>
      <c r="T391" s="24" t="n">
        <f aca="false">IF(Clean!T391="",1,0)</f>
        <v>1</v>
      </c>
      <c r="U391" s="24" t="n">
        <f aca="false">IF(Clean!U391="",1,0)</f>
        <v>0</v>
      </c>
      <c r="V391" s="24" t="n">
        <f aca="false">IF(Clean!V391="",1,0)</f>
        <v>0</v>
      </c>
      <c r="W391" s="25" t="n">
        <f aca="false">SUM(B391:V391)</f>
        <v>2</v>
      </c>
      <c r="X391" s="2" t="str">
        <f aca="false">IF(W391=0,"Complete","Incomplete")</f>
        <v>Incomplete</v>
      </c>
      <c r="Y391" s="26" t="n">
        <f aca="false">W391/21</f>
        <v>0.0952380952380952</v>
      </c>
      <c r="Z391" s="2" t="str">
        <f aca="false">IF(W391=21,"Ghost record",IF(W391&gt;=11,"Mostly empty",IF(W391=0,"Complete","Partial")))</f>
        <v>Partial</v>
      </c>
    </row>
    <row r="392" customFormat="false" ht="15" hidden="false" customHeight="false" outlineLevel="0" collapsed="false">
      <c r="A392" s="2" t="str">
        <f aca="false">Clean!A392</f>
        <v>CL00391</v>
      </c>
      <c r="B392" s="24" t="n">
        <f aca="false">IF(Clean!B392="",1,0)</f>
        <v>0</v>
      </c>
      <c r="C392" s="24" t="n">
        <f aca="false">IF(Clean!C392="",1,0)</f>
        <v>0</v>
      </c>
      <c r="D392" s="24" t="n">
        <f aca="false">IF(Clean!D392="",1,0)</f>
        <v>0</v>
      </c>
      <c r="E392" s="24" t="n">
        <f aca="false">IF(Clean!E392="",1,0)</f>
        <v>0</v>
      </c>
      <c r="F392" s="24" t="n">
        <f aca="false">IF(Clean!F392="",1,0)</f>
        <v>0</v>
      </c>
      <c r="G392" s="24" t="n">
        <f aca="false">IF(Clean!G392="",1,0)</f>
        <v>1</v>
      </c>
      <c r="H392" s="24" t="n">
        <f aca="false">IF(Clean!H392="",1,0)</f>
        <v>0</v>
      </c>
      <c r="I392" s="24" t="n">
        <f aca="false">IF(Clean!I392="",1,0)</f>
        <v>0</v>
      </c>
      <c r="J392" s="24" t="n">
        <f aca="false">IF(Clean!J392="",1,0)</f>
        <v>0</v>
      </c>
      <c r="K392" s="24" t="n">
        <f aca="false">IF(Clean!K392="",1,0)</f>
        <v>0</v>
      </c>
      <c r="L392" s="24" t="n">
        <f aca="false">IF(Clean!L392="",1,0)</f>
        <v>0</v>
      </c>
      <c r="M392" s="24" t="n">
        <f aca="false">IF(Clean!M392="",1,0)</f>
        <v>0</v>
      </c>
      <c r="N392" s="24" t="n">
        <f aca="false">IF(Clean!N392="",1,0)</f>
        <v>0</v>
      </c>
      <c r="O392" s="24" t="n">
        <f aca="false">IF(Clean!O392="",1,0)</f>
        <v>0</v>
      </c>
      <c r="P392" s="24" t="n">
        <f aca="false">IF(Clean!P392="",1,0)</f>
        <v>0</v>
      </c>
      <c r="Q392" s="24" t="n">
        <f aca="false">IF(Clean!Q392="",1,0)</f>
        <v>0</v>
      </c>
      <c r="R392" s="24" t="n">
        <f aca="false">IF(Clean!R392="",1,0)</f>
        <v>0</v>
      </c>
      <c r="S392" s="24" t="n">
        <f aca="false">IF(Clean!S392="",1,0)</f>
        <v>0</v>
      </c>
      <c r="T392" s="24" t="n">
        <f aca="false">IF(Clean!T392="",1,0)</f>
        <v>0</v>
      </c>
      <c r="U392" s="24" t="n">
        <f aca="false">IF(Clean!U392="",1,0)</f>
        <v>0</v>
      </c>
      <c r="V392" s="24" t="n">
        <f aca="false">IF(Clean!V392="",1,0)</f>
        <v>1</v>
      </c>
      <c r="W392" s="25" t="n">
        <f aca="false">SUM(B392:V392)</f>
        <v>2</v>
      </c>
      <c r="X392" s="2" t="str">
        <f aca="false">IF(W392=0,"Complete","Incomplete")</f>
        <v>Incomplete</v>
      </c>
      <c r="Y392" s="26" t="n">
        <f aca="false">W392/21</f>
        <v>0.0952380952380952</v>
      </c>
      <c r="Z392" s="2" t="str">
        <f aca="false">IF(W392=21,"Ghost record",IF(W392&gt;=11,"Mostly empty",IF(W392=0,"Complete","Partial")))</f>
        <v>Partial</v>
      </c>
    </row>
    <row r="393" customFormat="false" ht="15" hidden="false" customHeight="false" outlineLevel="0" collapsed="false">
      <c r="A393" s="2" t="str">
        <f aca="false">Clean!A393</f>
        <v>CL00392</v>
      </c>
      <c r="B393" s="24" t="n">
        <f aca="false">IF(Clean!B393="",1,0)</f>
        <v>0</v>
      </c>
      <c r="C393" s="24" t="n">
        <f aca="false">IF(Clean!C393="",1,0)</f>
        <v>0</v>
      </c>
      <c r="D393" s="24" t="n">
        <f aca="false">IF(Clean!D393="",1,0)</f>
        <v>0</v>
      </c>
      <c r="E393" s="24" t="n">
        <f aca="false">IF(Clean!E393="",1,0)</f>
        <v>0</v>
      </c>
      <c r="F393" s="24" t="n">
        <f aca="false">IF(Clean!F393="",1,0)</f>
        <v>0</v>
      </c>
      <c r="G393" s="24" t="n">
        <f aca="false">IF(Clean!G393="",1,0)</f>
        <v>0</v>
      </c>
      <c r="H393" s="24" t="n">
        <f aca="false">IF(Clean!H393="",1,0)</f>
        <v>0</v>
      </c>
      <c r="I393" s="24" t="n">
        <f aca="false">IF(Clean!I393="",1,0)</f>
        <v>0</v>
      </c>
      <c r="J393" s="24" t="n">
        <f aca="false">IF(Clean!J393="",1,0)</f>
        <v>0</v>
      </c>
      <c r="K393" s="24" t="n">
        <f aca="false">IF(Clean!K393="",1,0)</f>
        <v>0</v>
      </c>
      <c r="L393" s="24" t="n">
        <f aca="false">IF(Clean!L393="",1,0)</f>
        <v>0</v>
      </c>
      <c r="M393" s="24" t="n">
        <f aca="false">IF(Clean!M393="",1,0)</f>
        <v>0</v>
      </c>
      <c r="N393" s="24" t="n">
        <f aca="false">IF(Clean!N393="",1,0)</f>
        <v>0</v>
      </c>
      <c r="O393" s="24" t="n">
        <f aca="false">IF(Clean!O393="",1,0)</f>
        <v>0</v>
      </c>
      <c r="P393" s="24" t="n">
        <f aca="false">IF(Clean!P393="",1,0)</f>
        <v>0</v>
      </c>
      <c r="Q393" s="24" t="n">
        <f aca="false">IF(Clean!Q393="",1,0)</f>
        <v>0</v>
      </c>
      <c r="R393" s="24" t="n">
        <f aca="false">IF(Clean!R393="",1,0)</f>
        <v>0</v>
      </c>
      <c r="S393" s="24" t="n">
        <f aca="false">IF(Clean!S393="",1,0)</f>
        <v>1</v>
      </c>
      <c r="T393" s="24" t="n">
        <f aca="false">IF(Clean!T393="",1,0)</f>
        <v>1</v>
      </c>
      <c r="U393" s="24" t="n">
        <f aca="false">IF(Clean!U393="",1,0)</f>
        <v>0</v>
      </c>
      <c r="V393" s="24" t="n">
        <f aca="false">IF(Clean!V393="",1,0)</f>
        <v>0</v>
      </c>
      <c r="W393" s="25" t="n">
        <f aca="false">SUM(B393:V393)</f>
        <v>2</v>
      </c>
      <c r="X393" s="2" t="str">
        <f aca="false">IF(W393=0,"Complete","Incomplete")</f>
        <v>Incomplete</v>
      </c>
      <c r="Y393" s="26" t="n">
        <f aca="false">W393/21</f>
        <v>0.0952380952380952</v>
      </c>
      <c r="Z393" s="2" t="str">
        <f aca="false">IF(W393=21,"Ghost record",IF(W393&gt;=11,"Mostly empty",IF(W393=0,"Complete","Partial")))</f>
        <v>Partial</v>
      </c>
    </row>
    <row r="394" customFormat="false" ht="15" hidden="false" customHeight="false" outlineLevel="0" collapsed="false">
      <c r="A394" s="2" t="str">
        <f aca="false">Clean!A394</f>
        <v>CL00393</v>
      </c>
      <c r="B394" s="24" t="n">
        <f aca="false">IF(Clean!B394="",1,0)</f>
        <v>0</v>
      </c>
      <c r="C394" s="24" t="n">
        <f aca="false">IF(Clean!C394="",1,0)</f>
        <v>0</v>
      </c>
      <c r="D394" s="24" t="n">
        <f aca="false">IF(Clean!D394="",1,0)</f>
        <v>0</v>
      </c>
      <c r="E394" s="24" t="n">
        <f aca="false">IF(Clean!E394="",1,0)</f>
        <v>0</v>
      </c>
      <c r="F394" s="24" t="n">
        <f aca="false">IF(Clean!F394="",1,0)</f>
        <v>0</v>
      </c>
      <c r="G394" s="24" t="n">
        <f aca="false">IF(Clean!G394="",1,0)</f>
        <v>0</v>
      </c>
      <c r="H394" s="24" t="n">
        <f aca="false">IF(Clean!H394="",1,0)</f>
        <v>0</v>
      </c>
      <c r="I394" s="24" t="n">
        <f aca="false">IF(Clean!I394="",1,0)</f>
        <v>0</v>
      </c>
      <c r="J394" s="24" t="n">
        <f aca="false">IF(Clean!J394="",1,0)</f>
        <v>0</v>
      </c>
      <c r="K394" s="24" t="n">
        <f aca="false">IF(Clean!K394="",1,0)</f>
        <v>0</v>
      </c>
      <c r="L394" s="24" t="n">
        <f aca="false">IF(Clean!L394="",1,0)</f>
        <v>0</v>
      </c>
      <c r="M394" s="24" t="n">
        <f aca="false">IF(Clean!M394="",1,0)</f>
        <v>0</v>
      </c>
      <c r="N394" s="24" t="n">
        <f aca="false">IF(Clean!N394="",1,0)</f>
        <v>0</v>
      </c>
      <c r="O394" s="24" t="n">
        <f aca="false">IF(Clean!O394="",1,0)</f>
        <v>1</v>
      </c>
      <c r="P394" s="24" t="n">
        <f aca="false">IF(Clean!P394="",1,0)</f>
        <v>0</v>
      </c>
      <c r="Q394" s="24" t="n">
        <f aca="false">IF(Clean!Q394="",1,0)</f>
        <v>0</v>
      </c>
      <c r="R394" s="24" t="n">
        <f aca="false">IF(Clean!R394="",1,0)</f>
        <v>0</v>
      </c>
      <c r="S394" s="24" t="n">
        <f aca="false">IF(Clean!S394="",1,0)</f>
        <v>0</v>
      </c>
      <c r="T394" s="24" t="n">
        <f aca="false">IF(Clean!T394="",1,0)</f>
        <v>0</v>
      </c>
      <c r="U394" s="24" t="n">
        <f aca="false">IF(Clean!U394="",1,0)</f>
        <v>0</v>
      </c>
      <c r="V394" s="24" t="n">
        <f aca="false">IF(Clean!V394="",1,0)</f>
        <v>0</v>
      </c>
      <c r="W394" s="25" t="n">
        <f aca="false">SUM(B394:V394)</f>
        <v>1</v>
      </c>
      <c r="X394" s="2" t="str">
        <f aca="false">IF(W394=0,"Complete","Incomplete")</f>
        <v>Incomplete</v>
      </c>
      <c r="Y394" s="26" t="n">
        <f aca="false">W394/21</f>
        <v>0.0476190476190476</v>
      </c>
      <c r="Z394" s="2" t="str">
        <f aca="false">IF(W394=21,"Ghost record",IF(W394&gt;=11,"Mostly empty",IF(W394=0,"Complete","Partial")))</f>
        <v>Partial</v>
      </c>
    </row>
    <row r="395" customFormat="false" ht="15" hidden="false" customHeight="false" outlineLevel="0" collapsed="false">
      <c r="A395" s="2" t="str">
        <f aca="false">Clean!A395</f>
        <v>CL00394</v>
      </c>
      <c r="B395" s="24" t="n">
        <f aca="false">IF(Clean!B395="",1,0)</f>
        <v>0</v>
      </c>
      <c r="C395" s="24" t="n">
        <f aca="false">IF(Clean!C395="",1,0)</f>
        <v>0</v>
      </c>
      <c r="D395" s="24" t="n">
        <f aca="false">IF(Clean!D395="",1,0)</f>
        <v>0</v>
      </c>
      <c r="E395" s="24" t="n">
        <f aca="false">IF(Clean!E395="",1,0)</f>
        <v>0</v>
      </c>
      <c r="F395" s="24" t="n">
        <f aca="false">IF(Clean!F395="",1,0)</f>
        <v>0</v>
      </c>
      <c r="G395" s="24" t="n">
        <f aca="false">IF(Clean!G395="",1,0)</f>
        <v>0</v>
      </c>
      <c r="H395" s="24" t="n">
        <f aca="false">IF(Clean!H395="",1,0)</f>
        <v>0</v>
      </c>
      <c r="I395" s="24" t="n">
        <f aca="false">IF(Clean!I395="",1,0)</f>
        <v>0</v>
      </c>
      <c r="J395" s="24" t="n">
        <f aca="false">IF(Clean!J395="",1,0)</f>
        <v>0</v>
      </c>
      <c r="K395" s="24" t="n">
        <f aca="false">IF(Clean!K395="",1,0)</f>
        <v>0</v>
      </c>
      <c r="L395" s="24" t="n">
        <f aca="false">IF(Clean!L395="",1,0)</f>
        <v>0</v>
      </c>
      <c r="M395" s="24" t="n">
        <f aca="false">IF(Clean!M395="",1,0)</f>
        <v>0</v>
      </c>
      <c r="N395" s="24" t="n">
        <f aca="false">IF(Clean!N395="",1,0)</f>
        <v>0</v>
      </c>
      <c r="O395" s="24" t="n">
        <f aca="false">IF(Clean!O395="",1,0)</f>
        <v>0</v>
      </c>
      <c r="P395" s="24" t="n">
        <f aca="false">IF(Clean!P395="",1,0)</f>
        <v>0</v>
      </c>
      <c r="Q395" s="24" t="n">
        <f aca="false">IF(Clean!Q395="",1,0)</f>
        <v>0</v>
      </c>
      <c r="R395" s="24" t="n">
        <f aca="false">IF(Clean!R395="",1,0)</f>
        <v>0</v>
      </c>
      <c r="S395" s="24" t="n">
        <f aca="false">IF(Clean!S395="",1,0)</f>
        <v>0</v>
      </c>
      <c r="T395" s="24" t="n">
        <f aca="false">IF(Clean!T395="",1,0)</f>
        <v>0</v>
      </c>
      <c r="U395" s="24" t="n">
        <f aca="false">IF(Clean!U395="",1,0)</f>
        <v>0</v>
      </c>
      <c r="V395" s="24" t="n">
        <f aca="false">IF(Clean!V395="",1,0)</f>
        <v>0</v>
      </c>
      <c r="W395" s="25" t="n">
        <f aca="false">SUM(B395:V395)</f>
        <v>0</v>
      </c>
      <c r="X395" s="2" t="str">
        <f aca="false">IF(W395=0,"Complete","Incomplete")</f>
        <v>Complete</v>
      </c>
      <c r="Y395" s="26" t="n">
        <f aca="false">W395/21</f>
        <v>0</v>
      </c>
      <c r="Z395" s="2" t="str">
        <f aca="false">IF(W395=21,"Ghost record",IF(W395&gt;=11,"Mostly empty",IF(W395=0,"Complete","Partial")))</f>
        <v>Complete</v>
      </c>
    </row>
    <row r="396" customFormat="false" ht="15" hidden="false" customHeight="false" outlineLevel="0" collapsed="false">
      <c r="A396" s="2" t="str">
        <f aca="false">Clean!A396</f>
        <v>CL00395</v>
      </c>
      <c r="B396" s="24" t="n">
        <f aca="false">IF(Clean!B396="",1,0)</f>
        <v>0</v>
      </c>
      <c r="C396" s="24" t="n">
        <f aca="false">IF(Clean!C396="",1,0)</f>
        <v>0</v>
      </c>
      <c r="D396" s="24" t="n">
        <f aca="false">IF(Clean!D396="",1,0)</f>
        <v>0</v>
      </c>
      <c r="E396" s="24" t="n">
        <f aca="false">IF(Clean!E396="",1,0)</f>
        <v>0</v>
      </c>
      <c r="F396" s="24" t="n">
        <f aca="false">IF(Clean!F396="",1,0)</f>
        <v>0</v>
      </c>
      <c r="G396" s="24" t="n">
        <f aca="false">IF(Clean!G396="",1,0)</f>
        <v>0</v>
      </c>
      <c r="H396" s="24" t="n">
        <f aca="false">IF(Clean!H396="",1,0)</f>
        <v>0</v>
      </c>
      <c r="I396" s="24" t="n">
        <f aca="false">IF(Clean!I396="",1,0)</f>
        <v>0</v>
      </c>
      <c r="J396" s="24" t="n">
        <f aca="false">IF(Clean!J396="",1,0)</f>
        <v>0</v>
      </c>
      <c r="K396" s="24" t="n">
        <f aca="false">IF(Clean!K396="",1,0)</f>
        <v>0</v>
      </c>
      <c r="L396" s="24" t="n">
        <f aca="false">IF(Clean!L396="",1,0)</f>
        <v>0</v>
      </c>
      <c r="M396" s="24" t="n">
        <f aca="false">IF(Clean!M396="",1,0)</f>
        <v>0</v>
      </c>
      <c r="N396" s="24" t="n">
        <f aca="false">IF(Clean!N396="",1,0)</f>
        <v>0</v>
      </c>
      <c r="O396" s="24" t="n">
        <f aca="false">IF(Clean!O396="",1,0)</f>
        <v>0</v>
      </c>
      <c r="P396" s="24" t="n">
        <f aca="false">IF(Clean!P396="",1,0)</f>
        <v>0</v>
      </c>
      <c r="Q396" s="24" t="n">
        <f aca="false">IF(Clean!Q396="",1,0)</f>
        <v>1</v>
      </c>
      <c r="R396" s="24" t="n">
        <f aca="false">IF(Clean!R396="",1,0)</f>
        <v>1</v>
      </c>
      <c r="S396" s="24" t="n">
        <f aca="false">IF(Clean!S396="",1,0)</f>
        <v>0</v>
      </c>
      <c r="T396" s="24" t="n">
        <f aca="false">IF(Clean!T396="",1,0)</f>
        <v>0</v>
      </c>
      <c r="U396" s="24" t="n">
        <f aca="false">IF(Clean!U396="",1,0)</f>
        <v>0</v>
      </c>
      <c r="V396" s="24" t="n">
        <f aca="false">IF(Clean!V396="",1,0)</f>
        <v>0</v>
      </c>
      <c r="W396" s="25" t="n">
        <f aca="false">SUM(B396:V396)</f>
        <v>2</v>
      </c>
      <c r="X396" s="2" t="str">
        <f aca="false">IF(W396=0,"Complete","Incomplete")</f>
        <v>Incomplete</v>
      </c>
      <c r="Y396" s="26" t="n">
        <f aca="false">W396/21</f>
        <v>0.0952380952380952</v>
      </c>
      <c r="Z396" s="2" t="str">
        <f aca="false">IF(W396=21,"Ghost record",IF(W396&gt;=11,"Mostly empty",IF(W396=0,"Complete","Partial")))</f>
        <v>Partial</v>
      </c>
    </row>
    <row r="397" customFormat="false" ht="15" hidden="false" customHeight="false" outlineLevel="0" collapsed="false">
      <c r="A397" s="2" t="str">
        <f aca="false">Clean!A397</f>
        <v>CL00396</v>
      </c>
      <c r="B397" s="24" t="n">
        <f aca="false">IF(Clean!B397="",1,0)</f>
        <v>0</v>
      </c>
      <c r="C397" s="24" t="n">
        <f aca="false">IF(Clean!C397="",1,0)</f>
        <v>0</v>
      </c>
      <c r="D397" s="24" t="n">
        <f aca="false">IF(Clean!D397="",1,0)</f>
        <v>0</v>
      </c>
      <c r="E397" s="24" t="n">
        <f aca="false">IF(Clean!E397="",1,0)</f>
        <v>0</v>
      </c>
      <c r="F397" s="24" t="n">
        <f aca="false">IF(Clean!F397="",1,0)</f>
        <v>0</v>
      </c>
      <c r="G397" s="24" t="n">
        <f aca="false">IF(Clean!G397="",1,0)</f>
        <v>0</v>
      </c>
      <c r="H397" s="24" t="n">
        <f aca="false">IF(Clean!H397="",1,0)</f>
        <v>0</v>
      </c>
      <c r="I397" s="24" t="n">
        <f aca="false">IF(Clean!I397="",1,0)</f>
        <v>0</v>
      </c>
      <c r="J397" s="24" t="n">
        <f aca="false">IF(Clean!J397="",1,0)</f>
        <v>0</v>
      </c>
      <c r="K397" s="24" t="n">
        <f aca="false">IF(Clean!K397="",1,0)</f>
        <v>0</v>
      </c>
      <c r="L397" s="24" t="n">
        <f aca="false">IF(Clean!L397="",1,0)</f>
        <v>0</v>
      </c>
      <c r="M397" s="24" t="n">
        <f aca="false">IF(Clean!M397="",1,0)</f>
        <v>0</v>
      </c>
      <c r="N397" s="24" t="n">
        <f aca="false">IF(Clean!N397="",1,0)</f>
        <v>1</v>
      </c>
      <c r="O397" s="24" t="n">
        <f aca="false">IF(Clean!O397="",1,0)</f>
        <v>0</v>
      </c>
      <c r="P397" s="24" t="n">
        <f aca="false">IF(Clean!P397="",1,0)</f>
        <v>0</v>
      </c>
      <c r="Q397" s="24" t="n">
        <f aca="false">IF(Clean!Q397="",1,0)</f>
        <v>0</v>
      </c>
      <c r="R397" s="24" t="n">
        <f aca="false">IF(Clean!R397="",1,0)</f>
        <v>0</v>
      </c>
      <c r="S397" s="24" t="n">
        <f aca="false">IF(Clean!S397="",1,0)</f>
        <v>1</v>
      </c>
      <c r="T397" s="24" t="n">
        <f aca="false">IF(Clean!T397="",1,0)</f>
        <v>1</v>
      </c>
      <c r="U397" s="24" t="n">
        <f aca="false">IF(Clean!U397="",1,0)</f>
        <v>0</v>
      </c>
      <c r="V397" s="24" t="n">
        <f aca="false">IF(Clean!V397="",1,0)</f>
        <v>0</v>
      </c>
      <c r="W397" s="25" t="n">
        <f aca="false">SUM(B397:V397)</f>
        <v>3</v>
      </c>
      <c r="X397" s="2" t="str">
        <f aca="false">IF(W397=0,"Complete","Incomplete")</f>
        <v>Incomplete</v>
      </c>
      <c r="Y397" s="26" t="n">
        <f aca="false">W397/21</f>
        <v>0.142857142857143</v>
      </c>
      <c r="Z397" s="2" t="str">
        <f aca="false">IF(W397=21,"Ghost record",IF(W397&gt;=11,"Mostly empty",IF(W397=0,"Complete","Partial")))</f>
        <v>Partial</v>
      </c>
    </row>
    <row r="398" customFormat="false" ht="15" hidden="false" customHeight="false" outlineLevel="0" collapsed="false">
      <c r="A398" s="2" t="str">
        <f aca="false">Clean!A398</f>
        <v>CL00397</v>
      </c>
      <c r="B398" s="24" t="n">
        <f aca="false">IF(Clean!B398="",1,0)</f>
        <v>0</v>
      </c>
      <c r="C398" s="24" t="n">
        <f aca="false">IF(Clean!C398="",1,0)</f>
        <v>0</v>
      </c>
      <c r="D398" s="24" t="n">
        <f aca="false">IF(Clean!D398="",1,0)</f>
        <v>0</v>
      </c>
      <c r="E398" s="24" t="n">
        <f aca="false">IF(Clean!E398="",1,0)</f>
        <v>0</v>
      </c>
      <c r="F398" s="24" t="n">
        <f aca="false">IF(Clean!F398="",1,0)</f>
        <v>0</v>
      </c>
      <c r="G398" s="24" t="n">
        <f aca="false">IF(Clean!G398="",1,0)</f>
        <v>0</v>
      </c>
      <c r="H398" s="24" t="n">
        <f aca="false">IF(Clean!H398="",1,0)</f>
        <v>0</v>
      </c>
      <c r="I398" s="24" t="n">
        <f aca="false">IF(Clean!I398="",1,0)</f>
        <v>0</v>
      </c>
      <c r="J398" s="24" t="n">
        <f aca="false">IF(Clean!J398="",1,0)</f>
        <v>0</v>
      </c>
      <c r="K398" s="24" t="n">
        <f aca="false">IF(Clean!K398="",1,0)</f>
        <v>0</v>
      </c>
      <c r="L398" s="24" t="n">
        <f aca="false">IF(Clean!L398="",1,0)</f>
        <v>0</v>
      </c>
      <c r="M398" s="24" t="n">
        <f aca="false">IF(Clean!M398="",1,0)</f>
        <v>0</v>
      </c>
      <c r="N398" s="24" t="n">
        <f aca="false">IF(Clean!N398="",1,0)</f>
        <v>0</v>
      </c>
      <c r="O398" s="24" t="n">
        <f aca="false">IF(Clean!O398="",1,0)</f>
        <v>0</v>
      </c>
      <c r="P398" s="24" t="n">
        <f aca="false">IF(Clean!P398="",1,0)</f>
        <v>0</v>
      </c>
      <c r="Q398" s="24" t="n">
        <f aca="false">IF(Clean!Q398="",1,0)</f>
        <v>0</v>
      </c>
      <c r="R398" s="24" t="n">
        <f aca="false">IF(Clean!R398="",1,0)</f>
        <v>0</v>
      </c>
      <c r="S398" s="24" t="n">
        <f aca="false">IF(Clean!S398="",1,0)</f>
        <v>0</v>
      </c>
      <c r="T398" s="24" t="n">
        <f aca="false">IF(Clean!T398="",1,0)</f>
        <v>0</v>
      </c>
      <c r="U398" s="24" t="n">
        <f aca="false">IF(Clean!U398="",1,0)</f>
        <v>1</v>
      </c>
      <c r="V398" s="24" t="n">
        <f aca="false">IF(Clean!V398="",1,0)</f>
        <v>0</v>
      </c>
      <c r="W398" s="25" t="n">
        <f aca="false">SUM(B398:V398)</f>
        <v>1</v>
      </c>
      <c r="X398" s="2" t="str">
        <f aca="false">IF(W398=0,"Complete","Incomplete")</f>
        <v>Incomplete</v>
      </c>
      <c r="Y398" s="26" t="n">
        <f aca="false">W398/21</f>
        <v>0.0476190476190476</v>
      </c>
      <c r="Z398" s="2" t="str">
        <f aca="false">IF(W398=21,"Ghost record",IF(W398&gt;=11,"Mostly empty",IF(W398=0,"Complete","Partial")))</f>
        <v>Partial</v>
      </c>
    </row>
    <row r="399" customFormat="false" ht="15" hidden="false" customHeight="false" outlineLevel="0" collapsed="false">
      <c r="A399" s="2" t="str">
        <f aca="false">Clean!A399</f>
        <v>CL00398</v>
      </c>
      <c r="B399" s="24" t="n">
        <f aca="false">IF(Clean!B399="",1,0)</f>
        <v>0</v>
      </c>
      <c r="C399" s="24" t="n">
        <f aca="false">IF(Clean!C399="",1,0)</f>
        <v>0</v>
      </c>
      <c r="D399" s="24" t="n">
        <f aca="false">IF(Clean!D399="",1,0)</f>
        <v>0</v>
      </c>
      <c r="E399" s="24" t="n">
        <f aca="false">IF(Clean!E399="",1,0)</f>
        <v>0</v>
      </c>
      <c r="F399" s="24" t="n">
        <f aca="false">IF(Clean!F399="",1,0)</f>
        <v>0</v>
      </c>
      <c r="G399" s="24" t="n">
        <f aca="false">IF(Clean!G399="",1,0)</f>
        <v>0</v>
      </c>
      <c r="H399" s="24" t="n">
        <f aca="false">IF(Clean!H399="",1,0)</f>
        <v>0</v>
      </c>
      <c r="I399" s="24" t="n">
        <f aca="false">IF(Clean!I399="",1,0)</f>
        <v>0</v>
      </c>
      <c r="J399" s="24" t="n">
        <f aca="false">IF(Clean!J399="",1,0)</f>
        <v>0</v>
      </c>
      <c r="K399" s="24" t="n">
        <f aca="false">IF(Clean!K399="",1,0)</f>
        <v>1</v>
      </c>
      <c r="L399" s="24" t="n">
        <f aca="false">IF(Clean!L399="",1,0)</f>
        <v>0</v>
      </c>
      <c r="M399" s="24" t="n">
        <f aca="false">IF(Clean!M399="",1,0)</f>
        <v>0</v>
      </c>
      <c r="N399" s="24" t="n">
        <f aca="false">IF(Clean!N399="",1,0)</f>
        <v>0</v>
      </c>
      <c r="O399" s="24" t="n">
        <f aca="false">IF(Clean!O399="",1,0)</f>
        <v>0</v>
      </c>
      <c r="P399" s="24" t="n">
        <f aca="false">IF(Clean!P399="",1,0)</f>
        <v>0</v>
      </c>
      <c r="Q399" s="24" t="n">
        <f aca="false">IF(Clean!Q399="",1,0)</f>
        <v>1</v>
      </c>
      <c r="R399" s="24" t="n">
        <f aca="false">IF(Clean!R399="",1,0)</f>
        <v>1</v>
      </c>
      <c r="S399" s="24" t="n">
        <f aca="false">IF(Clean!S399="",1,0)</f>
        <v>0</v>
      </c>
      <c r="T399" s="24" t="n">
        <f aca="false">IF(Clean!T399="",1,0)</f>
        <v>0</v>
      </c>
      <c r="U399" s="24" t="n">
        <f aca="false">IF(Clean!U399="",1,0)</f>
        <v>0</v>
      </c>
      <c r="V399" s="24" t="n">
        <f aca="false">IF(Clean!V399="",1,0)</f>
        <v>0</v>
      </c>
      <c r="W399" s="25" t="n">
        <f aca="false">SUM(B399:V399)</f>
        <v>3</v>
      </c>
      <c r="X399" s="2" t="str">
        <f aca="false">IF(W399=0,"Complete","Incomplete")</f>
        <v>Incomplete</v>
      </c>
      <c r="Y399" s="26" t="n">
        <f aca="false">W399/21</f>
        <v>0.142857142857143</v>
      </c>
      <c r="Z399" s="2" t="str">
        <f aca="false">IF(W399=21,"Ghost record",IF(W399&gt;=11,"Mostly empty",IF(W399=0,"Complete","Partial")))</f>
        <v>Partial</v>
      </c>
    </row>
    <row r="400" customFormat="false" ht="15" hidden="false" customHeight="false" outlineLevel="0" collapsed="false">
      <c r="A400" s="2" t="str">
        <f aca="false">Clean!A400</f>
        <v>CL00399</v>
      </c>
      <c r="B400" s="24" t="n">
        <f aca="false">IF(Clean!B400="",1,0)</f>
        <v>0</v>
      </c>
      <c r="C400" s="24" t="n">
        <f aca="false">IF(Clean!C400="",1,0)</f>
        <v>0</v>
      </c>
      <c r="D400" s="24" t="n">
        <f aca="false">IF(Clean!D400="",1,0)</f>
        <v>0</v>
      </c>
      <c r="E400" s="24" t="n">
        <f aca="false">IF(Clean!E400="",1,0)</f>
        <v>0</v>
      </c>
      <c r="F400" s="24" t="n">
        <f aca="false">IF(Clean!F400="",1,0)</f>
        <v>0</v>
      </c>
      <c r="G400" s="24" t="n">
        <f aca="false">IF(Clean!G400="",1,0)</f>
        <v>0</v>
      </c>
      <c r="H400" s="24" t="n">
        <f aca="false">IF(Clean!H400="",1,0)</f>
        <v>0</v>
      </c>
      <c r="I400" s="24" t="n">
        <f aca="false">IF(Clean!I400="",1,0)</f>
        <v>0</v>
      </c>
      <c r="J400" s="24" t="n">
        <f aca="false">IF(Clean!J400="",1,0)</f>
        <v>0</v>
      </c>
      <c r="K400" s="24" t="n">
        <f aca="false">IF(Clean!K400="",1,0)</f>
        <v>0</v>
      </c>
      <c r="L400" s="24" t="n">
        <f aca="false">IF(Clean!L400="",1,0)</f>
        <v>0</v>
      </c>
      <c r="M400" s="24" t="n">
        <f aca="false">IF(Clean!M400="",1,0)</f>
        <v>0</v>
      </c>
      <c r="N400" s="24" t="n">
        <f aca="false">IF(Clean!N400="",1,0)</f>
        <v>0</v>
      </c>
      <c r="O400" s="24" t="n">
        <f aca="false">IF(Clean!O400="",1,0)</f>
        <v>0</v>
      </c>
      <c r="P400" s="24" t="n">
        <f aca="false">IF(Clean!P400="",1,0)</f>
        <v>0</v>
      </c>
      <c r="Q400" s="24" t="n">
        <f aca="false">IF(Clean!Q400="",1,0)</f>
        <v>0</v>
      </c>
      <c r="R400" s="24" t="n">
        <f aca="false">IF(Clean!R400="",1,0)</f>
        <v>0</v>
      </c>
      <c r="S400" s="24" t="n">
        <f aca="false">IF(Clean!S400="",1,0)</f>
        <v>0</v>
      </c>
      <c r="T400" s="24" t="n">
        <f aca="false">IF(Clean!T400="",1,0)</f>
        <v>0</v>
      </c>
      <c r="U400" s="24" t="n">
        <f aca="false">IF(Clean!U400="",1,0)</f>
        <v>0</v>
      </c>
      <c r="V400" s="24" t="n">
        <f aca="false">IF(Clean!V400="",1,0)</f>
        <v>0</v>
      </c>
      <c r="W400" s="25" t="n">
        <f aca="false">SUM(B400:V400)</f>
        <v>0</v>
      </c>
      <c r="X400" s="2" t="str">
        <f aca="false">IF(W400=0,"Complete","Incomplete")</f>
        <v>Complete</v>
      </c>
      <c r="Y400" s="26" t="n">
        <f aca="false">W400/21</f>
        <v>0</v>
      </c>
      <c r="Z400" s="2" t="str">
        <f aca="false">IF(W400=21,"Ghost record",IF(W400&gt;=11,"Mostly empty",IF(W400=0,"Complete","Partial")))</f>
        <v>Complete</v>
      </c>
    </row>
    <row r="401" customFormat="false" ht="15" hidden="false" customHeight="false" outlineLevel="0" collapsed="false">
      <c r="A401" s="2" t="str">
        <f aca="false">Clean!A401</f>
        <v>CL00400</v>
      </c>
      <c r="B401" s="24" t="n">
        <f aca="false">IF(Clean!B401="",1,0)</f>
        <v>0</v>
      </c>
      <c r="C401" s="24" t="n">
        <f aca="false">IF(Clean!C401="",1,0)</f>
        <v>0</v>
      </c>
      <c r="D401" s="24" t="n">
        <f aca="false">IF(Clean!D401="",1,0)</f>
        <v>0</v>
      </c>
      <c r="E401" s="24" t="n">
        <f aca="false">IF(Clean!E401="",1,0)</f>
        <v>0</v>
      </c>
      <c r="F401" s="24" t="n">
        <f aca="false">IF(Clean!F401="",1,0)</f>
        <v>0</v>
      </c>
      <c r="G401" s="24" t="n">
        <f aca="false">IF(Clean!G401="",1,0)</f>
        <v>0</v>
      </c>
      <c r="H401" s="24" t="n">
        <f aca="false">IF(Clean!H401="",1,0)</f>
        <v>1</v>
      </c>
      <c r="I401" s="24" t="n">
        <f aca="false">IF(Clean!I401="",1,0)</f>
        <v>0</v>
      </c>
      <c r="J401" s="24" t="n">
        <f aca="false">IF(Clean!J401="",1,0)</f>
        <v>0</v>
      </c>
      <c r="K401" s="24" t="n">
        <f aca="false">IF(Clean!K401="",1,0)</f>
        <v>0</v>
      </c>
      <c r="L401" s="24" t="n">
        <f aca="false">IF(Clean!L401="",1,0)</f>
        <v>0</v>
      </c>
      <c r="M401" s="24" t="n">
        <f aca="false">IF(Clean!M401="",1,0)</f>
        <v>0</v>
      </c>
      <c r="N401" s="24" t="n">
        <f aca="false">IF(Clean!N401="",1,0)</f>
        <v>0</v>
      </c>
      <c r="O401" s="24" t="n">
        <f aca="false">IF(Clean!O401="",1,0)</f>
        <v>0</v>
      </c>
      <c r="P401" s="24" t="n">
        <f aca="false">IF(Clean!P401="",1,0)</f>
        <v>0</v>
      </c>
      <c r="Q401" s="24" t="n">
        <f aca="false">IF(Clean!Q401="",1,0)</f>
        <v>1</v>
      </c>
      <c r="R401" s="24" t="n">
        <f aca="false">IF(Clean!R401="",1,0)</f>
        <v>1</v>
      </c>
      <c r="S401" s="24" t="n">
        <f aca="false">IF(Clean!S401="",1,0)</f>
        <v>0</v>
      </c>
      <c r="T401" s="24" t="n">
        <f aca="false">IF(Clean!T401="",1,0)</f>
        <v>0</v>
      </c>
      <c r="U401" s="24" t="n">
        <f aca="false">IF(Clean!U401="",1,0)</f>
        <v>0</v>
      </c>
      <c r="V401" s="24" t="n">
        <f aca="false">IF(Clean!V401="",1,0)</f>
        <v>1</v>
      </c>
      <c r="W401" s="25" t="n">
        <f aca="false">SUM(B401:V401)</f>
        <v>4</v>
      </c>
      <c r="X401" s="2" t="str">
        <f aca="false">IF(W401=0,"Complete","Incomplete")</f>
        <v>Incomplete</v>
      </c>
      <c r="Y401" s="26" t="n">
        <f aca="false">W401/21</f>
        <v>0.19047619047619</v>
      </c>
      <c r="Z401" s="2" t="str">
        <f aca="false">IF(W401=21,"Ghost record",IF(W401&gt;=11,"Mostly empty",IF(W401=0,"Complete","Partial")))</f>
        <v>Partial</v>
      </c>
    </row>
    <row r="402" customFormat="false" ht="15" hidden="false" customHeight="false" outlineLevel="0" collapsed="false">
      <c r="A402" s="2" t="str">
        <f aca="false">Clean!A402</f>
        <v>CL00401</v>
      </c>
      <c r="B402" s="24" t="n">
        <f aca="false">IF(Clean!B402="",1,0)</f>
        <v>0</v>
      </c>
      <c r="C402" s="24" t="n">
        <f aca="false">IF(Clean!C402="",1,0)</f>
        <v>0</v>
      </c>
      <c r="D402" s="24" t="n">
        <f aca="false">IF(Clean!D402="",1,0)</f>
        <v>0</v>
      </c>
      <c r="E402" s="24" t="n">
        <f aca="false">IF(Clean!E402="",1,0)</f>
        <v>0</v>
      </c>
      <c r="F402" s="24" t="n">
        <f aca="false">IF(Clean!F402="",1,0)</f>
        <v>0</v>
      </c>
      <c r="G402" s="24" t="n">
        <f aca="false">IF(Clean!G402="",1,0)</f>
        <v>0</v>
      </c>
      <c r="H402" s="24" t="n">
        <f aca="false">IF(Clean!H402="",1,0)</f>
        <v>0</v>
      </c>
      <c r="I402" s="24" t="n">
        <f aca="false">IF(Clean!I402="",1,0)</f>
        <v>0</v>
      </c>
      <c r="J402" s="24" t="n">
        <f aca="false">IF(Clean!J402="",1,0)</f>
        <v>0</v>
      </c>
      <c r="K402" s="24" t="n">
        <f aca="false">IF(Clean!K402="",1,0)</f>
        <v>0</v>
      </c>
      <c r="L402" s="24" t="n">
        <f aca="false">IF(Clean!L402="",1,0)</f>
        <v>0</v>
      </c>
      <c r="M402" s="24" t="n">
        <f aca="false">IF(Clean!M402="",1,0)</f>
        <v>0</v>
      </c>
      <c r="N402" s="24" t="n">
        <f aca="false">IF(Clean!N402="",1,0)</f>
        <v>0</v>
      </c>
      <c r="O402" s="24" t="n">
        <f aca="false">IF(Clean!O402="",1,0)</f>
        <v>0</v>
      </c>
      <c r="P402" s="24" t="n">
        <f aca="false">IF(Clean!P402="",1,0)</f>
        <v>0</v>
      </c>
      <c r="Q402" s="24" t="n">
        <f aca="false">IF(Clean!Q402="",1,0)</f>
        <v>0</v>
      </c>
      <c r="R402" s="24" t="n">
        <f aca="false">IF(Clean!R402="",1,0)</f>
        <v>0</v>
      </c>
      <c r="S402" s="24" t="n">
        <f aca="false">IF(Clean!S402="",1,0)</f>
        <v>1</v>
      </c>
      <c r="T402" s="24" t="n">
        <f aca="false">IF(Clean!T402="",1,0)</f>
        <v>1</v>
      </c>
      <c r="U402" s="24" t="n">
        <f aca="false">IF(Clean!U402="",1,0)</f>
        <v>0</v>
      </c>
      <c r="V402" s="24" t="n">
        <f aca="false">IF(Clean!V402="",1,0)</f>
        <v>0</v>
      </c>
      <c r="W402" s="25" t="n">
        <f aca="false">SUM(B402:V402)</f>
        <v>2</v>
      </c>
      <c r="X402" s="2" t="str">
        <f aca="false">IF(W402=0,"Complete","Incomplete")</f>
        <v>Incomplete</v>
      </c>
      <c r="Y402" s="26" t="n">
        <f aca="false">W402/21</f>
        <v>0.0952380952380952</v>
      </c>
      <c r="Z402" s="2" t="str">
        <f aca="false">IF(W402=21,"Ghost record",IF(W402&gt;=11,"Mostly empty",IF(W402=0,"Complete","Partial")))</f>
        <v>Partial</v>
      </c>
    </row>
    <row r="403" customFormat="false" ht="15" hidden="false" customHeight="false" outlineLevel="0" collapsed="false">
      <c r="A403" s="2" t="str">
        <f aca="false">Clean!A403</f>
        <v>CL00402</v>
      </c>
      <c r="B403" s="24" t="n">
        <f aca="false">IF(Clean!B403="",1,0)</f>
        <v>0</v>
      </c>
      <c r="C403" s="24" t="n">
        <f aca="false">IF(Clean!C403="",1,0)</f>
        <v>0</v>
      </c>
      <c r="D403" s="24" t="n">
        <f aca="false">IF(Clean!D403="",1,0)</f>
        <v>0</v>
      </c>
      <c r="E403" s="24" t="n">
        <f aca="false">IF(Clean!E403="",1,0)</f>
        <v>0</v>
      </c>
      <c r="F403" s="24" t="n">
        <f aca="false">IF(Clean!F403="",1,0)</f>
        <v>0</v>
      </c>
      <c r="G403" s="24" t="n">
        <f aca="false">IF(Clean!G403="",1,0)</f>
        <v>0</v>
      </c>
      <c r="H403" s="24" t="n">
        <f aca="false">IF(Clean!H403="",1,0)</f>
        <v>0</v>
      </c>
      <c r="I403" s="24" t="n">
        <f aca="false">IF(Clean!I403="",1,0)</f>
        <v>0</v>
      </c>
      <c r="J403" s="24" t="n">
        <f aca="false">IF(Clean!J403="",1,0)</f>
        <v>0</v>
      </c>
      <c r="K403" s="24" t="n">
        <f aca="false">IF(Clean!K403="",1,0)</f>
        <v>0</v>
      </c>
      <c r="L403" s="24" t="n">
        <f aca="false">IF(Clean!L403="",1,0)</f>
        <v>0</v>
      </c>
      <c r="M403" s="24" t="n">
        <f aca="false">IF(Clean!M403="",1,0)</f>
        <v>0</v>
      </c>
      <c r="N403" s="24" t="n">
        <f aca="false">IF(Clean!N403="",1,0)</f>
        <v>0</v>
      </c>
      <c r="O403" s="24" t="n">
        <f aca="false">IF(Clean!O403="",1,0)</f>
        <v>0</v>
      </c>
      <c r="P403" s="24" t="n">
        <f aca="false">IF(Clean!P403="",1,0)</f>
        <v>0</v>
      </c>
      <c r="Q403" s="24" t="n">
        <f aca="false">IF(Clean!Q403="",1,0)</f>
        <v>0</v>
      </c>
      <c r="R403" s="24" t="n">
        <f aca="false">IF(Clean!R403="",1,0)</f>
        <v>0</v>
      </c>
      <c r="S403" s="24" t="n">
        <f aca="false">IF(Clean!S403="",1,0)</f>
        <v>0</v>
      </c>
      <c r="T403" s="24" t="n">
        <f aca="false">IF(Clean!T403="",1,0)</f>
        <v>0</v>
      </c>
      <c r="U403" s="24" t="n">
        <f aca="false">IF(Clean!U403="",1,0)</f>
        <v>0</v>
      </c>
      <c r="V403" s="24" t="n">
        <f aca="false">IF(Clean!V403="",1,0)</f>
        <v>0</v>
      </c>
      <c r="W403" s="25" t="n">
        <f aca="false">SUM(B403:V403)</f>
        <v>0</v>
      </c>
      <c r="X403" s="2" t="str">
        <f aca="false">IF(W403=0,"Complete","Incomplete")</f>
        <v>Complete</v>
      </c>
      <c r="Y403" s="26" t="n">
        <f aca="false">W403/21</f>
        <v>0</v>
      </c>
      <c r="Z403" s="2" t="str">
        <f aca="false">IF(W403=21,"Ghost record",IF(W403&gt;=11,"Mostly empty",IF(W403=0,"Complete","Partial")))</f>
        <v>Complete</v>
      </c>
    </row>
    <row r="404" customFormat="false" ht="15" hidden="false" customHeight="false" outlineLevel="0" collapsed="false">
      <c r="A404" s="2" t="str">
        <f aca="false">Clean!A404</f>
        <v>CL00403</v>
      </c>
      <c r="B404" s="24" t="n">
        <f aca="false">IF(Clean!B404="",1,0)</f>
        <v>0</v>
      </c>
      <c r="C404" s="24" t="n">
        <f aca="false">IF(Clean!C404="",1,0)</f>
        <v>0</v>
      </c>
      <c r="D404" s="24" t="n">
        <f aca="false">IF(Clean!D404="",1,0)</f>
        <v>0</v>
      </c>
      <c r="E404" s="24" t="n">
        <f aca="false">IF(Clean!E404="",1,0)</f>
        <v>0</v>
      </c>
      <c r="F404" s="24" t="n">
        <f aca="false">IF(Clean!F404="",1,0)</f>
        <v>0</v>
      </c>
      <c r="G404" s="24" t="n">
        <f aca="false">IF(Clean!G404="",1,0)</f>
        <v>0</v>
      </c>
      <c r="H404" s="24" t="n">
        <f aca="false">IF(Clean!H404="",1,0)</f>
        <v>0</v>
      </c>
      <c r="I404" s="24" t="n">
        <f aca="false">IF(Clean!I404="",1,0)</f>
        <v>0</v>
      </c>
      <c r="J404" s="24" t="n">
        <f aca="false">IF(Clean!J404="",1,0)</f>
        <v>0</v>
      </c>
      <c r="K404" s="24" t="n">
        <f aca="false">IF(Clean!K404="",1,0)</f>
        <v>0</v>
      </c>
      <c r="L404" s="24" t="n">
        <f aca="false">IF(Clean!L404="",1,0)</f>
        <v>0</v>
      </c>
      <c r="M404" s="24" t="n">
        <f aca="false">IF(Clean!M404="",1,0)</f>
        <v>0</v>
      </c>
      <c r="N404" s="24" t="n">
        <f aca="false">IF(Clean!N404="",1,0)</f>
        <v>0</v>
      </c>
      <c r="O404" s="24" t="n">
        <f aca="false">IF(Clean!O404="",1,0)</f>
        <v>0</v>
      </c>
      <c r="P404" s="24" t="n">
        <f aca="false">IF(Clean!P404="",1,0)</f>
        <v>0</v>
      </c>
      <c r="Q404" s="24" t="n">
        <f aca="false">IF(Clean!Q404="",1,0)</f>
        <v>0</v>
      </c>
      <c r="R404" s="24" t="n">
        <f aca="false">IF(Clean!R404="",1,0)</f>
        <v>0</v>
      </c>
      <c r="S404" s="24" t="n">
        <f aca="false">IF(Clean!S404="",1,0)</f>
        <v>0</v>
      </c>
      <c r="T404" s="24" t="n">
        <f aca="false">IF(Clean!T404="",1,0)</f>
        <v>0</v>
      </c>
      <c r="U404" s="24" t="n">
        <f aca="false">IF(Clean!U404="",1,0)</f>
        <v>0</v>
      </c>
      <c r="V404" s="24" t="n">
        <f aca="false">IF(Clean!V404="",1,0)</f>
        <v>0</v>
      </c>
      <c r="W404" s="25" t="n">
        <f aca="false">SUM(B404:V404)</f>
        <v>0</v>
      </c>
      <c r="X404" s="2" t="str">
        <f aca="false">IF(W404=0,"Complete","Incomplete")</f>
        <v>Complete</v>
      </c>
      <c r="Y404" s="26" t="n">
        <f aca="false">W404/21</f>
        <v>0</v>
      </c>
      <c r="Z404" s="2" t="str">
        <f aca="false">IF(W404=21,"Ghost record",IF(W404&gt;=11,"Mostly empty",IF(W404=0,"Complete","Partial")))</f>
        <v>Complete</v>
      </c>
    </row>
    <row r="405" customFormat="false" ht="15" hidden="false" customHeight="false" outlineLevel="0" collapsed="false">
      <c r="A405" s="2" t="str">
        <f aca="false">Clean!A405</f>
        <v>CL00404</v>
      </c>
      <c r="B405" s="24" t="n">
        <f aca="false">IF(Clean!B405="",1,0)</f>
        <v>0</v>
      </c>
      <c r="C405" s="24" t="n">
        <f aca="false">IF(Clean!C405="",1,0)</f>
        <v>0</v>
      </c>
      <c r="D405" s="24" t="n">
        <f aca="false">IF(Clean!D405="",1,0)</f>
        <v>0</v>
      </c>
      <c r="E405" s="24" t="n">
        <f aca="false">IF(Clean!E405="",1,0)</f>
        <v>0</v>
      </c>
      <c r="F405" s="24" t="n">
        <f aca="false">IF(Clean!F405="",1,0)</f>
        <v>0</v>
      </c>
      <c r="G405" s="24" t="n">
        <f aca="false">IF(Clean!G405="",1,0)</f>
        <v>0</v>
      </c>
      <c r="H405" s="24" t="n">
        <f aca="false">IF(Clean!H405="",1,0)</f>
        <v>0</v>
      </c>
      <c r="I405" s="24" t="n">
        <f aca="false">IF(Clean!I405="",1,0)</f>
        <v>0</v>
      </c>
      <c r="J405" s="24" t="n">
        <f aca="false">IF(Clean!J405="",1,0)</f>
        <v>0</v>
      </c>
      <c r="K405" s="24" t="n">
        <f aca="false">IF(Clean!K405="",1,0)</f>
        <v>0</v>
      </c>
      <c r="L405" s="24" t="n">
        <f aca="false">IF(Clean!L405="",1,0)</f>
        <v>0</v>
      </c>
      <c r="M405" s="24" t="n">
        <f aca="false">IF(Clean!M405="",1,0)</f>
        <v>0</v>
      </c>
      <c r="N405" s="24" t="n">
        <f aca="false">IF(Clean!N405="",1,0)</f>
        <v>0</v>
      </c>
      <c r="O405" s="24" t="n">
        <f aca="false">IF(Clean!O405="",1,0)</f>
        <v>0</v>
      </c>
      <c r="P405" s="24" t="n">
        <f aca="false">IF(Clean!P405="",1,0)</f>
        <v>0</v>
      </c>
      <c r="Q405" s="24" t="n">
        <f aca="false">IF(Clean!Q405="",1,0)</f>
        <v>0</v>
      </c>
      <c r="R405" s="24" t="n">
        <f aca="false">IF(Clean!R405="",1,0)</f>
        <v>0</v>
      </c>
      <c r="S405" s="24" t="n">
        <f aca="false">IF(Clean!S405="",1,0)</f>
        <v>0</v>
      </c>
      <c r="T405" s="24" t="n">
        <f aca="false">IF(Clean!T405="",1,0)</f>
        <v>0</v>
      </c>
      <c r="U405" s="24" t="n">
        <f aca="false">IF(Clean!U405="",1,0)</f>
        <v>0</v>
      </c>
      <c r="V405" s="24" t="n">
        <f aca="false">IF(Clean!V405="",1,0)</f>
        <v>0</v>
      </c>
      <c r="W405" s="25" t="n">
        <f aca="false">SUM(B405:V405)</f>
        <v>0</v>
      </c>
      <c r="X405" s="2" t="str">
        <f aca="false">IF(W405=0,"Complete","Incomplete")</f>
        <v>Complete</v>
      </c>
      <c r="Y405" s="26" t="n">
        <f aca="false">W405/21</f>
        <v>0</v>
      </c>
      <c r="Z405" s="2" t="str">
        <f aca="false">IF(W405=21,"Ghost record",IF(W405&gt;=11,"Mostly empty",IF(W405=0,"Complete","Partial")))</f>
        <v>Complete</v>
      </c>
    </row>
    <row r="406" customFormat="false" ht="15" hidden="false" customHeight="false" outlineLevel="0" collapsed="false">
      <c r="A406" s="2" t="str">
        <f aca="false">Clean!A406</f>
        <v>CL00405</v>
      </c>
      <c r="B406" s="24" t="n">
        <f aca="false">IF(Clean!B406="",1,0)</f>
        <v>0</v>
      </c>
      <c r="C406" s="24" t="n">
        <f aca="false">IF(Clean!C406="",1,0)</f>
        <v>0</v>
      </c>
      <c r="D406" s="24" t="n">
        <f aca="false">IF(Clean!D406="",1,0)</f>
        <v>0</v>
      </c>
      <c r="E406" s="24" t="n">
        <f aca="false">IF(Clean!E406="",1,0)</f>
        <v>0</v>
      </c>
      <c r="F406" s="24" t="n">
        <f aca="false">IF(Clean!F406="",1,0)</f>
        <v>0</v>
      </c>
      <c r="G406" s="24" t="n">
        <f aca="false">IF(Clean!G406="",1,0)</f>
        <v>0</v>
      </c>
      <c r="H406" s="24" t="n">
        <f aca="false">IF(Clean!H406="",1,0)</f>
        <v>0</v>
      </c>
      <c r="I406" s="24" t="n">
        <f aca="false">IF(Clean!I406="",1,0)</f>
        <v>0</v>
      </c>
      <c r="J406" s="24" t="n">
        <f aca="false">IF(Clean!J406="",1,0)</f>
        <v>0</v>
      </c>
      <c r="K406" s="24" t="n">
        <f aca="false">IF(Clean!K406="",1,0)</f>
        <v>0</v>
      </c>
      <c r="L406" s="24" t="n">
        <f aca="false">IF(Clean!L406="",1,0)</f>
        <v>0</v>
      </c>
      <c r="M406" s="24" t="n">
        <f aca="false">IF(Clean!M406="",1,0)</f>
        <v>1</v>
      </c>
      <c r="N406" s="24" t="n">
        <f aca="false">IF(Clean!N406="",1,0)</f>
        <v>0</v>
      </c>
      <c r="O406" s="24" t="n">
        <f aca="false">IF(Clean!O406="",1,0)</f>
        <v>0</v>
      </c>
      <c r="P406" s="24" t="n">
        <f aca="false">IF(Clean!P406="",1,0)</f>
        <v>0</v>
      </c>
      <c r="Q406" s="24" t="n">
        <f aca="false">IF(Clean!Q406="",1,0)</f>
        <v>0</v>
      </c>
      <c r="R406" s="24" t="n">
        <f aca="false">IF(Clean!R406="",1,0)</f>
        <v>0</v>
      </c>
      <c r="S406" s="24" t="n">
        <f aca="false">IF(Clean!S406="",1,0)</f>
        <v>0</v>
      </c>
      <c r="T406" s="24" t="n">
        <f aca="false">IF(Clean!T406="",1,0)</f>
        <v>0</v>
      </c>
      <c r="U406" s="24" t="n">
        <f aca="false">IF(Clean!U406="",1,0)</f>
        <v>0</v>
      </c>
      <c r="V406" s="24" t="n">
        <f aca="false">IF(Clean!V406="",1,0)</f>
        <v>0</v>
      </c>
      <c r="W406" s="25" t="n">
        <f aca="false">SUM(B406:V406)</f>
        <v>1</v>
      </c>
      <c r="X406" s="2" t="str">
        <f aca="false">IF(W406=0,"Complete","Incomplete")</f>
        <v>Incomplete</v>
      </c>
      <c r="Y406" s="26" t="n">
        <f aca="false">W406/21</f>
        <v>0.0476190476190476</v>
      </c>
      <c r="Z406" s="2" t="str">
        <f aca="false">IF(W406=21,"Ghost record",IF(W406&gt;=11,"Mostly empty",IF(W406=0,"Complete","Partial")))</f>
        <v>Partial</v>
      </c>
    </row>
    <row r="407" customFormat="false" ht="15" hidden="false" customHeight="false" outlineLevel="0" collapsed="false">
      <c r="A407" s="2" t="str">
        <f aca="false">Clean!A407</f>
        <v>CL00406</v>
      </c>
      <c r="B407" s="24" t="n">
        <f aca="false">IF(Clean!B407="",1,0)</f>
        <v>0</v>
      </c>
      <c r="C407" s="24" t="n">
        <f aca="false">IF(Clean!C407="",1,0)</f>
        <v>0</v>
      </c>
      <c r="D407" s="24" t="n">
        <f aca="false">IF(Clean!D407="",1,0)</f>
        <v>0</v>
      </c>
      <c r="E407" s="24" t="n">
        <f aca="false">IF(Clean!E407="",1,0)</f>
        <v>0</v>
      </c>
      <c r="F407" s="24" t="n">
        <f aca="false">IF(Clean!F407="",1,0)</f>
        <v>0</v>
      </c>
      <c r="G407" s="24" t="n">
        <f aca="false">IF(Clean!G407="",1,0)</f>
        <v>0</v>
      </c>
      <c r="H407" s="24" t="n">
        <f aca="false">IF(Clean!H407="",1,0)</f>
        <v>0</v>
      </c>
      <c r="I407" s="24" t="n">
        <f aca="false">IF(Clean!I407="",1,0)</f>
        <v>0</v>
      </c>
      <c r="J407" s="24" t="n">
        <f aca="false">IF(Clean!J407="",1,0)</f>
        <v>0</v>
      </c>
      <c r="K407" s="24" t="n">
        <f aca="false">IF(Clean!K407="",1,0)</f>
        <v>0</v>
      </c>
      <c r="L407" s="24" t="n">
        <f aca="false">IF(Clean!L407="",1,0)</f>
        <v>0</v>
      </c>
      <c r="M407" s="24" t="n">
        <f aca="false">IF(Clean!M407="",1,0)</f>
        <v>0</v>
      </c>
      <c r="N407" s="24" t="n">
        <f aca="false">IF(Clean!N407="",1,0)</f>
        <v>1</v>
      </c>
      <c r="O407" s="24" t="n">
        <f aca="false">IF(Clean!O407="",1,0)</f>
        <v>0</v>
      </c>
      <c r="P407" s="24" t="n">
        <f aca="false">IF(Clean!P407="",1,0)</f>
        <v>0</v>
      </c>
      <c r="Q407" s="24" t="n">
        <f aca="false">IF(Clean!Q407="",1,0)</f>
        <v>0</v>
      </c>
      <c r="R407" s="24" t="n">
        <f aca="false">IF(Clean!R407="",1,0)</f>
        <v>0</v>
      </c>
      <c r="S407" s="24" t="n">
        <f aca="false">IF(Clean!S407="",1,0)</f>
        <v>1</v>
      </c>
      <c r="T407" s="24" t="n">
        <f aca="false">IF(Clean!T407="",1,0)</f>
        <v>1</v>
      </c>
      <c r="U407" s="24" t="n">
        <f aca="false">IF(Clean!U407="",1,0)</f>
        <v>0</v>
      </c>
      <c r="V407" s="24" t="n">
        <f aca="false">IF(Clean!V407="",1,0)</f>
        <v>0</v>
      </c>
      <c r="W407" s="25" t="n">
        <f aca="false">SUM(B407:V407)</f>
        <v>3</v>
      </c>
      <c r="X407" s="2" t="str">
        <f aca="false">IF(W407=0,"Complete","Incomplete")</f>
        <v>Incomplete</v>
      </c>
      <c r="Y407" s="26" t="n">
        <f aca="false">W407/21</f>
        <v>0.142857142857143</v>
      </c>
      <c r="Z407" s="2" t="str">
        <f aca="false">IF(W407=21,"Ghost record",IF(W407&gt;=11,"Mostly empty",IF(W407=0,"Complete","Partial")))</f>
        <v>Partial</v>
      </c>
    </row>
    <row r="408" customFormat="false" ht="15" hidden="false" customHeight="false" outlineLevel="0" collapsed="false">
      <c r="A408" s="2" t="str">
        <f aca="false">Clean!A408</f>
        <v>CL00407</v>
      </c>
      <c r="B408" s="24" t="n">
        <f aca="false">IF(Clean!B408="",1,0)</f>
        <v>0</v>
      </c>
      <c r="C408" s="24" t="n">
        <f aca="false">IF(Clean!C408="",1,0)</f>
        <v>0</v>
      </c>
      <c r="D408" s="24" t="n">
        <f aca="false">IF(Clean!D408="",1,0)</f>
        <v>0</v>
      </c>
      <c r="E408" s="24" t="n">
        <f aca="false">IF(Clean!E408="",1,0)</f>
        <v>0</v>
      </c>
      <c r="F408" s="24" t="n">
        <f aca="false">IF(Clean!F408="",1,0)</f>
        <v>0</v>
      </c>
      <c r="G408" s="24" t="n">
        <f aca="false">IF(Clean!G408="",1,0)</f>
        <v>0</v>
      </c>
      <c r="H408" s="24" t="n">
        <f aca="false">IF(Clean!H408="",1,0)</f>
        <v>0</v>
      </c>
      <c r="I408" s="24" t="n">
        <f aca="false">IF(Clean!I408="",1,0)</f>
        <v>0</v>
      </c>
      <c r="J408" s="24" t="n">
        <f aca="false">IF(Clean!J408="",1,0)</f>
        <v>0</v>
      </c>
      <c r="K408" s="24" t="n">
        <f aca="false">IF(Clean!K408="",1,0)</f>
        <v>0</v>
      </c>
      <c r="L408" s="24" t="n">
        <f aca="false">IF(Clean!L408="",1,0)</f>
        <v>0</v>
      </c>
      <c r="M408" s="24" t="n">
        <f aca="false">IF(Clean!M408="",1,0)</f>
        <v>0</v>
      </c>
      <c r="N408" s="24" t="n">
        <f aca="false">IF(Clean!N408="",1,0)</f>
        <v>0</v>
      </c>
      <c r="O408" s="24" t="n">
        <f aca="false">IF(Clean!O408="",1,0)</f>
        <v>0</v>
      </c>
      <c r="P408" s="24" t="n">
        <f aca="false">IF(Clean!P408="",1,0)</f>
        <v>0</v>
      </c>
      <c r="Q408" s="24" t="n">
        <f aca="false">IF(Clean!Q408="",1,0)</f>
        <v>0</v>
      </c>
      <c r="R408" s="24" t="n">
        <f aca="false">IF(Clean!R408="",1,0)</f>
        <v>0</v>
      </c>
      <c r="S408" s="24" t="n">
        <f aca="false">IF(Clean!S408="",1,0)</f>
        <v>0</v>
      </c>
      <c r="T408" s="24" t="n">
        <f aca="false">IF(Clean!T408="",1,0)</f>
        <v>0</v>
      </c>
      <c r="U408" s="24" t="n">
        <f aca="false">IF(Clean!U408="",1,0)</f>
        <v>0</v>
      </c>
      <c r="V408" s="24" t="n">
        <f aca="false">IF(Clean!V408="",1,0)</f>
        <v>1</v>
      </c>
      <c r="W408" s="25" t="n">
        <f aca="false">SUM(B408:V408)</f>
        <v>1</v>
      </c>
      <c r="X408" s="2" t="str">
        <f aca="false">IF(W408=0,"Complete","Incomplete")</f>
        <v>Incomplete</v>
      </c>
      <c r="Y408" s="26" t="n">
        <f aca="false">W408/21</f>
        <v>0.0476190476190476</v>
      </c>
      <c r="Z408" s="2" t="str">
        <f aca="false">IF(W408=21,"Ghost record",IF(W408&gt;=11,"Mostly empty",IF(W408=0,"Complete","Partial")))</f>
        <v>Partial</v>
      </c>
    </row>
    <row r="409" customFormat="false" ht="15" hidden="false" customHeight="false" outlineLevel="0" collapsed="false">
      <c r="A409" s="2" t="str">
        <f aca="false">Clean!A409</f>
        <v>CL00408</v>
      </c>
      <c r="B409" s="24" t="n">
        <f aca="false">IF(Clean!B409="",1,0)</f>
        <v>0</v>
      </c>
      <c r="C409" s="24" t="n">
        <f aca="false">IF(Clean!C409="",1,0)</f>
        <v>0</v>
      </c>
      <c r="D409" s="24" t="n">
        <f aca="false">IF(Clean!D409="",1,0)</f>
        <v>0</v>
      </c>
      <c r="E409" s="24" t="n">
        <f aca="false">IF(Clean!E409="",1,0)</f>
        <v>0</v>
      </c>
      <c r="F409" s="24" t="n">
        <f aca="false">IF(Clean!F409="",1,0)</f>
        <v>0</v>
      </c>
      <c r="G409" s="24" t="n">
        <f aca="false">IF(Clean!G409="",1,0)</f>
        <v>0</v>
      </c>
      <c r="H409" s="24" t="n">
        <f aca="false">IF(Clean!H409="",1,0)</f>
        <v>0</v>
      </c>
      <c r="I409" s="24" t="n">
        <f aca="false">IF(Clean!I409="",1,0)</f>
        <v>0</v>
      </c>
      <c r="J409" s="24" t="n">
        <f aca="false">IF(Clean!J409="",1,0)</f>
        <v>0</v>
      </c>
      <c r="K409" s="24" t="n">
        <f aca="false">IF(Clean!K409="",1,0)</f>
        <v>1</v>
      </c>
      <c r="L409" s="24" t="n">
        <f aca="false">IF(Clean!L409="",1,0)</f>
        <v>0</v>
      </c>
      <c r="M409" s="24" t="n">
        <f aca="false">IF(Clean!M409="",1,0)</f>
        <v>0</v>
      </c>
      <c r="N409" s="24" t="n">
        <f aca="false">IF(Clean!N409="",1,0)</f>
        <v>0</v>
      </c>
      <c r="O409" s="24" t="n">
        <f aca="false">IF(Clean!O409="",1,0)</f>
        <v>0</v>
      </c>
      <c r="P409" s="24" t="n">
        <f aca="false">IF(Clean!P409="",1,0)</f>
        <v>0</v>
      </c>
      <c r="Q409" s="24" t="n">
        <f aca="false">IF(Clean!Q409="",1,0)</f>
        <v>0</v>
      </c>
      <c r="R409" s="24" t="n">
        <f aca="false">IF(Clean!R409="",1,0)</f>
        <v>0</v>
      </c>
      <c r="S409" s="24" t="n">
        <f aca="false">IF(Clean!S409="",1,0)</f>
        <v>0</v>
      </c>
      <c r="T409" s="24" t="n">
        <f aca="false">IF(Clean!T409="",1,0)</f>
        <v>0</v>
      </c>
      <c r="U409" s="24" t="n">
        <f aca="false">IF(Clean!U409="",1,0)</f>
        <v>0</v>
      </c>
      <c r="V409" s="24" t="n">
        <f aca="false">IF(Clean!V409="",1,0)</f>
        <v>0</v>
      </c>
      <c r="W409" s="25" t="n">
        <f aca="false">SUM(B409:V409)</f>
        <v>1</v>
      </c>
      <c r="X409" s="2" t="str">
        <f aca="false">IF(W409=0,"Complete","Incomplete")</f>
        <v>Incomplete</v>
      </c>
      <c r="Y409" s="26" t="n">
        <f aca="false">W409/21</f>
        <v>0.0476190476190476</v>
      </c>
      <c r="Z409" s="2" t="str">
        <f aca="false">IF(W409=21,"Ghost record",IF(W409&gt;=11,"Mostly empty",IF(W409=0,"Complete","Partial")))</f>
        <v>Partial</v>
      </c>
    </row>
    <row r="410" customFormat="false" ht="15" hidden="false" customHeight="false" outlineLevel="0" collapsed="false">
      <c r="A410" s="2" t="str">
        <f aca="false">Clean!A410</f>
        <v>CL00409</v>
      </c>
      <c r="B410" s="24" t="n">
        <f aca="false">IF(Clean!B410="",1,0)</f>
        <v>0</v>
      </c>
      <c r="C410" s="24" t="n">
        <f aca="false">IF(Clean!C410="",1,0)</f>
        <v>0</v>
      </c>
      <c r="D410" s="24" t="n">
        <f aca="false">IF(Clean!D410="",1,0)</f>
        <v>0</v>
      </c>
      <c r="E410" s="24" t="n">
        <f aca="false">IF(Clean!E410="",1,0)</f>
        <v>0</v>
      </c>
      <c r="F410" s="24" t="n">
        <f aca="false">IF(Clean!F410="",1,0)</f>
        <v>0</v>
      </c>
      <c r="G410" s="24" t="n">
        <f aca="false">IF(Clean!G410="",1,0)</f>
        <v>0</v>
      </c>
      <c r="H410" s="24" t="n">
        <f aca="false">IF(Clean!H410="",1,0)</f>
        <v>0</v>
      </c>
      <c r="I410" s="24" t="n">
        <f aca="false">IF(Clean!I410="",1,0)</f>
        <v>0</v>
      </c>
      <c r="J410" s="24" t="n">
        <f aca="false">IF(Clean!J410="",1,0)</f>
        <v>0</v>
      </c>
      <c r="K410" s="24" t="n">
        <f aca="false">IF(Clean!K410="",1,0)</f>
        <v>0</v>
      </c>
      <c r="L410" s="24" t="n">
        <f aca="false">IF(Clean!L410="",1,0)</f>
        <v>0</v>
      </c>
      <c r="M410" s="24" t="n">
        <f aca="false">IF(Clean!M410="",1,0)</f>
        <v>0</v>
      </c>
      <c r="N410" s="24" t="n">
        <f aca="false">IF(Clean!N410="",1,0)</f>
        <v>0</v>
      </c>
      <c r="O410" s="24" t="n">
        <f aca="false">IF(Clean!O410="",1,0)</f>
        <v>0</v>
      </c>
      <c r="P410" s="24" t="n">
        <f aca="false">IF(Clean!P410="",1,0)</f>
        <v>0</v>
      </c>
      <c r="Q410" s="24" t="n">
        <f aca="false">IF(Clean!Q410="",1,0)</f>
        <v>0</v>
      </c>
      <c r="R410" s="24" t="n">
        <f aca="false">IF(Clean!R410="",1,0)</f>
        <v>0</v>
      </c>
      <c r="S410" s="24" t="n">
        <f aca="false">IF(Clean!S410="",1,0)</f>
        <v>1</v>
      </c>
      <c r="T410" s="24" t="n">
        <f aca="false">IF(Clean!T410="",1,0)</f>
        <v>1</v>
      </c>
      <c r="U410" s="24" t="n">
        <f aca="false">IF(Clean!U410="",1,0)</f>
        <v>0</v>
      </c>
      <c r="V410" s="24" t="n">
        <f aca="false">IF(Clean!V410="",1,0)</f>
        <v>0</v>
      </c>
      <c r="W410" s="25" t="n">
        <f aca="false">SUM(B410:V410)</f>
        <v>2</v>
      </c>
      <c r="X410" s="2" t="str">
        <f aca="false">IF(W410=0,"Complete","Incomplete")</f>
        <v>Incomplete</v>
      </c>
      <c r="Y410" s="26" t="n">
        <f aca="false">W410/21</f>
        <v>0.0952380952380952</v>
      </c>
      <c r="Z410" s="2" t="str">
        <f aca="false">IF(W410=21,"Ghost record",IF(W410&gt;=11,"Mostly empty",IF(W410=0,"Complete","Partial")))</f>
        <v>Partial</v>
      </c>
    </row>
    <row r="411" customFormat="false" ht="15" hidden="false" customHeight="false" outlineLevel="0" collapsed="false">
      <c r="A411" s="2" t="str">
        <f aca="false">Clean!A411</f>
        <v>CL00410</v>
      </c>
      <c r="B411" s="24" t="n">
        <f aca="false">IF(Clean!B411="",1,0)</f>
        <v>0</v>
      </c>
      <c r="C411" s="24" t="n">
        <f aca="false">IF(Clean!C411="",1,0)</f>
        <v>0</v>
      </c>
      <c r="D411" s="24" t="n">
        <f aca="false">IF(Clean!D411="",1,0)</f>
        <v>0</v>
      </c>
      <c r="E411" s="24" t="n">
        <f aca="false">IF(Clean!E411="",1,0)</f>
        <v>0</v>
      </c>
      <c r="F411" s="24" t="n">
        <f aca="false">IF(Clean!F411="",1,0)</f>
        <v>0</v>
      </c>
      <c r="G411" s="24" t="n">
        <f aca="false">IF(Clean!G411="",1,0)</f>
        <v>0</v>
      </c>
      <c r="H411" s="24" t="n">
        <f aca="false">IF(Clean!H411="",1,0)</f>
        <v>0</v>
      </c>
      <c r="I411" s="24" t="n">
        <f aca="false">IF(Clean!I411="",1,0)</f>
        <v>0</v>
      </c>
      <c r="J411" s="24" t="n">
        <f aca="false">IF(Clean!J411="",1,0)</f>
        <v>0</v>
      </c>
      <c r="K411" s="24" t="n">
        <f aca="false">IF(Clean!K411="",1,0)</f>
        <v>0</v>
      </c>
      <c r="L411" s="24" t="n">
        <f aca="false">IF(Clean!L411="",1,0)</f>
        <v>0</v>
      </c>
      <c r="M411" s="24" t="n">
        <f aca="false">IF(Clean!M411="",1,0)</f>
        <v>0</v>
      </c>
      <c r="N411" s="24" t="n">
        <f aca="false">IF(Clean!N411="",1,0)</f>
        <v>0</v>
      </c>
      <c r="O411" s="24" t="n">
        <f aca="false">IF(Clean!O411="",1,0)</f>
        <v>0</v>
      </c>
      <c r="P411" s="24" t="n">
        <f aca="false">IF(Clean!P411="",1,0)</f>
        <v>0</v>
      </c>
      <c r="Q411" s="24" t="n">
        <f aca="false">IF(Clean!Q411="",1,0)</f>
        <v>0</v>
      </c>
      <c r="R411" s="24" t="n">
        <f aca="false">IF(Clean!R411="",1,0)</f>
        <v>0</v>
      </c>
      <c r="S411" s="24" t="n">
        <f aca="false">IF(Clean!S411="",1,0)</f>
        <v>1</v>
      </c>
      <c r="T411" s="24" t="n">
        <f aca="false">IF(Clean!T411="",1,0)</f>
        <v>1</v>
      </c>
      <c r="U411" s="24" t="n">
        <f aca="false">IF(Clean!U411="",1,0)</f>
        <v>0</v>
      </c>
      <c r="V411" s="24" t="n">
        <f aca="false">IF(Clean!V411="",1,0)</f>
        <v>1</v>
      </c>
      <c r="W411" s="25" t="n">
        <f aca="false">SUM(B411:V411)</f>
        <v>3</v>
      </c>
      <c r="X411" s="2" t="str">
        <f aca="false">IF(W411=0,"Complete","Incomplete")</f>
        <v>Incomplete</v>
      </c>
      <c r="Y411" s="26" t="n">
        <f aca="false">W411/21</f>
        <v>0.142857142857143</v>
      </c>
      <c r="Z411" s="2" t="str">
        <f aca="false">IF(W411=21,"Ghost record",IF(W411&gt;=11,"Mostly empty",IF(W411=0,"Complete","Partial")))</f>
        <v>Partial</v>
      </c>
    </row>
    <row r="412" customFormat="false" ht="15" hidden="false" customHeight="false" outlineLevel="0" collapsed="false">
      <c r="A412" s="2" t="str">
        <f aca="false">Clean!A412</f>
        <v>CL00411</v>
      </c>
      <c r="B412" s="24" t="n">
        <f aca="false">IF(Clean!B412="",1,0)</f>
        <v>0</v>
      </c>
      <c r="C412" s="24" t="n">
        <f aca="false">IF(Clean!C412="",1,0)</f>
        <v>0</v>
      </c>
      <c r="D412" s="24" t="n">
        <f aca="false">IF(Clean!D412="",1,0)</f>
        <v>0</v>
      </c>
      <c r="E412" s="24" t="n">
        <f aca="false">IF(Clean!E412="",1,0)</f>
        <v>0</v>
      </c>
      <c r="F412" s="24" t="n">
        <f aca="false">IF(Clean!F412="",1,0)</f>
        <v>0</v>
      </c>
      <c r="G412" s="24" t="n">
        <f aca="false">IF(Clean!G412="",1,0)</f>
        <v>0</v>
      </c>
      <c r="H412" s="24" t="n">
        <f aca="false">IF(Clean!H412="",1,0)</f>
        <v>0</v>
      </c>
      <c r="I412" s="24" t="n">
        <f aca="false">IF(Clean!I412="",1,0)</f>
        <v>0</v>
      </c>
      <c r="J412" s="24" t="n">
        <f aca="false">IF(Clean!J412="",1,0)</f>
        <v>0</v>
      </c>
      <c r="K412" s="24" t="n">
        <f aca="false">IF(Clean!K412="",1,0)</f>
        <v>0</v>
      </c>
      <c r="L412" s="24" t="n">
        <f aca="false">IF(Clean!L412="",1,0)</f>
        <v>0</v>
      </c>
      <c r="M412" s="24" t="n">
        <f aca="false">IF(Clean!M412="",1,0)</f>
        <v>0</v>
      </c>
      <c r="N412" s="24" t="n">
        <f aca="false">IF(Clean!N412="",1,0)</f>
        <v>0</v>
      </c>
      <c r="O412" s="24" t="n">
        <f aca="false">IF(Clean!O412="",1,0)</f>
        <v>0</v>
      </c>
      <c r="P412" s="24" t="n">
        <f aca="false">IF(Clean!P412="",1,0)</f>
        <v>0</v>
      </c>
      <c r="Q412" s="24" t="n">
        <f aca="false">IF(Clean!Q412="",1,0)</f>
        <v>0</v>
      </c>
      <c r="R412" s="24" t="n">
        <f aca="false">IF(Clean!R412="",1,0)</f>
        <v>0</v>
      </c>
      <c r="S412" s="24" t="n">
        <f aca="false">IF(Clean!S412="",1,0)</f>
        <v>0</v>
      </c>
      <c r="T412" s="24" t="n">
        <f aca="false">IF(Clean!T412="",1,0)</f>
        <v>0</v>
      </c>
      <c r="U412" s="24" t="n">
        <f aca="false">IF(Clean!U412="",1,0)</f>
        <v>0</v>
      </c>
      <c r="V412" s="24" t="n">
        <f aca="false">IF(Clean!V412="",1,0)</f>
        <v>0</v>
      </c>
      <c r="W412" s="25" t="n">
        <f aca="false">SUM(B412:V412)</f>
        <v>0</v>
      </c>
      <c r="X412" s="2" t="str">
        <f aca="false">IF(W412=0,"Complete","Incomplete")</f>
        <v>Complete</v>
      </c>
      <c r="Y412" s="26" t="n">
        <f aca="false">W412/21</f>
        <v>0</v>
      </c>
      <c r="Z412" s="2" t="str">
        <f aca="false">IF(W412=21,"Ghost record",IF(W412&gt;=11,"Mostly empty",IF(W412=0,"Complete","Partial")))</f>
        <v>Complete</v>
      </c>
    </row>
    <row r="413" customFormat="false" ht="15" hidden="false" customHeight="false" outlineLevel="0" collapsed="false">
      <c r="A413" s="2" t="str">
        <f aca="false">Clean!A413</f>
        <v>CL00412</v>
      </c>
      <c r="B413" s="24" t="n">
        <f aca="false">IF(Clean!B413="",1,0)</f>
        <v>0</v>
      </c>
      <c r="C413" s="24" t="n">
        <f aca="false">IF(Clean!C413="",1,0)</f>
        <v>0</v>
      </c>
      <c r="D413" s="24" t="n">
        <f aca="false">IF(Clean!D413="",1,0)</f>
        <v>0</v>
      </c>
      <c r="E413" s="24" t="n">
        <f aca="false">IF(Clean!E413="",1,0)</f>
        <v>0</v>
      </c>
      <c r="F413" s="24" t="n">
        <f aca="false">IF(Clean!F413="",1,0)</f>
        <v>0</v>
      </c>
      <c r="G413" s="24" t="n">
        <f aca="false">IF(Clean!G413="",1,0)</f>
        <v>0</v>
      </c>
      <c r="H413" s="24" t="n">
        <f aca="false">IF(Clean!H413="",1,0)</f>
        <v>0</v>
      </c>
      <c r="I413" s="24" t="n">
        <f aca="false">IF(Clean!I413="",1,0)</f>
        <v>0</v>
      </c>
      <c r="J413" s="24" t="n">
        <f aca="false">IF(Clean!J413="",1,0)</f>
        <v>0</v>
      </c>
      <c r="K413" s="24" t="n">
        <f aca="false">IF(Clean!K413="",1,0)</f>
        <v>0</v>
      </c>
      <c r="L413" s="24" t="n">
        <f aca="false">IF(Clean!L413="",1,0)</f>
        <v>0</v>
      </c>
      <c r="M413" s="24" t="n">
        <f aca="false">IF(Clean!M413="",1,0)</f>
        <v>0</v>
      </c>
      <c r="N413" s="24" t="n">
        <f aca="false">IF(Clean!N413="",1,0)</f>
        <v>0</v>
      </c>
      <c r="O413" s="24" t="n">
        <f aca="false">IF(Clean!O413="",1,0)</f>
        <v>0</v>
      </c>
      <c r="P413" s="24" t="n">
        <f aca="false">IF(Clean!P413="",1,0)</f>
        <v>0</v>
      </c>
      <c r="Q413" s="24" t="n">
        <f aca="false">IF(Clean!Q413="",1,0)</f>
        <v>0</v>
      </c>
      <c r="R413" s="24" t="n">
        <f aca="false">IF(Clean!R413="",1,0)</f>
        <v>0</v>
      </c>
      <c r="S413" s="24" t="n">
        <f aca="false">IF(Clean!S413="",1,0)</f>
        <v>0</v>
      </c>
      <c r="T413" s="24" t="n">
        <f aca="false">IF(Clean!T413="",1,0)</f>
        <v>0</v>
      </c>
      <c r="U413" s="24" t="n">
        <f aca="false">IF(Clean!U413="",1,0)</f>
        <v>1</v>
      </c>
      <c r="V413" s="24" t="n">
        <f aca="false">IF(Clean!V413="",1,0)</f>
        <v>0</v>
      </c>
      <c r="W413" s="25" t="n">
        <f aca="false">SUM(B413:V413)</f>
        <v>1</v>
      </c>
      <c r="X413" s="2" t="str">
        <f aca="false">IF(W413=0,"Complete","Incomplete")</f>
        <v>Incomplete</v>
      </c>
      <c r="Y413" s="26" t="n">
        <f aca="false">W413/21</f>
        <v>0.0476190476190476</v>
      </c>
      <c r="Z413" s="2" t="str">
        <f aca="false">IF(W413=21,"Ghost record",IF(W413&gt;=11,"Mostly empty",IF(W413=0,"Complete","Partial")))</f>
        <v>Partial</v>
      </c>
    </row>
    <row r="414" customFormat="false" ht="15" hidden="false" customHeight="false" outlineLevel="0" collapsed="false">
      <c r="A414" s="2" t="str">
        <f aca="false">Clean!A414</f>
        <v>CL00413</v>
      </c>
      <c r="B414" s="24" t="n">
        <f aca="false">IF(Clean!B414="",1,0)</f>
        <v>0</v>
      </c>
      <c r="C414" s="24" t="n">
        <f aca="false">IF(Clean!C414="",1,0)</f>
        <v>0</v>
      </c>
      <c r="D414" s="24" t="n">
        <f aca="false">IF(Clean!D414="",1,0)</f>
        <v>0</v>
      </c>
      <c r="E414" s="24" t="n">
        <f aca="false">IF(Clean!E414="",1,0)</f>
        <v>0</v>
      </c>
      <c r="F414" s="24" t="n">
        <f aca="false">IF(Clean!F414="",1,0)</f>
        <v>0</v>
      </c>
      <c r="G414" s="24" t="n">
        <f aca="false">IF(Clean!G414="",1,0)</f>
        <v>0</v>
      </c>
      <c r="H414" s="24" t="n">
        <f aca="false">IF(Clean!H414="",1,0)</f>
        <v>0</v>
      </c>
      <c r="I414" s="24" t="n">
        <f aca="false">IF(Clean!I414="",1,0)</f>
        <v>0</v>
      </c>
      <c r="J414" s="24" t="n">
        <f aca="false">IF(Clean!J414="",1,0)</f>
        <v>0</v>
      </c>
      <c r="K414" s="24" t="n">
        <f aca="false">IF(Clean!K414="",1,0)</f>
        <v>0</v>
      </c>
      <c r="L414" s="24" t="n">
        <f aca="false">IF(Clean!L414="",1,0)</f>
        <v>0</v>
      </c>
      <c r="M414" s="24" t="n">
        <f aca="false">IF(Clean!M414="",1,0)</f>
        <v>0</v>
      </c>
      <c r="N414" s="24" t="n">
        <f aca="false">IF(Clean!N414="",1,0)</f>
        <v>0</v>
      </c>
      <c r="O414" s="24" t="n">
        <f aca="false">IF(Clean!O414="",1,0)</f>
        <v>0</v>
      </c>
      <c r="P414" s="24" t="n">
        <f aca="false">IF(Clean!P414="",1,0)</f>
        <v>0</v>
      </c>
      <c r="Q414" s="24" t="n">
        <f aca="false">IF(Clean!Q414="",1,0)</f>
        <v>1</v>
      </c>
      <c r="R414" s="24" t="n">
        <f aca="false">IF(Clean!R414="",1,0)</f>
        <v>1</v>
      </c>
      <c r="S414" s="24" t="n">
        <f aca="false">IF(Clean!S414="",1,0)</f>
        <v>0</v>
      </c>
      <c r="T414" s="24" t="n">
        <f aca="false">IF(Clean!T414="",1,0)</f>
        <v>0</v>
      </c>
      <c r="U414" s="24" t="n">
        <f aca="false">IF(Clean!U414="",1,0)</f>
        <v>0</v>
      </c>
      <c r="V414" s="24" t="n">
        <f aca="false">IF(Clean!V414="",1,0)</f>
        <v>0</v>
      </c>
      <c r="W414" s="25" t="n">
        <f aca="false">SUM(B414:V414)</f>
        <v>2</v>
      </c>
      <c r="X414" s="2" t="str">
        <f aca="false">IF(W414=0,"Complete","Incomplete")</f>
        <v>Incomplete</v>
      </c>
      <c r="Y414" s="26" t="n">
        <f aca="false">W414/21</f>
        <v>0.0952380952380952</v>
      </c>
      <c r="Z414" s="2" t="str">
        <f aca="false">IF(W414=21,"Ghost record",IF(W414&gt;=11,"Mostly empty",IF(W414=0,"Complete","Partial")))</f>
        <v>Partial</v>
      </c>
    </row>
    <row r="415" customFormat="false" ht="15" hidden="false" customHeight="false" outlineLevel="0" collapsed="false">
      <c r="A415" s="2" t="str">
        <f aca="false">Clean!A415</f>
        <v>CL00414</v>
      </c>
      <c r="B415" s="24" t="n">
        <f aca="false">IF(Clean!B415="",1,0)</f>
        <v>0</v>
      </c>
      <c r="C415" s="24" t="n">
        <f aca="false">IF(Clean!C415="",1,0)</f>
        <v>0</v>
      </c>
      <c r="D415" s="24" t="n">
        <f aca="false">IF(Clean!D415="",1,0)</f>
        <v>0</v>
      </c>
      <c r="E415" s="24" t="n">
        <f aca="false">IF(Clean!E415="",1,0)</f>
        <v>0</v>
      </c>
      <c r="F415" s="24" t="n">
        <f aca="false">IF(Clean!F415="",1,0)</f>
        <v>0</v>
      </c>
      <c r="G415" s="24" t="n">
        <f aca="false">IF(Clean!G415="",1,0)</f>
        <v>1</v>
      </c>
      <c r="H415" s="24" t="n">
        <f aca="false">IF(Clean!H415="",1,0)</f>
        <v>0</v>
      </c>
      <c r="I415" s="24" t="n">
        <f aca="false">IF(Clean!I415="",1,0)</f>
        <v>0</v>
      </c>
      <c r="J415" s="24" t="n">
        <f aca="false">IF(Clean!J415="",1,0)</f>
        <v>0</v>
      </c>
      <c r="K415" s="24" t="n">
        <f aca="false">IF(Clean!K415="",1,0)</f>
        <v>0</v>
      </c>
      <c r="L415" s="24" t="n">
        <f aca="false">IF(Clean!L415="",1,0)</f>
        <v>0</v>
      </c>
      <c r="M415" s="24" t="n">
        <f aca="false">IF(Clean!M415="",1,0)</f>
        <v>0</v>
      </c>
      <c r="N415" s="24" t="n">
        <f aca="false">IF(Clean!N415="",1,0)</f>
        <v>0</v>
      </c>
      <c r="O415" s="24" t="n">
        <f aca="false">IF(Clean!O415="",1,0)</f>
        <v>0</v>
      </c>
      <c r="P415" s="24" t="n">
        <f aca="false">IF(Clean!P415="",1,0)</f>
        <v>0</v>
      </c>
      <c r="Q415" s="24" t="n">
        <f aca="false">IF(Clean!Q415="",1,0)</f>
        <v>1</v>
      </c>
      <c r="R415" s="24" t="n">
        <f aca="false">IF(Clean!R415="",1,0)</f>
        <v>1</v>
      </c>
      <c r="S415" s="24" t="n">
        <f aca="false">IF(Clean!S415="",1,0)</f>
        <v>0</v>
      </c>
      <c r="T415" s="24" t="n">
        <f aca="false">IF(Clean!T415="",1,0)</f>
        <v>0</v>
      </c>
      <c r="U415" s="24" t="n">
        <f aca="false">IF(Clean!U415="",1,0)</f>
        <v>0</v>
      </c>
      <c r="V415" s="24" t="n">
        <f aca="false">IF(Clean!V415="",1,0)</f>
        <v>1</v>
      </c>
      <c r="W415" s="25" t="n">
        <f aca="false">SUM(B415:V415)</f>
        <v>4</v>
      </c>
      <c r="X415" s="2" t="str">
        <f aca="false">IF(W415=0,"Complete","Incomplete")</f>
        <v>Incomplete</v>
      </c>
      <c r="Y415" s="26" t="n">
        <f aca="false">W415/21</f>
        <v>0.19047619047619</v>
      </c>
      <c r="Z415" s="2" t="str">
        <f aca="false">IF(W415=21,"Ghost record",IF(W415&gt;=11,"Mostly empty",IF(W415=0,"Complete","Partial")))</f>
        <v>Partial</v>
      </c>
    </row>
    <row r="416" customFormat="false" ht="15" hidden="false" customHeight="false" outlineLevel="0" collapsed="false">
      <c r="A416" s="2" t="str">
        <f aca="false">Clean!A416</f>
        <v>CL00415</v>
      </c>
      <c r="B416" s="24" t="n">
        <f aca="false">IF(Clean!B416="",1,0)</f>
        <v>0</v>
      </c>
      <c r="C416" s="24" t="n">
        <f aca="false">IF(Clean!C416="",1,0)</f>
        <v>0</v>
      </c>
      <c r="D416" s="24" t="n">
        <f aca="false">IF(Clean!D416="",1,0)</f>
        <v>0</v>
      </c>
      <c r="E416" s="24" t="n">
        <f aca="false">IF(Clean!E416="",1,0)</f>
        <v>0</v>
      </c>
      <c r="F416" s="24" t="n">
        <f aca="false">IF(Clean!F416="",1,0)</f>
        <v>0</v>
      </c>
      <c r="G416" s="24" t="n">
        <f aca="false">IF(Clean!G416="",1,0)</f>
        <v>0</v>
      </c>
      <c r="H416" s="24" t="n">
        <f aca="false">IF(Clean!H416="",1,0)</f>
        <v>0</v>
      </c>
      <c r="I416" s="24" t="n">
        <f aca="false">IF(Clean!I416="",1,0)</f>
        <v>0</v>
      </c>
      <c r="J416" s="24" t="n">
        <f aca="false">IF(Clean!J416="",1,0)</f>
        <v>0</v>
      </c>
      <c r="K416" s="24" t="n">
        <f aca="false">IF(Clean!K416="",1,0)</f>
        <v>0</v>
      </c>
      <c r="L416" s="24" t="n">
        <f aca="false">IF(Clean!L416="",1,0)</f>
        <v>0</v>
      </c>
      <c r="M416" s="24" t="n">
        <f aca="false">IF(Clean!M416="",1,0)</f>
        <v>0</v>
      </c>
      <c r="N416" s="24" t="n">
        <f aca="false">IF(Clean!N416="",1,0)</f>
        <v>0</v>
      </c>
      <c r="O416" s="24" t="n">
        <f aca="false">IF(Clean!O416="",1,0)</f>
        <v>0</v>
      </c>
      <c r="P416" s="24" t="n">
        <f aca="false">IF(Clean!P416="",1,0)</f>
        <v>0</v>
      </c>
      <c r="Q416" s="24" t="n">
        <f aca="false">IF(Clean!Q416="",1,0)</f>
        <v>0</v>
      </c>
      <c r="R416" s="24" t="n">
        <f aca="false">IF(Clean!R416="",1,0)</f>
        <v>0</v>
      </c>
      <c r="S416" s="24" t="n">
        <f aca="false">IF(Clean!S416="",1,0)</f>
        <v>0</v>
      </c>
      <c r="T416" s="24" t="n">
        <f aca="false">IF(Clean!T416="",1,0)</f>
        <v>0</v>
      </c>
      <c r="U416" s="24" t="n">
        <f aca="false">IF(Clean!U416="",1,0)</f>
        <v>0</v>
      </c>
      <c r="V416" s="24" t="n">
        <f aca="false">IF(Clean!V416="",1,0)</f>
        <v>1</v>
      </c>
      <c r="W416" s="25" t="n">
        <f aca="false">SUM(B416:V416)</f>
        <v>1</v>
      </c>
      <c r="X416" s="2" t="str">
        <f aca="false">IF(W416=0,"Complete","Incomplete")</f>
        <v>Incomplete</v>
      </c>
      <c r="Y416" s="26" t="n">
        <f aca="false">W416/21</f>
        <v>0.0476190476190476</v>
      </c>
      <c r="Z416" s="2" t="str">
        <f aca="false">IF(W416=21,"Ghost record",IF(W416&gt;=11,"Mostly empty",IF(W416=0,"Complete","Partial")))</f>
        <v>Partial</v>
      </c>
    </row>
    <row r="417" customFormat="false" ht="15" hidden="false" customHeight="false" outlineLevel="0" collapsed="false">
      <c r="A417" s="2" t="str">
        <f aca="false">Clean!A417</f>
        <v>CL00416</v>
      </c>
      <c r="B417" s="24" t="n">
        <f aca="false">IF(Clean!B417="",1,0)</f>
        <v>0</v>
      </c>
      <c r="C417" s="24" t="n">
        <f aca="false">IF(Clean!C417="",1,0)</f>
        <v>0</v>
      </c>
      <c r="D417" s="24" t="n">
        <f aca="false">IF(Clean!D417="",1,0)</f>
        <v>0</v>
      </c>
      <c r="E417" s="24" t="n">
        <f aca="false">IF(Clean!E417="",1,0)</f>
        <v>0</v>
      </c>
      <c r="F417" s="24" t="n">
        <f aca="false">IF(Clean!F417="",1,0)</f>
        <v>0</v>
      </c>
      <c r="G417" s="24" t="n">
        <f aca="false">IF(Clean!G417="",1,0)</f>
        <v>0</v>
      </c>
      <c r="H417" s="24" t="n">
        <f aca="false">IF(Clean!H417="",1,0)</f>
        <v>0</v>
      </c>
      <c r="I417" s="24" t="n">
        <f aca="false">IF(Clean!I417="",1,0)</f>
        <v>0</v>
      </c>
      <c r="J417" s="24" t="n">
        <f aca="false">IF(Clean!J417="",1,0)</f>
        <v>0</v>
      </c>
      <c r="K417" s="24" t="n">
        <f aca="false">IF(Clean!K417="",1,0)</f>
        <v>0</v>
      </c>
      <c r="L417" s="24" t="n">
        <f aca="false">IF(Clean!L417="",1,0)</f>
        <v>0</v>
      </c>
      <c r="M417" s="24" t="n">
        <f aca="false">IF(Clean!M417="",1,0)</f>
        <v>0</v>
      </c>
      <c r="N417" s="24" t="n">
        <f aca="false">IF(Clean!N417="",1,0)</f>
        <v>0</v>
      </c>
      <c r="O417" s="24" t="n">
        <f aca="false">IF(Clean!O417="",1,0)</f>
        <v>0</v>
      </c>
      <c r="P417" s="24" t="n">
        <f aca="false">IF(Clean!P417="",1,0)</f>
        <v>0</v>
      </c>
      <c r="Q417" s="24" t="n">
        <f aca="false">IF(Clean!Q417="",1,0)</f>
        <v>0</v>
      </c>
      <c r="R417" s="24" t="n">
        <f aca="false">IF(Clean!R417="",1,0)</f>
        <v>0</v>
      </c>
      <c r="S417" s="24" t="n">
        <f aca="false">IF(Clean!S417="",1,0)</f>
        <v>1</v>
      </c>
      <c r="T417" s="24" t="n">
        <f aca="false">IF(Clean!T417="",1,0)</f>
        <v>1</v>
      </c>
      <c r="U417" s="24" t="n">
        <f aca="false">IF(Clean!U417="",1,0)</f>
        <v>0</v>
      </c>
      <c r="V417" s="24" t="n">
        <f aca="false">IF(Clean!V417="",1,0)</f>
        <v>0</v>
      </c>
      <c r="W417" s="25" t="n">
        <f aca="false">SUM(B417:V417)</f>
        <v>2</v>
      </c>
      <c r="X417" s="2" t="str">
        <f aca="false">IF(W417=0,"Complete","Incomplete")</f>
        <v>Incomplete</v>
      </c>
      <c r="Y417" s="26" t="n">
        <f aca="false">W417/21</f>
        <v>0.0952380952380952</v>
      </c>
      <c r="Z417" s="2" t="str">
        <f aca="false">IF(W417=21,"Ghost record",IF(W417&gt;=11,"Mostly empty",IF(W417=0,"Complete","Partial")))</f>
        <v>Partial</v>
      </c>
    </row>
    <row r="418" customFormat="false" ht="15" hidden="false" customHeight="false" outlineLevel="0" collapsed="false">
      <c r="A418" s="2" t="str">
        <f aca="false">Clean!A418</f>
        <v>CL00417</v>
      </c>
      <c r="B418" s="24" t="n">
        <f aca="false">IF(Clean!B418="",1,0)</f>
        <v>0</v>
      </c>
      <c r="C418" s="24" t="n">
        <f aca="false">IF(Clean!C418="",1,0)</f>
        <v>0</v>
      </c>
      <c r="D418" s="24" t="n">
        <f aca="false">IF(Clean!D418="",1,0)</f>
        <v>0</v>
      </c>
      <c r="E418" s="24" t="n">
        <f aca="false">IF(Clean!E418="",1,0)</f>
        <v>0</v>
      </c>
      <c r="F418" s="24" t="n">
        <f aca="false">IF(Clean!F418="",1,0)</f>
        <v>0</v>
      </c>
      <c r="G418" s="24" t="n">
        <f aca="false">IF(Clean!G418="",1,0)</f>
        <v>1</v>
      </c>
      <c r="H418" s="24" t="n">
        <f aca="false">IF(Clean!H418="",1,0)</f>
        <v>0</v>
      </c>
      <c r="I418" s="24" t="n">
        <f aca="false">IF(Clean!I418="",1,0)</f>
        <v>0</v>
      </c>
      <c r="J418" s="24" t="n">
        <f aca="false">IF(Clean!J418="",1,0)</f>
        <v>0</v>
      </c>
      <c r="K418" s="24" t="n">
        <f aca="false">IF(Clean!K418="",1,0)</f>
        <v>0</v>
      </c>
      <c r="L418" s="24" t="n">
        <f aca="false">IF(Clean!L418="",1,0)</f>
        <v>0</v>
      </c>
      <c r="M418" s="24" t="n">
        <f aca="false">IF(Clean!M418="",1,0)</f>
        <v>0</v>
      </c>
      <c r="N418" s="24" t="n">
        <f aca="false">IF(Clean!N418="",1,0)</f>
        <v>0</v>
      </c>
      <c r="O418" s="24" t="n">
        <f aca="false">IF(Clean!O418="",1,0)</f>
        <v>0</v>
      </c>
      <c r="P418" s="24" t="n">
        <f aca="false">IF(Clean!P418="",1,0)</f>
        <v>0</v>
      </c>
      <c r="Q418" s="24" t="n">
        <f aca="false">IF(Clean!Q418="",1,0)</f>
        <v>0</v>
      </c>
      <c r="R418" s="24" t="n">
        <f aca="false">IF(Clean!R418="",1,0)</f>
        <v>0</v>
      </c>
      <c r="S418" s="24" t="n">
        <f aca="false">IF(Clean!S418="",1,0)</f>
        <v>0</v>
      </c>
      <c r="T418" s="24" t="n">
        <f aca="false">IF(Clean!T418="",1,0)</f>
        <v>0</v>
      </c>
      <c r="U418" s="24" t="n">
        <f aca="false">IF(Clean!U418="",1,0)</f>
        <v>0</v>
      </c>
      <c r="V418" s="24" t="n">
        <f aca="false">IF(Clean!V418="",1,0)</f>
        <v>0</v>
      </c>
      <c r="W418" s="25" t="n">
        <f aca="false">SUM(B418:V418)</f>
        <v>1</v>
      </c>
      <c r="X418" s="2" t="str">
        <f aca="false">IF(W418=0,"Complete","Incomplete")</f>
        <v>Incomplete</v>
      </c>
      <c r="Y418" s="26" t="n">
        <f aca="false">W418/21</f>
        <v>0.0476190476190476</v>
      </c>
      <c r="Z418" s="2" t="str">
        <f aca="false">IF(W418=21,"Ghost record",IF(W418&gt;=11,"Mostly empty",IF(W418=0,"Complete","Partial")))</f>
        <v>Partial</v>
      </c>
    </row>
    <row r="419" customFormat="false" ht="15" hidden="false" customHeight="false" outlineLevel="0" collapsed="false">
      <c r="A419" s="2" t="str">
        <f aca="false">Clean!A419</f>
        <v>CL00418</v>
      </c>
      <c r="B419" s="24" t="n">
        <f aca="false">IF(Clean!B419="",1,0)</f>
        <v>0</v>
      </c>
      <c r="C419" s="24" t="n">
        <f aca="false">IF(Clean!C419="",1,0)</f>
        <v>0</v>
      </c>
      <c r="D419" s="24" t="n">
        <f aca="false">IF(Clean!D419="",1,0)</f>
        <v>0</v>
      </c>
      <c r="E419" s="24" t="n">
        <f aca="false">IF(Clean!E419="",1,0)</f>
        <v>0</v>
      </c>
      <c r="F419" s="24" t="n">
        <f aca="false">IF(Clean!F419="",1,0)</f>
        <v>0</v>
      </c>
      <c r="G419" s="24" t="n">
        <f aca="false">IF(Clean!G419="",1,0)</f>
        <v>1</v>
      </c>
      <c r="H419" s="24" t="n">
        <f aca="false">IF(Clean!H419="",1,0)</f>
        <v>0</v>
      </c>
      <c r="I419" s="24" t="n">
        <f aca="false">IF(Clean!I419="",1,0)</f>
        <v>0</v>
      </c>
      <c r="J419" s="24" t="n">
        <f aca="false">IF(Clean!J419="",1,0)</f>
        <v>0</v>
      </c>
      <c r="K419" s="24" t="n">
        <f aca="false">IF(Clean!K419="",1,0)</f>
        <v>0</v>
      </c>
      <c r="L419" s="24" t="n">
        <f aca="false">IF(Clean!L419="",1,0)</f>
        <v>0</v>
      </c>
      <c r="M419" s="24" t="n">
        <f aca="false">IF(Clean!M419="",1,0)</f>
        <v>0</v>
      </c>
      <c r="N419" s="24" t="n">
        <f aca="false">IF(Clean!N419="",1,0)</f>
        <v>0</v>
      </c>
      <c r="O419" s="24" t="n">
        <f aca="false">IF(Clean!O419="",1,0)</f>
        <v>0</v>
      </c>
      <c r="P419" s="24" t="n">
        <f aca="false">IF(Clean!P419="",1,0)</f>
        <v>0</v>
      </c>
      <c r="Q419" s="24" t="n">
        <f aca="false">IF(Clean!Q419="",1,0)</f>
        <v>0</v>
      </c>
      <c r="R419" s="24" t="n">
        <f aca="false">IF(Clean!R419="",1,0)</f>
        <v>0</v>
      </c>
      <c r="S419" s="24" t="n">
        <f aca="false">IF(Clean!S419="",1,0)</f>
        <v>0</v>
      </c>
      <c r="T419" s="24" t="n">
        <f aca="false">IF(Clean!T419="",1,0)</f>
        <v>0</v>
      </c>
      <c r="U419" s="24" t="n">
        <f aca="false">IF(Clean!U419="",1,0)</f>
        <v>0</v>
      </c>
      <c r="V419" s="24" t="n">
        <f aca="false">IF(Clean!V419="",1,0)</f>
        <v>0</v>
      </c>
      <c r="W419" s="25" t="n">
        <f aca="false">SUM(B419:V419)</f>
        <v>1</v>
      </c>
      <c r="X419" s="2" t="str">
        <f aca="false">IF(W419=0,"Complete","Incomplete")</f>
        <v>Incomplete</v>
      </c>
      <c r="Y419" s="26" t="n">
        <f aca="false">W419/21</f>
        <v>0.0476190476190476</v>
      </c>
      <c r="Z419" s="2" t="str">
        <f aca="false">IF(W419=21,"Ghost record",IF(W419&gt;=11,"Mostly empty",IF(W419=0,"Complete","Partial")))</f>
        <v>Partial</v>
      </c>
    </row>
    <row r="420" customFormat="false" ht="15" hidden="false" customHeight="false" outlineLevel="0" collapsed="false">
      <c r="A420" s="2" t="str">
        <f aca="false">Clean!A420</f>
        <v>CL00419</v>
      </c>
      <c r="B420" s="24" t="n">
        <f aca="false">IF(Clean!B420="",1,0)</f>
        <v>0</v>
      </c>
      <c r="C420" s="24" t="n">
        <f aca="false">IF(Clean!C420="",1,0)</f>
        <v>0</v>
      </c>
      <c r="D420" s="24" t="n">
        <f aca="false">IF(Clean!D420="",1,0)</f>
        <v>0</v>
      </c>
      <c r="E420" s="24" t="n">
        <f aca="false">IF(Clean!E420="",1,0)</f>
        <v>0</v>
      </c>
      <c r="F420" s="24" t="n">
        <f aca="false">IF(Clean!F420="",1,0)</f>
        <v>0</v>
      </c>
      <c r="G420" s="24" t="n">
        <f aca="false">IF(Clean!G420="",1,0)</f>
        <v>0</v>
      </c>
      <c r="H420" s="24" t="n">
        <f aca="false">IF(Clean!H420="",1,0)</f>
        <v>0</v>
      </c>
      <c r="I420" s="24" t="n">
        <f aca="false">IF(Clean!I420="",1,0)</f>
        <v>0</v>
      </c>
      <c r="J420" s="24" t="n">
        <f aca="false">IF(Clean!J420="",1,0)</f>
        <v>0</v>
      </c>
      <c r="K420" s="24" t="n">
        <f aca="false">IF(Clean!K420="",1,0)</f>
        <v>0</v>
      </c>
      <c r="L420" s="24" t="n">
        <f aca="false">IF(Clean!L420="",1,0)</f>
        <v>0</v>
      </c>
      <c r="M420" s="24" t="n">
        <f aca="false">IF(Clean!M420="",1,0)</f>
        <v>0</v>
      </c>
      <c r="N420" s="24" t="n">
        <f aca="false">IF(Clean!N420="",1,0)</f>
        <v>0</v>
      </c>
      <c r="O420" s="24" t="n">
        <f aca="false">IF(Clean!O420="",1,0)</f>
        <v>0</v>
      </c>
      <c r="P420" s="24" t="n">
        <f aca="false">IF(Clean!P420="",1,0)</f>
        <v>0</v>
      </c>
      <c r="Q420" s="24" t="n">
        <f aca="false">IF(Clean!Q420="",1,0)</f>
        <v>0</v>
      </c>
      <c r="R420" s="24" t="n">
        <f aca="false">IF(Clean!R420="",1,0)</f>
        <v>0</v>
      </c>
      <c r="S420" s="24" t="n">
        <f aca="false">IF(Clean!S420="",1,0)</f>
        <v>0</v>
      </c>
      <c r="T420" s="24" t="n">
        <f aca="false">IF(Clean!T420="",1,0)</f>
        <v>0</v>
      </c>
      <c r="U420" s="24" t="n">
        <f aca="false">IF(Clean!U420="",1,0)</f>
        <v>0</v>
      </c>
      <c r="V420" s="24" t="n">
        <f aca="false">IF(Clean!V420="",1,0)</f>
        <v>0</v>
      </c>
      <c r="W420" s="25" t="n">
        <f aca="false">SUM(B420:V420)</f>
        <v>0</v>
      </c>
      <c r="X420" s="2" t="str">
        <f aca="false">IF(W420=0,"Complete","Incomplete")</f>
        <v>Complete</v>
      </c>
      <c r="Y420" s="26" t="n">
        <f aca="false">W420/21</f>
        <v>0</v>
      </c>
      <c r="Z420" s="2" t="str">
        <f aca="false">IF(W420=21,"Ghost record",IF(W420&gt;=11,"Mostly empty",IF(W420=0,"Complete","Partial")))</f>
        <v>Complete</v>
      </c>
    </row>
    <row r="421" customFormat="false" ht="15" hidden="false" customHeight="false" outlineLevel="0" collapsed="false">
      <c r="A421" s="2" t="str">
        <f aca="false">Clean!A421</f>
        <v>CL00420</v>
      </c>
      <c r="B421" s="24" t="n">
        <f aca="false">IF(Clean!B421="",1,0)</f>
        <v>1</v>
      </c>
      <c r="C421" s="24" t="n">
        <f aca="false">IF(Clean!C421="",1,0)</f>
        <v>1</v>
      </c>
      <c r="D421" s="24" t="n">
        <f aca="false">IF(Clean!D421="",1,0)</f>
        <v>1</v>
      </c>
      <c r="E421" s="24" t="n">
        <f aca="false">IF(Clean!E421="",1,0)</f>
        <v>1</v>
      </c>
      <c r="F421" s="24" t="n">
        <f aca="false">IF(Clean!F421="",1,0)</f>
        <v>1</v>
      </c>
      <c r="G421" s="24" t="n">
        <f aca="false">IF(Clean!G421="",1,0)</f>
        <v>1</v>
      </c>
      <c r="H421" s="24" t="n">
        <f aca="false">IF(Clean!H421="",1,0)</f>
        <v>1</v>
      </c>
      <c r="I421" s="24" t="n">
        <f aca="false">IF(Clean!I421="",1,0)</f>
        <v>1</v>
      </c>
      <c r="J421" s="24" t="n">
        <f aca="false">IF(Clean!J421="",1,0)</f>
        <v>1</v>
      </c>
      <c r="K421" s="24" t="n">
        <f aca="false">IF(Clean!K421="",1,0)</f>
        <v>1</v>
      </c>
      <c r="L421" s="24" t="n">
        <f aca="false">IF(Clean!L421="",1,0)</f>
        <v>1</v>
      </c>
      <c r="M421" s="24" t="n">
        <f aca="false">IF(Clean!M421="",1,0)</f>
        <v>1</v>
      </c>
      <c r="N421" s="24" t="n">
        <f aca="false">IF(Clean!N421="",1,0)</f>
        <v>1</v>
      </c>
      <c r="O421" s="24" t="n">
        <f aca="false">IF(Clean!O421="",1,0)</f>
        <v>1</v>
      </c>
      <c r="P421" s="24" t="n">
        <f aca="false">IF(Clean!P421="",1,0)</f>
        <v>1</v>
      </c>
      <c r="Q421" s="24" t="n">
        <f aca="false">IF(Clean!Q421="",1,0)</f>
        <v>1</v>
      </c>
      <c r="R421" s="24" t="n">
        <f aca="false">IF(Clean!R421="",1,0)</f>
        <v>1</v>
      </c>
      <c r="S421" s="24" t="n">
        <f aca="false">IF(Clean!S421="",1,0)</f>
        <v>1</v>
      </c>
      <c r="T421" s="24" t="n">
        <f aca="false">IF(Clean!T421="",1,0)</f>
        <v>1</v>
      </c>
      <c r="U421" s="24" t="n">
        <f aca="false">IF(Clean!U421="",1,0)</f>
        <v>1</v>
      </c>
      <c r="V421" s="24" t="n">
        <f aca="false">IF(Clean!V421="",1,0)</f>
        <v>1</v>
      </c>
      <c r="W421" s="25" t="n">
        <f aca="false">SUM(B421:V421)</f>
        <v>21</v>
      </c>
      <c r="X421" s="2" t="str">
        <f aca="false">IF(W421=0,"Complete","Incomplete")</f>
        <v>Incomplete</v>
      </c>
      <c r="Y421" s="26" t="n">
        <f aca="false">W421/21</f>
        <v>1</v>
      </c>
      <c r="Z421" s="2" t="str">
        <f aca="false">IF(W421=21,"Ghost record",IF(W421&gt;=11,"Mostly empty",IF(W421=0,"Complete","Partial")))</f>
        <v>Ghost record</v>
      </c>
    </row>
    <row r="422" customFormat="false" ht="15" hidden="false" customHeight="false" outlineLevel="0" collapsed="false">
      <c r="A422" s="2" t="str">
        <f aca="false">Clean!A422</f>
        <v>CL00421</v>
      </c>
      <c r="B422" s="24" t="n">
        <f aca="false">IF(Clean!B422="",1,0)</f>
        <v>0</v>
      </c>
      <c r="C422" s="24" t="n">
        <f aca="false">IF(Clean!C422="",1,0)</f>
        <v>0</v>
      </c>
      <c r="D422" s="24" t="n">
        <f aca="false">IF(Clean!D422="",1,0)</f>
        <v>0</v>
      </c>
      <c r="E422" s="24" t="n">
        <f aca="false">IF(Clean!E422="",1,0)</f>
        <v>0</v>
      </c>
      <c r="F422" s="24" t="n">
        <f aca="false">IF(Clean!F422="",1,0)</f>
        <v>0</v>
      </c>
      <c r="G422" s="24" t="n">
        <f aca="false">IF(Clean!G422="",1,0)</f>
        <v>1</v>
      </c>
      <c r="H422" s="24" t="n">
        <f aca="false">IF(Clean!H422="",1,0)</f>
        <v>1</v>
      </c>
      <c r="I422" s="24" t="n">
        <f aca="false">IF(Clean!I422="",1,0)</f>
        <v>0</v>
      </c>
      <c r="J422" s="24" t="n">
        <f aca="false">IF(Clean!J422="",1,0)</f>
        <v>0</v>
      </c>
      <c r="K422" s="24" t="n">
        <f aca="false">IF(Clean!K422="",1,0)</f>
        <v>0</v>
      </c>
      <c r="L422" s="24" t="n">
        <f aca="false">IF(Clean!L422="",1,0)</f>
        <v>0</v>
      </c>
      <c r="M422" s="24" t="n">
        <f aca="false">IF(Clean!M422="",1,0)</f>
        <v>0</v>
      </c>
      <c r="N422" s="24" t="n">
        <f aca="false">IF(Clean!N422="",1,0)</f>
        <v>0</v>
      </c>
      <c r="O422" s="24" t="n">
        <f aca="false">IF(Clean!O422="",1,0)</f>
        <v>0</v>
      </c>
      <c r="P422" s="24" t="n">
        <f aca="false">IF(Clean!P422="",1,0)</f>
        <v>0</v>
      </c>
      <c r="Q422" s="24" t="n">
        <f aca="false">IF(Clean!Q422="",1,0)</f>
        <v>0</v>
      </c>
      <c r="R422" s="24" t="n">
        <f aca="false">IF(Clean!R422="",1,0)</f>
        <v>0</v>
      </c>
      <c r="S422" s="24" t="n">
        <f aca="false">IF(Clean!S422="",1,0)</f>
        <v>0</v>
      </c>
      <c r="T422" s="24" t="n">
        <f aca="false">IF(Clean!T422="",1,0)</f>
        <v>0</v>
      </c>
      <c r="U422" s="24" t="n">
        <f aca="false">IF(Clean!U422="",1,0)</f>
        <v>0</v>
      </c>
      <c r="V422" s="24" t="n">
        <f aca="false">IF(Clean!V422="",1,0)</f>
        <v>0</v>
      </c>
      <c r="W422" s="25" t="n">
        <f aca="false">SUM(B422:V422)</f>
        <v>2</v>
      </c>
      <c r="X422" s="2" t="str">
        <f aca="false">IF(W422=0,"Complete","Incomplete")</f>
        <v>Incomplete</v>
      </c>
      <c r="Y422" s="26" t="n">
        <f aca="false">W422/21</f>
        <v>0.0952380952380952</v>
      </c>
      <c r="Z422" s="2" t="str">
        <f aca="false">IF(W422=21,"Ghost record",IF(W422&gt;=11,"Mostly empty",IF(W422=0,"Complete","Partial")))</f>
        <v>Partial</v>
      </c>
    </row>
    <row r="423" customFormat="false" ht="15" hidden="false" customHeight="false" outlineLevel="0" collapsed="false">
      <c r="A423" s="2" t="str">
        <f aca="false">Clean!A423</f>
        <v>CL00422</v>
      </c>
      <c r="B423" s="24" t="n">
        <f aca="false">IF(Clean!B423="",1,0)</f>
        <v>0</v>
      </c>
      <c r="C423" s="24" t="n">
        <f aca="false">IF(Clean!C423="",1,0)</f>
        <v>0</v>
      </c>
      <c r="D423" s="24" t="n">
        <f aca="false">IF(Clean!D423="",1,0)</f>
        <v>0</v>
      </c>
      <c r="E423" s="24" t="n">
        <f aca="false">IF(Clean!E423="",1,0)</f>
        <v>0</v>
      </c>
      <c r="F423" s="24" t="n">
        <f aca="false">IF(Clean!F423="",1,0)</f>
        <v>0</v>
      </c>
      <c r="G423" s="24" t="n">
        <f aca="false">IF(Clean!G423="",1,0)</f>
        <v>0</v>
      </c>
      <c r="H423" s="24" t="n">
        <f aca="false">IF(Clean!H423="",1,0)</f>
        <v>0</v>
      </c>
      <c r="I423" s="24" t="n">
        <f aca="false">IF(Clean!I423="",1,0)</f>
        <v>0</v>
      </c>
      <c r="J423" s="24" t="n">
        <f aca="false">IF(Clean!J423="",1,0)</f>
        <v>0</v>
      </c>
      <c r="K423" s="24" t="n">
        <f aca="false">IF(Clean!K423="",1,0)</f>
        <v>0</v>
      </c>
      <c r="L423" s="24" t="n">
        <f aca="false">IF(Clean!L423="",1,0)</f>
        <v>0</v>
      </c>
      <c r="M423" s="24" t="n">
        <f aca="false">IF(Clean!M423="",1,0)</f>
        <v>0</v>
      </c>
      <c r="N423" s="24" t="n">
        <f aca="false">IF(Clean!N423="",1,0)</f>
        <v>0</v>
      </c>
      <c r="O423" s="24" t="n">
        <f aca="false">IF(Clean!O423="",1,0)</f>
        <v>0</v>
      </c>
      <c r="P423" s="24" t="n">
        <f aca="false">IF(Clean!P423="",1,0)</f>
        <v>0</v>
      </c>
      <c r="Q423" s="24" t="n">
        <f aca="false">IF(Clean!Q423="",1,0)</f>
        <v>0</v>
      </c>
      <c r="R423" s="24" t="n">
        <f aca="false">IF(Clean!R423="",1,0)</f>
        <v>0</v>
      </c>
      <c r="S423" s="24" t="n">
        <f aca="false">IF(Clean!S423="",1,0)</f>
        <v>0</v>
      </c>
      <c r="T423" s="24" t="n">
        <f aca="false">IF(Clean!T423="",1,0)</f>
        <v>0</v>
      </c>
      <c r="U423" s="24" t="n">
        <f aca="false">IF(Clean!U423="",1,0)</f>
        <v>0</v>
      </c>
      <c r="V423" s="24" t="n">
        <f aca="false">IF(Clean!V423="",1,0)</f>
        <v>0</v>
      </c>
      <c r="W423" s="25" t="n">
        <f aca="false">SUM(B423:V423)</f>
        <v>0</v>
      </c>
      <c r="X423" s="2" t="str">
        <f aca="false">IF(W423=0,"Complete","Incomplete")</f>
        <v>Complete</v>
      </c>
      <c r="Y423" s="26" t="n">
        <f aca="false">W423/21</f>
        <v>0</v>
      </c>
      <c r="Z423" s="2" t="str">
        <f aca="false">IF(W423=21,"Ghost record",IF(W423&gt;=11,"Mostly empty",IF(W423=0,"Complete","Partial")))</f>
        <v>Complete</v>
      </c>
    </row>
    <row r="424" customFormat="false" ht="15" hidden="false" customHeight="false" outlineLevel="0" collapsed="false">
      <c r="A424" s="2" t="str">
        <f aca="false">Clean!A424</f>
        <v>CL00423</v>
      </c>
      <c r="B424" s="24" t="n">
        <f aca="false">IF(Clean!B424="",1,0)</f>
        <v>0</v>
      </c>
      <c r="C424" s="24" t="n">
        <f aca="false">IF(Clean!C424="",1,0)</f>
        <v>0</v>
      </c>
      <c r="D424" s="24" t="n">
        <f aca="false">IF(Clean!D424="",1,0)</f>
        <v>0</v>
      </c>
      <c r="E424" s="24" t="n">
        <f aca="false">IF(Clean!E424="",1,0)</f>
        <v>0</v>
      </c>
      <c r="F424" s="24" t="n">
        <f aca="false">IF(Clean!F424="",1,0)</f>
        <v>0</v>
      </c>
      <c r="G424" s="24" t="n">
        <f aca="false">IF(Clean!G424="",1,0)</f>
        <v>0</v>
      </c>
      <c r="H424" s="24" t="n">
        <f aca="false">IF(Clean!H424="",1,0)</f>
        <v>0</v>
      </c>
      <c r="I424" s="24" t="n">
        <f aca="false">IF(Clean!I424="",1,0)</f>
        <v>0</v>
      </c>
      <c r="J424" s="24" t="n">
        <f aca="false">IF(Clean!J424="",1,0)</f>
        <v>0</v>
      </c>
      <c r="K424" s="24" t="n">
        <f aca="false">IF(Clean!K424="",1,0)</f>
        <v>0</v>
      </c>
      <c r="L424" s="24" t="n">
        <f aca="false">IF(Clean!L424="",1,0)</f>
        <v>0</v>
      </c>
      <c r="M424" s="24" t="n">
        <f aca="false">IF(Clean!M424="",1,0)</f>
        <v>0</v>
      </c>
      <c r="N424" s="24" t="n">
        <f aca="false">IF(Clean!N424="",1,0)</f>
        <v>0</v>
      </c>
      <c r="O424" s="24" t="n">
        <f aca="false">IF(Clean!O424="",1,0)</f>
        <v>0</v>
      </c>
      <c r="P424" s="24" t="n">
        <f aca="false">IF(Clean!P424="",1,0)</f>
        <v>0</v>
      </c>
      <c r="Q424" s="24" t="n">
        <f aca="false">IF(Clean!Q424="",1,0)</f>
        <v>0</v>
      </c>
      <c r="R424" s="24" t="n">
        <f aca="false">IF(Clean!R424="",1,0)</f>
        <v>0</v>
      </c>
      <c r="S424" s="24" t="n">
        <f aca="false">IF(Clean!S424="",1,0)</f>
        <v>0</v>
      </c>
      <c r="T424" s="24" t="n">
        <f aca="false">IF(Clean!T424="",1,0)</f>
        <v>0</v>
      </c>
      <c r="U424" s="24" t="n">
        <f aca="false">IF(Clean!U424="",1,0)</f>
        <v>0</v>
      </c>
      <c r="V424" s="24" t="n">
        <f aca="false">IF(Clean!V424="",1,0)</f>
        <v>0</v>
      </c>
      <c r="W424" s="25" t="n">
        <f aca="false">SUM(B424:V424)</f>
        <v>0</v>
      </c>
      <c r="X424" s="2" t="str">
        <f aca="false">IF(W424=0,"Complete","Incomplete")</f>
        <v>Complete</v>
      </c>
      <c r="Y424" s="26" t="n">
        <f aca="false">W424/21</f>
        <v>0</v>
      </c>
      <c r="Z424" s="2" t="str">
        <f aca="false">IF(W424=21,"Ghost record",IF(W424&gt;=11,"Mostly empty",IF(W424=0,"Complete","Partial")))</f>
        <v>Complete</v>
      </c>
    </row>
    <row r="425" customFormat="false" ht="15" hidden="false" customHeight="false" outlineLevel="0" collapsed="false">
      <c r="A425" s="2" t="str">
        <f aca="false">Clean!A425</f>
        <v>CL00424</v>
      </c>
      <c r="B425" s="24" t="n">
        <f aca="false">IF(Clean!B425="",1,0)</f>
        <v>0</v>
      </c>
      <c r="C425" s="24" t="n">
        <f aca="false">IF(Clean!C425="",1,0)</f>
        <v>0</v>
      </c>
      <c r="D425" s="24" t="n">
        <f aca="false">IF(Clean!D425="",1,0)</f>
        <v>0</v>
      </c>
      <c r="E425" s="24" t="n">
        <f aca="false">IF(Clean!E425="",1,0)</f>
        <v>0</v>
      </c>
      <c r="F425" s="24" t="n">
        <f aca="false">IF(Clean!F425="",1,0)</f>
        <v>0</v>
      </c>
      <c r="G425" s="24" t="n">
        <f aca="false">IF(Clean!G425="",1,0)</f>
        <v>1</v>
      </c>
      <c r="H425" s="24" t="n">
        <f aca="false">IF(Clean!H425="",1,0)</f>
        <v>0</v>
      </c>
      <c r="I425" s="24" t="n">
        <f aca="false">IF(Clean!I425="",1,0)</f>
        <v>0</v>
      </c>
      <c r="J425" s="24" t="n">
        <f aca="false">IF(Clean!J425="",1,0)</f>
        <v>0</v>
      </c>
      <c r="K425" s="24" t="n">
        <f aca="false">IF(Clean!K425="",1,0)</f>
        <v>0</v>
      </c>
      <c r="L425" s="24" t="n">
        <f aca="false">IF(Clean!L425="",1,0)</f>
        <v>0</v>
      </c>
      <c r="M425" s="24" t="n">
        <f aca="false">IF(Clean!M425="",1,0)</f>
        <v>0</v>
      </c>
      <c r="N425" s="24" t="n">
        <f aca="false">IF(Clean!N425="",1,0)</f>
        <v>0</v>
      </c>
      <c r="O425" s="24" t="n">
        <f aca="false">IF(Clean!O425="",1,0)</f>
        <v>0</v>
      </c>
      <c r="P425" s="24" t="n">
        <f aca="false">IF(Clean!P425="",1,0)</f>
        <v>0</v>
      </c>
      <c r="Q425" s="24" t="n">
        <f aca="false">IF(Clean!Q425="",1,0)</f>
        <v>0</v>
      </c>
      <c r="R425" s="24" t="n">
        <f aca="false">IF(Clean!R425="",1,0)</f>
        <v>0</v>
      </c>
      <c r="S425" s="24" t="n">
        <f aca="false">IF(Clean!S425="",1,0)</f>
        <v>1</v>
      </c>
      <c r="T425" s="24" t="n">
        <f aca="false">IF(Clean!T425="",1,0)</f>
        <v>1</v>
      </c>
      <c r="U425" s="24" t="n">
        <f aca="false">IF(Clean!U425="",1,0)</f>
        <v>0</v>
      </c>
      <c r="V425" s="24" t="n">
        <f aca="false">IF(Clean!V425="",1,0)</f>
        <v>1</v>
      </c>
      <c r="W425" s="25" t="n">
        <f aca="false">SUM(B425:V425)</f>
        <v>4</v>
      </c>
      <c r="X425" s="2" t="str">
        <f aca="false">IF(W425=0,"Complete","Incomplete")</f>
        <v>Incomplete</v>
      </c>
      <c r="Y425" s="26" t="n">
        <f aca="false">W425/21</f>
        <v>0.19047619047619</v>
      </c>
      <c r="Z425" s="2" t="str">
        <f aca="false">IF(W425=21,"Ghost record",IF(W425&gt;=11,"Mostly empty",IF(W425=0,"Complete","Partial")))</f>
        <v>Partial</v>
      </c>
    </row>
    <row r="426" customFormat="false" ht="15" hidden="false" customHeight="false" outlineLevel="0" collapsed="false">
      <c r="A426" s="2" t="str">
        <f aca="false">Clean!A426</f>
        <v>CL00425</v>
      </c>
      <c r="B426" s="24" t="n">
        <f aca="false">IF(Clean!B426="",1,0)</f>
        <v>0</v>
      </c>
      <c r="C426" s="24" t="n">
        <f aca="false">IF(Clean!C426="",1,0)</f>
        <v>0</v>
      </c>
      <c r="D426" s="24" t="n">
        <f aca="false">IF(Clean!D426="",1,0)</f>
        <v>0</v>
      </c>
      <c r="E426" s="24" t="n">
        <f aca="false">IF(Clean!E426="",1,0)</f>
        <v>0</v>
      </c>
      <c r="F426" s="24" t="n">
        <f aca="false">IF(Clean!F426="",1,0)</f>
        <v>0</v>
      </c>
      <c r="G426" s="24" t="n">
        <f aca="false">IF(Clean!G426="",1,0)</f>
        <v>0</v>
      </c>
      <c r="H426" s="24" t="n">
        <f aca="false">IF(Clean!H426="",1,0)</f>
        <v>0</v>
      </c>
      <c r="I426" s="24" t="n">
        <f aca="false">IF(Clean!I426="",1,0)</f>
        <v>0</v>
      </c>
      <c r="J426" s="24" t="n">
        <f aca="false">IF(Clean!J426="",1,0)</f>
        <v>0</v>
      </c>
      <c r="K426" s="24" t="n">
        <f aca="false">IF(Clean!K426="",1,0)</f>
        <v>0</v>
      </c>
      <c r="L426" s="24" t="n">
        <f aca="false">IF(Clean!L426="",1,0)</f>
        <v>0</v>
      </c>
      <c r="M426" s="24" t="n">
        <f aca="false">IF(Clean!M426="",1,0)</f>
        <v>0</v>
      </c>
      <c r="N426" s="24" t="n">
        <f aca="false">IF(Clean!N426="",1,0)</f>
        <v>0</v>
      </c>
      <c r="O426" s="24" t="n">
        <f aca="false">IF(Clean!O426="",1,0)</f>
        <v>0</v>
      </c>
      <c r="P426" s="24" t="n">
        <f aca="false">IF(Clean!P426="",1,0)</f>
        <v>0</v>
      </c>
      <c r="Q426" s="24" t="n">
        <f aca="false">IF(Clean!Q426="",1,0)</f>
        <v>0</v>
      </c>
      <c r="R426" s="24" t="n">
        <f aca="false">IF(Clean!R426="",1,0)</f>
        <v>0</v>
      </c>
      <c r="S426" s="24" t="n">
        <f aca="false">IF(Clean!S426="",1,0)</f>
        <v>1</v>
      </c>
      <c r="T426" s="24" t="n">
        <f aca="false">IF(Clean!T426="",1,0)</f>
        <v>1</v>
      </c>
      <c r="U426" s="24" t="n">
        <f aca="false">IF(Clean!U426="",1,0)</f>
        <v>0</v>
      </c>
      <c r="V426" s="24" t="n">
        <f aca="false">IF(Clean!V426="",1,0)</f>
        <v>0</v>
      </c>
      <c r="W426" s="25" t="n">
        <f aca="false">SUM(B426:V426)</f>
        <v>2</v>
      </c>
      <c r="X426" s="2" t="str">
        <f aca="false">IF(W426=0,"Complete","Incomplete")</f>
        <v>Incomplete</v>
      </c>
      <c r="Y426" s="26" t="n">
        <f aca="false">W426/21</f>
        <v>0.0952380952380952</v>
      </c>
      <c r="Z426" s="2" t="str">
        <f aca="false">IF(W426=21,"Ghost record",IF(W426&gt;=11,"Mostly empty",IF(W426=0,"Complete","Partial")))</f>
        <v>Partial</v>
      </c>
    </row>
    <row r="427" customFormat="false" ht="15" hidden="false" customHeight="false" outlineLevel="0" collapsed="false">
      <c r="A427" s="2" t="str">
        <f aca="false">Clean!A427</f>
        <v>CL00426</v>
      </c>
      <c r="B427" s="24" t="n">
        <f aca="false">IF(Clean!B427="",1,0)</f>
        <v>0</v>
      </c>
      <c r="C427" s="24" t="n">
        <f aca="false">IF(Clean!C427="",1,0)</f>
        <v>0</v>
      </c>
      <c r="D427" s="24" t="n">
        <f aca="false">IF(Clean!D427="",1,0)</f>
        <v>0</v>
      </c>
      <c r="E427" s="24" t="n">
        <f aca="false">IF(Clean!E427="",1,0)</f>
        <v>0</v>
      </c>
      <c r="F427" s="24" t="n">
        <f aca="false">IF(Clean!F427="",1,0)</f>
        <v>0</v>
      </c>
      <c r="G427" s="24" t="n">
        <f aca="false">IF(Clean!G427="",1,0)</f>
        <v>0</v>
      </c>
      <c r="H427" s="24" t="n">
        <f aca="false">IF(Clean!H427="",1,0)</f>
        <v>0</v>
      </c>
      <c r="I427" s="24" t="n">
        <f aca="false">IF(Clean!I427="",1,0)</f>
        <v>0</v>
      </c>
      <c r="J427" s="24" t="n">
        <f aca="false">IF(Clean!J427="",1,0)</f>
        <v>0</v>
      </c>
      <c r="K427" s="24" t="n">
        <f aca="false">IF(Clean!K427="",1,0)</f>
        <v>0</v>
      </c>
      <c r="L427" s="24" t="n">
        <f aca="false">IF(Clean!L427="",1,0)</f>
        <v>0</v>
      </c>
      <c r="M427" s="24" t="n">
        <f aca="false">IF(Clean!M427="",1,0)</f>
        <v>0</v>
      </c>
      <c r="N427" s="24" t="n">
        <f aca="false">IF(Clean!N427="",1,0)</f>
        <v>0</v>
      </c>
      <c r="O427" s="24" t="n">
        <f aca="false">IF(Clean!O427="",1,0)</f>
        <v>0</v>
      </c>
      <c r="P427" s="24" t="n">
        <f aca="false">IF(Clean!P427="",1,0)</f>
        <v>0</v>
      </c>
      <c r="Q427" s="24" t="n">
        <f aca="false">IF(Clean!Q427="",1,0)</f>
        <v>0</v>
      </c>
      <c r="R427" s="24" t="n">
        <f aca="false">IF(Clean!R427="",1,0)</f>
        <v>0</v>
      </c>
      <c r="S427" s="24" t="n">
        <f aca="false">IF(Clean!S427="",1,0)</f>
        <v>1</v>
      </c>
      <c r="T427" s="24" t="n">
        <f aca="false">IF(Clean!T427="",1,0)</f>
        <v>1</v>
      </c>
      <c r="U427" s="24" t="n">
        <f aca="false">IF(Clean!U427="",1,0)</f>
        <v>0</v>
      </c>
      <c r="V427" s="24" t="n">
        <f aca="false">IF(Clean!V427="",1,0)</f>
        <v>0</v>
      </c>
      <c r="W427" s="25" t="n">
        <f aca="false">SUM(B427:V427)</f>
        <v>2</v>
      </c>
      <c r="X427" s="2" t="str">
        <f aca="false">IF(W427=0,"Complete","Incomplete")</f>
        <v>Incomplete</v>
      </c>
      <c r="Y427" s="26" t="n">
        <f aca="false">W427/21</f>
        <v>0.0952380952380952</v>
      </c>
      <c r="Z427" s="2" t="str">
        <f aca="false">IF(W427=21,"Ghost record",IF(W427&gt;=11,"Mostly empty",IF(W427=0,"Complete","Partial")))</f>
        <v>Partial</v>
      </c>
    </row>
    <row r="428" customFormat="false" ht="15" hidden="false" customHeight="false" outlineLevel="0" collapsed="false">
      <c r="A428" s="2" t="str">
        <f aca="false">Clean!A428</f>
        <v>CL00427</v>
      </c>
      <c r="B428" s="24" t="n">
        <f aca="false">IF(Clean!B428="",1,0)</f>
        <v>0</v>
      </c>
      <c r="C428" s="24" t="n">
        <f aca="false">IF(Clean!C428="",1,0)</f>
        <v>0</v>
      </c>
      <c r="D428" s="24" t="n">
        <f aca="false">IF(Clean!D428="",1,0)</f>
        <v>0</v>
      </c>
      <c r="E428" s="24" t="n">
        <f aca="false">IF(Clean!E428="",1,0)</f>
        <v>0</v>
      </c>
      <c r="F428" s="24" t="n">
        <f aca="false">IF(Clean!F428="",1,0)</f>
        <v>0</v>
      </c>
      <c r="G428" s="24" t="n">
        <f aca="false">IF(Clean!G428="",1,0)</f>
        <v>0</v>
      </c>
      <c r="H428" s="24" t="n">
        <f aca="false">IF(Clean!H428="",1,0)</f>
        <v>0</v>
      </c>
      <c r="I428" s="24" t="n">
        <f aca="false">IF(Clean!I428="",1,0)</f>
        <v>0</v>
      </c>
      <c r="J428" s="24" t="n">
        <f aca="false">IF(Clean!J428="",1,0)</f>
        <v>1</v>
      </c>
      <c r="K428" s="24" t="n">
        <f aca="false">IF(Clean!K428="",1,0)</f>
        <v>1</v>
      </c>
      <c r="L428" s="24" t="n">
        <f aca="false">IF(Clean!L428="",1,0)</f>
        <v>1</v>
      </c>
      <c r="M428" s="24" t="n">
        <f aca="false">IF(Clean!M428="",1,0)</f>
        <v>1</v>
      </c>
      <c r="N428" s="24" t="n">
        <f aca="false">IF(Clean!N428="",1,0)</f>
        <v>1</v>
      </c>
      <c r="O428" s="24" t="n">
        <f aca="false">IF(Clean!O428="",1,0)</f>
        <v>1</v>
      </c>
      <c r="P428" s="24" t="n">
        <f aca="false">IF(Clean!P428="",1,0)</f>
        <v>1</v>
      </c>
      <c r="Q428" s="24" t="n">
        <f aca="false">IF(Clean!Q428="",1,0)</f>
        <v>1</v>
      </c>
      <c r="R428" s="24" t="n">
        <f aca="false">IF(Clean!R428="",1,0)</f>
        <v>1</v>
      </c>
      <c r="S428" s="24" t="n">
        <f aca="false">IF(Clean!S428="",1,0)</f>
        <v>1</v>
      </c>
      <c r="T428" s="24" t="n">
        <f aca="false">IF(Clean!T428="",1,0)</f>
        <v>1</v>
      </c>
      <c r="U428" s="24" t="n">
        <f aca="false">IF(Clean!U428="",1,0)</f>
        <v>1</v>
      </c>
      <c r="V428" s="24" t="n">
        <f aca="false">IF(Clean!V428="",1,0)</f>
        <v>1</v>
      </c>
      <c r="W428" s="25" t="n">
        <f aca="false">SUM(B428:V428)</f>
        <v>13</v>
      </c>
      <c r="X428" s="2" t="str">
        <f aca="false">IF(W428=0,"Complete","Incomplete")</f>
        <v>Incomplete</v>
      </c>
      <c r="Y428" s="26" t="n">
        <f aca="false">W428/21</f>
        <v>0.619047619047619</v>
      </c>
      <c r="Z428" s="2" t="str">
        <f aca="false">IF(W428=21,"Ghost record",IF(W428&gt;=11,"Mostly empty",IF(W428=0,"Complete","Partial")))</f>
        <v>Mostly empty</v>
      </c>
    </row>
    <row r="429" customFormat="false" ht="15" hidden="false" customHeight="false" outlineLevel="0" collapsed="false">
      <c r="A429" s="2" t="str">
        <f aca="false">Clean!A429</f>
        <v>CL00428</v>
      </c>
      <c r="B429" s="24" t="n">
        <f aca="false">IF(Clean!B429="",1,0)</f>
        <v>0</v>
      </c>
      <c r="C429" s="24" t="n">
        <f aca="false">IF(Clean!C429="",1,0)</f>
        <v>0</v>
      </c>
      <c r="D429" s="24" t="n">
        <f aca="false">IF(Clean!D429="",1,0)</f>
        <v>0</v>
      </c>
      <c r="E429" s="24" t="n">
        <f aca="false">IF(Clean!E429="",1,0)</f>
        <v>0</v>
      </c>
      <c r="F429" s="24" t="n">
        <f aca="false">IF(Clean!F429="",1,0)</f>
        <v>0</v>
      </c>
      <c r="G429" s="24" t="n">
        <f aca="false">IF(Clean!G429="",1,0)</f>
        <v>0</v>
      </c>
      <c r="H429" s="24" t="n">
        <f aca="false">IF(Clean!H429="",1,0)</f>
        <v>0</v>
      </c>
      <c r="I429" s="24" t="n">
        <f aca="false">IF(Clean!I429="",1,0)</f>
        <v>0</v>
      </c>
      <c r="J429" s="24" t="n">
        <f aca="false">IF(Clean!J429="",1,0)</f>
        <v>0</v>
      </c>
      <c r="K429" s="24" t="n">
        <f aca="false">IF(Clean!K429="",1,0)</f>
        <v>0</v>
      </c>
      <c r="L429" s="24" t="n">
        <f aca="false">IF(Clean!L429="",1,0)</f>
        <v>0</v>
      </c>
      <c r="M429" s="24" t="n">
        <f aca="false">IF(Clean!M429="",1,0)</f>
        <v>0</v>
      </c>
      <c r="N429" s="24" t="n">
        <f aca="false">IF(Clean!N429="",1,0)</f>
        <v>0</v>
      </c>
      <c r="O429" s="24" t="n">
        <f aca="false">IF(Clean!O429="",1,0)</f>
        <v>0</v>
      </c>
      <c r="P429" s="24" t="n">
        <f aca="false">IF(Clean!P429="",1,0)</f>
        <v>0</v>
      </c>
      <c r="Q429" s="24" t="n">
        <f aca="false">IF(Clean!Q429="",1,0)</f>
        <v>0</v>
      </c>
      <c r="R429" s="24" t="n">
        <f aca="false">IF(Clean!R429="",1,0)</f>
        <v>0</v>
      </c>
      <c r="S429" s="24" t="n">
        <f aca="false">IF(Clean!S429="",1,0)</f>
        <v>1</v>
      </c>
      <c r="T429" s="24" t="n">
        <f aca="false">IF(Clean!T429="",1,0)</f>
        <v>1</v>
      </c>
      <c r="U429" s="24" t="n">
        <f aca="false">IF(Clean!U429="",1,0)</f>
        <v>0</v>
      </c>
      <c r="V429" s="24" t="n">
        <f aca="false">IF(Clean!V429="",1,0)</f>
        <v>0</v>
      </c>
      <c r="W429" s="25" t="n">
        <f aca="false">SUM(B429:V429)</f>
        <v>2</v>
      </c>
      <c r="X429" s="2" t="str">
        <f aca="false">IF(W429=0,"Complete","Incomplete")</f>
        <v>Incomplete</v>
      </c>
      <c r="Y429" s="26" t="n">
        <f aca="false">W429/21</f>
        <v>0.0952380952380952</v>
      </c>
      <c r="Z429" s="2" t="str">
        <f aca="false">IF(W429=21,"Ghost record",IF(W429&gt;=11,"Mostly empty",IF(W429=0,"Complete","Partial")))</f>
        <v>Partial</v>
      </c>
    </row>
    <row r="430" customFormat="false" ht="15" hidden="false" customHeight="false" outlineLevel="0" collapsed="false">
      <c r="A430" s="2" t="str">
        <f aca="false">Clean!A430</f>
        <v>CL00429</v>
      </c>
      <c r="B430" s="24" t="n">
        <f aca="false">IF(Clean!B430="",1,0)</f>
        <v>0</v>
      </c>
      <c r="C430" s="24" t="n">
        <f aca="false">IF(Clean!C430="",1,0)</f>
        <v>1</v>
      </c>
      <c r="D430" s="24" t="n">
        <f aca="false">IF(Clean!D430="",1,0)</f>
        <v>0</v>
      </c>
      <c r="E430" s="24" t="n">
        <f aca="false">IF(Clean!E430="",1,0)</f>
        <v>0</v>
      </c>
      <c r="F430" s="24" t="n">
        <f aca="false">IF(Clean!F430="",1,0)</f>
        <v>1</v>
      </c>
      <c r="G430" s="24" t="n">
        <f aca="false">IF(Clean!G430="",1,0)</f>
        <v>1</v>
      </c>
      <c r="H430" s="24" t="n">
        <f aca="false">IF(Clean!H430="",1,0)</f>
        <v>0</v>
      </c>
      <c r="I430" s="24" t="n">
        <f aca="false">IF(Clean!I430="",1,0)</f>
        <v>0</v>
      </c>
      <c r="J430" s="24" t="n">
        <f aca="false">IF(Clean!J430="",1,0)</f>
        <v>0</v>
      </c>
      <c r="K430" s="24" t="n">
        <f aca="false">IF(Clean!K430="",1,0)</f>
        <v>0</v>
      </c>
      <c r="L430" s="24" t="n">
        <f aca="false">IF(Clean!L430="",1,0)</f>
        <v>0</v>
      </c>
      <c r="M430" s="24" t="n">
        <f aca="false">IF(Clean!M430="",1,0)</f>
        <v>1</v>
      </c>
      <c r="N430" s="24" t="n">
        <f aca="false">IF(Clean!N430="",1,0)</f>
        <v>0</v>
      </c>
      <c r="O430" s="24" t="n">
        <f aca="false">IF(Clean!O430="",1,0)</f>
        <v>0</v>
      </c>
      <c r="P430" s="24" t="n">
        <f aca="false">IF(Clean!P430="",1,0)</f>
        <v>0</v>
      </c>
      <c r="Q430" s="24" t="n">
        <f aca="false">IF(Clean!Q430="",1,0)</f>
        <v>0</v>
      </c>
      <c r="R430" s="24" t="n">
        <f aca="false">IF(Clean!R430="",1,0)</f>
        <v>0</v>
      </c>
      <c r="S430" s="24" t="n">
        <f aca="false">IF(Clean!S430="",1,0)</f>
        <v>0</v>
      </c>
      <c r="T430" s="24" t="n">
        <f aca="false">IF(Clean!T430="",1,0)</f>
        <v>0</v>
      </c>
      <c r="U430" s="24" t="n">
        <f aca="false">IF(Clean!U430="",1,0)</f>
        <v>0</v>
      </c>
      <c r="V430" s="24" t="n">
        <f aca="false">IF(Clean!V430="",1,0)</f>
        <v>0</v>
      </c>
      <c r="W430" s="25" t="n">
        <f aca="false">SUM(B430:V430)</f>
        <v>4</v>
      </c>
      <c r="X430" s="2" t="str">
        <f aca="false">IF(W430=0,"Complete","Incomplete")</f>
        <v>Incomplete</v>
      </c>
      <c r="Y430" s="26" t="n">
        <f aca="false">W430/21</f>
        <v>0.19047619047619</v>
      </c>
      <c r="Z430" s="2" t="str">
        <f aca="false">IF(W430=21,"Ghost record",IF(W430&gt;=11,"Mostly empty",IF(W430=0,"Complete","Partial")))</f>
        <v>Partial</v>
      </c>
    </row>
    <row r="431" customFormat="false" ht="15" hidden="false" customHeight="false" outlineLevel="0" collapsed="false">
      <c r="A431" s="2" t="str">
        <f aca="false">Clean!A431</f>
        <v>CL00430</v>
      </c>
      <c r="B431" s="24" t="n">
        <f aca="false">IF(Clean!B431="",1,0)</f>
        <v>0</v>
      </c>
      <c r="C431" s="24" t="n">
        <f aca="false">IF(Clean!C431="",1,0)</f>
        <v>0</v>
      </c>
      <c r="D431" s="24" t="n">
        <f aca="false">IF(Clean!D431="",1,0)</f>
        <v>1</v>
      </c>
      <c r="E431" s="24" t="n">
        <f aca="false">IF(Clean!E431="",1,0)</f>
        <v>0</v>
      </c>
      <c r="F431" s="24" t="n">
        <f aca="false">IF(Clean!F431="",1,0)</f>
        <v>0</v>
      </c>
      <c r="G431" s="24" t="n">
        <f aca="false">IF(Clean!G431="",1,0)</f>
        <v>0</v>
      </c>
      <c r="H431" s="24" t="n">
        <f aca="false">IF(Clean!H431="",1,0)</f>
        <v>0</v>
      </c>
      <c r="I431" s="24" t="n">
        <f aca="false">IF(Clean!I431="",1,0)</f>
        <v>0</v>
      </c>
      <c r="J431" s="24" t="n">
        <f aca="false">IF(Clean!J431="",1,0)</f>
        <v>0</v>
      </c>
      <c r="K431" s="24" t="n">
        <f aca="false">IF(Clean!K431="",1,0)</f>
        <v>0</v>
      </c>
      <c r="L431" s="24" t="n">
        <f aca="false">IF(Clean!L431="",1,0)</f>
        <v>0</v>
      </c>
      <c r="M431" s="24" t="n">
        <f aca="false">IF(Clean!M431="",1,0)</f>
        <v>0</v>
      </c>
      <c r="N431" s="24" t="n">
        <f aca="false">IF(Clean!N431="",1,0)</f>
        <v>0</v>
      </c>
      <c r="O431" s="24" t="n">
        <f aca="false">IF(Clean!O431="",1,0)</f>
        <v>0</v>
      </c>
      <c r="P431" s="24" t="n">
        <f aca="false">IF(Clean!P431="",1,0)</f>
        <v>0</v>
      </c>
      <c r="Q431" s="24" t="n">
        <f aca="false">IF(Clean!Q431="",1,0)</f>
        <v>0</v>
      </c>
      <c r="R431" s="24" t="n">
        <f aca="false">IF(Clean!R431="",1,0)</f>
        <v>0</v>
      </c>
      <c r="S431" s="24" t="n">
        <f aca="false">IF(Clean!S431="",1,0)</f>
        <v>0</v>
      </c>
      <c r="T431" s="24" t="n">
        <f aca="false">IF(Clean!T431="",1,0)</f>
        <v>0</v>
      </c>
      <c r="U431" s="24" t="n">
        <f aca="false">IF(Clean!U431="",1,0)</f>
        <v>0</v>
      </c>
      <c r="V431" s="24" t="n">
        <f aca="false">IF(Clean!V431="",1,0)</f>
        <v>0</v>
      </c>
      <c r="W431" s="25" t="n">
        <f aca="false">SUM(B431:V431)</f>
        <v>1</v>
      </c>
      <c r="X431" s="2" t="str">
        <f aca="false">IF(W431=0,"Complete","Incomplete")</f>
        <v>Incomplete</v>
      </c>
      <c r="Y431" s="26" t="n">
        <f aca="false">W431/21</f>
        <v>0.0476190476190476</v>
      </c>
      <c r="Z431" s="2" t="str">
        <f aca="false">IF(W431=21,"Ghost record",IF(W431&gt;=11,"Mostly empty",IF(W431=0,"Complete","Partial")))</f>
        <v>Partial</v>
      </c>
    </row>
    <row r="432" customFormat="false" ht="15" hidden="false" customHeight="false" outlineLevel="0" collapsed="false">
      <c r="A432" s="2" t="str">
        <f aca="false">Clean!A432</f>
        <v>CL00431</v>
      </c>
      <c r="B432" s="24" t="n">
        <f aca="false">IF(Clean!B432="",1,0)</f>
        <v>0</v>
      </c>
      <c r="C432" s="24" t="n">
        <f aca="false">IF(Clean!C432="",1,0)</f>
        <v>0</v>
      </c>
      <c r="D432" s="24" t="n">
        <f aca="false">IF(Clean!D432="",1,0)</f>
        <v>1</v>
      </c>
      <c r="E432" s="24" t="n">
        <f aca="false">IF(Clean!E432="",1,0)</f>
        <v>0</v>
      </c>
      <c r="F432" s="24" t="n">
        <f aca="false">IF(Clean!F432="",1,0)</f>
        <v>0</v>
      </c>
      <c r="G432" s="24" t="n">
        <f aca="false">IF(Clean!G432="",1,0)</f>
        <v>0</v>
      </c>
      <c r="H432" s="24" t="n">
        <f aca="false">IF(Clean!H432="",1,0)</f>
        <v>0</v>
      </c>
      <c r="I432" s="24" t="n">
        <f aca="false">IF(Clean!I432="",1,0)</f>
        <v>0</v>
      </c>
      <c r="J432" s="24" t="n">
        <f aca="false">IF(Clean!J432="",1,0)</f>
        <v>0</v>
      </c>
      <c r="K432" s="24" t="n">
        <f aca="false">IF(Clean!K432="",1,0)</f>
        <v>0</v>
      </c>
      <c r="L432" s="24" t="n">
        <f aca="false">IF(Clean!L432="",1,0)</f>
        <v>0</v>
      </c>
      <c r="M432" s="24" t="n">
        <f aca="false">IF(Clean!M432="",1,0)</f>
        <v>0</v>
      </c>
      <c r="N432" s="24" t="n">
        <f aca="false">IF(Clean!N432="",1,0)</f>
        <v>0</v>
      </c>
      <c r="O432" s="24" t="n">
        <f aca="false">IF(Clean!O432="",1,0)</f>
        <v>0</v>
      </c>
      <c r="P432" s="24" t="n">
        <f aca="false">IF(Clean!P432="",1,0)</f>
        <v>0</v>
      </c>
      <c r="Q432" s="24" t="n">
        <f aca="false">IF(Clean!Q432="",1,0)</f>
        <v>0</v>
      </c>
      <c r="R432" s="24" t="n">
        <f aca="false">IF(Clean!R432="",1,0)</f>
        <v>0</v>
      </c>
      <c r="S432" s="24" t="n">
        <f aca="false">IF(Clean!S432="",1,0)</f>
        <v>0</v>
      </c>
      <c r="T432" s="24" t="n">
        <f aca="false">IF(Clean!T432="",1,0)</f>
        <v>0</v>
      </c>
      <c r="U432" s="24" t="n">
        <f aca="false">IF(Clean!U432="",1,0)</f>
        <v>0</v>
      </c>
      <c r="V432" s="24" t="n">
        <f aca="false">IF(Clean!V432="",1,0)</f>
        <v>0</v>
      </c>
      <c r="W432" s="25" t="n">
        <f aca="false">SUM(B432:V432)</f>
        <v>1</v>
      </c>
      <c r="X432" s="2" t="str">
        <f aca="false">IF(W432=0,"Complete","Incomplete")</f>
        <v>Incomplete</v>
      </c>
      <c r="Y432" s="26" t="n">
        <f aca="false">W432/21</f>
        <v>0.0476190476190476</v>
      </c>
      <c r="Z432" s="2" t="str">
        <f aca="false">IF(W432=21,"Ghost record",IF(W432&gt;=11,"Mostly empty",IF(W432=0,"Complete","Partial")))</f>
        <v>Partial</v>
      </c>
    </row>
    <row r="433" customFormat="false" ht="15" hidden="false" customHeight="false" outlineLevel="0" collapsed="false">
      <c r="A433" s="2" t="str">
        <f aca="false">Clean!A433</f>
        <v>CL00432</v>
      </c>
      <c r="B433" s="24" t="n">
        <f aca="false">IF(Clean!B433="",1,0)</f>
        <v>0</v>
      </c>
      <c r="C433" s="24" t="n">
        <f aca="false">IF(Clean!C433="",1,0)</f>
        <v>0</v>
      </c>
      <c r="D433" s="24" t="n">
        <f aca="false">IF(Clean!D433="",1,0)</f>
        <v>0</v>
      </c>
      <c r="E433" s="24" t="n">
        <f aca="false">IF(Clean!E433="",1,0)</f>
        <v>0</v>
      </c>
      <c r="F433" s="24" t="n">
        <f aca="false">IF(Clean!F433="",1,0)</f>
        <v>0</v>
      </c>
      <c r="G433" s="24" t="n">
        <f aca="false">IF(Clean!G433="",1,0)</f>
        <v>0</v>
      </c>
      <c r="H433" s="24" t="n">
        <f aca="false">IF(Clean!H433="",1,0)</f>
        <v>0</v>
      </c>
      <c r="I433" s="24" t="n">
        <f aca="false">IF(Clean!I433="",1,0)</f>
        <v>0</v>
      </c>
      <c r="J433" s="24" t="n">
        <f aca="false">IF(Clean!J433="",1,0)</f>
        <v>0</v>
      </c>
      <c r="K433" s="24" t="n">
        <f aca="false">IF(Clean!K433="",1,0)</f>
        <v>0</v>
      </c>
      <c r="L433" s="24" t="n">
        <f aca="false">IF(Clean!L433="",1,0)</f>
        <v>0</v>
      </c>
      <c r="M433" s="24" t="n">
        <f aca="false">IF(Clean!M433="",1,0)</f>
        <v>0</v>
      </c>
      <c r="N433" s="24" t="n">
        <f aca="false">IF(Clean!N433="",1,0)</f>
        <v>0</v>
      </c>
      <c r="O433" s="24" t="n">
        <f aca="false">IF(Clean!O433="",1,0)</f>
        <v>0</v>
      </c>
      <c r="P433" s="24" t="n">
        <f aca="false">IF(Clean!P433="",1,0)</f>
        <v>0</v>
      </c>
      <c r="Q433" s="24" t="n">
        <f aca="false">IF(Clean!Q433="",1,0)</f>
        <v>0</v>
      </c>
      <c r="R433" s="24" t="n">
        <f aca="false">IF(Clean!R433="",1,0)</f>
        <v>0</v>
      </c>
      <c r="S433" s="24" t="n">
        <f aca="false">IF(Clean!S433="",1,0)</f>
        <v>1</v>
      </c>
      <c r="T433" s="24" t="n">
        <f aca="false">IF(Clean!T433="",1,0)</f>
        <v>1</v>
      </c>
      <c r="U433" s="24" t="n">
        <f aca="false">IF(Clean!U433="",1,0)</f>
        <v>0</v>
      </c>
      <c r="V433" s="24" t="n">
        <f aca="false">IF(Clean!V433="",1,0)</f>
        <v>0</v>
      </c>
      <c r="W433" s="25" t="n">
        <f aca="false">SUM(B433:V433)</f>
        <v>2</v>
      </c>
      <c r="X433" s="2" t="str">
        <f aca="false">IF(W433=0,"Complete","Incomplete")</f>
        <v>Incomplete</v>
      </c>
      <c r="Y433" s="26" t="n">
        <f aca="false">W433/21</f>
        <v>0.0952380952380952</v>
      </c>
      <c r="Z433" s="2" t="str">
        <f aca="false">IF(W433=21,"Ghost record",IF(W433&gt;=11,"Mostly empty",IF(W433=0,"Complete","Partial")))</f>
        <v>Partial</v>
      </c>
    </row>
    <row r="434" customFormat="false" ht="15" hidden="false" customHeight="false" outlineLevel="0" collapsed="false">
      <c r="A434" s="2" t="str">
        <f aca="false">Clean!A434</f>
        <v>CL00433</v>
      </c>
      <c r="B434" s="24" t="n">
        <f aca="false">IF(Clean!B434="",1,0)</f>
        <v>0</v>
      </c>
      <c r="C434" s="24" t="n">
        <f aca="false">IF(Clean!C434="",1,0)</f>
        <v>0</v>
      </c>
      <c r="D434" s="24" t="n">
        <f aca="false">IF(Clean!D434="",1,0)</f>
        <v>0</v>
      </c>
      <c r="E434" s="24" t="n">
        <f aca="false">IF(Clean!E434="",1,0)</f>
        <v>0</v>
      </c>
      <c r="F434" s="24" t="n">
        <f aca="false">IF(Clean!F434="",1,0)</f>
        <v>0</v>
      </c>
      <c r="G434" s="24" t="n">
        <f aca="false">IF(Clean!G434="",1,0)</f>
        <v>0</v>
      </c>
      <c r="H434" s="24" t="n">
        <f aca="false">IF(Clean!H434="",1,0)</f>
        <v>0</v>
      </c>
      <c r="I434" s="24" t="n">
        <f aca="false">IF(Clean!I434="",1,0)</f>
        <v>0</v>
      </c>
      <c r="J434" s="24" t="n">
        <f aca="false">IF(Clean!J434="",1,0)</f>
        <v>0</v>
      </c>
      <c r="K434" s="24" t="n">
        <f aca="false">IF(Clean!K434="",1,0)</f>
        <v>0</v>
      </c>
      <c r="L434" s="24" t="n">
        <f aca="false">IF(Clean!L434="",1,0)</f>
        <v>0</v>
      </c>
      <c r="M434" s="24" t="n">
        <f aca="false">IF(Clean!M434="",1,0)</f>
        <v>0</v>
      </c>
      <c r="N434" s="24" t="n">
        <f aca="false">IF(Clean!N434="",1,0)</f>
        <v>0</v>
      </c>
      <c r="O434" s="24" t="n">
        <f aca="false">IF(Clean!O434="",1,0)</f>
        <v>0</v>
      </c>
      <c r="P434" s="24" t="n">
        <f aca="false">IF(Clean!P434="",1,0)</f>
        <v>0</v>
      </c>
      <c r="Q434" s="24" t="n">
        <f aca="false">IF(Clean!Q434="",1,0)</f>
        <v>0</v>
      </c>
      <c r="R434" s="24" t="n">
        <f aca="false">IF(Clean!R434="",1,0)</f>
        <v>0</v>
      </c>
      <c r="S434" s="24" t="n">
        <f aca="false">IF(Clean!S434="",1,0)</f>
        <v>0</v>
      </c>
      <c r="T434" s="24" t="n">
        <f aca="false">IF(Clean!T434="",1,0)</f>
        <v>0</v>
      </c>
      <c r="U434" s="24" t="n">
        <f aca="false">IF(Clean!U434="",1,0)</f>
        <v>0</v>
      </c>
      <c r="V434" s="24" t="n">
        <f aca="false">IF(Clean!V434="",1,0)</f>
        <v>0</v>
      </c>
      <c r="W434" s="25" t="n">
        <f aca="false">SUM(B434:V434)</f>
        <v>0</v>
      </c>
      <c r="X434" s="2" t="str">
        <f aca="false">IF(W434=0,"Complete","Incomplete")</f>
        <v>Complete</v>
      </c>
      <c r="Y434" s="26" t="n">
        <f aca="false">W434/21</f>
        <v>0</v>
      </c>
      <c r="Z434" s="2" t="str">
        <f aca="false">IF(W434=21,"Ghost record",IF(W434&gt;=11,"Mostly empty",IF(W434=0,"Complete","Partial")))</f>
        <v>Complete</v>
      </c>
    </row>
    <row r="435" customFormat="false" ht="15" hidden="false" customHeight="false" outlineLevel="0" collapsed="false">
      <c r="A435" s="2" t="str">
        <f aca="false">Clean!A435</f>
        <v>CL00434</v>
      </c>
      <c r="B435" s="24" t="n">
        <f aca="false">IF(Clean!B435="",1,0)</f>
        <v>0</v>
      </c>
      <c r="C435" s="24" t="n">
        <f aca="false">IF(Clean!C435="",1,0)</f>
        <v>0</v>
      </c>
      <c r="D435" s="24" t="n">
        <f aca="false">IF(Clean!D435="",1,0)</f>
        <v>0</v>
      </c>
      <c r="E435" s="24" t="n">
        <f aca="false">IF(Clean!E435="",1,0)</f>
        <v>0</v>
      </c>
      <c r="F435" s="24" t="n">
        <f aca="false">IF(Clean!F435="",1,0)</f>
        <v>0</v>
      </c>
      <c r="G435" s="24" t="n">
        <f aca="false">IF(Clean!G435="",1,0)</f>
        <v>0</v>
      </c>
      <c r="H435" s="24" t="n">
        <f aca="false">IF(Clean!H435="",1,0)</f>
        <v>0</v>
      </c>
      <c r="I435" s="24" t="n">
        <f aca="false">IF(Clean!I435="",1,0)</f>
        <v>0</v>
      </c>
      <c r="J435" s="24" t="n">
        <f aca="false">IF(Clean!J435="",1,0)</f>
        <v>0</v>
      </c>
      <c r="K435" s="24" t="n">
        <f aca="false">IF(Clean!K435="",1,0)</f>
        <v>0</v>
      </c>
      <c r="L435" s="24" t="n">
        <f aca="false">IF(Clean!L435="",1,0)</f>
        <v>0</v>
      </c>
      <c r="M435" s="24" t="n">
        <f aca="false">IF(Clean!M435="",1,0)</f>
        <v>0</v>
      </c>
      <c r="N435" s="24" t="n">
        <f aca="false">IF(Clean!N435="",1,0)</f>
        <v>0</v>
      </c>
      <c r="O435" s="24" t="n">
        <f aca="false">IF(Clean!O435="",1,0)</f>
        <v>0</v>
      </c>
      <c r="P435" s="24" t="n">
        <f aca="false">IF(Clean!P435="",1,0)</f>
        <v>0</v>
      </c>
      <c r="Q435" s="24" t="n">
        <f aca="false">IF(Clean!Q435="",1,0)</f>
        <v>0</v>
      </c>
      <c r="R435" s="24" t="n">
        <f aca="false">IF(Clean!R435="",1,0)</f>
        <v>0</v>
      </c>
      <c r="S435" s="24" t="n">
        <f aca="false">IF(Clean!S435="",1,0)</f>
        <v>0</v>
      </c>
      <c r="T435" s="24" t="n">
        <f aca="false">IF(Clean!T435="",1,0)</f>
        <v>0</v>
      </c>
      <c r="U435" s="24" t="n">
        <f aca="false">IF(Clean!U435="",1,0)</f>
        <v>0</v>
      </c>
      <c r="V435" s="24" t="n">
        <f aca="false">IF(Clean!V435="",1,0)</f>
        <v>1</v>
      </c>
      <c r="W435" s="25" t="n">
        <f aca="false">SUM(B435:V435)</f>
        <v>1</v>
      </c>
      <c r="X435" s="2" t="str">
        <f aca="false">IF(W435=0,"Complete","Incomplete")</f>
        <v>Incomplete</v>
      </c>
      <c r="Y435" s="26" t="n">
        <f aca="false">W435/21</f>
        <v>0.0476190476190476</v>
      </c>
      <c r="Z435" s="2" t="str">
        <f aca="false">IF(W435=21,"Ghost record",IF(W435&gt;=11,"Mostly empty",IF(W435=0,"Complete","Partial")))</f>
        <v>Partial</v>
      </c>
    </row>
    <row r="436" customFormat="false" ht="15" hidden="false" customHeight="false" outlineLevel="0" collapsed="false">
      <c r="A436" s="2" t="str">
        <f aca="false">Clean!A436</f>
        <v>CL00435</v>
      </c>
      <c r="B436" s="24" t="n">
        <f aca="false">IF(Clean!B436="",1,0)</f>
        <v>0</v>
      </c>
      <c r="C436" s="24" t="n">
        <f aca="false">IF(Clean!C436="",1,0)</f>
        <v>0</v>
      </c>
      <c r="D436" s="24" t="n">
        <f aca="false">IF(Clean!D436="",1,0)</f>
        <v>0</v>
      </c>
      <c r="E436" s="24" t="n">
        <f aca="false">IF(Clean!E436="",1,0)</f>
        <v>0</v>
      </c>
      <c r="F436" s="24" t="n">
        <f aca="false">IF(Clean!F436="",1,0)</f>
        <v>0</v>
      </c>
      <c r="G436" s="24" t="n">
        <f aca="false">IF(Clean!G436="",1,0)</f>
        <v>0</v>
      </c>
      <c r="H436" s="24" t="n">
        <f aca="false">IF(Clean!H436="",1,0)</f>
        <v>0</v>
      </c>
      <c r="I436" s="24" t="n">
        <f aca="false">IF(Clean!I436="",1,0)</f>
        <v>0</v>
      </c>
      <c r="J436" s="24" t="n">
        <f aca="false">IF(Clean!J436="",1,0)</f>
        <v>0</v>
      </c>
      <c r="K436" s="24" t="n">
        <f aca="false">IF(Clean!K436="",1,0)</f>
        <v>0</v>
      </c>
      <c r="L436" s="24" t="n">
        <f aca="false">IF(Clean!L436="",1,0)</f>
        <v>0</v>
      </c>
      <c r="M436" s="24" t="n">
        <f aca="false">IF(Clean!M436="",1,0)</f>
        <v>0</v>
      </c>
      <c r="N436" s="24" t="n">
        <f aca="false">IF(Clean!N436="",1,0)</f>
        <v>0</v>
      </c>
      <c r="O436" s="24" t="n">
        <f aca="false">IF(Clean!O436="",1,0)</f>
        <v>0</v>
      </c>
      <c r="P436" s="24" t="n">
        <f aca="false">IF(Clean!P436="",1,0)</f>
        <v>0</v>
      </c>
      <c r="Q436" s="24" t="n">
        <f aca="false">IF(Clean!Q436="",1,0)</f>
        <v>0</v>
      </c>
      <c r="R436" s="24" t="n">
        <f aca="false">IF(Clean!R436="",1,0)</f>
        <v>0</v>
      </c>
      <c r="S436" s="24" t="n">
        <f aca="false">IF(Clean!S436="",1,0)</f>
        <v>0</v>
      </c>
      <c r="T436" s="24" t="n">
        <f aca="false">IF(Clean!T436="",1,0)</f>
        <v>0</v>
      </c>
      <c r="U436" s="24" t="n">
        <f aca="false">IF(Clean!U436="",1,0)</f>
        <v>0</v>
      </c>
      <c r="V436" s="24" t="n">
        <f aca="false">IF(Clean!V436="",1,0)</f>
        <v>1</v>
      </c>
      <c r="W436" s="25" t="n">
        <f aca="false">SUM(B436:V436)</f>
        <v>1</v>
      </c>
      <c r="X436" s="2" t="str">
        <f aca="false">IF(W436=0,"Complete","Incomplete")</f>
        <v>Incomplete</v>
      </c>
      <c r="Y436" s="26" t="n">
        <f aca="false">W436/21</f>
        <v>0.0476190476190476</v>
      </c>
      <c r="Z436" s="2" t="str">
        <f aca="false">IF(W436=21,"Ghost record",IF(W436&gt;=11,"Mostly empty",IF(W436=0,"Complete","Partial")))</f>
        <v>Partial</v>
      </c>
    </row>
    <row r="437" customFormat="false" ht="15" hidden="false" customHeight="false" outlineLevel="0" collapsed="false">
      <c r="A437" s="2" t="str">
        <f aca="false">Clean!A437</f>
        <v>CL00436</v>
      </c>
      <c r="B437" s="24" t="n">
        <f aca="false">IF(Clean!B437="",1,0)</f>
        <v>0</v>
      </c>
      <c r="C437" s="24" t="n">
        <f aca="false">IF(Clean!C437="",1,0)</f>
        <v>0</v>
      </c>
      <c r="D437" s="24" t="n">
        <f aca="false">IF(Clean!D437="",1,0)</f>
        <v>0</v>
      </c>
      <c r="E437" s="24" t="n">
        <f aca="false">IF(Clean!E437="",1,0)</f>
        <v>0</v>
      </c>
      <c r="F437" s="24" t="n">
        <f aca="false">IF(Clean!F437="",1,0)</f>
        <v>0</v>
      </c>
      <c r="G437" s="24" t="n">
        <f aca="false">IF(Clean!G437="",1,0)</f>
        <v>0</v>
      </c>
      <c r="H437" s="24" t="n">
        <f aca="false">IF(Clean!H437="",1,0)</f>
        <v>0</v>
      </c>
      <c r="I437" s="24" t="n">
        <f aca="false">IF(Clean!I437="",1,0)</f>
        <v>0</v>
      </c>
      <c r="J437" s="24" t="n">
        <f aca="false">IF(Clean!J437="",1,0)</f>
        <v>0</v>
      </c>
      <c r="K437" s="24" t="n">
        <f aca="false">IF(Clean!K437="",1,0)</f>
        <v>0</v>
      </c>
      <c r="L437" s="24" t="n">
        <f aca="false">IF(Clean!L437="",1,0)</f>
        <v>0</v>
      </c>
      <c r="M437" s="24" t="n">
        <f aca="false">IF(Clean!M437="",1,0)</f>
        <v>1</v>
      </c>
      <c r="N437" s="24" t="n">
        <f aca="false">IF(Clean!N437="",1,0)</f>
        <v>0</v>
      </c>
      <c r="O437" s="24" t="n">
        <f aca="false">IF(Clean!O437="",1,0)</f>
        <v>0</v>
      </c>
      <c r="P437" s="24" t="n">
        <f aca="false">IF(Clean!P437="",1,0)</f>
        <v>0</v>
      </c>
      <c r="Q437" s="24" t="n">
        <f aca="false">IF(Clean!Q437="",1,0)</f>
        <v>0</v>
      </c>
      <c r="R437" s="24" t="n">
        <f aca="false">IF(Clean!R437="",1,0)</f>
        <v>0</v>
      </c>
      <c r="S437" s="24" t="n">
        <f aca="false">IF(Clean!S437="",1,0)</f>
        <v>0</v>
      </c>
      <c r="T437" s="24" t="n">
        <f aca="false">IF(Clean!T437="",1,0)</f>
        <v>0</v>
      </c>
      <c r="U437" s="24" t="n">
        <f aca="false">IF(Clean!U437="",1,0)</f>
        <v>0</v>
      </c>
      <c r="V437" s="24" t="n">
        <f aca="false">IF(Clean!V437="",1,0)</f>
        <v>1</v>
      </c>
      <c r="W437" s="25" t="n">
        <f aca="false">SUM(B437:V437)</f>
        <v>2</v>
      </c>
      <c r="X437" s="2" t="str">
        <f aca="false">IF(W437=0,"Complete","Incomplete")</f>
        <v>Incomplete</v>
      </c>
      <c r="Y437" s="26" t="n">
        <f aca="false">W437/21</f>
        <v>0.0952380952380952</v>
      </c>
      <c r="Z437" s="2" t="str">
        <f aca="false">IF(W437=21,"Ghost record",IF(W437&gt;=11,"Mostly empty",IF(W437=0,"Complete","Partial")))</f>
        <v>Partial</v>
      </c>
    </row>
    <row r="438" customFormat="false" ht="15" hidden="false" customHeight="false" outlineLevel="0" collapsed="false">
      <c r="A438" s="2" t="str">
        <f aca="false">Clean!A438</f>
        <v>CL00437</v>
      </c>
      <c r="B438" s="24" t="n">
        <f aca="false">IF(Clean!B438="",1,0)</f>
        <v>1</v>
      </c>
      <c r="C438" s="24" t="n">
        <f aca="false">IF(Clean!C438="",1,0)</f>
        <v>0</v>
      </c>
      <c r="D438" s="24" t="n">
        <f aca="false">IF(Clean!D438="",1,0)</f>
        <v>0</v>
      </c>
      <c r="E438" s="24" t="n">
        <f aca="false">IF(Clean!E438="",1,0)</f>
        <v>0</v>
      </c>
      <c r="F438" s="24" t="n">
        <f aca="false">IF(Clean!F438="",1,0)</f>
        <v>0</v>
      </c>
      <c r="G438" s="24" t="n">
        <f aca="false">IF(Clean!G438="",1,0)</f>
        <v>0</v>
      </c>
      <c r="H438" s="24" t="n">
        <f aca="false">IF(Clean!H438="",1,0)</f>
        <v>1</v>
      </c>
      <c r="I438" s="24" t="n">
        <f aca="false">IF(Clean!I438="",1,0)</f>
        <v>0</v>
      </c>
      <c r="J438" s="24" t="n">
        <f aca="false">IF(Clean!J438="",1,0)</f>
        <v>0</v>
      </c>
      <c r="K438" s="24" t="n">
        <f aca="false">IF(Clean!K438="",1,0)</f>
        <v>0</v>
      </c>
      <c r="L438" s="24" t="n">
        <f aca="false">IF(Clean!L438="",1,0)</f>
        <v>0</v>
      </c>
      <c r="M438" s="24" t="n">
        <f aca="false">IF(Clean!M438="",1,0)</f>
        <v>0</v>
      </c>
      <c r="N438" s="24" t="n">
        <f aca="false">IF(Clean!N438="",1,0)</f>
        <v>0</v>
      </c>
      <c r="O438" s="24" t="n">
        <f aca="false">IF(Clean!O438="",1,0)</f>
        <v>0</v>
      </c>
      <c r="P438" s="24" t="n">
        <f aca="false">IF(Clean!P438="",1,0)</f>
        <v>0</v>
      </c>
      <c r="Q438" s="24" t="n">
        <f aca="false">IF(Clean!Q438="",1,0)</f>
        <v>0</v>
      </c>
      <c r="R438" s="24" t="n">
        <f aca="false">IF(Clean!R438="",1,0)</f>
        <v>0</v>
      </c>
      <c r="S438" s="24" t="n">
        <f aca="false">IF(Clean!S438="",1,0)</f>
        <v>0</v>
      </c>
      <c r="T438" s="24" t="n">
        <f aca="false">IF(Clean!T438="",1,0)</f>
        <v>0</v>
      </c>
      <c r="U438" s="24" t="n">
        <f aca="false">IF(Clean!U438="",1,0)</f>
        <v>0</v>
      </c>
      <c r="V438" s="24" t="n">
        <f aca="false">IF(Clean!V438="",1,0)</f>
        <v>1</v>
      </c>
      <c r="W438" s="25" t="n">
        <f aca="false">SUM(B438:V438)</f>
        <v>3</v>
      </c>
      <c r="X438" s="2" t="str">
        <f aca="false">IF(W438=0,"Complete","Incomplete")</f>
        <v>Incomplete</v>
      </c>
      <c r="Y438" s="26" t="n">
        <f aca="false">W438/21</f>
        <v>0.142857142857143</v>
      </c>
      <c r="Z438" s="2" t="str">
        <f aca="false">IF(W438=21,"Ghost record",IF(W438&gt;=11,"Mostly empty",IF(W438=0,"Complete","Partial")))</f>
        <v>Partial</v>
      </c>
    </row>
    <row r="439" customFormat="false" ht="15" hidden="false" customHeight="false" outlineLevel="0" collapsed="false">
      <c r="A439" s="2" t="str">
        <f aca="false">Clean!A439</f>
        <v>CL00438</v>
      </c>
      <c r="B439" s="24" t="n">
        <f aca="false">IF(Clean!B439="",1,0)</f>
        <v>0</v>
      </c>
      <c r="C439" s="24" t="n">
        <f aca="false">IF(Clean!C439="",1,0)</f>
        <v>0</v>
      </c>
      <c r="D439" s="24" t="n">
        <f aca="false">IF(Clean!D439="",1,0)</f>
        <v>1</v>
      </c>
      <c r="E439" s="24" t="n">
        <f aca="false">IF(Clean!E439="",1,0)</f>
        <v>0</v>
      </c>
      <c r="F439" s="24" t="n">
        <f aca="false">IF(Clean!F439="",1,0)</f>
        <v>0</v>
      </c>
      <c r="G439" s="24" t="n">
        <f aca="false">IF(Clean!G439="",1,0)</f>
        <v>0</v>
      </c>
      <c r="H439" s="24" t="n">
        <f aca="false">IF(Clean!H439="",1,0)</f>
        <v>0</v>
      </c>
      <c r="I439" s="24" t="n">
        <f aca="false">IF(Clean!I439="",1,0)</f>
        <v>1</v>
      </c>
      <c r="J439" s="24" t="n">
        <f aca="false">IF(Clean!J439="",1,0)</f>
        <v>0</v>
      </c>
      <c r="K439" s="24" t="n">
        <f aca="false">IF(Clean!K439="",1,0)</f>
        <v>0</v>
      </c>
      <c r="L439" s="24" t="n">
        <f aca="false">IF(Clean!L439="",1,0)</f>
        <v>0</v>
      </c>
      <c r="M439" s="24" t="n">
        <f aca="false">IF(Clean!M439="",1,0)</f>
        <v>0</v>
      </c>
      <c r="N439" s="24" t="n">
        <f aca="false">IF(Clean!N439="",1,0)</f>
        <v>0</v>
      </c>
      <c r="O439" s="24" t="n">
        <f aca="false">IF(Clean!O439="",1,0)</f>
        <v>0</v>
      </c>
      <c r="P439" s="24" t="n">
        <f aca="false">IF(Clean!P439="",1,0)</f>
        <v>0</v>
      </c>
      <c r="Q439" s="24" t="n">
        <f aca="false">IF(Clean!Q439="",1,0)</f>
        <v>0</v>
      </c>
      <c r="R439" s="24" t="n">
        <f aca="false">IF(Clean!R439="",1,0)</f>
        <v>0</v>
      </c>
      <c r="S439" s="24" t="n">
        <f aca="false">IF(Clean!S439="",1,0)</f>
        <v>0</v>
      </c>
      <c r="T439" s="24" t="n">
        <f aca="false">IF(Clean!T439="",1,0)</f>
        <v>0</v>
      </c>
      <c r="U439" s="24" t="n">
        <f aca="false">IF(Clean!U439="",1,0)</f>
        <v>0</v>
      </c>
      <c r="V439" s="24" t="n">
        <f aca="false">IF(Clean!V439="",1,0)</f>
        <v>0</v>
      </c>
      <c r="W439" s="25" t="n">
        <f aca="false">SUM(B439:V439)</f>
        <v>2</v>
      </c>
      <c r="X439" s="2" t="str">
        <f aca="false">IF(W439=0,"Complete","Incomplete")</f>
        <v>Incomplete</v>
      </c>
      <c r="Y439" s="26" t="n">
        <f aca="false">W439/21</f>
        <v>0.0952380952380952</v>
      </c>
      <c r="Z439" s="2" t="str">
        <f aca="false">IF(W439=21,"Ghost record",IF(W439&gt;=11,"Mostly empty",IF(W439=0,"Complete","Partial")))</f>
        <v>Partial</v>
      </c>
    </row>
    <row r="440" customFormat="false" ht="15" hidden="false" customHeight="false" outlineLevel="0" collapsed="false">
      <c r="A440" s="2" t="str">
        <f aca="false">Clean!A440</f>
        <v>CL00439</v>
      </c>
      <c r="B440" s="24" t="n">
        <f aca="false">IF(Clean!B440="",1,0)</f>
        <v>0</v>
      </c>
      <c r="C440" s="24" t="n">
        <f aca="false">IF(Clean!C440="",1,0)</f>
        <v>0</v>
      </c>
      <c r="D440" s="24" t="n">
        <f aca="false">IF(Clean!D440="",1,0)</f>
        <v>0</v>
      </c>
      <c r="E440" s="24" t="n">
        <f aca="false">IF(Clean!E440="",1,0)</f>
        <v>0</v>
      </c>
      <c r="F440" s="24" t="n">
        <f aca="false">IF(Clean!F440="",1,0)</f>
        <v>0</v>
      </c>
      <c r="G440" s="24" t="n">
        <f aca="false">IF(Clean!G440="",1,0)</f>
        <v>0</v>
      </c>
      <c r="H440" s="24" t="n">
        <f aca="false">IF(Clean!H440="",1,0)</f>
        <v>0</v>
      </c>
      <c r="I440" s="24" t="n">
        <f aca="false">IF(Clean!I440="",1,0)</f>
        <v>0</v>
      </c>
      <c r="J440" s="24" t="n">
        <f aca="false">IF(Clean!J440="",1,0)</f>
        <v>0</v>
      </c>
      <c r="K440" s="24" t="n">
        <f aca="false">IF(Clean!K440="",1,0)</f>
        <v>0</v>
      </c>
      <c r="L440" s="24" t="n">
        <f aca="false">IF(Clean!L440="",1,0)</f>
        <v>0</v>
      </c>
      <c r="M440" s="24" t="n">
        <f aca="false">IF(Clean!M440="",1,0)</f>
        <v>0</v>
      </c>
      <c r="N440" s="24" t="n">
        <f aca="false">IF(Clean!N440="",1,0)</f>
        <v>0</v>
      </c>
      <c r="O440" s="24" t="n">
        <f aca="false">IF(Clean!O440="",1,0)</f>
        <v>0</v>
      </c>
      <c r="P440" s="24" t="n">
        <f aca="false">IF(Clean!P440="",1,0)</f>
        <v>0</v>
      </c>
      <c r="Q440" s="24" t="n">
        <f aca="false">IF(Clean!Q440="",1,0)</f>
        <v>1</v>
      </c>
      <c r="R440" s="24" t="n">
        <f aca="false">IF(Clean!R440="",1,0)</f>
        <v>0</v>
      </c>
      <c r="S440" s="24" t="n">
        <f aca="false">IF(Clean!S440="",1,0)</f>
        <v>1</v>
      </c>
      <c r="T440" s="24" t="n">
        <f aca="false">IF(Clean!T440="",1,0)</f>
        <v>1</v>
      </c>
      <c r="U440" s="24" t="n">
        <f aca="false">IF(Clean!U440="",1,0)</f>
        <v>0</v>
      </c>
      <c r="V440" s="24" t="n">
        <f aca="false">IF(Clean!V440="",1,0)</f>
        <v>0</v>
      </c>
      <c r="W440" s="25" t="n">
        <f aca="false">SUM(B440:V440)</f>
        <v>3</v>
      </c>
      <c r="X440" s="2" t="str">
        <f aca="false">IF(W440=0,"Complete","Incomplete")</f>
        <v>Incomplete</v>
      </c>
      <c r="Y440" s="26" t="n">
        <f aca="false">W440/21</f>
        <v>0.142857142857143</v>
      </c>
      <c r="Z440" s="2" t="str">
        <f aca="false">IF(W440=21,"Ghost record",IF(W440&gt;=11,"Mostly empty",IF(W440=0,"Complete","Partial")))</f>
        <v>Partial</v>
      </c>
    </row>
    <row r="441" customFormat="false" ht="15" hidden="false" customHeight="false" outlineLevel="0" collapsed="false">
      <c r="A441" s="2" t="str">
        <f aca="false">Clean!A441</f>
        <v>CL00440</v>
      </c>
      <c r="B441" s="24" t="n">
        <f aca="false">IF(Clean!B441="",1,0)</f>
        <v>0</v>
      </c>
      <c r="C441" s="24" t="n">
        <f aca="false">IF(Clean!C441="",1,0)</f>
        <v>0</v>
      </c>
      <c r="D441" s="24" t="n">
        <f aca="false">IF(Clean!D441="",1,0)</f>
        <v>0</v>
      </c>
      <c r="E441" s="24" t="n">
        <f aca="false">IF(Clean!E441="",1,0)</f>
        <v>0</v>
      </c>
      <c r="F441" s="24" t="n">
        <f aca="false">IF(Clean!F441="",1,0)</f>
        <v>0</v>
      </c>
      <c r="G441" s="24" t="n">
        <f aca="false">IF(Clean!G441="",1,0)</f>
        <v>0</v>
      </c>
      <c r="H441" s="24" t="n">
        <f aca="false">IF(Clean!H441="",1,0)</f>
        <v>0</v>
      </c>
      <c r="I441" s="24" t="n">
        <f aca="false">IF(Clean!I441="",1,0)</f>
        <v>0</v>
      </c>
      <c r="J441" s="24" t="n">
        <f aca="false">IF(Clean!J441="",1,0)</f>
        <v>0</v>
      </c>
      <c r="K441" s="24" t="n">
        <f aca="false">IF(Clean!K441="",1,0)</f>
        <v>0</v>
      </c>
      <c r="L441" s="24" t="n">
        <f aca="false">IF(Clean!L441="",1,0)</f>
        <v>0</v>
      </c>
      <c r="M441" s="24" t="n">
        <f aca="false">IF(Clean!M441="",1,0)</f>
        <v>0</v>
      </c>
      <c r="N441" s="24" t="n">
        <f aca="false">IF(Clean!N441="",1,0)</f>
        <v>0</v>
      </c>
      <c r="O441" s="24" t="n">
        <f aca="false">IF(Clean!O441="",1,0)</f>
        <v>0</v>
      </c>
      <c r="P441" s="24" t="n">
        <f aca="false">IF(Clean!P441="",1,0)</f>
        <v>0</v>
      </c>
      <c r="Q441" s="24" t="n">
        <f aca="false">IF(Clean!Q441="",1,0)</f>
        <v>0</v>
      </c>
      <c r="R441" s="24" t="n">
        <f aca="false">IF(Clean!R441="",1,0)</f>
        <v>0</v>
      </c>
      <c r="S441" s="24" t="n">
        <f aca="false">IF(Clean!S441="",1,0)</f>
        <v>0</v>
      </c>
      <c r="T441" s="24" t="n">
        <f aca="false">IF(Clean!T441="",1,0)</f>
        <v>0</v>
      </c>
      <c r="U441" s="24" t="n">
        <f aca="false">IF(Clean!U441="",1,0)</f>
        <v>0</v>
      </c>
      <c r="V441" s="24" t="n">
        <f aca="false">IF(Clean!V441="",1,0)</f>
        <v>0</v>
      </c>
      <c r="W441" s="25" t="n">
        <f aca="false">SUM(B441:V441)</f>
        <v>0</v>
      </c>
      <c r="X441" s="2" t="str">
        <f aca="false">IF(W441=0,"Complete","Incomplete")</f>
        <v>Complete</v>
      </c>
      <c r="Y441" s="26" t="n">
        <f aca="false">W441/21</f>
        <v>0</v>
      </c>
      <c r="Z441" s="2" t="str">
        <f aca="false">IF(W441=21,"Ghost record",IF(W441&gt;=11,"Mostly empty",IF(W441=0,"Complete","Partial")))</f>
        <v>Complete</v>
      </c>
    </row>
    <row r="442" customFormat="false" ht="15" hidden="false" customHeight="false" outlineLevel="0" collapsed="false">
      <c r="A442" s="2" t="str">
        <f aca="false">Clean!A442</f>
        <v>CL00441</v>
      </c>
      <c r="B442" s="24" t="n">
        <f aca="false">IF(Clean!B442="",1,0)</f>
        <v>0</v>
      </c>
      <c r="C442" s="24" t="n">
        <f aca="false">IF(Clean!C442="",1,0)</f>
        <v>0</v>
      </c>
      <c r="D442" s="24" t="n">
        <f aca="false">IF(Clean!D442="",1,0)</f>
        <v>0</v>
      </c>
      <c r="E442" s="24" t="n">
        <f aca="false">IF(Clean!E442="",1,0)</f>
        <v>0</v>
      </c>
      <c r="F442" s="24" t="n">
        <f aca="false">IF(Clean!F442="",1,0)</f>
        <v>0</v>
      </c>
      <c r="G442" s="24" t="n">
        <f aca="false">IF(Clean!G442="",1,0)</f>
        <v>0</v>
      </c>
      <c r="H442" s="24" t="n">
        <f aca="false">IF(Clean!H442="",1,0)</f>
        <v>0</v>
      </c>
      <c r="I442" s="24" t="n">
        <f aca="false">IF(Clean!I442="",1,0)</f>
        <v>0</v>
      </c>
      <c r="J442" s="24" t="n">
        <f aca="false">IF(Clean!J442="",1,0)</f>
        <v>0</v>
      </c>
      <c r="K442" s="24" t="n">
        <f aca="false">IF(Clean!K442="",1,0)</f>
        <v>0</v>
      </c>
      <c r="L442" s="24" t="n">
        <f aca="false">IF(Clean!L442="",1,0)</f>
        <v>0</v>
      </c>
      <c r="M442" s="24" t="n">
        <f aca="false">IF(Clean!M442="",1,0)</f>
        <v>0</v>
      </c>
      <c r="N442" s="24" t="n">
        <f aca="false">IF(Clean!N442="",1,0)</f>
        <v>0</v>
      </c>
      <c r="O442" s="24" t="n">
        <f aca="false">IF(Clean!O442="",1,0)</f>
        <v>0</v>
      </c>
      <c r="P442" s="24" t="n">
        <f aca="false">IF(Clean!P442="",1,0)</f>
        <v>0</v>
      </c>
      <c r="Q442" s="24" t="n">
        <f aca="false">IF(Clean!Q442="",1,0)</f>
        <v>0</v>
      </c>
      <c r="R442" s="24" t="n">
        <f aca="false">IF(Clean!R442="",1,0)</f>
        <v>0</v>
      </c>
      <c r="S442" s="24" t="n">
        <f aca="false">IF(Clean!S442="",1,0)</f>
        <v>0</v>
      </c>
      <c r="T442" s="24" t="n">
        <f aca="false">IF(Clean!T442="",1,0)</f>
        <v>0</v>
      </c>
      <c r="U442" s="24" t="n">
        <f aca="false">IF(Clean!U442="",1,0)</f>
        <v>0</v>
      </c>
      <c r="V442" s="24" t="n">
        <f aca="false">IF(Clean!V442="",1,0)</f>
        <v>0</v>
      </c>
      <c r="W442" s="25" t="n">
        <f aca="false">SUM(B442:V442)</f>
        <v>0</v>
      </c>
      <c r="X442" s="2" t="str">
        <f aca="false">IF(W442=0,"Complete","Incomplete")</f>
        <v>Complete</v>
      </c>
      <c r="Y442" s="26" t="n">
        <f aca="false">W442/21</f>
        <v>0</v>
      </c>
      <c r="Z442" s="2" t="str">
        <f aca="false">IF(W442=21,"Ghost record",IF(W442&gt;=11,"Mostly empty",IF(W442=0,"Complete","Partial")))</f>
        <v>Complete</v>
      </c>
    </row>
    <row r="443" customFormat="false" ht="15" hidden="false" customHeight="false" outlineLevel="0" collapsed="false">
      <c r="A443" s="2" t="str">
        <f aca="false">Clean!A443</f>
        <v>CL00442</v>
      </c>
      <c r="B443" s="24" t="n">
        <f aca="false">IF(Clean!B443="",1,0)</f>
        <v>0</v>
      </c>
      <c r="C443" s="24" t="n">
        <f aca="false">IF(Clean!C443="",1,0)</f>
        <v>0</v>
      </c>
      <c r="D443" s="24" t="n">
        <f aca="false">IF(Clean!D443="",1,0)</f>
        <v>0</v>
      </c>
      <c r="E443" s="24" t="n">
        <f aca="false">IF(Clean!E443="",1,0)</f>
        <v>0</v>
      </c>
      <c r="F443" s="24" t="n">
        <f aca="false">IF(Clean!F443="",1,0)</f>
        <v>0</v>
      </c>
      <c r="G443" s="24" t="n">
        <f aca="false">IF(Clean!G443="",1,0)</f>
        <v>0</v>
      </c>
      <c r="H443" s="24" t="n">
        <f aca="false">IF(Clean!H443="",1,0)</f>
        <v>0</v>
      </c>
      <c r="I443" s="24" t="n">
        <f aca="false">IF(Clean!I443="",1,0)</f>
        <v>0</v>
      </c>
      <c r="J443" s="24" t="n">
        <f aca="false">IF(Clean!J443="",1,0)</f>
        <v>0</v>
      </c>
      <c r="K443" s="24" t="n">
        <f aca="false">IF(Clean!K443="",1,0)</f>
        <v>0</v>
      </c>
      <c r="L443" s="24" t="n">
        <f aca="false">IF(Clean!L443="",1,0)</f>
        <v>0</v>
      </c>
      <c r="M443" s="24" t="n">
        <f aca="false">IF(Clean!M443="",1,0)</f>
        <v>0</v>
      </c>
      <c r="N443" s="24" t="n">
        <f aca="false">IF(Clean!N443="",1,0)</f>
        <v>0</v>
      </c>
      <c r="O443" s="24" t="n">
        <f aca="false">IF(Clean!O443="",1,0)</f>
        <v>0</v>
      </c>
      <c r="P443" s="24" t="n">
        <f aca="false">IF(Clean!P443="",1,0)</f>
        <v>0</v>
      </c>
      <c r="Q443" s="24" t="n">
        <f aca="false">IF(Clean!Q443="",1,0)</f>
        <v>0</v>
      </c>
      <c r="R443" s="24" t="n">
        <f aca="false">IF(Clean!R443="",1,0)</f>
        <v>0</v>
      </c>
      <c r="S443" s="24" t="n">
        <f aca="false">IF(Clean!S443="",1,0)</f>
        <v>0</v>
      </c>
      <c r="T443" s="24" t="n">
        <f aca="false">IF(Clean!T443="",1,0)</f>
        <v>0</v>
      </c>
      <c r="U443" s="24" t="n">
        <f aca="false">IF(Clean!U443="",1,0)</f>
        <v>0</v>
      </c>
      <c r="V443" s="24" t="n">
        <f aca="false">IF(Clean!V443="",1,0)</f>
        <v>0</v>
      </c>
      <c r="W443" s="25" t="n">
        <f aca="false">SUM(B443:V443)</f>
        <v>0</v>
      </c>
      <c r="X443" s="2" t="str">
        <f aca="false">IF(W443=0,"Complete","Incomplete")</f>
        <v>Complete</v>
      </c>
      <c r="Y443" s="26" t="n">
        <f aca="false">W443/21</f>
        <v>0</v>
      </c>
      <c r="Z443" s="2" t="str">
        <f aca="false">IF(W443=21,"Ghost record",IF(W443&gt;=11,"Mostly empty",IF(W443=0,"Complete","Partial")))</f>
        <v>Complete</v>
      </c>
    </row>
    <row r="444" customFormat="false" ht="15" hidden="false" customHeight="false" outlineLevel="0" collapsed="false">
      <c r="A444" s="2" t="str">
        <f aca="false">Clean!A444</f>
        <v>CL00443</v>
      </c>
      <c r="B444" s="24" t="n">
        <f aca="false">IF(Clean!B444="",1,0)</f>
        <v>0</v>
      </c>
      <c r="C444" s="24" t="n">
        <f aca="false">IF(Clean!C444="",1,0)</f>
        <v>0</v>
      </c>
      <c r="D444" s="24" t="n">
        <f aca="false">IF(Clean!D444="",1,0)</f>
        <v>0</v>
      </c>
      <c r="E444" s="24" t="n">
        <f aca="false">IF(Clean!E444="",1,0)</f>
        <v>0</v>
      </c>
      <c r="F444" s="24" t="n">
        <f aca="false">IF(Clean!F444="",1,0)</f>
        <v>0</v>
      </c>
      <c r="G444" s="24" t="n">
        <f aca="false">IF(Clean!G444="",1,0)</f>
        <v>0</v>
      </c>
      <c r="H444" s="24" t="n">
        <f aca="false">IF(Clean!H444="",1,0)</f>
        <v>0</v>
      </c>
      <c r="I444" s="24" t="n">
        <f aca="false">IF(Clean!I444="",1,0)</f>
        <v>0</v>
      </c>
      <c r="J444" s="24" t="n">
        <f aca="false">IF(Clean!J444="",1,0)</f>
        <v>0</v>
      </c>
      <c r="K444" s="24" t="n">
        <f aca="false">IF(Clean!K444="",1,0)</f>
        <v>0</v>
      </c>
      <c r="L444" s="24" t="n">
        <f aca="false">IF(Clean!L444="",1,0)</f>
        <v>0</v>
      </c>
      <c r="M444" s="24" t="n">
        <f aca="false">IF(Clean!M444="",1,0)</f>
        <v>0</v>
      </c>
      <c r="N444" s="24" t="n">
        <f aca="false">IF(Clean!N444="",1,0)</f>
        <v>0</v>
      </c>
      <c r="O444" s="24" t="n">
        <f aca="false">IF(Clean!O444="",1,0)</f>
        <v>0</v>
      </c>
      <c r="P444" s="24" t="n">
        <f aca="false">IF(Clean!P444="",1,0)</f>
        <v>0</v>
      </c>
      <c r="Q444" s="24" t="n">
        <f aca="false">IF(Clean!Q444="",1,0)</f>
        <v>0</v>
      </c>
      <c r="R444" s="24" t="n">
        <f aca="false">IF(Clean!R444="",1,0)</f>
        <v>0</v>
      </c>
      <c r="S444" s="24" t="n">
        <f aca="false">IF(Clean!S444="",1,0)</f>
        <v>0</v>
      </c>
      <c r="T444" s="24" t="n">
        <f aca="false">IF(Clean!T444="",1,0)</f>
        <v>0</v>
      </c>
      <c r="U444" s="24" t="n">
        <f aca="false">IF(Clean!U444="",1,0)</f>
        <v>0</v>
      </c>
      <c r="V444" s="24" t="n">
        <f aca="false">IF(Clean!V444="",1,0)</f>
        <v>1</v>
      </c>
      <c r="W444" s="25" t="n">
        <f aca="false">SUM(B444:V444)</f>
        <v>1</v>
      </c>
      <c r="X444" s="2" t="str">
        <f aca="false">IF(W444=0,"Complete","Incomplete")</f>
        <v>Incomplete</v>
      </c>
      <c r="Y444" s="26" t="n">
        <f aca="false">W444/21</f>
        <v>0.0476190476190476</v>
      </c>
      <c r="Z444" s="2" t="str">
        <f aca="false">IF(W444=21,"Ghost record",IF(W444&gt;=11,"Mostly empty",IF(W444=0,"Complete","Partial")))</f>
        <v>Partial</v>
      </c>
    </row>
    <row r="445" customFormat="false" ht="15" hidden="false" customHeight="false" outlineLevel="0" collapsed="false">
      <c r="A445" s="2" t="str">
        <f aca="false">Clean!A445</f>
        <v>CL00444</v>
      </c>
      <c r="B445" s="24" t="n">
        <f aca="false">IF(Clean!B445="",1,0)</f>
        <v>0</v>
      </c>
      <c r="C445" s="24" t="n">
        <f aca="false">IF(Clean!C445="",1,0)</f>
        <v>0</v>
      </c>
      <c r="D445" s="24" t="n">
        <f aca="false">IF(Clean!D445="",1,0)</f>
        <v>0</v>
      </c>
      <c r="E445" s="24" t="n">
        <f aca="false">IF(Clean!E445="",1,0)</f>
        <v>0</v>
      </c>
      <c r="F445" s="24" t="n">
        <f aca="false">IF(Clean!F445="",1,0)</f>
        <v>0</v>
      </c>
      <c r="G445" s="24" t="n">
        <f aca="false">IF(Clean!G445="",1,0)</f>
        <v>0</v>
      </c>
      <c r="H445" s="24" t="n">
        <f aca="false">IF(Clean!H445="",1,0)</f>
        <v>0</v>
      </c>
      <c r="I445" s="24" t="n">
        <f aca="false">IF(Clean!I445="",1,0)</f>
        <v>0</v>
      </c>
      <c r="J445" s="24" t="n">
        <f aca="false">IF(Clean!J445="",1,0)</f>
        <v>0</v>
      </c>
      <c r="K445" s="24" t="n">
        <f aca="false">IF(Clean!K445="",1,0)</f>
        <v>0</v>
      </c>
      <c r="L445" s="24" t="n">
        <f aca="false">IF(Clean!L445="",1,0)</f>
        <v>0</v>
      </c>
      <c r="M445" s="24" t="n">
        <f aca="false">IF(Clean!M445="",1,0)</f>
        <v>0</v>
      </c>
      <c r="N445" s="24" t="n">
        <f aca="false">IF(Clean!N445="",1,0)</f>
        <v>0</v>
      </c>
      <c r="O445" s="24" t="n">
        <f aca="false">IF(Clean!O445="",1,0)</f>
        <v>0</v>
      </c>
      <c r="P445" s="24" t="n">
        <f aca="false">IF(Clean!P445="",1,0)</f>
        <v>0</v>
      </c>
      <c r="Q445" s="24" t="n">
        <f aca="false">IF(Clean!Q445="",1,0)</f>
        <v>0</v>
      </c>
      <c r="R445" s="24" t="n">
        <f aca="false">IF(Clean!R445="",1,0)</f>
        <v>0</v>
      </c>
      <c r="S445" s="24" t="n">
        <f aca="false">IF(Clean!S445="",1,0)</f>
        <v>0</v>
      </c>
      <c r="T445" s="24" t="n">
        <f aca="false">IF(Clean!T445="",1,0)</f>
        <v>0</v>
      </c>
      <c r="U445" s="24" t="n">
        <f aca="false">IF(Clean!U445="",1,0)</f>
        <v>0</v>
      </c>
      <c r="V445" s="24" t="n">
        <f aca="false">IF(Clean!V445="",1,0)</f>
        <v>0</v>
      </c>
      <c r="W445" s="25" t="n">
        <f aca="false">SUM(B445:V445)</f>
        <v>0</v>
      </c>
      <c r="X445" s="2" t="str">
        <f aca="false">IF(W445=0,"Complete","Incomplete")</f>
        <v>Complete</v>
      </c>
      <c r="Y445" s="26" t="n">
        <f aca="false">W445/21</f>
        <v>0</v>
      </c>
      <c r="Z445" s="2" t="str">
        <f aca="false">IF(W445=21,"Ghost record",IF(W445&gt;=11,"Mostly empty",IF(W445=0,"Complete","Partial")))</f>
        <v>Complete</v>
      </c>
    </row>
    <row r="446" customFormat="false" ht="15" hidden="false" customHeight="false" outlineLevel="0" collapsed="false">
      <c r="A446" s="2" t="str">
        <f aca="false">Clean!A446</f>
        <v>CL00445</v>
      </c>
      <c r="B446" s="24" t="n">
        <f aca="false">IF(Clean!B446="",1,0)</f>
        <v>0</v>
      </c>
      <c r="C446" s="24" t="n">
        <f aca="false">IF(Clean!C446="",1,0)</f>
        <v>0</v>
      </c>
      <c r="D446" s="24" t="n">
        <f aca="false">IF(Clean!D446="",1,0)</f>
        <v>0</v>
      </c>
      <c r="E446" s="24" t="n">
        <f aca="false">IF(Clean!E446="",1,0)</f>
        <v>0</v>
      </c>
      <c r="F446" s="24" t="n">
        <f aca="false">IF(Clean!F446="",1,0)</f>
        <v>0</v>
      </c>
      <c r="G446" s="24" t="n">
        <f aca="false">IF(Clean!G446="",1,0)</f>
        <v>0</v>
      </c>
      <c r="H446" s="24" t="n">
        <f aca="false">IF(Clean!H446="",1,0)</f>
        <v>0</v>
      </c>
      <c r="I446" s="24" t="n">
        <f aca="false">IF(Clean!I446="",1,0)</f>
        <v>0</v>
      </c>
      <c r="J446" s="24" t="n">
        <f aca="false">IF(Clean!J446="",1,0)</f>
        <v>0</v>
      </c>
      <c r="K446" s="24" t="n">
        <f aca="false">IF(Clean!K446="",1,0)</f>
        <v>0</v>
      </c>
      <c r="L446" s="24" t="n">
        <f aca="false">IF(Clean!L446="",1,0)</f>
        <v>0</v>
      </c>
      <c r="M446" s="24" t="n">
        <f aca="false">IF(Clean!M446="",1,0)</f>
        <v>0</v>
      </c>
      <c r="N446" s="24" t="n">
        <f aca="false">IF(Clean!N446="",1,0)</f>
        <v>0</v>
      </c>
      <c r="O446" s="24" t="n">
        <f aca="false">IF(Clean!O446="",1,0)</f>
        <v>0</v>
      </c>
      <c r="P446" s="24" t="n">
        <f aca="false">IF(Clean!P446="",1,0)</f>
        <v>0</v>
      </c>
      <c r="Q446" s="24" t="n">
        <f aca="false">IF(Clean!Q446="",1,0)</f>
        <v>0</v>
      </c>
      <c r="R446" s="24" t="n">
        <f aca="false">IF(Clean!R446="",1,0)</f>
        <v>0</v>
      </c>
      <c r="S446" s="24" t="n">
        <f aca="false">IF(Clean!S446="",1,0)</f>
        <v>1</v>
      </c>
      <c r="T446" s="24" t="n">
        <f aca="false">IF(Clean!T446="",1,0)</f>
        <v>1</v>
      </c>
      <c r="U446" s="24" t="n">
        <f aca="false">IF(Clean!U446="",1,0)</f>
        <v>0</v>
      </c>
      <c r="V446" s="24" t="n">
        <f aca="false">IF(Clean!V446="",1,0)</f>
        <v>0</v>
      </c>
      <c r="W446" s="25" t="n">
        <f aca="false">SUM(B446:V446)</f>
        <v>2</v>
      </c>
      <c r="X446" s="2" t="str">
        <f aca="false">IF(W446=0,"Complete","Incomplete")</f>
        <v>Incomplete</v>
      </c>
      <c r="Y446" s="26" t="n">
        <f aca="false">W446/21</f>
        <v>0.0952380952380952</v>
      </c>
      <c r="Z446" s="2" t="str">
        <f aca="false">IF(W446=21,"Ghost record",IF(W446&gt;=11,"Mostly empty",IF(W446=0,"Complete","Partial")))</f>
        <v>Partial</v>
      </c>
    </row>
    <row r="447" customFormat="false" ht="15" hidden="false" customHeight="false" outlineLevel="0" collapsed="false">
      <c r="A447" s="2" t="str">
        <f aca="false">Clean!A447</f>
        <v>CL00446</v>
      </c>
      <c r="B447" s="24" t="n">
        <f aca="false">IF(Clean!B447="",1,0)</f>
        <v>0</v>
      </c>
      <c r="C447" s="24" t="n">
        <f aca="false">IF(Clean!C447="",1,0)</f>
        <v>0</v>
      </c>
      <c r="D447" s="24" t="n">
        <f aca="false">IF(Clean!D447="",1,0)</f>
        <v>0</v>
      </c>
      <c r="E447" s="24" t="n">
        <f aca="false">IF(Clean!E447="",1,0)</f>
        <v>0</v>
      </c>
      <c r="F447" s="24" t="n">
        <f aca="false">IF(Clean!F447="",1,0)</f>
        <v>0</v>
      </c>
      <c r="G447" s="24" t="n">
        <f aca="false">IF(Clean!G447="",1,0)</f>
        <v>0</v>
      </c>
      <c r="H447" s="24" t="n">
        <f aca="false">IF(Clean!H447="",1,0)</f>
        <v>0</v>
      </c>
      <c r="I447" s="24" t="n">
        <f aca="false">IF(Clean!I447="",1,0)</f>
        <v>0</v>
      </c>
      <c r="J447" s="24" t="n">
        <f aca="false">IF(Clean!J447="",1,0)</f>
        <v>0</v>
      </c>
      <c r="K447" s="24" t="n">
        <f aca="false">IF(Clean!K447="",1,0)</f>
        <v>0</v>
      </c>
      <c r="L447" s="24" t="n">
        <f aca="false">IF(Clean!L447="",1,0)</f>
        <v>0</v>
      </c>
      <c r="M447" s="24" t="n">
        <f aca="false">IF(Clean!M447="",1,0)</f>
        <v>0</v>
      </c>
      <c r="N447" s="24" t="n">
        <f aca="false">IF(Clean!N447="",1,0)</f>
        <v>0</v>
      </c>
      <c r="O447" s="24" t="n">
        <f aca="false">IF(Clean!O447="",1,0)</f>
        <v>0</v>
      </c>
      <c r="P447" s="24" t="n">
        <f aca="false">IF(Clean!P447="",1,0)</f>
        <v>0</v>
      </c>
      <c r="Q447" s="24" t="n">
        <f aca="false">IF(Clean!Q447="",1,0)</f>
        <v>0</v>
      </c>
      <c r="R447" s="24" t="n">
        <f aca="false">IF(Clean!R447="",1,0)</f>
        <v>0</v>
      </c>
      <c r="S447" s="24" t="n">
        <f aca="false">IF(Clean!S447="",1,0)</f>
        <v>0</v>
      </c>
      <c r="T447" s="24" t="n">
        <f aca="false">IF(Clean!T447="",1,0)</f>
        <v>0</v>
      </c>
      <c r="U447" s="24" t="n">
        <f aca="false">IF(Clean!U447="",1,0)</f>
        <v>0</v>
      </c>
      <c r="V447" s="24" t="n">
        <f aca="false">IF(Clean!V447="",1,0)</f>
        <v>0</v>
      </c>
      <c r="W447" s="25" t="n">
        <f aca="false">SUM(B447:V447)</f>
        <v>0</v>
      </c>
      <c r="X447" s="2" t="str">
        <f aca="false">IF(W447=0,"Complete","Incomplete")</f>
        <v>Complete</v>
      </c>
      <c r="Y447" s="26" t="n">
        <f aca="false">W447/21</f>
        <v>0</v>
      </c>
      <c r="Z447" s="2" t="str">
        <f aca="false">IF(W447=21,"Ghost record",IF(W447&gt;=11,"Mostly empty",IF(W447=0,"Complete","Partial")))</f>
        <v>Complete</v>
      </c>
    </row>
    <row r="448" customFormat="false" ht="15" hidden="false" customHeight="false" outlineLevel="0" collapsed="false">
      <c r="A448" s="2" t="str">
        <f aca="false">Clean!A448</f>
        <v>CL00447</v>
      </c>
      <c r="B448" s="24" t="n">
        <f aca="false">IF(Clean!B448="",1,0)</f>
        <v>0</v>
      </c>
      <c r="C448" s="24" t="n">
        <f aca="false">IF(Clean!C448="",1,0)</f>
        <v>0</v>
      </c>
      <c r="D448" s="24" t="n">
        <f aca="false">IF(Clean!D448="",1,0)</f>
        <v>0</v>
      </c>
      <c r="E448" s="24" t="n">
        <f aca="false">IF(Clean!E448="",1,0)</f>
        <v>0</v>
      </c>
      <c r="F448" s="24" t="n">
        <f aca="false">IF(Clean!F448="",1,0)</f>
        <v>0</v>
      </c>
      <c r="G448" s="24" t="n">
        <f aca="false">IF(Clean!G448="",1,0)</f>
        <v>1</v>
      </c>
      <c r="H448" s="24" t="n">
        <f aca="false">IF(Clean!H448="",1,0)</f>
        <v>0</v>
      </c>
      <c r="I448" s="24" t="n">
        <f aca="false">IF(Clean!I448="",1,0)</f>
        <v>0</v>
      </c>
      <c r="J448" s="24" t="n">
        <f aca="false">IF(Clean!J448="",1,0)</f>
        <v>0</v>
      </c>
      <c r="K448" s="24" t="n">
        <f aca="false">IF(Clean!K448="",1,0)</f>
        <v>0</v>
      </c>
      <c r="L448" s="24" t="n">
        <f aca="false">IF(Clean!L448="",1,0)</f>
        <v>0</v>
      </c>
      <c r="M448" s="24" t="n">
        <f aca="false">IF(Clean!M448="",1,0)</f>
        <v>1</v>
      </c>
      <c r="N448" s="24" t="n">
        <f aca="false">IF(Clean!N448="",1,0)</f>
        <v>0</v>
      </c>
      <c r="O448" s="24" t="n">
        <f aca="false">IF(Clean!O448="",1,0)</f>
        <v>0</v>
      </c>
      <c r="P448" s="24" t="n">
        <f aca="false">IF(Clean!P448="",1,0)</f>
        <v>0</v>
      </c>
      <c r="Q448" s="24" t="n">
        <f aca="false">IF(Clean!Q448="",1,0)</f>
        <v>0</v>
      </c>
      <c r="R448" s="24" t="n">
        <f aca="false">IF(Clean!R448="",1,0)</f>
        <v>0</v>
      </c>
      <c r="S448" s="24" t="n">
        <f aca="false">IF(Clean!S448="",1,0)</f>
        <v>0</v>
      </c>
      <c r="T448" s="24" t="n">
        <f aca="false">IF(Clean!T448="",1,0)</f>
        <v>0</v>
      </c>
      <c r="U448" s="24" t="n">
        <f aca="false">IF(Clean!U448="",1,0)</f>
        <v>0</v>
      </c>
      <c r="V448" s="24" t="n">
        <f aca="false">IF(Clean!V448="",1,0)</f>
        <v>0</v>
      </c>
      <c r="W448" s="25" t="n">
        <f aca="false">SUM(B448:V448)</f>
        <v>2</v>
      </c>
      <c r="X448" s="2" t="str">
        <f aca="false">IF(W448=0,"Complete","Incomplete")</f>
        <v>Incomplete</v>
      </c>
      <c r="Y448" s="26" t="n">
        <f aca="false">W448/21</f>
        <v>0.0952380952380952</v>
      </c>
      <c r="Z448" s="2" t="str">
        <f aca="false">IF(W448=21,"Ghost record",IF(W448&gt;=11,"Mostly empty",IF(W448=0,"Complete","Partial")))</f>
        <v>Partial</v>
      </c>
    </row>
    <row r="449" customFormat="false" ht="15" hidden="false" customHeight="false" outlineLevel="0" collapsed="false">
      <c r="A449" s="2" t="str">
        <f aca="false">Clean!A449</f>
        <v>CL00448</v>
      </c>
      <c r="B449" s="24" t="n">
        <f aca="false">IF(Clean!B449="",1,0)</f>
        <v>0</v>
      </c>
      <c r="C449" s="24" t="n">
        <f aca="false">IF(Clean!C449="",1,0)</f>
        <v>0</v>
      </c>
      <c r="D449" s="24" t="n">
        <f aca="false">IF(Clean!D449="",1,0)</f>
        <v>0</v>
      </c>
      <c r="E449" s="24" t="n">
        <f aca="false">IF(Clean!E449="",1,0)</f>
        <v>0</v>
      </c>
      <c r="F449" s="24" t="n">
        <f aca="false">IF(Clean!F449="",1,0)</f>
        <v>0</v>
      </c>
      <c r="G449" s="24" t="n">
        <f aca="false">IF(Clean!G449="",1,0)</f>
        <v>0</v>
      </c>
      <c r="H449" s="24" t="n">
        <f aca="false">IF(Clean!H449="",1,0)</f>
        <v>0</v>
      </c>
      <c r="I449" s="24" t="n">
        <f aca="false">IF(Clean!I449="",1,0)</f>
        <v>0</v>
      </c>
      <c r="J449" s="24" t="n">
        <f aca="false">IF(Clean!J449="",1,0)</f>
        <v>0</v>
      </c>
      <c r="K449" s="24" t="n">
        <f aca="false">IF(Clean!K449="",1,0)</f>
        <v>0</v>
      </c>
      <c r="L449" s="24" t="n">
        <f aca="false">IF(Clean!L449="",1,0)</f>
        <v>0</v>
      </c>
      <c r="M449" s="24" t="n">
        <f aca="false">IF(Clean!M449="",1,0)</f>
        <v>1</v>
      </c>
      <c r="N449" s="24" t="n">
        <f aca="false">IF(Clean!N449="",1,0)</f>
        <v>0</v>
      </c>
      <c r="O449" s="24" t="n">
        <f aca="false">IF(Clean!O449="",1,0)</f>
        <v>0</v>
      </c>
      <c r="P449" s="24" t="n">
        <f aca="false">IF(Clean!P449="",1,0)</f>
        <v>0</v>
      </c>
      <c r="Q449" s="24" t="n">
        <f aca="false">IF(Clean!Q449="",1,0)</f>
        <v>0</v>
      </c>
      <c r="R449" s="24" t="n">
        <f aca="false">IF(Clean!R449="",1,0)</f>
        <v>0</v>
      </c>
      <c r="S449" s="24" t="n">
        <f aca="false">IF(Clean!S449="",1,0)</f>
        <v>0</v>
      </c>
      <c r="T449" s="24" t="n">
        <f aca="false">IF(Clean!T449="",1,0)</f>
        <v>0</v>
      </c>
      <c r="U449" s="24" t="n">
        <f aca="false">IF(Clean!U449="",1,0)</f>
        <v>0</v>
      </c>
      <c r="V449" s="24" t="n">
        <f aca="false">IF(Clean!V449="",1,0)</f>
        <v>0</v>
      </c>
      <c r="W449" s="25" t="n">
        <f aca="false">SUM(B449:V449)</f>
        <v>1</v>
      </c>
      <c r="X449" s="2" t="str">
        <f aca="false">IF(W449=0,"Complete","Incomplete")</f>
        <v>Incomplete</v>
      </c>
      <c r="Y449" s="26" t="n">
        <f aca="false">W449/21</f>
        <v>0.0476190476190476</v>
      </c>
      <c r="Z449" s="2" t="str">
        <f aca="false">IF(W449=21,"Ghost record",IF(W449&gt;=11,"Mostly empty",IF(W449=0,"Complete","Partial")))</f>
        <v>Partial</v>
      </c>
    </row>
    <row r="450" customFormat="false" ht="15" hidden="false" customHeight="false" outlineLevel="0" collapsed="false">
      <c r="A450" s="2" t="str">
        <f aca="false">Clean!A450</f>
        <v>CL00449</v>
      </c>
      <c r="B450" s="24" t="n">
        <f aca="false">IF(Clean!B450="",1,0)</f>
        <v>0</v>
      </c>
      <c r="C450" s="24" t="n">
        <f aca="false">IF(Clean!C450="",1,0)</f>
        <v>0</v>
      </c>
      <c r="D450" s="24" t="n">
        <f aca="false">IF(Clean!D450="",1,0)</f>
        <v>0</v>
      </c>
      <c r="E450" s="24" t="n">
        <f aca="false">IF(Clean!E450="",1,0)</f>
        <v>0</v>
      </c>
      <c r="F450" s="24" t="n">
        <f aca="false">IF(Clean!F450="",1,0)</f>
        <v>0</v>
      </c>
      <c r="G450" s="24" t="n">
        <f aca="false">IF(Clean!G450="",1,0)</f>
        <v>0</v>
      </c>
      <c r="H450" s="24" t="n">
        <f aca="false">IF(Clean!H450="",1,0)</f>
        <v>0</v>
      </c>
      <c r="I450" s="24" t="n">
        <f aca="false">IF(Clean!I450="",1,0)</f>
        <v>0</v>
      </c>
      <c r="J450" s="24" t="n">
        <f aca="false">IF(Clean!J450="",1,0)</f>
        <v>0</v>
      </c>
      <c r="K450" s="24" t="n">
        <f aca="false">IF(Clean!K450="",1,0)</f>
        <v>0</v>
      </c>
      <c r="L450" s="24" t="n">
        <f aca="false">IF(Clean!L450="",1,0)</f>
        <v>0</v>
      </c>
      <c r="M450" s="24" t="n">
        <f aca="false">IF(Clean!M450="",1,0)</f>
        <v>0</v>
      </c>
      <c r="N450" s="24" t="n">
        <f aca="false">IF(Clean!N450="",1,0)</f>
        <v>0</v>
      </c>
      <c r="O450" s="24" t="n">
        <f aca="false">IF(Clean!O450="",1,0)</f>
        <v>0</v>
      </c>
      <c r="P450" s="24" t="n">
        <f aca="false">IF(Clean!P450="",1,0)</f>
        <v>0</v>
      </c>
      <c r="Q450" s="24" t="n">
        <f aca="false">IF(Clean!Q450="",1,0)</f>
        <v>0</v>
      </c>
      <c r="R450" s="24" t="n">
        <f aca="false">IF(Clean!R450="",1,0)</f>
        <v>0</v>
      </c>
      <c r="S450" s="24" t="n">
        <f aca="false">IF(Clean!S450="",1,0)</f>
        <v>1</v>
      </c>
      <c r="T450" s="24" t="n">
        <f aca="false">IF(Clean!T450="",1,0)</f>
        <v>1</v>
      </c>
      <c r="U450" s="24" t="n">
        <f aca="false">IF(Clean!U450="",1,0)</f>
        <v>0</v>
      </c>
      <c r="V450" s="24" t="n">
        <f aca="false">IF(Clean!V450="",1,0)</f>
        <v>1</v>
      </c>
      <c r="W450" s="25" t="n">
        <f aca="false">SUM(B450:V450)</f>
        <v>3</v>
      </c>
      <c r="X450" s="2" t="str">
        <f aca="false">IF(W450=0,"Complete","Incomplete")</f>
        <v>Incomplete</v>
      </c>
      <c r="Y450" s="26" t="n">
        <f aca="false">W450/21</f>
        <v>0.142857142857143</v>
      </c>
      <c r="Z450" s="2" t="str">
        <f aca="false">IF(W450=21,"Ghost record",IF(W450&gt;=11,"Mostly empty",IF(W450=0,"Complete","Partial")))</f>
        <v>Partial</v>
      </c>
    </row>
    <row r="451" customFormat="false" ht="15" hidden="false" customHeight="false" outlineLevel="0" collapsed="false">
      <c r="A451" s="2" t="str">
        <f aca="false">Clean!A451</f>
        <v>CL00450</v>
      </c>
      <c r="B451" s="24" t="n">
        <f aca="false">IF(Clean!B451="",1,0)</f>
        <v>0</v>
      </c>
      <c r="C451" s="24" t="n">
        <f aca="false">IF(Clean!C451="",1,0)</f>
        <v>0</v>
      </c>
      <c r="D451" s="24" t="n">
        <f aca="false">IF(Clean!D451="",1,0)</f>
        <v>0</v>
      </c>
      <c r="E451" s="24" t="n">
        <f aca="false">IF(Clean!E451="",1,0)</f>
        <v>0</v>
      </c>
      <c r="F451" s="24" t="n">
        <f aca="false">IF(Clean!F451="",1,0)</f>
        <v>0</v>
      </c>
      <c r="G451" s="24" t="n">
        <f aca="false">IF(Clean!G451="",1,0)</f>
        <v>0</v>
      </c>
      <c r="H451" s="24" t="n">
        <f aca="false">IF(Clean!H451="",1,0)</f>
        <v>0</v>
      </c>
      <c r="I451" s="24" t="n">
        <f aca="false">IF(Clean!I451="",1,0)</f>
        <v>0</v>
      </c>
      <c r="J451" s="24" t="n">
        <f aca="false">IF(Clean!J451="",1,0)</f>
        <v>0</v>
      </c>
      <c r="K451" s="24" t="n">
        <f aca="false">IF(Clean!K451="",1,0)</f>
        <v>0</v>
      </c>
      <c r="L451" s="24" t="n">
        <f aca="false">IF(Clean!L451="",1,0)</f>
        <v>0</v>
      </c>
      <c r="M451" s="24" t="n">
        <f aca="false">IF(Clean!M451="",1,0)</f>
        <v>0</v>
      </c>
      <c r="N451" s="24" t="n">
        <f aca="false">IF(Clean!N451="",1,0)</f>
        <v>0</v>
      </c>
      <c r="O451" s="24" t="n">
        <f aca="false">IF(Clean!O451="",1,0)</f>
        <v>0</v>
      </c>
      <c r="P451" s="24" t="n">
        <f aca="false">IF(Clean!P451="",1,0)</f>
        <v>0</v>
      </c>
      <c r="Q451" s="24" t="n">
        <f aca="false">IF(Clean!Q451="",1,0)</f>
        <v>0</v>
      </c>
      <c r="R451" s="24" t="n">
        <f aca="false">IF(Clean!R451="",1,0)</f>
        <v>0</v>
      </c>
      <c r="S451" s="24" t="n">
        <f aca="false">IF(Clean!S451="",1,0)</f>
        <v>0</v>
      </c>
      <c r="T451" s="24" t="n">
        <f aca="false">IF(Clean!T451="",1,0)</f>
        <v>0</v>
      </c>
      <c r="U451" s="24" t="n">
        <f aca="false">IF(Clean!U451="",1,0)</f>
        <v>0</v>
      </c>
      <c r="V451" s="24" t="n">
        <f aca="false">IF(Clean!V451="",1,0)</f>
        <v>1</v>
      </c>
      <c r="W451" s="25" t="n">
        <f aca="false">SUM(B451:V451)</f>
        <v>1</v>
      </c>
      <c r="X451" s="2" t="str">
        <f aca="false">IF(W451=0,"Complete","Incomplete")</f>
        <v>Incomplete</v>
      </c>
      <c r="Y451" s="26" t="n">
        <f aca="false">W451/21</f>
        <v>0.0476190476190476</v>
      </c>
      <c r="Z451" s="2" t="str">
        <f aca="false">IF(W451=21,"Ghost record",IF(W451&gt;=11,"Mostly empty",IF(W451=0,"Complete","Partial")))</f>
        <v>Partial</v>
      </c>
    </row>
    <row r="452" customFormat="false" ht="15" hidden="false" customHeight="false" outlineLevel="0" collapsed="false">
      <c r="A452" s="2" t="str">
        <f aca="false">Clean!A452</f>
        <v>CL00451</v>
      </c>
      <c r="B452" s="24" t="n">
        <f aca="false">IF(Clean!B452="",1,0)</f>
        <v>0</v>
      </c>
      <c r="C452" s="24" t="n">
        <f aca="false">IF(Clean!C452="",1,0)</f>
        <v>0</v>
      </c>
      <c r="D452" s="24" t="n">
        <f aca="false">IF(Clean!D452="",1,0)</f>
        <v>0</v>
      </c>
      <c r="E452" s="24" t="n">
        <f aca="false">IF(Clean!E452="",1,0)</f>
        <v>0</v>
      </c>
      <c r="F452" s="24" t="n">
        <f aca="false">IF(Clean!F452="",1,0)</f>
        <v>0</v>
      </c>
      <c r="G452" s="24" t="n">
        <f aca="false">IF(Clean!G452="",1,0)</f>
        <v>0</v>
      </c>
      <c r="H452" s="24" t="n">
        <f aca="false">IF(Clean!H452="",1,0)</f>
        <v>0</v>
      </c>
      <c r="I452" s="24" t="n">
        <f aca="false">IF(Clean!I452="",1,0)</f>
        <v>0</v>
      </c>
      <c r="J452" s="24" t="n">
        <f aca="false">IF(Clean!J452="",1,0)</f>
        <v>0</v>
      </c>
      <c r="K452" s="24" t="n">
        <f aca="false">IF(Clean!K452="",1,0)</f>
        <v>0</v>
      </c>
      <c r="L452" s="24" t="n">
        <f aca="false">IF(Clean!L452="",1,0)</f>
        <v>0</v>
      </c>
      <c r="M452" s="24" t="n">
        <f aca="false">IF(Clean!M452="",1,0)</f>
        <v>0</v>
      </c>
      <c r="N452" s="24" t="n">
        <f aca="false">IF(Clean!N452="",1,0)</f>
        <v>0</v>
      </c>
      <c r="O452" s="24" t="n">
        <f aca="false">IF(Clean!O452="",1,0)</f>
        <v>0</v>
      </c>
      <c r="P452" s="24" t="n">
        <f aca="false">IF(Clean!P452="",1,0)</f>
        <v>0</v>
      </c>
      <c r="Q452" s="24" t="n">
        <f aca="false">IF(Clean!Q452="",1,0)</f>
        <v>1</v>
      </c>
      <c r="R452" s="24" t="n">
        <f aca="false">IF(Clean!R452="",1,0)</f>
        <v>1</v>
      </c>
      <c r="S452" s="24" t="n">
        <f aca="false">IF(Clean!S452="",1,0)</f>
        <v>0</v>
      </c>
      <c r="T452" s="24" t="n">
        <f aca="false">IF(Clean!T452="",1,0)</f>
        <v>0</v>
      </c>
      <c r="U452" s="24" t="n">
        <f aca="false">IF(Clean!U452="",1,0)</f>
        <v>0</v>
      </c>
      <c r="V452" s="24" t="n">
        <f aca="false">IF(Clean!V452="",1,0)</f>
        <v>0</v>
      </c>
      <c r="W452" s="25" t="n">
        <f aca="false">SUM(B452:V452)</f>
        <v>2</v>
      </c>
      <c r="X452" s="2" t="str">
        <f aca="false">IF(W452=0,"Complete","Incomplete")</f>
        <v>Incomplete</v>
      </c>
      <c r="Y452" s="26" t="n">
        <f aca="false">W452/21</f>
        <v>0.0952380952380952</v>
      </c>
      <c r="Z452" s="2" t="str">
        <f aca="false">IF(W452=21,"Ghost record",IF(W452&gt;=11,"Mostly empty",IF(W452=0,"Complete","Partial")))</f>
        <v>Partial</v>
      </c>
    </row>
    <row r="453" customFormat="false" ht="15" hidden="false" customHeight="false" outlineLevel="0" collapsed="false">
      <c r="A453" s="2" t="str">
        <f aca="false">Clean!A453</f>
        <v>CL00452</v>
      </c>
      <c r="B453" s="24" t="n">
        <f aca="false">IF(Clean!B453="",1,0)</f>
        <v>0</v>
      </c>
      <c r="C453" s="24" t="n">
        <f aca="false">IF(Clean!C453="",1,0)</f>
        <v>0</v>
      </c>
      <c r="D453" s="24" t="n">
        <f aca="false">IF(Clean!D453="",1,0)</f>
        <v>0</v>
      </c>
      <c r="E453" s="24" t="n">
        <f aca="false">IF(Clean!E453="",1,0)</f>
        <v>0</v>
      </c>
      <c r="F453" s="24" t="n">
        <f aca="false">IF(Clean!F453="",1,0)</f>
        <v>0</v>
      </c>
      <c r="G453" s="24" t="n">
        <f aca="false">IF(Clean!G453="",1,0)</f>
        <v>0</v>
      </c>
      <c r="H453" s="24" t="n">
        <f aca="false">IF(Clean!H453="",1,0)</f>
        <v>0</v>
      </c>
      <c r="I453" s="24" t="n">
        <f aca="false">IF(Clean!I453="",1,0)</f>
        <v>0</v>
      </c>
      <c r="J453" s="24" t="n">
        <f aca="false">IF(Clean!J453="",1,0)</f>
        <v>0</v>
      </c>
      <c r="K453" s="24" t="n">
        <f aca="false">IF(Clean!K453="",1,0)</f>
        <v>0</v>
      </c>
      <c r="L453" s="24" t="n">
        <f aca="false">IF(Clean!L453="",1,0)</f>
        <v>0</v>
      </c>
      <c r="M453" s="24" t="n">
        <f aca="false">IF(Clean!M453="",1,0)</f>
        <v>0</v>
      </c>
      <c r="N453" s="24" t="n">
        <f aca="false">IF(Clean!N453="",1,0)</f>
        <v>0</v>
      </c>
      <c r="O453" s="24" t="n">
        <f aca="false">IF(Clean!O453="",1,0)</f>
        <v>0</v>
      </c>
      <c r="P453" s="24" t="n">
        <f aca="false">IF(Clean!P453="",1,0)</f>
        <v>0</v>
      </c>
      <c r="Q453" s="24" t="n">
        <f aca="false">IF(Clean!Q453="",1,0)</f>
        <v>0</v>
      </c>
      <c r="R453" s="24" t="n">
        <f aca="false">IF(Clean!R453="",1,0)</f>
        <v>0</v>
      </c>
      <c r="S453" s="24" t="n">
        <f aca="false">IF(Clean!S453="",1,0)</f>
        <v>0</v>
      </c>
      <c r="T453" s="24" t="n">
        <f aca="false">IF(Clean!T453="",1,0)</f>
        <v>0</v>
      </c>
      <c r="U453" s="24" t="n">
        <f aca="false">IF(Clean!U453="",1,0)</f>
        <v>0</v>
      </c>
      <c r="V453" s="24" t="n">
        <f aca="false">IF(Clean!V453="",1,0)</f>
        <v>0</v>
      </c>
      <c r="W453" s="25" t="n">
        <f aca="false">SUM(B453:V453)</f>
        <v>0</v>
      </c>
      <c r="X453" s="2" t="str">
        <f aca="false">IF(W453=0,"Complete","Incomplete")</f>
        <v>Complete</v>
      </c>
      <c r="Y453" s="26" t="n">
        <f aca="false">W453/21</f>
        <v>0</v>
      </c>
      <c r="Z453" s="2" t="str">
        <f aca="false">IF(W453=21,"Ghost record",IF(W453&gt;=11,"Mostly empty",IF(W453=0,"Complete","Partial")))</f>
        <v>Complete</v>
      </c>
    </row>
    <row r="454" customFormat="false" ht="15" hidden="false" customHeight="false" outlineLevel="0" collapsed="false">
      <c r="A454" s="2" t="str">
        <f aca="false">Clean!A454</f>
        <v>CL00453</v>
      </c>
      <c r="B454" s="24" t="n">
        <f aca="false">IF(Clean!B454="",1,0)</f>
        <v>0</v>
      </c>
      <c r="C454" s="24" t="n">
        <f aca="false">IF(Clean!C454="",1,0)</f>
        <v>0</v>
      </c>
      <c r="D454" s="24" t="n">
        <f aca="false">IF(Clean!D454="",1,0)</f>
        <v>0</v>
      </c>
      <c r="E454" s="24" t="n">
        <f aca="false">IF(Clean!E454="",1,0)</f>
        <v>0</v>
      </c>
      <c r="F454" s="24" t="n">
        <f aca="false">IF(Clean!F454="",1,0)</f>
        <v>0</v>
      </c>
      <c r="G454" s="24" t="n">
        <f aca="false">IF(Clean!G454="",1,0)</f>
        <v>0</v>
      </c>
      <c r="H454" s="24" t="n">
        <f aca="false">IF(Clean!H454="",1,0)</f>
        <v>0</v>
      </c>
      <c r="I454" s="24" t="n">
        <f aca="false">IF(Clean!I454="",1,0)</f>
        <v>0</v>
      </c>
      <c r="J454" s="24" t="n">
        <f aca="false">IF(Clean!J454="",1,0)</f>
        <v>0</v>
      </c>
      <c r="K454" s="24" t="n">
        <f aca="false">IF(Clean!K454="",1,0)</f>
        <v>0</v>
      </c>
      <c r="L454" s="24" t="n">
        <f aca="false">IF(Clean!L454="",1,0)</f>
        <v>0</v>
      </c>
      <c r="M454" s="24" t="n">
        <f aca="false">IF(Clean!M454="",1,0)</f>
        <v>0</v>
      </c>
      <c r="N454" s="24" t="n">
        <f aca="false">IF(Clean!N454="",1,0)</f>
        <v>0</v>
      </c>
      <c r="O454" s="24" t="n">
        <f aca="false">IF(Clean!O454="",1,0)</f>
        <v>0</v>
      </c>
      <c r="P454" s="24" t="n">
        <f aca="false">IF(Clean!P454="",1,0)</f>
        <v>0</v>
      </c>
      <c r="Q454" s="24" t="n">
        <f aca="false">IF(Clean!Q454="",1,0)</f>
        <v>0</v>
      </c>
      <c r="R454" s="24" t="n">
        <f aca="false">IF(Clean!R454="",1,0)</f>
        <v>0</v>
      </c>
      <c r="S454" s="24" t="n">
        <f aca="false">IF(Clean!S454="",1,0)</f>
        <v>1</v>
      </c>
      <c r="T454" s="24" t="n">
        <f aca="false">IF(Clean!T454="",1,0)</f>
        <v>1</v>
      </c>
      <c r="U454" s="24" t="n">
        <f aca="false">IF(Clean!U454="",1,0)</f>
        <v>0</v>
      </c>
      <c r="V454" s="24" t="n">
        <f aca="false">IF(Clean!V454="",1,0)</f>
        <v>0</v>
      </c>
      <c r="W454" s="25" t="n">
        <f aca="false">SUM(B454:V454)</f>
        <v>2</v>
      </c>
      <c r="X454" s="2" t="str">
        <f aca="false">IF(W454=0,"Complete","Incomplete")</f>
        <v>Incomplete</v>
      </c>
      <c r="Y454" s="26" t="n">
        <f aca="false">W454/21</f>
        <v>0.0952380952380952</v>
      </c>
      <c r="Z454" s="2" t="str">
        <f aca="false">IF(W454=21,"Ghost record",IF(W454&gt;=11,"Mostly empty",IF(W454=0,"Complete","Partial")))</f>
        <v>Partial</v>
      </c>
    </row>
    <row r="455" customFormat="false" ht="15" hidden="false" customHeight="false" outlineLevel="0" collapsed="false">
      <c r="A455" s="2" t="str">
        <f aca="false">Clean!A455</f>
        <v>CL00454</v>
      </c>
      <c r="B455" s="24" t="n">
        <f aca="false">IF(Clean!B455="",1,0)</f>
        <v>0</v>
      </c>
      <c r="C455" s="24" t="n">
        <f aca="false">IF(Clean!C455="",1,0)</f>
        <v>0</v>
      </c>
      <c r="D455" s="24" t="n">
        <f aca="false">IF(Clean!D455="",1,0)</f>
        <v>0</v>
      </c>
      <c r="E455" s="24" t="n">
        <f aca="false">IF(Clean!E455="",1,0)</f>
        <v>0</v>
      </c>
      <c r="F455" s="24" t="n">
        <f aca="false">IF(Clean!F455="",1,0)</f>
        <v>0</v>
      </c>
      <c r="G455" s="24" t="n">
        <f aca="false">IF(Clean!G455="",1,0)</f>
        <v>0</v>
      </c>
      <c r="H455" s="24" t="n">
        <f aca="false">IF(Clean!H455="",1,0)</f>
        <v>0</v>
      </c>
      <c r="I455" s="24" t="n">
        <f aca="false">IF(Clean!I455="",1,0)</f>
        <v>0</v>
      </c>
      <c r="J455" s="24" t="n">
        <f aca="false">IF(Clean!J455="",1,0)</f>
        <v>0</v>
      </c>
      <c r="K455" s="24" t="n">
        <f aca="false">IF(Clean!K455="",1,0)</f>
        <v>0</v>
      </c>
      <c r="L455" s="24" t="n">
        <f aca="false">IF(Clean!L455="",1,0)</f>
        <v>0</v>
      </c>
      <c r="M455" s="24" t="n">
        <f aca="false">IF(Clean!M455="",1,0)</f>
        <v>0</v>
      </c>
      <c r="N455" s="24" t="n">
        <f aca="false">IF(Clean!N455="",1,0)</f>
        <v>0</v>
      </c>
      <c r="O455" s="24" t="n">
        <f aca="false">IF(Clean!O455="",1,0)</f>
        <v>0</v>
      </c>
      <c r="P455" s="24" t="n">
        <f aca="false">IF(Clean!P455="",1,0)</f>
        <v>0</v>
      </c>
      <c r="Q455" s="24" t="n">
        <f aca="false">IF(Clean!Q455="",1,0)</f>
        <v>0</v>
      </c>
      <c r="R455" s="24" t="n">
        <f aca="false">IF(Clean!R455="",1,0)</f>
        <v>0</v>
      </c>
      <c r="S455" s="24" t="n">
        <f aca="false">IF(Clean!S455="",1,0)</f>
        <v>0</v>
      </c>
      <c r="T455" s="24" t="n">
        <f aca="false">IF(Clean!T455="",1,0)</f>
        <v>0</v>
      </c>
      <c r="U455" s="24" t="n">
        <f aca="false">IF(Clean!U455="",1,0)</f>
        <v>0</v>
      </c>
      <c r="V455" s="24" t="n">
        <f aca="false">IF(Clean!V455="",1,0)</f>
        <v>0</v>
      </c>
      <c r="W455" s="25" t="n">
        <f aca="false">SUM(B455:V455)</f>
        <v>0</v>
      </c>
      <c r="X455" s="2" t="str">
        <f aca="false">IF(W455=0,"Complete","Incomplete")</f>
        <v>Complete</v>
      </c>
      <c r="Y455" s="26" t="n">
        <f aca="false">W455/21</f>
        <v>0</v>
      </c>
      <c r="Z455" s="2" t="str">
        <f aca="false">IF(W455=21,"Ghost record",IF(W455&gt;=11,"Mostly empty",IF(W455=0,"Complete","Partial")))</f>
        <v>Complete</v>
      </c>
    </row>
    <row r="456" customFormat="false" ht="15" hidden="false" customHeight="false" outlineLevel="0" collapsed="false">
      <c r="A456" s="2" t="str">
        <f aca="false">Clean!A456</f>
        <v>CL00455</v>
      </c>
      <c r="B456" s="24" t="n">
        <f aca="false">IF(Clean!B456="",1,0)</f>
        <v>0</v>
      </c>
      <c r="C456" s="24" t="n">
        <f aca="false">IF(Clean!C456="",1,0)</f>
        <v>0</v>
      </c>
      <c r="D456" s="24" t="n">
        <f aca="false">IF(Clean!D456="",1,0)</f>
        <v>0</v>
      </c>
      <c r="E456" s="24" t="n">
        <f aca="false">IF(Clean!E456="",1,0)</f>
        <v>0</v>
      </c>
      <c r="F456" s="24" t="n">
        <f aca="false">IF(Clean!F456="",1,0)</f>
        <v>0</v>
      </c>
      <c r="G456" s="24" t="n">
        <f aca="false">IF(Clean!G456="",1,0)</f>
        <v>0</v>
      </c>
      <c r="H456" s="24" t="n">
        <f aca="false">IF(Clean!H456="",1,0)</f>
        <v>0</v>
      </c>
      <c r="I456" s="24" t="n">
        <f aca="false">IF(Clean!I456="",1,0)</f>
        <v>0</v>
      </c>
      <c r="J456" s="24" t="n">
        <f aca="false">IF(Clean!J456="",1,0)</f>
        <v>0</v>
      </c>
      <c r="K456" s="24" t="n">
        <f aca="false">IF(Clean!K456="",1,0)</f>
        <v>0</v>
      </c>
      <c r="L456" s="24" t="n">
        <f aca="false">IF(Clean!L456="",1,0)</f>
        <v>0</v>
      </c>
      <c r="M456" s="24" t="n">
        <f aca="false">IF(Clean!M456="",1,0)</f>
        <v>0</v>
      </c>
      <c r="N456" s="24" t="n">
        <f aca="false">IF(Clean!N456="",1,0)</f>
        <v>0</v>
      </c>
      <c r="O456" s="24" t="n">
        <f aca="false">IF(Clean!O456="",1,0)</f>
        <v>0</v>
      </c>
      <c r="P456" s="24" t="n">
        <f aca="false">IF(Clean!P456="",1,0)</f>
        <v>0</v>
      </c>
      <c r="Q456" s="24" t="n">
        <f aca="false">IF(Clean!Q456="",1,0)</f>
        <v>0</v>
      </c>
      <c r="R456" s="24" t="n">
        <f aca="false">IF(Clean!R456="",1,0)</f>
        <v>0</v>
      </c>
      <c r="S456" s="24" t="n">
        <f aca="false">IF(Clean!S456="",1,0)</f>
        <v>1</v>
      </c>
      <c r="T456" s="24" t="n">
        <f aca="false">IF(Clean!T456="",1,0)</f>
        <v>1</v>
      </c>
      <c r="U456" s="24" t="n">
        <f aca="false">IF(Clean!U456="",1,0)</f>
        <v>0</v>
      </c>
      <c r="V456" s="24" t="n">
        <f aca="false">IF(Clean!V456="",1,0)</f>
        <v>1</v>
      </c>
      <c r="W456" s="25" t="n">
        <f aca="false">SUM(B456:V456)</f>
        <v>3</v>
      </c>
      <c r="X456" s="2" t="str">
        <f aca="false">IF(W456=0,"Complete","Incomplete")</f>
        <v>Incomplete</v>
      </c>
      <c r="Y456" s="26" t="n">
        <f aca="false">W456/21</f>
        <v>0.142857142857143</v>
      </c>
      <c r="Z456" s="2" t="str">
        <f aca="false">IF(W456=21,"Ghost record",IF(W456&gt;=11,"Mostly empty",IF(W456=0,"Complete","Partial")))</f>
        <v>Partial</v>
      </c>
    </row>
    <row r="457" customFormat="false" ht="15" hidden="false" customHeight="false" outlineLevel="0" collapsed="false">
      <c r="A457" s="2" t="str">
        <f aca="false">Clean!A457</f>
        <v>CL00456</v>
      </c>
      <c r="B457" s="24" t="n">
        <f aca="false">IF(Clean!B457="",1,0)</f>
        <v>0</v>
      </c>
      <c r="C457" s="24" t="n">
        <f aca="false">IF(Clean!C457="",1,0)</f>
        <v>0</v>
      </c>
      <c r="D457" s="24" t="n">
        <f aca="false">IF(Clean!D457="",1,0)</f>
        <v>0</v>
      </c>
      <c r="E457" s="24" t="n">
        <f aca="false">IF(Clean!E457="",1,0)</f>
        <v>0</v>
      </c>
      <c r="F457" s="24" t="n">
        <f aca="false">IF(Clean!F457="",1,0)</f>
        <v>0</v>
      </c>
      <c r="G457" s="24" t="n">
        <f aca="false">IF(Clean!G457="",1,0)</f>
        <v>0</v>
      </c>
      <c r="H457" s="24" t="n">
        <f aca="false">IF(Clean!H457="",1,0)</f>
        <v>1</v>
      </c>
      <c r="I457" s="24" t="n">
        <f aca="false">IF(Clean!I457="",1,0)</f>
        <v>1</v>
      </c>
      <c r="J457" s="24" t="n">
        <f aca="false">IF(Clean!J457="",1,0)</f>
        <v>0</v>
      </c>
      <c r="K457" s="24" t="n">
        <f aca="false">IF(Clean!K457="",1,0)</f>
        <v>0</v>
      </c>
      <c r="L457" s="24" t="n">
        <f aca="false">IF(Clean!L457="",1,0)</f>
        <v>1</v>
      </c>
      <c r="M457" s="24" t="n">
        <f aca="false">IF(Clean!M457="",1,0)</f>
        <v>0</v>
      </c>
      <c r="N457" s="24" t="n">
        <f aca="false">IF(Clean!N457="",1,0)</f>
        <v>0</v>
      </c>
      <c r="O457" s="24" t="n">
        <f aca="false">IF(Clean!O457="",1,0)</f>
        <v>0</v>
      </c>
      <c r="P457" s="24" t="n">
        <f aca="false">IF(Clean!P457="",1,0)</f>
        <v>0</v>
      </c>
      <c r="Q457" s="24" t="n">
        <f aca="false">IF(Clean!Q457="",1,0)</f>
        <v>0</v>
      </c>
      <c r="R457" s="24" t="n">
        <f aca="false">IF(Clean!R457="",1,0)</f>
        <v>0</v>
      </c>
      <c r="S457" s="24" t="n">
        <f aca="false">IF(Clean!S457="",1,0)</f>
        <v>0</v>
      </c>
      <c r="T457" s="24" t="n">
        <f aca="false">IF(Clean!T457="",1,0)</f>
        <v>0</v>
      </c>
      <c r="U457" s="24" t="n">
        <f aca="false">IF(Clean!U457="",1,0)</f>
        <v>0</v>
      </c>
      <c r="V457" s="24" t="n">
        <f aca="false">IF(Clean!V457="",1,0)</f>
        <v>0</v>
      </c>
      <c r="W457" s="25" t="n">
        <f aca="false">SUM(B457:V457)</f>
        <v>3</v>
      </c>
      <c r="X457" s="2" t="str">
        <f aca="false">IF(W457=0,"Complete","Incomplete")</f>
        <v>Incomplete</v>
      </c>
      <c r="Y457" s="26" t="n">
        <f aca="false">W457/21</f>
        <v>0.142857142857143</v>
      </c>
      <c r="Z457" s="2" t="str">
        <f aca="false">IF(W457=21,"Ghost record",IF(W457&gt;=11,"Mostly empty",IF(W457=0,"Complete","Partial")))</f>
        <v>Partial</v>
      </c>
    </row>
    <row r="458" customFormat="false" ht="15" hidden="false" customHeight="false" outlineLevel="0" collapsed="false">
      <c r="A458" s="2" t="str">
        <f aca="false">Clean!A458</f>
        <v>CL00457</v>
      </c>
      <c r="B458" s="24" t="n">
        <f aca="false">IF(Clean!B458="",1,0)</f>
        <v>0</v>
      </c>
      <c r="C458" s="24" t="n">
        <f aca="false">IF(Clean!C458="",1,0)</f>
        <v>0</v>
      </c>
      <c r="D458" s="24" t="n">
        <f aca="false">IF(Clean!D458="",1,0)</f>
        <v>0</v>
      </c>
      <c r="E458" s="24" t="n">
        <f aca="false">IF(Clean!E458="",1,0)</f>
        <v>0</v>
      </c>
      <c r="F458" s="24" t="n">
        <f aca="false">IF(Clean!F458="",1,0)</f>
        <v>0</v>
      </c>
      <c r="G458" s="24" t="n">
        <f aca="false">IF(Clean!G458="",1,0)</f>
        <v>0</v>
      </c>
      <c r="H458" s="24" t="n">
        <f aca="false">IF(Clean!H458="",1,0)</f>
        <v>0</v>
      </c>
      <c r="I458" s="24" t="n">
        <f aca="false">IF(Clean!I458="",1,0)</f>
        <v>0</v>
      </c>
      <c r="J458" s="24" t="n">
        <f aca="false">IF(Clean!J458="",1,0)</f>
        <v>0</v>
      </c>
      <c r="K458" s="24" t="n">
        <f aca="false">IF(Clean!K458="",1,0)</f>
        <v>0</v>
      </c>
      <c r="L458" s="24" t="n">
        <f aca="false">IF(Clean!L458="",1,0)</f>
        <v>0</v>
      </c>
      <c r="M458" s="24" t="n">
        <f aca="false">IF(Clean!M458="",1,0)</f>
        <v>0</v>
      </c>
      <c r="N458" s="24" t="n">
        <f aca="false">IF(Clean!N458="",1,0)</f>
        <v>0</v>
      </c>
      <c r="O458" s="24" t="n">
        <f aca="false">IF(Clean!O458="",1,0)</f>
        <v>0</v>
      </c>
      <c r="P458" s="24" t="n">
        <f aca="false">IF(Clean!P458="",1,0)</f>
        <v>0</v>
      </c>
      <c r="Q458" s="24" t="n">
        <f aca="false">IF(Clean!Q458="",1,0)</f>
        <v>0</v>
      </c>
      <c r="R458" s="24" t="n">
        <f aca="false">IF(Clean!R458="",1,0)</f>
        <v>0</v>
      </c>
      <c r="S458" s="24" t="n">
        <f aca="false">IF(Clean!S458="",1,0)</f>
        <v>0</v>
      </c>
      <c r="T458" s="24" t="n">
        <f aca="false">IF(Clean!T458="",1,0)</f>
        <v>0</v>
      </c>
      <c r="U458" s="24" t="n">
        <f aca="false">IF(Clean!U458="",1,0)</f>
        <v>0</v>
      </c>
      <c r="V458" s="24" t="n">
        <f aca="false">IF(Clean!V458="",1,0)</f>
        <v>0</v>
      </c>
      <c r="W458" s="25" t="n">
        <f aca="false">SUM(B458:V458)</f>
        <v>0</v>
      </c>
      <c r="X458" s="2" t="str">
        <f aca="false">IF(W458=0,"Complete","Incomplete")</f>
        <v>Complete</v>
      </c>
      <c r="Y458" s="26" t="n">
        <f aca="false">W458/21</f>
        <v>0</v>
      </c>
      <c r="Z458" s="2" t="str">
        <f aca="false">IF(W458=21,"Ghost record",IF(W458&gt;=11,"Mostly empty",IF(W458=0,"Complete","Partial")))</f>
        <v>Complete</v>
      </c>
    </row>
    <row r="459" customFormat="false" ht="15" hidden="false" customHeight="false" outlineLevel="0" collapsed="false">
      <c r="A459" s="2" t="str">
        <f aca="false">Clean!A459</f>
        <v>CL00458</v>
      </c>
      <c r="B459" s="24" t="n">
        <f aca="false">IF(Clean!B459="",1,0)</f>
        <v>0</v>
      </c>
      <c r="C459" s="24" t="n">
        <f aca="false">IF(Clean!C459="",1,0)</f>
        <v>0</v>
      </c>
      <c r="D459" s="24" t="n">
        <f aca="false">IF(Clean!D459="",1,0)</f>
        <v>0</v>
      </c>
      <c r="E459" s="24" t="n">
        <f aca="false">IF(Clean!E459="",1,0)</f>
        <v>0</v>
      </c>
      <c r="F459" s="24" t="n">
        <f aca="false">IF(Clean!F459="",1,0)</f>
        <v>0</v>
      </c>
      <c r="G459" s="24" t="n">
        <f aca="false">IF(Clean!G459="",1,0)</f>
        <v>0</v>
      </c>
      <c r="H459" s="24" t="n">
        <f aca="false">IF(Clean!H459="",1,0)</f>
        <v>0</v>
      </c>
      <c r="I459" s="24" t="n">
        <f aca="false">IF(Clean!I459="",1,0)</f>
        <v>0</v>
      </c>
      <c r="J459" s="24" t="n">
        <f aca="false">IF(Clean!J459="",1,0)</f>
        <v>0</v>
      </c>
      <c r="K459" s="24" t="n">
        <f aca="false">IF(Clean!K459="",1,0)</f>
        <v>0</v>
      </c>
      <c r="L459" s="24" t="n">
        <f aca="false">IF(Clean!L459="",1,0)</f>
        <v>0</v>
      </c>
      <c r="M459" s="24" t="n">
        <f aca="false">IF(Clean!M459="",1,0)</f>
        <v>0</v>
      </c>
      <c r="N459" s="24" t="n">
        <f aca="false">IF(Clean!N459="",1,0)</f>
        <v>0</v>
      </c>
      <c r="O459" s="24" t="n">
        <f aca="false">IF(Clean!O459="",1,0)</f>
        <v>0</v>
      </c>
      <c r="P459" s="24" t="n">
        <f aca="false">IF(Clean!P459="",1,0)</f>
        <v>0</v>
      </c>
      <c r="Q459" s="24" t="n">
        <f aca="false">IF(Clean!Q459="",1,0)</f>
        <v>0</v>
      </c>
      <c r="R459" s="24" t="n">
        <f aca="false">IF(Clean!R459="",1,0)</f>
        <v>0</v>
      </c>
      <c r="S459" s="24" t="n">
        <f aca="false">IF(Clean!S459="",1,0)</f>
        <v>0</v>
      </c>
      <c r="T459" s="24" t="n">
        <f aca="false">IF(Clean!T459="",1,0)</f>
        <v>0</v>
      </c>
      <c r="U459" s="24" t="n">
        <f aca="false">IF(Clean!U459="",1,0)</f>
        <v>1</v>
      </c>
      <c r="V459" s="24" t="n">
        <f aca="false">IF(Clean!V459="",1,0)</f>
        <v>0</v>
      </c>
      <c r="W459" s="25" t="n">
        <f aca="false">SUM(B459:V459)</f>
        <v>1</v>
      </c>
      <c r="X459" s="2" t="str">
        <f aca="false">IF(W459=0,"Complete","Incomplete")</f>
        <v>Incomplete</v>
      </c>
      <c r="Y459" s="26" t="n">
        <f aca="false">W459/21</f>
        <v>0.0476190476190476</v>
      </c>
      <c r="Z459" s="2" t="str">
        <f aca="false">IF(W459=21,"Ghost record",IF(W459&gt;=11,"Mostly empty",IF(W459=0,"Complete","Partial")))</f>
        <v>Partial</v>
      </c>
    </row>
    <row r="460" customFormat="false" ht="15" hidden="false" customHeight="false" outlineLevel="0" collapsed="false">
      <c r="A460" s="2" t="str">
        <f aca="false">Clean!A460</f>
        <v>CL00459</v>
      </c>
      <c r="B460" s="24" t="n">
        <f aca="false">IF(Clean!B460="",1,0)</f>
        <v>0</v>
      </c>
      <c r="C460" s="24" t="n">
        <f aca="false">IF(Clean!C460="",1,0)</f>
        <v>0</v>
      </c>
      <c r="D460" s="24" t="n">
        <f aca="false">IF(Clean!D460="",1,0)</f>
        <v>0</v>
      </c>
      <c r="E460" s="24" t="n">
        <f aca="false">IF(Clean!E460="",1,0)</f>
        <v>0</v>
      </c>
      <c r="F460" s="24" t="n">
        <f aca="false">IF(Clean!F460="",1,0)</f>
        <v>0</v>
      </c>
      <c r="G460" s="24" t="n">
        <f aca="false">IF(Clean!G460="",1,0)</f>
        <v>0</v>
      </c>
      <c r="H460" s="24" t="n">
        <f aca="false">IF(Clean!H460="",1,0)</f>
        <v>0</v>
      </c>
      <c r="I460" s="24" t="n">
        <f aca="false">IF(Clean!I460="",1,0)</f>
        <v>0</v>
      </c>
      <c r="J460" s="24" t="n">
        <f aca="false">IF(Clean!J460="",1,0)</f>
        <v>0</v>
      </c>
      <c r="K460" s="24" t="n">
        <f aca="false">IF(Clean!K460="",1,0)</f>
        <v>0</v>
      </c>
      <c r="L460" s="24" t="n">
        <f aca="false">IF(Clean!L460="",1,0)</f>
        <v>0</v>
      </c>
      <c r="M460" s="24" t="n">
        <f aca="false">IF(Clean!M460="",1,0)</f>
        <v>0</v>
      </c>
      <c r="N460" s="24" t="n">
        <f aca="false">IF(Clean!N460="",1,0)</f>
        <v>0</v>
      </c>
      <c r="O460" s="24" t="n">
        <f aca="false">IF(Clean!O460="",1,0)</f>
        <v>0</v>
      </c>
      <c r="P460" s="24" t="n">
        <f aca="false">IF(Clean!P460="",1,0)</f>
        <v>0</v>
      </c>
      <c r="Q460" s="24" t="n">
        <f aca="false">IF(Clean!Q460="",1,0)</f>
        <v>0</v>
      </c>
      <c r="R460" s="24" t="n">
        <f aca="false">IF(Clean!R460="",1,0)</f>
        <v>0</v>
      </c>
      <c r="S460" s="24" t="n">
        <f aca="false">IF(Clean!S460="",1,0)</f>
        <v>0</v>
      </c>
      <c r="T460" s="24" t="n">
        <f aca="false">IF(Clean!T460="",1,0)</f>
        <v>0</v>
      </c>
      <c r="U460" s="24" t="n">
        <f aca="false">IF(Clean!U460="",1,0)</f>
        <v>0</v>
      </c>
      <c r="V460" s="24" t="n">
        <f aca="false">IF(Clean!V460="",1,0)</f>
        <v>0</v>
      </c>
      <c r="W460" s="25" t="n">
        <f aca="false">SUM(B460:V460)</f>
        <v>0</v>
      </c>
      <c r="X460" s="2" t="str">
        <f aca="false">IF(W460=0,"Complete","Incomplete")</f>
        <v>Complete</v>
      </c>
      <c r="Y460" s="26" t="n">
        <f aca="false">W460/21</f>
        <v>0</v>
      </c>
      <c r="Z460" s="2" t="str">
        <f aca="false">IF(W460=21,"Ghost record",IF(W460&gt;=11,"Mostly empty",IF(W460=0,"Complete","Partial")))</f>
        <v>Complete</v>
      </c>
    </row>
    <row r="461" customFormat="false" ht="15" hidden="false" customHeight="false" outlineLevel="0" collapsed="false">
      <c r="A461" s="2" t="str">
        <f aca="false">Clean!A461</f>
        <v>CL00460</v>
      </c>
      <c r="B461" s="24" t="n">
        <f aca="false">IF(Clean!B461="",1,0)</f>
        <v>0</v>
      </c>
      <c r="C461" s="24" t="n">
        <f aca="false">IF(Clean!C461="",1,0)</f>
        <v>0</v>
      </c>
      <c r="D461" s="24" t="n">
        <f aca="false">IF(Clean!D461="",1,0)</f>
        <v>0</v>
      </c>
      <c r="E461" s="24" t="n">
        <f aca="false">IF(Clean!E461="",1,0)</f>
        <v>0</v>
      </c>
      <c r="F461" s="24" t="n">
        <f aca="false">IF(Clean!F461="",1,0)</f>
        <v>0</v>
      </c>
      <c r="G461" s="24" t="n">
        <f aca="false">IF(Clean!G461="",1,0)</f>
        <v>0</v>
      </c>
      <c r="H461" s="24" t="n">
        <f aca="false">IF(Clean!H461="",1,0)</f>
        <v>0</v>
      </c>
      <c r="I461" s="24" t="n">
        <f aca="false">IF(Clean!I461="",1,0)</f>
        <v>0</v>
      </c>
      <c r="J461" s="24" t="n">
        <f aca="false">IF(Clean!J461="",1,0)</f>
        <v>0</v>
      </c>
      <c r="K461" s="24" t="n">
        <f aca="false">IF(Clean!K461="",1,0)</f>
        <v>0</v>
      </c>
      <c r="L461" s="24" t="n">
        <f aca="false">IF(Clean!L461="",1,0)</f>
        <v>0</v>
      </c>
      <c r="M461" s="24" t="n">
        <f aca="false">IF(Clean!M461="",1,0)</f>
        <v>0</v>
      </c>
      <c r="N461" s="24" t="n">
        <f aca="false">IF(Clean!N461="",1,0)</f>
        <v>0</v>
      </c>
      <c r="O461" s="24" t="n">
        <f aca="false">IF(Clean!O461="",1,0)</f>
        <v>0</v>
      </c>
      <c r="P461" s="24" t="n">
        <f aca="false">IF(Clean!P461="",1,0)</f>
        <v>0</v>
      </c>
      <c r="Q461" s="24" t="n">
        <f aca="false">IF(Clean!Q461="",1,0)</f>
        <v>0</v>
      </c>
      <c r="R461" s="24" t="n">
        <f aca="false">IF(Clean!R461="",1,0)</f>
        <v>0</v>
      </c>
      <c r="S461" s="24" t="n">
        <f aca="false">IF(Clean!S461="",1,0)</f>
        <v>0</v>
      </c>
      <c r="T461" s="24" t="n">
        <f aca="false">IF(Clean!T461="",1,0)</f>
        <v>0</v>
      </c>
      <c r="U461" s="24" t="n">
        <f aca="false">IF(Clean!U461="",1,0)</f>
        <v>0</v>
      </c>
      <c r="V461" s="24" t="n">
        <f aca="false">IF(Clean!V461="",1,0)</f>
        <v>0</v>
      </c>
      <c r="W461" s="25" t="n">
        <f aca="false">SUM(B461:V461)</f>
        <v>0</v>
      </c>
      <c r="X461" s="2" t="str">
        <f aca="false">IF(W461=0,"Complete","Incomplete")</f>
        <v>Complete</v>
      </c>
      <c r="Y461" s="26" t="n">
        <f aca="false">W461/21</f>
        <v>0</v>
      </c>
      <c r="Z461" s="2" t="str">
        <f aca="false">IF(W461=21,"Ghost record",IF(W461&gt;=11,"Mostly empty",IF(W461=0,"Complete","Partial")))</f>
        <v>Complete</v>
      </c>
    </row>
    <row r="462" customFormat="false" ht="15" hidden="false" customHeight="false" outlineLevel="0" collapsed="false">
      <c r="A462" s="2" t="str">
        <f aca="false">Clean!A462</f>
        <v>CL00461</v>
      </c>
      <c r="B462" s="24" t="n">
        <f aca="false">IF(Clean!B462="",1,0)</f>
        <v>0</v>
      </c>
      <c r="C462" s="24" t="n">
        <f aca="false">IF(Clean!C462="",1,0)</f>
        <v>0</v>
      </c>
      <c r="D462" s="24" t="n">
        <f aca="false">IF(Clean!D462="",1,0)</f>
        <v>0</v>
      </c>
      <c r="E462" s="24" t="n">
        <f aca="false">IF(Clean!E462="",1,0)</f>
        <v>0</v>
      </c>
      <c r="F462" s="24" t="n">
        <f aca="false">IF(Clean!F462="",1,0)</f>
        <v>0</v>
      </c>
      <c r="G462" s="24" t="n">
        <f aca="false">IF(Clean!G462="",1,0)</f>
        <v>0</v>
      </c>
      <c r="H462" s="24" t="n">
        <f aca="false">IF(Clean!H462="",1,0)</f>
        <v>0</v>
      </c>
      <c r="I462" s="24" t="n">
        <f aca="false">IF(Clean!I462="",1,0)</f>
        <v>0</v>
      </c>
      <c r="J462" s="24" t="n">
        <f aca="false">IF(Clean!J462="",1,0)</f>
        <v>0</v>
      </c>
      <c r="K462" s="24" t="n">
        <f aca="false">IF(Clean!K462="",1,0)</f>
        <v>0</v>
      </c>
      <c r="L462" s="24" t="n">
        <f aca="false">IF(Clean!L462="",1,0)</f>
        <v>0</v>
      </c>
      <c r="M462" s="24" t="n">
        <f aca="false">IF(Clean!M462="",1,0)</f>
        <v>0</v>
      </c>
      <c r="N462" s="24" t="n">
        <f aca="false">IF(Clean!N462="",1,0)</f>
        <v>0</v>
      </c>
      <c r="O462" s="24" t="n">
        <f aca="false">IF(Clean!O462="",1,0)</f>
        <v>0</v>
      </c>
      <c r="P462" s="24" t="n">
        <f aca="false">IF(Clean!P462="",1,0)</f>
        <v>0</v>
      </c>
      <c r="Q462" s="24" t="n">
        <f aca="false">IF(Clean!Q462="",1,0)</f>
        <v>0</v>
      </c>
      <c r="R462" s="24" t="n">
        <f aca="false">IF(Clean!R462="",1,0)</f>
        <v>0</v>
      </c>
      <c r="S462" s="24" t="n">
        <f aca="false">IF(Clean!S462="",1,0)</f>
        <v>0</v>
      </c>
      <c r="T462" s="24" t="n">
        <f aca="false">IF(Clean!T462="",1,0)</f>
        <v>0</v>
      </c>
      <c r="U462" s="24" t="n">
        <f aca="false">IF(Clean!U462="",1,0)</f>
        <v>0</v>
      </c>
      <c r="V462" s="24" t="n">
        <f aca="false">IF(Clean!V462="",1,0)</f>
        <v>0</v>
      </c>
      <c r="W462" s="25" t="n">
        <f aca="false">SUM(B462:V462)</f>
        <v>0</v>
      </c>
      <c r="X462" s="2" t="str">
        <f aca="false">IF(W462=0,"Complete","Incomplete")</f>
        <v>Complete</v>
      </c>
      <c r="Y462" s="26" t="n">
        <f aca="false">W462/21</f>
        <v>0</v>
      </c>
      <c r="Z462" s="2" t="str">
        <f aca="false">IF(W462=21,"Ghost record",IF(W462&gt;=11,"Mostly empty",IF(W462=0,"Complete","Partial")))</f>
        <v>Complete</v>
      </c>
    </row>
    <row r="463" customFormat="false" ht="15" hidden="false" customHeight="false" outlineLevel="0" collapsed="false">
      <c r="A463" s="2" t="str">
        <f aca="false">Clean!A463</f>
        <v>CL00462</v>
      </c>
      <c r="B463" s="24" t="n">
        <f aca="false">IF(Clean!B463="",1,0)</f>
        <v>0</v>
      </c>
      <c r="C463" s="24" t="n">
        <f aca="false">IF(Clean!C463="",1,0)</f>
        <v>0</v>
      </c>
      <c r="D463" s="24" t="n">
        <f aca="false">IF(Clean!D463="",1,0)</f>
        <v>0</v>
      </c>
      <c r="E463" s="24" t="n">
        <f aca="false">IF(Clean!E463="",1,0)</f>
        <v>0</v>
      </c>
      <c r="F463" s="24" t="n">
        <f aca="false">IF(Clean!F463="",1,0)</f>
        <v>0</v>
      </c>
      <c r="G463" s="24" t="n">
        <f aca="false">IF(Clean!G463="",1,0)</f>
        <v>0</v>
      </c>
      <c r="H463" s="24" t="n">
        <f aca="false">IF(Clean!H463="",1,0)</f>
        <v>0</v>
      </c>
      <c r="I463" s="24" t="n">
        <f aca="false">IF(Clean!I463="",1,0)</f>
        <v>0</v>
      </c>
      <c r="J463" s="24" t="n">
        <f aca="false">IF(Clean!J463="",1,0)</f>
        <v>0</v>
      </c>
      <c r="K463" s="24" t="n">
        <f aca="false">IF(Clean!K463="",1,0)</f>
        <v>0</v>
      </c>
      <c r="L463" s="24" t="n">
        <f aca="false">IF(Clean!L463="",1,0)</f>
        <v>0</v>
      </c>
      <c r="M463" s="24" t="n">
        <f aca="false">IF(Clean!M463="",1,0)</f>
        <v>0</v>
      </c>
      <c r="N463" s="24" t="n">
        <f aca="false">IF(Clean!N463="",1,0)</f>
        <v>0</v>
      </c>
      <c r="O463" s="24" t="n">
        <f aca="false">IF(Clean!O463="",1,0)</f>
        <v>0</v>
      </c>
      <c r="P463" s="24" t="n">
        <f aca="false">IF(Clean!P463="",1,0)</f>
        <v>0</v>
      </c>
      <c r="Q463" s="24" t="n">
        <f aca="false">IF(Clean!Q463="",1,0)</f>
        <v>1</v>
      </c>
      <c r="R463" s="24" t="n">
        <f aca="false">IF(Clean!R463="",1,0)</f>
        <v>1</v>
      </c>
      <c r="S463" s="24" t="n">
        <f aca="false">IF(Clean!S463="",1,0)</f>
        <v>0</v>
      </c>
      <c r="T463" s="24" t="n">
        <f aca="false">IF(Clean!T463="",1,0)</f>
        <v>0</v>
      </c>
      <c r="U463" s="24" t="n">
        <f aca="false">IF(Clean!U463="",1,0)</f>
        <v>0</v>
      </c>
      <c r="V463" s="24" t="n">
        <f aca="false">IF(Clean!V463="",1,0)</f>
        <v>0</v>
      </c>
      <c r="W463" s="25" t="n">
        <f aca="false">SUM(B463:V463)</f>
        <v>2</v>
      </c>
      <c r="X463" s="2" t="str">
        <f aca="false">IF(W463=0,"Complete","Incomplete")</f>
        <v>Incomplete</v>
      </c>
      <c r="Y463" s="26" t="n">
        <f aca="false">W463/21</f>
        <v>0.0952380952380952</v>
      </c>
      <c r="Z463" s="2" t="str">
        <f aca="false">IF(W463=21,"Ghost record",IF(W463&gt;=11,"Mostly empty",IF(W463=0,"Complete","Partial")))</f>
        <v>Partial</v>
      </c>
    </row>
    <row r="464" customFormat="false" ht="15" hidden="false" customHeight="false" outlineLevel="0" collapsed="false">
      <c r="A464" s="2" t="str">
        <f aca="false">Clean!A464</f>
        <v>CL00463</v>
      </c>
      <c r="B464" s="24" t="n">
        <f aca="false">IF(Clean!B464="",1,0)</f>
        <v>0</v>
      </c>
      <c r="C464" s="24" t="n">
        <f aca="false">IF(Clean!C464="",1,0)</f>
        <v>1</v>
      </c>
      <c r="D464" s="24" t="n">
        <f aca="false">IF(Clean!D464="",1,0)</f>
        <v>0</v>
      </c>
      <c r="E464" s="24" t="n">
        <f aca="false">IF(Clean!E464="",1,0)</f>
        <v>0</v>
      </c>
      <c r="F464" s="24" t="n">
        <f aca="false">IF(Clean!F464="",1,0)</f>
        <v>0</v>
      </c>
      <c r="G464" s="24" t="n">
        <f aca="false">IF(Clean!G464="",1,0)</f>
        <v>0</v>
      </c>
      <c r="H464" s="24" t="n">
        <f aca="false">IF(Clean!H464="",1,0)</f>
        <v>0</v>
      </c>
      <c r="I464" s="24" t="n">
        <f aca="false">IF(Clean!I464="",1,0)</f>
        <v>0</v>
      </c>
      <c r="J464" s="24" t="n">
        <f aca="false">IF(Clean!J464="",1,0)</f>
        <v>0</v>
      </c>
      <c r="K464" s="24" t="n">
        <f aca="false">IF(Clean!K464="",1,0)</f>
        <v>0</v>
      </c>
      <c r="L464" s="24" t="n">
        <f aca="false">IF(Clean!L464="",1,0)</f>
        <v>0</v>
      </c>
      <c r="M464" s="24" t="n">
        <f aca="false">IF(Clean!M464="",1,0)</f>
        <v>0</v>
      </c>
      <c r="N464" s="24" t="n">
        <f aca="false">IF(Clean!N464="",1,0)</f>
        <v>0</v>
      </c>
      <c r="O464" s="24" t="n">
        <f aca="false">IF(Clean!O464="",1,0)</f>
        <v>0</v>
      </c>
      <c r="P464" s="24" t="n">
        <f aca="false">IF(Clean!P464="",1,0)</f>
        <v>0</v>
      </c>
      <c r="Q464" s="24" t="n">
        <f aca="false">IF(Clean!Q464="",1,0)</f>
        <v>0</v>
      </c>
      <c r="R464" s="24" t="n">
        <f aca="false">IF(Clean!R464="",1,0)</f>
        <v>0</v>
      </c>
      <c r="S464" s="24" t="n">
        <f aca="false">IF(Clean!S464="",1,0)</f>
        <v>0</v>
      </c>
      <c r="T464" s="24" t="n">
        <f aca="false">IF(Clean!T464="",1,0)</f>
        <v>0</v>
      </c>
      <c r="U464" s="24" t="n">
        <f aca="false">IF(Clean!U464="",1,0)</f>
        <v>0</v>
      </c>
      <c r="V464" s="24" t="n">
        <f aca="false">IF(Clean!V464="",1,0)</f>
        <v>0</v>
      </c>
      <c r="W464" s="25" t="n">
        <f aca="false">SUM(B464:V464)</f>
        <v>1</v>
      </c>
      <c r="X464" s="2" t="str">
        <f aca="false">IF(W464=0,"Complete","Incomplete")</f>
        <v>Incomplete</v>
      </c>
      <c r="Y464" s="26" t="n">
        <f aca="false">W464/21</f>
        <v>0.0476190476190476</v>
      </c>
      <c r="Z464" s="2" t="str">
        <f aca="false">IF(W464=21,"Ghost record",IF(W464&gt;=11,"Mostly empty",IF(W464=0,"Complete","Partial")))</f>
        <v>Partial</v>
      </c>
    </row>
    <row r="465" customFormat="false" ht="15" hidden="false" customHeight="false" outlineLevel="0" collapsed="false">
      <c r="A465" s="2" t="str">
        <f aca="false">Clean!A465</f>
        <v>CL00464</v>
      </c>
      <c r="B465" s="24" t="n">
        <f aca="false">IF(Clean!B465="",1,0)</f>
        <v>0</v>
      </c>
      <c r="C465" s="24" t="n">
        <f aca="false">IF(Clean!C465="",1,0)</f>
        <v>0</v>
      </c>
      <c r="D465" s="24" t="n">
        <f aca="false">IF(Clean!D465="",1,0)</f>
        <v>0</v>
      </c>
      <c r="E465" s="24" t="n">
        <f aca="false">IF(Clean!E465="",1,0)</f>
        <v>0</v>
      </c>
      <c r="F465" s="24" t="n">
        <f aca="false">IF(Clean!F465="",1,0)</f>
        <v>0</v>
      </c>
      <c r="G465" s="24" t="n">
        <f aca="false">IF(Clean!G465="",1,0)</f>
        <v>0</v>
      </c>
      <c r="H465" s="24" t="n">
        <f aca="false">IF(Clean!H465="",1,0)</f>
        <v>0</v>
      </c>
      <c r="I465" s="24" t="n">
        <f aca="false">IF(Clean!I465="",1,0)</f>
        <v>0</v>
      </c>
      <c r="J465" s="24" t="n">
        <f aca="false">IF(Clean!J465="",1,0)</f>
        <v>0</v>
      </c>
      <c r="K465" s="24" t="n">
        <f aca="false">IF(Clean!K465="",1,0)</f>
        <v>0</v>
      </c>
      <c r="L465" s="24" t="n">
        <f aca="false">IF(Clean!L465="",1,0)</f>
        <v>0</v>
      </c>
      <c r="M465" s="24" t="n">
        <f aca="false">IF(Clean!M465="",1,0)</f>
        <v>0</v>
      </c>
      <c r="N465" s="24" t="n">
        <f aca="false">IF(Clean!N465="",1,0)</f>
        <v>0</v>
      </c>
      <c r="O465" s="24" t="n">
        <f aca="false">IF(Clean!O465="",1,0)</f>
        <v>0</v>
      </c>
      <c r="P465" s="24" t="n">
        <f aca="false">IF(Clean!P465="",1,0)</f>
        <v>0</v>
      </c>
      <c r="Q465" s="24" t="n">
        <f aca="false">IF(Clean!Q465="",1,0)</f>
        <v>0</v>
      </c>
      <c r="R465" s="24" t="n">
        <f aca="false">IF(Clean!R465="",1,0)</f>
        <v>0</v>
      </c>
      <c r="S465" s="24" t="n">
        <f aca="false">IF(Clean!S465="",1,0)</f>
        <v>0</v>
      </c>
      <c r="T465" s="24" t="n">
        <f aca="false">IF(Clean!T465="",1,0)</f>
        <v>0</v>
      </c>
      <c r="U465" s="24" t="n">
        <f aca="false">IF(Clean!U465="",1,0)</f>
        <v>0</v>
      </c>
      <c r="V465" s="24" t="n">
        <f aca="false">IF(Clean!V465="",1,0)</f>
        <v>0</v>
      </c>
      <c r="W465" s="25" t="n">
        <f aca="false">SUM(B465:V465)</f>
        <v>0</v>
      </c>
      <c r="X465" s="2" t="str">
        <f aca="false">IF(W465=0,"Complete","Incomplete")</f>
        <v>Complete</v>
      </c>
      <c r="Y465" s="26" t="n">
        <f aca="false">W465/21</f>
        <v>0</v>
      </c>
      <c r="Z465" s="2" t="str">
        <f aca="false">IF(W465=21,"Ghost record",IF(W465&gt;=11,"Mostly empty",IF(W465=0,"Complete","Partial")))</f>
        <v>Complete</v>
      </c>
    </row>
    <row r="466" customFormat="false" ht="15" hidden="false" customHeight="false" outlineLevel="0" collapsed="false">
      <c r="A466" s="2" t="str">
        <f aca="false">Clean!A466</f>
        <v>CL00465</v>
      </c>
      <c r="B466" s="24" t="n">
        <f aca="false">IF(Clean!B466="",1,0)</f>
        <v>0</v>
      </c>
      <c r="C466" s="24" t="n">
        <f aca="false">IF(Clean!C466="",1,0)</f>
        <v>0</v>
      </c>
      <c r="D466" s="24" t="n">
        <f aca="false">IF(Clean!D466="",1,0)</f>
        <v>0</v>
      </c>
      <c r="E466" s="24" t="n">
        <f aca="false">IF(Clean!E466="",1,0)</f>
        <v>0</v>
      </c>
      <c r="F466" s="24" t="n">
        <f aca="false">IF(Clean!F466="",1,0)</f>
        <v>0</v>
      </c>
      <c r="G466" s="24" t="n">
        <f aca="false">IF(Clean!G466="",1,0)</f>
        <v>0</v>
      </c>
      <c r="H466" s="24" t="n">
        <f aca="false">IF(Clean!H466="",1,0)</f>
        <v>0</v>
      </c>
      <c r="I466" s="24" t="n">
        <f aca="false">IF(Clean!I466="",1,0)</f>
        <v>0</v>
      </c>
      <c r="J466" s="24" t="n">
        <f aca="false">IF(Clean!J466="",1,0)</f>
        <v>0</v>
      </c>
      <c r="K466" s="24" t="n">
        <f aca="false">IF(Clean!K466="",1,0)</f>
        <v>0</v>
      </c>
      <c r="L466" s="24" t="n">
        <f aca="false">IF(Clean!L466="",1,0)</f>
        <v>0</v>
      </c>
      <c r="M466" s="24" t="n">
        <f aca="false">IF(Clean!M466="",1,0)</f>
        <v>0</v>
      </c>
      <c r="N466" s="24" t="n">
        <f aca="false">IF(Clean!N466="",1,0)</f>
        <v>0</v>
      </c>
      <c r="O466" s="24" t="n">
        <f aca="false">IF(Clean!O466="",1,0)</f>
        <v>0</v>
      </c>
      <c r="P466" s="24" t="n">
        <f aca="false">IF(Clean!P466="",1,0)</f>
        <v>0</v>
      </c>
      <c r="Q466" s="24" t="n">
        <f aca="false">IF(Clean!Q466="",1,0)</f>
        <v>0</v>
      </c>
      <c r="R466" s="24" t="n">
        <f aca="false">IF(Clean!R466="",1,0)</f>
        <v>0</v>
      </c>
      <c r="S466" s="24" t="n">
        <f aca="false">IF(Clean!S466="",1,0)</f>
        <v>0</v>
      </c>
      <c r="T466" s="24" t="n">
        <f aca="false">IF(Clean!T466="",1,0)</f>
        <v>0</v>
      </c>
      <c r="U466" s="24" t="n">
        <f aca="false">IF(Clean!U466="",1,0)</f>
        <v>0</v>
      </c>
      <c r="V466" s="24" t="n">
        <f aca="false">IF(Clean!V466="",1,0)</f>
        <v>0</v>
      </c>
      <c r="W466" s="25" t="n">
        <f aca="false">SUM(B466:V466)</f>
        <v>0</v>
      </c>
      <c r="X466" s="2" t="str">
        <f aca="false">IF(W466=0,"Complete","Incomplete")</f>
        <v>Complete</v>
      </c>
      <c r="Y466" s="26" t="n">
        <f aca="false">W466/21</f>
        <v>0</v>
      </c>
      <c r="Z466" s="2" t="str">
        <f aca="false">IF(W466=21,"Ghost record",IF(W466&gt;=11,"Mostly empty",IF(W466=0,"Complete","Partial")))</f>
        <v>Complete</v>
      </c>
    </row>
    <row r="467" customFormat="false" ht="15" hidden="false" customHeight="false" outlineLevel="0" collapsed="false">
      <c r="A467" s="2" t="str">
        <f aca="false">Clean!A467</f>
        <v>CL00466</v>
      </c>
      <c r="B467" s="24" t="n">
        <f aca="false">IF(Clean!B467="",1,0)</f>
        <v>0</v>
      </c>
      <c r="C467" s="24" t="n">
        <f aca="false">IF(Clean!C467="",1,0)</f>
        <v>0</v>
      </c>
      <c r="D467" s="24" t="n">
        <f aca="false">IF(Clean!D467="",1,0)</f>
        <v>0</v>
      </c>
      <c r="E467" s="24" t="n">
        <f aca="false">IF(Clean!E467="",1,0)</f>
        <v>0</v>
      </c>
      <c r="F467" s="24" t="n">
        <f aca="false">IF(Clean!F467="",1,0)</f>
        <v>0</v>
      </c>
      <c r="G467" s="24" t="n">
        <f aca="false">IF(Clean!G467="",1,0)</f>
        <v>0</v>
      </c>
      <c r="H467" s="24" t="n">
        <f aca="false">IF(Clean!H467="",1,0)</f>
        <v>0</v>
      </c>
      <c r="I467" s="24" t="n">
        <f aca="false">IF(Clean!I467="",1,0)</f>
        <v>0</v>
      </c>
      <c r="J467" s="24" t="n">
        <f aca="false">IF(Clean!J467="",1,0)</f>
        <v>0</v>
      </c>
      <c r="K467" s="24" t="n">
        <f aca="false">IF(Clean!K467="",1,0)</f>
        <v>0</v>
      </c>
      <c r="L467" s="24" t="n">
        <f aca="false">IF(Clean!L467="",1,0)</f>
        <v>0</v>
      </c>
      <c r="M467" s="24" t="n">
        <f aca="false">IF(Clean!M467="",1,0)</f>
        <v>1</v>
      </c>
      <c r="N467" s="24" t="n">
        <f aca="false">IF(Clean!N467="",1,0)</f>
        <v>0</v>
      </c>
      <c r="O467" s="24" t="n">
        <f aca="false">IF(Clean!O467="",1,0)</f>
        <v>0</v>
      </c>
      <c r="P467" s="24" t="n">
        <f aca="false">IF(Clean!P467="",1,0)</f>
        <v>0</v>
      </c>
      <c r="Q467" s="24" t="n">
        <f aca="false">IF(Clean!Q467="",1,0)</f>
        <v>0</v>
      </c>
      <c r="R467" s="24" t="n">
        <f aca="false">IF(Clean!R467="",1,0)</f>
        <v>0</v>
      </c>
      <c r="S467" s="24" t="n">
        <f aca="false">IF(Clean!S467="",1,0)</f>
        <v>0</v>
      </c>
      <c r="T467" s="24" t="n">
        <f aca="false">IF(Clean!T467="",1,0)</f>
        <v>0</v>
      </c>
      <c r="U467" s="24" t="n">
        <f aca="false">IF(Clean!U467="",1,0)</f>
        <v>0</v>
      </c>
      <c r="V467" s="24" t="n">
        <f aca="false">IF(Clean!V467="",1,0)</f>
        <v>0</v>
      </c>
      <c r="W467" s="25" t="n">
        <f aca="false">SUM(B467:V467)</f>
        <v>1</v>
      </c>
      <c r="X467" s="2" t="str">
        <f aca="false">IF(W467=0,"Complete","Incomplete")</f>
        <v>Incomplete</v>
      </c>
      <c r="Y467" s="26" t="n">
        <f aca="false">W467/21</f>
        <v>0.0476190476190476</v>
      </c>
      <c r="Z467" s="2" t="str">
        <f aca="false">IF(W467=21,"Ghost record",IF(W467&gt;=11,"Mostly empty",IF(W467=0,"Complete","Partial")))</f>
        <v>Partial</v>
      </c>
    </row>
    <row r="468" customFormat="false" ht="15" hidden="false" customHeight="false" outlineLevel="0" collapsed="false">
      <c r="A468" s="2" t="str">
        <f aca="false">Clean!A468</f>
        <v>CL00467</v>
      </c>
      <c r="B468" s="24" t="n">
        <f aca="false">IF(Clean!B468="",1,0)</f>
        <v>0</v>
      </c>
      <c r="C468" s="24" t="n">
        <f aca="false">IF(Clean!C468="",1,0)</f>
        <v>0</v>
      </c>
      <c r="D468" s="24" t="n">
        <f aca="false">IF(Clean!D468="",1,0)</f>
        <v>0</v>
      </c>
      <c r="E468" s="24" t="n">
        <f aca="false">IF(Clean!E468="",1,0)</f>
        <v>0</v>
      </c>
      <c r="F468" s="24" t="n">
        <f aca="false">IF(Clean!F468="",1,0)</f>
        <v>0</v>
      </c>
      <c r="G468" s="24" t="n">
        <f aca="false">IF(Clean!G468="",1,0)</f>
        <v>0</v>
      </c>
      <c r="H468" s="24" t="n">
        <f aca="false">IF(Clean!H468="",1,0)</f>
        <v>0</v>
      </c>
      <c r="I468" s="24" t="n">
        <f aca="false">IF(Clean!I468="",1,0)</f>
        <v>0</v>
      </c>
      <c r="J468" s="24" t="n">
        <f aca="false">IF(Clean!J468="",1,0)</f>
        <v>0</v>
      </c>
      <c r="K468" s="24" t="n">
        <f aca="false">IF(Clean!K468="",1,0)</f>
        <v>0</v>
      </c>
      <c r="L468" s="24" t="n">
        <f aca="false">IF(Clean!L468="",1,0)</f>
        <v>0</v>
      </c>
      <c r="M468" s="24" t="n">
        <f aca="false">IF(Clean!M468="",1,0)</f>
        <v>0</v>
      </c>
      <c r="N468" s="24" t="n">
        <f aca="false">IF(Clean!N468="",1,0)</f>
        <v>0</v>
      </c>
      <c r="O468" s="24" t="n">
        <f aca="false">IF(Clean!O468="",1,0)</f>
        <v>0</v>
      </c>
      <c r="P468" s="24" t="n">
        <f aca="false">IF(Clean!P468="",1,0)</f>
        <v>0</v>
      </c>
      <c r="Q468" s="24" t="n">
        <f aca="false">IF(Clean!Q468="",1,0)</f>
        <v>0</v>
      </c>
      <c r="R468" s="24" t="n">
        <f aca="false">IF(Clean!R468="",1,0)</f>
        <v>0</v>
      </c>
      <c r="S468" s="24" t="n">
        <f aca="false">IF(Clean!S468="",1,0)</f>
        <v>0</v>
      </c>
      <c r="T468" s="24" t="n">
        <f aca="false">IF(Clean!T468="",1,0)</f>
        <v>0</v>
      </c>
      <c r="U468" s="24" t="n">
        <f aca="false">IF(Clean!U468="",1,0)</f>
        <v>0</v>
      </c>
      <c r="V468" s="24" t="n">
        <f aca="false">IF(Clean!V468="",1,0)</f>
        <v>0</v>
      </c>
      <c r="W468" s="25" t="n">
        <f aca="false">SUM(B468:V468)</f>
        <v>0</v>
      </c>
      <c r="X468" s="2" t="str">
        <f aca="false">IF(W468=0,"Complete","Incomplete")</f>
        <v>Complete</v>
      </c>
      <c r="Y468" s="26" t="n">
        <f aca="false">W468/21</f>
        <v>0</v>
      </c>
      <c r="Z468" s="2" t="str">
        <f aca="false">IF(W468=21,"Ghost record",IF(W468&gt;=11,"Mostly empty",IF(W468=0,"Complete","Partial")))</f>
        <v>Complete</v>
      </c>
    </row>
    <row r="469" customFormat="false" ht="15" hidden="false" customHeight="false" outlineLevel="0" collapsed="false">
      <c r="A469" s="2" t="str">
        <f aca="false">Clean!A469</f>
        <v>CL00468</v>
      </c>
      <c r="B469" s="24" t="n">
        <f aca="false">IF(Clean!B469="",1,0)</f>
        <v>0</v>
      </c>
      <c r="C469" s="24" t="n">
        <f aca="false">IF(Clean!C469="",1,0)</f>
        <v>0</v>
      </c>
      <c r="D469" s="24" t="n">
        <f aca="false">IF(Clean!D469="",1,0)</f>
        <v>0</v>
      </c>
      <c r="E469" s="24" t="n">
        <f aca="false">IF(Clean!E469="",1,0)</f>
        <v>0</v>
      </c>
      <c r="F469" s="24" t="n">
        <f aca="false">IF(Clean!F469="",1,0)</f>
        <v>0</v>
      </c>
      <c r="G469" s="24" t="n">
        <f aca="false">IF(Clean!G469="",1,0)</f>
        <v>0</v>
      </c>
      <c r="H469" s="24" t="n">
        <f aca="false">IF(Clean!H469="",1,0)</f>
        <v>0</v>
      </c>
      <c r="I469" s="24" t="n">
        <f aca="false">IF(Clean!I469="",1,0)</f>
        <v>0</v>
      </c>
      <c r="J469" s="24" t="n">
        <f aca="false">IF(Clean!J469="",1,0)</f>
        <v>0</v>
      </c>
      <c r="K469" s="24" t="n">
        <f aca="false">IF(Clean!K469="",1,0)</f>
        <v>0</v>
      </c>
      <c r="L469" s="24" t="n">
        <f aca="false">IF(Clean!L469="",1,0)</f>
        <v>0</v>
      </c>
      <c r="M469" s="24" t="n">
        <f aca="false">IF(Clean!M469="",1,0)</f>
        <v>0</v>
      </c>
      <c r="N469" s="24" t="n">
        <f aca="false">IF(Clean!N469="",1,0)</f>
        <v>1</v>
      </c>
      <c r="O469" s="24" t="n">
        <f aca="false">IF(Clean!O469="",1,0)</f>
        <v>0</v>
      </c>
      <c r="P469" s="24" t="n">
        <f aca="false">IF(Clean!P469="",1,0)</f>
        <v>0</v>
      </c>
      <c r="Q469" s="24" t="n">
        <f aca="false">IF(Clean!Q469="",1,0)</f>
        <v>0</v>
      </c>
      <c r="R469" s="24" t="n">
        <f aca="false">IF(Clean!R469="",1,0)</f>
        <v>0</v>
      </c>
      <c r="S469" s="24" t="n">
        <f aca="false">IF(Clean!S469="",1,0)</f>
        <v>0</v>
      </c>
      <c r="T469" s="24" t="n">
        <f aca="false">IF(Clean!T469="",1,0)</f>
        <v>0</v>
      </c>
      <c r="U469" s="24" t="n">
        <f aca="false">IF(Clean!U469="",1,0)</f>
        <v>0</v>
      </c>
      <c r="V469" s="24" t="n">
        <f aca="false">IF(Clean!V469="",1,0)</f>
        <v>0</v>
      </c>
      <c r="W469" s="25" t="n">
        <f aca="false">SUM(B469:V469)</f>
        <v>1</v>
      </c>
      <c r="X469" s="2" t="str">
        <f aca="false">IF(W469=0,"Complete","Incomplete")</f>
        <v>Incomplete</v>
      </c>
      <c r="Y469" s="26" t="n">
        <f aca="false">W469/21</f>
        <v>0.0476190476190476</v>
      </c>
      <c r="Z469" s="2" t="str">
        <f aca="false">IF(W469=21,"Ghost record",IF(W469&gt;=11,"Mostly empty",IF(W469=0,"Complete","Partial")))</f>
        <v>Partial</v>
      </c>
    </row>
    <row r="470" customFormat="false" ht="15" hidden="false" customHeight="false" outlineLevel="0" collapsed="false">
      <c r="A470" s="2" t="str">
        <f aca="false">Clean!A470</f>
        <v>CL00469</v>
      </c>
      <c r="B470" s="24" t="n">
        <f aca="false">IF(Clean!B470="",1,0)</f>
        <v>1</v>
      </c>
      <c r="C470" s="24" t="n">
        <f aca="false">IF(Clean!C470="",1,0)</f>
        <v>0</v>
      </c>
      <c r="D470" s="24" t="n">
        <f aca="false">IF(Clean!D470="",1,0)</f>
        <v>0</v>
      </c>
      <c r="E470" s="24" t="n">
        <f aca="false">IF(Clean!E470="",1,0)</f>
        <v>0</v>
      </c>
      <c r="F470" s="24" t="n">
        <f aca="false">IF(Clean!F470="",1,0)</f>
        <v>1</v>
      </c>
      <c r="G470" s="24" t="n">
        <f aca="false">IF(Clean!G470="",1,0)</f>
        <v>0</v>
      </c>
      <c r="H470" s="24" t="n">
        <f aca="false">IF(Clean!H470="",1,0)</f>
        <v>0</v>
      </c>
      <c r="I470" s="24" t="n">
        <f aca="false">IF(Clean!I470="",1,0)</f>
        <v>0</v>
      </c>
      <c r="J470" s="24" t="n">
        <f aca="false">IF(Clean!J470="",1,0)</f>
        <v>0</v>
      </c>
      <c r="K470" s="24" t="n">
        <f aca="false">IF(Clean!K470="",1,0)</f>
        <v>0</v>
      </c>
      <c r="L470" s="24" t="n">
        <f aca="false">IF(Clean!L470="",1,0)</f>
        <v>0</v>
      </c>
      <c r="M470" s="24" t="n">
        <f aca="false">IF(Clean!M470="",1,0)</f>
        <v>0</v>
      </c>
      <c r="N470" s="24" t="n">
        <f aca="false">IF(Clean!N470="",1,0)</f>
        <v>0</v>
      </c>
      <c r="O470" s="24" t="n">
        <f aca="false">IF(Clean!O470="",1,0)</f>
        <v>0</v>
      </c>
      <c r="P470" s="24" t="n">
        <f aca="false">IF(Clean!P470="",1,0)</f>
        <v>0</v>
      </c>
      <c r="Q470" s="24" t="n">
        <f aca="false">IF(Clean!Q470="",1,0)</f>
        <v>0</v>
      </c>
      <c r="R470" s="24" t="n">
        <f aca="false">IF(Clean!R470="",1,0)</f>
        <v>0</v>
      </c>
      <c r="S470" s="24" t="n">
        <f aca="false">IF(Clean!S470="",1,0)</f>
        <v>1</v>
      </c>
      <c r="T470" s="24" t="n">
        <f aca="false">IF(Clean!T470="",1,0)</f>
        <v>1</v>
      </c>
      <c r="U470" s="24" t="n">
        <f aca="false">IF(Clean!U470="",1,0)</f>
        <v>0</v>
      </c>
      <c r="V470" s="24" t="n">
        <f aca="false">IF(Clean!V470="",1,0)</f>
        <v>0</v>
      </c>
      <c r="W470" s="25" t="n">
        <f aca="false">SUM(B470:V470)</f>
        <v>4</v>
      </c>
      <c r="X470" s="2" t="str">
        <f aca="false">IF(W470=0,"Complete","Incomplete")</f>
        <v>Incomplete</v>
      </c>
      <c r="Y470" s="26" t="n">
        <f aca="false">W470/21</f>
        <v>0.19047619047619</v>
      </c>
      <c r="Z470" s="2" t="str">
        <f aca="false">IF(W470=21,"Ghost record",IF(W470&gt;=11,"Mostly empty",IF(W470=0,"Complete","Partial")))</f>
        <v>Partial</v>
      </c>
    </row>
    <row r="471" customFormat="false" ht="15" hidden="false" customHeight="false" outlineLevel="0" collapsed="false">
      <c r="A471" s="2" t="str">
        <f aca="false">Clean!A471</f>
        <v>CL00470</v>
      </c>
      <c r="B471" s="24" t="n">
        <f aca="false">IF(Clean!B471="",1,0)</f>
        <v>0</v>
      </c>
      <c r="C471" s="24" t="n">
        <f aca="false">IF(Clean!C471="",1,0)</f>
        <v>0</v>
      </c>
      <c r="D471" s="24" t="n">
        <f aca="false">IF(Clean!D471="",1,0)</f>
        <v>0</v>
      </c>
      <c r="E471" s="24" t="n">
        <f aca="false">IF(Clean!E471="",1,0)</f>
        <v>0</v>
      </c>
      <c r="F471" s="24" t="n">
        <f aca="false">IF(Clean!F471="",1,0)</f>
        <v>0</v>
      </c>
      <c r="G471" s="24" t="n">
        <f aca="false">IF(Clean!G471="",1,0)</f>
        <v>0</v>
      </c>
      <c r="H471" s="24" t="n">
        <f aca="false">IF(Clean!H471="",1,0)</f>
        <v>0</v>
      </c>
      <c r="I471" s="24" t="n">
        <f aca="false">IF(Clean!I471="",1,0)</f>
        <v>0</v>
      </c>
      <c r="J471" s="24" t="n">
        <f aca="false">IF(Clean!J471="",1,0)</f>
        <v>0</v>
      </c>
      <c r="K471" s="24" t="n">
        <f aca="false">IF(Clean!K471="",1,0)</f>
        <v>0</v>
      </c>
      <c r="L471" s="24" t="n">
        <f aca="false">IF(Clean!L471="",1,0)</f>
        <v>0</v>
      </c>
      <c r="M471" s="24" t="n">
        <f aca="false">IF(Clean!M471="",1,0)</f>
        <v>0</v>
      </c>
      <c r="N471" s="24" t="n">
        <f aca="false">IF(Clean!N471="",1,0)</f>
        <v>0</v>
      </c>
      <c r="O471" s="24" t="n">
        <f aca="false">IF(Clean!O471="",1,0)</f>
        <v>0</v>
      </c>
      <c r="P471" s="24" t="n">
        <f aca="false">IF(Clean!P471="",1,0)</f>
        <v>0</v>
      </c>
      <c r="Q471" s="24" t="n">
        <f aca="false">IF(Clean!Q471="",1,0)</f>
        <v>0</v>
      </c>
      <c r="R471" s="24" t="n">
        <f aca="false">IF(Clean!R471="",1,0)</f>
        <v>0</v>
      </c>
      <c r="S471" s="24" t="n">
        <f aca="false">IF(Clean!S471="",1,0)</f>
        <v>0</v>
      </c>
      <c r="T471" s="24" t="n">
        <f aca="false">IF(Clean!T471="",1,0)</f>
        <v>0</v>
      </c>
      <c r="U471" s="24" t="n">
        <f aca="false">IF(Clean!U471="",1,0)</f>
        <v>0</v>
      </c>
      <c r="V471" s="24" t="n">
        <f aca="false">IF(Clean!V471="",1,0)</f>
        <v>0</v>
      </c>
      <c r="W471" s="25" t="n">
        <f aca="false">SUM(B471:V471)</f>
        <v>0</v>
      </c>
      <c r="X471" s="2" t="str">
        <f aca="false">IF(W471=0,"Complete","Incomplete")</f>
        <v>Complete</v>
      </c>
      <c r="Y471" s="26" t="n">
        <f aca="false">W471/21</f>
        <v>0</v>
      </c>
      <c r="Z471" s="2" t="str">
        <f aca="false">IF(W471=21,"Ghost record",IF(W471&gt;=11,"Mostly empty",IF(W471=0,"Complete","Partial")))</f>
        <v>Complete</v>
      </c>
    </row>
    <row r="472" customFormat="false" ht="15" hidden="false" customHeight="false" outlineLevel="0" collapsed="false">
      <c r="A472" s="2" t="str">
        <f aca="false">Clean!A472</f>
        <v>CL00471</v>
      </c>
      <c r="B472" s="24" t="n">
        <f aca="false">IF(Clean!B472="",1,0)</f>
        <v>0</v>
      </c>
      <c r="C472" s="24" t="n">
        <f aca="false">IF(Clean!C472="",1,0)</f>
        <v>0</v>
      </c>
      <c r="D472" s="24" t="n">
        <f aca="false">IF(Clean!D472="",1,0)</f>
        <v>0</v>
      </c>
      <c r="E472" s="24" t="n">
        <f aca="false">IF(Clean!E472="",1,0)</f>
        <v>0</v>
      </c>
      <c r="F472" s="24" t="n">
        <f aca="false">IF(Clean!F472="",1,0)</f>
        <v>0</v>
      </c>
      <c r="G472" s="24" t="n">
        <f aca="false">IF(Clean!G472="",1,0)</f>
        <v>0</v>
      </c>
      <c r="H472" s="24" t="n">
        <f aca="false">IF(Clean!H472="",1,0)</f>
        <v>0</v>
      </c>
      <c r="I472" s="24" t="n">
        <f aca="false">IF(Clean!I472="",1,0)</f>
        <v>0</v>
      </c>
      <c r="J472" s="24" t="n">
        <f aca="false">IF(Clean!J472="",1,0)</f>
        <v>0</v>
      </c>
      <c r="K472" s="24" t="n">
        <f aca="false">IF(Clean!K472="",1,0)</f>
        <v>0</v>
      </c>
      <c r="L472" s="24" t="n">
        <f aca="false">IF(Clean!L472="",1,0)</f>
        <v>0</v>
      </c>
      <c r="M472" s="24" t="n">
        <f aca="false">IF(Clean!M472="",1,0)</f>
        <v>0</v>
      </c>
      <c r="N472" s="24" t="n">
        <f aca="false">IF(Clean!N472="",1,0)</f>
        <v>0</v>
      </c>
      <c r="O472" s="24" t="n">
        <f aca="false">IF(Clean!O472="",1,0)</f>
        <v>0</v>
      </c>
      <c r="P472" s="24" t="n">
        <f aca="false">IF(Clean!P472="",1,0)</f>
        <v>0</v>
      </c>
      <c r="Q472" s="24" t="n">
        <f aca="false">IF(Clean!Q472="",1,0)</f>
        <v>0</v>
      </c>
      <c r="R472" s="24" t="n">
        <f aca="false">IF(Clean!R472="",1,0)</f>
        <v>0</v>
      </c>
      <c r="S472" s="24" t="n">
        <f aca="false">IF(Clean!S472="",1,0)</f>
        <v>1</v>
      </c>
      <c r="T472" s="24" t="n">
        <f aca="false">IF(Clean!T472="",1,0)</f>
        <v>1</v>
      </c>
      <c r="U472" s="24" t="n">
        <f aca="false">IF(Clean!U472="",1,0)</f>
        <v>0</v>
      </c>
      <c r="V472" s="24" t="n">
        <f aca="false">IF(Clean!V472="",1,0)</f>
        <v>0</v>
      </c>
      <c r="W472" s="25" t="n">
        <f aca="false">SUM(B472:V472)</f>
        <v>2</v>
      </c>
      <c r="X472" s="2" t="str">
        <f aca="false">IF(W472=0,"Complete","Incomplete")</f>
        <v>Incomplete</v>
      </c>
      <c r="Y472" s="26" t="n">
        <f aca="false">W472/21</f>
        <v>0.0952380952380952</v>
      </c>
      <c r="Z472" s="2" t="str">
        <f aca="false">IF(W472=21,"Ghost record",IF(W472&gt;=11,"Mostly empty",IF(W472=0,"Complete","Partial")))</f>
        <v>Partial</v>
      </c>
    </row>
    <row r="473" customFormat="false" ht="15" hidden="false" customHeight="false" outlineLevel="0" collapsed="false">
      <c r="A473" s="2" t="str">
        <f aca="false">Clean!A473</f>
        <v>CL00472</v>
      </c>
      <c r="B473" s="24" t="n">
        <f aca="false">IF(Clean!B473="",1,0)</f>
        <v>0</v>
      </c>
      <c r="C473" s="24" t="n">
        <f aca="false">IF(Clean!C473="",1,0)</f>
        <v>0</v>
      </c>
      <c r="D473" s="24" t="n">
        <f aca="false">IF(Clean!D473="",1,0)</f>
        <v>0</v>
      </c>
      <c r="E473" s="24" t="n">
        <f aca="false">IF(Clean!E473="",1,0)</f>
        <v>0</v>
      </c>
      <c r="F473" s="24" t="n">
        <f aca="false">IF(Clean!F473="",1,0)</f>
        <v>0</v>
      </c>
      <c r="G473" s="24" t="n">
        <f aca="false">IF(Clean!G473="",1,0)</f>
        <v>0</v>
      </c>
      <c r="H473" s="24" t="n">
        <f aca="false">IF(Clean!H473="",1,0)</f>
        <v>0</v>
      </c>
      <c r="I473" s="24" t="n">
        <f aca="false">IF(Clean!I473="",1,0)</f>
        <v>0</v>
      </c>
      <c r="J473" s="24" t="n">
        <f aca="false">IF(Clean!J473="",1,0)</f>
        <v>0</v>
      </c>
      <c r="K473" s="24" t="n">
        <f aca="false">IF(Clean!K473="",1,0)</f>
        <v>0</v>
      </c>
      <c r="L473" s="24" t="n">
        <f aca="false">IF(Clean!L473="",1,0)</f>
        <v>0</v>
      </c>
      <c r="M473" s="24" t="n">
        <f aca="false">IF(Clean!M473="",1,0)</f>
        <v>0</v>
      </c>
      <c r="N473" s="24" t="n">
        <f aca="false">IF(Clean!N473="",1,0)</f>
        <v>0</v>
      </c>
      <c r="O473" s="24" t="n">
        <f aca="false">IF(Clean!O473="",1,0)</f>
        <v>0</v>
      </c>
      <c r="P473" s="24" t="n">
        <f aca="false">IF(Clean!P473="",1,0)</f>
        <v>0</v>
      </c>
      <c r="Q473" s="24" t="n">
        <f aca="false">IF(Clean!Q473="",1,0)</f>
        <v>0</v>
      </c>
      <c r="R473" s="24" t="n">
        <f aca="false">IF(Clean!R473="",1,0)</f>
        <v>0</v>
      </c>
      <c r="S473" s="24" t="n">
        <f aca="false">IF(Clean!S473="",1,0)</f>
        <v>1</v>
      </c>
      <c r="T473" s="24" t="n">
        <f aca="false">IF(Clean!T473="",1,0)</f>
        <v>1</v>
      </c>
      <c r="U473" s="24" t="n">
        <f aca="false">IF(Clean!U473="",1,0)</f>
        <v>0</v>
      </c>
      <c r="V473" s="24" t="n">
        <f aca="false">IF(Clean!V473="",1,0)</f>
        <v>0</v>
      </c>
      <c r="W473" s="25" t="n">
        <f aca="false">SUM(B473:V473)</f>
        <v>2</v>
      </c>
      <c r="X473" s="2" t="str">
        <f aca="false">IF(W473=0,"Complete","Incomplete")</f>
        <v>Incomplete</v>
      </c>
      <c r="Y473" s="26" t="n">
        <f aca="false">W473/21</f>
        <v>0.0952380952380952</v>
      </c>
      <c r="Z473" s="2" t="str">
        <f aca="false">IF(W473=21,"Ghost record",IF(W473&gt;=11,"Mostly empty",IF(W473=0,"Complete","Partial")))</f>
        <v>Partial</v>
      </c>
    </row>
    <row r="474" customFormat="false" ht="15" hidden="false" customHeight="false" outlineLevel="0" collapsed="false">
      <c r="A474" s="2" t="str">
        <f aca="false">Clean!A474</f>
        <v>CL00473</v>
      </c>
      <c r="B474" s="24" t="n">
        <f aca="false">IF(Clean!B474="",1,0)</f>
        <v>0</v>
      </c>
      <c r="C474" s="24" t="n">
        <f aca="false">IF(Clean!C474="",1,0)</f>
        <v>0</v>
      </c>
      <c r="D474" s="24" t="n">
        <f aca="false">IF(Clean!D474="",1,0)</f>
        <v>0</v>
      </c>
      <c r="E474" s="24" t="n">
        <f aca="false">IF(Clean!E474="",1,0)</f>
        <v>0</v>
      </c>
      <c r="F474" s="24" t="n">
        <f aca="false">IF(Clean!F474="",1,0)</f>
        <v>0</v>
      </c>
      <c r="G474" s="24" t="n">
        <f aca="false">IF(Clean!G474="",1,0)</f>
        <v>0</v>
      </c>
      <c r="H474" s="24" t="n">
        <f aca="false">IF(Clean!H474="",1,0)</f>
        <v>0</v>
      </c>
      <c r="I474" s="24" t="n">
        <f aca="false">IF(Clean!I474="",1,0)</f>
        <v>0</v>
      </c>
      <c r="J474" s="24" t="n">
        <f aca="false">IF(Clean!J474="",1,0)</f>
        <v>0</v>
      </c>
      <c r="K474" s="24" t="n">
        <f aca="false">IF(Clean!K474="",1,0)</f>
        <v>0</v>
      </c>
      <c r="L474" s="24" t="n">
        <f aca="false">IF(Clean!L474="",1,0)</f>
        <v>0</v>
      </c>
      <c r="M474" s="24" t="n">
        <f aca="false">IF(Clean!M474="",1,0)</f>
        <v>0</v>
      </c>
      <c r="N474" s="24" t="n">
        <f aca="false">IF(Clean!N474="",1,0)</f>
        <v>0</v>
      </c>
      <c r="O474" s="24" t="n">
        <f aca="false">IF(Clean!O474="",1,0)</f>
        <v>0</v>
      </c>
      <c r="P474" s="24" t="n">
        <f aca="false">IF(Clean!P474="",1,0)</f>
        <v>0</v>
      </c>
      <c r="Q474" s="24" t="n">
        <f aca="false">IF(Clean!Q474="",1,0)</f>
        <v>0</v>
      </c>
      <c r="R474" s="24" t="n">
        <f aca="false">IF(Clean!R474="",1,0)</f>
        <v>0</v>
      </c>
      <c r="S474" s="24" t="n">
        <f aca="false">IF(Clean!S474="",1,0)</f>
        <v>0</v>
      </c>
      <c r="T474" s="24" t="n">
        <f aca="false">IF(Clean!T474="",1,0)</f>
        <v>0</v>
      </c>
      <c r="U474" s="24" t="n">
        <f aca="false">IF(Clean!U474="",1,0)</f>
        <v>0</v>
      </c>
      <c r="V474" s="24" t="n">
        <f aca="false">IF(Clean!V474="",1,0)</f>
        <v>0</v>
      </c>
      <c r="W474" s="25" t="n">
        <f aca="false">SUM(B474:V474)</f>
        <v>0</v>
      </c>
      <c r="X474" s="2" t="str">
        <f aca="false">IF(W474=0,"Complete","Incomplete")</f>
        <v>Complete</v>
      </c>
      <c r="Y474" s="26" t="n">
        <f aca="false">W474/21</f>
        <v>0</v>
      </c>
      <c r="Z474" s="2" t="str">
        <f aca="false">IF(W474=21,"Ghost record",IF(W474&gt;=11,"Mostly empty",IF(W474=0,"Complete","Partial")))</f>
        <v>Complete</v>
      </c>
    </row>
    <row r="475" customFormat="false" ht="15" hidden="false" customHeight="false" outlineLevel="0" collapsed="false">
      <c r="A475" s="2" t="str">
        <f aca="false">Clean!A475</f>
        <v>CL00474</v>
      </c>
      <c r="B475" s="24" t="n">
        <f aca="false">IF(Clean!B475="",1,0)</f>
        <v>0</v>
      </c>
      <c r="C475" s="24" t="n">
        <f aca="false">IF(Clean!C475="",1,0)</f>
        <v>0</v>
      </c>
      <c r="D475" s="24" t="n">
        <f aca="false">IF(Clean!D475="",1,0)</f>
        <v>0</v>
      </c>
      <c r="E475" s="24" t="n">
        <f aca="false">IF(Clean!E475="",1,0)</f>
        <v>0</v>
      </c>
      <c r="F475" s="24" t="n">
        <f aca="false">IF(Clean!F475="",1,0)</f>
        <v>1</v>
      </c>
      <c r="G475" s="24" t="n">
        <f aca="false">IF(Clean!G475="",1,0)</f>
        <v>0</v>
      </c>
      <c r="H475" s="24" t="n">
        <f aca="false">IF(Clean!H475="",1,0)</f>
        <v>0</v>
      </c>
      <c r="I475" s="24" t="n">
        <f aca="false">IF(Clean!I475="",1,0)</f>
        <v>0</v>
      </c>
      <c r="J475" s="24" t="n">
        <f aca="false">IF(Clean!J475="",1,0)</f>
        <v>0</v>
      </c>
      <c r="K475" s="24" t="n">
        <f aca="false">IF(Clean!K475="",1,0)</f>
        <v>0</v>
      </c>
      <c r="L475" s="24" t="n">
        <f aca="false">IF(Clean!L475="",1,0)</f>
        <v>0</v>
      </c>
      <c r="M475" s="24" t="n">
        <f aca="false">IF(Clean!M475="",1,0)</f>
        <v>0</v>
      </c>
      <c r="N475" s="24" t="n">
        <f aca="false">IF(Clean!N475="",1,0)</f>
        <v>0</v>
      </c>
      <c r="O475" s="24" t="n">
        <f aca="false">IF(Clean!O475="",1,0)</f>
        <v>0</v>
      </c>
      <c r="P475" s="24" t="n">
        <f aca="false">IF(Clean!P475="",1,0)</f>
        <v>0</v>
      </c>
      <c r="Q475" s="24" t="n">
        <f aca="false">IF(Clean!Q475="",1,0)</f>
        <v>0</v>
      </c>
      <c r="R475" s="24" t="n">
        <f aca="false">IF(Clean!R475="",1,0)</f>
        <v>0</v>
      </c>
      <c r="S475" s="24" t="n">
        <f aca="false">IF(Clean!S475="",1,0)</f>
        <v>0</v>
      </c>
      <c r="T475" s="24" t="n">
        <f aca="false">IF(Clean!T475="",1,0)</f>
        <v>0</v>
      </c>
      <c r="U475" s="24" t="n">
        <f aca="false">IF(Clean!U475="",1,0)</f>
        <v>0</v>
      </c>
      <c r="V475" s="24" t="n">
        <f aca="false">IF(Clean!V475="",1,0)</f>
        <v>0</v>
      </c>
      <c r="W475" s="25" t="n">
        <f aca="false">SUM(B475:V475)</f>
        <v>1</v>
      </c>
      <c r="X475" s="2" t="str">
        <f aca="false">IF(W475=0,"Complete","Incomplete")</f>
        <v>Incomplete</v>
      </c>
      <c r="Y475" s="26" t="n">
        <f aca="false">W475/21</f>
        <v>0.0476190476190476</v>
      </c>
      <c r="Z475" s="2" t="str">
        <f aca="false">IF(W475=21,"Ghost record",IF(W475&gt;=11,"Mostly empty",IF(W475=0,"Complete","Partial")))</f>
        <v>Partial</v>
      </c>
    </row>
    <row r="476" customFormat="false" ht="15" hidden="false" customHeight="false" outlineLevel="0" collapsed="false">
      <c r="A476" s="2" t="str">
        <f aca="false">Clean!A476</f>
        <v>CL00475</v>
      </c>
      <c r="B476" s="24" t="n">
        <f aca="false">IF(Clean!B476="",1,0)</f>
        <v>0</v>
      </c>
      <c r="C476" s="24" t="n">
        <f aca="false">IF(Clean!C476="",1,0)</f>
        <v>0</v>
      </c>
      <c r="D476" s="24" t="n">
        <f aca="false">IF(Clean!D476="",1,0)</f>
        <v>0</v>
      </c>
      <c r="E476" s="24" t="n">
        <f aca="false">IF(Clean!E476="",1,0)</f>
        <v>0</v>
      </c>
      <c r="F476" s="24" t="n">
        <f aca="false">IF(Clean!F476="",1,0)</f>
        <v>0</v>
      </c>
      <c r="G476" s="24" t="n">
        <f aca="false">IF(Clean!G476="",1,0)</f>
        <v>0</v>
      </c>
      <c r="H476" s="24" t="n">
        <f aca="false">IF(Clean!H476="",1,0)</f>
        <v>0</v>
      </c>
      <c r="I476" s="24" t="n">
        <f aca="false">IF(Clean!I476="",1,0)</f>
        <v>0</v>
      </c>
      <c r="J476" s="24" t="n">
        <f aca="false">IF(Clean!J476="",1,0)</f>
        <v>0</v>
      </c>
      <c r="K476" s="24" t="n">
        <f aca="false">IF(Clean!K476="",1,0)</f>
        <v>0</v>
      </c>
      <c r="L476" s="24" t="n">
        <f aca="false">IF(Clean!L476="",1,0)</f>
        <v>0</v>
      </c>
      <c r="M476" s="24" t="n">
        <f aca="false">IF(Clean!M476="",1,0)</f>
        <v>0</v>
      </c>
      <c r="N476" s="24" t="n">
        <f aca="false">IF(Clean!N476="",1,0)</f>
        <v>0</v>
      </c>
      <c r="O476" s="24" t="n">
        <f aca="false">IF(Clean!O476="",1,0)</f>
        <v>0</v>
      </c>
      <c r="P476" s="24" t="n">
        <f aca="false">IF(Clean!P476="",1,0)</f>
        <v>0</v>
      </c>
      <c r="Q476" s="24" t="n">
        <f aca="false">IF(Clean!Q476="",1,0)</f>
        <v>1</v>
      </c>
      <c r="R476" s="24" t="n">
        <f aca="false">IF(Clean!R476="",1,0)</f>
        <v>1</v>
      </c>
      <c r="S476" s="24" t="n">
        <f aca="false">IF(Clean!S476="",1,0)</f>
        <v>0</v>
      </c>
      <c r="T476" s="24" t="n">
        <f aca="false">IF(Clean!T476="",1,0)</f>
        <v>0</v>
      </c>
      <c r="U476" s="24" t="n">
        <f aca="false">IF(Clean!U476="",1,0)</f>
        <v>1</v>
      </c>
      <c r="V476" s="24" t="n">
        <f aca="false">IF(Clean!V476="",1,0)</f>
        <v>0</v>
      </c>
      <c r="W476" s="25" t="n">
        <f aca="false">SUM(B476:V476)</f>
        <v>3</v>
      </c>
      <c r="X476" s="2" t="str">
        <f aca="false">IF(W476=0,"Complete","Incomplete")</f>
        <v>Incomplete</v>
      </c>
      <c r="Y476" s="26" t="n">
        <f aca="false">W476/21</f>
        <v>0.142857142857143</v>
      </c>
      <c r="Z476" s="2" t="str">
        <f aca="false">IF(W476=21,"Ghost record",IF(W476&gt;=11,"Mostly empty",IF(W476=0,"Complete","Partial")))</f>
        <v>Partial</v>
      </c>
    </row>
    <row r="477" customFormat="false" ht="15" hidden="false" customHeight="false" outlineLevel="0" collapsed="false">
      <c r="A477" s="2" t="str">
        <f aca="false">Clean!A477</f>
        <v>CL00476</v>
      </c>
      <c r="B477" s="24" t="n">
        <f aca="false">IF(Clean!B477="",1,0)</f>
        <v>0</v>
      </c>
      <c r="C477" s="24" t="n">
        <f aca="false">IF(Clean!C477="",1,0)</f>
        <v>0</v>
      </c>
      <c r="D477" s="24" t="n">
        <f aca="false">IF(Clean!D477="",1,0)</f>
        <v>0</v>
      </c>
      <c r="E477" s="24" t="n">
        <f aca="false">IF(Clean!E477="",1,0)</f>
        <v>0</v>
      </c>
      <c r="F477" s="24" t="n">
        <f aca="false">IF(Clean!F477="",1,0)</f>
        <v>0</v>
      </c>
      <c r="G477" s="24" t="n">
        <f aca="false">IF(Clean!G477="",1,0)</f>
        <v>0</v>
      </c>
      <c r="H477" s="24" t="n">
        <f aca="false">IF(Clean!H477="",1,0)</f>
        <v>0</v>
      </c>
      <c r="I477" s="24" t="n">
        <f aca="false">IF(Clean!I477="",1,0)</f>
        <v>0</v>
      </c>
      <c r="J477" s="24" t="n">
        <f aca="false">IF(Clean!J477="",1,0)</f>
        <v>0</v>
      </c>
      <c r="K477" s="24" t="n">
        <f aca="false">IF(Clean!K477="",1,0)</f>
        <v>0</v>
      </c>
      <c r="L477" s="24" t="n">
        <f aca="false">IF(Clean!L477="",1,0)</f>
        <v>0</v>
      </c>
      <c r="M477" s="24" t="n">
        <f aca="false">IF(Clean!M477="",1,0)</f>
        <v>1</v>
      </c>
      <c r="N477" s="24" t="n">
        <f aca="false">IF(Clean!N477="",1,0)</f>
        <v>0</v>
      </c>
      <c r="O477" s="24" t="n">
        <f aca="false">IF(Clean!O477="",1,0)</f>
        <v>0</v>
      </c>
      <c r="P477" s="24" t="n">
        <f aca="false">IF(Clean!P477="",1,0)</f>
        <v>0</v>
      </c>
      <c r="Q477" s="24" t="n">
        <f aca="false">IF(Clean!Q477="",1,0)</f>
        <v>0</v>
      </c>
      <c r="R477" s="24" t="n">
        <f aca="false">IF(Clean!R477="",1,0)</f>
        <v>0</v>
      </c>
      <c r="S477" s="24" t="n">
        <f aca="false">IF(Clean!S477="",1,0)</f>
        <v>0</v>
      </c>
      <c r="T477" s="24" t="n">
        <f aca="false">IF(Clean!T477="",1,0)</f>
        <v>0</v>
      </c>
      <c r="U477" s="24" t="n">
        <f aca="false">IF(Clean!U477="",1,0)</f>
        <v>0</v>
      </c>
      <c r="V477" s="24" t="n">
        <f aca="false">IF(Clean!V477="",1,0)</f>
        <v>0</v>
      </c>
      <c r="W477" s="25" t="n">
        <f aca="false">SUM(B477:V477)</f>
        <v>1</v>
      </c>
      <c r="X477" s="2" t="str">
        <f aca="false">IF(W477=0,"Complete","Incomplete")</f>
        <v>Incomplete</v>
      </c>
      <c r="Y477" s="26" t="n">
        <f aca="false">W477/21</f>
        <v>0.0476190476190476</v>
      </c>
      <c r="Z477" s="2" t="str">
        <f aca="false">IF(W477=21,"Ghost record",IF(W477&gt;=11,"Mostly empty",IF(W477=0,"Complete","Partial")))</f>
        <v>Partial</v>
      </c>
    </row>
    <row r="478" customFormat="false" ht="15" hidden="false" customHeight="false" outlineLevel="0" collapsed="false">
      <c r="A478" s="2" t="str">
        <f aca="false">Clean!A478</f>
        <v>CL00477</v>
      </c>
      <c r="B478" s="24" t="n">
        <f aca="false">IF(Clean!B478="",1,0)</f>
        <v>0</v>
      </c>
      <c r="C478" s="24" t="n">
        <f aca="false">IF(Clean!C478="",1,0)</f>
        <v>0</v>
      </c>
      <c r="D478" s="24" t="n">
        <f aca="false">IF(Clean!D478="",1,0)</f>
        <v>0</v>
      </c>
      <c r="E478" s="24" t="n">
        <f aca="false">IF(Clean!E478="",1,0)</f>
        <v>0</v>
      </c>
      <c r="F478" s="24" t="n">
        <f aca="false">IF(Clean!F478="",1,0)</f>
        <v>0</v>
      </c>
      <c r="G478" s="24" t="n">
        <f aca="false">IF(Clean!G478="",1,0)</f>
        <v>0</v>
      </c>
      <c r="H478" s="24" t="n">
        <f aca="false">IF(Clean!H478="",1,0)</f>
        <v>0</v>
      </c>
      <c r="I478" s="24" t="n">
        <f aca="false">IF(Clean!I478="",1,0)</f>
        <v>0</v>
      </c>
      <c r="J478" s="24" t="n">
        <f aca="false">IF(Clean!J478="",1,0)</f>
        <v>0</v>
      </c>
      <c r="K478" s="24" t="n">
        <f aca="false">IF(Clean!K478="",1,0)</f>
        <v>0</v>
      </c>
      <c r="L478" s="24" t="n">
        <f aca="false">IF(Clean!L478="",1,0)</f>
        <v>0</v>
      </c>
      <c r="M478" s="24" t="n">
        <f aca="false">IF(Clean!M478="",1,0)</f>
        <v>0</v>
      </c>
      <c r="N478" s="24" t="n">
        <f aca="false">IF(Clean!N478="",1,0)</f>
        <v>0</v>
      </c>
      <c r="O478" s="24" t="n">
        <f aca="false">IF(Clean!O478="",1,0)</f>
        <v>0</v>
      </c>
      <c r="P478" s="24" t="n">
        <f aca="false">IF(Clean!P478="",1,0)</f>
        <v>0</v>
      </c>
      <c r="Q478" s="24" t="n">
        <f aca="false">IF(Clean!Q478="",1,0)</f>
        <v>0</v>
      </c>
      <c r="R478" s="24" t="n">
        <f aca="false">IF(Clean!R478="",1,0)</f>
        <v>0</v>
      </c>
      <c r="S478" s="24" t="n">
        <f aca="false">IF(Clean!S478="",1,0)</f>
        <v>0</v>
      </c>
      <c r="T478" s="24" t="n">
        <f aca="false">IF(Clean!T478="",1,0)</f>
        <v>0</v>
      </c>
      <c r="U478" s="24" t="n">
        <f aca="false">IF(Clean!U478="",1,0)</f>
        <v>1</v>
      </c>
      <c r="V478" s="24" t="n">
        <f aca="false">IF(Clean!V478="",1,0)</f>
        <v>0</v>
      </c>
      <c r="W478" s="25" t="n">
        <f aca="false">SUM(B478:V478)</f>
        <v>1</v>
      </c>
      <c r="X478" s="2" t="str">
        <f aca="false">IF(W478=0,"Complete","Incomplete")</f>
        <v>Incomplete</v>
      </c>
      <c r="Y478" s="26" t="n">
        <f aca="false">W478/21</f>
        <v>0.0476190476190476</v>
      </c>
      <c r="Z478" s="2" t="str">
        <f aca="false">IF(W478=21,"Ghost record",IF(W478&gt;=11,"Mostly empty",IF(W478=0,"Complete","Partial")))</f>
        <v>Partial</v>
      </c>
    </row>
    <row r="479" customFormat="false" ht="15" hidden="false" customHeight="false" outlineLevel="0" collapsed="false">
      <c r="A479" s="2" t="str">
        <f aca="false">Clean!A479</f>
        <v>CL00478</v>
      </c>
      <c r="B479" s="24" t="n">
        <f aca="false">IF(Clean!B479="",1,0)</f>
        <v>0</v>
      </c>
      <c r="C479" s="24" t="n">
        <f aca="false">IF(Clean!C479="",1,0)</f>
        <v>0</v>
      </c>
      <c r="D479" s="24" t="n">
        <f aca="false">IF(Clean!D479="",1,0)</f>
        <v>0</v>
      </c>
      <c r="E479" s="24" t="n">
        <f aca="false">IF(Clean!E479="",1,0)</f>
        <v>0</v>
      </c>
      <c r="F479" s="24" t="n">
        <f aca="false">IF(Clean!F479="",1,0)</f>
        <v>0</v>
      </c>
      <c r="G479" s="24" t="n">
        <f aca="false">IF(Clean!G479="",1,0)</f>
        <v>0</v>
      </c>
      <c r="H479" s="24" t="n">
        <f aca="false">IF(Clean!H479="",1,0)</f>
        <v>0</v>
      </c>
      <c r="I479" s="24" t="n">
        <f aca="false">IF(Clean!I479="",1,0)</f>
        <v>0</v>
      </c>
      <c r="J479" s="24" t="n">
        <f aca="false">IF(Clean!J479="",1,0)</f>
        <v>0</v>
      </c>
      <c r="K479" s="24" t="n">
        <f aca="false">IF(Clean!K479="",1,0)</f>
        <v>0</v>
      </c>
      <c r="L479" s="24" t="n">
        <f aca="false">IF(Clean!L479="",1,0)</f>
        <v>0</v>
      </c>
      <c r="M479" s="24" t="n">
        <f aca="false">IF(Clean!M479="",1,0)</f>
        <v>0</v>
      </c>
      <c r="N479" s="24" t="n">
        <f aca="false">IF(Clean!N479="",1,0)</f>
        <v>0</v>
      </c>
      <c r="O479" s="24" t="n">
        <f aca="false">IF(Clean!O479="",1,0)</f>
        <v>0</v>
      </c>
      <c r="P479" s="24" t="n">
        <f aca="false">IF(Clean!P479="",1,0)</f>
        <v>0</v>
      </c>
      <c r="Q479" s="24" t="n">
        <f aca="false">IF(Clean!Q479="",1,0)</f>
        <v>0</v>
      </c>
      <c r="R479" s="24" t="n">
        <f aca="false">IF(Clean!R479="",1,0)</f>
        <v>0</v>
      </c>
      <c r="S479" s="24" t="n">
        <f aca="false">IF(Clean!S479="",1,0)</f>
        <v>0</v>
      </c>
      <c r="T479" s="24" t="n">
        <f aca="false">IF(Clean!T479="",1,0)</f>
        <v>0</v>
      </c>
      <c r="U479" s="24" t="n">
        <f aca="false">IF(Clean!U479="",1,0)</f>
        <v>0</v>
      </c>
      <c r="V479" s="24" t="n">
        <f aca="false">IF(Clean!V479="",1,0)</f>
        <v>0</v>
      </c>
      <c r="W479" s="25" t="n">
        <f aca="false">SUM(B479:V479)</f>
        <v>0</v>
      </c>
      <c r="X479" s="2" t="str">
        <f aca="false">IF(W479=0,"Complete","Incomplete")</f>
        <v>Complete</v>
      </c>
      <c r="Y479" s="26" t="n">
        <f aca="false">W479/21</f>
        <v>0</v>
      </c>
      <c r="Z479" s="2" t="str">
        <f aca="false">IF(W479=21,"Ghost record",IF(W479&gt;=11,"Mostly empty",IF(W479=0,"Complete","Partial")))</f>
        <v>Complete</v>
      </c>
    </row>
    <row r="480" customFormat="false" ht="15" hidden="false" customHeight="false" outlineLevel="0" collapsed="false">
      <c r="A480" s="2" t="str">
        <f aca="false">Clean!A480</f>
        <v>CL00479</v>
      </c>
      <c r="B480" s="24" t="n">
        <f aca="false">IF(Clean!B480="",1,0)</f>
        <v>0</v>
      </c>
      <c r="C480" s="24" t="n">
        <f aca="false">IF(Clean!C480="",1,0)</f>
        <v>1</v>
      </c>
      <c r="D480" s="24" t="n">
        <f aca="false">IF(Clean!D480="",1,0)</f>
        <v>0</v>
      </c>
      <c r="E480" s="24" t="n">
        <f aca="false">IF(Clean!E480="",1,0)</f>
        <v>0</v>
      </c>
      <c r="F480" s="24" t="n">
        <f aca="false">IF(Clean!F480="",1,0)</f>
        <v>0</v>
      </c>
      <c r="G480" s="24" t="n">
        <f aca="false">IF(Clean!G480="",1,0)</f>
        <v>0</v>
      </c>
      <c r="H480" s="24" t="n">
        <f aca="false">IF(Clean!H480="",1,0)</f>
        <v>0</v>
      </c>
      <c r="I480" s="24" t="n">
        <f aca="false">IF(Clean!I480="",1,0)</f>
        <v>0</v>
      </c>
      <c r="J480" s="24" t="n">
        <f aca="false">IF(Clean!J480="",1,0)</f>
        <v>0</v>
      </c>
      <c r="K480" s="24" t="n">
        <f aca="false">IF(Clean!K480="",1,0)</f>
        <v>0</v>
      </c>
      <c r="L480" s="24" t="n">
        <f aca="false">IF(Clean!L480="",1,0)</f>
        <v>0</v>
      </c>
      <c r="M480" s="24" t="n">
        <f aca="false">IF(Clean!M480="",1,0)</f>
        <v>0</v>
      </c>
      <c r="N480" s="24" t="n">
        <f aca="false">IF(Clean!N480="",1,0)</f>
        <v>0</v>
      </c>
      <c r="O480" s="24" t="n">
        <f aca="false">IF(Clean!O480="",1,0)</f>
        <v>0</v>
      </c>
      <c r="P480" s="24" t="n">
        <f aca="false">IF(Clean!P480="",1,0)</f>
        <v>0</v>
      </c>
      <c r="Q480" s="24" t="n">
        <f aca="false">IF(Clean!Q480="",1,0)</f>
        <v>0</v>
      </c>
      <c r="R480" s="24" t="n">
        <f aca="false">IF(Clean!R480="",1,0)</f>
        <v>0</v>
      </c>
      <c r="S480" s="24" t="n">
        <f aca="false">IF(Clean!S480="",1,0)</f>
        <v>0</v>
      </c>
      <c r="T480" s="24" t="n">
        <f aca="false">IF(Clean!T480="",1,0)</f>
        <v>0</v>
      </c>
      <c r="U480" s="24" t="n">
        <f aca="false">IF(Clean!U480="",1,0)</f>
        <v>0</v>
      </c>
      <c r="V480" s="24" t="n">
        <f aca="false">IF(Clean!V480="",1,0)</f>
        <v>1</v>
      </c>
      <c r="W480" s="25" t="n">
        <f aca="false">SUM(B480:V480)</f>
        <v>2</v>
      </c>
      <c r="X480" s="2" t="str">
        <f aca="false">IF(W480=0,"Complete","Incomplete")</f>
        <v>Incomplete</v>
      </c>
      <c r="Y480" s="26" t="n">
        <f aca="false">W480/21</f>
        <v>0.0952380952380952</v>
      </c>
      <c r="Z480" s="2" t="str">
        <f aca="false">IF(W480=21,"Ghost record",IF(W480&gt;=11,"Mostly empty",IF(W480=0,"Complete","Partial")))</f>
        <v>Partial</v>
      </c>
    </row>
    <row r="481" customFormat="false" ht="15" hidden="false" customHeight="false" outlineLevel="0" collapsed="false">
      <c r="A481" s="2" t="str">
        <f aca="false">Clean!A481</f>
        <v>CL00480</v>
      </c>
      <c r="B481" s="24" t="n">
        <f aca="false">IF(Clean!B481="",1,0)</f>
        <v>0</v>
      </c>
      <c r="C481" s="24" t="n">
        <f aca="false">IF(Clean!C481="",1,0)</f>
        <v>0</v>
      </c>
      <c r="D481" s="24" t="n">
        <f aca="false">IF(Clean!D481="",1,0)</f>
        <v>0</v>
      </c>
      <c r="E481" s="24" t="n">
        <f aca="false">IF(Clean!E481="",1,0)</f>
        <v>0</v>
      </c>
      <c r="F481" s="24" t="n">
        <f aca="false">IF(Clean!F481="",1,0)</f>
        <v>0</v>
      </c>
      <c r="G481" s="24" t="n">
        <f aca="false">IF(Clean!G481="",1,0)</f>
        <v>0</v>
      </c>
      <c r="H481" s="24" t="n">
        <f aca="false">IF(Clean!H481="",1,0)</f>
        <v>0</v>
      </c>
      <c r="I481" s="24" t="n">
        <f aca="false">IF(Clean!I481="",1,0)</f>
        <v>0</v>
      </c>
      <c r="J481" s="24" t="n">
        <f aca="false">IF(Clean!J481="",1,0)</f>
        <v>0</v>
      </c>
      <c r="K481" s="24" t="n">
        <f aca="false">IF(Clean!K481="",1,0)</f>
        <v>0</v>
      </c>
      <c r="L481" s="24" t="n">
        <f aca="false">IF(Clean!L481="",1,0)</f>
        <v>0</v>
      </c>
      <c r="M481" s="24" t="n">
        <f aca="false">IF(Clean!M481="",1,0)</f>
        <v>0</v>
      </c>
      <c r="N481" s="24" t="n">
        <f aca="false">IF(Clean!N481="",1,0)</f>
        <v>0</v>
      </c>
      <c r="O481" s="24" t="n">
        <f aca="false">IF(Clean!O481="",1,0)</f>
        <v>0</v>
      </c>
      <c r="P481" s="24" t="n">
        <f aca="false">IF(Clean!P481="",1,0)</f>
        <v>0</v>
      </c>
      <c r="Q481" s="24" t="n">
        <f aca="false">IF(Clean!Q481="",1,0)</f>
        <v>0</v>
      </c>
      <c r="R481" s="24" t="n">
        <f aca="false">IF(Clean!R481="",1,0)</f>
        <v>0</v>
      </c>
      <c r="S481" s="24" t="n">
        <f aca="false">IF(Clean!S481="",1,0)</f>
        <v>0</v>
      </c>
      <c r="T481" s="24" t="n">
        <f aca="false">IF(Clean!T481="",1,0)</f>
        <v>0</v>
      </c>
      <c r="U481" s="24" t="n">
        <f aca="false">IF(Clean!U481="",1,0)</f>
        <v>0</v>
      </c>
      <c r="V481" s="24" t="n">
        <f aca="false">IF(Clean!V481="",1,0)</f>
        <v>1</v>
      </c>
      <c r="W481" s="25" t="n">
        <f aca="false">SUM(B481:V481)</f>
        <v>1</v>
      </c>
      <c r="X481" s="2" t="str">
        <f aca="false">IF(W481=0,"Complete","Incomplete")</f>
        <v>Incomplete</v>
      </c>
      <c r="Y481" s="26" t="n">
        <f aca="false">W481/21</f>
        <v>0.0476190476190476</v>
      </c>
      <c r="Z481" s="2" t="str">
        <f aca="false">IF(W481=21,"Ghost record",IF(W481&gt;=11,"Mostly empty",IF(W481=0,"Complete","Partial")))</f>
        <v>Partial</v>
      </c>
    </row>
    <row r="482" customFormat="false" ht="15" hidden="false" customHeight="false" outlineLevel="0" collapsed="false">
      <c r="A482" s="2" t="str">
        <f aca="false">Clean!A482</f>
        <v>CL00481</v>
      </c>
      <c r="B482" s="24" t="n">
        <f aca="false">IF(Clean!B482="",1,0)</f>
        <v>0</v>
      </c>
      <c r="C482" s="24" t="n">
        <f aca="false">IF(Clean!C482="",1,0)</f>
        <v>0</v>
      </c>
      <c r="D482" s="24" t="n">
        <f aca="false">IF(Clean!D482="",1,0)</f>
        <v>0</v>
      </c>
      <c r="E482" s="24" t="n">
        <f aca="false">IF(Clean!E482="",1,0)</f>
        <v>0</v>
      </c>
      <c r="F482" s="24" t="n">
        <f aca="false">IF(Clean!F482="",1,0)</f>
        <v>0</v>
      </c>
      <c r="G482" s="24" t="n">
        <f aca="false">IF(Clean!G482="",1,0)</f>
        <v>0</v>
      </c>
      <c r="H482" s="24" t="n">
        <f aca="false">IF(Clean!H482="",1,0)</f>
        <v>0</v>
      </c>
      <c r="I482" s="24" t="n">
        <f aca="false">IF(Clean!I482="",1,0)</f>
        <v>0</v>
      </c>
      <c r="J482" s="24" t="n">
        <f aca="false">IF(Clean!J482="",1,0)</f>
        <v>0</v>
      </c>
      <c r="K482" s="24" t="n">
        <f aca="false">IF(Clean!K482="",1,0)</f>
        <v>0</v>
      </c>
      <c r="L482" s="24" t="n">
        <f aca="false">IF(Clean!L482="",1,0)</f>
        <v>0</v>
      </c>
      <c r="M482" s="24" t="n">
        <f aca="false">IF(Clean!M482="",1,0)</f>
        <v>0</v>
      </c>
      <c r="N482" s="24" t="n">
        <f aca="false">IF(Clean!N482="",1,0)</f>
        <v>0</v>
      </c>
      <c r="O482" s="24" t="n">
        <f aca="false">IF(Clean!O482="",1,0)</f>
        <v>0</v>
      </c>
      <c r="P482" s="24" t="n">
        <f aca="false">IF(Clean!P482="",1,0)</f>
        <v>0</v>
      </c>
      <c r="Q482" s="24" t="n">
        <f aca="false">IF(Clean!Q482="",1,0)</f>
        <v>0</v>
      </c>
      <c r="R482" s="24" t="n">
        <f aca="false">IF(Clean!R482="",1,0)</f>
        <v>0</v>
      </c>
      <c r="S482" s="24" t="n">
        <f aca="false">IF(Clean!S482="",1,0)</f>
        <v>0</v>
      </c>
      <c r="T482" s="24" t="n">
        <f aca="false">IF(Clean!T482="",1,0)</f>
        <v>0</v>
      </c>
      <c r="U482" s="24" t="n">
        <f aca="false">IF(Clean!U482="",1,0)</f>
        <v>0</v>
      </c>
      <c r="V482" s="24" t="n">
        <f aca="false">IF(Clean!V482="",1,0)</f>
        <v>1</v>
      </c>
      <c r="W482" s="25" t="n">
        <f aca="false">SUM(B482:V482)</f>
        <v>1</v>
      </c>
      <c r="X482" s="2" t="str">
        <f aca="false">IF(W482=0,"Complete","Incomplete")</f>
        <v>Incomplete</v>
      </c>
      <c r="Y482" s="26" t="n">
        <f aca="false">W482/21</f>
        <v>0.0476190476190476</v>
      </c>
      <c r="Z482" s="2" t="str">
        <f aca="false">IF(W482=21,"Ghost record",IF(W482&gt;=11,"Mostly empty",IF(W482=0,"Complete","Partial")))</f>
        <v>Partial</v>
      </c>
    </row>
    <row r="483" customFormat="false" ht="15" hidden="false" customHeight="false" outlineLevel="0" collapsed="false">
      <c r="A483" s="2" t="str">
        <f aca="false">Clean!A483</f>
        <v>CL00482</v>
      </c>
      <c r="B483" s="24" t="n">
        <f aca="false">IF(Clean!B483="",1,0)</f>
        <v>0</v>
      </c>
      <c r="C483" s="24" t="n">
        <f aca="false">IF(Clean!C483="",1,0)</f>
        <v>0</v>
      </c>
      <c r="D483" s="24" t="n">
        <f aca="false">IF(Clean!D483="",1,0)</f>
        <v>0</v>
      </c>
      <c r="E483" s="24" t="n">
        <f aca="false">IF(Clean!E483="",1,0)</f>
        <v>0</v>
      </c>
      <c r="F483" s="24" t="n">
        <f aca="false">IF(Clean!F483="",1,0)</f>
        <v>0</v>
      </c>
      <c r="G483" s="24" t="n">
        <f aca="false">IF(Clean!G483="",1,0)</f>
        <v>0</v>
      </c>
      <c r="H483" s="24" t="n">
        <f aca="false">IF(Clean!H483="",1,0)</f>
        <v>1</v>
      </c>
      <c r="I483" s="24" t="n">
        <f aca="false">IF(Clean!I483="",1,0)</f>
        <v>1</v>
      </c>
      <c r="J483" s="24" t="n">
        <f aca="false">IF(Clean!J483="",1,0)</f>
        <v>0</v>
      </c>
      <c r="K483" s="24" t="n">
        <f aca="false">IF(Clean!K483="",1,0)</f>
        <v>0</v>
      </c>
      <c r="L483" s="24" t="n">
        <f aca="false">IF(Clean!L483="",1,0)</f>
        <v>0</v>
      </c>
      <c r="M483" s="24" t="n">
        <f aca="false">IF(Clean!M483="",1,0)</f>
        <v>0</v>
      </c>
      <c r="N483" s="24" t="n">
        <f aca="false">IF(Clean!N483="",1,0)</f>
        <v>0</v>
      </c>
      <c r="O483" s="24" t="n">
        <f aca="false">IF(Clean!O483="",1,0)</f>
        <v>0</v>
      </c>
      <c r="P483" s="24" t="n">
        <f aca="false">IF(Clean!P483="",1,0)</f>
        <v>0</v>
      </c>
      <c r="Q483" s="24" t="n">
        <f aca="false">IF(Clean!Q483="",1,0)</f>
        <v>0</v>
      </c>
      <c r="R483" s="24" t="n">
        <f aca="false">IF(Clean!R483="",1,0)</f>
        <v>0</v>
      </c>
      <c r="S483" s="24" t="n">
        <f aca="false">IF(Clean!S483="",1,0)</f>
        <v>0</v>
      </c>
      <c r="T483" s="24" t="n">
        <f aca="false">IF(Clean!T483="",1,0)</f>
        <v>0</v>
      </c>
      <c r="U483" s="24" t="n">
        <f aca="false">IF(Clean!U483="",1,0)</f>
        <v>0</v>
      </c>
      <c r="V483" s="24" t="n">
        <f aca="false">IF(Clean!V483="",1,0)</f>
        <v>0</v>
      </c>
      <c r="W483" s="25" t="n">
        <f aca="false">SUM(B483:V483)</f>
        <v>2</v>
      </c>
      <c r="X483" s="2" t="str">
        <f aca="false">IF(W483=0,"Complete","Incomplete")</f>
        <v>Incomplete</v>
      </c>
      <c r="Y483" s="26" t="n">
        <f aca="false">W483/21</f>
        <v>0.0952380952380952</v>
      </c>
      <c r="Z483" s="2" t="str">
        <f aca="false">IF(W483=21,"Ghost record",IF(W483&gt;=11,"Mostly empty",IF(W483=0,"Complete","Partial")))</f>
        <v>Partial</v>
      </c>
    </row>
    <row r="484" customFormat="false" ht="15" hidden="false" customHeight="false" outlineLevel="0" collapsed="false">
      <c r="A484" s="2" t="str">
        <f aca="false">Clean!A484</f>
        <v>CL00483</v>
      </c>
      <c r="B484" s="24" t="n">
        <f aca="false">IF(Clean!B484="",1,0)</f>
        <v>0</v>
      </c>
      <c r="C484" s="24" t="n">
        <f aca="false">IF(Clean!C484="",1,0)</f>
        <v>0</v>
      </c>
      <c r="D484" s="24" t="n">
        <f aca="false">IF(Clean!D484="",1,0)</f>
        <v>0</v>
      </c>
      <c r="E484" s="24" t="n">
        <f aca="false">IF(Clean!E484="",1,0)</f>
        <v>0</v>
      </c>
      <c r="F484" s="24" t="n">
        <f aca="false">IF(Clean!F484="",1,0)</f>
        <v>0</v>
      </c>
      <c r="G484" s="24" t="n">
        <f aca="false">IF(Clean!G484="",1,0)</f>
        <v>0</v>
      </c>
      <c r="H484" s="24" t="n">
        <f aca="false">IF(Clean!H484="",1,0)</f>
        <v>0</v>
      </c>
      <c r="I484" s="24" t="n">
        <f aca="false">IF(Clean!I484="",1,0)</f>
        <v>0</v>
      </c>
      <c r="J484" s="24" t="n">
        <f aca="false">IF(Clean!J484="",1,0)</f>
        <v>0</v>
      </c>
      <c r="K484" s="24" t="n">
        <f aca="false">IF(Clean!K484="",1,0)</f>
        <v>0</v>
      </c>
      <c r="L484" s="24" t="n">
        <f aca="false">IF(Clean!L484="",1,0)</f>
        <v>0</v>
      </c>
      <c r="M484" s="24" t="n">
        <f aca="false">IF(Clean!M484="",1,0)</f>
        <v>0</v>
      </c>
      <c r="N484" s="24" t="n">
        <f aca="false">IF(Clean!N484="",1,0)</f>
        <v>0</v>
      </c>
      <c r="O484" s="24" t="n">
        <f aca="false">IF(Clean!O484="",1,0)</f>
        <v>0</v>
      </c>
      <c r="P484" s="24" t="n">
        <f aca="false">IF(Clean!P484="",1,0)</f>
        <v>0</v>
      </c>
      <c r="Q484" s="24" t="n">
        <f aca="false">IF(Clean!Q484="",1,0)</f>
        <v>1</v>
      </c>
      <c r="R484" s="24" t="n">
        <f aca="false">IF(Clean!R484="",1,0)</f>
        <v>1</v>
      </c>
      <c r="S484" s="24" t="n">
        <f aca="false">IF(Clean!S484="",1,0)</f>
        <v>0</v>
      </c>
      <c r="T484" s="24" t="n">
        <f aca="false">IF(Clean!T484="",1,0)</f>
        <v>0</v>
      </c>
      <c r="U484" s="24" t="n">
        <f aca="false">IF(Clean!U484="",1,0)</f>
        <v>0</v>
      </c>
      <c r="V484" s="24" t="n">
        <f aca="false">IF(Clean!V484="",1,0)</f>
        <v>0</v>
      </c>
      <c r="W484" s="25" t="n">
        <f aca="false">SUM(B484:V484)</f>
        <v>2</v>
      </c>
      <c r="X484" s="2" t="str">
        <f aca="false">IF(W484=0,"Complete","Incomplete")</f>
        <v>Incomplete</v>
      </c>
      <c r="Y484" s="26" t="n">
        <f aca="false">W484/21</f>
        <v>0.0952380952380952</v>
      </c>
      <c r="Z484" s="2" t="str">
        <f aca="false">IF(W484=21,"Ghost record",IF(W484&gt;=11,"Mostly empty",IF(W484=0,"Complete","Partial")))</f>
        <v>Partial</v>
      </c>
    </row>
    <row r="485" customFormat="false" ht="15" hidden="false" customHeight="false" outlineLevel="0" collapsed="false">
      <c r="A485" s="2" t="str">
        <f aca="false">Clean!A485</f>
        <v>CL00484</v>
      </c>
      <c r="B485" s="24" t="n">
        <f aca="false">IF(Clean!B485="",1,0)</f>
        <v>0</v>
      </c>
      <c r="C485" s="24" t="n">
        <f aca="false">IF(Clean!C485="",1,0)</f>
        <v>0</v>
      </c>
      <c r="D485" s="24" t="n">
        <f aca="false">IF(Clean!D485="",1,0)</f>
        <v>0</v>
      </c>
      <c r="E485" s="24" t="n">
        <f aca="false">IF(Clean!E485="",1,0)</f>
        <v>0</v>
      </c>
      <c r="F485" s="24" t="n">
        <f aca="false">IF(Clean!F485="",1,0)</f>
        <v>0</v>
      </c>
      <c r="G485" s="24" t="n">
        <f aca="false">IF(Clean!G485="",1,0)</f>
        <v>0</v>
      </c>
      <c r="H485" s="24" t="n">
        <f aca="false">IF(Clean!H485="",1,0)</f>
        <v>0</v>
      </c>
      <c r="I485" s="24" t="n">
        <f aca="false">IF(Clean!I485="",1,0)</f>
        <v>0</v>
      </c>
      <c r="J485" s="24" t="n">
        <f aca="false">IF(Clean!J485="",1,0)</f>
        <v>0</v>
      </c>
      <c r="K485" s="24" t="n">
        <f aca="false">IF(Clean!K485="",1,0)</f>
        <v>0</v>
      </c>
      <c r="L485" s="24" t="n">
        <f aca="false">IF(Clean!L485="",1,0)</f>
        <v>0</v>
      </c>
      <c r="M485" s="24" t="n">
        <f aca="false">IF(Clean!M485="",1,0)</f>
        <v>0</v>
      </c>
      <c r="N485" s="24" t="n">
        <f aca="false">IF(Clean!N485="",1,0)</f>
        <v>0</v>
      </c>
      <c r="O485" s="24" t="n">
        <f aca="false">IF(Clean!O485="",1,0)</f>
        <v>0</v>
      </c>
      <c r="P485" s="24" t="n">
        <f aca="false">IF(Clean!P485="",1,0)</f>
        <v>0</v>
      </c>
      <c r="Q485" s="24" t="n">
        <f aca="false">IF(Clean!Q485="",1,0)</f>
        <v>1</v>
      </c>
      <c r="R485" s="24" t="n">
        <f aca="false">IF(Clean!R485="",1,0)</f>
        <v>1</v>
      </c>
      <c r="S485" s="24" t="n">
        <f aca="false">IF(Clean!S485="",1,0)</f>
        <v>0</v>
      </c>
      <c r="T485" s="24" t="n">
        <f aca="false">IF(Clean!T485="",1,0)</f>
        <v>0</v>
      </c>
      <c r="U485" s="24" t="n">
        <f aca="false">IF(Clean!U485="",1,0)</f>
        <v>0</v>
      </c>
      <c r="V485" s="24" t="n">
        <f aca="false">IF(Clean!V485="",1,0)</f>
        <v>0</v>
      </c>
      <c r="W485" s="25" t="n">
        <f aca="false">SUM(B485:V485)</f>
        <v>2</v>
      </c>
      <c r="X485" s="2" t="str">
        <f aca="false">IF(W485=0,"Complete","Incomplete")</f>
        <v>Incomplete</v>
      </c>
      <c r="Y485" s="26" t="n">
        <f aca="false">W485/21</f>
        <v>0.0952380952380952</v>
      </c>
      <c r="Z485" s="2" t="str">
        <f aca="false">IF(W485=21,"Ghost record",IF(W485&gt;=11,"Mostly empty",IF(W485=0,"Complete","Partial")))</f>
        <v>Partial</v>
      </c>
    </row>
    <row r="486" customFormat="false" ht="15" hidden="false" customHeight="false" outlineLevel="0" collapsed="false">
      <c r="A486" s="2" t="str">
        <f aca="false">Clean!A486</f>
        <v>CL00485</v>
      </c>
      <c r="B486" s="24" t="n">
        <f aca="false">IF(Clean!B486="",1,0)</f>
        <v>0</v>
      </c>
      <c r="C486" s="24" t="n">
        <f aca="false">IF(Clean!C486="",1,0)</f>
        <v>0</v>
      </c>
      <c r="D486" s="24" t="n">
        <f aca="false">IF(Clean!D486="",1,0)</f>
        <v>0</v>
      </c>
      <c r="E486" s="24" t="n">
        <f aca="false">IF(Clean!E486="",1,0)</f>
        <v>0</v>
      </c>
      <c r="F486" s="24" t="n">
        <f aca="false">IF(Clean!F486="",1,0)</f>
        <v>0</v>
      </c>
      <c r="G486" s="24" t="n">
        <f aca="false">IF(Clean!G486="",1,0)</f>
        <v>0</v>
      </c>
      <c r="H486" s="24" t="n">
        <f aca="false">IF(Clean!H486="",1,0)</f>
        <v>0</v>
      </c>
      <c r="I486" s="24" t="n">
        <f aca="false">IF(Clean!I486="",1,0)</f>
        <v>0</v>
      </c>
      <c r="J486" s="24" t="n">
        <f aca="false">IF(Clean!J486="",1,0)</f>
        <v>0</v>
      </c>
      <c r="K486" s="24" t="n">
        <f aca="false">IF(Clean!K486="",1,0)</f>
        <v>0</v>
      </c>
      <c r="L486" s="24" t="n">
        <f aca="false">IF(Clean!L486="",1,0)</f>
        <v>1</v>
      </c>
      <c r="M486" s="24" t="n">
        <f aca="false">IF(Clean!M486="",1,0)</f>
        <v>0</v>
      </c>
      <c r="N486" s="24" t="n">
        <f aca="false">IF(Clean!N486="",1,0)</f>
        <v>0</v>
      </c>
      <c r="O486" s="24" t="n">
        <f aca="false">IF(Clean!O486="",1,0)</f>
        <v>0</v>
      </c>
      <c r="P486" s="24" t="n">
        <f aca="false">IF(Clean!P486="",1,0)</f>
        <v>0</v>
      </c>
      <c r="Q486" s="24" t="n">
        <f aca="false">IF(Clean!Q486="",1,0)</f>
        <v>0</v>
      </c>
      <c r="R486" s="24" t="n">
        <f aca="false">IF(Clean!R486="",1,0)</f>
        <v>0</v>
      </c>
      <c r="S486" s="24" t="n">
        <f aca="false">IF(Clean!S486="",1,0)</f>
        <v>1</v>
      </c>
      <c r="T486" s="24" t="n">
        <f aca="false">IF(Clean!T486="",1,0)</f>
        <v>1</v>
      </c>
      <c r="U486" s="24" t="n">
        <f aca="false">IF(Clean!U486="",1,0)</f>
        <v>1</v>
      </c>
      <c r="V486" s="24" t="n">
        <f aca="false">IF(Clean!V486="",1,0)</f>
        <v>0</v>
      </c>
      <c r="W486" s="25" t="n">
        <f aca="false">SUM(B486:V486)</f>
        <v>4</v>
      </c>
      <c r="X486" s="2" t="str">
        <f aca="false">IF(W486=0,"Complete","Incomplete")</f>
        <v>Incomplete</v>
      </c>
      <c r="Y486" s="26" t="n">
        <f aca="false">W486/21</f>
        <v>0.19047619047619</v>
      </c>
      <c r="Z486" s="2" t="str">
        <f aca="false">IF(W486=21,"Ghost record",IF(W486&gt;=11,"Mostly empty",IF(W486=0,"Complete","Partial")))</f>
        <v>Partial</v>
      </c>
    </row>
    <row r="487" customFormat="false" ht="15" hidden="false" customHeight="false" outlineLevel="0" collapsed="false">
      <c r="A487" s="2" t="str">
        <f aca="false">Clean!A487</f>
        <v>CL00486</v>
      </c>
      <c r="B487" s="24" t="n">
        <f aca="false">IF(Clean!B487="",1,0)</f>
        <v>0</v>
      </c>
      <c r="C487" s="24" t="n">
        <f aca="false">IF(Clean!C487="",1,0)</f>
        <v>0</v>
      </c>
      <c r="D487" s="24" t="n">
        <f aca="false">IF(Clean!D487="",1,0)</f>
        <v>0</v>
      </c>
      <c r="E487" s="24" t="n">
        <f aca="false">IF(Clean!E487="",1,0)</f>
        <v>0</v>
      </c>
      <c r="F487" s="24" t="n">
        <f aca="false">IF(Clean!F487="",1,0)</f>
        <v>0</v>
      </c>
      <c r="G487" s="24" t="n">
        <f aca="false">IF(Clean!G487="",1,0)</f>
        <v>1</v>
      </c>
      <c r="H487" s="24" t="n">
        <f aca="false">IF(Clean!H487="",1,0)</f>
        <v>0</v>
      </c>
      <c r="I487" s="24" t="n">
        <f aca="false">IF(Clean!I487="",1,0)</f>
        <v>0</v>
      </c>
      <c r="J487" s="24" t="n">
        <f aca="false">IF(Clean!J487="",1,0)</f>
        <v>0</v>
      </c>
      <c r="K487" s="24" t="n">
        <f aca="false">IF(Clean!K487="",1,0)</f>
        <v>0</v>
      </c>
      <c r="L487" s="24" t="n">
        <f aca="false">IF(Clean!L487="",1,0)</f>
        <v>0</v>
      </c>
      <c r="M487" s="24" t="n">
        <f aca="false">IF(Clean!M487="",1,0)</f>
        <v>0</v>
      </c>
      <c r="N487" s="24" t="n">
        <f aca="false">IF(Clean!N487="",1,0)</f>
        <v>0</v>
      </c>
      <c r="O487" s="24" t="n">
        <f aca="false">IF(Clean!O487="",1,0)</f>
        <v>0</v>
      </c>
      <c r="P487" s="24" t="n">
        <f aca="false">IF(Clean!P487="",1,0)</f>
        <v>0</v>
      </c>
      <c r="Q487" s="24" t="n">
        <f aca="false">IF(Clean!Q487="",1,0)</f>
        <v>0</v>
      </c>
      <c r="R487" s="24" t="n">
        <f aca="false">IF(Clean!R487="",1,0)</f>
        <v>0</v>
      </c>
      <c r="S487" s="24" t="n">
        <f aca="false">IF(Clean!S487="",1,0)</f>
        <v>1</v>
      </c>
      <c r="T487" s="24" t="n">
        <f aca="false">IF(Clean!T487="",1,0)</f>
        <v>1</v>
      </c>
      <c r="U487" s="24" t="n">
        <f aca="false">IF(Clean!U487="",1,0)</f>
        <v>0</v>
      </c>
      <c r="V487" s="24" t="n">
        <f aca="false">IF(Clean!V487="",1,0)</f>
        <v>0</v>
      </c>
      <c r="W487" s="25" t="n">
        <f aca="false">SUM(B487:V487)</f>
        <v>3</v>
      </c>
      <c r="X487" s="2" t="str">
        <f aca="false">IF(W487=0,"Complete","Incomplete")</f>
        <v>Incomplete</v>
      </c>
      <c r="Y487" s="26" t="n">
        <f aca="false">W487/21</f>
        <v>0.142857142857143</v>
      </c>
      <c r="Z487" s="2" t="str">
        <f aca="false">IF(W487=21,"Ghost record",IF(W487&gt;=11,"Mostly empty",IF(W487=0,"Complete","Partial")))</f>
        <v>Partial</v>
      </c>
    </row>
    <row r="488" customFormat="false" ht="15" hidden="false" customHeight="false" outlineLevel="0" collapsed="false">
      <c r="A488" s="2" t="str">
        <f aca="false">Clean!A488</f>
        <v>CL00487</v>
      </c>
      <c r="B488" s="24" t="n">
        <f aca="false">IF(Clean!B488="",1,0)</f>
        <v>0</v>
      </c>
      <c r="C488" s="24" t="n">
        <f aca="false">IF(Clean!C488="",1,0)</f>
        <v>0</v>
      </c>
      <c r="D488" s="24" t="n">
        <f aca="false">IF(Clean!D488="",1,0)</f>
        <v>0</v>
      </c>
      <c r="E488" s="24" t="n">
        <f aca="false">IF(Clean!E488="",1,0)</f>
        <v>0</v>
      </c>
      <c r="F488" s="24" t="n">
        <f aca="false">IF(Clean!F488="",1,0)</f>
        <v>0</v>
      </c>
      <c r="G488" s="24" t="n">
        <f aca="false">IF(Clean!G488="",1,0)</f>
        <v>0</v>
      </c>
      <c r="H488" s="24" t="n">
        <f aca="false">IF(Clean!H488="",1,0)</f>
        <v>0</v>
      </c>
      <c r="I488" s="24" t="n">
        <f aca="false">IF(Clean!I488="",1,0)</f>
        <v>0</v>
      </c>
      <c r="J488" s="24" t="n">
        <f aca="false">IF(Clean!J488="",1,0)</f>
        <v>0</v>
      </c>
      <c r="K488" s="24" t="n">
        <f aca="false">IF(Clean!K488="",1,0)</f>
        <v>0</v>
      </c>
      <c r="L488" s="24" t="n">
        <f aca="false">IF(Clean!L488="",1,0)</f>
        <v>0</v>
      </c>
      <c r="M488" s="24" t="n">
        <f aca="false">IF(Clean!M488="",1,0)</f>
        <v>0</v>
      </c>
      <c r="N488" s="24" t="n">
        <f aca="false">IF(Clean!N488="",1,0)</f>
        <v>0</v>
      </c>
      <c r="O488" s="24" t="n">
        <f aca="false">IF(Clean!O488="",1,0)</f>
        <v>0</v>
      </c>
      <c r="P488" s="24" t="n">
        <f aca="false">IF(Clean!P488="",1,0)</f>
        <v>0</v>
      </c>
      <c r="Q488" s="24" t="n">
        <f aca="false">IF(Clean!Q488="",1,0)</f>
        <v>0</v>
      </c>
      <c r="R488" s="24" t="n">
        <f aca="false">IF(Clean!R488="",1,0)</f>
        <v>0</v>
      </c>
      <c r="S488" s="24" t="n">
        <f aca="false">IF(Clean!S488="",1,0)</f>
        <v>0</v>
      </c>
      <c r="T488" s="24" t="n">
        <f aca="false">IF(Clean!T488="",1,0)</f>
        <v>0</v>
      </c>
      <c r="U488" s="24" t="n">
        <f aca="false">IF(Clean!U488="",1,0)</f>
        <v>0</v>
      </c>
      <c r="V488" s="24" t="n">
        <f aca="false">IF(Clean!V488="",1,0)</f>
        <v>0</v>
      </c>
      <c r="W488" s="25" t="n">
        <f aca="false">SUM(B488:V488)</f>
        <v>0</v>
      </c>
      <c r="X488" s="2" t="str">
        <f aca="false">IF(W488=0,"Complete","Incomplete")</f>
        <v>Complete</v>
      </c>
      <c r="Y488" s="26" t="n">
        <f aca="false">W488/21</f>
        <v>0</v>
      </c>
      <c r="Z488" s="2" t="str">
        <f aca="false">IF(W488=21,"Ghost record",IF(W488&gt;=11,"Mostly empty",IF(W488=0,"Complete","Partial")))</f>
        <v>Complete</v>
      </c>
    </row>
    <row r="489" customFormat="false" ht="15" hidden="false" customHeight="false" outlineLevel="0" collapsed="false">
      <c r="A489" s="2" t="str">
        <f aca="false">Clean!A489</f>
        <v>CL00488</v>
      </c>
      <c r="B489" s="24" t="n">
        <f aca="false">IF(Clean!B489="",1,0)</f>
        <v>0</v>
      </c>
      <c r="C489" s="24" t="n">
        <f aca="false">IF(Clean!C489="",1,0)</f>
        <v>0</v>
      </c>
      <c r="D489" s="24" t="n">
        <f aca="false">IF(Clean!D489="",1,0)</f>
        <v>0</v>
      </c>
      <c r="E489" s="24" t="n">
        <f aca="false">IF(Clean!E489="",1,0)</f>
        <v>0</v>
      </c>
      <c r="F489" s="24" t="n">
        <f aca="false">IF(Clean!F489="",1,0)</f>
        <v>0</v>
      </c>
      <c r="G489" s="24" t="n">
        <f aca="false">IF(Clean!G489="",1,0)</f>
        <v>0</v>
      </c>
      <c r="H489" s="24" t="n">
        <f aca="false">IF(Clean!H489="",1,0)</f>
        <v>0</v>
      </c>
      <c r="I489" s="24" t="n">
        <f aca="false">IF(Clean!I489="",1,0)</f>
        <v>0</v>
      </c>
      <c r="J489" s="24" t="n">
        <f aca="false">IF(Clean!J489="",1,0)</f>
        <v>0</v>
      </c>
      <c r="K489" s="24" t="n">
        <f aca="false">IF(Clean!K489="",1,0)</f>
        <v>0</v>
      </c>
      <c r="L489" s="24" t="n">
        <f aca="false">IF(Clean!L489="",1,0)</f>
        <v>0</v>
      </c>
      <c r="M489" s="24" t="n">
        <f aca="false">IF(Clean!M489="",1,0)</f>
        <v>0</v>
      </c>
      <c r="N489" s="24" t="n">
        <f aca="false">IF(Clean!N489="",1,0)</f>
        <v>0</v>
      </c>
      <c r="O489" s="24" t="n">
        <f aca="false">IF(Clean!O489="",1,0)</f>
        <v>0</v>
      </c>
      <c r="P489" s="24" t="n">
        <f aca="false">IF(Clean!P489="",1,0)</f>
        <v>0</v>
      </c>
      <c r="Q489" s="24" t="n">
        <f aca="false">IF(Clean!Q489="",1,0)</f>
        <v>0</v>
      </c>
      <c r="R489" s="24" t="n">
        <f aca="false">IF(Clean!R489="",1,0)</f>
        <v>0</v>
      </c>
      <c r="S489" s="24" t="n">
        <f aca="false">IF(Clean!S489="",1,0)</f>
        <v>1</v>
      </c>
      <c r="T489" s="24" t="n">
        <f aca="false">IF(Clean!T489="",1,0)</f>
        <v>1</v>
      </c>
      <c r="U489" s="24" t="n">
        <f aca="false">IF(Clean!U489="",1,0)</f>
        <v>0</v>
      </c>
      <c r="V489" s="24" t="n">
        <f aca="false">IF(Clean!V489="",1,0)</f>
        <v>0</v>
      </c>
      <c r="W489" s="25" t="n">
        <f aca="false">SUM(B489:V489)</f>
        <v>2</v>
      </c>
      <c r="X489" s="2" t="str">
        <f aca="false">IF(W489=0,"Complete","Incomplete")</f>
        <v>Incomplete</v>
      </c>
      <c r="Y489" s="26" t="n">
        <f aca="false">W489/21</f>
        <v>0.0952380952380952</v>
      </c>
      <c r="Z489" s="2" t="str">
        <f aca="false">IF(W489=21,"Ghost record",IF(W489&gt;=11,"Mostly empty",IF(W489=0,"Complete","Partial")))</f>
        <v>Partial</v>
      </c>
    </row>
    <row r="490" customFormat="false" ht="15" hidden="false" customHeight="false" outlineLevel="0" collapsed="false">
      <c r="A490" s="2" t="str">
        <f aca="false">Clean!A490</f>
        <v>CL00489</v>
      </c>
      <c r="B490" s="24" t="n">
        <f aca="false">IF(Clean!B490="",1,0)</f>
        <v>0</v>
      </c>
      <c r="C490" s="24" t="n">
        <f aca="false">IF(Clean!C490="",1,0)</f>
        <v>0</v>
      </c>
      <c r="D490" s="24" t="n">
        <f aca="false">IF(Clean!D490="",1,0)</f>
        <v>0</v>
      </c>
      <c r="E490" s="24" t="n">
        <f aca="false">IF(Clean!E490="",1,0)</f>
        <v>0</v>
      </c>
      <c r="F490" s="24" t="n">
        <f aca="false">IF(Clean!F490="",1,0)</f>
        <v>0</v>
      </c>
      <c r="G490" s="24" t="n">
        <f aca="false">IF(Clean!G490="",1,0)</f>
        <v>0</v>
      </c>
      <c r="H490" s="24" t="n">
        <f aca="false">IF(Clean!H490="",1,0)</f>
        <v>0</v>
      </c>
      <c r="I490" s="24" t="n">
        <f aca="false">IF(Clean!I490="",1,0)</f>
        <v>0</v>
      </c>
      <c r="J490" s="24" t="n">
        <f aca="false">IF(Clean!J490="",1,0)</f>
        <v>0</v>
      </c>
      <c r="K490" s="24" t="n">
        <f aca="false">IF(Clean!K490="",1,0)</f>
        <v>0</v>
      </c>
      <c r="L490" s="24" t="n">
        <f aca="false">IF(Clean!L490="",1,0)</f>
        <v>0</v>
      </c>
      <c r="M490" s="24" t="n">
        <f aca="false">IF(Clean!M490="",1,0)</f>
        <v>0</v>
      </c>
      <c r="N490" s="24" t="n">
        <f aca="false">IF(Clean!N490="",1,0)</f>
        <v>0</v>
      </c>
      <c r="O490" s="24" t="n">
        <f aca="false">IF(Clean!O490="",1,0)</f>
        <v>0</v>
      </c>
      <c r="P490" s="24" t="n">
        <f aca="false">IF(Clean!P490="",1,0)</f>
        <v>0</v>
      </c>
      <c r="Q490" s="24" t="n">
        <f aca="false">IF(Clean!Q490="",1,0)</f>
        <v>0</v>
      </c>
      <c r="R490" s="24" t="n">
        <f aca="false">IF(Clean!R490="",1,0)</f>
        <v>0</v>
      </c>
      <c r="S490" s="24" t="n">
        <f aca="false">IF(Clean!S490="",1,0)</f>
        <v>0</v>
      </c>
      <c r="T490" s="24" t="n">
        <f aca="false">IF(Clean!T490="",1,0)</f>
        <v>0</v>
      </c>
      <c r="U490" s="24" t="n">
        <f aca="false">IF(Clean!U490="",1,0)</f>
        <v>0</v>
      </c>
      <c r="V490" s="24" t="n">
        <f aca="false">IF(Clean!V490="",1,0)</f>
        <v>0</v>
      </c>
      <c r="W490" s="25" t="n">
        <f aca="false">SUM(B490:V490)</f>
        <v>0</v>
      </c>
      <c r="X490" s="2" t="str">
        <f aca="false">IF(W490=0,"Complete","Incomplete")</f>
        <v>Complete</v>
      </c>
      <c r="Y490" s="26" t="n">
        <f aca="false">W490/21</f>
        <v>0</v>
      </c>
      <c r="Z490" s="2" t="str">
        <f aca="false">IF(W490=21,"Ghost record",IF(W490&gt;=11,"Mostly empty",IF(W490=0,"Complete","Partial")))</f>
        <v>Complete</v>
      </c>
    </row>
    <row r="491" customFormat="false" ht="15" hidden="false" customHeight="false" outlineLevel="0" collapsed="false">
      <c r="A491" s="2" t="str">
        <f aca="false">Clean!A491</f>
        <v>CL00490</v>
      </c>
      <c r="B491" s="24" t="n">
        <f aca="false">IF(Clean!B491="",1,0)</f>
        <v>0</v>
      </c>
      <c r="C491" s="24" t="n">
        <f aca="false">IF(Clean!C491="",1,0)</f>
        <v>0</v>
      </c>
      <c r="D491" s="24" t="n">
        <f aca="false">IF(Clean!D491="",1,0)</f>
        <v>0</v>
      </c>
      <c r="E491" s="24" t="n">
        <f aca="false">IF(Clean!E491="",1,0)</f>
        <v>0</v>
      </c>
      <c r="F491" s="24" t="n">
        <f aca="false">IF(Clean!F491="",1,0)</f>
        <v>0</v>
      </c>
      <c r="G491" s="24" t="n">
        <f aca="false">IF(Clean!G491="",1,0)</f>
        <v>0</v>
      </c>
      <c r="H491" s="24" t="n">
        <f aca="false">IF(Clean!H491="",1,0)</f>
        <v>0</v>
      </c>
      <c r="I491" s="24" t="n">
        <f aca="false">IF(Clean!I491="",1,0)</f>
        <v>0</v>
      </c>
      <c r="J491" s="24" t="n">
        <f aca="false">IF(Clean!J491="",1,0)</f>
        <v>0</v>
      </c>
      <c r="K491" s="24" t="n">
        <f aca="false">IF(Clean!K491="",1,0)</f>
        <v>0</v>
      </c>
      <c r="L491" s="24" t="n">
        <f aca="false">IF(Clean!L491="",1,0)</f>
        <v>0</v>
      </c>
      <c r="M491" s="24" t="n">
        <f aca="false">IF(Clean!M491="",1,0)</f>
        <v>0</v>
      </c>
      <c r="N491" s="24" t="n">
        <f aca="false">IF(Clean!N491="",1,0)</f>
        <v>0</v>
      </c>
      <c r="O491" s="24" t="n">
        <f aca="false">IF(Clean!O491="",1,0)</f>
        <v>0</v>
      </c>
      <c r="P491" s="24" t="n">
        <f aca="false">IF(Clean!P491="",1,0)</f>
        <v>1</v>
      </c>
      <c r="Q491" s="24" t="n">
        <f aca="false">IF(Clean!Q491="",1,0)</f>
        <v>0</v>
      </c>
      <c r="R491" s="24" t="n">
        <f aca="false">IF(Clean!R491="",1,0)</f>
        <v>0</v>
      </c>
      <c r="S491" s="24" t="n">
        <f aca="false">IF(Clean!S491="",1,0)</f>
        <v>0</v>
      </c>
      <c r="T491" s="24" t="n">
        <f aca="false">IF(Clean!T491="",1,0)</f>
        <v>0</v>
      </c>
      <c r="U491" s="24" t="n">
        <f aca="false">IF(Clean!U491="",1,0)</f>
        <v>0</v>
      </c>
      <c r="V491" s="24" t="n">
        <f aca="false">IF(Clean!V491="",1,0)</f>
        <v>0</v>
      </c>
      <c r="W491" s="25" t="n">
        <f aca="false">SUM(B491:V491)</f>
        <v>1</v>
      </c>
      <c r="X491" s="2" t="str">
        <f aca="false">IF(W491=0,"Complete","Incomplete")</f>
        <v>Incomplete</v>
      </c>
      <c r="Y491" s="26" t="n">
        <f aca="false">W491/21</f>
        <v>0.0476190476190476</v>
      </c>
      <c r="Z491" s="2" t="str">
        <f aca="false">IF(W491=21,"Ghost record",IF(W491&gt;=11,"Mostly empty",IF(W491=0,"Complete","Partial")))</f>
        <v>Partial</v>
      </c>
    </row>
    <row r="492" customFormat="false" ht="15" hidden="false" customHeight="false" outlineLevel="0" collapsed="false">
      <c r="A492" s="2" t="str">
        <f aca="false">Clean!A492</f>
        <v>CL00491</v>
      </c>
      <c r="B492" s="24" t="n">
        <f aca="false">IF(Clean!B492="",1,0)</f>
        <v>0</v>
      </c>
      <c r="C492" s="24" t="n">
        <f aca="false">IF(Clean!C492="",1,0)</f>
        <v>0</v>
      </c>
      <c r="D492" s="24" t="n">
        <f aca="false">IF(Clean!D492="",1,0)</f>
        <v>0</v>
      </c>
      <c r="E492" s="24" t="n">
        <f aca="false">IF(Clean!E492="",1,0)</f>
        <v>0</v>
      </c>
      <c r="F492" s="24" t="n">
        <f aca="false">IF(Clean!F492="",1,0)</f>
        <v>0</v>
      </c>
      <c r="G492" s="24" t="n">
        <f aca="false">IF(Clean!G492="",1,0)</f>
        <v>0</v>
      </c>
      <c r="H492" s="24" t="n">
        <f aca="false">IF(Clean!H492="",1,0)</f>
        <v>0</v>
      </c>
      <c r="I492" s="24" t="n">
        <f aca="false">IF(Clean!I492="",1,0)</f>
        <v>0</v>
      </c>
      <c r="J492" s="24" t="n">
        <f aca="false">IF(Clean!J492="",1,0)</f>
        <v>0</v>
      </c>
      <c r="K492" s="24" t="n">
        <f aca="false">IF(Clean!K492="",1,0)</f>
        <v>0</v>
      </c>
      <c r="L492" s="24" t="n">
        <f aca="false">IF(Clean!L492="",1,0)</f>
        <v>0</v>
      </c>
      <c r="M492" s="24" t="n">
        <f aca="false">IF(Clean!M492="",1,0)</f>
        <v>0</v>
      </c>
      <c r="N492" s="24" t="n">
        <f aca="false">IF(Clean!N492="",1,0)</f>
        <v>0</v>
      </c>
      <c r="O492" s="24" t="n">
        <f aca="false">IF(Clean!O492="",1,0)</f>
        <v>0</v>
      </c>
      <c r="P492" s="24" t="n">
        <f aca="false">IF(Clean!P492="",1,0)</f>
        <v>0</v>
      </c>
      <c r="Q492" s="24" t="n">
        <f aca="false">IF(Clean!Q492="",1,0)</f>
        <v>0</v>
      </c>
      <c r="R492" s="24" t="n">
        <f aca="false">IF(Clean!R492="",1,0)</f>
        <v>0</v>
      </c>
      <c r="S492" s="24" t="n">
        <f aca="false">IF(Clean!S492="",1,0)</f>
        <v>0</v>
      </c>
      <c r="T492" s="24" t="n">
        <f aca="false">IF(Clean!T492="",1,0)</f>
        <v>1</v>
      </c>
      <c r="U492" s="24" t="n">
        <f aca="false">IF(Clean!U492="",1,0)</f>
        <v>0</v>
      </c>
      <c r="V492" s="24" t="n">
        <f aca="false">IF(Clean!V492="",1,0)</f>
        <v>0</v>
      </c>
      <c r="W492" s="25" t="n">
        <f aca="false">SUM(B492:V492)</f>
        <v>1</v>
      </c>
      <c r="X492" s="2" t="str">
        <f aca="false">IF(W492=0,"Complete","Incomplete")</f>
        <v>Incomplete</v>
      </c>
      <c r="Y492" s="26" t="n">
        <f aca="false">W492/21</f>
        <v>0.0476190476190476</v>
      </c>
      <c r="Z492" s="2" t="str">
        <f aca="false">IF(W492=21,"Ghost record",IF(W492&gt;=11,"Mostly empty",IF(W492=0,"Complete","Partial")))</f>
        <v>Partial</v>
      </c>
    </row>
    <row r="493" customFormat="false" ht="15" hidden="false" customHeight="false" outlineLevel="0" collapsed="false">
      <c r="A493" s="2" t="str">
        <f aca="false">Clean!A493</f>
        <v>CL00492</v>
      </c>
      <c r="B493" s="24" t="n">
        <f aca="false">IF(Clean!B493="",1,0)</f>
        <v>0</v>
      </c>
      <c r="C493" s="24" t="n">
        <f aca="false">IF(Clean!C493="",1,0)</f>
        <v>0</v>
      </c>
      <c r="D493" s="24" t="n">
        <f aca="false">IF(Clean!D493="",1,0)</f>
        <v>0</v>
      </c>
      <c r="E493" s="24" t="n">
        <f aca="false">IF(Clean!E493="",1,0)</f>
        <v>0</v>
      </c>
      <c r="F493" s="24" t="n">
        <f aca="false">IF(Clean!F493="",1,0)</f>
        <v>0</v>
      </c>
      <c r="G493" s="24" t="n">
        <f aca="false">IF(Clean!G493="",1,0)</f>
        <v>0</v>
      </c>
      <c r="H493" s="24" t="n">
        <f aca="false">IF(Clean!H493="",1,0)</f>
        <v>0</v>
      </c>
      <c r="I493" s="24" t="n">
        <f aca="false">IF(Clean!I493="",1,0)</f>
        <v>0</v>
      </c>
      <c r="J493" s="24" t="n">
        <f aca="false">IF(Clean!J493="",1,0)</f>
        <v>0</v>
      </c>
      <c r="K493" s="24" t="n">
        <f aca="false">IF(Clean!K493="",1,0)</f>
        <v>0</v>
      </c>
      <c r="L493" s="24" t="n">
        <f aca="false">IF(Clean!L493="",1,0)</f>
        <v>0</v>
      </c>
      <c r="M493" s="24" t="n">
        <f aca="false">IF(Clean!M493="",1,0)</f>
        <v>0</v>
      </c>
      <c r="N493" s="24" t="n">
        <f aca="false">IF(Clean!N493="",1,0)</f>
        <v>0</v>
      </c>
      <c r="O493" s="24" t="n">
        <f aca="false">IF(Clean!O493="",1,0)</f>
        <v>0</v>
      </c>
      <c r="P493" s="24" t="n">
        <f aca="false">IF(Clean!P493="",1,0)</f>
        <v>0</v>
      </c>
      <c r="Q493" s="24" t="n">
        <f aca="false">IF(Clean!Q493="",1,0)</f>
        <v>1</v>
      </c>
      <c r="R493" s="24" t="n">
        <f aca="false">IF(Clean!R493="",1,0)</f>
        <v>1</v>
      </c>
      <c r="S493" s="24" t="n">
        <f aca="false">IF(Clean!S493="",1,0)</f>
        <v>1</v>
      </c>
      <c r="T493" s="24" t="n">
        <f aca="false">IF(Clean!T493="",1,0)</f>
        <v>1</v>
      </c>
      <c r="U493" s="24" t="n">
        <f aca="false">IF(Clean!U493="",1,0)</f>
        <v>0</v>
      </c>
      <c r="V493" s="24" t="n">
        <f aca="false">IF(Clean!V493="",1,0)</f>
        <v>0</v>
      </c>
      <c r="W493" s="25" t="n">
        <f aca="false">SUM(B493:V493)</f>
        <v>4</v>
      </c>
      <c r="X493" s="2" t="str">
        <f aca="false">IF(W493=0,"Complete","Incomplete")</f>
        <v>Incomplete</v>
      </c>
      <c r="Y493" s="26" t="n">
        <f aca="false">W493/21</f>
        <v>0.19047619047619</v>
      </c>
      <c r="Z493" s="2" t="str">
        <f aca="false">IF(W493=21,"Ghost record",IF(W493&gt;=11,"Mostly empty",IF(W493=0,"Complete","Partial")))</f>
        <v>Partial</v>
      </c>
    </row>
    <row r="494" customFormat="false" ht="15" hidden="false" customHeight="false" outlineLevel="0" collapsed="false">
      <c r="A494" s="2" t="str">
        <f aca="false">Clean!A494</f>
        <v>CL00493</v>
      </c>
      <c r="B494" s="24" t="n">
        <f aca="false">IF(Clean!B494="",1,0)</f>
        <v>0</v>
      </c>
      <c r="C494" s="24" t="n">
        <f aca="false">IF(Clean!C494="",1,0)</f>
        <v>0</v>
      </c>
      <c r="D494" s="24" t="n">
        <f aca="false">IF(Clean!D494="",1,0)</f>
        <v>0</v>
      </c>
      <c r="E494" s="24" t="n">
        <f aca="false">IF(Clean!E494="",1,0)</f>
        <v>0</v>
      </c>
      <c r="F494" s="24" t="n">
        <f aca="false">IF(Clean!F494="",1,0)</f>
        <v>0</v>
      </c>
      <c r="G494" s="24" t="n">
        <f aca="false">IF(Clean!G494="",1,0)</f>
        <v>1</v>
      </c>
      <c r="H494" s="24" t="n">
        <f aca="false">IF(Clean!H494="",1,0)</f>
        <v>0</v>
      </c>
      <c r="I494" s="24" t="n">
        <f aca="false">IF(Clean!I494="",1,0)</f>
        <v>0</v>
      </c>
      <c r="J494" s="24" t="n">
        <f aca="false">IF(Clean!J494="",1,0)</f>
        <v>0</v>
      </c>
      <c r="K494" s="24" t="n">
        <f aca="false">IF(Clean!K494="",1,0)</f>
        <v>0</v>
      </c>
      <c r="L494" s="24" t="n">
        <f aca="false">IF(Clean!L494="",1,0)</f>
        <v>0</v>
      </c>
      <c r="M494" s="24" t="n">
        <f aca="false">IF(Clean!M494="",1,0)</f>
        <v>0</v>
      </c>
      <c r="N494" s="24" t="n">
        <f aca="false">IF(Clean!N494="",1,0)</f>
        <v>0</v>
      </c>
      <c r="O494" s="24" t="n">
        <f aca="false">IF(Clean!O494="",1,0)</f>
        <v>0</v>
      </c>
      <c r="P494" s="24" t="n">
        <f aca="false">IF(Clean!P494="",1,0)</f>
        <v>0</v>
      </c>
      <c r="Q494" s="24" t="n">
        <f aca="false">IF(Clean!Q494="",1,0)</f>
        <v>1</v>
      </c>
      <c r="R494" s="24" t="n">
        <f aca="false">IF(Clean!R494="",1,0)</f>
        <v>1</v>
      </c>
      <c r="S494" s="24" t="n">
        <f aca="false">IF(Clean!S494="",1,0)</f>
        <v>0</v>
      </c>
      <c r="T494" s="24" t="n">
        <f aca="false">IF(Clean!T494="",1,0)</f>
        <v>0</v>
      </c>
      <c r="U494" s="24" t="n">
        <f aca="false">IF(Clean!U494="",1,0)</f>
        <v>0</v>
      </c>
      <c r="V494" s="24" t="n">
        <f aca="false">IF(Clean!V494="",1,0)</f>
        <v>0</v>
      </c>
      <c r="W494" s="25" t="n">
        <f aca="false">SUM(B494:V494)</f>
        <v>3</v>
      </c>
      <c r="X494" s="2" t="str">
        <f aca="false">IF(W494=0,"Complete","Incomplete")</f>
        <v>Incomplete</v>
      </c>
      <c r="Y494" s="26" t="n">
        <f aca="false">W494/21</f>
        <v>0.142857142857143</v>
      </c>
      <c r="Z494" s="2" t="str">
        <f aca="false">IF(W494=21,"Ghost record",IF(W494&gt;=11,"Mostly empty",IF(W494=0,"Complete","Partial")))</f>
        <v>Partial</v>
      </c>
    </row>
    <row r="495" customFormat="false" ht="15" hidden="false" customHeight="false" outlineLevel="0" collapsed="false">
      <c r="A495" s="2" t="str">
        <f aca="false">Clean!A495</f>
        <v>CL00494</v>
      </c>
      <c r="B495" s="24" t="n">
        <f aca="false">IF(Clean!B495="",1,0)</f>
        <v>0</v>
      </c>
      <c r="C495" s="24" t="n">
        <f aca="false">IF(Clean!C495="",1,0)</f>
        <v>0</v>
      </c>
      <c r="D495" s="24" t="n">
        <f aca="false">IF(Clean!D495="",1,0)</f>
        <v>0</v>
      </c>
      <c r="E495" s="24" t="n">
        <f aca="false">IF(Clean!E495="",1,0)</f>
        <v>0</v>
      </c>
      <c r="F495" s="24" t="n">
        <f aca="false">IF(Clean!F495="",1,0)</f>
        <v>0</v>
      </c>
      <c r="G495" s="24" t="n">
        <f aca="false">IF(Clean!G495="",1,0)</f>
        <v>0</v>
      </c>
      <c r="H495" s="24" t="n">
        <f aca="false">IF(Clean!H495="",1,0)</f>
        <v>0</v>
      </c>
      <c r="I495" s="24" t="n">
        <f aca="false">IF(Clean!I495="",1,0)</f>
        <v>0</v>
      </c>
      <c r="J495" s="24" t="n">
        <f aca="false">IF(Clean!J495="",1,0)</f>
        <v>1</v>
      </c>
      <c r="K495" s="24" t="n">
        <f aca="false">IF(Clean!K495="",1,0)</f>
        <v>0</v>
      </c>
      <c r="L495" s="24" t="n">
        <f aca="false">IF(Clean!L495="",1,0)</f>
        <v>0</v>
      </c>
      <c r="M495" s="24" t="n">
        <f aca="false">IF(Clean!M495="",1,0)</f>
        <v>0</v>
      </c>
      <c r="N495" s="24" t="n">
        <f aca="false">IF(Clean!N495="",1,0)</f>
        <v>0</v>
      </c>
      <c r="O495" s="24" t="n">
        <f aca="false">IF(Clean!O495="",1,0)</f>
        <v>0</v>
      </c>
      <c r="P495" s="24" t="n">
        <f aca="false">IF(Clean!P495="",1,0)</f>
        <v>0</v>
      </c>
      <c r="Q495" s="24" t="n">
        <f aca="false">IF(Clean!Q495="",1,0)</f>
        <v>0</v>
      </c>
      <c r="R495" s="24" t="n">
        <f aca="false">IF(Clean!R495="",1,0)</f>
        <v>0</v>
      </c>
      <c r="S495" s="24" t="n">
        <f aca="false">IF(Clean!S495="",1,0)</f>
        <v>0</v>
      </c>
      <c r="T495" s="24" t="n">
        <f aca="false">IF(Clean!T495="",1,0)</f>
        <v>0</v>
      </c>
      <c r="U495" s="24" t="n">
        <f aca="false">IF(Clean!U495="",1,0)</f>
        <v>0</v>
      </c>
      <c r="V495" s="24" t="n">
        <f aca="false">IF(Clean!V495="",1,0)</f>
        <v>0</v>
      </c>
      <c r="W495" s="25" t="n">
        <f aca="false">SUM(B495:V495)</f>
        <v>1</v>
      </c>
      <c r="X495" s="2" t="str">
        <f aca="false">IF(W495=0,"Complete","Incomplete")</f>
        <v>Incomplete</v>
      </c>
      <c r="Y495" s="26" t="n">
        <f aca="false">W495/21</f>
        <v>0.0476190476190476</v>
      </c>
      <c r="Z495" s="2" t="str">
        <f aca="false">IF(W495=21,"Ghost record",IF(W495&gt;=11,"Mostly empty",IF(W495=0,"Complete","Partial")))</f>
        <v>Partial</v>
      </c>
    </row>
    <row r="496" customFormat="false" ht="15" hidden="false" customHeight="false" outlineLevel="0" collapsed="false">
      <c r="A496" s="2" t="str">
        <f aca="false">Clean!A496</f>
        <v>CL00495</v>
      </c>
      <c r="B496" s="24" t="n">
        <f aca="false">IF(Clean!B496="",1,0)</f>
        <v>0</v>
      </c>
      <c r="C496" s="24" t="n">
        <f aca="false">IF(Clean!C496="",1,0)</f>
        <v>0</v>
      </c>
      <c r="D496" s="24" t="n">
        <f aca="false">IF(Clean!D496="",1,0)</f>
        <v>0</v>
      </c>
      <c r="E496" s="24" t="n">
        <f aca="false">IF(Clean!E496="",1,0)</f>
        <v>0</v>
      </c>
      <c r="F496" s="24" t="n">
        <f aca="false">IF(Clean!F496="",1,0)</f>
        <v>0</v>
      </c>
      <c r="G496" s="24" t="n">
        <f aca="false">IF(Clean!G496="",1,0)</f>
        <v>0</v>
      </c>
      <c r="H496" s="24" t="n">
        <f aca="false">IF(Clean!H496="",1,0)</f>
        <v>0</v>
      </c>
      <c r="I496" s="24" t="n">
        <f aca="false">IF(Clean!I496="",1,0)</f>
        <v>0</v>
      </c>
      <c r="J496" s="24" t="n">
        <f aca="false">IF(Clean!J496="",1,0)</f>
        <v>0</v>
      </c>
      <c r="K496" s="24" t="n">
        <f aca="false">IF(Clean!K496="",1,0)</f>
        <v>0</v>
      </c>
      <c r="L496" s="24" t="n">
        <f aca="false">IF(Clean!L496="",1,0)</f>
        <v>0</v>
      </c>
      <c r="M496" s="24" t="n">
        <f aca="false">IF(Clean!M496="",1,0)</f>
        <v>0</v>
      </c>
      <c r="N496" s="24" t="n">
        <f aca="false">IF(Clean!N496="",1,0)</f>
        <v>0</v>
      </c>
      <c r="O496" s="24" t="n">
        <f aca="false">IF(Clean!O496="",1,0)</f>
        <v>0</v>
      </c>
      <c r="P496" s="24" t="n">
        <f aca="false">IF(Clean!P496="",1,0)</f>
        <v>0</v>
      </c>
      <c r="Q496" s="24" t="n">
        <f aca="false">IF(Clean!Q496="",1,0)</f>
        <v>1</v>
      </c>
      <c r="R496" s="24" t="n">
        <f aca="false">IF(Clean!R496="",1,0)</f>
        <v>1</v>
      </c>
      <c r="S496" s="24" t="n">
        <f aca="false">IF(Clean!S496="",1,0)</f>
        <v>0</v>
      </c>
      <c r="T496" s="24" t="n">
        <f aca="false">IF(Clean!T496="",1,0)</f>
        <v>0</v>
      </c>
      <c r="U496" s="24" t="n">
        <f aca="false">IF(Clean!U496="",1,0)</f>
        <v>0</v>
      </c>
      <c r="V496" s="24" t="n">
        <f aca="false">IF(Clean!V496="",1,0)</f>
        <v>0</v>
      </c>
      <c r="W496" s="25" t="n">
        <f aca="false">SUM(B496:V496)</f>
        <v>2</v>
      </c>
      <c r="X496" s="2" t="str">
        <f aca="false">IF(W496=0,"Complete","Incomplete")</f>
        <v>Incomplete</v>
      </c>
      <c r="Y496" s="26" t="n">
        <f aca="false">W496/21</f>
        <v>0.0952380952380952</v>
      </c>
      <c r="Z496" s="2" t="str">
        <f aca="false">IF(W496=21,"Ghost record",IF(W496&gt;=11,"Mostly empty",IF(W496=0,"Complete","Partial")))</f>
        <v>Partial</v>
      </c>
    </row>
    <row r="497" customFormat="false" ht="15" hidden="false" customHeight="false" outlineLevel="0" collapsed="false">
      <c r="A497" s="2" t="str">
        <f aca="false">Clean!A497</f>
        <v>CL00496</v>
      </c>
      <c r="B497" s="24" t="n">
        <f aca="false">IF(Clean!B497="",1,0)</f>
        <v>0</v>
      </c>
      <c r="C497" s="24" t="n">
        <f aca="false">IF(Clean!C497="",1,0)</f>
        <v>0</v>
      </c>
      <c r="D497" s="24" t="n">
        <f aca="false">IF(Clean!D497="",1,0)</f>
        <v>0</v>
      </c>
      <c r="E497" s="24" t="n">
        <f aca="false">IF(Clean!E497="",1,0)</f>
        <v>0</v>
      </c>
      <c r="F497" s="24" t="n">
        <f aca="false">IF(Clean!F497="",1,0)</f>
        <v>0</v>
      </c>
      <c r="G497" s="24" t="n">
        <f aca="false">IF(Clean!G497="",1,0)</f>
        <v>0</v>
      </c>
      <c r="H497" s="24" t="n">
        <f aca="false">IF(Clean!H497="",1,0)</f>
        <v>0</v>
      </c>
      <c r="I497" s="24" t="n">
        <f aca="false">IF(Clean!I497="",1,0)</f>
        <v>0</v>
      </c>
      <c r="J497" s="24" t="n">
        <f aca="false">IF(Clean!J497="",1,0)</f>
        <v>0</v>
      </c>
      <c r="K497" s="24" t="n">
        <f aca="false">IF(Clean!K497="",1,0)</f>
        <v>0</v>
      </c>
      <c r="L497" s="24" t="n">
        <f aca="false">IF(Clean!L497="",1,0)</f>
        <v>0</v>
      </c>
      <c r="M497" s="24" t="n">
        <f aca="false">IF(Clean!M497="",1,0)</f>
        <v>0</v>
      </c>
      <c r="N497" s="24" t="n">
        <f aca="false">IF(Clean!N497="",1,0)</f>
        <v>0</v>
      </c>
      <c r="O497" s="24" t="n">
        <f aca="false">IF(Clean!O497="",1,0)</f>
        <v>0</v>
      </c>
      <c r="P497" s="24" t="n">
        <f aca="false">IF(Clean!P497="",1,0)</f>
        <v>0</v>
      </c>
      <c r="Q497" s="24" t="n">
        <f aca="false">IF(Clean!Q497="",1,0)</f>
        <v>0</v>
      </c>
      <c r="R497" s="24" t="n">
        <f aca="false">IF(Clean!R497="",1,0)</f>
        <v>0</v>
      </c>
      <c r="S497" s="24" t="n">
        <f aca="false">IF(Clean!S497="",1,0)</f>
        <v>0</v>
      </c>
      <c r="T497" s="24" t="n">
        <f aca="false">IF(Clean!T497="",1,0)</f>
        <v>0</v>
      </c>
      <c r="U497" s="24" t="n">
        <f aca="false">IF(Clean!U497="",1,0)</f>
        <v>0</v>
      </c>
      <c r="V497" s="24" t="n">
        <f aca="false">IF(Clean!V497="",1,0)</f>
        <v>0</v>
      </c>
      <c r="W497" s="25" t="n">
        <f aca="false">SUM(B497:V497)</f>
        <v>0</v>
      </c>
      <c r="X497" s="2" t="str">
        <f aca="false">IF(W497=0,"Complete","Incomplete")</f>
        <v>Complete</v>
      </c>
      <c r="Y497" s="26" t="n">
        <f aca="false">W497/21</f>
        <v>0</v>
      </c>
      <c r="Z497" s="2" t="str">
        <f aca="false">IF(W497=21,"Ghost record",IF(W497&gt;=11,"Mostly empty",IF(W497=0,"Complete","Partial")))</f>
        <v>Complete</v>
      </c>
    </row>
    <row r="498" customFormat="false" ht="15" hidden="false" customHeight="false" outlineLevel="0" collapsed="false">
      <c r="A498" s="2" t="str">
        <f aca="false">Clean!A498</f>
        <v>CL00497</v>
      </c>
      <c r="B498" s="24" t="n">
        <f aca="false">IF(Clean!B498="",1,0)</f>
        <v>0</v>
      </c>
      <c r="C498" s="24" t="n">
        <f aca="false">IF(Clean!C498="",1,0)</f>
        <v>0</v>
      </c>
      <c r="D498" s="24" t="n">
        <f aca="false">IF(Clean!D498="",1,0)</f>
        <v>0</v>
      </c>
      <c r="E498" s="24" t="n">
        <f aca="false">IF(Clean!E498="",1,0)</f>
        <v>0</v>
      </c>
      <c r="F498" s="24" t="n">
        <f aca="false">IF(Clean!F498="",1,0)</f>
        <v>0</v>
      </c>
      <c r="G498" s="24" t="n">
        <f aca="false">IF(Clean!G498="",1,0)</f>
        <v>0</v>
      </c>
      <c r="H498" s="24" t="n">
        <f aca="false">IF(Clean!H498="",1,0)</f>
        <v>0</v>
      </c>
      <c r="I498" s="24" t="n">
        <f aca="false">IF(Clean!I498="",1,0)</f>
        <v>0</v>
      </c>
      <c r="J498" s="24" t="n">
        <f aca="false">IF(Clean!J498="",1,0)</f>
        <v>0</v>
      </c>
      <c r="K498" s="24" t="n">
        <f aca="false">IF(Clean!K498="",1,0)</f>
        <v>0</v>
      </c>
      <c r="L498" s="24" t="n">
        <f aca="false">IF(Clean!L498="",1,0)</f>
        <v>0</v>
      </c>
      <c r="M498" s="24" t="n">
        <f aca="false">IF(Clean!M498="",1,0)</f>
        <v>1</v>
      </c>
      <c r="N498" s="24" t="n">
        <f aca="false">IF(Clean!N498="",1,0)</f>
        <v>0</v>
      </c>
      <c r="O498" s="24" t="n">
        <f aca="false">IF(Clean!O498="",1,0)</f>
        <v>1</v>
      </c>
      <c r="P498" s="24" t="n">
        <f aca="false">IF(Clean!P498="",1,0)</f>
        <v>0</v>
      </c>
      <c r="Q498" s="24" t="n">
        <f aca="false">IF(Clean!Q498="",1,0)</f>
        <v>0</v>
      </c>
      <c r="R498" s="24" t="n">
        <f aca="false">IF(Clean!R498="",1,0)</f>
        <v>0</v>
      </c>
      <c r="S498" s="24" t="n">
        <f aca="false">IF(Clean!S498="",1,0)</f>
        <v>0</v>
      </c>
      <c r="T498" s="24" t="n">
        <f aca="false">IF(Clean!T498="",1,0)</f>
        <v>0</v>
      </c>
      <c r="U498" s="24" t="n">
        <f aca="false">IF(Clean!U498="",1,0)</f>
        <v>0</v>
      </c>
      <c r="V498" s="24" t="n">
        <f aca="false">IF(Clean!V498="",1,0)</f>
        <v>0</v>
      </c>
      <c r="W498" s="25" t="n">
        <f aca="false">SUM(B498:V498)</f>
        <v>2</v>
      </c>
      <c r="X498" s="2" t="str">
        <f aca="false">IF(W498=0,"Complete","Incomplete")</f>
        <v>Incomplete</v>
      </c>
      <c r="Y498" s="26" t="n">
        <f aca="false">W498/21</f>
        <v>0.0952380952380952</v>
      </c>
      <c r="Z498" s="2" t="str">
        <f aca="false">IF(W498=21,"Ghost record",IF(W498&gt;=11,"Mostly empty",IF(W498=0,"Complete","Partial")))</f>
        <v>Partial</v>
      </c>
    </row>
    <row r="499" customFormat="false" ht="15" hidden="false" customHeight="false" outlineLevel="0" collapsed="false">
      <c r="A499" s="2" t="str">
        <f aca="false">Clean!A499</f>
        <v>CL00498</v>
      </c>
      <c r="B499" s="24" t="n">
        <f aca="false">IF(Clean!B499="",1,0)</f>
        <v>0</v>
      </c>
      <c r="C499" s="24" t="n">
        <f aca="false">IF(Clean!C499="",1,0)</f>
        <v>0</v>
      </c>
      <c r="D499" s="24" t="n">
        <f aca="false">IF(Clean!D499="",1,0)</f>
        <v>0</v>
      </c>
      <c r="E499" s="24" t="n">
        <f aca="false">IF(Clean!E499="",1,0)</f>
        <v>0</v>
      </c>
      <c r="F499" s="24" t="n">
        <f aca="false">IF(Clean!F499="",1,0)</f>
        <v>0</v>
      </c>
      <c r="G499" s="24" t="n">
        <f aca="false">IF(Clean!G499="",1,0)</f>
        <v>0</v>
      </c>
      <c r="H499" s="24" t="n">
        <f aca="false">IF(Clean!H499="",1,0)</f>
        <v>0</v>
      </c>
      <c r="I499" s="24" t="n">
        <f aca="false">IF(Clean!I499="",1,0)</f>
        <v>0</v>
      </c>
      <c r="J499" s="24" t="n">
        <f aca="false">IF(Clean!J499="",1,0)</f>
        <v>0</v>
      </c>
      <c r="K499" s="24" t="n">
        <f aca="false">IF(Clean!K499="",1,0)</f>
        <v>0</v>
      </c>
      <c r="L499" s="24" t="n">
        <f aca="false">IF(Clean!L499="",1,0)</f>
        <v>0</v>
      </c>
      <c r="M499" s="24" t="n">
        <f aca="false">IF(Clean!M499="",1,0)</f>
        <v>0</v>
      </c>
      <c r="N499" s="24" t="n">
        <f aca="false">IF(Clean!N499="",1,0)</f>
        <v>0</v>
      </c>
      <c r="O499" s="24" t="n">
        <f aca="false">IF(Clean!O499="",1,0)</f>
        <v>0</v>
      </c>
      <c r="P499" s="24" t="n">
        <f aca="false">IF(Clean!P499="",1,0)</f>
        <v>0</v>
      </c>
      <c r="Q499" s="24" t="n">
        <f aca="false">IF(Clean!Q499="",1,0)</f>
        <v>0</v>
      </c>
      <c r="R499" s="24" t="n">
        <f aca="false">IF(Clean!R499="",1,0)</f>
        <v>0</v>
      </c>
      <c r="S499" s="24" t="n">
        <f aca="false">IF(Clean!S499="",1,0)</f>
        <v>1</v>
      </c>
      <c r="T499" s="24" t="n">
        <f aca="false">IF(Clean!T499="",1,0)</f>
        <v>1</v>
      </c>
      <c r="U499" s="24" t="n">
        <f aca="false">IF(Clean!U499="",1,0)</f>
        <v>0</v>
      </c>
      <c r="V499" s="24" t="n">
        <f aca="false">IF(Clean!V499="",1,0)</f>
        <v>0</v>
      </c>
      <c r="W499" s="25" t="n">
        <f aca="false">SUM(B499:V499)</f>
        <v>2</v>
      </c>
      <c r="X499" s="2" t="str">
        <f aca="false">IF(W499=0,"Complete","Incomplete")</f>
        <v>Incomplete</v>
      </c>
      <c r="Y499" s="26" t="n">
        <f aca="false">W499/21</f>
        <v>0.0952380952380952</v>
      </c>
      <c r="Z499" s="2" t="str">
        <f aca="false">IF(W499=21,"Ghost record",IF(W499&gt;=11,"Mostly empty",IF(W499=0,"Complete","Partial")))</f>
        <v>Partial</v>
      </c>
    </row>
    <row r="500" customFormat="false" ht="15" hidden="false" customHeight="false" outlineLevel="0" collapsed="false">
      <c r="A500" s="2" t="str">
        <f aca="false">Clean!A500</f>
        <v>CL00499</v>
      </c>
      <c r="B500" s="24" t="n">
        <f aca="false">IF(Clean!B500="",1,0)</f>
        <v>0</v>
      </c>
      <c r="C500" s="24" t="n">
        <f aca="false">IF(Clean!C500="",1,0)</f>
        <v>0</v>
      </c>
      <c r="D500" s="24" t="n">
        <f aca="false">IF(Clean!D500="",1,0)</f>
        <v>0</v>
      </c>
      <c r="E500" s="24" t="n">
        <f aca="false">IF(Clean!E500="",1,0)</f>
        <v>0</v>
      </c>
      <c r="F500" s="24" t="n">
        <f aca="false">IF(Clean!F500="",1,0)</f>
        <v>0</v>
      </c>
      <c r="G500" s="24" t="n">
        <f aca="false">IF(Clean!G500="",1,0)</f>
        <v>0</v>
      </c>
      <c r="H500" s="24" t="n">
        <f aca="false">IF(Clean!H500="",1,0)</f>
        <v>0</v>
      </c>
      <c r="I500" s="24" t="n">
        <f aca="false">IF(Clean!I500="",1,0)</f>
        <v>0</v>
      </c>
      <c r="J500" s="24" t="n">
        <f aca="false">IF(Clean!J500="",1,0)</f>
        <v>0</v>
      </c>
      <c r="K500" s="24" t="n">
        <f aca="false">IF(Clean!K500="",1,0)</f>
        <v>0</v>
      </c>
      <c r="L500" s="24" t="n">
        <f aca="false">IF(Clean!L500="",1,0)</f>
        <v>0</v>
      </c>
      <c r="M500" s="24" t="n">
        <f aca="false">IF(Clean!M500="",1,0)</f>
        <v>0</v>
      </c>
      <c r="N500" s="24" t="n">
        <f aca="false">IF(Clean!N500="",1,0)</f>
        <v>0</v>
      </c>
      <c r="O500" s="24" t="n">
        <f aca="false">IF(Clean!O500="",1,0)</f>
        <v>0</v>
      </c>
      <c r="P500" s="24" t="n">
        <f aca="false">IF(Clean!P500="",1,0)</f>
        <v>0</v>
      </c>
      <c r="Q500" s="24" t="n">
        <f aca="false">IF(Clean!Q500="",1,0)</f>
        <v>0</v>
      </c>
      <c r="R500" s="24" t="n">
        <f aca="false">IF(Clean!R500="",1,0)</f>
        <v>0</v>
      </c>
      <c r="S500" s="24" t="n">
        <f aca="false">IF(Clean!S500="",1,0)</f>
        <v>0</v>
      </c>
      <c r="T500" s="24" t="n">
        <f aca="false">IF(Clean!T500="",1,0)</f>
        <v>0</v>
      </c>
      <c r="U500" s="24" t="n">
        <f aca="false">IF(Clean!U500="",1,0)</f>
        <v>0</v>
      </c>
      <c r="V500" s="24" t="n">
        <f aca="false">IF(Clean!V500="",1,0)</f>
        <v>0</v>
      </c>
      <c r="W500" s="25" t="n">
        <f aca="false">SUM(B500:V500)</f>
        <v>0</v>
      </c>
      <c r="X500" s="2" t="str">
        <f aca="false">IF(W500=0,"Complete","Incomplete")</f>
        <v>Complete</v>
      </c>
      <c r="Y500" s="26" t="n">
        <f aca="false">W500/21</f>
        <v>0</v>
      </c>
      <c r="Z500" s="2" t="str">
        <f aca="false">IF(W500=21,"Ghost record",IF(W500&gt;=11,"Mostly empty",IF(W500=0,"Complete","Partial")))</f>
        <v>Complete</v>
      </c>
    </row>
    <row r="501" customFormat="false" ht="15" hidden="false" customHeight="false" outlineLevel="0" collapsed="false">
      <c r="A501" s="2" t="str">
        <f aca="false">Clean!A501</f>
        <v>CL00500</v>
      </c>
      <c r="B501" s="24" t="n">
        <f aca="false">IF(Clean!B501="",1,0)</f>
        <v>0</v>
      </c>
      <c r="C501" s="24" t="n">
        <f aca="false">IF(Clean!C501="",1,0)</f>
        <v>0</v>
      </c>
      <c r="D501" s="24" t="n">
        <f aca="false">IF(Clean!D501="",1,0)</f>
        <v>0</v>
      </c>
      <c r="E501" s="24" t="n">
        <f aca="false">IF(Clean!E501="",1,0)</f>
        <v>0</v>
      </c>
      <c r="F501" s="24" t="n">
        <f aca="false">IF(Clean!F501="",1,0)</f>
        <v>0</v>
      </c>
      <c r="G501" s="24" t="n">
        <f aca="false">IF(Clean!G501="",1,0)</f>
        <v>0</v>
      </c>
      <c r="H501" s="24" t="n">
        <f aca="false">IF(Clean!H501="",1,0)</f>
        <v>0</v>
      </c>
      <c r="I501" s="24" t="n">
        <f aca="false">IF(Clean!I501="",1,0)</f>
        <v>0</v>
      </c>
      <c r="J501" s="24" t="n">
        <f aca="false">IF(Clean!J501="",1,0)</f>
        <v>0</v>
      </c>
      <c r="K501" s="24" t="n">
        <f aca="false">IF(Clean!K501="",1,0)</f>
        <v>0</v>
      </c>
      <c r="L501" s="24" t="n">
        <f aca="false">IF(Clean!L501="",1,0)</f>
        <v>0</v>
      </c>
      <c r="M501" s="24" t="n">
        <f aca="false">IF(Clean!M501="",1,0)</f>
        <v>0</v>
      </c>
      <c r="N501" s="24" t="n">
        <f aca="false">IF(Clean!N501="",1,0)</f>
        <v>0</v>
      </c>
      <c r="O501" s="24" t="n">
        <f aca="false">IF(Clean!O501="",1,0)</f>
        <v>0</v>
      </c>
      <c r="P501" s="24" t="n">
        <f aca="false">IF(Clean!P501="",1,0)</f>
        <v>0</v>
      </c>
      <c r="Q501" s="24" t="n">
        <f aca="false">IF(Clean!Q501="",1,0)</f>
        <v>0</v>
      </c>
      <c r="R501" s="24" t="n">
        <f aca="false">IF(Clean!R501="",1,0)</f>
        <v>0</v>
      </c>
      <c r="S501" s="24" t="n">
        <f aca="false">IF(Clean!S501="",1,0)</f>
        <v>1</v>
      </c>
      <c r="T501" s="24" t="n">
        <f aca="false">IF(Clean!T501="",1,0)</f>
        <v>1</v>
      </c>
      <c r="U501" s="24" t="n">
        <f aca="false">IF(Clean!U501="",1,0)</f>
        <v>0</v>
      </c>
      <c r="V501" s="24" t="n">
        <f aca="false">IF(Clean!V501="",1,0)</f>
        <v>0</v>
      </c>
      <c r="W501" s="25" t="n">
        <f aca="false">SUM(B501:V501)</f>
        <v>2</v>
      </c>
      <c r="X501" s="2" t="str">
        <f aca="false">IF(W501=0,"Complete","Incomplete")</f>
        <v>Incomplete</v>
      </c>
      <c r="Y501" s="26" t="n">
        <f aca="false">W501/21</f>
        <v>0.0952380952380952</v>
      </c>
      <c r="Z501" s="2" t="str">
        <f aca="false">IF(W501=21,"Ghost record",IF(W501&gt;=11,"Mostly empty",IF(W501=0,"Complete","Partial")))</f>
        <v>Partial</v>
      </c>
    </row>
    <row r="502" customFormat="false" ht="15" hidden="false" customHeight="false" outlineLevel="0" collapsed="false">
      <c r="A502" s="2" t="str">
        <f aca="false">Clean!A502</f>
        <v>CL00501</v>
      </c>
      <c r="B502" s="24" t="n">
        <f aca="false">IF(Clean!B502="",1,0)</f>
        <v>0</v>
      </c>
      <c r="C502" s="24" t="n">
        <f aca="false">IF(Clean!C502="",1,0)</f>
        <v>0</v>
      </c>
      <c r="D502" s="24" t="n">
        <f aca="false">IF(Clean!D502="",1,0)</f>
        <v>0</v>
      </c>
      <c r="E502" s="24" t="n">
        <f aca="false">IF(Clean!E502="",1,0)</f>
        <v>0</v>
      </c>
      <c r="F502" s="24" t="n">
        <f aca="false">IF(Clean!F502="",1,0)</f>
        <v>0</v>
      </c>
      <c r="G502" s="24" t="n">
        <f aca="false">IF(Clean!G502="",1,0)</f>
        <v>1</v>
      </c>
      <c r="H502" s="24" t="n">
        <f aca="false">IF(Clean!H502="",1,0)</f>
        <v>0</v>
      </c>
      <c r="I502" s="24" t="n">
        <f aca="false">IF(Clean!I502="",1,0)</f>
        <v>0</v>
      </c>
      <c r="J502" s="24" t="n">
        <f aca="false">IF(Clean!J502="",1,0)</f>
        <v>0</v>
      </c>
      <c r="K502" s="24" t="n">
        <f aca="false">IF(Clean!K502="",1,0)</f>
        <v>0</v>
      </c>
      <c r="L502" s="24" t="n">
        <f aca="false">IF(Clean!L502="",1,0)</f>
        <v>0</v>
      </c>
      <c r="M502" s="24" t="n">
        <f aca="false">IF(Clean!M502="",1,0)</f>
        <v>0</v>
      </c>
      <c r="N502" s="24" t="n">
        <f aca="false">IF(Clean!N502="",1,0)</f>
        <v>0</v>
      </c>
      <c r="O502" s="24" t="n">
        <f aca="false">IF(Clean!O502="",1,0)</f>
        <v>0</v>
      </c>
      <c r="P502" s="24" t="n">
        <f aca="false">IF(Clean!P502="",1,0)</f>
        <v>0</v>
      </c>
      <c r="Q502" s="24" t="n">
        <f aca="false">IF(Clean!Q502="",1,0)</f>
        <v>0</v>
      </c>
      <c r="R502" s="24" t="n">
        <f aca="false">IF(Clean!R502="",1,0)</f>
        <v>0</v>
      </c>
      <c r="S502" s="24" t="n">
        <f aca="false">IF(Clean!S502="",1,0)</f>
        <v>1</v>
      </c>
      <c r="T502" s="24" t="n">
        <f aca="false">IF(Clean!T502="",1,0)</f>
        <v>1</v>
      </c>
      <c r="U502" s="24" t="n">
        <f aca="false">IF(Clean!U502="",1,0)</f>
        <v>0</v>
      </c>
      <c r="V502" s="24" t="n">
        <f aca="false">IF(Clean!V502="",1,0)</f>
        <v>0</v>
      </c>
      <c r="W502" s="25" t="n">
        <f aca="false">SUM(B502:V502)</f>
        <v>3</v>
      </c>
      <c r="X502" s="2" t="str">
        <f aca="false">IF(W502=0,"Complete","Incomplete")</f>
        <v>Incomplete</v>
      </c>
      <c r="Y502" s="26" t="n">
        <f aca="false">W502/21</f>
        <v>0.142857142857143</v>
      </c>
      <c r="Z502" s="2" t="str">
        <f aca="false">IF(W502=21,"Ghost record",IF(W502&gt;=11,"Mostly empty",IF(W502=0,"Complete","Partial")))</f>
        <v>Partial</v>
      </c>
    </row>
    <row r="503" customFormat="false" ht="15" hidden="false" customHeight="false" outlineLevel="0" collapsed="false">
      <c r="A503" s="2" t="str">
        <f aca="false">Clean!A503</f>
        <v>CL00502</v>
      </c>
      <c r="B503" s="24" t="n">
        <f aca="false">IF(Clean!B503="",1,0)</f>
        <v>0</v>
      </c>
      <c r="C503" s="24" t="n">
        <f aca="false">IF(Clean!C503="",1,0)</f>
        <v>0</v>
      </c>
      <c r="D503" s="24" t="n">
        <f aca="false">IF(Clean!D503="",1,0)</f>
        <v>0</v>
      </c>
      <c r="E503" s="24" t="n">
        <f aca="false">IF(Clean!E503="",1,0)</f>
        <v>0</v>
      </c>
      <c r="F503" s="24" t="n">
        <f aca="false">IF(Clean!F503="",1,0)</f>
        <v>0</v>
      </c>
      <c r="G503" s="24" t="n">
        <f aca="false">IF(Clean!G503="",1,0)</f>
        <v>0</v>
      </c>
      <c r="H503" s="24" t="n">
        <f aca="false">IF(Clean!H503="",1,0)</f>
        <v>0</v>
      </c>
      <c r="I503" s="24" t="n">
        <f aca="false">IF(Clean!I503="",1,0)</f>
        <v>0</v>
      </c>
      <c r="J503" s="24" t="n">
        <f aca="false">IF(Clean!J503="",1,0)</f>
        <v>0</v>
      </c>
      <c r="K503" s="24" t="n">
        <f aca="false">IF(Clean!K503="",1,0)</f>
        <v>0</v>
      </c>
      <c r="L503" s="24" t="n">
        <f aca="false">IF(Clean!L503="",1,0)</f>
        <v>0</v>
      </c>
      <c r="M503" s="24" t="n">
        <f aca="false">IF(Clean!M503="",1,0)</f>
        <v>0</v>
      </c>
      <c r="N503" s="24" t="n">
        <f aca="false">IF(Clean!N503="",1,0)</f>
        <v>0</v>
      </c>
      <c r="O503" s="24" t="n">
        <f aca="false">IF(Clean!O503="",1,0)</f>
        <v>0</v>
      </c>
      <c r="P503" s="24" t="n">
        <f aca="false">IF(Clean!P503="",1,0)</f>
        <v>0</v>
      </c>
      <c r="Q503" s="24" t="n">
        <f aca="false">IF(Clean!Q503="",1,0)</f>
        <v>0</v>
      </c>
      <c r="R503" s="24" t="n">
        <f aca="false">IF(Clean!R503="",1,0)</f>
        <v>0</v>
      </c>
      <c r="S503" s="24" t="n">
        <f aca="false">IF(Clean!S503="",1,0)</f>
        <v>0</v>
      </c>
      <c r="T503" s="24" t="n">
        <f aca="false">IF(Clean!T503="",1,0)</f>
        <v>0</v>
      </c>
      <c r="U503" s="24" t="n">
        <f aca="false">IF(Clean!U503="",1,0)</f>
        <v>0</v>
      </c>
      <c r="V503" s="24" t="n">
        <f aca="false">IF(Clean!V503="",1,0)</f>
        <v>0</v>
      </c>
      <c r="W503" s="25" t="n">
        <f aca="false">SUM(B503:V503)</f>
        <v>0</v>
      </c>
      <c r="X503" s="2" t="str">
        <f aca="false">IF(W503=0,"Complete","Incomplete")</f>
        <v>Complete</v>
      </c>
      <c r="Y503" s="26" t="n">
        <f aca="false">W503/21</f>
        <v>0</v>
      </c>
      <c r="Z503" s="2" t="str">
        <f aca="false">IF(W503=21,"Ghost record",IF(W503&gt;=11,"Mostly empty",IF(W503=0,"Complete","Partial")))</f>
        <v>Complete</v>
      </c>
    </row>
    <row r="504" customFormat="false" ht="15" hidden="false" customHeight="false" outlineLevel="0" collapsed="false">
      <c r="A504" s="2" t="str">
        <f aca="false">Clean!A504</f>
        <v>CL00503</v>
      </c>
      <c r="B504" s="24" t="n">
        <f aca="false">IF(Clean!B504="",1,0)</f>
        <v>0</v>
      </c>
      <c r="C504" s="24" t="n">
        <f aca="false">IF(Clean!C504="",1,0)</f>
        <v>0</v>
      </c>
      <c r="D504" s="24" t="n">
        <f aca="false">IF(Clean!D504="",1,0)</f>
        <v>0</v>
      </c>
      <c r="E504" s="24" t="n">
        <f aca="false">IF(Clean!E504="",1,0)</f>
        <v>0</v>
      </c>
      <c r="F504" s="24" t="n">
        <f aca="false">IF(Clean!F504="",1,0)</f>
        <v>0</v>
      </c>
      <c r="G504" s="24" t="n">
        <f aca="false">IF(Clean!G504="",1,0)</f>
        <v>0</v>
      </c>
      <c r="H504" s="24" t="n">
        <f aca="false">IF(Clean!H504="",1,0)</f>
        <v>0</v>
      </c>
      <c r="I504" s="24" t="n">
        <f aca="false">IF(Clean!I504="",1,0)</f>
        <v>0</v>
      </c>
      <c r="J504" s="24" t="n">
        <f aca="false">IF(Clean!J504="",1,0)</f>
        <v>0</v>
      </c>
      <c r="K504" s="24" t="n">
        <f aca="false">IF(Clean!K504="",1,0)</f>
        <v>0</v>
      </c>
      <c r="L504" s="24" t="n">
        <f aca="false">IF(Clean!L504="",1,0)</f>
        <v>0</v>
      </c>
      <c r="M504" s="24" t="n">
        <f aca="false">IF(Clean!M504="",1,0)</f>
        <v>0</v>
      </c>
      <c r="N504" s="24" t="n">
        <f aca="false">IF(Clean!N504="",1,0)</f>
        <v>0</v>
      </c>
      <c r="O504" s="24" t="n">
        <f aca="false">IF(Clean!O504="",1,0)</f>
        <v>0</v>
      </c>
      <c r="P504" s="24" t="n">
        <f aca="false">IF(Clean!P504="",1,0)</f>
        <v>0</v>
      </c>
      <c r="Q504" s="24" t="n">
        <f aca="false">IF(Clean!Q504="",1,0)</f>
        <v>0</v>
      </c>
      <c r="R504" s="24" t="n">
        <f aca="false">IF(Clean!R504="",1,0)</f>
        <v>0</v>
      </c>
      <c r="S504" s="24" t="n">
        <f aca="false">IF(Clean!S504="",1,0)</f>
        <v>1</v>
      </c>
      <c r="T504" s="24" t="n">
        <f aca="false">IF(Clean!T504="",1,0)</f>
        <v>1</v>
      </c>
      <c r="U504" s="24" t="n">
        <f aca="false">IF(Clean!U504="",1,0)</f>
        <v>0</v>
      </c>
      <c r="V504" s="24" t="n">
        <f aca="false">IF(Clean!V504="",1,0)</f>
        <v>0</v>
      </c>
      <c r="W504" s="25" t="n">
        <f aca="false">SUM(B504:V504)</f>
        <v>2</v>
      </c>
      <c r="X504" s="2" t="str">
        <f aca="false">IF(W504=0,"Complete","Incomplete")</f>
        <v>Incomplete</v>
      </c>
      <c r="Y504" s="26" t="n">
        <f aca="false">W504/21</f>
        <v>0.0952380952380952</v>
      </c>
      <c r="Z504" s="2" t="str">
        <f aca="false">IF(W504=21,"Ghost record",IF(W504&gt;=11,"Mostly empty",IF(W504=0,"Complete","Partial")))</f>
        <v>Partial</v>
      </c>
    </row>
    <row r="505" customFormat="false" ht="15" hidden="false" customHeight="false" outlineLevel="0" collapsed="false">
      <c r="A505" s="2" t="str">
        <f aca="false">Clean!A505</f>
        <v>CL00504</v>
      </c>
      <c r="B505" s="24" t="n">
        <f aca="false">IF(Clean!B505="",1,0)</f>
        <v>0</v>
      </c>
      <c r="C505" s="24" t="n">
        <f aca="false">IF(Clean!C505="",1,0)</f>
        <v>0</v>
      </c>
      <c r="D505" s="24" t="n">
        <f aca="false">IF(Clean!D505="",1,0)</f>
        <v>0</v>
      </c>
      <c r="E505" s="24" t="n">
        <f aca="false">IF(Clean!E505="",1,0)</f>
        <v>0</v>
      </c>
      <c r="F505" s="24" t="n">
        <f aca="false">IF(Clean!F505="",1,0)</f>
        <v>0</v>
      </c>
      <c r="G505" s="24" t="n">
        <f aca="false">IF(Clean!G505="",1,0)</f>
        <v>0</v>
      </c>
      <c r="H505" s="24" t="n">
        <f aca="false">IF(Clean!H505="",1,0)</f>
        <v>0</v>
      </c>
      <c r="I505" s="24" t="n">
        <f aca="false">IF(Clean!I505="",1,0)</f>
        <v>0</v>
      </c>
      <c r="J505" s="24" t="n">
        <f aca="false">IF(Clean!J505="",1,0)</f>
        <v>0</v>
      </c>
      <c r="K505" s="24" t="n">
        <f aca="false">IF(Clean!K505="",1,0)</f>
        <v>0</v>
      </c>
      <c r="L505" s="24" t="n">
        <f aca="false">IF(Clean!L505="",1,0)</f>
        <v>0</v>
      </c>
      <c r="M505" s="24" t="n">
        <f aca="false">IF(Clean!M505="",1,0)</f>
        <v>0</v>
      </c>
      <c r="N505" s="24" t="n">
        <f aca="false">IF(Clean!N505="",1,0)</f>
        <v>0</v>
      </c>
      <c r="O505" s="24" t="n">
        <f aca="false">IF(Clean!O505="",1,0)</f>
        <v>0</v>
      </c>
      <c r="P505" s="24" t="n">
        <f aca="false">IF(Clean!P505="",1,0)</f>
        <v>0</v>
      </c>
      <c r="Q505" s="24" t="n">
        <f aca="false">IF(Clean!Q505="",1,0)</f>
        <v>0</v>
      </c>
      <c r="R505" s="24" t="n">
        <f aca="false">IF(Clean!R505="",1,0)</f>
        <v>0</v>
      </c>
      <c r="S505" s="24" t="n">
        <f aca="false">IF(Clean!S505="",1,0)</f>
        <v>0</v>
      </c>
      <c r="T505" s="24" t="n">
        <f aca="false">IF(Clean!T505="",1,0)</f>
        <v>0</v>
      </c>
      <c r="U505" s="24" t="n">
        <f aca="false">IF(Clean!U505="",1,0)</f>
        <v>0</v>
      </c>
      <c r="V505" s="24" t="n">
        <f aca="false">IF(Clean!V505="",1,0)</f>
        <v>0</v>
      </c>
      <c r="W505" s="25" t="n">
        <f aca="false">SUM(B505:V505)</f>
        <v>0</v>
      </c>
      <c r="X505" s="2" t="str">
        <f aca="false">IF(W505=0,"Complete","Incomplete")</f>
        <v>Complete</v>
      </c>
      <c r="Y505" s="26" t="n">
        <f aca="false">W505/21</f>
        <v>0</v>
      </c>
      <c r="Z505" s="2" t="str">
        <f aca="false">IF(W505=21,"Ghost record",IF(W505&gt;=11,"Mostly empty",IF(W505=0,"Complete","Partial")))</f>
        <v>Complete</v>
      </c>
    </row>
    <row r="506" customFormat="false" ht="15" hidden="false" customHeight="false" outlineLevel="0" collapsed="false">
      <c r="A506" s="2" t="str">
        <f aca="false">Clean!A506</f>
        <v>CL00505</v>
      </c>
      <c r="B506" s="24" t="n">
        <f aca="false">IF(Clean!B506="",1,0)</f>
        <v>0</v>
      </c>
      <c r="C506" s="24" t="n">
        <f aca="false">IF(Clean!C506="",1,0)</f>
        <v>0</v>
      </c>
      <c r="D506" s="24" t="n">
        <f aca="false">IF(Clean!D506="",1,0)</f>
        <v>0</v>
      </c>
      <c r="E506" s="24" t="n">
        <f aca="false">IF(Clean!E506="",1,0)</f>
        <v>0</v>
      </c>
      <c r="F506" s="24" t="n">
        <f aca="false">IF(Clean!F506="",1,0)</f>
        <v>0</v>
      </c>
      <c r="G506" s="24" t="n">
        <f aca="false">IF(Clean!G506="",1,0)</f>
        <v>0</v>
      </c>
      <c r="H506" s="24" t="n">
        <f aca="false">IF(Clean!H506="",1,0)</f>
        <v>0</v>
      </c>
      <c r="I506" s="24" t="n">
        <f aca="false">IF(Clean!I506="",1,0)</f>
        <v>0</v>
      </c>
      <c r="J506" s="24" t="n">
        <f aca="false">IF(Clean!J506="",1,0)</f>
        <v>0</v>
      </c>
      <c r="K506" s="24" t="n">
        <f aca="false">IF(Clean!K506="",1,0)</f>
        <v>0</v>
      </c>
      <c r="L506" s="24" t="n">
        <f aca="false">IF(Clean!L506="",1,0)</f>
        <v>0</v>
      </c>
      <c r="M506" s="24" t="n">
        <f aca="false">IF(Clean!M506="",1,0)</f>
        <v>0</v>
      </c>
      <c r="N506" s="24" t="n">
        <f aca="false">IF(Clean!N506="",1,0)</f>
        <v>0</v>
      </c>
      <c r="O506" s="24" t="n">
        <f aca="false">IF(Clean!O506="",1,0)</f>
        <v>0</v>
      </c>
      <c r="P506" s="24" t="n">
        <f aca="false">IF(Clean!P506="",1,0)</f>
        <v>0</v>
      </c>
      <c r="Q506" s="24" t="n">
        <f aca="false">IF(Clean!Q506="",1,0)</f>
        <v>1</v>
      </c>
      <c r="R506" s="24" t="n">
        <f aca="false">IF(Clean!R506="",1,0)</f>
        <v>1</v>
      </c>
      <c r="S506" s="24" t="n">
        <f aca="false">IF(Clean!S506="",1,0)</f>
        <v>0</v>
      </c>
      <c r="T506" s="24" t="n">
        <f aca="false">IF(Clean!T506="",1,0)</f>
        <v>0</v>
      </c>
      <c r="U506" s="24" t="n">
        <f aca="false">IF(Clean!U506="",1,0)</f>
        <v>1</v>
      </c>
      <c r="V506" s="24" t="n">
        <f aca="false">IF(Clean!V506="",1,0)</f>
        <v>0</v>
      </c>
      <c r="W506" s="25" t="n">
        <f aca="false">SUM(B506:V506)</f>
        <v>3</v>
      </c>
      <c r="X506" s="2" t="str">
        <f aca="false">IF(W506=0,"Complete","Incomplete")</f>
        <v>Incomplete</v>
      </c>
      <c r="Y506" s="26" t="n">
        <f aca="false">W506/21</f>
        <v>0.142857142857143</v>
      </c>
      <c r="Z506" s="2" t="str">
        <f aca="false">IF(W506=21,"Ghost record",IF(W506&gt;=11,"Mostly empty",IF(W506=0,"Complete","Partial")))</f>
        <v>Partial</v>
      </c>
    </row>
    <row r="507" customFormat="false" ht="15" hidden="false" customHeight="false" outlineLevel="0" collapsed="false">
      <c r="A507" s="2" t="str">
        <f aca="false">Clean!A507</f>
        <v>CL00506</v>
      </c>
      <c r="B507" s="24" t="n">
        <f aca="false">IF(Clean!B507="",1,0)</f>
        <v>0</v>
      </c>
      <c r="C507" s="24" t="n">
        <f aca="false">IF(Clean!C507="",1,0)</f>
        <v>0</v>
      </c>
      <c r="D507" s="24" t="n">
        <f aca="false">IF(Clean!D507="",1,0)</f>
        <v>0</v>
      </c>
      <c r="E507" s="24" t="n">
        <f aca="false">IF(Clean!E507="",1,0)</f>
        <v>0</v>
      </c>
      <c r="F507" s="24" t="n">
        <f aca="false">IF(Clean!F507="",1,0)</f>
        <v>0</v>
      </c>
      <c r="G507" s="24" t="n">
        <f aca="false">IF(Clean!G507="",1,0)</f>
        <v>0</v>
      </c>
      <c r="H507" s="24" t="n">
        <f aca="false">IF(Clean!H507="",1,0)</f>
        <v>0</v>
      </c>
      <c r="I507" s="24" t="n">
        <f aca="false">IF(Clean!I507="",1,0)</f>
        <v>0</v>
      </c>
      <c r="J507" s="24" t="n">
        <f aca="false">IF(Clean!J507="",1,0)</f>
        <v>0</v>
      </c>
      <c r="K507" s="24" t="n">
        <f aca="false">IF(Clean!K507="",1,0)</f>
        <v>0</v>
      </c>
      <c r="L507" s="24" t="n">
        <f aca="false">IF(Clean!L507="",1,0)</f>
        <v>0</v>
      </c>
      <c r="M507" s="24" t="n">
        <f aca="false">IF(Clean!M507="",1,0)</f>
        <v>0</v>
      </c>
      <c r="N507" s="24" t="n">
        <f aca="false">IF(Clean!N507="",1,0)</f>
        <v>0</v>
      </c>
      <c r="O507" s="24" t="n">
        <f aca="false">IF(Clean!O507="",1,0)</f>
        <v>0</v>
      </c>
      <c r="P507" s="24" t="n">
        <f aca="false">IF(Clean!P507="",1,0)</f>
        <v>0</v>
      </c>
      <c r="Q507" s="24" t="n">
        <f aca="false">IF(Clean!Q507="",1,0)</f>
        <v>0</v>
      </c>
      <c r="R507" s="24" t="n">
        <f aca="false">IF(Clean!R507="",1,0)</f>
        <v>0</v>
      </c>
      <c r="S507" s="24" t="n">
        <f aca="false">IF(Clean!S507="",1,0)</f>
        <v>0</v>
      </c>
      <c r="T507" s="24" t="n">
        <f aca="false">IF(Clean!T507="",1,0)</f>
        <v>0</v>
      </c>
      <c r="U507" s="24" t="n">
        <f aca="false">IF(Clean!U507="",1,0)</f>
        <v>0</v>
      </c>
      <c r="V507" s="24" t="n">
        <f aca="false">IF(Clean!V507="",1,0)</f>
        <v>0</v>
      </c>
      <c r="W507" s="25" t="n">
        <f aca="false">SUM(B507:V507)</f>
        <v>0</v>
      </c>
      <c r="X507" s="2" t="str">
        <f aca="false">IF(W507=0,"Complete","Incomplete")</f>
        <v>Complete</v>
      </c>
      <c r="Y507" s="26" t="n">
        <f aca="false">W507/21</f>
        <v>0</v>
      </c>
      <c r="Z507" s="2" t="str">
        <f aca="false">IF(W507=21,"Ghost record",IF(W507&gt;=11,"Mostly empty",IF(W507=0,"Complete","Partial")))</f>
        <v>Complete</v>
      </c>
    </row>
    <row r="508" customFormat="false" ht="15" hidden="false" customHeight="false" outlineLevel="0" collapsed="false">
      <c r="A508" s="2" t="str">
        <f aca="false">Clean!A508</f>
        <v>CL00507</v>
      </c>
      <c r="B508" s="24" t="n">
        <f aca="false">IF(Clean!B508="",1,0)</f>
        <v>0</v>
      </c>
      <c r="C508" s="24" t="n">
        <f aca="false">IF(Clean!C508="",1,0)</f>
        <v>0</v>
      </c>
      <c r="D508" s="24" t="n">
        <f aca="false">IF(Clean!D508="",1,0)</f>
        <v>0</v>
      </c>
      <c r="E508" s="24" t="n">
        <f aca="false">IF(Clean!E508="",1,0)</f>
        <v>0</v>
      </c>
      <c r="F508" s="24" t="n">
        <f aca="false">IF(Clean!F508="",1,0)</f>
        <v>0</v>
      </c>
      <c r="G508" s="24" t="n">
        <f aca="false">IF(Clean!G508="",1,0)</f>
        <v>0</v>
      </c>
      <c r="H508" s="24" t="n">
        <f aca="false">IF(Clean!H508="",1,0)</f>
        <v>0</v>
      </c>
      <c r="I508" s="24" t="n">
        <f aca="false">IF(Clean!I508="",1,0)</f>
        <v>0</v>
      </c>
      <c r="J508" s="24" t="n">
        <f aca="false">IF(Clean!J508="",1,0)</f>
        <v>0</v>
      </c>
      <c r="K508" s="24" t="n">
        <f aca="false">IF(Clean!K508="",1,0)</f>
        <v>0</v>
      </c>
      <c r="L508" s="24" t="n">
        <f aca="false">IF(Clean!L508="",1,0)</f>
        <v>0</v>
      </c>
      <c r="M508" s="24" t="n">
        <f aca="false">IF(Clean!M508="",1,0)</f>
        <v>0</v>
      </c>
      <c r="N508" s="24" t="n">
        <f aca="false">IF(Clean!N508="",1,0)</f>
        <v>0</v>
      </c>
      <c r="O508" s="24" t="n">
        <f aca="false">IF(Clean!O508="",1,0)</f>
        <v>1</v>
      </c>
      <c r="P508" s="24" t="n">
        <f aca="false">IF(Clean!P508="",1,0)</f>
        <v>0</v>
      </c>
      <c r="Q508" s="24" t="n">
        <f aca="false">IF(Clean!Q508="",1,0)</f>
        <v>1</v>
      </c>
      <c r="R508" s="24" t="n">
        <f aca="false">IF(Clean!R508="",1,0)</f>
        <v>1</v>
      </c>
      <c r="S508" s="24" t="n">
        <f aca="false">IF(Clean!S508="",1,0)</f>
        <v>1</v>
      </c>
      <c r="T508" s="24" t="n">
        <f aca="false">IF(Clean!T508="",1,0)</f>
        <v>1</v>
      </c>
      <c r="U508" s="24" t="n">
        <f aca="false">IF(Clean!U508="",1,0)</f>
        <v>0</v>
      </c>
      <c r="V508" s="24" t="n">
        <f aca="false">IF(Clean!V508="",1,0)</f>
        <v>0</v>
      </c>
      <c r="W508" s="25" t="n">
        <f aca="false">SUM(B508:V508)</f>
        <v>5</v>
      </c>
      <c r="X508" s="2" t="str">
        <f aca="false">IF(W508=0,"Complete","Incomplete")</f>
        <v>Incomplete</v>
      </c>
      <c r="Y508" s="26" t="n">
        <f aca="false">W508/21</f>
        <v>0.238095238095238</v>
      </c>
      <c r="Z508" s="2" t="str">
        <f aca="false">IF(W508=21,"Ghost record",IF(W508&gt;=11,"Mostly empty",IF(W508=0,"Complete","Partial")))</f>
        <v>Partial</v>
      </c>
    </row>
    <row r="509" customFormat="false" ht="15" hidden="false" customHeight="false" outlineLevel="0" collapsed="false">
      <c r="A509" s="2" t="str">
        <f aca="false">Clean!A509</f>
        <v>CL00508</v>
      </c>
      <c r="B509" s="24" t="n">
        <f aca="false">IF(Clean!B509="",1,0)</f>
        <v>0</v>
      </c>
      <c r="C509" s="24" t="n">
        <f aca="false">IF(Clean!C509="",1,0)</f>
        <v>0</v>
      </c>
      <c r="D509" s="24" t="n">
        <f aca="false">IF(Clean!D509="",1,0)</f>
        <v>0</v>
      </c>
      <c r="E509" s="24" t="n">
        <f aca="false">IF(Clean!E509="",1,0)</f>
        <v>0</v>
      </c>
      <c r="F509" s="24" t="n">
        <f aca="false">IF(Clean!F509="",1,0)</f>
        <v>0</v>
      </c>
      <c r="G509" s="24" t="n">
        <f aca="false">IF(Clean!G509="",1,0)</f>
        <v>1</v>
      </c>
      <c r="H509" s="24" t="n">
        <f aca="false">IF(Clean!H509="",1,0)</f>
        <v>0</v>
      </c>
      <c r="I509" s="24" t="n">
        <f aca="false">IF(Clean!I509="",1,0)</f>
        <v>0</v>
      </c>
      <c r="J509" s="24" t="n">
        <f aca="false">IF(Clean!J509="",1,0)</f>
        <v>0</v>
      </c>
      <c r="K509" s="24" t="n">
        <f aca="false">IF(Clean!K509="",1,0)</f>
        <v>0</v>
      </c>
      <c r="L509" s="24" t="n">
        <f aca="false">IF(Clean!L509="",1,0)</f>
        <v>0</v>
      </c>
      <c r="M509" s="24" t="n">
        <f aca="false">IF(Clean!M509="",1,0)</f>
        <v>0</v>
      </c>
      <c r="N509" s="24" t="n">
        <f aca="false">IF(Clean!N509="",1,0)</f>
        <v>0</v>
      </c>
      <c r="O509" s="24" t="n">
        <f aca="false">IF(Clean!O509="",1,0)</f>
        <v>0</v>
      </c>
      <c r="P509" s="24" t="n">
        <f aca="false">IF(Clean!P509="",1,0)</f>
        <v>0</v>
      </c>
      <c r="Q509" s="24" t="n">
        <f aca="false">IF(Clean!Q509="",1,0)</f>
        <v>0</v>
      </c>
      <c r="R509" s="24" t="n">
        <f aca="false">IF(Clean!R509="",1,0)</f>
        <v>0</v>
      </c>
      <c r="S509" s="24" t="n">
        <f aca="false">IF(Clean!S509="",1,0)</f>
        <v>0</v>
      </c>
      <c r="T509" s="24" t="n">
        <f aca="false">IF(Clean!T509="",1,0)</f>
        <v>0</v>
      </c>
      <c r="U509" s="24" t="n">
        <f aca="false">IF(Clean!U509="",1,0)</f>
        <v>0</v>
      </c>
      <c r="V509" s="24" t="n">
        <f aca="false">IF(Clean!V509="",1,0)</f>
        <v>0</v>
      </c>
      <c r="W509" s="25" t="n">
        <f aca="false">SUM(B509:V509)</f>
        <v>1</v>
      </c>
      <c r="X509" s="2" t="str">
        <f aca="false">IF(W509=0,"Complete","Incomplete")</f>
        <v>Incomplete</v>
      </c>
      <c r="Y509" s="26" t="n">
        <f aca="false">W509/21</f>
        <v>0.0476190476190476</v>
      </c>
      <c r="Z509" s="2" t="str">
        <f aca="false">IF(W509=21,"Ghost record",IF(W509&gt;=11,"Mostly empty",IF(W509=0,"Complete","Partial")))</f>
        <v>Partial</v>
      </c>
    </row>
    <row r="510" customFormat="false" ht="15" hidden="false" customHeight="false" outlineLevel="0" collapsed="false">
      <c r="A510" s="2" t="str">
        <f aca="false">Clean!A510</f>
        <v>CL00509</v>
      </c>
      <c r="B510" s="24" t="n">
        <f aca="false">IF(Clean!B510="",1,0)</f>
        <v>0</v>
      </c>
      <c r="C510" s="24" t="n">
        <f aca="false">IF(Clean!C510="",1,0)</f>
        <v>0</v>
      </c>
      <c r="D510" s="24" t="n">
        <f aca="false">IF(Clean!D510="",1,0)</f>
        <v>0</v>
      </c>
      <c r="E510" s="24" t="n">
        <f aca="false">IF(Clean!E510="",1,0)</f>
        <v>0</v>
      </c>
      <c r="F510" s="24" t="n">
        <f aca="false">IF(Clean!F510="",1,0)</f>
        <v>0</v>
      </c>
      <c r="G510" s="24" t="n">
        <f aca="false">IF(Clean!G510="",1,0)</f>
        <v>0</v>
      </c>
      <c r="H510" s="24" t="n">
        <f aca="false">IF(Clean!H510="",1,0)</f>
        <v>0</v>
      </c>
      <c r="I510" s="24" t="n">
        <f aca="false">IF(Clean!I510="",1,0)</f>
        <v>0</v>
      </c>
      <c r="J510" s="24" t="n">
        <f aca="false">IF(Clean!J510="",1,0)</f>
        <v>0</v>
      </c>
      <c r="K510" s="24" t="n">
        <f aca="false">IF(Clean!K510="",1,0)</f>
        <v>0</v>
      </c>
      <c r="L510" s="24" t="n">
        <f aca="false">IF(Clean!L510="",1,0)</f>
        <v>0</v>
      </c>
      <c r="M510" s="24" t="n">
        <f aca="false">IF(Clean!M510="",1,0)</f>
        <v>0</v>
      </c>
      <c r="N510" s="24" t="n">
        <f aca="false">IF(Clean!N510="",1,0)</f>
        <v>0</v>
      </c>
      <c r="O510" s="24" t="n">
        <f aca="false">IF(Clean!O510="",1,0)</f>
        <v>0</v>
      </c>
      <c r="P510" s="24" t="n">
        <f aca="false">IF(Clean!P510="",1,0)</f>
        <v>0</v>
      </c>
      <c r="Q510" s="24" t="n">
        <f aca="false">IF(Clean!Q510="",1,0)</f>
        <v>0</v>
      </c>
      <c r="R510" s="24" t="n">
        <f aca="false">IF(Clean!R510="",1,0)</f>
        <v>0</v>
      </c>
      <c r="S510" s="24" t="n">
        <f aca="false">IF(Clean!S510="",1,0)</f>
        <v>0</v>
      </c>
      <c r="T510" s="24" t="n">
        <f aca="false">IF(Clean!T510="",1,0)</f>
        <v>0</v>
      </c>
      <c r="U510" s="24" t="n">
        <f aca="false">IF(Clean!U510="",1,0)</f>
        <v>0</v>
      </c>
      <c r="V510" s="24" t="n">
        <f aca="false">IF(Clean!V510="",1,0)</f>
        <v>1</v>
      </c>
      <c r="W510" s="25" t="n">
        <f aca="false">SUM(B510:V510)</f>
        <v>1</v>
      </c>
      <c r="X510" s="2" t="str">
        <f aca="false">IF(W510=0,"Complete","Incomplete")</f>
        <v>Incomplete</v>
      </c>
      <c r="Y510" s="26" t="n">
        <f aca="false">W510/21</f>
        <v>0.0476190476190476</v>
      </c>
      <c r="Z510" s="2" t="str">
        <f aca="false">IF(W510=21,"Ghost record",IF(W510&gt;=11,"Mostly empty",IF(W510=0,"Complete","Partial")))</f>
        <v>Partial</v>
      </c>
    </row>
    <row r="511" customFormat="false" ht="15" hidden="false" customHeight="false" outlineLevel="0" collapsed="false">
      <c r="A511" s="2" t="str">
        <f aca="false">Clean!A511</f>
        <v>CL00510</v>
      </c>
      <c r="B511" s="24" t="n">
        <f aca="false">IF(Clean!B511="",1,0)</f>
        <v>1</v>
      </c>
      <c r="C511" s="24" t="n">
        <f aca="false">IF(Clean!C511="",1,0)</f>
        <v>0</v>
      </c>
      <c r="D511" s="24" t="n">
        <f aca="false">IF(Clean!D511="",1,0)</f>
        <v>0</v>
      </c>
      <c r="E511" s="24" t="n">
        <f aca="false">IF(Clean!E511="",1,0)</f>
        <v>0</v>
      </c>
      <c r="F511" s="24" t="n">
        <f aca="false">IF(Clean!F511="",1,0)</f>
        <v>0</v>
      </c>
      <c r="G511" s="24" t="n">
        <f aca="false">IF(Clean!G511="",1,0)</f>
        <v>0</v>
      </c>
      <c r="H511" s="24" t="n">
        <f aca="false">IF(Clean!H511="",1,0)</f>
        <v>0</v>
      </c>
      <c r="I511" s="24" t="n">
        <f aca="false">IF(Clean!I511="",1,0)</f>
        <v>0</v>
      </c>
      <c r="J511" s="24" t="n">
        <f aca="false">IF(Clean!J511="",1,0)</f>
        <v>0</v>
      </c>
      <c r="K511" s="24" t="n">
        <f aca="false">IF(Clean!K511="",1,0)</f>
        <v>0</v>
      </c>
      <c r="L511" s="24" t="n">
        <f aca="false">IF(Clean!L511="",1,0)</f>
        <v>0</v>
      </c>
      <c r="M511" s="24" t="n">
        <f aca="false">IF(Clean!M511="",1,0)</f>
        <v>0</v>
      </c>
      <c r="N511" s="24" t="n">
        <f aca="false">IF(Clean!N511="",1,0)</f>
        <v>0</v>
      </c>
      <c r="O511" s="24" t="n">
        <f aca="false">IF(Clean!O511="",1,0)</f>
        <v>0</v>
      </c>
      <c r="P511" s="24" t="n">
        <f aca="false">IF(Clean!P511="",1,0)</f>
        <v>0</v>
      </c>
      <c r="Q511" s="24" t="n">
        <f aca="false">IF(Clean!Q511="",1,0)</f>
        <v>0</v>
      </c>
      <c r="R511" s="24" t="n">
        <f aca="false">IF(Clean!R511="",1,0)</f>
        <v>0</v>
      </c>
      <c r="S511" s="24" t="n">
        <f aca="false">IF(Clean!S511="",1,0)</f>
        <v>1</v>
      </c>
      <c r="T511" s="24" t="n">
        <f aca="false">IF(Clean!T511="",1,0)</f>
        <v>1</v>
      </c>
      <c r="U511" s="24" t="n">
        <f aca="false">IF(Clean!U511="",1,0)</f>
        <v>0</v>
      </c>
      <c r="V511" s="24" t="n">
        <f aca="false">IF(Clean!V511="",1,0)</f>
        <v>1</v>
      </c>
      <c r="W511" s="25" t="n">
        <f aca="false">SUM(B511:V511)</f>
        <v>4</v>
      </c>
      <c r="X511" s="2" t="str">
        <f aca="false">IF(W511=0,"Complete","Incomplete")</f>
        <v>Incomplete</v>
      </c>
      <c r="Y511" s="26" t="n">
        <f aca="false">W511/21</f>
        <v>0.19047619047619</v>
      </c>
      <c r="Z511" s="2" t="str">
        <f aca="false">IF(W511=21,"Ghost record",IF(W511&gt;=11,"Mostly empty",IF(W511=0,"Complete","Partial")))</f>
        <v>Partial</v>
      </c>
    </row>
    <row r="512" customFormat="false" ht="15" hidden="false" customHeight="false" outlineLevel="0" collapsed="false">
      <c r="A512" s="2" t="str">
        <f aca="false">Clean!A512</f>
        <v>CL00511</v>
      </c>
      <c r="B512" s="24" t="n">
        <f aca="false">IF(Clean!B512="",1,0)</f>
        <v>0</v>
      </c>
      <c r="C512" s="24" t="n">
        <f aca="false">IF(Clean!C512="",1,0)</f>
        <v>0</v>
      </c>
      <c r="D512" s="24" t="n">
        <f aca="false">IF(Clean!D512="",1,0)</f>
        <v>0</v>
      </c>
      <c r="E512" s="24" t="n">
        <f aca="false">IF(Clean!E512="",1,0)</f>
        <v>1</v>
      </c>
      <c r="F512" s="24" t="n">
        <f aca="false">IF(Clean!F512="",1,0)</f>
        <v>0</v>
      </c>
      <c r="G512" s="24" t="n">
        <f aca="false">IF(Clean!G512="",1,0)</f>
        <v>0</v>
      </c>
      <c r="H512" s="24" t="n">
        <f aca="false">IF(Clean!H512="",1,0)</f>
        <v>0</v>
      </c>
      <c r="I512" s="24" t="n">
        <f aca="false">IF(Clean!I512="",1,0)</f>
        <v>0</v>
      </c>
      <c r="J512" s="24" t="n">
        <f aca="false">IF(Clean!J512="",1,0)</f>
        <v>0</v>
      </c>
      <c r="K512" s="24" t="n">
        <f aca="false">IF(Clean!K512="",1,0)</f>
        <v>0</v>
      </c>
      <c r="L512" s="24" t="n">
        <f aca="false">IF(Clean!L512="",1,0)</f>
        <v>0</v>
      </c>
      <c r="M512" s="24" t="n">
        <f aca="false">IF(Clean!M512="",1,0)</f>
        <v>0</v>
      </c>
      <c r="N512" s="24" t="n">
        <f aca="false">IF(Clean!N512="",1,0)</f>
        <v>0</v>
      </c>
      <c r="O512" s="24" t="n">
        <f aca="false">IF(Clean!O512="",1,0)</f>
        <v>0</v>
      </c>
      <c r="P512" s="24" t="n">
        <f aca="false">IF(Clean!P512="",1,0)</f>
        <v>0</v>
      </c>
      <c r="Q512" s="24" t="n">
        <f aca="false">IF(Clean!Q512="",1,0)</f>
        <v>0</v>
      </c>
      <c r="R512" s="24" t="n">
        <f aca="false">IF(Clean!R512="",1,0)</f>
        <v>0</v>
      </c>
      <c r="S512" s="24" t="n">
        <f aca="false">IF(Clean!S512="",1,0)</f>
        <v>0</v>
      </c>
      <c r="T512" s="24" t="n">
        <f aca="false">IF(Clean!T512="",1,0)</f>
        <v>0</v>
      </c>
      <c r="U512" s="24" t="n">
        <f aca="false">IF(Clean!U512="",1,0)</f>
        <v>0</v>
      </c>
      <c r="V512" s="24" t="n">
        <f aca="false">IF(Clean!V512="",1,0)</f>
        <v>0</v>
      </c>
      <c r="W512" s="25" t="n">
        <f aca="false">SUM(B512:V512)</f>
        <v>1</v>
      </c>
      <c r="X512" s="2" t="str">
        <f aca="false">IF(W512=0,"Complete","Incomplete")</f>
        <v>Incomplete</v>
      </c>
      <c r="Y512" s="26" t="n">
        <f aca="false">W512/21</f>
        <v>0.0476190476190476</v>
      </c>
      <c r="Z512" s="2" t="str">
        <f aca="false">IF(W512=21,"Ghost record",IF(W512&gt;=11,"Mostly empty",IF(W512=0,"Complete","Partial")))</f>
        <v>Partial</v>
      </c>
    </row>
    <row r="513" customFormat="false" ht="15" hidden="false" customHeight="false" outlineLevel="0" collapsed="false">
      <c r="A513" s="2" t="str">
        <f aca="false">Clean!A513</f>
        <v>CL00512</v>
      </c>
      <c r="B513" s="24" t="n">
        <f aca="false">IF(Clean!B513="",1,0)</f>
        <v>0</v>
      </c>
      <c r="C513" s="24" t="n">
        <f aca="false">IF(Clean!C513="",1,0)</f>
        <v>0</v>
      </c>
      <c r="D513" s="24" t="n">
        <f aca="false">IF(Clean!D513="",1,0)</f>
        <v>0</v>
      </c>
      <c r="E513" s="24" t="n">
        <f aca="false">IF(Clean!E513="",1,0)</f>
        <v>0</v>
      </c>
      <c r="F513" s="24" t="n">
        <f aca="false">IF(Clean!F513="",1,0)</f>
        <v>0</v>
      </c>
      <c r="G513" s="24" t="n">
        <f aca="false">IF(Clean!G513="",1,0)</f>
        <v>0</v>
      </c>
      <c r="H513" s="24" t="n">
        <f aca="false">IF(Clean!H513="",1,0)</f>
        <v>0</v>
      </c>
      <c r="I513" s="24" t="n">
        <f aca="false">IF(Clean!I513="",1,0)</f>
        <v>0</v>
      </c>
      <c r="J513" s="24" t="n">
        <f aca="false">IF(Clean!J513="",1,0)</f>
        <v>0</v>
      </c>
      <c r="K513" s="24" t="n">
        <f aca="false">IF(Clean!K513="",1,0)</f>
        <v>0</v>
      </c>
      <c r="L513" s="24" t="n">
        <f aca="false">IF(Clean!L513="",1,0)</f>
        <v>1</v>
      </c>
      <c r="M513" s="24" t="n">
        <f aca="false">IF(Clean!M513="",1,0)</f>
        <v>0</v>
      </c>
      <c r="N513" s="24" t="n">
        <f aca="false">IF(Clean!N513="",1,0)</f>
        <v>0</v>
      </c>
      <c r="O513" s="24" t="n">
        <f aca="false">IF(Clean!O513="",1,0)</f>
        <v>0</v>
      </c>
      <c r="P513" s="24" t="n">
        <f aca="false">IF(Clean!P513="",1,0)</f>
        <v>0</v>
      </c>
      <c r="Q513" s="24" t="n">
        <f aca="false">IF(Clean!Q513="",1,0)</f>
        <v>0</v>
      </c>
      <c r="R513" s="24" t="n">
        <f aca="false">IF(Clean!R513="",1,0)</f>
        <v>0</v>
      </c>
      <c r="S513" s="24" t="n">
        <f aca="false">IF(Clean!S513="",1,0)</f>
        <v>1</v>
      </c>
      <c r="T513" s="24" t="n">
        <f aca="false">IF(Clean!T513="",1,0)</f>
        <v>1</v>
      </c>
      <c r="U513" s="24" t="n">
        <f aca="false">IF(Clean!U513="",1,0)</f>
        <v>0</v>
      </c>
      <c r="V513" s="24" t="n">
        <f aca="false">IF(Clean!V513="",1,0)</f>
        <v>0</v>
      </c>
      <c r="W513" s="25" t="n">
        <f aca="false">SUM(B513:V513)</f>
        <v>3</v>
      </c>
      <c r="X513" s="2" t="str">
        <f aca="false">IF(W513=0,"Complete","Incomplete")</f>
        <v>Incomplete</v>
      </c>
      <c r="Y513" s="26" t="n">
        <f aca="false">W513/21</f>
        <v>0.142857142857143</v>
      </c>
      <c r="Z513" s="2" t="str">
        <f aca="false">IF(W513=21,"Ghost record",IF(W513&gt;=11,"Mostly empty",IF(W513=0,"Complete","Partial")))</f>
        <v>Partial</v>
      </c>
    </row>
    <row r="514" customFormat="false" ht="15" hidden="false" customHeight="false" outlineLevel="0" collapsed="false">
      <c r="A514" s="2" t="str">
        <f aca="false">Clean!A514</f>
        <v>CL00513</v>
      </c>
      <c r="B514" s="24" t="n">
        <f aca="false">IF(Clean!B514="",1,0)</f>
        <v>0</v>
      </c>
      <c r="C514" s="24" t="n">
        <f aca="false">IF(Clean!C514="",1,0)</f>
        <v>0</v>
      </c>
      <c r="D514" s="24" t="n">
        <f aca="false">IF(Clean!D514="",1,0)</f>
        <v>0</v>
      </c>
      <c r="E514" s="24" t="n">
        <f aca="false">IF(Clean!E514="",1,0)</f>
        <v>0</v>
      </c>
      <c r="F514" s="24" t="n">
        <f aca="false">IF(Clean!F514="",1,0)</f>
        <v>0</v>
      </c>
      <c r="G514" s="24" t="n">
        <f aca="false">IF(Clean!G514="",1,0)</f>
        <v>0</v>
      </c>
      <c r="H514" s="24" t="n">
        <f aca="false">IF(Clean!H514="",1,0)</f>
        <v>1</v>
      </c>
      <c r="I514" s="24" t="n">
        <f aca="false">IF(Clean!I514="",1,0)</f>
        <v>0</v>
      </c>
      <c r="J514" s="24" t="n">
        <f aca="false">IF(Clean!J514="",1,0)</f>
        <v>0</v>
      </c>
      <c r="K514" s="24" t="n">
        <f aca="false">IF(Clean!K514="",1,0)</f>
        <v>0</v>
      </c>
      <c r="L514" s="24" t="n">
        <f aca="false">IF(Clean!L514="",1,0)</f>
        <v>0</v>
      </c>
      <c r="M514" s="24" t="n">
        <f aca="false">IF(Clean!M514="",1,0)</f>
        <v>0</v>
      </c>
      <c r="N514" s="24" t="n">
        <f aca="false">IF(Clean!N514="",1,0)</f>
        <v>0</v>
      </c>
      <c r="O514" s="24" t="n">
        <f aca="false">IF(Clean!O514="",1,0)</f>
        <v>0</v>
      </c>
      <c r="P514" s="24" t="n">
        <f aca="false">IF(Clean!P514="",1,0)</f>
        <v>1</v>
      </c>
      <c r="Q514" s="24" t="n">
        <f aca="false">IF(Clean!Q514="",1,0)</f>
        <v>0</v>
      </c>
      <c r="R514" s="24" t="n">
        <f aca="false">IF(Clean!R514="",1,0)</f>
        <v>0</v>
      </c>
      <c r="S514" s="24" t="n">
        <f aca="false">IF(Clean!S514="",1,0)</f>
        <v>0</v>
      </c>
      <c r="T514" s="24" t="n">
        <f aca="false">IF(Clean!T514="",1,0)</f>
        <v>0</v>
      </c>
      <c r="U514" s="24" t="n">
        <f aca="false">IF(Clean!U514="",1,0)</f>
        <v>0</v>
      </c>
      <c r="V514" s="24" t="n">
        <f aca="false">IF(Clean!V514="",1,0)</f>
        <v>0</v>
      </c>
      <c r="W514" s="25" t="n">
        <f aca="false">SUM(B514:V514)</f>
        <v>2</v>
      </c>
      <c r="X514" s="2" t="str">
        <f aca="false">IF(W514=0,"Complete","Incomplete")</f>
        <v>Incomplete</v>
      </c>
      <c r="Y514" s="26" t="n">
        <f aca="false">W514/21</f>
        <v>0.0952380952380952</v>
      </c>
      <c r="Z514" s="2" t="str">
        <f aca="false">IF(W514=21,"Ghost record",IF(W514&gt;=11,"Mostly empty",IF(W514=0,"Complete","Partial")))</f>
        <v>Partial</v>
      </c>
    </row>
    <row r="515" customFormat="false" ht="15" hidden="false" customHeight="false" outlineLevel="0" collapsed="false">
      <c r="A515" s="2" t="str">
        <f aca="false">Clean!A515</f>
        <v>CL00514</v>
      </c>
      <c r="B515" s="24" t="n">
        <f aca="false">IF(Clean!B515="",1,0)</f>
        <v>0</v>
      </c>
      <c r="C515" s="24" t="n">
        <f aca="false">IF(Clean!C515="",1,0)</f>
        <v>0</v>
      </c>
      <c r="D515" s="24" t="n">
        <f aca="false">IF(Clean!D515="",1,0)</f>
        <v>0</v>
      </c>
      <c r="E515" s="24" t="n">
        <f aca="false">IF(Clean!E515="",1,0)</f>
        <v>0</v>
      </c>
      <c r="F515" s="24" t="n">
        <f aca="false">IF(Clean!F515="",1,0)</f>
        <v>0</v>
      </c>
      <c r="G515" s="24" t="n">
        <f aca="false">IF(Clean!G515="",1,0)</f>
        <v>0</v>
      </c>
      <c r="H515" s="24" t="n">
        <f aca="false">IF(Clean!H515="",1,0)</f>
        <v>0</v>
      </c>
      <c r="I515" s="24" t="n">
        <f aca="false">IF(Clean!I515="",1,0)</f>
        <v>0</v>
      </c>
      <c r="J515" s="24" t="n">
        <f aca="false">IF(Clean!J515="",1,0)</f>
        <v>0</v>
      </c>
      <c r="K515" s="24" t="n">
        <f aca="false">IF(Clean!K515="",1,0)</f>
        <v>0</v>
      </c>
      <c r="L515" s="24" t="n">
        <f aca="false">IF(Clean!L515="",1,0)</f>
        <v>0</v>
      </c>
      <c r="M515" s="24" t="n">
        <f aca="false">IF(Clean!M515="",1,0)</f>
        <v>0</v>
      </c>
      <c r="N515" s="24" t="n">
        <f aca="false">IF(Clean!N515="",1,0)</f>
        <v>0</v>
      </c>
      <c r="O515" s="24" t="n">
        <f aca="false">IF(Clean!O515="",1,0)</f>
        <v>0</v>
      </c>
      <c r="P515" s="24" t="n">
        <f aca="false">IF(Clean!P515="",1,0)</f>
        <v>0</v>
      </c>
      <c r="Q515" s="24" t="n">
        <f aca="false">IF(Clean!Q515="",1,0)</f>
        <v>0</v>
      </c>
      <c r="R515" s="24" t="n">
        <f aca="false">IF(Clean!R515="",1,0)</f>
        <v>0</v>
      </c>
      <c r="S515" s="24" t="n">
        <f aca="false">IF(Clean!S515="",1,0)</f>
        <v>0</v>
      </c>
      <c r="T515" s="24" t="n">
        <f aca="false">IF(Clean!T515="",1,0)</f>
        <v>0</v>
      </c>
      <c r="U515" s="24" t="n">
        <f aca="false">IF(Clean!U515="",1,0)</f>
        <v>0</v>
      </c>
      <c r="V515" s="24" t="n">
        <f aca="false">IF(Clean!V515="",1,0)</f>
        <v>0</v>
      </c>
      <c r="W515" s="25" t="n">
        <f aca="false">SUM(B515:V515)</f>
        <v>0</v>
      </c>
      <c r="X515" s="2" t="str">
        <f aca="false">IF(W515=0,"Complete","Incomplete")</f>
        <v>Complete</v>
      </c>
      <c r="Y515" s="26" t="n">
        <f aca="false">W515/21</f>
        <v>0</v>
      </c>
      <c r="Z515" s="2" t="str">
        <f aca="false">IF(W515=21,"Ghost record",IF(W515&gt;=11,"Mostly empty",IF(W515=0,"Complete","Partial")))</f>
        <v>Complete</v>
      </c>
    </row>
    <row r="516" customFormat="false" ht="15" hidden="false" customHeight="false" outlineLevel="0" collapsed="false">
      <c r="A516" s="2" t="str">
        <f aca="false">Clean!A516</f>
        <v>CL00515</v>
      </c>
      <c r="B516" s="24" t="n">
        <f aca="false">IF(Clean!B516="",1,0)</f>
        <v>0</v>
      </c>
      <c r="C516" s="24" t="n">
        <f aca="false">IF(Clean!C516="",1,0)</f>
        <v>0</v>
      </c>
      <c r="D516" s="24" t="n">
        <f aca="false">IF(Clean!D516="",1,0)</f>
        <v>0</v>
      </c>
      <c r="E516" s="24" t="n">
        <f aca="false">IF(Clean!E516="",1,0)</f>
        <v>0</v>
      </c>
      <c r="F516" s="24" t="n">
        <f aca="false">IF(Clean!F516="",1,0)</f>
        <v>0</v>
      </c>
      <c r="G516" s="24" t="n">
        <f aca="false">IF(Clean!G516="",1,0)</f>
        <v>0</v>
      </c>
      <c r="H516" s="24" t="n">
        <f aca="false">IF(Clean!H516="",1,0)</f>
        <v>0</v>
      </c>
      <c r="I516" s="24" t="n">
        <f aca="false">IF(Clean!I516="",1,0)</f>
        <v>0</v>
      </c>
      <c r="J516" s="24" t="n">
        <f aca="false">IF(Clean!J516="",1,0)</f>
        <v>0</v>
      </c>
      <c r="K516" s="24" t="n">
        <f aca="false">IF(Clean!K516="",1,0)</f>
        <v>0</v>
      </c>
      <c r="L516" s="24" t="n">
        <f aca="false">IF(Clean!L516="",1,0)</f>
        <v>0</v>
      </c>
      <c r="M516" s="24" t="n">
        <f aca="false">IF(Clean!M516="",1,0)</f>
        <v>0</v>
      </c>
      <c r="N516" s="24" t="n">
        <f aca="false">IF(Clean!N516="",1,0)</f>
        <v>0</v>
      </c>
      <c r="O516" s="24" t="n">
        <f aca="false">IF(Clean!O516="",1,0)</f>
        <v>0</v>
      </c>
      <c r="P516" s="24" t="n">
        <f aca="false">IF(Clean!P516="",1,0)</f>
        <v>0</v>
      </c>
      <c r="Q516" s="24" t="n">
        <f aca="false">IF(Clean!Q516="",1,0)</f>
        <v>0</v>
      </c>
      <c r="R516" s="24" t="n">
        <f aca="false">IF(Clean!R516="",1,0)</f>
        <v>0</v>
      </c>
      <c r="S516" s="24" t="n">
        <f aca="false">IF(Clean!S516="",1,0)</f>
        <v>0</v>
      </c>
      <c r="T516" s="24" t="n">
        <f aca="false">IF(Clean!T516="",1,0)</f>
        <v>0</v>
      </c>
      <c r="U516" s="24" t="n">
        <f aca="false">IF(Clean!U516="",1,0)</f>
        <v>0</v>
      </c>
      <c r="V516" s="24" t="n">
        <f aca="false">IF(Clean!V516="",1,0)</f>
        <v>0</v>
      </c>
      <c r="W516" s="25" t="n">
        <f aca="false">SUM(B516:V516)</f>
        <v>0</v>
      </c>
      <c r="X516" s="2" t="str">
        <f aca="false">IF(W516=0,"Complete","Incomplete")</f>
        <v>Complete</v>
      </c>
      <c r="Y516" s="26" t="n">
        <f aca="false">W516/21</f>
        <v>0</v>
      </c>
      <c r="Z516" s="2" t="str">
        <f aca="false">IF(W516=21,"Ghost record",IF(W516&gt;=11,"Mostly empty",IF(W516=0,"Complete","Partial")))</f>
        <v>Complete</v>
      </c>
    </row>
    <row r="517" customFormat="false" ht="15" hidden="false" customHeight="false" outlineLevel="0" collapsed="false">
      <c r="A517" s="2" t="str">
        <f aca="false">Clean!A517</f>
        <v>CL00516</v>
      </c>
      <c r="B517" s="24" t="n">
        <f aca="false">IF(Clean!B517="",1,0)</f>
        <v>0</v>
      </c>
      <c r="C517" s="24" t="n">
        <f aca="false">IF(Clean!C517="",1,0)</f>
        <v>0</v>
      </c>
      <c r="D517" s="24" t="n">
        <f aca="false">IF(Clean!D517="",1,0)</f>
        <v>0</v>
      </c>
      <c r="E517" s="24" t="n">
        <f aca="false">IF(Clean!E517="",1,0)</f>
        <v>0</v>
      </c>
      <c r="F517" s="24" t="n">
        <f aca="false">IF(Clean!F517="",1,0)</f>
        <v>0</v>
      </c>
      <c r="G517" s="24" t="n">
        <f aca="false">IF(Clean!G517="",1,0)</f>
        <v>0</v>
      </c>
      <c r="H517" s="24" t="n">
        <f aca="false">IF(Clean!H517="",1,0)</f>
        <v>0</v>
      </c>
      <c r="I517" s="24" t="n">
        <f aca="false">IF(Clean!I517="",1,0)</f>
        <v>0</v>
      </c>
      <c r="J517" s="24" t="n">
        <f aca="false">IF(Clean!J517="",1,0)</f>
        <v>0</v>
      </c>
      <c r="K517" s="24" t="n">
        <f aca="false">IF(Clean!K517="",1,0)</f>
        <v>0</v>
      </c>
      <c r="L517" s="24" t="n">
        <f aca="false">IF(Clean!L517="",1,0)</f>
        <v>0</v>
      </c>
      <c r="M517" s="24" t="n">
        <f aca="false">IF(Clean!M517="",1,0)</f>
        <v>0</v>
      </c>
      <c r="N517" s="24" t="n">
        <f aca="false">IF(Clean!N517="",1,0)</f>
        <v>0</v>
      </c>
      <c r="O517" s="24" t="n">
        <f aca="false">IF(Clean!O517="",1,0)</f>
        <v>0</v>
      </c>
      <c r="P517" s="24" t="n">
        <f aca="false">IF(Clean!P517="",1,0)</f>
        <v>0</v>
      </c>
      <c r="Q517" s="24" t="n">
        <f aca="false">IF(Clean!Q517="",1,0)</f>
        <v>0</v>
      </c>
      <c r="R517" s="24" t="n">
        <f aca="false">IF(Clean!R517="",1,0)</f>
        <v>0</v>
      </c>
      <c r="S517" s="24" t="n">
        <f aca="false">IF(Clean!S517="",1,0)</f>
        <v>0</v>
      </c>
      <c r="T517" s="24" t="n">
        <f aca="false">IF(Clean!T517="",1,0)</f>
        <v>0</v>
      </c>
      <c r="U517" s="24" t="n">
        <f aca="false">IF(Clean!U517="",1,0)</f>
        <v>0</v>
      </c>
      <c r="V517" s="24" t="n">
        <f aca="false">IF(Clean!V517="",1,0)</f>
        <v>1</v>
      </c>
      <c r="W517" s="25" t="n">
        <f aca="false">SUM(B517:V517)</f>
        <v>1</v>
      </c>
      <c r="X517" s="2" t="str">
        <f aca="false">IF(W517=0,"Complete","Incomplete")</f>
        <v>Incomplete</v>
      </c>
      <c r="Y517" s="26" t="n">
        <f aca="false">W517/21</f>
        <v>0.0476190476190476</v>
      </c>
      <c r="Z517" s="2" t="str">
        <f aca="false">IF(W517=21,"Ghost record",IF(W517&gt;=11,"Mostly empty",IF(W517=0,"Complete","Partial")))</f>
        <v>Partial</v>
      </c>
    </row>
    <row r="518" customFormat="false" ht="15" hidden="false" customHeight="false" outlineLevel="0" collapsed="false">
      <c r="A518" s="2" t="str">
        <f aca="false">Clean!A518</f>
        <v>CL00517</v>
      </c>
      <c r="B518" s="24" t="n">
        <f aca="false">IF(Clean!B518="",1,0)</f>
        <v>0</v>
      </c>
      <c r="C518" s="24" t="n">
        <f aca="false">IF(Clean!C518="",1,0)</f>
        <v>0</v>
      </c>
      <c r="D518" s="24" t="n">
        <f aca="false">IF(Clean!D518="",1,0)</f>
        <v>0</v>
      </c>
      <c r="E518" s="24" t="n">
        <f aca="false">IF(Clean!E518="",1,0)</f>
        <v>0</v>
      </c>
      <c r="F518" s="24" t="n">
        <f aca="false">IF(Clean!F518="",1,0)</f>
        <v>0</v>
      </c>
      <c r="G518" s="24" t="n">
        <f aca="false">IF(Clean!G518="",1,0)</f>
        <v>0</v>
      </c>
      <c r="H518" s="24" t="n">
        <f aca="false">IF(Clean!H518="",1,0)</f>
        <v>1</v>
      </c>
      <c r="I518" s="24" t="n">
        <f aca="false">IF(Clean!I518="",1,0)</f>
        <v>1</v>
      </c>
      <c r="J518" s="24" t="n">
        <f aca="false">IF(Clean!J518="",1,0)</f>
        <v>0</v>
      </c>
      <c r="K518" s="24" t="n">
        <f aca="false">IF(Clean!K518="",1,0)</f>
        <v>0</v>
      </c>
      <c r="L518" s="24" t="n">
        <f aca="false">IF(Clean!L518="",1,0)</f>
        <v>0</v>
      </c>
      <c r="M518" s="24" t="n">
        <f aca="false">IF(Clean!M518="",1,0)</f>
        <v>0</v>
      </c>
      <c r="N518" s="24" t="n">
        <f aca="false">IF(Clean!N518="",1,0)</f>
        <v>0</v>
      </c>
      <c r="O518" s="24" t="n">
        <f aca="false">IF(Clean!O518="",1,0)</f>
        <v>0</v>
      </c>
      <c r="P518" s="24" t="n">
        <f aca="false">IF(Clean!P518="",1,0)</f>
        <v>0</v>
      </c>
      <c r="Q518" s="24" t="n">
        <f aca="false">IF(Clean!Q518="",1,0)</f>
        <v>0</v>
      </c>
      <c r="R518" s="24" t="n">
        <f aca="false">IF(Clean!R518="",1,0)</f>
        <v>0</v>
      </c>
      <c r="S518" s="24" t="n">
        <f aca="false">IF(Clean!S518="",1,0)</f>
        <v>0</v>
      </c>
      <c r="T518" s="24" t="n">
        <f aca="false">IF(Clean!T518="",1,0)</f>
        <v>0</v>
      </c>
      <c r="U518" s="24" t="n">
        <f aca="false">IF(Clean!U518="",1,0)</f>
        <v>0</v>
      </c>
      <c r="V518" s="24" t="n">
        <f aca="false">IF(Clean!V518="",1,0)</f>
        <v>1</v>
      </c>
      <c r="W518" s="25" t="n">
        <f aca="false">SUM(B518:V518)</f>
        <v>3</v>
      </c>
      <c r="X518" s="2" t="str">
        <f aca="false">IF(W518=0,"Complete","Incomplete")</f>
        <v>Incomplete</v>
      </c>
      <c r="Y518" s="26" t="n">
        <f aca="false">W518/21</f>
        <v>0.142857142857143</v>
      </c>
      <c r="Z518" s="2" t="str">
        <f aca="false">IF(W518=21,"Ghost record",IF(W518&gt;=11,"Mostly empty",IF(W518=0,"Complete","Partial")))</f>
        <v>Partial</v>
      </c>
    </row>
    <row r="519" customFormat="false" ht="15" hidden="false" customHeight="false" outlineLevel="0" collapsed="false">
      <c r="A519" s="2" t="str">
        <f aca="false">Clean!A519</f>
        <v>CL00518</v>
      </c>
      <c r="B519" s="24" t="n">
        <f aca="false">IF(Clean!B519="",1,0)</f>
        <v>0</v>
      </c>
      <c r="C519" s="24" t="n">
        <f aca="false">IF(Clean!C519="",1,0)</f>
        <v>0</v>
      </c>
      <c r="D519" s="24" t="n">
        <f aca="false">IF(Clean!D519="",1,0)</f>
        <v>0</v>
      </c>
      <c r="E519" s="24" t="n">
        <f aca="false">IF(Clean!E519="",1,0)</f>
        <v>0</v>
      </c>
      <c r="F519" s="24" t="n">
        <f aca="false">IF(Clean!F519="",1,0)</f>
        <v>0</v>
      </c>
      <c r="G519" s="24" t="n">
        <f aca="false">IF(Clean!G519="",1,0)</f>
        <v>0</v>
      </c>
      <c r="H519" s="24" t="n">
        <f aca="false">IF(Clean!H519="",1,0)</f>
        <v>0</v>
      </c>
      <c r="I519" s="24" t="n">
        <f aca="false">IF(Clean!I519="",1,0)</f>
        <v>0</v>
      </c>
      <c r="J519" s="24" t="n">
        <f aca="false">IF(Clean!J519="",1,0)</f>
        <v>0</v>
      </c>
      <c r="K519" s="24" t="n">
        <f aca="false">IF(Clean!K519="",1,0)</f>
        <v>0</v>
      </c>
      <c r="L519" s="24" t="n">
        <f aca="false">IF(Clean!L519="",1,0)</f>
        <v>0</v>
      </c>
      <c r="M519" s="24" t="n">
        <f aca="false">IF(Clean!M519="",1,0)</f>
        <v>0</v>
      </c>
      <c r="N519" s="24" t="n">
        <f aca="false">IF(Clean!N519="",1,0)</f>
        <v>0</v>
      </c>
      <c r="O519" s="24" t="n">
        <f aca="false">IF(Clean!O519="",1,0)</f>
        <v>0</v>
      </c>
      <c r="P519" s="24" t="n">
        <f aca="false">IF(Clean!P519="",1,0)</f>
        <v>0</v>
      </c>
      <c r="Q519" s="24" t="n">
        <f aca="false">IF(Clean!Q519="",1,0)</f>
        <v>0</v>
      </c>
      <c r="R519" s="24" t="n">
        <f aca="false">IF(Clean!R519="",1,0)</f>
        <v>0</v>
      </c>
      <c r="S519" s="24" t="n">
        <f aca="false">IF(Clean!S519="",1,0)</f>
        <v>0</v>
      </c>
      <c r="T519" s="24" t="n">
        <f aca="false">IF(Clean!T519="",1,0)</f>
        <v>0</v>
      </c>
      <c r="U519" s="24" t="n">
        <f aca="false">IF(Clean!U519="",1,0)</f>
        <v>0</v>
      </c>
      <c r="V519" s="24" t="n">
        <f aca="false">IF(Clean!V519="",1,0)</f>
        <v>0</v>
      </c>
      <c r="W519" s="25" t="n">
        <f aca="false">SUM(B519:V519)</f>
        <v>0</v>
      </c>
      <c r="X519" s="2" t="str">
        <f aca="false">IF(W519=0,"Complete","Incomplete")</f>
        <v>Complete</v>
      </c>
      <c r="Y519" s="26" t="n">
        <f aca="false">W519/21</f>
        <v>0</v>
      </c>
      <c r="Z519" s="2" t="str">
        <f aca="false">IF(W519=21,"Ghost record",IF(W519&gt;=11,"Mostly empty",IF(W519=0,"Complete","Partial")))</f>
        <v>Complete</v>
      </c>
    </row>
    <row r="520" customFormat="false" ht="15" hidden="false" customHeight="false" outlineLevel="0" collapsed="false">
      <c r="A520" s="2" t="str">
        <f aca="false">Clean!A520</f>
        <v>CL00519</v>
      </c>
      <c r="B520" s="24" t="n">
        <f aca="false">IF(Clean!B520="",1,0)</f>
        <v>0</v>
      </c>
      <c r="C520" s="24" t="n">
        <f aca="false">IF(Clean!C520="",1,0)</f>
        <v>0</v>
      </c>
      <c r="D520" s="24" t="n">
        <f aca="false">IF(Clean!D520="",1,0)</f>
        <v>0</v>
      </c>
      <c r="E520" s="24" t="n">
        <f aca="false">IF(Clean!E520="",1,0)</f>
        <v>0</v>
      </c>
      <c r="F520" s="24" t="n">
        <f aca="false">IF(Clean!F520="",1,0)</f>
        <v>1</v>
      </c>
      <c r="G520" s="24" t="n">
        <f aca="false">IF(Clean!G520="",1,0)</f>
        <v>0</v>
      </c>
      <c r="H520" s="24" t="n">
        <f aca="false">IF(Clean!H520="",1,0)</f>
        <v>0</v>
      </c>
      <c r="I520" s="24" t="n">
        <f aca="false">IF(Clean!I520="",1,0)</f>
        <v>0</v>
      </c>
      <c r="J520" s="24" t="n">
        <f aca="false">IF(Clean!J520="",1,0)</f>
        <v>0</v>
      </c>
      <c r="K520" s="24" t="n">
        <f aca="false">IF(Clean!K520="",1,0)</f>
        <v>0</v>
      </c>
      <c r="L520" s="24" t="n">
        <f aca="false">IF(Clean!L520="",1,0)</f>
        <v>0</v>
      </c>
      <c r="M520" s="24" t="n">
        <f aca="false">IF(Clean!M520="",1,0)</f>
        <v>1</v>
      </c>
      <c r="N520" s="24" t="n">
        <f aca="false">IF(Clean!N520="",1,0)</f>
        <v>0</v>
      </c>
      <c r="O520" s="24" t="n">
        <f aca="false">IF(Clean!O520="",1,0)</f>
        <v>0</v>
      </c>
      <c r="P520" s="24" t="n">
        <f aca="false">IF(Clean!P520="",1,0)</f>
        <v>0</v>
      </c>
      <c r="Q520" s="24" t="n">
        <f aca="false">IF(Clean!Q520="",1,0)</f>
        <v>0</v>
      </c>
      <c r="R520" s="24" t="n">
        <f aca="false">IF(Clean!R520="",1,0)</f>
        <v>0</v>
      </c>
      <c r="S520" s="24" t="n">
        <f aca="false">IF(Clean!S520="",1,0)</f>
        <v>0</v>
      </c>
      <c r="T520" s="24" t="n">
        <f aca="false">IF(Clean!T520="",1,0)</f>
        <v>0</v>
      </c>
      <c r="U520" s="24" t="n">
        <f aca="false">IF(Clean!U520="",1,0)</f>
        <v>0</v>
      </c>
      <c r="V520" s="24" t="n">
        <f aca="false">IF(Clean!V520="",1,0)</f>
        <v>0</v>
      </c>
      <c r="W520" s="25" t="n">
        <f aca="false">SUM(B520:V520)</f>
        <v>2</v>
      </c>
      <c r="X520" s="2" t="str">
        <f aca="false">IF(W520=0,"Complete","Incomplete")</f>
        <v>Incomplete</v>
      </c>
      <c r="Y520" s="26" t="n">
        <f aca="false">W520/21</f>
        <v>0.0952380952380952</v>
      </c>
      <c r="Z520" s="2" t="str">
        <f aca="false">IF(W520=21,"Ghost record",IF(W520&gt;=11,"Mostly empty",IF(W520=0,"Complete","Partial")))</f>
        <v>Partial</v>
      </c>
    </row>
    <row r="521" customFormat="false" ht="15" hidden="false" customHeight="false" outlineLevel="0" collapsed="false">
      <c r="A521" s="2" t="str">
        <f aca="false">Clean!A521</f>
        <v>CL00520</v>
      </c>
      <c r="B521" s="24" t="n">
        <f aca="false">IF(Clean!B521="",1,0)</f>
        <v>0</v>
      </c>
      <c r="C521" s="24" t="n">
        <f aca="false">IF(Clean!C521="",1,0)</f>
        <v>0</v>
      </c>
      <c r="D521" s="24" t="n">
        <f aca="false">IF(Clean!D521="",1,0)</f>
        <v>0</v>
      </c>
      <c r="E521" s="24" t="n">
        <f aca="false">IF(Clean!E521="",1,0)</f>
        <v>0</v>
      </c>
      <c r="F521" s="24" t="n">
        <f aca="false">IF(Clean!F521="",1,0)</f>
        <v>0</v>
      </c>
      <c r="G521" s="24" t="n">
        <f aca="false">IF(Clean!G521="",1,0)</f>
        <v>0</v>
      </c>
      <c r="H521" s="24" t="n">
        <f aca="false">IF(Clean!H521="",1,0)</f>
        <v>0</v>
      </c>
      <c r="I521" s="24" t="n">
        <f aca="false">IF(Clean!I521="",1,0)</f>
        <v>0</v>
      </c>
      <c r="J521" s="24" t="n">
        <f aca="false">IF(Clean!J521="",1,0)</f>
        <v>0</v>
      </c>
      <c r="K521" s="24" t="n">
        <f aca="false">IF(Clean!K521="",1,0)</f>
        <v>0</v>
      </c>
      <c r="L521" s="24" t="n">
        <f aca="false">IF(Clean!L521="",1,0)</f>
        <v>0</v>
      </c>
      <c r="M521" s="24" t="n">
        <f aca="false">IF(Clean!M521="",1,0)</f>
        <v>0</v>
      </c>
      <c r="N521" s="24" t="n">
        <f aca="false">IF(Clean!N521="",1,0)</f>
        <v>0</v>
      </c>
      <c r="O521" s="24" t="n">
        <f aca="false">IF(Clean!O521="",1,0)</f>
        <v>0</v>
      </c>
      <c r="P521" s="24" t="n">
        <f aca="false">IF(Clean!P521="",1,0)</f>
        <v>0</v>
      </c>
      <c r="Q521" s="24" t="n">
        <f aca="false">IF(Clean!Q521="",1,0)</f>
        <v>0</v>
      </c>
      <c r="R521" s="24" t="n">
        <f aca="false">IF(Clean!R521="",1,0)</f>
        <v>0</v>
      </c>
      <c r="S521" s="24" t="n">
        <f aca="false">IF(Clean!S521="",1,0)</f>
        <v>1</v>
      </c>
      <c r="T521" s="24" t="n">
        <f aca="false">IF(Clean!T521="",1,0)</f>
        <v>1</v>
      </c>
      <c r="U521" s="24" t="n">
        <f aca="false">IF(Clean!U521="",1,0)</f>
        <v>0</v>
      </c>
      <c r="V521" s="24" t="n">
        <f aca="false">IF(Clean!V521="",1,0)</f>
        <v>1</v>
      </c>
      <c r="W521" s="25" t="n">
        <f aca="false">SUM(B521:V521)</f>
        <v>3</v>
      </c>
      <c r="X521" s="2" t="str">
        <f aca="false">IF(W521=0,"Complete","Incomplete")</f>
        <v>Incomplete</v>
      </c>
      <c r="Y521" s="26" t="n">
        <f aca="false">W521/21</f>
        <v>0.142857142857143</v>
      </c>
      <c r="Z521" s="2" t="str">
        <f aca="false">IF(W521=21,"Ghost record",IF(W521&gt;=11,"Mostly empty",IF(W521=0,"Complete","Partial")))</f>
        <v>Partial</v>
      </c>
    </row>
    <row r="522" customFormat="false" ht="15" hidden="false" customHeight="false" outlineLevel="0" collapsed="false">
      <c r="A522" s="2" t="str">
        <f aca="false">Clean!A522</f>
        <v>CL00521</v>
      </c>
      <c r="B522" s="24" t="n">
        <f aca="false">IF(Clean!B522="",1,0)</f>
        <v>0</v>
      </c>
      <c r="C522" s="24" t="n">
        <f aca="false">IF(Clean!C522="",1,0)</f>
        <v>0</v>
      </c>
      <c r="D522" s="24" t="n">
        <f aca="false">IF(Clean!D522="",1,0)</f>
        <v>0</v>
      </c>
      <c r="E522" s="24" t="n">
        <f aca="false">IF(Clean!E522="",1,0)</f>
        <v>0</v>
      </c>
      <c r="F522" s="24" t="n">
        <f aca="false">IF(Clean!F522="",1,0)</f>
        <v>0</v>
      </c>
      <c r="G522" s="24" t="n">
        <f aca="false">IF(Clean!G522="",1,0)</f>
        <v>0</v>
      </c>
      <c r="H522" s="24" t="n">
        <f aca="false">IF(Clean!H522="",1,0)</f>
        <v>0</v>
      </c>
      <c r="I522" s="24" t="n">
        <f aca="false">IF(Clean!I522="",1,0)</f>
        <v>0</v>
      </c>
      <c r="J522" s="24" t="n">
        <f aca="false">IF(Clean!J522="",1,0)</f>
        <v>0</v>
      </c>
      <c r="K522" s="24" t="n">
        <f aca="false">IF(Clean!K522="",1,0)</f>
        <v>0</v>
      </c>
      <c r="L522" s="24" t="n">
        <f aca="false">IF(Clean!L522="",1,0)</f>
        <v>0</v>
      </c>
      <c r="M522" s="24" t="n">
        <f aca="false">IF(Clean!M522="",1,0)</f>
        <v>0</v>
      </c>
      <c r="N522" s="24" t="n">
        <f aca="false">IF(Clean!N522="",1,0)</f>
        <v>0</v>
      </c>
      <c r="O522" s="24" t="n">
        <f aca="false">IF(Clean!O522="",1,0)</f>
        <v>0</v>
      </c>
      <c r="P522" s="24" t="n">
        <f aca="false">IF(Clean!P522="",1,0)</f>
        <v>0</v>
      </c>
      <c r="Q522" s="24" t="n">
        <f aca="false">IF(Clean!Q522="",1,0)</f>
        <v>0</v>
      </c>
      <c r="R522" s="24" t="n">
        <f aca="false">IF(Clean!R522="",1,0)</f>
        <v>0</v>
      </c>
      <c r="S522" s="24" t="n">
        <f aca="false">IF(Clean!S522="",1,0)</f>
        <v>0</v>
      </c>
      <c r="T522" s="24" t="n">
        <f aca="false">IF(Clean!T522="",1,0)</f>
        <v>0</v>
      </c>
      <c r="U522" s="24" t="n">
        <f aca="false">IF(Clean!U522="",1,0)</f>
        <v>0</v>
      </c>
      <c r="V522" s="24" t="n">
        <f aca="false">IF(Clean!V522="",1,0)</f>
        <v>0</v>
      </c>
      <c r="W522" s="25" t="n">
        <f aca="false">SUM(B522:V522)</f>
        <v>0</v>
      </c>
      <c r="X522" s="2" t="str">
        <f aca="false">IF(W522=0,"Complete","Incomplete")</f>
        <v>Complete</v>
      </c>
      <c r="Y522" s="26" t="n">
        <f aca="false">W522/21</f>
        <v>0</v>
      </c>
      <c r="Z522" s="2" t="str">
        <f aca="false">IF(W522=21,"Ghost record",IF(W522&gt;=11,"Mostly empty",IF(W522=0,"Complete","Partial")))</f>
        <v>Complete</v>
      </c>
    </row>
    <row r="523" customFormat="false" ht="15" hidden="false" customHeight="false" outlineLevel="0" collapsed="false">
      <c r="A523" s="2" t="str">
        <f aca="false">Clean!A523</f>
        <v>CL00522</v>
      </c>
      <c r="B523" s="24" t="n">
        <f aca="false">IF(Clean!B523="",1,0)</f>
        <v>0</v>
      </c>
      <c r="C523" s="24" t="n">
        <f aca="false">IF(Clean!C523="",1,0)</f>
        <v>0</v>
      </c>
      <c r="D523" s="24" t="n">
        <f aca="false">IF(Clean!D523="",1,0)</f>
        <v>0</v>
      </c>
      <c r="E523" s="24" t="n">
        <f aca="false">IF(Clean!E523="",1,0)</f>
        <v>0</v>
      </c>
      <c r="F523" s="24" t="n">
        <f aca="false">IF(Clean!F523="",1,0)</f>
        <v>0</v>
      </c>
      <c r="G523" s="24" t="n">
        <f aca="false">IF(Clean!G523="",1,0)</f>
        <v>0</v>
      </c>
      <c r="H523" s="24" t="n">
        <f aca="false">IF(Clean!H523="",1,0)</f>
        <v>0</v>
      </c>
      <c r="I523" s="24" t="n">
        <f aca="false">IF(Clean!I523="",1,0)</f>
        <v>0</v>
      </c>
      <c r="J523" s="24" t="n">
        <f aca="false">IF(Clean!J523="",1,0)</f>
        <v>0</v>
      </c>
      <c r="K523" s="24" t="n">
        <f aca="false">IF(Clean!K523="",1,0)</f>
        <v>0</v>
      </c>
      <c r="L523" s="24" t="n">
        <f aca="false">IF(Clean!L523="",1,0)</f>
        <v>0</v>
      </c>
      <c r="M523" s="24" t="n">
        <f aca="false">IF(Clean!M523="",1,0)</f>
        <v>0</v>
      </c>
      <c r="N523" s="24" t="n">
        <f aca="false">IF(Clean!N523="",1,0)</f>
        <v>0</v>
      </c>
      <c r="O523" s="24" t="n">
        <f aca="false">IF(Clean!O523="",1,0)</f>
        <v>0</v>
      </c>
      <c r="P523" s="24" t="n">
        <f aca="false">IF(Clean!P523="",1,0)</f>
        <v>0</v>
      </c>
      <c r="Q523" s="24" t="n">
        <f aca="false">IF(Clean!Q523="",1,0)</f>
        <v>0</v>
      </c>
      <c r="R523" s="24" t="n">
        <f aca="false">IF(Clean!R523="",1,0)</f>
        <v>0</v>
      </c>
      <c r="S523" s="24" t="n">
        <f aca="false">IF(Clean!S523="",1,0)</f>
        <v>0</v>
      </c>
      <c r="T523" s="24" t="n">
        <f aca="false">IF(Clean!T523="",1,0)</f>
        <v>0</v>
      </c>
      <c r="U523" s="24" t="n">
        <f aca="false">IF(Clean!U523="",1,0)</f>
        <v>0</v>
      </c>
      <c r="V523" s="24" t="n">
        <f aca="false">IF(Clean!V523="",1,0)</f>
        <v>0</v>
      </c>
      <c r="W523" s="25" t="n">
        <f aca="false">SUM(B523:V523)</f>
        <v>0</v>
      </c>
      <c r="X523" s="2" t="str">
        <f aca="false">IF(W523=0,"Complete","Incomplete")</f>
        <v>Complete</v>
      </c>
      <c r="Y523" s="26" t="n">
        <f aca="false">W523/21</f>
        <v>0</v>
      </c>
      <c r="Z523" s="2" t="str">
        <f aca="false">IF(W523=21,"Ghost record",IF(W523&gt;=11,"Mostly empty",IF(W523=0,"Complete","Partial")))</f>
        <v>Complete</v>
      </c>
    </row>
    <row r="524" customFormat="false" ht="15" hidden="false" customHeight="false" outlineLevel="0" collapsed="false">
      <c r="A524" s="2" t="str">
        <f aca="false">Clean!A524</f>
        <v>CL00523</v>
      </c>
      <c r="B524" s="24" t="n">
        <f aca="false">IF(Clean!B524="",1,0)</f>
        <v>0</v>
      </c>
      <c r="C524" s="24" t="n">
        <f aca="false">IF(Clean!C524="",1,0)</f>
        <v>0</v>
      </c>
      <c r="D524" s="24" t="n">
        <f aca="false">IF(Clean!D524="",1,0)</f>
        <v>0</v>
      </c>
      <c r="E524" s="24" t="n">
        <f aca="false">IF(Clean!E524="",1,0)</f>
        <v>0</v>
      </c>
      <c r="F524" s="24" t="n">
        <f aca="false">IF(Clean!F524="",1,0)</f>
        <v>0</v>
      </c>
      <c r="G524" s="24" t="n">
        <f aca="false">IF(Clean!G524="",1,0)</f>
        <v>0</v>
      </c>
      <c r="H524" s="24" t="n">
        <f aca="false">IF(Clean!H524="",1,0)</f>
        <v>1</v>
      </c>
      <c r="I524" s="24" t="n">
        <f aca="false">IF(Clean!I524="",1,0)</f>
        <v>0</v>
      </c>
      <c r="J524" s="24" t="n">
        <f aca="false">IF(Clean!J524="",1,0)</f>
        <v>0</v>
      </c>
      <c r="K524" s="24" t="n">
        <f aca="false">IF(Clean!K524="",1,0)</f>
        <v>0</v>
      </c>
      <c r="L524" s="24" t="n">
        <f aca="false">IF(Clean!L524="",1,0)</f>
        <v>0</v>
      </c>
      <c r="M524" s="24" t="n">
        <f aca="false">IF(Clean!M524="",1,0)</f>
        <v>0</v>
      </c>
      <c r="N524" s="24" t="n">
        <f aca="false">IF(Clean!N524="",1,0)</f>
        <v>0</v>
      </c>
      <c r="O524" s="24" t="n">
        <f aca="false">IF(Clean!O524="",1,0)</f>
        <v>0</v>
      </c>
      <c r="P524" s="24" t="n">
        <f aca="false">IF(Clean!P524="",1,0)</f>
        <v>0</v>
      </c>
      <c r="Q524" s="24" t="n">
        <f aca="false">IF(Clean!Q524="",1,0)</f>
        <v>1</v>
      </c>
      <c r="R524" s="24" t="n">
        <f aca="false">IF(Clean!R524="",1,0)</f>
        <v>0</v>
      </c>
      <c r="S524" s="24" t="n">
        <f aca="false">IF(Clean!S524="",1,0)</f>
        <v>0</v>
      </c>
      <c r="T524" s="24" t="n">
        <f aca="false">IF(Clean!T524="",1,0)</f>
        <v>0</v>
      </c>
      <c r="U524" s="24" t="n">
        <f aca="false">IF(Clean!U524="",1,0)</f>
        <v>0</v>
      </c>
      <c r="V524" s="24" t="n">
        <f aca="false">IF(Clean!V524="",1,0)</f>
        <v>0</v>
      </c>
      <c r="W524" s="25" t="n">
        <f aca="false">SUM(B524:V524)</f>
        <v>2</v>
      </c>
      <c r="X524" s="2" t="str">
        <f aca="false">IF(W524=0,"Complete","Incomplete")</f>
        <v>Incomplete</v>
      </c>
      <c r="Y524" s="26" t="n">
        <f aca="false">W524/21</f>
        <v>0.0952380952380952</v>
      </c>
      <c r="Z524" s="2" t="str">
        <f aca="false">IF(W524=21,"Ghost record",IF(W524&gt;=11,"Mostly empty",IF(W524=0,"Complete","Partial")))</f>
        <v>Partial</v>
      </c>
    </row>
    <row r="525" customFormat="false" ht="15" hidden="false" customHeight="false" outlineLevel="0" collapsed="false">
      <c r="A525" s="2" t="str">
        <f aca="false">Clean!A525</f>
        <v>CL00524</v>
      </c>
      <c r="B525" s="24" t="n">
        <f aca="false">IF(Clean!B525="",1,0)</f>
        <v>0</v>
      </c>
      <c r="C525" s="24" t="n">
        <f aca="false">IF(Clean!C525="",1,0)</f>
        <v>0</v>
      </c>
      <c r="D525" s="24" t="n">
        <f aca="false">IF(Clean!D525="",1,0)</f>
        <v>0</v>
      </c>
      <c r="E525" s="24" t="n">
        <f aca="false">IF(Clean!E525="",1,0)</f>
        <v>0</v>
      </c>
      <c r="F525" s="24" t="n">
        <f aca="false">IF(Clean!F525="",1,0)</f>
        <v>0</v>
      </c>
      <c r="G525" s="24" t="n">
        <f aca="false">IF(Clean!G525="",1,0)</f>
        <v>0</v>
      </c>
      <c r="H525" s="24" t="n">
        <f aca="false">IF(Clean!H525="",1,0)</f>
        <v>0</v>
      </c>
      <c r="I525" s="24" t="n">
        <f aca="false">IF(Clean!I525="",1,0)</f>
        <v>0</v>
      </c>
      <c r="J525" s="24" t="n">
        <f aca="false">IF(Clean!J525="",1,0)</f>
        <v>0</v>
      </c>
      <c r="K525" s="24" t="n">
        <f aca="false">IF(Clean!K525="",1,0)</f>
        <v>0</v>
      </c>
      <c r="L525" s="24" t="n">
        <f aca="false">IF(Clean!L525="",1,0)</f>
        <v>0</v>
      </c>
      <c r="M525" s="24" t="n">
        <f aca="false">IF(Clean!M525="",1,0)</f>
        <v>0</v>
      </c>
      <c r="N525" s="24" t="n">
        <f aca="false">IF(Clean!N525="",1,0)</f>
        <v>0</v>
      </c>
      <c r="O525" s="24" t="n">
        <f aca="false">IF(Clean!O525="",1,0)</f>
        <v>0</v>
      </c>
      <c r="P525" s="24" t="n">
        <f aca="false">IF(Clean!P525="",1,0)</f>
        <v>0</v>
      </c>
      <c r="Q525" s="24" t="n">
        <f aca="false">IF(Clean!Q525="",1,0)</f>
        <v>0</v>
      </c>
      <c r="R525" s="24" t="n">
        <f aca="false">IF(Clean!R525="",1,0)</f>
        <v>0</v>
      </c>
      <c r="S525" s="24" t="n">
        <f aca="false">IF(Clean!S525="",1,0)</f>
        <v>0</v>
      </c>
      <c r="T525" s="24" t="n">
        <f aca="false">IF(Clean!T525="",1,0)</f>
        <v>0</v>
      </c>
      <c r="U525" s="24" t="n">
        <f aca="false">IF(Clean!U525="",1,0)</f>
        <v>0</v>
      </c>
      <c r="V525" s="24" t="n">
        <f aca="false">IF(Clean!V525="",1,0)</f>
        <v>1</v>
      </c>
      <c r="W525" s="25" t="n">
        <f aca="false">SUM(B525:V525)</f>
        <v>1</v>
      </c>
      <c r="X525" s="2" t="str">
        <f aca="false">IF(W525=0,"Complete","Incomplete")</f>
        <v>Incomplete</v>
      </c>
      <c r="Y525" s="26" t="n">
        <f aca="false">W525/21</f>
        <v>0.0476190476190476</v>
      </c>
      <c r="Z525" s="2" t="str">
        <f aca="false">IF(W525=21,"Ghost record",IF(W525&gt;=11,"Mostly empty",IF(W525=0,"Complete","Partial")))</f>
        <v>Partial</v>
      </c>
    </row>
    <row r="526" customFormat="false" ht="15" hidden="false" customHeight="false" outlineLevel="0" collapsed="false">
      <c r="A526" s="2" t="str">
        <f aca="false">Clean!A526</f>
        <v>CL00525</v>
      </c>
      <c r="B526" s="24" t="n">
        <f aca="false">IF(Clean!B526="",1,0)</f>
        <v>0</v>
      </c>
      <c r="C526" s="24" t="n">
        <f aca="false">IF(Clean!C526="",1,0)</f>
        <v>0</v>
      </c>
      <c r="D526" s="24" t="n">
        <f aca="false">IF(Clean!D526="",1,0)</f>
        <v>0</v>
      </c>
      <c r="E526" s="24" t="n">
        <f aca="false">IF(Clean!E526="",1,0)</f>
        <v>0</v>
      </c>
      <c r="F526" s="24" t="n">
        <f aca="false">IF(Clean!F526="",1,0)</f>
        <v>0</v>
      </c>
      <c r="G526" s="24" t="n">
        <f aca="false">IF(Clean!G526="",1,0)</f>
        <v>0</v>
      </c>
      <c r="H526" s="24" t="n">
        <f aca="false">IF(Clean!H526="",1,0)</f>
        <v>0</v>
      </c>
      <c r="I526" s="24" t="n">
        <f aca="false">IF(Clean!I526="",1,0)</f>
        <v>0</v>
      </c>
      <c r="J526" s="24" t="n">
        <f aca="false">IF(Clean!J526="",1,0)</f>
        <v>0</v>
      </c>
      <c r="K526" s="24" t="n">
        <f aca="false">IF(Clean!K526="",1,0)</f>
        <v>0</v>
      </c>
      <c r="L526" s="24" t="n">
        <f aca="false">IF(Clean!L526="",1,0)</f>
        <v>0</v>
      </c>
      <c r="M526" s="24" t="n">
        <f aca="false">IF(Clean!M526="",1,0)</f>
        <v>0</v>
      </c>
      <c r="N526" s="24" t="n">
        <f aca="false">IF(Clean!N526="",1,0)</f>
        <v>0</v>
      </c>
      <c r="O526" s="24" t="n">
        <f aca="false">IF(Clean!O526="",1,0)</f>
        <v>0</v>
      </c>
      <c r="P526" s="24" t="n">
        <f aca="false">IF(Clean!P526="",1,0)</f>
        <v>0</v>
      </c>
      <c r="Q526" s="24" t="n">
        <f aca="false">IF(Clean!Q526="",1,0)</f>
        <v>1</v>
      </c>
      <c r="R526" s="24" t="n">
        <f aca="false">IF(Clean!R526="",1,0)</f>
        <v>0</v>
      </c>
      <c r="S526" s="24" t="n">
        <f aca="false">IF(Clean!S526="",1,0)</f>
        <v>0</v>
      </c>
      <c r="T526" s="24" t="n">
        <f aca="false">IF(Clean!T526="",1,0)</f>
        <v>0</v>
      </c>
      <c r="U526" s="24" t="n">
        <f aca="false">IF(Clean!U526="",1,0)</f>
        <v>0</v>
      </c>
      <c r="V526" s="24" t="n">
        <f aca="false">IF(Clean!V526="",1,0)</f>
        <v>0</v>
      </c>
      <c r="W526" s="25" t="n">
        <f aca="false">SUM(B526:V526)</f>
        <v>1</v>
      </c>
      <c r="X526" s="2" t="str">
        <f aca="false">IF(W526=0,"Complete","Incomplete")</f>
        <v>Incomplete</v>
      </c>
      <c r="Y526" s="26" t="n">
        <f aca="false">W526/21</f>
        <v>0.0476190476190476</v>
      </c>
      <c r="Z526" s="2" t="str">
        <f aca="false">IF(W526=21,"Ghost record",IF(W526&gt;=11,"Mostly empty",IF(W526=0,"Complete","Partial")))</f>
        <v>Partial</v>
      </c>
    </row>
    <row r="527" customFormat="false" ht="15" hidden="false" customHeight="false" outlineLevel="0" collapsed="false">
      <c r="A527" s="2" t="str">
        <f aca="false">Clean!A527</f>
        <v>CL00526</v>
      </c>
      <c r="B527" s="24" t="n">
        <f aca="false">IF(Clean!B527="",1,0)</f>
        <v>0</v>
      </c>
      <c r="C527" s="24" t="n">
        <f aca="false">IF(Clean!C527="",1,0)</f>
        <v>0</v>
      </c>
      <c r="D527" s="24" t="n">
        <f aca="false">IF(Clean!D527="",1,0)</f>
        <v>0</v>
      </c>
      <c r="E527" s="24" t="n">
        <f aca="false">IF(Clean!E527="",1,0)</f>
        <v>0</v>
      </c>
      <c r="F527" s="24" t="n">
        <f aca="false">IF(Clean!F527="",1,0)</f>
        <v>0</v>
      </c>
      <c r="G527" s="24" t="n">
        <f aca="false">IF(Clean!G527="",1,0)</f>
        <v>0</v>
      </c>
      <c r="H527" s="24" t="n">
        <f aca="false">IF(Clean!H527="",1,0)</f>
        <v>0</v>
      </c>
      <c r="I527" s="24" t="n">
        <f aca="false">IF(Clean!I527="",1,0)</f>
        <v>0</v>
      </c>
      <c r="J527" s="24" t="n">
        <f aca="false">IF(Clean!J527="",1,0)</f>
        <v>0</v>
      </c>
      <c r="K527" s="24" t="n">
        <f aca="false">IF(Clean!K527="",1,0)</f>
        <v>0</v>
      </c>
      <c r="L527" s="24" t="n">
        <f aca="false">IF(Clean!L527="",1,0)</f>
        <v>0</v>
      </c>
      <c r="M527" s="24" t="n">
        <f aca="false">IF(Clean!M527="",1,0)</f>
        <v>0</v>
      </c>
      <c r="N527" s="24" t="n">
        <f aca="false">IF(Clean!N527="",1,0)</f>
        <v>0</v>
      </c>
      <c r="O527" s="24" t="n">
        <f aca="false">IF(Clean!O527="",1,0)</f>
        <v>0</v>
      </c>
      <c r="P527" s="24" t="n">
        <f aca="false">IF(Clean!P527="",1,0)</f>
        <v>0</v>
      </c>
      <c r="Q527" s="24" t="n">
        <f aca="false">IF(Clean!Q527="",1,0)</f>
        <v>0</v>
      </c>
      <c r="R527" s="24" t="n">
        <f aca="false">IF(Clean!R527="",1,0)</f>
        <v>0</v>
      </c>
      <c r="S527" s="24" t="n">
        <f aca="false">IF(Clean!S527="",1,0)</f>
        <v>1</v>
      </c>
      <c r="T527" s="24" t="n">
        <f aca="false">IF(Clean!T527="",1,0)</f>
        <v>1</v>
      </c>
      <c r="U527" s="24" t="n">
        <f aca="false">IF(Clean!U527="",1,0)</f>
        <v>0</v>
      </c>
      <c r="V527" s="24" t="n">
        <f aca="false">IF(Clean!V527="",1,0)</f>
        <v>0</v>
      </c>
      <c r="W527" s="25" t="n">
        <f aca="false">SUM(B527:V527)</f>
        <v>2</v>
      </c>
      <c r="X527" s="2" t="str">
        <f aca="false">IF(W527=0,"Complete","Incomplete")</f>
        <v>Incomplete</v>
      </c>
      <c r="Y527" s="26" t="n">
        <f aca="false">W527/21</f>
        <v>0.0952380952380952</v>
      </c>
      <c r="Z527" s="2" t="str">
        <f aca="false">IF(W527=21,"Ghost record",IF(W527&gt;=11,"Mostly empty",IF(W527=0,"Complete","Partial")))</f>
        <v>Partial</v>
      </c>
    </row>
    <row r="528" customFormat="false" ht="15" hidden="false" customHeight="false" outlineLevel="0" collapsed="false">
      <c r="A528" s="2" t="str">
        <f aca="false">Clean!A528</f>
        <v>CL00527</v>
      </c>
      <c r="B528" s="24" t="n">
        <f aca="false">IF(Clean!B528="",1,0)</f>
        <v>0</v>
      </c>
      <c r="C528" s="24" t="n">
        <f aca="false">IF(Clean!C528="",1,0)</f>
        <v>0</v>
      </c>
      <c r="D528" s="24" t="n">
        <f aca="false">IF(Clean!D528="",1,0)</f>
        <v>0</v>
      </c>
      <c r="E528" s="24" t="n">
        <f aca="false">IF(Clean!E528="",1,0)</f>
        <v>0</v>
      </c>
      <c r="F528" s="24" t="n">
        <f aca="false">IF(Clean!F528="",1,0)</f>
        <v>0</v>
      </c>
      <c r="G528" s="24" t="n">
        <f aca="false">IF(Clean!G528="",1,0)</f>
        <v>0</v>
      </c>
      <c r="H528" s="24" t="n">
        <f aca="false">IF(Clean!H528="",1,0)</f>
        <v>0</v>
      </c>
      <c r="I528" s="24" t="n">
        <f aca="false">IF(Clean!I528="",1,0)</f>
        <v>0</v>
      </c>
      <c r="J528" s="24" t="n">
        <f aca="false">IF(Clean!J528="",1,0)</f>
        <v>0</v>
      </c>
      <c r="K528" s="24" t="n">
        <f aca="false">IF(Clean!K528="",1,0)</f>
        <v>0</v>
      </c>
      <c r="L528" s="24" t="n">
        <f aca="false">IF(Clean!L528="",1,0)</f>
        <v>0</v>
      </c>
      <c r="M528" s="24" t="n">
        <f aca="false">IF(Clean!M528="",1,0)</f>
        <v>1</v>
      </c>
      <c r="N528" s="24" t="n">
        <f aca="false">IF(Clean!N528="",1,0)</f>
        <v>0</v>
      </c>
      <c r="O528" s="24" t="n">
        <f aca="false">IF(Clean!O528="",1,0)</f>
        <v>0</v>
      </c>
      <c r="P528" s="24" t="n">
        <f aca="false">IF(Clean!P528="",1,0)</f>
        <v>0</v>
      </c>
      <c r="Q528" s="24" t="n">
        <f aca="false">IF(Clean!Q528="",1,0)</f>
        <v>0</v>
      </c>
      <c r="R528" s="24" t="n">
        <f aca="false">IF(Clean!R528="",1,0)</f>
        <v>0</v>
      </c>
      <c r="S528" s="24" t="n">
        <f aca="false">IF(Clean!S528="",1,0)</f>
        <v>1</v>
      </c>
      <c r="T528" s="24" t="n">
        <f aca="false">IF(Clean!T528="",1,0)</f>
        <v>1</v>
      </c>
      <c r="U528" s="24" t="n">
        <f aca="false">IF(Clean!U528="",1,0)</f>
        <v>1</v>
      </c>
      <c r="V528" s="24" t="n">
        <f aca="false">IF(Clean!V528="",1,0)</f>
        <v>0</v>
      </c>
      <c r="W528" s="25" t="n">
        <f aca="false">SUM(B528:V528)</f>
        <v>4</v>
      </c>
      <c r="X528" s="2" t="str">
        <f aca="false">IF(W528=0,"Complete","Incomplete")</f>
        <v>Incomplete</v>
      </c>
      <c r="Y528" s="26" t="n">
        <f aca="false">W528/21</f>
        <v>0.19047619047619</v>
      </c>
      <c r="Z528" s="2" t="str">
        <f aca="false">IF(W528=21,"Ghost record",IF(W528&gt;=11,"Mostly empty",IF(W528=0,"Complete","Partial")))</f>
        <v>Partial</v>
      </c>
    </row>
    <row r="529" customFormat="false" ht="15" hidden="false" customHeight="false" outlineLevel="0" collapsed="false">
      <c r="A529" s="2" t="str">
        <f aca="false">Clean!A529</f>
        <v>CL00528</v>
      </c>
      <c r="B529" s="24" t="n">
        <f aca="false">IF(Clean!B529="",1,0)</f>
        <v>0</v>
      </c>
      <c r="C529" s="24" t="n">
        <f aca="false">IF(Clean!C529="",1,0)</f>
        <v>0</v>
      </c>
      <c r="D529" s="24" t="n">
        <f aca="false">IF(Clean!D529="",1,0)</f>
        <v>0</v>
      </c>
      <c r="E529" s="24" t="n">
        <f aca="false">IF(Clean!E529="",1,0)</f>
        <v>0</v>
      </c>
      <c r="F529" s="24" t="n">
        <f aca="false">IF(Clean!F529="",1,0)</f>
        <v>0</v>
      </c>
      <c r="G529" s="24" t="n">
        <f aca="false">IF(Clean!G529="",1,0)</f>
        <v>0</v>
      </c>
      <c r="H529" s="24" t="n">
        <f aca="false">IF(Clean!H529="",1,0)</f>
        <v>0</v>
      </c>
      <c r="I529" s="24" t="n">
        <f aca="false">IF(Clean!I529="",1,0)</f>
        <v>0</v>
      </c>
      <c r="J529" s="24" t="n">
        <f aca="false">IF(Clean!J529="",1,0)</f>
        <v>0</v>
      </c>
      <c r="K529" s="24" t="n">
        <f aca="false">IF(Clean!K529="",1,0)</f>
        <v>0</v>
      </c>
      <c r="L529" s="24" t="n">
        <f aca="false">IF(Clean!L529="",1,0)</f>
        <v>0</v>
      </c>
      <c r="M529" s="24" t="n">
        <f aca="false">IF(Clean!M529="",1,0)</f>
        <v>0</v>
      </c>
      <c r="N529" s="24" t="n">
        <f aca="false">IF(Clean!N529="",1,0)</f>
        <v>0</v>
      </c>
      <c r="O529" s="24" t="n">
        <f aca="false">IF(Clean!O529="",1,0)</f>
        <v>0</v>
      </c>
      <c r="P529" s="24" t="n">
        <f aca="false">IF(Clean!P529="",1,0)</f>
        <v>0</v>
      </c>
      <c r="Q529" s="24" t="n">
        <f aca="false">IF(Clean!Q529="",1,0)</f>
        <v>0</v>
      </c>
      <c r="R529" s="24" t="n">
        <f aca="false">IF(Clean!R529="",1,0)</f>
        <v>0</v>
      </c>
      <c r="S529" s="24" t="n">
        <f aca="false">IF(Clean!S529="",1,0)</f>
        <v>1</v>
      </c>
      <c r="T529" s="24" t="n">
        <f aca="false">IF(Clean!T529="",1,0)</f>
        <v>1</v>
      </c>
      <c r="U529" s="24" t="n">
        <f aca="false">IF(Clean!U529="",1,0)</f>
        <v>0</v>
      </c>
      <c r="V529" s="24" t="n">
        <f aca="false">IF(Clean!V529="",1,0)</f>
        <v>0</v>
      </c>
      <c r="W529" s="25" t="n">
        <f aca="false">SUM(B529:V529)</f>
        <v>2</v>
      </c>
      <c r="X529" s="2" t="str">
        <f aca="false">IF(W529=0,"Complete","Incomplete")</f>
        <v>Incomplete</v>
      </c>
      <c r="Y529" s="26" t="n">
        <f aca="false">W529/21</f>
        <v>0.0952380952380952</v>
      </c>
      <c r="Z529" s="2" t="str">
        <f aca="false">IF(W529=21,"Ghost record",IF(W529&gt;=11,"Mostly empty",IF(W529=0,"Complete","Partial")))</f>
        <v>Partial</v>
      </c>
    </row>
    <row r="530" customFormat="false" ht="15" hidden="false" customHeight="false" outlineLevel="0" collapsed="false">
      <c r="A530" s="2" t="str">
        <f aca="false">Clean!A530</f>
        <v>CL00529</v>
      </c>
      <c r="B530" s="24" t="n">
        <f aca="false">IF(Clean!B530="",1,0)</f>
        <v>0</v>
      </c>
      <c r="C530" s="24" t="n">
        <f aca="false">IF(Clean!C530="",1,0)</f>
        <v>0</v>
      </c>
      <c r="D530" s="24" t="n">
        <f aca="false">IF(Clean!D530="",1,0)</f>
        <v>0</v>
      </c>
      <c r="E530" s="24" t="n">
        <f aca="false">IF(Clean!E530="",1,0)</f>
        <v>0</v>
      </c>
      <c r="F530" s="24" t="n">
        <f aca="false">IF(Clean!F530="",1,0)</f>
        <v>0</v>
      </c>
      <c r="G530" s="24" t="n">
        <f aca="false">IF(Clean!G530="",1,0)</f>
        <v>0</v>
      </c>
      <c r="H530" s="24" t="n">
        <f aca="false">IF(Clean!H530="",1,0)</f>
        <v>0</v>
      </c>
      <c r="I530" s="24" t="n">
        <f aca="false">IF(Clean!I530="",1,0)</f>
        <v>0</v>
      </c>
      <c r="J530" s="24" t="n">
        <f aca="false">IF(Clean!J530="",1,0)</f>
        <v>0</v>
      </c>
      <c r="K530" s="24" t="n">
        <f aca="false">IF(Clean!K530="",1,0)</f>
        <v>0</v>
      </c>
      <c r="L530" s="24" t="n">
        <f aca="false">IF(Clean!L530="",1,0)</f>
        <v>0</v>
      </c>
      <c r="M530" s="24" t="n">
        <f aca="false">IF(Clean!M530="",1,0)</f>
        <v>0</v>
      </c>
      <c r="N530" s="24" t="n">
        <f aca="false">IF(Clean!N530="",1,0)</f>
        <v>0</v>
      </c>
      <c r="O530" s="24" t="n">
        <f aca="false">IF(Clean!O530="",1,0)</f>
        <v>0</v>
      </c>
      <c r="P530" s="24" t="n">
        <f aca="false">IF(Clean!P530="",1,0)</f>
        <v>0</v>
      </c>
      <c r="Q530" s="24" t="n">
        <f aca="false">IF(Clean!Q530="",1,0)</f>
        <v>0</v>
      </c>
      <c r="R530" s="24" t="n">
        <f aca="false">IF(Clean!R530="",1,0)</f>
        <v>0</v>
      </c>
      <c r="S530" s="24" t="n">
        <f aca="false">IF(Clean!S530="",1,0)</f>
        <v>1</v>
      </c>
      <c r="T530" s="24" t="n">
        <f aca="false">IF(Clean!T530="",1,0)</f>
        <v>1</v>
      </c>
      <c r="U530" s="24" t="n">
        <f aca="false">IF(Clean!U530="",1,0)</f>
        <v>0</v>
      </c>
      <c r="V530" s="24" t="n">
        <f aca="false">IF(Clean!V530="",1,0)</f>
        <v>0</v>
      </c>
      <c r="W530" s="25" t="n">
        <f aca="false">SUM(B530:V530)</f>
        <v>2</v>
      </c>
      <c r="X530" s="2" t="str">
        <f aca="false">IF(W530=0,"Complete","Incomplete")</f>
        <v>Incomplete</v>
      </c>
      <c r="Y530" s="26" t="n">
        <f aca="false">W530/21</f>
        <v>0.0952380952380952</v>
      </c>
      <c r="Z530" s="2" t="str">
        <f aca="false">IF(W530=21,"Ghost record",IF(W530&gt;=11,"Mostly empty",IF(W530=0,"Complete","Partial")))</f>
        <v>Partial</v>
      </c>
    </row>
    <row r="531" customFormat="false" ht="15" hidden="false" customHeight="false" outlineLevel="0" collapsed="false">
      <c r="A531" s="2" t="str">
        <f aca="false">Clean!A531</f>
        <v>CL00530</v>
      </c>
      <c r="B531" s="24" t="n">
        <f aca="false">IF(Clean!B531="",1,0)</f>
        <v>0</v>
      </c>
      <c r="C531" s="24" t="n">
        <f aca="false">IF(Clean!C531="",1,0)</f>
        <v>0</v>
      </c>
      <c r="D531" s="24" t="n">
        <f aca="false">IF(Clean!D531="",1,0)</f>
        <v>0</v>
      </c>
      <c r="E531" s="24" t="n">
        <f aca="false">IF(Clean!E531="",1,0)</f>
        <v>0</v>
      </c>
      <c r="F531" s="24" t="n">
        <f aca="false">IF(Clean!F531="",1,0)</f>
        <v>0</v>
      </c>
      <c r="G531" s="24" t="n">
        <f aca="false">IF(Clean!G531="",1,0)</f>
        <v>0</v>
      </c>
      <c r="H531" s="24" t="n">
        <f aca="false">IF(Clean!H531="",1,0)</f>
        <v>0</v>
      </c>
      <c r="I531" s="24" t="n">
        <f aca="false">IF(Clean!I531="",1,0)</f>
        <v>0</v>
      </c>
      <c r="J531" s="24" t="n">
        <f aca="false">IF(Clean!J531="",1,0)</f>
        <v>0</v>
      </c>
      <c r="K531" s="24" t="n">
        <f aca="false">IF(Clean!K531="",1,0)</f>
        <v>0</v>
      </c>
      <c r="L531" s="24" t="n">
        <f aca="false">IF(Clean!L531="",1,0)</f>
        <v>0</v>
      </c>
      <c r="M531" s="24" t="n">
        <f aca="false">IF(Clean!M531="",1,0)</f>
        <v>1</v>
      </c>
      <c r="N531" s="24" t="n">
        <f aca="false">IF(Clean!N531="",1,0)</f>
        <v>0</v>
      </c>
      <c r="O531" s="24" t="n">
        <f aca="false">IF(Clean!O531="",1,0)</f>
        <v>0</v>
      </c>
      <c r="P531" s="24" t="n">
        <f aca="false">IF(Clean!P531="",1,0)</f>
        <v>0</v>
      </c>
      <c r="Q531" s="24" t="n">
        <f aca="false">IF(Clean!Q531="",1,0)</f>
        <v>0</v>
      </c>
      <c r="R531" s="24" t="n">
        <f aca="false">IF(Clean!R531="",1,0)</f>
        <v>0</v>
      </c>
      <c r="S531" s="24" t="n">
        <f aca="false">IF(Clean!S531="",1,0)</f>
        <v>1</v>
      </c>
      <c r="T531" s="24" t="n">
        <f aca="false">IF(Clean!T531="",1,0)</f>
        <v>1</v>
      </c>
      <c r="U531" s="24" t="n">
        <f aca="false">IF(Clean!U531="",1,0)</f>
        <v>0</v>
      </c>
      <c r="V531" s="24" t="n">
        <f aca="false">IF(Clean!V531="",1,0)</f>
        <v>1</v>
      </c>
      <c r="W531" s="25" t="n">
        <f aca="false">SUM(B531:V531)</f>
        <v>4</v>
      </c>
      <c r="X531" s="2" t="str">
        <f aca="false">IF(W531=0,"Complete","Incomplete")</f>
        <v>Incomplete</v>
      </c>
      <c r="Y531" s="26" t="n">
        <f aca="false">W531/21</f>
        <v>0.19047619047619</v>
      </c>
      <c r="Z531" s="2" t="str">
        <f aca="false">IF(W531=21,"Ghost record",IF(W531&gt;=11,"Mostly empty",IF(W531=0,"Complete","Partial")))</f>
        <v>Partial</v>
      </c>
    </row>
    <row r="532" customFormat="false" ht="15" hidden="false" customHeight="false" outlineLevel="0" collapsed="false">
      <c r="A532" s="2" t="str">
        <f aca="false">Clean!A532</f>
        <v>CL00531</v>
      </c>
      <c r="B532" s="24" t="n">
        <f aca="false">IF(Clean!B532="",1,0)</f>
        <v>0</v>
      </c>
      <c r="C532" s="24" t="n">
        <f aca="false">IF(Clean!C532="",1,0)</f>
        <v>0</v>
      </c>
      <c r="D532" s="24" t="n">
        <f aca="false">IF(Clean!D532="",1,0)</f>
        <v>0</v>
      </c>
      <c r="E532" s="24" t="n">
        <f aca="false">IF(Clean!E532="",1,0)</f>
        <v>0</v>
      </c>
      <c r="F532" s="24" t="n">
        <f aca="false">IF(Clean!F532="",1,0)</f>
        <v>0</v>
      </c>
      <c r="G532" s="24" t="n">
        <f aca="false">IF(Clean!G532="",1,0)</f>
        <v>0</v>
      </c>
      <c r="H532" s="24" t="n">
        <f aca="false">IF(Clean!H532="",1,0)</f>
        <v>0</v>
      </c>
      <c r="I532" s="24" t="n">
        <f aca="false">IF(Clean!I532="",1,0)</f>
        <v>0</v>
      </c>
      <c r="J532" s="24" t="n">
        <f aca="false">IF(Clean!J532="",1,0)</f>
        <v>0</v>
      </c>
      <c r="K532" s="24" t="n">
        <f aca="false">IF(Clean!K532="",1,0)</f>
        <v>1</v>
      </c>
      <c r="L532" s="24" t="n">
        <f aca="false">IF(Clean!L532="",1,0)</f>
        <v>0</v>
      </c>
      <c r="M532" s="24" t="n">
        <f aca="false">IF(Clean!M532="",1,0)</f>
        <v>0</v>
      </c>
      <c r="N532" s="24" t="n">
        <f aca="false">IF(Clean!N532="",1,0)</f>
        <v>0</v>
      </c>
      <c r="O532" s="24" t="n">
        <f aca="false">IF(Clean!O532="",1,0)</f>
        <v>0</v>
      </c>
      <c r="P532" s="24" t="n">
        <f aca="false">IF(Clean!P532="",1,0)</f>
        <v>0</v>
      </c>
      <c r="Q532" s="24" t="n">
        <f aca="false">IF(Clean!Q532="",1,0)</f>
        <v>0</v>
      </c>
      <c r="R532" s="24" t="n">
        <f aca="false">IF(Clean!R532="",1,0)</f>
        <v>0</v>
      </c>
      <c r="S532" s="24" t="n">
        <f aca="false">IF(Clean!S532="",1,0)</f>
        <v>0</v>
      </c>
      <c r="T532" s="24" t="n">
        <f aca="false">IF(Clean!T532="",1,0)</f>
        <v>0</v>
      </c>
      <c r="U532" s="24" t="n">
        <f aca="false">IF(Clean!U532="",1,0)</f>
        <v>0</v>
      </c>
      <c r="V532" s="24" t="n">
        <f aca="false">IF(Clean!V532="",1,0)</f>
        <v>0</v>
      </c>
      <c r="W532" s="25" t="n">
        <f aca="false">SUM(B532:V532)</f>
        <v>1</v>
      </c>
      <c r="X532" s="2" t="str">
        <f aca="false">IF(W532=0,"Complete","Incomplete")</f>
        <v>Incomplete</v>
      </c>
      <c r="Y532" s="26" t="n">
        <f aca="false">W532/21</f>
        <v>0.0476190476190476</v>
      </c>
      <c r="Z532" s="2" t="str">
        <f aca="false">IF(W532=21,"Ghost record",IF(W532&gt;=11,"Mostly empty",IF(W532=0,"Complete","Partial")))</f>
        <v>Partial</v>
      </c>
    </row>
    <row r="533" customFormat="false" ht="15" hidden="false" customHeight="false" outlineLevel="0" collapsed="false">
      <c r="A533" s="2" t="str">
        <f aca="false">Clean!A533</f>
        <v>CL00532</v>
      </c>
      <c r="B533" s="24" t="n">
        <f aca="false">IF(Clean!B533="",1,0)</f>
        <v>0</v>
      </c>
      <c r="C533" s="24" t="n">
        <f aca="false">IF(Clean!C533="",1,0)</f>
        <v>0</v>
      </c>
      <c r="D533" s="24" t="n">
        <f aca="false">IF(Clean!D533="",1,0)</f>
        <v>0</v>
      </c>
      <c r="E533" s="24" t="n">
        <f aca="false">IF(Clean!E533="",1,0)</f>
        <v>0</v>
      </c>
      <c r="F533" s="24" t="n">
        <f aca="false">IF(Clean!F533="",1,0)</f>
        <v>0</v>
      </c>
      <c r="G533" s="24" t="n">
        <f aca="false">IF(Clean!G533="",1,0)</f>
        <v>0</v>
      </c>
      <c r="H533" s="24" t="n">
        <f aca="false">IF(Clean!H533="",1,0)</f>
        <v>0</v>
      </c>
      <c r="I533" s="24" t="n">
        <f aca="false">IF(Clean!I533="",1,0)</f>
        <v>0</v>
      </c>
      <c r="J533" s="24" t="n">
        <f aca="false">IF(Clean!J533="",1,0)</f>
        <v>0</v>
      </c>
      <c r="K533" s="24" t="n">
        <f aca="false">IF(Clean!K533="",1,0)</f>
        <v>0</v>
      </c>
      <c r="L533" s="24" t="n">
        <f aca="false">IF(Clean!L533="",1,0)</f>
        <v>0</v>
      </c>
      <c r="M533" s="24" t="n">
        <f aca="false">IF(Clean!M533="",1,0)</f>
        <v>0</v>
      </c>
      <c r="N533" s="24" t="n">
        <f aca="false">IF(Clean!N533="",1,0)</f>
        <v>0</v>
      </c>
      <c r="O533" s="24" t="n">
        <f aca="false">IF(Clean!O533="",1,0)</f>
        <v>0</v>
      </c>
      <c r="P533" s="24" t="n">
        <f aca="false">IF(Clean!P533="",1,0)</f>
        <v>0</v>
      </c>
      <c r="Q533" s="24" t="n">
        <f aca="false">IF(Clean!Q533="",1,0)</f>
        <v>1</v>
      </c>
      <c r="R533" s="24" t="n">
        <f aca="false">IF(Clean!R533="",1,0)</f>
        <v>1</v>
      </c>
      <c r="S533" s="24" t="n">
        <f aca="false">IF(Clean!S533="",1,0)</f>
        <v>0</v>
      </c>
      <c r="T533" s="24" t="n">
        <f aca="false">IF(Clean!T533="",1,0)</f>
        <v>0</v>
      </c>
      <c r="U533" s="24" t="n">
        <f aca="false">IF(Clean!U533="",1,0)</f>
        <v>0</v>
      </c>
      <c r="V533" s="24" t="n">
        <f aca="false">IF(Clean!V533="",1,0)</f>
        <v>1</v>
      </c>
      <c r="W533" s="25" t="n">
        <f aca="false">SUM(B533:V533)</f>
        <v>3</v>
      </c>
      <c r="X533" s="2" t="str">
        <f aca="false">IF(W533=0,"Complete","Incomplete")</f>
        <v>Incomplete</v>
      </c>
      <c r="Y533" s="26" t="n">
        <f aca="false">W533/21</f>
        <v>0.142857142857143</v>
      </c>
      <c r="Z533" s="2" t="str">
        <f aca="false">IF(W533=21,"Ghost record",IF(W533&gt;=11,"Mostly empty",IF(W533=0,"Complete","Partial")))</f>
        <v>Partial</v>
      </c>
    </row>
    <row r="534" customFormat="false" ht="15" hidden="false" customHeight="false" outlineLevel="0" collapsed="false">
      <c r="A534" s="2" t="str">
        <f aca="false">Clean!A534</f>
        <v>CL00533</v>
      </c>
      <c r="B534" s="24" t="n">
        <f aca="false">IF(Clean!B534="",1,0)</f>
        <v>0</v>
      </c>
      <c r="C534" s="24" t="n">
        <f aca="false">IF(Clean!C534="",1,0)</f>
        <v>0</v>
      </c>
      <c r="D534" s="24" t="n">
        <f aca="false">IF(Clean!D534="",1,0)</f>
        <v>0</v>
      </c>
      <c r="E534" s="24" t="n">
        <f aca="false">IF(Clean!E534="",1,0)</f>
        <v>0</v>
      </c>
      <c r="F534" s="24" t="n">
        <f aca="false">IF(Clean!F534="",1,0)</f>
        <v>0</v>
      </c>
      <c r="G534" s="24" t="n">
        <f aca="false">IF(Clean!G534="",1,0)</f>
        <v>0</v>
      </c>
      <c r="H534" s="24" t="n">
        <f aca="false">IF(Clean!H534="",1,0)</f>
        <v>0</v>
      </c>
      <c r="I534" s="24" t="n">
        <f aca="false">IF(Clean!I534="",1,0)</f>
        <v>0</v>
      </c>
      <c r="J534" s="24" t="n">
        <f aca="false">IF(Clean!J534="",1,0)</f>
        <v>0</v>
      </c>
      <c r="K534" s="24" t="n">
        <f aca="false">IF(Clean!K534="",1,0)</f>
        <v>0</v>
      </c>
      <c r="L534" s="24" t="n">
        <f aca="false">IF(Clean!L534="",1,0)</f>
        <v>0</v>
      </c>
      <c r="M534" s="24" t="n">
        <f aca="false">IF(Clean!M534="",1,0)</f>
        <v>0</v>
      </c>
      <c r="N534" s="24" t="n">
        <f aca="false">IF(Clean!N534="",1,0)</f>
        <v>0</v>
      </c>
      <c r="O534" s="24" t="n">
        <f aca="false">IF(Clean!O534="",1,0)</f>
        <v>0</v>
      </c>
      <c r="P534" s="24" t="n">
        <f aca="false">IF(Clean!P534="",1,0)</f>
        <v>0</v>
      </c>
      <c r="Q534" s="24" t="n">
        <f aca="false">IF(Clean!Q534="",1,0)</f>
        <v>0</v>
      </c>
      <c r="R534" s="24" t="n">
        <f aca="false">IF(Clean!R534="",1,0)</f>
        <v>0</v>
      </c>
      <c r="S534" s="24" t="n">
        <f aca="false">IF(Clean!S534="",1,0)</f>
        <v>1</v>
      </c>
      <c r="T534" s="24" t="n">
        <f aca="false">IF(Clean!T534="",1,0)</f>
        <v>1</v>
      </c>
      <c r="U534" s="24" t="n">
        <f aca="false">IF(Clean!U534="",1,0)</f>
        <v>0</v>
      </c>
      <c r="V534" s="24" t="n">
        <f aca="false">IF(Clean!V534="",1,0)</f>
        <v>1</v>
      </c>
      <c r="W534" s="25" t="n">
        <f aca="false">SUM(B534:V534)</f>
        <v>3</v>
      </c>
      <c r="X534" s="2" t="str">
        <f aca="false">IF(W534=0,"Complete","Incomplete")</f>
        <v>Incomplete</v>
      </c>
      <c r="Y534" s="26" t="n">
        <f aca="false">W534/21</f>
        <v>0.142857142857143</v>
      </c>
      <c r="Z534" s="2" t="str">
        <f aca="false">IF(W534=21,"Ghost record",IF(W534&gt;=11,"Mostly empty",IF(W534=0,"Complete","Partial")))</f>
        <v>Partial</v>
      </c>
    </row>
    <row r="535" customFormat="false" ht="15" hidden="false" customHeight="false" outlineLevel="0" collapsed="false">
      <c r="A535" s="2" t="str">
        <f aca="false">Clean!A535</f>
        <v>CL00534</v>
      </c>
      <c r="B535" s="24" t="n">
        <f aca="false">IF(Clean!B535="",1,0)</f>
        <v>0</v>
      </c>
      <c r="C535" s="24" t="n">
        <f aca="false">IF(Clean!C535="",1,0)</f>
        <v>0</v>
      </c>
      <c r="D535" s="24" t="n">
        <f aca="false">IF(Clean!D535="",1,0)</f>
        <v>0</v>
      </c>
      <c r="E535" s="24" t="n">
        <f aca="false">IF(Clean!E535="",1,0)</f>
        <v>0</v>
      </c>
      <c r="F535" s="24" t="n">
        <f aca="false">IF(Clean!F535="",1,0)</f>
        <v>0</v>
      </c>
      <c r="G535" s="24" t="n">
        <f aca="false">IF(Clean!G535="",1,0)</f>
        <v>0</v>
      </c>
      <c r="H535" s="24" t="n">
        <f aca="false">IF(Clean!H535="",1,0)</f>
        <v>0</v>
      </c>
      <c r="I535" s="24" t="n">
        <f aca="false">IF(Clean!I535="",1,0)</f>
        <v>0</v>
      </c>
      <c r="J535" s="24" t="n">
        <f aca="false">IF(Clean!J535="",1,0)</f>
        <v>0</v>
      </c>
      <c r="K535" s="24" t="n">
        <f aca="false">IF(Clean!K535="",1,0)</f>
        <v>0</v>
      </c>
      <c r="L535" s="24" t="n">
        <f aca="false">IF(Clean!L535="",1,0)</f>
        <v>0</v>
      </c>
      <c r="M535" s="24" t="n">
        <f aca="false">IF(Clean!M535="",1,0)</f>
        <v>0</v>
      </c>
      <c r="N535" s="24" t="n">
        <f aca="false">IF(Clean!N535="",1,0)</f>
        <v>0</v>
      </c>
      <c r="O535" s="24" t="n">
        <f aca="false">IF(Clean!O535="",1,0)</f>
        <v>0</v>
      </c>
      <c r="P535" s="24" t="n">
        <f aca="false">IF(Clean!P535="",1,0)</f>
        <v>0</v>
      </c>
      <c r="Q535" s="24" t="n">
        <f aca="false">IF(Clean!Q535="",1,0)</f>
        <v>0</v>
      </c>
      <c r="R535" s="24" t="n">
        <f aca="false">IF(Clean!R535="",1,0)</f>
        <v>0</v>
      </c>
      <c r="S535" s="24" t="n">
        <f aca="false">IF(Clean!S535="",1,0)</f>
        <v>0</v>
      </c>
      <c r="T535" s="24" t="n">
        <f aca="false">IF(Clean!T535="",1,0)</f>
        <v>0</v>
      </c>
      <c r="U535" s="24" t="n">
        <f aca="false">IF(Clean!U535="",1,0)</f>
        <v>0</v>
      </c>
      <c r="V535" s="24" t="n">
        <f aca="false">IF(Clean!V535="",1,0)</f>
        <v>0</v>
      </c>
      <c r="W535" s="25" t="n">
        <f aca="false">SUM(B535:V535)</f>
        <v>0</v>
      </c>
      <c r="X535" s="2" t="str">
        <f aca="false">IF(W535=0,"Complete","Incomplete")</f>
        <v>Complete</v>
      </c>
      <c r="Y535" s="26" t="n">
        <f aca="false">W535/21</f>
        <v>0</v>
      </c>
      <c r="Z535" s="2" t="str">
        <f aca="false">IF(W535=21,"Ghost record",IF(W535&gt;=11,"Mostly empty",IF(W535=0,"Complete","Partial")))</f>
        <v>Complete</v>
      </c>
    </row>
    <row r="536" customFormat="false" ht="15" hidden="false" customHeight="false" outlineLevel="0" collapsed="false">
      <c r="A536" s="2" t="str">
        <f aca="false">Clean!A536</f>
        <v>CL00535</v>
      </c>
      <c r="B536" s="24" t="n">
        <f aca="false">IF(Clean!B536="",1,0)</f>
        <v>0</v>
      </c>
      <c r="C536" s="24" t="n">
        <f aca="false">IF(Clean!C536="",1,0)</f>
        <v>0</v>
      </c>
      <c r="D536" s="24" t="n">
        <f aca="false">IF(Clean!D536="",1,0)</f>
        <v>0</v>
      </c>
      <c r="E536" s="24" t="n">
        <f aca="false">IF(Clean!E536="",1,0)</f>
        <v>0</v>
      </c>
      <c r="F536" s="24" t="n">
        <f aca="false">IF(Clean!F536="",1,0)</f>
        <v>0</v>
      </c>
      <c r="G536" s="24" t="n">
        <f aca="false">IF(Clean!G536="",1,0)</f>
        <v>0</v>
      </c>
      <c r="H536" s="24" t="n">
        <f aca="false">IF(Clean!H536="",1,0)</f>
        <v>0</v>
      </c>
      <c r="I536" s="24" t="n">
        <f aca="false">IF(Clean!I536="",1,0)</f>
        <v>0</v>
      </c>
      <c r="J536" s="24" t="n">
        <f aca="false">IF(Clean!J536="",1,0)</f>
        <v>0</v>
      </c>
      <c r="K536" s="24" t="n">
        <f aca="false">IF(Clean!K536="",1,0)</f>
        <v>0</v>
      </c>
      <c r="L536" s="24" t="n">
        <f aca="false">IF(Clean!L536="",1,0)</f>
        <v>0</v>
      </c>
      <c r="M536" s="24" t="n">
        <f aca="false">IF(Clean!M536="",1,0)</f>
        <v>0</v>
      </c>
      <c r="N536" s="24" t="n">
        <f aca="false">IF(Clean!N536="",1,0)</f>
        <v>1</v>
      </c>
      <c r="O536" s="24" t="n">
        <f aca="false">IF(Clean!O536="",1,0)</f>
        <v>0</v>
      </c>
      <c r="P536" s="24" t="n">
        <f aca="false">IF(Clean!P536="",1,0)</f>
        <v>0</v>
      </c>
      <c r="Q536" s="24" t="n">
        <f aca="false">IF(Clean!Q536="",1,0)</f>
        <v>0</v>
      </c>
      <c r="R536" s="24" t="n">
        <f aca="false">IF(Clean!R536="",1,0)</f>
        <v>0</v>
      </c>
      <c r="S536" s="24" t="n">
        <f aca="false">IF(Clean!S536="",1,0)</f>
        <v>0</v>
      </c>
      <c r="T536" s="24" t="n">
        <f aca="false">IF(Clean!T536="",1,0)</f>
        <v>0</v>
      </c>
      <c r="U536" s="24" t="n">
        <f aca="false">IF(Clean!U536="",1,0)</f>
        <v>0</v>
      </c>
      <c r="V536" s="24" t="n">
        <f aca="false">IF(Clean!V536="",1,0)</f>
        <v>0</v>
      </c>
      <c r="W536" s="25" t="n">
        <f aca="false">SUM(B536:V536)</f>
        <v>1</v>
      </c>
      <c r="X536" s="2" t="str">
        <f aca="false">IF(W536=0,"Complete","Incomplete")</f>
        <v>Incomplete</v>
      </c>
      <c r="Y536" s="26" t="n">
        <f aca="false">W536/21</f>
        <v>0.0476190476190476</v>
      </c>
      <c r="Z536" s="2" t="str">
        <f aca="false">IF(W536=21,"Ghost record",IF(W536&gt;=11,"Mostly empty",IF(W536=0,"Complete","Partial")))</f>
        <v>Partial</v>
      </c>
    </row>
    <row r="537" customFormat="false" ht="15" hidden="false" customHeight="false" outlineLevel="0" collapsed="false">
      <c r="A537" s="2" t="str">
        <f aca="false">Clean!A537</f>
        <v>CL00536</v>
      </c>
      <c r="B537" s="24" t="n">
        <f aca="false">IF(Clean!B537="",1,0)</f>
        <v>0</v>
      </c>
      <c r="C537" s="24" t="n">
        <f aca="false">IF(Clean!C537="",1,0)</f>
        <v>0</v>
      </c>
      <c r="D537" s="24" t="n">
        <f aca="false">IF(Clean!D537="",1,0)</f>
        <v>0</v>
      </c>
      <c r="E537" s="24" t="n">
        <f aca="false">IF(Clean!E537="",1,0)</f>
        <v>0</v>
      </c>
      <c r="F537" s="24" t="n">
        <f aca="false">IF(Clean!F537="",1,0)</f>
        <v>0</v>
      </c>
      <c r="G537" s="24" t="n">
        <f aca="false">IF(Clean!G537="",1,0)</f>
        <v>1</v>
      </c>
      <c r="H537" s="24" t="n">
        <f aca="false">IF(Clean!H537="",1,0)</f>
        <v>0</v>
      </c>
      <c r="I537" s="24" t="n">
        <f aca="false">IF(Clean!I537="",1,0)</f>
        <v>0</v>
      </c>
      <c r="J537" s="24" t="n">
        <f aca="false">IF(Clean!J537="",1,0)</f>
        <v>0</v>
      </c>
      <c r="K537" s="24" t="n">
        <f aca="false">IF(Clean!K537="",1,0)</f>
        <v>0</v>
      </c>
      <c r="L537" s="24" t="n">
        <f aca="false">IF(Clean!L537="",1,0)</f>
        <v>0</v>
      </c>
      <c r="M537" s="24" t="n">
        <f aca="false">IF(Clean!M537="",1,0)</f>
        <v>0</v>
      </c>
      <c r="N537" s="24" t="n">
        <f aca="false">IF(Clean!N537="",1,0)</f>
        <v>0</v>
      </c>
      <c r="O537" s="24" t="n">
        <f aca="false">IF(Clean!O537="",1,0)</f>
        <v>0</v>
      </c>
      <c r="P537" s="24" t="n">
        <f aca="false">IF(Clean!P537="",1,0)</f>
        <v>0</v>
      </c>
      <c r="Q537" s="24" t="n">
        <f aca="false">IF(Clean!Q537="",1,0)</f>
        <v>0</v>
      </c>
      <c r="R537" s="24" t="n">
        <f aca="false">IF(Clean!R537="",1,0)</f>
        <v>0</v>
      </c>
      <c r="S537" s="24" t="n">
        <f aca="false">IF(Clean!S537="",1,0)</f>
        <v>1</v>
      </c>
      <c r="T537" s="24" t="n">
        <f aca="false">IF(Clean!T537="",1,0)</f>
        <v>1</v>
      </c>
      <c r="U537" s="24" t="n">
        <f aca="false">IF(Clean!U537="",1,0)</f>
        <v>0</v>
      </c>
      <c r="V537" s="24" t="n">
        <f aca="false">IF(Clean!V537="",1,0)</f>
        <v>0</v>
      </c>
      <c r="W537" s="25" t="n">
        <f aca="false">SUM(B537:V537)</f>
        <v>3</v>
      </c>
      <c r="X537" s="2" t="str">
        <f aca="false">IF(W537=0,"Complete","Incomplete")</f>
        <v>Incomplete</v>
      </c>
      <c r="Y537" s="26" t="n">
        <f aca="false">W537/21</f>
        <v>0.142857142857143</v>
      </c>
      <c r="Z537" s="2" t="str">
        <f aca="false">IF(W537=21,"Ghost record",IF(W537&gt;=11,"Mostly empty",IF(W537=0,"Complete","Partial")))</f>
        <v>Partial</v>
      </c>
    </row>
    <row r="538" customFormat="false" ht="15" hidden="false" customHeight="false" outlineLevel="0" collapsed="false">
      <c r="A538" s="2" t="str">
        <f aca="false">Clean!A538</f>
        <v>CL00537</v>
      </c>
      <c r="B538" s="24" t="n">
        <f aca="false">IF(Clean!B538="",1,0)</f>
        <v>0</v>
      </c>
      <c r="C538" s="24" t="n">
        <f aca="false">IF(Clean!C538="",1,0)</f>
        <v>0</v>
      </c>
      <c r="D538" s="24" t="n">
        <f aca="false">IF(Clean!D538="",1,0)</f>
        <v>0</v>
      </c>
      <c r="E538" s="24" t="n">
        <f aca="false">IF(Clean!E538="",1,0)</f>
        <v>0</v>
      </c>
      <c r="F538" s="24" t="n">
        <f aca="false">IF(Clean!F538="",1,0)</f>
        <v>0</v>
      </c>
      <c r="G538" s="24" t="n">
        <f aca="false">IF(Clean!G538="",1,0)</f>
        <v>0</v>
      </c>
      <c r="H538" s="24" t="n">
        <f aca="false">IF(Clean!H538="",1,0)</f>
        <v>0</v>
      </c>
      <c r="I538" s="24" t="n">
        <f aca="false">IF(Clean!I538="",1,0)</f>
        <v>0</v>
      </c>
      <c r="J538" s="24" t="n">
        <f aca="false">IF(Clean!J538="",1,0)</f>
        <v>0</v>
      </c>
      <c r="K538" s="24" t="n">
        <f aca="false">IF(Clean!K538="",1,0)</f>
        <v>0</v>
      </c>
      <c r="L538" s="24" t="n">
        <f aca="false">IF(Clean!L538="",1,0)</f>
        <v>0</v>
      </c>
      <c r="M538" s="24" t="n">
        <f aca="false">IF(Clean!M538="",1,0)</f>
        <v>0</v>
      </c>
      <c r="N538" s="24" t="n">
        <f aca="false">IF(Clean!N538="",1,0)</f>
        <v>0</v>
      </c>
      <c r="O538" s="24" t="n">
        <f aca="false">IF(Clean!O538="",1,0)</f>
        <v>0</v>
      </c>
      <c r="P538" s="24" t="n">
        <f aca="false">IF(Clean!P538="",1,0)</f>
        <v>0</v>
      </c>
      <c r="Q538" s="24" t="n">
        <f aca="false">IF(Clean!Q538="",1,0)</f>
        <v>0</v>
      </c>
      <c r="R538" s="24" t="n">
        <f aca="false">IF(Clean!R538="",1,0)</f>
        <v>0</v>
      </c>
      <c r="S538" s="24" t="n">
        <f aca="false">IF(Clean!S538="",1,0)</f>
        <v>0</v>
      </c>
      <c r="T538" s="24" t="n">
        <f aca="false">IF(Clean!T538="",1,0)</f>
        <v>0</v>
      </c>
      <c r="U538" s="24" t="n">
        <f aca="false">IF(Clean!U538="",1,0)</f>
        <v>0</v>
      </c>
      <c r="V538" s="24" t="n">
        <f aca="false">IF(Clean!V538="",1,0)</f>
        <v>0</v>
      </c>
      <c r="W538" s="25" t="n">
        <f aca="false">SUM(B538:V538)</f>
        <v>0</v>
      </c>
      <c r="X538" s="2" t="str">
        <f aca="false">IF(W538=0,"Complete","Incomplete")</f>
        <v>Complete</v>
      </c>
      <c r="Y538" s="26" t="n">
        <f aca="false">W538/21</f>
        <v>0</v>
      </c>
      <c r="Z538" s="2" t="str">
        <f aca="false">IF(W538=21,"Ghost record",IF(W538&gt;=11,"Mostly empty",IF(W538=0,"Complete","Partial")))</f>
        <v>Complete</v>
      </c>
    </row>
    <row r="539" customFormat="false" ht="15" hidden="false" customHeight="false" outlineLevel="0" collapsed="false">
      <c r="A539" s="2" t="str">
        <f aca="false">Clean!A539</f>
        <v>CL00538</v>
      </c>
      <c r="B539" s="24" t="n">
        <f aca="false">IF(Clean!B539="",1,0)</f>
        <v>0</v>
      </c>
      <c r="C539" s="24" t="n">
        <f aca="false">IF(Clean!C539="",1,0)</f>
        <v>0</v>
      </c>
      <c r="D539" s="24" t="n">
        <f aca="false">IF(Clean!D539="",1,0)</f>
        <v>0</v>
      </c>
      <c r="E539" s="24" t="n">
        <f aca="false">IF(Clean!E539="",1,0)</f>
        <v>0</v>
      </c>
      <c r="F539" s="24" t="n">
        <f aca="false">IF(Clean!F539="",1,0)</f>
        <v>0</v>
      </c>
      <c r="G539" s="24" t="n">
        <f aca="false">IF(Clean!G539="",1,0)</f>
        <v>0</v>
      </c>
      <c r="H539" s="24" t="n">
        <f aca="false">IF(Clean!H539="",1,0)</f>
        <v>0</v>
      </c>
      <c r="I539" s="24" t="n">
        <f aca="false">IF(Clean!I539="",1,0)</f>
        <v>0</v>
      </c>
      <c r="J539" s="24" t="n">
        <f aca="false">IF(Clean!J539="",1,0)</f>
        <v>0</v>
      </c>
      <c r="K539" s="24" t="n">
        <f aca="false">IF(Clean!K539="",1,0)</f>
        <v>0</v>
      </c>
      <c r="L539" s="24" t="n">
        <f aca="false">IF(Clean!L539="",1,0)</f>
        <v>0</v>
      </c>
      <c r="M539" s="24" t="n">
        <f aca="false">IF(Clean!M539="",1,0)</f>
        <v>0</v>
      </c>
      <c r="N539" s="24" t="n">
        <f aca="false">IF(Clean!N539="",1,0)</f>
        <v>0</v>
      </c>
      <c r="O539" s="24" t="n">
        <f aca="false">IF(Clean!O539="",1,0)</f>
        <v>0</v>
      </c>
      <c r="P539" s="24" t="n">
        <f aca="false">IF(Clean!P539="",1,0)</f>
        <v>0</v>
      </c>
      <c r="Q539" s="24" t="n">
        <f aca="false">IF(Clean!Q539="",1,0)</f>
        <v>0</v>
      </c>
      <c r="R539" s="24" t="n">
        <f aca="false">IF(Clean!R539="",1,0)</f>
        <v>0</v>
      </c>
      <c r="S539" s="24" t="n">
        <f aca="false">IF(Clean!S539="",1,0)</f>
        <v>0</v>
      </c>
      <c r="T539" s="24" t="n">
        <f aca="false">IF(Clean!T539="",1,0)</f>
        <v>0</v>
      </c>
      <c r="U539" s="24" t="n">
        <f aca="false">IF(Clean!U539="",1,0)</f>
        <v>0</v>
      </c>
      <c r="V539" s="24" t="n">
        <f aca="false">IF(Clean!V539="",1,0)</f>
        <v>0</v>
      </c>
      <c r="W539" s="25" t="n">
        <f aca="false">SUM(B539:V539)</f>
        <v>0</v>
      </c>
      <c r="X539" s="2" t="str">
        <f aca="false">IF(W539=0,"Complete","Incomplete")</f>
        <v>Complete</v>
      </c>
      <c r="Y539" s="26" t="n">
        <f aca="false">W539/21</f>
        <v>0</v>
      </c>
      <c r="Z539" s="2" t="str">
        <f aca="false">IF(W539=21,"Ghost record",IF(W539&gt;=11,"Mostly empty",IF(W539=0,"Complete","Partial")))</f>
        <v>Complete</v>
      </c>
    </row>
    <row r="540" customFormat="false" ht="15" hidden="false" customHeight="false" outlineLevel="0" collapsed="false">
      <c r="A540" s="2" t="str">
        <f aca="false">Clean!A540</f>
        <v>CL00539</v>
      </c>
      <c r="B540" s="24" t="n">
        <f aca="false">IF(Clean!B540="",1,0)</f>
        <v>0</v>
      </c>
      <c r="C540" s="24" t="n">
        <f aca="false">IF(Clean!C540="",1,0)</f>
        <v>0</v>
      </c>
      <c r="D540" s="24" t="n">
        <f aca="false">IF(Clean!D540="",1,0)</f>
        <v>0</v>
      </c>
      <c r="E540" s="24" t="n">
        <f aca="false">IF(Clean!E540="",1,0)</f>
        <v>0</v>
      </c>
      <c r="F540" s="24" t="n">
        <f aca="false">IF(Clean!F540="",1,0)</f>
        <v>0</v>
      </c>
      <c r="G540" s="24" t="n">
        <f aca="false">IF(Clean!G540="",1,0)</f>
        <v>0</v>
      </c>
      <c r="H540" s="24" t="n">
        <f aca="false">IF(Clean!H540="",1,0)</f>
        <v>0</v>
      </c>
      <c r="I540" s="24" t="n">
        <f aca="false">IF(Clean!I540="",1,0)</f>
        <v>0</v>
      </c>
      <c r="J540" s="24" t="n">
        <f aca="false">IF(Clean!J540="",1,0)</f>
        <v>0</v>
      </c>
      <c r="K540" s="24" t="n">
        <f aca="false">IF(Clean!K540="",1,0)</f>
        <v>0</v>
      </c>
      <c r="L540" s="24" t="n">
        <f aca="false">IF(Clean!L540="",1,0)</f>
        <v>0</v>
      </c>
      <c r="M540" s="24" t="n">
        <f aca="false">IF(Clean!M540="",1,0)</f>
        <v>0</v>
      </c>
      <c r="N540" s="24" t="n">
        <f aca="false">IF(Clean!N540="",1,0)</f>
        <v>0</v>
      </c>
      <c r="O540" s="24" t="n">
        <f aca="false">IF(Clean!O540="",1,0)</f>
        <v>0</v>
      </c>
      <c r="P540" s="24" t="n">
        <f aca="false">IF(Clean!P540="",1,0)</f>
        <v>0</v>
      </c>
      <c r="Q540" s="24" t="n">
        <f aca="false">IF(Clean!Q540="",1,0)</f>
        <v>0</v>
      </c>
      <c r="R540" s="24" t="n">
        <f aca="false">IF(Clean!R540="",1,0)</f>
        <v>0</v>
      </c>
      <c r="S540" s="24" t="n">
        <f aca="false">IF(Clean!S540="",1,0)</f>
        <v>0</v>
      </c>
      <c r="T540" s="24" t="n">
        <f aca="false">IF(Clean!T540="",1,0)</f>
        <v>0</v>
      </c>
      <c r="U540" s="24" t="n">
        <f aca="false">IF(Clean!U540="",1,0)</f>
        <v>0</v>
      </c>
      <c r="V540" s="24" t="n">
        <f aca="false">IF(Clean!V540="",1,0)</f>
        <v>1</v>
      </c>
      <c r="W540" s="25" t="n">
        <f aca="false">SUM(B540:V540)</f>
        <v>1</v>
      </c>
      <c r="X540" s="2" t="str">
        <f aca="false">IF(W540=0,"Complete","Incomplete")</f>
        <v>Incomplete</v>
      </c>
      <c r="Y540" s="26" t="n">
        <f aca="false">W540/21</f>
        <v>0.0476190476190476</v>
      </c>
      <c r="Z540" s="2" t="str">
        <f aca="false">IF(W540=21,"Ghost record",IF(W540&gt;=11,"Mostly empty",IF(W540=0,"Complete","Partial")))</f>
        <v>Partial</v>
      </c>
    </row>
    <row r="541" customFormat="false" ht="15" hidden="false" customHeight="false" outlineLevel="0" collapsed="false">
      <c r="A541" s="2" t="str">
        <f aca="false">Clean!A541</f>
        <v>CL00540</v>
      </c>
      <c r="B541" s="24" t="n">
        <f aca="false">IF(Clean!B541="",1,0)</f>
        <v>0</v>
      </c>
      <c r="C541" s="24" t="n">
        <f aca="false">IF(Clean!C541="",1,0)</f>
        <v>0</v>
      </c>
      <c r="D541" s="24" t="n">
        <f aca="false">IF(Clean!D541="",1,0)</f>
        <v>0</v>
      </c>
      <c r="E541" s="24" t="n">
        <f aca="false">IF(Clean!E541="",1,0)</f>
        <v>0</v>
      </c>
      <c r="F541" s="24" t="n">
        <f aca="false">IF(Clean!F541="",1,0)</f>
        <v>0</v>
      </c>
      <c r="G541" s="24" t="n">
        <f aca="false">IF(Clean!G541="",1,0)</f>
        <v>0</v>
      </c>
      <c r="H541" s="24" t="n">
        <f aca="false">IF(Clean!H541="",1,0)</f>
        <v>0</v>
      </c>
      <c r="I541" s="24" t="n">
        <f aca="false">IF(Clean!I541="",1,0)</f>
        <v>0</v>
      </c>
      <c r="J541" s="24" t="n">
        <f aca="false">IF(Clean!J541="",1,0)</f>
        <v>0</v>
      </c>
      <c r="K541" s="24" t="n">
        <f aca="false">IF(Clean!K541="",1,0)</f>
        <v>0</v>
      </c>
      <c r="L541" s="24" t="n">
        <f aca="false">IF(Clean!L541="",1,0)</f>
        <v>0</v>
      </c>
      <c r="M541" s="24" t="n">
        <f aca="false">IF(Clean!M541="",1,0)</f>
        <v>0</v>
      </c>
      <c r="N541" s="24" t="n">
        <f aca="false">IF(Clean!N541="",1,0)</f>
        <v>0</v>
      </c>
      <c r="O541" s="24" t="n">
        <f aca="false">IF(Clean!O541="",1,0)</f>
        <v>0</v>
      </c>
      <c r="P541" s="24" t="n">
        <f aca="false">IF(Clean!P541="",1,0)</f>
        <v>0</v>
      </c>
      <c r="Q541" s="24" t="n">
        <f aca="false">IF(Clean!Q541="",1,0)</f>
        <v>0</v>
      </c>
      <c r="R541" s="24" t="n">
        <f aca="false">IF(Clean!R541="",1,0)</f>
        <v>0</v>
      </c>
      <c r="S541" s="24" t="n">
        <f aca="false">IF(Clean!S541="",1,0)</f>
        <v>0</v>
      </c>
      <c r="T541" s="24" t="n">
        <f aca="false">IF(Clean!T541="",1,0)</f>
        <v>0</v>
      </c>
      <c r="U541" s="24" t="n">
        <f aca="false">IF(Clean!U541="",1,0)</f>
        <v>0</v>
      </c>
      <c r="V541" s="24" t="n">
        <f aca="false">IF(Clean!V541="",1,0)</f>
        <v>0</v>
      </c>
      <c r="W541" s="25" t="n">
        <f aca="false">SUM(B541:V541)</f>
        <v>0</v>
      </c>
      <c r="X541" s="2" t="str">
        <f aca="false">IF(W541=0,"Complete","Incomplete")</f>
        <v>Complete</v>
      </c>
      <c r="Y541" s="26" t="n">
        <f aca="false">W541/21</f>
        <v>0</v>
      </c>
      <c r="Z541" s="2" t="str">
        <f aca="false">IF(W541=21,"Ghost record",IF(W541&gt;=11,"Mostly empty",IF(W541=0,"Complete","Partial")))</f>
        <v>Complete</v>
      </c>
    </row>
    <row r="542" customFormat="false" ht="15" hidden="false" customHeight="false" outlineLevel="0" collapsed="false">
      <c r="A542" s="2" t="str">
        <f aca="false">Clean!A542</f>
        <v>CL00541</v>
      </c>
      <c r="B542" s="24" t="n">
        <f aca="false">IF(Clean!B542="",1,0)</f>
        <v>0</v>
      </c>
      <c r="C542" s="24" t="n">
        <f aca="false">IF(Clean!C542="",1,0)</f>
        <v>1</v>
      </c>
      <c r="D542" s="24" t="n">
        <f aca="false">IF(Clean!D542="",1,0)</f>
        <v>0</v>
      </c>
      <c r="E542" s="24" t="n">
        <f aca="false">IF(Clean!E542="",1,0)</f>
        <v>0</v>
      </c>
      <c r="F542" s="24" t="n">
        <f aca="false">IF(Clean!F542="",1,0)</f>
        <v>0</v>
      </c>
      <c r="G542" s="24" t="n">
        <f aca="false">IF(Clean!G542="",1,0)</f>
        <v>0</v>
      </c>
      <c r="H542" s="24" t="n">
        <f aca="false">IF(Clean!H542="",1,0)</f>
        <v>0</v>
      </c>
      <c r="I542" s="24" t="n">
        <f aca="false">IF(Clean!I542="",1,0)</f>
        <v>0</v>
      </c>
      <c r="J542" s="24" t="n">
        <f aca="false">IF(Clean!J542="",1,0)</f>
        <v>0</v>
      </c>
      <c r="K542" s="24" t="n">
        <f aca="false">IF(Clean!K542="",1,0)</f>
        <v>0</v>
      </c>
      <c r="L542" s="24" t="n">
        <f aca="false">IF(Clean!L542="",1,0)</f>
        <v>0</v>
      </c>
      <c r="M542" s="24" t="n">
        <f aca="false">IF(Clean!M542="",1,0)</f>
        <v>0</v>
      </c>
      <c r="N542" s="24" t="n">
        <f aca="false">IF(Clean!N542="",1,0)</f>
        <v>0</v>
      </c>
      <c r="O542" s="24" t="n">
        <f aca="false">IF(Clean!O542="",1,0)</f>
        <v>0</v>
      </c>
      <c r="P542" s="24" t="n">
        <f aca="false">IF(Clean!P542="",1,0)</f>
        <v>0</v>
      </c>
      <c r="Q542" s="24" t="n">
        <f aca="false">IF(Clean!Q542="",1,0)</f>
        <v>0</v>
      </c>
      <c r="R542" s="24" t="n">
        <f aca="false">IF(Clean!R542="",1,0)</f>
        <v>0</v>
      </c>
      <c r="S542" s="24" t="n">
        <f aca="false">IF(Clean!S542="",1,0)</f>
        <v>0</v>
      </c>
      <c r="T542" s="24" t="n">
        <f aca="false">IF(Clean!T542="",1,0)</f>
        <v>0</v>
      </c>
      <c r="U542" s="24" t="n">
        <f aca="false">IF(Clean!U542="",1,0)</f>
        <v>0</v>
      </c>
      <c r="V542" s="24" t="n">
        <f aca="false">IF(Clean!V542="",1,0)</f>
        <v>0</v>
      </c>
      <c r="W542" s="25" t="n">
        <f aca="false">SUM(B542:V542)</f>
        <v>1</v>
      </c>
      <c r="X542" s="2" t="str">
        <f aca="false">IF(W542=0,"Complete","Incomplete")</f>
        <v>Incomplete</v>
      </c>
      <c r="Y542" s="26" t="n">
        <f aca="false">W542/21</f>
        <v>0.0476190476190476</v>
      </c>
      <c r="Z542" s="2" t="str">
        <f aca="false">IF(W542=21,"Ghost record",IF(W542&gt;=11,"Mostly empty",IF(W542=0,"Complete","Partial")))</f>
        <v>Partial</v>
      </c>
    </row>
    <row r="543" customFormat="false" ht="15" hidden="false" customHeight="false" outlineLevel="0" collapsed="false">
      <c r="A543" s="2" t="str">
        <f aca="false">Clean!A543</f>
        <v>CL00542</v>
      </c>
      <c r="B543" s="24" t="n">
        <f aca="false">IF(Clean!B543="",1,0)</f>
        <v>0</v>
      </c>
      <c r="C543" s="24" t="n">
        <f aca="false">IF(Clean!C543="",1,0)</f>
        <v>0</v>
      </c>
      <c r="D543" s="24" t="n">
        <f aca="false">IF(Clean!D543="",1,0)</f>
        <v>0</v>
      </c>
      <c r="E543" s="24" t="n">
        <f aca="false">IF(Clean!E543="",1,0)</f>
        <v>0</v>
      </c>
      <c r="F543" s="24" t="n">
        <f aca="false">IF(Clean!F543="",1,0)</f>
        <v>0</v>
      </c>
      <c r="G543" s="24" t="n">
        <f aca="false">IF(Clean!G543="",1,0)</f>
        <v>0</v>
      </c>
      <c r="H543" s="24" t="n">
        <f aca="false">IF(Clean!H543="",1,0)</f>
        <v>0</v>
      </c>
      <c r="I543" s="24" t="n">
        <f aca="false">IF(Clean!I543="",1,0)</f>
        <v>0</v>
      </c>
      <c r="J543" s="24" t="n">
        <f aca="false">IF(Clean!J543="",1,0)</f>
        <v>0</v>
      </c>
      <c r="K543" s="24" t="n">
        <f aca="false">IF(Clean!K543="",1,0)</f>
        <v>0</v>
      </c>
      <c r="L543" s="24" t="n">
        <f aca="false">IF(Clean!L543="",1,0)</f>
        <v>0</v>
      </c>
      <c r="M543" s="24" t="n">
        <f aca="false">IF(Clean!M543="",1,0)</f>
        <v>0</v>
      </c>
      <c r="N543" s="24" t="n">
        <f aca="false">IF(Clean!N543="",1,0)</f>
        <v>1</v>
      </c>
      <c r="O543" s="24" t="n">
        <f aca="false">IF(Clean!O543="",1,0)</f>
        <v>0</v>
      </c>
      <c r="P543" s="24" t="n">
        <f aca="false">IF(Clean!P543="",1,0)</f>
        <v>0</v>
      </c>
      <c r="Q543" s="24" t="n">
        <f aca="false">IF(Clean!Q543="",1,0)</f>
        <v>0</v>
      </c>
      <c r="R543" s="24" t="n">
        <f aca="false">IF(Clean!R543="",1,0)</f>
        <v>0</v>
      </c>
      <c r="S543" s="24" t="n">
        <f aca="false">IF(Clean!S543="",1,0)</f>
        <v>0</v>
      </c>
      <c r="T543" s="24" t="n">
        <f aca="false">IF(Clean!T543="",1,0)</f>
        <v>0</v>
      </c>
      <c r="U543" s="24" t="n">
        <f aca="false">IF(Clean!U543="",1,0)</f>
        <v>0</v>
      </c>
      <c r="V543" s="24" t="n">
        <f aca="false">IF(Clean!V543="",1,0)</f>
        <v>1</v>
      </c>
      <c r="W543" s="25" t="n">
        <f aca="false">SUM(B543:V543)</f>
        <v>2</v>
      </c>
      <c r="X543" s="2" t="str">
        <f aca="false">IF(W543=0,"Complete","Incomplete")</f>
        <v>Incomplete</v>
      </c>
      <c r="Y543" s="26" t="n">
        <f aca="false">W543/21</f>
        <v>0.0952380952380952</v>
      </c>
      <c r="Z543" s="2" t="str">
        <f aca="false">IF(W543=21,"Ghost record",IF(W543&gt;=11,"Mostly empty",IF(W543=0,"Complete","Partial")))</f>
        <v>Partial</v>
      </c>
    </row>
    <row r="544" customFormat="false" ht="15" hidden="false" customHeight="false" outlineLevel="0" collapsed="false">
      <c r="A544" s="2" t="str">
        <f aca="false">Clean!A544</f>
        <v>CL00543</v>
      </c>
      <c r="B544" s="24" t="n">
        <f aca="false">IF(Clean!B544="",1,0)</f>
        <v>0</v>
      </c>
      <c r="C544" s="24" t="n">
        <f aca="false">IF(Clean!C544="",1,0)</f>
        <v>0</v>
      </c>
      <c r="D544" s="24" t="n">
        <f aca="false">IF(Clean!D544="",1,0)</f>
        <v>0</v>
      </c>
      <c r="E544" s="24" t="n">
        <f aca="false">IF(Clean!E544="",1,0)</f>
        <v>0</v>
      </c>
      <c r="F544" s="24" t="n">
        <f aca="false">IF(Clean!F544="",1,0)</f>
        <v>1</v>
      </c>
      <c r="G544" s="24" t="n">
        <f aca="false">IF(Clean!G544="",1,0)</f>
        <v>0</v>
      </c>
      <c r="H544" s="24" t="n">
        <f aca="false">IF(Clean!H544="",1,0)</f>
        <v>0</v>
      </c>
      <c r="I544" s="24" t="n">
        <f aca="false">IF(Clean!I544="",1,0)</f>
        <v>0</v>
      </c>
      <c r="J544" s="24" t="n">
        <f aca="false">IF(Clean!J544="",1,0)</f>
        <v>0</v>
      </c>
      <c r="K544" s="24" t="n">
        <f aca="false">IF(Clean!K544="",1,0)</f>
        <v>0</v>
      </c>
      <c r="L544" s="24" t="n">
        <f aca="false">IF(Clean!L544="",1,0)</f>
        <v>0</v>
      </c>
      <c r="M544" s="24" t="n">
        <f aca="false">IF(Clean!M544="",1,0)</f>
        <v>0</v>
      </c>
      <c r="N544" s="24" t="n">
        <f aca="false">IF(Clean!N544="",1,0)</f>
        <v>0</v>
      </c>
      <c r="O544" s="24" t="n">
        <f aca="false">IF(Clean!O544="",1,0)</f>
        <v>0</v>
      </c>
      <c r="P544" s="24" t="n">
        <f aca="false">IF(Clean!P544="",1,0)</f>
        <v>0</v>
      </c>
      <c r="Q544" s="24" t="n">
        <f aca="false">IF(Clean!Q544="",1,0)</f>
        <v>0</v>
      </c>
      <c r="R544" s="24" t="n">
        <f aca="false">IF(Clean!R544="",1,0)</f>
        <v>0</v>
      </c>
      <c r="S544" s="24" t="n">
        <f aca="false">IF(Clean!S544="",1,0)</f>
        <v>0</v>
      </c>
      <c r="T544" s="24" t="n">
        <f aca="false">IF(Clean!T544="",1,0)</f>
        <v>0</v>
      </c>
      <c r="U544" s="24" t="n">
        <f aca="false">IF(Clean!U544="",1,0)</f>
        <v>0</v>
      </c>
      <c r="V544" s="24" t="n">
        <f aca="false">IF(Clean!V544="",1,0)</f>
        <v>0</v>
      </c>
      <c r="W544" s="25" t="n">
        <f aca="false">SUM(B544:V544)</f>
        <v>1</v>
      </c>
      <c r="X544" s="2" t="str">
        <f aca="false">IF(W544=0,"Complete","Incomplete")</f>
        <v>Incomplete</v>
      </c>
      <c r="Y544" s="26" t="n">
        <f aca="false">W544/21</f>
        <v>0.0476190476190476</v>
      </c>
      <c r="Z544" s="2" t="str">
        <f aca="false">IF(W544=21,"Ghost record",IF(W544&gt;=11,"Mostly empty",IF(W544=0,"Complete","Partial")))</f>
        <v>Partial</v>
      </c>
    </row>
    <row r="545" customFormat="false" ht="15" hidden="false" customHeight="false" outlineLevel="0" collapsed="false">
      <c r="A545" s="2" t="str">
        <f aca="false">Clean!A545</f>
        <v>CL00544</v>
      </c>
      <c r="B545" s="24" t="n">
        <f aca="false">IF(Clean!B545="",1,0)</f>
        <v>0</v>
      </c>
      <c r="C545" s="24" t="n">
        <f aca="false">IF(Clean!C545="",1,0)</f>
        <v>0</v>
      </c>
      <c r="D545" s="24" t="n">
        <f aca="false">IF(Clean!D545="",1,0)</f>
        <v>0</v>
      </c>
      <c r="E545" s="24" t="n">
        <f aca="false">IF(Clean!E545="",1,0)</f>
        <v>0</v>
      </c>
      <c r="F545" s="24" t="n">
        <f aca="false">IF(Clean!F545="",1,0)</f>
        <v>0</v>
      </c>
      <c r="G545" s="24" t="n">
        <f aca="false">IF(Clean!G545="",1,0)</f>
        <v>1</v>
      </c>
      <c r="H545" s="24" t="n">
        <f aca="false">IF(Clean!H545="",1,0)</f>
        <v>0</v>
      </c>
      <c r="I545" s="24" t="n">
        <f aca="false">IF(Clean!I545="",1,0)</f>
        <v>0</v>
      </c>
      <c r="J545" s="24" t="n">
        <f aca="false">IF(Clean!J545="",1,0)</f>
        <v>0</v>
      </c>
      <c r="K545" s="24" t="n">
        <f aca="false">IF(Clean!K545="",1,0)</f>
        <v>0</v>
      </c>
      <c r="L545" s="24" t="n">
        <f aca="false">IF(Clean!L545="",1,0)</f>
        <v>0</v>
      </c>
      <c r="M545" s="24" t="n">
        <f aca="false">IF(Clean!M545="",1,0)</f>
        <v>0</v>
      </c>
      <c r="N545" s="24" t="n">
        <f aca="false">IF(Clean!N545="",1,0)</f>
        <v>0</v>
      </c>
      <c r="O545" s="24" t="n">
        <f aca="false">IF(Clean!O545="",1,0)</f>
        <v>0</v>
      </c>
      <c r="P545" s="24" t="n">
        <f aca="false">IF(Clean!P545="",1,0)</f>
        <v>0</v>
      </c>
      <c r="Q545" s="24" t="n">
        <f aca="false">IF(Clean!Q545="",1,0)</f>
        <v>0</v>
      </c>
      <c r="R545" s="24" t="n">
        <f aca="false">IF(Clean!R545="",1,0)</f>
        <v>0</v>
      </c>
      <c r="S545" s="24" t="n">
        <f aca="false">IF(Clean!S545="",1,0)</f>
        <v>0</v>
      </c>
      <c r="T545" s="24" t="n">
        <f aca="false">IF(Clean!T545="",1,0)</f>
        <v>0</v>
      </c>
      <c r="U545" s="24" t="n">
        <f aca="false">IF(Clean!U545="",1,0)</f>
        <v>0</v>
      </c>
      <c r="V545" s="24" t="n">
        <f aca="false">IF(Clean!V545="",1,0)</f>
        <v>0</v>
      </c>
      <c r="W545" s="25" t="n">
        <f aca="false">SUM(B545:V545)</f>
        <v>1</v>
      </c>
      <c r="X545" s="2" t="str">
        <f aca="false">IF(W545=0,"Complete","Incomplete")</f>
        <v>Incomplete</v>
      </c>
      <c r="Y545" s="26" t="n">
        <f aca="false">W545/21</f>
        <v>0.0476190476190476</v>
      </c>
      <c r="Z545" s="2" t="str">
        <f aca="false">IF(W545=21,"Ghost record",IF(W545&gt;=11,"Mostly empty",IF(W545=0,"Complete","Partial")))</f>
        <v>Partial</v>
      </c>
    </row>
    <row r="546" customFormat="false" ht="15" hidden="false" customHeight="false" outlineLevel="0" collapsed="false">
      <c r="A546" s="2" t="str">
        <f aca="false">Clean!A546</f>
        <v>CL00545</v>
      </c>
      <c r="B546" s="24" t="n">
        <f aca="false">IF(Clean!B546="",1,0)</f>
        <v>0</v>
      </c>
      <c r="C546" s="24" t="n">
        <f aca="false">IF(Clean!C546="",1,0)</f>
        <v>0</v>
      </c>
      <c r="D546" s="24" t="n">
        <f aca="false">IF(Clean!D546="",1,0)</f>
        <v>0</v>
      </c>
      <c r="E546" s="24" t="n">
        <f aca="false">IF(Clean!E546="",1,0)</f>
        <v>0</v>
      </c>
      <c r="F546" s="24" t="n">
        <f aca="false">IF(Clean!F546="",1,0)</f>
        <v>0</v>
      </c>
      <c r="G546" s="24" t="n">
        <f aca="false">IF(Clean!G546="",1,0)</f>
        <v>0</v>
      </c>
      <c r="H546" s="24" t="n">
        <f aca="false">IF(Clean!H546="",1,0)</f>
        <v>0</v>
      </c>
      <c r="I546" s="24" t="n">
        <f aca="false">IF(Clean!I546="",1,0)</f>
        <v>0</v>
      </c>
      <c r="J546" s="24" t="n">
        <f aca="false">IF(Clean!J546="",1,0)</f>
        <v>0</v>
      </c>
      <c r="K546" s="24" t="n">
        <f aca="false">IF(Clean!K546="",1,0)</f>
        <v>0</v>
      </c>
      <c r="L546" s="24" t="n">
        <f aca="false">IF(Clean!L546="",1,0)</f>
        <v>0</v>
      </c>
      <c r="M546" s="24" t="n">
        <f aca="false">IF(Clean!M546="",1,0)</f>
        <v>0</v>
      </c>
      <c r="N546" s="24" t="n">
        <f aca="false">IF(Clean!N546="",1,0)</f>
        <v>0</v>
      </c>
      <c r="O546" s="24" t="n">
        <f aca="false">IF(Clean!O546="",1,0)</f>
        <v>0</v>
      </c>
      <c r="P546" s="24" t="n">
        <f aca="false">IF(Clean!P546="",1,0)</f>
        <v>0</v>
      </c>
      <c r="Q546" s="24" t="n">
        <f aca="false">IF(Clean!Q546="",1,0)</f>
        <v>0</v>
      </c>
      <c r="R546" s="24" t="n">
        <f aca="false">IF(Clean!R546="",1,0)</f>
        <v>0</v>
      </c>
      <c r="S546" s="24" t="n">
        <f aca="false">IF(Clean!S546="",1,0)</f>
        <v>0</v>
      </c>
      <c r="T546" s="24" t="n">
        <f aca="false">IF(Clean!T546="",1,0)</f>
        <v>0</v>
      </c>
      <c r="U546" s="24" t="n">
        <f aca="false">IF(Clean!U546="",1,0)</f>
        <v>0</v>
      </c>
      <c r="V546" s="24" t="n">
        <f aca="false">IF(Clean!V546="",1,0)</f>
        <v>1</v>
      </c>
      <c r="W546" s="25" t="n">
        <f aca="false">SUM(B546:V546)</f>
        <v>1</v>
      </c>
      <c r="X546" s="2" t="str">
        <f aca="false">IF(W546=0,"Complete","Incomplete")</f>
        <v>Incomplete</v>
      </c>
      <c r="Y546" s="26" t="n">
        <f aca="false">W546/21</f>
        <v>0.0476190476190476</v>
      </c>
      <c r="Z546" s="2" t="str">
        <f aca="false">IF(W546=21,"Ghost record",IF(W546&gt;=11,"Mostly empty",IF(W546=0,"Complete","Partial")))</f>
        <v>Partial</v>
      </c>
    </row>
    <row r="547" customFormat="false" ht="15" hidden="false" customHeight="false" outlineLevel="0" collapsed="false">
      <c r="A547" s="2" t="str">
        <f aca="false">Clean!A547</f>
        <v>CL00546</v>
      </c>
      <c r="B547" s="24" t="n">
        <f aca="false">IF(Clean!B547="",1,0)</f>
        <v>0</v>
      </c>
      <c r="C547" s="24" t="n">
        <f aca="false">IF(Clean!C547="",1,0)</f>
        <v>0</v>
      </c>
      <c r="D547" s="24" t="n">
        <f aca="false">IF(Clean!D547="",1,0)</f>
        <v>0</v>
      </c>
      <c r="E547" s="24" t="n">
        <f aca="false">IF(Clean!E547="",1,0)</f>
        <v>0</v>
      </c>
      <c r="F547" s="24" t="n">
        <f aca="false">IF(Clean!F547="",1,0)</f>
        <v>0</v>
      </c>
      <c r="G547" s="24" t="n">
        <f aca="false">IF(Clean!G547="",1,0)</f>
        <v>0</v>
      </c>
      <c r="H547" s="24" t="n">
        <f aca="false">IF(Clean!H547="",1,0)</f>
        <v>0</v>
      </c>
      <c r="I547" s="24" t="n">
        <f aca="false">IF(Clean!I547="",1,0)</f>
        <v>0</v>
      </c>
      <c r="J547" s="24" t="n">
        <f aca="false">IF(Clean!J547="",1,0)</f>
        <v>0</v>
      </c>
      <c r="K547" s="24" t="n">
        <f aca="false">IF(Clean!K547="",1,0)</f>
        <v>0</v>
      </c>
      <c r="L547" s="24" t="n">
        <f aca="false">IF(Clean!L547="",1,0)</f>
        <v>0</v>
      </c>
      <c r="M547" s="24" t="n">
        <f aca="false">IF(Clean!M547="",1,0)</f>
        <v>0</v>
      </c>
      <c r="N547" s="24" t="n">
        <f aca="false">IF(Clean!N547="",1,0)</f>
        <v>0</v>
      </c>
      <c r="O547" s="24" t="n">
        <f aca="false">IF(Clean!O547="",1,0)</f>
        <v>0</v>
      </c>
      <c r="P547" s="24" t="n">
        <f aca="false">IF(Clean!P547="",1,0)</f>
        <v>0</v>
      </c>
      <c r="Q547" s="24" t="n">
        <f aca="false">IF(Clean!Q547="",1,0)</f>
        <v>0</v>
      </c>
      <c r="R547" s="24" t="n">
        <f aca="false">IF(Clean!R547="",1,0)</f>
        <v>0</v>
      </c>
      <c r="S547" s="24" t="n">
        <f aca="false">IF(Clean!S547="",1,0)</f>
        <v>0</v>
      </c>
      <c r="T547" s="24" t="n">
        <f aca="false">IF(Clean!T547="",1,0)</f>
        <v>0</v>
      </c>
      <c r="U547" s="24" t="n">
        <f aca="false">IF(Clean!U547="",1,0)</f>
        <v>0</v>
      </c>
      <c r="V547" s="24" t="n">
        <f aca="false">IF(Clean!V547="",1,0)</f>
        <v>0</v>
      </c>
      <c r="W547" s="25" t="n">
        <f aca="false">SUM(B547:V547)</f>
        <v>0</v>
      </c>
      <c r="X547" s="2" t="str">
        <f aca="false">IF(W547=0,"Complete","Incomplete")</f>
        <v>Complete</v>
      </c>
      <c r="Y547" s="26" t="n">
        <f aca="false">W547/21</f>
        <v>0</v>
      </c>
      <c r="Z547" s="2" t="str">
        <f aca="false">IF(W547=21,"Ghost record",IF(W547&gt;=11,"Mostly empty",IF(W547=0,"Complete","Partial")))</f>
        <v>Complete</v>
      </c>
    </row>
    <row r="548" customFormat="false" ht="15" hidden="false" customHeight="false" outlineLevel="0" collapsed="false">
      <c r="A548" s="2" t="str">
        <f aca="false">Clean!A548</f>
        <v>CL00547</v>
      </c>
      <c r="B548" s="24" t="n">
        <f aca="false">IF(Clean!B548="",1,0)</f>
        <v>0</v>
      </c>
      <c r="C548" s="24" t="n">
        <f aca="false">IF(Clean!C548="",1,0)</f>
        <v>0</v>
      </c>
      <c r="D548" s="24" t="n">
        <f aca="false">IF(Clean!D548="",1,0)</f>
        <v>0</v>
      </c>
      <c r="E548" s="24" t="n">
        <f aca="false">IF(Clean!E548="",1,0)</f>
        <v>0</v>
      </c>
      <c r="F548" s="24" t="n">
        <f aca="false">IF(Clean!F548="",1,0)</f>
        <v>0</v>
      </c>
      <c r="G548" s="24" t="n">
        <f aca="false">IF(Clean!G548="",1,0)</f>
        <v>0</v>
      </c>
      <c r="H548" s="24" t="n">
        <f aca="false">IF(Clean!H548="",1,0)</f>
        <v>0</v>
      </c>
      <c r="I548" s="24" t="n">
        <f aca="false">IF(Clean!I548="",1,0)</f>
        <v>0</v>
      </c>
      <c r="J548" s="24" t="n">
        <f aca="false">IF(Clean!J548="",1,0)</f>
        <v>0</v>
      </c>
      <c r="K548" s="24" t="n">
        <f aca="false">IF(Clean!K548="",1,0)</f>
        <v>0</v>
      </c>
      <c r="L548" s="24" t="n">
        <f aca="false">IF(Clean!L548="",1,0)</f>
        <v>0</v>
      </c>
      <c r="M548" s="24" t="n">
        <f aca="false">IF(Clean!M548="",1,0)</f>
        <v>0</v>
      </c>
      <c r="N548" s="24" t="n">
        <f aca="false">IF(Clean!N548="",1,0)</f>
        <v>0</v>
      </c>
      <c r="O548" s="24" t="n">
        <f aca="false">IF(Clean!O548="",1,0)</f>
        <v>0</v>
      </c>
      <c r="P548" s="24" t="n">
        <f aca="false">IF(Clean!P548="",1,0)</f>
        <v>0</v>
      </c>
      <c r="Q548" s="24" t="n">
        <f aca="false">IF(Clean!Q548="",1,0)</f>
        <v>0</v>
      </c>
      <c r="R548" s="24" t="n">
        <f aca="false">IF(Clean!R548="",1,0)</f>
        <v>0</v>
      </c>
      <c r="S548" s="24" t="n">
        <f aca="false">IF(Clean!S548="",1,0)</f>
        <v>1</v>
      </c>
      <c r="T548" s="24" t="n">
        <f aca="false">IF(Clean!T548="",1,0)</f>
        <v>1</v>
      </c>
      <c r="U548" s="24" t="n">
        <f aca="false">IF(Clean!U548="",1,0)</f>
        <v>0</v>
      </c>
      <c r="V548" s="24" t="n">
        <f aca="false">IF(Clean!V548="",1,0)</f>
        <v>1</v>
      </c>
      <c r="W548" s="25" t="n">
        <f aca="false">SUM(B548:V548)</f>
        <v>3</v>
      </c>
      <c r="X548" s="2" t="str">
        <f aca="false">IF(W548=0,"Complete","Incomplete")</f>
        <v>Incomplete</v>
      </c>
      <c r="Y548" s="26" t="n">
        <f aca="false">W548/21</f>
        <v>0.142857142857143</v>
      </c>
      <c r="Z548" s="2" t="str">
        <f aca="false">IF(W548=21,"Ghost record",IF(W548&gt;=11,"Mostly empty",IF(W548=0,"Complete","Partial")))</f>
        <v>Partial</v>
      </c>
    </row>
    <row r="549" customFormat="false" ht="15" hidden="false" customHeight="false" outlineLevel="0" collapsed="false">
      <c r="A549" s="2" t="str">
        <f aca="false">Clean!A549</f>
        <v>CL00548</v>
      </c>
      <c r="B549" s="24" t="n">
        <f aca="false">IF(Clean!B549="",1,0)</f>
        <v>0</v>
      </c>
      <c r="C549" s="24" t="n">
        <f aca="false">IF(Clean!C549="",1,0)</f>
        <v>0</v>
      </c>
      <c r="D549" s="24" t="n">
        <f aca="false">IF(Clean!D549="",1,0)</f>
        <v>0</v>
      </c>
      <c r="E549" s="24" t="n">
        <f aca="false">IF(Clean!E549="",1,0)</f>
        <v>0</v>
      </c>
      <c r="F549" s="24" t="n">
        <f aca="false">IF(Clean!F549="",1,0)</f>
        <v>0</v>
      </c>
      <c r="G549" s="24" t="n">
        <f aca="false">IF(Clean!G549="",1,0)</f>
        <v>0</v>
      </c>
      <c r="H549" s="24" t="n">
        <f aca="false">IF(Clean!H549="",1,0)</f>
        <v>0</v>
      </c>
      <c r="I549" s="24" t="n">
        <f aca="false">IF(Clean!I549="",1,0)</f>
        <v>0</v>
      </c>
      <c r="J549" s="24" t="n">
        <f aca="false">IF(Clean!J549="",1,0)</f>
        <v>0</v>
      </c>
      <c r="K549" s="24" t="n">
        <f aca="false">IF(Clean!K549="",1,0)</f>
        <v>0</v>
      </c>
      <c r="L549" s="24" t="n">
        <f aca="false">IF(Clean!L549="",1,0)</f>
        <v>0</v>
      </c>
      <c r="M549" s="24" t="n">
        <f aca="false">IF(Clean!M549="",1,0)</f>
        <v>0</v>
      </c>
      <c r="N549" s="24" t="n">
        <f aca="false">IF(Clean!N549="",1,0)</f>
        <v>0</v>
      </c>
      <c r="O549" s="24" t="n">
        <f aca="false">IF(Clean!O549="",1,0)</f>
        <v>0</v>
      </c>
      <c r="P549" s="24" t="n">
        <f aca="false">IF(Clean!P549="",1,0)</f>
        <v>0</v>
      </c>
      <c r="Q549" s="24" t="n">
        <f aca="false">IF(Clean!Q549="",1,0)</f>
        <v>0</v>
      </c>
      <c r="R549" s="24" t="n">
        <f aca="false">IF(Clean!R549="",1,0)</f>
        <v>0</v>
      </c>
      <c r="S549" s="24" t="n">
        <f aca="false">IF(Clean!S549="",1,0)</f>
        <v>0</v>
      </c>
      <c r="T549" s="24" t="n">
        <f aca="false">IF(Clean!T549="",1,0)</f>
        <v>0</v>
      </c>
      <c r="U549" s="24" t="n">
        <f aca="false">IF(Clean!U549="",1,0)</f>
        <v>0</v>
      </c>
      <c r="V549" s="24" t="n">
        <f aca="false">IF(Clean!V549="",1,0)</f>
        <v>0</v>
      </c>
      <c r="W549" s="25" t="n">
        <f aca="false">SUM(B549:V549)</f>
        <v>0</v>
      </c>
      <c r="X549" s="2" t="str">
        <f aca="false">IF(W549=0,"Complete","Incomplete")</f>
        <v>Complete</v>
      </c>
      <c r="Y549" s="26" t="n">
        <f aca="false">W549/21</f>
        <v>0</v>
      </c>
      <c r="Z549" s="2" t="str">
        <f aca="false">IF(W549=21,"Ghost record",IF(W549&gt;=11,"Mostly empty",IF(W549=0,"Complete","Partial")))</f>
        <v>Complete</v>
      </c>
    </row>
    <row r="550" customFormat="false" ht="15" hidden="false" customHeight="false" outlineLevel="0" collapsed="false">
      <c r="A550" s="2" t="str">
        <f aca="false">Clean!A550</f>
        <v>CL00549</v>
      </c>
      <c r="B550" s="24" t="n">
        <f aca="false">IF(Clean!B550="",1,0)</f>
        <v>0</v>
      </c>
      <c r="C550" s="24" t="n">
        <f aca="false">IF(Clean!C550="",1,0)</f>
        <v>0</v>
      </c>
      <c r="D550" s="24" t="n">
        <f aca="false">IF(Clean!D550="",1,0)</f>
        <v>0</v>
      </c>
      <c r="E550" s="24" t="n">
        <f aca="false">IF(Clean!E550="",1,0)</f>
        <v>0</v>
      </c>
      <c r="F550" s="24" t="n">
        <f aca="false">IF(Clean!F550="",1,0)</f>
        <v>0</v>
      </c>
      <c r="G550" s="24" t="n">
        <f aca="false">IF(Clean!G550="",1,0)</f>
        <v>0</v>
      </c>
      <c r="H550" s="24" t="n">
        <f aca="false">IF(Clean!H550="",1,0)</f>
        <v>0</v>
      </c>
      <c r="I550" s="24" t="n">
        <f aca="false">IF(Clean!I550="",1,0)</f>
        <v>0</v>
      </c>
      <c r="J550" s="24" t="n">
        <f aca="false">IF(Clean!J550="",1,0)</f>
        <v>0</v>
      </c>
      <c r="K550" s="24" t="n">
        <f aca="false">IF(Clean!K550="",1,0)</f>
        <v>0</v>
      </c>
      <c r="L550" s="24" t="n">
        <f aca="false">IF(Clean!L550="",1,0)</f>
        <v>0</v>
      </c>
      <c r="M550" s="24" t="n">
        <f aca="false">IF(Clean!M550="",1,0)</f>
        <v>0</v>
      </c>
      <c r="N550" s="24" t="n">
        <f aca="false">IF(Clean!N550="",1,0)</f>
        <v>0</v>
      </c>
      <c r="O550" s="24" t="n">
        <f aca="false">IF(Clean!O550="",1,0)</f>
        <v>0</v>
      </c>
      <c r="P550" s="24" t="n">
        <f aca="false">IF(Clean!P550="",1,0)</f>
        <v>0</v>
      </c>
      <c r="Q550" s="24" t="n">
        <f aca="false">IF(Clean!Q550="",1,0)</f>
        <v>0</v>
      </c>
      <c r="R550" s="24" t="n">
        <f aca="false">IF(Clean!R550="",1,0)</f>
        <v>0</v>
      </c>
      <c r="S550" s="24" t="n">
        <f aca="false">IF(Clean!S550="",1,0)</f>
        <v>0</v>
      </c>
      <c r="T550" s="24" t="n">
        <f aca="false">IF(Clean!T550="",1,0)</f>
        <v>0</v>
      </c>
      <c r="U550" s="24" t="n">
        <f aca="false">IF(Clean!U550="",1,0)</f>
        <v>0</v>
      </c>
      <c r="V550" s="24" t="n">
        <f aca="false">IF(Clean!V550="",1,0)</f>
        <v>0</v>
      </c>
      <c r="W550" s="25" t="n">
        <f aca="false">SUM(B550:V550)</f>
        <v>0</v>
      </c>
      <c r="X550" s="2" t="str">
        <f aca="false">IF(W550=0,"Complete","Incomplete")</f>
        <v>Complete</v>
      </c>
      <c r="Y550" s="26" t="n">
        <f aca="false">W550/21</f>
        <v>0</v>
      </c>
      <c r="Z550" s="2" t="str">
        <f aca="false">IF(W550=21,"Ghost record",IF(W550&gt;=11,"Mostly empty",IF(W550=0,"Complete","Partial")))</f>
        <v>Complete</v>
      </c>
    </row>
    <row r="551" customFormat="false" ht="15" hidden="false" customHeight="false" outlineLevel="0" collapsed="false">
      <c r="A551" s="2" t="str">
        <f aca="false">Clean!A551</f>
        <v>CL00550</v>
      </c>
      <c r="B551" s="24" t="n">
        <f aca="false">IF(Clean!B551="",1,0)</f>
        <v>0</v>
      </c>
      <c r="C551" s="24" t="n">
        <f aca="false">IF(Clean!C551="",1,0)</f>
        <v>0</v>
      </c>
      <c r="D551" s="24" t="n">
        <f aca="false">IF(Clean!D551="",1,0)</f>
        <v>0</v>
      </c>
      <c r="E551" s="24" t="n">
        <f aca="false">IF(Clean!E551="",1,0)</f>
        <v>0</v>
      </c>
      <c r="F551" s="24" t="n">
        <f aca="false">IF(Clean!F551="",1,0)</f>
        <v>0</v>
      </c>
      <c r="G551" s="24" t="n">
        <f aca="false">IF(Clean!G551="",1,0)</f>
        <v>0</v>
      </c>
      <c r="H551" s="24" t="n">
        <f aca="false">IF(Clean!H551="",1,0)</f>
        <v>0</v>
      </c>
      <c r="I551" s="24" t="n">
        <f aca="false">IF(Clean!I551="",1,0)</f>
        <v>0</v>
      </c>
      <c r="J551" s="24" t="n">
        <f aca="false">IF(Clean!J551="",1,0)</f>
        <v>0</v>
      </c>
      <c r="K551" s="24" t="n">
        <f aca="false">IF(Clean!K551="",1,0)</f>
        <v>0</v>
      </c>
      <c r="L551" s="24" t="n">
        <f aca="false">IF(Clean!L551="",1,0)</f>
        <v>0</v>
      </c>
      <c r="M551" s="24" t="n">
        <f aca="false">IF(Clean!M551="",1,0)</f>
        <v>0</v>
      </c>
      <c r="N551" s="24" t="n">
        <f aca="false">IF(Clean!N551="",1,0)</f>
        <v>0</v>
      </c>
      <c r="O551" s="24" t="n">
        <f aca="false">IF(Clean!O551="",1,0)</f>
        <v>0</v>
      </c>
      <c r="P551" s="24" t="n">
        <f aca="false">IF(Clean!P551="",1,0)</f>
        <v>0</v>
      </c>
      <c r="Q551" s="24" t="n">
        <f aca="false">IF(Clean!Q551="",1,0)</f>
        <v>0</v>
      </c>
      <c r="R551" s="24" t="n">
        <f aca="false">IF(Clean!R551="",1,0)</f>
        <v>0</v>
      </c>
      <c r="S551" s="24" t="n">
        <f aca="false">IF(Clean!S551="",1,0)</f>
        <v>1</v>
      </c>
      <c r="T551" s="24" t="n">
        <f aca="false">IF(Clean!T551="",1,0)</f>
        <v>1</v>
      </c>
      <c r="U551" s="24" t="n">
        <f aca="false">IF(Clean!U551="",1,0)</f>
        <v>0</v>
      </c>
      <c r="V551" s="24" t="n">
        <f aca="false">IF(Clean!V551="",1,0)</f>
        <v>1</v>
      </c>
      <c r="W551" s="25" t="n">
        <f aca="false">SUM(B551:V551)</f>
        <v>3</v>
      </c>
      <c r="X551" s="2" t="str">
        <f aca="false">IF(W551=0,"Complete","Incomplete")</f>
        <v>Incomplete</v>
      </c>
      <c r="Y551" s="26" t="n">
        <f aca="false">W551/21</f>
        <v>0.142857142857143</v>
      </c>
      <c r="Z551" s="2" t="str">
        <f aca="false">IF(W551=21,"Ghost record",IF(W551&gt;=11,"Mostly empty",IF(W551=0,"Complete","Partial")))</f>
        <v>Partial</v>
      </c>
    </row>
    <row r="552" customFormat="false" ht="15" hidden="false" customHeight="false" outlineLevel="0" collapsed="false">
      <c r="A552" s="2" t="str">
        <f aca="false">Clean!A552</f>
        <v>CL00551</v>
      </c>
      <c r="B552" s="24" t="n">
        <f aca="false">IF(Clean!B552="",1,0)</f>
        <v>0</v>
      </c>
      <c r="C552" s="24" t="n">
        <f aca="false">IF(Clean!C552="",1,0)</f>
        <v>0</v>
      </c>
      <c r="D552" s="24" t="n">
        <f aca="false">IF(Clean!D552="",1,0)</f>
        <v>0</v>
      </c>
      <c r="E552" s="24" t="n">
        <f aca="false">IF(Clean!E552="",1,0)</f>
        <v>0</v>
      </c>
      <c r="F552" s="24" t="n">
        <f aca="false">IF(Clean!F552="",1,0)</f>
        <v>0</v>
      </c>
      <c r="G552" s="24" t="n">
        <f aca="false">IF(Clean!G552="",1,0)</f>
        <v>0</v>
      </c>
      <c r="H552" s="24" t="n">
        <f aca="false">IF(Clean!H552="",1,0)</f>
        <v>0</v>
      </c>
      <c r="I552" s="24" t="n">
        <f aca="false">IF(Clean!I552="",1,0)</f>
        <v>0</v>
      </c>
      <c r="J552" s="24" t="n">
        <f aca="false">IF(Clean!J552="",1,0)</f>
        <v>1</v>
      </c>
      <c r="K552" s="24" t="n">
        <f aca="false">IF(Clean!K552="",1,0)</f>
        <v>0</v>
      </c>
      <c r="L552" s="24" t="n">
        <f aca="false">IF(Clean!L552="",1,0)</f>
        <v>0</v>
      </c>
      <c r="M552" s="24" t="n">
        <f aca="false">IF(Clean!M552="",1,0)</f>
        <v>0</v>
      </c>
      <c r="N552" s="24" t="n">
        <f aca="false">IF(Clean!N552="",1,0)</f>
        <v>0</v>
      </c>
      <c r="O552" s="24" t="n">
        <f aca="false">IF(Clean!O552="",1,0)</f>
        <v>0</v>
      </c>
      <c r="P552" s="24" t="n">
        <f aca="false">IF(Clean!P552="",1,0)</f>
        <v>0</v>
      </c>
      <c r="Q552" s="24" t="n">
        <f aca="false">IF(Clean!Q552="",1,0)</f>
        <v>0</v>
      </c>
      <c r="R552" s="24" t="n">
        <f aca="false">IF(Clean!R552="",1,0)</f>
        <v>1</v>
      </c>
      <c r="S552" s="24" t="n">
        <f aca="false">IF(Clean!S552="",1,0)</f>
        <v>1</v>
      </c>
      <c r="T552" s="24" t="n">
        <f aca="false">IF(Clean!T552="",1,0)</f>
        <v>1</v>
      </c>
      <c r="U552" s="24" t="n">
        <f aca="false">IF(Clean!U552="",1,0)</f>
        <v>0</v>
      </c>
      <c r="V552" s="24" t="n">
        <f aca="false">IF(Clean!V552="",1,0)</f>
        <v>0</v>
      </c>
      <c r="W552" s="25" t="n">
        <f aca="false">SUM(B552:V552)</f>
        <v>4</v>
      </c>
      <c r="X552" s="2" t="str">
        <f aca="false">IF(W552=0,"Complete","Incomplete")</f>
        <v>Incomplete</v>
      </c>
      <c r="Y552" s="26" t="n">
        <f aca="false">W552/21</f>
        <v>0.19047619047619</v>
      </c>
      <c r="Z552" s="2" t="str">
        <f aca="false">IF(W552=21,"Ghost record",IF(W552&gt;=11,"Mostly empty",IF(W552=0,"Complete","Partial")))</f>
        <v>Partial</v>
      </c>
    </row>
    <row r="553" customFormat="false" ht="15" hidden="false" customHeight="false" outlineLevel="0" collapsed="false">
      <c r="A553" s="2" t="str">
        <f aca="false">Clean!A553</f>
        <v>CL00552</v>
      </c>
      <c r="B553" s="24" t="n">
        <f aca="false">IF(Clean!B553="",1,0)</f>
        <v>0</v>
      </c>
      <c r="C553" s="24" t="n">
        <f aca="false">IF(Clean!C553="",1,0)</f>
        <v>0</v>
      </c>
      <c r="D553" s="24" t="n">
        <f aca="false">IF(Clean!D553="",1,0)</f>
        <v>0</v>
      </c>
      <c r="E553" s="24" t="n">
        <f aca="false">IF(Clean!E553="",1,0)</f>
        <v>0</v>
      </c>
      <c r="F553" s="24" t="n">
        <f aca="false">IF(Clean!F553="",1,0)</f>
        <v>0</v>
      </c>
      <c r="G553" s="24" t="n">
        <f aca="false">IF(Clean!G553="",1,0)</f>
        <v>0</v>
      </c>
      <c r="H553" s="24" t="n">
        <f aca="false">IF(Clean!H553="",1,0)</f>
        <v>0</v>
      </c>
      <c r="I553" s="24" t="n">
        <f aca="false">IF(Clean!I553="",1,0)</f>
        <v>0</v>
      </c>
      <c r="J553" s="24" t="n">
        <f aca="false">IF(Clean!J553="",1,0)</f>
        <v>0</v>
      </c>
      <c r="K553" s="24" t="n">
        <f aca="false">IF(Clean!K553="",1,0)</f>
        <v>0</v>
      </c>
      <c r="L553" s="24" t="n">
        <f aca="false">IF(Clean!L553="",1,0)</f>
        <v>0</v>
      </c>
      <c r="M553" s="24" t="n">
        <f aca="false">IF(Clean!M553="",1,0)</f>
        <v>0</v>
      </c>
      <c r="N553" s="24" t="n">
        <f aca="false">IF(Clean!N553="",1,0)</f>
        <v>0</v>
      </c>
      <c r="O553" s="24" t="n">
        <f aca="false">IF(Clean!O553="",1,0)</f>
        <v>0</v>
      </c>
      <c r="P553" s="24" t="n">
        <f aca="false">IF(Clean!P553="",1,0)</f>
        <v>0</v>
      </c>
      <c r="Q553" s="24" t="n">
        <f aca="false">IF(Clean!Q553="",1,0)</f>
        <v>0</v>
      </c>
      <c r="R553" s="24" t="n">
        <f aca="false">IF(Clean!R553="",1,0)</f>
        <v>0</v>
      </c>
      <c r="S553" s="24" t="n">
        <f aca="false">IF(Clean!S553="",1,0)</f>
        <v>0</v>
      </c>
      <c r="T553" s="24" t="n">
        <f aca="false">IF(Clean!T553="",1,0)</f>
        <v>0</v>
      </c>
      <c r="U553" s="24" t="n">
        <f aca="false">IF(Clean!U553="",1,0)</f>
        <v>0</v>
      </c>
      <c r="V553" s="24" t="n">
        <f aca="false">IF(Clean!V553="",1,0)</f>
        <v>0</v>
      </c>
      <c r="W553" s="25" t="n">
        <f aca="false">SUM(B553:V553)</f>
        <v>0</v>
      </c>
      <c r="X553" s="2" t="str">
        <f aca="false">IF(W553=0,"Complete","Incomplete")</f>
        <v>Complete</v>
      </c>
      <c r="Y553" s="26" t="n">
        <f aca="false">W553/21</f>
        <v>0</v>
      </c>
      <c r="Z553" s="2" t="str">
        <f aca="false">IF(W553=21,"Ghost record",IF(W553&gt;=11,"Mostly empty",IF(W553=0,"Complete","Partial")))</f>
        <v>Complete</v>
      </c>
    </row>
    <row r="554" customFormat="false" ht="15" hidden="false" customHeight="false" outlineLevel="0" collapsed="false">
      <c r="A554" s="2" t="str">
        <f aca="false">Clean!A554</f>
        <v>CL00553</v>
      </c>
      <c r="B554" s="24" t="n">
        <f aca="false">IF(Clean!B554="",1,0)</f>
        <v>0</v>
      </c>
      <c r="C554" s="24" t="n">
        <f aca="false">IF(Clean!C554="",1,0)</f>
        <v>0</v>
      </c>
      <c r="D554" s="24" t="n">
        <f aca="false">IF(Clean!D554="",1,0)</f>
        <v>0</v>
      </c>
      <c r="E554" s="24" t="n">
        <f aca="false">IF(Clean!E554="",1,0)</f>
        <v>1</v>
      </c>
      <c r="F554" s="24" t="n">
        <f aca="false">IF(Clean!F554="",1,0)</f>
        <v>0</v>
      </c>
      <c r="G554" s="24" t="n">
        <f aca="false">IF(Clean!G554="",1,0)</f>
        <v>0</v>
      </c>
      <c r="H554" s="24" t="n">
        <f aca="false">IF(Clean!H554="",1,0)</f>
        <v>0</v>
      </c>
      <c r="I554" s="24" t="n">
        <f aca="false">IF(Clean!I554="",1,0)</f>
        <v>0</v>
      </c>
      <c r="J554" s="24" t="n">
        <f aca="false">IF(Clean!J554="",1,0)</f>
        <v>0</v>
      </c>
      <c r="K554" s="24" t="n">
        <f aca="false">IF(Clean!K554="",1,0)</f>
        <v>0</v>
      </c>
      <c r="L554" s="24" t="n">
        <f aca="false">IF(Clean!L554="",1,0)</f>
        <v>0</v>
      </c>
      <c r="M554" s="24" t="n">
        <f aca="false">IF(Clean!M554="",1,0)</f>
        <v>0</v>
      </c>
      <c r="N554" s="24" t="n">
        <f aca="false">IF(Clean!N554="",1,0)</f>
        <v>0</v>
      </c>
      <c r="O554" s="24" t="n">
        <f aca="false">IF(Clean!O554="",1,0)</f>
        <v>0</v>
      </c>
      <c r="P554" s="24" t="n">
        <f aca="false">IF(Clean!P554="",1,0)</f>
        <v>0</v>
      </c>
      <c r="Q554" s="24" t="n">
        <f aca="false">IF(Clean!Q554="",1,0)</f>
        <v>0</v>
      </c>
      <c r="R554" s="24" t="n">
        <f aca="false">IF(Clean!R554="",1,0)</f>
        <v>0</v>
      </c>
      <c r="S554" s="24" t="n">
        <f aca="false">IF(Clean!S554="",1,0)</f>
        <v>0</v>
      </c>
      <c r="T554" s="24" t="n">
        <f aca="false">IF(Clean!T554="",1,0)</f>
        <v>0</v>
      </c>
      <c r="U554" s="24" t="n">
        <f aca="false">IF(Clean!U554="",1,0)</f>
        <v>0</v>
      </c>
      <c r="V554" s="24" t="n">
        <f aca="false">IF(Clean!V554="",1,0)</f>
        <v>1</v>
      </c>
      <c r="W554" s="25" t="n">
        <f aca="false">SUM(B554:V554)</f>
        <v>2</v>
      </c>
      <c r="X554" s="2" t="str">
        <f aca="false">IF(W554=0,"Complete","Incomplete")</f>
        <v>Incomplete</v>
      </c>
      <c r="Y554" s="26" t="n">
        <f aca="false">W554/21</f>
        <v>0.0952380952380952</v>
      </c>
      <c r="Z554" s="2" t="str">
        <f aca="false">IF(W554=21,"Ghost record",IF(W554&gt;=11,"Mostly empty",IF(W554=0,"Complete","Partial")))</f>
        <v>Partial</v>
      </c>
    </row>
    <row r="555" customFormat="false" ht="15" hidden="false" customHeight="false" outlineLevel="0" collapsed="false">
      <c r="A555" s="2" t="str">
        <f aca="false">Clean!A555</f>
        <v>CL00554</v>
      </c>
      <c r="B555" s="24" t="n">
        <f aca="false">IF(Clean!B555="",1,0)</f>
        <v>0</v>
      </c>
      <c r="C555" s="24" t="n">
        <f aca="false">IF(Clean!C555="",1,0)</f>
        <v>0</v>
      </c>
      <c r="D555" s="24" t="n">
        <f aca="false">IF(Clean!D555="",1,0)</f>
        <v>0</v>
      </c>
      <c r="E555" s="24" t="n">
        <f aca="false">IF(Clean!E555="",1,0)</f>
        <v>0</v>
      </c>
      <c r="F555" s="24" t="n">
        <f aca="false">IF(Clean!F555="",1,0)</f>
        <v>0</v>
      </c>
      <c r="G555" s="24" t="n">
        <f aca="false">IF(Clean!G555="",1,0)</f>
        <v>0</v>
      </c>
      <c r="H555" s="24" t="n">
        <f aca="false">IF(Clean!H555="",1,0)</f>
        <v>0</v>
      </c>
      <c r="I555" s="24" t="n">
        <f aca="false">IF(Clean!I555="",1,0)</f>
        <v>0</v>
      </c>
      <c r="J555" s="24" t="n">
        <f aca="false">IF(Clean!J555="",1,0)</f>
        <v>0</v>
      </c>
      <c r="K555" s="24" t="n">
        <f aca="false">IF(Clean!K555="",1,0)</f>
        <v>0</v>
      </c>
      <c r="L555" s="24" t="n">
        <f aca="false">IF(Clean!L555="",1,0)</f>
        <v>0</v>
      </c>
      <c r="M555" s="24" t="n">
        <f aca="false">IF(Clean!M555="",1,0)</f>
        <v>0</v>
      </c>
      <c r="N555" s="24" t="n">
        <f aca="false">IF(Clean!N555="",1,0)</f>
        <v>0</v>
      </c>
      <c r="O555" s="24" t="n">
        <f aca="false">IF(Clean!O555="",1,0)</f>
        <v>0</v>
      </c>
      <c r="P555" s="24" t="n">
        <f aca="false">IF(Clean!P555="",1,0)</f>
        <v>0</v>
      </c>
      <c r="Q555" s="24" t="n">
        <f aca="false">IF(Clean!Q555="",1,0)</f>
        <v>0</v>
      </c>
      <c r="R555" s="24" t="n">
        <f aca="false">IF(Clean!R555="",1,0)</f>
        <v>1</v>
      </c>
      <c r="S555" s="24" t="n">
        <f aca="false">IF(Clean!S555="",1,0)</f>
        <v>0</v>
      </c>
      <c r="T555" s="24" t="n">
        <f aca="false">IF(Clean!T555="",1,0)</f>
        <v>0</v>
      </c>
      <c r="U555" s="24" t="n">
        <f aca="false">IF(Clean!U555="",1,0)</f>
        <v>0</v>
      </c>
      <c r="V555" s="24" t="n">
        <f aca="false">IF(Clean!V555="",1,0)</f>
        <v>0</v>
      </c>
      <c r="W555" s="25" t="n">
        <f aca="false">SUM(B555:V555)</f>
        <v>1</v>
      </c>
      <c r="X555" s="2" t="str">
        <f aca="false">IF(W555=0,"Complete","Incomplete")</f>
        <v>Incomplete</v>
      </c>
      <c r="Y555" s="26" t="n">
        <f aca="false">W555/21</f>
        <v>0.0476190476190476</v>
      </c>
      <c r="Z555" s="2" t="str">
        <f aca="false">IF(W555=21,"Ghost record",IF(W555&gt;=11,"Mostly empty",IF(W555=0,"Complete","Partial")))</f>
        <v>Partial</v>
      </c>
    </row>
    <row r="556" customFormat="false" ht="15" hidden="false" customHeight="false" outlineLevel="0" collapsed="false">
      <c r="A556" s="2" t="str">
        <f aca="false">Clean!A556</f>
        <v>CL00555</v>
      </c>
      <c r="B556" s="24" t="n">
        <f aca="false">IF(Clean!B556="",1,0)</f>
        <v>0</v>
      </c>
      <c r="C556" s="24" t="n">
        <f aca="false">IF(Clean!C556="",1,0)</f>
        <v>0</v>
      </c>
      <c r="D556" s="24" t="n">
        <f aca="false">IF(Clean!D556="",1,0)</f>
        <v>0</v>
      </c>
      <c r="E556" s="24" t="n">
        <f aca="false">IF(Clean!E556="",1,0)</f>
        <v>0</v>
      </c>
      <c r="F556" s="24" t="n">
        <f aca="false">IF(Clean!F556="",1,0)</f>
        <v>0</v>
      </c>
      <c r="G556" s="24" t="n">
        <f aca="false">IF(Clean!G556="",1,0)</f>
        <v>1</v>
      </c>
      <c r="H556" s="24" t="n">
        <f aca="false">IF(Clean!H556="",1,0)</f>
        <v>0</v>
      </c>
      <c r="I556" s="24" t="n">
        <f aca="false">IF(Clean!I556="",1,0)</f>
        <v>0</v>
      </c>
      <c r="J556" s="24" t="n">
        <f aca="false">IF(Clean!J556="",1,0)</f>
        <v>0</v>
      </c>
      <c r="K556" s="24" t="n">
        <f aca="false">IF(Clean!K556="",1,0)</f>
        <v>0</v>
      </c>
      <c r="L556" s="24" t="n">
        <f aca="false">IF(Clean!L556="",1,0)</f>
        <v>0</v>
      </c>
      <c r="M556" s="24" t="n">
        <f aca="false">IF(Clean!M556="",1,0)</f>
        <v>0</v>
      </c>
      <c r="N556" s="24" t="n">
        <f aca="false">IF(Clean!N556="",1,0)</f>
        <v>0</v>
      </c>
      <c r="O556" s="24" t="n">
        <f aca="false">IF(Clean!O556="",1,0)</f>
        <v>0</v>
      </c>
      <c r="P556" s="24" t="n">
        <f aca="false">IF(Clean!P556="",1,0)</f>
        <v>0</v>
      </c>
      <c r="Q556" s="24" t="n">
        <f aca="false">IF(Clean!Q556="",1,0)</f>
        <v>0</v>
      </c>
      <c r="R556" s="24" t="n">
        <f aca="false">IF(Clean!R556="",1,0)</f>
        <v>0</v>
      </c>
      <c r="S556" s="24" t="n">
        <f aca="false">IF(Clean!S556="",1,0)</f>
        <v>1</v>
      </c>
      <c r="T556" s="24" t="n">
        <f aca="false">IF(Clean!T556="",1,0)</f>
        <v>1</v>
      </c>
      <c r="U556" s="24" t="n">
        <f aca="false">IF(Clean!U556="",1,0)</f>
        <v>0</v>
      </c>
      <c r="V556" s="24" t="n">
        <f aca="false">IF(Clean!V556="",1,0)</f>
        <v>0</v>
      </c>
      <c r="W556" s="25" t="n">
        <f aca="false">SUM(B556:V556)</f>
        <v>3</v>
      </c>
      <c r="X556" s="2" t="str">
        <f aca="false">IF(W556=0,"Complete","Incomplete")</f>
        <v>Incomplete</v>
      </c>
      <c r="Y556" s="26" t="n">
        <f aca="false">W556/21</f>
        <v>0.142857142857143</v>
      </c>
      <c r="Z556" s="2" t="str">
        <f aca="false">IF(W556=21,"Ghost record",IF(W556&gt;=11,"Mostly empty",IF(W556=0,"Complete","Partial")))</f>
        <v>Partial</v>
      </c>
    </row>
    <row r="557" customFormat="false" ht="15" hidden="false" customHeight="false" outlineLevel="0" collapsed="false">
      <c r="A557" s="2" t="str">
        <f aca="false">Clean!A557</f>
        <v>CL00556</v>
      </c>
      <c r="B557" s="24" t="n">
        <f aca="false">IF(Clean!B557="",1,0)</f>
        <v>1</v>
      </c>
      <c r="C557" s="24" t="n">
        <f aca="false">IF(Clean!C557="",1,0)</f>
        <v>0</v>
      </c>
      <c r="D557" s="24" t="n">
        <f aca="false">IF(Clean!D557="",1,0)</f>
        <v>0</v>
      </c>
      <c r="E557" s="24" t="n">
        <f aca="false">IF(Clean!E557="",1,0)</f>
        <v>0</v>
      </c>
      <c r="F557" s="24" t="n">
        <f aca="false">IF(Clean!F557="",1,0)</f>
        <v>0</v>
      </c>
      <c r="G557" s="24" t="n">
        <f aca="false">IF(Clean!G557="",1,0)</f>
        <v>0</v>
      </c>
      <c r="H557" s="24" t="n">
        <f aca="false">IF(Clean!H557="",1,0)</f>
        <v>0</v>
      </c>
      <c r="I557" s="24" t="n">
        <f aca="false">IF(Clean!I557="",1,0)</f>
        <v>0</v>
      </c>
      <c r="J557" s="24" t="n">
        <f aca="false">IF(Clean!J557="",1,0)</f>
        <v>0</v>
      </c>
      <c r="K557" s="24" t="n">
        <f aca="false">IF(Clean!K557="",1,0)</f>
        <v>0</v>
      </c>
      <c r="L557" s="24" t="n">
        <f aca="false">IF(Clean!L557="",1,0)</f>
        <v>1</v>
      </c>
      <c r="M557" s="24" t="n">
        <f aca="false">IF(Clean!M557="",1,0)</f>
        <v>0</v>
      </c>
      <c r="N557" s="24" t="n">
        <f aca="false">IF(Clean!N557="",1,0)</f>
        <v>0</v>
      </c>
      <c r="O557" s="24" t="n">
        <f aca="false">IF(Clean!O557="",1,0)</f>
        <v>0</v>
      </c>
      <c r="P557" s="24" t="n">
        <f aca="false">IF(Clean!P557="",1,0)</f>
        <v>0</v>
      </c>
      <c r="Q557" s="24" t="n">
        <f aca="false">IF(Clean!Q557="",1,0)</f>
        <v>0</v>
      </c>
      <c r="R557" s="24" t="n">
        <f aca="false">IF(Clean!R557="",1,0)</f>
        <v>0</v>
      </c>
      <c r="S557" s="24" t="n">
        <f aca="false">IF(Clean!S557="",1,0)</f>
        <v>1</v>
      </c>
      <c r="T557" s="24" t="n">
        <f aca="false">IF(Clean!T557="",1,0)</f>
        <v>1</v>
      </c>
      <c r="U557" s="24" t="n">
        <f aca="false">IF(Clean!U557="",1,0)</f>
        <v>0</v>
      </c>
      <c r="V557" s="24" t="n">
        <f aca="false">IF(Clean!V557="",1,0)</f>
        <v>0</v>
      </c>
      <c r="W557" s="25" t="n">
        <f aca="false">SUM(B557:V557)</f>
        <v>4</v>
      </c>
      <c r="X557" s="2" t="str">
        <f aca="false">IF(W557=0,"Complete","Incomplete")</f>
        <v>Incomplete</v>
      </c>
      <c r="Y557" s="26" t="n">
        <f aca="false">W557/21</f>
        <v>0.19047619047619</v>
      </c>
      <c r="Z557" s="2" t="str">
        <f aca="false">IF(W557=21,"Ghost record",IF(W557&gt;=11,"Mostly empty",IF(W557=0,"Complete","Partial")))</f>
        <v>Partial</v>
      </c>
    </row>
    <row r="558" customFormat="false" ht="15" hidden="false" customHeight="false" outlineLevel="0" collapsed="false">
      <c r="A558" s="2" t="str">
        <f aca="false">Clean!A558</f>
        <v>CL00557</v>
      </c>
      <c r="B558" s="24" t="n">
        <f aca="false">IF(Clean!B558="",1,0)</f>
        <v>0</v>
      </c>
      <c r="C558" s="24" t="n">
        <f aca="false">IF(Clean!C558="",1,0)</f>
        <v>0</v>
      </c>
      <c r="D558" s="24" t="n">
        <f aca="false">IF(Clean!D558="",1,0)</f>
        <v>0</v>
      </c>
      <c r="E558" s="24" t="n">
        <f aca="false">IF(Clean!E558="",1,0)</f>
        <v>0</v>
      </c>
      <c r="F558" s="24" t="n">
        <f aca="false">IF(Clean!F558="",1,0)</f>
        <v>0</v>
      </c>
      <c r="G558" s="24" t="n">
        <f aca="false">IF(Clean!G558="",1,0)</f>
        <v>0</v>
      </c>
      <c r="H558" s="24" t="n">
        <f aca="false">IF(Clean!H558="",1,0)</f>
        <v>0</v>
      </c>
      <c r="I558" s="24" t="n">
        <f aca="false">IF(Clean!I558="",1,0)</f>
        <v>0</v>
      </c>
      <c r="J558" s="24" t="n">
        <f aca="false">IF(Clean!J558="",1,0)</f>
        <v>0</v>
      </c>
      <c r="K558" s="24" t="n">
        <f aca="false">IF(Clean!K558="",1,0)</f>
        <v>0</v>
      </c>
      <c r="L558" s="24" t="n">
        <f aca="false">IF(Clean!L558="",1,0)</f>
        <v>0</v>
      </c>
      <c r="M558" s="24" t="n">
        <f aca="false">IF(Clean!M558="",1,0)</f>
        <v>0</v>
      </c>
      <c r="N558" s="24" t="n">
        <f aca="false">IF(Clean!N558="",1,0)</f>
        <v>0</v>
      </c>
      <c r="O558" s="24" t="n">
        <f aca="false">IF(Clean!O558="",1,0)</f>
        <v>0</v>
      </c>
      <c r="P558" s="24" t="n">
        <f aca="false">IF(Clean!P558="",1,0)</f>
        <v>0</v>
      </c>
      <c r="Q558" s="24" t="n">
        <f aca="false">IF(Clean!Q558="",1,0)</f>
        <v>0</v>
      </c>
      <c r="R558" s="24" t="n">
        <f aca="false">IF(Clean!R558="",1,0)</f>
        <v>0</v>
      </c>
      <c r="S558" s="24" t="n">
        <f aca="false">IF(Clean!S558="",1,0)</f>
        <v>0</v>
      </c>
      <c r="T558" s="24" t="n">
        <f aca="false">IF(Clean!T558="",1,0)</f>
        <v>0</v>
      </c>
      <c r="U558" s="24" t="n">
        <f aca="false">IF(Clean!U558="",1,0)</f>
        <v>0</v>
      </c>
      <c r="V558" s="24" t="n">
        <f aca="false">IF(Clean!V558="",1,0)</f>
        <v>0</v>
      </c>
      <c r="W558" s="25" t="n">
        <f aca="false">SUM(B558:V558)</f>
        <v>0</v>
      </c>
      <c r="X558" s="2" t="str">
        <f aca="false">IF(W558=0,"Complete","Incomplete")</f>
        <v>Complete</v>
      </c>
      <c r="Y558" s="26" t="n">
        <f aca="false">W558/21</f>
        <v>0</v>
      </c>
      <c r="Z558" s="2" t="str">
        <f aca="false">IF(W558=21,"Ghost record",IF(W558&gt;=11,"Mostly empty",IF(W558=0,"Complete","Partial")))</f>
        <v>Complete</v>
      </c>
    </row>
    <row r="559" customFormat="false" ht="15" hidden="false" customHeight="false" outlineLevel="0" collapsed="false">
      <c r="A559" s="2" t="str">
        <f aca="false">Clean!A559</f>
        <v>CL00558</v>
      </c>
      <c r="B559" s="24" t="n">
        <f aca="false">IF(Clean!B559="",1,0)</f>
        <v>0</v>
      </c>
      <c r="C559" s="24" t="n">
        <f aca="false">IF(Clean!C559="",1,0)</f>
        <v>1</v>
      </c>
      <c r="D559" s="24" t="n">
        <f aca="false">IF(Clean!D559="",1,0)</f>
        <v>0</v>
      </c>
      <c r="E559" s="24" t="n">
        <f aca="false">IF(Clean!E559="",1,0)</f>
        <v>0</v>
      </c>
      <c r="F559" s="24" t="n">
        <f aca="false">IF(Clean!F559="",1,0)</f>
        <v>0</v>
      </c>
      <c r="G559" s="24" t="n">
        <f aca="false">IF(Clean!G559="",1,0)</f>
        <v>0</v>
      </c>
      <c r="H559" s="24" t="n">
        <f aca="false">IF(Clean!H559="",1,0)</f>
        <v>0</v>
      </c>
      <c r="I559" s="24" t="n">
        <f aca="false">IF(Clean!I559="",1,0)</f>
        <v>0</v>
      </c>
      <c r="J559" s="24" t="n">
        <f aca="false">IF(Clean!J559="",1,0)</f>
        <v>0</v>
      </c>
      <c r="K559" s="24" t="n">
        <f aca="false">IF(Clean!K559="",1,0)</f>
        <v>0</v>
      </c>
      <c r="L559" s="24" t="n">
        <f aca="false">IF(Clean!L559="",1,0)</f>
        <v>0</v>
      </c>
      <c r="M559" s="24" t="n">
        <f aca="false">IF(Clean!M559="",1,0)</f>
        <v>0</v>
      </c>
      <c r="N559" s="24" t="n">
        <f aca="false">IF(Clean!N559="",1,0)</f>
        <v>0</v>
      </c>
      <c r="O559" s="24" t="n">
        <f aca="false">IF(Clean!O559="",1,0)</f>
        <v>0</v>
      </c>
      <c r="P559" s="24" t="n">
        <f aca="false">IF(Clean!P559="",1,0)</f>
        <v>0</v>
      </c>
      <c r="Q559" s="24" t="n">
        <f aca="false">IF(Clean!Q559="",1,0)</f>
        <v>0</v>
      </c>
      <c r="R559" s="24" t="n">
        <f aca="false">IF(Clean!R559="",1,0)</f>
        <v>0</v>
      </c>
      <c r="S559" s="24" t="n">
        <f aca="false">IF(Clean!S559="",1,0)</f>
        <v>1</v>
      </c>
      <c r="T559" s="24" t="n">
        <f aca="false">IF(Clean!T559="",1,0)</f>
        <v>1</v>
      </c>
      <c r="U559" s="24" t="n">
        <f aca="false">IF(Clean!U559="",1,0)</f>
        <v>0</v>
      </c>
      <c r="V559" s="24" t="n">
        <f aca="false">IF(Clean!V559="",1,0)</f>
        <v>0</v>
      </c>
      <c r="W559" s="25" t="n">
        <f aca="false">SUM(B559:V559)</f>
        <v>3</v>
      </c>
      <c r="X559" s="2" t="str">
        <f aca="false">IF(W559=0,"Complete","Incomplete")</f>
        <v>Incomplete</v>
      </c>
      <c r="Y559" s="26" t="n">
        <f aca="false">W559/21</f>
        <v>0.142857142857143</v>
      </c>
      <c r="Z559" s="2" t="str">
        <f aca="false">IF(W559=21,"Ghost record",IF(W559&gt;=11,"Mostly empty",IF(W559=0,"Complete","Partial")))</f>
        <v>Partial</v>
      </c>
    </row>
    <row r="560" customFormat="false" ht="15" hidden="false" customHeight="false" outlineLevel="0" collapsed="false">
      <c r="A560" s="2" t="str">
        <f aca="false">Clean!A560</f>
        <v>CL00559</v>
      </c>
      <c r="B560" s="24" t="n">
        <f aca="false">IF(Clean!B560="",1,0)</f>
        <v>0</v>
      </c>
      <c r="C560" s="24" t="n">
        <f aca="false">IF(Clean!C560="",1,0)</f>
        <v>0</v>
      </c>
      <c r="D560" s="24" t="n">
        <f aca="false">IF(Clean!D560="",1,0)</f>
        <v>0</v>
      </c>
      <c r="E560" s="24" t="n">
        <f aca="false">IF(Clean!E560="",1,0)</f>
        <v>0</v>
      </c>
      <c r="F560" s="24" t="n">
        <f aca="false">IF(Clean!F560="",1,0)</f>
        <v>0</v>
      </c>
      <c r="G560" s="24" t="n">
        <f aca="false">IF(Clean!G560="",1,0)</f>
        <v>0</v>
      </c>
      <c r="H560" s="24" t="n">
        <f aca="false">IF(Clean!H560="",1,0)</f>
        <v>1</v>
      </c>
      <c r="I560" s="24" t="n">
        <f aca="false">IF(Clean!I560="",1,0)</f>
        <v>0</v>
      </c>
      <c r="J560" s="24" t="n">
        <f aca="false">IF(Clean!J560="",1,0)</f>
        <v>0</v>
      </c>
      <c r="K560" s="24" t="n">
        <f aca="false">IF(Clean!K560="",1,0)</f>
        <v>0</v>
      </c>
      <c r="L560" s="24" t="n">
        <f aca="false">IF(Clean!L560="",1,0)</f>
        <v>0</v>
      </c>
      <c r="M560" s="24" t="n">
        <f aca="false">IF(Clean!M560="",1,0)</f>
        <v>1</v>
      </c>
      <c r="N560" s="24" t="n">
        <f aca="false">IF(Clean!N560="",1,0)</f>
        <v>0</v>
      </c>
      <c r="O560" s="24" t="n">
        <f aca="false">IF(Clean!O560="",1,0)</f>
        <v>0</v>
      </c>
      <c r="P560" s="24" t="n">
        <f aca="false">IF(Clean!P560="",1,0)</f>
        <v>0</v>
      </c>
      <c r="Q560" s="24" t="n">
        <f aca="false">IF(Clean!Q560="",1,0)</f>
        <v>0</v>
      </c>
      <c r="R560" s="24" t="n">
        <f aca="false">IF(Clean!R560="",1,0)</f>
        <v>0</v>
      </c>
      <c r="S560" s="24" t="n">
        <f aca="false">IF(Clean!S560="",1,0)</f>
        <v>0</v>
      </c>
      <c r="T560" s="24" t="n">
        <f aca="false">IF(Clean!T560="",1,0)</f>
        <v>0</v>
      </c>
      <c r="U560" s="24" t="n">
        <f aca="false">IF(Clean!U560="",1,0)</f>
        <v>0</v>
      </c>
      <c r="V560" s="24" t="n">
        <f aca="false">IF(Clean!V560="",1,0)</f>
        <v>0</v>
      </c>
      <c r="W560" s="25" t="n">
        <f aca="false">SUM(B560:V560)</f>
        <v>2</v>
      </c>
      <c r="X560" s="2" t="str">
        <f aca="false">IF(W560=0,"Complete","Incomplete")</f>
        <v>Incomplete</v>
      </c>
      <c r="Y560" s="26" t="n">
        <f aca="false">W560/21</f>
        <v>0.0952380952380952</v>
      </c>
      <c r="Z560" s="2" t="str">
        <f aca="false">IF(W560=21,"Ghost record",IF(W560&gt;=11,"Mostly empty",IF(W560=0,"Complete","Partial")))</f>
        <v>Partial</v>
      </c>
    </row>
    <row r="561" customFormat="false" ht="15" hidden="false" customHeight="false" outlineLevel="0" collapsed="false">
      <c r="A561" s="2" t="str">
        <f aca="false">Clean!A561</f>
        <v>CL00560</v>
      </c>
      <c r="B561" s="24" t="n">
        <f aca="false">IF(Clean!B561="",1,0)</f>
        <v>0</v>
      </c>
      <c r="C561" s="24" t="n">
        <f aca="false">IF(Clean!C561="",1,0)</f>
        <v>0</v>
      </c>
      <c r="D561" s="24" t="n">
        <f aca="false">IF(Clean!D561="",1,0)</f>
        <v>0</v>
      </c>
      <c r="E561" s="24" t="n">
        <f aca="false">IF(Clean!E561="",1,0)</f>
        <v>0</v>
      </c>
      <c r="F561" s="24" t="n">
        <f aca="false">IF(Clean!F561="",1,0)</f>
        <v>0</v>
      </c>
      <c r="G561" s="24" t="n">
        <f aca="false">IF(Clean!G561="",1,0)</f>
        <v>0</v>
      </c>
      <c r="H561" s="24" t="n">
        <f aca="false">IF(Clean!H561="",1,0)</f>
        <v>0</v>
      </c>
      <c r="I561" s="24" t="n">
        <f aca="false">IF(Clean!I561="",1,0)</f>
        <v>0</v>
      </c>
      <c r="J561" s="24" t="n">
        <f aca="false">IF(Clean!J561="",1,0)</f>
        <v>0</v>
      </c>
      <c r="K561" s="24" t="n">
        <f aca="false">IF(Clean!K561="",1,0)</f>
        <v>0</v>
      </c>
      <c r="L561" s="24" t="n">
        <f aca="false">IF(Clean!L561="",1,0)</f>
        <v>0</v>
      </c>
      <c r="M561" s="24" t="n">
        <f aca="false">IF(Clean!M561="",1,0)</f>
        <v>0</v>
      </c>
      <c r="N561" s="24" t="n">
        <f aca="false">IF(Clean!N561="",1,0)</f>
        <v>0</v>
      </c>
      <c r="O561" s="24" t="n">
        <f aca="false">IF(Clean!O561="",1,0)</f>
        <v>0</v>
      </c>
      <c r="P561" s="24" t="n">
        <f aca="false">IF(Clean!P561="",1,0)</f>
        <v>0</v>
      </c>
      <c r="Q561" s="24" t="n">
        <f aca="false">IF(Clean!Q561="",1,0)</f>
        <v>0</v>
      </c>
      <c r="R561" s="24" t="n">
        <f aca="false">IF(Clean!R561="",1,0)</f>
        <v>0</v>
      </c>
      <c r="S561" s="24" t="n">
        <f aca="false">IF(Clean!S561="",1,0)</f>
        <v>0</v>
      </c>
      <c r="T561" s="24" t="n">
        <f aca="false">IF(Clean!T561="",1,0)</f>
        <v>0</v>
      </c>
      <c r="U561" s="24" t="n">
        <f aca="false">IF(Clean!U561="",1,0)</f>
        <v>0</v>
      </c>
      <c r="V561" s="24" t="n">
        <f aca="false">IF(Clean!V561="",1,0)</f>
        <v>0</v>
      </c>
      <c r="W561" s="25" t="n">
        <f aca="false">SUM(B561:V561)</f>
        <v>0</v>
      </c>
      <c r="X561" s="2" t="str">
        <f aca="false">IF(W561=0,"Complete","Incomplete")</f>
        <v>Complete</v>
      </c>
      <c r="Y561" s="26" t="n">
        <f aca="false">W561/21</f>
        <v>0</v>
      </c>
      <c r="Z561" s="2" t="str">
        <f aca="false">IF(W561=21,"Ghost record",IF(W561&gt;=11,"Mostly empty",IF(W561=0,"Complete","Partial")))</f>
        <v>Complete</v>
      </c>
    </row>
    <row r="562" customFormat="false" ht="15" hidden="false" customHeight="false" outlineLevel="0" collapsed="false">
      <c r="A562" s="2" t="str">
        <f aca="false">Clean!A562</f>
        <v>CL00561</v>
      </c>
      <c r="B562" s="24" t="n">
        <f aca="false">IF(Clean!B562="",1,0)</f>
        <v>0</v>
      </c>
      <c r="C562" s="24" t="n">
        <f aca="false">IF(Clean!C562="",1,0)</f>
        <v>0</v>
      </c>
      <c r="D562" s="24" t="n">
        <f aca="false">IF(Clean!D562="",1,0)</f>
        <v>0</v>
      </c>
      <c r="E562" s="24" t="n">
        <f aca="false">IF(Clean!E562="",1,0)</f>
        <v>0</v>
      </c>
      <c r="F562" s="24" t="n">
        <f aca="false">IF(Clean!F562="",1,0)</f>
        <v>0</v>
      </c>
      <c r="G562" s="24" t="n">
        <f aca="false">IF(Clean!G562="",1,0)</f>
        <v>0</v>
      </c>
      <c r="H562" s="24" t="n">
        <f aca="false">IF(Clean!H562="",1,0)</f>
        <v>0</v>
      </c>
      <c r="I562" s="24" t="n">
        <f aca="false">IF(Clean!I562="",1,0)</f>
        <v>0</v>
      </c>
      <c r="J562" s="24" t="n">
        <f aca="false">IF(Clean!J562="",1,0)</f>
        <v>0</v>
      </c>
      <c r="K562" s="24" t="n">
        <f aca="false">IF(Clean!K562="",1,0)</f>
        <v>0</v>
      </c>
      <c r="L562" s="24" t="n">
        <f aca="false">IF(Clean!L562="",1,0)</f>
        <v>0</v>
      </c>
      <c r="M562" s="24" t="n">
        <f aca="false">IF(Clean!M562="",1,0)</f>
        <v>0</v>
      </c>
      <c r="N562" s="24" t="n">
        <f aca="false">IF(Clean!N562="",1,0)</f>
        <v>0</v>
      </c>
      <c r="O562" s="24" t="n">
        <f aca="false">IF(Clean!O562="",1,0)</f>
        <v>0</v>
      </c>
      <c r="P562" s="24" t="n">
        <f aca="false">IF(Clean!P562="",1,0)</f>
        <v>0</v>
      </c>
      <c r="Q562" s="24" t="n">
        <f aca="false">IF(Clean!Q562="",1,0)</f>
        <v>1</v>
      </c>
      <c r="R562" s="24" t="n">
        <f aca="false">IF(Clean!R562="",1,0)</f>
        <v>1</v>
      </c>
      <c r="S562" s="24" t="n">
        <f aca="false">IF(Clean!S562="",1,0)</f>
        <v>0</v>
      </c>
      <c r="T562" s="24" t="n">
        <f aca="false">IF(Clean!T562="",1,0)</f>
        <v>0</v>
      </c>
      <c r="U562" s="24" t="n">
        <f aca="false">IF(Clean!U562="",1,0)</f>
        <v>0</v>
      </c>
      <c r="V562" s="24" t="n">
        <f aca="false">IF(Clean!V562="",1,0)</f>
        <v>0</v>
      </c>
      <c r="W562" s="25" t="n">
        <f aca="false">SUM(B562:V562)</f>
        <v>2</v>
      </c>
      <c r="X562" s="2" t="str">
        <f aca="false">IF(W562=0,"Complete","Incomplete")</f>
        <v>Incomplete</v>
      </c>
      <c r="Y562" s="26" t="n">
        <f aca="false">W562/21</f>
        <v>0.0952380952380952</v>
      </c>
      <c r="Z562" s="2" t="str">
        <f aca="false">IF(W562=21,"Ghost record",IF(W562&gt;=11,"Mostly empty",IF(W562=0,"Complete","Partial")))</f>
        <v>Partial</v>
      </c>
    </row>
    <row r="563" customFormat="false" ht="15" hidden="false" customHeight="false" outlineLevel="0" collapsed="false">
      <c r="A563" s="2" t="str">
        <f aca="false">Clean!A563</f>
        <v>CL00562</v>
      </c>
      <c r="B563" s="24" t="n">
        <f aca="false">IF(Clean!B563="",1,0)</f>
        <v>0</v>
      </c>
      <c r="C563" s="24" t="n">
        <f aca="false">IF(Clean!C563="",1,0)</f>
        <v>0</v>
      </c>
      <c r="D563" s="24" t="n">
        <f aca="false">IF(Clean!D563="",1,0)</f>
        <v>0</v>
      </c>
      <c r="E563" s="24" t="n">
        <f aca="false">IF(Clean!E563="",1,0)</f>
        <v>0</v>
      </c>
      <c r="F563" s="24" t="n">
        <f aca="false">IF(Clean!F563="",1,0)</f>
        <v>0</v>
      </c>
      <c r="G563" s="24" t="n">
        <f aca="false">IF(Clean!G563="",1,0)</f>
        <v>0</v>
      </c>
      <c r="H563" s="24" t="n">
        <f aca="false">IF(Clean!H563="",1,0)</f>
        <v>1</v>
      </c>
      <c r="I563" s="24" t="n">
        <f aca="false">IF(Clean!I563="",1,0)</f>
        <v>0</v>
      </c>
      <c r="J563" s="24" t="n">
        <f aca="false">IF(Clean!J563="",1,0)</f>
        <v>0</v>
      </c>
      <c r="K563" s="24" t="n">
        <f aca="false">IF(Clean!K563="",1,0)</f>
        <v>0</v>
      </c>
      <c r="L563" s="24" t="n">
        <f aca="false">IF(Clean!L563="",1,0)</f>
        <v>0</v>
      </c>
      <c r="M563" s="24" t="n">
        <f aca="false">IF(Clean!M563="",1,0)</f>
        <v>0</v>
      </c>
      <c r="N563" s="24" t="n">
        <f aca="false">IF(Clean!N563="",1,0)</f>
        <v>0</v>
      </c>
      <c r="O563" s="24" t="n">
        <f aca="false">IF(Clean!O563="",1,0)</f>
        <v>0</v>
      </c>
      <c r="P563" s="24" t="n">
        <f aca="false">IF(Clean!P563="",1,0)</f>
        <v>0</v>
      </c>
      <c r="Q563" s="24" t="n">
        <f aca="false">IF(Clean!Q563="",1,0)</f>
        <v>0</v>
      </c>
      <c r="R563" s="24" t="n">
        <f aca="false">IF(Clean!R563="",1,0)</f>
        <v>0</v>
      </c>
      <c r="S563" s="24" t="n">
        <f aca="false">IF(Clean!S563="",1,0)</f>
        <v>0</v>
      </c>
      <c r="T563" s="24" t="n">
        <f aca="false">IF(Clean!T563="",1,0)</f>
        <v>0</v>
      </c>
      <c r="U563" s="24" t="n">
        <f aca="false">IF(Clean!U563="",1,0)</f>
        <v>0</v>
      </c>
      <c r="V563" s="24" t="n">
        <f aca="false">IF(Clean!V563="",1,0)</f>
        <v>0</v>
      </c>
      <c r="W563" s="25" t="n">
        <f aca="false">SUM(B563:V563)</f>
        <v>1</v>
      </c>
      <c r="X563" s="2" t="str">
        <f aca="false">IF(W563=0,"Complete","Incomplete")</f>
        <v>Incomplete</v>
      </c>
      <c r="Y563" s="26" t="n">
        <f aca="false">W563/21</f>
        <v>0.0476190476190476</v>
      </c>
      <c r="Z563" s="2" t="str">
        <f aca="false">IF(W563=21,"Ghost record",IF(W563&gt;=11,"Mostly empty",IF(W563=0,"Complete","Partial")))</f>
        <v>Partial</v>
      </c>
    </row>
    <row r="564" customFormat="false" ht="15" hidden="false" customHeight="false" outlineLevel="0" collapsed="false">
      <c r="A564" s="2" t="str">
        <f aca="false">Clean!A564</f>
        <v>CL00563</v>
      </c>
      <c r="B564" s="24" t="n">
        <f aca="false">IF(Clean!B564="",1,0)</f>
        <v>0</v>
      </c>
      <c r="C564" s="24" t="n">
        <f aca="false">IF(Clean!C564="",1,0)</f>
        <v>0</v>
      </c>
      <c r="D564" s="24" t="n">
        <f aca="false">IF(Clean!D564="",1,0)</f>
        <v>0</v>
      </c>
      <c r="E564" s="24" t="n">
        <f aca="false">IF(Clean!E564="",1,0)</f>
        <v>0</v>
      </c>
      <c r="F564" s="24" t="n">
        <f aca="false">IF(Clean!F564="",1,0)</f>
        <v>0</v>
      </c>
      <c r="G564" s="24" t="n">
        <f aca="false">IF(Clean!G564="",1,0)</f>
        <v>0</v>
      </c>
      <c r="H564" s="24" t="n">
        <f aca="false">IF(Clean!H564="",1,0)</f>
        <v>0</v>
      </c>
      <c r="I564" s="24" t="n">
        <f aca="false">IF(Clean!I564="",1,0)</f>
        <v>0</v>
      </c>
      <c r="J564" s="24" t="n">
        <f aca="false">IF(Clean!J564="",1,0)</f>
        <v>0</v>
      </c>
      <c r="K564" s="24" t="n">
        <f aca="false">IF(Clean!K564="",1,0)</f>
        <v>0</v>
      </c>
      <c r="L564" s="24" t="n">
        <f aca="false">IF(Clean!L564="",1,0)</f>
        <v>0</v>
      </c>
      <c r="M564" s="24" t="n">
        <f aca="false">IF(Clean!M564="",1,0)</f>
        <v>1</v>
      </c>
      <c r="N564" s="24" t="n">
        <f aca="false">IF(Clean!N564="",1,0)</f>
        <v>0</v>
      </c>
      <c r="O564" s="24" t="n">
        <f aca="false">IF(Clean!O564="",1,0)</f>
        <v>0</v>
      </c>
      <c r="P564" s="24" t="n">
        <f aca="false">IF(Clean!P564="",1,0)</f>
        <v>0</v>
      </c>
      <c r="Q564" s="24" t="n">
        <f aca="false">IF(Clean!Q564="",1,0)</f>
        <v>0</v>
      </c>
      <c r="R564" s="24" t="n">
        <f aca="false">IF(Clean!R564="",1,0)</f>
        <v>0</v>
      </c>
      <c r="S564" s="24" t="n">
        <f aca="false">IF(Clean!S564="",1,0)</f>
        <v>0</v>
      </c>
      <c r="T564" s="24" t="n">
        <f aca="false">IF(Clean!T564="",1,0)</f>
        <v>0</v>
      </c>
      <c r="U564" s="24" t="n">
        <f aca="false">IF(Clean!U564="",1,0)</f>
        <v>0</v>
      </c>
      <c r="V564" s="24" t="n">
        <f aca="false">IF(Clean!V564="",1,0)</f>
        <v>0</v>
      </c>
      <c r="W564" s="25" t="n">
        <f aca="false">SUM(B564:V564)</f>
        <v>1</v>
      </c>
      <c r="X564" s="2" t="str">
        <f aca="false">IF(W564=0,"Complete","Incomplete")</f>
        <v>Incomplete</v>
      </c>
      <c r="Y564" s="26" t="n">
        <f aca="false">W564/21</f>
        <v>0.0476190476190476</v>
      </c>
      <c r="Z564" s="2" t="str">
        <f aca="false">IF(W564=21,"Ghost record",IF(W564&gt;=11,"Mostly empty",IF(W564=0,"Complete","Partial")))</f>
        <v>Partial</v>
      </c>
    </row>
    <row r="565" customFormat="false" ht="15" hidden="false" customHeight="false" outlineLevel="0" collapsed="false">
      <c r="A565" s="2" t="str">
        <f aca="false">Clean!A565</f>
        <v>CL00564</v>
      </c>
      <c r="B565" s="24" t="n">
        <f aca="false">IF(Clean!B565="",1,0)</f>
        <v>0</v>
      </c>
      <c r="C565" s="24" t="n">
        <f aca="false">IF(Clean!C565="",1,0)</f>
        <v>0</v>
      </c>
      <c r="D565" s="24" t="n">
        <f aca="false">IF(Clean!D565="",1,0)</f>
        <v>0</v>
      </c>
      <c r="E565" s="24" t="n">
        <f aca="false">IF(Clean!E565="",1,0)</f>
        <v>0</v>
      </c>
      <c r="F565" s="24" t="n">
        <f aca="false">IF(Clean!F565="",1,0)</f>
        <v>0</v>
      </c>
      <c r="G565" s="24" t="n">
        <f aca="false">IF(Clean!G565="",1,0)</f>
        <v>0</v>
      </c>
      <c r="H565" s="24" t="n">
        <f aca="false">IF(Clean!H565="",1,0)</f>
        <v>0</v>
      </c>
      <c r="I565" s="24" t="n">
        <f aca="false">IF(Clean!I565="",1,0)</f>
        <v>0</v>
      </c>
      <c r="J565" s="24" t="n">
        <f aca="false">IF(Clean!J565="",1,0)</f>
        <v>0</v>
      </c>
      <c r="K565" s="24" t="n">
        <f aca="false">IF(Clean!K565="",1,0)</f>
        <v>0</v>
      </c>
      <c r="L565" s="24" t="n">
        <f aca="false">IF(Clean!L565="",1,0)</f>
        <v>0</v>
      </c>
      <c r="M565" s="24" t="n">
        <f aca="false">IF(Clean!M565="",1,0)</f>
        <v>0</v>
      </c>
      <c r="N565" s="24" t="n">
        <f aca="false">IF(Clean!N565="",1,0)</f>
        <v>0</v>
      </c>
      <c r="O565" s="24" t="n">
        <f aca="false">IF(Clean!O565="",1,0)</f>
        <v>0</v>
      </c>
      <c r="P565" s="24" t="n">
        <f aca="false">IF(Clean!P565="",1,0)</f>
        <v>0</v>
      </c>
      <c r="Q565" s="24" t="n">
        <f aca="false">IF(Clean!Q565="",1,0)</f>
        <v>0</v>
      </c>
      <c r="R565" s="24" t="n">
        <f aca="false">IF(Clean!R565="",1,0)</f>
        <v>0</v>
      </c>
      <c r="S565" s="24" t="n">
        <f aca="false">IF(Clean!S565="",1,0)</f>
        <v>0</v>
      </c>
      <c r="T565" s="24" t="n">
        <f aca="false">IF(Clean!T565="",1,0)</f>
        <v>0</v>
      </c>
      <c r="U565" s="24" t="n">
        <f aca="false">IF(Clean!U565="",1,0)</f>
        <v>0</v>
      </c>
      <c r="V565" s="24" t="n">
        <f aca="false">IF(Clean!V565="",1,0)</f>
        <v>1</v>
      </c>
      <c r="W565" s="25" t="n">
        <f aca="false">SUM(B565:V565)</f>
        <v>1</v>
      </c>
      <c r="X565" s="2" t="str">
        <f aca="false">IF(W565=0,"Complete","Incomplete")</f>
        <v>Incomplete</v>
      </c>
      <c r="Y565" s="26" t="n">
        <f aca="false">W565/21</f>
        <v>0.0476190476190476</v>
      </c>
      <c r="Z565" s="2" t="str">
        <f aca="false">IF(W565=21,"Ghost record",IF(W565&gt;=11,"Mostly empty",IF(W565=0,"Complete","Partial")))</f>
        <v>Partial</v>
      </c>
    </row>
    <row r="566" customFormat="false" ht="15" hidden="false" customHeight="false" outlineLevel="0" collapsed="false">
      <c r="A566" s="2" t="str">
        <f aca="false">Clean!A566</f>
        <v>CL00565</v>
      </c>
      <c r="B566" s="24" t="n">
        <f aca="false">IF(Clean!B566="",1,0)</f>
        <v>0</v>
      </c>
      <c r="C566" s="24" t="n">
        <f aca="false">IF(Clean!C566="",1,0)</f>
        <v>0</v>
      </c>
      <c r="D566" s="24" t="n">
        <f aca="false">IF(Clean!D566="",1,0)</f>
        <v>0</v>
      </c>
      <c r="E566" s="24" t="n">
        <f aca="false">IF(Clean!E566="",1,0)</f>
        <v>0</v>
      </c>
      <c r="F566" s="24" t="n">
        <f aca="false">IF(Clean!F566="",1,0)</f>
        <v>0</v>
      </c>
      <c r="G566" s="24" t="n">
        <f aca="false">IF(Clean!G566="",1,0)</f>
        <v>0</v>
      </c>
      <c r="H566" s="24" t="n">
        <f aca="false">IF(Clean!H566="",1,0)</f>
        <v>0</v>
      </c>
      <c r="I566" s="24" t="n">
        <f aca="false">IF(Clean!I566="",1,0)</f>
        <v>0</v>
      </c>
      <c r="J566" s="24" t="n">
        <f aca="false">IF(Clean!J566="",1,0)</f>
        <v>0</v>
      </c>
      <c r="K566" s="24" t="n">
        <f aca="false">IF(Clean!K566="",1,0)</f>
        <v>0</v>
      </c>
      <c r="L566" s="24" t="n">
        <f aca="false">IF(Clean!L566="",1,0)</f>
        <v>0</v>
      </c>
      <c r="M566" s="24" t="n">
        <f aca="false">IF(Clean!M566="",1,0)</f>
        <v>0</v>
      </c>
      <c r="N566" s="24" t="n">
        <f aca="false">IF(Clean!N566="",1,0)</f>
        <v>0</v>
      </c>
      <c r="O566" s="24" t="n">
        <f aca="false">IF(Clean!O566="",1,0)</f>
        <v>0</v>
      </c>
      <c r="P566" s="24" t="n">
        <f aca="false">IF(Clean!P566="",1,0)</f>
        <v>0</v>
      </c>
      <c r="Q566" s="24" t="n">
        <f aca="false">IF(Clean!Q566="",1,0)</f>
        <v>0</v>
      </c>
      <c r="R566" s="24" t="n">
        <f aca="false">IF(Clean!R566="",1,0)</f>
        <v>0</v>
      </c>
      <c r="S566" s="24" t="n">
        <f aca="false">IF(Clean!S566="",1,0)</f>
        <v>1</v>
      </c>
      <c r="T566" s="24" t="n">
        <f aca="false">IF(Clean!T566="",1,0)</f>
        <v>1</v>
      </c>
      <c r="U566" s="24" t="n">
        <f aca="false">IF(Clean!U566="",1,0)</f>
        <v>1</v>
      </c>
      <c r="V566" s="24" t="n">
        <f aca="false">IF(Clean!V566="",1,0)</f>
        <v>0</v>
      </c>
      <c r="W566" s="25" t="n">
        <f aca="false">SUM(B566:V566)</f>
        <v>3</v>
      </c>
      <c r="X566" s="2" t="str">
        <f aca="false">IF(W566=0,"Complete","Incomplete")</f>
        <v>Incomplete</v>
      </c>
      <c r="Y566" s="26" t="n">
        <f aca="false">W566/21</f>
        <v>0.142857142857143</v>
      </c>
      <c r="Z566" s="2" t="str">
        <f aca="false">IF(W566=21,"Ghost record",IF(W566&gt;=11,"Mostly empty",IF(W566=0,"Complete","Partial")))</f>
        <v>Partial</v>
      </c>
    </row>
    <row r="567" customFormat="false" ht="15" hidden="false" customHeight="false" outlineLevel="0" collapsed="false">
      <c r="A567" s="2" t="str">
        <f aca="false">Clean!A567</f>
        <v>CL00566</v>
      </c>
      <c r="B567" s="24" t="n">
        <f aca="false">IF(Clean!B567="",1,0)</f>
        <v>0</v>
      </c>
      <c r="C567" s="24" t="n">
        <f aca="false">IF(Clean!C567="",1,0)</f>
        <v>0</v>
      </c>
      <c r="D567" s="24" t="n">
        <f aca="false">IF(Clean!D567="",1,0)</f>
        <v>0</v>
      </c>
      <c r="E567" s="24" t="n">
        <f aca="false">IF(Clean!E567="",1,0)</f>
        <v>0</v>
      </c>
      <c r="F567" s="24" t="n">
        <f aca="false">IF(Clean!F567="",1,0)</f>
        <v>0</v>
      </c>
      <c r="G567" s="24" t="n">
        <f aca="false">IF(Clean!G567="",1,0)</f>
        <v>0</v>
      </c>
      <c r="H567" s="24" t="n">
        <f aca="false">IF(Clean!H567="",1,0)</f>
        <v>0</v>
      </c>
      <c r="I567" s="24" t="n">
        <f aca="false">IF(Clean!I567="",1,0)</f>
        <v>0</v>
      </c>
      <c r="J567" s="24" t="n">
        <f aca="false">IF(Clean!J567="",1,0)</f>
        <v>1</v>
      </c>
      <c r="K567" s="24" t="n">
        <f aca="false">IF(Clean!K567="",1,0)</f>
        <v>1</v>
      </c>
      <c r="L567" s="24" t="n">
        <f aca="false">IF(Clean!L567="",1,0)</f>
        <v>1</v>
      </c>
      <c r="M567" s="24" t="n">
        <f aca="false">IF(Clean!M567="",1,0)</f>
        <v>1</v>
      </c>
      <c r="N567" s="24" t="n">
        <f aca="false">IF(Clean!N567="",1,0)</f>
        <v>1</v>
      </c>
      <c r="O567" s="24" t="n">
        <f aca="false">IF(Clean!O567="",1,0)</f>
        <v>1</v>
      </c>
      <c r="P567" s="24" t="n">
        <f aca="false">IF(Clean!P567="",1,0)</f>
        <v>1</v>
      </c>
      <c r="Q567" s="24" t="n">
        <f aca="false">IF(Clean!Q567="",1,0)</f>
        <v>1</v>
      </c>
      <c r="R567" s="24" t="n">
        <f aca="false">IF(Clean!R567="",1,0)</f>
        <v>1</v>
      </c>
      <c r="S567" s="24" t="n">
        <f aca="false">IF(Clean!S567="",1,0)</f>
        <v>1</v>
      </c>
      <c r="T567" s="24" t="n">
        <f aca="false">IF(Clean!T567="",1,0)</f>
        <v>1</v>
      </c>
      <c r="U567" s="24" t="n">
        <f aca="false">IF(Clean!U567="",1,0)</f>
        <v>1</v>
      </c>
      <c r="V567" s="24" t="n">
        <f aca="false">IF(Clean!V567="",1,0)</f>
        <v>1</v>
      </c>
      <c r="W567" s="25" t="n">
        <f aca="false">SUM(B567:V567)</f>
        <v>13</v>
      </c>
      <c r="X567" s="2" t="str">
        <f aca="false">IF(W567=0,"Complete","Incomplete")</f>
        <v>Incomplete</v>
      </c>
      <c r="Y567" s="26" t="n">
        <f aca="false">W567/21</f>
        <v>0.619047619047619</v>
      </c>
      <c r="Z567" s="2" t="str">
        <f aca="false">IF(W567=21,"Ghost record",IF(W567&gt;=11,"Mostly empty",IF(W567=0,"Complete","Partial")))</f>
        <v>Mostly empty</v>
      </c>
    </row>
    <row r="568" customFormat="false" ht="15" hidden="false" customHeight="false" outlineLevel="0" collapsed="false">
      <c r="A568" s="2" t="str">
        <f aca="false">Clean!A568</f>
        <v>CL00567</v>
      </c>
      <c r="B568" s="24" t="n">
        <f aca="false">IF(Clean!B568="",1,0)</f>
        <v>0</v>
      </c>
      <c r="C568" s="24" t="n">
        <f aca="false">IF(Clean!C568="",1,0)</f>
        <v>0</v>
      </c>
      <c r="D568" s="24" t="n">
        <f aca="false">IF(Clean!D568="",1,0)</f>
        <v>0</v>
      </c>
      <c r="E568" s="24" t="n">
        <f aca="false">IF(Clean!E568="",1,0)</f>
        <v>0</v>
      </c>
      <c r="F568" s="24" t="n">
        <f aca="false">IF(Clean!F568="",1,0)</f>
        <v>0</v>
      </c>
      <c r="G568" s="24" t="n">
        <f aca="false">IF(Clean!G568="",1,0)</f>
        <v>0</v>
      </c>
      <c r="H568" s="24" t="n">
        <f aca="false">IF(Clean!H568="",1,0)</f>
        <v>0</v>
      </c>
      <c r="I568" s="24" t="n">
        <f aca="false">IF(Clean!I568="",1,0)</f>
        <v>0</v>
      </c>
      <c r="J568" s="24" t="n">
        <f aca="false">IF(Clean!J568="",1,0)</f>
        <v>0</v>
      </c>
      <c r="K568" s="24" t="n">
        <f aca="false">IF(Clean!K568="",1,0)</f>
        <v>0</v>
      </c>
      <c r="L568" s="24" t="n">
        <f aca="false">IF(Clean!L568="",1,0)</f>
        <v>0</v>
      </c>
      <c r="M568" s="24" t="n">
        <f aca="false">IF(Clean!M568="",1,0)</f>
        <v>0</v>
      </c>
      <c r="N568" s="24" t="n">
        <f aca="false">IF(Clean!N568="",1,0)</f>
        <v>0</v>
      </c>
      <c r="O568" s="24" t="n">
        <f aca="false">IF(Clean!O568="",1,0)</f>
        <v>0</v>
      </c>
      <c r="P568" s="24" t="n">
        <f aca="false">IF(Clean!P568="",1,0)</f>
        <v>0</v>
      </c>
      <c r="Q568" s="24" t="n">
        <f aca="false">IF(Clean!Q568="",1,0)</f>
        <v>0</v>
      </c>
      <c r="R568" s="24" t="n">
        <f aca="false">IF(Clean!R568="",1,0)</f>
        <v>0</v>
      </c>
      <c r="S568" s="24" t="n">
        <f aca="false">IF(Clean!S568="",1,0)</f>
        <v>1</v>
      </c>
      <c r="T568" s="24" t="n">
        <f aca="false">IF(Clean!T568="",1,0)</f>
        <v>1</v>
      </c>
      <c r="U568" s="24" t="n">
        <f aca="false">IF(Clean!U568="",1,0)</f>
        <v>0</v>
      </c>
      <c r="V568" s="24" t="n">
        <f aca="false">IF(Clean!V568="",1,0)</f>
        <v>1</v>
      </c>
      <c r="W568" s="25" t="n">
        <f aca="false">SUM(B568:V568)</f>
        <v>3</v>
      </c>
      <c r="X568" s="2" t="str">
        <f aca="false">IF(W568=0,"Complete","Incomplete")</f>
        <v>Incomplete</v>
      </c>
      <c r="Y568" s="26" t="n">
        <f aca="false">W568/21</f>
        <v>0.142857142857143</v>
      </c>
      <c r="Z568" s="2" t="str">
        <f aca="false">IF(W568=21,"Ghost record",IF(W568&gt;=11,"Mostly empty",IF(W568=0,"Complete","Partial")))</f>
        <v>Partial</v>
      </c>
    </row>
    <row r="569" customFormat="false" ht="15" hidden="false" customHeight="false" outlineLevel="0" collapsed="false">
      <c r="A569" s="2" t="str">
        <f aca="false">Clean!A569</f>
        <v>CL00568</v>
      </c>
      <c r="B569" s="24" t="n">
        <f aca="false">IF(Clean!B569="",1,0)</f>
        <v>0</v>
      </c>
      <c r="C569" s="24" t="n">
        <f aca="false">IF(Clean!C569="",1,0)</f>
        <v>0</v>
      </c>
      <c r="D569" s="24" t="n">
        <f aca="false">IF(Clean!D569="",1,0)</f>
        <v>0</v>
      </c>
      <c r="E569" s="24" t="n">
        <f aca="false">IF(Clean!E569="",1,0)</f>
        <v>0</v>
      </c>
      <c r="F569" s="24" t="n">
        <f aca="false">IF(Clean!F569="",1,0)</f>
        <v>0</v>
      </c>
      <c r="G569" s="24" t="n">
        <f aca="false">IF(Clean!G569="",1,0)</f>
        <v>0</v>
      </c>
      <c r="H569" s="24" t="n">
        <f aca="false">IF(Clean!H569="",1,0)</f>
        <v>0</v>
      </c>
      <c r="I569" s="24" t="n">
        <f aca="false">IF(Clean!I569="",1,0)</f>
        <v>0</v>
      </c>
      <c r="J569" s="24" t="n">
        <f aca="false">IF(Clean!J569="",1,0)</f>
        <v>0</v>
      </c>
      <c r="K569" s="24" t="n">
        <f aca="false">IF(Clean!K569="",1,0)</f>
        <v>0</v>
      </c>
      <c r="L569" s="24" t="n">
        <f aca="false">IF(Clean!L569="",1,0)</f>
        <v>0</v>
      </c>
      <c r="M569" s="24" t="n">
        <f aca="false">IF(Clean!M569="",1,0)</f>
        <v>0</v>
      </c>
      <c r="N569" s="24" t="n">
        <f aca="false">IF(Clean!N569="",1,0)</f>
        <v>0</v>
      </c>
      <c r="O569" s="24" t="n">
        <f aca="false">IF(Clean!O569="",1,0)</f>
        <v>0</v>
      </c>
      <c r="P569" s="24" t="n">
        <f aca="false">IF(Clean!P569="",1,0)</f>
        <v>0</v>
      </c>
      <c r="Q569" s="24" t="n">
        <f aca="false">IF(Clean!Q569="",1,0)</f>
        <v>0</v>
      </c>
      <c r="R569" s="24" t="n">
        <f aca="false">IF(Clean!R569="",1,0)</f>
        <v>0</v>
      </c>
      <c r="S569" s="24" t="n">
        <f aca="false">IF(Clean!S569="",1,0)</f>
        <v>0</v>
      </c>
      <c r="T569" s="24" t="n">
        <f aca="false">IF(Clean!T569="",1,0)</f>
        <v>0</v>
      </c>
      <c r="U569" s="24" t="n">
        <f aca="false">IF(Clean!U569="",1,0)</f>
        <v>0</v>
      </c>
      <c r="V569" s="24" t="n">
        <f aca="false">IF(Clean!V569="",1,0)</f>
        <v>0</v>
      </c>
      <c r="W569" s="25" t="n">
        <f aca="false">SUM(B569:V569)</f>
        <v>0</v>
      </c>
      <c r="X569" s="2" t="str">
        <f aca="false">IF(W569=0,"Complete","Incomplete")</f>
        <v>Complete</v>
      </c>
      <c r="Y569" s="26" t="n">
        <f aca="false">W569/21</f>
        <v>0</v>
      </c>
      <c r="Z569" s="2" t="str">
        <f aca="false">IF(W569=21,"Ghost record",IF(W569&gt;=11,"Mostly empty",IF(W569=0,"Complete","Partial")))</f>
        <v>Complete</v>
      </c>
    </row>
    <row r="570" customFormat="false" ht="15" hidden="false" customHeight="false" outlineLevel="0" collapsed="false">
      <c r="A570" s="2" t="str">
        <f aca="false">Clean!A570</f>
        <v>CL00569</v>
      </c>
      <c r="B570" s="24" t="n">
        <f aca="false">IF(Clean!B570="",1,0)</f>
        <v>0</v>
      </c>
      <c r="C570" s="24" t="n">
        <f aca="false">IF(Clean!C570="",1,0)</f>
        <v>0</v>
      </c>
      <c r="D570" s="24" t="n">
        <f aca="false">IF(Clean!D570="",1,0)</f>
        <v>0</v>
      </c>
      <c r="E570" s="24" t="n">
        <f aca="false">IF(Clean!E570="",1,0)</f>
        <v>0</v>
      </c>
      <c r="F570" s="24" t="n">
        <f aca="false">IF(Clean!F570="",1,0)</f>
        <v>0</v>
      </c>
      <c r="G570" s="24" t="n">
        <f aca="false">IF(Clean!G570="",1,0)</f>
        <v>0</v>
      </c>
      <c r="H570" s="24" t="n">
        <f aca="false">IF(Clean!H570="",1,0)</f>
        <v>0</v>
      </c>
      <c r="I570" s="24" t="n">
        <f aca="false">IF(Clean!I570="",1,0)</f>
        <v>0</v>
      </c>
      <c r="J570" s="24" t="n">
        <f aca="false">IF(Clean!J570="",1,0)</f>
        <v>0</v>
      </c>
      <c r="K570" s="24" t="n">
        <f aca="false">IF(Clean!K570="",1,0)</f>
        <v>0</v>
      </c>
      <c r="L570" s="24" t="n">
        <f aca="false">IF(Clean!L570="",1,0)</f>
        <v>0</v>
      </c>
      <c r="M570" s="24" t="n">
        <f aca="false">IF(Clean!M570="",1,0)</f>
        <v>0</v>
      </c>
      <c r="N570" s="24" t="n">
        <f aca="false">IF(Clean!N570="",1,0)</f>
        <v>0</v>
      </c>
      <c r="O570" s="24" t="n">
        <f aca="false">IF(Clean!O570="",1,0)</f>
        <v>0</v>
      </c>
      <c r="P570" s="24" t="n">
        <f aca="false">IF(Clean!P570="",1,0)</f>
        <v>0</v>
      </c>
      <c r="Q570" s="24" t="n">
        <f aca="false">IF(Clean!Q570="",1,0)</f>
        <v>0</v>
      </c>
      <c r="R570" s="24" t="n">
        <f aca="false">IF(Clean!R570="",1,0)</f>
        <v>0</v>
      </c>
      <c r="S570" s="24" t="n">
        <f aca="false">IF(Clean!S570="",1,0)</f>
        <v>0</v>
      </c>
      <c r="T570" s="24" t="n">
        <f aca="false">IF(Clean!T570="",1,0)</f>
        <v>0</v>
      </c>
      <c r="U570" s="24" t="n">
        <f aca="false">IF(Clean!U570="",1,0)</f>
        <v>0</v>
      </c>
      <c r="V570" s="24" t="n">
        <f aca="false">IF(Clean!V570="",1,0)</f>
        <v>0</v>
      </c>
      <c r="W570" s="25" t="n">
        <f aca="false">SUM(B570:V570)</f>
        <v>0</v>
      </c>
      <c r="X570" s="2" t="str">
        <f aca="false">IF(W570=0,"Complete","Incomplete")</f>
        <v>Complete</v>
      </c>
      <c r="Y570" s="26" t="n">
        <f aca="false">W570/21</f>
        <v>0</v>
      </c>
      <c r="Z570" s="2" t="str">
        <f aca="false">IF(W570=21,"Ghost record",IF(W570&gt;=11,"Mostly empty",IF(W570=0,"Complete","Partial")))</f>
        <v>Complete</v>
      </c>
    </row>
    <row r="571" customFormat="false" ht="15" hidden="false" customHeight="false" outlineLevel="0" collapsed="false">
      <c r="A571" s="2" t="str">
        <f aca="false">Clean!A571</f>
        <v>CL00570</v>
      </c>
      <c r="B571" s="24" t="n">
        <f aca="false">IF(Clean!B571="",1,0)</f>
        <v>0</v>
      </c>
      <c r="C571" s="24" t="n">
        <f aca="false">IF(Clean!C571="",1,0)</f>
        <v>0</v>
      </c>
      <c r="D571" s="24" t="n">
        <f aca="false">IF(Clean!D571="",1,0)</f>
        <v>0</v>
      </c>
      <c r="E571" s="24" t="n">
        <f aca="false">IF(Clean!E571="",1,0)</f>
        <v>0</v>
      </c>
      <c r="F571" s="24" t="n">
        <f aca="false">IF(Clean!F571="",1,0)</f>
        <v>0</v>
      </c>
      <c r="G571" s="24" t="n">
        <f aca="false">IF(Clean!G571="",1,0)</f>
        <v>0</v>
      </c>
      <c r="H571" s="24" t="n">
        <f aca="false">IF(Clean!H571="",1,0)</f>
        <v>0</v>
      </c>
      <c r="I571" s="24" t="n">
        <f aca="false">IF(Clean!I571="",1,0)</f>
        <v>0</v>
      </c>
      <c r="J571" s="24" t="n">
        <f aca="false">IF(Clean!J571="",1,0)</f>
        <v>0</v>
      </c>
      <c r="K571" s="24" t="n">
        <f aca="false">IF(Clean!K571="",1,0)</f>
        <v>0</v>
      </c>
      <c r="L571" s="24" t="n">
        <f aca="false">IF(Clean!L571="",1,0)</f>
        <v>0</v>
      </c>
      <c r="M571" s="24" t="n">
        <f aca="false">IF(Clean!M571="",1,0)</f>
        <v>0</v>
      </c>
      <c r="N571" s="24" t="n">
        <f aca="false">IF(Clean!N571="",1,0)</f>
        <v>0</v>
      </c>
      <c r="O571" s="24" t="n">
        <f aca="false">IF(Clean!O571="",1,0)</f>
        <v>1</v>
      </c>
      <c r="P571" s="24" t="n">
        <f aca="false">IF(Clean!P571="",1,0)</f>
        <v>0</v>
      </c>
      <c r="Q571" s="24" t="n">
        <f aca="false">IF(Clean!Q571="",1,0)</f>
        <v>0</v>
      </c>
      <c r="R571" s="24" t="n">
        <f aca="false">IF(Clean!R571="",1,0)</f>
        <v>0</v>
      </c>
      <c r="S571" s="24" t="n">
        <f aca="false">IF(Clean!S571="",1,0)</f>
        <v>1</v>
      </c>
      <c r="T571" s="24" t="n">
        <f aca="false">IF(Clean!T571="",1,0)</f>
        <v>1</v>
      </c>
      <c r="U571" s="24" t="n">
        <f aca="false">IF(Clean!U571="",1,0)</f>
        <v>0</v>
      </c>
      <c r="V571" s="24" t="n">
        <f aca="false">IF(Clean!V571="",1,0)</f>
        <v>0</v>
      </c>
      <c r="W571" s="25" t="n">
        <f aca="false">SUM(B571:V571)</f>
        <v>3</v>
      </c>
      <c r="X571" s="2" t="str">
        <f aca="false">IF(W571=0,"Complete","Incomplete")</f>
        <v>Incomplete</v>
      </c>
      <c r="Y571" s="26" t="n">
        <f aca="false">W571/21</f>
        <v>0.142857142857143</v>
      </c>
      <c r="Z571" s="2" t="str">
        <f aca="false">IF(W571=21,"Ghost record",IF(W571&gt;=11,"Mostly empty",IF(W571=0,"Complete","Partial")))</f>
        <v>Partial</v>
      </c>
    </row>
    <row r="572" customFormat="false" ht="15" hidden="false" customHeight="false" outlineLevel="0" collapsed="false">
      <c r="A572" s="2" t="str">
        <f aca="false">Clean!A572</f>
        <v>CL00571</v>
      </c>
      <c r="B572" s="24" t="n">
        <f aca="false">IF(Clean!B572="",1,0)</f>
        <v>0</v>
      </c>
      <c r="C572" s="24" t="n">
        <f aca="false">IF(Clean!C572="",1,0)</f>
        <v>0</v>
      </c>
      <c r="D572" s="24" t="n">
        <f aca="false">IF(Clean!D572="",1,0)</f>
        <v>0</v>
      </c>
      <c r="E572" s="24" t="n">
        <f aca="false">IF(Clean!E572="",1,0)</f>
        <v>0</v>
      </c>
      <c r="F572" s="24" t="n">
        <f aca="false">IF(Clean!F572="",1,0)</f>
        <v>0</v>
      </c>
      <c r="G572" s="24" t="n">
        <f aca="false">IF(Clean!G572="",1,0)</f>
        <v>0</v>
      </c>
      <c r="H572" s="24" t="n">
        <f aca="false">IF(Clean!H572="",1,0)</f>
        <v>0</v>
      </c>
      <c r="I572" s="24" t="n">
        <f aca="false">IF(Clean!I572="",1,0)</f>
        <v>0</v>
      </c>
      <c r="J572" s="24" t="n">
        <f aca="false">IF(Clean!J572="",1,0)</f>
        <v>0</v>
      </c>
      <c r="K572" s="24" t="n">
        <f aca="false">IF(Clean!K572="",1,0)</f>
        <v>0</v>
      </c>
      <c r="L572" s="24" t="n">
        <f aca="false">IF(Clean!L572="",1,0)</f>
        <v>0</v>
      </c>
      <c r="M572" s="24" t="n">
        <f aca="false">IF(Clean!M572="",1,0)</f>
        <v>0</v>
      </c>
      <c r="N572" s="24" t="n">
        <f aca="false">IF(Clean!N572="",1,0)</f>
        <v>0</v>
      </c>
      <c r="O572" s="24" t="n">
        <f aca="false">IF(Clean!O572="",1,0)</f>
        <v>0</v>
      </c>
      <c r="P572" s="24" t="n">
        <f aca="false">IF(Clean!P572="",1,0)</f>
        <v>1</v>
      </c>
      <c r="Q572" s="24" t="n">
        <f aca="false">IF(Clean!Q572="",1,0)</f>
        <v>0</v>
      </c>
      <c r="R572" s="24" t="n">
        <f aca="false">IF(Clean!R572="",1,0)</f>
        <v>0</v>
      </c>
      <c r="S572" s="24" t="n">
        <f aca="false">IF(Clean!S572="",1,0)</f>
        <v>0</v>
      </c>
      <c r="T572" s="24" t="n">
        <f aca="false">IF(Clean!T572="",1,0)</f>
        <v>0</v>
      </c>
      <c r="U572" s="24" t="n">
        <f aca="false">IF(Clean!U572="",1,0)</f>
        <v>0</v>
      </c>
      <c r="V572" s="24" t="n">
        <f aca="false">IF(Clean!V572="",1,0)</f>
        <v>1</v>
      </c>
      <c r="W572" s="25" t="n">
        <f aca="false">SUM(B572:V572)</f>
        <v>2</v>
      </c>
      <c r="X572" s="2" t="str">
        <f aca="false">IF(W572=0,"Complete","Incomplete")</f>
        <v>Incomplete</v>
      </c>
      <c r="Y572" s="26" t="n">
        <f aca="false">W572/21</f>
        <v>0.0952380952380952</v>
      </c>
      <c r="Z572" s="2" t="str">
        <f aca="false">IF(W572=21,"Ghost record",IF(W572&gt;=11,"Mostly empty",IF(W572=0,"Complete","Partial")))</f>
        <v>Partial</v>
      </c>
    </row>
    <row r="573" customFormat="false" ht="15" hidden="false" customHeight="false" outlineLevel="0" collapsed="false">
      <c r="A573" s="2" t="str">
        <f aca="false">Clean!A573</f>
        <v>CL00572</v>
      </c>
      <c r="B573" s="24" t="n">
        <f aca="false">IF(Clean!B573="",1,0)</f>
        <v>0</v>
      </c>
      <c r="C573" s="24" t="n">
        <f aca="false">IF(Clean!C573="",1,0)</f>
        <v>0</v>
      </c>
      <c r="D573" s="24" t="n">
        <f aca="false">IF(Clean!D573="",1,0)</f>
        <v>0</v>
      </c>
      <c r="E573" s="24" t="n">
        <f aca="false">IF(Clean!E573="",1,0)</f>
        <v>0</v>
      </c>
      <c r="F573" s="24" t="n">
        <f aca="false">IF(Clean!F573="",1,0)</f>
        <v>0</v>
      </c>
      <c r="G573" s="24" t="n">
        <f aca="false">IF(Clean!G573="",1,0)</f>
        <v>0</v>
      </c>
      <c r="H573" s="24" t="n">
        <f aca="false">IF(Clean!H573="",1,0)</f>
        <v>0</v>
      </c>
      <c r="I573" s="24" t="n">
        <f aca="false">IF(Clean!I573="",1,0)</f>
        <v>0</v>
      </c>
      <c r="J573" s="24" t="n">
        <f aca="false">IF(Clean!J573="",1,0)</f>
        <v>0</v>
      </c>
      <c r="K573" s="24" t="n">
        <f aca="false">IF(Clean!K573="",1,0)</f>
        <v>0</v>
      </c>
      <c r="L573" s="24" t="n">
        <f aca="false">IF(Clean!L573="",1,0)</f>
        <v>0</v>
      </c>
      <c r="M573" s="24" t="n">
        <f aca="false">IF(Clean!M573="",1,0)</f>
        <v>0</v>
      </c>
      <c r="N573" s="24" t="n">
        <f aca="false">IF(Clean!N573="",1,0)</f>
        <v>0</v>
      </c>
      <c r="O573" s="24" t="n">
        <f aca="false">IF(Clean!O573="",1,0)</f>
        <v>0</v>
      </c>
      <c r="P573" s="24" t="n">
        <f aca="false">IF(Clean!P573="",1,0)</f>
        <v>0</v>
      </c>
      <c r="Q573" s="24" t="n">
        <f aca="false">IF(Clean!Q573="",1,0)</f>
        <v>0</v>
      </c>
      <c r="R573" s="24" t="n">
        <f aca="false">IF(Clean!R573="",1,0)</f>
        <v>0</v>
      </c>
      <c r="S573" s="24" t="n">
        <f aca="false">IF(Clean!S573="",1,0)</f>
        <v>0</v>
      </c>
      <c r="T573" s="24" t="n">
        <f aca="false">IF(Clean!T573="",1,0)</f>
        <v>0</v>
      </c>
      <c r="U573" s="24" t="n">
        <f aca="false">IF(Clean!U573="",1,0)</f>
        <v>0</v>
      </c>
      <c r="V573" s="24" t="n">
        <f aca="false">IF(Clean!V573="",1,0)</f>
        <v>0</v>
      </c>
      <c r="W573" s="25" t="n">
        <f aca="false">SUM(B573:V573)</f>
        <v>0</v>
      </c>
      <c r="X573" s="2" t="str">
        <f aca="false">IF(W573=0,"Complete","Incomplete")</f>
        <v>Complete</v>
      </c>
      <c r="Y573" s="26" t="n">
        <f aca="false">W573/21</f>
        <v>0</v>
      </c>
      <c r="Z573" s="2" t="str">
        <f aca="false">IF(W573=21,"Ghost record",IF(W573&gt;=11,"Mostly empty",IF(W573=0,"Complete","Partial")))</f>
        <v>Complete</v>
      </c>
    </row>
    <row r="574" customFormat="false" ht="15" hidden="false" customHeight="false" outlineLevel="0" collapsed="false">
      <c r="A574" s="2" t="str">
        <f aca="false">Clean!A574</f>
        <v>CL00573</v>
      </c>
      <c r="B574" s="24" t="n">
        <f aca="false">IF(Clean!B574="",1,0)</f>
        <v>0</v>
      </c>
      <c r="C574" s="24" t="n">
        <f aca="false">IF(Clean!C574="",1,0)</f>
        <v>0</v>
      </c>
      <c r="D574" s="24" t="n">
        <f aca="false">IF(Clean!D574="",1,0)</f>
        <v>0</v>
      </c>
      <c r="E574" s="24" t="n">
        <f aca="false">IF(Clean!E574="",1,0)</f>
        <v>0</v>
      </c>
      <c r="F574" s="24" t="n">
        <f aca="false">IF(Clean!F574="",1,0)</f>
        <v>0</v>
      </c>
      <c r="G574" s="24" t="n">
        <f aca="false">IF(Clean!G574="",1,0)</f>
        <v>0</v>
      </c>
      <c r="H574" s="24" t="n">
        <f aca="false">IF(Clean!H574="",1,0)</f>
        <v>0</v>
      </c>
      <c r="I574" s="24" t="n">
        <f aca="false">IF(Clean!I574="",1,0)</f>
        <v>0</v>
      </c>
      <c r="J574" s="24" t="n">
        <f aca="false">IF(Clean!J574="",1,0)</f>
        <v>0</v>
      </c>
      <c r="K574" s="24" t="n">
        <f aca="false">IF(Clean!K574="",1,0)</f>
        <v>0</v>
      </c>
      <c r="L574" s="24" t="n">
        <f aca="false">IF(Clean!L574="",1,0)</f>
        <v>0</v>
      </c>
      <c r="M574" s="24" t="n">
        <f aca="false">IF(Clean!M574="",1,0)</f>
        <v>1</v>
      </c>
      <c r="N574" s="24" t="n">
        <f aca="false">IF(Clean!N574="",1,0)</f>
        <v>0</v>
      </c>
      <c r="O574" s="24" t="n">
        <f aca="false">IF(Clean!O574="",1,0)</f>
        <v>0</v>
      </c>
      <c r="P574" s="24" t="n">
        <f aca="false">IF(Clean!P574="",1,0)</f>
        <v>0</v>
      </c>
      <c r="Q574" s="24" t="n">
        <f aca="false">IF(Clean!Q574="",1,0)</f>
        <v>0</v>
      </c>
      <c r="R574" s="24" t="n">
        <f aca="false">IF(Clean!R574="",1,0)</f>
        <v>0</v>
      </c>
      <c r="S574" s="24" t="n">
        <f aca="false">IF(Clean!S574="",1,0)</f>
        <v>1</v>
      </c>
      <c r="T574" s="24" t="n">
        <f aca="false">IF(Clean!T574="",1,0)</f>
        <v>1</v>
      </c>
      <c r="U574" s="24" t="n">
        <f aca="false">IF(Clean!U574="",1,0)</f>
        <v>0</v>
      </c>
      <c r="V574" s="24" t="n">
        <f aca="false">IF(Clean!V574="",1,0)</f>
        <v>0</v>
      </c>
      <c r="W574" s="25" t="n">
        <f aca="false">SUM(B574:V574)</f>
        <v>3</v>
      </c>
      <c r="X574" s="2" t="str">
        <f aca="false">IF(W574=0,"Complete","Incomplete")</f>
        <v>Incomplete</v>
      </c>
      <c r="Y574" s="26" t="n">
        <f aca="false">W574/21</f>
        <v>0.142857142857143</v>
      </c>
      <c r="Z574" s="2" t="str">
        <f aca="false">IF(W574=21,"Ghost record",IF(W574&gt;=11,"Mostly empty",IF(W574=0,"Complete","Partial")))</f>
        <v>Partial</v>
      </c>
    </row>
    <row r="575" customFormat="false" ht="15" hidden="false" customHeight="false" outlineLevel="0" collapsed="false">
      <c r="A575" s="2" t="str">
        <f aca="false">Clean!A575</f>
        <v>CL00574</v>
      </c>
      <c r="B575" s="24" t="n">
        <f aca="false">IF(Clean!B575="",1,0)</f>
        <v>0</v>
      </c>
      <c r="C575" s="24" t="n">
        <f aca="false">IF(Clean!C575="",1,0)</f>
        <v>0</v>
      </c>
      <c r="D575" s="24" t="n">
        <f aca="false">IF(Clean!D575="",1,0)</f>
        <v>0</v>
      </c>
      <c r="E575" s="24" t="n">
        <f aca="false">IF(Clean!E575="",1,0)</f>
        <v>0</v>
      </c>
      <c r="F575" s="24" t="n">
        <f aca="false">IF(Clean!F575="",1,0)</f>
        <v>0</v>
      </c>
      <c r="G575" s="24" t="n">
        <f aca="false">IF(Clean!G575="",1,0)</f>
        <v>0</v>
      </c>
      <c r="H575" s="24" t="n">
        <f aca="false">IF(Clean!H575="",1,0)</f>
        <v>0</v>
      </c>
      <c r="I575" s="24" t="n">
        <f aca="false">IF(Clean!I575="",1,0)</f>
        <v>0</v>
      </c>
      <c r="J575" s="24" t="n">
        <f aca="false">IF(Clean!J575="",1,0)</f>
        <v>0</v>
      </c>
      <c r="K575" s="24" t="n">
        <f aca="false">IF(Clean!K575="",1,0)</f>
        <v>0</v>
      </c>
      <c r="L575" s="24" t="n">
        <f aca="false">IF(Clean!L575="",1,0)</f>
        <v>1</v>
      </c>
      <c r="M575" s="24" t="n">
        <f aca="false">IF(Clean!M575="",1,0)</f>
        <v>0</v>
      </c>
      <c r="N575" s="24" t="n">
        <f aca="false">IF(Clean!N575="",1,0)</f>
        <v>0</v>
      </c>
      <c r="O575" s="24" t="n">
        <f aca="false">IF(Clean!O575="",1,0)</f>
        <v>0</v>
      </c>
      <c r="P575" s="24" t="n">
        <f aca="false">IF(Clean!P575="",1,0)</f>
        <v>0</v>
      </c>
      <c r="Q575" s="24" t="n">
        <f aca="false">IF(Clean!Q575="",1,0)</f>
        <v>0</v>
      </c>
      <c r="R575" s="24" t="n">
        <f aca="false">IF(Clean!R575="",1,0)</f>
        <v>0</v>
      </c>
      <c r="S575" s="24" t="n">
        <f aca="false">IF(Clean!S575="",1,0)</f>
        <v>1</v>
      </c>
      <c r="T575" s="24" t="n">
        <f aca="false">IF(Clean!T575="",1,0)</f>
        <v>1</v>
      </c>
      <c r="U575" s="24" t="n">
        <f aca="false">IF(Clean!U575="",1,0)</f>
        <v>0</v>
      </c>
      <c r="V575" s="24" t="n">
        <f aca="false">IF(Clean!V575="",1,0)</f>
        <v>0</v>
      </c>
      <c r="W575" s="25" t="n">
        <f aca="false">SUM(B575:V575)</f>
        <v>3</v>
      </c>
      <c r="X575" s="2" t="str">
        <f aca="false">IF(W575=0,"Complete","Incomplete")</f>
        <v>Incomplete</v>
      </c>
      <c r="Y575" s="26" t="n">
        <f aca="false">W575/21</f>
        <v>0.142857142857143</v>
      </c>
      <c r="Z575" s="2" t="str">
        <f aca="false">IF(W575=21,"Ghost record",IF(W575&gt;=11,"Mostly empty",IF(W575=0,"Complete","Partial")))</f>
        <v>Partial</v>
      </c>
    </row>
    <row r="576" customFormat="false" ht="15" hidden="false" customHeight="false" outlineLevel="0" collapsed="false">
      <c r="A576" s="2" t="str">
        <f aca="false">Clean!A576</f>
        <v>CL00575</v>
      </c>
      <c r="B576" s="24" t="n">
        <f aca="false">IF(Clean!B576="",1,0)</f>
        <v>0</v>
      </c>
      <c r="C576" s="24" t="n">
        <f aca="false">IF(Clean!C576="",1,0)</f>
        <v>0</v>
      </c>
      <c r="D576" s="24" t="n">
        <f aca="false">IF(Clean!D576="",1,0)</f>
        <v>0</v>
      </c>
      <c r="E576" s="24" t="n">
        <f aca="false">IF(Clean!E576="",1,0)</f>
        <v>0</v>
      </c>
      <c r="F576" s="24" t="n">
        <f aca="false">IF(Clean!F576="",1,0)</f>
        <v>0</v>
      </c>
      <c r="G576" s="24" t="n">
        <f aca="false">IF(Clean!G576="",1,0)</f>
        <v>0</v>
      </c>
      <c r="H576" s="24" t="n">
        <f aca="false">IF(Clean!H576="",1,0)</f>
        <v>0</v>
      </c>
      <c r="I576" s="24" t="n">
        <f aca="false">IF(Clean!I576="",1,0)</f>
        <v>1</v>
      </c>
      <c r="J576" s="24" t="n">
        <f aca="false">IF(Clean!J576="",1,0)</f>
        <v>0</v>
      </c>
      <c r="K576" s="24" t="n">
        <f aca="false">IF(Clean!K576="",1,0)</f>
        <v>0</v>
      </c>
      <c r="L576" s="24" t="n">
        <f aca="false">IF(Clean!L576="",1,0)</f>
        <v>0</v>
      </c>
      <c r="M576" s="24" t="n">
        <f aca="false">IF(Clean!M576="",1,0)</f>
        <v>0</v>
      </c>
      <c r="N576" s="24" t="n">
        <f aca="false">IF(Clean!N576="",1,0)</f>
        <v>0</v>
      </c>
      <c r="O576" s="24" t="n">
        <f aca="false">IF(Clean!O576="",1,0)</f>
        <v>0</v>
      </c>
      <c r="P576" s="24" t="n">
        <f aca="false">IF(Clean!P576="",1,0)</f>
        <v>0</v>
      </c>
      <c r="Q576" s="24" t="n">
        <f aca="false">IF(Clean!Q576="",1,0)</f>
        <v>0</v>
      </c>
      <c r="R576" s="24" t="n">
        <f aca="false">IF(Clean!R576="",1,0)</f>
        <v>0</v>
      </c>
      <c r="S576" s="24" t="n">
        <f aca="false">IF(Clean!S576="",1,0)</f>
        <v>0</v>
      </c>
      <c r="T576" s="24" t="n">
        <f aca="false">IF(Clean!T576="",1,0)</f>
        <v>0</v>
      </c>
      <c r="U576" s="24" t="n">
        <f aca="false">IF(Clean!U576="",1,0)</f>
        <v>0</v>
      </c>
      <c r="V576" s="24" t="n">
        <f aca="false">IF(Clean!V576="",1,0)</f>
        <v>0</v>
      </c>
      <c r="W576" s="25" t="n">
        <f aca="false">SUM(B576:V576)</f>
        <v>1</v>
      </c>
      <c r="X576" s="2" t="str">
        <f aca="false">IF(W576=0,"Complete","Incomplete")</f>
        <v>Incomplete</v>
      </c>
      <c r="Y576" s="26" t="n">
        <f aca="false">W576/21</f>
        <v>0.0476190476190476</v>
      </c>
      <c r="Z576" s="2" t="str">
        <f aca="false">IF(W576=21,"Ghost record",IF(W576&gt;=11,"Mostly empty",IF(W576=0,"Complete","Partial")))</f>
        <v>Partial</v>
      </c>
    </row>
    <row r="577" customFormat="false" ht="15" hidden="false" customHeight="false" outlineLevel="0" collapsed="false">
      <c r="A577" s="2" t="str">
        <f aca="false">Clean!A577</f>
        <v>CL00576</v>
      </c>
      <c r="B577" s="24" t="n">
        <f aca="false">IF(Clean!B577="",1,0)</f>
        <v>0</v>
      </c>
      <c r="C577" s="24" t="n">
        <f aca="false">IF(Clean!C577="",1,0)</f>
        <v>0</v>
      </c>
      <c r="D577" s="24" t="n">
        <f aca="false">IF(Clean!D577="",1,0)</f>
        <v>0</v>
      </c>
      <c r="E577" s="24" t="n">
        <f aca="false">IF(Clean!E577="",1,0)</f>
        <v>0</v>
      </c>
      <c r="F577" s="24" t="n">
        <f aca="false">IF(Clean!F577="",1,0)</f>
        <v>0</v>
      </c>
      <c r="G577" s="24" t="n">
        <f aca="false">IF(Clean!G577="",1,0)</f>
        <v>0</v>
      </c>
      <c r="H577" s="24" t="n">
        <f aca="false">IF(Clean!H577="",1,0)</f>
        <v>0</v>
      </c>
      <c r="I577" s="24" t="n">
        <f aca="false">IF(Clean!I577="",1,0)</f>
        <v>0</v>
      </c>
      <c r="J577" s="24" t="n">
        <f aca="false">IF(Clean!J577="",1,0)</f>
        <v>0</v>
      </c>
      <c r="K577" s="24" t="n">
        <f aca="false">IF(Clean!K577="",1,0)</f>
        <v>0</v>
      </c>
      <c r="L577" s="24" t="n">
        <f aca="false">IF(Clean!L577="",1,0)</f>
        <v>0</v>
      </c>
      <c r="M577" s="24" t="n">
        <f aca="false">IF(Clean!M577="",1,0)</f>
        <v>0</v>
      </c>
      <c r="N577" s="24" t="n">
        <f aca="false">IF(Clean!N577="",1,0)</f>
        <v>0</v>
      </c>
      <c r="O577" s="24" t="n">
        <f aca="false">IF(Clean!O577="",1,0)</f>
        <v>0</v>
      </c>
      <c r="P577" s="24" t="n">
        <f aca="false">IF(Clean!P577="",1,0)</f>
        <v>0</v>
      </c>
      <c r="Q577" s="24" t="n">
        <f aca="false">IF(Clean!Q577="",1,0)</f>
        <v>0</v>
      </c>
      <c r="R577" s="24" t="n">
        <f aca="false">IF(Clean!R577="",1,0)</f>
        <v>0</v>
      </c>
      <c r="S577" s="24" t="n">
        <f aca="false">IF(Clean!S577="",1,0)</f>
        <v>0</v>
      </c>
      <c r="T577" s="24" t="n">
        <f aca="false">IF(Clean!T577="",1,0)</f>
        <v>0</v>
      </c>
      <c r="U577" s="24" t="n">
        <f aca="false">IF(Clean!U577="",1,0)</f>
        <v>0</v>
      </c>
      <c r="V577" s="24" t="n">
        <f aca="false">IF(Clean!V577="",1,0)</f>
        <v>0</v>
      </c>
      <c r="W577" s="25" t="n">
        <f aca="false">SUM(B577:V577)</f>
        <v>0</v>
      </c>
      <c r="X577" s="2" t="str">
        <f aca="false">IF(W577=0,"Complete","Incomplete")</f>
        <v>Complete</v>
      </c>
      <c r="Y577" s="26" t="n">
        <f aca="false">W577/21</f>
        <v>0</v>
      </c>
      <c r="Z577" s="2" t="str">
        <f aca="false">IF(W577=21,"Ghost record",IF(W577&gt;=11,"Mostly empty",IF(W577=0,"Complete","Partial")))</f>
        <v>Complete</v>
      </c>
    </row>
    <row r="578" customFormat="false" ht="15" hidden="false" customHeight="false" outlineLevel="0" collapsed="false">
      <c r="A578" s="2" t="str">
        <f aca="false">Clean!A578</f>
        <v>CL00577</v>
      </c>
      <c r="B578" s="24" t="n">
        <f aca="false">IF(Clean!B578="",1,0)</f>
        <v>0</v>
      </c>
      <c r="C578" s="24" t="n">
        <f aca="false">IF(Clean!C578="",1,0)</f>
        <v>0</v>
      </c>
      <c r="D578" s="24" t="n">
        <f aca="false">IF(Clean!D578="",1,0)</f>
        <v>0</v>
      </c>
      <c r="E578" s="24" t="n">
        <f aca="false">IF(Clean!E578="",1,0)</f>
        <v>0</v>
      </c>
      <c r="F578" s="24" t="n">
        <f aca="false">IF(Clean!F578="",1,0)</f>
        <v>0</v>
      </c>
      <c r="G578" s="24" t="n">
        <f aca="false">IF(Clean!G578="",1,0)</f>
        <v>0</v>
      </c>
      <c r="H578" s="24" t="n">
        <f aca="false">IF(Clean!H578="",1,0)</f>
        <v>0</v>
      </c>
      <c r="I578" s="24" t="n">
        <f aca="false">IF(Clean!I578="",1,0)</f>
        <v>0</v>
      </c>
      <c r="J578" s="24" t="n">
        <f aca="false">IF(Clean!J578="",1,0)</f>
        <v>0</v>
      </c>
      <c r="K578" s="24" t="n">
        <f aca="false">IF(Clean!K578="",1,0)</f>
        <v>0</v>
      </c>
      <c r="L578" s="24" t="n">
        <f aca="false">IF(Clean!L578="",1,0)</f>
        <v>0</v>
      </c>
      <c r="M578" s="24" t="n">
        <f aca="false">IF(Clean!M578="",1,0)</f>
        <v>0</v>
      </c>
      <c r="N578" s="24" t="n">
        <f aca="false">IF(Clean!N578="",1,0)</f>
        <v>0</v>
      </c>
      <c r="O578" s="24" t="n">
        <f aca="false">IF(Clean!O578="",1,0)</f>
        <v>0</v>
      </c>
      <c r="P578" s="24" t="n">
        <f aca="false">IF(Clean!P578="",1,0)</f>
        <v>0</v>
      </c>
      <c r="Q578" s="24" t="n">
        <f aca="false">IF(Clean!Q578="",1,0)</f>
        <v>0</v>
      </c>
      <c r="R578" s="24" t="n">
        <f aca="false">IF(Clean!R578="",1,0)</f>
        <v>0</v>
      </c>
      <c r="S578" s="24" t="n">
        <f aca="false">IF(Clean!S578="",1,0)</f>
        <v>0</v>
      </c>
      <c r="T578" s="24" t="n">
        <f aca="false">IF(Clean!T578="",1,0)</f>
        <v>0</v>
      </c>
      <c r="U578" s="24" t="n">
        <f aca="false">IF(Clean!U578="",1,0)</f>
        <v>0</v>
      </c>
      <c r="V578" s="24" t="n">
        <f aca="false">IF(Clean!V578="",1,0)</f>
        <v>0</v>
      </c>
      <c r="W578" s="25" t="n">
        <f aca="false">SUM(B578:V578)</f>
        <v>0</v>
      </c>
      <c r="X578" s="2" t="str">
        <f aca="false">IF(W578=0,"Complete","Incomplete")</f>
        <v>Complete</v>
      </c>
      <c r="Y578" s="26" t="n">
        <f aca="false">W578/21</f>
        <v>0</v>
      </c>
      <c r="Z578" s="2" t="str">
        <f aca="false">IF(W578=21,"Ghost record",IF(W578&gt;=11,"Mostly empty",IF(W578=0,"Complete","Partial")))</f>
        <v>Complete</v>
      </c>
    </row>
    <row r="579" customFormat="false" ht="15" hidden="false" customHeight="false" outlineLevel="0" collapsed="false">
      <c r="A579" s="2" t="str">
        <f aca="false">Clean!A579</f>
        <v>CL00578</v>
      </c>
      <c r="B579" s="24" t="n">
        <f aca="false">IF(Clean!B579="",1,0)</f>
        <v>0</v>
      </c>
      <c r="C579" s="24" t="n">
        <f aca="false">IF(Clean!C579="",1,0)</f>
        <v>0</v>
      </c>
      <c r="D579" s="24" t="n">
        <f aca="false">IF(Clean!D579="",1,0)</f>
        <v>0</v>
      </c>
      <c r="E579" s="24" t="n">
        <f aca="false">IF(Clean!E579="",1,0)</f>
        <v>0</v>
      </c>
      <c r="F579" s="24" t="n">
        <f aca="false">IF(Clean!F579="",1,0)</f>
        <v>0</v>
      </c>
      <c r="G579" s="24" t="n">
        <f aca="false">IF(Clean!G579="",1,0)</f>
        <v>0</v>
      </c>
      <c r="H579" s="24" t="n">
        <f aca="false">IF(Clean!H579="",1,0)</f>
        <v>0</v>
      </c>
      <c r="I579" s="24" t="n">
        <f aca="false">IF(Clean!I579="",1,0)</f>
        <v>0</v>
      </c>
      <c r="J579" s="24" t="n">
        <f aca="false">IF(Clean!J579="",1,0)</f>
        <v>0</v>
      </c>
      <c r="K579" s="24" t="n">
        <f aca="false">IF(Clean!K579="",1,0)</f>
        <v>0</v>
      </c>
      <c r="L579" s="24" t="n">
        <f aca="false">IF(Clean!L579="",1,0)</f>
        <v>0</v>
      </c>
      <c r="M579" s="24" t="n">
        <f aca="false">IF(Clean!M579="",1,0)</f>
        <v>0</v>
      </c>
      <c r="N579" s="24" t="n">
        <f aca="false">IF(Clean!N579="",1,0)</f>
        <v>0</v>
      </c>
      <c r="O579" s="24" t="n">
        <f aca="false">IF(Clean!O579="",1,0)</f>
        <v>1</v>
      </c>
      <c r="P579" s="24" t="n">
        <f aca="false">IF(Clean!P579="",1,0)</f>
        <v>0</v>
      </c>
      <c r="Q579" s="24" t="n">
        <f aca="false">IF(Clean!Q579="",1,0)</f>
        <v>0</v>
      </c>
      <c r="R579" s="24" t="n">
        <f aca="false">IF(Clean!R579="",1,0)</f>
        <v>0</v>
      </c>
      <c r="S579" s="24" t="n">
        <f aca="false">IF(Clean!S579="",1,0)</f>
        <v>0</v>
      </c>
      <c r="T579" s="24" t="n">
        <f aca="false">IF(Clean!T579="",1,0)</f>
        <v>0</v>
      </c>
      <c r="U579" s="24" t="n">
        <f aca="false">IF(Clean!U579="",1,0)</f>
        <v>0</v>
      </c>
      <c r="V579" s="24" t="n">
        <f aca="false">IF(Clean!V579="",1,0)</f>
        <v>0</v>
      </c>
      <c r="W579" s="25" t="n">
        <f aca="false">SUM(B579:V579)</f>
        <v>1</v>
      </c>
      <c r="X579" s="2" t="str">
        <f aca="false">IF(W579=0,"Complete","Incomplete")</f>
        <v>Incomplete</v>
      </c>
      <c r="Y579" s="26" t="n">
        <f aca="false">W579/21</f>
        <v>0.0476190476190476</v>
      </c>
      <c r="Z579" s="2" t="str">
        <f aca="false">IF(W579=21,"Ghost record",IF(W579&gt;=11,"Mostly empty",IF(W579=0,"Complete","Partial")))</f>
        <v>Partial</v>
      </c>
    </row>
    <row r="580" customFormat="false" ht="15" hidden="false" customHeight="false" outlineLevel="0" collapsed="false">
      <c r="A580" s="2" t="str">
        <f aca="false">Clean!A580</f>
        <v>CL00579</v>
      </c>
      <c r="B580" s="24" t="n">
        <f aca="false">IF(Clean!B580="",1,0)</f>
        <v>0</v>
      </c>
      <c r="C580" s="24" t="n">
        <f aca="false">IF(Clean!C580="",1,0)</f>
        <v>0</v>
      </c>
      <c r="D580" s="24" t="n">
        <f aca="false">IF(Clean!D580="",1,0)</f>
        <v>0</v>
      </c>
      <c r="E580" s="24" t="n">
        <f aca="false">IF(Clean!E580="",1,0)</f>
        <v>0</v>
      </c>
      <c r="F580" s="24" t="n">
        <f aca="false">IF(Clean!F580="",1,0)</f>
        <v>0</v>
      </c>
      <c r="G580" s="24" t="n">
        <f aca="false">IF(Clean!G580="",1,0)</f>
        <v>0</v>
      </c>
      <c r="H580" s="24" t="n">
        <f aca="false">IF(Clean!H580="",1,0)</f>
        <v>0</v>
      </c>
      <c r="I580" s="24" t="n">
        <f aca="false">IF(Clean!I580="",1,0)</f>
        <v>0</v>
      </c>
      <c r="J580" s="24" t="n">
        <f aca="false">IF(Clean!J580="",1,0)</f>
        <v>0</v>
      </c>
      <c r="K580" s="24" t="n">
        <f aca="false">IF(Clean!K580="",1,0)</f>
        <v>0</v>
      </c>
      <c r="L580" s="24" t="n">
        <f aca="false">IF(Clean!L580="",1,0)</f>
        <v>0</v>
      </c>
      <c r="M580" s="24" t="n">
        <f aca="false">IF(Clean!M580="",1,0)</f>
        <v>0</v>
      </c>
      <c r="N580" s="24" t="n">
        <f aca="false">IF(Clean!N580="",1,0)</f>
        <v>0</v>
      </c>
      <c r="O580" s="24" t="n">
        <f aca="false">IF(Clean!O580="",1,0)</f>
        <v>0</v>
      </c>
      <c r="P580" s="24" t="n">
        <f aca="false">IF(Clean!P580="",1,0)</f>
        <v>0</v>
      </c>
      <c r="Q580" s="24" t="n">
        <f aca="false">IF(Clean!Q580="",1,0)</f>
        <v>0</v>
      </c>
      <c r="R580" s="24" t="n">
        <f aca="false">IF(Clean!R580="",1,0)</f>
        <v>0</v>
      </c>
      <c r="S580" s="24" t="n">
        <f aca="false">IF(Clean!S580="",1,0)</f>
        <v>0</v>
      </c>
      <c r="T580" s="24" t="n">
        <f aca="false">IF(Clean!T580="",1,0)</f>
        <v>0</v>
      </c>
      <c r="U580" s="24" t="n">
        <f aca="false">IF(Clean!U580="",1,0)</f>
        <v>0</v>
      </c>
      <c r="V580" s="24" t="n">
        <f aca="false">IF(Clean!V580="",1,0)</f>
        <v>0</v>
      </c>
      <c r="W580" s="25" t="n">
        <f aca="false">SUM(B580:V580)</f>
        <v>0</v>
      </c>
      <c r="X580" s="2" t="str">
        <f aca="false">IF(W580=0,"Complete","Incomplete")</f>
        <v>Complete</v>
      </c>
      <c r="Y580" s="26" t="n">
        <f aca="false">W580/21</f>
        <v>0</v>
      </c>
      <c r="Z580" s="2" t="str">
        <f aca="false">IF(W580=21,"Ghost record",IF(W580&gt;=11,"Mostly empty",IF(W580=0,"Complete","Partial")))</f>
        <v>Complete</v>
      </c>
    </row>
    <row r="581" customFormat="false" ht="15" hidden="false" customHeight="false" outlineLevel="0" collapsed="false">
      <c r="A581" s="2" t="str">
        <f aca="false">Clean!A581</f>
        <v>CL00580</v>
      </c>
      <c r="B581" s="24" t="n">
        <f aca="false">IF(Clean!B581="",1,0)</f>
        <v>0</v>
      </c>
      <c r="C581" s="24" t="n">
        <f aca="false">IF(Clean!C581="",1,0)</f>
        <v>0</v>
      </c>
      <c r="D581" s="24" t="n">
        <f aca="false">IF(Clean!D581="",1,0)</f>
        <v>0</v>
      </c>
      <c r="E581" s="24" t="n">
        <f aca="false">IF(Clean!E581="",1,0)</f>
        <v>0</v>
      </c>
      <c r="F581" s="24" t="n">
        <f aca="false">IF(Clean!F581="",1,0)</f>
        <v>0</v>
      </c>
      <c r="G581" s="24" t="n">
        <f aca="false">IF(Clean!G581="",1,0)</f>
        <v>0</v>
      </c>
      <c r="H581" s="24" t="n">
        <f aca="false">IF(Clean!H581="",1,0)</f>
        <v>0</v>
      </c>
      <c r="I581" s="24" t="n">
        <f aca="false">IF(Clean!I581="",1,0)</f>
        <v>0</v>
      </c>
      <c r="J581" s="24" t="n">
        <f aca="false">IF(Clean!J581="",1,0)</f>
        <v>0</v>
      </c>
      <c r="K581" s="24" t="n">
        <f aca="false">IF(Clean!K581="",1,0)</f>
        <v>0</v>
      </c>
      <c r="L581" s="24" t="n">
        <f aca="false">IF(Clean!L581="",1,0)</f>
        <v>0</v>
      </c>
      <c r="M581" s="24" t="n">
        <f aca="false">IF(Clean!M581="",1,0)</f>
        <v>0</v>
      </c>
      <c r="N581" s="24" t="n">
        <f aca="false">IF(Clean!N581="",1,0)</f>
        <v>0</v>
      </c>
      <c r="O581" s="24" t="n">
        <f aca="false">IF(Clean!O581="",1,0)</f>
        <v>0</v>
      </c>
      <c r="P581" s="24" t="n">
        <f aca="false">IF(Clean!P581="",1,0)</f>
        <v>0</v>
      </c>
      <c r="Q581" s="24" t="n">
        <f aca="false">IF(Clean!Q581="",1,0)</f>
        <v>1</v>
      </c>
      <c r="R581" s="24" t="n">
        <f aca="false">IF(Clean!R581="",1,0)</f>
        <v>1</v>
      </c>
      <c r="S581" s="24" t="n">
        <f aca="false">IF(Clean!S581="",1,0)</f>
        <v>0</v>
      </c>
      <c r="T581" s="24" t="n">
        <f aca="false">IF(Clean!T581="",1,0)</f>
        <v>0</v>
      </c>
      <c r="U581" s="24" t="n">
        <f aca="false">IF(Clean!U581="",1,0)</f>
        <v>0</v>
      </c>
      <c r="V581" s="24" t="n">
        <f aca="false">IF(Clean!V581="",1,0)</f>
        <v>1</v>
      </c>
      <c r="W581" s="25" t="n">
        <f aca="false">SUM(B581:V581)</f>
        <v>3</v>
      </c>
      <c r="X581" s="2" t="str">
        <f aca="false">IF(W581=0,"Complete","Incomplete")</f>
        <v>Incomplete</v>
      </c>
      <c r="Y581" s="26" t="n">
        <f aca="false">W581/21</f>
        <v>0.142857142857143</v>
      </c>
      <c r="Z581" s="2" t="str">
        <f aca="false">IF(W581=21,"Ghost record",IF(W581&gt;=11,"Mostly empty",IF(W581=0,"Complete","Partial")))</f>
        <v>Partial</v>
      </c>
    </row>
    <row r="582" customFormat="false" ht="15" hidden="false" customHeight="false" outlineLevel="0" collapsed="false">
      <c r="A582" s="2" t="str">
        <f aca="false">Clean!A582</f>
        <v>CL00581</v>
      </c>
      <c r="B582" s="24" t="n">
        <f aca="false">IF(Clean!B582="",1,0)</f>
        <v>0</v>
      </c>
      <c r="C582" s="24" t="n">
        <f aca="false">IF(Clean!C582="",1,0)</f>
        <v>0</v>
      </c>
      <c r="D582" s="24" t="n">
        <f aca="false">IF(Clean!D582="",1,0)</f>
        <v>0</v>
      </c>
      <c r="E582" s="24" t="n">
        <f aca="false">IF(Clean!E582="",1,0)</f>
        <v>0</v>
      </c>
      <c r="F582" s="24" t="n">
        <f aca="false">IF(Clean!F582="",1,0)</f>
        <v>0</v>
      </c>
      <c r="G582" s="24" t="n">
        <f aca="false">IF(Clean!G582="",1,0)</f>
        <v>0</v>
      </c>
      <c r="H582" s="24" t="n">
        <f aca="false">IF(Clean!H582="",1,0)</f>
        <v>0</v>
      </c>
      <c r="I582" s="24" t="n">
        <f aca="false">IF(Clean!I582="",1,0)</f>
        <v>0</v>
      </c>
      <c r="J582" s="24" t="n">
        <f aca="false">IF(Clean!J582="",1,0)</f>
        <v>1</v>
      </c>
      <c r="K582" s="24" t="n">
        <f aca="false">IF(Clean!K582="",1,0)</f>
        <v>0</v>
      </c>
      <c r="L582" s="24" t="n">
        <f aca="false">IF(Clean!L582="",1,0)</f>
        <v>0</v>
      </c>
      <c r="M582" s="24" t="n">
        <f aca="false">IF(Clean!M582="",1,0)</f>
        <v>0</v>
      </c>
      <c r="N582" s="24" t="n">
        <f aca="false">IF(Clean!N582="",1,0)</f>
        <v>0</v>
      </c>
      <c r="O582" s="24" t="n">
        <f aca="false">IF(Clean!O582="",1,0)</f>
        <v>0</v>
      </c>
      <c r="P582" s="24" t="n">
        <f aca="false">IF(Clean!P582="",1,0)</f>
        <v>0</v>
      </c>
      <c r="Q582" s="24" t="n">
        <f aca="false">IF(Clean!Q582="",1,0)</f>
        <v>0</v>
      </c>
      <c r="R582" s="24" t="n">
        <f aca="false">IF(Clean!R582="",1,0)</f>
        <v>0</v>
      </c>
      <c r="S582" s="24" t="n">
        <f aca="false">IF(Clean!S582="",1,0)</f>
        <v>0</v>
      </c>
      <c r="T582" s="24" t="n">
        <f aca="false">IF(Clean!T582="",1,0)</f>
        <v>0</v>
      </c>
      <c r="U582" s="24" t="n">
        <f aca="false">IF(Clean!U582="",1,0)</f>
        <v>0</v>
      </c>
      <c r="V582" s="24" t="n">
        <f aca="false">IF(Clean!V582="",1,0)</f>
        <v>0</v>
      </c>
      <c r="W582" s="25" t="n">
        <f aca="false">SUM(B582:V582)</f>
        <v>1</v>
      </c>
      <c r="X582" s="2" t="str">
        <f aca="false">IF(W582=0,"Complete","Incomplete")</f>
        <v>Incomplete</v>
      </c>
      <c r="Y582" s="26" t="n">
        <f aca="false">W582/21</f>
        <v>0.0476190476190476</v>
      </c>
      <c r="Z582" s="2" t="str">
        <f aca="false">IF(W582=21,"Ghost record",IF(W582&gt;=11,"Mostly empty",IF(W582=0,"Complete","Partial")))</f>
        <v>Partial</v>
      </c>
    </row>
    <row r="583" customFormat="false" ht="15" hidden="false" customHeight="false" outlineLevel="0" collapsed="false">
      <c r="A583" s="2" t="str">
        <f aca="false">Clean!A583</f>
        <v>CL00582</v>
      </c>
      <c r="B583" s="24" t="n">
        <f aca="false">IF(Clean!B583="",1,0)</f>
        <v>0</v>
      </c>
      <c r="C583" s="24" t="n">
        <f aca="false">IF(Clean!C583="",1,0)</f>
        <v>0</v>
      </c>
      <c r="D583" s="24" t="n">
        <f aca="false">IF(Clean!D583="",1,0)</f>
        <v>0</v>
      </c>
      <c r="E583" s="24" t="n">
        <f aca="false">IF(Clean!E583="",1,0)</f>
        <v>0</v>
      </c>
      <c r="F583" s="24" t="n">
        <f aca="false">IF(Clean!F583="",1,0)</f>
        <v>0</v>
      </c>
      <c r="G583" s="24" t="n">
        <f aca="false">IF(Clean!G583="",1,0)</f>
        <v>1</v>
      </c>
      <c r="H583" s="24" t="n">
        <f aca="false">IF(Clean!H583="",1,0)</f>
        <v>0</v>
      </c>
      <c r="I583" s="24" t="n">
        <f aca="false">IF(Clean!I583="",1,0)</f>
        <v>0</v>
      </c>
      <c r="J583" s="24" t="n">
        <f aca="false">IF(Clean!J583="",1,0)</f>
        <v>0</v>
      </c>
      <c r="K583" s="24" t="n">
        <f aca="false">IF(Clean!K583="",1,0)</f>
        <v>0</v>
      </c>
      <c r="L583" s="24" t="n">
        <f aca="false">IF(Clean!L583="",1,0)</f>
        <v>0</v>
      </c>
      <c r="M583" s="24" t="n">
        <f aca="false">IF(Clean!M583="",1,0)</f>
        <v>1</v>
      </c>
      <c r="N583" s="24" t="n">
        <f aca="false">IF(Clean!N583="",1,0)</f>
        <v>0</v>
      </c>
      <c r="O583" s="24" t="n">
        <f aca="false">IF(Clean!O583="",1,0)</f>
        <v>0</v>
      </c>
      <c r="P583" s="24" t="n">
        <f aca="false">IF(Clean!P583="",1,0)</f>
        <v>0</v>
      </c>
      <c r="Q583" s="24" t="n">
        <f aca="false">IF(Clean!Q583="",1,0)</f>
        <v>0</v>
      </c>
      <c r="R583" s="24" t="n">
        <f aca="false">IF(Clean!R583="",1,0)</f>
        <v>0</v>
      </c>
      <c r="S583" s="24" t="n">
        <f aca="false">IF(Clean!S583="",1,0)</f>
        <v>0</v>
      </c>
      <c r="T583" s="24" t="n">
        <f aca="false">IF(Clean!T583="",1,0)</f>
        <v>0</v>
      </c>
      <c r="U583" s="24" t="n">
        <f aca="false">IF(Clean!U583="",1,0)</f>
        <v>0</v>
      </c>
      <c r="V583" s="24" t="n">
        <f aca="false">IF(Clean!V583="",1,0)</f>
        <v>0</v>
      </c>
      <c r="W583" s="25" t="n">
        <f aca="false">SUM(B583:V583)</f>
        <v>2</v>
      </c>
      <c r="X583" s="2" t="str">
        <f aca="false">IF(W583=0,"Complete","Incomplete")</f>
        <v>Incomplete</v>
      </c>
      <c r="Y583" s="26" t="n">
        <f aca="false">W583/21</f>
        <v>0.0952380952380952</v>
      </c>
      <c r="Z583" s="2" t="str">
        <f aca="false">IF(W583=21,"Ghost record",IF(W583&gt;=11,"Mostly empty",IF(W583=0,"Complete","Partial")))</f>
        <v>Partial</v>
      </c>
    </row>
    <row r="584" customFormat="false" ht="15" hidden="false" customHeight="false" outlineLevel="0" collapsed="false">
      <c r="A584" s="2" t="str">
        <f aca="false">Clean!A584</f>
        <v>CL00583</v>
      </c>
      <c r="B584" s="24" t="n">
        <f aca="false">IF(Clean!B584="",1,0)</f>
        <v>0</v>
      </c>
      <c r="C584" s="24" t="n">
        <f aca="false">IF(Clean!C584="",1,0)</f>
        <v>0</v>
      </c>
      <c r="D584" s="24" t="n">
        <f aca="false">IF(Clean!D584="",1,0)</f>
        <v>0</v>
      </c>
      <c r="E584" s="24" t="n">
        <f aca="false">IF(Clean!E584="",1,0)</f>
        <v>0</v>
      </c>
      <c r="F584" s="24" t="n">
        <f aca="false">IF(Clean!F584="",1,0)</f>
        <v>0</v>
      </c>
      <c r="G584" s="24" t="n">
        <f aca="false">IF(Clean!G584="",1,0)</f>
        <v>0</v>
      </c>
      <c r="H584" s="24" t="n">
        <f aca="false">IF(Clean!H584="",1,0)</f>
        <v>0</v>
      </c>
      <c r="I584" s="24" t="n">
        <f aca="false">IF(Clean!I584="",1,0)</f>
        <v>0</v>
      </c>
      <c r="J584" s="24" t="n">
        <f aca="false">IF(Clean!J584="",1,0)</f>
        <v>0</v>
      </c>
      <c r="K584" s="24" t="n">
        <f aca="false">IF(Clean!K584="",1,0)</f>
        <v>0</v>
      </c>
      <c r="L584" s="24" t="n">
        <f aca="false">IF(Clean!L584="",1,0)</f>
        <v>0</v>
      </c>
      <c r="M584" s="24" t="n">
        <f aca="false">IF(Clean!M584="",1,0)</f>
        <v>0</v>
      </c>
      <c r="N584" s="24" t="n">
        <f aca="false">IF(Clean!N584="",1,0)</f>
        <v>1</v>
      </c>
      <c r="O584" s="24" t="n">
        <f aca="false">IF(Clean!O584="",1,0)</f>
        <v>0</v>
      </c>
      <c r="P584" s="24" t="n">
        <f aca="false">IF(Clean!P584="",1,0)</f>
        <v>0</v>
      </c>
      <c r="Q584" s="24" t="n">
        <f aca="false">IF(Clean!Q584="",1,0)</f>
        <v>0</v>
      </c>
      <c r="R584" s="24" t="n">
        <f aca="false">IF(Clean!R584="",1,0)</f>
        <v>0</v>
      </c>
      <c r="S584" s="24" t="n">
        <f aca="false">IF(Clean!S584="",1,0)</f>
        <v>0</v>
      </c>
      <c r="T584" s="24" t="n">
        <f aca="false">IF(Clean!T584="",1,0)</f>
        <v>0</v>
      </c>
      <c r="U584" s="24" t="n">
        <f aca="false">IF(Clean!U584="",1,0)</f>
        <v>0</v>
      </c>
      <c r="V584" s="24" t="n">
        <f aca="false">IF(Clean!V584="",1,0)</f>
        <v>1</v>
      </c>
      <c r="W584" s="25" t="n">
        <f aca="false">SUM(B584:V584)</f>
        <v>2</v>
      </c>
      <c r="X584" s="2" t="str">
        <f aca="false">IF(W584=0,"Complete","Incomplete")</f>
        <v>Incomplete</v>
      </c>
      <c r="Y584" s="26" t="n">
        <f aca="false">W584/21</f>
        <v>0.0952380952380952</v>
      </c>
      <c r="Z584" s="2" t="str">
        <f aca="false">IF(W584=21,"Ghost record",IF(W584&gt;=11,"Mostly empty",IF(W584=0,"Complete","Partial")))</f>
        <v>Partial</v>
      </c>
    </row>
    <row r="585" customFormat="false" ht="15" hidden="false" customHeight="false" outlineLevel="0" collapsed="false">
      <c r="A585" s="2" t="str">
        <f aca="false">Clean!A585</f>
        <v>CL00584</v>
      </c>
      <c r="B585" s="24" t="n">
        <f aca="false">IF(Clean!B585="",1,0)</f>
        <v>0</v>
      </c>
      <c r="C585" s="24" t="n">
        <f aca="false">IF(Clean!C585="",1,0)</f>
        <v>0</v>
      </c>
      <c r="D585" s="24" t="n">
        <f aca="false">IF(Clean!D585="",1,0)</f>
        <v>0</v>
      </c>
      <c r="E585" s="24" t="n">
        <f aca="false">IF(Clean!E585="",1,0)</f>
        <v>0</v>
      </c>
      <c r="F585" s="24" t="n">
        <f aca="false">IF(Clean!F585="",1,0)</f>
        <v>0</v>
      </c>
      <c r="G585" s="24" t="n">
        <f aca="false">IF(Clean!G585="",1,0)</f>
        <v>0</v>
      </c>
      <c r="H585" s="24" t="n">
        <f aca="false">IF(Clean!H585="",1,0)</f>
        <v>0</v>
      </c>
      <c r="I585" s="24" t="n">
        <f aca="false">IF(Clean!I585="",1,0)</f>
        <v>0</v>
      </c>
      <c r="J585" s="24" t="n">
        <f aca="false">IF(Clean!J585="",1,0)</f>
        <v>0</v>
      </c>
      <c r="K585" s="24" t="n">
        <f aca="false">IF(Clean!K585="",1,0)</f>
        <v>0</v>
      </c>
      <c r="L585" s="24" t="n">
        <f aca="false">IF(Clean!L585="",1,0)</f>
        <v>0</v>
      </c>
      <c r="M585" s="24" t="n">
        <f aca="false">IF(Clean!M585="",1,0)</f>
        <v>0</v>
      </c>
      <c r="N585" s="24" t="n">
        <f aca="false">IF(Clean!N585="",1,0)</f>
        <v>0</v>
      </c>
      <c r="O585" s="24" t="n">
        <f aca="false">IF(Clean!O585="",1,0)</f>
        <v>0</v>
      </c>
      <c r="P585" s="24" t="n">
        <f aca="false">IF(Clean!P585="",1,0)</f>
        <v>0</v>
      </c>
      <c r="Q585" s="24" t="n">
        <f aca="false">IF(Clean!Q585="",1,0)</f>
        <v>0</v>
      </c>
      <c r="R585" s="24" t="n">
        <f aca="false">IF(Clean!R585="",1,0)</f>
        <v>0</v>
      </c>
      <c r="S585" s="24" t="n">
        <f aca="false">IF(Clean!S585="",1,0)</f>
        <v>0</v>
      </c>
      <c r="T585" s="24" t="n">
        <f aca="false">IF(Clean!T585="",1,0)</f>
        <v>0</v>
      </c>
      <c r="U585" s="24" t="n">
        <f aca="false">IF(Clean!U585="",1,0)</f>
        <v>0</v>
      </c>
      <c r="V585" s="24" t="n">
        <f aca="false">IF(Clean!V585="",1,0)</f>
        <v>0</v>
      </c>
      <c r="W585" s="25" t="n">
        <f aca="false">SUM(B585:V585)</f>
        <v>0</v>
      </c>
      <c r="X585" s="2" t="str">
        <f aca="false">IF(W585=0,"Complete","Incomplete")</f>
        <v>Complete</v>
      </c>
      <c r="Y585" s="26" t="n">
        <f aca="false">W585/21</f>
        <v>0</v>
      </c>
      <c r="Z585" s="2" t="str">
        <f aca="false">IF(W585=21,"Ghost record",IF(W585&gt;=11,"Mostly empty",IF(W585=0,"Complete","Partial")))</f>
        <v>Complete</v>
      </c>
    </row>
    <row r="586" customFormat="false" ht="15" hidden="false" customHeight="false" outlineLevel="0" collapsed="false">
      <c r="A586" s="2" t="str">
        <f aca="false">Clean!A586</f>
        <v>CL00585</v>
      </c>
      <c r="B586" s="24" t="n">
        <f aca="false">IF(Clean!B586="",1,0)</f>
        <v>0</v>
      </c>
      <c r="C586" s="24" t="n">
        <f aca="false">IF(Clean!C586="",1,0)</f>
        <v>0</v>
      </c>
      <c r="D586" s="24" t="n">
        <f aca="false">IF(Clean!D586="",1,0)</f>
        <v>0</v>
      </c>
      <c r="E586" s="24" t="n">
        <f aca="false">IF(Clean!E586="",1,0)</f>
        <v>0</v>
      </c>
      <c r="F586" s="24" t="n">
        <f aca="false">IF(Clean!F586="",1,0)</f>
        <v>0</v>
      </c>
      <c r="G586" s="24" t="n">
        <f aca="false">IF(Clean!G586="",1,0)</f>
        <v>1</v>
      </c>
      <c r="H586" s="24" t="n">
        <f aca="false">IF(Clean!H586="",1,0)</f>
        <v>0</v>
      </c>
      <c r="I586" s="24" t="n">
        <f aca="false">IF(Clean!I586="",1,0)</f>
        <v>0</v>
      </c>
      <c r="J586" s="24" t="n">
        <f aca="false">IF(Clean!J586="",1,0)</f>
        <v>0</v>
      </c>
      <c r="K586" s="24" t="n">
        <f aca="false">IF(Clean!K586="",1,0)</f>
        <v>0</v>
      </c>
      <c r="L586" s="24" t="n">
        <f aca="false">IF(Clean!L586="",1,0)</f>
        <v>0</v>
      </c>
      <c r="M586" s="24" t="n">
        <f aca="false">IF(Clean!M586="",1,0)</f>
        <v>0</v>
      </c>
      <c r="N586" s="24" t="n">
        <f aca="false">IF(Clean!N586="",1,0)</f>
        <v>0</v>
      </c>
      <c r="O586" s="24" t="n">
        <f aca="false">IF(Clean!O586="",1,0)</f>
        <v>0</v>
      </c>
      <c r="P586" s="24" t="n">
        <f aca="false">IF(Clean!P586="",1,0)</f>
        <v>0</v>
      </c>
      <c r="Q586" s="24" t="n">
        <f aca="false">IF(Clean!Q586="",1,0)</f>
        <v>0</v>
      </c>
      <c r="R586" s="24" t="n">
        <f aca="false">IF(Clean!R586="",1,0)</f>
        <v>0</v>
      </c>
      <c r="S586" s="24" t="n">
        <f aca="false">IF(Clean!S586="",1,0)</f>
        <v>0</v>
      </c>
      <c r="T586" s="24" t="n">
        <f aca="false">IF(Clean!T586="",1,0)</f>
        <v>0</v>
      </c>
      <c r="U586" s="24" t="n">
        <f aca="false">IF(Clean!U586="",1,0)</f>
        <v>0</v>
      </c>
      <c r="V586" s="24" t="n">
        <f aca="false">IF(Clean!V586="",1,0)</f>
        <v>0</v>
      </c>
      <c r="W586" s="25" t="n">
        <f aca="false">SUM(B586:V586)</f>
        <v>1</v>
      </c>
      <c r="X586" s="2" t="str">
        <f aca="false">IF(W586=0,"Complete","Incomplete")</f>
        <v>Incomplete</v>
      </c>
      <c r="Y586" s="26" t="n">
        <f aca="false">W586/21</f>
        <v>0.0476190476190476</v>
      </c>
      <c r="Z586" s="2" t="str">
        <f aca="false">IF(W586=21,"Ghost record",IF(W586&gt;=11,"Mostly empty",IF(W586=0,"Complete","Partial")))</f>
        <v>Partial</v>
      </c>
    </row>
    <row r="587" customFormat="false" ht="15" hidden="false" customHeight="false" outlineLevel="0" collapsed="false">
      <c r="A587" s="2" t="str">
        <f aca="false">Clean!A587</f>
        <v>CL00586</v>
      </c>
      <c r="B587" s="24" t="n">
        <f aca="false">IF(Clean!B587="",1,0)</f>
        <v>0</v>
      </c>
      <c r="C587" s="24" t="n">
        <f aca="false">IF(Clean!C587="",1,0)</f>
        <v>0</v>
      </c>
      <c r="D587" s="24" t="n">
        <f aca="false">IF(Clean!D587="",1,0)</f>
        <v>0</v>
      </c>
      <c r="E587" s="24" t="n">
        <f aca="false">IF(Clean!E587="",1,0)</f>
        <v>0</v>
      </c>
      <c r="F587" s="24" t="n">
        <f aca="false">IF(Clean!F587="",1,0)</f>
        <v>0</v>
      </c>
      <c r="G587" s="24" t="n">
        <f aca="false">IF(Clean!G587="",1,0)</f>
        <v>0</v>
      </c>
      <c r="H587" s="24" t="n">
        <f aca="false">IF(Clean!H587="",1,0)</f>
        <v>0</v>
      </c>
      <c r="I587" s="24" t="n">
        <f aca="false">IF(Clean!I587="",1,0)</f>
        <v>0</v>
      </c>
      <c r="J587" s="24" t="n">
        <f aca="false">IF(Clean!J587="",1,0)</f>
        <v>0</v>
      </c>
      <c r="K587" s="24" t="n">
        <f aca="false">IF(Clean!K587="",1,0)</f>
        <v>0</v>
      </c>
      <c r="L587" s="24" t="n">
        <f aca="false">IF(Clean!L587="",1,0)</f>
        <v>1</v>
      </c>
      <c r="M587" s="24" t="n">
        <f aca="false">IF(Clean!M587="",1,0)</f>
        <v>0</v>
      </c>
      <c r="N587" s="24" t="n">
        <f aca="false">IF(Clean!N587="",1,0)</f>
        <v>0</v>
      </c>
      <c r="O587" s="24" t="n">
        <f aca="false">IF(Clean!O587="",1,0)</f>
        <v>0</v>
      </c>
      <c r="P587" s="24" t="n">
        <f aca="false">IF(Clean!P587="",1,0)</f>
        <v>0</v>
      </c>
      <c r="Q587" s="24" t="n">
        <f aca="false">IF(Clean!Q587="",1,0)</f>
        <v>0</v>
      </c>
      <c r="R587" s="24" t="n">
        <f aca="false">IF(Clean!R587="",1,0)</f>
        <v>0</v>
      </c>
      <c r="S587" s="24" t="n">
        <f aca="false">IF(Clean!S587="",1,0)</f>
        <v>1</v>
      </c>
      <c r="T587" s="24" t="n">
        <f aca="false">IF(Clean!T587="",1,0)</f>
        <v>1</v>
      </c>
      <c r="U587" s="24" t="n">
        <f aca="false">IF(Clean!U587="",1,0)</f>
        <v>0</v>
      </c>
      <c r="V587" s="24" t="n">
        <f aca="false">IF(Clean!V587="",1,0)</f>
        <v>0</v>
      </c>
      <c r="W587" s="25" t="n">
        <f aca="false">SUM(B587:V587)</f>
        <v>3</v>
      </c>
      <c r="X587" s="2" t="str">
        <f aca="false">IF(W587=0,"Complete","Incomplete")</f>
        <v>Incomplete</v>
      </c>
      <c r="Y587" s="26" t="n">
        <f aca="false">W587/21</f>
        <v>0.142857142857143</v>
      </c>
      <c r="Z587" s="2" t="str">
        <f aca="false">IF(W587=21,"Ghost record",IF(W587&gt;=11,"Mostly empty",IF(W587=0,"Complete","Partial")))</f>
        <v>Partial</v>
      </c>
    </row>
    <row r="588" customFormat="false" ht="15" hidden="false" customHeight="false" outlineLevel="0" collapsed="false">
      <c r="A588" s="2" t="str">
        <f aca="false">Clean!A588</f>
        <v>CL00587</v>
      </c>
      <c r="B588" s="24" t="n">
        <f aca="false">IF(Clean!B588="",1,0)</f>
        <v>0</v>
      </c>
      <c r="C588" s="24" t="n">
        <f aca="false">IF(Clean!C588="",1,0)</f>
        <v>1</v>
      </c>
      <c r="D588" s="24" t="n">
        <f aca="false">IF(Clean!D588="",1,0)</f>
        <v>0</v>
      </c>
      <c r="E588" s="24" t="n">
        <f aca="false">IF(Clean!E588="",1,0)</f>
        <v>0</v>
      </c>
      <c r="F588" s="24" t="n">
        <f aca="false">IF(Clean!F588="",1,0)</f>
        <v>0</v>
      </c>
      <c r="G588" s="24" t="n">
        <f aca="false">IF(Clean!G588="",1,0)</f>
        <v>0</v>
      </c>
      <c r="H588" s="24" t="n">
        <f aca="false">IF(Clean!H588="",1,0)</f>
        <v>0</v>
      </c>
      <c r="I588" s="24" t="n">
        <f aca="false">IF(Clean!I588="",1,0)</f>
        <v>0</v>
      </c>
      <c r="J588" s="24" t="n">
        <f aca="false">IF(Clean!J588="",1,0)</f>
        <v>0</v>
      </c>
      <c r="K588" s="24" t="n">
        <f aca="false">IF(Clean!K588="",1,0)</f>
        <v>0</v>
      </c>
      <c r="L588" s="24" t="n">
        <f aca="false">IF(Clean!L588="",1,0)</f>
        <v>0</v>
      </c>
      <c r="M588" s="24" t="n">
        <f aca="false">IF(Clean!M588="",1,0)</f>
        <v>0</v>
      </c>
      <c r="N588" s="24" t="n">
        <f aca="false">IF(Clean!N588="",1,0)</f>
        <v>0</v>
      </c>
      <c r="O588" s="24" t="n">
        <f aca="false">IF(Clean!O588="",1,0)</f>
        <v>0</v>
      </c>
      <c r="P588" s="24" t="n">
        <f aca="false">IF(Clean!P588="",1,0)</f>
        <v>0</v>
      </c>
      <c r="Q588" s="24" t="n">
        <f aca="false">IF(Clean!Q588="",1,0)</f>
        <v>0</v>
      </c>
      <c r="R588" s="24" t="n">
        <f aca="false">IF(Clean!R588="",1,0)</f>
        <v>0</v>
      </c>
      <c r="S588" s="24" t="n">
        <f aca="false">IF(Clean!S588="",1,0)</f>
        <v>0</v>
      </c>
      <c r="T588" s="24" t="n">
        <f aca="false">IF(Clean!T588="",1,0)</f>
        <v>0</v>
      </c>
      <c r="U588" s="24" t="n">
        <f aca="false">IF(Clean!U588="",1,0)</f>
        <v>0</v>
      </c>
      <c r="V588" s="24" t="n">
        <f aca="false">IF(Clean!V588="",1,0)</f>
        <v>0</v>
      </c>
      <c r="W588" s="25" t="n">
        <f aca="false">SUM(B588:V588)</f>
        <v>1</v>
      </c>
      <c r="X588" s="2" t="str">
        <f aca="false">IF(W588=0,"Complete","Incomplete")</f>
        <v>Incomplete</v>
      </c>
      <c r="Y588" s="26" t="n">
        <f aca="false">W588/21</f>
        <v>0.0476190476190476</v>
      </c>
      <c r="Z588" s="2" t="str">
        <f aca="false">IF(W588=21,"Ghost record",IF(W588&gt;=11,"Mostly empty",IF(W588=0,"Complete","Partial")))</f>
        <v>Partial</v>
      </c>
    </row>
    <row r="589" customFormat="false" ht="15" hidden="false" customHeight="false" outlineLevel="0" collapsed="false">
      <c r="A589" s="2" t="str">
        <f aca="false">Clean!A589</f>
        <v>CL00588</v>
      </c>
      <c r="B589" s="24" t="n">
        <f aca="false">IF(Clean!B589="",1,0)</f>
        <v>0</v>
      </c>
      <c r="C589" s="24" t="n">
        <f aca="false">IF(Clean!C589="",1,0)</f>
        <v>0</v>
      </c>
      <c r="D589" s="24" t="n">
        <f aca="false">IF(Clean!D589="",1,0)</f>
        <v>0</v>
      </c>
      <c r="E589" s="24" t="n">
        <f aca="false">IF(Clean!E589="",1,0)</f>
        <v>0</v>
      </c>
      <c r="F589" s="24" t="n">
        <f aca="false">IF(Clean!F589="",1,0)</f>
        <v>0</v>
      </c>
      <c r="G589" s="24" t="n">
        <f aca="false">IF(Clean!G589="",1,0)</f>
        <v>0</v>
      </c>
      <c r="H589" s="24" t="n">
        <f aca="false">IF(Clean!H589="",1,0)</f>
        <v>0</v>
      </c>
      <c r="I589" s="24" t="n">
        <f aca="false">IF(Clean!I589="",1,0)</f>
        <v>0</v>
      </c>
      <c r="J589" s="24" t="n">
        <f aca="false">IF(Clean!J589="",1,0)</f>
        <v>0</v>
      </c>
      <c r="K589" s="24" t="n">
        <f aca="false">IF(Clean!K589="",1,0)</f>
        <v>0</v>
      </c>
      <c r="L589" s="24" t="n">
        <f aca="false">IF(Clean!L589="",1,0)</f>
        <v>0</v>
      </c>
      <c r="M589" s="24" t="n">
        <f aca="false">IF(Clean!M589="",1,0)</f>
        <v>0</v>
      </c>
      <c r="N589" s="24" t="n">
        <f aca="false">IF(Clean!N589="",1,0)</f>
        <v>0</v>
      </c>
      <c r="O589" s="24" t="n">
        <f aca="false">IF(Clean!O589="",1,0)</f>
        <v>0</v>
      </c>
      <c r="P589" s="24" t="n">
        <f aca="false">IF(Clean!P589="",1,0)</f>
        <v>0</v>
      </c>
      <c r="Q589" s="24" t="n">
        <f aca="false">IF(Clean!Q589="",1,0)</f>
        <v>0</v>
      </c>
      <c r="R589" s="24" t="n">
        <f aca="false">IF(Clean!R589="",1,0)</f>
        <v>0</v>
      </c>
      <c r="S589" s="24" t="n">
        <f aca="false">IF(Clean!S589="",1,0)</f>
        <v>0</v>
      </c>
      <c r="T589" s="24" t="n">
        <f aca="false">IF(Clean!T589="",1,0)</f>
        <v>0</v>
      </c>
      <c r="U589" s="24" t="n">
        <f aca="false">IF(Clean!U589="",1,0)</f>
        <v>0</v>
      </c>
      <c r="V589" s="24" t="n">
        <f aca="false">IF(Clean!V589="",1,0)</f>
        <v>0</v>
      </c>
      <c r="W589" s="25" t="n">
        <f aca="false">SUM(B589:V589)</f>
        <v>0</v>
      </c>
      <c r="X589" s="2" t="str">
        <f aca="false">IF(W589=0,"Complete","Incomplete")</f>
        <v>Complete</v>
      </c>
      <c r="Y589" s="26" t="n">
        <f aca="false">W589/21</f>
        <v>0</v>
      </c>
      <c r="Z589" s="2" t="str">
        <f aca="false">IF(W589=21,"Ghost record",IF(W589&gt;=11,"Mostly empty",IF(W589=0,"Complete","Partial")))</f>
        <v>Complete</v>
      </c>
    </row>
    <row r="590" customFormat="false" ht="15" hidden="false" customHeight="false" outlineLevel="0" collapsed="false">
      <c r="A590" s="2" t="str">
        <f aca="false">Clean!A590</f>
        <v>CL00589</v>
      </c>
      <c r="B590" s="24" t="n">
        <f aca="false">IF(Clean!B590="",1,0)</f>
        <v>0</v>
      </c>
      <c r="C590" s="24" t="n">
        <f aca="false">IF(Clean!C590="",1,0)</f>
        <v>0</v>
      </c>
      <c r="D590" s="24" t="n">
        <f aca="false">IF(Clean!D590="",1,0)</f>
        <v>0</v>
      </c>
      <c r="E590" s="24" t="n">
        <f aca="false">IF(Clean!E590="",1,0)</f>
        <v>0</v>
      </c>
      <c r="F590" s="24" t="n">
        <f aca="false">IF(Clean!F590="",1,0)</f>
        <v>0</v>
      </c>
      <c r="G590" s="24" t="n">
        <f aca="false">IF(Clean!G590="",1,0)</f>
        <v>0</v>
      </c>
      <c r="H590" s="24" t="n">
        <f aca="false">IF(Clean!H590="",1,0)</f>
        <v>0</v>
      </c>
      <c r="I590" s="24" t="n">
        <f aca="false">IF(Clean!I590="",1,0)</f>
        <v>0</v>
      </c>
      <c r="J590" s="24" t="n">
        <f aca="false">IF(Clean!J590="",1,0)</f>
        <v>0</v>
      </c>
      <c r="K590" s="24" t="n">
        <f aca="false">IF(Clean!K590="",1,0)</f>
        <v>0</v>
      </c>
      <c r="L590" s="24" t="n">
        <f aca="false">IF(Clean!L590="",1,0)</f>
        <v>0</v>
      </c>
      <c r="M590" s="24" t="n">
        <f aca="false">IF(Clean!M590="",1,0)</f>
        <v>0</v>
      </c>
      <c r="N590" s="24" t="n">
        <f aca="false">IF(Clean!N590="",1,0)</f>
        <v>0</v>
      </c>
      <c r="O590" s="24" t="n">
        <f aca="false">IF(Clean!O590="",1,0)</f>
        <v>0</v>
      </c>
      <c r="P590" s="24" t="n">
        <f aca="false">IF(Clean!P590="",1,0)</f>
        <v>0</v>
      </c>
      <c r="Q590" s="24" t="n">
        <f aca="false">IF(Clean!Q590="",1,0)</f>
        <v>1</v>
      </c>
      <c r="R590" s="24" t="n">
        <f aca="false">IF(Clean!R590="",1,0)</f>
        <v>1</v>
      </c>
      <c r="S590" s="24" t="n">
        <f aca="false">IF(Clean!S590="",1,0)</f>
        <v>0</v>
      </c>
      <c r="T590" s="24" t="n">
        <f aca="false">IF(Clean!T590="",1,0)</f>
        <v>0</v>
      </c>
      <c r="U590" s="24" t="n">
        <f aca="false">IF(Clean!U590="",1,0)</f>
        <v>0</v>
      </c>
      <c r="V590" s="24" t="n">
        <f aca="false">IF(Clean!V590="",1,0)</f>
        <v>0</v>
      </c>
      <c r="W590" s="25" t="n">
        <f aca="false">SUM(B590:V590)</f>
        <v>2</v>
      </c>
      <c r="X590" s="2" t="str">
        <f aca="false">IF(W590=0,"Complete","Incomplete")</f>
        <v>Incomplete</v>
      </c>
      <c r="Y590" s="26" t="n">
        <f aca="false">W590/21</f>
        <v>0.0952380952380952</v>
      </c>
      <c r="Z590" s="2" t="str">
        <f aca="false">IF(W590=21,"Ghost record",IF(W590&gt;=11,"Mostly empty",IF(W590=0,"Complete","Partial")))</f>
        <v>Partial</v>
      </c>
    </row>
    <row r="591" customFormat="false" ht="15" hidden="false" customHeight="false" outlineLevel="0" collapsed="false">
      <c r="A591" s="2" t="str">
        <f aca="false">Clean!A591</f>
        <v>CL00590</v>
      </c>
      <c r="B591" s="24" t="n">
        <f aca="false">IF(Clean!B591="",1,0)</f>
        <v>0</v>
      </c>
      <c r="C591" s="24" t="n">
        <f aca="false">IF(Clean!C591="",1,0)</f>
        <v>0</v>
      </c>
      <c r="D591" s="24" t="n">
        <f aca="false">IF(Clean!D591="",1,0)</f>
        <v>0</v>
      </c>
      <c r="E591" s="24" t="n">
        <f aca="false">IF(Clean!E591="",1,0)</f>
        <v>0</v>
      </c>
      <c r="F591" s="24" t="n">
        <f aca="false">IF(Clean!F591="",1,0)</f>
        <v>0</v>
      </c>
      <c r="G591" s="24" t="n">
        <f aca="false">IF(Clean!G591="",1,0)</f>
        <v>0</v>
      </c>
      <c r="H591" s="24" t="n">
        <f aca="false">IF(Clean!H591="",1,0)</f>
        <v>0</v>
      </c>
      <c r="I591" s="24" t="n">
        <f aca="false">IF(Clean!I591="",1,0)</f>
        <v>0</v>
      </c>
      <c r="J591" s="24" t="n">
        <f aca="false">IF(Clean!J591="",1,0)</f>
        <v>0</v>
      </c>
      <c r="K591" s="24" t="n">
        <f aca="false">IF(Clean!K591="",1,0)</f>
        <v>0</v>
      </c>
      <c r="L591" s="24" t="n">
        <f aca="false">IF(Clean!L591="",1,0)</f>
        <v>0</v>
      </c>
      <c r="M591" s="24" t="n">
        <f aca="false">IF(Clean!M591="",1,0)</f>
        <v>0</v>
      </c>
      <c r="N591" s="24" t="n">
        <f aca="false">IF(Clean!N591="",1,0)</f>
        <v>0</v>
      </c>
      <c r="O591" s="24" t="n">
        <f aca="false">IF(Clean!O591="",1,0)</f>
        <v>0</v>
      </c>
      <c r="P591" s="24" t="n">
        <f aca="false">IF(Clean!P591="",1,0)</f>
        <v>0</v>
      </c>
      <c r="Q591" s="24" t="n">
        <f aca="false">IF(Clean!Q591="",1,0)</f>
        <v>0</v>
      </c>
      <c r="R591" s="24" t="n">
        <f aca="false">IF(Clean!R591="",1,0)</f>
        <v>0</v>
      </c>
      <c r="S591" s="24" t="n">
        <f aca="false">IF(Clean!S591="",1,0)</f>
        <v>0</v>
      </c>
      <c r="T591" s="24" t="n">
        <f aca="false">IF(Clean!T591="",1,0)</f>
        <v>0</v>
      </c>
      <c r="U591" s="24" t="n">
        <f aca="false">IF(Clean!U591="",1,0)</f>
        <v>0</v>
      </c>
      <c r="V591" s="24" t="n">
        <f aca="false">IF(Clean!V591="",1,0)</f>
        <v>0</v>
      </c>
      <c r="W591" s="25" t="n">
        <f aca="false">SUM(B591:V591)</f>
        <v>0</v>
      </c>
      <c r="X591" s="2" t="str">
        <f aca="false">IF(W591=0,"Complete","Incomplete")</f>
        <v>Complete</v>
      </c>
      <c r="Y591" s="26" t="n">
        <f aca="false">W591/21</f>
        <v>0</v>
      </c>
      <c r="Z591" s="2" t="str">
        <f aca="false">IF(W591=21,"Ghost record",IF(W591&gt;=11,"Mostly empty",IF(W591=0,"Complete","Partial")))</f>
        <v>Complete</v>
      </c>
    </row>
    <row r="592" customFormat="false" ht="15" hidden="false" customHeight="false" outlineLevel="0" collapsed="false">
      <c r="A592" s="2" t="str">
        <f aca="false">Clean!A592</f>
        <v>CL00591</v>
      </c>
      <c r="B592" s="24" t="n">
        <f aca="false">IF(Clean!B592="",1,0)</f>
        <v>0</v>
      </c>
      <c r="C592" s="24" t="n">
        <f aca="false">IF(Clean!C592="",1,0)</f>
        <v>0</v>
      </c>
      <c r="D592" s="24" t="n">
        <f aca="false">IF(Clean!D592="",1,0)</f>
        <v>0</v>
      </c>
      <c r="E592" s="24" t="n">
        <f aca="false">IF(Clean!E592="",1,0)</f>
        <v>0</v>
      </c>
      <c r="F592" s="24" t="n">
        <f aca="false">IF(Clean!F592="",1,0)</f>
        <v>0</v>
      </c>
      <c r="G592" s="24" t="n">
        <f aca="false">IF(Clean!G592="",1,0)</f>
        <v>0</v>
      </c>
      <c r="H592" s="24" t="n">
        <f aca="false">IF(Clean!H592="",1,0)</f>
        <v>0</v>
      </c>
      <c r="I592" s="24" t="n">
        <f aca="false">IF(Clean!I592="",1,0)</f>
        <v>0</v>
      </c>
      <c r="J592" s="24" t="n">
        <f aca="false">IF(Clean!J592="",1,0)</f>
        <v>0</v>
      </c>
      <c r="K592" s="24" t="n">
        <f aca="false">IF(Clean!K592="",1,0)</f>
        <v>0</v>
      </c>
      <c r="L592" s="24" t="n">
        <f aca="false">IF(Clean!L592="",1,0)</f>
        <v>0</v>
      </c>
      <c r="M592" s="24" t="n">
        <f aca="false">IF(Clean!M592="",1,0)</f>
        <v>0</v>
      </c>
      <c r="N592" s="24" t="n">
        <f aca="false">IF(Clean!N592="",1,0)</f>
        <v>0</v>
      </c>
      <c r="O592" s="24" t="n">
        <f aca="false">IF(Clean!O592="",1,0)</f>
        <v>0</v>
      </c>
      <c r="P592" s="24" t="n">
        <f aca="false">IF(Clean!P592="",1,0)</f>
        <v>0</v>
      </c>
      <c r="Q592" s="24" t="n">
        <f aca="false">IF(Clean!Q592="",1,0)</f>
        <v>0</v>
      </c>
      <c r="R592" s="24" t="n">
        <f aca="false">IF(Clean!R592="",1,0)</f>
        <v>0</v>
      </c>
      <c r="S592" s="24" t="n">
        <f aca="false">IF(Clean!S592="",1,0)</f>
        <v>0</v>
      </c>
      <c r="T592" s="24" t="n">
        <f aca="false">IF(Clean!T592="",1,0)</f>
        <v>0</v>
      </c>
      <c r="U592" s="24" t="n">
        <f aca="false">IF(Clean!U592="",1,0)</f>
        <v>0</v>
      </c>
      <c r="V592" s="24" t="n">
        <f aca="false">IF(Clean!V592="",1,0)</f>
        <v>1</v>
      </c>
      <c r="W592" s="25" t="n">
        <f aca="false">SUM(B592:V592)</f>
        <v>1</v>
      </c>
      <c r="X592" s="2" t="str">
        <f aca="false">IF(W592=0,"Complete","Incomplete")</f>
        <v>Incomplete</v>
      </c>
      <c r="Y592" s="26" t="n">
        <f aca="false">W592/21</f>
        <v>0.0476190476190476</v>
      </c>
      <c r="Z592" s="2" t="str">
        <f aca="false">IF(W592=21,"Ghost record",IF(W592&gt;=11,"Mostly empty",IF(W592=0,"Complete","Partial")))</f>
        <v>Partial</v>
      </c>
    </row>
    <row r="593" customFormat="false" ht="15" hidden="false" customHeight="false" outlineLevel="0" collapsed="false">
      <c r="A593" s="2" t="str">
        <f aca="false">Clean!A593</f>
        <v>CL00592</v>
      </c>
      <c r="B593" s="24" t="n">
        <f aca="false">IF(Clean!B593="",1,0)</f>
        <v>0</v>
      </c>
      <c r="C593" s="24" t="n">
        <f aca="false">IF(Clean!C593="",1,0)</f>
        <v>0</v>
      </c>
      <c r="D593" s="24" t="n">
        <f aca="false">IF(Clean!D593="",1,0)</f>
        <v>0</v>
      </c>
      <c r="E593" s="24" t="n">
        <f aca="false">IF(Clean!E593="",1,0)</f>
        <v>0</v>
      </c>
      <c r="F593" s="24" t="n">
        <f aca="false">IF(Clean!F593="",1,0)</f>
        <v>0</v>
      </c>
      <c r="G593" s="24" t="n">
        <f aca="false">IF(Clean!G593="",1,0)</f>
        <v>0</v>
      </c>
      <c r="H593" s="24" t="n">
        <f aca="false">IF(Clean!H593="",1,0)</f>
        <v>0</v>
      </c>
      <c r="I593" s="24" t="n">
        <f aca="false">IF(Clean!I593="",1,0)</f>
        <v>0</v>
      </c>
      <c r="J593" s="24" t="n">
        <f aca="false">IF(Clean!J593="",1,0)</f>
        <v>0</v>
      </c>
      <c r="K593" s="24" t="n">
        <f aca="false">IF(Clean!K593="",1,0)</f>
        <v>0</v>
      </c>
      <c r="L593" s="24" t="n">
        <f aca="false">IF(Clean!L593="",1,0)</f>
        <v>0</v>
      </c>
      <c r="M593" s="24" t="n">
        <f aca="false">IF(Clean!M593="",1,0)</f>
        <v>0</v>
      </c>
      <c r="N593" s="24" t="n">
        <f aca="false">IF(Clean!N593="",1,0)</f>
        <v>0</v>
      </c>
      <c r="O593" s="24" t="n">
        <f aca="false">IF(Clean!O593="",1,0)</f>
        <v>1</v>
      </c>
      <c r="P593" s="24" t="n">
        <f aca="false">IF(Clean!P593="",1,0)</f>
        <v>0</v>
      </c>
      <c r="Q593" s="24" t="n">
        <f aca="false">IF(Clean!Q593="",1,0)</f>
        <v>0</v>
      </c>
      <c r="R593" s="24" t="n">
        <f aca="false">IF(Clean!R593="",1,0)</f>
        <v>0</v>
      </c>
      <c r="S593" s="24" t="n">
        <f aca="false">IF(Clean!S593="",1,0)</f>
        <v>0</v>
      </c>
      <c r="T593" s="24" t="n">
        <f aca="false">IF(Clean!T593="",1,0)</f>
        <v>0</v>
      </c>
      <c r="U593" s="24" t="n">
        <f aca="false">IF(Clean!U593="",1,0)</f>
        <v>0</v>
      </c>
      <c r="V593" s="24" t="n">
        <f aca="false">IF(Clean!V593="",1,0)</f>
        <v>0</v>
      </c>
      <c r="W593" s="25" t="n">
        <f aca="false">SUM(B593:V593)</f>
        <v>1</v>
      </c>
      <c r="X593" s="2" t="str">
        <f aca="false">IF(W593=0,"Complete","Incomplete")</f>
        <v>Incomplete</v>
      </c>
      <c r="Y593" s="26" t="n">
        <f aca="false">W593/21</f>
        <v>0.0476190476190476</v>
      </c>
      <c r="Z593" s="2" t="str">
        <f aca="false">IF(W593=21,"Ghost record",IF(W593&gt;=11,"Mostly empty",IF(W593=0,"Complete","Partial")))</f>
        <v>Partial</v>
      </c>
    </row>
    <row r="594" customFormat="false" ht="15" hidden="false" customHeight="false" outlineLevel="0" collapsed="false">
      <c r="A594" s="2" t="str">
        <f aca="false">Clean!A594</f>
        <v>CL00593</v>
      </c>
      <c r="B594" s="24" t="n">
        <f aca="false">IF(Clean!B594="",1,0)</f>
        <v>0</v>
      </c>
      <c r="C594" s="24" t="n">
        <f aca="false">IF(Clean!C594="",1,0)</f>
        <v>0</v>
      </c>
      <c r="D594" s="24" t="n">
        <f aca="false">IF(Clean!D594="",1,0)</f>
        <v>0</v>
      </c>
      <c r="E594" s="24" t="n">
        <f aca="false">IF(Clean!E594="",1,0)</f>
        <v>0</v>
      </c>
      <c r="F594" s="24" t="n">
        <f aca="false">IF(Clean!F594="",1,0)</f>
        <v>0</v>
      </c>
      <c r="G594" s="24" t="n">
        <f aca="false">IF(Clean!G594="",1,0)</f>
        <v>1</v>
      </c>
      <c r="H594" s="24" t="n">
        <f aca="false">IF(Clean!H594="",1,0)</f>
        <v>0</v>
      </c>
      <c r="I594" s="24" t="n">
        <f aca="false">IF(Clean!I594="",1,0)</f>
        <v>0</v>
      </c>
      <c r="J594" s="24" t="n">
        <f aca="false">IF(Clean!J594="",1,0)</f>
        <v>0</v>
      </c>
      <c r="K594" s="24" t="n">
        <f aca="false">IF(Clean!K594="",1,0)</f>
        <v>0</v>
      </c>
      <c r="L594" s="24" t="n">
        <f aca="false">IF(Clean!L594="",1,0)</f>
        <v>0</v>
      </c>
      <c r="M594" s="24" t="n">
        <f aca="false">IF(Clean!M594="",1,0)</f>
        <v>0</v>
      </c>
      <c r="N594" s="24" t="n">
        <f aca="false">IF(Clean!N594="",1,0)</f>
        <v>0</v>
      </c>
      <c r="O594" s="24" t="n">
        <f aca="false">IF(Clean!O594="",1,0)</f>
        <v>0</v>
      </c>
      <c r="P594" s="24" t="n">
        <f aca="false">IF(Clean!P594="",1,0)</f>
        <v>0</v>
      </c>
      <c r="Q594" s="24" t="n">
        <f aca="false">IF(Clean!Q594="",1,0)</f>
        <v>0</v>
      </c>
      <c r="R594" s="24" t="n">
        <f aca="false">IF(Clean!R594="",1,0)</f>
        <v>0</v>
      </c>
      <c r="S594" s="24" t="n">
        <f aca="false">IF(Clean!S594="",1,0)</f>
        <v>0</v>
      </c>
      <c r="T594" s="24" t="n">
        <f aca="false">IF(Clean!T594="",1,0)</f>
        <v>0</v>
      </c>
      <c r="U594" s="24" t="n">
        <f aca="false">IF(Clean!U594="",1,0)</f>
        <v>0</v>
      </c>
      <c r="V594" s="24" t="n">
        <f aca="false">IF(Clean!V594="",1,0)</f>
        <v>1</v>
      </c>
      <c r="W594" s="25" t="n">
        <f aca="false">SUM(B594:V594)</f>
        <v>2</v>
      </c>
      <c r="X594" s="2" t="str">
        <f aca="false">IF(W594=0,"Complete","Incomplete")</f>
        <v>Incomplete</v>
      </c>
      <c r="Y594" s="26" t="n">
        <f aca="false">W594/21</f>
        <v>0.0952380952380952</v>
      </c>
      <c r="Z594" s="2" t="str">
        <f aca="false">IF(W594=21,"Ghost record",IF(W594&gt;=11,"Mostly empty",IF(W594=0,"Complete","Partial")))</f>
        <v>Partial</v>
      </c>
    </row>
    <row r="595" customFormat="false" ht="15" hidden="false" customHeight="false" outlineLevel="0" collapsed="false">
      <c r="A595" s="2" t="str">
        <f aca="false">Clean!A595</f>
        <v>CL00594</v>
      </c>
      <c r="B595" s="24" t="n">
        <f aca="false">IF(Clean!B595="",1,0)</f>
        <v>0</v>
      </c>
      <c r="C595" s="24" t="n">
        <f aca="false">IF(Clean!C595="",1,0)</f>
        <v>0</v>
      </c>
      <c r="D595" s="24" t="n">
        <f aca="false">IF(Clean!D595="",1,0)</f>
        <v>0</v>
      </c>
      <c r="E595" s="24" t="n">
        <f aca="false">IF(Clean!E595="",1,0)</f>
        <v>0</v>
      </c>
      <c r="F595" s="24" t="n">
        <f aca="false">IF(Clean!F595="",1,0)</f>
        <v>0</v>
      </c>
      <c r="G595" s="24" t="n">
        <f aca="false">IF(Clean!G595="",1,0)</f>
        <v>0</v>
      </c>
      <c r="H595" s="24" t="n">
        <f aca="false">IF(Clean!H595="",1,0)</f>
        <v>0</v>
      </c>
      <c r="I595" s="24" t="n">
        <f aca="false">IF(Clean!I595="",1,0)</f>
        <v>0</v>
      </c>
      <c r="J595" s="24" t="n">
        <f aca="false">IF(Clean!J595="",1,0)</f>
        <v>0</v>
      </c>
      <c r="K595" s="24" t="n">
        <f aca="false">IF(Clean!K595="",1,0)</f>
        <v>0</v>
      </c>
      <c r="L595" s="24" t="n">
        <f aca="false">IF(Clean!L595="",1,0)</f>
        <v>0</v>
      </c>
      <c r="M595" s="24" t="n">
        <f aca="false">IF(Clean!M595="",1,0)</f>
        <v>0</v>
      </c>
      <c r="N595" s="24" t="n">
        <f aca="false">IF(Clean!N595="",1,0)</f>
        <v>0</v>
      </c>
      <c r="O595" s="24" t="n">
        <f aca="false">IF(Clean!O595="",1,0)</f>
        <v>0</v>
      </c>
      <c r="P595" s="24" t="n">
        <f aca="false">IF(Clean!P595="",1,0)</f>
        <v>0</v>
      </c>
      <c r="Q595" s="24" t="n">
        <f aca="false">IF(Clean!Q595="",1,0)</f>
        <v>0</v>
      </c>
      <c r="R595" s="24" t="n">
        <f aca="false">IF(Clean!R595="",1,0)</f>
        <v>0</v>
      </c>
      <c r="S595" s="24" t="n">
        <f aca="false">IF(Clean!S595="",1,0)</f>
        <v>1</v>
      </c>
      <c r="T595" s="24" t="n">
        <f aca="false">IF(Clean!T595="",1,0)</f>
        <v>1</v>
      </c>
      <c r="U595" s="24" t="n">
        <f aca="false">IF(Clean!U595="",1,0)</f>
        <v>0</v>
      </c>
      <c r="V595" s="24" t="n">
        <f aca="false">IF(Clean!V595="",1,0)</f>
        <v>1</v>
      </c>
      <c r="W595" s="25" t="n">
        <f aca="false">SUM(B595:V595)</f>
        <v>3</v>
      </c>
      <c r="X595" s="2" t="str">
        <f aca="false">IF(W595=0,"Complete","Incomplete")</f>
        <v>Incomplete</v>
      </c>
      <c r="Y595" s="26" t="n">
        <f aca="false">W595/21</f>
        <v>0.142857142857143</v>
      </c>
      <c r="Z595" s="2" t="str">
        <f aca="false">IF(W595=21,"Ghost record",IF(W595&gt;=11,"Mostly empty",IF(W595=0,"Complete","Partial")))</f>
        <v>Partial</v>
      </c>
    </row>
    <row r="596" customFormat="false" ht="15" hidden="false" customHeight="false" outlineLevel="0" collapsed="false">
      <c r="A596" s="2" t="str">
        <f aca="false">Clean!A596</f>
        <v>CL00595</v>
      </c>
      <c r="B596" s="24" t="n">
        <f aca="false">IF(Clean!B596="",1,0)</f>
        <v>0</v>
      </c>
      <c r="C596" s="24" t="n">
        <f aca="false">IF(Clean!C596="",1,0)</f>
        <v>0</v>
      </c>
      <c r="D596" s="24" t="n">
        <f aca="false">IF(Clean!D596="",1,0)</f>
        <v>0</v>
      </c>
      <c r="E596" s="24" t="n">
        <f aca="false">IF(Clean!E596="",1,0)</f>
        <v>0</v>
      </c>
      <c r="F596" s="24" t="n">
        <f aca="false">IF(Clean!F596="",1,0)</f>
        <v>0</v>
      </c>
      <c r="G596" s="24" t="n">
        <f aca="false">IF(Clean!G596="",1,0)</f>
        <v>0</v>
      </c>
      <c r="H596" s="24" t="n">
        <f aca="false">IF(Clean!H596="",1,0)</f>
        <v>0</v>
      </c>
      <c r="I596" s="24" t="n">
        <f aca="false">IF(Clean!I596="",1,0)</f>
        <v>0</v>
      </c>
      <c r="J596" s="24" t="n">
        <f aca="false">IF(Clean!J596="",1,0)</f>
        <v>0</v>
      </c>
      <c r="K596" s="24" t="n">
        <f aca="false">IF(Clean!K596="",1,0)</f>
        <v>0</v>
      </c>
      <c r="L596" s="24" t="n">
        <f aca="false">IF(Clean!L596="",1,0)</f>
        <v>0</v>
      </c>
      <c r="M596" s="24" t="n">
        <f aca="false">IF(Clean!M596="",1,0)</f>
        <v>0</v>
      </c>
      <c r="N596" s="24" t="n">
        <f aca="false">IF(Clean!N596="",1,0)</f>
        <v>0</v>
      </c>
      <c r="O596" s="24" t="n">
        <f aca="false">IF(Clean!O596="",1,0)</f>
        <v>0</v>
      </c>
      <c r="P596" s="24" t="n">
        <f aca="false">IF(Clean!P596="",1,0)</f>
        <v>0</v>
      </c>
      <c r="Q596" s="24" t="n">
        <f aca="false">IF(Clean!Q596="",1,0)</f>
        <v>0</v>
      </c>
      <c r="R596" s="24" t="n">
        <f aca="false">IF(Clean!R596="",1,0)</f>
        <v>0</v>
      </c>
      <c r="S596" s="24" t="n">
        <f aca="false">IF(Clean!S596="",1,0)</f>
        <v>0</v>
      </c>
      <c r="T596" s="24" t="n">
        <f aca="false">IF(Clean!T596="",1,0)</f>
        <v>0</v>
      </c>
      <c r="U596" s="24" t="n">
        <f aca="false">IF(Clean!U596="",1,0)</f>
        <v>0</v>
      </c>
      <c r="V596" s="24" t="n">
        <f aca="false">IF(Clean!V596="",1,0)</f>
        <v>1</v>
      </c>
      <c r="W596" s="25" t="n">
        <f aca="false">SUM(B596:V596)</f>
        <v>1</v>
      </c>
      <c r="X596" s="2" t="str">
        <f aca="false">IF(W596=0,"Complete","Incomplete")</f>
        <v>Incomplete</v>
      </c>
      <c r="Y596" s="26" t="n">
        <f aca="false">W596/21</f>
        <v>0.0476190476190476</v>
      </c>
      <c r="Z596" s="2" t="str">
        <f aca="false">IF(W596=21,"Ghost record",IF(W596&gt;=11,"Mostly empty",IF(W596=0,"Complete","Partial")))</f>
        <v>Partial</v>
      </c>
    </row>
    <row r="597" customFormat="false" ht="15" hidden="false" customHeight="false" outlineLevel="0" collapsed="false">
      <c r="A597" s="2" t="str">
        <f aca="false">Clean!A597</f>
        <v>CL00596</v>
      </c>
      <c r="B597" s="24" t="n">
        <f aca="false">IF(Clean!B597="",1,0)</f>
        <v>0</v>
      </c>
      <c r="C597" s="24" t="n">
        <f aca="false">IF(Clean!C597="",1,0)</f>
        <v>0</v>
      </c>
      <c r="D597" s="24" t="n">
        <f aca="false">IF(Clean!D597="",1,0)</f>
        <v>0</v>
      </c>
      <c r="E597" s="24" t="n">
        <f aca="false">IF(Clean!E597="",1,0)</f>
        <v>0</v>
      </c>
      <c r="F597" s="24" t="n">
        <f aca="false">IF(Clean!F597="",1,0)</f>
        <v>0</v>
      </c>
      <c r="G597" s="24" t="n">
        <f aca="false">IF(Clean!G597="",1,0)</f>
        <v>0</v>
      </c>
      <c r="H597" s="24" t="n">
        <f aca="false">IF(Clean!H597="",1,0)</f>
        <v>0</v>
      </c>
      <c r="I597" s="24" t="n">
        <f aca="false">IF(Clean!I597="",1,0)</f>
        <v>0</v>
      </c>
      <c r="J597" s="24" t="n">
        <f aca="false">IF(Clean!J597="",1,0)</f>
        <v>0</v>
      </c>
      <c r="K597" s="24" t="n">
        <f aca="false">IF(Clean!K597="",1,0)</f>
        <v>0</v>
      </c>
      <c r="L597" s="24" t="n">
        <f aca="false">IF(Clean!L597="",1,0)</f>
        <v>0</v>
      </c>
      <c r="M597" s="24" t="n">
        <f aca="false">IF(Clean!M597="",1,0)</f>
        <v>0</v>
      </c>
      <c r="N597" s="24" t="n">
        <f aca="false">IF(Clean!N597="",1,0)</f>
        <v>0</v>
      </c>
      <c r="O597" s="24" t="n">
        <f aca="false">IF(Clean!O597="",1,0)</f>
        <v>0</v>
      </c>
      <c r="P597" s="24" t="n">
        <f aca="false">IF(Clean!P597="",1,0)</f>
        <v>0</v>
      </c>
      <c r="Q597" s="24" t="n">
        <f aca="false">IF(Clean!Q597="",1,0)</f>
        <v>0</v>
      </c>
      <c r="R597" s="24" t="n">
        <f aca="false">IF(Clean!R597="",1,0)</f>
        <v>0</v>
      </c>
      <c r="S597" s="24" t="n">
        <f aca="false">IF(Clean!S597="",1,0)</f>
        <v>0</v>
      </c>
      <c r="T597" s="24" t="n">
        <f aca="false">IF(Clean!T597="",1,0)</f>
        <v>0</v>
      </c>
      <c r="U597" s="24" t="n">
        <f aca="false">IF(Clean!U597="",1,0)</f>
        <v>0</v>
      </c>
      <c r="V597" s="24" t="n">
        <f aca="false">IF(Clean!V597="",1,0)</f>
        <v>0</v>
      </c>
      <c r="W597" s="25" t="n">
        <f aca="false">SUM(B597:V597)</f>
        <v>0</v>
      </c>
      <c r="X597" s="2" t="str">
        <f aca="false">IF(W597=0,"Complete","Incomplete")</f>
        <v>Complete</v>
      </c>
      <c r="Y597" s="26" t="n">
        <f aca="false">W597/21</f>
        <v>0</v>
      </c>
      <c r="Z597" s="2" t="str">
        <f aca="false">IF(W597=21,"Ghost record",IF(W597&gt;=11,"Mostly empty",IF(W597=0,"Complete","Partial")))</f>
        <v>Complete</v>
      </c>
    </row>
    <row r="598" customFormat="false" ht="15" hidden="false" customHeight="false" outlineLevel="0" collapsed="false">
      <c r="A598" s="2" t="str">
        <f aca="false">Clean!A598</f>
        <v>CL00597</v>
      </c>
      <c r="B598" s="24" t="n">
        <f aca="false">IF(Clean!B598="",1,0)</f>
        <v>0</v>
      </c>
      <c r="C598" s="24" t="n">
        <f aca="false">IF(Clean!C598="",1,0)</f>
        <v>0</v>
      </c>
      <c r="D598" s="24" t="n">
        <f aca="false">IF(Clean!D598="",1,0)</f>
        <v>0</v>
      </c>
      <c r="E598" s="24" t="n">
        <f aca="false">IF(Clean!E598="",1,0)</f>
        <v>0</v>
      </c>
      <c r="F598" s="24" t="n">
        <f aca="false">IF(Clean!F598="",1,0)</f>
        <v>0</v>
      </c>
      <c r="G598" s="24" t="n">
        <f aca="false">IF(Clean!G598="",1,0)</f>
        <v>0</v>
      </c>
      <c r="H598" s="24" t="n">
        <f aca="false">IF(Clean!H598="",1,0)</f>
        <v>0</v>
      </c>
      <c r="I598" s="24" t="n">
        <f aca="false">IF(Clean!I598="",1,0)</f>
        <v>0</v>
      </c>
      <c r="J598" s="24" t="n">
        <f aca="false">IF(Clean!J598="",1,0)</f>
        <v>0</v>
      </c>
      <c r="K598" s="24" t="n">
        <f aca="false">IF(Clean!K598="",1,0)</f>
        <v>1</v>
      </c>
      <c r="L598" s="24" t="n">
        <f aca="false">IF(Clean!L598="",1,0)</f>
        <v>0</v>
      </c>
      <c r="M598" s="24" t="n">
        <f aca="false">IF(Clean!M598="",1,0)</f>
        <v>0</v>
      </c>
      <c r="N598" s="24" t="n">
        <f aca="false">IF(Clean!N598="",1,0)</f>
        <v>0</v>
      </c>
      <c r="O598" s="24" t="n">
        <f aca="false">IF(Clean!O598="",1,0)</f>
        <v>0</v>
      </c>
      <c r="P598" s="24" t="n">
        <f aca="false">IF(Clean!P598="",1,0)</f>
        <v>0</v>
      </c>
      <c r="Q598" s="24" t="n">
        <f aca="false">IF(Clean!Q598="",1,0)</f>
        <v>0</v>
      </c>
      <c r="R598" s="24" t="n">
        <f aca="false">IF(Clean!R598="",1,0)</f>
        <v>0</v>
      </c>
      <c r="S598" s="24" t="n">
        <f aca="false">IF(Clean!S598="",1,0)</f>
        <v>0</v>
      </c>
      <c r="T598" s="24" t="n">
        <f aca="false">IF(Clean!T598="",1,0)</f>
        <v>0</v>
      </c>
      <c r="U598" s="24" t="n">
        <f aca="false">IF(Clean!U598="",1,0)</f>
        <v>0</v>
      </c>
      <c r="V598" s="24" t="n">
        <f aca="false">IF(Clean!V598="",1,0)</f>
        <v>0</v>
      </c>
      <c r="W598" s="25" t="n">
        <f aca="false">SUM(B598:V598)</f>
        <v>1</v>
      </c>
      <c r="X598" s="2" t="str">
        <f aca="false">IF(W598=0,"Complete","Incomplete")</f>
        <v>Incomplete</v>
      </c>
      <c r="Y598" s="26" t="n">
        <f aca="false">W598/21</f>
        <v>0.0476190476190476</v>
      </c>
      <c r="Z598" s="2" t="str">
        <f aca="false">IF(W598=21,"Ghost record",IF(W598&gt;=11,"Mostly empty",IF(W598=0,"Complete","Partial")))</f>
        <v>Partial</v>
      </c>
    </row>
    <row r="599" customFormat="false" ht="15" hidden="false" customHeight="false" outlineLevel="0" collapsed="false">
      <c r="A599" s="2" t="str">
        <f aca="false">Clean!A599</f>
        <v>CL00598</v>
      </c>
      <c r="B599" s="24" t="n">
        <f aca="false">IF(Clean!B599="",1,0)</f>
        <v>0</v>
      </c>
      <c r="C599" s="24" t="n">
        <f aca="false">IF(Clean!C599="",1,0)</f>
        <v>0</v>
      </c>
      <c r="D599" s="24" t="n">
        <f aca="false">IF(Clean!D599="",1,0)</f>
        <v>0</v>
      </c>
      <c r="E599" s="24" t="n">
        <f aca="false">IF(Clean!E599="",1,0)</f>
        <v>0</v>
      </c>
      <c r="F599" s="24" t="n">
        <f aca="false">IF(Clean!F599="",1,0)</f>
        <v>0</v>
      </c>
      <c r="G599" s="24" t="n">
        <f aca="false">IF(Clean!G599="",1,0)</f>
        <v>0</v>
      </c>
      <c r="H599" s="24" t="n">
        <f aca="false">IF(Clean!H599="",1,0)</f>
        <v>0</v>
      </c>
      <c r="I599" s="24" t="n">
        <f aca="false">IF(Clean!I599="",1,0)</f>
        <v>0</v>
      </c>
      <c r="J599" s="24" t="n">
        <f aca="false">IF(Clean!J599="",1,0)</f>
        <v>0</v>
      </c>
      <c r="K599" s="24" t="n">
        <f aca="false">IF(Clean!K599="",1,0)</f>
        <v>0</v>
      </c>
      <c r="L599" s="24" t="n">
        <f aca="false">IF(Clean!L599="",1,0)</f>
        <v>0</v>
      </c>
      <c r="M599" s="24" t="n">
        <f aca="false">IF(Clean!M599="",1,0)</f>
        <v>0</v>
      </c>
      <c r="N599" s="24" t="n">
        <f aca="false">IF(Clean!N599="",1,0)</f>
        <v>0</v>
      </c>
      <c r="O599" s="24" t="n">
        <f aca="false">IF(Clean!O599="",1,0)</f>
        <v>0</v>
      </c>
      <c r="P599" s="24" t="n">
        <f aca="false">IF(Clean!P599="",1,0)</f>
        <v>0</v>
      </c>
      <c r="Q599" s="24" t="n">
        <f aca="false">IF(Clean!Q599="",1,0)</f>
        <v>0</v>
      </c>
      <c r="R599" s="24" t="n">
        <f aca="false">IF(Clean!R599="",1,0)</f>
        <v>0</v>
      </c>
      <c r="S599" s="24" t="n">
        <f aca="false">IF(Clean!S599="",1,0)</f>
        <v>0</v>
      </c>
      <c r="T599" s="24" t="n">
        <f aca="false">IF(Clean!T599="",1,0)</f>
        <v>0</v>
      </c>
      <c r="U599" s="24" t="n">
        <f aca="false">IF(Clean!U599="",1,0)</f>
        <v>0</v>
      </c>
      <c r="V599" s="24" t="n">
        <f aca="false">IF(Clean!V599="",1,0)</f>
        <v>1</v>
      </c>
      <c r="W599" s="25" t="n">
        <f aca="false">SUM(B599:V599)</f>
        <v>1</v>
      </c>
      <c r="X599" s="2" t="str">
        <f aca="false">IF(W599=0,"Complete","Incomplete")</f>
        <v>Incomplete</v>
      </c>
      <c r="Y599" s="26" t="n">
        <f aca="false">W599/21</f>
        <v>0.0476190476190476</v>
      </c>
      <c r="Z599" s="2" t="str">
        <f aca="false">IF(W599=21,"Ghost record",IF(W599&gt;=11,"Mostly empty",IF(W599=0,"Complete","Partial")))</f>
        <v>Partial</v>
      </c>
    </row>
    <row r="600" customFormat="false" ht="15" hidden="false" customHeight="false" outlineLevel="0" collapsed="false">
      <c r="A600" s="2" t="str">
        <f aca="false">Clean!A600</f>
        <v>CL00599</v>
      </c>
      <c r="B600" s="24" t="n">
        <f aca="false">IF(Clean!B600="",1,0)</f>
        <v>0</v>
      </c>
      <c r="C600" s="24" t="n">
        <f aca="false">IF(Clean!C600="",1,0)</f>
        <v>0</v>
      </c>
      <c r="D600" s="24" t="n">
        <f aca="false">IF(Clean!D600="",1,0)</f>
        <v>0</v>
      </c>
      <c r="E600" s="24" t="n">
        <f aca="false">IF(Clean!E600="",1,0)</f>
        <v>0</v>
      </c>
      <c r="F600" s="24" t="n">
        <f aca="false">IF(Clean!F600="",1,0)</f>
        <v>0</v>
      </c>
      <c r="G600" s="24" t="n">
        <f aca="false">IF(Clean!G600="",1,0)</f>
        <v>1</v>
      </c>
      <c r="H600" s="24" t="n">
        <f aca="false">IF(Clean!H600="",1,0)</f>
        <v>0</v>
      </c>
      <c r="I600" s="24" t="n">
        <f aca="false">IF(Clean!I600="",1,0)</f>
        <v>0</v>
      </c>
      <c r="J600" s="24" t="n">
        <f aca="false">IF(Clean!J600="",1,0)</f>
        <v>0</v>
      </c>
      <c r="K600" s="24" t="n">
        <f aca="false">IF(Clean!K600="",1,0)</f>
        <v>1</v>
      </c>
      <c r="L600" s="24" t="n">
        <f aca="false">IF(Clean!L600="",1,0)</f>
        <v>0</v>
      </c>
      <c r="M600" s="24" t="n">
        <f aca="false">IF(Clean!M600="",1,0)</f>
        <v>0</v>
      </c>
      <c r="N600" s="24" t="n">
        <f aca="false">IF(Clean!N600="",1,0)</f>
        <v>0</v>
      </c>
      <c r="O600" s="24" t="n">
        <f aca="false">IF(Clean!O600="",1,0)</f>
        <v>0</v>
      </c>
      <c r="P600" s="24" t="n">
        <f aca="false">IF(Clean!P600="",1,0)</f>
        <v>0</v>
      </c>
      <c r="Q600" s="24" t="n">
        <f aca="false">IF(Clean!Q600="",1,0)</f>
        <v>0</v>
      </c>
      <c r="R600" s="24" t="n">
        <f aca="false">IF(Clean!R600="",1,0)</f>
        <v>0</v>
      </c>
      <c r="S600" s="24" t="n">
        <f aca="false">IF(Clean!S600="",1,0)</f>
        <v>0</v>
      </c>
      <c r="T600" s="24" t="n">
        <f aca="false">IF(Clean!T600="",1,0)</f>
        <v>0</v>
      </c>
      <c r="U600" s="24" t="n">
        <f aca="false">IF(Clean!U600="",1,0)</f>
        <v>0</v>
      </c>
      <c r="V600" s="24" t="n">
        <f aca="false">IF(Clean!V600="",1,0)</f>
        <v>0</v>
      </c>
      <c r="W600" s="25" t="n">
        <f aca="false">SUM(B600:V600)</f>
        <v>2</v>
      </c>
      <c r="X600" s="2" t="str">
        <f aca="false">IF(W600=0,"Complete","Incomplete")</f>
        <v>Incomplete</v>
      </c>
      <c r="Y600" s="26" t="n">
        <f aca="false">W600/21</f>
        <v>0.0952380952380952</v>
      </c>
      <c r="Z600" s="2" t="str">
        <f aca="false">IF(W600=21,"Ghost record",IF(W600&gt;=11,"Mostly empty",IF(W600=0,"Complete","Partial")))</f>
        <v>Partial</v>
      </c>
    </row>
    <row r="601" customFormat="false" ht="15" hidden="false" customHeight="false" outlineLevel="0" collapsed="false">
      <c r="A601" s="2" t="str">
        <f aca="false">Clean!A601</f>
        <v>CL00600</v>
      </c>
      <c r="B601" s="24" t="n">
        <f aca="false">IF(Clean!B601="",1,0)</f>
        <v>0</v>
      </c>
      <c r="C601" s="24" t="n">
        <f aca="false">IF(Clean!C601="",1,0)</f>
        <v>0</v>
      </c>
      <c r="D601" s="24" t="n">
        <f aca="false">IF(Clean!D601="",1,0)</f>
        <v>0</v>
      </c>
      <c r="E601" s="24" t="n">
        <f aca="false">IF(Clean!E601="",1,0)</f>
        <v>0</v>
      </c>
      <c r="F601" s="24" t="n">
        <f aca="false">IF(Clean!F601="",1,0)</f>
        <v>0</v>
      </c>
      <c r="G601" s="24" t="n">
        <f aca="false">IF(Clean!G601="",1,0)</f>
        <v>0</v>
      </c>
      <c r="H601" s="24" t="n">
        <f aca="false">IF(Clean!H601="",1,0)</f>
        <v>0</v>
      </c>
      <c r="I601" s="24" t="n">
        <f aca="false">IF(Clean!I601="",1,0)</f>
        <v>0</v>
      </c>
      <c r="J601" s="24" t="n">
        <f aca="false">IF(Clean!J601="",1,0)</f>
        <v>0</v>
      </c>
      <c r="K601" s="24" t="n">
        <f aca="false">IF(Clean!K601="",1,0)</f>
        <v>0</v>
      </c>
      <c r="L601" s="24" t="n">
        <f aca="false">IF(Clean!L601="",1,0)</f>
        <v>0</v>
      </c>
      <c r="M601" s="24" t="n">
        <f aca="false">IF(Clean!M601="",1,0)</f>
        <v>0</v>
      </c>
      <c r="N601" s="24" t="n">
        <f aca="false">IF(Clean!N601="",1,0)</f>
        <v>0</v>
      </c>
      <c r="O601" s="24" t="n">
        <f aca="false">IF(Clean!O601="",1,0)</f>
        <v>0</v>
      </c>
      <c r="P601" s="24" t="n">
        <f aca="false">IF(Clean!P601="",1,0)</f>
        <v>0</v>
      </c>
      <c r="Q601" s="24" t="n">
        <f aca="false">IF(Clean!Q601="",1,0)</f>
        <v>0</v>
      </c>
      <c r="R601" s="24" t="n">
        <f aca="false">IF(Clean!R601="",1,0)</f>
        <v>0</v>
      </c>
      <c r="S601" s="24" t="n">
        <f aca="false">IF(Clean!S601="",1,0)</f>
        <v>0</v>
      </c>
      <c r="T601" s="24" t="n">
        <f aca="false">IF(Clean!T601="",1,0)</f>
        <v>0</v>
      </c>
      <c r="U601" s="24" t="n">
        <f aca="false">IF(Clean!U601="",1,0)</f>
        <v>0</v>
      </c>
      <c r="V601" s="24" t="n">
        <f aca="false">IF(Clean!V601="",1,0)</f>
        <v>0</v>
      </c>
      <c r="W601" s="25" t="n">
        <f aca="false">SUM(B601:V601)</f>
        <v>0</v>
      </c>
      <c r="X601" s="2" t="str">
        <f aca="false">IF(W601=0,"Complete","Incomplete")</f>
        <v>Complete</v>
      </c>
      <c r="Y601" s="26" t="n">
        <f aca="false">W601/21</f>
        <v>0</v>
      </c>
      <c r="Z601" s="2" t="str">
        <f aca="false">IF(W601=21,"Ghost record",IF(W601&gt;=11,"Mostly empty",IF(W601=0,"Complete","Partial")))</f>
        <v>Complete</v>
      </c>
    </row>
    <row r="602" customFormat="false" ht="15" hidden="false" customHeight="false" outlineLevel="0" collapsed="false">
      <c r="A602" s="2" t="str">
        <f aca="false">Clean!A602</f>
        <v>CL00601</v>
      </c>
      <c r="B602" s="24" t="n">
        <f aca="false">IF(Clean!B602="",1,0)</f>
        <v>0</v>
      </c>
      <c r="C602" s="24" t="n">
        <f aca="false">IF(Clean!C602="",1,0)</f>
        <v>0</v>
      </c>
      <c r="D602" s="24" t="n">
        <f aca="false">IF(Clean!D602="",1,0)</f>
        <v>0</v>
      </c>
      <c r="E602" s="24" t="n">
        <f aca="false">IF(Clean!E602="",1,0)</f>
        <v>0</v>
      </c>
      <c r="F602" s="24" t="n">
        <f aca="false">IF(Clean!F602="",1,0)</f>
        <v>0</v>
      </c>
      <c r="G602" s="24" t="n">
        <f aca="false">IF(Clean!G602="",1,0)</f>
        <v>0</v>
      </c>
      <c r="H602" s="24" t="n">
        <f aca="false">IF(Clean!H602="",1,0)</f>
        <v>0</v>
      </c>
      <c r="I602" s="24" t="n">
        <f aca="false">IF(Clean!I602="",1,0)</f>
        <v>0</v>
      </c>
      <c r="J602" s="24" t="n">
        <f aca="false">IF(Clean!J602="",1,0)</f>
        <v>0</v>
      </c>
      <c r="K602" s="24" t="n">
        <f aca="false">IF(Clean!K602="",1,0)</f>
        <v>0</v>
      </c>
      <c r="L602" s="24" t="n">
        <f aca="false">IF(Clean!L602="",1,0)</f>
        <v>0</v>
      </c>
      <c r="M602" s="24" t="n">
        <f aca="false">IF(Clean!M602="",1,0)</f>
        <v>0</v>
      </c>
      <c r="N602" s="24" t="n">
        <f aca="false">IF(Clean!N602="",1,0)</f>
        <v>0</v>
      </c>
      <c r="O602" s="24" t="n">
        <f aca="false">IF(Clean!O602="",1,0)</f>
        <v>0</v>
      </c>
      <c r="P602" s="24" t="n">
        <f aca="false">IF(Clean!P602="",1,0)</f>
        <v>0</v>
      </c>
      <c r="Q602" s="24" t="n">
        <f aca="false">IF(Clean!Q602="",1,0)</f>
        <v>0</v>
      </c>
      <c r="R602" s="24" t="n">
        <f aca="false">IF(Clean!R602="",1,0)</f>
        <v>0</v>
      </c>
      <c r="S602" s="24" t="n">
        <f aca="false">IF(Clean!S602="",1,0)</f>
        <v>1</v>
      </c>
      <c r="T602" s="24" t="n">
        <f aca="false">IF(Clean!T602="",1,0)</f>
        <v>1</v>
      </c>
      <c r="U602" s="24" t="n">
        <f aca="false">IF(Clean!U602="",1,0)</f>
        <v>0</v>
      </c>
      <c r="V602" s="24" t="n">
        <f aca="false">IF(Clean!V602="",1,0)</f>
        <v>1</v>
      </c>
      <c r="W602" s="25" t="n">
        <f aca="false">SUM(B602:V602)</f>
        <v>3</v>
      </c>
      <c r="X602" s="2" t="str">
        <f aca="false">IF(W602=0,"Complete","Incomplete")</f>
        <v>Incomplete</v>
      </c>
      <c r="Y602" s="26" t="n">
        <f aca="false">W602/21</f>
        <v>0.142857142857143</v>
      </c>
      <c r="Z602" s="2" t="str">
        <f aca="false">IF(W602=21,"Ghost record",IF(W602&gt;=11,"Mostly empty",IF(W602=0,"Complete","Partial")))</f>
        <v>Partial</v>
      </c>
    </row>
    <row r="603" customFormat="false" ht="15" hidden="false" customHeight="false" outlineLevel="0" collapsed="false">
      <c r="A603" s="2" t="str">
        <f aca="false">Clean!A603</f>
        <v>CL00602</v>
      </c>
      <c r="B603" s="24" t="n">
        <f aca="false">IF(Clean!B603="",1,0)</f>
        <v>0</v>
      </c>
      <c r="C603" s="24" t="n">
        <f aca="false">IF(Clean!C603="",1,0)</f>
        <v>0</v>
      </c>
      <c r="D603" s="24" t="n">
        <f aca="false">IF(Clean!D603="",1,0)</f>
        <v>0</v>
      </c>
      <c r="E603" s="24" t="n">
        <f aca="false">IF(Clean!E603="",1,0)</f>
        <v>0</v>
      </c>
      <c r="F603" s="24" t="n">
        <f aca="false">IF(Clean!F603="",1,0)</f>
        <v>0</v>
      </c>
      <c r="G603" s="24" t="n">
        <f aca="false">IF(Clean!G603="",1,0)</f>
        <v>0</v>
      </c>
      <c r="H603" s="24" t="n">
        <f aca="false">IF(Clean!H603="",1,0)</f>
        <v>0</v>
      </c>
      <c r="I603" s="24" t="n">
        <f aca="false">IF(Clean!I603="",1,0)</f>
        <v>1</v>
      </c>
      <c r="J603" s="24" t="n">
        <f aca="false">IF(Clean!J603="",1,0)</f>
        <v>0</v>
      </c>
      <c r="K603" s="24" t="n">
        <f aca="false">IF(Clean!K603="",1,0)</f>
        <v>0</v>
      </c>
      <c r="L603" s="24" t="n">
        <f aca="false">IF(Clean!L603="",1,0)</f>
        <v>0</v>
      </c>
      <c r="M603" s="24" t="n">
        <f aca="false">IF(Clean!M603="",1,0)</f>
        <v>0</v>
      </c>
      <c r="N603" s="24" t="n">
        <f aca="false">IF(Clean!N603="",1,0)</f>
        <v>0</v>
      </c>
      <c r="O603" s="24" t="n">
        <f aca="false">IF(Clean!O603="",1,0)</f>
        <v>0</v>
      </c>
      <c r="P603" s="24" t="n">
        <f aca="false">IF(Clean!P603="",1,0)</f>
        <v>0</v>
      </c>
      <c r="Q603" s="24" t="n">
        <f aca="false">IF(Clean!Q603="",1,0)</f>
        <v>0</v>
      </c>
      <c r="R603" s="24" t="n">
        <f aca="false">IF(Clean!R603="",1,0)</f>
        <v>0</v>
      </c>
      <c r="S603" s="24" t="n">
        <f aca="false">IF(Clean!S603="",1,0)</f>
        <v>0</v>
      </c>
      <c r="T603" s="24" t="n">
        <f aca="false">IF(Clean!T603="",1,0)</f>
        <v>1</v>
      </c>
      <c r="U603" s="24" t="n">
        <f aca="false">IF(Clean!U603="",1,0)</f>
        <v>0</v>
      </c>
      <c r="V603" s="24" t="n">
        <f aca="false">IF(Clean!V603="",1,0)</f>
        <v>1</v>
      </c>
      <c r="W603" s="25" t="n">
        <f aca="false">SUM(B603:V603)</f>
        <v>3</v>
      </c>
      <c r="X603" s="2" t="str">
        <f aca="false">IF(W603=0,"Complete","Incomplete")</f>
        <v>Incomplete</v>
      </c>
      <c r="Y603" s="26" t="n">
        <f aca="false">W603/21</f>
        <v>0.142857142857143</v>
      </c>
      <c r="Z603" s="2" t="str">
        <f aca="false">IF(W603=21,"Ghost record",IF(W603&gt;=11,"Mostly empty",IF(W603=0,"Complete","Partial")))</f>
        <v>Partial</v>
      </c>
    </row>
    <row r="604" customFormat="false" ht="15" hidden="false" customHeight="false" outlineLevel="0" collapsed="false">
      <c r="A604" s="2" t="str">
        <f aca="false">Clean!A604</f>
        <v>CL00603</v>
      </c>
      <c r="B604" s="24" t="n">
        <f aca="false">IF(Clean!B604="",1,0)</f>
        <v>0</v>
      </c>
      <c r="C604" s="24" t="n">
        <f aca="false">IF(Clean!C604="",1,0)</f>
        <v>0</v>
      </c>
      <c r="D604" s="24" t="n">
        <f aca="false">IF(Clean!D604="",1,0)</f>
        <v>0</v>
      </c>
      <c r="E604" s="24" t="n">
        <f aca="false">IF(Clean!E604="",1,0)</f>
        <v>0</v>
      </c>
      <c r="F604" s="24" t="n">
        <f aca="false">IF(Clean!F604="",1,0)</f>
        <v>0</v>
      </c>
      <c r="G604" s="24" t="n">
        <f aca="false">IF(Clean!G604="",1,0)</f>
        <v>0</v>
      </c>
      <c r="H604" s="24" t="n">
        <f aca="false">IF(Clean!H604="",1,0)</f>
        <v>0</v>
      </c>
      <c r="I604" s="24" t="n">
        <f aca="false">IF(Clean!I604="",1,0)</f>
        <v>0</v>
      </c>
      <c r="J604" s="24" t="n">
        <f aca="false">IF(Clean!J604="",1,0)</f>
        <v>0</v>
      </c>
      <c r="K604" s="24" t="n">
        <f aca="false">IF(Clean!K604="",1,0)</f>
        <v>0</v>
      </c>
      <c r="L604" s="24" t="n">
        <f aca="false">IF(Clean!L604="",1,0)</f>
        <v>0</v>
      </c>
      <c r="M604" s="24" t="n">
        <f aca="false">IF(Clean!M604="",1,0)</f>
        <v>0</v>
      </c>
      <c r="N604" s="24" t="n">
        <f aca="false">IF(Clean!N604="",1,0)</f>
        <v>0</v>
      </c>
      <c r="O604" s="24" t="n">
        <f aca="false">IF(Clean!O604="",1,0)</f>
        <v>0</v>
      </c>
      <c r="P604" s="24" t="n">
        <f aca="false">IF(Clean!P604="",1,0)</f>
        <v>0</v>
      </c>
      <c r="Q604" s="24" t="n">
        <f aca="false">IF(Clean!Q604="",1,0)</f>
        <v>0</v>
      </c>
      <c r="R604" s="24" t="n">
        <f aca="false">IF(Clean!R604="",1,0)</f>
        <v>0</v>
      </c>
      <c r="S604" s="24" t="n">
        <f aca="false">IF(Clean!S604="",1,0)</f>
        <v>0</v>
      </c>
      <c r="T604" s="24" t="n">
        <f aca="false">IF(Clean!T604="",1,0)</f>
        <v>0</v>
      </c>
      <c r="U604" s="24" t="n">
        <f aca="false">IF(Clean!U604="",1,0)</f>
        <v>0</v>
      </c>
      <c r="V604" s="24" t="n">
        <f aca="false">IF(Clean!V604="",1,0)</f>
        <v>1</v>
      </c>
      <c r="W604" s="25" t="n">
        <f aca="false">SUM(B604:V604)</f>
        <v>1</v>
      </c>
      <c r="X604" s="2" t="str">
        <f aca="false">IF(W604=0,"Complete","Incomplete")</f>
        <v>Incomplete</v>
      </c>
      <c r="Y604" s="26" t="n">
        <f aca="false">W604/21</f>
        <v>0.0476190476190476</v>
      </c>
      <c r="Z604" s="2" t="str">
        <f aca="false">IF(W604=21,"Ghost record",IF(W604&gt;=11,"Mostly empty",IF(W604=0,"Complete","Partial")))</f>
        <v>Partial</v>
      </c>
    </row>
    <row r="605" customFormat="false" ht="15" hidden="false" customHeight="false" outlineLevel="0" collapsed="false">
      <c r="A605" s="2" t="str">
        <f aca="false">Clean!A605</f>
        <v>CL00604</v>
      </c>
      <c r="B605" s="24" t="n">
        <f aca="false">IF(Clean!B605="",1,0)</f>
        <v>0</v>
      </c>
      <c r="C605" s="24" t="n">
        <f aca="false">IF(Clean!C605="",1,0)</f>
        <v>0</v>
      </c>
      <c r="D605" s="24" t="n">
        <f aca="false">IF(Clean!D605="",1,0)</f>
        <v>1</v>
      </c>
      <c r="E605" s="24" t="n">
        <f aca="false">IF(Clean!E605="",1,0)</f>
        <v>0</v>
      </c>
      <c r="F605" s="24" t="n">
        <f aca="false">IF(Clean!F605="",1,0)</f>
        <v>0</v>
      </c>
      <c r="G605" s="24" t="n">
        <f aca="false">IF(Clean!G605="",1,0)</f>
        <v>0</v>
      </c>
      <c r="H605" s="24" t="n">
        <f aca="false">IF(Clean!H605="",1,0)</f>
        <v>0</v>
      </c>
      <c r="I605" s="24" t="n">
        <f aca="false">IF(Clean!I605="",1,0)</f>
        <v>0</v>
      </c>
      <c r="J605" s="24" t="n">
        <f aca="false">IF(Clean!J605="",1,0)</f>
        <v>0</v>
      </c>
      <c r="K605" s="24" t="n">
        <f aca="false">IF(Clean!K605="",1,0)</f>
        <v>0</v>
      </c>
      <c r="L605" s="24" t="n">
        <f aca="false">IF(Clean!L605="",1,0)</f>
        <v>0</v>
      </c>
      <c r="M605" s="24" t="n">
        <f aca="false">IF(Clean!M605="",1,0)</f>
        <v>0</v>
      </c>
      <c r="N605" s="24" t="n">
        <f aca="false">IF(Clean!N605="",1,0)</f>
        <v>0</v>
      </c>
      <c r="O605" s="24" t="n">
        <f aca="false">IF(Clean!O605="",1,0)</f>
        <v>0</v>
      </c>
      <c r="P605" s="24" t="n">
        <f aca="false">IF(Clean!P605="",1,0)</f>
        <v>0</v>
      </c>
      <c r="Q605" s="24" t="n">
        <f aca="false">IF(Clean!Q605="",1,0)</f>
        <v>0</v>
      </c>
      <c r="R605" s="24" t="n">
        <f aca="false">IF(Clean!R605="",1,0)</f>
        <v>0</v>
      </c>
      <c r="S605" s="24" t="n">
        <f aca="false">IF(Clean!S605="",1,0)</f>
        <v>0</v>
      </c>
      <c r="T605" s="24" t="n">
        <f aca="false">IF(Clean!T605="",1,0)</f>
        <v>0</v>
      </c>
      <c r="U605" s="24" t="n">
        <f aca="false">IF(Clean!U605="",1,0)</f>
        <v>0</v>
      </c>
      <c r="V605" s="24" t="n">
        <f aca="false">IF(Clean!V605="",1,0)</f>
        <v>0</v>
      </c>
      <c r="W605" s="25" t="n">
        <f aca="false">SUM(B605:V605)</f>
        <v>1</v>
      </c>
      <c r="X605" s="2" t="str">
        <f aca="false">IF(W605=0,"Complete","Incomplete")</f>
        <v>Incomplete</v>
      </c>
      <c r="Y605" s="26" t="n">
        <f aca="false">W605/21</f>
        <v>0.0476190476190476</v>
      </c>
      <c r="Z605" s="2" t="str">
        <f aca="false">IF(W605=21,"Ghost record",IF(W605&gt;=11,"Mostly empty",IF(W605=0,"Complete","Partial")))</f>
        <v>Partial</v>
      </c>
    </row>
    <row r="606" customFormat="false" ht="15" hidden="false" customHeight="false" outlineLevel="0" collapsed="false">
      <c r="A606" s="2" t="str">
        <f aca="false">Clean!A606</f>
        <v>CL00605</v>
      </c>
      <c r="B606" s="24" t="n">
        <f aca="false">IF(Clean!B606="",1,0)</f>
        <v>0</v>
      </c>
      <c r="C606" s="24" t="n">
        <f aca="false">IF(Clean!C606="",1,0)</f>
        <v>0</v>
      </c>
      <c r="D606" s="24" t="n">
        <f aca="false">IF(Clean!D606="",1,0)</f>
        <v>0</v>
      </c>
      <c r="E606" s="24" t="n">
        <f aca="false">IF(Clean!E606="",1,0)</f>
        <v>0</v>
      </c>
      <c r="F606" s="24" t="n">
        <f aca="false">IF(Clean!F606="",1,0)</f>
        <v>0</v>
      </c>
      <c r="G606" s="24" t="n">
        <f aca="false">IF(Clean!G606="",1,0)</f>
        <v>1</v>
      </c>
      <c r="H606" s="24" t="n">
        <f aca="false">IF(Clean!H606="",1,0)</f>
        <v>1</v>
      </c>
      <c r="I606" s="24" t="n">
        <f aca="false">IF(Clean!I606="",1,0)</f>
        <v>1</v>
      </c>
      <c r="J606" s="24" t="n">
        <f aca="false">IF(Clean!J606="",1,0)</f>
        <v>0</v>
      </c>
      <c r="K606" s="24" t="n">
        <f aca="false">IF(Clean!K606="",1,0)</f>
        <v>0</v>
      </c>
      <c r="L606" s="24" t="n">
        <f aca="false">IF(Clean!L606="",1,0)</f>
        <v>0</v>
      </c>
      <c r="M606" s="24" t="n">
        <f aca="false">IF(Clean!M606="",1,0)</f>
        <v>0</v>
      </c>
      <c r="N606" s="24" t="n">
        <f aca="false">IF(Clean!N606="",1,0)</f>
        <v>0</v>
      </c>
      <c r="O606" s="24" t="n">
        <f aca="false">IF(Clean!O606="",1,0)</f>
        <v>0</v>
      </c>
      <c r="P606" s="24" t="n">
        <f aca="false">IF(Clean!P606="",1,0)</f>
        <v>0</v>
      </c>
      <c r="Q606" s="24" t="n">
        <f aca="false">IF(Clean!Q606="",1,0)</f>
        <v>0</v>
      </c>
      <c r="R606" s="24" t="n">
        <f aca="false">IF(Clean!R606="",1,0)</f>
        <v>0</v>
      </c>
      <c r="S606" s="24" t="n">
        <f aca="false">IF(Clean!S606="",1,0)</f>
        <v>0</v>
      </c>
      <c r="T606" s="24" t="n">
        <f aca="false">IF(Clean!T606="",1,0)</f>
        <v>0</v>
      </c>
      <c r="U606" s="24" t="n">
        <f aca="false">IF(Clean!U606="",1,0)</f>
        <v>0</v>
      </c>
      <c r="V606" s="24" t="n">
        <f aca="false">IF(Clean!V606="",1,0)</f>
        <v>0</v>
      </c>
      <c r="W606" s="25" t="n">
        <f aca="false">SUM(B606:V606)</f>
        <v>3</v>
      </c>
      <c r="X606" s="2" t="str">
        <f aca="false">IF(W606=0,"Complete","Incomplete")</f>
        <v>Incomplete</v>
      </c>
      <c r="Y606" s="26" t="n">
        <f aca="false">W606/21</f>
        <v>0.142857142857143</v>
      </c>
      <c r="Z606" s="2" t="str">
        <f aca="false">IF(W606=21,"Ghost record",IF(W606&gt;=11,"Mostly empty",IF(W606=0,"Complete","Partial")))</f>
        <v>Partial</v>
      </c>
    </row>
    <row r="607" customFormat="false" ht="15" hidden="false" customHeight="false" outlineLevel="0" collapsed="false">
      <c r="A607" s="2" t="str">
        <f aca="false">Clean!A607</f>
        <v>CL00606</v>
      </c>
      <c r="B607" s="24" t="n">
        <f aca="false">IF(Clean!B607="",1,0)</f>
        <v>0</v>
      </c>
      <c r="C607" s="24" t="n">
        <f aca="false">IF(Clean!C607="",1,0)</f>
        <v>0</v>
      </c>
      <c r="D607" s="24" t="n">
        <f aca="false">IF(Clean!D607="",1,0)</f>
        <v>0</v>
      </c>
      <c r="E607" s="24" t="n">
        <f aca="false">IF(Clean!E607="",1,0)</f>
        <v>0</v>
      </c>
      <c r="F607" s="24" t="n">
        <f aca="false">IF(Clean!F607="",1,0)</f>
        <v>0</v>
      </c>
      <c r="G607" s="24" t="n">
        <f aca="false">IF(Clean!G607="",1,0)</f>
        <v>0</v>
      </c>
      <c r="H607" s="24" t="n">
        <f aca="false">IF(Clean!H607="",1,0)</f>
        <v>0</v>
      </c>
      <c r="I607" s="24" t="n">
        <f aca="false">IF(Clean!I607="",1,0)</f>
        <v>0</v>
      </c>
      <c r="J607" s="24" t="n">
        <f aca="false">IF(Clean!J607="",1,0)</f>
        <v>0</v>
      </c>
      <c r="K607" s="24" t="n">
        <f aca="false">IF(Clean!K607="",1,0)</f>
        <v>0</v>
      </c>
      <c r="L607" s="24" t="n">
        <f aca="false">IF(Clean!L607="",1,0)</f>
        <v>0</v>
      </c>
      <c r="M607" s="24" t="n">
        <f aca="false">IF(Clean!M607="",1,0)</f>
        <v>0</v>
      </c>
      <c r="N607" s="24" t="n">
        <f aca="false">IF(Clean!N607="",1,0)</f>
        <v>0</v>
      </c>
      <c r="O607" s="24" t="n">
        <f aca="false">IF(Clean!O607="",1,0)</f>
        <v>0</v>
      </c>
      <c r="P607" s="24" t="n">
        <f aca="false">IF(Clean!P607="",1,0)</f>
        <v>0</v>
      </c>
      <c r="Q607" s="24" t="n">
        <f aca="false">IF(Clean!Q607="",1,0)</f>
        <v>0</v>
      </c>
      <c r="R607" s="24" t="n">
        <f aca="false">IF(Clean!R607="",1,0)</f>
        <v>0</v>
      </c>
      <c r="S607" s="24" t="n">
        <f aca="false">IF(Clean!S607="",1,0)</f>
        <v>0</v>
      </c>
      <c r="T607" s="24" t="n">
        <f aca="false">IF(Clean!T607="",1,0)</f>
        <v>0</v>
      </c>
      <c r="U607" s="24" t="n">
        <f aca="false">IF(Clean!U607="",1,0)</f>
        <v>0</v>
      </c>
      <c r="V607" s="24" t="n">
        <f aca="false">IF(Clean!V607="",1,0)</f>
        <v>0</v>
      </c>
      <c r="W607" s="25" t="n">
        <f aca="false">SUM(B607:V607)</f>
        <v>0</v>
      </c>
      <c r="X607" s="2" t="str">
        <f aca="false">IF(W607=0,"Complete","Incomplete")</f>
        <v>Complete</v>
      </c>
      <c r="Y607" s="26" t="n">
        <f aca="false">W607/21</f>
        <v>0</v>
      </c>
      <c r="Z607" s="2" t="str">
        <f aca="false">IF(W607=21,"Ghost record",IF(W607&gt;=11,"Mostly empty",IF(W607=0,"Complete","Partial")))</f>
        <v>Complete</v>
      </c>
    </row>
    <row r="608" customFormat="false" ht="15" hidden="false" customHeight="false" outlineLevel="0" collapsed="false">
      <c r="A608" s="2" t="str">
        <f aca="false">Clean!A608</f>
        <v>CL00607</v>
      </c>
      <c r="B608" s="24" t="n">
        <f aca="false">IF(Clean!B608="",1,0)</f>
        <v>0</v>
      </c>
      <c r="C608" s="24" t="n">
        <f aca="false">IF(Clean!C608="",1,0)</f>
        <v>0</v>
      </c>
      <c r="D608" s="24" t="n">
        <f aca="false">IF(Clean!D608="",1,0)</f>
        <v>0</v>
      </c>
      <c r="E608" s="24" t="n">
        <f aca="false">IF(Clean!E608="",1,0)</f>
        <v>0</v>
      </c>
      <c r="F608" s="24" t="n">
        <f aca="false">IF(Clean!F608="",1,0)</f>
        <v>0</v>
      </c>
      <c r="G608" s="24" t="n">
        <f aca="false">IF(Clean!G608="",1,0)</f>
        <v>0</v>
      </c>
      <c r="H608" s="24" t="n">
        <f aca="false">IF(Clean!H608="",1,0)</f>
        <v>0</v>
      </c>
      <c r="I608" s="24" t="n">
        <f aca="false">IF(Clean!I608="",1,0)</f>
        <v>0</v>
      </c>
      <c r="J608" s="24" t="n">
        <f aca="false">IF(Clean!J608="",1,0)</f>
        <v>0</v>
      </c>
      <c r="K608" s="24" t="n">
        <f aca="false">IF(Clean!K608="",1,0)</f>
        <v>0</v>
      </c>
      <c r="L608" s="24" t="n">
        <f aca="false">IF(Clean!L608="",1,0)</f>
        <v>0</v>
      </c>
      <c r="M608" s="24" t="n">
        <f aca="false">IF(Clean!M608="",1,0)</f>
        <v>0</v>
      </c>
      <c r="N608" s="24" t="n">
        <f aca="false">IF(Clean!N608="",1,0)</f>
        <v>0</v>
      </c>
      <c r="O608" s="24" t="n">
        <f aca="false">IF(Clean!O608="",1,0)</f>
        <v>0</v>
      </c>
      <c r="P608" s="24" t="n">
        <f aca="false">IF(Clean!P608="",1,0)</f>
        <v>0</v>
      </c>
      <c r="Q608" s="24" t="n">
        <f aca="false">IF(Clean!Q608="",1,0)</f>
        <v>0</v>
      </c>
      <c r="R608" s="24" t="n">
        <f aca="false">IF(Clean!R608="",1,0)</f>
        <v>0</v>
      </c>
      <c r="S608" s="24" t="n">
        <f aca="false">IF(Clean!S608="",1,0)</f>
        <v>0</v>
      </c>
      <c r="T608" s="24" t="n">
        <f aca="false">IF(Clean!T608="",1,0)</f>
        <v>0</v>
      </c>
      <c r="U608" s="24" t="n">
        <f aca="false">IF(Clean!U608="",1,0)</f>
        <v>0</v>
      </c>
      <c r="V608" s="24" t="n">
        <f aca="false">IF(Clean!V608="",1,0)</f>
        <v>0</v>
      </c>
      <c r="W608" s="25" t="n">
        <f aca="false">SUM(B608:V608)</f>
        <v>0</v>
      </c>
      <c r="X608" s="2" t="str">
        <f aca="false">IF(W608=0,"Complete","Incomplete")</f>
        <v>Complete</v>
      </c>
      <c r="Y608" s="26" t="n">
        <f aca="false">W608/21</f>
        <v>0</v>
      </c>
      <c r="Z608" s="2" t="str">
        <f aca="false">IF(W608=21,"Ghost record",IF(W608&gt;=11,"Mostly empty",IF(W608=0,"Complete","Partial")))</f>
        <v>Complete</v>
      </c>
    </row>
    <row r="609" customFormat="false" ht="15" hidden="false" customHeight="false" outlineLevel="0" collapsed="false">
      <c r="A609" s="2" t="str">
        <f aca="false">Clean!A609</f>
        <v>CL00608</v>
      </c>
      <c r="B609" s="24" t="n">
        <f aca="false">IF(Clean!B609="",1,0)</f>
        <v>0</v>
      </c>
      <c r="C609" s="24" t="n">
        <f aca="false">IF(Clean!C609="",1,0)</f>
        <v>0</v>
      </c>
      <c r="D609" s="24" t="n">
        <f aca="false">IF(Clean!D609="",1,0)</f>
        <v>0</v>
      </c>
      <c r="E609" s="24" t="n">
        <f aca="false">IF(Clean!E609="",1,0)</f>
        <v>0</v>
      </c>
      <c r="F609" s="24" t="n">
        <f aca="false">IF(Clean!F609="",1,0)</f>
        <v>0</v>
      </c>
      <c r="G609" s="24" t="n">
        <f aca="false">IF(Clean!G609="",1,0)</f>
        <v>0</v>
      </c>
      <c r="H609" s="24" t="n">
        <f aca="false">IF(Clean!H609="",1,0)</f>
        <v>0</v>
      </c>
      <c r="I609" s="24" t="n">
        <f aca="false">IF(Clean!I609="",1,0)</f>
        <v>0</v>
      </c>
      <c r="J609" s="24" t="n">
        <f aca="false">IF(Clean!J609="",1,0)</f>
        <v>0</v>
      </c>
      <c r="K609" s="24" t="n">
        <f aca="false">IF(Clean!K609="",1,0)</f>
        <v>0</v>
      </c>
      <c r="L609" s="24" t="n">
        <f aca="false">IF(Clean!L609="",1,0)</f>
        <v>0</v>
      </c>
      <c r="M609" s="24" t="n">
        <f aca="false">IF(Clean!M609="",1,0)</f>
        <v>0</v>
      </c>
      <c r="N609" s="24" t="n">
        <f aca="false">IF(Clean!N609="",1,0)</f>
        <v>0</v>
      </c>
      <c r="O609" s="24" t="n">
        <f aca="false">IF(Clean!O609="",1,0)</f>
        <v>0</v>
      </c>
      <c r="P609" s="24" t="n">
        <f aca="false">IF(Clean!P609="",1,0)</f>
        <v>0</v>
      </c>
      <c r="Q609" s="24" t="n">
        <f aca="false">IF(Clean!Q609="",1,0)</f>
        <v>0</v>
      </c>
      <c r="R609" s="24" t="n">
        <f aca="false">IF(Clean!R609="",1,0)</f>
        <v>0</v>
      </c>
      <c r="S609" s="24" t="n">
        <f aca="false">IF(Clean!S609="",1,0)</f>
        <v>1</v>
      </c>
      <c r="T609" s="24" t="n">
        <f aca="false">IF(Clean!T609="",1,0)</f>
        <v>1</v>
      </c>
      <c r="U609" s="24" t="n">
        <f aca="false">IF(Clean!U609="",1,0)</f>
        <v>0</v>
      </c>
      <c r="V609" s="24" t="n">
        <f aca="false">IF(Clean!V609="",1,0)</f>
        <v>0</v>
      </c>
      <c r="W609" s="25" t="n">
        <f aca="false">SUM(B609:V609)</f>
        <v>2</v>
      </c>
      <c r="X609" s="2" t="str">
        <f aca="false">IF(W609=0,"Complete","Incomplete")</f>
        <v>Incomplete</v>
      </c>
      <c r="Y609" s="26" t="n">
        <f aca="false">W609/21</f>
        <v>0.0952380952380952</v>
      </c>
      <c r="Z609" s="2" t="str">
        <f aca="false">IF(W609=21,"Ghost record",IF(W609&gt;=11,"Mostly empty",IF(W609=0,"Complete","Partial")))</f>
        <v>Partial</v>
      </c>
    </row>
    <row r="610" customFormat="false" ht="15" hidden="false" customHeight="false" outlineLevel="0" collapsed="false">
      <c r="A610" s="2" t="str">
        <f aca="false">Clean!A610</f>
        <v>CL00609</v>
      </c>
      <c r="B610" s="24" t="n">
        <f aca="false">IF(Clean!B610="",1,0)</f>
        <v>0</v>
      </c>
      <c r="C610" s="24" t="n">
        <f aca="false">IF(Clean!C610="",1,0)</f>
        <v>0</v>
      </c>
      <c r="D610" s="24" t="n">
        <f aca="false">IF(Clean!D610="",1,0)</f>
        <v>0</v>
      </c>
      <c r="E610" s="24" t="n">
        <f aca="false">IF(Clean!E610="",1,0)</f>
        <v>0</v>
      </c>
      <c r="F610" s="24" t="n">
        <f aca="false">IF(Clean!F610="",1,0)</f>
        <v>0</v>
      </c>
      <c r="G610" s="24" t="n">
        <f aca="false">IF(Clean!G610="",1,0)</f>
        <v>0</v>
      </c>
      <c r="H610" s="24" t="n">
        <f aca="false">IF(Clean!H610="",1,0)</f>
        <v>0</v>
      </c>
      <c r="I610" s="24" t="n">
        <f aca="false">IF(Clean!I610="",1,0)</f>
        <v>0</v>
      </c>
      <c r="J610" s="24" t="n">
        <f aca="false">IF(Clean!J610="",1,0)</f>
        <v>0</v>
      </c>
      <c r="K610" s="24" t="n">
        <f aca="false">IF(Clean!K610="",1,0)</f>
        <v>0</v>
      </c>
      <c r="L610" s="24" t="n">
        <f aca="false">IF(Clean!L610="",1,0)</f>
        <v>0</v>
      </c>
      <c r="M610" s="24" t="n">
        <f aca="false">IF(Clean!M610="",1,0)</f>
        <v>0</v>
      </c>
      <c r="N610" s="24" t="n">
        <f aca="false">IF(Clean!N610="",1,0)</f>
        <v>0</v>
      </c>
      <c r="O610" s="24" t="n">
        <f aca="false">IF(Clean!O610="",1,0)</f>
        <v>0</v>
      </c>
      <c r="P610" s="24" t="n">
        <f aca="false">IF(Clean!P610="",1,0)</f>
        <v>0</v>
      </c>
      <c r="Q610" s="24" t="n">
        <f aca="false">IF(Clean!Q610="",1,0)</f>
        <v>0</v>
      </c>
      <c r="R610" s="24" t="n">
        <f aca="false">IF(Clean!R610="",1,0)</f>
        <v>0</v>
      </c>
      <c r="S610" s="24" t="n">
        <f aca="false">IF(Clean!S610="",1,0)</f>
        <v>0</v>
      </c>
      <c r="T610" s="24" t="n">
        <f aca="false">IF(Clean!T610="",1,0)</f>
        <v>0</v>
      </c>
      <c r="U610" s="24" t="n">
        <f aca="false">IF(Clean!U610="",1,0)</f>
        <v>0</v>
      </c>
      <c r="V610" s="24" t="n">
        <f aca="false">IF(Clean!V610="",1,0)</f>
        <v>0</v>
      </c>
      <c r="W610" s="25" t="n">
        <f aca="false">SUM(B610:V610)</f>
        <v>0</v>
      </c>
      <c r="X610" s="2" t="str">
        <f aca="false">IF(W610=0,"Complete","Incomplete")</f>
        <v>Complete</v>
      </c>
      <c r="Y610" s="26" t="n">
        <f aca="false">W610/21</f>
        <v>0</v>
      </c>
      <c r="Z610" s="2" t="str">
        <f aca="false">IF(W610=21,"Ghost record",IF(W610&gt;=11,"Mostly empty",IF(W610=0,"Complete","Partial")))</f>
        <v>Complete</v>
      </c>
    </row>
    <row r="611" customFormat="false" ht="15" hidden="false" customHeight="false" outlineLevel="0" collapsed="false">
      <c r="A611" s="2" t="str">
        <f aca="false">Clean!A611</f>
        <v>CL00610</v>
      </c>
      <c r="B611" s="24" t="n">
        <f aca="false">IF(Clean!B611="",1,0)</f>
        <v>0</v>
      </c>
      <c r="C611" s="24" t="n">
        <f aca="false">IF(Clean!C611="",1,0)</f>
        <v>0</v>
      </c>
      <c r="D611" s="24" t="n">
        <f aca="false">IF(Clean!D611="",1,0)</f>
        <v>0</v>
      </c>
      <c r="E611" s="24" t="n">
        <f aca="false">IF(Clean!E611="",1,0)</f>
        <v>0</v>
      </c>
      <c r="F611" s="24" t="n">
        <f aca="false">IF(Clean!F611="",1,0)</f>
        <v>0</v>
      </c>
      <c r="G611" s="24" t="n">
        <f aca="false">IF(Clean!G611="",1,0)</f>
        <v>1</v>
      </c>
      <c r="H611" s="24" t="n">
        <f aca="false">IF(Clean!H611="",1,0)</f>
        <v>0</v>
      </c>
      <c r="I611" s="24" t="n">
        <f aca="false">IF(Clean!I611="",1,0)</f>
        <v>0</v>
      </c>
      <c r="J611" s="24" t="n">
        <f aca="false">IF(Clean!J611="",1,0)</f>
        <v>0</v>
      </c>
      <c r="K611" s="24" t="n">
        <f aca="false">IF(Clean!K611="",1,0)</f>
        <v>0</v>
      </c>
      <c r="L611" s="24" t="n">
        <f aca="false">IF(Clean!L611="",1,0)</f>
        <v>0</v>
      </c>
      <c r="M611" s="24" t="n">
        <f aca="false">IF(Clean!M611="",1,0)</f>
        <v>0</v>
      </c>
      <c r="N611" s="24" t="n">
        <f aca="false">IF(Clean!N611="",1,0)</f>
        <v>0</v>
      </c>
      <c r="O611" s="24" t="n">
        <f aca="false">IF(Clean!O611="",1,0)</f>
        <v>0</v>
      </c>
      <c r="P611" s="24" t="n">
        <f aca="false">IF(Clean!P611="",1,0)</f>
        <v>0</v>
      </c>
      <c r="Q611" s="24" t="n">
        <f aca="false">IF(Clean!Q611="",1,0)</f>
        <v>0</v>
      </c>
      <c r="R611" s="24" t="n">
        <f aca="false">IF(Clean!R611="",1,0)</f>
        <v>0</v>
      </c>
      <c r="S611" s="24" t="n">
        <f aca="false">IF(Clean!S611="",1,0)</f>
        <v>0</v>
      </c>
      <c r="T611" s="24" t="n">
        <f aca="false">IF(Clean!T611="",1,0)</f>
        <v>0</v>
      </c>
      <c r="U611" s="24" t="n">
        <f aca="false">IF(Clean!U611="",1,0)</f>
        <v>0</v>
      </c>
      <c r="V611" s="24" t="n">
        <f aca="false">IF(Clean!V611="",1,0)</f>
        <v>0</v>
      </c>
      <c r="W611" s="25" t="n">
        <f aca="false">SUM(B611:V611)</f>
        <v>1</v>
      </c>
      <c r="X611" s="2" t="str">
        <f aca="false">IF(W611=0,"Complete","Incomplete")</f>
        <v>Incomplete</v>
      </c>
      <c r="Y611" s="26" t="n">
        <f aca="false">W611/21</f>
        <v>0.0476190476190476</v>
      </c>
      <c r="Z611" s="2" t="str">
        <f aca="false">IF(W611=21,"Ghost record",IF(W611&gt;=11,"Mostly empty",IF(W611=0,"Complete","Partial")))</f>
        <v>Partial</v>
      </c>
    </row>
    <row r="612" customFormat="false" ht="15" hidden="false" customHeight="false" outlineLevel="0" collapsed="false">
      <c r="A612" s="2" t="str">
        <f aca="false">Clean!A612</f>
        <v>CL00611</v>
      </c>
      <c r="B612" s="24" t="n">
        <f aca="false">IF(Clean!B612="",1,0)</f>
        <v>0</v>
      </c>
      <c r="C612" s="24" t="n">
        <f aca="false">IF(Clean!C612="",1,0)</f>
        <v>0</v>
      </c>
      <c r="D612" s="24" t="n">
        <f aca="false">IF(Clean!D612="",1,0)</f>
        <v>0</v>
      </c>
      <c r="E612" s="24" t="n">
        <f aca="false">IF(Clean!E612="",1,0)</f>
        <v>0</v>
      </c>
      <c r="F612" s="24" t="n">
        <f aca="false">IF(Clean!F612="",1,0)</f>
        <v>0</v>
      </c>
      <c r="G612" s="24" t="n">
        <f aca="false">IF(Clean!G612="",1,0)</f>
        <v>0</v>
      </c>
      <c r="H612" s="24" t="n">
        <f aca="false">IF(Clean!H612="",1,0)</f>
        <v>0</v>
      </c>
      <c r="I612" s="24" t="n">
        <f aca="false">IF(Clean!I612="",1,0)</f>
        <v>0</v>
      </c>
      <c r="J612" s="24" t="n">
        <f aca="false">IF(Clean!J612="",1,0)</f>
        <v>0</v>
      </c>
      <c r="K612" s="24" t="n">
        <f aca="false">IF(Clean!K612="",1,0)</f>
        <v>0</v>
      </c>
      <c r="L612" s="24" t="n">
        <f aca="false">IF(Clean!L612="",1,0)</f>
        <v>0</v>
      </c>
      <c r="M612" s="24" t="n">
        <f aca="false">IF(Clean!M612="",1,0)</f>
        <v>0</v>
      </c>
      <c r="N612" s="24" t="n">
        <f aca="false">IF(Clean!N612="",1,0)</f>
        <v>0</v>
      </c>
      <c r="O612" s="24" t="n">
        <f aca="false">IF(Clean!O612="",1,0)</f>
        <v>0</v>
      </c>
      <c r="P612" s="24" t="n">
        <f aca="false">IF(Clean!P612="",1,0)</f>
        <v>0</v>
      </c>
      <c r="Q612" s="24" t="n">
        <f aca="false">IF(Clean!Q612="",1,0)</f>
        <v>0</v>
      </c>
      <c r="R612" s="24" t="n">
        <f aca="false">IF(Clean!R612="",1,0)</f>
        <v>0</v>
      </c>
      <c r="S612" s="24" t="n">
        <f aca="false">IF(Clean!S612="",1,0)</f>
        <v>1</v>
      </c>
      <c r="T612" s="24" t="n">
        <f aca="false">IF(Clean!T612="",1,0)</f>
        <v>1</v>
      </c>
      <c r="U612" s="24" t="n">
        <f aca="false">IF(Clean!U612="",1,0)</f>
        <v>0</v>
      </c>
      <c r="V612" s="24" t="n">
        <f aca="false">IF(Clean!V612="",1,0)</f>
        <v>0</v>
      </c>
      <c r="W612" s="25" t="n">
        <f aca="false">SUM(B612:V612)</f>
        <v>2</v>
      </c>
      <c r="X612" s="2" t="str">
        <f aca="false">IF(W612=0,"Complete","Incomplete")</f>
        <v>Incomplete</v>
      </c>
      <c r="Y612" s="26" t="n">
        <f aca="false">W612/21</f>
        <v>0.0952380952380952</v>
      </c>
      <c r="Z612" s="2" t="str">
        <f aca="false">IF(W612=21,"Ghost record",IF(W612&gt;=11,"Mostly empty",IF(W612=0,"Complete","Partial")))</f>
        <v>Partial</v>
      </c>
    </row>
    <row r="613" customFormat="false" ht="15" hidden="false" customHeight="false" outlineLevel="0" collapsed="false">
      <c r="A613" s="2" t="str">
        <f aca="false">Clean!A613</f>
        <v>CL00612</v>
      </c>
      <c r="B613" s="24" t="n">
        <f aca="false">IF(Clean!B613="",1,0)</f>
        <v>0</v>
      </c>
      <c r="C613" s="24" t="n">
        <f aca="false">IF(Clean!C613="",1,0)</f>
        <v>0</v>
      </c>
      <c r="D613" s="24" t="n">
        <f aca="false">IF(Clean!D613="",1,0)</f>
        <v>0</v>
      </c>
      <c r="E613" s="24" t="n">
        <f aca="false">IF(Clean!E613="",1,0)</f>
        <v>0</v>
      </c>
      <c r="F613" s="24" t="n">
        <f aca="false">IF(Clean!F613="",1,0)</f>
        <v>0</v>
      </c>
      <c r="G613" s="24" t="n">
        <f aca="false">IF(Clean!G613="",1,0)</f>
        <v>0</v>
      </c>
      <c r="H613" s="24" t="n">
        <f aca="false">IF(Clean!H613="",1,0)</f>
        <v>0</v>
      </c>
      <c r="I613" s="24" t="n">
        <f aca="false">IF(Clean!I613="",1,0)</f>
        <v>0</v>
      </c>
      <c r="J613" s="24" t="n">
        <f aca="false">IF(Clean!J613="",1,0)</f>
        <v>0</v>
      </c>
      <c r="K613" s="24" t="n">
        <f aca="false">IF(Clean!K613="",1,0)</f>
        <v>0</v>
      </c>
      <c r="L613" s="24" t="n">
        <f aca="false">IF(Clean!L613="",1,0)</f>
        <v>0</v>
      </c>
      <c r="M613" s="24" t="n">
        <f aca="false">IF(Clean!M613="",1,0)</f>
        <v>0</v>
      </c>
      <c r="N613" s="24" t="n">
        <f aca="false">IF(Clean!N613="",1,0)</f>
        <v>0</v>
      </c>
      <c r="O613" s="24" t="n">
        <f aca="false">IF(Clean!O613="",1,0)</f>
        <v>0</v>
      </c>
      <c r="P613" s="24" t="n">
        <f aca="false">IF(Clean!P613="",1,0)</f>
        <v>0</v>
      </c>
      <c r="Q613" s="24" t="n">
        <f aca="false">IF(Clean!Q613="",1,0)</f>
        <v>0</v>
      </c>
      <c r="R613" s="24" t="n">
        <f aca="false">IF(Clean!R613="",1,0)</f>
        <v>0</v>
      </c>
      <c r="S613" s="24" t="n">
        <f aca="false">IF(Clean!S613="",1,0)</f>
        <v>0</v>
      </c>
      <c r="T613" s="24" t="n">
        <f aca="false">IF(Clean!T613="",1,0)</f>
        <v>0</v>
      </c>
      <c r="U613" s="24" t="n">
        <f aca="false">IF(Clean!U613="",1,0)</f>
        <v>0</v>
      </c>
      <c r="V613" s="24" t="n">
        <f aca="false">IF(Clean!V613="",1,0)</f>
        <v>0</v>
      </c>
      <c r="W613" s="25" t="n">
        <f aca="false">SUM(B613:V613)</f>
        <v>0</v>
      </c>
      <c r="X613" s="2" t="str">
        <f aca="false">IF(W613=0,"Complete","Incomplete")</f>
        <v>Complete</v>
      </c>
      <c r="Y613" s="26" t="n">
        <f aca="false">W613/21</f>
        <v>0</v>
      </c>
      <c r="Z613" s="2" t="str">
        <f aca="false">IF(W613=21,"Ghost record",IF(W613&gt;=11,"Mostly empty",IF(W613=0,"Complete","Partial")))</f>
        <v>Complete</v>
      </c>
    </row>
    <row r="614" customFormat="false" ht="15" hidden="false" customHeight="false" outlineLevel="0" collapsed="false">
      <c r="A614" s="2" t="str">
        <f aca="false">Clean!A614</f>
        <v>CL00613</v>
      </c>
      <c r="B614" s="24" t="n">
        <f aca="false">IF(Clean!B614="",1,0)</f>
        <v>0</v>
      </c>
      <c r="C614" s="24" t="n">
        <f aca="false">IF(Clean!C614="",1,0)</f>
        <v>0</v>
      </c>
      <c r="D614" s="24" t="n">
        <f aca="false">IF(Clean!D614="",1,0)</f>
        <v>0</v>
      </c>
      <c r="E614" s="24" t="n">
        <f aca="false">IF(Clean!E614="",1,0)</f>
        <v>0</v>
      </c>
      <c r="F614" s="24" t="n">
        <f aca="false">IF(Clean!F614="",1,0)</f>
        <v>0</v>
      </c>
      <c r="G614" s="24" t="n">
        <f aca="false">IF(Clean!G614="",1,0)</f>
        <v>0</v>
      </c>
      <c r="H614" s="24" t="n">
        <f aca="false">IF(Clean!H614="",1,0)</f>
        <v>0</v>
      </c>
      <c r="I614" s="24" t="n">
        <f aca="false">IF(Clean!I614="",1,0)</f>
        <v>0</v>
      </c>
      <c r="J614" s="24" t="n">
        <f aca="false">IF(Clean!J614="",1,0)</f>
        <v>1</v>
      </c>
      <c r="K614" s="24" t="n">
        <f aca="false">IF(Clean!K614="",1,0)</f>
        <v>1</v>
      </c>
      <c r="L614" s="24" t="n">
        <f aca="false">IF(Clean!L614="",1,0)</f>
        <v>0</v>
      </c>
      <c r="M614" s="24" t="n">
        <f aca="false">IF(Clean!M614="",1,0)</f>
        <v>0</v>
      </c>
      <c r="N614" s="24" t="n">
        <f aca="false">IF(Clean!N614="",1,0)</f>
        <v>0</v>
      </c>
      <c r="O614" s="24" t="n">
        <f aca="false">IF(Clean!O614="",1,0)</f>
        <v>0</v>
      </c>
      <c r="P614" s="24" t="n">
        <f aca="false">IF(Clean!P614="",1,0)</f>
        <v>0</v>
      </c>
      <c r="Q614" s="24" t="n">
        <f aca="false">IF(Clean!Q614="",1,0)</f>
        <v>0</v>
      </c>
      <c r="R614" s="24" t="n">
        <f aca="false">IF(Clean!R614="",1,0)</f>
        <v>0</v>
      </c>
      <c r="S614" s="24" t="n">
        <f aca="false">IF(Clean!S614="",1,0)</f>
        <v>0</v>
      </c>
      <c r="T614" s="24" t="n">
        <f aca="false">IF(Clean!T614="",1,0)</f>
        <v>0</v>
      </c>
      <c r="U614" s="24" t="n">
        <f aca="false">IF(Clean!U614="",1,0)</f>
        <v>0</v>
      </c>
      <c r="V614" s="24" t="n">
        <f aca="false">IF(Clean!V614="",1,0)</f>
        <v>0</v>
      </c>
      <c r="W614" s="25" t="n">
        <f aca="false">SUM(B614:V614)</f>
        <v>2</v>
      </c>
      <c r="X614" s="2" t="str">
        <f aca="false">IF(W614=0,"Complete","Incomplete")</f>
        <v>Incomplete</v>
      </c>
      <c r="Y614" s="26" t="n">
        <f aca="false">W614/21</f>
        <v>0.0952380952380952</v>
      </c>
      <c r="Z614" s="2" t="str">
        <f aca="false">IF(W614=21,"Ghost record",IF(W614&gt;=11,"Mostly empty",IF(W614=0,"Complete","Partial")))</f>
        <v>Partial</v>
      </c>
    </row>
    <row r="615" customFormat="false" ht="15" hidden="false" customHeight="false" outlineLevel="0" collapsed="false">
      <c r="A615" s="2" t="str">
        <f aca="false">Clean!A615</f>
        <v>CL00614</v>
      </c>
      <c r="B615" s="24" t="n">
        <f aca="false">IF(Clean!B615="",1,0)</f>
        <v>0</v>
      </c>
      <c r="C615" s="24" t="n">
        <f aca="false">IF(Clean!C615="",1,0)</f>
        <v>0</v>
      </c>
      <c r="D615" s="24" t="n">
        <f aca="false">IF(Clean!D615="",1,0)</f>
        <v>0</v>
      </c>
      <c r="E615" s="24" t="n">
        <f aca="false">IF(Clean!E615="",1,0)</f>
        <v>0</v>
      </c>
      <c r="F615" s="24" t="n">
        <f aca="false">IF(Clean!F615="",1,0)</f>
        <v>0</v>
      </c>
      <c r="G615" s="24" t="n">
        <f aca="false">IF(Clean!G615="",1,0)</f>
        <v>0</v>
      </c>
      <c r="H615" s="24" t="n">
        <f aca="false">IF(Clean!H615="",1,0)</f>
        <v>0</v>
      </c>
      <c r="I615" s="24" t="n">
        <f aca="false">IF(Clean!I615="",1,0)</f>
        <v>0</v>
      </c>
      <c r="J615" s="24" t="n">
        <f aca="false">IF(Clean!J615="",1,0)</f>
        <v>0</v>
      </c>
      <c r="K615" s="24" t="n">
        <f aca="false">IF(Clean!K615="",1,0)</f>
        <v>0</v>
      </c>
      <c r="L615" s="24" t="n">
        <f aca="false">IF(Clean!L615="",1,0)</f>
        <v>0</v>
      </c>
      <c r="M615" s="24" t="n">
        <f aca="false">IF(Clean!M615="",1,0)</f>
        <v>0</v>
      </c>
      <c r="N615" s="24" t="n">
        <f aca="false">IF(Clean!N615="",1,0)</f>
        <v>0</v>
      </c>
      <c r="O615" s="24" t="n">
        <f aca="false">IF(Clean!O615="",1,0)</f>
        <v>0</v>
      </c>
      <c r="P615" s="24" t="n">
        <f aca="false">IF(Clean!P615="",1,0)</f>
        <v>0</v>
      </c>
      <c r="Q615" s="24" t="n">
        <f aca="false">IF(Clean!Q615="",1,0)</f>
        <v>1</v>
      </c>
      <c r="R615" s="24" t="n">
        <f aca="false">IF(Clean!R615="",1,0)</f>
        <v>0</v>
      </c>
      <c r="S615" s="24" t="n">
        <f aca="false">IF(Clean!S615="",1,0)</f>
        <v>0</v>
      </c>
      <c r="T615" s="24" t="n">
        <f aca="false">IF(Clean!T615="",1,0)</f>
        <v>0</v>
      </c>
      <c r="U615" s="24" t="n">
        <f aca="false">IF(Clean!U615="",1,0)</f>
        <v>0</v>
      </c>
      <c r="V615" s="24" t="n">
        <f aca="false">IF(Clean!V615="",1,0)</f>
        <v>1</v>
      </c>
      <c r="W615" s="25" t="n">
        <f aca="false">SUM(B615:V615)</f>
        <v>2</v>
      </c>
      <c r="X615" s="2" t="str">
        <f aca="false">IF(W615=0,"Complete","Incomplete")</f>
        <v>Incomplete</v>
      </c>
      <c r="Y615" s="26" t="n">
        <f aca="false">W615/21</f>
        <v>0.0952380952380952</v>
      </c>
      <c r="Z615" s="2" t="str">
        <f aca="false">IF(W615=21,"Ghost record",IF(W615&gt;=11,"Mostly empty",IF(W615=0,"Complete","Partial")))</f>
        <v>Partial</v>
      </c>
    </row>
    <row r="616" customFormat="false" ht="15" hidden="false" customHeight="false" outlineLevel="0" collapsed="false">
      <c r="A616" s="2" t="str">
        <f aca="false">Clean!A616</f>
        <v>CL00615</v>
      </c>
      <c r="B616" s="24" t="n">
        <f aca="false">IF(Clean!B616="",1,0)</f>
        <v>0</v>
      </c>
      <c r="C616" s="24" t="n">
        <f aca="false">IF(Clean!C616="",1,0)</f>
        <v>0</v>
      </c>
      <c r="D616" s="24" t="n">
        <f aca="false">IF(Clean!D616="",1,0)</f>
        <v>0</v>
      </c>
      <c r="E616" s="24" t="n">
        <f aca="false">IF(Clean!E616="",1,0)</f>
        <v>0</v>
      </c>
      <c r="F616" s="24" t="n">
        <f aca="false">IF(Clean!F616="",1,0)</f>
        <v>0</v>
      </c>
      <c r="G616" s="24" t="n">
        <f aca="false">IF(Clean!G616="",1,0)</f>
        <v>0</v>
      </c>
      <c r="H616" s="24" t="n">
        <f aca="false">IF(Clean!H616="",1,0)</f>
        <v>0</v>
      </c>
      <c r="I616" s="24" t="n">
        <f aca="false">IF(Clean!I616="",1,0)</f>
        <v>0</v>
      </c>
      <c r="J616" s="24" t="n">
        <f aca="false">IF(Clean!J616="",1,0)</f>
        <v>1</v>
      </c>
      <c r="K616" s="24" t="n">
        <f aca="false">IF(Clean!K616="",1,0)</f>
        <v>1</v>
      </c>
      <c r="L616" s="24" t="n">
        <f aca="false">IF(Clean!L616="",1,0)</f>
        <v>1</v>
      </c>
      <c r="M616" s="24" t="n">
        <f aca="false">IF(Clean!M616="",1,0)</f>
        <v>1</v>
      </c>
      <c r="N616" s="24" t="n">
        <f aca="false">IF(Clean!N616="",1,0)</f>
        <v>1</v>
      </c>
      <c r="O616" s="24" t="n">
        <f aca="false">IF(Clean!O616="",1,0)</f>
        <v>1</v>
      </c>
      <c r="P616" s="24" t="n">
        <f aca="false">IF(Clean!P616="",1,0)</f>
        <v>1</v>
      </c>
      <c r="Q616" s="24" t="n">
        <f aca="false">IF(Clean!Q616="",1,0)</f>
        <v>1</v>
      </c>
      <c r="R616" s="24" t="n">
        <f aca="false">IF(Clean!R616="",1,0)</f>
        <v>1</v>
      </c>
      <c r="S616" s="24" t="n">
        <f aca="false">IF(Clean!S616="",1,0)</f>
        <v>1</v>
      </c>
      <c r="T616" s="24" t="n">
        <f aca="false">IF(Clean!T616="",1,0)</f>
        <v>1</v>
      </c>
      <c r="U616" s="24" t="n">
        <f aca="false">IF(Clean!U616="",1,0)</f>
        <v>1</v>
      </c>
      <c r="V616" s="24" t="n">
        <f aca="false">IF(Clean!V616="",1,0)</f>
        <v>1</v>
      </c>
      <c r="W616" s="25" t="n">
        <f aca="false">SUM(B616:V616)</f>
        <v>13</v>
      </c>
      <c r="X616" s="2" t="str">
        <f aca="false">IF(W616=0,"Complete","Incomplete")</f>
        <v>Incomplete</v>
      </c>
      <c r="Y616" s="26" t="n">
        <f aca="false">W616/21</f>
        <v>0.619047619047619</v>
      </c>
      <c r="Z616" s="2" t="str">
        <f aca="false">IF(W616=21,"Ghost record",IF(W616&gt;=11,"Mostly empty",IF(W616=0,"Complete","Partial")))</f>
        <v>Mostly empty</v>
      </c>
    </row>
    <row r="617" customFormat="false" ht="15" hidden="false" customHeight="false" outlineLevel="0" collapsed="false">
      <c r="A617" s="2" t="str">
        <f aca="false">Clean!A617</f>
        <v>CL00616</v>
      </c>
      <c r="B617" s="24" t="n">
        <f aca="false">IF(Clean!B617="",1,0)</f>
        <v>0</v>
      </c>
      <c r="C617" s="24" t="n">
        <f aca="false">IF(Clean!C617="",1,0)</f>
        <v>0</v>
      </c>
      <c r="D617" s="24" t="n">
        <f aca="false">IF(Clean!D617="",1,0)</f>
        <v>0</v>
      </c>
      <c r="E617" s="24" t="n">
        <f aca="false">IF(Clean!E617="",1,0)</f>
        <v>0</v>
      </c>
      <c r="F617" s="24" t="n">
        <f aca="false">IF(Clean!F617="",1,0)</f>
        <v>0</v>
      </c>
      <c r="G617" s="24" t="n">
        <f aca="false">IF(Clean!G617="",1,0)</f>
        <v>0</v>
      </c>
      <c r="H617" s="24" t="n">
        <f aca="false">IF(Clean!H617="",1,0)</f>
        <v>0</v>
      </c>
      <c r="I617" s="24" t="n">
        <f aca="false">IF(Clean!I617="",1,0)</f>
        <v>0</v>
      </c>
      <c r="J617" s="24" t="n">
        <f aca="false">IF(Clean!J617="",1,0)</f>
        <v>0</v>
      </c>
      <c r="K617" s="24" t="n">
        <f aca="false">IF(Clean!K617="",1,0)</f>
        <v>0</v>
      </c>
      <c r="L617" s="24" t="n">
        <f aca="false">IF(Clean!L617="",1,0)</f>
        <v>0</v>
      </c>
      <c r="M617" s="24" t="n">
        <f aca="false">IF(Clean!M617="",1,0)</f>
        <v>0</v>
      </c>
      <c r="N617" s="24" t="n">
        <f aca="false">IF(Clean!N617="",1,0)</f>
        <v>0</v>
      </c>
      <c r="O617" s="24" t="n">
        <f aca="false">IF(Clean!O617="",1,0)</f>
        <v>0</v>
      </c>
      <c r="P617" s="24" t="n">
        <f aca="false">IF(Clean!P617="",1,0)</f>
        <v>0</v>
      </c>
      <c r="Q617" s="24" t="n">
        <f aca="false">IF(Clean!Q617="",1,0)</f>
        <v>0</v>
      </c>
      <c r="R617" s="24" t="n">
        <f aca="false">IF(Clean!R617="",1,0)</f>
        <v>0</v>
      </c>
      <c r="S617" s="24" t="n">
        <f aca="false">IF(Clean!S617="",1,0)</f>
        <v>0</v>
      </c>
      <c r="T617" s="24" t="n">
        <f aca="false">IF(Clean!T617="",1,0)</f>
        <v>0</v>
      </c>
      <c r="U617" s="24" t="n">
        <f aca="false">IF(Clean!U617="",1,0)</f>
        <v>0</v>
      </c>
      <c r="V617" s="24" t="n">
        <f aca="false">IF(Clean!V617="",1,0)</f>
        <v>0</v>
      </c>
      <c r="W617" s="25" t="n">
        <f aca="false">SUM(B617:V617)</f>
        <v>0</v>
      </c>
      <c r="X617" s="2" t="str">
        <f aca="false">IF(W617=0,"Complete","Incomplete")</f>
        <v>Complete</v>
      </c>
      <c r="Y617" s="26" t="n">
        <f aca="false">W617/21</f>
        <v>0</v>
      </c>
      <c r="Z617" s="2" t="str">
        <f aca="false">IF(W617=21,"Ghost record",IF(W617&gt;=11,"Mostly empty",IF(W617=0,"Complete","Partial")))</f>
        <v>Complete</v>
      </c>
    </row>
    <row r="618" customFormat="false" ht="15" hidden="false" customHeight="false" outlineLevel="0" collapsed="false">
      <c r="A618" s="2" t="str">
        <f aca="false">Clean!A618</f>
        <v>CL00617</v>
      </c>
      <c r="B618" s="24" t="n">
        <f aca="false">IF(Clean!B618="",1,0)</f>
        <v>0</v>
      </c>
      <c r="C618" s="24" t="n">
        <f aca="false">IF(Clean!C618="",1,0)</f>
        <v>0</v>
      </c>
      <c r="D618" s="24" t="n">
        <f aca="false">IF(Clean!D618="",1,0)</f>
        <v>0</v>
      </c>
      <c r="E618" s="24" t="n">
        <f aca="false">IF(Clean!E618="",1,0)</f>
        <v>0</v>
      </c>
      <c r="F618" s="24" t="n">
        <f aca="false">IF(Clean!F618="",1,0)</f>
        <v>0</v>
      </c>
      <c r="G618" s="24" t="n">
        <f aca="false">IF(Clean!G618="",1,0)</f>
        <v>0</v>
      </c>
      <c r="H618" s="24" t="n">
        <f aca="false">IF(Clean!H618="",1,0)</f>
        <v>0</v>
      </c>
      <c r="I618" s="24" t="n">
        <f aca="false">IF(Clean!I618="",1,0)</f>
        <v>0</v>
      </c>
      <c r="J618" s="24" t="n">
        <f aca="false">IF(Clean!J618="",1,0)</f>
        <v>0</v>
      </c>
      <c r="K618" s="24" t="n">
        <f aca="false">IF(Clean!K618="",1,0)</f>
        <v>0</v>
      </c>
      <c r="L618" s="24" t="n">
        <f aca="false">IF(Clean!L618="",1,0)</f>
        <v>0</v>
      </c>
      <c r="M618" s="24" t="n">
        <f aca="false">IF(Clean!M618="",1,0)</f>
        <v>0</v>
      </c>
      <c r="N618" s="24" t="n">
        <f aca="false">IF(Clean!N618="",1,0)</f>
        <v>0</v>
      </c>
      <c r="O618" s="24" t="n">
        <f aca="false">IF(Clean!O618="",1,0)</f>
        <v>0</v>
      </c>
      <c r="P618" s="24" t="n">
        <f aca="false">IF(Clean!P618="",1,0)</f>
        <v>0</v>
      </c>
      <c r="Q618" s="24" t="n">
        <f aca="false">IF(Clean!Q618="",1,0)</f>
        <v>0</v>
      </c>
      <c r="R618" s="24" t="n">
        <f aca="false">IF(Clean!R618="",1,0)</f>
        <v>0</v>
      </c>
      <c r="S618" s="24" t="n">
        <f aca="false">IF(Clean!S618="",1,0)</f>
        <v>1</v>
      </c>
      <c r="T618" s="24" t="n">
        <f aca="false">IF(Clean!T618="",1,0)</f>
        <v>1</v>
      </c>
      <c r="U618" s="24" t="n">
        <f aca="false">IF(Clean!U618="",1,0)</f>
        <v>0</v>
      </c>
      <c r="V618" s="24" t="n">
        <f aca="false">IF(Clean!V618="",1,0)</f>
        <v>0</v>
      </c>
      <c r="W618" s="25" t="n">
        <f aca="false">SUM(B618:V618)</f>
        <v>2</v>
      </c>
      <c r="X618" s="2" t="str">
        <f aca="false">IF(W618=0,"Complete","Incomplete")</f>
        <v>Incomplete</v>
      </c>
      <c r="Y618" s="26" t="n">
        <f aca="false">W618/21</f>
        <v>0.0952380952380952</v>
      </c>
      <c r="Z618" s="2" t="str">
        <f aca="false">IF(W618=21,"Ghost record",IF(W618&gt;=11,"Mostly empty",IF(W618=0,"Complete","Partial")))</f>
        <v>Partial</v>
      </c>
    </row>
    <row r="619" customFormat="false" ht="15" hidden="false" customHeight="false" outlineLevel="0" collapsed="false">
      <c r="A619" s="2" t="str">
        <f aca="false">Clean!A619</f>
        <v>CL00618</v>
      </c>
      <c r="B619" s="24" t="n">
        <f aca="false">IF(Clean!B619="",1,0)</f>
        <v>0</v>
      </c>
      <c r="C619" s="24" t="n">
        <f aca="false">IF(Clean!C619="",1,0)</f>
        <v>0</v>
      </c>
      <c r="D619" s="24" t="n">
        <f aca="false">IF(Clean!D619="",1,0)</f>
        <v>0</v>
      </c>
      <c r="E619" s="24" t="n">
        <f aca="false">IF(Clean!E619="",1,0)</f>
        <v>0</v>
      </c>
      <c r="F619" s="24" t="n">
        <f aca="false">IF(Clean!F619="",1,0)</f>
        <v>0</v>
      </c>
      <c r="G619" s="24" t="n">
        <f aca="false">IF(Clean!G619="",1,0)</f>
        <v>0</v>
      </c>
      <c r="H619" s="24" t="n">
        <f aca="false">IF(Clean!H619="",1,0)</f>
        <v>0</v>
      </c>
      <c r="I619" s="24" t="n">
        <f aca="false">IF(Clean!I619="",1,0)</f>
        <v>0</v>
      </c>
      <c r="J619" s="24" t="n">
        <f aca="false">IF(Clean!J619="",1,0)</f>
        <v>1</v>
      </c>
      <c r="K619" s="24" t="n">
        <f aca="false">IF(Clean!K619="",1,0)</f>
        <v>0</v>
      </c>
      <c r="L619" s="24" t="n">
        <f aca="false">IF(Clean!L619="",1,0)</f>
        <v>0</v>
      </c>
      <c r="M619" s="24" t="n">
        <f aca="false">IF(Clean!M619="",1,0)</f>
        <v>1</v>
      </c>
      <c r="N619" s="24" t="n">
        <f aca="false">IF(Clean!N619="",1,0)</f>
        <v>0</v>
      </c>
      <c r="O619" s="24" t="n">
        <f aca="false">IF(Clean!O619="",1,0)</f>
        <v>0</v>
      </c>
      <c r="P619" s="24" t="n">
        <f aca="false">IF(Clean!P619="",1,0)</f>
        <v>0</v>
      </c>
      <c r="Q619" s="24" t="n">
        <f aca="false">IF(Clean!Q619="",1,0)</f>
        <v>0</v>
      </c>
      <c r="R619" s="24" t="n">
        <f aca="false">IF(Clean!R619="",1,0)</f>
        <v>0</v>
      </c>
      <c r="S619" s="24" t="n">
        <f aca="false">IF(Clean!S619="",1,0)</f>
        <v>0</v>
      </c>
      <c r="T619" s="24" t="n">
        <f aca="false">IF(Clean!T619="",1,0)</f>
        <v>0</v>
      </c>
      <c r="U619" s="24" t="n">
        <f aca="false">IF(Clean!U619="",1,0)</f>
        <v>0</v>
      </c>
      <c r="V619" s="24" t="n">
        <f aca="false">IF(Clean!V619="",1,0)</f>
        <v>0</v>
      </c>
      <c r="W619" s="25" t="n">
        <f aca="false">SUM(B619:V619)</f>
        <v>2</v>
      </c>
      <c r="X619" s="2" t="str">
        <f aca="false">IF(W619=0,"Complete","Incomplete")</f>
        <v>Incomplete</v>
      </c>
      <c r="Y619" s="26" t="n">
        <f aca="false">W619/21</f>
        <v>0.0952380952380952</v>
      </c>
      <c r="Z619" s="2" t="str">
        <f aca="false">IF(W619=21,"Ghost record",IF(W619&gt;=11,"Mostly empty",IF(W619=0,"Complete","Partial")))</f>
        <v>Partial</v>
      </c>
    </row>
    <row r="620" customFormat="false" ht="15" hidden="false" customHeight="false" outlineLevel="0" collapsed="false">
      <c r="A620" s="2" t="str">
        <f aca="false">Clean!A620</f>
        <v>CL00619</v>
      </c>
      <c r="B620" s="24" t="n">
        <f aca="false">IF(Clean!B620="",1,0)</f>
        <v>0</v>
      </c>
      <c r="C620" s="24" t="n">
        <f aca="false">IF(Clean!C620="",1,0)</f>
        <v>0</v>
      </c>
      <c r="D620" s="24" t="n">
        <f aca="false">IF(Clean!D620="",1,0)</f>
        <v>0</v>
      </c>
      <c r="E620" s="24" t="n">
        <f aca="false">IF(Clean!E620="",1,0)</f>
        <v>0</v>
      </c>
      <c r="F620" s="24" t="n">
        <f aca="false">IF(Clean!F620="",1,0)</f>
        <v>0</v>
      </c>
      <c r="G620" s="24" t="n">
        <f aca="false">IF(Clean!G620="",1,0)</f>
        <v>0</v>
      </c>
      <c r="H620" s="24" t="n">
        <f aca="false">IF(Clean!H620="",1,0)</f>
        <v>0</v>
      </c>
      <c r="I620" s="24" t="n">
        <f aca="false">IF(Clean!I620="",1,0)</f>
        <v>0</v>
      </c>
      <c r="J620" s="24" t="n">
        <f aca="false">IF(Clean!J620="",1,0)</f>
        <v>0</v>
      </c>
      <c r="K620" s="24" t="n">
        <f aca="false">IF(Clean!K620="",1,0)</f>
        <v>0</v>
      </c>
      <c r="L620" s="24" t="n">
        <f aca="false">IF(Clean!L620="",1,0)</f>
        <v>1</v>
      </c>
      <c r="M620" s="24" t="n">
        <f aca="false">IF(Clean!M620="",1,0)</f>
        <v>0</v>
      </c>
      <c r="N620" s="24" t="n">
        <f aca="false">IF(Clean!N620="",1,0)</f>
        <v>0</v>
      </c>
      <c r="O620" s="24" t="n">
        <f aca="false">IF(Clean!O620="",1,0)</f>
        <v>0</v>
      </c>
      <c r="P620" s="24" t="n">
        <f aca="false">IF(Clean!P620="",1,0)</f>
        <v>0</v>
      </c>
      <c r="Q620" s="24" t="n">
        <f aca="false">IF(Clean!Q620="",1,0)</f>
        <v>0</v>
      </c>
      <c r="R620" s="24" t="n">
        <f aca="false">IF(Clean!R620="",1,0)</f>
        <v>0</v>
      </c>
      <c r="S620" s="24" t="n">
        <f aca="false">IF(Clean!S620="",1,0)</f>
        <v>1</v>
      </c>
      <c r="T620" s="24" t="n">
        <f aca="false">IF(Clean!T620="",1,0)</f>
        <v>1</v>
      </c>
      <c r="U620" s="24" t="n">
        <f aca="false">IF(Clean!U620="",1,0)</f>
        <v>0</v>
      </c>
      <c r="V620" s="24" t="n">
        <f aca="false">IF(Clean!V620="",1,0)</f>
        <v>0</v>
      </c>
      <c r="W620" s="25" t="n">
        <f aca="false">SUM(B620:V620)</f>
        <v>3</v>
      </c>
      <c r="X620" s="2" t="str">
        <f aca="false">IF(W620=0,"Complete","Incomplete")</f>
        <v>Incomplete</v>
      </c>
      <c r="Y620" s="26" t="n">
        <f aca="false">W620/21</f>
        <v>0.142857142857143</v>
      </c>
      <c r="Z620" s="2" t="str">
        <f aca="false">IF(W620=21,"Ghost record",IF(W620&gt;=11,"Mostly empty",IF(W620=0,"Complete","Partial")))</f>
        <v>Partial</v>
      </c>
    </row>
    <row r="621" customFormat="false" ht="15" hidden="false" customHeight="false" outlineLevel="0" collapsed="false">
      <c r="A621" s="2" t="str">
        <f aca="false">Clean!A621</f>
        <v>CL00620</v>
      </c>
      <c r="B621" s="24" t="n">
        <f aca="false">IF(Clean!B621="",1,0)</f>
        <v>0</v>
      </c>
      <c r="C621" s="24" t="n">
        <f aca="false">IF(Clean!C621="",1,0)</f>
        <v>0</v>
      </c>
      <c r="D621" s="24" t="n">
        <f aca="false">IF(Clean!D621="",1,0)</f>
        <v>0</v>
      </c>
      <c r="E621" s="24" t="n">
        <f aca="false">IF(Clean!E621="",1,0)</f>
        <v>0</v>
      </c>
      <c r="F621" s="24" t="n">
        <f aca="false">IF(Clean!F621="",1,0)</f>
        <v>0</v>
      </c>
      <c r="G621" s="24" t="n">
        <f aca="false">IF(Clean!G621="",1,0)</f>
        <v>0</v>
      </c>
      <c r="H621" s="24" t="n">
        <f aca="false">IF(Clean!H621="",1,0)</f>
        <v>0</v>
      </c>
      <c r="I621" s="24" t="n">
        <f aca="false">IF(Clean!I621="",1,0)</f>
        <v>0</v>
      </c>
      <c r="J621" s="24" t="n">
        <f aca="false">IF(Clean!J621="",1,0)</f>
        <v>0</v>
      </c>
      <c r="K621" s="24" t="n">
        <f aca="false">IF(Clean!K621="",1,0)</f>
        <v>0</v>
      </c>
      <c r="L621" s="24" t="n">
        <f aca="false">IF(Clean!L621="",1,0)</f>
        <v>0</v>
      </c>
      <c r="M621" s="24" t="n">
        <f aca="false">IF(Clean!M621="",1,0)</f>
        <v>0</v>
      </c>
      <c r="N621" s="24" t="n">
        <f aca="false">IF(Clean!N621="",1,0)</f>
        <v>0</v>
      </c>
      <c r="O621" s="24" t="n">
        <f aca="false">IF(Clean!O621="",1,0)</f>
        <v>0</v>
      </c>
      <c r="P621" s="24" t="n">
        <f aca="false">IF(Clean!P621="",1,0)</f>
        <v>0</v>
      </c>
      <c r="Q621" s="24" t="n">
        <f aca="false">IF(Clean!Q621="",1,0)</f>
        <v>0</v>
      </c>
      <c r="R621" s="24" t="n">
        <f aca="false">IF(Clean!R621="",1,0)</f>
        <v>0</v>
      </c>
      <c r="S621" s="24" t="n">
        <f aca="false">IF(Clean!S621="",1,0)</f>
        <v>0</v>
      </c>
      <c r="T621" s="24" t="n">
        <f aca="false">IF(Clean!T621="",1,0)</f>
        <v>0</v>
      </c>
      <c r="U621" s="24" t="n">
        <f aca="false">IF(Clean!U621="",1,0)</f>
        <v>0</v>
      </c>
      <c r="V621" s="24" t="n">
        <f aca="false">IF(Clean!V621="",1,0)</f>
        <v>0</v>
      </c>
      <c r="W621" s="25" t="n">
        <f aca="false">SUM(B621:V621)</f>
        <v>0</v>
      </c>
      <c r="X621" s="2" t="str">
        <f aca="false">IF(W621=0,"Complete","Incomplete")</f>
        <v>Complete</v>
      </c>
      <c r="Y621" s="26" t="n">
        <f aca="false">W621/21</f>
        <v>0</v>
      </c>
      <c r="Z621" s="2" t="str">
        <f aca="false">IF(W621=21,"Ghost record",IF(W621&gt;=11,"Mostly empty",IF(W621=0,"Complete","Partial")))</f>
        <v>Complete</v>
      </c>
    </row>
    <row r="622" customFormat="false" ht="15" hidden="false" customHeight="false" outlineLevel="0" collapsed="false">
      <c r="A622" s="2" t="str">
        <f aca="false">Clean!A622</f>
        <v>CL00621</v>
      </c>
      <c r="B622" s="24" t="n">
        <f aca="false">IF(Clean!B622="",1,0)</f>
        <v>0</v>
      </c>
      <c r="C622" s="24" t="n">
        <f aca="false">IF(Clean!C622="",1,0)</f>
        <v>0</v>
      </c>
      <c r="D622" s="24" t="n">
        <f aca="false">IF(Clean!D622="",1,0)</f>
        <v>0</v>
      </c>
      <c r="E622" s="24" t="n">
        <f aca="false">IF(Clean!E622="",1,0)</f>
        <v>0</v>
      </c>
      <c r="F622" s="24" t="n">
        <f aca="false">IF(Clean!F622="",1,0)</f>
        <v>1</v>
      </c>
      <c r="G622" s="24" t="n">
        <f aca="false">IF(Clean!G622="",1,0)</f>
        <v>0</v>
      </c>
      <c r="H622" s="24" t="n">
        <f aca="false">IF(Clean!H622="",1,0)</f>
        <v>0</v>
      </c>
      <c r="I622" s="24" t="n">
        <f aca="false">IF(Clean!I622="",1,0)</f>
        <v>0</v>
      </c>
      <c r="J622" s="24" t="n">
        <f aca="false">IF(Clean!J622="",1,0)</f>
        <v>0</v>
      </c>
      <c r="K622" s="24" t="n">
        <f aca="false">IF(Clean!K622="",1,0)</f>
        <v>0</v>
      </c>
      <c r="L622" s="24" t="n">
        <f aca="false">IF(Clean!L622="",1,0)</f>
        <v>0</v>
      </c>
      <c r="M622" s="24" t="n">
        <f aca="false">IF(Clean!M622="",1,0)</f>
        <v>0</v>
      </c>
      <c r="N622" s="24" t="n">
        <f aca="false">IF(Clean!N622="",1,0)</f>
        <v>0</v>
      </c>
      <c r="O622" s="24" t="n">
        <f aca="false">IF(Clean!O622="",1,0)</f>
        <v>0</v>
      </c>
      <c r="P622" s="24" t="n">
        <f aca="false">IF(Clean!P622="",1,0)</f>
        <v>0</v>
      </c>
      <c r="Q622" s="24" t="n">
        <f aca="false">IF(Clean!Q622="",1,0)</f>
        <v>0</v>
      </c>
      <c r="R622" s="24" t="n">
        <f aca="false">IF(Clean!R622="",1,0)</f>
        <v>0</v>
      </c>
      <c r="S622" s="24" t="n">
        <f aca="false">IF(Clean!S622="",1,0)</f>
        <v>1</v>
      </c>
      <c r="T622" s="24" t="n">
        <f aca="false">IF(Clean!T622="",1,0)</f>
        <v>1</v>
      </c>
      <c r="U622" s="24" t="n">
        <f aca="false">IF(Clean!U622="",1,0)</f>
        <v>0</v>
      </c>
      <c r="V622" s="24" t="n">
        <f aca="false">IF(Clean!V622="",1,0)</f>
        <v>1</v>
      </c>
      <c r="W622" s="25" t="n">
        <f aca="false">SUM(B622:V622)</f>
        <v>4</v>
      </c>
      <c r="X622" s="2" t="str">
        <f aca="false">IF(W622=0,"Complete","Incomplete")</f>
        <v>Incomplete</v>
      </c>
      <c r="Y622" s="26" t="n">
        <f aca="false">W622/21</f>
        <v>0.19047619047619</v>
      </c>
      <c r="Z622" s="2" t="str">
        <f aca="false">IF(W622=21,"Ghost record",IF(W622&gt;=11,"Mostly empty",IF(W622=0,"Complete","Partial")))</f>
        <v>Partial</v>
      </c>
    </row>
    <row r="623" customFormat="false" ht="15" hidden="false" customHeight="false" outlineLevel="0" collapsed="false">
      <c r="A623" s="2" t="str">
        <f aca="false">Clean!A623</f>
        <v>CL00622</v>
      </c>
      <c r="B623" s="24" t="n">
        <f aca="false">IF(Clean!B623="",1,0)</f>
        <v>0</v>
      </c>
      <c r="C623" s="24" t="n">
        <f aca="false">IF(Clean!C623="",1,0)</f>
        <v>0</v>
      </c>
      <c r="D623" s="24" t="n">
        <f aca="false">IF(Clean!D623="",1,0)</f>
        <v>0</v>
      </c>
      <c r="E623" s="24" t="n">
        <f aca="false">IF(Clean!E623="",1,0)</f>
        <v>0</v>
      </c>
      <c r="F623" s="24" t="n">
        <f aca="false">IF(Clean!F623="",1,0)</f>
        <v>0</v>
      </c>
      <c r="G623" s="24" t="n">
        <f aca="false">IF(Clean!G623="",1,0)</f>
        <v>0</v>
      </c>
      <c r="H623" s="24" t="n">
        <f aca="false">IF(Clean!H623="",1,0)</f>
        <v>0</v>
      </c>
      <c r="I623" s="24" t="n">
        <f aca="false">IF(Clean!I623="",1,0)</f>
        <v>0</v>
      </c>
      <c r="J623" s="24" t="n">
        <f aca="false">IF(Clean!J623="",1,0)</f>
        <v>0</v>
      </c>
      <c r="K623" s="24" t="n">
        <f aca="false">IF(Clean!K623="",1,0)</f>
        <v>0</v>
      </c>
      <c r="L623" s="24" t="n">
        <f aca="false">IF(Clean!L623="",1,0)</f>
        <v>0</v>
      </c>
      <c r="M623" s="24" t="n">
        <f aca="false">IF(Clean!M623="",1,0)</f>
        <v>0</v>
      </c>
      <c r="N623" s="24" t="n">
        <f aca="false">IF(Clean!N623="",1,0)</f>
        <v>0</v>
      </c>
      <c r="O623" s="24" t="n">
        <f aca="false">IF(Clean!O623="",1,0)</f>
        <v>0</v>
      </c>
      <c r="P623" s="24" t="n">
        <f aca="false">IF(Clean!P623="",1,0)</f>
        <v>0</v>
      </c>
      <c r="Q623" s="24" t="n">
        <f aca="false">IF(Clean!Q623="",1,0)</f>
        <v>0</v>
      </c>
      <c r="R623" s="24" t="n">
        <f aca="false">IF(Clean!R623="",1,0)</f>
        <v>0</v>
      </c>
      <c r="S623" s="24" t="n">
        <f aca="false">IF(Clean!S623="",1,0)</f>
        <v>0</v>
      </c>
      <c r="T623" s="24" t="n">
        <f aca="false">IF(Clean!T623="",1,0)</f>
        <v>0</v>
      </c>
      <c r="U623" s="24" t="n">
        <f aca="false">IF(Clean!U623="",1,0)</f>
        <v>0</v>
      </c>
      <c r="V623" s="24" t="n">
        <f aca="false">IF(Clean!V623="",1,0)</f>
        <v>1</v>
      </c>
      <c r="W623" s="25" t="n">
        <f aca="false">SUM(B623:V623)</f>
        <v>1</v>
      </c>
      <c r="X623" s="2" t="str">
        <f aca="false">IF(W623=0,"Complete","Incomplete")</f>
        <v>Incomplete</v>
      </c>
      <c r="Y623" s="26" t="n">
        <f aca="false">W623/21</f>
        <v>0.0476190476190476</v>
      </c>
      <c r="Z623" s="2" t="str">
        <f aca="false">IF(W623=21,"Ghost record",IF(W623&gt;=11,"Mostly empty",IF(W623=0,"Complete","Partial")))</f>
        <v>Partial</v>
      </c>
    </row>
    <row r="624" customFormat="false" ht="15" hidden="false" customHeight="false" outlineLevel="0" collapsed="false">
      <c r="A624" s="2" t="str">
        <f aca="false">Clean!A624</f>
        <v>CL00623</v>
      </c>
      <c r="B624" s="24" t="n">
        <f aca="false">IF(Clean!B624="",1,0)</f>
        <v>0</v>
      </c>
      <c r="C624" s="24" t="n">
        <f aca="false">IF(Clean!C624="",1,0)</f>
        <v>0</v>
      </c>
      <c r="D624" s="24" t="n">
        <f aca="false">IF(Clean!D624="",1,0)</f>
        <v>0</v>
      </c>
      <c r="E624" s="24" t="n">
        <f aca="false">IF(Clean!E624="",1,0)</f>
        <v>0</v>
      </c>
      <c r="F624" s="24" t="n">
        <f aca="false">IF(Clean!F624="",1,0)</f>
        <v>0</v>
      </c>
      <c r="G624" s="24" t="n">
        <f aca="false">IF(Clean!G624="",1,0)</f>
        <v>0</v>
      </c>
      <c r="H624" s="24" t="n">
        <f aca="false">IF(Clean!H624="",1,0)</f>
        <v>0</v>
      </c>
      <c r="I624" s="24" t="n">
        <f aca="false">IF(Clean!I624="",1,0)</f>
        <v>0</v>
      </c>
      <c r="J624" s="24" t="n">
        <f aca="false">IF(Clean!J624="",1,0)</f>
        <v>0</v>
      </c>
      <c r="K624" s="24" t="n">
        <f aca="false">IF(Clean!K624="",1,0)</f>
        <v>0</v>
      </c>
      <c r="L624" s="24" t="n">
        <f aca="false">IF(Clean!L624="",1,0)</f>
        <v>0</v>
      </c>
      <c r="M624" s="24" t="n">
        <f aca="false">IF(Clean!M624="",1,0)</f>
        <v>0</v>
      </c>
      <c r="N624" s="24" t="n">
        <f aca="false">IF(Clean!N624="",1,0)</f>
        <v>0</v>
      </c>
      <c r="O624" s="24" t="n">
        <f aca="false">IF(Clean!O624="",1,0)</f>
        <v>0</v>
      </c>
      <c r="P624" s="24" t="n">
        <f aca="false">IF(Clean!P624="",1,0)</f>
        <v>0</v>
      </c>
      <c r="Q624" s="24" t="n">
        <f aca="false">IF(Clean!Q624="",1,0)</f>
        <v>0</v>
      </c>
      <c r="R624" s="24" t="n">
        <f aca="false">IF(Clean!R624="",1,0)</f>
        <v>0</v>
      </c>
      <c r="S624" s="24" t="n">
        <f aca="false">IF(Clean!S624="",1,0)</f>
        <v>0</v>
      </c>
      <c r="T624" s="24" t="n">
        <f aca="false">IF(Clean!T624="",1,0)</f>
        <v>0</v>
      </c>
      <c r="U624" s="24" t="n">
        <f aca="false">IF(Clean!U624="",1,0)</f>
        <v>0</v>
      </c>
      <c r="V624" s="24" t="n">
        <f aca="false">IF(Clean!V624="",1,0)</f>
        <v>1</v>
      </c>
      <c r="W624" s="25" t="n">
        <f aca="false">SUM(B624:V624)</f>
        <v>1</v>
      </c>
      <c r="X624" s="2" t="str">
        <f aca="false">IF(W624=0,"Complete","Incomplete")</f>
        <v>Incomplete</v>
      </c>
      <c r="Y624" s="26" t="n">
        <f aca="false">W624/21</f>
        <v>0.0476190476190476</v>
      </c>
      <c r="Z624" s="2" t="str">
        <f aca="false">IF(W624=21,"Ghost record",IF(W624&gt;=11,"Mostly empty",IF(W624=0,"Complete","Partial")))</f>
        <v>Partial</v>
      </c>
    </row>
    <row r="625" customFormat="false" ht="15" hidden="false" customHeight="false" outlineLevel="0" collapsed="false">
      <c r="A625" s="2" t="str">
        <f aca="false">Clean!A625</f>
        <v>CL00624</v>
      </c>
      <c r="B625" s="24" t="n">
        <f aca="false">IF(Clean!B625="",1,0)</f>
        <v>0</v>
      </c>
      <c r="C625" s="24" t="n">
        <f aca="false">IF(Clean!C625="",1,0)</f>
        <v>0</v>
      </c>
      <c r="D625" s="24" t="n">
        <f aca="false">IF(Clean!D625="",1,0)</f>
        <v>0</v>
      </c>
      <c r="E625" s="24" t="n">
        <f aca="false">IF(Clean!E625="",1,0)</f>
        <v>0</v>
      </c>
      <c r="F625" s="24" t="n">
        <f aca="false">IF(Clean!F625="",1,0)</f>
        <v>0</v>
      </c>
      <c r="G625" s="24" t="n">
        <f aca="false">IF(Clean!G625="",1,0)</f>
        <v>0</v>
      </c>
      <c r="H625" s="24" t="n">
        <f aca="false">IF(Clean!H625="",1,0)</f>
        <v>0</v>
      </c>
      <c r="I625" s="24" t="n">
        <f aca="false">IF(Clean!I625="",1,0)</f>
        <v>0</v>
      </c>
      <c r="J625" s="24" t="n">
        <f aca="false">IF(Clean!J625="",1,0)</f>
        <v>0</v>
      </c>
      <c r="K625" s="24" t="n">
        <f aca="false">IF(Clean!K625="",1,0)</f>
        <v>0</v>
      </c>
      <c r="L625" s="24" t="n">
        <f aca="false">IF(Clean!L625="",1,0)</f>
        <v>0</v>
      </c>
      <c r="M625" s="24" t="n">
        <f aca="false">IF(Clean!M625="",1,0)</f>
        <v>0</v>
      </c>
      <c r="N625" s="24" t="n">
        <f aca="false">IF(Clean!N625="",1,0)</f>
        <v>0</v>
      </c>
      <c r="O625" s="24" t="n">
        <f aca="false">IF(Clean!O625="",1,0)</f>
        <v>0</v>
      </c>
      <c r="P625" s="24" t="n">
        <f aca="false">IF(Clean!P625="",1,0)</f>
        <v>0</v>
      </c>
      <c r="Q625" s="24" t="n">
        <f aca="false">IF(Clean!Q625="",1,0)</f>
        <v>0</v>
      </c>
      <c r="R625" s="24" t="n">
        <f aca="false">IF(Clean!R625="",1,0)</f>
        <v>0</v>
      </c>
      <c r="S625" s="24" t="n">
        <f aca="false">IF(Clean!S625="",1,0)</f>
        <v>0</v>
      </c>
      <c r="T625" s="24" t="n">
        <f aca="false">IF(Clean!T625="",1,0)</f>
        <v>0</v>
      </c>
      <c r="U625" s="24" t="n">
        <f aca="false">IF(Clean!U625="",1,0)</f>
        <v>0</v>
      </c>
      <c r="V625" s="24" t="n">
        <f aca="false">IF(Clean!V625="",1,0)</f>
        <v>0</v>
      </c>
      <c r="W625" s="25" t="n">
        <f aca="false">SUM(B625:V625)</f>
        <v>0</v>
      </c>
      <c r="X625" s="2" t="str">
        <f aca="false">IF(W625=0,"Complete","Incomplete")</f>
        <v>Complete</v>
      </c>
      <c r="Y625" s="26" t="n">
        <f aca="false">W625/21</f>
        <v>0</v>
      </c>
      <c r="Z625" s="2" t="str">
        <f aca="false">IF(W625=21,"Ghost record",IF(W625&gt;=11,"Mostly empty",IF(W625=0,"Complete","Partial")))</f>
        <v>Complete</v>
      </c>
    </row>
    <row r="626" customFormat="false" ht="15" hidden="false" customHeight="false" outlineLevel="0" collapsed="false">
      <c r="A626" s="2" t="str">
        <f aca="false">Clean!A626</f>
        <v>CL00625</v>
      </c>
      <c r="B626" s="24" t="n">
        <f aca="false">IF(Clean!B626="",1,0)</f>
        <v>0</v>
      </c>
      <c r="C626" s="24" t="n">
        <f aca="false">IF(Clean!C626="",1,0)</f>
        <v>0</v>
      </c>
      <c r="D626" s="24" t="n">
        <f aca="false">IF(Clean!D626="",1,0)</f>
        <v>0</v>
      </c>
      <c r="E626" s="24" t="n">
        <f aca="false">IF(Clean!E626="",1,0)</f>
        <v>0</v>
      </c>
      <c r="F626" s="24" t="n">
        <f aca="false">IF(Clean!F626="",1,0)</f>
        <v>0</v>
      </c>
      <c r="G626" s="24" t="n">
        <f aca="false">IF(Clean!G626="",1,0)</f>
        <v>0</v>
      </c>
      <c r="H626" s="24" t="n">
        <f aca="false">IF(Clean!H626="",1,0)</f>
        <v>0</v>
      </c>
      <c r="I626" s="24" t="n">
        <f aca="false">IF(Clean!I626="",1,0)</f>
        <v>0</v>
      </c>
      <c r="J626" s="24" t="n">
        <f aca="false">IF(Clean!J626="",1,0)</f>
        <v>0</v>
      </c>
      <c r="K626" s="24" t="n">
        <f aca="false">IF(Clean!K626="",1,0)</f>
        <v>0</v>
      </c>
      <c r="L626" s="24" t="n">
        <f aca="false">IF(Clean!L626="",1,0)</f>
        <v>0</v>
      </c>
      <c r="M626" s="24" t="n">
        <f aca="false">IF(Clean!M626="",1,0)</f>
        <v>0</v>
      </c>
      <c r="N626" s="24" t="n">
        <f aca="false">IF(Clean!N626="",1,0)</f>
        <v>0</v>
      </c>
      <c r="O626" s="24" t="n">
        <f aca="false">IF(Clean!O626="",1,0)</f>
        <v>0</v>
      </c>
      <c r="P626" s="24" t="n">
        <f aca="false">IF(Clean!P626="",1,0)</f>
        <v>0</v>
      </c>
      <c r="Q626" s="24" t="n">
        <f aca="false">IF(Clean!Q626="",1,0)</f>
        <v>0</v>
      </c>
      <c r="R626" s="24" t="n">
        <f aca="false">IF(Clean!R626="",1,0)</f>
        <v>0</v>
      </c>
      <c r="S626" s="24" t="n">
        <f aca="false">IF(Clean!S626="",1,0)</f>
        <v>1</v>
      </c>
      <c r="T626" s="24" t="n">
        <f aca="false">IF(Clean!T626="",1,0)</f>
        <v>1</v>
      </c>
      <c r="U626" s="24" t="n">
        <f aca="false">IF(Clean!U626="",1,0)</f>
        <v>0</v>
      </c>
      <c r="V626" s="24" t="n">
        <f aca="false">IF(Clean!V626="",1,0)</f>
        <v>0</v>
      </c>
      <c r="W626" s="25" t="n">
        <f aca="false">SUM(B626:V626)</f>
        <v>2</v>
      </c>
      <c r="X626" s="2" t="str">
        <f aca="false">IF(W626=0,"Complete","Incomplete")</f>
        <v>Incomplete</v>
      </c>
      <c r="Y626" s="26" t="n">
        <f aca="false">W626/21</f>
        <v>0.0952380952380952</v>
      </c>
      <c r="Z626" s="2" t="str">
        <f aca="false">IF(W626=21,"Ghost record",IF(W626&gt;=11,"Mostly empty",IF(W626=0,"Complete","Partial")))</f>
        <v>Partial</v>
      </c>
    </row>
    <row r="627" customFormat="false" ht="15" hidden="false" customHeight="false" outlineLevel="0" collapsed="false">
      <c r="A627" s="2" t="str">
        <f aca="false">Clean!A627</f>
        <v>CL00626</v>
      </c>
      <c r="B627" s="24" t="n">
        <f aca="false">IF(Clean!B627="",1,0)</f>
        <v>0</v>
      </c>
      <c r="C627" s="24" t="n">
        <f aca="false">IF(Clean!C627="",1,0)</f>
        <v>0</v>
      </c>
      <c r="D627" s="24" t="n">
        <f aca="false">IF(Clean!D627="",1,0)</f>
        <v>0</v>
      </c>
      <c r="E627" s="24" t="n">
        <f aca="false">IF(Clean!E627="",1,0)</f>
        <v>0</v>
      </c>
      <c r="F627" s="24" t="n">
        <f aca="false">IF(Clean!F627="",1,0)</f>
        <v>0</v>
      </c>
      <c r="G627" s="24" t="n">
        <f aca="false">IF(Clean!G627="",1,0)</f>
        <v>0</v>
      </c>
      <c r="H627" s="24" t="n">
        <f aca="false">IF(Clean!H627="",1,0)</f>
        <v>0</v>
      </c>
      <c r="I627" s="24" t="n">
        <f aca="false">IF(Clean!I627="",1,0)</f>
        <v>0</v>
      </c>
      <c r="J627" s="24" t="n">
        <f aca="false">IF(Clean!J627="",1,0)</f>
        <v>0</v>
      </c>
      <c r="K627" s="24" t="n">
        <f aca="false">IF(Clean!K627="",1,0)</f>
        <v>0</v>
      </c>
      <c r="L627" s="24" t="n">
        <f aca="false">IF(Clean!L627="",1,0)</f>
        <v>0</v>
      </c>
      <c r="M627" s="24" t="n">
        <f aca="false">IF(Clean!M627="",1,0)</f>
        <v>0</v>
      </c>
      <c r="N627" s="24" t="n">
        <f aca="false">IF(Clean!N627="",1,0)</f>
        <v>0</v>
      </c>
      <c r="O627" s="24" t="n">
        <f aca="false">IF(Clean!O627="",1,0)</f>
        <v>0</v>
      </c>
      <c r="P627" s="24" t="n">
        <f aca="false">IF(Clean!P627="",1,0)</f>
        <v>0</v>
      </c>
      <c r="Q627" s="24" t="n">
        <f aca="false">IF(Clean!Q627="",1,0)</f>
        <v>0</v>
      </c>
      <c r="R627" s="24" t="n">
        <f aca="false">IF(Clean!R627="",1,0)</f>
        <v>0</v>
      </c>
      <c r="S627" s="24" t="n">
        <f aca="false">IF(Clean!S627="",1,0)</f>
        <v>0</v>
      </c>
      <c r="T627" s="24" t="n">
        <f aca="false">IF(Clean!T627="",1,0)</f>
        <v>0</v>
      </c>
      <c r="U627" s="24" t="n">
        <f aca="false">IF(Clean!U627="",1,0)</f>
        <v>0</v>
      </c>
      <c r="V627" s="24" t="n">
        <f aca="false">IF(Clean!V627="",1,0)</f>
        <v>0</v>
      </c>
      <c r="W627" s="25" t="n">
        <f aca="false">SUM(B627:V627)</f>
        <v>0</v>
      </c>
      <c r="X627" s="2" t="str">
        <f aca="false">IF(W627=0,"Complete","Incomplete")</f>
        <v>Complete</v>
      </c>
      <c r="Y627" s="26" t="n">
        <f aca="false">W627/21</f>
        <v>0</v>
      </c>
      <c r="Z627" s="2" t="str">
        <f aca="false">IF(W627=21,"Ghost record",IF(W627&gt;=11,"Mostly empty",IF(W627=0,"Complete","Partial")))</f>
        <v>Complete</v>
      </c>
    </row>
    <row r="628" customFormat="false" ht="15" hidden="false" customHeight="false" outlineLevel="0" collapsed="false">
      <c r="A628" s="2" t="str">
        <f aca="false">Clean!A628</f>
        <v>CL00627</v>
      </c>
      <c r="B628" s="24" t="n">
        <f aca="false">IF(Clean!B628="",1,0)</f>
        <v>0</v>
      </c>
      <c r="C628" s="24" t="n">
        <f aca="false">IF(Clean!C628="",1,0)</f>
        <v>0</v>
      </c>
      <c r="D628" s="24" t="n">
        <f aca="false">IF(Clean!D628="",1,0)</f>
        <v>0</v>
      </c>
      <c r="E628" s="24" t="n">
        <f aca="false">IF(Clean!E628="",1,0)</f>
        <v>0</v>
      </c>
      <c r="F628" s="24" t="n">
        <f aca="false">IF(Clean!F628="",1,0)</f>
        <v>0</v>
      </c>
      <c r="G628" s="24" t="n">
        <f aca="false">IF(Clean!G628="",1,0)</f>
        <v>0</v>
      </c>
      <c r="H628" s="24" t="n">
        <f aca="false">IF(Clean!H628="",1,0)</f>
        <v>0</v>
      </c>
      <c r="I628" s="24" t="n">
        <f aca="false">IF(Clean!I628="",1,0)</f>
        <v>0</v>
      </c>
      <c r="J628" s="24" t="n">
        <f aca="false">IF(Clean!J628="",1,0)</f>
        <v>0</v>
      </c>
      <c r="K628" s="24" t="n">
        <f aca="false">IF(Clean!K628="",1,0)</f>
        <v>0</v>
      </c>
      <c r="L628" s="24" t="n">
        <f aca="false">IF(Clean!L628="",1,0)</f>
        <v>0</v>
      </c>
      <c r="M628" s="24" t="n">
        <f aca="false">IF(Clean!M628="",1,0)</f>
        <v>0</v>
      </c>
      <c r="N628" s="24" t="n">
        <f aca="false">IF(Clean!N628="",1,0)</f>
        <v>0</v>
      </c>
      <c r="O628" s="24" t="n">
        <f aca="false">IF(Clean!O628="",1,0)</f>
        <v>0</v>
      </c>
      <c r="P628" s="24" t="n">
        <f aca="false">IF(Clean!P628="",1,0)</f>
        <v>0</v>
      </c>
      <c r="Q628" s="24" t="n">
        <f aca="false">IF(Clean!Q628="",1,0)</f>
        <v>0</v>
      </c>
      <c r="R628" s="24" t="n">
        <f aca="false">IF(Clean!R628="",1,0)</f>
        <v>0</v>
      </c>
      <c r="S628" s="24" t="n">
        <f aca="false">IF(Clean!S628="",1,0)</f>
        <v>0</v>
      </c>
      <c r="T628" s="24" t="n">
        <f aca="false">IF(Clean!T628="",1,0)</f>
        <v>0</v>
      </c>
      <c r="U628" s="24" t="n">
        <f aca="false">IF(Clean!U628="",1,0)</f>
        <v>0</v>
      </c>
      <c r="V628" s="24" t="n">
        <f aca="false">IF(Clean!V628="",1,0)</f>
        <v>0</v>
      </c>
      <c r="W628" s="25" t="n">
        <f aca="false">SUM(B628:V628)</f>
        <v>0</v>
      </c>
      <c r="X628" s="2" t="str">
        <f aca="false">IF(W628=0,"Complete","Incomplete")</f>
        <v>Complete</v>
      </c>
      <c r="Y628" s="26" t="n">
        <f aca="false">W628/21</f>
        <v>0</v>
      </c>
      <c r="Z628" s="2" t="str">
        <f aca="false">IF(W628=21,"Ghost record",IF(W628&gt;=11,"Mostly empty",IF(W628=0,"Complete","Partial")))</f>
        <v>Complete</v>
      </c>
    </row>
    <row r="629" customFormat="false" ht="15" hidden="false" customHeight="false" outlineLevel="0" collapsed="false">
      <c r="A629" s="2" t="str">
        <f aca="false">Clean!A629</f>
        <v>CL00628</v>
      </c>
      <c r="B629" s="24" t="n">
        <f aca="false">IF(Clean!B629="",1,0)</f>
        <v>1</v>
      </c>
      <c r="C629" s="24" t="n">
        <f aca="false">IF(Clean!C629="",1,0)</f>
        <v>0</v>
      </c>
      <c r="D629" s="24" t="n">
        <f aca="false">IF(Clean!D629="",1,0)</f>
        <v>0</v>
      </c>
      <c r="E629" s="24" t="n">
        <f aca="false">IF(Clean!E629="",1,0)</f>
        <v>0</v>
      </c>
      <c r="F629" s="24" t="n">
        <f aca="false">IF(Clean!F629="",1,0)</f>
        <v>0</v>
      </c>
      <c r="G629" s="24" t="n">
        <f aca="false">IF(Clean!G629="",1,0)</f>
        <v>0</v>
      </c>
      <c r="H629" s="24" t="n">
        <f aca="false">IF(Clean!H629="",1,0)</f>
        <v>0</v>
      </c>
      <c r="I629" s="24" t="n">
        <f aca="false">IF(Clean!I629="",1,0)</f>
        <v>0</v>
      </c>
      <c r="J629" s="24" t="n">
        <f aca="false">IF(Clean!J629="",1,0)</f>
        <v>0</v>
      </c>
      <c r="K629" s="24" t="n">
        <f aca="false">IF(Clean!K629="",1,0)</f>
        <v>0</v>
      </c>
      <c r="L629" s="24" t="n">
        <f aca="false">IF(Clean!L629="",1,0)</f>
        <v>0</v>
      </c>
      <c r="M629" s="24" t="n">
        <f aca="false">IF(Clean!M629="",1,0)</f>
        <v>0</v>
      </c>
      <c r="N629" s="24" t="n">
        <f aca="false">IF(Clean!N629="",1,0)</f>
        <v>0</v>
      </c>
      <c r="O629" s="24" t="n">
        <f aca="false">IF(Clean!O629="",1,0)</f>
        <v>0</v>
      </c>
      <c r="P629" s="24" t="n">
        <f aca="false">IF(Clean!P629="",1,0)</f>
        <v>0</v>
      </c>
      <c r="Q629" s="24" t="n">
        <f aca="false">IF(Clean!Q629="",1,0)</f>
        <v>0</v>
      </c>
      <c r="R629" s="24" t="n">
        <f aca="false">IF(Clean!R629="",1,0)</f>
        <v>0</v>
      </c>
      <c r="S629" s="24" t="n">
        <f aca="false">IF(Clean!S629="",1,0)</f>
        <v>0</v>
      </c>
      <c r="T629" s="24" t="n">
        <f aca="false">IF(Clean!T629="",1,0)</f>
        <v>0</v>
      </c>
      <c r="U629" s="24" t="n">
        <f aca="false">IF(Clean!U629="",1,0)</f>
        <v>0</v>
      </c>
      <c r="V629" s="24" t="n">
        <f aca="false">IF(Clean!V629="",1,0)</f>
        <v>1</v>
      </c>
      <c r="W629" s="25" t="n">
        <f aca="false">SUM(B629:V629)</f>
        <v>2</v>
      </c>
      <c r="X629" s="2" t="str">
        <f aca="false">IF(W629=0,"Complete","Incomplete")</f>
        <v>Incomplete</v>
      </c>
      <c r="Y629" s="26" t="n">
        <f aca="false">W629/21</f>
        <v>0.0952380952380952</v>
      </c>
      <c r="Z629" s="2" t="str">
        <f aca="false">IF(W629=21,"Ghost record",IF(W629&gt;=11,"Mostly empty",IF(W629=0,"Complete","Partial")))</f>
        <v>Partial</v>
      </c>
    </row>
    <row r="630" customFormat="false" ht="15" hidden="false" customHeight="false" outlineLevel="0" collapsed="false">
      <c r="A630" s="2" t="str">
        <f aca="false">Clean!A630</f>
        <v>CL00629</v>
      </c>
      <c r="B630" s="24" t="n">
        <f aca="false">IF(Clean!B630="",1,0)</f>
        <v>0</v>
      </c>
      <c r="C630" s="24" t="n">
        <f aca="false">IF(Clean!C630="",1,0)</f>
        <v>0</v>
      </c>
      <c r="D630" s="24" t="n">
        <f aca="false">IF(Clean!D630="",1,0)</f>
        <v>0</v>
      </c>
      <c r="E630" s="24" t="n">
        <f aca="false">IF(Clean!E630="",1,0)</f>
        <v>0</v>
      </c>
      <c r="F630" s="24" t="n">
        <f aca="false">IF(Clean!F630="",1,0)</f>
        <v>0</v>
      </c>
      <c r="G630" s="24" t="n">
        <f aca="false">IF(Clean!G630="",1,0)</f>
        <v>0</v>
      </c>
      <c r="H630" s="24" t="n">
        <f aca="false">IF(Clean!H630="",1,0)</f>
        <v>0</v>
      </c>
      <c r="I630" s="24" t="n">
        <f aca="false">IF(Clean!I630="",1,0)</f>
        <v>0</v>
      </c>
      <c r="J630" s="24" t="n">
        <f aca="false">IF(Clean!J630="",1,0)</f>
        <v>0</v>
      </c>
      <c r="K630" s="24" t="n">
        <f aca="false">IF(Clean!K630="",1,0)</f>
        <v>0</v>
      </c>
      <c r="L630" s="24" t="n">
        <f aca="false">IF(Clean!L630="",1,0)</f>
        <v>0</v>
      </c>
      <c r="M630" s="24" t="n">
        <f aca="false">IF(Clean!M630="",1,0)</f>
        <v>0</v>
      </c>
      <c r="N630" s="24" t="n">
        <f aca="false">IF(Clean!N630="",1,0)</f>
        <v>0</v>
      </c>
      <c r="O630" s="24" t="n">
        <f aca="false">IF(Clean!O630="",1,0)</f>
        <v>0</v>
      </c>
      <c r="P630" s="24" t="n">
        <f aca="false">IF(Clean!P630="",1,0)</f>
        <v>0</v>
      </c>
      <c r="Q630" s="24" t="n">
        <f aca="false">IF(Clean!Q630="",1,0)</f>
        <v>0</v>
      </c>
      <c r="R630" s="24" t="n">
        <f aca="false">IF(Clean!R630="",1,0)</f>
        <v>0</v>
      </c>
      <c r="S630" s="24" t="n">
        <f aca="false">IF(Clean!S630="",1,0)</f>
        <v>0</v>
      </c>
      <c r="T630" s="24" t="n">
        <f aca="false">IF(Clean!T630="",1,0)</f>
        <v>0</v>
      </c>
      <c r="U630" s="24" t="n">
        <f aca="false">IF(Clean!U630="",1,0)</f>
        <v>1</v>
      </c>
      <c r="V630" s="24" t="n">
        <f aca="false">IF(Clean!V630="",1,0)</f>
        <v>0</v>
      </c>
      <c r="W630" s="25" t="n">
        <f aca="false">SUM(B630:V630)</f>
        <v>1</v>
      </c>
      <c r="X630" s="2" t="str">
        <f aca="false">IF(W630=0,"Complete","Incomplete")</f>
        <v>Incomplete</v>
      </c>
      <c r="Y630" s="26" t="n">
        <f aca="false">W630/21</f>
        <v>0.0476190476190476</v>
      </c>
      <c r="Z630" s="2" t="str">
        <f aca="false">IF(W630=21,"Ghost record",IF(W630&gt;=11,"Mostly empty",IF(W630=0,"Complete","Partial")))</f>
        <v>Partial</v>
      </c>
    </row>
    <row r="631" customFormat="false" ht="15" hidden="false" customHeight="false" outlineLevel="0" collapsed="false">
      <c r="A631" s="2" t="str">
        <f aca="false">Clean!A631</f>
        <v>CL00630</v>
      </c>
      <c r="B631" s="24" t="n">
        <f aca="false">IF(Clean!B631="",1,0)</f>
        <v>0</v>
      </c>
      <c r="C631" s="24" t="n">
        <f aca="false">IF(Clean!C631="",1,0)</f>
        <v>0</v>
      </c>
      <c r="D631" s="24" t="n">
        <f aca="false">IF(Clean!D631="",1,0)</f>
        <v>0</v>
      </c>
      <c r="E631" s="24" t="n">
        <f aca="false">IF(Clean!E631="",1,0)</f>
        <v>0</v>
      </c>
      <c r="F631" s="24" t="n">
        <f aca="false">IF(Clean!F631="",1,0)</f>
        <v>0</v>
      </c>
      <c r="G631" s="24" t="n">
        <f aca="false">IF(Clean!G631="",1,0)</f>
        <v>0</v>
      </c>
      <c r="H631" s="24" t="n">
        <f aca="false">IF(Clean!H631="",1,0)</f>
        <v>0</v>
      </c>
      <c r="I631" s="24" t="n">
        <f aca="false">IF(Clean!I631="",1,0)</f>
        <v>0</v>
      </c>
      <c r="J631" s="24" t="n">
        <f aca="false">IF(Clean!J631="",1,0)</f>
        <v>0</v>
      </c>
      <c r="K631" s="24" t="n">
        <f aca="false">IF(Clean!K631="",1,0)</f>
        <v>0</v>
      </c>
      <c r="L631" s="24" t="n">
        <f aca="false">IF(Clean!L631="",1,0)</f>
        <v>0</v>
      </c>
      <c r="M631" s="24" t="n">
        <f aca="false">IF(Clean!M631="",1,0)</f>
        <v>0</v>
      </c>
      <c r="N631" s="24" t="n">
        <f aca="false">IF(Clean!N631="",1,0)</f>
        <v>0</v>
      </c>
      <c r="O631" s="24" t="n">
        <f aca="false">IF(Clean!O631="",1,0)</f>
        <v>0</v>
      </c>
      <c r="P631" s="24" t="n">
        <f aca="false">IF(Clean!P631="",1,0)</f>
        <v>0</v>
      </c>
      <c r="Q631" s="24" t="n">
        <f aca="false">IF(Clean!Q631="",1,0)</f>
        <v>0</v>
      </c>
      <c r="R631" s="24" t="n">
        <f aca="false">IF(Clean!R631="",1,0)</f>
        <v>0</v>
      </c>
      <c r="S631" s="24" t="n">
        <f aca="false">IF(Clean!S631="",1,0)</f>
        <v>0</v>
      </c>
      <c r="T631" s="24" t="n">
        <f aca="false">IF(Clean!T631="",1,0)</f>
        <v>0</v>
      </c>
      <c r="U631" s="24" t="n">
        <f aca="false">IF(Clean!U631="",1,0)</f>
        <v>0</v>
      </c>
      <c r="V631" s="24" t="n">
        <f aca="false">IF(Clean!V631="",1,0)</f>
        <v>0</v>
      </c>
      <c r="W631" s="25" t="n">
        <f aca="false">SUM(B631:V631)</f>
        <v>0</v>
      </c>
      <c r="X631" s="2" t="str">
        <f aca="false">IF(W631=0,"Complete","Incomplete")</f>
        <v>Complete</v>
      </c>
      <c r="Y631" s="26" t="n">
        <f aca="false">W631/21</f>
        <v>0</v>
      </c>
      <c r="Z631" s="2" t="str">
        <f aca="false">IF(W631=21,"Ghost record",IF(W631&gt;=11,"Mostly empty",IF(W631=0,"Complete","Partial")))</f>
        <v>Complete</v>
      </c>
    </row>
    <row r="632" customFormat="false" ht="15" hidden="false" customHeight="false" outlineLevel="0" collapsed="false">
      <c r="A632" s="2" t="str">
        <f aca="false">Clean!A632</f>
        <v>CL00631</v>
      </c>
      <c r="B632" s="24" t="n">
        <f aca="false">IF(Clean!B632="",1,0)</f>
        <v>0</v>
      </c>
      <c r="C632" s="24" t="n">
        <f aca="false">IF(Clean!C632="",1,0)</f>
        <v>0</v>
      </c>
      <c r="D632" s="24" t="n">
        <f aca="false">IF(Clean!D632="",1,0)</f>
        <v>0</v>
      </c>
      <c r="E632" s="24" t="n">
        <f aca="false">IF(Clean!E632="",1,0)</f>
        <v>0</v>
      </c>
      <c r="F632" s="24" t="n">
        <f aca="false">IF(Clean!F632="",1,0)</f>
        <v>0</v>
      </c>
      <c r="G632" s="24" t="n">
        <f aca="false">IF(Clean!G632="",1,0)</f>
        <v>0</v>
      </c>
      <c r="H632" s="24" t="n">
        <f aca="false">IF(Clean!H632="",1,0)</f>
        <v>0</v>
      </c>
      <c r="I632" s="24" t="n">
        <f aca="false">IF(Clean!I632="",1,0)</f>
        <v>0</v>
      </c>
      <c r="J632" s="24" t="n">
        <f aca="false">IF(Clean!J632="",1,0)</f>
        <v>0</v>
      </c>
      <c r="K632" s="24" t="n">
        <f aca="false">IF(Clean!K632="",1,0)</f>
        <v>0</v>
      </c>
      <c r="L632" s="24" t="n">
        <f aca="false">IF(Clean!L632="",1,0)</f>
        <v>0</v>
      </c>
      <c r="M632" s="24" t="n">
        <f aca="false">IF(Clean!M632="",1,0)</f>
        <v>0</v>
      </c>
      <c r="N632" s="24" t="n">
        <f aca="false">IF(Clean!N632="",1,0)</f>
        <v>0</v>
      </c>
      <c r="O632" s="24" t="n">
        <f aca="false">IF(Clean!O632="",1,0)</f>
        <v>0</v>
      </c>
      <c r="P632" s="24" t="n">
        <f aca="false">IF(Clean!P632="",1,0)</f>
        <v>1</v>
      </c>
      <c r="Q632" s="24" t="n">
        <f aca="false">IF(Clean!Q632="",1,0)</f>
        <v>0</v>
      </c>
      <c r="R632" s="24" t="n">
        <f aca="false">IF(Clean!R632="",1,0)</f>
        <v>0</v>
      </c>
      <c r="S632" s="24" t="n">
        <f aca="false">IF(Clean!S632="",1,0)</f>
        <v>1</v>
      </c>
      <c r="T632" s="24" t="n">
        <f aca="false">IF(Clean!T632="",1,0)</f>
        <v>1</v>
      </c>
      <c r="U632" s="24" t="n">
        <f aca="false">IF(Clean!U632="",1,0)</f>
        <v>0</v>
      </c>
      <c r="V632" s="24" t="n">
        <f aca="false">IF(Clean!V632="",1,0)</f>
        <v>0</v>
      </c>
      <c r="W632" s="25" t="n">
        <f aca="false">SUM(B632:V632)</f>
        <v>3</v>
      </c>
      <c r="X632" s="2" t="str">
        <f aca="false">IF(W632=0,"Complete","Incomplete")</f>
        <v>Incomplete</v>
      </c>
      <c r="Y632" s="26" t="n">
        <f aca="false">W632/21</f>
        <v>0.142857142857143</v>
      </c>
      <c r="Z632" s="2" t="str">
        <f aca="false">IF(W632=21,"Ghost record",IF(W632&gt;=11,"Mostly empty",IF(W632=0,"Complete","Partial")))</f>
        <v>Partial</v>
      </c>
    </row>
    <row r="633" customFormat="false" ht="15" hidden="false" customHeight="false" outlineLevel="0" collapsed="false">
      <c r="A633" s="2" t="str">
        <f aca="false">Clean!A633</f>
        <v>CL00632</v>
      </c>
      <c r="B633" s="24" t="n">
        <f aca="false">IF(Clean!B633="",1,0)</f>
        <v>0</v>
      </c>
      <c r="C633" s="24" t="n">
        <f aca="false">IF(Clean!C633="",1,0)</f>
        <v>0</v>
      </c>
      <c r="D633" s="24" t="n">
        <f aca="false">IF(Clean!D633="",1,0)</f>
        <v>0</v>
      </c>
      <c r="E633" s="24" t="n">
        <f aca="false">IF(Clean!E633="",1,0)</f>
        <v>0</v>
      </c>
      <c r="F633" s="24" t="n">
        <f aca="false">IF(Clean!F633="",1,0)</f>
        <v>0</v>
      </c>
      <c r="G633" s="24" t="n">
        <f aca="false">IF(Clean!G633="",1,0)</f>
        <v>1</v>
      </c>
      <c r="H633" s="24" t="n">
        <f aca="false">IF(Clean!H633="",1,0)</f>
        <v>0</v>
      </c>
      <c r="I633" s="24" t="n">
        <f aca="false">IF(Clean!I633="",1,0)</f>
        <v>0</v>
      </c>
      <c r="J633" s="24" t="n">
        <f aca="false">IF(Clean!J633="",1,0)</f>
        <v>0</v>
      </c>
      <c r="K633" s="24" t="n">
        <f aca="false">IF(Clean!K633="",1,0)</f>
        <v>0</v>
      </c>
      <c r="L633" s="24" t="n">
        <f aca="false">IF(Clean!L633="",1,0)</f>
        <v>0</v>
      </c>
      <c r="M633" s="24" t="n">
        <f aca="false">IF(Clean!M633="",1,0)</f>
        <v>0</v>
      </c>
      <c r="N633" s="24" t="n">
        <f aca="false">IF(Clean!N633="",1,0)</f>
        <v>0</v>
      </c>
      <c r="O633" s="24" t="n">
        <f aca="false">IF(Clean!O633="",1,0)</f>
        <v>0</v>
      </c>
      <c r="P633" s="24" t="n">
        <f aca="false">IF(Clean!P633="",1,0)</f>
        <v>0</v>
      </c>
      <c r="Q633" s="24" t="n">
        <f aca="false">IF(Clean!Q633="",1,0)</f>
        <v>0</v>
      </c>
      <c r="R633" s="24" t="n">
        <f aca="false">IF(Clean!R633="",1,0)</f>
        <v>0</v>
      </c>
      <c r="S633" s="24" t="n">
        <f aca="false">IF(Clean!S633="",1,0)</f>
        <v>0</v>
      </c>
      <c r="T633" s="24" t="n">
        <f aca="false">IF(Clean!T633="",1,0)</f>
        <v>0</v>
      </c>
      <c r="U633" s="24" t="n">
        <f aca="false">IF(Clean!U633="",1,0)</f>
        <v>0</v>
      </c>
      <c r="V633" s="24" t="n">
        <f aca="false">IF(Clean!V633="",1,0)</f>
        <v>1</v>
      </c>
      <c r="W633" s="25" t="n">
        <f aca="false">SUM(B633:V633)</f>
        <v>2</v>
      </c>
      <c r="X633" s="2" t="str">
        <f aca="false">IF(W633=0,"Complete","Incomplete")</f>
        <v>Incomplete</v>
      </c>
      <c r="Y633" s="26" t="n">
        <f aca="false">W633/21</f>
        <v>0.0952380952380952</v>
      </c>
      <c r="Z633" s="2" t="str">
        <f aca="false">IF(W633=21,"Ghost record",IF(W633&gt;=11,"Mostly empty",IF(W633=0,"Complete","Partial")))</f>
        <v>Partial</v>
      </c>
    </row>
    <row r="634" customFormat="false" ht="15" hidden="false" customHeight="false" outlineLevel="0" collapsed="false">
      <c r="A634" s="2" t="str">
        <f aca="false">Clean!A634</f>
        <v>CL00633</v>
      </c>
      <c r="B634" s="24" t="n">
        <f aca="false">IF(Clean!B634="",1,0)</f>
        <v>0</v>
      </c>
      <c r="C634" s="24" t="n">
        <f aca="false">IF(Clean!C634="",1,0)</f>
        <v>0</v>
      </c>
      <c r="D634" s="24" t="n">
        <f aca="false">IF(Clean!D634="",1,0)</f>
        <v>0</v>
      </c>
      <c r="E634" s="24" t="n">
        <f aca="false">IF(Clean!E634="",1,0)</f>
        <v>0</v>
      </c>
      <c r="F634" s="24" t="n">
        <f aca="false">IF(Clean!F634="",1,0)</f>
        <v>0</v>
      </c>
      <c r="G634" s="24" t="n">
        <f aca="false">IF(Clean!G634="",1,0)</f>
        <v>1</v>
      </c>
      <c r="H634" s="24" t="n">
        <f aca="false">IF(Clean!H634="",1,0)</f>
        <v>0</v>
      </c>
      <c r="I634" s="24" t="n">
        <f aca="false">IF(Clean!I634="",1,0)</f>
        <v>0</v>
      </c>
      <c r="J634" s="24" t="n">
        <f aca="false">IF(Clean!J634="",1,0)</f>
        <v>0</v>
      </c>
      <c r="K634" s="24" t="n">
        <f aca="false">IF(Clean!K634="",1,0)</f>
        <v>0</v>
      </c>
      <c r="L634" s="24" t="n">
        <f aca="false">IF(Clean!L634="",1,0)</f>
        <v>0</v>
      </c>
      <c r="M634" s="24" t="n">
        <f aca="false">IF(Clean!M634="",1,0)</f>
        <v>0</v>
      </c>
      <c r="N634" s="24" t="n">
        <f aca="false">IF(Clean!N634="",1,0)</f>
        <v>0</v>
      </c>
      <c r="O634" s="24" t="n">
        <f aca="false">IF(Clean!O634="",1,0)</f>
        <v>0</v>
      </c>
      <c r="P634" s="24" t="n">
        <f aca="false">IF(Clean!P634="",1,0)</f>
        <v>0</v>
      </c>
      <c r="Q634" s="24" t="n">
        <f aca="false">IF(Clean!Q634="",1,0)</f>
        <v>1</v>
      </c>
      <c r="R634" s="24" t="n">
        <f aca="false">IF(Clean!R634="",1,0)</f>
        <v>0</v>
      </c>
      <c r="S634" s="24" t="n">
        <f aca="false">IF(Clean!S634="",1,0)</f>
        <v>0</v>
      </c>
      <c r="T634" s="24" t="n">
        <f aca="false">IF(Clean!T634="",1,0)</f>
        <v>0</v>
      </c>
      <c r="U634" s="24" t="n">
        <f aca="false">IF(Clean!U634="",1,0)</f>
        <v>0</v>
      </c>
      <c r="V634" s="24" t="n">
        <f aca="false">IF(Clean!V634="",1,0)</f>
        <v>0</v>
      </c>
      <c r="W634" s="25" t="n">
        <f aca="false">SUM(B634:V634)</f>
        <v>2</v>
      </c>
      <c r="X634" s="2" t="str">
        <f aca="false">IF(W634=0,"Complete","Incomplete")</f>
        <v>Incomplete</v>
      </c>
      <c r="Y634" s="26" t="n">
        <f aca="false">W634/21</f>
        <v>0.0952380952380952</v>
      </c>
      <c r="Z634" s="2" t="str">
        <f aca="false">IF(W634=21,"Ghost record",IF(W634&gt;=11,"Mostly empty",IF(W634=0,"Complete","Partial")))</f>
        <v>Partial</v>
      </c>
    </row>
    <row r="635" customFormat="false" ht="15" hidden="false" customHeight="false" outlineLevel="0" collapsed="false">
      <c r="A635" s="2" t="str">
        <f aca="false">Clean!A635</f>
        <v>CL00634</v>
      </c>
      <c r="B635" s="24" t="n">
        <f aca="false">IF(Clean!B635="",1,0)</f>
        <v>0</v>
      </c>
      <c r="C635" s="24" t="n">
        <f aca="false">IF(Clean!C635="",1,0)</f>
        <v>0</v>
      </c>
      <c r="D635" s="24" t="n">
        <f aca="false">IF(Clean!D635="",1,0)</f>
        <v>0</v>
      </c>
      <c r="E635" s="24" t="n">
        <f aca="false">IF(Clean!E635="",1,0)</f>
        <v>0</v>
      </c>
      <c r="F635" s="24" t="n">
        <f aca="false">IF(Clean!F635="",1,0)</f>
        <v>0</v>
      </c>
      <c r="G635" s="24" t="n">
        <f aca="false">IF(Clean!G635="",1,0)</f>
        <v>0</v>
      </c>
      <c r="H635" s="24" t="n">
        <f aca="false">IF(Clean!H635="",1,0)</f>
        <v>0</v>
      </c>
      <c r="I635" s="24" t="n">
        <f aca="false">IF(Clean!I635="",1,0)</f>
        <v>0</v>
      </c>
      <c r="J635" s="24" t="n">
        <f aca="false">IF(Clean!J635="",1,0)</f>
        <v>0</v>
      </c>
      <c r="K635" s="24" t="n">
        <f aca="false">IF(Clean!K635="",1,0)</f>
        <v>0</v>
      </c>
      <c r="L635" s="24" t="n">
        <f aca="false">IF(Clean!L635="",1,0)</f>
        <v>0</v>
      </c>
      <c r="M635" s="24" t="n">
        <f aca="false">IF(Clean!M635="",1,0)</f>
        <v>1</v>
      </c>
      <c r="N635" s="24" t="n">
        <f aca="false">IF(Clean!N635="",1,0)</f>
        <v>0</v>
      </c>
      <c r="O635" s="24" t="n">
        <f aca="false">IF(Clean!O635="",1,0)</f>
        <v>0</v>
      </c>
      <c r="P635" s="24" t="n">
        <f aca="false">IF(Clean!P635="",1,0)</f>
        <v>0</v>
      </c>
      <c r="Q635" s="24" t="n">
        <f aca="false">IF(Clean!Q635="",1,0)</f>
        <v>1</v>
      </c>
      <c r="R635" s="24" t="n">
        <f aca="false">IF(Clean!R635="",1,0)</f>
        <v>1</v>
      </c>
      <c r="S635" s="24" t="n">
        <f aca="false">IF(Clean!S635="",1,0)</f>
        <v>0</v>
      </c>
      <c r="T635" s="24" t="n">
        <f aca="false">IF(Clean!T635="",1,0)</f>
        <v>0</v>
      </c>
      <c r="U635" s="24" t="n">
        <f aca="false">IF(Clean!U635="",1,0)</f>
        <v>0</v>
      </c>
      <c r="V635" s="24" t="n">
        <f aca="false">IF(Clean!V635="",1,0)</f>
        <v>1</v>
      </c>
      <c r="W635" s="25" t="n">
        <f aca="false">SUM(B635:V635)</f>
        <v>4</v>
      </c>
      <c r="X635" s="2" t="str">
        <f aca="false">IF(W635=0,"Complete","Incomplete")</f>
        <v>Incomplete</v>
      </c>
      <c r="Y635" s="26" t="n">
        <f aca="false">W635/21</f>
        <v>0.19047619047619</v>
      </c>
      <c r="Z635" s="2" t="str">
        <f aca="false">IF(W635=21,"Ghost record",IF(W635&gt;=11,"Mostly empty",IF(W635=0,"Complete","Partial")))</f>
        <v>Partial</v>
      </c>
    </row>
    <row r="636" customFormat="false" ht="15" hidden="false" customHeight="false" outlineLevel="0" collapsed="false">
      <c r="A636" s="2" t="str">
        <f aca="false">Clean!A636</f>
        <v>CL00635</v>
      </c>
      <c r="B636" s="24" t="n">
        <f aca="false">IF(Clean!B636="",1,0)</f>
        <v>0</v>
      </c>
      <c r="C636" s="24" t="n">
        <f aca="false">IF(Clean!C636="",1,0)</f>
        <v>0</v>
      </c>
      <c r="D636" s="24" t="n">
        <f aca="false">IF(Clean!D636="",1,0)</f>
        <v>1</v>
      </c>
      <c r="E636" s="24" t="n">
        <f aca="false">IF(Clean!E636="",1,0)</f>
        <v>0</v>
      </c>
      <c r="F636" s="24" t="n">
        <f aca="false">IF(Clean!F636="",1,0)</f>
        <v>0</v>
      </c>
      <c r="G636" s="24" t="n">
        <f aca="false">IF(Clean!G636="",1,0)</f>
        <v>0</v>
      </c>
      <c r="H636" s="24" t="n">
        <f aca="false">IF(Clean!H636="",1,0)</f>
        <v>0</v>
      </c>
      <c r="I636" s="24" t="n">
        <f aca="false">IF(Clean!I636="",1,0)</f>
        <v>0</v>
      </c>
      <c r="J636" s="24" t="n">
        <f aca="false">IF(Clean!J636="",1,0)</f>
        <v>0</v>
      </c>
      <c r="K636" s="24" t="n">
        <f aca="false">IF(Clean!K636="",1,0)</f>
        <v>0</v>
      </c>
      <c r="L636" s="24" t="n">
        <f aca="false">IF(Clean!L636="",1,0)</f>
        <v>0</v>
      </c>
      <c r="M636" s="24" t="n">
        <f aca="false">IF(Clean!M636="",1,0)</f>
        <v>0</v>
      </c>
      <c r="N636" s="24" t="n">
        <f aca="false">IF(Clean!N636="",1,0)</f>
        <v>0</v>
      </c>
      <c r="O636" s="24" t="n">
        <f aca="false">IF(Clean!O636="",1,0)</f>
        <v>0</v>
      </c>
      <c r="P636" s="24" t="n">
        <f aca="false">IF(Clean!P636="",1,0)</f>
        <v>0</v>
      </c>
      <c r="Q636" s="24" t="n">
        <f aca="false">IF(Clean!Q636="",1,0)</f>
        <v>0</v>
      </c>
      <c r="R636" s="24" t="n">
        <f aca="false">IF(Clean!R636="",1,0)</f>
        <v>0</v>
      </c>
      <c r="S636" s="24" t="n">
        <f aca="false">IF(Clean!S636="",1,0)</f>
        <v>1</v>
      </c>
      <c r="T636" s="24" t="n">
        <f aca="false">IF(Clean!T636="",1,0)</f>
        <v>1</v>
      </c>
      <c r="U636" s="24" t="n">
        <f aca="false">IF(Clean!U636="",1,0)</f>
        <v>0</v>
      </c>
      <c r="V636" s="24" t="n">
        <f aca="false">IF(Clean!V636="",1,0)</f>
        <v>0</v>
      </c>
      <c r="W636" s="25" t="n">
        <f aca="false">SUM(B636:V636)</f>
        <v>3</v>
      </c>
      <c r="X636" s="2" t="str">
        <f aca="false">IF(W636=0,"Complete","Incomplete")</f>
        <v>Incomplete</v>
      </c>
      <c r="Y636" s="26" t="n">
        <f aca="false">W636/21</f>
        <v>0.142857142857143</v>
      </c>
      <c r="Z636" s="2" t="str">
        <f aca="false">IF(W636=21,"Ghost record",IF(W636&gt;=11,"Mostly empty",IF(W636=0,"Complete","Partial")))</f>
        <v>Partial</v>
      </c>
    </row>
    <row r="637" customFormat="false" ht="15" hidden="false" customHeight="false" outlineLevel="0" collapsed="false">
      <c r="A637" s="2" t="str">
        <f aca="false">Clean!A637</f>
        <v>CL00636</v>
      </c>
      <c r="B637" s="24" t="n">
        <f aca="false">IF(Clean!B637="",1,0)</f>
        <v>0</v>
      </c>
      <c r="C637" s="24" t="n">
        <f aca="false">IF(Clean!C637="",1,0)</f>
        <v>0</v>
      </c>
      <c r="D637" s="24" t="n">
        <f aca="false">IF(Clean!D637="",1,0)</f>
        <v>0</v>
      </c>
      <c r="E637" s="24" t="n">
        <f aca="false">IF(Clean!E637="",1,0)</f>
        <v>0</v>
      </c>
      <c r="F637" s="24" t="n">
        <f aca="false">IF(Clean!F637="",1,0)</f>
        <v>0</v>
      </c>
      <c r="G637" s="24" t="n">
        <f aca="false">IF(Clean!G637="",1,0)</f>
        <v>1</v>
      </c>
      <c r="H637" s="24" t="n">
        <f aca="false">IF(Clean!H637="",1,0)</f>
        <v>0</v>
      </c>
      <c r="I637" s="24" t="n">
        <f aca="false">IF(Clean!I637="",1,0)</f>
        <v>0</v>
      </c>
      <c r="J637" s="24" t="n">
        <f aca="false">IF(Clean!J637="",1,0)</f>
        <v>0</v>
      </c>
      <c r="K637" s="24" t="n">
        <f aca="false">IF(Clean!K637="",1,0)</f>
        <v>0</v>
      </c>
      <c r="L637" s="24" t="n">
        <f aca="false">IF(Clean!L637="",1,0)</f>
        <v>0</v>
      </c>
      <c r="M637" s="24" t="n">
        <f aca="false">IF(Clean!M637="",1,0)</f>
        <v>0</v>
      </c>
      <c r="N637" s="24" t="n">
        <f aca="false">IF(Clean!N637="",1,0)</f>
        <v>0</v>
      </c>
      <c r="O637" s="24" t="n">
        <f aca="false">IF(Clean!O637="",1,0)</f>
        <v>0</v>
      </c>
      <c r="P637" s="24" t="n">
        <f aca="false">IF(Clean!P637="",1,0)</f>
        <v>0</v>
      </c>
      <c r="Q637" s="24" t="n">
        <f aca="false">IF(Clean!Q637="",1,0)</f>
        <v>0</v>
      </c>
      <c r="R637" s="24" t="n">
        <f aca="false">IF(Clean!R637="",1,0)</f>
        <v>0</v>
      </c>
      <c r="S637" s="24" t="n">
        <f aca="false">IF(Clean!S637="",1,0)</f>
        <v>0</v>
      </c>
      <c r="T637" s="24" t="n">
        <f aca="false">IF(Clean!T637="",1,0)</f>
        <v>0</v>
      </c>
      <c r="U637" s="24" t="n">
        <f aca="false">IF(Clean!U637="",1,0)</f>
        <v>0</v>
      </c>
      <c r="V637" s="24" t="n">
        <f aca="false">IF(Clean!V637="",1,0)</f>
        <v>0</v>
      </c>
      <c r="W637" s="25" t="n">
        <f aca="false">SUM(B637:V637)</f>
        <v>1</v>
      </c>
      <c r="X637" s="2" t="str">
        <f aca="false">IF(W637=0,"Complete","Incomplete")</f>
        <v>Incomplete</v>
      </c>
      <c r="Y637" s="26" t="n">
        <f aca="false">W637/21</f>
        <v>0.0476190476190476</v>
      </c>
      <c r="Z637" s="2" t="str">
        <f aca="false">IF(W637=21,"Ghost record",IF(W637&gt;=11,"Mostly empty",IF(W637=0,"Complete","Partial")))</f>
        <v>Partial</v>
      </c>
    </row>
    <row r="638" customFormat="false" ht="15" hidden="false" customHeight="false" outlineLevel="0" collapsed="false">
      <c r="A638" s="2" t="str">
        <f aca="false">Clean!A638</f>
        <v>CL00637</v>
      </c>
      <c r="B638" s="24" t="n">
        <f aca="false">IF(Clean!B638="",1,0)</f>
        <v>0</v>
      </c>
      <c r="C638" s="24" t="n">
        <f aca="false">IF(Clean!C638="",1,0)</f>
        <v>0</v>
      </c>
      <c r="D638" s="24" t="n">
        <f aca="false">IF(Clean!D638="",1,0)</f>
        <v>0</v>
      </c>
      <c r="E638" s="24" t="n">
        <f aca="false">IF(Clean!E638="",1,0)</f>
        <v>0</v>
      </c>
      <c r="F638" s="24" t="n">
        <f aca="false">IF(Clean!F638="",1,0)</f>
        <v>0</v>
      </c>
      <c r="G638" s="24" t="n">
        <f aca="false">IF(Clean!G638="",1,0)</f>
        <v>0</v>
      </c>
      <c r="H638" s="24" t="n">
        <f aca="false">IF(Clean!H638="",1,0)</f>
        <v>1</v>
      </c>
      <c r="I638" s="24" t="n">
        <f aca="false">IF(Clean!I638="",1,0)</f>
        <v>0</v>
      </c>
      <c r="J638" s="24" t="n">
        <f aca="false">IF(Clean!J638="",1,0)</f>
        <v>0</v>
      </c>
      <c r="K638" s="24" t="n">
        <f aca="false">IF(Clean!K638="",1,0)</f>
        <v>0</v>
      </c>
      <c r="L638" s="24" t="n">
        <f aca="false">IF(Clean!L638="",1,0)</f>
        <v>0</v>
      </c>
      <c r="M638" s="24" t="n">
        <f aca="false">IF(Clean!M638="",1,0)</f>
        <v>0</v>
      </c>
      <c r="N638" s="24" t="n">
        <f aca="false">IF(Clean!N638="",1,0)</f>
        <v>0</v>
      </c>
      <c r="O638" s="24" t="n">
        <f aca="false">IF(Clean!O638="",1,0)</f>
        <v>0</v>
      </c>
      <c r="P638" s="24" t="n">
        <f aca="false">IF(Clean!P638="",1,0)</f>
        <v>0</v>
      </c>
      <c r="Q638" s="24" t="n">
        <f aca="false">IF(Clean!Q638="",1,0)</f>
        <v>0</v>
      </c>
      <c r="R638" s="24" t="n">
        <f aca="false">IF(Clean!R638="",1,0)</f>
        <v>0</v>
      </c>
      <c r="S638" s="24" t="n">
        <f aca="false">IF(Clean!S638="",1,0)</f>
        <v>0</v>
      </c>
      <c r="T638" s="24" t="n">
        <f aca="false">IF(Clean!T638="",1,0)</f>
        <v>0</v>
      </c>
      <c r="U638" s="24" t="n">
        <f aca="false">IF(Clean!U638="",1,0)</f>
        <v>0</v>
      </c>
      <c r="V638" s="24" t="n">
        <f aca="false">IF(Clean!V638="",1,0)</f>
        <v>0</v>
      </c>
      <c r="W638" s="25" t="n">
        <f aca="false">SUM(B638:V638)</f>
        <v>1</v>
      </c>
      <c r="X638" s="2" t="str">
        <f aca="false">IF(W638=0,"Complete","Incomplete")</f>
        <v>Incomplete</v>
      </c>
      <c r="Y638" s="26" t="n">
        <f aca="false">W638/21</f>
        <v>0.0476190476190476</v>
      </c>
      <c r="Z638" s="2" t="str">
        <f aca="false">IF(W638=21,"Ghost record",IF(W638&gt;=11,"Mostly empty",IF(W638=0,"Complete","Partial")))</f>
        <v>Partial</v>
      </c>
    </row>
    <row r="639" customFormat="false" ht="15" hidden="false" customHeight="false" outlineLevel="0" collapsed="false">
      <c r="A639" s="2" t="str">
        <f aca="false">Clean!A639</f>
        <v>CL00638</v>
      </c>
      <c r="B639" s="24" t="n">
        <f aca="false">IF(Clean!B639="",1,0)</f>
        <v>0</v>
      </c>
      <c r="C639" s="24" t="n">
        <f aca="false">IF(Clean!C639="",1,0)</f>
        <v>0</v>
      </c>
      <c r="D639" s="24" t="n">
        <f aca="false">IF(Clean!D639="",1,0)</f>
        <v>0</v>
      </c>
      <c r="E639" s="24" t="n">
        <f aca="false">IF(Clean!E639="",1,0)</f>
        <v>0</v>
      </c>
      <c r="F639" s="24" t="n">
        <f aca="false">IF(Clean!F639="",1,0)</f>
        <v>0</v>
      </c>
      <c r="G639" s="24" t="n">
        <f aca="false">IF(Clean!G639="",1,0)</f>
        <v>0</v>
      </c>
      <c r="H639" s="24" t="n">
        <f aca="false">IF(Clean!H639="",1,0)</f>
        <v>0</v>
      </c>
      <c r="I639" s="24" t="n">
        <f aca="false">IF(Clean!I639="",1,0)</f>
        <v>0</v>
      </c>
      <c r="J639" s="24" t="n">
        <f aca="false">IF(Clean!J639="",1,0)</f>
        <v>0</v>
      </c>
      <c r="K639" s="24" t="n">
        <f aca="false">IF(Clean!K639="",1,0)</f>
        <v>0</v>
      </c>
      <c r="L639" s="24" t="n">
        <f aca="false">IF(Clean!L639="",1,0)</f>
        <v>0</v>
      </c>
      <c r="M639" s="24" t="n">
        <f aca="false">IF(Clean!M639="",1,0)</f>
        <v>0</v>
      </c>
      <c r="N639" s="24" t="n">
        <f aca="false">IF(Clean!N639="",1,0)</f>
        <v>1</v>
      </c>
      <c r="O639" s="24" t="n">
        <f aca="false">IF(Clean!O639="",1,0)</f>
        <v>0</v>
      </c>
      <c r="P639" s="24" t="n">
        <f aca="false">IF(Clean!P639="",1,0)</f>
        <v>0</v>
      </c>
      <c r="Q639" s="24" t="n">
        <f aca="false">IF(Clean!Q639="",1,0)</f>
        <v>0</v>
      </c>
      <c r="R639" s="24" t="n">
        <f aca="false">IF(Clean!R639="",1,0)</f>
        <v>0</v>
      </c>
      <c r="S639" s="24" t="n">
        <f aca="false">IF(Clean!S639="",1,0)</f>
        <v>0</v>
      </c>
      <c r="T639" s="24" t="n">
        <f aca="false">IF(Clean!T639="",1,0)</f>
        <v>0</v>
      </c>
      <c r="U639" s="24" t="n">
        <f aca="false">IF(Clean!U639="",1,0)</f>
        <v>0</v>
      </c>
      <c r="V639" s="24" t="n">
        <f aca="false">IF(Clean!V639="",1,0)</f>
        <v>1</v>
      </c>
      <c r="W639" s="25" t="n">
        <f aca="false">SUM(B639:V639)</f>
        <v>2</v>
      </c>
      <c r="X639" s="2" t="str">
        <f aca="false">IF(W639=0,"Complete","Incomplete")</f>
        <v>Incomplete</v>
      </c>
      <c r="Y639" s="26" t="n">
        <f aca="false">W639/21</f>
        <v>0.0952380952380952</v>
      </c>
      <c r="Z639" s="2" t="str">
        <f aca="false">IF(W639=21,"Ghost record",IF(W639&gt;=11,"Mostly empty",IF(W639=0,"Complete","Partial")))</f>
        <v>Partial</v>
      </c>
    </row>
    <row r="640" customFormat="false" ht="15" hidden="false" customHeight="false" outlineLevel="0" collapsed="false">
      <c r="A640" s="2" t="str">
        <f aca="false">Clean!A640</f>
        <v>CL00639</v>
      </c>
      <c r="B640" s="24" t="n">
        <f aca="false">IF(Clean!B640="",1,0)</f>
        <v>0</v>
      </c>
      <c r="C640" s="24" t="n">
        <f aca="false">IF(Clean!C640="",1,0)</f>
        <v>0</v>
      </c>
      <c r="D640" s="24" t="n">
        <f aca="false">IF(Clean!D640="",1,0)</f>
        <v>0</v>
      </c>
      <c r="E640" s="24" t="n">
        <f aca="false">IF(Clean!E640="",1,0)</f>
        <v>0</v>
      </c>
      <c r="F640" s="24" t="n">
        <f aca="false">IF(Clean!F640="",1,0)</f>
        <v>0</v>
      </c>
      <c r="G640" s="24" t="n">
        <f aca="false">IF(Clean!G640="",1,0)</f>
        <v>0</v>
      </c>
      <c r="H640" s="24" t="n">
        <f aca="false">IF(Clean!H640="",1,0)</f>
        <v>0</v>
      </c>
      <c r="I640" s="24" t="n">
        <f aca="false">IF(Clean!I640="",1,0)</f>
        <v>0</v>
      </c>
      <c r="J640" s="24" t="n">
        <f aca="false">IF(Clean!J640="",1,0)</f>
        <v>0</v>
      </c>
      <c r="K640" s="24" t="n">
        <f aca="false">IF(Clean!K640="",1,0)</f>
        <v>0</v>
      </c>
      <c r="L640" s="24" t="n">
        <f aca="false">IF(Clean!L640="",1,0)</f>
        <v>0</v>
      </c>
      <c r="M640" s="24" t="n">
        <f aca="false">IF(Clean!M640="",1,0)</f>
        <v>0</v>
      </c>
      <c r="N640" s="24" t="n">
        <f aca="false">IF(Clean!N640="",1,0)</f>
        <v>0</v>
      </c>
      <c r="O640" s="24" t="n">
        <f aca="false">IF(Clean!O640="",1,0)</f>
        <v>0</v>
      </c>
      <c r="P640" s="24" t="n">
        <f aca="false">IF(Clean!P640="",1,0)</f>
        <v>0</v>
      </c>
      <c r="Q640" s="24" t="n">
        <f aca="false">IF(Clean!Q640="",1,0)</f>
        <v>0</v>
      </c>
      <c r="R640" s="24" t="n">
        <f aca="false">IF(Clean!R640="",1,0)</f>
        <v>0</v>
      </c>
      <c r="S640" s="24" t="n">
        <f aca="false">IF(Clean!S640="",1,0)</f>
        <v>1</v>
      </c>
      <c r="T640" s="24" t="n">
        <f aca="false">IF(Clean!T640="",1,0)</f>
        <v>1</v>
      </c>
      <c r="U640" s="24" t="n">
        <f aca="false">IF(Clean!U640="",1,0)</f>
        <v>0</v>
      </c>
      <c r="V640" s="24" t="n">
        <f aca="false">IF(Clean!V640="",1,0)</f>
        <v>0</v>
      </c>
      <c r="W640" s="25" t="n">
        <f aca="false">SUM(B640:V640)</f>
        <v>2</v>
      </c>
      <c r="X640" s="2" t="str">
        <f aca="false">IF(W640=0,"Complete","Incomplete")</f>
        <v>Incomplete</v>
      </c>
      <c r="Y640" s="26" t="n">
        <f aca="false">W640/21</f>
        <v>0.0952380952380952</v>
      </c>
      <c r="Z640" s="2" t="str">
        <f aca="false">IF(W640=21,"Ghost record",IF(W640&gt;=11,"Mostly empty",IF(W640=0,"Complete","Partial")))</f>
        <v>Partial</v>
      </c>
    </row>
    <row r="641" customFormat="false" ht="15" hidden="false" customHeight="false" outlineLevel="0" collapsed="false">
      <c r="A641" s="2" t="str">
        <f aca="false">Clean!A641</f>
        <v>CL00640</v>
      </c>
      <c r="B641" s="24" t="n">
        <f aca="false">IF(Clean!B641="",1,0)</f>
        <v>0</v>
      </c>
      <c r="C641" s="24" t="n">
        <f aca="false">IF(Clean!C641="",1,0)</f>
        <v>0</v>
      </c>
      <c r="D641" s="24" t="n">
        <f aca="false">IF(Clean!D641="",1,0)</f>
        <v>0</v>
      </c>
      <c r="E641" s="24" t="n">
        <f aca="false">IF(Clean!E641="",1,0)</f>
        <v>0</v>
      </c>
      <c r="F641" s="24" t="n">
        <f aca="false">IF(Clean!F641="",1,0)</f>
        <v>0</v>
      </c>
      <c r="G641" s="24" t="n">
        <f aca="false">IF(Clean!G641="",1,0)</f>
        <v>0</v>
      </c>
      <c r="H641" s="24" t="n">
        <f aca="false">IF(Clean!H641="",1,0)</f>
        <v>0</v>
      </c>
      <c r="I641" s="24" t="n">
        <f aca="false">IF(Clean!I641="",1,0)</f>
        <v>0</v>
      </c>
      <c r="J641" s="24" t="n">
        <f aca="false">IF(Clean!J641="",1,0)</f>
        <v>0</v>
      </c>
      <c r="K641" s="24" t="n">
        <f aca="false">IF(Clean!K641="",1,0)</f>
        <v>0</v>
      </c>
      <c r="L641" s="24" t="n">
        <f aca="false">IF(Clean!L641="",1,0)</f>
        <v>0</v>
      </c>
      <c r="M641" s="24" t="n">
        <f aca="false">IF(Clean!M641="",1,0)</f>
        <v>0</v>
      </c>
      <c r="N641" s="24" t="n">
        <f aca="false">IF(Clean!N641="",1,0)</f>
        <v>1</v>
      </c>
      <c r="O641" s="24" t="n">
        <f aca="false">IF(Clean!O641="",1,0)</f>
        <v>0</v>
      </c>
      <c r="P641" s="24" t="n">
        <f aca="false">IF(Clean!P641="",1,0)</f>
        <v>0</v>
      </c>
      <c r="Q641" s="24" t="n">
        <f aca="false">IF(Clean!Q641="",1,0)</f>
        <v>0</v>
      </c>
      <c r="R641" s="24" t="n">
        <f aca="false">IF(Clean!R641="",1,0)</f>
        <v>0</v>
      </c>
      <c r="S641" s="24" t="n">
        <f aca="false">IF(Clean!S641="",1,0)</f>
        <v>0</v>
      </c>
      <c r="T641" s="24" t="n">
        <f aca="false">IF(Clean!T641="",1,0)</f>
        <v>0</v>
      </c>
      <c r="U641" s="24" t="n">
        <f aca="false">IF(Clean!U641="",1,0)</f>
        <v>0</v>
      </c>
      <c r="V641" s="24" t="n">
        <f aca="false">IF(Clean!V641="",1,0)</f>
        <v>0</v>
      </c>
      <c r="W641" s="25" t="n">
        <f aca="false">SUM(B641:V641)</f>
        <v>1</v>
      </c>
      <c r="X641" s="2" t="str">
        <f aca="false">IF(W641=0,"Complete","Incomplete")</f>
        <v>Incomplete</v>
      </c>
      <c r="Y641" s="26" t="n">
        <f aca="false">W641/21</f>
        <v>0.0476190476190476</v>
      </c>
      <c r="Z641" s="2" t="str">
        <f aca="false">IF(W641=21,"Ghost record",IF(W641&gt;=11,"Mostly empty",IF(W641=0,"Complete","Partial")))</f>
        <v>Partial</v>
      </c>
    </row>
    <row r="642" customFormat="false" ht="15" hidden="false" customHeight="false" outlineLevel="0" collapsed="false">
      <c r="A642" s="2" t="str">
        <f aca="false">Clean!A642</f>
        <v>CL00641</v>
      </c>
      <c r="B642" s="24" t="n">
        <f aca="false">IF(Clean!B642="",1,0)</f>
        <v>0</v>
      </c>
      <c r="C642" s="24" t="n">
        <f aca="false">IF(Clean!C642="",1,0)</f>
        <v>0</v>
      </c>
      <c r="D642" s="24" t="n">
        <f aca="false">IF(Clean!D642="",1,0)</f>
        <v>0</v>
      </c>
      <c r="E642" s="24" t="n">
        <f aca="false">IF(Clean!E642="",1,0)</f>
        <v>0</v>
      </c>
      <c r="F642" s="24" t="n">
        <f aca="false">IF(Clean!F642="",1,0)</f>
        <v>0</v>
      </c>
      <c r="G642" s="24" t="n">
        <f aca="false">IF(Clean!G642="",1,0)</f>
        <v>0</v>
      </c>
      <c r="H642" s="24" t="n">
        <f aca="false">IF(Clean!H642="",1,0)</f>
        <v>0</v>
      </c>
      <c r="I642" s="24" t="n">
        <f aca="false">IF(Clean!I642="",1,0)</f>
        <v>1</v>
      </c>
      <c r="J642" s="24" t="n">
        <f aca="false">IF(Clean!J642="",1,0)</f>
        <v>0</v>
      </c>
      <c r="K642" s="24" t="n">
        <f aca="false">IF(Clean!K642="",1,0)</f>
        <v>0</v>
      </c>
      <c r="L642" s="24" t="n">
        <f aca="false">IF(Clean!L642="",1,0)</f>
        <v>0</v>
      </c>
      <c r="M642" s="24" t="n">
        <f aca="false">IF(Clean!M642="",1,0)</f>
        <v>0</v>
      </c>
      <c r="N642" s="24" t="n">
        <f aca="false">IF(Clean!N642="",1,0)</f>
        <v>0</v>
      </c>
      <c r="O642" s="24" t="n">
        <f aca="false">IF(Clean!O642="",1,0)</f>
        <v>0</v>
      </c>
      <c r="P642" s="24" t="n">
        <f aca="false">IF(Clean!P642="",1,0)</f>
        <v>0</v>
      </c>
      <c r="Q642" s="24" t="n">
        <f aca="false">IF(Clean!Q642="",1,0)</f>
        <v>0</v>
      </c>
      <c r="R642" s="24" t="n">
        <f aca="false">IF(Clean!R642="",1,0)</f>
        <v>0</v>
      </c>
      <c r="S642" s="24" t="n">
        <f aca="false">IF(Clean!S642="",1,0)</f>
        <v>0</v>
      </c>
      <c r="T642" s="24" t="n">
        <f aca="false">IF(Clean!T642="",1,0)</f>
        <v>0</v>
      </c>
      <c r="U642" s="24" t="n">
        <f aca="false">IF(Clean!U642="",1,0)</f>
        <v>0</v>
      </c>
      <c r="V642" s="24" t="n">
        <f aca="false">IF(Clean!V642="",1,0)</f>
        <v>0</v>
      </c>
      <c r="W642" s="25" t="n">
        <f aca="false">SUM(B642:V642)</f>
        <v>1</v>
      </c>
      <c r="X642" s="2" t="str">
        <f aca="false">IF(W642=0,"Complete","Incomplete")</f>
        <v>Incomplete</v>
      </c>
      <c r="Y642" s="26" t="n">
        <f aca="false">W642/21</f>
        <v>0.0476190476190476</v>
      </c>
      <c r="Z642" s="2" t="str">
        <f aca="false">IF(W642=21,"Ghost record",IF(W642&gt;=11,"Mostly empty",IF(W642=0,"Complete","Partial")))</f>
        <v>Partial</v>
      </c>
    </row>
    <row r="643" customFormat="false" ht="15" hidden="false" customHeight="false" outlineLevel="0" collapsed="false">
      <c r="A643" s="2" t="str">
        <f aca="false">Clean!A643</f>
        <v>CL00642</v>
      </c>
      <c r="B643" s="24" t="n">
        <f aca="false">IF(Clean!B643="",1,0)</f>
        <v>0</v>
      </c>
      <c r="C643" s="24" t="n">
        <f aca="false">IF(Clean!C643="",1,0)</f>
        <v>0</v>
      </c>
      <c r="D643" s="24" t="n">
        <f aca="false">IF(Clean!D643="",1,0)</f>
        <v>0</v>
      </c>
      <c r="E643" s="24" t="n">
        <f aca="false">IF(Clean!E643="",1,0)</f>
        <v>0</v>
      </c>
      <c r="F643" s="24" t="n">
        <f aca="false">IF(Clean!F643="",1,0)</f>
        <v>0</v>
      </c>
      <c r="G643" s="24" t="n">
        <f aca="false">IF(Clean!G643="",1,0)</f>
        <v>0</v>
      </c>
      <c r="H643" s="24" t="n">
        <f aca="false">IF(Clean!H643="",1,0)</f>
        <v>0</v>
      </c>
      <c r="I643" s="24" t="n">
        <f aca="false">IF(Clean!I643="",1,0)</f>
        <v>0</v>
      </c>
      <c r="J643" s="24" t="n">
        <f aca="false">IF(Clean!J643="",1,0)</f>
        <v>0</v>
      </c>
      <c r="K643" s="24" t="n">
        <f aca="false">IF(Clean!K643="",1,0)</f>
        <v>0</v>
      </c>
      <c r="L643" s="24" t="n">
        <f aca="false">IF(Clean!L643="",1,0)</f>
        <v>0</v>
      </c>
      <c r="M643" s="24" t="n">
        <f aca="false">IF(Clean!M643="",1,0)</f>
        <v>0</v>
      </c>
      <c r="N643" s="24" t="n">
        <f aca="false">IF(Clean!N643="",1,0)</f>
        <v>0</v>
      </c>
      <c r="O643" s="24" t="n">
        <f aca="false">IF(Clean!O643="",1,0)</f>
        <v>0</v>
      </c>
      <c r="P643" s="24" t="n">
        <f aca="false">IF(Clean!P643="",1,0)</f>
        <v>0</v>
      </c>
      <c r="Q643" s="24" t="n">
        <f aca="false">IF(Clean!Q643="",1,0)</f>
        <v>0</v>
      </c>
      <c r="R643" s="24" t="n">
        <f aca="false">IF(Clean!R643="",1,0)</f>
        <v>0</v>
      </c>
      <c r="S643" s="24" t="n">
        <f aca="false">IF(Clean!S643="",1,0)</f>
        <v>1</v>
      </c>
      <c r="T643" s="24" t="n">
        <f aca="false">IF(Clean!T643="",1,0)</f>
        <v>1</v>
      </c>
      <c r="U643" s="24" t="n">
        <f aca="false">IF(Clean!U643="",1,0)</f>
        <v>0</v>
      </c>
      <c r="V643" s="24" t="n">
        <f aca="false">IF(Clean!V643="",1,0)</f>
        <v>0</v>
      </c>
      <c r="W643" s="25" t="n">
        <f aca="false">SUM(B643:V643)</f>
        <v>2</v>
      </c>
      <c r="X643" s="2" t="str">
        <f aca="false">IF(W643=0,"Complete","Incomplete")</f>
        <v>Incomplete</v>
      </c>
      <c r="Y643" s="26" t="n">
        <f aca="false">W643/21</f>
        <v>0.0952380952380952</v>
      </c>
      <c r="Z643" s="2" t="str">
        <f aca="false">IF(W643=21,"Ghost record",IF(W643&gt;=11,"Mostly empty",IF(W643=0,"Complete","Partial")))</f>
        <v>Partial</v>
      </c>
    </row>
    <row r="644" customFormat="false" ht="15" hidden="false" customHeight="false" outlineLevel="0" collapsed="false">
      <c r="A644" s="2" t="str">
        <f aca="false">Clean!A644</f>
        <v>CL00643</v>
      </c>
      <c r="B644" s="24" t="n">
        <f aca="false">IF(Clean!B644="",1,0)</f>
        <v>0</v>
      </c>
      <c r="C644" s="24" t="n">
        <f aca="false">IF(Clean!C644="",1,0)</f>
        <v>0</v>
      </c>
      <c r="D644" s="24" t="n">
        <f aca="false">IF(Clean!D644="",1,0)</f>
        <v>0</v>
      </c>
      <c r="E644" s="24" t="n">
        <f aca="false">IF(Clean!E644="",1,0)</f>
        <v>0</v>
      </c>
      <c r="F644" s="24" t="n">
        <f aca="false">IF(Clean!F644="",1,0)</f>
        <v>0</v>
      </c>
      <c r="G644" s="24" t="n">
        <f aca="false">IF(Clean!G644="",1,0)</f>
        <v>1</v>
      </c>
      <c r="H644" s="24" t="n">
        <f aca="false">IF(Clean!H644="",1,0)</f>
        <v>0</v>
      </c>
      <c r="I644" s="24" t="n">
        <f aca="false">IF(Clean!I644="",1,0)</f>
        <v>0</v>
      </c>
      <c r="J644" s="24" t="n">
        <f aca="false">IF(Clean!J644="",1,0)</f>
        <v>0</v>
      </c>
      <c r="K644" s="24" t="n">
        <f aca="false">IF(Clean!K644="",1,0)</f>
        <v>0</v>
      </c>
      <c r="L644" s="24" t="n">
        <f aca="false">IF(Clean!L644="",1,0)</f>
        <v>0</v>
      </c>
      <c r="M644" s="24" t="n">
        <f aca="false">IF(Clean!M644="",1,0)</f>
        <v>0</v>
      </c>
      <c r="N644" s="24" t="n">
        <f aca="false">IF(Clean!N644="",1,0)</f>
        <v>0</v>
      </c>
      <c r="O644" s="24" t="n">
        <f aca="false">IF(Clean!O644="",1,0)</f>
        <v>0</v>
      </c>
      <c r="P644" s="24" t="n">
        <f aca="false">IF(Clean!P644="",1,0)</f>
        <v>0</v>
      </c>
      <c r="Q644" s="24" t="n">
        <f aca="false">IF(Clean!Q644="",1,0)</f>
        <v>0</v>
      </c>
      <c r="R644" s="24" t="n">
        <f aca="false">IF(Clean!R644="",1,0)</f>
        <v>0</v>
      </c>
      <c r="S644" s="24" t="n">
        <f aca="false">IF(Clean!S644="",1,0)</f>
        <v>1</v>
      </c>
      <c r="T644" s="24" t="n">
        <f aca="false">IF(Clean!T644="",1,0)</f>
        <v>1</v>
      </c>
      <c r="U644" s="24" t="n">
        <f aca="false">IF(Clean!U644="",1,0)</f>
        <v>0</v>
      </c>
      <c r="V644" s="24" t="n">
        <f aca="false">IF(Clean!V644="",1,0)</f>
        <v>1</v>
      </c>
      <c r="W644" s="25" t="n">
        <f aca="false">SUM(B644:V644)</f>
        <v>4</v>
      </c>
      <c r="X644" s="2" t="str">
        <f aca="false">IF(W644=0,"Complete","Incomplete")</f>
        <v>Incomplete</v>
      </c>
      <c r="Y644" s="26" t="n">
        <f aca="false">W644/21</f>
        <v>0.19047619047619</v>
      </c>
      <c r="Z644" s="2" t="str">
        <f aca="false">IF(W644=21,"Ghost record",IF(W644&gt;=11,"Mostly empty",IF(W644=0,"Complete","Partial")))</f>
        <v>Partial</v>
      </c>
    </row>
    <row r="645" customFormat="false" ht="15" hidden="false" customHeight="false" outlineLevel="0" collapsed="false">
      <c r="A645" s="2" t="str">
        <f aca="false">Clean!A645</f>
        <v>CL00644</v>
      </c>
      <c r="B645" s="24" t="n">
        <f aca="false">IF(Clean!B645="",1,0)</f>
        <v>0</v>
      </c>
      <c r="C645" s="24" t="n">
        <f aca="false">IF(Clean!C645="",1,0)</f>
        <v>0</v>
      </c>
      <c r="D645" s="24" t="n">
        <f aca="false">IF(Clean!D645="",1,0)</f>
        <v>0</v>
      </c>
      <c r="E645" s="24" t="n">
        <f aca="false">IF(Clean!E645="",1,0)</f>
        <v>0</v>
      </c>
      <c r="F645" s="24" t="n">
        <f aca="false">IF(Clean!F645="",1,0)</f>
        <v>0</v>
      </c>
      <c r="G645" s="24" t="n">
        <f aca="false">IF(Clean!G645="",1,0)</f>
        <v>0</v>
      </c>
      <c r="H645" s="24" t="n">
        <f aca="false">IF(Clean!H645="",1,0)</f>
        <v>0</v>
      </c>
      <c r="I645" s="24" t="n">
        <f aca="false">IF(Clean!I645="",1,0)</f>
        <v>0</v>
      </c>
      <c r="J645" s="24" t="n">
        <f aca="false">IF(Clean!J645="",1,0)</f>
        <v>0</v>
      </c>
      <c r="K645" s="24" t="n">
        <f aca="false">IF(Clean!K645="",1,0)</f>
        <v>0</v>
      </c>
      <c r="L645" s="24" t="n">
        <f aca="false">IF(Clean!L645="",1,0)</f>
        <v>0</v>
      </c>
      <c r="M645" s="24" t="n">
        <f aca="false">IF(Clean!M645="",1,0)</f>
        <v>0</v>
      </c>
      <c r="N645" s="24" t="n">
        <f aca="false">IF(Clean!N645="",1,0)</f>
        <v>0</v>
      </c>
      <c r="O645" s="24" t="n">
        <f aca="false">IF(Clean!O645="",1,0)</f>
        <v>0</v>
      </c>
      <c r="P645" s="24" t="n">
        <f aca="false">IF(Clean!P645="",1,0)</f>
        <v>0</v>
      </c>
      <c r="Q645" s="24" t="n">
        <f aca="false">IF(Clean!Q645="",1,0)</f>
        <v>0</v>
      </c>
      <c r="R645" s="24" t="n">
        <f aca="false">IF(Clean!R645="",1,0)</f>
        <v>0</v>
      </c>
      <c r="S645" s="24" t="n">
        <f aca="false">IF(Clean!S645="",1,0)</f>
        <v>0</v>
      </c>
      <c r="T645" s="24" t="n">
        <f aca="false">IF(Clean!T645="",1,0)</f>
        <v>0</v>
      </c>
      <c r="U645" s="24" t="n">
        <f aca="false">IF(Clean!U645="",1,0)</f>
        <v>0</v>
      </c>
      <c r="V645" s="24" t="n">
        <f aca="false">IF(Clean!V645="",1,0)</f>
        <v>0</v>
      </c>
      <c r="W645" s="25" t="n">
        <f aca="false">SUM(B645:V645)</f>
        <v>0</v>
      </c>
      <c r="X645" s="2" t="str">
        <f aca="false">IF(W645=0,"Complete","Incomplete")</f>
        <v>Complete</v>
      </c>
      <c r="Y645" s="26" t="n">
        <f aca="false">W645/21</f>
        <v>0</v>
      </c>
      <c r="Z645" s="2" t="str">
        <f aca="false">IF(W645=21,"Ghost record",IF(W645&gt;=11,"Mostly empty",IF(W645=0,"Complete","Partial")))</f>
        <v>Complete</v>
      </c>
    </row>
    <row r="646" customFormat="false" ht="15" hidden="false" customHeight="false" outlineLevel="0" collapsed="false">
      <c r="A646" s="2" t="str">
        <f aca="false">Clean!A646</f>
        <v>CL00645</v>
      </c>
      <c r="B646" s="24" t="n">
        <f aca="false">IF(Clean!B646="",1,0)</f>
        <v>0</v>
      </c>
      <c r="C646" s="24" t="n">
        <f aca="false">IF(Clean!C646="",1,0)</f>
        <v>0</v>
      </c>
      <c r="D646" s="24" t="n">
        <f aca="false">IF(Clean!D646="",1,0)</f>
        <v>0</v>
      </c>
      <c r="E646" s="24" t="n">
        <f aca="false">IF(Clean!E646="",1,0)</f>
        <v>0</v>
      </c>
      <c r="F646" s="24" t="n">
        <f aca="false">IF(Clean!F646="",1,0)</f>
        <v>0</v>
      </c>
      <c r="G646" s="24" t="n">
        <f aca="false">IF(Clean!G646="",1,0)</f>
        <v>0</v>
      </c>
      <c r="H646" s="24" t="n">
        <f aca="false">IF(Clean!H646="",1,0)</f>
        <v>0</v>
      </c>
      <c r="I646" s="24" t="n">
        <f aca="false">IF(Clean!I646="",1,0)</f>
        <v>0</v>
      </c>
      <c r="J646" s="24" t="n">
        <f aca="false">IF(Clean!J646="",1,0)</f>
        <v>0</v>
      </c>
      <c r="K646" s="24" t="n">
        <f aca="false">IF(Clean!K646="",1,0)</f>
        <v>0</v>
      </c>
      <c r="L646" s="24" t="n">
        <f aca="false">IF(Clean!L646="",1,0)</f>
        <v>0</v>
      </c>
      <c r="M646" s="24" t="n">
        <f aca="false">IF(Clean!M646="",1,0)</f>
        <v>0</v>
      </c>
      <c r="N646" s="24" t="n">
        <f aca="false">IF(Clean!N646="",1,0)</f>
        <v>0</v>
      </c>
      <c r="O646" s="24" t="n">
        <f aca="false">IF(Clean!O646="",1,0)</f>
        <v>0</v>
      </c>
      <c r="P646" s="24" t="n">
        <f aca="false">IF(Clean!P646="",1,0)</f>
        <v>0</v>
      </c>
      <c r="Q646" s="24" t="n">
        <f aca="false">IF(Clean!Q646="",1,0)</f>
        <v>0</v>
      </c>
      <c r="R646" s="24" t="n">
        <f aca="false">IF(Clean!R646="",1,0)</f>
        <v>0</v>
      </c>
      <c r="S646" s="24" t="n">
        <f aca="false">IF(Clean!S646="",1,0)</f>
        <v>0</v>
      </c>
      <c r="T646" s="24" t="n">
        <f aca="false">IF(Clean!T646="",1,0)</f>
        <v>0</v>
      </c>
      <c r="U646" s="24" t="n">
        <f aca="false">IF(Clean!U646="",1,0)</f>
        <v>0</v>
      </c>
      <c r="V646" s="24" t="n">
        <f aca="false">IF(Clean!V646="",1,0)</f>
        <v>0</v>
      </c>
      <c r="W646" s="25" t="n">
        <f aca="false">SUM(B646:V646)</f>
        <v>0</v>
      </c>
      <c r="X646" s="2" t="str">
        <f aca="false">IF(W646=0,"Complete","Incomplete")</f>
        <v>Complete</v>
      </c>
      <c r="Y646" s="26" t="n">
        <f aca="false">W646/21</f>
        <v>0</v>
      </c>
      <c r="Z646" s="2" t="str">
        <f aca="false">IF(W646=21,"Ghost record",IF(W646&gt;=11,"Mostly empty",IF(W646=0,"Complete","Partial")))</f>
        <v>Complete</v>
      </c>
    </row>
    <row r="647" customFormat="false" ht="15" hidden="false" customHeight="false" outlineLevel="0" collapsed="false">
      <c r="A647" s="2" t="str">
        <f aca="false">Clean!A647</f>
        <v>CL00646</v>
      </c>
      <c r="B647" s="24" t="n">
        <f aca="false">IF(Clean!B647="",1,0)</f>
        <v>0</v>
      </c>
      <c r="C647" s="24" t="n">
        <f aca="false">IF(Clean!C647="",1,0)</f>
        <v>0</v>
      </c>
      <c r="D647" s="24" t="n">
        <f aca="false">IF(Clean!D647="",1,0)</f>
        <v>0</v>
      </c>
      <c r="E647" s="24" t="n">
        <f aca="false">IF(Clean!E647="",1,0)</f>
        <v>1</v>
      </c>
      <c r="F647" s="24" t="n">
        <f aca="false">IF(Clean!F647="",1,0)</f>
        <v>0</v>
      </c>
      <c r="G647" s="24" t="n">
        <f aca="false">IF(Clean!G647="",1,0)</f>
        <v>0</v>
      </c>
      <c r="H647" s="24" t="n">
        <f aca="false">IF(Clean!H647="",1,0)</f>
        <v>0</v>
      </c>
      <c r="I647" s="24" t="n">
        <f aca="false">IF(Clean!I647="",1,0)</f>
        <v>0</v>
      </c>
      <c r="J647" s="24" t="n">
        <f aca="false">IF(Clean!J647="",1,0)</f>
        <v>0</v>
      </c>
      <c r="K647" s="24" t="n">
        <f aca="false">IF(Clean!K647="",1,0)</f>
        <v>0</v>
      </c>
      <c r="L647" s="24" t="n">
        <f aca="false">IF(Clean!L647="",1,0)</f>
        <v>0</v>
      </c>
      <c r="M647" s="24" t="n">
        <f aca="false">IF(Clean!M647="",1,0)</f>
        <v>1</v>
      </c>
      <c r="N647" s="24" t="n">
        <f aca="false">IF(Clean!N647="",1,0)</f>
        <v>0</v>
      </c>
      <c r="O647" s="24" t="n">
        <f aca="false">IF(Clean!O647="",1,0)</f>
        <v>0</v>
      </c>
      <c r="P647" s="24" t="n">
        <f aca="false">IF(Clean!P647="",1,0)</f>
        <v>0</v>
      </c>
      <c r="Q647" s="24" t="n">
        <f aca="false">IF(Clean!Q647="",1,0)</f>
        <v>0</v>
      </c>
      <c r="R647" s="24" t="n">
        <f aca="false">IF(Clean!R647="",1,0)</f>
        <v>0</v>
      </c>
      <c r="S647" s="24" t="n">
        <f aca="false">IF(Clean!S647="",1,0)</f>
        <v>0</v>
      </c>
      <c r="T647" s="24" t="n">
        <f aca="false">IF(Clean!T647="",1,0)</f>
        <v>0</v>
      </c>
      <c r="U647" s="24" t="n">
        <f aca="false">IF(Clean!U647="",1,0)</f>
        <v>0</v>
      </c>
      <c r="V647" s="24" t="n">
        <f aca="false">IF(Clean!V647="",1,0)</f>
        <v>0</v>
      </c>
      <c r="W647" s="25" t="n">
        <f aca="false">SUM(B647:V647)</f>
        <v>2</v>
      </c>
      <c r="X647" s="2" t="str">
        <f aca="false">IF(W647=0,"Complete","Incomplete")</f>
        <v>Incomplete</v>
      </c>
      <c r="Y647" s="26" t="n">
        <f aca="false">W647/21</f>
        <v>0.0952380952380952</v>
      </c>
      <c r="Z647" s="2" t="str">
        <f aca="false">IF(W647=21,"Ghost record",IF(W647&gt;=11,"Mostly empty",IF(W647=0,"Complete","Partial")))</f>
        <v>Partial</v>
      </c>
    </row>
    <row r="648" customFormat="false" ht="15" hidden="false" customHeight="false" outlineLevel="0" collapsed="false">
      <c r="A648" s="2" t="str">
        <f aca="false">Clean!A648</f>
        <v>CL00647</v>
      </c>
      <c r="B648" s="24" t="n">
        <f aca="false">IF(Clean!B648="",1,0)</f>
        <v>0</v>
      </c>
      <c r="C648" s="24" t="n">
        <f aca="false">IF(Clean!C648="",1,0)</f>
        <v>0</v>
      </c>
      <c r="D648" s="24" t="n">
        <f aca="false">IF(Clean!D648="",1,0)</f>
        <v>0</v>
      </c>
      <c r="E648" s="24" t="n">
        <f aca="false">IF(Clean!E648="",1,0)</f>
        <v>0</v>
      </c>
      <c r="F648" s="24" t="n">
        <f aca="false">IF(Clean!F648="",1,0)</f>
        <v>0</v>
      </c>
      <c r="G648" s="24" t="n">
        <f aca="false">IF(Clean!G648="",1,0)</f>
        <v>0</v>
      </c>
      <c r="H648" s="24" t="n">
        <f aca="false">IF(Clean!H648="",1,0)</f>
        <v>0</v>
      </c>
      <c r="I648" s="24" t="n">
        <f aca="false">IF(Clean!I648="",1,0)</f>
        <v>0</v>
      </c>
      <c r="J648" s="24" t="n">
        <f aca="false">IF(Clean!J648="",1,0)</f>
        <v>0</v>
      </c>
      <c r="K648" s="24" t="n">
        <f aca="false">IF(Clean!K648="",1,0)</f>
        <v>0</v>
      </c>
      <c r="L648" s="24" t="n">
        <f aca="false">IF(Clean!L648="",1,0)</f>
        <v>0</v>
      </c>
      <c r="M648" s="24" t="n">
        <f aca="false">IF(Clean!M648="",1,0)</f>
        <v>0</v>
      </c>
      <c r="N648" s="24" t="n">
        <f aca="false">IF(Clean!N648="",1,0)</f>
        <v>0</v>
      </c>
      <c r="O648" s="24" t="n">
        <f aca="false">IF(Clean!O648="",1,0)</f>
        <v>0</v>
      </c>
      <c r="P648" s="24" t="n">
        <f aca="false">IF(Clean!P648="",1,0)</f>
        <v>0</v>
      </c>
      <c r="Q648" s="24" t="n">
        <f aca="false">IF(Clean!Q648="",1,0)</f>
        <v>0</v>
      </c>
      <c r="R648" s="24" t="n">
        <f aca="false">IF(Clean!R648="",1,0)</f>
        <v>0</v>
      </c>
      <c r="S648" s="24" t="n">
        <f aca="false">IF(Clean!S648="",1,0)</f>
        <v>0</v>
      </c>
      <c r="T648" s="24" t="n">
        <f aca="false">IF(Clean!T648="",1,0)</f>
        <v>0</v>
      </c>
      <c r="U648" s="24" t="n">
        <f aca="false">IF(Clean!U648="",1,0)</f>
        <v>0</v>
      </c>
      <c r="V648" s="24" t="n">
        <f aca="false">IF(Clean!V648="",1,0)</f>
        <v>0</v>
      </c>
      <c r="W648" s="25" t="n">
        <f aca="false">SUM(B648:V648)</f>
        <v>0</v>
      </c>
      <c r="X648" s="2" t="str">
        <f aca="false">IF(W648=0,"Complete","Incomplete")</f>
        <v>Complete</v>
      </c>
      <c r="Y648" s="26" t="n">
        <f aca="false">W648/21</f>
        <v>0</v>
      </c>
      <c r="Z648" s="2" t="str">
        <f aca="false">IF(W648=21,"Ghost record",IF(W648&gt;=11,"Mostly empty",IF(W648=0,"Complete","Partial")))</f>
        <v>Complete</v>
      </c>
    </row>
    <row r="649" customFormat="false" ht="15" hidden="false" customHeight="false" outlineLevel="0" collapsed="false">
      <c r="A649" s="2" t="str">
        <f aca="false">Clean!A649</f>
        <v>CL00648</v>
      </c>
      <c r="B649" s="24" t="n">
        <f aca="false">IF(Clean!B649="",1,0)</f>
        <v>0</v>
      </c>
      <c r="C649" s="24" t="n">
        <f aca="false">IF(Clean!C649="",1,0)</f>
        <v>1</v>
      </c>
      <c r="D649" s="24" t="n">
        <f aca="false">IF(Clean!D649="",1,0)</f>
        <v>0</v>
      </c>
      <c r="E649" s="24" t="n">
        <f aca="false">IF(Clean!E649="",1,0)</f>
        <v>0</v>
      </c>
      <c r="F649" s="24" t="n">
        <f aca="false">IF(Clean!F649="",1,0)</f>
        <v>0</v>
      </c>
      <c r="G649" s="24" t="n">
        <f aca="false">IF(Clean!G649="",1,0)</f>
        <v>0</v>
      </c>
      <c r="H649" s="24" t="n">
        <f aca="false">IF(Clean!H649="",1,0)</f>
        <v>0</v>
      </c>
      <c r="I649" s="24" t="n">
        <f aca="false">IF(Clean!I649="",1,0)</f>
        <v>0</v>
      </c>
      <c r="J649" s="24" t="n">
        <f aca="false">IF(Clean!J649="",1,0)</f>
        <v>0</v>
      </c>
      <c r="K649" s="24" t="n">
        <f aca="false">IF(Clean!K649="",1,0)</f>
        <v>0</v>
      </c>
      <c r="L649" s="24" t="n">
        <f aca="false">IF(Clean!L649="",1,0)</f>
        <v>0</v>
      </c>
      <c r="M649" s="24" t="n">
        <f aca="false">IF(Clean!M649="",1,0)</f>
        <v>0</v>
      </c>
      <c r="N649" s="24" t="n">
        <f aca="false">IF(Clean!N649="",1,0)</f>
        <v>0</v>
      </c>
      <c r="O649" s="24" t="n">
        <f aca="false">IF(Clean!O649="",1,0)</f>
        <v>0</v>
      </c>
      <c r="P649" s="24" t="n">
        <f aca="false">IF(Clean!P649="",1,0)</f>
        <v>0</v>
      </c>
      <c r="Q649" s="24" t="n">
        <f aca="false">IF(Clean!Q649="",1,0)</f>
        <v>0</v>
      </c>
      <c r="R649" s="24" t="n">
        <f aca="false">IF(Clean!R649="",1,0)</f>
        <v>0</v>
      </c>
      <c r="S649" s="24" t="n">
        <f aca="false">IF(Clean!S649="",1,0)</f>
        <v>0</v>
      </c>
      <c r="T649" s="24" t="n">
        <f aca="false">IF(Clean!T649="",1,0)</f>
        <v>0</v>
      </c>
      <c r="U649" s="24" t="n">
        <f aca="false">IF(Clean!U649="",1,0)</f>
        <v>0</v>
      </c>
      <c r="V649" s="24" t="n">
        <f aca="false">IF(Clean!V649="",1,0)</f>
        <v>1</v>
      </c>
      <c r="W649" s="25" t="n">
        <f aca="false">SUM(B649:V649)</f>
        <v>2</v>
      </c>
      <c r="X649" s="2" t="str">
        <f aca="false">IF(W649=0,"Complete","Incomplete")</f>
        <v>Incomplete</v>
      </c>
      <c r="Y649" s="26" t="n">
        <f aca="false">W649/21</f>
        <v>0.0952380952380952</v>
      </c>
      <c r="Z649" s="2" t="str">
        <f aca="false">IF(W649=21,"Ghost record",IF(W649&gt;=11,"Mostly empty",IF(W649=0,"Complete","Partial")))</f>
        <v>Partial</v>
      </c>
    </row>
    <row r="650" customFormat="false" ht="15" hidden="false" customHeight="false" outlineLevel="0" collapsed="false">
      <c r="A650" s="2" t="str">
        <f aca="false">Clean!A650</f>
        <v>CL00649</v>
      </c>
      <c r="B650" s="24" t="n">
        <f aca="false">IF(Clean!B650="",1,0)</f>
        <v>0</v>
      </c>
      <c r="C650" s="24" t="n">
        <f aca="false">IF(Clean!C650="",1,0)</f>
        <v>0</v>
      </c>
      <c r="D650" s="24" t="n">
        <f aca="false">IF(Clean!D650="",1,0)</f>
        <v>1</v>
      </c>
      <c r="E650" s="24" t="n">
        <f aca="false">IF(Clean!E650="",1,0)</f>
        <v>0</v>
      </c>
      <c r="F650" s="24" t="n">
        <f aca="false">IF(Clean!F650="",1,0)</f>
        <v>0</v>
      </c>
      <c r="G650" s="24" t="n">
        <f aca="false">IF(Clean!G650="",1,0)</f>
        <v>0</v>
      </c>
      <c r="H650" s="24" t="n">
        <f aca="false">IF(Clean!H650="",1,0)</f>
        <v>0</v>
      </c>
      <c r="I650" s="24" t="n">
        <f aca="false">IF(Clean!I650="",1,0)</f>
        <v>0</v>
      </c>
      <c r="J650" s="24" t="n">
        <f aca="false">IF(Clean!J650="",1,0)</f>
        <v>0</v>
      </c>
      <c r="K650" s="24" t="n">
        <f aca="false">IF(Clean!K650="",1,0)</f>
        <v>0</v>
      </c>
      <c r="L650" s="24" t="n">
        <f aca="false">IF(Clean!L650="",1,0)</f>
        <v>0</v>
      </c>
      <c r="M650" s="24" t="n">
        <f aca="false">IF(Clean!M650="",1,0)</f>
        <v>1</v>
      </c>
      <c r="N650" s="24" t="n">
        <f aca="false">IF(Clean!N650="",1,0)</f>
        <v>0</v>
      </c>
      <c r="O650" s="24" t="n">
        <f aca="false">IF(Clean!O650="",1,0)</f>
        <v>0</v>
      </c>
      <c r="P650" s="24" t="n">
        <f aca="false">IF(Clean!P650="",1,0)</f>
        <v>0</v>
      </c>
      <c r="Q650" s="24" t="n">
        <f aca="false">IF(Clean!Q650="",1,0)</f>
        <v>0</v>
      </c>
      <c r="R650" s="24" t="n">
        <f aca="false">IF(Clean!R650="",1,0)</f>
        <v>0</v>
      </c>
      <c r="S650" s="24" t="n">
        <f aca="false">IF(Clean!S650="",1,0)</f>
        <v>0</v>
      </c>
      <c r="T650" s="24" t="n">
        <f aca="false">IF(Clean!T650="",1,0)</f>
        <v>0</v>
      </c>
      <c r="U650" s="24" t="n">
        <f aca="false">IF(Clean!U650="",1,0)</f>
        <v>0</v>
      </c>
      <c r="V650" s="24" t="n">
        <f aca="false">IF(Clean!V650="",1,0)</f>
        <v>1</v>
      </c>
      <c r="W650" s="25" t="n">
        <f aca="false">SUM(B650:V650)</f>
        <v>3</v>
      </c>
      <c r="X650" s="2" t="str">
        <f aca="false">IF(W650=0,"Complete","Incomplete")</f>
        <v>Incomplete</v>
      </c>
      <c r="Y650" s="26" t="n">
        <f aca="false">W650/21</f>
        <v>0.142857142857143</v>
      </c>
      <c r="Z650" s="2" t="str">
        <f aca="false">IF(W650=21,"Ghost record",IF(W650&gt;=11,"Mostly empty",IF(W650=0,"Complete","Partial")))</f>
        <v>Partial</v>
      </c>
    </row>
    <row r="651" customFormat="false" ht="15" hidden="false" customHeight="false" outlineLevel="0" collapsed="false">
      <c r="A651" s="2" t="str">
        <f aca="false">Clean!A651</f>
        <v>CL00650</v>
      </c>
      <c r="B651" s="24" t="n">
        <f aca="false">IF(Clean!B651="",1,0)</f>
        <v>0</v>
      </c>
      <c r="C651" s="24" t="n">
        <f aca="false">IF(Clean!C651="",1,0)</f>
        <v>0</v>
      </c>
      <c r="D651" s="24" t="n">
        <f aca="false">IF(Clean!D651="",1,0)</f>
        <v>0</v>
      </c>
      <c r="E651" s="24" t="n">
        <f aca="false">IF(Clean!E651="",1,0)</f>
        <v>0</v>
      </c>
      <c r="F651" s="24" t="n">
        <f aca="false">IF(Clean!F651="",1,0)</f>
        <v>0</v>
      </c>
      <c r="G651" s="24" t="n">
        <f aca="false">IF(Clean!G651="",1,0)</f>
        <v>0</v>
      </c>
      <c r="H651" s="24" t="n">
        <f aca="false">IF(Clean!H651="",1,0)</f>
        <v>0</v>
      </c>
      <c r="I651" s="24" t="n">
        <f aca="false">IF(Clean!I651="",1,0)</f>
        <v>0</v>
      </c>
      <c r="J651" s="24" t="n">
        <f aca="false">IF(Clean!J651="",1,0)</f>
        <v>0</v>
      </c>
      <c r="K651" s="24" t="n">
        <f aca="false">IF(Clean!K651="",1,0)</f>
        <v>0</v>
      </c>
      <c r="L651" s="24" t="n">
        <f aca="false">IF(Clean!L651="",1,0)</f>
        <v>0</v>
      </c>
      <c r="M651" s="24" t="n">
        <f aca="false">IF(Clean!M651="",1,0)</f>
        <v>0</v>
      </c>
      <c r="N651" s="24" t="n">
        <f aca="false">IF(Clean!N651="",1,0)</f>
        <v>0</v>
      </c>
      <c r="O651" s="24" t="n">
        <f aca="false">IF(Clean!O651="",1,0)</f>
        <v>0</v>
      </c>
      <c r="P651" s="24" t="n">
        <f aca="false">IF(Clean!P651="",1,0)</f>
        <v>0</v>
      </c>
      <c r="Q651" s="24" t="n">
        <f aca="false">IF(Clean!Q651="",1,0)</f>
        <v>0</v>
      </c>
      <c r="R651" s="24" t="n">
        <f aca="false">IF(Clean!R651="",1,0)</f>
        <v>0</v>
      </c>
      <c r="S651" s="24" t="n">
        <f aca="false">IF(Clean!S651="",1,0)</f>
        <v>1</v>
      </c>
      <c r="T651" s="24" t="n">
        <f aca="false">IF(Clean!T651="",1,0)</f>
        <v>0</v>
      </c>
      <c r="U651" s="24" t="n">
        <f aca="false">IF(Clean!U651="",1,0)</f>
        <v>0</v>
      </c>
      <c r="V651" s="24" t="n">
        <f aca="false">IF(Clean!V651="",1,0)</f>
        <v>0</v>
      </c>
      <c r="W651" s="25" t="n">
        <f aca="false">SUM(B651:V651)</f>
        <v>1</v>
      </c>
      <c r="X651" s="2" t="str">
        <f aca="false">IF(W651=0,"Complete","Incomplete")</f>
        <v>Incomplete</v>
      </c>
      <c r="Y651" s="26" t="n">
        <f aca="false">W651/21</f>
        <v>0.0476190476190476</v>
      </c>
      <c r="Z651" s="2" t="str">
        <f aca="false">IF(W651=21,"Ghost record",IF(W651&gt;=11,"Mostly empty",IF(W651=0,"Complete","Partial")))</f>
        <v>Partial</v>
      </c>
    </row>
    <row r="652" customFormat="false" ht="15" hidden="false" customHeight="false" outlineLevel="0" collapsed="false">
      <c r="A652" s="2" t="str">
        <f aca="false">Clean!A652</f>
        <v>CL00651</v>
      </c>
      <c r="B652" s="24" t="n">
        <f aca="false">IF(Clean!B652="",1,0)</f>
        <v>0</v>
      </c>
      <c r="C652" s="24" t="n">
        <f aca="false">IF(Clean!C652="",1,0)</f>
        <v>0</v>
      </c>
      <c r="D652" s="24" t="n">
        <f aca="false">IF(Clean!D652="",1,0)</f>
        <v>0</v>
      </c>
      <c r="E652" s="24" t="n">
        <f aca="false">IF(Clean!E652="",1,0)</f>
        <v>0</v>
      </c>
      <c r="F652" s="24" t="n">
        <f aca="false">IF(Clean!F652="",1,0)</f>
        <v>0</v>
      </c>
      <c r="G652" s="24" t="n">
        <f aca="false">IF(Clean!G652="",1,0)</f>
        <v>0</v>
      </c>
      <c r="H652" s="24" t="n">
        <f aca="false">IF(Clean!H652="",1,0)</f>
        <v>0</v>
      </c>
      <c r="I652" s="24" t="n">
        <f aca="false">IF(Clean!I652="",1,0)</f>
        <v>0</v>
      </c>
      <c r="J652" s="24" t="n">
        <f aca="false">IF(Clean!J652="",1,0)</f>
        <v>0</v>
      </c>
      <c r="K652" s="24" t="n">
        <f aca="false">IF(Clean!K652="",1,0)</f>
        <v>0</v>
      </c>
      <c r="L652" s="24" t="n">
        <f aca="false">IF(Clean!L652="",1,0)</f>
        <v>0</v>
      </c>
      <c r="M652" s="24" t="n">
        <f aca="false">IF(Clean!M652="",1,0)</f>
        <v>0</v>
      </c>
      <c r="N652" s="24" t="n">
        <f aca="false">IF(Clean!N652="",1,0)</f>
        <v>0</v>
      </c>
      <c r="O652" s="24" t="n">
        <f aca="false">IF(Clean!O652="",1,0)</f>
        <v>0</v>
      </c>
      <c r="P652" s="24" t="n">
        <f aca="false">IF(Clean!P652="",1,0)</f>
        <v>0</v>
      </c>
      <c r="Q652" s="24" t="n">
        <f aca="false">IF(Clean!Q652="",1,0)</f>
        <v>0</v>
      </c>
      <c r="R652" s="24" t="n">
        <f aca="false">IF(Clean!R652="",1,0)</f>
        <v>0</v>
      </c>
      <c r="S652" s="24" t="n">
        <f aca="false">IF(Clean!S652="",1,0)</f>
        <v>0</v>
      </c>
      <c r="T652" s="24" t="n">
        <f aca="false">IF(Clean!T652="",1,0)</f>
        <v>0</v>
      </c>
      <c r="U652" s="24" t="n">
        <f aca="false">IF(Clean!U652="",1,0)</f>
        <v>0</v>
      </c>
      <c r="V652" s="24" t="n">
        <f aca="false">IF(Clean!V652="",1,0)</f>
        <v>0</v>
      </c>
      <c r="W652" s="25" t="n">
        <f aca="false">SUM(B652:V652)</f>
        <v>0</v>
      </c>
      <c r="X652" s="2" t="str">
        <f aca="false">IF(W652=0,"Complete","Incomplete")</f>
        <v>Complete</v>
      </c>
      <c r="Y652" s="26" t="n">
        <f aca="false">W652/21</f>
        <v>0</v>
      </c>
      <c r="Z652" s="2" t="str">
        <f aca="false">IF(W652=21,"Ghost record",IF(W652&gt;=11,"Mostly empty",IF(W652=0,"Complete","Partial")))</f>
        <v>Complete</v>
      </c>
    </row>
    <row r="653" customFormat="false" ht="15" hidden="false" customHeight="false" outlineLevel="0" collapsed="false">
      <c r="A653" s="2" t="str">
        <f aca="false">Clean!A653</f>
        <v>CL00652</v>
      </c>
      <c r="B653" s="24" t="n">
        <f aca="false">IF(Clean!B653="",1,0)</f>
        <v>0</v>
      </c>
      <c r="C653" s="24" t="n">
        <f aca="false">IF(Clean!C653="",1,0)</f>
        <v>0</v>
      </c>
      <c r="D653" s="24" t="n">
        <f aca="false">IF(Clean!D653="",1,0)</f>
        <v>0</v>
      </c>
      <c r="E653" s="24" t="n">
        <f aca="false">IF(Clean!E653="",1,0)</f>
        <v>0</v>
      </c>
      <c r="F653" s="24" t="n">
        <f aca="false">IF(Clean!F653="",1,0)</f>
        <v>0</v>
      </c>
      <c r="G653" s="24" t="n">
        <f aca="false">IF(Clean!G653="",1,0)</f>
        <v>0</v>
      </c>
      <c r="H653" s="24" t="n">
        <f aca="false">IF(Clean!H653="",1,0)</f>
        <v>0</v>
      </c>
      <c r="I653" s="24" t="n">
        <f aca="false">IF(Clean!I653="",1,0)</f>
        <v>0</v>
      </c>
      <c r="J653" s="24" t="n">
        <f aca="false">IF(Clean!J653="",1,0)</f>
        <v>0</v>
      </c>
      <c r="K653" s="24" t="n">
        <f aca="false">IF(Clean!K653="",1,0)</f>
        <v>0</v>
      </c>
      <c r="L653" s="24" t="n">
        <f aca="false">IF(Clean!L653="",1,0)</f>
        <v>0</v>
      </c>
      <c r="M653" s="24" t="n">
        <f aca="false">IF(Clean!M653="",1,0)</f>
        <v>0</v>
      </c>
      <c r="N653" s="24" t="n">
        <f aca="false">IF(Clean!N653="",1,0)</f>
        <v>0</v>
      </c>
      <c r="O653" s="24" t="n">
        <f aca="false">IF(Clean!O653="",1,0)</f>
        <v>0</v>
      </c>
      <c r="P653" s="24" t="n">
        <f aca="false">IF(Clean!P653="",1,0)</f>
        <v>0</v>
      </c>
      <c r="Q653" s="24" t="n">
        <f aca="false">IF(Clean!Q653="",1,0)</f>
        <v>1</v>
      </c>
      <c r="R653" s="24" t="n">
        <f aca="false">IF(Clean!R653="",1,0)</f>
        <v>1</v>
      </c>
      <c r="S653" s="24" t="n">
        <f aca="false">IF(Clean!S653="",1,0)</f>
        <v>0</v>
      </c>
      <c r="T653" s="24" t="n">
        <f aca="false">IF(Clean!T653="",1,0)</f>
        <v>0</v>
      </c>
      <c r="U653" s="24" t="n">
        <f aca="false">IF(Clean!U653="",1,0)</f>
        <v>0</v>
      </c>
      <c r="V653" s="24" t="n">
        <f aca="false">IF(Clean!V653="",1,0)</f>
        <v>0</v>
      </c>
      <c r="W653" s="25" t="n">
        <f aca="false">SUM(B653:V653)</f>
        <v>2</v>
      </c>
      <c r="X653" s="2" t="str">
        <f aca="false">IF(W653=0,"Complete","Incomplete")</f>
        <v>Incomplete</v>
      </c>
      <c r="Y653" s="26" t="n">
        <f aca="false">W653/21</f>
        <v>0.0952380952380952</v>
      </c>
      <c r="Z653" s="2" t="str">
        <f aca="false">IF(W653=21,"Ghost record",IF(W653&gt;=11,"Mostly empty",IF(W653=0,"Complete","Partial")))</f>
        <v>Partial</v>
      </c>
    </row>
    <row r="654" customFormat="false" ht="15" hidden="false" customHeight="false" outlineLevel="0" collapsed="false">
      <c r="A654" s="2" t="str">
        <f aca="false">Clean!A654</f>
        <v>CL00653</v>
      </c>
      <c r="B654" s="24" t="n">
        <f aca="false">IF(Clean!B654="",1,0)</f>
        <v>0</v>
      </c>
      <c r="C654" s="24" t="n">
        <f aca="false">IF(Clean!C654="",1,0)</f>
        <v>0</v>
      </c>
      <c r="D654" s="24" t="n">
        <f aca="false">IF(Clean!D654="",1,0)</f>
        <v>0</v>
      </c>
      <c r="E654" s="24" t="n">
        <f aca="false">IF(Clean!E654="",1,0)</f>
        <v>0</v>
      </c>
      <c r="F654" s="24" t="n">
        <f aca="false">IF(Clean!F654="",1,0)</f>
        <v>0</v>
      </c>
      <c r="G654" s="24" t="n">
        <f aca="false">IF(Clean!G654="",1,0)</f>
        <v>1</v>
      </c>
      <c r="H654" s="24" t="n">
        <f aca="false">IF(Clean!H654="",1,0)</f>
        <v>0</v>
      </c>
      <c r="I654" s="24" t="n">
        <f aca="false">IF(Clean!I654="",1,0)</f>
        <v>0</v>
      </c>
      <c r="J654" s="24" t="n">
        <f aca="false">IF(Clean!J654="",1,0)</f>
        <v>0</v>
      </c>
      <c r="K654" s="24" t="n">
        <f aca="false">IF(Clean!K654="",1,0)</f>
        <v>0</v>
      </c>
      <c r="L654" s="24" t="n">
        <f aca="false">IF(Clean!L654="",1,0)</f>
        <v>0</v>
      </c>
      <c r="M654" s="24" t="n">
        <f aca="false">IF(Clean!M654="",1,0)</f>
        <v>0</v>
      </c>
      <c r="N654" s="24" t="n">
        <f aca="false">IF(Clean!N654="",1,0)</f>
        <v>0</v>
      </c>
      <c r="O654" s="24" t="n">
        <f aca="false">IF(Clean!O654="",1,0)</f>
        <v>0</v>
      </c>
      <c r="P654" s="24" t="n">
        <f aca="false">IF(Clean!P654="",1,0)</f>
        <v>0</v>
      </c>
      <c r="Q654" s="24" t="n">
        <f aca="false">IF(Clean!Q654="",1,0)</f>
        <v>0</v>
      </c>
      <c r="R654" s="24" t="n">
        <f aca="false">IF(Clean!R654="",1,0)</f>
        <v>0</v>
      </c>
      <c r="S654" s="24" t="n">
        <f aca="false">IF(Clean!S654="",1,0)</f>
        <v>1</v>
      </c>
      <c r="T654" s="24" t="n">
        <f aca="false">IF(Clean!T654="",1,0)</f>
        <v>1</v>
      </c>
      <c r="U654" s="24" t="n">
        <f aca="false">IF(Clean!U654="",1,0)</f>
        <v>0</v>
      </c>
      <c r="V654" s="24" t="n">
        <f aca="false">IF(Clean!V654="",1,0)</f>
        <v>0</v>
      </c>
      <c r="W654" s="25" t="n">
        <f aca="false">SUM(B654:V654)</f>
        <v>3</v>
      </c>
      <c r="X654" s="2" t="str">
        <f aca="false">IF(W654=0,"Complete","Incomplete")</f>
        <v>Incomplete</v>
      </c>
      <c r="Y654" s="26" t="n">
        <f aca="false">W654/21</f>
        <v>0.142857142857143</v>
      </c>
      <c r="Z654" s="2" t="str">
        <f aca="false">IF(W654=21,"Ghost record",IF(W654&gt;=11,"Mostly empty",IF(W654=0,"Complete","Partial")))</f>
        <v>Partial</v>
      </c>
    </row>
    <row r="655" customFormat="false" ht="15" hidden="false" customHeight="false" outlineLevel="0" collapsed="false">
      <c r="A655" s="2" t="str">
        <f aca="false">Clean!A655</f>
        <v>CL00654</v>
      </c>
      <c r="B655" s="24" t="n">
        <f aca="false">IF(Clean!B655="",1,0)</f>
        <v>0</v>
      </c>
      <c r="C655" s="24" t="n">
        <f aca="false">IF(Clean!C655="",1,0)</f>
        <v>0</v>
      </c>
      <c r="D655" s="24" t="n">
        <f aca="false">IF(Clean!D655="",1,0)</f>
        <v>0</v>
      </c>
      <c r="E655" s="24" t="n">
        <f aca="false">IF(Clean!E655="",1,0)</f>
        <v>0</v>
      </c>
      <c r="F655" s="24" t="n">
        <f aca="false">IF(Clean!F655="",1,0)</f>
        <v>0</v>
      </c>
      <c r="G655" s="24" t="n">
        <f aca="false">IF(Clean!G655="",1,0)</f>
        <v>0</v>
      </c>
      <c r="H655" s="24" t="n">
        <f aca="false">IF(Clean!H655="",1,0)</f>
        <v>0</v>
      </c>
      <c r="I655" s="24" t="n">
        <f aca="false">IF(Clean!I655="",1,0)</f>
        <v>0</v>
      </c>
      <c r="J655" s="24" t="n">
        <f aca="false">IF(Clean!J655="",1,0)</f>
        <v>0</v>
      </c>
      <c r="K655" s="24" t="n">
        <f aca="false">IF(Clean!K655="",1,0)</f>
        <v>0</v>
      </c>
      <c r="L655" s="24" t="n">
        <f aca="false">IF(Clean!L655="",1,0)</f>
        <v>0</v>
      </c>
      <c r="M655" s="24" t="n">
        <f aca="false">IF(Clean!M655="",1,0)</f>
        <v>0</v>
      </c>
      <c r="N655" s="24" t="n">
        <f aca="false">IF(Clean!N655="",1,0)</f>
        <v>0</v>
      </c>
      <c r="O655" s="24" t="n">
        <f aca="false">IF(Clean!O655="",1,0)</f>
        <v>1</v>
      </c>
      <c r="P655" s="24" t="n">
        <f aca="false">IF(Clean!P655="",1,0)</f>
        <v>0</v>
      </c>
      <c r="Q655" s="24" t="n">
        <f aca="false">IF(Clean!Q655="",1,0)</f>
        <v>0</v>
      </c>
      <c r="R655" s="24" t="n">
        <f aca="false">IF(Clean!R655="",1,0)</f>
        <v>0</v>
      </c>
      <c r="S655" s="24" t="n">
        <f aca="false">IF(Clean!S655="",1,0)</f>
        <v>1</v>
      </c>
      <c r="T655" s="24" t="n">
        <f aca="false">IF(Clean!T655="",1,0)</f>
        <v>1</v>
      </c>
      <c r="U655" s="24" t="n">
        <f aca="false">IF(Clean!U655="",1,0)</f>
        <v>1</v>
      </c>
      <c r="V655" s="24" t="n">
        <f aca="false">IF(Clean!V655="",1,0)</f>
        <v>0</v>
      </c>
      <c r="W655" s="25" t="n">
        <f aca="false">SUM(B655:V655)</f>
        <v>4</v>
      </c>
      <c r="X655" s="2" t="str">
        <f aca="false">IF(W655=0,"Complete","Incomplete")</f>
        <v>Incomplete</v>
      </c>
      <c r="Y655" s="26" t="n">
        <f aca="false">W655/21</f>
        <v>0.19047619047619</v>
      </c>
      <c r="Z655" s="2" t="str">
        <f aca="false">IF(W655=21,"Ghost record",IF(W655&gt;=11,"Mostly empty",IF(W655=0,"Complete","Partial")))</f>
        <v>Partial</v>
      </c>
    </row>
    <row r="656" customFormat="false" ht="15" hidden="false" customHeight="false" outlineLevel="0" collapsed="false">
      <c r="A656" s="2" t="str">
        <f aca="false">Clean!A656</f>
        <v>CL00655</v>
      </c>
      <c r="B656" s="24" t="n">
        <f aca="false">IF(Clean!B656="",1,0)</f>
        <v>0</v>
      </c>
      <c r="C656" s="24" t="n">
        <f aca="false">IF(Clean!C656="",1,0)</f>
        <v>0</v>
      </c>
      <c r="D656" s="24" t="n">
        <f aca="false">IF(Clean!D656="",1,0)</f>
        <v>0</v>
      </c>
      <c r="E656" s="24" t="n">
        <f aca="false">IF(Clean!E656="",1,0)</f>
        <v>0</v>
      </c>
      <c r="F656" s="24" t="n">
        <f aca="false">IF(Clean!F656="",1,0)</f>
        <v>0</v>
      </c>
      <c r="G656" s="24" t="n">
        <f aca="false">IF(Clean!G656="",1,0)</f>
        <v>0</v>
      </c>
      <c r="H656" s="24" t="n">
        <f aca="false">IF(Clean!H656="",1,0)</f>
        <v>0</v>
      </c>
      <c r="I656" s="24" t="n">
        <f aca="false">IF(Clean!I656="",1,0)</f>
        <v>0</v>
      </c>
      <c r="J656" s="24" t="n">
        <f aca="false">IF(Clean!J656="",1,0)</f>
        <v>0</v>
      </c>
      <c r="K656" s="24" t="n">
        <f aca="false">IF(Clean!K656="",1,0)</f>
        <v>0</v>
      </c>
      <c r="L656" s="24" t="n">
        <f aca="false">IF(Clean!L656="",1,0)</f>
        <v>0</v>
      </c>
      <c r="M656" s="24" t="n">
        <f aca="false">IF(Clean!M656="",1,0)</f>
        <v>0</v>
      </c>
      <c r="N656" s="24" t="n">
        <f aca="false">IF(Clean!N656="",1,0)</f>
        <v>0</v>
      </c>
      <c r="O656" s="24" t="n">
        <f aca="false">IF(Clean!O656="",1,0)</f>
        <v>0</v>
      </c>
      <c r="P656" s="24" t="n">
        <f aca="false">IF(Clean!P656="",1,0)</f>
        <v>0</v>
      </c>
      <c r="Q656" s="24" t="n">
        <f aca="false">IF(Clean!Q656="",1,0)</f>
        <v>1</v>
      </c>
      <c r="R656" s="24" t="n">
        <f aca="false">IF(Clean!R656="",1,0)</f>
        <v>1</v>
      </c>
      <c r="S656" s="24" t="n">
        <f aca="false">IF(Clean!S656="",1,0)</f>
        <v>0</v>
      </c>
      <c r="T656" s="24" t="n">
        <f aca="false">IF(Clean!T656="",1,0)</f>
        <v>0</v>
      </c>
      <c r="U656" s="24" t="n">
        <f aca="false">IF(Clean!U656="",1,0)</f>
        <v>0</v>
      </c>
      <c r="V656" s="24" t="n">
        <f aca="false">IF(Clean!V656="",1,0)</f>
        <v>0</v>
      </c>
      <c r="W656" s="25" t="n">
        <f aca="false">SUM(B656:V656)</f>
        <v>2</v>
      </c>
      <c r="X656" s="2" t="str">
        <f aca="false">IF(W656=0,"Complete","Incomplete")</f>
        <v>Incomplete</v>
      </c>
      <c r="Y656" s="26" t="n">
        <f aca="false">W656/21</f>
        <v>0.0952380952380952</v>
      </c>
      <c r="Z656" s="2" t="str">
        <f aca="false">IF(W656=21,"Ghost record",IF(W656&gt;=11,"Mostly empty",IF(W656=0,"Complete","Partial")))</f>
        <v>Partial</v>
      </c>
    </row>
    <row r="657" customFormat="false" ht="15" hidden="false" customHeight="false" outlineLevel="0" collapsed="false">
      <c r="A657" s="2" t="str">
        <f aca="false">Clean!A657</f>
        <v>CL00656</v>
      </c>
      <c r="B657" s="24" t="n">
        <f aca="false">IF(Clean!B657="",1,0)</f>
        <v>0</v>
      </c>
      <c r="C657" s="24" t="n">
        <f aca="false">IF(Clean!C657="",1,0)</f>
        <v>0</v>
      </c>
      <c r="D657" s="24" t="n">
        <f aca="false">IF(Clean!D657="",1,0)</f>
        <v>0</v>
      </c>
      <c r="E657" s="24" t="n">
        <f aca="false">IF(Clean!E657="",1,0)</f>
        <v>0</v>
      </c>
      <c r="F657" s="24" t="n">
        <f aca="false">IF(Clean!F657="",1,0)</f>
        <v>0</v>
      </c>
      <c r="G657" s="24" t="n">
        <f aca="false">IF(Clean!G657="",1,0)</f>
        <v>0</v>
      </c>
      <c r="H657" s="24" t="n">
        <f aca="false">IF(Clean!H657="",1,0)</f>
        <v>0</v>
      </c>
      <c r="I657" s="24" t="n">
        <f aca="false">IF(Clean!I657="",1,0)</f>
        <v>0</v>
      </c>
      <c r="J657" s="24" t="n">
        <f aca="false">IF(Clean!J657="",1,0)</f>
        <v>0</v>
      </c>
      <c r="K657" s="24" t="n">
        <f aca="false">IF(Clean!K657="",1,0)</f>
        <v>0</v>
      </c>
      <c r="L657" s="24" t="n">
        <f aca="false">IF(Clean!L657="",1,0)</f>
        <v>0</v>
      </c>
      <c r="M657" s="24" t="n">
        <f aca="false">IF(Clean!M657="",1,0)</f>
        <v>0</v>
      </c>
      <c r="N657" s="24" t="n">
        <f aca="false">IF(Clean!N657="",1,0)</f>
        <v>0</v>
      </c>
      <c r="O657" s="24" t="n">
        <f aca="false">IF(Clean!O657="",1,0)</f>
        <v>0</v>
      </c>
      <c r="P657" s="24" t="n">
        <f aca="false">IF(Clean!P657="",1,0)</f>
        <v>0</v>
      </c>
      <c r="Q657" s="24" t="n">
        <f aca="false">IF(Clean!Q657="",1,0)</f>
        <v>1</v>
      </c>
      <c r="R657" s="24" t="n">
        <f aca="false">IF(Clean!R657="",1,0)</f>
        <v>1</v>
      </c>
      <c r="S657" s="24" t="n">
        <f aca="false">IF(Clean!S657="",1,0)</f>
        <v>0</v>
      </c>
      <c r="T657" s="24" t="n">
        <f aca="false">IF(Clean!T657="",1,0)</f>
        <v>0</v>
      </c>
      <c r="U657" s="24" t="n">
        <f aca="false">IF(Clean!U657="",1,0)</f>
        <v>0</v>
      </c>
      <c r="V657" s="24" t="n">
        <f aca="false">IF(Clean!V657="",1,0)</f>
        <v>0</v>
      </c>
      <c r="W657" s="25" t="n">
        <f aca="false">SUM(B657:V657)</f>
        <v>2</v>
      </c>
      <c r="X657" s="2" t="str">
        <f aca="false">IF(W657=0,"Complete","Incomplete")</f>
        <v>Incomplete</v>
      </c>
      <c r="Y657" s="26" t="n">
        <f aca="false">W657/21</f>
        <v>0.0952380952380952</v>
      </c>
      <c r="Z657" s="2" t="str">
        <f aca="false">IF(W657=21,"Ghost record",IF(W657&gt;=11,"Mostly empty",IF(W657=0,"Complete","Partial")))</f>
        <v>Partial</v>
      </c>
    </row>
    <row r="658" customFormat="false" ht="15" hidden="false" customHeight="false" outlineLevel="0" collapsed="false">
      <c r="A658" s="2" t="str">
        <f aca="false">Clean!A658</f>
        <v>CL00657</v>
      </c>
      <c r="B658" s="24" t="n">
        <f aca="false">IF(Clean!B658="",1,0)</f>
        <v>0</v>
      </c>
      <c r="C658" s="24" t="n">
        <f aca="false">IF(Clean!C658="",1,0)</f>
        <v>0</v>
      </c>
      <c r="D658" s="24" t="n">
        <f aca="false">IF(Clean!D658="",1,0)</f>
        <v>0</v>
      </c>
      <c r="E658" s="24" t="n">
        <f aca="false">IF(Clean!E658="",1,0)</f>
        <v>0</v>
      </c>
      <c r="F658" s="24" t="n">
        <f aca="false">IF(Clean!F658="",1,0)</f>
        <v>0</v>
      </c>
      <c r="G658" s="24" t="n">
        <f aca="false">IF(Clean!G658="",1,0)</f>
        <v>0</v>
      </c>
      <c r="H658" s="24" t="n">
        <f aca="false">IF(Clean!H658="",1,0)</f>
        <v>0</v>
      </c>
      <c r="I658" s="24" t="n">
        <f aca="false">IF(Clean!I658="",1,0)</f>
        <v>0</v>
      </c>
      <c r="J658" s="24" t="n">
        <f aca="false">IF(Clean!J658="",1,0)</f>
        <v>0</v>
      </c>
      <c r="K658" s="24" t="n">
        <f aca="false">IF(Clean!K658="",1,0)</f>
        <v>0</v>
      </c>
      <c r="L658" s="24" t="n">
        <f aca="false">IF(Clean!L658="",1,0)</f>
        <v>0</v>
      </c>
      <c r="M658" s="24" t="n">
        <f aca="false">IF(Clean!M658="",1,0)</f>
        <v>0</v>
      </c>
      <c r="N658" s="24" t="n">
        <f aca="false">IF(Clean!N658="",1,0)</f>
        <v>0</v>
      </c>
      <c r="O658" s="24" t="n">
        <f aca="false">IF(Clean!O658="",1,0)</f>
        <v>0</v>
      </c>
      <c r="P658" s="24" t="n">
        <f aca="false">IF(Clean!P658="",1,0)</f>
        <v>0</v>
      </c>
      <c r="Q658" s="24" t="n">
        <f aca="false">IF(Clean!Q658="",1,0)</f>
        <v>1</v>
      </c>
      <c r="R658" s="24" t="n">
        <f aca="false">IF(Clean!R658="",1,0)</f>
        <v>1</v>
      </c>
      <c r="S658" s="24" t="n">
        <f aca="false">IF(Clean!S658="",1,0)</f>
        <v>0</v>
      </c>
      <c r="T658" s="24" t="n">
        <f aca="false">IF(Clean!T658="",1,0)</f>
        <v>0</v>
      </c>
      <c r="U658" s="24" t="n">
        <f aca="false">IF(Clean!U658="",1,0)</f>
        <v>0</v>
      </c>
      <c r="V658" s="24" t="n">
        <f aca="false">IF(Clean!V658="",1,0)</f>
        <v>1</v>
      </c>
      <c r="W658" s="25" t="n">
        <f aca="false">SUM(B658:V658)</f>
        <v>3</v>
      </c>
      <c r="X658" s="2" t="str">
        <f aca="false">IF(W658=0,"Complete","Incomplete")</f>
        <v>Incomplete</v>
      </c>
      <c r="Y658" s="26" t="n">
        <f aca="false">W658/21</f>
        <v>0.142857142857143</v>
      </c>
      <c r="Z658" s="2" t="str">
        <f aca="false">IF(W658=21,"Ghost record",IF(W658&gt;=11,"Mostly empty",IF(W658=0,"Complete","Partial")))</f>
        <v>Partial</v>
      </c>
    </row>
    <row r="659" customFormat="false" ht="15" hidden="false" customHeight="false" outlineLevel="0" collapsed="false">
      <c r="A659" s="2" t="str">
        <f aca="false">Clean!A659</f>
        <v>CL00658</v>
      </c>
      <c r="B659" s="24" t="n">
        <f aca="false">IF(Clean!B659="",1,0)</f>
        <v>0</v>
      </c>
      <c r="C659" s="24" t="n">
        <f aca="false">IF(Clean!C659="",1,0)</f>
        <v>0</v>
      </c>
      <c r="D659" s="24" t="n">
        <f aca="false">IF(Clean!D659="",1,0)</f>
        <v>0</v>
      </c>
      <c r="E659" s="24" t="n">
        <f aca="false">IF(Clean!E659="",1,0)</f>
        <v>0</v>
      </c>
      <c r="F659" s="24" t="n">
        <f aca="false">IF(Clean!F659="",1,0)</f>
        <v>0</v>
      </c>
      <c r="G659" s="24" t="n">
        <f aca="false">IF(Clean!G659="",1,0)</f>
        <v>0</v>
      </c>
      <c r="H659" s="24" t="n">
        <f aca="false">IF(Clean!H659="",1,0)</f>
        <v>0</v>
      </c>
      <c r="I659" s="24" t="n">
        <f aca="false">IF(Clean!I659="",1,0)</f>
        <v>0</v>
      </c>
      <c r="J659" s="24" t="n">
        <f aca="false">IF(Clean!J659="",1,0)</f>
        <v>0</v>
      </c>
      <c r="K659" s="24" t="n">
        <f aca="false">IF(Clean!K659="",1,0)</f>
        <v>0</v>
      </c>
      <c r="L659" s="24" t="n">
        <f aca="false">IF(Clean!L659="",1,0)</f>
        <v>0</v>
      </c>
      <c r="M659" s="24" t="n">
        <f aca="false">IF(Clean!M659="",1,0)</f>
        <v>0</v>
      </c>
      <c r="N659" s="24" t="n">
        <f aca="false">IF(Clean!N659="",1,0)</f>
        <v>0</v>
      </c>
      <c r="O659" s="24" t="n">
        <f aca="false">IF(Clean!O659="",1,0)</f>
        <v>0</v>
      </c>
      <c r="P659" s="24" t="n">
        <f aca="false">IF(Clean!P659="",1,0)</f>
        <v>0</v>
      </c>
      <c r="Q659" s="24" t="n">
        <f aca="false">IF(Clean!Q659="",1,0)</f>
        <v>0</v>
      </c>
      <c r="R659" s="24" t="n">
        <f aca="false">IF(Clean!R659="",1,0)</f>
        <v>0</v>
      </c>
      <c r="S659" s="24" t="n">
        <f aca="false">IF(Clean!S659="",1,0)</f>
        <v>1</v>
      </c>
      <c r="T659" s="24" t="n">
        <f aca="false">IF(Clean!T659="",1,0)</f>
        <v>1</v>
      </c>
      <c r="U659" s="24" t="n">
        <f aca="false">IF(Clean!U659="",1,0)</f>
        <v>0</v>
      </c>
      <c r="V659" s="24" t="n">
        <f aca="false">IF(Clean!V659="",1,0)</f>
        <v>0</v>
      </c>
      <c r="W659" s="25" t="n">
        <f aca="false">SUM(B659:V659)</f>
        <v>2</v>
      </c>
      <c r="X659" s="2" t="str">
        <f aca="false">IF(W659=0,"Complete","Incomplete")</f>
        <v>Incomplete</v>
      </c>
      <c r="Y659" s="26" t="n">
        <f aca="false">W659/21</f>
        <v>0.0952380952380952</v>
      </c>
      <c r="Z659" s="2" t="str">
        <f aca="false">IF(W659=21,"Ghost record",IF(W659&gt;=11,"Mostly empty",IF(W659=0,"Complete","Partial")))</f>
        <v>Partial</v>
      </c>
    </row>
    <row r="660" customFormat="false" ht="15" hidden="false" customHeight="false" outlineLevel="0" collapsed="false">
      <c r="A660" s="2" t="str">
        <f aca="false">Clean!A660</f>
        <v>CL00659</v>
      </c>
      <c r="B660" s="24" t="n">
        <f aca="false">IF(Clean!B660="",1,0)</f>
        <v>0</v>
      </c>
      <c r="C660" s="24" t="n">
        <f aca="false">IF(Clean!C660="",1,0)</f>
        <v>0</v>
      </c>
      <c r="D660" s="24" t="n">
        <f aca="false">IF(Clean!D660="",1,0)</f>
        <v>0</v>
      </c>
      <c r="E660" s="24" t="n">
        <f aca="false">IF(Clean!E660="",1,0)</f>
        <v>0</v>
      </c>
      <c r="F660" s="24" t="n">
        <f aca="false">IF(Clean!F660="",1,0)</f>
        <v>0</v>
      </c>
      <c r="G660" s="24" t="n">
        <f aca="false">IF(Clean!G660="",1,0)</f>
        <v>0</v>
      </c>
      <c r="H660" s="24" t="n">
        <f aca="false">IF(Clean!H660="",1,0)</f>
        <v>0</v>
      </c>
      <c r="I660" s="24" t="n">
        <f aca="false">IF(Clean!I660="",1,0)</f>
        <v>0</v>
      </c>
      <c r="J660" s="24" t="n">
        <f aca="false">IF(Clean!J660="",1,0)</f>
        <v>0</v>
      </c>
      <c r="K660" s="24" t="n">
        <f aca="false">IF(Clean!K660="",1,0)</f>
        <v>0</v>
      </c>
      <c r="L660" s="24" t="n">
        <f aca="false">IF(Clean!L660="",1,0)</f>
        <v>0</v>
      </c>
      <c r="M660" s="24" t="n">
        <f aca="false">IF(Clean!M660="",1,0)</f>
        <v>0</v>
      </c>
      <c r="N660" s="24" t="n">
        <f aca="false">IF(Clean!N660="",1,0)</f>
        <v>0</v>
      </c>
      <c r="O660" s="24" t="n">
        <f aca="false">IF(Clean!O660="",1,0)</f>
        <v>0</v>
      </c>
      <c r="P660" s="24" t="n">
        <f aca="false">IF(Clean!P660="",1,0)</f>
        <v>0</v>
      </c>
      <c r="Q660" s="24" t="n">
        <f aca="false">IF(Clean!Q660="",1,0)</f>
        <v>0</v>
      </c>
      <c r="R660" s="24" t="n">
        <f aca="false">IF(Clean!R660="",1,0)</f>
        <v>0</v>
      </c>
      <c r="S660" s="24" t="n">
        <f aca="false">IF(Clean!S660="",1,0)</f>
        <v>1</v>
      </c>
      <c r="T660" s="24" t="n">
        <f aca="false">IF(Clean!T660="",1,0)</f>
        <v>1</v>
      </c>
      <c r="U660" s="24" t="n">
        <f aca="false">IF(Clean!U660="",1,0)</f>
        <v>0</v>
      </c>
      <c r="V660" s="24" t="n">
        <f aca="false">IF(Clean!V660="",1,0)</f>
        <v>0</v>
      </c>
      <c r="W660" s="25" t="n">
        <f aca="false">SUM(B660:V660)</f>
        <v>2</v>
      </c>
      <c r="X660" s="2" t="str">
        <f aca="false">IF(W660=0,"Complete","Incomplete")</f>
        <v>Incomplete</v>
      </c>
      <c r="Y660" s="26" t="n">
        <f aca="false">W660/21</f>
        <v>0.0952380952380952</v>
      </c>
      <c r="Z660" s="2" t="str">
        <f aca="false">IF(W660=21,"Ghost record",IF(W660&gt;=11,"Mostly empty",IF(W660=0,"Complete","Partial")))</f>
        <v>Partial</v>
      </c>
    </row>
    <row r="661" customFormat="false" ht="15" hidden="false" customHeight="false" outlineLevel="0" collapsed="false">
      <c r="A661" s="2" t="str">
        <f aca="false">Clean!A661</f>
        <v>CL00660</v>
      </c>
      <c r="B661" s="24" t="n">
        <f aca="false">IF(Clean!B661="",1,0)</f>
        <v>0</v>
      </c>
      <c r="C661" s="24" t="n">
        <f aca="false">IF(Clean!C661="",1,0)</f>
        <v>0</v>
      </c>
      <c r="D661" s="24" t="n">
        <f aca="false">IF(Clean!D661="",1,0)</f>
        <v>0</v>
      </c>
      <c r="E661" s="24" t="n">
        <f aca="false">IF(Clean!E661="",1,0)</f>
        <v>0</v>
      </c>
      <c r="F661" s="24" t="n">
        <f aca="false">IF(Clean!F661="",1,0)</f>
        <v>0</v>
      </c>
      <c r="G661" s="24" t="n">
        <f aca="false">IF(Clean!G661="",1,0)</f>
        <v>0</v>
      </c>
      <c r="H661" s="24" t="n">
        <f aca="false">IF(Clean!H661="",1,0)</f>
        <v>0</v>
      </c>
      <c r="I661" s="24" t="n">
        <f aca="false">IF(Clean!I661="",1,0)</f>
        <v>0</v>
      </c>
      <c r="J661" s="24" t="n">
        <f aca="false">IF(Clean!J661="",1,0)</f>
        <v>0</v>
      </c>
      <c r="K661" s="24" t="n">
        <f aca="false">IF(Clean!K661="",1,0)</f>
        <v>0</v>
      </c>
      <c r="L661" s="24" t="n">
        <f aca="false">IF(Clean!L661="",1,0)</f>
        <v>0</v>
      </c>
      <c r="M661" s="24" t="n">
        <f aca="false">IF(Clean!M661="",1,0)</f>
        <v>0</v>
      </c>
      <c r="N661" s="24" t="n">
        <f aca="false">IF(Clean!N661="",1,0)</f>
        <v>0</v>
      </c>
      <c r="O661" s="24" t="n">
        <f aca="false">IF(Clean!O661="",1,0)</f>
        <v>0</v>
      </c>
      <c r="P661" s="24" t="n">
        <f aca="false">IF(Clean!P661="",1,0)</f>
        <v>0</v>
      </c>
      <c r="Q661" s="24" t="n">
        <f aca="false">IF(Clean!Q661="",1,0)</f>
        <v>1</v>
      </c>
      <c r="R661" s="24" t="n">
        <f aca="false">IF(Clean!R661="",1,0)</f>
        <v>1</v>
      </c>
      <c r="S661" s="24" t="n">
        <f aca="false">IF(Clean!S661="",1,0)</f>
        <v>0</v>
      </c>
      <c r="T661" s="24" t="n">
        <f aca="false">IF(Clean!T661="",1,0)</f>
        <v>0</v>
      </c>
      <c r="U661" s="24" t="n">
        <f aca="false">IF(Clean!U661="",1,0)</f>
        <v>0</v>
      </c>
      <c r="V661" s="24" t="n">
        <f aca="false">IF(Clean!V661="",1,0)</f>
        <v>1</v>
      </c>
      <c r="W661" s="25" t="n">
        <f aca="false">SUM(B661:V661)</f>
        <v>3</v>
      </c>
      <c r="X661" s="2" t="str">
        <f aca="false">IF(W661=0,"Complete","Incomplete")</f>
        <v>Incomplete</v>
      </c>
      <c r="Y661" s="26" t="n">
        <f aca="false">W661/21</f>
        <v>0.142857142857143</v>
      </c>
      <c r="Z661" s="2" t="str">
        <f aca="false">IF(W661=21,"Ghost record",IF(W661&gt;=11,"Mostly empty",IF(W661=0,"Complete","Partial")))</f>
        <v>Partial</v>
      </c>
    </row>
    <row r="662" customFormat="false" ht="15" hidden="false" customHeight="false" outlineLevel="0" collapsed="false">
      <c r="A662" s="2" t="str">
        <f aca="false">Clean!A662</f>
        <v>CL00661</v>
      </c>
      <c r="B662" s="24" t="n">
        <f aca="false">IF(Clean!B662="",1,0)</f>
        <v>0</v>
      </c>
      <c r="C662" s="24" t="n">
        <f aca="false">IF(Clean!C662="",1,0)</f>
        <v>1</v>
      </c>
      <c r="D662" s="24" t="n">
        <f aca="false">IF(Clean!D662="",1,0)</f>
        <v>0</v>
      </c>
      <c r="E662" s="24" t="n">
        <f aca="false">IF(Clean!E662="",1,0)</f>
        <v>0</v>
      </c>
      <c r="F662" s="24" t="n">
        <f aca="false">IF(Clean!F662="",1,0)</f>
        <v>0</v>
      </c>
      <c r="G662" s="24" t="n">
        <f aca="false">IF(Clean!G662="",1,0)</f>
        <v>0</v>
      </c>
      <c r="H662" s="24" t="n">
        <f aca="false">IF(Clean!H662="",1,0)</f>
        <v>0</v>
      </c>
      <c r="I662" s="24" t="n">
        <f aca="false">IF(Clean!I662="",1,0)</f>
        <v>0</v>
      </c>
      <c r="J662" s="24" t="n">
        <f aca="false">IF(Clean!J662="",1,0)</f>
        <v>0</v>
      </c>
      <c r="K662" s="24" t="n">
        <f aca="false">IF(Clean!K662="",1,0)</f>
        <v>0</v>
      </c>
      <c r="L662" s="24" t="n">
        <f aca="false">IF(Clean!L662="",1,0)</f>
        <v>0</v>
      </c>
      <c r="M662" s="24" t="n">
        <f aca="false">IF(Clean!M662="",1,0)</f>
        <v>0</v>
      </c>
      <c r="N662" s="24" t="n">
        <f aca="false">IF(Clean!N662="",1,0)</f>
        <v>0</v>
      </c>
      <c r="O662" s="24" t="n">
        <f aca="false">IF(Clean!O662="",1,0)</f>
        <v>0</v>
      </c>
      <c r="P662" s="24" t="n">
        <f aca="false">IF(Clean!P662="",1,0)</f>
        <v>0</v>
      </c>
      <c r="Q662" s="24" t="n">
        <f aca="false">IF(Clean!Q662="",1,0)</f>
        <v>0</v>
      </c>
      <c r="R662" s="24" t="n">
        <f aca="false">IF(Clean!R662="",1,0)</f>
        <v>0</v>
      </c>
      <c r="S662" s="24" t="n">
        <f aca="false">IF(Clean!S662="",1,0)</f>
        <v>1</v>
      </c>
      <c r="T662" s="24" t="n">
        <f aca="false">IF(Clean!T662="",1,0)</f>
        <v>1</v>
      </c>
      <c r="U662" s="24" t="n">
        <f aca="false">IF(Clean!U662="",1,0)</f>
        <v>0</v>
      </c>
      <c r="V662" s="24" t="n">
        <f aca="false">IF(Clean!V662="",1,0)</f>
        <v>0</v>
      </c>
      <c r="W662" s="25" t="n">
        <f aca="false">SUM(B662:V662)</f>
        <v>3</v>
      </c>
      <c r="X662" s="2" t="str">
        <f aca="false">IF(W662=0,"Complete","Incomplete")</f>
        <v>Incomplete</v>
      </c>
      <c r="Y662" s="26" t="n">
        <f aca="false">W662/21</f>
        <v>0.142857142857143</v>
      </c>
      <c r="Z662" s="2" t="str">
        <f aca="false">IF(W662=21,"Ghost record",IF(W662&gt;=11,"Mostly empty",IF(W662=0,"Complete","Partial")))</f>
        <v>Partial</v>
      </c>
    </row>
    <row r="663" customFormat="false" ht="15" hidden="false" customHeight="false" outlineLevel="0" collapsed="false">
      <c r="A663" s="2" t="str">
        <f aca="false">Clean!A663</f>
        <v>CL00662</v>
      </c>
      <c r="B663" s="24" t="n">
        <f aca="false">IF(Clean!B663="",1,0)</f>
        <v>0</v>
      </c>
      <c r="C663" s="24" t="n">
        <f aca="false">IF(Clean!C663="",1,0)</f>
        <v>0</v>
      </c>
      <c r="D663" s="24" t="n">
        <f aca="false">IF(Clean!D663="",1,0)</f>
        <v>0</v>
      </c>
      <c r="E663" s="24" t="n">
        <f aca="false">IF(Clean!E663="",1,0)</f>
        <v>0</v>
      </c>
      <c r="F663" s="24" t="n">
        <f aca="false">IF(Clean!F663="",1,0)</f>
        <v>0</v>
      </c>
      <c r="G663" s="24" t="n">
        <f aca="false">IF(Clean!G663="",1,0)</f>
        <v>0</v>
      </c>
      <c r="H663" s="24" t="n">
        <f aca="false">IF(Clean!H663="",1,0)</f>
        <v>0</v>
      </c>
      <c r="I663" s="24" t="n">
        <f aca="false">IF(Clean!I663="",1,0)</f>
        <v>0</v>
      </c>
      <c r="J663" s="24" t="n">
        <f aca="false">IF(Clean!J663="",1,0)</f>
        <v>0</v>
      </c>
      <c r="K663" s="24" t="n">
        <f aca="false">IF(Clean!K663="",1,0)</f>
        <v>0</v>
      </c>
      <c r="L663" s="24" t="n">
        <f aca="false">IF(Clean!L663="",1,0)</f>
        <v>0</v>
      </c>
      <c r="M663" s="24" t="n">
        <f aca="false">IF(Clean!M663="",1,0)</f>
        <v>0</v>
      </c>
      <c r="N663" s="24" t="n">
        <f aca="false">IF(Clean!N663="",1,0)</f>
        <v>0</v>
      </c>
      <c r="O663" s="24" t="n">
        <f aca="false">IF(Clean!O663="",1,0)</f>
        <v>0</v>
      </c>
      <c r="P663" s="24" t="n">
        <f aca="false">IF(Clean!P663="",1,0)</f>
        <v>0</v>
      </c>
      <c r="Q663" s="24" t="n">
        <f aca="false">IF(Clean!Q663="",1,0)</f>
        <v>0</v>
      </c>
      <c r="R663" s="24" t="n">
        <f aca="false">IF(Clean!R663="",1,0)</f>
        <v>0</v>
      </c>
      <c r="S663" s="24" t="n">
        <f aca="false">IF(Clean!S663="",1,0)</f>
        <v>1</v>
      </c>
      <c r="T663" s="24" t="n">
        <f aca="false">IF(Clean!T663="",1,0)</f>
        <v>1</v>
      </c>
      <c r="U663" s="24" t="n">
        <f aca="false">IF(Clean!U663="",1,0)</f>
        <v>0</v>
      </c>
      <c r="V663" s="24" t="n">
        <f aca="false">IF(Clean!V663="",1,0)</f>
        <v>0</v>
      </c>
      <c r="W663" s="25" t="n">
        <f aca="false">SUM(B663:V663)</f>
        <v>2</v>
      </c>
      <c r="X663" s="2" t="str">
        <f aca="false">IF(W663=0,"Complete","Incomplete")</f>
        <v>Incomplete</v>
      </c>
      <c r="Y663" s="26" t="n">
        <f aca="false">W663/21</f>
        <v>0.0952380952380952</v>
      </c>
      <c r="Z663" s="2" t="str">
        <f aca="false">IF(W663=21,"Ghost record",IF(W663&gt;=11,"Mostly empty",IF(W663=0,"Complete","Partial")))</f>
        <v>Partial</v>
      </c>
    </row>
    <row r="664" customFormat="false" ht="15" hidden="false" customHeight="false" outlineLevel="0" collapsed="false">
      <c r="A664" s="2" t="str">
        <f aca="false">Clean!A664</f>
        <v>CL00663</v>
      </c>
      <c r="B664" s="24" t="n">
        <f aca="false">IF(Clean!B664="",1,0)</f>
        <v>0</v>
      </c>
      <c r="C664" s="24" t="n">
        <f aca="false">IF(Clean!C664="",1,0)</f>
        <v>0</v>
      </c>
      <c r="D664" s="24" t="n">
        <f aca="false">IF(Clean!D664="",1,0)</f>
        <v>0</v>
      </c>
      <c r="E664" s="24" t="n">
        <f aca="false">IF(Clean!E664="",1,0)</f>
        <v>0</v>
      </c>
      <c r="F664" s="24" t="n">
        <f aca="false">IF(Clean!F664="",1,0)</f>
        <v>0</v>
      </c>
      <c r="G664" s="24" t="n">
        <f aca="false">IF(Clean!G664="",1,0)</f>
        <v>0</v>
      </c>
      <c r="H664" s="24" t="n">
        <f aca="false">IF(Clean!H664="",1,0)</f>
        <v>0</v>
      </c>
      <c r="I664" s="24" t="n">
        <f aca="false">IF(Clean!I664="",1,0)</f>
        <v>0</v>
      </c>
      <c r="J664" s="24" t="n">
        <f aca="false">IF(Clean!J664="",1,0)</f>
        <v>0</v>
      </c>
      <c r="K664" s="24" t="n">
        <f aca="false">IF(Clean!K664="",1,0)</f>
        <v>0</v>
      </c>
      <c r="L664" s="24" t="n">
        <f aca="false">IF(Clean!L664="",1,0)</f>
        <v>0</v>
      </c>
      <c r="M664" s="24" t="n">
        <f aca="false">IF(Clean!M664="",1,0)</f>
        <v>0</v>
      </c>
      <c r="N664" s="24" t="n">
        <f aca="false">IF(Clean!N664="",1,0)</f>
        <v>0</v>
      </c>
      <c r="O664" s="24" t="n">
        <f aca="false">IF(Clean!O664="",1,0)</f>
        <v>0</v>
      </c>
      <c r="P664" s="24" t="n">
        <f aca="false">IF(Clean!P664="",1,0)</f>
        <v>0</v>
      </c>
      <c r="Q664" s="24" t="n">
        <f aca="false">IF(Clean!Q664="",1,0)</f>
        <v>0</v>
      </c>
      <c r="R664" s="24" t="n">
        <f aca="false">IF(Clean!R664="",1,0)</f>
        <v>0</v>
      </c>
      <c r="S664" s="24" t="n">
        <f aca="false">IF(Clean!S664="",1,0)</f>
        <v>0</v>
      </c>
      <c r="T664" s="24" t="n">
        <f aca="false">IF(Clean!T664="",1,0)</f>
        <v>0</v>
      </c>
      <c r="U664" s="24" t="n">
        <f aca="false">IF(Clean!U664="",1,0)</f>
        <v>0</v>
      </c>
      <c r="V664" s="24" t="n">
        <f aca="false">IF(Clean!V664="",1,0)</f>
        <v>0</v>
      </c>
      <c r="W664" s="25" t="n">
        <f aca="false">SUM(B664:V664)</f>
        <v>0</v>
      </c>
      <c r="X664" s="2" t="str">
        <f aca="false">IF(W664=0,"Complete","Incomplete")</f>
        <v>Complete</v>
      </c>
      <c r="Y664" s="26" t="n">
        <f aca="false">W664/21</f>
        <v>0</v>
      </c>
      <c r="Z664" s="2" t="str">
        <f aca="false">IF(W664=21,"Ghost record",IF(W664&gt;=11,"Mostly empty",IF(W664=0,"Complete","Partial")))</f>
        <v>Complete</v>
      </c>
    </row>
    <row r="665" customFormat="false" ht="15" hidden="false" customHeight="false" outlineLevel="0" collapsed="false">
      <c r="A665" s="2" t="str">
        <f aca="false">Clean!A665</f>
        <v>CL00664</v>
      </c>
      <c r="B665" s="24" t="n">
        <f aca="false">IF(Clean!B665="",1,0)</f>
        <v>0</v>
      </c>
      <c r="C665" s="24" t="n">
        <f aca="false">IF(Clean!C665="",1,0)</f>
        <v>0</v>
      </c>
      <c r="D665" s="24" t="n">
        <f aca="false">IF(Clean!D665="",1,0)</f>
        <v>0</v>
      </c>
      <c r="E665" s="24" t="n">
        <f aca="false">IF(Clean!E665="",1,0)</f>
        <v>0</v>
      </c>
      <c r="F665" s="24" t="n">
        <f aca="false">IF(Clean!F665="",1,0)</f>
        <v>0</v>
      </c>
      <c r="G665" s="24" t="n">
        <f aca="false">IF(Clean!G665="",1,0)</f>
        <v>0</v>
      </c>
      <c r="H665" s="24" t="n">
        <f aca="false">IF(Clean!H665="",1,0)</f>
        <v>0</v>
      </c>
      <c r="I665" s="24" t="n">
        <f aca="false">IF(Clean!I665="",1,0)</f>
        <v>0</v>
      </c>
      <c r="J665" s="24" t="n">
        <f aca="false">IF(Clean!J665="",1,0)</f>
        <v>0</v>
      </c>
      <c r="K665" s="24" t="n">
        <f aca="false">IF(Clean!K665="",1,0)</f>
        <v>0</v>
      </c>
      <c r="L665" s="24" t="n">
        <f aca="false">IF(Clean!L665="",1,0)</f>
        <v>0</v>
      </c>
      <c r="M665" s="24" t="n">
        <f aca="false">IF(Clean!M665="",1,0)</f>
        <v>0</v>
      </c>
      <c r="N665" s="24" t="n">
        <f aca="false">IF(Clean!N665="",1,0)</f>
        <v>0</v>
      </c>
      <c r="O665" s="24" t="n">
        <f aca="false">IF(Clean!O665="",1,0)</f>
        <v>0</v>
      </c>
      <c r="P665" s="24" t="n">
        <f aca="false">IF(Clean!P665="",1,0)</f>
        <v>0</v>
      </c>
      <c r="Q665" s="24" t="n">
        <f aca="false">IF(Clean!Q665="",1,0)</f>
        <v>0</v>
      </c>
      <c r="R665" s="24" t="n">
        <f aca="false">IF(Clean!R665="",1,0)</f>
        <v>0</v>
      </c>
      <c r="S665" s="24" t="n">
        <f aca="false">IF(Clean!S665="",1,0)</f>
        <v>1</v>
      </c>
      <c r="T665" s="24" t="n">
        <f aca="false">IF(Clean!T665="",1,0)</f>
        <v>1</v>
      </c>
      <c r="U665" s="24" t="n">
        <f aca="false">IF(Clean!U665="",1,0)</f>
        <v>0</v>
      </c>
      <c r="V665" s="24" t="n">
        <f aca="false">IF(Clean!V665="",1,0)</f>
        <v>0</v>
      </c>
      <c r="W665" s="25" t="n">
        <f aca="false">SUM(B665:V665)</f>
        <v>2</v>
      </c>
      <c r="X665" s="2" t="str">
        <f aca="false">IF(W665=0,"Complete","Incomplete")</f>
        <v>Incomplete</v>
      </c>
      <c r="Y665" s="26" t="n">
        <f aca="false">W665/21</f>
        <v>0.0952380952380952</v>
      </c>
      <c r="Z665" s="2" t="str">
        <f aca="false">IF(W665=21,"Ghost record",IF(W665&gt;=11,"Mostly empty",IF(W665=0,"Complete","Partial")))</f>
        <v>Partial</v>
      </c>
    </row>
    <row r="666" customFormat="false" ht="15" hidden="false" customHeight="false" outlineLevel="0" collapsed="false">
      <c r="A666" s="2" t="str">
        <f aca="false">Clean!A666</f>
        <v>CL00665</v>
      </c>
      <c r="B666" s="24" t="n">
        <f aca="false">IF(Clean!B666="",1,0)</f>
        <v>0</v>
      </c>
      <c r="C666" s="24" t="n">
        <f aca="false">IF(Clean!C666="",1,0)</f>
        <v>0</v>
      </c>
      <c r="D666" s="24" t="n">
        <f aca="false">IF(Clean!D666="",1,0)</f>
        <v>0</v>
      </c>
      <c r="E666" s="24" t="n">
        <f aca="false">IF(Clean!E666="",1,0)</f>
        <v>0</v>
      </c>
      <c r="F666" s="24" t="n">
        <f aca="false">IF(Clean!F666="",1,0)</f>
        <v>0</v>
      </c>
      <c r="G666" s="24" t="n">
        <f aca="false">IF(Clean!G666="",1,0)</f>
        <v>0</v>
      </c>
      <c r="H666" s="24" t="n">
        <f aca="false">IF(Clean!H666="",1,0)</f>
        <v>0</v>
      </c>
      <c r="I666" s="24" t="n">
        <f aca="false">IF(Clean!I666="",1,0)</f>
        <v>0</v>
      </c>
      <c r="J666" s="24" t="n">
        <f aca="false">IF(Clean!J666="",1,0)</f>
        <v>0</v>
      </c>
      <c r="K666" s="24" t="n">
        <f aca="false">IF(Clean!K666="",1,0)</f>
        <v>0</v>
      </c>
      <c r="L666" s="24" t="n">
        <f aca="false">IF(Clean!L666="",1,0)</f>
        <v>0</v>
      </c>
      <c r="M666" s="24" t="n">
        <f aca="false">IF(Clean!M666="",1,0)</f>
        <v>0</v>
      </c>
      <c r="N666" s="24" t="n">
        <f aca="false">IF(Clean!N666="",1,0)</f>
        <v>0</v>
      </c>
      <c r="O666" s="24" t="n">
        <f aca="false">IF(Clean!O666="",1,0)</f>
        <v>0</v>
      </c>
      <c r="P666" s="24" t="n">
        <f aca="false">IF(Clean!P666="",1,0)</f>
        <v>0</v>
      </c>
      <c r="Q666" s="24" t="n">
        <f aca="false">IF(Clean!Q666="",1,0)</f>
        <v>0</v>
      </c>
      <c r="R666" s="24" t="n">
        <f aca="false">IF(Clean!R666="",1,0)</f>
        <v>0</v>
      </c>
      <c r="S666" s="24" t="n">
        <f aca="false">IF(Clean!S666="",1,0)</f>
        <v>0</v>
      </c>
      <c r="T666" s="24" t="n">
        <f aca="false">IF(Clean!T666="",1,0)</f>
        <v>0</v>
      </c>
      <c r="U666" s="24" t="n">
        <f aca="false">IF(Clean!U666="",1,0)</f>
        <v>0</v>
      </c>
      <c r="V666" s="24" t="n">
        <f aca="false">IF(Clean!V666="",1,0)</f>
        <v>0</v>
      </c>
      <c r="W666" s="25" t="n">
        <f aca="false">SUM(B666:V666)</f>
        <v>0</v>
      </c>
      <c r="X666" s="2" t="str">
        <f aca="false">IF(W666=0,"Complete","Incomplete")</f>
        <v>Complete</v>
      </c>
      <c r="Y666" s="26" t="n">
        <f aca="false">W666/21</f>
        <v>0</v>
      </c>
      <c r="Z666" s="2" t="str">
        <f aca="false">IF(W666=21,"Ghost record",IF(W666&gt;=11,"Mostly empty",IF(W666=0,"Complete","Partial")))</f>
        <v>Complete</v>
      </c>
    </row>
    <row r="667" customFormat="false" ht="15" hidden="false" customHeight="false" outlineLevel="0" collapsed="false">
      <c r="A667" s="2" t="str">
        <f aca="false">Clean!A667</f>
        <v>CL00666</v>
      </c>
      <c r="B667" s="24" t="n">
        <f aca="false">IF(Clean!B667="",1,0)</f>
        <v>0</v>
      </c>
      <c r="C667" s="24" t="n">
        <f aca="false">IF(Clean!C667="",1,0)</f>
        <v>0</v>
      </c>
      <c r="D667" s="24" t="n">
        <f aca="false">IF(Clean!D667="",1,0)</f>
        <v>0</v>
      </c>
      <c r="E667" s="24" t="n">
        <f aca="false">IF(Clean!E667="",1,0)</f>
        <v>0</v>
      </c>
      <c r="F667" s="24" t="n">
        <f aca="false">IF(Clean!F667="",1,0)</f>
        <v>0</v>
      </c>
      <c r="G667" s="24" t="n">
        <f aca="false">IF(Clean!G667="",1,0)</f>
        <v>0</v>
      </c>
      <c r="H667" s="24" t="n">
        <f aca="false">IF(Clean!H667="",1,0)</f>
        <v>0</v>
      </c>
      <c r="I667" s="24" t="n">
        <f aca="false">IF(Clean!I667="",1,0)</f>
        <v>0</v>
      </c>
      <c r="J667" s="24" t="n">
        <f aca="false">IF(Clean!J667="",1,0)</f>
        <v>1</v>
      </c>
      <c r="K667" s="24" t="n">
        <f aca="false">IF(Clean!K667="",1,0)</f>
        <v>1</v>
      </c>
      <c r="L667" s="24" t="n">
        <f aca="false">IF(Clean!L667="",1,0)</f>
        <v>1</v>
      </c>
      <c r="M667" s="24" t="n">
        <f aca="false">IF(Clean!M667="",1,0)</f>
        <v>1</v>
      </c>
      <c r="N667" s="24" t="n">
        <f aca="false">IF(Clean!N667="",1,0)</f>
        <v>1</v>
      </c>
      <c r="O667" s="24" t="n">
        <f aca="false">IF(Clean!O667="",1,0)</f>
        <v>1</v>
      </c>
      <c r="P667" s="24" t="n">
        <f aca="false">IF(Clean!P667="",1,0)</f>
        <v>1</v>
      </c>
      <c r="Q667" s="24" t="n">
        <f aca="false">IF(Clean!Q667="",1,0)</f>
        <v>1</v>
      </c>
      <c r="R667" s="24" t="n">
        <f aca="false">IF(Clean!R667="",1,0)</f>
        <v>1</v>
      </c>
      <c r="S667" s="24" t="n">
        <f aca="false">IF(Clean!S667="",1,0)</f>
        <v>1</v>
      </c>
      <c r="T667" s="24" t="n">
        <f aca="false">IF(Clean!T667="",1,0)</f>
        <v>1</v>
      </c>
      <c r="U667" s="24" t="n">
        <f aca="false">IF(Clean!U667="",1,0)</f>
        <v>1</v>
      </c>
      <c r="V667" s="24" t="n">
        <f aca="false">IF(Clean!V667="",1,0)</f>
        <v>1</v>
      </c>
      <c r="W667" s="25" t="n">
        <f aca="false">SUM(B667:V667)</f>
        <v>13</v>
      </c>
      <c r="X667" s="2" t="str">
        <f aca="false">IF(W667=0,"Complete","Incomplete")</f>
        <v>Incomplete</v>
      </c>
      <c r="Y667" s="26" t="n">
        <f aca="false">W667/21</f>
        <v>0.619047619047619</v>
      </c>
      <c r="Z667" s="2" t="str">
        <f aca="false">IF(W667=21,"Ghost record",IF(W667&gt;=11,"Mostly empty",IF(W667=0,"Complete","Partial")))</f>
        <v>Mostly empty</v>
      </c>
    </row>
    <row r="668" customFormat="false" ht="15" hidden="false" customHeight="false" outlineLevel="0" collapsed="false">
      <c r="A668" s="2" t="str">
        <f aca="false">Clean!A668</f>
        <v>CL00667</v>
      </c>
      <c r="B668" s="24" t="n">
        <f aca="false">IF(Clean!B668="",1,0)</f>
        <v>0</v>
      </c>
      <c r="C668" s="24" t="n">
        <f aca="false">IF(Clean!C668="",1,0)</f>
        <v>0</v>
      </c>
      <c r="D668" s="24" t="n">
        <f aca="false">IF(Clean!D668="",1,0)</f>
        <v>0</v>
      </c>
      <c r="E668" s="24" t="n">
        <f aca="false">IF(Clean!E668="",1,0)</f>
        <v>0</v>
      </c>
      <c r="F668" s="24" t="n">
        <f aca="false">IF(Clean!F668="",1,0)</f>
        <v>0</v>
      </c>
      <c r="G668" s="24" t="n">
        <f aca="false">IF(Clean!G668="",1,0)</f>
        <v>0</v>
      </c>
      <c r="H668" s="24" t="n">
        <f aca="false">IF(Clean!H668="",1,0)</f>
        <v>0</v>
      </c>
      <c r="I668" s="24" t="n">
        <f aca="false">IF(Clean!I668="",1,0)</f>
        <v>0</v>
      </c>
      <c r="J668" s="24" t="n">
        <f aca="false">IF(Clean!J668="",1,0)</f>
        <v>0</v>
      </c>
      <c r="K668" s="24" t="n">
        <f aca="false">IF(Clean!K668="",1,0)</f>
        <v>0</v>
      </c>
      <c r="L668" s="24" t="n">
        <f aca="false">IF(Clean!L668="",1,0)</f>
        <v>1</v>
      </c>
      <c r="M668" s="24" t="n">
        <f aca="false">IF(Clean!M668="",1,0)</f>
        <v>0</v>
      </c>
      <c r="N668" s="24" t="n">
        <f aca="false">IF(Clean!N668="",1,0)</f>
        <v>0</v>
      </c>
      <c r="O668" s="24" t="n">
        <f aca="false">IF(Clean!O668="",1,0)</f>
        <v>0</v>
      </c>
      <c r="P668" s="24" t="n">
        <f aca="false">IF(Clean!P668="",1,0)</f>
        <v>0</v>
      </c>
      <c r="Q668" s="24" t="n">
        <f aca="false">IF(Clean!Q668="",1,0)</f>
        <v>1</v>
      </c>
      <c r="R668" s="24" t="n">
        <f aca="false">IF(Clean!R668="",1,0)</f>
        <v>1</v>
      </c>
      <c r="S668" s="24" t="n">
        <f aca="false">IF(Clean!S668="",1,0)</f>
        <v>0</v>
      </c>
      <c r="T668" s="24" t="n">
        <f aca="false">IF(Clean!T668="",1,0)</f>
        <v>0</v>
      </c>
      <c r="U668" s="24" t="n">
        <f aca="false">IF(Clean!U668="",1,0)</f>
        <v>0</v>
      </c>
      <c r="V668" s="24" t="n">
        <f aca="false">IF(Clean!V668="",1,0)</f>
        <v>0</v>
      </c>
      <c r="W668" s="25" t="n">
        <f aca="false">SUM(B668:V668)</f>
        <v>3</v>
      </c>
      <c r="X668" s="2" t="str">
        <f aca="false">IF(W668=0,"Complete","Incomplete")</f>
        <v>Incomplete</v>
      </c>
      <c r="Y668" s="26" t="n">
        <f aca="false">W668/21</f>
        <v>0.142857142857143</v>
      </c>
      <c r="Z668" s="2" t="str">
        <f aca="false">IF(W668=21,"Ghost record",IF(W668&gt;=11,"Mostly empty",IF(W668=0,"Complete","Partial")))</f>
        <v>Partial</v>
      </c>
    </row>
    <row r="669" customFormat="false" ht="15" hidden="false" customHeight="false" outlineLevel="0" collapsed="false">
      <c r="A669" s="2" t="str">
        <f aca="false">Clean!A669</f>
        <v>CL00668</v>
      </c>
      <c r="B669" s="24" t="n">
        <f aca="false">IF(Clean!B669="",1,0)</f>
        <v>0</v>
      </c>
      <c r="C669" s="24" t="n">
        <f aca="false">IF(Clean!C669="",1,0)</f>
        <v>0</v>
      </c>
      <c r="D669" s="24" t="n">
        <f aca="false">IF(Clean!D669="",1,0)</f>
        <v>0</v>
      </c>
      <c r="E669" s="24" t="n">
        <f aca="false">IF(Clean!E669="",1,0)</f>
        <v>1</v>
      </c>
      <c r="F669" s="24" t="n">
        <f aca="false">IF(Clean!F669="",1,0)</f>
        <v>0</v>
      </c>
      <c r="G669" s="24" t="n">
        <f aca="false">IF(Clean!G669="",1,0)</f>
        <v>0</v>
      </c>
      <c r="H669" s="24" t="n">
        <f aca="false">IF(Clean!H669="",1,0)</f>
        <v>0</v>
      </c>
      <c r="I669" s="24" t="n">
        <f aca="false">IF(Clean!I669="",1,0)</f>
        <v>0</v>
      </c>
      <c r="J669" s="24" t="n">
        <f aca="false">IF(Clean!J669="",1,0)</f>
        <v>0</v>
      </c>
      <c r="K669" s="24" t="n">
        <f aca="false">IF(Clean!K669="",1,0)</f>
        <v>0</v>
      </c>
      <c r="L669" s="24" t="n">
        <f aca="false">IF(Clean!L669="",1,0)</f>
        <v>0</v>
      </c>
      <c r="M669" s="24" t="n">
        <f aca="false">IF(Clean!M669="",1,0)</f>
        <v>0</v>
      </c>
      <c r="N669" s="24" t="n">
        <f aca="false">IF(Clean!N669="",1,0)</f>
        <v>0</v>
      </c>
      <c r="O669" s="24" t="n">
        <f aca="false">IF(Clean!O669="",1,0)</f>
        <v>0</v>
      </c>
      <c r="P669" s="24" t="n">
        <f aca="false">IF(Clean!P669="",1,0)</f>
        <v>0</v>
      </c>
      <c r="Q669" s="24" t="n">
        <f aca="false">IF(Clean!Q669="",1,0)</f>
        <v>0</v>
      </c>
      <c r="R669" s="24" t="n">
        <f aca="false">IF(Clean!R669="",1,0)</f>
        <v>0</v>
      </c>
      <c r="S669" s="24" t="n">
        <f aca="false">IF(Clean!S669="",1,0)</f>
        <v>1</v>
      </c>
      <c r="T669" s="24" t="n">
        <f aca="false">IF(Clean!T669="",1,0)</f>
        <v>1</v>
      </c>
      <c r="U669" s="24" t="n">
        <f aca="false">IF(Clean!U669="",1,0)</f>
        <v>0</v>
      </c>
      <c r="V669" s="24" t="n">
        <f aca="false">IF(Clean!V669="",1,0)</f>
        <v>0</v>
      </c>
      <c r="W669" s="25" t="n">
        <f aca="false">SUM(B669:V669)</f>
        <v>3</v>
      </c>
      <c r="X669" s="2" t="str">
        <f aca="false">IF(W669=0,"Complete","Incomplete")</f>
        <v>Incomplete</v>
      </c>
      <c r="Y669" s="26" t="n">
        <f aca="false">W669/21</f>
        <v>0.142857142857143</v>
      </c>
      <c r="Z669" s="2" t="str">
        <f aca="false">IF(W669=21,"Ghost record",IF(W669&gt;=11,"Mostly empty",IF(W669=0,"Complete","Partial")))</f>
        <v>Partial</v>
      </c>
    </row>
    <row r="670" customFormat="false" ht="15" hidden="false" customHeight="false" outlineLevel="0" collapsed="false">
      <c r="A670" s="2" t="str">
        <f aca="false">Clean!A670</f>
        <v>CL00669</v>
      </c>
      <c r="B670" s="24" t="n">
        <f aca="false">IF(Clean!B670="",1,0)</f>
        <v>0</v>
      </c>
      <c r="C670" s="24" t="n">
        <f aca="false">IF(Clean!C670="",1,0)</f>
        <v>0</v>
      </c>
      <c r="D670" s="24" t="n">
        <f aca="false">IF(Clean!D670="",1,0)</f>
        <v>1</v>
      </c>
      <c r="E670" s="24" t="n">
        <f aca="false">IF(Clean!E670="",1,0)</f>
        <v>0</v>
      </c>
      <c r="F670" s="24" t="n">
        <f aca="false">IF(Clean!F670="",1,0)</f>
        <v>0</v>
      </c>
      <c r="G670" s="24" t="n">
        <f aca="false">IF(Clean!G670="",1,0)</f>
        <v>1</v>
      </c>
      <c r="H670" s="24" t="n">
        <f aca="false">IF(Clean!H670="",1,0)</f>
        <v>0</v>
      </c>
      <c r="I670" s="24" t="n">
        <f aca="false">IF(Clean!I670="",1,0)</f>
        <v>0</v>
      </c>
      <c r="J670" s="24" t="n">
        <f aca="false">IF(Clean!J670="",1,0)</f>
        <v>0</v>
      </c>
      <c r="K670" s="24" t="n">
        <f aca="false">IF(Clean!K670="",1,0)</f>
        <v>0</v>
      </c>
      <c r="L670" s="24" t="n">
        <f aca="false">IF(Clean!L670="",1,0)</f>
        <v>0</v>
      </c>
      <c r="M670" s="24" t="n">
        <f aca="false">IF(Clean!M670="",1,0)</f>
        <v>0</v>
      </c>
      <c r="N670" s="24" t="n">
        <f aca="false">IF(Clean!N670="",1,0)</f>
        <v>0</v>
      </c>
      <c r="O670" s="24" t="n">
        <f aca="false">IF(Clean!O670="",1,0)</f>
        <v>0</v>
      </c>
      <c r="P670" s="24" t="n">
        <f aca="false">IF(Clean!P670="",1,0)</f>
        <v>0</v>
      </c>
      <c r="Q670" s="24" t="n">
        <f aca="false">IF(Clean!Q670="",1,0)</f>
        <v>0</v>
      </c>
      <c r="R670" s="24" t="n">
        <f aca="false">IF(Clean!R670="",1,0)</f>
        <v>0</v>
      </c>
      <c r="S670" s="24" t="n">
        <f aca="false">IF(Clean!S670="",1,0)</f>
        <v>0</v>
      </c>
      <c r="T670" s="24" t="n">
        <f aca="false">IF(Clean!T670="",1,0)</f>
        <v>0</v>
      </c>
      <c r="U670" s="24" t="n">
        <f aca="false">IF(Clean!U670="",1,0)</f>
        <v>1</v>
      </c>
      <c r="V670" s="24" t="n">
        <f aca="false">IF(Clean!V670="",1,0)</f>
        <v>0</v>
      </c>
      <c r="W670" s="25" t="n">
        <f aca="false">SUM(B670:V670)</f>
        <v>3</v>
      </c>
      <c r="X670" s="2" t="str">
        <f aca="false">IF(W670=0,"Complete","Incomplete")</f>
        <v>Incomplete</v>
      </c>
      <c r="Y670" s="26" t="n">
        <f aca="false">W670/21</f>
        <v>0.142857142857143</v>
      </c>
      <c r="Z670" s="2" t="str">
        <f aca="false">IF(W670=21,"Ghost record",IF(W670&gt;=11,"Mostly empty",IF(W670=0,"Complete","Partial")))</f>
        <v>Partial</v>
      </c>
    </row>
    <row r="671" customFormat="false" ht="15" hidden="false" customHeight="false" outlineLevel="0" collapsed="false">
      <c r="A671" s="2" t="str">
        <f aca="false">Clean!A671</f>
        <v>CL00670</v>
      </c>
      <c r="B671" s="24" t="n">
        <f aca="false">IF(Clean!B671="",1,0)</f>
        <v>0</v>
      </c>
      <c r="C671" s="24" t="n">
        <f aca="false">IF(Clean!C671="",1,0)</f>
        <v>0</v>
      </c>
      <c r="D671" s="24" t="n">
        <f aca="false">IF(Clean!D671="",1,0)</f>
        <v>0</v>
      </c>
      <c r="E671" s="24" t="n">
        <f aca="false">IF(Clean!E671="",1,0)</f>
        <v>0</v>
      </c>
      <c r="F671" s="24" t="n">
        <f aca="false">IF(Clean!F671="",1,0)</f>
        <v>0</v>
      </c>
      <c r="G671" s="24" t="n">
        <f aca="false">IF(Clean!G671="",1,0)</f>
        <v>0</v>
      </c>
      <c r="H671" s="24" t="n">
        <f aca="false">IF(Clean!H671="",1,0)</f>
        <v>0</v>
      </c>
      <c r="I671" s="24" t="n">
        <f aca="false">IF(Clean!I671="",1,0)</f>
        <v>0</v>
      </c>
      <c r="J671" s="24" t="n">
        <f aca="false">IF(Clean!J671="",1,0)</f>
        <v>0</v>
      </c>
      <c r="K671" s="24" t="n">
        <f aca="false">IF(Clean!K671="",1,0)</f>
        <v>0</v>
      </c>
      <c r="L671" s="24" t="n">
        <f aca="false">IF(Clean!L671="",1,0)</f>
        <v>0</v>
      </c>
      <c r="M671" s="24" t="n">
        <f aca="false">IF(Clean!M671="",1,0)</f>
        <v>0</v>
      </c>
      <c r="N671" s="24" t="n">
        <f aca="false">IF(Clean!N671="",1,0)</f>
        <v>0</v>
      </c>
      <c r="O671" s="24" t="n">
        <f aca="false">IF(Clean!O671="",1,0)</f>
        <v>0</v>
      </c>
      <c r="P671" s="24" t="n">
        <f aca="false">IF(Clean!P671="",1,0)</f>
        <v>0</v>
      </c>
      <c r="Q671" s="24" t="n">
        <f aca="false">IF(Clean!Q671="",1,0)</f>
        <v>0</v>
      </c>
      <c r="R671" s="24" t="n">
        <f aca="false">IF(Clean!R671="",1,0)</f>
        <v>0</v>
      </c>
      <c r="S671" s="24" t="n">
        <f aca="false">IF(Clean!S671="",1,0)</f>
        <v>0</v>
      </c>
      <c r="T671" s="24" t="n">
        <f aca="false">IF(Clean!T671="",1,0)</f>
        <v>0</v>
      </c>
      <c r="U671" s="24" t="n">
        <f aca="false">IF(Clean!U671="",1,0)</f>
        <v>0</v>
      </c>
      <c r="V671" s="24" t="n">
        <f aca="false">IF(Clean!V671="",1,0)</f>
        <v>0</v>
      </c>
      <c r="W671" s="25" t="n">
        <f aca="false">SUM(B671:V671)</f>
        <v>0</v>
      </c>
      <c r="X671" s="2" t="str">
        <f aca="false">IF(W671=0,"Complete","Incomplete")</f>
        <v>Complete</v>
      </c>
      <c r="Y671" s="26" t="n">
        <f aca="false">W671/21</f>
        <v>0</v>
      </c>
      <c r="Z671" s="2" t="str">
        <f aca="false">IF(W671=21,"Ghost record",IF(W671&gt;=11,"Mostly empty",IF(W671=0,"Complete","Partial")))</f>
        <v>Complete</v>
      </c>
    </row>
    <row r="672" customFormat="false" ht="15" hidden="false" customHeight="false" outlineLevel="0" collapsed="false">
      <c r="A672" s="2" t="str">
        <f aca="false">Clean!A672</f>
        <v>CL00671</v>
      </c>
      <c r="B672" s="24" t="n">
        <f aca="false">IF(Clean!B672="",1,0)</f>
        <v>0</v>
      </c>
      <c r="C672" s="24" t="n">
        <f aca="false">IF(Clean!C672="",1,0)</f>
        <v>0</v>
      </c>
      <c r="D672" s="24" t="n">
        <f aca="false">IF(Clean!D672="",1,0)</f>
        <v>0</v>
      </c>
      <c r="E672" s="24" t="n">
        <f aca="false">IF(Clean!E672="",1,0)</f>
        <v>0</v>
      </c>
      <c r="F672" s="24" t="n">
        <f aca="false">IF(Clean!F672="",1,0)</f>
        <v>0</v>
      </c>
      <c r="G672" s="24" t="n">
        <f aca="false">IF(Clean!G672="",1,0)</f>
        <v>0</v>
      </c>
      <c r="H672" s="24" t="n">
        <f aca="false">IF(Clean!H672="",1,0)</f>
        <v>0</v>
      </c>
      <c r="I672" s="24" t="n">
        <f aca="false">IF(Clean!I672="",1,0)</f>
        <v>0</v>
      </c>
      <c r="J672" s="24" t="n">
        <f aca="false">IF(Clean!J672="",1,0)</f>
        <v>0</v>
      </c>
      <c r="K672" s="24" t="n">
        <f aca="false">IF(Clean!K672="",1,0)</f>
        <v>1</v>
      </c>
      <c r="L672" s="24" t="n">
        <f aca="false">IF(Clean!L672="",1,0)</f>
        <v>0</v>
      </c>
      <c r="M672" s="24" t="n">
        <f aca="false">IF(Clean!M672="",1,0)</f>
        <v>0</v>
      </c>
      <c r="N672" s="24" t="n">
        <f aca="false">IF(Clean!N672="",1,0)</f>
        <v>0</v>
      </c>
      <c r="O672" s="24" t="n">
        <f aca="false">IF(Clean!O672="",1,0)</f>
        <v>0</v>
      </c>
      <c r="P672" s="24" t="n">
        <f aca="false">IF(Clean!P672="",1,0)</f>
        <v>0</v>
      </c>
      <c r="Q672" s="24" t="n">
        <f aca="false">IF(Clean!Q672="",1,0)</f>
        <v>0</v>
      </c>
      <c r="R672" s="24" t="n">
        <f aca="false">IF(Clean!R672="",1,0)</f>
        <v>0</v>
      </c>
      <c r="S672" s="24" t="n">
        <f aca="false">IF(Clean!S672="",1,0)</f>
        <v>0</v>
      </c>
      <c r="T672" s="24" t="n">
        <f aca="false">IF(Clean!T672="",1,0)</f>
        <v>0</v>
      </c>
      <c r="U672" s="24" t="n">
        <f aca="false">IF(Clean!U672="",1,0)</f>
        <v>0</v>
      </c>
      <c r="V672" s="24" t="n">
        <f aca="false">IF(Clean!V672="",1,0)</f>
        <v>0</v>
      </c>
      <c r="W672" s="25" t="n">
        <f aca="false">SUM(B672:V672)</f>
        <v>1</v>
      </c>
      <c r="X672" s="2" t="str">
        <f aca="false">IF(W672=0,"Complete","Incomplete")</f>
        <v>Incomplete</v>
      </c>
      <c r="Y672" s="26" t="n">
        <f aca="false">W672/21</f>
        <v>0.0476190476190476</v>
      </c>
      <c r="Z672" s="2" t="str">
        <f aca="false">IF(W672=21,"Ghost record",IF(W672&gt;=11,"Mostly empty",IF(W672=0,"Complete","Partial")))</f>
        <v>Partial</v>
      </c>
    </row>
    <row r="673" customFormat="false" ht="15" hidden="false" customHeight="false" outlineLevel="0" collapsed="false">
      <c r="A673" s="2" t="str">
        <f aca="false">Clean!A673</f>
        <v>CL00672</v>
      </c>
      <c r="B673" s="24" t="n">
        <f aca="false">IF(Clean!B673="",1,0)</f>
        <v>0</v>
      </c>
      <c r="C673" s="24" t="n">
        <f aca="false">IF(Clean!C673="",1,0)</f>
        <v>0</v>
      </c>
      <c r="D673" s="24" t="n">
        <f aca="false">IF(Clean!D673="",1,0)</f>
        <v>0</v>
      </c>
      <c r="E673" s="24" t="n">
        <f aca="false">IF(Clean!E673="",1,0)</f>
        <v>0</v>
      </c>
      <c r="F673" s="24" t="n">
        <f aca="false">IF(Clean!F673="",1,0)</f>
        <v>0</v>
      </c>
      <c r="G673" s="24" t="n">
        <f aca="false">IF(Clean!G673="",1,0)</f>
        <v>0</v>
      </c>
      <c r="H673" s="24" t="n">
        <f aca="false">IF(Clean!H673="",1,0)</f>
        <v>0</v>
      </c>
      <c r="I673" s="24" t="n">
        <f aca="false">IF(Clean!I673="",1,0)</f>
        <v>0</v>
      </c>
      <c r="J673" s="24" t="n">
        <f aca="false">IF(Clean!J673="",1,0)</f>
        <v>0</v>
      </c>
      <c r="K673" s="24" t="n">
        <f aca="false">IF(Clean!K673="",1,0)</f>
        <v>0</v>
      </c>
      <c r="L673" s="24" t="n">
        <f aca="false">IF(Clean!L673="",1,0)</f>
        <v>0</v>
      </c>
      <c r="M673" s="24" t="n">
        <f aca="false">IF(Clean!M673="",1,0)</f>
        <v>0</v>
      </c>
      <c r="N673" s="24" t="n">
        <f aca="false">IF(Clean!N673="",1,0)</f>
        <v>0</v>
      </c>
      <c r="O673" s="24" t="n">
        <f aca="false">IF(Clean!O673="",1,0)</f>
        <v>0</v>
      </c>
      <c r="P673" s="24" t="n">
        <f aca="false">IF(Clean!P673="",1,0)</f>
        <v>0</v>
      </c>
      <c r="Q673" s="24" t="n">
        <f aca="false">IF(Clean!Q673="",1,0)</f>
        <v>0</v>
      </c>
      <c r="R673" s="24" t="n">
        <f aca="false">IF(Clean!R673="",1,0)</f>
        <v>0</v>
      </c>
      <c r="S673" s="24" t="n">
        <f aca="false">IF(Clean!S673="",1,0)</f>
        <v>0</v>
      </c>
      <c r="T673" s="24" t="n">
        <f aca="false">IF(Clean!T673="",1,0)</f>
        <v>0</v>
      </c>
      <c r="U673" s="24" t="n">
        <f aca="false">IF(Clean!U673="",1,0)</f>
        <v>1</v>
      </c>
      <c r="V673" s="24" t="n">
        <f aca="false">IF(Clean!V673="",1,0)</f>
        <v>1</v>
      </c>
      <c r="W673" s="25" t="n">
        <f aca="false">SUM(B673:V673)</f>
        <v>2</v>
      </c>
      <c r="X673" s="2" t="str">
        <f aca="false">IF(W673=0,"Complete","Incomplete")</f>
        <v>Incomplete</v>
      </c>
      <c r="Y673" s="26" t="n">
        <f aca="false">W673/21</f>
        <v>0.0952380952380952</v>
      </c>
      <c r="Z673" s="2" t="str">
        <f aca="false">IF(W673=21,"Ghost record",IF(W673&gt;=11,"Mostly empty",IF(W673=0,"Complete","Partial")))</f>
        <v>Partial</v>
      </c>
    </row>
    <row r="674" customFormat="false" ht="15" hidden="false" customHeight="false" outlineLevel="0" collapsed="false">
      <c r="A674" s="2" t="str">
        <f aca="false">Clean!A674</f>
        <v>CL00673</v>
      </c>
      <c r="B674" s="24" t="n">
        <f aca="false">IF(Clean!B674="",1,0)</f>
        <v>0</v>
      </c>
      <c r="C674" s="24" t="n">
        <f aca="false">IF(Clean!C674="",1,0)</f>
        <v>0</v>
      </c>
      <c r="D674" s="24" t="n">
        <f aca="false">IF(Clean!D674="",1,0)</f>
        <v>0</v>
      </c>
      <c r="E674" s="24" t="n">
        <f aca="false">IF(Clean!E674="",1,0)</f>
        <v>0</v>
      </c>
      <c r="F674" s="24" t="n">
        <f aca="false">IF(Clean!F674="",1,0)</f>
        <v>0</v>
      </c>
      <c r="G674" s="24" t="n">
        <f aca="false">IF(Clean!G674="",1,0)</f>
        <v>0</v>
      </c>
      <c r="H674" s="24" t="n">
        <f aca="false">IF(Clean!H674="",1,0)</f>
        <v>0</v>
      </c>
      <c r="I674" s="24" t="n">
        <f aca="false">IF(Clean!I674="",1,0)</f>
        <v>0</v>
      </c>
      <c r="J674" s="24" t="n">
        <f aca="false">IF(Clean!J674="",1,0)</f>
        <v>0</v>
      </c>
      <c r="K674" s="24" t="n">
        <f aca="false">IF(Clean!K674="",1,0)</f>
        <v>0</v>
      </c>
      <c r="L674" s="24" t="n">
        <f aca="false">IF(Clean!L674="",1,0)</f>
        <v>0</v>
      </c>
      <c r="M674" s="24" t="n">
        <f aca="false">IF(Clean!M674="",1,0)</f>
        <v>0</v>
      </c>
      <c r="N674" s="24" t="n">
        <f aca="false">IF(Clean!N674="",1,0)</f>
        <v>0</v>
      </c>
      <c r="O674" s="24" t="n">
        <f aca="false">IF(Clean!O674="",1,0)</f>
        <v>0</v>
      </c>
      <c r="P674" s="24" t="n">
        <f aca="false">IF(Clean!P674="",1,0)</f>
        <v>0</v>
      </c>
      <c r="Q674" s="24" t="n">
        <f aca="false">IF(Clean!Q674="",1,0)</f>
        <v>0</v>
      </c>
      <c r="R674" s="24" t="n">
        <f aca="false">IF(Clean!R674="",1,0)</f>
        <v>0</v>
      </c>
      <c r="S674" s="24" t="n">
        <f aca="false">IF(Clean!S674="",1,0)</f>
        <v>0</v>
      </c>
      <c r="T674" s="24" t="n">
        <f aca="false">IF(Clean!T674="",1,0)</f>
        <v>0</v>
      </c>
      <c r="U674" s="24" t="n">
        <f aca="false">IF(Clean!U674="",1,0)</f>
        <v>0</v>
      </c>
      <c r="V674" s="24" t="n">
        <f aca="false">IF(Clean!V674="",1,0)</f>
        <v>0</v>
      </c>
      <c r="W674" s="25" t="n">
        <f aca="false">SUM(B674:V674)</f>
        <v>0</v>
      </c>
      <c r="X674" s="2" t="str">
        <f aca="false">IF(W674=0,"Complete","Incomplete")</f>
        <v>Complete</v>
      </c>
      <c r="Y674" s="26" t="n">
        <f aca="false">W674/21</f>
        <v>0</v>
      </c>
      <c r="Z674" s="2" t="str">
        <f aca="false">IF(W674=21,"Ghost record",IF(W674&gt;=11,"Mostly empty",IF(W674=0,"Complete","Partial")))</f>
        <v>Complete</v>
      </c>
    </row>
    <row r="675" customFormat="false" ht="15" hidden="false" customHeight="false" outlineLevel="0" collapsed="false">
      <c r="A675" s="2" t="str">
        <f aca="false">Clean!A675</f>
        <v>CL00674</v>
      </c>
      <c r="B675" s="24" t="n">
        <f aca="false">IF(Clean!B675="",1,0)</f>
        <v>0</v>
      </c>
      <c r="C675" s="24" t="n">
        <f aca="false">IF(Clean!C675="",1,0)</f>
        <v>0</v>
      </c>
      <c r="D675" s="24" t="n">
        <f aca="false">IF(Clean!D675="",1,0)</f>
        <v>0</v>
      </c>
      <c r="E675" s="24" t="n">
        <f aca="false">IF(Clean!E675="",1,0)</f>
        <v>0</v>
      </c>
      <c r="F675" s="24" t="n">
        <f aca="false">IF(Clean!F675="",1,0)</f>
        <v>0</v>
      </c>
      <c r="G675" s="24" t="n">
        <f aca="false">IF(Clean!G675="",1,0)</f>
        <v>0</v>
      </c>
      <c r="H675" s="24" t="n">
        <f aca="false">IF(Clean!H675="",1,0)</f>
        <v>0</v>
      </c>
      <c r="I675" s="24" t="n">
        <f aca="false">IF(Clean!I675="",1,0)</f>
        <v>0</v>
      </c>
      <c r="J675" s="24" t="n">
        <f aca="false">IF(Clean!J675="",1,0)</f>
        <v>0</v>
      </c>
      <c r="K675" s="24" t="n">
        <f aca="false">IF(Clean!K675="",1,0)</f>
        <v>0</v>
      </c>
      <c r="L675" s="24" t="n">
        <f aca="false">IF(Clean!L675="",1,0)</f>
        <v>0</v>
      </c>
      <c r="M675" s="24" t="n">
        <f aca="false">IF(Clean!M675="",1,0)</f>
        <v>0</v>
      </c>
      <c r="N675" s="24" t="n">
        <f aca="false">IF(Clean!N675="",1,0)</f>
        <v>0</v>
      </c>
      <c r="O675" s="24" t="n">
        <f aca="false">IF(Clean!O675="",1,0)</f>
        <v>0</v>
      </c>
      <c r="P675" s="24" t="n">
        <f aca="false">IF(Clean!P675="",1,0)</f>
        <v>0</v>
      </c>
      <c r="Q675" s="24" t="n">
        <f aca="false">IF(Clean!Q675="",1,0)</f>
        <v>0</v>
      </c>
      <c r="R675" s="24" t="n">
        <f aca="false">IF(Clean!R675="",1,0)</f>
        <v>0</v>
      </c>
      <c r="S675" s="24" t="n">
        <f aca="false">IF(Clean!S675="",1,0)</f>
        <v>0</v>
      </c>
      <c r="T675" s="24" t="n">
        <f aca="false">IF(Clean!T675="",1,0)</f>
        <v>0</v>
      </c>
      <c r="U675" s="24" t="n">
        <f aca="false">IF(Clean!U675="",1,0)</f>
        <v>0</v>
      </c>
      <c r="V675" s="24" t="n">
        <f aca="false">IF(Clean!V675="",1,0)</f>
        <v>0</v>
      </c>
      <c r="W675" s="25" t="n">
        <f aca="false">SUM(B675:V675)</f>
        <v>0</v>
      </c>
      <c r="X675" s="2" t="str">
        <f aca="false">IF(W675=0,"Complete","Incomplete")</f>
        <v>Complete</v>
      </c>
      <c r="Y675" s="26" t="n">
        <f aca="false">W675/21</f>
        <v>0</v>
      </c>
      <c r="Z675" s="2" t="str">
        <f aca="false">IF(W675=21,"Ghost record",IF(W675&gt;=11,"Mostly empty",IF(W675=0,"Complete","Partial")))</f>
        <v>Complete</v>
      </c>
    </row>
    <row r="676" customFormat="false" ht="15" hidden="false" customHeight="false" outlineLevel="0" collapsed="false">
      <c r="A676" s="2" t="str">
        <f aca="false">Clean!A676</f>
        <v>CL00675</v>
      </c>
      <c r="B676" s="24" t="n">
        <f aca="false">IF(Clean!B676="",1,0)</f>
        <v>0</v>
      </c>
      <c r="C676" s="24" t="n">
        <f aca="false">IF(Clean!C676="",1,0)</f>
        <v>0</v>
      </c>
      <c r="D676" s="24" t="n">
        <f aca="false">IF(Clean!D676="",1,0)</f>
        <v>0</v>
      </c>
      <c r="E676" s="24" t="n">
        <f aca="false">IF(Clean!E676="",1,0)</f>
        <v>0</v>
      </c>
      <c r="F676" s="24" t="n">
        <f aca="false">IF(Clean!F676="",1,0)</f>
        <v>0</v>
      </c>
      <c r="G676" s="24" t="n">
        <f aca="false">IF(Clean!G676="",1,0)</f>
        <v>0</v>
      </c>
      <c r="H676" s="24" t="n">
        <f aca="false">IF(Clean!H676="",1,0)</f>
        <v>0</v>
      </c>
      <c r="I676" s="24" t="n">
        <f aca="false">IF(Clean!I676="",1,0)</f>
        <v>0</v>
      </c>
      <c r="J676" s="24" t="n">
        <f aca="false">IF(Clean!J676="",1,0)</f>
        <v>0</v>
      </c>
      <c r="K676" s="24" t="n">
        <f aca="false">IF(Clean!K676="",1,0)</f>
        <v>0</v>
      </c>
      <c r="L676" s="24" t="n">
        <f aca="false">IF(Clean!L676="",1,0)</f>
        <v>0</v>
      </c>
      <c r="M676" s="24" t="n">
        <f aca="false">IF(Clean!M676="",1,0)</f>
        <v>0</v>
      </c>
      <c r="N676" s="24" t="n">
        <f aca="false">IF(Clean!N676="",1,0)</f>
        <v>0</v>
      </c>
      <c r="O676" s="24" t="n">
        <f aca="false">IF(Clean!O676="",1,0)</f>
        <v>0</v>
      </c>
      <c r="P676" s="24" t="n">
        <f aca="false">IF(Clean!P676="",1,0)</f>
        <v>0</v>
      </c>
      <c r="Q676" s="24" t="n">
        <f aca="false">IF(Clean!Q676="",1,0)</f>
        <v>1</v>
      </c>
      <c r="R676" s="24" t="n">
        <f aca="false">IF(Clean!R676="",1,0)</f>
        <v>1</v>
      </c>
      <c r="S676" s="24" t="n">
        <f aca="false">IF(Clean!S676="",1,0)</f>
        <v>1</v>
      </c>
      <c r="T676" s="24" t="n">
        <f aca="false">IF(Clean!T676="",1,0)</f>
        <v>1</v>
      </c>
      <c r="U676" s="24" t="n">
        <f aca="false">IF(Clean!U676="",1,0)</f>
        <v>0</v>
      </c>
      <c r="V676" s="24" t="n">
        <f aca="false">IF(Clean!V676="",1,0)</f>
        <v>0</v>
      </c>
      <c r="W676" s="25" t="n">
        <f aca="false">SUM(B676:V676)</f>
        <v>4</v>
      </c>
      <c r="X676" s="2" t="str">
        <f aca="false">IF(W676=0,"Complete","Incomplete")</f>
        <v>Incomplete</v>
      </c>
      <c r="Y676" s="26" t="n">
        <f aca="false">W676/21</f>
        <v>0.19047619047619</v>
      </c>
      <c r="Z676" s="2" t="str">
        <f aca="false">IF(W676=21,"Ghost record",IF(W676&gt;=11,"Mostly empty",IF(W676=0,"Complete","Partial")))</f>
        <v>Partial</v>
      </c>
    </row>
    <row r="677" customFormat="false" ht="15" hidden="false" customHeight="false" outlineLevel="0" collapsed="false">
      <c r="A677" s="2" t="str">
        <f aca="false">Clean!A677</f>
        <v>CL00676</v>
      </c>
      <c r="B677" s="24" t="n">
        <f aca="false">IF(Clean!B677="",1,0)</f>
        <v>0</v>
      </c>
      <c r="C677" s="24" t="n">
        <f aca="false">IF(Clean!C677="",1,0)</f>
        <v>0</v>
      </c>
      <c r="D677" s="24" t="n">
        <f aca="false">IF(Clean!D677="",1,0)</f>
        <v>0</v>
      </c>
      <c r="E677" s="24" t="n">
        <f aca="false">IF(Clean!E677="",1,0)</f>
        <v>1</v>
      </c>
      <c r="F677" s="24" t="n">
        <f aca="false">IF(Clean!F677="",1,0)</f>
        <v>0</v>
      </c>
      <c r="G677" s="24" t="n">
        <f aca="false">IF(Clean!G677="",1,0)</f>
        <v>0</v>
      </c>
      <c r="H677" s="24" t="n">
        <f aca="false">IF(Clean!H677="",1,0)</f>
        <v>0</v>
      </c>
      <c r="I677" s="24" t="n">
        <f aca="false">IF(Clean!I677="",1,0)</f>
        <v>0</v>
      </c>
      <c r="J677" s="24" t="n">
        <f aca="false">IF(Clean!J677="",1,0)</f>
        <v>0</v>
      </c>
      <c r="K677" s="24" t="n">
        <f aca="false">IF(Clean!K677="",1,0)</f>
        <v>0</v>
      </c>
      <c r="L677" s="24" t="n">
        <f aca="false">IF(Clean!L677="",1,0)</f>
        <v>0</v>
      </c>
      <c r="M677" s="24" t="n">
        <f aca="false">IF(Clean!M677="",1,0)</f>
        <v>0</v>
      </c>
      <c r="N677" s="24" t="n">
        <f aca="false">IF(Clean!N677="",1,0)</f>
        <v>0</v>
      </c>
      <c r="O677" s="24" t="n">
        <f aca="false">IF(Clean!O677="",1,0)</f>
        <v>0</v>
      </c>
      <c r="P677" s="24" t="n">
        <f aca="false">IF(Clean!P677="",1,0)</f>
        <v>0</v>
      </c>
      <c r="Q677" s="24" t="n">
        <f aca="false">IF(Clean!Q677="",1,0)</f>
        <v>1</v>
      </c>
      <c r="R677" s="24" t="n">
        <f aca="false">IF(Clean!R677="",1,0)</f>
        <v>1</v>
      </c>
      <c r="S677" s="24" t="n">
        <f aca="false">IF(Clean!S677="",1,0)</f>
        <v>0</v>
      </c>
      <c r="T677" s="24" t="n">
        <f aca="false">IF(Clean!T677="",1,0)</f>
        <v>0</v>
      </c>
      <c r="U677" s="24" t="n">
        <f aca="false">IF(Clean!U677="",1,0)</f>
        <v>0</v>
      </c>
      <c r="V677" s="24" t="n">
        <f aca="false">IF(Clean!V677="",1,0)</f>
        <v>0</v>
      </c>
      <c r="W677" s="25" t="n">
        <f aca="false">SUM(B677:V677)</f>
        <v>3</v>
      </c>
      <c r="X677" s="2" t="str">
        <f aca="false">IF(W677=0,"Complete","Incomplete")</f>
        <v>Incomplete</v>
      </c>
      <c r="Y677" s="26" t="n">
        <f aca="false">W677/21</f>
        <v>0.142857142857143</v>
      </c>
      <c r="Z677" s="2" t="str">
        <f aca="false">IF(W677=21,"Ghost record",IF(W677&gt;=11,"Mostly empty",IF(W677=0,"Complete","Partial")))</f>
        <v>Partial</v>
      </c>
    </row>
    <row r="678" customFormat="false" ht="15" hidden="false" customHeight="false" outlineLevel="0" collapsed="false">
      <c r="A678" s="2" t="str">
        <f aca="false">Clean!A678</f>
        <v>CL00677</v>
      </c>
      <c r="B678" s="24" t="n">
        <f aca="false">IF(Clean!B678="",1,0)</f>
        <v>0</v>
      </c>
      <c r="C678" s="24" t="n">
        <f aca="false">IF(Clean!C678="",1,0)</f>
        <v>0</v>
      </c>
      <c r="D678" s="24" t="n">
        <f aca="false">IF(Clean!D678="",1,0)</f>
        <v>0</v>
      </c>
      <c r="E678" s="24" t="n">
        <f aca="false">IF(Clean!E678="",1,0)</f>
        <v>0</v>
      </c>
      <c r="F678" s="24" t="n">
        <f aca="false">IF(Clean!F678="",1,0)</f>
        <v>0</v>
      </c>
      <c r="G678" s="24" t="n">
        <f aca="false">IF(Clean!G678="",1,0)</f>
        <v>0</v>
      </c>
      <c r="H678" s="24" t="n">
        <f aca="false">IF(Clean!H678="",1,0)</f>
        <v>0</v>
      </c>
      <c r="I678" s="24" t="n">
        <f aca="false">IF(Clean!I678="",1,0)</f>
        <v>0</v>
      </c>
      <c r="J678" s="24" t="n">
        <f aca="false">IF(Clean!J678="",1,0)</f>
        <v>0</v>
      </c>
      <c r="K678" s="24" t="n">
        <f aca="false">IF(Clean!K678="",1,0)</f>
        <v>0</v>
      </c>
      <c r="L678" s="24" t="n">
        <f aca="false">IF(Clean!L678="",1,0)</f>
        <v>0</v>
      </c>
      <c r="M678" s="24" t="n">
        <f aca="false">IF(Clean!M678="",1,0)</f>
        <v>0</v>
      </c>
      <c r="N678" s="24" t="n">
        <f aca="false">IF(Clean!N678="",1,0)</f>
        <v>0</v>
      </c>
      <c r="O678" s="24" t="n">
        <f aca="false">IF(Clean!O678="",1,0)</f>
        <v>0</v>
      </c>
      <c r="P678" s="24" t="n">
        <f aca="false">IF(Clean!P678="",1,0)</f>
        <v>0</v>
      </c>
      <c r="Q678" s="24" t="n">
        <f aca="false">IF(Clean!Q678="",1,0)</f>
        <v>0</v>
      </c>
      <c r="R678" s="24" t="n">
        <f aca="false">IF(Clean!R678="",1,0)</f>
        <v>0</v>
      </c>
      <c r="S678" s="24" t="n">
        <f aca="false">IF(Clean!S678="",1,0)</f>
        <v>0</v>
      </c>
      <c r="T678" s="24" t="n">
        <f aca="false">IF(Clean!T678="",1,0)</f>
        <v>0</v>
      </c>
      <c r="U678" s="24" t="n">
        <f aca="false">IF(Clean!U678="",1,0)</f>
        <v>0</v>
      </c>
      <c r="V678" s="24" t="n">
        <f aca="false">IF(Clean!V678="",1,0)</f>
        <v>0</v>
      </c>
      <c r="W678" s="25" t="n">
        <f aca="false">SUM(B678:V678)</f>
        <v>0</v>
      </c>
      <c r="X678" s="2" t="str">
        <f aca="false">IF(W678=0,"Complete","Incomplete")</f>
        <v>Complete</v>
      </c>
      <c r="Y678" s="26" t="n">
        <f aca="false">W678/21</f>
        <v>0</v>
      </c>
      <c r="Z678" s="2" t="str">
        <f aca="false">IF(W678=21,"Ghost record",IF(W678&gt;=11,"Mostly empty",IF(W678=0,"Complete","Partial")))</f>
        <v>Complete</v>
      </c>
    </row>
    <row r="679" customFormat="false" ht="15" hidden="false" customHeight="false" outlineLevel="0" collapsed="false">
      <c r="A679" s="2" t="str">
        <f aca="false">Clean!A679</f>
        <v>CL00678</v>
      </c>
      <c r="B679" s="24" t="n">
        <f aca="false">IF(Clean!B679="",1,0)</f>
        <v>0</v>
      </c>
      <c r="C679" s="24" t="n">
        <f aca="false">IF(Clean!C679="",1,0)</f>
        <v>0</v>
      </c>
      <c r="D679" s="24" t="n">
        <f aca="false">IF(Clean!D679="",1,0)</f>
        <v>0</v>
      </c>
      <c r="E679" s="24" t="n">
        <f aca="false">IF(Clean!E679="",1,0)</f>
        <v>0</v>
      </c>
      <c r="F679" s="24" t="n">
        <f aca="false">IF(Clean!F679="",1,0)</f>
        <v>0</v>
      </c>
      <c r="G679" s="24" t="n">
        <f aca="false">IF(Clean!G679="",1,0)</f>
        <v>0</v>
      </c>
      <c r="H679" s="24" t="n">
        <f aca="false">IF(Clean!H679="",1,0)</f>
        <v>0</v>
      </c>
      <c r="I679" s="24" t="n">
        <f aca="false">IF(Clean!I679="",1,0)</f>
        <v>0</v>
      </c>
      <c r="J679" s="24" t="n">
        <f aca="false">IF(Clean!J679="",1,0)</f>
        <v>0</v>
      </c>
      <c r="K679" s="24" t="n">
        <f aca="false">IF(Clean!K679="",1,0)</f>
        <v>0</v>
      </c>
      <c r="L679" s="24" t="n">
        <f aca="false">IF(Clean!L679="",1,0)</f>
        <v>0</v>
      </c>
      <c r="M679" s="24" t="n">
        <f aca="false">IF(Clean!M679="",1,0)</f>
        <v>0</v>
      </c>
      <c r="N679" s="24" t="n">
        <f aca="false">IF(Clean!N679="",1,0)</f>
        <v>0</v>
      </c>
      <c r="O679" s="24" t="n">
        <f aca="false">IF(Clean!O679="",1,0)</f>
        <v>0</v>
      </c>
      <c r="P679" s="24" t="n">
        <f aca="false">IF(Clean!P679="",1,0)</f>
        <v>0</v>
      </c>
      <c r="Q679" s="24" t="n">
        <f aca="false">IF(Clean!Q679="",1,0)</f>
        <v>0</v>
      </c>
      <c r="R679" s="24" t="n">
        <f aca="false">IF(Clean!R679="",1,0)</f>
        <v>0</v>
      </c>
      <c r="S679" s="24" t="n">
        <f aca="false">IF(Clean!S679="",1,0)</f>
        <v>0</v>
      </c>
      <c r="T679" s="24" t="n">
        <f aca="false">IF(Clean!T679="",1,0)</f>
        <v>0</v>
      </c>
      <c r="U679" s="24" t="n">
        <f aca="false">IF(Clean!U679="",1,0)</f>
        <v>0</v>
      </c>
      <c r="V679" s="24" t="n">
        <f aca="false">IF(Clean!V679="",1,0)</f>
        <v>0</v>
      </c>
      <c r="W679" s="25" t="n">
        <f aca="false">SUM(B679:V679)</f>
        <v>0</v>
      </c>
      <c r="X679" s="2" t="str">
        <f aca="false">IF(W679=0,"Complete","Incomplete")</f>
        <v>Complete</v>
      </c>
      <c r="Y679" s="26" t="n">
        <f aca="false">W679/21</f>
        <v>0</v>
      </c>
      <c r="Z679" s="2" t="str">
        <f aca="false">IF(W679=21,"Ghost record",IF(W679&gt;=11,"Mostly empty",IF(W679=0,"Complete","Partial")))</f>
        <v>Complete</v>
      </c>
    </row>
    <row r="680" customFormat="false" ht="15" hidden="false" customHeight="false" outlineLevel="0" collapsed="false">
      <c r="A680" s="2" t="str">
        <f aca="false">Clean!A680</f>
        <v>CL00679</v>
      </c>
      <c r="B680" s="24" t="n">
        <f aca="false">IF(Clean!B680="",1,0)</f>
        <v>0</v>
      </c>
      <c r="C680" s="24" t="n">
        <f aca="false">IF(Clean!C680="",1,0)</f>
        <v>0</v>
      </c>
      <c r="D680" s="24" t="n">
        <f aca="false">IF(Clean!D680="",1,0)</f>
        <v>0</v>
      </c>
      <c r="E680" s="24" t="n">
        <f aca="false">IF(Clean!E680="",1,0)</f>
        <v>1</v>
      </c>
      <c r="F680" s="24" t="n">
        <f aca="false">IF(Clean!F680="",1,0)</f>
        <v>0</v>
      </c>
      <c r="G680" s="24" t="n">
        <f aca="false">IF(Clean!G680="",1,0)</f>
        <v>0</v>
      </c>
      <c r="H680" s="24" t="n">
        <f aca="false">IF(Clean!H680="",1,0)</f>
        <v>0</v>
      </c>
      <c r="I680" s="24" t="n">
        <f aca="false">IF(Clean!I680="",1,0)</f>
        <v>0</v>
      </c>
      <c r="J680" s="24" t="n">
        <f aca="false">IF(Clean!J680="",1,0)</f>
        <v>0</v>
      </c>
      <c r="K680" s="24" t="n">
        <f aca="false">IF(Clean!K680="",1,0)</f>
        <v>0</v>
      </c>
      <c r="L680" s="24" t="n">
        <f aca="false">IF(Clean!L680="",1,0)</f>
        <v>0</v>
      </c>
      <c r="M680" s="24" t="n">
        <f aca="false">IF(Clean!M680="",1,0)</f>
        <v>0</v>
      </c>
      <c r="N680" s="24" t="n">
        <f aca="false">IF(Clean!N680="",1,0)</f>
        <v>0</v>
      </c>
      <c r="O680" s="24" t="n">
        <f aca="false">IF(Clean!O680="",1,0)</f>
        <v>0</v>
      </c>
      <c r="P680" s="24" t="n">
        <f aca="false">IF(Clean!P680="",1,0)</f>
        <v>0</v>
      </c>
      <c r="Q680" s="24" t="n">
        <f aca="false">IF(Clean!Q680="",1,0)</f>
        <v>0</v>
      </c>
      <c r="R680" s="24" t="n">
        <f aca="false">IF(Clean!R680="",1,0)</f>
        <v>0</v>
      </c>
      <c r="S680" s="24" t="n">
        <f aca="false">IF(Clean!S680="",1,0)</f>
        <v>1</v>
      </c>
      <c r="T680" s="24" t="n">
        <f aca="false">IF(Clean!T680="",1,0)</f>
        <v>1</v>
      </c>
      <c r="U680" s="24" t="n">
        <f aca="false">IF(Clean!U680="",1,0)</f>
        <v>0</v>
      </c>
      <c r="V680" s="24" t="n">
        <f aca="false">IF(Clean!V680="",1,0)</f>
        <v>1</v>
      </c>
      <c r="W680" s="25" t="n">
        <f aca="false">SUM(B680:V680)</f>
        <v>4</v>
      </c>
      <c r="X680" s="2" t="str">
        <f aca="false">IF(W680=0,"Complete","Incomplete")</f>
        <v>Incomplete</v>
      </c>
      <c r="Y680" s="26" t="n">
        <f aca="false">W680/21</f>
        <v>0.19047619047619</v>
      </c>
      <c r="Z680" s="2" t="str">
        <f aca="false">IF(W680=21,"Ghost record",IF(W680&gt;=11,"Mostly empty",IF(W680=0,"Complete","Partial")))</f>
        <v>Partial</v>
      </c>
    </row>
    <row r="681" customFormat="false" ht="15" hidden="false" customHeight="false" outlineLevel="0" collapsed="false">
      <c r="A681" s="2" t="str">
        <f aca="false">Clean!A681</f>
        <v>CL00680</v>
      </c>
      <c r="B681" s="24" t="n">
        <f aca="false">IF(Clean!B681="",1,0)</f>
        <v>0</v>
      </c>
      <c r="C681" s="24" t="n">
        <f aca="false">IF(Clean!C681="",1,0)</f>
        <v>0</v>
      </c>
      <c r="D681" s="24" t="n">
        <f aca="false">IF(Clean!D681="",1,0)</f>
        <v>0</v>
      </c>
      <c r="E681" s="24" t="n">
        <f aca="false">IF(Clean!E681="",1,0)</f>
        <v>0</v>
      </c>
      <c r="F681" s="24" t="n">
        <f aca="false">IF(Clean!F681="",1,0)</f>
        <v>0</v>
      </c>
      <c r="G681" s="24" t="n">
        <f aca="false">IF(Clean!G681="",1,0)</f>
        <v>0</v>
      </c>
      <c r="H681" s="24" t="n">
        <f aca="false">IF(Clean!H681="",1,0)</f>
        <v>0</v>
      </c>
      <c r="I681" s="24" t="n">
        <f aca="false">IF(Clean!I681="",1,0)</f>
        <v>0</v>
      </c>
      <c r="J681" s="24" t="n">
        <f aca="false">IF(Clean!J681="",1,0)</f>
        <v>0</v>
      </c>
      <c r="K681" s="24" t="n">
        <f aca="false">IF(Clean!K681="",1,0)</f>
        <v>0</v>
      </c>
      <c r="L681" s="24" t="n">
        <f aca="false">IF(Clean!L681="",1,0)</f>
        <v>0</v>
      </c>
      <c r="M681" s="24" t="n">
        <f aca="false">IF(Clean!M681="",1,0)</f>
        <v>0</v>
      </c>
      <c r="N681" s="24" t="n">
        <f aca="false">IF(Clean!N681="",1,0)</f>
        <v>0</v>
      </c>
      <c r="O681" s="24" t="n">
        <f aca="false">IF(Clean!O681="",1,0)</f>
        <v>0</v>
      </c>
      <c r="P681" s="24" t="n">
        <f aca="false">IF(Clean!P681="",1,0)</f>
        <v>0</v>
      </c>
      <c r="Q681" s="24" t="n">
        <f aca="false">IF(Clean!Q681="",1,0)</f>
        <v>0</v>
      </c>
      <c r="R681" s="24" t="n">
        <f aca="false">IF(Clean!R681="",1,0)</f>
        <v>0</v>
      </c>
      <c r="S681" s="24" t="n">
        <f aca="false">IF(Clean!S681="",1,0)</f>
        <v>0</v>
      </c>
      <c r="T681" s="24" t="n">
        <f aca="false">IF(Clean!T681="",1,0)</f>
        <v>0</v>
      </c>
      <c r="U681" s="24" t="n">
        <f aca="false">IF(Clean!U681="",1,0)</f>
        <v>0</v>
      </c>
      <c r="V681" s="24" t="n">
        <f aca="false">IF(Clean!V681="",1,0)</f>
        <v>0</v>
      </c>
      <c r="W681" s="25" t="n">
        <f aca="false">SUM(B681:V681)</f>
        <v>0</v>
      </c>
      <c r="X681" s="2" t="str">
        <f aca="false">IF(W681=0,"Complete","Incomplete")</f>
        <v>Complete</v>
      </c>
      <c r="Y681" s="26" t="n">
        <f aca="false">W681/21</f>
        <v>0</v>
      </c>
      <c r="Z681" s="2" t="str">
        <f aca="false">IF(W681=21,"Ghost record",IF(W681&gt;=11,"Mostly empty",IF(W681=0,"Complete","Partial")))</f>
        <v>Complete</v>
      </c>
    </row>
    <row r="682" customFormat="false" ht="15" hidden="false" customHeight="false" outlineLevel="0" collapsed="false">
      <c r="A682" s="2" t="str">
        <f aca="false">Clean!A682</f>
        <v>CL00681</v>
      </c>
      <c r="B682" s="24" t="n">
        <f aca="false">IF(Clean!B682="",1,0)</f>
        <v>0</v>
      </c>
      <c r="C682" s="24" t="n">
        <f aca="false">IF(Clean!C682="",1,0)</f>
        <v>0</v>
      </c>
      <c r="D682" s="24" t="n">
        <f aca="false">IF(Clean!D682="",1,0)</f>
        <v>0</v>
      </c>
      <c r="E682" s="24" t="n">
        <f aca="false">IF(Clean!E682="",1,0)</f>
        <v>0</v>
      </c>
      <c r="F682" s="24" t="n">
        <f aca="false">IF(Clean!F682="",1,0)</f>
        <v>0</v>
      </c>
      <c r="G682" s="24" t="n">
        <f aca="false">IF(Clean!G682="",1,0)</f>
        <v>0</v>
      </c>
      <c r="H682" s="24" t="n">
        <f aca="false">IF(Clean!H682="",1,0)</f>
        <v>0</v>
      </c>
      <c r="I682" s="24" t="n">
        <f aca="false">IF(Clean!I682="",1,0)</f>
        <v>0</v>
      </c>
      <c r="J682" s="24" t="n">
        <f aca="false">IF(Clean!J682="",1,0)</f>
        <v>0</v>
      </c>
      <c r="K682" s="24" t="n">
        <f aca="false">IF(Clean!K682="",1,0)</f>
        <v>0</v>
      </c>
      <c r="L682" s="24" t="n">
        <f aca="false">IF(Clean!L682="",1,0)</f>
        <v>0</v>
      </c>
      <c r="M682" s="24" t="n">
        <f aca="false">IF(Clean!M682="",1,0)</f>
        <v>0</v>
      </c>
      <c r="N682" s="24" t="n">
        <f aca="false">IF(Clean!N682="",1,0)</f>
        <v>0</v>
      </c>
      <c r="O682" s="24" t="n">
        <f aca="false">IF(Clean!O682="",1,0)</f>
        <v>0</v>
      </c>
      <c r="P682" s="24" t="n">
        <f aca="false">IF(Clean!P682="",1,0)</f>
        <v>0</v>
      </c>
      <c r="Q682" s="24" t="n">
        <f aca="false">IF(Clean!Q682="",1,0)</f>
        <v>0</v>
      </c>
      <c r="R682" s="24" t="n">
        <f aca="false">IF(Clean!R682="",1,0)</f>
        <v>1</v>
      </c>
      <c r="S682" s="24" t="n">
        <f aca="false">IF(Clean!S682="",1,0)</f>
        <v>0</v>
      </c>
      <c r="T682" s="24" t="n">
        <f aca="false">IF(Clean!T682="",1,0)</f>
        <v>0</v>
      </c>
      <c r="U682" s="24" t="n">
        <f aca="false">IF(Clean!U682="",1,0)</f>
        <v>0</v>
      </c>
      <c r="V682" s="24" t="n">
        <f aca="false">IF(Clean!V682="",1,0)</f>
        <v>0</v>
      </c>
      <c r="W682" s="25" t="n">
        <f aca="false">SUM(B682:V682)</f>
        <v>1</v>
      </c>
      <c r="X682" s="2" t="str">
        <f aca="false">IF(W682=0,"Complete","Incomplete")</f>
        <v>Incomplete</v>
      </c>
      <c r="Y682" s="26" t="n">
        <f aca="false">W682/21</f>
        <v>0.0476190476190476</v>
      </c>
      <c r="Z682" s="2" t="str">
        <f aca="false">IF(W682=21,"Ghost record",IF(W682&gt;=11,"Mostly empty",IF(W682=0,"Complete","Partial")))</f>
        <v>Partial</v>
      </c>
    </row>
    <row r="683" customFormat="false" ht="15" hidden="false" customHeight="false" outlineLevel="0" collapsed="false">
      <c r="A683" s="2" t="str">
        <f aca="false">Clean!A683</f>
        <v>CL00682</v>
      </c>
      <c r="B683" s="24" t="n">
        <f aca="false">IF(Clean!B683="",1,0)</f>
        <v>0</v>
      </c>
      <c r="C683" s="24" t="n">
        <f aca="false">IF(Clean!C683="",1,0)</f>
        <v>0</v>
      </c>
      <c r="D683" s="24" t="n">
        <f aca="false">IF(Clean!D683="",1,0)</f>
        <v>0</v>
      </c>
      <c r="E683" s="24" t="n">
        <f aca="false">IF(Clean!E683="",1,0)</f>
        <v>0</v>
      </c>
      <c r="F683" s="24" t="n">
        <f aca="false">IF(Clean!F683="",1,0)</f>
        <v>0</v>
      </c>
      <c r="G683" s="24" t="n">
        <f aca="false">IF(Clean!G683="",1,0)</f>
        <v>0</v>
      </c>
      <c r="H683" s="24" t="n">
        <f aca="false">IF(Clean!H683="",1,0)</f>
        <v>0</v>
      </c>
      <c r="I683" s="24" t="n">
        <f aca="false">IF(Clean!I683="",1,0)</f>
        <v>0</v>
      </c>
      <c r="J683" s="24" t="n">
        <f aca="false">IF(Clean!J683="",1,0)</f>
        <v>0</v>
      </c>
      <c r="K683" s="24" t="n">
        <f aca="false">IF(Clean!K683="",1,0)</f>
        <v>0</v>
      </c>
      <c r="L683" s="24" t="n">
        <f aca="false">IF(Clean!L683="",1,0)</f>
        <v>0</v>
      </c>
      <c r="M683" s="24" t="n">
        <f aca="false">IF(Clean!M683="",1,0)</f>
        <v>0</v>
      </c>
      <c r="N683" s="24" t="n">
        <f aca="false">IF(Clean!N683="",1,0)</f>
        <v>0</v>
      </c>
      <c r="O683" s="24" t="n">
        <f aca="false">IF(Clean!O683="",1,0)</f>
        <v>0</v>
      </c>
      <c r="P683" s="24" t="n">
        <f aca="false">IF(Clean!P683="",1,0)</f>
        <v>0</v>
      </c>
      <c r="Q683" s="24" t="n">
        <f aca="false">IF(Clean!Q683="",1,0)</f>
        <v>0</v>
      </c>
      <c r="R683" s="24" t="n">
        <f aca="false">IF(Clean!R683="",1,0)</f>
        <v>0</v>
      </c>
      <c r="S683" s="24" t="n">
        <f aca="false">IF(Clean!S683="",1,0)</f>
        <v>0</v>
      </c>
      <c r="T683" s="24" t="n">
        <f aca="false">IF(Clean!T683="",1,0)</f>
        <v>0</v>
      </c>
      <c r="U683" s="24" t="n">
        <f aca="false">IF(Clean!U683="",1,0)</f>
        <v>0</v>
      </c>
      <c r="V683" s="24" t="n">
        <f aca="false">IF(Clean!V683="",1,0)</f>
        <v>1</v>
      </c>
      <c r="W683" s="25" t="n">
        <f aca="false">SUM(B683:V683)</f>
        <v>1</v>
      </c>
      <c r="X683" s="2" t="str">
        <f aca="false">IF(W683=0,"Complete","Incomplete")</f>
        <v>Incomplete</v>
      </c>
      <c r="Y683" s="26" t="n">
        <f aca="false">W683/21</f>
        <v>0.0476190476190476</v>
      </c>
      <c r="Z683" s="2" t="str">
        <f aca="false">IF(W683=21,"Ghost record",IF(W683&gt;=11,"Mostly empty",IF(W683=0,"Complete","Partial")))</f>
        <v>Partial</v>
      </c>
    </row>
    <row r="684" customFormat="false" ht="15" hidden="false" customHeight="false" outlineLevel="0" collapsed="false">
      <c r="A684" s="2" t="str">
        <f aca="false">Clean!A684</f>
        <v>CL00683</v>
      </c>
      <c r="B684" s="24" t="n">
        <f aca="false">IF(Clean!B684="",1,0)</f>
        <v>0</v>
      </c>
      <c r="C684" s="24" t="n">
        <f aca="false">IF(Clean!C684="",1,0)</f>
        <v>0</v>
      </c>
      <c r="D684" s="24" t="n">
        <f aca="false">IF(Clean!D684="",1,0)</f>
        <v>0</v>
      </c>
      <c r="E684" s="24" t="n">
        <f aca="false">IF(Clean!E684="",1,0)</f>
        <v>0</v>
      </c>
      <c r="F684" s="24" t="n">
        <f aca="false">IF(Clean!F684="",1,0)</f>
        <v>0</v>
      </c>
      <c r="G684" s="24" t="n">
        <f aca="false">IF(Clean!G684="",1,0)</f>
        <v>0</v>
      </c>
      <c r="H684" s="24" t="n">
        <f aca="false">IF(Clean!H684="",1,0)</f>
        <v>0</v>
      </c>
      <c r="I684" s="24" t="n">
        <f aca="false">IF(Clean!I684="",1,0)</f>
        <v>0</v>
      </c>
      <c r="J684" s="24" t="n">
        <f aca="false">IF(Clean!J684="",1,0)</f>
        <v>0</v>
      </c>
      <c r="K684" s="24" t="n">
        <f aca="false">IF(Clean!K684="",1,0)</f>
        <v>0</v>
      </c>
      <c r="L684" s="24" t="n">
        <f aca="false">IF(Clean!L684="",1,0)</f>
        <v>0</v>
      </c>
      <c r="M684" s="24" t="n">
        <f aca="false">IF(Clean!M684="",1,0)</f>
        <v>0</v>
      </c>
      <c r="N684" s="24" t="n">
        <f aca="false">IF(Clean!N684="",1,0)</f>
        <v>0</v>
      </c>
      <c r="O684" s="24" t="n">
        <f aca="false">IF(Clean!O684="",1,0)</f>
        <v>0</v>
      </c>
      <c r="P684" s="24" t="n">
        <f aca="false">IF(Clean!P684="",1,0)</f>
        <v>0</v>
      </c>
      <c r="Q684" s="24" t="n">
        <f aca="false">IF(Clean!Q684="",1,0)</f>
        <v>1</v>
      </c>
      <c r="R684" s="24" t="n">
        <f aca="false">IF(Clean!R684="",1,0)</f>
        <v>1</v>
      </c>
      <c r="S684" s="24" t="n">
        <f aca="false">IF(Clean!S684="",1,0)</f>
        <v>1</v>
      </c>
      <c r="T684" s="24" t="n">
        <f aca="false">IF(Clean!T684="",1,0)</f>
        <v>1</v>
      </c>
      <c r="U684" s="24" t="n">
        <f aca="false">IF(Clean!U684="",1,0)</f>
        <v>0</v>
      </c>
      <c r="V684" s="24" t="n">
        <f aca="false">IF(Clean!V684="",1,0)</f>
        <v>1</v>
      </c>
      <c r="W684" s="25" t="n">
        <f aca="false">SUM(B684:V684)</f>
        <v>5</v>
      </c>
      <c r="X684" s="2" t="str">
        <f aca="false">IF(W684=0,"Complete","Incomplete")</f>
        <v>Incomplete</v>
      </c>
      <c r="Y684" s="26" t="n">
        <f aca="false">W684/21</f>
        <v>0.238095238095238</v>
      </c>
      <c r="Z684" s="2" t="str">
        <f aca="false">IF(W684=21,"Ghost record",IF(W684&gt;=11,"Mostly empty",IF(W684=0,"Complete","Partial")))</f>
        <v>Partial</v>
      </c>
    </row>
    <row r="685" customFormat="false" ht="15" hidden="false" customHeight="false" outlineLevel="0" collapsed="false">
      <c r="A685" s="2" t="str">
        <f aca="false">Clean!A685</f>
        <v>CL00684</v>
      </c>
      <c r="B685" s="24" t="n">
        <f aca="false">IF(Clean!B685="",1,0)</f>
        <v>0</v>
      </c>
      <c r="C685" s="24" t="n">
        <f aca="false">IF(Clean!C685="",1,0)</f>
        <v>0</v>
      </c>
      <c r="D685" s="24" t="n">
        <f aca="false">IF(Clean!D685="",1,0)</f>
        <v>0</v>
      </c>
      <c r="E685" s="24" t="n">
        <f aca="false">IF(Clean!E685="",1,0)</f>
        <v>0</v>
      </c>
      <c r="F685" s="24" t="n">
        <f aca="false">IF(Clean!F685="",1,0)</f>
        <v>0</v>
      </c>
      <c r="G685" s="24" t="n">
        <f aca="false">IF(Clean!G685="",1,0)</f>
        <v>0</v>
      </c>
      <c r="H685" s="24" t="n">
        <f aca="false">IF(Clean!H685="",1,0)</f>
        <v>0</v>
      </c>
      <c r="I685" s="24" t="n">
        <f aca="false">IF(Clean!I685="",1,0)</f>
        <v>0</v>
      </c>
      <c r="J685" s="24" t="n">
        <f aca="false">IF(Clean!J685="",1,0)</f>
        <v>0</v>
      </c>
      <c r="K685" s="24" t="n">
        <f aca="false">IF(Clean!K685="",1,0)</f>
        <v>0</v>
      </c>
      <c r="L685" s="24" t="n">
        <f aca="false">IF(Clean!L685="",1,0)</f>
        <v>0</v>
      </c>
      <c r="M685" s="24" t="n">
        <f aca="false">IF(Clean!M685="",1,0)</f>
        <v>0</v>
      </c>
      <c r="N685" s="24" t="n">
        <f aca="false">IF(Clean!N685="",1,0)</f>
        <v>1</v>
      </c>
      <c r="O685" s="24" t="n">
        <f aca="false">IF(Clean!O685="",1,0)</f>
        <v>0</v>
      </c>
      <c r="P685" s="24" t="n">
        <f aca="false">IF(Clean!P685="",1,0)</f>
        <v>0</v>
      </c>
      <c r="Q685" s="24" t="n">
        <f aca="false">IF(Clean!Q685="",1,0)</f>
        <v>0</v>
      </c>
      <c r="R685" s="24" t="n">
        <f aca="false">IF(Clean!R685="",1,0)</f>
        <v>0</v>
      </c>
      <c r="S685" s="24" t="n">
        <f aca="false">IF(Clean!S685="",1,0)</f>
        <v>0</v>
      </c>
      <c r="T685" s="24" t="n">
        <f aca="false">IF(Clean!T685="",1,0)</f>
        <v>0</v>
      </c>
      <c r="U685" s="24" t="n">
        <f aca="false">IF(Clean!U685="",1,0)</f>
        <v>0</v>
      </c>
      <c r="V685" s="24" t="n">
        <f aca="false">IF(Clean!V685="",1,0)</f>
        <v>0</v>
      </c>
      <c r="W685" s="25" t="n">
        <f aca="false">SUM(B685:V685)</f>
        <v>1</v>
      </c>
      <c r="X685" s="2" t="str">
        <f aca="false">IF(W685=0,"Complete","Incomplete")</f>
        <v>Incomplete</v>
      </c>
      <c r="Y685" s="26" t="n">
        <f aca="false">W685/21</f>
        <v>0.0476190476190476</v>
      </c>
      <c r="Z685" s="2" t="str">
        <f aca="false">IF(W685=21,"Ghost record",IF(W685&gt;=11,"Mostly empty",IF(W685=0,"Complete","Partial")))</f>
        <v>Partial</v>
      </c>
    </row>
    <row r="686" customFormat="false" ht="15" hidden="false" customHeight="false" outlineLevel="0" collapsed="false">
      <c r="A686" s="2" t="str">
        <f aca="false">Clean!A686</f>
        <v>CL00685</v>
      </c>
      <c r="B686" s="24" t="n">
        <f aca="false">IF(Clean!B686="",1,0)</f>
        <v>0</v>
      </c>
      <c r="C686" s="24" t="n">
        <f aca="false">IF(Clean!C686="",1,0)</f>
        <v>0</v>
      </c>
      <c r="D686" s="24" t="n">
        <f aca="false">IF(Clean!D686="",1,0)</f>
        <v>0</v>
      </c>
      <c r="E686" s="24" t="n">
        <f aca="false">IF(Clean!E686="",1,0)</f>
        <v>0</v>
      </c>
      <c r="F686" s="24" t="n">
        <f aca="false">IF(Clean!F686="",1,0)</f>
        <v>0</v>
      </c>
      <c r="G686" s="24" t="n">
        <f aca="false">IF(Clean!G686="",1,0)</f>
        <v>0</v>
      </c>
      <c r="H686" s="24" t="n">
        <f aca="false">IF(Clean!H686="",1,0)</f>
        <v>0</v>
      </c>
      <c r="I686" s="24" t="n">
        <f aca="false">IF(Clean!I686="",1,0)</f>
        <v>0</v>
      </c>
      <c r="J686" s="24" t="n">
        <f aca="false">IF(Clean!J686="",1,0)</f>
        <v>0</v>
      </c>
      <c r="K686" s="24" t="n">
        <f aca="false">IF(Clean!K686="",1,0)</f>
        <v>0</v>
      </c>
      <c r="L686" s="24" t="n">
        <f aca="false">IF(Clean!L686="",1,0)</f>
        <v>0</v>
      </c>
      <c r="M686" s="24" t="n">
        <f aca="false">IF(Clean!M686="",1,0)</f>
        <v>0</v>
      </c>
      <c r="N686" s="24" t="n">
        <f aca="false">IF(Clean!N686="",1,0)</f>
        <v>0</v>
      </c>
      <c r="O686" s="24" t="n">
        <f aca="false">IF(Clean!O686="",1,0)</f>
        <v>0</v>
      </c>
      <c r="P686" s="24" t="n">
        <f aca="false">IF(Clean!P686="",1,0)</f>
        <v>0</v>
      </c>
      <c r="Q686" s="24" t="n">
        <f aca="false">IF(Clean!Q686="",1,0)</f>
        <v>0</v>
      </c>
      <c r="R686" s="24" t="n">
        <f aca="false">IF(Clean!R686="",1,0)</f>
        <v>0</v>
      </c>
      <c r="S686" s="24" t="n">
        <f aca="false">IF(Clean!S686="",1,0)</f>
        <v>0</v>
      </c>
      <c r="T686" s="24" t="n">
        <f aca="false">IF(Clean!T686="",1,0)</f>
        <v>0</v>
      </c>
      <c r="U686" s="24" t="n">
        <f aca="false">IF(Clean!U686="",1,0)</f>
        <v>0</v>
      </c>
      <c r="V686" s="24" t="n">
        <f aca="false">IF(Clean!V686="",1,0)</f>
        <v>0</v>
      </c>
      <c r="W686" s="25" t="n">
        <f aca="false">SUM(B686:V686)</f>
        <v>0</v>
      </c>
      <c r="X686" s="2" t="str">
        <f aca="false">IF(W686=0,"Complete","Incomplete")</f>
        <v>Complete</v>
      </c>
      <c r="Y686" s="26" t="n">
        <f aca="false">W686/21</f>
        <v>0</v>
      </c>
      <c r="Z686" s="2" t="str">
        <f aca="false">IF(W686=21,"Ghost record",IF(W686&gt;=11,"Mostly empty",IF(W686=0,"Complete","Partial")))</f>
        <v>Complete</v>
      </c>
    </row>
    <row r="687" customFormat="false" ht="15" hidden="false" customHeight="false" outlineLevel="0" collapsed="false">
      <c r="A687" s="2" t="str">
        <f aca="false">Clean!A687</f>
        <v>CL00686</v>
      </c>
      <c r="B687" s="24" t="n">
        <f aca="false">IF(Clean!B687="",1,0)</f>
        <v>0</v>
      </c>
      <c r="C687" s="24" t="n">
        <f aca="false">IF(Clean!C687="",1,0)</f>
        <v>0</v>
      </c>
      <c r="D687" s="24" t="n">
        <f aca="false">IF(Clean!D687="",1,0)</f>
        <v>0</v>
      </c>
      <c r="E687" s="24" t="n">
        <f aca="false">IF(Clean!E687="",1,0)</f>
        <v>0</v>
      </c>
      <c r="F687" s="24" t="n">
        <f aca="false">IF(Clean!F687="",1,0)</f>
        <v>0</v>
      </c>
      <c r="G687" s="24" t="n">
        <f aca="false">IF(Clean!G687="",1,0)</f>
        <v>0</v>
      </c>
      <c r="H687" s="24" t="n">
        <f aca="false">IF(Clean!H687="",1,0)</f>
        <v>0</v>
      </c>
      <c r="I687" s="24" t="n">
        <f aca="false">IF(Clean!I687="",1,0)</f>
        <v>0</v>
      </c>
      <c r="J687" s="24" t="n">
        <f aca="false">IF(Clean!J687="",1,0)</f>
        <v>0</v>
      </c>
      <c r="K687" s="24" t="n">
        <f aca="false">IF(Clean!K687="",1,0)</f>
        <v>0</v>
      </c>
      <c r="L687" s="24" t="n">
        <f aca="false">IF(Clean!L687="",1,0)</f>
        <v>0</v>
      </c>
      <c r="M687" s="24" t="n">
        <f aca="false">IF(Clean!M687="",1,0)</f>
        <v>0</v>
      </c>
      <c r="N687" s="24" t="n">
        <f aca="false">IF(Clean!N687="",1,0)</f>
        <v>0</v>
      </c>
      <c r="O687" s="24" t="n">
        <f aca="false">IF(Clean!O687="",1,0)</f>
        <v>0</v>
      </c>
      <c r="P687" s="24" t="n">
        <f aca="false">IF(Clean!P687="",1,0)</f>
        <v>0</v>
      </c>
      <c r="Q687" s="24" t="n">
        <f aca="false">IF(Clean!Q687="",1,0)</f>
        <v>0</v>
      </c>
      <c r="R687" s="24" t="n">
        <f aca="false">IF(Clean!R687="",1,0)</f>
        <v>0</v>
      </c>
      <c r="S687" s="24" t="n">
        <f aca="false">IF(Clean!S687="",1,0)</f>
        <v>0</v>
      </c>
      <c r="T687" s="24" t="n">
        <f aca="false">IF(Clean!T687="",1,0)</f>
        <v>0</v>
      </c>
      <c r="U687" s="24" t="n">
        <f aca="false">IF(Clean!U687="",1,0)</f>
        <v>0</v>
      </c>
      <c r="V687" s="24" t="n">
        <f aca="false">IF(Clean!V687="",1,0)</f>
        <v>0</v>
      </c>
      <c r="W687" s="25" t="n">
        <f aca="false">SUM(B687:V687)</f>
        <v>0</v>
      </c>
      <c r="X687" s="2" t="str">
        <f aca="false">IF(W687=0,"Complete","Incomplete")</f>
        <v>Complete</v>
      </c>
      <c r="Y687" s="26" t="n">
        <f aca="false">W687/21</f>
        <v>0</v>
      </c>
      <c r="Z687" s="2" t="str">
        <f aca="false">IF(W687=21,"Ghost record",IF(W687&gt;=11,"Mostly empty",IF(W687=0,"Complete","Partial")))</f>
        <v>Complete</v>
      </c>
    </row>
    <row r="688" customFormat="false" ht="15" hidden="false" customHeight="false" outlineLevel="0" collapsed="false">
      <c r="A688" s="2" t="str">
        <f aca="false">Clean!A688</f>
        <v>CL00687</v>
      </c>
      <c r="B688" s="24" t="n">
        <f aca="false">IF(Clean!B688="",1,0)</f>
        <v>0</v>
      </c>
      <c r="C688" s="24" t="n">
        <f aca="false">IF(Clean!C688="",1,0)</f>
        <v>0</v>
      </c>
      <c r="D688" s="24" t="n">
        <f aca="false">IF(Clean!D688="",1,0)</f>
        <v>0</v>
      </c>
      <c r="E688" s="24" t="n">
        <f aca="false">IF(Clean!E688="",1,0)</f>
        <v>0</v>
      </c>
      <c r="F688" s="24" t="n">
        <f aca="false">IF(Clean!F688="",1,0)</f>
        <v>0</v>
      </c>
      <c r="G688" s="24" t="n">
        <f aca="false">IF(Clean!G688="",1,0)</f>
        <v>0</v>
      </c>
      <c r="H688" s="24" t="n">
        <f aca="false">IF(Clean!H688="",1,0)</f>
        <v>0</v>
      </c>
      <c r="I688" s="24" t="n">
        <f aca="false">IF(Clean!I688="",1,0)</f>
        <v>0</v>
      </c>
      <c r="J688" s="24" t="n">
        <f aca="false">IF(Clean!J688="",1,0)</f>
        <v>0</v>
      </c>
      <c r="K688" s="24" t="n">
        <f aca="false">IF(Clean!K688="",1,0)</f>
        <v>0</v>
      </c>
      <c r="L688" s="24" t="n">
        <f aca="false">IF(Clean!L688="",1,0)</f>
        <v>0</v>
      </c>
      <c r="M688" s="24" t="n">
        <f aca="false">IF(Clean!M688="",1,0)</f>
        <v>0</v>
      </c>
      <c r="N688" s="24" t="n">
        <f aca="false">IF(Clean!N688="",1,0)</f>
        <v>0</v>
      </c>
      <c r="O688" s="24" t="n">
        <f aca="false">IF(Clean!O688="",1,0)</f>
        <v>0</v>
      </c>
      <c r="P688" s="24" t="n">
        <f aca="false">IF(Clean!P688="",1,0)</f>
        <v>0</v>
      </c>
      <c r="Q688" s="24" t="n">
        <f aca="false">IF(Clean!Q688="",1,0)</f>
        <v>0</v>
      </c>
      <c r="R688" s="24" t="n">
        <f aca="false">IF(Clean!R688="",1,0)</f>
        <v>0</v>
      </c>
      <c r="S688" s="24" t="n">
        <f aca="false">IF(Clean!S688="",1,0)</f>
        <v>0</v>
      </c>
      <c r="T688" s="24" t="n">
        <f aca="false">IF(Clean!T688="",1,0)</f>
        <v>0</v>
      </c>
      <c r="U688" s="24" t="n">
        <f aca="false">IF(Clean!U688="",1,0)</f>
        <v>0</v>
      </c>
      <c r="V688" s="24" t="n">
        <f aca="false">IF(Clean!V688="",1,0)</f>
        <v>0</v>
      </c>
      <c r="W688" s="25" t="n">
        <f aca="false">SUM(B688:V688)</f>
        <v>0</v>
      </c>
      <c r="X688" s="2" t="str">
        <f aca="false">IF(W688=0,"Complete","Incomplete")</f>
        <v>Complete</v>
      </c>
      <c r="Y688" s="26" t="n">
        <f aca="false">W688/21</f>
        <v>0</v>
      </c>
      <c r="Z688" s="2" t="str">
        <f aca="false">IF(W688=21,"Ghost record",IF(W688&gt;=11,"Mostly empty",IF(W688=0,"Complete","Partial")))</f>
        <v>Complete</v>
      </c>
    </row>
    <row r="689" customFormat="false" ht="15" hidden="false" customHeight="false" outlineLevel="0" collapsed="false">
      <c r="A689" s="2" t="str">
        <f aca="false">Clean!A689</f>
        <v>CL00688</v>
      </c>
      <c r="B689" s="24" t="n">
        <f aca="false">IF(Clean!B689="",1,0)</f>
        <v>0</v>
      </c>
      <c r="C689" s="24" t="n">
        <f aca="false">IF(Clean!C689="",1,0)</f>
        <v>0</v>
      </c>
      <c r="D689" s="24" t="n">
        <f aca="false">IF(Clean!D689="",1,0)</f>
        <v>0</v>
      </c>
      <c r="E689" s="24" t="n">
        <f aca="false">IF(Clean!E689="",1,0)</f>
        <v>0</v>
      </c>
      <c r="F689" s="24" t="n">
        <f aca="false">IF(Clean!F689="",1,0)</f>
        <v>0</v>
      </c>
      <c r="G689" s="24" t="n">
        <f aca="false">IF(Clean!G689="",1,0)</f>
        <v>0</v>
      </c>
      <c r="H689" s="24" t="n">
        <f aca="false">IF(Clean!H689="",1,0)</f>
        <v>0</v>
      </c>
      <c r="I689" s="24" t="n">
        <f aca="false">IF(Clean!I689="",1,0)</f>
        <v>0</v>
      </c>
      <c r="J689" s="24" t="n">
        <f aca="false">IF(Clean!J689="",1,0)</f>
        <v>0</v>
      </c>
      <c r="K689" s="24" t="n">
        <f aca="false">IF(Clean!K689="",1,0)</f>
        <v>0</v>
      </c>
      <c r="L689" s="24" t="n">
        <f aca="false">IF(Clean!L689="",1,0)</f>
        <v>0</v>
      </c>
      <c r="M689" s="24" t="n">
        <f aca="false">IF(Clean!M689="",1,0)</f>
        <v>0</v>
      </c>
      <c r="N689" s="24" t="n">
        <f aca="false">IF(Clean!N689="",1,0)</f>
        <v>0</v>
      </c>
      <c r="O689" s="24" t="n">
        <f aca="false">IF(Clean!O689="",1,0)</f>
        <v>0</v>
      </c>
      <c r="P689" s="24" t="n">
        <f aca="false">IF(Clean!P689="",1,0)</f>
        <v>0</v>
      </c>
      <c r="Q689" s="24" t="n">
        <f aca="false">IF(Clean!Q689="",1,0)</f>
        <v>0</v>
      </c>
      <c r="R689" s="24" t="n">
        <f aca="false">IF(Clean!R689="",1,0)</f>
        <v>0</v>
      </c>
      <c r="S689" s="24" t="n">
        <f aca="false">IF(Clean!S689="",1,0)</f>
        <v>1</v>
      </c>
      <c r="T689" s="24" t="n">
        <f aca="false">IF(Clean!T689="",1,0)</f>
        <v>1</v>
      </c>
      <c r="U689" s="24" t="n">
        <f aca="false">IF(Clean!U689="",1,0)</f>
        <v>0</v>
      </c>
      <c r="V689" s="24" t="n">
        <f aca="false">IF(Clean!V689="",1,0)</f>
        <v>0</v>
      </c>
      <c r="W689" s="25" t="n">
        <f aca="false">SUM(B689:V689)</f>
        <v>2</v>
      </c>
      <c r="X689" s="2" t="str">
        <f aca="false">IF(W689=0,"Complete","Incomplete")</f>
        <v>Incomplete</v>
      </c>
      <c r="Y689" s="26" t="n">
        <f aca="false">W689/21</f>
        <v>0.0952380952380952</v>
      </c>
      <c r="Z689" s="2" t="str">
        <f aca="false">IF(W689=21,"Ghost record",IF(W689&gt;=11,"Mostly empty",IF(W689=0,"Complete","Partial")))</f>
        <v>Partial</v>
      </c>
    </row>
    <row r="690" customFormat="false" ht="15" hidden="false" customHeight="false" outlineLevel="0" collapsed="false">
      <c r="A690" s="2" t="str">
        <f aca="false">Clean!A690</f>
        <v>CL00689</v>
      </c>
      <c r="B690" s="24" t="n">
        <f aca="false">IF(Clean!B690="",1,0)</f>
        <v>0</v>
      </c>
      <c r="C690" s="24" t="n">
        <f aca="false">IF(Clean!C690="",1,0)</f>
        <v>0</v>
      </c>
      <c r="D690" s="24" t="n">
        <f aca="false">IF(Clean!D690="",1,0)</f>
        <v>0</v>
      </c>
      <c r="E690" s="24" t="n">
        <f aca="false">IF(Clean!E690="",1,0)</f>
        <v>0</v>
      </c>
      <c r="F690" s="24" t="n">
        <f aca="false">IF(Clean!F690="",1,0)</f>
        <v>0</v>
      </c>
      <c r="G690" s="24" t="n">
        <f aca="false">IF(Clean!G690="",1,0)</f>
        <v>0</v>
      </c>
      <c r="H690" s="24" t="n">
        <f aca="false">IF(Clean!H690="",1,0)</f>
        <v>0</v>
      </c>
      <c r="I690" s="24" t="n">
        <f aca="false">IF(Clean!I690="",1,0)</f>
        <v>0</v>
      </c>
      <c r="J690" s="24" t="n">
        <f aca="false">IF(Clean!J690="",1,0)</f>
        <v>0</v>
      </c>
      <c r="K690" s="24" t="n">
        <f aca="false">IF(Clean!K690="",1,0)</f>
        <v>0</v>
      </c>
      <c r="L690" s="24" t="n">
        <f aca="false">IF(Clean!L690="",1,0)</f>
        <v>0</v>
      </c>
      <c r="M690" s="24" t="n">
        <f aca="false">IF(Clean!M690="",1,0)</f>
        <v>0</v>
      </c>
      <c r="N690" s="24" t="n">
        <f aca="false">IF(Clean!N690="",1,0)</f>
        <v>0</v>
      </c>
      <c r="O690" s="24" t="n">
        <f aca="false">IF(Clean!O690="",1,0)</f>
        <v>0</v>
      </c>
      <c r="P690" s="24" t="n">
        <f aca="false">IF(Clean!P690="",1,0)</f>
        <v>0</v>
      </c>
      <c r="Q690" s="24" t="n">
        <f aca="false">IF(Clean!Q690="",1,0)</f>
        <v>0</v>
      </c>
      <c r="R690" s="24" t="n">
        <f aca="false">IF(Clean!R690="",1,0)</f>
        <v>0</v>
      </c>
      <c r="S690" s="24" t="n">
        <f aca="false">IF(Clean!S690="",1,0)</f>
        <v>0</v>
      </c>
      <c r="T690" s="24" t="n">
        <f aca="false">IF(Clean!T690="",1,0)</f>
        <v>0</v>
      </c>
      <c r="U690" s="24" t="n">
        <f aca="false">IF(Clean!U690="",1,0)</f>
        <v>0</v>
      </c>
      <c r="V690" s="24" t="n">
        <f aca="false">IF(Clean!V690="",1,0)</f>
        <v>0</v>
      </c>
      <c r="W690" s="25" t="n">
        <f aca="false">SUM(B690:V690)</f>
        <v>0</v>
      </c>
      <c r="X690" s="2" t="str">
        <f aca="false">IF(W690=0,"Complete","Incomplete")</f>
        <v>Complete</v>
      </c>
      <c r="Y690" s="26" t="n">
        <f aca="false">W690/21</f>
        <v>0</v>
      </c>
      <c r="Z690" s="2" t="str">
        <f aca="false">IF(W690=21,"Ghost record",IF(W690&gt;=11,"Mostly empty",IF(W690=0,"Complete","Partial")))</f>
        <v>Complete</v>
      </c>
    </row>
    <row r="691" customFormat="false" ht="15" hidden="false" customHeight="false" outlineLevel="0" collapsed="false">
      <c r="A691" s="2" t="str">
        <f aca="false">Clean!A691</f>
        <v>CL00690</v>
      </c>
      <c r="B691" s="24" t="n">
        <f aca="false">IF(Clean!B691="",1,0)</f>
        <v>0</v>
      </c>
      <c r="C691" s="24" t="n">
        <f aca="false">IF(Clean!C691="",1,0)</f>
        <v>0</v>
      </c>
      <c r="D691" s="24" t="n">
        <f aca="false">IF(Clean!D691="",1,0)</f>
        <v>0</v>
      </c>
      <c r="E691" s="24" t="n">
        <f aca="false">IF(Clean!E691="",1,0)</f>
        <v>0</v>
      </c>
      <c r="F691" s="24" t="n">
        <f aca="false">IF(Clean!F691="",1,0)</f>
        <v>0</v>
      </c>
      <c r="G691" s="24" t="n">
        <f aca="false">IF(Clean!G691="",1,0)</f>
        <v>0</v>
      </c>
      <c r="H691" s="24" t="n">
        <f aca="false">IF(Clean!H691="",1,0)</f>
        <v>0</v>
      </c>
      <c r="I691" s="24" t="n">
        <f aca="false">IF(Clean!I691="",1,0)</f>
        <v>0</v>
      </c>
      <c r="J691" s="24" t="n">
        <f aca="false">IF(Clean!J691="",1,0)</f>
        <v>1</v>
      </c>
      <c r="K691" s="24" t="n">
        <f aca="false">IF(Clean!K691="",1,0)</f>
        <v>0</v>
      </c>
      <c r="L691" s="24" t="n">
        <f aca="false">IF(Clean!L691="",1,0)</f>
        <v>0</v>
      </c>
      <c r="M691" s="24" t="n">
        <f aca="false">IF(Clean!M691="",1,0)</f>
        <v>0</v>
      </c>
      <c r="N691" s="24" t="n">
        <f aca="false">IF(Clean!N691="",1,0)</f>
        <v>0</v>
      </c>
      <c r="O691" s="24" t="n">
        <f aca="false">IF(Clean!O691="",1,0)</f>
        <v>0</v>
      </c>
      <c r="P691" s="24" t="n">
        <f aca="false">IF(Clean!P691="",1,0)</f>
        <v>0</v>
      </c>
      <c r="Q691" s="24" t="n">
        <f aca="false">IF(Clean!Q691="",1,0)</f>
        <v>0</v>
      </c>
      <c r="R691" s="24" t="n">
        <f aca="false">IF(Clean!R691="",1,0)</f>
        <v>0</v>
      </c>
      <c r="S691" s="24" t="n">
        <f aca="false">IF(Clean!S691="",1,0)</f>
        <v>1</v>
      </c>
      <c r="T691" s="24" t="n">
        <f aca="false">IF(Clean!T691="",1,0)</f>
        <v>1</v>
      </c>
      <c r="U691" s="24" t="n">
        <f aca="false">IF(Clean!U691="",1,0)</f>
        <v>0</v>
      </c>
      <c r="V691" s="24" t="n">
        <f aca="false">IF(Clean!V691="",1,0)</f>
        <v>0</v>
      </c>
      <c r="W691" s="25" t="n">
        <f aca="false">SUM(B691:V691)</f>
        <v>3</v>
      </c>
      <c r="X691" s="2" t="str">
        <f aca="false">IF(W691=0,"Complete","Incomplete")</f>
        <v>Incomplete</v>
      </c>
      <c r="Y691" s="26" t="n">
        <f aca="false">W691/21</f>
        <v>0.142857142857143</v>
      </c>
      <c r="Z691" s="2" t="str">
        <f aca="false">IF(W691=21,"Ghost record",IF(W691&gt;=11,"Mostly empty",IF(W691=0,"Complete","Partial")))</f>
        <v>Partial</v>
      </c>
    </row>
    <row r="692" customFormat="false" ht="15" hidden="false" customHeight="false" outlineLevel="0" collapsed="false">
      <c r="A692" s="2" t="str">
        <f aca="false">Clean!A692</f>
        <v>CL00691</v>
      </c>
      <c r="B692" s="24" t="n">
        <f aca="false">IF(Clean!B692="",1,0)</f>
        <v>0</v>
      </c>
      <c r="C692" s="24" t="n">
        <f aca="false">IF(Clean!C692="",1,0)</f>
        <v>0</v>
      </c>
      <c r="D692" s="24" t="n">
        <f aca="false">IF(Clean!D692="",1,0)</f>
        <v>0</v>
      </c>
      <c r="E692" s="24" t="n">
        <f aca="false">IF(Clean!E692="",1,0)</f>
        <v>0</v>
      </c>
      <c r="F692" s="24" t="n">
        <f aca="false">IF(Clean!F692="",1,0)</f>
        <v>0</v>
      </c>
      <c r="G692" s="24" t="n">
        <f aca="false">IF(Clean!G692="",1,0)</f>
        <v>0</v>
      </c>
      <c r="H692" s="24" t="n">
        <f aca="false">IF(Clean!H692="",1,0)</f>
        <v>0</v>
      </c>
      <c r="I692" s="24" t="n">
        <f aca="false">IF(Clean!I692="",1,0)</f>
        <v>0</v>
      </c>
      <c r="J692" s="24" t="n">
        <f aca="false">IF(Clean!J692="",1,0)</f>
        <v>0</v>
      </c>
      <c r="K692" s="24" t="n">
        <f aca="false">IF(Clean!K692="",1,0)</f>
        <v>0</v>
      </c>
      <c r="L692" s="24" t="n">
        <f aca="false">IF(Clean!L692="",1,0)</f>
        <v>0</v>
      </c>
      <c r="M692" s="24" t="n">
        <f aca="false">IF(Clean!M692="",1,0)</f>
        <v>0</v>
      </c>
      <c r="N692" s="24" t="n">
        <f aca="false">IF(Clean!N692="",1,0)</f>
        <v>0</v>
      </c>
      <c r="O692" s="24" t="n">
        <f aca="false">IF(Clean!O692="",1,0)</f>
        <v>0</v>
      </c>
      <c r="P692" s="24" t="n">
        <f aca="false">IF(Clean!P692="",1,0)</f>
        <v>0</v>
      </c>
      <c r="Q692" s="24" t="n">
        <f aca="false">IF(Clean!Q692="",1,0)</f>
        <v>1</v>
      </c>
      <c r="R692" s="24" t="n">
        <f aca="false">IF(Clean!R692="",1,0)</f>
        <v>1</v>
      </c>
      <c r="S692" s="24" t="n">
        <f aca="false">IF(Clean!S692="",1,0)</f>
        <v>0</v>
      </c>
      <c r="T692" s="24" t="n">
        <f aca="false">IF(Clean!T692="",1,0)</f>
        <v>0</v>
      </c>
      <c r="U692" s="24" t="n">
        <f aca="false">IF(Clean!U692="",1,0)</f>
        <v>0</v>
      </c>
      <c r="V692" s="24" t="n">
        <f aca="false">IF(Clean!V692="",1,0)</f>
        <v>0</v>
      </c>
      <c r="W692" s="25" t="n">
        <f aca="false">SUM(B692:V692)</f>
        <v>2</v>
      </c>
      <c r="X692" s="2" t="str">
        <f aca="false">IF(W692=0,"Complete","Incomplete")</f>
        <v>Incomplete</v>
      </c>
      <c r="Y692" s="26" t="n">
        <f aca="false">W692/21</f>
        <v>0.0952380952380952</v>
      </c>
      <c r="Z692" s="2" t="str">
        <f aca="false">IF(W692=21,"Ghost record",IF(W692&gt;=11,"Mostly empty",IF(W692=0,"Complete","Partial")))</f>
        <v>Partial</v>
      </c>
    </row>
    <row r="693" customFormat="false" ht="15" hidden="false" customHeight="false" outlineLevel="0" collapsed="false">
      <c r="A693" s="2" t="str">
        <f aca="false">Clean!A693</f>
        <v>CL00692</v>
      </c>
      <c r="B693" s="24" t="n">
        <f aca="false">IF(Clean!B693="",1,0)</f>
        <v>0</v>
      </c>
      <c r="C693" s="24" t="n">
        <f aca="false">IF(Clean!C693="",1,0)</f>
        <v>0</v>
      </c>
      <c r="D693" s="24" t="n">
        <f aca="false">IF(Clean!D693="",1,0)</f>
        <v>0</v>
      </c>
      <c r="E693" s="24" t="n">
        <f aca="false">IF(Clean!E693="",1,0)</f>
        <v>0</v>
      </c>
      <c r="F693" s="24" t="n">
        <f aca="false">IF(Clean!F693="",1,0)</f>
        <v>0</v>
      </c>
      <c r="G693" s="24" t="n">
        <f aca="false">IF(Clean!G693="",1,0)</f>
        <v>0</v>
      </c>
      <c r="H693" s="24" t="n">
        <f aca="false">IF(Clean!H693="",1,0)</f>
        <v>0</v>
      </c>
      <c r="I693" s="24" t="n">
        <f aca="false">IF(Clean!I693="",1,0)</f>
        <v>1</v>
      </c>
      <c r="J693" s="24" t="n">
        <f aca="false">IF(Clean!J693="",1,0)</f>
        <v>1</v>
      </c>
      <c r="K693" s="24" t="n">
        <f aca="false">IF(Clean!K693="",1,0)</f>
        <v>0</v>
      </c>
      <c r="L693" s="24" t="n">
        <f aca="false">IF(Clean!L693="",1,0)</f>
        <v>0</v>
      </c>
      <c r="M693" s="24" t="n">
        <f aca="false">IF(Clean!M693="",1,0)</f>
        <v>0</v>
      </c>
      <c r="N693" s="24" t="n">
        <f aca="false">IF(Clean!N693="",1,0)</f>
        <v>0</v>
      </c>
      <c r="O693" s="24" t="n">
        <f aca="false">IF(Clean!O693="",1,0)</f>
        <v>0</v>
      </c>
      <c r="P693" s="24" t="n">
        <f aca="false">IF(Clean!P693="",1,0)</f>
        <v>0</v>
      </c>
      <c r="Q693" s="24" t="n">
        <f aca="false">IF(Clean!Q693="",1,0)</f>
        <v>0</v>
      </c>
      <c r="R693" s="24" t="n">
        <f aca="false">IF(Clean!R693="",1,0)</f>
        <v>0</v>
      </c>
      <c r="S693" s="24" t="n">
        <f aca="false">IF(Clean!S693="",1,0)</f>
        <v>0</v>
      </c>
      <c r="T693" s="24" t="n">
        <f aca="false">IF(Clean!T693="",1,0)</f>
        <v>0</v>
      </c>
      <c r="U693" s="24" t="n">
        <f aca="false">IF(Clean!U693="",1,0)</f>
        <v>0</v>
      </c>
      <c r="V693" s="24" t="n">
        <f aca="false">IF(Clean!V693="",1,0)</f>
        <v>1</v>
      </c>
      <c r="W693" s="25" t="n">
        <f aca="false">SUM(B693:V693)</f>
        <v>3</v>
      </c>
      <c r="X693" s="2" t="str">
        <f aca="false">IF(W693=0,"Complete","Incomplete")</f>
        <v>Incomplete</v>
      </c>
      <c r="Y693" s="26" t="n">
        <f aca="false">W693/21</f>
        <v>0.142857142857143</v>
      </c>
      <c r="Z693" s="2" t="str">
        <f aca="false">IF(W693=21,"Ghost record",IF(W693&gt;=11,"Mostly empty",IF(W693=0,"Complete","Partial")))</f>
        <v>Partial</v>
      </c>
    </row>
    <row r="694" customFormat="false" ht="15" hidden="false" customHeight="false" outlineLevel="0" collapsed="false">
      <c r="A694" s="2" t="str">
        <f aca="false">Clean!A694</f>
        <v>CL00693</v>
      </c>
      <c r="B694" s="24" t="n">
        <f aca="false">IF(Clean!B694="",1,0)</f>
        <v>0</v>
      </c>
      <c r="C694" s="24" t="n">
        <f aca="false">IF(Clean!C694="",1,0)</f>
        <v>0</v>
      </c>
      <c r="D694" s="24" t="n">
        <f aca="false">IF(Clean!D694="",1,0)</f>
        <v>0</v>
      </c>
      <c r="E694" s="24" t="n">
        <f aca="false">IF(Clean!E694="",1,0)</f>
        <v>0</v>
      </c>
      <c r="F694" s="24" t="n">
        <f aca="false">IF(Clean!F694="",1,0)</f>
        <v>0</v>
      </c>
      <c r="G694" s="24" t="n">
        <f aca="false">IF(Clean!G694="",1,0)</f>
        <v>0</v>
      </c>
      <c r="H694" s="24" t="n">
        <f aca="false">IF(Clean!H694="",1,0)</f>
        <v>0</v>
      </c>
      <c r="I694" s="24" t="n">
        <f aca="false">IF(Clean!I694="",1,0)</f>
        <v>0</v>
      </c>
      <c r="J694" s="24" t="n">
        <f aca="false">IF(Clean!J694="",1,0)</f>
        <v>0</v>
      </c>
      <c r="K694" s="24" t="n">
        <f aca="false">IF(Clean!K694="",1,0)</f>
        <v>0</v>
      </c>
      <c r="L694" s="24" t="n">
        <f aca="false">IF(Clean!L694="",1,0)</f>
        <v>0</v>
      </c>
      <c r="M694" s="24" t="n">
        <f aca="false">IF(Clean!M694="",1,0)</f>
        <v>0</v>
      </c>
      <c r="N694" s="24" t="n">
        <f aca="false">IF(Clean!N694="",1,0)</f>
        <v>0</v>
      </c>
      <c r="O694" s="24" t="n">
        <f aca="false">IF(Clean!O694="",1,0)</f>
        <v>0</v>
      </c>
      <c r="P694" s="24" t="n">
        <f aca="false">IF(Clean!P694="",1,0)</f>
        <v>0</v>
      </c>
      <c r="Q694" s="24" t="n">
        <f aca="false">IF(Clean!Q694="",1,0)</f>
        <v>0</v>
      </c>
      <c r="R694" s="24" t="n">
        <f aca="false">IF(Clean!R694="",1,0)</f>
        <v>0</v>
      </c>
      <c r="S694" s="24" t="n">
        <f aca="false">IF(Clean!S694="",1,0)</f>
        <v>1</v>
      </c>
      <c r="T694" s="24" t="n">
        <f aca="false">IF(Clean!T694="",1,0)</f>
        <v>1</v>
      </c>
      <c r="U694" s="24" t="n">
        <f aca="false">IF(Clean!U694="",1,0)</f>
        <v>0</v>
      </c>
      <c r="V694" s="24" t="n">
        <f aca="false">IF(Clean!V694="",1,0)</f>
        <v>1</v>
      </c>
      <c r="W694" s="25" t="n">
        <f aca="false">SUM(B694:V694)</f>
        <v>3</v>
      </c>
      <c r="X694" s="2" t="str">
        <f aca="false">IF(W694=0,"Complete","Incomplete")</f>
        <v>Incomplete</v>
      </c>
      <c r="Y694" s="26" t="n">
        <f aca="false">W694/21</f>
        <v>0.142857142857143</v>
      </c>
      <c r="Z694" s="2" t="str">
        <f aca="false">IF(W694=21,"Ghost record",IF(W694&gt;=11,"Mostly empty",IF(W694=0,"Complete","Partial")))</f>
        <v>Partial</v>
      </c>
    </row>
    <row r="695" customFormat="false" ht="15" hidden="false" customHeight="false" outlineLevel="0" collapsed="false">
      <c r="A695" s="2" t="str">
        <f aca="false">Clean!A695</f>
        <v>CL00694</v>
      </c>
      <c r="B695" s="24" t="n">
        <f aca="false">IF(Clean!B695="",1,0)</f>
        <v>0</v>
      </c>
      <c r="C695" s="24" t="n">
        <f aca="false">IF(Clean!C695="",1,0)</f>
        <v>0</v>
      </c>
      <c r="D695" s="24" t="n">
        <f aca="false">IF(Clean!D695="",1,0)</f>
        <v>0</v>
      </c>
      <c r="E695" s="24" t="n">
        <f aca="false">IF(Clean!E695="",1,0)</f>
        <v>0</v>
      </c>
      <c r="F695" s="24" t="n">
        <f aca="false">IF(Clean!F695="",1,0)</f>
        <v>0</v>
      </c>
      <c r="G695" s="24" t="n">
        <f aca="false">IF(Clean!G695="",1,0)</f>
        <v>0</v>
      </c>
      <c r="H695" s="24" t="n">
        <f aca="false">IF(Clean!H695="",1,0)</f>
        <v>0</v>
      </c>
      <c r="I695" s="24" t="n">
        <f aca="false">IF(Clean!I695="",1,0)</f>
        <v>0</v>
      </c>
      <c r="J695" s="24" t="n">
        <f aca="false">IF(Clean!J695="",1,0)</f>
        <v>0</v>
      </c>
      <c r="K695" s="24" t="n">
        <f aca="false">IF(Clean!K695="",1,0)</f>
        <v>0</v>
      </c>
      <c r="L695" s="24" t="n">
        <f aca="false">IF(Clean!L695="",1,0)</f>
        <v>0</v>
      </c>
      <c r="M695" s="24" t="n">
        <f aca="false">IF(Clean!M695="",1,0)</f>
        <v>0</v>
      </c>
      <c r="N695" s="24" t="n">
        <f aca="false">IF(Clean!N695="",1,0)</f>
        <v>0</v>
      </c>
      <c r="O695" s="24" t="n">
        <f aca="false">IF(Clean!O695="",1,0)</f>
        <v>0</v>
      </c>
      <c r="P695" s="24" t="n">
        <f aca="false">IF(Clean!P695="",1,0)</f>
        <v>0</v>
      </c>
      <c r="Q695" s="24" t="n">
        <f aca="false">IF(Clean!Q695="",1,0)</f>
        <v>0</v>
      </c>
      <c r="R695" s="24" t="n">
        <f aca="false">IF(Clean!R695="",1,0)</f>
        <v>0</v>
      </c>
      <c r="S695" s="24" t="n">
        <f aca="false">IF(Clean!S695="",1,0)</f>
        <v>0</v>
      </c>
      <c r="T695" s="24" t="n">
        <f aca="false">IF(Clean!T695="",1,0)</f>
        <v>0</v>
      </c>
      <c r="U695" s="24" t="n">
        <f aca="false">IF(Clean!U695="",1,0)</f>
        <v>0</v>
      </c>
      <c r="V695" s="24" t="n">
        <f aca="false">IF(Clean!V695="",1,0)</f>
        <v>0</v>
      </c>
      <c r="W695" s="25" t="n">
        <f aca="false">SUM(B695:V695)</f>
        <v>0</v>
      </c>
      <c r="X695" s="2" t="str">
        <f aca="false">IF(W695=0,"Complete","Incomplete")</f>
        <v>Complete</v>
      </c>
      <c r="Y695" s="26" t="n">
        <f aca="false">W695/21</f>
        <v>0</v>
      </c>
      <c r="Z695" s="2" t="str">
        <f aca="false">IF(W695=21,"Ghost record",IF(W695&gt;=11,"Mostly empty",IF(W695=0,"Complete","Partial")))</f>
        <v>Complete</v>
      </c>
    </row>
    <row r="696" customFormat="false" ht="15" hidden="false" customHeight="false" outlineLevel="0" collapsed="false">
      <c r="A696" s="2" t="str">
        <f aca="false">Clean!A696</f>
        <v>CL00695</v>
      </c>
      <c r="B696" s="24" t="n">
        <f aca="false">IF(Clean!B696="",1,0)</f>
        <v>0</v>
      </c>
      <c r="C696" s="24" t="n">
        <f aca="false">IF(Clean!C696="",1,0)</f>
        <v>0</v>
      </c>
      <c r="D696" s="24" t="n">
        <f aca="false">IF(Clean!D696="",1,0)</f>
        <v>0</v>
      </c>
      <c r="E696" s="24" t="n">
        <f aca="false">IF(Clean!E696="",1,0)</f>
        <v>0</v>
      </c>
      <c r="F696" s="24" t="n">
        <f aca="false">IF(Clean!F696="",1,0)</f>
        <v>0</v>
      </c>
      <c r="G696" s="24" t="n">
        <f aca="false">IF(Clean!G696="",1,0)</f>
        <v>0</v>
      </c>
      <c r="H696" s="24" t="n">
        <f aca="false">IF(Clean!H696="",1,0)</f>
        <v>0</v>
      </c>
      <c r="I696" s="24" t="n">
        <f aca="false">IF(Clean!I696="",1,0)</f>
        <v>0</v>
      </c>
      <c r="J696" s="24" t="n">
        <f aca="false">IF(Clean!J696="",1,0)</f>
        <v>0</v>
      </c>
      <c r="K696" s="24" t="n">
        <f aca="false">IF(Clean!K696="",1,0)</f>
        <v>0</v>
      </c>
      <c r="L696" s="24" t="n">
        <f aca="false">IF(Clean!L696="",1,0)</f>
        <v>0</v>
      </c>
      <c r="M696" s="24" t="n">
        <f aca="false">IF(Clean!M696="",1,0)</f>
        <v>0</v>
      </c>
      <c r="N696" s="24" t="n">
        <f aca="false">IF(Clean!N696="",1,0)</f>
        <v>0</v>
      </c>
      <c r="O696" s="24" t="n">
        <f aca="false">IF(Clean!O696="",1,0)</f>
        <v>0</v>
      </c>
      <c r="P696" s="24" t="n">
        <f aca="false">IF(Clean!P696="",1,0)</f>
        <v>0</v>
      </c>
      <c r="Q696" s="24" t="n">
        <f aca="false">IF(Clean!Q696="",1,0)</f>
        <v>0</v>
      </c>
      <c r="R696" s="24" t="n">
        <f aca="false">IF(Clean!R696="",1,0)</f>
        <v>0</v>
      </c>
      <c r="S696" s="24" t="n">
        <f aca="false">IF(Clean!S696="",1,0)</f>
        <v>0</v>
      </c>
      <c r="T696" s="24" t="n">
        <f aca="false">IF(Clean!T696="",1,0)</f>
        <v>0</v>
      </c>
      <c r="U696" s="24" t="n">
        <f aca="false">IF(Clean!U696="",1,0)</f>
        <v>0</v>
      </c>
      <c r="V696" s="24" t="n">
        <f aca="false">IF(Clean!V696="",1,0)</f>
        <v>0</v>
      </c>
      <c r="W696" s="25" t="n">
        <f aca="false">SUM(B696:V696)</f>
        <v>0</v>
      </c>
      <c r="X696" s="2" t="str">
        <f aca="false">IF(W696=0,"Complete","Incomplete")</f>
        <v>Complete</v>
      </c>
      <c r="Y696" s="26" t="n">
        <f aca="false">W696/21</f>
        <v>0</v>
      </c>
      <c r="Z696" s="2" t="str">
        <f aca="false">IF(W696=21,"Ghost record",IF(W696&gt;=11,"Mostly empty",IF(W696=0,"Complete","Partial")))</f>
        <v>Complete</v>
      </c>
    </row>
    <row r="697" customFormat="false" ht="15" hidden="false" customHeight="false" outlineLevel="0" collapsed="false">
      <c r="A697" s="2" t="str">
        <f aca="false">Clean!A697</f>
        <v>CL00696</v>
      </c>
      <c r="B697" s="24" t="n">
        <f aca="false">IF(Clean!B697="",1,0)</f>
        <v>0</v>
      </c>
      <c r="C697" s="24" t="n">
        <f aca="false">IF(Clean!C697="",1,0)</f>
        <v>0</v>
      </c>
      <c r="D697" s="24" t="n">
        <f aca="false">IF(Clean!D697="",1,0)</f>
        <v>0</v>
      </c>
      <c r="E697" s="24" t="n">
        <f aca="false">IF(Clean!E697="",1,0)</f>
        <v>0</v>
      </c>
      <c r="F697" s="24" t="n">
        <f aca="false">IF(Clean!F697="",1,0)</f>
        <v>0</v>
      </c>
      <c r="G697" s="24" t="n">
        <f aca="false">IF(Clean!G697="",1,0)</f>
        <v>0</v>
      </c>
      <c r="H697" s="24" t="n">
        <f aca="false">IF(Clean!H697="",1,0)</f>
        <v>0</v>
      </c>
      <c r="I697" s="24" t="n">
        <f aca="false">IF(Clean!I697="",1,0)</f>
        <v>0</v>
      </c>
      <c r="J697" s="24" t="n">
        <f aca="false">IF(Clean!J697="",1,0)</f>
        <v>1</v>
      </c>
      <c r="K697" s="24" t="n">
        <f aca="false">IF(Clean!K697="",1,0)</f>
        <v>0</v>
      </c>
      <c r="L697" s="24" t="n">
        <f aca="false">IF(Clean!L697="",1,0)</f>
        <v>0</v>
      </c>
      <c r="M697" s="24" t="n">
        <f aca="false">IF(Clean!M697="",1,0)</f>
        <v>0</v>
      </c>
      <c r="N697" s="24" t="n">
        <f aca="false">IF(Clean!N697="",1,0)</f>
        <v>0</v>
      </c>
      <c r="O697" s="24" t="n">
        <f aca="false">IF(Clean!O697="",1,0)</f>
        <v>0</v>
      </c>
      <c r="P697" s="24" t="n">
        <f aca="false">IF(Clean!P697="",1,0)</f>
        <v>0</v>
      </c>
      <c r="Q697" s="24" t="n">
        <f aca="false">IF(Clean!Q697="",1,0)</f>
        <v>0</v>
      </c>
      <c r="R697" s="24" t="n">
        <f aca="false">IF(Clean!R697="",1,0)</f>
        <v>0</v>
      </c>
      <c r="S697" s="24" t="n">
        <f aca="false">IF(Clean!S697="",1,0)</f>
        <v>0</v>
      </c>
      <c r="T697" s="24" t="n">
        <f aca="false">IF(Clean!T697="",1,0)</f>
        <v>0</v>
      </c>
      <c r="U697" s="24" t="n">
        <f aca="false">IF(Clean!U697="",1,0)</f>
        <v>0</v>
      </c>
      <c r="V697" s="24" t="n">
        <f aca="false">IF(Clean!V697="",1,0)</f>
        <v>0</v>
      </c>
      <c r="W697" s="25" t="n">
        <f aca="false">SUM(B697:V697)</f>
        <v>1</v>
      </c>
      <c r="X697" s="2" t="str">
        <f aca="false">IF(W697=0,"Complete","Incomplete")</f>
        <v>Incomplete</v>
      </c>
      <c r="Y697" s="26" t="n">
        <f aca="false">W697/21</f>
        <v>0.0476190476190476</v>
      </c>
      <c r="Z697" s="2" t="str">
        <f aca="false">IF(W697=21,"Ghost record",IF(W697&gt;=11,"Mostly empty",IF(W697=0,"Complete","Partial")))</f>
        <v>Partial</v>
      </c>
    </row>
    <row r="698" customFormat="false" ht="15" hidden="false" customHeight="false" outlineLevel="0" collapsed="false">
      <c r="A698" s="2" t="str">
        <f aca="false">Clean!A698</f>
        <v>CL00697</v>
      </c>
      <c r="B698" s="24" t="n">
        <f aca="false">IF(Clean!B698="",1,0)</f>
        <v>0</v>
      </c>
      <c r="C698" s="24" t="n">
        <f aca="false">IF(Clean!C698="",1,0)</f>
        <v>0</v>
      </c>
      <c r="D698" s="24" t="n">
        <f aca="false">IF(Clean!D698="",1,0)</f>
        <v>0</v>
      </c>
      <c r="E698" s="24" t="n">
        <f aca="false">IF(Clean!E698="",1,0)</f>
        <v>0</v>
      </c>
      <c r="F698" s="24" t="n">
        <f aca="false">IF(Clean!F698="",1,0)</f>
        <v>0</v>
      </c>
      <c r="G698" s="24" t="n">
        <f aca="false">IF(Clean!G698="",1,0)</f>
        <v>0</v>
      </c>
      <c r="H698" s="24" t="n">
        <f aca="false">IF(Clean!H698="",1,0)</f>
        <v>0</v>
      </c>
      <c r="I698" s="24" t="n">
        <f aca="false">IF(Clean!I698="",1,0)</f>
        <v>0</v>
      </c>
      <c r="J698" s="24" t="n">
        <f aca="false">IF(Clean!J698="",1,0)</f>
        <v>0</v>
      </c>
      <c r="K698" s="24" t="n">
        <f aca="false">IF(Clean!K698="",1,0)</f>
        <v>0</v>
      </c>
      <c r="L698" s="24" t="n">
        <f aca="false">IF(Clean!L698="",1,0)</f>
        <v>0</v>
      </c>
      <c r="M698" s="24" t="n">
        <f aca="false">IF(Clean!M698="",1,0)</f>
        <v>0</v>
      </c>
      <c r="N698" s="24" t="n">
        <f aca="false">IF(Clean!N698="",1,0)</f>
        <v>1</v>
      </c>
      <c r="O698" s="24" t="n">
        <f aca="false">IF(Clean!O698="",1,0)</f>
        <v>0</v>
      </c>
      <c r="P698" s="24" t="n">
        <f aca="false">IF(Clean!P698="",1,0)</f>
        <v>0</v>
      </c>
      <c r="Q698" s="24" t="n">
        <f aca="false">IF(Clean!Q698="",1,0)</f>
        <v>0</v>
      </c>
      <c r="R698" s="24" t="n">
        <f aca="false">IF(Clean!R698="",1,0)</f>
        <v>0</v>
      </c>
      <c r="S698" s="24" t="n">
        <f aca="false">IF(Clean!S698="",1,0)</f>
        <v>0</v>
      </c>
      <c r="T698" s="24" t="n">
        <f aca="false">IF(Clean!T698="",1,0)</f>
        <v>0</v>
      </c>
      <c r="U698" s="24" t="n">
        <f aca="false">IF(Clean!U698="",1,0)</f>
        <v>0</v>
      </c>
      <c r="V698" s="24" t="n">
        <f aca="false">IF(Clean!V698="",1,0)</f>
        <v>0</v>
      </c>
      <c r="W698" s="25" t="n">
        <f aca="false">SUM(B698:V698)</f>
        <v>1</v>
      </c>
      <c r="X698" s="2" t="str">
        <f aca="false">IF(W698=0,"Complete","Incomplete")</f>
        <v>Incomplete</v>
      </c>
      <c r="Y698" s="26" t="n">
        <f aca="false">W698/21</f>
        <v>0.0476190476190476</v>
      </c>
      <c r="Z698" s="2" t="str">
        <f aca="false">IF(W698=21,"Ghost record",IF(W698&gt;=11,"Mostly empty",IF(W698=0,"Complete","Partial")))</f>
        <v>Partial</v>
      </c>
    </row>
    <row r="699" customFormat="false" ht="15" hidden="false" customHeight="false" outlineLevel="0" collapsed="false">
      <c r="A699" s="2" t="str">
        <f aca="false">Clean!A699</f>
        <v>CL00698</v>
      </c>
      <c r="B699" s="24" t="n">
        <f aca="false">IF(Clean!B699="",1,0)</f>
        <v>0</v>
      </c>
      <c r="C699" s="24" t="n">
        <f aca="false">IF(Clean!C699="",1,0)</f>
        <v>0</v>
      </c>
      <c r="D699" s="24" t="n">
        <f aca="false">IF(Clean!D699="",1,0)</f>
        <v>0</v>
      </c>
      <c r="E699" s="24" t="n">
        <f aca="false">IF(Clean!E699="",1,0)</f>
        <v>0</v>
      </c>
      <c r="F699" s="24" t="n">
        <f aca="false">IF(Clean!F699="",1,0)</f>
        <v>1</v>
      </c>
      <c r="G699" s="24" t="n">
        <f aca="false">IF(Clean!G699="",1,0)</f>
        <v>0</v>
      </c>
      <c r="H699" s="24" t="n">
        <f aca="false">IF(Clean!H699="",1,0)</f>
        <v>0</v>
      </c>
      <c r="I699" s="24" t="n">
        <f aca="false">IF(Clean!I699="",1,0)</f>
        <v>0</v>
      </c>
      <c r="J699" s="24" t="n">
        <f aca="false">IF(Clean!J699="",1,0)</f>
        <v>0</v>
      </c>
      <c r="K699" s="24" t="n">
        <f aca="false">IF(Clean!K699="",1,0)</f>
        <v>0</v>
      </c>
      <c r="L699" s="24" t="n">
        <f aca="false">IF(Clean!L699="",1,0)</f>
        <v>0</v>
      </c>
      <c r="M699" s="24" t="n">
        <f aca="false">IF(Clean!M699="",1,0)</f>
        <v>0</v>
      </c>
      <c r="N699" s="24" t="n">
        <f aca="false">IF(Clean!N699="",1,0)</f>
        <v>0</v>
      </c>
      <c r="O699" s="24" t="n">
        <f aca="false">IF(Clean!O699="",1,0)</f>
        <v>0</v>
      </c>
      <c r="P699" s="24" t="n">
        <f aca="false">IF(Clean!P699="",1,0)</f>
        <v>0</v>
      </c>
      <c r="Q699" s="24" t="n">
        <f aca="false">IF(Clean!Q699="",1,0)</f>
        <v>1</v>
      </c>
      <c r="R699" s="24" t="n">
        <f aca="false">IF(Clean!R699="",1,0)</f>
        <v>1</v>
      </c>
      <c r="S699" s="24" t="n">
        <f aca="false">IF(Clean!S699="",1,0)</f>
        <v>0</v>
      </c>
      <c r="T699" s="24" t="n">
        <f aca="false">IF(Clean!T699="",1,0)</f>
        <v>0</v>
      </c>
      <c r="U699" s="24" t="n">
        <f aca="false">IF(Clean!U699="",1,0)</f>
        <v>0</v>
      </c>
      <c r="V699" s="24" t="n">
        <f aca="false">IF(Clean!V699="",1,0)</f>
        <v>0</v>
      </c>
      <c r="W699" s="25" t="n">
        <f aca="false">SUM(B699:V699)</f>
        <v>3</v>
      </c>
      <c r="X699" s="2" t="str">
        <f aca="false">IF(W699=0,"Complete","Incomplete")</f>
        <v>Incomplete</v>
      </c>
      <c r="Y699" s="26" t="n">
        <f aca="false">W699/21</f>
        <v>0.142857142857143</v>
      </c>
      <c r="Z699" s="2" t="str">
        <f aca="false">IF(W699=21,"Ghost record",IF(W699&gt;=11,"Mostly empty",IF(W699=0,"Complete","Partial")))</f>
        <v>Partial</v>
      </c>
    </row>
    <row r="700" customFormat="false" ht="15" hidden="false" customHeight="false" outlineLevel="0" collapsed="false">
      <c r="A700" s="2" t="str">
        <f aca="false">Clean!A700</f>
        <v>CL00699</v>
      </c>
      <c r="B700" s="24" t="n">
        <f aca="false">IF(Clean!B700="",1,0)</f>
        <v>0</v>
      </c>
      <c r="C700" s="24" t="n">
        <f aca="false">IF(Clean!C700="",1,0)</f>
        <v>0</v>
      </c>
      <c r="D700" s="24" t="n">
        <f aca="false">IF(Clean!D700="",1,0)</f>
        <v>0</v>
      </c>
      <c r="E700" s="24" t="n">
        <f aca="false">IF(Clean!E700="",1,0)</f>
        <v>0</v>
      </c>
      <c r="F700" s="24" t="n">
        <f aca="false">IF(Clean!F700="",1,0)</f>
        <v>0</v>
      </c>
      <c r="G700" s="24" t="n">
        <f aca="false">IF(Clean!G700="",1,0)</f>
        <v>0</v>
      </c>
      <c r="H700" s="24" t="n">
        <f aca="false">IF(Clean!H700="",1,0)</f>
        <v>0</v>
      </c>
      <c r="I700" s="24" t="n">
        <f aca="false">IF(Clean!I700="",1,0)</f>
        <v>0</v>
      </c>
      <c r="J700" s="24" t="n">
        <f aca="false">IF(Clean!J700="",1,0)</f>
        <v>1</v>
      </c>
      <c r="K700" s="24" t="n">
        <f aca="false">IF(Clean!K700="",1,0)</f>
        <v>0</v>
      </c>
      <c r="L700" s="24" t="n">
        <f aca="false">IF(Clean!L700="",1,0)</f>
        <v>0</v>
      </c>
      <c r="M700" s="24" t="n">
        <f aca="false">IF(Clean!M700="",1,0)</f>
        <v>0</v>
      </c>
      <c r="N700" s="24" t="n">
        <f aca="false">IF(Clean!N700="",1,0)</f>
        <v>0</v>
      </c>
      <c r="O700" s="24" t="n">
        <f aca="false">IF(Clean!O700="",1,0)</f>
        <v>0</v>
      </c>
      <c r="P700" s="24" t="n">
        <f aca="false">IF(Clean!P700="",1,0)</f>
        <v>0</v>
      </c>
      <c r="Q700" s="24" t="n">
        <f aca="false">IF(Clean!Q700="",1,0)</f>
        <v>0</v>
      </c>
      <c r="R700" s="24" t="n">
        <f aca="false">IF(Clean!R700="",1,0)</f>
        <v>0</v>
      </c>
      <c r="S700" s="24" t="n">
        <f aca="false">IF(Clean!S700="",1,0)</f>
        <v>0</v>
      </c>
      <c r="T700" s="24" t="n">
        <f aca="false">IF(Clean!T700="",1,0)</f>
        <v>0</v>
      </c>
      <c r="U700" s="24" t="n">
        <f aca="false">IF(Clean!U700="",1,0)</f>
        <v>0</v>
      </c>
      <c r="V700" s="24" t="n">
        <f aca="false">IF(Clean!V700="",1,0)</f>
        <v>1</v>
      </c>
      <c r="W700" s="25" t="n">
        <f aca="false">SUM(B700:V700)</f>
        <v>2</v>
      </c>
      <c r="X700" s="2" t="str">
        <f aca="false">IF(W700=0,"Complete","Incomplete")</f>
        <v>Incomplete</v>
      </c>
      <c r="Y700" s="26" t="n">
        <f aca="false">W700/21</f>
        <v>0.0952380952380952</v>
      </c>
      <c r="Z700" s="2" t="str">
        <f aca="false">IF(W700=21,"Ghost record",IF(W700&gt;=11,"Mostly empty",IF(W700=0,"Complete","Partial")))</f>
        <v>Partial</v>
      </c>
    </row>
    <row r="701" customFormat="false" ht="15" hidden="false" customHeight="false" outlineLevel="0" collapsed="false">
      <c r="A701" s="2" t="str">
        <f aca="false">Clean!A701</f>
        <v>CL00700</v>
      </c>
      <c r="B701" s="24" t="n">
        <f aca="false">IF(Clean!B701="",1,0)</f>
        <v>0</v>
      </c>
      <c r="C701" s="24" t="n">
        <f aca="false">IF(Clean!C701="",1,0)</f>
        <v>0</v>
      </c>
      <c r="D701" s="24" t="n">
        <f aca="false">IF(Clean!D701="",1,0)</f>
        <v>0</v>
      </c>
      <c r="E701" s="24" t="n">
        <f aca="false">IF(Clean!E701="",1,0)</f>
        <v>0</v>
      </c>
      <c r="F701" s="24" t="n">
        <f aca="false">IF(Clean!F701="",1,0)</f>
        <v>0</v>
      </c>
      <c r="G701" s="24" t="n">
        <f aca="false">IF(Clean!G701="",1,0)</f>
        <v>0</v>
      </c>
      <c r="H701" s="24" t="n">
        <f aca="false">IF(Clean!H701="",1,0)</f>
        <v>0</v>
      </c>
      <c r="I701" s="24" t="n">
        <f aca="false">IF(Clean!I701="",1,0)</f>
        <v>0</v>
      </c>
      <c r="J701" s="24" t="n">
        <f aca="false">IF(Clean!J701="",1,0)</f>
        <v>0</v>
      </c>
      <c r="K701" s="24" t="n">
        <f aca="false">IF(Clean!K701="",1,0)</f>
        <v>0</v>
      </c>
      <c r="L701" s="24" t="n">
        <f aca="false">IF(Clean!L701="",1,0)</f>
        <v>0</v>
      </c>
      <c r="M701" s="24" t="n">
        <f aca="false">IF(Clean!M701="",1,0)</f>
        <v>0</v>
      </c>
      <c r="N701" s="24" t="n">
        <f aca="false">IF(Clean!N701="",1,0)</f>
        <v>0</v>
      </c>
      <c r="O701" s="24" t="n">
        <f aca="false">IF(Clean!O701="",1,0)</f>
        <v>0</v>
      </c>
      <c r="P701" s="24" t="n">
        <f aca="false">IF(Clean!P701="",1,0)</f>
        <v>0</v>
      </c>
      <c r="Q701" s="24" t="n">
        <f aca="false">IF(Clean!Q701="",1,0)</f>
        <v>0</v>
      </c>
      <c r="R701" s="24" t="n">
        <f aca="false">IF(Clean!R701="",1,0)</f>
        <v>0</v>
      </c>
      <c r="S701" s="24" t="n">
        <f aca="false">IF(Clean!S701="",1,0)</f>
        <v>0</v>
      </c>
      <c r="T701" s="24" t="n">
        <f aca="false">IF(Clean!T701="",1,0)</f>
        <v>0</v>
      </c>
      <c r="U701" s="24" t="n">
        <f aca="false">IF(Clean!U701="",1,0)</f>
        <v>0</v>
      </c>
      <c r="V701" s="24" t="n">
        <f aca="false">IF(Clean!V701="",1,0)</f>
        <v>0</v>
      </c>
      <c r="W701" s="25" t="n">
        <f aca="false">SUM(B701:V701)</f>
        <v>0</v>
      </c>
      <c r="X701" s="2" t="str">
        <f aca="false">IF(W701=0,"Complete","Incomplete")</f>
        <v>Complete</v>
      </c>
      <c r="Y701" s="26" t="n">
        <f aca="false">W701/21</f>
        <v>0</v>
      </c>
      <c r="Z701" s="2" t="str">
        <f aca="false">IF(W701=21,"Ghost record",IF(W701&gt;=11,"Mostly empty",IF(W701=0,"Complete","Partial")))</f>
        <v>Complete</v>
      </c>
    </row>
    <row r="702" customFormat="false" ht="15" hidden="false" customHeight="false" outlineLevel="0" collapsed="false">
      <c r="A702" s="2" t="str">
        <f aca="false">Clean!A702</f>
        <v>CL00701</v>
      </c>
      <c r="B702" s="24" t="n">
        <f aca="false">IF(Clean!B702="",1,0)</f>
        <v>0</v>
      </c>
      <c r="C702" s="24" t="n">
        <f aca="false">IF(Clean!C702="",1,0)</f>
        <v>0</v>
      </c>
      <c r="D702" s="24" t="n">
        <f aca="false">IF(Clean!D702="",1,0)</f>
        <v>0</v>
      </c>
      <c r="E702" s="24" t="n">
        <f aca="false">IF(Clean!E702="",1,0)</f>
        <v>0</v>
      </c>
      <c r="F702" s="24" t="n">
        <f aca="false">IF(Clean!F702="",1,0)</f>
        <v>0</v>
      </c>
      <c r="G702" s="24" t="n">
        <f aca="false">IF(Clean!G702="",1,0)</f>
        <v>1</v>
      </c>
      <c r="H702" s="24" t="n">
        <f aca="false">IF(Clean!H702="",1,0)</f>
        <v>1</v>
      </c>
      <c r="I702" s="24" t="n">
        <f aca="false">IF(Clean!I702="",1,0)</f>
        <v>0</v>
      </c>
      <c r="J702" s="24" t="n">
        <f aca="false">IF(Clean!J702="",1,0)</f>
        <v>0</v>
      </c>
      <c r="K702" s="24" t="n">
        <f aca="false">IF(Clean!K702="",1,0)</f>
        <v>0</v>
      </c>
      <c r="L702" s="24" t="n">
        <f aca="false">IF(Clean!L702="",1,0)</f>
        <v>0</v>
      </c>
      <c r="M702" s="24" t="n">
        <f aca="false">IF(Clean!M702="",1,0)</f>
        <v>0</v>
      </c>
      <c r="N702" s="24" t="n">
        <f aca="false">IF(Clean!N702="",1,0)</f>
        <v>0</v>
      </c>
      <c r="O702" s="24" t="n">
        <f aca="false">IF(Clean!O702="",1,0)</f>
        <v>0</v>
      </c>
      <c r="P702" s="24" t="n">
        <f aca="false">IF(Clean!P702="",1,0)</f>
        <v>0</v>
      </c>
      <c r="Q702" s="24" t="n">
        <f aca="false">IF(Clean!Q702="",1,0)</f>
        <v>0</v>
      </c>
      <c r="R702" s="24" t="n">
        <f aca="false">IF(Clean!R702="",1,0)</f>
        <v>0</v>
      </c>
      <c r="S702" s="24" t="n">
        <f aca="false">IF(Clean!S702="",1,0)</f>
        <v>0</v>
      </c>
      <c r="T702" s="24" t="n">
        <f aca="false">IF(Clean!T702="",1,0)</f>
        <v>0</v>
      </c>
      <c r="U702" s="24" t="n">
        <f aca="false">IF(Clean!U702="",1,0)</f>
        <v>0</v>
      </c>
      <c r="V702" s="24" t="n">
        <f aca="false">IF(Clean!V702="",1,0)</f>
        <v>0</v>
      </c>
      <c r="W702" s="25" t="n">
        <f aca="false">SUM(B702:V702)</f>
        <v>2</v>
      </c>
      <c r="X702" s="2" t="str">
        <f aca="false">IF(W702=0,"Complete","Incomplete")</f>
        <v>Incomplete</v>
      </c>
      <c r="Y702" s="26" t="n">
        <f aca="false">W702/21</f>
        <v>0.0952380952380952</v>
      </c>
      <c r="Z702" s="2" t="str">
        <f aca="false">IF(W702=21,"Ghost record",IF(W702&gt;=11,"Mostly empty",IF(W702=0,"Complete","Partial")))</f>
        <v>Partial</v>
      </c>
    </row>
    <row r="703" customFormat="false" ht="15" hidden="false" customHeight="false" outlineLevel="0" collapsed="false">
      <c r="A703" s="2" t="str">
        <f aca="false">Clean!A703</f>
        <v>CL00702</v>
      </c>
      <c r="B703" s="24" t="n">
        <f aca="false">IF(Clean!B703="",1,0)</f>
        <v>0</v>
      </c>
      <c r="C703" s="24" t="n">
        <f aca="false">IF(Clean!C703="",1,0)</f>
        <v>0</v>
      </c>
      <c r="D703" s="24" t="n">
        <f aca="false">IF(Clean!D703="",1,0)</f>
        <v>0</v>
      </c>
      <c r="E703" s="24" t="n">
        <f aca="false">IF(Clean!E703="",1,0)</f>
        <v>0</v>
      </c>
      <c r="F703" s="24" t="n">
        <f aca="false">IF(Clean!F703="",1,0)</f>
        <v>0</v>
      </c>
      <c r="G703" s="24" t="n">
        <f aca="false">IF(Clean!G703="",1,0)</f>
        <v>0</v>
      </c>
      <c r="H703" s="24" t="n">
        <f aca="false">IF(Clean!H703="",1,0)</f>
        <v>0</v>
      </c>
      <c r="I703" s="24" t="n">
        <f aca="false">IF(Clean!I703="",1,0)</f>
        <v>0</v>
      </c>
      <c r="J703" s="24" t="n">
        <f aca="false">IF(Clean!J703="",1,0)</f>
        <v>0</v>
      </c>
      <c r="K703" s="24" t="n">
        <f aca="false">IF(Clean!K703="",1,0)</f>
        <v>0</v>
      </c>
      <c r="L703" s="24" t="n">
        <f aca="false">IF(Clean!L703="",1,0)</f>
        <v>0</v>
      </c>
      <c r="M703" s="24" t="n">
        <f aca="false">IF(Clean!M703="",1,0)</f>
        <v>0</v>
      </c>
      <c r="N703" s="24" t="n">
        <f aca="false">IF(Clean!N703="",1,0)</f>
        <v>0</v>
      </c>
      <c r="O703" s="24" t="n">
        <f aca="false">IF(Clean!O703="",1,0)</f>
        <v>0</v>
      </c>
      <c r="P703" s="24" t="n">
        <f aca="false">IF(Clean!P703="",1,0)</f>
        <v>0</v>
      </c>
      <c r="Q703" s="24" t="n">
        <f aca="false">IF(Clean!Q703="",1,0)</f>
        <v>0</v>
      </c>
      <c r="R703" s="24" t="n">
        <f aca="false">IF(Clean!R703="",1,0)</f>
        <v>0</v>
      </c>
      <c r="S703" s="24" t="n">
        <f aca="false">IF(Clean!S703="",1,0)</f>
        <v>0</v>
      </c>
      <c r="T703" s="24" t="n">
        <f aca="false">IF(Clean!T703="",1,0)</f>
        <v>0</v>
      </c>
      <c r="U703" s="24" t="n">
        <f aca="false">IF(Clean!U703="",1,0)</f>
        <v>0</v>
      </c>
      <c r="V703" s="24" t="n">
        <f aca="false">IF(Clean!V703="",1,0)</f>
        <v>1</v>
      </c>
      <c r="W703" s="25" t="n">
        <f aca="false">SUM(B703:V703)</f>
        <v>1</v>
      </c>
      <c r="X703" s="2" t="str">
        <f aca="false">IF(W703=0,"Complete","Incomplete")</f>
        <v>Incomplete</v>
      </c>
      <c r="Y703" s="26" t="n">
        <f aca="false">W703/21</f>
        <v>0.0476190476190476</v>
      </c>
      <c r="Z703" s="2" t="str">
        <f aca="false">IF(W703=21,"Ghost record",IF(W703&gt;=11,"Mostly empty",IF(W703=0,"Complete","Partial")))</f>
        <v>Partial</v>
      </c>
    </row>
    <row r="704" customFormat="false" ht="15" hidden="false" customHeight="false" outlineLevel="0" collapsed="false">
      <c r="A704" s="2" t="str">
        <f aca="false">Clean!A704</f>
        <v>CL00703</v>
      </c>
      <c r="B704" s="24" t="n">
        <f aca="false">IF(Clean!B704="",1,0)</f>
        <v>0</v>
      </c>
      <c r="C704" s="24" t="n">
        <f aca="false">IF(Clean!C704="",1,0)</f>
        <v>1</v>
      </c>
      <c r="D704" s="24" t="n">
        <f aca="false">IF(Clean!D704="",1,0)</f>
        <v>0</v>
      </c>
      <c r="E704" s="24" t="n">
        <f aca="false">IF(Clean!E704="",1,0)</f>
        <v>0</v>
      </c>
      <c r="F704" s="24" t="n">
        <f aca="false">IF(Clean!F704="",1,0)</f>
        <v>0</v>
      </c>
      <c r="G704" s="24" t="n">
        <f aca="false">IF(Clean!G704="",1,0)</f>
        <v>0</v>
      </c>
      <c r="H704" s="24" t="n">
        <f aca="false">IF(Clean!H704="",1,0)</f>
        <v>0</v>
      </c>
      <c r="I704" s="24" t="n">
        <f aca="false">IF(Clean!I704="",1,0)</f>
        <v>0</v>
      </c>
      <c r="J704" s="24" t="n">
        <f aca="false">IF(Clean!J704="",1,0)</f>
        <v>0</v>
      </c>
      <c r="K704" s="24" t="n">
        <f aca="false">IF(Clean!K704="",1,0)</f>
        <v>0</v>
      </c>
      <c r="L704" s="24" t="n">
        <f aca="false">IF(Clean!L704="",1,0)</f>
        <v>0</v>
      </c>
      <c r="M704" s="24" t="n">
        <f aca="false">IF(Clean!M704="",1,0)</f>
        <v>1</v>
      </c>
      <c r="N704" s="24" t="n">
        <f aca="false">IF(Clean!N704="",1,0)</f>
        <v>0</v>
      </c>
      <c r="O704" s="24" t="n">
        <f aca="false">IF(Clean!O704="",1,0)</f>
        <v>0</v>
      </c>
      <c r="P704" s="24" t="n">
        <f aca="false">IF(Clean!P704="",1,0)</f>
        <v>0</v>
      </c>
      <c r="Q704" s="24" t="n">
        <f aca="false">IF(Clean!Q704="",1,0)</f>
        <v>0</v>
      </c>
      <c r="R704" s="24" t="n">
        <f aca="false">IF(Clean!R704="",1,0)</f>
        <v>0</v>
      </c>
      <c r="S704" s="24" t="n">
        <f aca="false">IF(Clean!S704="",1,0)</f>
        <v>0</v>
      </c>
      <c r="T704" s="24" t="n">
        <f aca="false">IF(Clean!T704="",1,0)</f>
        <v>0</v>
      </c>
      <c r="U704" s="24" t="n">
        <f aca="false">IF(Clean!U704="",1,0)</f>
        <v>0</v>
      </c>
      <c r="V704" s="24" t="n">
        <f aca="false">IF(Clean!V704="",1,0)</f>
        <v>0</v>
      </c>
      <c r="W704" s="25" t="n">
        <f aca="false">SUM(B704:V704)</f>
        <v>2</v>
      </c>
      <c r="X704" s="2" t="str">
        <f aca="false">IF(W704=0,"Complete","Incomplete")</f>
        <v>Incomplete</v>
      </c>
      <c r="Y704" s="26" t="n">
        <f aca="false">W704/21</f>
        <v>0.0952380952380952</v>
      </c>
      <c r="Z704" s="2" t="str">
        <f aca="false">IF(W704=21,"Ghost record",IF(W704&gt;=11,"Mostly empty",IF(W704=0,"Complete","Partial")))</f>
        <v>Partial</v>
      </c>
    </row>
    <row r="705" customFormat="false" ht="15" hidden="false" customHeight="false" outlineLevel="0" collapsed="false">
      <c r="A705" s="2" t="str">
        <f aca="false">Clean!A705</f>
        <v>CL00704</v>
      </c>
      <c r="B705" s="24" t="n">
        <f aca="false">IF(Clean!B705="",1,0)</f>
        <v>0</v>
      </c>
      <c r="C705" s="24" t="n">
        <f aca="false">IF(Clean!C705="",1,0)</f>
        <v>0</v>
      </c>
      <c r="D705" s="24" t="n">
        <f aca="false">IF(Clean!D705="",1,0)</f>
        <v>0</v>
      </c>
      <c r="E705" s="24" t="n">
        <f aca="false">IF(Clean!E705="",1,0)</f>
        <v>0</v>
      </c>
      <c r="F705" s="24" t="n">
        <f aca="false">IF(Clean!F705="",1,0)</f>
        <v>0</v>
      </c>
      <c r="G705" s="24" t="n">
        <f aca="false">IF(Clean!G705="",1,0)</f>
        <v>0</v>
      </c>
      <c r="H705" s="24" t="n">
        <f aca="false">IF(Clean!H705="",1,0)</f>
        <v>0</v>
      </c>
      <c r="I705" s="24" t="n">
        <f aca="false">IF(Clean!I705="",1,0)</f>
        <v>0</v>
      </c>
      <c r="J705" s="24" t="n">
        <f aca="false">IF(Clean!J705="",1,0)</f>
        <v>0</v>
      </c>
      <c r="K705" s="24" t="n">
        <f aca="false">IF(Clean!K705="",1,0)</f>
        <v>0</v>
      </c>
      <c r="L705" s="24" t="n">
        <f aca="false">IF(Clean!L705="",1,0)</f>
        <v>0</v>
      </c>
      <c r="M705" s="24" t="n">
        <f aca="false">IF(Clean!M705="",1,0)</f>
        <v>0</v>
      </c>
      <c r="N705" s="24" t="n">
        <f aca="false">IF(Clean!N705="",1,0)</f>
        <v>1</v>
      </c>
      <c r="O705" s="24" t="n">
        <f aca="false">IF(Clean!O705="",1,0)</f>
        <v>0</v>
      </c>
      <c r="P705" s="24" t="n">
        <f aca="false">IF(Clean!P705="",1,0)</f>
        <v>0</v>
      </c>
      <c r="Q705" s="24" t="n">
        <f aca="false">IF(Clean!Q705="",1,0)</f>
        <v>0</v>
      </c>
      <c r="R705" s="24" t="n">
        <f aca="false">IF(Clean!R705="",1,0)</f>
        <v>0</v>
      </c>
      <c r="S705" s="24" t="n">
        <f aca="false">IF(Clean!S705="",1,0)</f>
        <v>0</v>
      </c>
      <c r="T705" s="24" t="n">
        <f aca="false">IF(Clean!T705="",1,0)</f>
        <v>0</v>
      </c>
      <c r="U705" s="24" t="n">
        <f aca="false">IF(Clean!U705="",1,0)</f>
        <v>0</v>
      </c>
      <c r="V705" s="24" t="n">
        <f aca="false">IF(Clean!V705="",1,0)</f>
        <v>0</v>
      </c>
      <c r="W705" s="25" t="n">
        <f aca="false">SUM(B705:V705)</f>
        <v>1</v>
      </c>
      <c r="X705" s="2" t="str">
        <f aca="false">IF(W705=0,"Complete","Incomplete")</f>
        <v>Incomplete</v>
      </c>
      <c r="Y705" s="26" t="n">
        <f aca="false">W705/21</f>
        <v>0.0476190476190476</v>
      </c>
      <c r="Z705" s="2" t="str">
        <f aca="false">IF(W705=21,"Ghost record",IF(W705&gt;=11,"Mostly empty",IF(W705=0,"Complete","Partial")))</f>
        <v>Partial</v>
      </c>
    </row>
    <row r="706" customFormat="false" ht="15" hidden="false" customHeight="false" outlineLevel="0" collapsed="false">
      <c r="A706" s="2" t="str">
        <f aca="false">Clean!A706</f>
        <v>CL00705</v>
      </c>
      <c r="B706" s="24" t="n">
        <f aca="false">IF(Clean!B706="",1,0)</f>
        <v>0</v>
      </c>
      <c r="C706" s="24" t="n">
        <f aca="false">IF(Clean!C706="",1,0)</f>
        <v>0</v>
      </c>
      <c r="D706" s="24" t="n">
        <f aca="false">IF(Clean!D706="",1,0)</f>
        <v>0</v>
      </c>
      <c r="E706" s="24" t="n">
        <f aca="false">IF(Clean!E706="",1,0)</f>
        <v>0</v>
      </c>
      <c r="F706" s="24" t="n">
        <f aca="false">IF(Clean!F706="",1,0)</f>
        <v>0</v>
      </c>
      <c r="G706" s="24" t="n">
        <f aca="false">IF(Clean!G706="",1,0)</f>
        <v>0</v>
      </c>
      <c r="H706" s="24" t="n">
        <f aca="false">IF(Clean!H706="",1,0)</f>
        <v>0</v>
      </c>
      <c r="I706" s="24" t="n">
        <f aca="false">IF(Clean!I706="",1,0)</f>
        <v>0</v>
      </c>
      <c r="J706" s="24" t="n">
        <f aca="false">IF(Clean!J706="",1,0)</f>
        <v>0</v>
      </c>
      <c r="K706" s="24" t="n">
        <f aca="false">IF(Clean!K706="",1,0)</f>
        <v>0</v>
      </c>
      <c r="L706" s="24" t="n">
        <f aca="false">IF(Clean!L706="",1,0)</f>
        <v>0</v>
      </c>
      <c r="M706" s="24" t="n">
        <f aca="false">IF(Clean!M706="",1,0)</f>
        <v>0</v>
      </c>
      <c r="N706" s="24" t="n">
        <f aca="false">IF(Clean!N706="",1,0)</f>
        <v>0</v>
      </c>
      <c r="O706" s="24" t="n">
        <f aca="false">IF(Clean!O706="",1,0)</f>
        <v>1</v>
      </c>
      <c r="P706" s="24" t="n">
        <f aca="false">IF(Clean!P706="",1,0)</f>
        <v>0</v>
      </c>
      <c r="Q706" s="24" t="n">
        <f aca="false">IF(Clean!Q706="",1,0)</f>
        <v>0</v>
      </c>
      <c r="R706" s="24" t="n">
        <f aca="false">IF(Clean!R706="",1,0)</f>
        <v>0</v>
      </c>
      <c r="S706" s="24" t="n">
        <f aca="false">IF(Clean!S706="",1,0)</f>
        <v>0</v>
      </c>
      <c r="T706" s="24" t="n">
        <f aca="false">IF(Clean!T706="",1,0)</f>
        <v>0</v>
      </c>
      <c r="U706" s="24" t="n">
        <f aca="false">IF(Clean!U706="",1,0)</f>
        <v>0</v>
      </c>
      <c r="V706" s="24" t="n">
        <f aca="false">IF(Clean!V706="",1,0)</f>
        <v>0</v>
      </c>
      <c r="W706" s="25" t="n">
        <f aca="false">SUM(B706:V706)</f>
        <v>1</v>
      </c>
      <c r="X706" s="2" t="str">
        <f aca="false">IF(W706=0,"Complete","Incomplete")</f>
        <v>Incomplete</v>
      </c>
      <c r="Y706" s="26" t="n">
        <f aca="false">W706/21</f>
        <v>0.0476190476190476</v>
      </c>
      <c r="Z706" s="2" t="str">
        <f aca="false">IF(W706=21,"Ghost record",IF(W706&gt;=11,"Mostly empty",IF(W706=0,"Complete","Partial")))</f>
        <v>Partial</v>
      </c>
    </row>
    <row r="707" customFormat="false" ht="15" hidden="false" customHeight="false" outlineLevel="0" collapsed="false">
      <c r="A707" s="2" t="str">
        <f aca="false">Clean!A707</f>
        <v>CL00706</v>
      </c>
      <c r="B707" s="24" t="n">
        <f aca="false">IF(Clean!B707="",1,0)</f>
        <v>0</v>
      </c>
      <c r="C707" s="24" t="n">
        <f aca="false">IF(Clean!C707="",1,0)</f>
        <v>0</v>
      </c>
      <c r="D707" s="24" t="n">
        <f aca="false">IF(Clean!D707="",1,0)</f>
        <v>0</v>
      </c>
      <c r="E707" s="24" t="n">
        <f aca="false">IF(Clean!E707="",1,0)</f>
        <v>0</v>
      </c>
      <c r="F707" s="24" t="n">
        <f aca="false">IF(Clean!F707="",1,0)</f>
        <v>0</v>
      </c>
      <c r="G707" s="24" t="n">
        <f aca="false">IF(Clean!G707="",1,0)</f>
        <v>0</v>
      </c>
      <c r="H707" s="24" t="n">
        <f aca="false">IF(Clean!H707="",1,0)</f>
        <v>0</v>
      </c>
      <c r="I707" s="24" t="n">
        <f aca="false">IF(Clean!I707="",1,0)</f>
        <v>0</v>
      </c>
      <c r="J707" s="24" t="n">
        <f aca="false">IF(Clean!J707="",1,0)</f>
        <v>0</v>
      </c>
      <c r="K707" s="24" t="n">
        <f aca="false">IF(Clean!K707="",1,0)</f>
        <v>0</v>
      </c>
      <c r="L707" s="24" t="n">
        <f aca="false">IF(Clean!L707="",1,0)</f>
        <v>0</v>
      </c>
      <c r="M707" s="24" t="n">
        <f aca="false">IF(Clean!M707="",1,0)</f>
        <v>0</v>
      </c>
      <c r="N707" s="24" t="n">
        <f aca="false">IF(Clean!N707="",1,0)</f>
        <v>0</v>
      </c>
      <c r="O707" s="24" t="n">
        <f aca="false">IF(Clean!O707="",1,0)</f>
        <v>0</v>
      </c>
      <c r="P707" s="24" t="n">
        <f aca="false">IF(Clean!P707="",1,0)</f>
        <v>0</v>
      </c>
      <c r="Q707" s="24" t="n">
        <f aca="false">IF(Clean!Q707="",1,0)</f>
        <v>0</v>
      </c>
      <c r="R707" s="24" t="n">
        <f aca="false">IF(Clean!R707="",1,0)</f>
        <v>0</v>
      </c>
      <c r="S707" s="24" t="n">
        <f aca="false">IF(Clean!S707="",1,0)</f>
        <v>0</v>
      </c>
      <c r="T707" s="24" t="n">
        <f aca="false">IF(Clean!T707="",1,0)</f>
        <v>0</v>
      </c>
      <c r="U707" s="24" t="n">
        <f aca="false">IF(Clean!U707="",1,0)</f>
        <v>0</v>
      </c>
      <c r="V707" s="24" t="n">
        <f aca="false">IF(Clean!V707="",1,0)</f>
        <v>0</v>
      </c>
      <c r="W707" s="25" t="n">
        <f aca="false">SUM(B707:V707)</f>
        <v>0</v>
      </c>
      <c r="X707" s="2" t="str">
        <f aca="false">IF(W707=0,"Complete","Incomplete")</f>
        <v>Complete</v>
      </c>
      <c r="Y707" s="26" t="n">
        <f aca="false">W707/21</f>
        <v>0</v>
      </c>
      <c r="Z707" s="2" t="str">
        <f aca="false">IF(W707=21,"Ghost record",IF(W707&gt;=11,"Mostly empty",IF(W707=0,"Complete","Partial")))</f>
        <v>Complete</v>
      </c>
    </row>
    <row r="708" customFormat="false" ht="15" hidden="false" customHeight="false" outlineLevel="0" collapsed="false">
      <c r="A708" s="2" t="str">
        <f aca="false">Clean!A708</f>
        <v>CL00707</v>
      </c>
      <c r="B708" s="24" t="n">
        <f aca="false">IF(Clean!B708="",1,0)</f>
        <v>0</v>
      </c>
      <c r="C708" s="24" t="n">
        <f aca="false">IF(Clean!C708="",1,0)</f>
        <v>0</v>
      </c>
      <c r="D708" s="24" t="n">
        <f aca="false">IF(Clean!D708="",1,0)</f>
        <v>0</v>
      </c>
      <c r="E708" s="24" t="n">
        <f aca="false">IF(Clean!E708="",1,0)</f>
        <v>0</v>
      </c>
      <c r="F708" s="24" t="n">
        <f aca="false">IF(Clean!F708="",1,0)</f>
        <v>0</v>
      </c>
      <c r="G708" s="24" t="n">
        <f aca="false">IF(Clean!G708="",1,0)</f>
        <v>0</v>
      </c>
      <c r="H708" s="24" t="n">
        <f aca="false">IF(Clean!H708="",1,0)</f>
        <v>0</v>
      </c>
      <c r="I708" s="24" t="n">
        <f aca="false">IF(Clean!I708="",1,0)</f>
        <v>0</v>
      </c>
      <c r="J708" s="24" t="n">
        <f aca="false">IF(Clean!J708="",1,0)</f>
        <v>0</v>
      </c>
      <c r="K708" s="24" t="n">
        <f aca="false">IF(Clean!K708="",1,0)</f>
        <v>0</v>
      </c>
      <c r="L708" s="24" t="n">
        <f aca="false">IF(Clean!L708="",1,0)</f>
        <v>0</v>
      </c>
      <c r="M708" s="24" t="n">
        <f aca="false">IF(Clean!M708="",1,0)</f>
        <v>0</v>
      </c>
      <c r="N708" s="24" t="n">
        <f aca="false">IF(Clean!N708="",1,0)</f>
        <v>0</v>
      </c>
      <c r="O708" s="24" t="n">
        <f aca="false">IF(Clean!O708="",1,0)</f>
        <v>0</v>
      </c>
      <c r="P708" s="24" t="n">
        <f aca="false">IF(Clean!P708="",1,0)</f>
        <v>0</v>
      </c>
      <c r="Q708" s="24" t="n">
        <f aca="false">IF(Clean!Q708="",1,0)</f>
        <v>1</v>
      </c>
      <c r="R708" s="24" t="n">
        <f aca="false">IF(Clean!R708="",1,0)</f>
        <v>1</v>
      </c>
      <c r="S708" s="24" t="n">
        <f aca="false">IF(Clean!S708="",1,0)</f>
        <v>0</v>
      </c>
      <c r="T708" s="24" t="n">
        <f aca="false">IF(Clean!T708="",1,0)</f>
        <v>0</v>
      </c>
      <c r="U708" s="24" t="n">
        <f aca="false">IF(Clean!U708="",1,0)</f>
        <v>0</v>
      </c>
      <c r="V708" s="24" t="n">
        <f aca="false">IF(Clean!V708="",1,0)</f>
        <v>0</v>
      </c>
      <c r="W708" s="25" t="n">
        <f aca="false">SUM(B708:V708)</f>
        <v>2</v>
      </c>
      <c r="X708" s="2" t="str">
        <f aca="false">IF(W708=0,"Complete","Incomplete")</f>
        <v>Incomplete</v>
      </c>
      <c r="Y708" s="26" t="n">
        <f aca="false">W708/21</f>
        <v>0.0952380952380952</v>
      </c>
      <c r="Z708" s="2" t="str">
        <f aca="false">IF(W708=21,"Ghost record",IF(W708&gt;=11,"Mostly empty",IF(W708=0,"Complete","Partial")))</f>
        <v>Partial</v>
      </c>
    </row>
    <row r="709" customFormat="false" ht="15" hidden="false" customHeight="false" outlineLevel="0" collapsed="false">
      <c r="A709" s="2" t="str">
        <f aca="false">Clean!A709</f>
        <v>CL00708</v>
      </c>
      <c r="B709" s="24" t="n">
        <f aca="false">IF(Clean!B709="",1,0)</f>
        <v>0</v>
      </c>
      <c r="C709" s="24" t="n">
        <f aca="false">IF(Clean!C709="",1,0)</f>
        <v>0</v>
      </c>
      <c r="D709" s="24" t="n">
        <f aca="false">IF(Clean!D709="",1,0)</f>
        <v>0</v>
      </c>
      <c r="E709" s="24" t="n">
        <f aca="false">IF(Clean!E709="",1,0)</f>
        <v>0</v>
      </c>
      <c r="F709" s="24" t="n">
        <f aca="false">IF(Clean!F709="",1,0)</f>
        <v>0</v>
      </c>
      <c r="G709" s="24" t="n">
        <f aca="false">IF(Clean!G709="",1,0)</f>
        <v>0</v>
      </c>
      <c r="H709" s="24" t="n">
        <f aca="false">IF(Clean!H709="",1,0)</f>
        <v>0</v>
      </c>
      <c r="I709" s="24" t="n">
        <f aca="false">IF(Clean!I709="",1,0)</f>
        <v>0</v>
      </c>
      <c r="J709" s="24" t="n">
        <f aca="false">IF(Clean!J709="",1,0)</f>
        <v>0</v>
      </c>
      <c r="K709" s="24" t="n">
        <f aca="false">IF(Clean!K709="",1,0)</f>
        <v>0</v>
      </c>
      <c r="L709" s="24" t="n">
        <f aca="false">IF(Clean!L709="",1,0)</f>
        <v>0</v>
      </c>
      <c r="M709" s="24" t="n">
        <f aca="false">IF(Clean!M709="",1,0)</f>
        <v>0</v>
      </c>
      <c r="N709" s="24" t="n">
        <f aca="false">IF(Clean!N709="",1,0)</f>
        <v>0</v>
      </c>
      <c r="O709" s="24" t="n">
        <f aca="false">IF(Clean!O709="",1,0)</f>
        <v>0</v>
      </c>
      <c r="P709" s="24" t="n">
        <f aca="false">IF(Clean!P709="",1,0)</f>
        <v>1</v>
      </c>
      <c r="Q709" s="24" t="n">
        <f aca="false">IF(Clean!Q709="",1,0)</f>
        <v>1</v>
      </c>
      <c r="R709" s="24" t="n">
        <f aca="false">IF(Clean!R709="",1,0)</f>
        <v>1</v>
      </c>
      <c r="S709" s="24" t="n">
        <f aca="false">IF(Clean!S709="",1,0)</f>
        <v>0</v>
      </c>
      <c r="T709" s="24" t="n">
        <f aca="false">IF(Clean!T709="",1,0)</f>
        <v>0</v>
      </c>
      <c r="U709" s="24" t="n">
        <f aca="false">IF(Clean!U709="",1,0)</f>
        <v>0</v>
      </c>
      <c r="V709" s="24" t="n">
        <f aca="false">IF(Clean!V709="",1,0)</f>
        <v>0</v>
      </c>
      <c r="W709" s="25" t="n">
        <f aca="false">SUM(B709:V709)</f>
        <v>3</v>
      </c>
      <c r="X709" s="2" t="str">
        <f aca="false">IF(W709=0,"Complete","Incomplete")</f>
        <v>Incomplete</v>
      </c>
      <c r="Y709" s="26" t="n">
        <f aca="false">W709/21</f>
        <v>0.142857142857143</v>
      </c>
      <c r="Z709" s="2" t="str">
        <f aca="false">IF(W709=21,"Ghost record",IF(W709&gt;=11,"Mostly empty",IF(W709=0,"Complete","Partial")))</f>
        <v>Partial</v>
      </c>
    </row>
    <row r="710" customFormat="false" ht="15" hidden="false" customHeight="false" outlineLevel="0" collapsed="false">
      <c r="A710" s="2" t="str">
        <f aca="false">Clean!A710</f>
        <v>CL00709</v>
      </c>
      <c r="B710" s="24" t="n">
        <f aca="false">IF(Clean!B710="",1,0)</f>
        <v>1</v>
      </c>
      <c r="C710" s="24" t="n">
        <f aca="false">IF(Clean!C710="",1,0)</f>
        <v>0</v>
      </c>
      <c r="D710" s="24" t="n">
        <f aca="false">IF(Clean!D710="",1,0)</f>
        <v>0</v>
      </c>
      <c r="E710" s="24" t="n">
        <f aca="false">IF(Clean!E710="",1,0)</f>
        <v>0</v>
      </c>
      <c r="F710" s="24" t="n">
        <f aca="false">IF(Clean!F710="",1,0)</f>
        <v>0</v>
      </c>
      <c r="G710" s="24" t="n">
        <f aca="false">IF(Clean!G710="",1,0)</f>
        <v>0</v>
      </c>
      <c r="H710" s="24" t="n">
        <f aca="false">IF(Clean!H710="",1,0)</f>
        <v>0</v>
      </c>
      <c r="I710" s="24" t="n">
        <f aca="false">IF(Clean!I710="",1,0)</f>
        <v>0</v>
      </c>
      <c r="J710" s="24" t="n">
        <f aca="false">IF(Clean!J710="",1,0)</f>
        <v>0</v>
      </c>
      <c r="K710" s="24" t="n">
        <f aca="false">IF(Clean!K710="",1,0)</f>
        <v>0</v>
      </c>
      <c r="L710" s="24" t="n">
        <f aca="false">IF(Clean!L710="",1,0)</f>
        <v>0</v>
      </c>
      <c r="M710" s="24" t="n">
        <f aca="false">IF(Clean!M710="",1,0)</f>
        <v>0</v>
      </c>
      <c r="N710" s="24" t="n">
        <f aca="false">IF(Clean!N710="",1,0)</f>
        <v>0</v>
      </c>
      <c r="O710" s="24" t="n">
        <f aca="false">IF(Clean!O710="",1,0)</f>
        <v>0</v>
      </c>
      <c r="P710" s="24" t="n">
        <f aca="false">IF(Clean!P710="",1,0)</f>
        <v>0</v>
      </c>
      <c r="Q710" s="24" t="n">
        <f aca="false">IF(Clean!Q710="",1,0)</f>
        <v>0</v>
      </c>
      <c r="R710" s="24" t="n">
        <f aca="false">IF(Clean!R710="",1,0)</f>
        <v>0</v>
      </c>
      <c r="S710" s="24" t="n">
        <f aca="false">IF(Clean!S710="",1,0)</f>
        <v>1</v>
      </c>
      <c r="T710" s="24" t="n">
        <f aca="false">IF(Clean!T710="",1,0)</f>
        <v>1</v>
      </c>
      <c r="U710" s="24" t="n">
        <f aca="false">IF(Clean!U710="",1,0)</f>
        <v>0</v>
      </c>
      <c r="V710" s="24" t="n">
        <f aca="false">IF(Clean!V710="",1,0)</f>
        <v>0</v>
      </c>
      <c r="W710" s="25" t="n">
        <f aca="false">SUM(B710:V710)</f>
        <v>3</v>
      </c>
      <c r="X710" s="2" t="str">
        <f aca="false">IF(W710=0,"Complete","Incomplete")</f>
        <v>Incomplete</v>
      </c>
      <c r="Y710" s="26" t="n">
        <f aca="false">W710/21</f>
        <v>0.142857142857143</v>
      </c>
      <c r="Z710" s="2" t="str">
        <f aca="false">IF(W710=21,"Ghost record",IF(W710&gt;=11,"Mostly empty",IF(W710=0,"Complete","Partial")))</f>
        <v>Partial</v>
      </c>
    </row>
    <row r="711" customFormat="false" ht="15" hidden="false" customHeight="false" outlineLevel="0" collapsed="false">
      <c r="A711" s="2" t="str">
        <f aca="false">Clean!A711</f>
        <v>CL00710</v>
      </c>
      <c r="B711" s="24" t="n">
        <f aca="false">IF(Clean!B711="",1,0)</f>
        <v>0</v>
      </c>
      <c r="C711" s="24" t="n">
        <f aca="false">IF(Clean!C711="",1,0)</f>
        <v>0</v>
      </c>
      <c r="D711" s="24" t="n">
        <f aca="false">IF(Clean!D711="",1,0)</f>
        <v>0</v>
      </c>
      <c r="E711" s="24" t="n">
        <f aca="false">IF(Clean!E711="",1,0)</f>
        <v>0</v>
      </c>
      <c r="F711" s="24" t="n">
        <f aca="false">IF(Clean!F711="",1,0)</f>
        <v>0</v>
      </c>
      <c r="G711" s="24" t="n">
        <f aca="false">IF(Clean!G711="",1,0)</f>
        <v>0</v>
      </c>
      <c r="H711" s="24" t="n">
        <f aca="false">IF(Clean!H711="",1,0)</f>
        <v>0</v>
      </c>
      <c r="I711" s="24" t="n">
        <f aca="false">IF(Clean!I711="",1,0)</f>
        <v>0</v>
      </c>
      <c r="J711" s="24" t="n">
        <f aca="false">IF(Clean!J711="",1,0)</f>
        <v>0</v>
      </c>
      <c r="K711" s="24" t="n">
        <f aca="false">IF(Clean!K711="",1,0)</f>
        <v>0</v>
      </c>
      <c r="L711" s="24" t="n">
        <f aca="false">IF(Clean!L711="",1,0)</f>
        <v>0</v>
      </c>
      <c r="M711" s="24" t="n">
        <f aca="false">IF(Clean!M711="",1,0)</f>
        <v>0</v>
      </c>
      <c r="N711" s="24" t="n">
        <f aca="false">IF(Clean!N711="",1,0)</f>
        <v>0</v>
      </c>
      <c r="O711" s="24" t="n">
        <f aca="false">IF(Clean!O711="",1,0)</f>
        <v>0</v>
      </c>
      <c r="P711" s="24" t="n">
        <f aca="false">IF(Clean!P711="",1,0)</f>
        <v>0</v>
      </c>
      <c r="Q711" s="24" t="n">
        <f aca="false">IF(Clean!Q711="",1,0)</f>
        <v>0</v>
      </c>
      <c r="R711" s="24" t="n">
        <f aca="false">IF(Clean!R711="",1,0)</f>
        <v>0</v>
      </c>
      <c r="S711" s="24" t="n">
        <f aca="false">IF(Clean!S711="",1,0)</f>
        <v>1</v>
      </c>
      <c r="T711" s="24" t="n">
        <f aca="false">IF(Clean!T711="",1,0)</f>
        <v>1</v>
      </c>
      <c r="U711" s="24" t="n">
        <f aca="false">IF(Clean!U711="",1,0)</f>
        <v>0</v>
      </c>
      <c r="V711" s="24" t="n">
        <f aca="false">IF(Clean!V711="",1,0)</f>
        <v>0</v>
      </c>
      <c r="W711" s="25" t="n">
        <f aca="false">SUM(B711:V711)</f>
        <v>2</v>
      </c>
      <c r="X711" s="2" t="str">
        <f aca="false">IF(W711=0,"Complete","Incomplete")</f>
        <v>Incomplete</v>
      </c>
      <c r="Y711" s="26" t="n">
        <f aca="false">W711/21</f>
        <v>0.0952380952380952</v>
      </c>
      <c r="Z711" s="2" t="str">
        <f aca="false">IF(W711=21,"Ghost record",IF(W711&gt;=11,"Mostly empty",IF(W711=0,"Complete","Partial")))</f>
        <v>Partial</v>
      </c>
    </row>
    <row r="712" customFormat="false" ht="15" hidden="false" customHeight="false" outlineLevel="0" collapsed="false">
      <c r="A712" s="2" t="str">
        <f aca="false">Clean!A712</f>
        <v>CL00711</v>
      </c>
      <c r="B712" s="24" t="n">
        <f aca="false">IF(Clean!B712="",1,0)</f>
        <v>0</v>
      </c>
      <c r="C712" s="24" t="n">
        <f aca="false">IF(Clean!C712="",1,0)</f>
        <v>0</v>
      </c>
      <c r="D712" s="24" t="n">
        <f aca="false">IF(Clean!D712="",1,0)</f>
        <v>0</v>
      </c>
      <c r="E712" s="24" t="n">
        <f aca="false">IF(Clean!E712="",1,0)</f>
        <v>0</v>
      </c>
      <c r="F712" s="24" t="n">
        <f aca="false">IF(Clean!F712="",1,0)</f>
        <v>0</v>
      </c>
      <c r="G712" s="24" t="n">
        <f aca="false">IF(Clean!G712="",1,0)</f>
        <v>0</v>
      </c>
      <c r="H712" s="24" t="n">
        <f aca="false">IF(Clean!H712="",1,0)</f>
        <v>0</v>
      </c>
      <c r="I712" s="24" t="n">
        <f aca="false">IF(Clean!I712="",1,0)</f>
        <v>0</v>
      </c>
      <c r="J712" s="24" t="n">
        <f aca="false">IF(Clean!J712="",1,0)</f>
        <v>0</v>
      </c>
      <c r="K712" s="24" t="n">
        <f aca="false">IF(Clean!K712="",1,0)</f>
        <v>0</v>
      </c>
      <c r="L712" s="24" t="n">
        <f aca="false">IF(Clean!L712="",1,0)</f>
        <v>0</v>
      </c>
      <c r="M712" s="24" t="n">
        <f aca="false">IF(Clean!M712="",1,0)</f>
        <v>0</v>
      </c>
      <c r="N712" s="24" t="n">
        <f aca="false">IF(Clean!N712="",1,0)</f>
        <v>0</v>
      </c>
      <c r="O712" s="24" t="n">
        <f aca="false">IF(Clean!O712="",1,0)</f>
        <v>0</v>
      </c>
      <c r="P712" s="24" t="n">
        <f aca="false">IF(Clean!P712="",1,0)</f>
        <v>0</v>
      </c>
      <c r="Q712" s="24" t="n">
        <f aca="false">IF(Clean!Q712="",1,0)</f>
        <v>0</v>
      </c>
      <c r="R712" s="24" t="n">
        <f aca="false">IF(Clean!R712="",1,0)</f>
        <v>0</v>
      </c>
      <c r="S712" s="24" t="n">
        <f aca="false">IF(Clean!S712="",1,0)</f>
        <v>1</v>
      </c>
      <c r="T712" s="24" t="n">
        <f aca="false">IF(Clean!T712="",1,0)</f>
        <v>1</v>
      </c>
      <c r="U712" s="24" t="n">
        <f aca="false">IF(Clean!U712="",1,0)</f>
        <v>0</v>
      </c>
      <c r="V712" s="24" t="n">
        <f aca="false">IF(Clean!V712="",1,0)</f>
        <v>1</v>
      </c>
      <c r="W712" s="25" t="n">
        <f aca="false">SUM(B712:V712)</f>
        <v>3</v>
      </c>
      <c r="X712" s="2" t="str">
        <f aca="false">IF(W712=0,"Complete","Incomplete")</f>
        <v>Incomplete</v>
      </c>
      <c r="Y712" s="26" t="n">
        <f aca="false">W712/21</f>
        <v>0.142857142857143</v>
      </c>
      <c r="Z712" s="2" t="str">
        <f aca="false">IF(W712=21,"Ghost record",IF(W712&gt;=11,"Mostly empty",IF(W712=0,"Complete","Partial")))</f>
        <v>Partial</v>
      </c>
    </row>
    <row r="713" customFormat="false" ht="15" hidden="false" customHeight="false" outlineLevel="0" collapsed="false">
      <c r="A713" s="2" t="str">
        <f aca="false">Clean!A713</f>
        <v>CL00712</v>
      </c>
      <c r="B713" s="24" t="n">
        <f aca="false">IF(Clean!B713="",1,0)</f>
        <v>0</v>
      </c>
      <c r="C713" s="24" t="n">
        <f aca="false">IF(Clean!C713="",1,0)</f>
        <v>0</v>
      </c>
      <c r="D713" s="24" t="n">
        <f aca="false">IF(Clean!D713="",1,0)</f>
        <v>0</v>
      </c>
      <c r="E713" s="24" t="n">
        <f aca="false">IF(Clean!E713="",1,0)</f>
        <v>0</v>
      </c>
      <c r="F713" s="24" t="n">
        <f aca="false">IF(Clean!F713="",1,0)</f>
        <v>0</v>
      </c>
      <c r="G713" s="24" t="n">
        <f aca="false">IF(Clean!G713="",1,0)</f>
        <v>0</v>
      </c>
      <c r="H713" s="24" t="n">
        <f aca="false">IF(Clean!H713="",1,0)</f>
        <v>0</v>
      </c>
      <c r="I713" s="24" t="n">
        <f aca="false">IF(Clean!I713="",1,0)</f>
        <v>0</v>
      </c>
      <c r="J713" s="24" t="n">
        <f aca="false">IF(Clean!J713="",1,0)</f>
        <v>0</v>
      </c>
      <c r="K713" s="24" t="n">
        <f aca="false">IF(Clean!K713="",1,0)</f>
        <v>0</v>
      </c>
      <c r="L713" s="24" t="n">
        <f aca="false">IF(Clean!L713="",1,0)</f>
        <v>0</v>
      </c>
      <c r="M713" s="24" t="n">
        <f aca="false">IF(Clean!M713="",1,0)</f>
        <v>0</v>
      </c>
      <c r="N713" s="24" t="n">
        <f aca="false">IF(Clean!N713="",1,0)</f>
        <v>0</v>
      </c>
      <c r="O713" s="24" t="n">
        <f aca="false">IF(Clean!O713="",1,0)</f>
        <v>0</v>
      </c>
      <c r="P713" s="24" t="n">
        <f aca="false">IF(Clean!P713="",1,0)</f>
        <v>0</v>
      </c>
      <c r="Q713" s="24" t="n">
        <f aca="false">IF(Clean!Q713="",1,0)</f>
        <v>0</v>
      </c>
      <c r="R713" s="24" t="n">
        <f aca="false">IF(Clean!R713="",1,0)</f>
        <v>0</v>
      </c>
      <c r="S713" s="24" t="n">
        <f aca="false">IF(Clean!S713="",1,0)</f>
        <v>1</v>
      </c>
      <c r="T713" s="24" t="n">
        <f aca="false">IF(Clean!T713="",1,0)</f>
        <v>1</v>
      </c>
      <c r="U713" s="24" t="n">
        <f aca="false">IF(Clean!U713="",1,0)</f>
        <v>0</v>
      </c>
      <c r="V713" s="24" t="n">
        <f aca="false">IF(Clean!V713="",1,0)</f>
        <v>0</v>
      </c>
      <c r="W713" s="25" t="n">
        <f aca="false">SUM(B713:V713)</f>
        <v>2</v>
      </c>
      <c r="X713" s="2" t="str">
        <f aca="false">IF(W713=0,"Complete","Incomplete")</f>
        <v>Incomplete</v>
      </c>
      <c r="Y713" s="26" t="n">
        <f aca="false">W713/21</f>
        <v>0.0952380952380952</v>
      </c>
      <c r="Z713" s="2" t="str">
        <f aca="false">IF(W713=21,"Ghost record",IF(W713&gt;=11,"Mostly empty",IF(W713=0,"Complete","Partial")))</f>
        <v>Partial</v>
      </c>
    </row>
    <row r="714" customFormat="false" ht="15" hidden="false" customHeight="false" outlineLevel="0" collapsed="false">
      <c r="A714" s="2" t="str">
        <f aca="false">Clean!A714</f>
        <v>CL00713</v>
      </c>
      <c r="B714" s="24" t="n">
        <f aca="false">IF(Clean!B714="",1,0)</f>
        <v>0</v>
      </c>
      <c r="C714" s="24" t="n">
        <f aca="false">IF(Clean!C714="",1,0)</f>
        <v>0</v>
      </c>
      <c r="D714" s="24" t="n">
        <f aca="false">IF(Clean!D714="",1,0)</f>
        <v>0</v>
      </c>
      <c r="E714" s="24" t="n">
        <f aca="false">IF(Clean!E714="",1,0)</f>
        <v>0</v>
      </c>
      <c r="F714" s="24" t="n">
        <f aca="false">IF(Clean!F714="",1,0)</f>
        <v>0</v>
      </c>
      <c r="G714" s="24" t="n">
        <f aca="false">IF(Clean!G714="",1,0)</f>
        <v>0</v>
      </c>
      <c r="H714" s="24" t="n">
        <f aca="false">IF(Clean!H714="",1,0)</f>
        <v>0</v>
      </c>
      <c r="I714" s="24" t="n">
        <f aca="false">IF(Clean!I714="",1,0)</f>
        <v>0</v>
      </c>
      <c r="J714" s="24" t="n">
        <f aca="false">IF(Clean!J714="",1,0)</f>
        <v>0</v>
      </c>
      <c r="K714" s="24" t="n">
        <f aca="false">IF(Clean!K714="",1,0)</f>
        <v>0</v>
      </c>
      <c r="L714" s="24" t="n">
        <f aca="false">IF(Clean!L714="",1,0)</f>
        <v>0</v>
      </c>
      <c r="M714" s="24" t="n">
        <f aca="false">IF(Clean!M714="",1,0)</f>
        <v>0</v>
      </c>
      <c r="N714" s="24" t="n">
        <f aca="false">IF(Clean!N714="",1,0)</f>
        <v>0</v>
      </c>
      <c r="O714" s="24" t="n">
        <f aca="false">IF(Clean!O714="",1,0)</f>
        <v>0</v>
      </c>
      <c r="P714" s="24" t="n">
        <f aca="false">IF(Clean!P714="",1,0)</f>
        <v>0</v>
      </c>
      <c r="Q714" s="24" t="n">
        <f aca="false">IF(Clean!Q714="",1,0)</f>
        <v>0</v>
      </c>
      <c r="R714" s="24" t="n">
        <f aca="false">IF(Clean!R714="",1,0)</f>
        <v>0</v>
      </c>
      <c r="S714" s="24" t="n">
        <f aca="false">IF(Clean!S714="",1,0)</f>
        <v>0</v>
      </c>
      <c r="T714" s="24" t="n">
        <f aca="false">IF(Clean!T714="",1,0)</f>
        <v>0</v>
      </c>
      <c r="U714" s="24" t="n">
        <f aca="false">IF(Clean!U714="",1,0)</f>
        <v>0</v>
      </c>
      <c r="V714" s="24" t="n">
        <f aca="false">IF(Clean!V714="",1,0)</f>
        <v>0</v>
      </c>
      <c r="W714" s="25" t="n">
        <f aca="false">SUM(B714:V714)</f>
        <v>0</v>
      </c>
      <c r="X714" s="2" t="str">
        <f aca="false">IF(W714=0,"Complete","Incomplete")</f>
        <v>Complete</v>
      </c>
      <c r="Y714" s="26" t="n">
        <f aca="false">W714/21</f>
        <v>0</v>
      </c>
      <c r="Z714" s="2" t="str">
        <f aca="false">IF(W714=21,"Ghost record",IF(W714&gt;=11,"Mostly empty",IF(W714=0,"Complete","Partial")))</f>
        <v>Complete</v>
      </c>
    </row>
    <row r="715" customFormat="false" ht="15" hidden="false" customHeight="false" outlineLevel="0" collapsed="false">
      <c r="A715" s="2" t="str">
        <f aca="false">Clean!A715</f>
        <v>CL00714</v>
      </c>
      <c r="B715" s="24" t="n">
        <f aca="false">IF(Clean!B715="",1,0)</f>
        <v>0</v>
      </c>
      <c r="C715" s="24" t="n">
        <f aca="false">IF(Clean!C715="",1,0)</f>
        <v>0</v>
      </c>
      <c r="D715" s="24" t="n">
        <f aca="false">IF(Clean!D715="",1,0)</f>
        <v>0</v>
      </c>
      <c r="E715" s="24" t="n">
        <f aca="false">IF(Clean!E715="",1,0)</f>
        <v>0</v>
      </c>
      <c r="F715" s="24" t="n">
        <f aca="false">IF(Clean!F715="",1,0)</f>
        <v>0</v>
      </c>
      <c r="G715" s="24" t="n">
        <f aca="false">IF(Clean!G715="",1,0)</f>
        <v>0</v>
      </c>
      <c r="H715" s="24" t="n">
        <f aca="false">IF(Clean!H715="",1,0)</f>
        <v>0</v>
      </c>
      <c r="I715" s="24" t="n">
        <f aca="false">IF(Clean!I715="",1,0)</f>
        <v>0</v>
      </c>
      <c r="J715" s="24" t="n">
        <f aca="false">IF(Clean!J715="",1,0)</f>
        <v>0</v>
      </c>
      <c r="K715" s="24" t="n">
        <f aca="false">IF(Clean!K715="",1,0)</f>
        <v>0</v>
      </c>
      <c r="L715" s="24" t="n">
        <f aca="false">IF(Clean!L715="",1,0)</f>
        <v>0</v>
      </c>
      <c r="M715" s="24" t="n">
        <f aca="false">IF(Clean!M715="",1,0)</f>
        <v>0</v>
      </c>
      <c r="N715" s="24" t="n">
        <f aca="false">IF(Clean!N715="",1,0)</f>
        <v>0</v>
      </c>
      <c r="O715" s="24" t="n">
        <f aca="false">IF(Clean!O715="",1,0)</f>
        <v>0</v>
      </c>
      <c r="P715" s="24" t="n">
        <f aca="false">IF(Clean!P715="",1,0)</f>
        <v>0</v>
      </c>
      <c r="Q715" s="24" t="n">
        <f aca="false">IF(Clean!Q715="",1,0)</f>
        <v>0</v>
      </c>
      <c r="R715" s="24" t="n">
        <f aca="false">IF(Clean!R715="",1,0)</f>
        <v>0</v>
      </c>
      <c r="S715" s="24" t="n">
        <f aca="false">IF(Clean!S715="",1,0)</f>
        <v>1</v>
      </c>
      <c r="T715" s="24" t="n">
        <f aca="false">IF(Clean!T715="",1,0)</f>
        <v>1</v>
      </c>
      <c r="U715" s="24" t="n">
        <f aca="false">IF(Clean!U715="",1,0)</f>
        <v>0</v>
      </c>
      <c r="V715" s="24" t="n">
        <f aca="false">IF(Clean!V715="",1,0)</f>
        <v>0</v>
      </c>
      <c r="W715" s="25" t="n">
        <f aca="false">SUM(B715:V715)</f>
        <v>2</v>
      </c>
      <c r="X715" s="2" t="str">
        <f aca="false">IF(W715=0,"Complete","Incomplete")</f>
        <v>Incomplete</v>
      </c>
      <c r="Y715" s="26" t="n">
        <f aca="false">W715/21</f>
        <v>0.0952380952380952</v>
      </c>
      <c r="Z715" s="2" t="str">
        <f aca="false">IF(W715=21,"Ghost record",IF(W715&gt;=11,"Mostly empty",IF(W715=0,"Complete","Partial")))</f>
        <v>Partial</v>
      </c>
    </row>
    <row r="716" customFormat="false" ht="15" hidden="false" customHeight="false" outlineLevel="0" collapsed="false">
      <c r="A716" s="2" t="str">
        <f aca="false">Clean!A716</f>
        <v>CL00715</v>
      </c>
      <c r="B716" s="24" t="n">
        <f aca="false">IF(Clean!B716="",1,0)</f>
        <v>0</v>
      </c>
      <c r="C716" s="24" t="n">
        <f aca="false">IF(Clean!C716="",1,0)</f>
        <v>0</v>
      </c>
      <c r="D716" s="24" t="n">
        <f aca="false">IF(Clean!D716="",1,0)</f>
        <v>0</v>
      </c>
      <c r="E716" s="24" t="n">
        <f aca="false">IF(Clean!E716="",1,0)</f>
        <v>0</v>
      </c>
      <c r="F716" s="24" t="n">
        <f aca="false">IF(Clean!F716="",1,0)</f>
        <v>0</v>
      </c>
      <c r="G716" s="24" t="n">
        <f aca="false">IF(Clean!G716="",1,0)</f>
        <v>0</v>
      </c>
      <c r="H716" s="24" t="n">
        <f aca="false">IF(Clean!H716="",1,0)</f>
        <v>0</v>
      </c>
      <c r="I716" s="24" t="n">
        <f aca="false">IF(Clean!I716="",1,0)</f>
        <v>0</v>
      </c>
      <c r="J716" s="24" t="n">
        <f aca="false">IF(Clean!J716="",1,0)</f>
        <v>0</v>
      </c>
      <c r="K716" s="24" t="n">
        <f aca="false">IF(Clean!K716="",1,0)</f>
        <v>0</v>
      </c>
      <c r="L716" s="24" t="n">
        <f aca="false">IF(Clean!L716="",1,0)</f>
        <v>0</v>
      </c>
      <c r="M716" s="24" t="n">
        <f aca="false">IF(Clean!M716="",1,0)</f>
        <v>1</v>
      </c>
      <c r="N716" s="24" t="n">
        <f aca="false">IF(Clean!N716="",1,0)</f>
        <v>0</v>
      </c>
      <c r="O716" s="24" t="n">
        <f aca="false">IF(Clean!O716="",1,0)</f>
        <v>0</v>
      </c>
      <c r="P716" s="24" t="n">
        <f aca="false">IF(Clean!P716="",1,0)</f>
        <v>0</v>
      </c>
      <c r="Q716" s="24" t="n">
        <f aca="false">IF(Clean!Q716="",1,0)</f>
        <v>0</v>
      </c>
      <c r="R716" s="24" t="n">
        <f aca="false">IF(Clean!R716="",1,0)</f>
        <v>0</v>
      </c>
      <c r="S716" s="24" t="n">
        <f aca="false">IF(Clean!S716="",1,0)</f>
        <v>0</v>
      </c>
      <c r="T716" s="24" t="n">
        <f aca="false">IF(Clean!T716="",1,0)</f>
        <v>0</v>
      </c>
      <c r="U716" s="24" t="n">
        <f aca="false">IF(Clean!U716="",1,0)</f>
        <v>0</v>
      </c>
      <c r="V716" s="24" t="n">
        <f aca="false">IF(Clean!V716="",1,0)</f>
        <v>0</v>
      </c>
      <c r="W716" s="25" t="n">
        <f aca="false">SUM(B716:V716)</f>
        <v>1</v>
      </c>
      <c r="X716" s="2" t="str">
        <f aca="false">IF(W716=0,"Complete","Incomplete")</f>
        <v>Incomplete</v>
      </c>
      <c r="Y716" s="26" t="n">
        <f aca="false">W716/21</f>
        <v>0.0476190476190476</v>
      </c>
      <c r="Z716" s="2" t="str">
        <f aca="false">IF(W716=21,"Ghost record",IF(W716&gt;=11,"Mostly empty",IF(W716=0,"Complete","Partial")))</f>
        <v>Partial</v>
      </c>
    </row>
    <row r="717" customFormat="false" ht="15" hidden="false" customHeight="false" outlineLevel="0" collapsed="false">
      <c r="A717" s="2" t="str">
        <f aca="false">Clean!A717</f>
        <v>CL00716</v>
      </c>
      <c r="B717" s="24" t="n">
        <f aca="false">IF(Clean!B717="",1,0)</f>
        <v>1</v>
      </c>
      <c r="C717" s="24" t="n">
        <f aca="false">IF(Clean!C717="",1,0)</f>
        <v>0</v>
      </c>
      <c r="D717" s="24" t="n">
        <f aca="false">IF(Clean!D717="",1,0)</f>
        <v>0</v>
      </c>
      <c r="E717" s="24" t="n">
        <f aca="false">IF(Clean!E717="",1,0)</f>
        <v>0</v>
      </c>
      <c r="F717" s="24" t="n">
        <f aca="false">IF(Clean!F717="",1,0)</f>
        <v>0</v>
      </c>
      <c r="G717" s="24" t="n">
        <f aca="false">IF(Clean!G717="",1,0)</f>
        <v>0</v>
      </c>
      <c r="H717" s="24" t="n">
        <f aca="false">IF(Clean!H717="",1,0)</f>
        <v>0</v>
      </c>
      <c r="I717" s="24" t="n">
        <f aca="false">IF(Clean!I717="",1,0)</f>
        <v>0</v>
      </c>
      <c r="J717" s="24" t="n">
        <f aca="false">IF(Clean!J717="",1,0)</f>
        <v>0</v>
      </c>
      <c r="K717" s="24" t="n">
        <f aca="false">IF(Clean!K717="",1,0)</f>
        <v>0</v>
      </c>
      <c r="L717" s="24" t="n">
        <f aca="false">IF(Clean!L717="",1,0)</f>
        <v>0</v>
      </c>
      <c r="M717" s="24" t="n">
        <f aca="false">IF(Clean!M717="",1,0)</f>
        <v>0</v>
      </c>
      <c r="N717" s="24" t="n">
        <f aca="false">IF(Clean!N717="",1,0)</f>
        <v>0</v>
      </c>
      <c r="O717" s="24" t="n">
        <f aca="false">IF(Clean!O717="",1,0)</f>
        <v>0</v>
      </c>
      <c r="P717" s="24" t="n">
        <f aca="false">IF(Clean!P717="",1,0)</f>
        <v>0</v>
      </c>
      <c r="Q717" s="24" t="n">
        <f aca="false">IF(Clean!Q717="",1,0)</f>
        <v>0</v>
      </c>
      <c r="R717" s="24" t="n">
        <f aca="false">IF(Clean!R717="",1,0)</f>
        <v>0</v>
      </c>
      <c r="S717" s="24" t="n">
        <f aca="false">IF(Clean!S717="",1,0)</f>
        <v>0</v>
      </c>
      <c r="T717" s="24" t="n">
        <f aca="false">IF(Clean!T717="",1,0)</f>
        <v>0</v>
      </c>
      <c r="U717" s="24" t="n">
        <f aca="false">IF(Clean!U717="",1,0)</f>
        <v>0</v>
      </c>
      <c r="V717" s="24" t="n">
        <f aca="false">IF(Clean!V717="",1,0)</f>
        <v>1</v>
      </c>
      <c r="W717" s="25" t="n">
        <f aca="false">SUM(B717:V717)</f>
        <v>2</v>
      </c>
      <c r="X717" s="2" t="str">
        <f aca="false">IF(W717=0,"Complete","Incomplete")</f>
        <v>Incomplete</v>
      </c>
      <c r="Y717" s="26" t="n">
        <f aca="false">W717/21</f>
        <v>0.0952380952380952</v>
      </c>
      <c r="Z717" s="2" t="str">
        <f aca="false">IF(W717=21,"Ghost record",IF(W717&gt;=11,"Mostly empty",IF(W717=0,"Complete","Partial")))</f>
        <v>Partial</v>
      </c>
    </row>
    <row r="718" customFormat="false" ht="15" hidden="false" customHeight="false" outlineLevel="0" collapsed="false">
      <c r="A718" s="2" t="str">
        <f aca="false">Clean!A718</f>
        <v>CL00717</v>
      </c>
      <c r="B718" s="24" t="n">
        <f aca="false">IF(Clean!B718="",1,0)</f>
        <v>0</v>
      </c>
      <c r="C718" s="24" t="n">
        <f aca="false">IF(Clean!C718="",1,0)</f>
        <v>0</v>
      </c>
      <c r="D718" s="24" t="n">
        <f aca="false">IF(Clean!D718="",1,0)</f>
        <v>0</v>
      </c>
      <c r="E718" s="24" t="n">
        <f aca="false">IF(Clean!E718="",1,0)</f>
        <v>0</v>
      </c>
      <c r="F718" s="24" t="n">
        <f aca="false">IF(Clean!F718="",1,0)</f>
        <v>0</v>
      </c>
      <c r="G718" s="24" t="n">
        <f aca="false">IF(Clean!G718="",1,0)</f>
        <v>0</v>
      </c>
      <c r="H718" s="24" t="n">
        <f aca="false">IF(Clean!H718="",1,0)</f>
        <v>0</v>
      </c>
      <c r="I718" s="24" t="n">
        <f aca="false">IF(Clean!I718="",1,0)</f>
        <v>0</v>
      </c>
      <c r="J718" s="24" t="n">
        <f aca="false">IF(Clean!J718="",1,0)</f>
        <v>0</v>
      </c>
      <c r="K718" s="24" t="n">
        <f aca="false">IF(Clean!K718="",1,0)</f>
        <v>0</v>
      </c>
      <c r="L718" s="24" t="n">
        <f aca="false">IF(Clean!L718="",1,0)</f>
        <v>0</v>
      </c>
      <c r="M718" s="24" t="n">
        <f aca="false">IF(Clean!M718="",1,0)</f>
        <v>0</v>
      </c>
      <c r="N718" s="24" t="n">
        <f aca="false">IF(Clean!N718="",1,0)</f>
        <v>0</v>
      </c>
      <c r="O718" s="24" t="n">
        <f aca="false">IF(Clean!O718="",1,0)</f>
        <v>0</v>
      </c>
      <c r="P718" s="24" t="n">
        <f aca="false">IF(Clean!P718="",1,0)</f>
        <v>0</v>
      </c>
      <c r="Q718" s="24" t="n">
        <f aca="false">IF(Clean!Q718="",1,0)</f>
        <v>0</v>
      </c>
      <c r="R718" s="24" t="n">
        <f aca="false">IF(Clean!R718="",1,0)</f>
        <v>0</v>
      </c>
      <c r="S718" s="24" t="n">
        <f aca="false">IF(Clean!S718="",1,0)</f>
        <v>0</v>
      </c>
      <c r="T718" s="24" t="n">
        <f aca="false">IF(Clean!T718="",1,0)</f>
        <v>0</v>
      </c>
      <c r="U718" s="24" t="n">
        <f aca="false">IF(Clean!U718="",1,0)</f>
        <v>0</v>
      </c>
      <c r="V718" s="24" t="n">
        <f aca="false">IF(Clean!V718="",1,0)</f>
        <v>0</v>
      </c>
      <c r="W718" s="25" t="n">
        <f aca="false">SUM(B718:V718)</f>
        <v>0</v>
      </c>
      <c r="X718" s="2" t="str">
        <f aca="false">IF(W718=0,"Complete","Incomplete")</f>
        <v>Complete</v>
      </c>
      <c r="Y718" s="26" t="n">
        <f aca="false">W718/21</f>
        <v>0</v>
      </c>
      <c r="Z718" s="2" t="str">
        <f aca="false">IF(W718=21,"Ghost record",IF(W718&gt;=11,"Mostly empty",IF(W718=0,"Complete","Partial")))</f>
        <v>Complete</v>
      </c>
    </row>
    <row r="719" customFormat="false" ht="15" hidden="false" customHeight="false" outlineLevel="0" collapsed="false">
      <c r="A719" s="2" t="str">
        <f aca="false">Clean!A719</f>
        <v>CL00718</v>
      </c>
      <c r="B719" s="24" t="n">
        <f aca="false">IF(Clean!B719="",1,0)</f>
        <v>0</v>
      </c>
      <c r="C719" s="24" t="n">
        <f aca="false">IF(Clean!C719="",1,0)</f>
        <v>0</v>
      </c>
      <c r="D719" s="24" t="n">
        <f aca="false">IF(Clean!D719="",1,0)</f>
        <v>0</v>
      </c>
      <c r="E719" s="24" t="n">
        <f aca="false">IF(Clean!E719="",1,0)</f>
        <v>0</v>
      </c>
      <c r="F719" s="24" t="n">
        <f aca="false">IF(Clean!F719="",1,0)</f>
        <v>0</v>
      </c>
      <c r="G719" s="24" t="n">
        <f aca="false">IF(Clean!G719="",1,0)</f>
        <v>0</v>
      </c>
      <c r="H719" s="24" t="n">
        <f aca="false">IF(Clean!H719="",1,0)</f>
        <v>0</v>
      </c>
      <c r="I719" s="24" t="n">
        <f aca="false">IF(Clean!I719="",1,0)</f>
        <v>0</v>
      </c>
      <c r="J719" s="24" t="n">
        <f aca="false">IF(Clean!J719="",1,0)</f>
        <v>0</v>
      </c>
      <c r="K719" s="24" t="n">
        <f aca="false">IF(Clean!K719="",1,0)</f>
        <v>0</v>
      </c>
      <c r="L719" s="24" t="n">
        <f aca="false">IF(Clean!L719="",1,0)</f>
        <v>0</v>
      </c>
      <c r="M719" s="24" t="n">
        <f aca="false">IF(Clean!M719="",1,0)</f>
        <v>0</v>
      </c>
      <c r="N719" s="24" t="n">
        <f aca="false">IF(Clean!N719="",1,0)</f>
        <v>0</v>
      </c>
      <c r="O719" s="24" t="n">
        <f aca="false">IF(Clean!O719="",1,0)</f>
        <v>0</v>
      </c>
      <c r="P719" s="24" t="n">
        <f aca="false">IF(Clean!P719="",1,0)</f>
        <v>0</v>
      </c>
      <c r="Q719" s="24" t="n">
        <f aca="false">IF(Clean!Q719="",1,0)</f>
        <v>0</v>
      </c>
      <c r="R719" s="24" t="n">
        <f aca="false">IF(Clean!R719="",1,0)</f>
        <v>0</v>
      </c>
      <c r="S719" s="24" t="n">
        <f aca="false">IF(Clean!S719="",1,0)</f>
        <v>0</v>
      </c>
      <c r="T719" s="24" t="n">
        <f aca="false">IF(Clean!T719="",1,0)</f>
        <v>0</v>
      </c>
      <c r="U719" s="24" t="n">
        <f aca="false">IF(Clean!U719="",1,0)</f>
        <v>0</v>
      </c>
      <c r="V719" s="24" t="n">
        <f aca="false">IF(Clean!V719="",1,0)</f>
        <v>1</v>
      </c>
      <c r="W719" s="25" t="n">
        <f aca="false">SUM(B719:V719)</f>
        <v>1</v>
      </c>
      <c r="X719" s="2" t="str">
        <f aca="false">IF(W719=0,"Complete","Incomplete")</f>
        <v>Incomplete</v>
      </c>
      <c r="Y719" s="26" t="n">
        <f aca="false">W719/21</f>
        <v>0.0476190476190476</v>
      </c>
      <c r="Z719" s="2" t="str">
        <f aca="false">IF(W719=21,"Ghost record",IF(W719&gt;=11,"Mostly empty",IF(W719=0,"Complete","Partial")))</f>
        <v>Partial</v>
      </c>
    </row>
    <row r="720" customFormat="false" ht="15" hidden="false" customHeight="false" outlineLevel="0" collapsed="false">
      <c r="A720" s="2" t="str">
        <f aca="false">Clean!A720</f>
        <v>CL00719</v>
      </c>
      <c r="B720" s="24" t="n">
        <f aca="false">IF(Clean!B720="",1,0)</f>
        <v>0</v>
      </c>
      <c r="C720" s="24" t="n">
        <f aca="false">IF(Clean!C720="",1,0)</f>
        <v>0</v>
      </c>
      <c r="D720" s="24" t="n">
        <f aca="false">IF(Clean!D720="",1,0)</f>
        <v>0</v>
      </c>
      <c r="E720" s="24" t="n">
        <f aca="false">IF(Clean!E720="",1,0)</f>
        <v>0</v>
      </c>
      <c r="F720" s="24" t="n">
        <f aca="false">IF(Clean!F720="",1,0)</f>
        <v>0</v>
      </c>
      <c r="G720" s="24" t="n">
        <f aca="false">IF(Clean!G720="",1,0)</f>
        <v>0</v>
      </c>
      <c r="H720" s="24" t="n">
        <f aca="false">IF(Clean!H720="",1,0)</f>
        <v>0</v>
      </c>
      <c r="I720" s="24" t="n">
        <f aca="false">IF(Clean!I720="",1,0)</f>
        <v>0</v>
      </c>
      <c r="J720" s="24" t="n">
        <f aca="false">IF(Clean!J720="",1,0)</f>
        <v>0</v>
      </c>
      <c r="K720" s="24" t="n">
        <f aca="false">IF(Clean!K720="",1,0)</f>
        <v>0</v>
      </c>
      <c r="L720" s="24" t="n">
        <f aca="false">IF(Clean!L720="",1,0)</f>
        <v>0</v>
      </c>
      <c r="M720" s="24" t="n">
        <f aca="false">IF(Clean!M720="",1,0)</f>
        <v>0</v>
      </c>
      <c r="N720" s="24" t="n">
        <f aca="false">IF(Clean!N720="",1,0)</f>
        <v>0</v>
      </c>
      <c r="O720" s="24" t="n">
        <f aca="false">IF(Clean!O720="",1,0)</f>
        <v>0</v>
      </c>
      <c r="P720" s="24" t="n">
        <f aca="false">IF(Clean!P720="",1,0)</f>
        <v>0</v>
      </c>
      <c r="Q720" s="24" t="n">
        <f aca="false">IF(Clean!Q720="",1,0)</f>
        <v>0</v>
      </c>
      <c r="R720" s="24" t="n">
        <f aca="false">IF(Clean!R720="",1,0)</f>
        <v>0</v>
      </c>
      <c r="S720" s="24" t="n">
        <f aca="false">IF(Clean!S720="",1,0)</f>
        <v>0</v>
      </c>
      <c r="T720" s="24" t="n">
        <f aca="false">IF(Clean!T720="",1,0)</f>
        <v>0</v>
      </c>
      <c r="U720" s="24" t="n">
        <f aca="false">IF(Clean!U720="",1,0)</f>
        <v>0</v>
      </c>
      <c r="V720" s="24" t="n">
        <f aca="false">IF(Clean!V720="",1,0)</f>
        <v>0</v>
      </c>
      <c r="W720" s="25" t="n">
        <f aca="false">SUM(B720:V720)</f>
        <v>0</v>
      </c>
      <c r="X720" s="2" t="str">
        <f aca="false">IF(W720=0,"Complete","Incomplete")</f>
        <v>Complete</v>
      </c>
      <c r="Y720" s="26" t="n">
        <f aca="false">W720/21</f>
        <v>0</v>
      </c>
      <c r="Z720" s="2" t="str">
        <f aca="false">IF(W720=21,"Ghost record",IF(W720&gt;=11,"Mostly empty",IF(W720=0,"Complete","Partial")))</f>
        <v>Complete</v>
      </c>
    </row>
    <row r="721" customFormat="false" ht="15" hidden="false" customHeight="false" outlineLevel="0" collapsed="false">
      <c r="A721" s="2" t="str">
        <f aca="false">Clean!A721</f>
        <v>CL00720</v>
      </c>
      <c r="B721" s="24" t="n">
        <f aca="false">IF(Clean!B721="",1,0)</f>
        <v>0</v>
      </c>
      <c r="C721" s="24" t="n">
        <f aca="false">IF(Clean!C721="",1,0)</f>
        <v>0</v>
      </c>
      <c r="D721" s="24" t="n">
        <f aca="false">IF(Clean!D721="",1,0)</f>
        <v>0</v>
      </c>
      <c r="E721" s="24" t="n">
        <f aca="false">IF(Clean!E721="",1,0)</f>
        <v>0</v>
      </c>
      <c r="F721" s="24" t="n">
        <f aca="false">IF(Clean!F721="",1,0)</f>
        <v>0</v>
      </c>
      <c r="G721" s="24" t="n">
        <f aca="false">IF(Clean!G721="",1,0)</f>
        <v>0</v>
      </c>
      <c r="H721" s="24" t="n">
        <f aca="false">IF(Clean!H721="",1,0)</f>
        <v>0</v>
      </c>
      <c r="I721" s="24" t="n">
        <f aca="false">IF(Clean!I721="",1,0)</f>
        <v>0</v>
      </c>
      <c r="J721" s="24" t="n">
        <f aca="false">IF(Clean!J721="",1,0)</f>
        <v>0</v>
      </c>
      <c r="K721" s="24" t="n">
        <f aca="false">IF(Clean!K721="",1,0)</f>
        <v>0</v>
      </c>
      <c r="L721" s="24" t="n">
        <f aca="false">IF(Clean!L721="",1,0)</f>
        <v>0</v>
      </c>
      <c r="M721" s="24" t="n">
        <f aca="false">IF(Clean!M721="",1,0)</f>
        <v>0</v>
      </c>
      <c r="N721" s="24" t="n">
        <f aca="false">IF(Clean!N721="",1,0)</f>
        <v>0</v>
      </c>
      <c r="O721" s="24" t="n">
        <f aca="false">IF(Clean!O721="",1,0)</f>
        <v>0</v>
      </c>
      <c r="P721" s="24" t="n">
        <f aca="false">IF(Clean!P721="",1,0)</f>
        <v>0</v>
      </c>
      <c r="Q721" s="24" t="n">
        <f aca="false">IF(Clean!Q721="",1,0)</f>
        <v>0</v>
      </c>
      <c r="R721" s="24" t="n">
        <f aca="false">IF(Clean!R721="",1,0)</f>
        <v>0</v>
      </c>
      <c r="S721" s="24" t="n">
        <f aca="false">IF(Clean!S721="",1,0)</f>
        <v>0</v>
      </c>
      <c r="T721" s="24" t="n">
        <f aca="false">IF(Clean!T721="",1,0)</f>
        <v>0</v>
      </c>
      <c r="U721" s="24" t="n">
        <f aca="false">IF(Clean!U721="",1,0)</f>
        <v>1</v>
      </c>
      <c r="V721" s="24" t="n">
        <f aca="false">IF(Clean!V721="",1,0)</f>
        <v>0</v>
      </c>
      <c r="W721" s="25" t="n">
        <f aca="false">SUM(B721:V721)</f>
        <v>1</v>
      </c>
      <c r="X721" s="2" t="str">
        <f aca="false">IF(W721=0,"Complete","Incomplete")</f>
        <v>Incomplete</v>
      </c>
      <c r="Y721" s="26" t="n">
        <f aca="false">W721/21</f>
        <v>0.0476190476190476</v>
      </c>
      <c r="Z721" s="2" t="str">
        <f aca="false">IF(W721=21,"Ghost record",IF(W721&gt;=11,"Mostly empty",IF(W721=0,"Complete","Partial")))</f>
        <v>Partial</v>
      </c>
    </row>
    <row r="722" customFormat="false" ht="15" hidden="false" customHeight="false" outlineLevel="0" collapsed="false">
      <c r="A722" s="2" t="str">
        <f aca="false">Clean!A722</f>
        <v>CL00721</v>
      </c>
      <c r="B722" s="24" t="n">
        <f aca="false">IF(Clean!B722="",1,0)</f>
        <v>0</v>
      </c>
      <c r="C722" s="24" t="n">
        <f aca="false">IF(Clean!C722="",1,0)</f>
        <v>0</v>
      </c>
      <c r="D722" s="24" t="n">
        <f aca="false">IF(Clean!D722="",1,0)</f>
        <v>0</v>
      </c>
      <c r="E722" s="24" t="n">
        <f aca="false">IF(Clean!E722="",1,0)</f>
        <v>0</v>
      </c>
      <c r="F722" s="24" t="n">
        <f aca="false">IF(Clean!F722="",1,0)</f>
        <v>0</v>
      </c>
      <c r="G722" s="24" t="n">
        <f aca="false">IF(Clean!G722="",1,0)</f>
        <v>0</v>
      </c>
      <c r="H722" s="24" t="n">
        <f aca="false">IF(Clean!H722="",1,0)</f>
        <v>0</v>
      </c>
      <c r="I722" s="24" t="n">
        <f aca="false">IF(Clean!I722="",1,0)</f>
        <v>0</v>
      </c>
      <c r="J722" s="24" t="n">
        <f aca="false">IF(Clean!J722="",1,0)</f>
        <v>0</v>
      </c>
      <c r="K722" s="24" t="n">
        <f aca="false">IF(Clean!K722="",1,0)</f>
        <v>0</v>
      </c>
      <c r="L722" s="24" t="n">
        <f aca="false">IF(Clean!L722="",1,0)</f>
        <v>0</v>
      </c>
      <c r="M722" s="24" t="n">
        <f aca="false">IF(Clean!M722="",1,0)</f>
        <v>0</v>
      </c>
      <c r="N722" s="24" t="n">
        <f aca="false">IF(Clean!N722="",1,0)</f>
        <v>0</v>
      </c>
      <c r="O722" s="24" t="n">
        <f aca="false">IF(Clean!O722="",1,0)</f>
        <v>0</v>
      </c>
      <c r="P722" s="24" t="n">
        <f aca="false">IF(Clean!P722="",1,0)</f>
        <v>0</v>
      </c>
      <c r="Q722" s="24" t="n">
        <f aca="false">IF(Clean!Q722="",1,0)</f>
        <v>0</v>
      </c>
      <c r="R722" s="24" t="n">
        <f aca="false">IF(Clean!R722="",1,0)</f>
        <v>0</v>
      </c>
      <c r="S722" s="24" t="n">
        <f aca="false">IF(Clean!S722="",1,0)</f>
        <v>0</v>
      </c>
      <c r="T722" s="24" t="n">
        <f aca="false">IF(Clean!T722="",1,0)</f>
        <v>0</v>
      </c>
      <c r="U722" s="24" t="n">
        <f aca="false">IF(Clean!U722="",1,0)</f>
        <v>0</v>
      </c>
      <c r="V722" s="24" t="n">
        <f aca="false">IF(Clean!V722="",1,0)</f>
        <v>0</v>
      </c>
      <c r="W722" s="25" t="n">
        <f aca="false">SUM(B722:V722)</f>
        <v>0</v>
      </c>
      <c r="X722" s="2" t="str">
        <f aca="false">IF(W722=0,"Complete","Incomplete")</f>
        <v>Complete</v>
      </c>
      <c r="Y722" s="26" t="n">
        <f aca="false">W722/21</f>
        <v>0</v>
      </c>
      <c r="Z722" s="2" t="str">
        <f aca="false">IF(W722=21,"Ghost record",IF(W722&gt;=11,"Mostly empty",IF(W722=0,"Complete","Partial")))</f>
        <v>Complete</v>
      </c>
    </row>
    <row r="723" customFormat="false" ht="15" hidden="false" customHeight="false" outlineLevel="0" collapsed="false">
      <c r="A723" s="2" t="str">
        <f aca="false">Clean!A723</f>
        <v>CL00722</v>
      </c>
      <c r="B723" s="24" t="n">
        <f aca="false">IF(Clean!B723="",1,0)</f>
        <v>0</v>
      </c>
      <c r="C723" s="24" t="n">
        <f aca="false">IF(Clean!C723="",1,0)</f>
        <v>0</v>
      </c>
      <c r="D723" s="24" t="n">
        <f aca="false">IF(Clean!D723="",1,0)</f>
        <v>0</v>
      </c>
      <c r="E723" s="24" t="n">
        <f aca="false">IF(Clean!E723="",1,0)</f>
        <v>0</v>
      </c>
      <c r="F723" s="24" t="n">
        <f aca="false">IF(Clean!F723="",1,0)</f>
        <v>0</v>
      </c>
      <c r="G723" s="24" t="n">
        <f aca="false">IF(Clean!G723="",1,0)</f>
        <v>0</v>
      </c>
      <c r="H723" s="24" t="n">
        <f aca="false">IF(Clean!H723="",1,0)</f>
        <v>0</v>
      </c>
      <c r="I723" s="24" t="n">
        <f aca="false">IF(Clean!I723="",1,0)</f>
        <v>0</v>
      </c>
      <c r="J723" s="24" t="n">
        <f aca="false">IF(Clean!J723="",1,0)</f>
        <v>0</v>
      </c>
      <c r="K723" s="24" t="n">
        <f aca="false">IF(Clean!K723="",1,0)</f>
        <v>0</v>
      </c>
      <c r="L723" s="24" t="n">
        <f aca="false">IF(Clean!L723="",1,0)</f>
        <v>0</v>
      </c>
      <c r="M723" s="24" t="n">
        <f aca="false">IF(Clean!M723="",1,0)</f>
        <v>0</v>
      </c>
      <c r="N723" s="24" t="n">
        <f aca="false">IF(Clean!N723="",1,0)</f>
        <v>0</v>
      </c>
      <c r="O723" s="24" t="n">
        <f aca="false">IF(Clean!O723="",1,0)</f>
        <v>0</v>
      </c>
      <c r="P723" s="24" t="n">
        <f aca="false">IF(Clean!P723="",1,0)</f>
        <v>0</v>
      </c>
      <c r="Q723" s="24" t="n">
        <f aca="false">IF(Clean!Q723="",1,0)</f>
        <v>0</v>
      </c>
      <c r="R723" s="24" t="n">
        <f aca="false">IF(Clean!R723="",1,0)</f>
        <v>0</v>
      </c>
      <c r="S723" s="24" t="n">
        <f aca="false">IF(Clean!S723="",1,0)</f>
        <v>1</v>
      </c>
      <c r="T723" s="24" t="n">
        <f aca="false">IF(Clean!T723="",1,0)</f>
        <v>1</v>
      </c>
      <c r="U723" s="24" t="n">
        <f aca="false">IF(Clean!U723="",1,0)</f>
        <v>0</v>
      </c>
      <c r="V723" s="24" t="n">
        <f aca="false">IF(Clean!V723="",1,0)</f>
        <v>0</v>
      </c>
      <c r="W723" s="25" t="n">
        <f aca="false">SUM(B723:V723)</f>
        <v>2</v>
      </c>
      <c r="X723" s="2" t="str">
        <f aca="false">IF(W723=0,"Complete","Incomplete")</f>
        <v>Incomplete</v>
      </c>
      <c r="Y723" s="26" t="n">
        <f aca="false">W723/21</f>
        <v>0.0952380952380952</v>
      </c>
      <c r="Z723" s="2" t="str">
        <f aca="false">IF(W723=21,"Ghost record",IF(W723&gt;=11,"Mostly empty",IF(W723=0,"Complete","Partial")))</f>
        <v>Partial</v>
      </c>
    </row>
    <row r="724" customFormat="false" ht="15" hidden="false" customHeight="false" outlineLevel="0" collapsed="false">
      <c r="A724" s="2" t="str">
        <f aca="false">Clean!A724</f>
        <v>CL00723</v>
      </c>
      <c r="B724" s="24" t="n">
        <f aca="false">IF(Clean!B724="",1,0)</f>
        <v>0</v>
      </c>
      <c r="C724" s="24" t="n">
        <f aca="false">IF(Clean!C724="",1,0)</f>
        <v>0</v>
      </c>
      <c r="D724" s="24" t="n">
        <f aca="false">IF(Clean!D724="",1,0)</f>
        <v>0</v>
      </c>
      <c r="E724" s="24" t="n">
        <f aca="false">IF(Clean!E724="",1,0)</f>
        <v>0</v>
      </c>
      <c r="F724" s="24" t="n">
        <f aca="false">IF(Clean!F724="",1,0)</f>
        <v>0</v>
      </c>
      <c r="G724" s="24" t="n">
        <f aca="false">IF(Clean!G724="",1,0)</f>
        <v>0</v>
      </c>
      <c r="H724" s="24" t="n">
        <f aca="false">IF(Clean!H724="",1,0)</f>
        <v>0</v>
      </c>
      <c r="I724" s="24" t="n">
        <f aca="false">IF(Clean!I724="",1,0)</f>
        <v>0</v>
      </c>
      <c r="J724" s="24" t="n">
        <f aca="false">IF(Clean!J724="",1,0)</f>
        <v>0</v>
      </c>
      <c r="K724" s="24" t="n">
        <f aca="false">IF(Clean!K724="",1,0)</f>
        <v>0</v>
      </c>
      <c r="L724" s="24" t="n">
        <f aca="false">IF(Clean!L724="",1,0)</f>
        <v>0</v>
      </c>
      <c r="M724" s="24" t="n">
        <f aca="false">IF(Clean!M724="",1,0)</f>
        <v>0</v>
      </c>
      <c r="N724" s="24" t="n">
        <f aca="false">IF(Clean!N724="",1,0)</f>
        <v>0</v>
      </c>
      <c r="O724" s="24" t="n">
        <f aca="false">IF(Clean!O724="",1,0)</f>
        <v>0</v>
      </c>
      <c r="P724" s="24" t="n">
        <f aca="false">IF(Clean!P724="",1,0)</f>
        <v>0</v>
      </c>
      <c r="Q724" s="24" t="n">
        <f aca="false">IF(Clean!Q724="",1,0)</f>
        <v>0</v>
      </c>
      <c r="R724" s="24" t="n">
        <f aca="false">IF(Clean!R724="",1,0)</f>
        <v>0</v>
      </c>
      <c r="S724" s="24" t="n">
        <f aca="false">IF(Clean!S724="",1,0)</f>
        <v>0</v>
      </c>
      <c r="T724" s="24" t="n">
        <f aca="false">IF(Clean!T724="",1,0)</f>
        <v>0</v>
      </c>
      <c r="U724" s="24" t="n">
        <f aca="false">IF(Clean!U724="",1,0)</f>
        <v>0</v>
      </c>
      <c r="V724" s="24" t="n">
        <f aca="false">IF(Clean!V724="",1,0)</f>
        <v>0</v>
      </c>
      <c r="W724" s="25" t="n">
        <f aca="false">SUM(B724:V724)</f>
        <v>0</v>
      </c>
      <c r="X724" s="2" t="str">
        <f aca="false">IF(W724=0,"Complete","Incomplete")</f>
        <v>Complete</v>
      </c>
      <c r="Y724" s="26" t="n">
        <f aca="false">W724/21</f>
        <v>0</v>
      </c>
      <c r="Z724" s="2" t="str">
        <f aca="false">IF(W724=21,"Ghost record",IF(W724&gt;=11,"Mostly empty",IF(W724=0,"Complete","Partial")))</f>
        <v>Complete</v>
      </c>
    </row>
    <row r="725" customFormat="false" ht="15" hidden="false" customHeight="false" outlineLevel="0" collapsed="false">
      <c r="A725" s="2" t="str">
        <f aca="false">Clean!A725</f>
        <v>CL00724</v>
      </c>
      <c r="B725" s="24" t="n">
        <f aca="false">IF(Clean!B725="",1,0)</f>
        <v>0</v>
      </c>
      <c r="C725" s="24" t="n">
        <f aca="false">IF(Clean!C725="",1,0)</f>
        <v>0</v>
      </c>
      <c r="D725" s="24" t="n">
        <f aca="false">IF(Clean!D725="",1,0)</f>
        <v>0</v>
      </c>
      <c r="E725" s="24" t="n">
        <f aca="false">IF(Clean!E725="",1,0)</f>
        <v>0</v>
      </c>
      <c r="F725" s="24" t="n">
        <f aca="false">IF(Clean!F725="",1,0)</f>
        <v>0</v>
      </c>
      <c r="G725" s="24" t="n">
        <f aca="false">IF(Clean!G725="",1,0)</f>
        <v>0</v>
      </c>
      <c r="H725" s="24" t="n">
        <f aca="false">IF(Clean!H725="",1,0)</f>
        <v>0</v>
      </c>
      <c r="I725" s="24" t="n">
        <f aca="false">IF(Clean!I725="",1,0)</f>
        <v>0</v>
      </c>
      <c r="J725" s="24" t="n">
        <f aca="false">IF(Clean!J725="",1,0)</f>
        <v>0</v>
      </c>
      <c r="K725" s="24" t="n">
        <f aca="false">IF(Clean!K725="",1,0)</f>
        <v>0</v>
      </c>
      <c r="L725" s="24" t="n">
        <f aca="false">IF(Clean!L725="",1,0)</f>
        <v>0</v>
      </c>
      <c r="M725" s="24" t="n">
        <f aca="false">IF(Clean!M725="",1,0)</f>
        <v>0</v>
      </c>
      <c r="N725" s="24" t="n">
        <f aca="false">IF(Clean!N725="",1,0)</f>
        <v>0</v>
      </c>
      <c r="O725" s="24" t="n">
        <f aca="false">IF(Clean!O725="",1,0)</f>
        <v>0</v>
      </c>
      <c r="P725" s="24" t="n">
        <f aca="false">IF(Clean!P725="",1,0)</f>
        <v>0</v>
      </c>
      <c r="Q725" s="24" t="n">
        <f aca="false">IF(Clean!Q725="",1,0)</f>
        <v>0</v>
      </c>
      <c r="R725" s="24" t="n">
        <f aca="false">IF(Clean!R725="",1,0)</f>
        <v>0</v>
      </c>
      <c r="S725" s="24" t="n">
        <f aca="false">IF(Clean!S725="",1,0)</f>
        <v>0</v>
      </c>
      <c r="T725" s="24" t="n">
        <f aca="false">IF(Clean!T725="",1,0)</f>
        <v>0</v>
      </c>
      <c r="U725" s="24" t="n">
        <f aca="false">IF(Clean!U725="",1,0)</f>
        <v>0</v>
      </c>
      <c r="V725" s="24" t="n">
        <f aca="false">IF(Clean!V725="",1,0)</f>
        <v>1</v>
      </c>
      <c r="W725" s="25" t="n">
        <f aca="false">SUM(B725:V725)</f>
        <v>1</v>
      </c>
      <c r="X725" s="2" t="str">
        <f aca="false">IF(W725=0,"Complete","Incomplete")</f>
        <v>Incomplete</v>
      </c>
      <c r="Y725" s="26" t="n">
        <f aca="false">W725/21</f>
        <v>0.0476190476190476</v>
      </c>
      <c r="Z725" s="2" t="str">
        <f aca="false">IF(W725=21,"Ghost record",IF(W725&gt;=11,"Mostly empty",IF(W725=0,"Complete","Partial")))</f>
        <v>Partial</v>
      </c>
    </row>
    <row r="726" customFormat="false" ht="15" hidden="false" customHeight="false" outlineLevel="0" collapsed="false">
      <c r="A726" s="2" t="str">
        <f aca="false">Clean!A726</f>
        <v>CL00725</v>
      </c>
      <c r="B726" s="24" t="n">
        <f aca="false">IF(Clean!B726="",1,0)</f>
        <v>1</v>
      </c>
      <c r="C726" s="24" t="n">
        <f aca="false">IF(Clean!C726="",1,0)</f>
        <v>0</v>
      </c>
      <c r="D726" s="24" t="n">
        <f aca="false">IF(Clean!D726="",1,0)</f>
        <v>0</v>
      </c>
      <c r="E726" s="24" t="n">
        <f aca="false">IF(Clean!E726="",1,0)</f>
        <v>0</v>
      </c>
      <c r="F726" s="24" t="n">
        <f aca="false">IF(Clean!F726="",1,0)</f>
        <v>0</v>
      </c>
      <c r="G726" s="24" t="n">
        <f aca="false">IF(Clean!G726="",1,0)</f>
        <v>0</v>
      </c>
      <c r="H726" s="24" t="n">
        <f aca="false">IF(Clean!H726="",1,0)</f>
        <v>0</v>
      </c>
      <c r="I726" s="24" t="n">
        <f aca="false">IF(Clean!I726="",1,0)</f>
        <v>0</v>
      </c>
      <c r="J726" s="24" t="n">
        <f aca="false">IF(Clean!J726="",1,0)</f>
        <v>0</v>
      </c>
      <c r="K726" s="24" t="n">
        <f aca="false">IF(Clean!K726="",1,0)</f>
        <v>0</v>
      </c>
      <c r="L726" s="24" t="n">
        <f aca="false">IF(Clean!L726="",1,0)</f>
        <v>0</v>
      </c>
      <c r="M726" s="24" t="n">
        <f aca="false">IF(Clean!M726="",1,0)</f>
        <v>0</v>
      </c>
      <c r="N726" s="24" t="n">
        <f aca="false">IF(Clean!N726="",1,0)</f>
        <v>0</v>
      </c>
      <c r="O726" s="24" t="n">
        <f aca="false">IF(Clean!O726="",1,0)</f>
        <v>0</v>
      </c>
      <c r="P726" s="24" t="n">
        <f aca="false">IF(Clean!P726="",1,0)</f>
        <v>0</v>
      </c>
      <c r="Q726" s="24" t="n">
        <f aca="false">IF(Clean!Q726="",1,0)</f>
        <v>0</v>
      </c>
      <c r="R726" s="24" t="n">
        <f aca="false">IF(Clean!R726="",1,0)</f>
        <v>0</v>
      </c>
      <c r="S726" s="24" t="n">
        <f aca="false">IF(Clean!S726="",1,0)</f>
        <v>0</v>
      </c>
      <c r="T726" s="24" t="n">
        <f aca="false">IF(Clean!T726="",1,0)</f>
        <v>0</v>
      </c>
      <c r="U726" s="24" t="n">
        <f aca="false">IF(Clean!U726="",1,0)</f>
        <v>0</v>
      </c>
      <c r="V726" s="24" t="n">
        <f aca="false">IF(Clean!V726="",1,0)</f>
        <v>0</v>
      </c>
      <c r="W726" s="25" t="n">
        <f aca="false">SUM(B726:V726)</f>
        <v>1</v>
      </c>
      <c r="X726" s="2" t="str">
        <f aca="false">IF(W726=0,"Complete","Incomplete")</f>
        <v>Incomplete</v>
      </c>
      <c r="Y726" s="26" t="n">
        <f aca="false">W726/21</f>
        <v>0.0476190476190476</v>
      </c>
      <c r="Z726" s="2" t="str">
        <f aca="false">IF(W726=21,"Ghost record",IF(W726&gt;=11,"Mostly empty",IF(W726=0,"Complete","Partial")))</f>
        <v>Partial</v>
      </c>
    </row>
    <row r="727" customFormat="false" ht="15" hidden="false" customHeight="false" outlineLevel="0" collapsed="false">
      <c r="A727" s="2" t="str">
        <f aca="false">Clean!A727</f>
        <v>CL00726</v>
      </c>
      <c r="B727" s="24" t="n">
        <f aca="false">IF(Clean!B727="",1,0)</f>
        <v>0</v>
      </c>
      <c r="C727" s="24" t="n">
        <f aca="false">IF(Clean!C727="",1,0)</f>
        <v>1</v>
      </c>
      <c r="D727" s="24" t="n">
        <f aca="false">IF(Clean!D727="",1,0)</f>
        <v>0</v>
      </c>
      <c r="E727" s="24" t="n">
        <f aca="false">IF(Clean!E727="",1,0)</f>
        <v>0</v>
      </c>
      <c r="F727" s="24" t="n">
        <f aca="false">IF(Clean!F727="",1,0)</f>
        <v>0</v>
      </c>
      <c r="G727" s="24" t="n">
        <f aca="false">IF(Clean!G727="",1,0)</f>
        <v>0</v>
      </c>
      <c r="H727" s="24" t="n">
        <f aca="false">IF(Clean!H727="",1,0)</f>
        <v>0</v>
      </c>
      <c r="I727" s="24" t="n">
        <f aca="false">IF(Clean!I727="",1,0)</f>
        <v>0</v>
      </c>
      <c r="J727" s="24" t="n">
        <f aca="false">IF(Clean!J727="",1,0)</f>
        <v>0</v>
      </c>
      <c r="K727" s="24" t="n">
        <f aca="false">IF(Clean!K727="",1,0)</f>
        <v>0</v>
      </c>
      <c r="L727" s="24" t="n">
        <f aca="false">IF(Clean!L727="",1,0)</f>
        <v>0</v>
      </c>
      <c r="M727" s="24" t="n">
        <f aca="false">IF(Clean!M727="",1,0)</f>
        <v>0</v>
      </c>
      <c r="N727" s="24" t="n">
        <f aca="false">IF(Clean!N727="",1,0)</f>
        <v>0</v>
      </c>
      <c r="O727" s="24" t="n">
        <f aca="false">IF(Clean!O727="",1,0)</f>
        <v>0</v>
      </c>
      <c r="P727" s="24" t="n">
        <f aca="false">IF(Clean!P727="",1,0)</f>
        <v>0</v>
      </c>
      <c r="Q727" s="24" t="n">
        <f aca="false">IF(Clean!Q727="",1,0)</f>
        <v>0</v>
      </c>
      <c r="R727" s="24" t="n">
        <f aca="false">IF(Clean!R727="",1,0)</f>
        <v>0</v>
      </c>
      <c r="S727" s="24" t="n">
        <f aca="false">IF(Clean!S727="",1,0)</f>
        <v>0</v>
      </c>
      <c r="T727" s="24" t="n">
        <f aca="false">IF(Clean!T727="",1,0)</f>
        <v>0</v>
      </c>
      <c r="U727" s="24" t="n">
        <f aca="false">IF(Clean!U727="",1,0)</f>
        <v>0</v>
      </c>
      <c r="V727" s="24" t="n">
        <f aca="false">IF(Clean!V727="",1,0)</f>
        <v>0</v>
      </c>
      <c r="W727" s="25" t="n">
        <f aca="false">SUM(B727:V727)</f>
        <v>1</v>
      </c>
      <c r="X727" s="2" t="str">
        <f aca="false">IF(W727=0,"Complete","Incomplete")</f>
        <v>Incomplete</v>
      </c>
      <c r="Y727" s="26" t="n">
        <f aca="false">W727/21</f>
        <v>0.0476190476190476</v>
      </c>
      <c r="Z727" s="2" t="str">
        <f aca="false">IF(W727=21,"Ghost record",IF(W727&gt;=11,"Mostly empty",IF(W727=0,"Complete","Partial")))</f>
        <v>Partial</v>
      </c>
    </row>
    <row r="728" customFormat="false" ht="15" hidden="false" customHeight="false" outlineLevel="0" collapsed="false">
      <c r="A728" s="2" t="str">
        <f aca="false">Clean!A728</f>
        <v>CL00727</v>
      </c>
      <c r="B728" s="24" t="n">
        <f aca="false">IF(Clean!B728="",1,0)</f>
        <v>0</v>
      </c>
      <c r="C728" s="24" t="n">
        <f aca="false">IF(Clean!C728="",1,0)</f>
        <v>0</v>
      </c>
      <c r="D728" s="24" t="n">
        <f aca="false">IF(Clean!D728="",1,0)</f>
        <v>0</v>
      </c>
      <c r="E728" s="24" t="n">
        <f aca="false">IF(Clean!E728="",1,0)</f>
        <v>0</v>
      </c>
      <c r="F728" s="24" t="n">
        <f aca="false">IF(Clean!F728="",1,0)</f>
        <v>0</v>
      </c>
      <c r="G728" s="24" t="n">
        <f aca="false">IF(Clean!G728="",1,0)</f>
        <v>0</v>
      </c>
      <c r="H728" s="24" t="n">
        <f aca="false">IF(Clean!H728="",1,0)</f>
        <v>0</v>
      </c>
      <c r="I728" s="24" t="n">
        <f aca="false">IF(Clean!I728="",1,0)</f>
        <v>0</v>
      </c>
      <c r="J728" s="24" t="n">
        <f aca="false">IF(Clean!J728="",1,0)</f>
        <v>0</v>
      </c>
      <c r="K728" s="24" t="n">
        <f aca="false">IF(Clean!K728="",1,0)</f>
        <v>0</v>
      </c>
      <c r="L728" s="24" t="n">
        <f aca="false">IF(Clean!L728="",1,0)</f>
        <v>0</v>
      </c>
      <c r="M728" s="24" t="n">
        <f aca="false">IF(Clean!M728="",1,0)</f>
        <v>0</v>
      </c>
      <c r="N728" s="24" t="n">
        <f aca="false">IF(Clean!N728="",1,0)</f>
        <v>0</v>
      </c>
      <c r="O728" s="24" t="n">
        <f aca="false">IF(Clean!O728="",1,0)</f>
        <v>0</v>
      </c>
      <c r="P728" s="24" t="n">
        <f aca="false">IF(Clean!P728="",1,0)</f>
        <v>0</v>
      </c>
      <c r="Q728" s="24" t="n">
        <f aca="false">IF(Clean!Q728="",1,0)</f>
        <v>0</v>
      </c>
      <c r="R728" s="24" t="n">
        <f aca="false">IF(Clean!R728="",1,0)</f>
        <v>0</v>
      </c>
      <c r="S728" s="24" t="n">
        <f aca="false">IF(Clean!S728="",1,0)</f>
        <v>0</v>
      </c>
      <c r="T728" s="24" t="n">
        <f aca="false">IF(Clean!T728="",1,0)</f>
        <v>0</v>
      </c>
      <c r="U728" s="24" t="n">
        <f aca="false">IF(Clean!U728="",1,0)</f>
        <v>0</v>
      </c>
      <c r="V728" s="24" t="n">
        <f aca="false">IF(Clean!V728="",1,0)</f>
        <v>0</v>
      </c>
      <c r="W728" s="25" t="n">
        <f aca="false">SUM(B728:V728)</f>
        <v>0</v>
      </c>
      <c r="X728" s="2" t="str">
        <f aca="false">IF(W728=0,"Complete","Incomplete")</f>
        <v>Complete</v>
      </c>
      <c r="Y728" s="26" t="n">
        <f aca="false">W728/21</f>
        <v>0</v>
      </c>
      <c r="Z728" s="2" t="str">
        <f aca="false">IF(W728=21,"Ghost record",IF(W728&gt;=11,"Mostly empty",IF(W728=0,"Complete","Partial")))</f>
        <v>Complete</v>
      </c>
    </row>
    <row r="729" customFormat="false" ht="15" hidden="false" customHeight="false" outlineLevel="0" collapsed="false">
      <c r="A729" s="2" t="str">
        <f aca="false">Clean!A729</f>
        <v>CL00728</v>
      </c>
      <c r="B729" s="24" t="n">
        <f aca="false">IF(Clean!B729="",1,0)</f>
        <v>0</v>
      </c>
      <c r="C729" s="24" t="n">
        <f aca="false">IF(Clean!C729="",1,0)</f>
        <v>0</v>
      </c>
      <c r="D729" s="24" t="n">
        <f aca="false">IF(Clean!D729="",1,0)</f>
        <v>0</v>
      </c>
      <c r="E729" s="24" t="n">
        <f aca="false">IF(Clean!E729="",1,0)</f>
        <v>0</v>
      </c>
      <c r="F729" s="24" t="n">
        <f aca="false">IF(Clean!F729="",1,0)</f>
        <v>0</v>
      </c>
      <c r="G729" s="24" t="n">
        <f aca="false">IF(Clean!G729="",1,0)</f>
        <v>0</v>
      </c>
      <c r="H729" s="24" t="n">
        <f aca="false">IF(Clean!H729="",1,0)</f>
        <v>0</v>
      </c>
      <c r="I729" s="24" t="n">
        <f aca="false">IF(Clean!I729="",1,0)</f>
        <v>0</v>
      </c>
      <c r="J729" s="24" t="n">
        <f aca="false">IF(Clean!J729="",1,0)</f>
        <v>0</v>
      </c>
      <c r="K729" s="24" t="n">
        <f aca="false">IF(Clean!K729="",1,0)</f>
        <v>0</v>
      </c>
      <c r="L729" s="24" t="n">
        <f aca="false">IF(Clean!L729="",1,0)</f>
        <v>0</v>
      </c>
      <c r="M729" s="24" t="n">
        <f aca="false">IF(Clean!M729="",1,0)</f>
        <v>0</v>
      </c>
      <c r="N729" s="24" t="n">
        <f aca="false">IF(Clean!N729="",1,0)</f>
        <v>0</v>
      </c>
      <c r="O729" s="24" t="n">
        <f aca="false">IF(Clean!O729="",1,0)</f>
        <v>0</v>
      </c>
      <c r="P729" s="24" t="n">
        <f aca="false">IF(Clean!P729="",1,0)</f>
        <v>0</v>
      </c>
      <c r="Q729" s="24" t="n">
        <f aca="false">IF(Clean!Q729="",1,0)</f>
        <v>0</v>
      </c>
      <c r="R729" s="24" t="n">
        <f aca="false">IF(Clean!R729="",1,0)</f>
        <v>0</v>
      </c>
      <c r="S729" s="24" t="n">
        <f aca="false">IF(Clean!S729="",1,0)</f>
        <v>1</v>
      </c>
      <c r="T729" s="24" t="n">
        <f aca="false">IF(Clean!T729="",1,0)</f>
        <v>1</v>
      </c>
      <c r="U729" s="24" t="n">
        <f aca="false">IF(Clean!U729="",1,0)</f>
        <v>0</v>
      </c>
      <c r="V729" s="24" t="n">
        <f aca="false">IF(Clean!V729="",1,0)</f>
        <v>0</v>
      </c>
      <c r="W729" s="25" t="n">
        <f aca="false">SUM(B729:V729)</f>
        <v>2</v>
      </c>
      <c r="X729" s="2" t="str">
        <f aca="false">IF(W729=0,"Complete","Incomplete")</f>
        <v>Incomplete</v>
      </c>
      <c r="Y729" s="26" t="n">
        <f aca="false">W729/21</f>
        <v>0.0952380952380952</v>
      </c>
      <c r="Z729" s="2" t="str">
        <f aca="false">IF(W729=21,"Ghost record",IF(W729&gt;=11,"Mostly empty",IF(W729=0,"Complete","Partial")))</f>
        <v>Partial</v>
      </c>
    </row>
    <row r="730" customFormat="false" ht="15" hidden="false" customHeight="false" outlineLevel="0" collapsed="false">
      <c r="A730" s="2" t="str">
        <f aca="false">Clean!A730</f>
        <v>CL00729</v>
      </c>
      <c r="B730" s="24" t="n">
        <f aca="false">IF(Clean!B730="",1,0)</f>
        <v>0</v>
      </c>
      <c r="C730" s="24" t="n">
        <f aca="false">IF(Clean!C730="",1,0)</f>
        <v>0</v>
      </c>
      <c r="D730" s="24" t="n">
        <f aca="false">IF(Clean!D730="",1,0)</f>
        <v>0</v>
      </c>
      <c r="E730" s="24" t="n">
        <f aca="false">IF(Clean!E730="",1,0)</f>
        <v>0</v>
      </c>
      <c r="F730" s="24" t="n">
        <f aca="false">IF(Clean!F730="",1,0)</f>
        <v>0</v>
      </c>
      <c r="G730" s="24" t="n">
        <f aca="false">IF(Clean!G730="",1,0)</f>
        <v>1</v>
      </c>
      <c r="H730" s="24" t="n">
        <f aca="false">IF(Clean!H730="",1,0)</f>
        <v>0</v>
      </c>
      <c r="I730" s="24" t="n">
        <f aca="false">IF(Clean!I730="",1,0)</f>
        <v>0</v>
      </c>
      <c r="J730" s="24" t="n">
        <f aca="false">IF(Clean!J730="",1,0)</f>
        <v>0</v>
      </c>
      <c r="K730" s="24" t="n">
        <f aca="false">IF(Clean!K730="",1,0)</f>
        <v>0</v>
      </c>
      <c r="L730" s="24" t="n">
        <f aca="false">IF(Clean!L730="",1,0)</f>
        <v>0</v>
      </c>
      <c r="M730" s="24" t="n">
        <f aca="false">IF(Clean!M730="",1,0)</f>
        <v>0</v>
      </c>
      <c r="N730" s="24" t="n">
        <f aca="false">IF(Clean!N730="",1,0)</f>
        <v>0</v>
      </c>
      <c r="O730" s="24" t="n">
        <f aca="false">IF(Clean!O730="",1,0)</f>
        <v>0</v>
      </c>
      <c r="P730" s="24" t="n">
        <f aca="false">IF(Clean!P730="",1,0)</f>
        <v>0</v>
      </c>
      <c r="Q730" s="24" t="n">
        <f aca="false">IF(Clean!Q730="",1,0)</f>
        <v>0</v>
      </c>
      <c r="R730" s="24" t="n">
        <f aca="false">IF(Clean!R730="",1,0)</f>
        <v>0</v>
      </c>
      <c r="S730" s="24" t="n">
        <f aca="false">IF(Clean!S730="",1,0)</f>
        <v>1</v>
      </c>
      <c r="T730" s="24" t="n">
        <f aca="false">IF(Clean!T730="",1,0)</f>
        <v>1</v>
      </c>
      <c r="U730" s="24" t="n">
        <f aca="false">IF(Clean!U730="",1,0)</f>
        <v>0</v>
      </c>
      <c r="V730" s="24" t="n">
        <f aca="false">IF(Clean!V730="",1,0)</f>
        <v>0</v>
      </c>
      <c r="W730" s="25" t="n">
        <f aca="false">SUM(B730:V730)</f>
        <v>3</v>
      </c>
      <c r="X730" s="2" t="str">
        <f aca="false">IF(W730=0,"Complete","Incomplete")</f>
        <v>Incomplete</v>
      </c>
      <c r="Y730" s="26" t="n">
        <f aca="false">W730/21</f>
        <v>0.142857142857143</v>
      </c>
      <c r="Z730" s="2" t="str">
        <f aca="false">IF(W730=21,"Ghost record",IF(W730&gt;=11,"Mostly empty",IF(W730=0,"Complete","Partial")))</f>
        <v>Partial</v>
      </c>
    </row>
    <row r="731" customFormat="false" ht="15" hidden="false" customHeight="false" outlineLevel="0" collapsed="false">
      <c r="A731" s="2" t="str">
        <f aca="false">Clean!A731</f>
        <v>CL00730</v>
      </c>
      <c r="B731" s="24" t="n">
        <f aca="false">IF(Clean!B731="",1,0)</f>
        <v>0</v>
      </c>
      <c r="C731" s="24" t="n">
        <f aca="false">IF(Clean!C731="",1,0)</f>
        <v>0</v>
      </c>
      <c r="D731" s="24" t="n">
        <f aca="false">IF(Clean!D731="",1,0)</f>
        <v>0</v>
      </c>
      <c r="E731" s="24" t="n">
        <f aca="false">IF(Clean!E731="",1,0)</f>
        <v>0</v>
      </c>
      <c r="F731" s="24" t="n">
        <f aca="false">IF(Clean!F731="",1,0)</f>
        <v>0</v>
      </c>
      <c r="G731" s="24" t="n">
        <f aca="false">IF(Clean!G731="",1,0)</f>
        <v>0</v>
      </c>
      <c r="H731" s="24" t="n">
        <f aca="false">IF(Clean!H731="",1,0)</f>
        <v>1</v>
      </c>
      <c r="I731" s="24" t="n">
        <f aca="false">IF(Clean!I731="",1,0)</f>
        <v>0</v>
      </c>
      <c r="J731" s="24" t="n">
        <f aca="false">IF(Clean!J731="",1,0)</f>
        <v>0</v>
      </c>
      <c r="K731" s="24" t="n">
        <f aca="false">IF(Clean!K731="",1,0)</f>
        <v>0</v>
      </c>
      <c r="L731" s="24" t="n">
        <f aca="false">IF(Clean!L731="",1,0)</f>
        <v>0</v>
      </c>
      <c r="M731" s="24" t="n">
        <f aca="false">IF(Clean!M731="",1,0)</f>
        <v>0</v>
      </c>
      <c r="N731" s="24" t="n">
        <f aca="false">IF(Clean!N731="",1,0)</f>
        <v>0</v>
      </c>
      <c r="O731" s="24" t="n">
        <f aca="false">IF(Clean!O731="",1,0)</f>
        <v>0</v>
      </c>
      <c r="P731" s="24" t="n">
        <f aca="false">IF(Clean!P731="",1,0)</f>
        <v>0</v>
      </c>
      <c r="Q731" s="24" t="n">
        <f aca="false">IF(Clean!Q731="",1,0)</f>
        <v>0</v>
      </c>
      <c r="R731" s="24" t="n">
        <f aca="false">IF(Clean!R731="",1,0)</f>
        <v>0</v>
      </c>
      <c r="S731" s="24" t="n">
        <f aca="false">IF(Clean!S731="",1,0)</f>
        <v>0</v>
      </c>
      <c r="T731" s="24" t="n">
        <f aca="false">IF(Clean!T731="",1,0)</f>
        <v>0</v>
      </c>
      <c r="U731" s="24" t="n">
        <f aca="false">IF(Clean!U731="",1,0)</f>
        <v>0</v>
      </c>
      <c r="V731" s="24" t="n">
        <f aca="false">IF(Clean!V731="",1,0)</f>
        <v>0</v>
      </c>
      <c r="W731" s="25" t="n">
        <f aca="false">SUM(B731:V731)</f>
        <v>1</v>
      </c>
      <c r="X731" s="2" t="str">
        <f aca="false">IF(W731=0,"Complete","Incomplete")</f>
        <v>Incomplete</v>
      </c>
      <c r="Y731" s="26" t="n">
        <f aca="false">W731/21</f>
        <v>0.0476190476190476</v>
      </c>
      <c r="Z731" s="2" t="str">
        <f aca="false">IF(W731=21,"Ghost record",IF(W731&gt;=11,"Mostly empty",IF(W731=0,"Complete","Partial")))</f>
        <v>Partial</v>
      </c>
    </row>
    <row r="732" customFormat="false" ht="15" hidden="false" customHeight="false" outlineLevel="0" collapsed="false">
      <c r="A732" s="2" t="str">
        <f aca="false">Clean!A732</f>
        <v>CL00731</v>
      </c>
      <c r="B732" s="24" t="n">
        <f aca="false">IF(Clean!B732="",1,0)</f>
        <v>0</v>
      </c>
      <c r="C732" s="24" t="n">
        <f aca="false">IF(Clean!C732="",1,0)</f>
        <v>0</v>
      </c>
      <c r="D732" s="24" t="n">
        <f aca="false">IF(Clean!D732="",1,0)</f>
        <v>0</v>
      </c>
      <c r="E732" s="24" t="n">
        <f aca="false">IF(Clean!E732="",1,0)</f>
        <v>0</v>
      </c>
      <c r="F732" s="24" t="n">
        <f aca="false">IF(Clean!F732="",1,0)</f>
        <v>0</v>
      </c>
      <c r="G732" s="24" t="n">
        <f aca="false">IF(Clean!G732="",1,0)</f>
        <v>0</v>
      </c>
      <c r="H732" s="24" t="n">
        <f aca="false">IF(Clean!H732="",1,0)</f>
        <v>0</v>
      </c>
      <c r="I732" s="24" t="n">
        <f aca="false">IF(Clean!I732="",1,0)</f>
        <v>0</v>
      </c>
      <c r="J732" s="24" t="n">
        <f aca="false">IF(Clean!J732="",1,0)</f>
        <v>0</v>
      </c>
      <c r="K732" s="24" t="n">
        <f aca="false">IF(Clean!K732="",1,0)</f>
        <v>0</v>
      </c>
      <c r="L732" s="24" t="n">
        <f aca="false">IF(Clean!L732="",1,0)</f>
        <v>0</v>
      </c>
      <c r="M732" s="24" t="n">
        <f aca="false">IF(Clean!M732="",1,0)</f>
        <v>0</v>
      </c>
      <c r="N732" s="24" t="n">
        <f aca="false">IF(Clean!N732="",1,0)</f>
        <v>0</v>
      </c>
      <c r="O732" s="24" t="n">
        <f aca="false">IF(Clean!O732="",1,0)</f>
        <v>0</v>
      </c>
      <c r="P732" s="24" t="n">
        <f aca="false">IF(Clean!P732="",1,0)</f>
        <v>1</v>
      </c>
      <c r="Q732" s="24" t="n">
        <f aca="false">IF(Clean!Q732="",1,0)</f>
        <v>0</v>
      </c>
      <c r="R732" s="24" t="n">
        <f aca="false">IF(Clean!R732="",1,0)</f>
        <v>0</v>
      </c>
      <c r="S732" s="24" t="n">
        <f aca="false">IF(Clean!S732="",1,0)</f>
        <v>1</v>
      </c>
      <c r="T732" s="24" t="n">
        <f aca="false">IF(Clean!T732="",1,0)</f>
        <v>1</v>
      </c>
      <c r="U732" s="24" t="n">
        <f aca="false">IF(Clean!U732="",1,0)</f>
        <v>0</v>
      </c>
      <c r="V732" s="24" t="n">
        <f aca="false">IF(Clean!V732="",1,0)</f>
        <v>0</v>
      </c>
      <c r="W732" s="25" t="n">
        <f aca="false">SUM(B732:V732)</f>
        <v>3</v>
      </c>
      <c r="X732" s="2" t="str">
        <f aca="false">IF(W732=0,"Complete","Incomplete")</f>
        <v>Incomplete</v>
      </c>
      <c r="Y732" s="26" t="n">
        <f aca="false">W732/21</f>
        <v>0.142857142857143</v>
      </c>
      <c r="Z732" s="2" t="str">
        <f aca="false">IF(W732=21,"Ghost record",IF(W732&gt;=11,"Mostly empty",IF(W732=0,"Complete","Partial")))</f>
        <v>Partial</v>
      </c>
    </row>
    <row r="733" customFormat="false" ht="15" hidden="false" customHeight="false" outlineLevel="0" collapsed="false">
      <c r="A733" s="2" t="str">
        <f aca="false">Clean!A733</f>
        <v>CL00732</v>
      </c>
      <c r="B733" s="24" t="n">
        <f aca="false">IF(Clean!B733="",1,0)</f>
        <v>0</v>
      </c>
      <c r="C733" s="24" t="n">
        <f aca="false">IF(Clean!C733="",1,0)</f>
        <v>0</v>
      </c>
      <c r="D733" s="24" t="n">
        <f aca="false">IF(Clean!D733="",1,0)</f>
        <v>0</v>
      </c>
      <c r="E733" s="24" t="n">
        <f aca="false">IF(Clean!E733="",1,0)</f>
        <v>0</v>
      </c>
      <c r="F733" s="24" t="n">
        <f aca="false">IF(Clean!F733="",1,0)</f>
        <v>0</v>
      </c>
      <c r="G733" s="24" t="n">
        <f aca="false">IF(Clean!G733="",1,0)</f>
        <v>0</v>
      </c>
      <c r="H733" s="24" t="n">
        <f aca="false">IF(Clean!H733="",1,0)</f>
        <v>0</v>
      </c>
      <c r="I733" s="24" t="n">
        <f aca="false">IF(Clean!I733="",1,0)</f>
        <v>0</v>
      </c>
      <c r="J733" s="24" t="n">
        <f aca="false">IF(Clean!J733="",1,0)</f>
        <v>0</v>
      </c>
      <c r="K733" s="24" t="n">
        <f aca="false">IF(Clean!K733="",1,0)</f>
        <v>0</v>
      </c>
      <c r="L733" s="24" t="n">
        <f aca="false">IF(Clean!L733="",1,0)</f>
        <v>0</v>
      </c>
      <c r="M733" s="24" t="n">
        <f aca="false">IF(Clean!M733="",1,0)</f>
        <v>0</v>
      </c>
      <c r="N733" s="24" t="n">
        <f aca="false">IF(Clean!N733="",1,0)</f>
        <v>0</v>
      </c>
      <c r="O733" s="24" t="n">
        <f aca="false">IF(Clean!O733="",1,0)</f>
        <v>0</v>
      </c>
      <c r="P733" s="24" t="n">
        <f aca="false">IF(Clean!P733="",1,0)</f>
        <v>0</v>
      </c>
      <c r="Q733" s="24" t="n">
        <f aca="false">IF(Clean!Q733="",1,0)</f>
        <v>0</v>
      </c>
      <c r="R733" s="24" t="n">
        <f aca="false">IF(Clean!R733="",1,0)</f>
        <v>0</v>
      </c>
      <c r="S733" s="24" t="n">
        <f aca="false">IF(Clean!S733="",1,0)</f>
        <v>0</v>
      </c>
      <c r="T733" s="24" t="n">
        <f aca="false">IF(Clean!T733="",1,0)</f>
        <v>0</v>
      </c>
      <c r="U733" s="24" t="n">
        <f aca="false">IF(Clean!U733="",1,0)</f>
        <v>0</v>
      </c>
      <c r="V733" s="24" t="n">
        <f aca="false">IF(Clean!V733="",1,0)</f>
        <v>0</v>
      </c>
      <c r="W733" s="25" t="n">
        <f aca="false">SUM(B733:V733)</f>
        <v>0</v>
      </c>
      <c r="X733" s="2" t="str">
        <f aca="false">IF(W733=0,"Complete","Incomplete")</f>
        <v>Complete</v>
      </c>
      <c r="Y733" s="26" t="n">
        <f aca="false">W733/21</f>
        <v>0</v>
      </c>
      <c r="Z733" s="2" t="str">
        <f aca="false">IF(W733=21,"Ghost record",IF(W733&gt;=11,"Mostly empty",IF(W733=0,"Complete","Partial")))</f>
        <v>Complete</v>
      </c>
    </row>
    <row r="734" customFormat="false" ht="15" hidden="false" customHeight="false" outlineLevel="0" collapsed="false">
      <c r="A734" s="2" t="str">
        <f aca="false">Clean!A734</f>
        <v>CL00733</v>
      </c>
      <c r="B734" s="24" t="n">
        <f aca="false">IF(Clean!B734="",1,0)</f>
        <v>0</v>
      </c>
      <c r="C734" s="24" t="n">
        <f aca="false">IF(Clean!C734="",1,0)</f>
        <v>0</v>
      </c>
      <c r="D734" s="24" t="n">
        <f aca="false">IF(Clean!D734="",1,0)</f>
        <v>0</v>
      </c>
      <c r="E734" s="24" t="n">
        <f aca="false">IF(Clean!E734="",1,0)</f>
        <v>0</v>
      </c>
      <c r="F734" s="24" t="n">
        <f aca="false">IF(Clean!F734="",1,0)</f>
        <v>0</v>
      </c>
      <c r="G734" s="24" t="n">
        <f aca="false">IF(Clean!G734="",1,0)</f>
        <v>0</v>
      </c>
      <c r="H734" s="24" t="n">
        <f aca="false">IF(Clean!H734="",1,0)</f>
        <v>0</v>
      </c>
      <c r="I734" s="24" t="n">
        <f aca="false">IF(Clean!I734="",1,0)</f>
        <v>0</v>
      </c>
      <c r="J734" s="24" t="n">
        <f aca="false">IF(Clean!J734="",1,0)</f>
        <v>0</v>
      </c>
      <c r="K734" s="24" t="n">
        <f aca="false">IF(Clean!K734="",1,0)</f>
        <v>0</v>
      </c>
      <c r="L734" s="24" t="n">
        <f aca="false">IF(Clean!L734="",1,0)</f>
        <v>0</v>
      </c>
      <c r="M734" s="24" t="n">
        <f aca="false">IF(Clean!M734="",1,0)</f>
        <v>0</v>
      </c>
      <c r="N734" s="24" t="n">
        <f aca="false">IF(Clean!N734="",1,0)</f>
        <v>0</v>
      </c>
      <c r="O734" s="24" t="n">
        <f aca="false">IF(Clean!O734="",1,0)</f>
        <v>0</v>
      </c>
      <c r="P734" s="24" t="n">
        <f aca="false">IF(Clean!P734="",1,0)</f>
        <v>0</v>
      </c>
      <c r="Q734" s="24" t="n">
        <f aca="false">IF(Clean!Q734="",1,0)</f>
        <v>0</v>
      </c>
      <c r="R734" s="24" t="n">
        <f aca="false">IF(Clean!R734="",1,0)</f>
        <v>0</v>
      </c>
      <c r="S734" s="24" t="n">
        <f aca="false">IF(Clean!S734="",1,0)</f>
        <v>0</v>
      </c>
      <c r="T734" s="24" t="n">
        <f aca="false">IF(Clean!T734="",1,0)</f>
        <v>0</v>
      </c>
      <c r="U734" s="24" t="n">
        <f aca="false">IF(Clean!U734="",1,0)</f>
        <v>0</v>
      </c>
      <c r="V734" s="24" t="n">
        <f aca="false">IF(Clean!V734="",1,0)</f>
        <v>0</v>
      </c>
      <c r="W734" s="25" t="n">
        <f aca="false">SUM(B734:V734)</f>
        <v>0</v>
      </c>
      <c r="X734" s="2" t="str">
        <f aca="false">IF(W734=0,"Complete","Incomplete")</f>
        <v>Complete</v>
      </c>
      <c r="Y734" s="26" t="n">
        <f aca="false">W734/21</f>
        <v>0</v>
      </c>
      <c r="Z734" s="2" t="str">
        <f aca="false">IF(W734=21,"Ghost record",IF(W734&gt;=11,"Mostly empty",IF(W734=0,"Complete","Partial")))</f>
        <v>Complete</v>
      </c>
    </row>
    <row r="735" customFormat="false" ht="15" hidden="false" customHeight="false" outlineLevel="0" collapsed="false">
      <c r="A735" s="2" t="str">
        <f aca="false">Clean!A735</f>
        <v>CL00734</v>
      </c>
      <c r="B735" s="24" t="n">
        <f aca="false">IF(Clean!B735="",1,0)</f>
        <v>0</v>
      </c>
      <c r="C735" s="24" t="n">
        <f aca="false">IF(Clean!C735="",1,0)</f>
        <v>0</v>
      </c>
      <c r="D735" s="24" t="n">
        <f aca="false">IF(Clean!D735="",1,0)</f>
        <v>0</v>
      </c>
      <c r="E735" s="24" t="n">
        <f aca="false">IF(Clean!E735="",1,0)</f>
        <v>0</v>
      </c>
      <c r="F735" s="24" t="n">
        <f aca="false">IF(Clean!F735="",1,0)</f>
        <v>0</v>
      </c>
      <c r="G735" s="24" t="n">
        <f aca="false">IF(Clean!G735="",1,0)</f>
        <v>0</v>
      </c>
      <c r="H735" s="24" t="n">
        <f aca="false">IF(Clean!H735="",1,0)</f>
        <v>0</v>
      </c>
      <c r="I735" s="24" t="n">
        <f aca="false">IF(Clean!I735="",1,0)</f>
        <v>0</v>
      </c>
      <c r="J735" s="24" t="n">
        <f aca="false">IF(Clean!J735="",1,0)</f>
        <v>0</v>
      </c>
      <c r="K735" s="24" t="n">
        <f aca="false">IF(Clean!K735="",1,0)</f>
        <v>0</v>
      </c>
      <c r="L735" s="24" t="n">
        <f aca="false">IF(Clean!L735="",1,0)</f>
        <v>0</v>
      </c>
      <c r="M735" s="24" t="n">
        <f aca="false">IF(Clean!M735="",1,0)</f>
        <v>0</v>
      </c>
      <c r="N735" s="24" t="n">
        <f aca="false">IF(Clean!N735="",1,0)</f>
        <v>0</v>
      </c>
      <c r="O735" s="24" t="n">
        <f aca="false">IF(Clean!O735="",1,0)</f>
        <v>0</v>
      </c>
      <c r="P735" s="24" t="n">
        <f aca="false">IF(Clean!P735="",1,0)</f>
        <v>0</v>
      </c>
      <c r="Q735" s="24" t="n">
        <f aca="false">IF(Clean!Q735="",1,0)</f>
        <v>0</v>
      </c>
      <c r="R735" s="24" t="n">
        <f aca="false">IF(Clean!R735="",1,0)</f>
        <v>0</v>
      </c>
      <c r="S735" s="24" t="n">
        <f aca="false">IF(Clean!S735="",1,0)</f>
        <v>0</v>
      </c>
      <c r="T735" s="24" t="n">
        <f aca="false">IF(Clean!T735="",1,0)</f>
        <v>0</v>
      </c>
      <c r="U735" s="24" t="n">
        <f aca="false">IF(Clean!U735="",1,0)</f>
        <v>0</v>
      </c>
      <c r="V735" s="24" t="n">
        <f aca="false">IF(Clean!V735="",1,0)</f>
        <v>0</v>
      </c>
      <c r="W735" s="25" t="n">
        <f aca="false">SUM(B735:V735)</f>
        <v>0</v>
      </c>
      <c r="X735" s="2" t="str">
        <f aca="false">IF(W735=0,"Complete","Incomplete")</f>
        <v>Complete</v>
      </c>
      <c r="Y735" s="26" t="n">
        <f aca="false">W735/21</f>
        <v>0</v>
      </c>
      <c r="Z735" s="2" t="str">
        <f aca="false">IF(W735=21,"Ghost record",IF(W735&gt;=11,"Mostly empty",IF(W735=0,"Complete","Partial")))</f>
        <v>Complete</v>
      </c>
    </row>
    <row r="736" customFormat="false" ht="15" hidden="false" customHeight="false" outlineLevel="0" collapsed="false">
      <c r="A736" s="2" t="str">
        <f aca="false">Clean!A736</f>
        <v>CL00735</v>
      </c>
      <c r="B736" s="24" t="n">
        <f aca="false">IF(Clean!B736="",1,0)</f>
        <v>0</v>
      </c>
      <c r="C736" s="24" t="n">
        <f aca="false">IF(Clean!C736="",1,0)</f>
        <v>0</v>
      </c>
      <c r="D736" s="24" t="n">
        <f aca="false">IF(Clean!D736="",1,0)</f>
        <v>0</v>
      </c>
      <c r="E736" s="24" t="n">
        <f aca="false">IF(Clean!E736="",1,0)</f>
        <v>0</v>
      </c>
      <c r="F736" s="24" t="n">
        <f aca="false">IF(Clean!F736="",1,0)</f>
        <v>0</v>
      </c>
      <c r="G736" s="24" t="n">
        <f aca="false">IF(Clean!G736="",1,0)</f>
        <v>0</v>
      </c>
      <c r="H736" s="24" t="n">
        <f aca="false">IF(Clean!H736="",1,0)</f>
        <v>0</v>
      </c>
      <c r="I736" s="24" t="n">
        <f aca="false">IF(Clean!I736="",1,0)</f>
        <v>0</v>
      </c>
      <c r="J736" s="24" t="n">
        <f aca="false">IF(Clean!J736="",1,0)</f>
        <v>0</v>
      </c>
      <c r="K736" s="24" t="n">
        <f aca="false">IF(Clean!K736="",1,0)</f>
        <v>0</v>
      </c>
      <c r="L736" s="24" t="n">
        <f aca="false">IF(Clean!L736="",1,0)</f>
        <v>0</v>
      </c>
      <c r="M736" s="24" t="n">
        <f aca="false">IF(Clean!M736="",1,0)</f>
        <v>0</v>
      </c>
      <c r="N736" s="24" t="n">
        <f aca="false">IF(Clean!N736="",1,0)</f>
        <v>0</v>
      </c>
      <c r="O736" s="24" t="n">
        <f aca="false">IF(Clean!O736="",1,0)</f>
        <v>0</v>
      </c>
      <c r="P736" s="24" t="n">
        <f aca="false">IF(Clean!P736="",1,0)</f>
        <v>0</v>
      </c>
      <c r="Q736" s="24" t="n">
        <f aca="false">IF(Clean!Q736="",1,0)</f>
        <v>0</v>
      </c>
      <c r="R736" s="24" t="n">
        <f aca="false">IF(Clean!R736="",1,0)</f>
        <v>0</v>
      </c>
      <c r="S736" s="24" t="n">
        <f aca="false">IF(Clean!S736="",1,0)</f>
        <v>1</v>
      </c>
      <c r="T736" s="24" t="n">
        <f aca="false">IF(Clean!T736="",1,0)</f>
        <v>1</v>
      </c>
      <c r="U736" s="24" t="n">
        <f aca="false">IF(Clean!U736="",1,0)</f>
        <v>0</v>
      </c>
      <c r="V736" s="24" t="n">
        <f aca="false">IF(Clean!V736="",1,0)</f>
        <v>0</v>
      </c>
      <c r="W736" s="25" t="n">
        <f aca="false">SUM(B736:V736)</f>
        <v>2</v>
      </c>
      <c r="X736" s="2" t="str">
        <f aca="false">IF(W736=0,"Complete","Incomplete")</f>
        <v>Incomplete</v>
      </c>
      <c r="Y736" s="26" t="n">
        <f aca="false">W736/21</f>
        <v>0.0952380952380952</v>
      </c>
      <c r="Z736" s="2" t="str">
        <f aca="false">IF(W736=21,"Ghost record",IF(W736&gt;=11,"Mostly empty",IF(W736=0,"Complete","Partial")))</f>
        <v>Partial</v>
      </c>
    </row>
    <row r="737" customFormat="false" ht="15" hidden="false" customHeight="false" outlineLevel="0" collapsed="false">
      <c r="A737" s="2" t="str">
        <f aca="false">Clean!A737</f>
        <v>CL00736</v>
      </c>
      <c r="B737" s="24" t="n">
        <f aca="false">IF(Clean!B737="",1,0)</f>
        <v>0</v>
      </c>
      <c r="C737" s="24" t="n">
        <f aca="false">IF(Clean!C737="",1,0)</f>
        <v>0</v>
      </c>
      <c r="D737" s="24" t="n">
        <f aca="false">IF(Clean!D737="",1,0)</f>
        <v>0</v>
      </c>
      <c r="E737" s="24" t="n">
        <f aca="false">IF(Clean!E737="",1,0)</f>
        <v>0</v>
      </c>
      <c r="F737" s="24" t="n">
        <f aca="false">IF(Clean!F737="",1,0)</f>
        <v>0</v>
      </c>
      <c r="G737" s="24" t="n">
        <f aca="false">IF(Clean!G737="",1,0)</f>
        <v>0</v>
      </c>
      <c r="H737" s="24" t="n">
        <f aca="false">IF(Clean!H737="",1,0)</f>
        <v>0</v>
      </c>
      <c r="I737" s="24" t="n">
        <f aca="false">IF(Clean!I737="",1,0)</f>
        <v>0</v>
      </c>
      <c r="J737" s="24" t="n">
        <f aca="false">IF(Clean!J737="",1,0)</f>
        <v>0</v>
      </c>
      <c r="K737" s="24" t="n">
        <f aca="false">IF(Clean!K737="",1,0)</f>
        <v>0</v>
      </c>
      <c r="L737" s="24" t="n">
        <f aca="false">IF(Clean!L737="",1,0)</f>
        <v>0</v>
      </c>
      <c r="M737" s="24" t="n">
        <f aca="false">IF(Clean!M737="",1,0)</f>
        <v>0</v>
      </c>
      <c r="N737" s="24" t="n">
        <f aca="false">IF(Clean!N737="",1,0)</f>
        <v>0</v>
      </c>
      <c r="O737" s="24" t="n">
        <f aca="false">IF(Clean!O737="",1,0)</f>
        <v>0</v>
      </c>
      <c r="P737" s="24" t="n">
        <f aca="false">IF(Clean!P737="",1,0)</f>
        <v>0</v>
      </c>
      <c r="Q737" s="24" t="n">
        <f aca="false">IF(Clean!Q737="",1,0)</f>
        <v>0</v>
      </c>
      <c r="R737" s="24" t="n">
        <f aca="false">IF(Clean!R737="",1,0)</f>
        <v>0</v>
      </c>
      <c r="S737" s="24" t="n">
        <f aca="false">IF(Clean!S737="",1,0)</f>
        <v>1</v>
      </c>
      <c r="T737" s="24" t="n">
        <f aca="false">IF(Clean!T737="",1,0)</f>
        <v>1</v>
      </c>
      <c r="U737" s="24" t="n">
        <f aca="false">IF(Clean!U737="",1,0)</f>
        <v>0</v>
      </c>
      <c r="V737" s="24" t="n">
        <f aca="false">IF(Clean!V737="",1,0)</f>
        <v>0</v>
      </c>
      <c r="W737" s="25" t="n">
        <f aca="false">SUM(B737:V737)</f>
        <v>2</v>
      </c>
      <c r="X737" s="2" t="str">
        <f aca="false">IF(W737=0,"Complete","Incomplete")</f>
        <v>Incomplete</v>
      </c>
      <c r="Y737" s="26" t="n">
        <f aca="false">W737/21</f>
        <v>0.0952380952380952</v>
      </c>
      <c r="Z737" s="2" t="str">
        <f aca="false">IF(W737=21,"Ghost record",IF(W737&gt;=11,"Mostly empty",IF(W737=0,"Complete","Partial")))</f>
        <v>Partial</v>
      </c>
    </row>
    <row r="738" customFormat="false" ht="15" hidden="false" customHeight="false" outlineLevel="0" collapsed="false">
      <c r="A738" s="2" t="str">
        <f aca="false">Clean!A738</f>
        <v>CL00737</v>
      </c>
      <c r="B738" s="24" t="n">
        <f aca="false">IF(Clean!B738="",1,0)</f>
        <v>0</v>
      </c>
      <c r="C738" s="24" t="n">
        <f aca="false">IF(Clean!C738="",1,0)</f>
        <v>0</v>
      </c>
      <c r="D738" s="24" t="n">
        <f aca="false">IF(Clean!D738="",1,0)</f>
        <v>0</v>
      </c>
      <c r="E738" s="24" t="n">
        <f aca="false">IF(Clean!E738="",1,0)</f>
        <v>0</v>
      </c>
      <c r="F738" s="24" t="n">
        <f aca="false">IF(Clean!F738="",1,0)</f>
        <v>0</v>
      </c>
      <c r="G738" s="24" t="n">
        <f aca="false">IF(Clean!G738="",1,0)</f>
        <v>0</v>
      </c>
      <c r="H738" s="24" t="n">
        <f aca="false">IF(Clean!H738="",1,0)</f>
        <v>0</v>
      </c>
      <c r="I738" s="24" t="n">
        <f aca="false">IF(Clean!I738="",1,0)</f>
        <v>0</v>
      </c>
      <c r="J738" s="24" t="n">
        <f aca="false">IF(Clean!J738="",1,0)</f>
        <v>0</v>
      </c>
      <c r="K738" s="24" t="n">
        <f aca="false">IF(Clean!K738="",1,0)</f>
        <v>0</v>
      </c>
      <c r="L738" s="24" t="n">
        <f aca="false">IF(Clean!L738="",1,0)</f>
        <v>0</v>
      </c>
      <c r="M738" s="24" t="n">
        <f aca="false">IF(Clean!M738="",1,0)</f>
        <v>0</v>
      </c>
      <c r="N738" s="24" t="n">
        <f aca="false">IF(Clean!N738="",1,0)</f>
        <v>0</v>
      </c>
      <c r="O738" s="24" t="n">
        <f aca="false">IF(Clean!O738="",1,0)</f>
        <v>0</v>
      </c>
      <c r="P738" s="24" t="n">
        <f aca="false">IF(Clean!P738="",1,0)</f>
        <v>0</v>
      </c>
      <c r="Q738" s="24" t="n">
        <f aca="false">IF(Clean!Q738="",1,0)</f>
        <v>0</v>
      </c>
      <c r="R738" s="24" t="n">
        <f aca="false">IF(Clean!R738="",1,0)</f>
        <v>0</v>
      </c>
      <c r="S738" s="24" t="n">
        <f aca="false">IF(Clean!S738="",1,0)</f>
        <v>0</v>
      </c>
      <c r="T738" s="24" t="n">
        <f aca="false">IF(Clean!T738="",1,0)</f>
        <v>0</v>
      </c>
      <c r="U738" s="24" t="n">
        <f aca="false">IF(Clean!U738="",1,0)</f>
        <v>0</v>
      </c>
      <c r="V738" s="24" t="n">
        <f aca="false">IF(Clean!V738="",1,0)</f>
        <v>0</v>
      </c>
      <c r="W738" s="25" t="n">
        <f aca="false">SUM(B738:V738)</f>
        <v>0</v>
      </c>
      <c r="X738" s="2" t="str">
        <f aca="false">IF(W738=0,"Complete","Incomplete")</f>
        <v>Complete</v>
      </c>
      <c r="Y738" s="26" t="n">
        <f aca="false">W738/21</f>
        <v>0</v>
      </c>
      <c r="Z738" s="2" t="str">
        <f aca="false">IF(W738=21,"Ghost record",IF(W738&gt;=11,"Mostly empty",IF(W738=0,"Complete","Partial")))</f>
        <v>Complete</v>
      </c>
    </row>
    <row r="739" customFormat="false" ht="15" hidden="false" customHeight="false" outlineLevel="0" collapsed="false">
      <c r="A739" s="2" t="str">
        <f aca="false">Clean!A739</f>
        <v>CL00738</v>
      </c>
      <c r="B739" s="24" t="n">
        <f aca="false">IF(Clean!B739="",1,0)</f>
        <v>1</v>
      </c>
      <c r="C739" s="24" t="n">
        <f aca="false">IF(Clean!C739="",1,0)</f>
        <v>0</v>
      </c>
      <c r="D739" s="24" t="n">
        <f aca="false">IF(Clean!D739="",1,0)</f>
        <v>0</v>
      </c>
      <c r="E739" s="24" t="n">
        <f aca="false">IF(Clean!E739="",1,0)</f>
        <v>0</v>
      </c>
      <c r="F739" s="24" t="n">
        <f aca="false">IF(Clean!F739="",1,0)</f>
        <v>0</v>
      </c>
      <c r="G739" s="24" t="n">
        <f aca="false">IF(Clean!G739="",1,0)</f>
        <v>0</v>
      </c>
      <c r="H739" s="24" t="n">
        <f aca="false">IF(Clean!H739="",1,0)</f>
        <v>0</v>
      </c>
      <c r="I739" s="24" t="n">
        <f aca="false">IF(Clean!I739="",1,0)</f>
        <v>0</v>
      </c>
      <c r="J739" s="24" t="n">
        <f aca="false">IF(Clean!J739="",1,0)</f>
        <v>0</v>
      </c>
      <c r="K739" s="24" t="n">
        <f aca="false">IF(Clean!K739="",1,0)</f>
        <v>0</v>
      </c>
      <c r="L739" s="24" t="n">
        <f aca="false">IF(Clean!L739="",1,0)</f>
        <v>0</v>
      </c>
      <c r="M739" s="24" t="n">
        <f aca="false">IF(Clean!M739="",1,0)</f>
        <v>0</v>
      </c>
      <c r="N739" s="24" t="n">
        <f aca="false">IF(Clean!N739="",1,0)</f>
        <v>0</v>
      </c>
      <c r="O739" s="24" t="n">
        <f aca="false">IF(Clean!O739="",1,0)</f>
        <v>0</v>
      </c>
      <c r="P739" s="24" t="n">
        <f aca="false">IF(Clean!P739="",1,0)</f>
        <v>0</v>
      </c>
      <c r="Q739" s="24" t="n">
        <f aca="false">IF(Clean!Q739="",1,0)</f>
        <v>0</v>
      </c>
      <c r="R739" s="24" t="n">
        <f aca="false">IF(Clean!R739="",1,0)</f>
        <v>0</v>
      </c>
      <c r="S739" s="24" t="n">
        <f aca="false">IF(Clean!S739="",1,0)</f>
        <v>0</v>
      </c>
      <c r="T739" s="24" t="n">
        <f aca="false">IF(Clean!T739="",1,0)</f>
        <v>0</v>
      </c>
      <c r="U739" s="24" t="n">
        <f aca="false">IF(Clean!U739="",1,0)</f>
        <v>0</v>
      </c>
      <c r="V739" s="24" t="n">
        <f aca="false">IF(Clean!V739="",1,0)</f>
        <v>0</v>
      </c>
      <c r="W739" s="25" t="n">
        <f aca="false">SUM(B739:V739)</f>
        <v>1</v>
      </c>
      <c r="X739" s="2" t="str">
        <f aca="false">IF(W739=0,"Complete","Incomplete")</f>
        <v>Incomplete</v>
      </c>
      <c r="Y739" s="26" t="n">
        <f aca="false">W739/21</f>
        <v>0.0476190476190476</v>
      </c>
      <c r="Z739" s="2" t="str">
        <f aca="false">IF(W739=21,"Ghost record",IF(W739&gt;=11,"Mostly empty",IF(W739=0,"Complete","Partial")))</f>
        <v>Partial</v>
      </c>
    </row>
    <row r="740" customFormat="false" ht="15" hidden="false" customHeight="false" outlineLevel="0" collapsed="false">
      <c r="A740" s="2" t="str">
        <f aca="false">Clean!A740</f>
        <v>CL00739</v>
      </c>
      <c r="B740" s="24" t="n">
        <f aca="false">IF(Clean!B740="",1,0)</f>
        <v>0</v>
      </c>
      <c r="C740" s="24" t="n">
        <f aca="false">IF(Clean!C740="",1,0)</f>
        <v>0</v>
      </c>
      <c r="D740" s="24" t="n">
        <f aca="false">IF(Clean!D740="",1,0)</f>
        <v>0</v>
      </c>
      <c r="E740" s="24" t="n">
        <f aca="false">IF(Clean!E740="",1,0)</f>
        <v>0</v>
      </c>
      <c r="F740" s="24" t="n">
        <f aca="false">IF(Clean!F740="",1,0)</f>
        <v>0</v>
      </c>
      <c r="G740" s="24" t="n">
        <f aca="false">IF(Clean!G740="",1,0)</f>
        <v>1</v>
      </c>
      <c r="H740" s="24" t="n">
        <f aca="false">IF(Clean!H740="",1,0)</f>
        <v>0</v>
      </c>
      <c r="I740" s="24" t="n">
        <f aca="false">IF(Clean!I740="",1,0)</f>
        <v>0</v>
      </c>
      <c r="J740" s="24" t="n">
        <f aca="false">IF(Clean!J740="",1,0)</f>
        <v>0</v>
      </c>
      <c r="K740" s="24" t="n">
        <f aca="false">IF(Clean!K740="",1,0)</f>
        <v>1</v>
      </c>
      <c r="L740" s="24" t="n">
        <f aca="false">IF(Clean!L740="",1,0)</f>
        <v>0</v>
      </c>
      <c r="M740" s="24" t="n">
        <f aca="false">IF(Clean!M740="",1,0)</f>
        <v>0</v>
      </c>
      <c r="N740" s="24" t="n">
        <f aca="false">IF(Clean!N740="",1,0)</f>
        <v>0</v>
      </c>
      <c r="O740" s="24" t="n">
        <f aca="false">IF(Clean!O740="",1,0)</f>
        <v>0</v>
      </c>
      <c r="P740" s="24" t="n">
        <f aca="false">IF(Clean!P740="",1,0)</f>
        <v>0</v>
      </c>
      <c r="Q740" s="24" t="n">
        <f aca="false">IF(Clean!Q740="",1,0)</f>
        <v>0</v>
      </c>
      <c r="R740" s="24" t="n">
        <f aca="false">IF(Clean!R740="",1,0)</f>
        <v>0</v>
      </c>
      <c r="S740" s="24" t="n">
        <f aca="false">IF(Clean!S740="",1,0)</f>
        <v>0</v>
      </c>
      <c r="T740" s="24" t="n">
        <f aca="false">IF(Clean!T740="",1,0)</f>
        <v>0</v>
      </c>
      <c r="U740" s="24" t="n">
        <f aca="false">IF(Clean!U740="",1,0)</f>
        <v>0</v>
      </c>
      <c r="V740" s="24" t="n">
        <f aca="false">IF(Clean!V740="",1,0)</f>
        <v>0</v>
      </c>
      <c r="W740" s="25" t="n">
        <f aca="false">SUM(B740:V740)</f>
        <v>2</v>
      </c>
      <c r="X740" s="2" t="str">
        <f aca="false">IF(W740=0,"Complete","Incomplete")</f>
        <v>Incomplete</v>
      </c>
      <c r="Y740" s="26" t="n">
        <f aca="false">W740/21</f>
        <v>0.0952380952380952</v>
      </c>
      <c r="Z740" s="2" t="str">
        <f aca="false">IF(W740=21,"Ghost record",IF(W740&gt;=11,"Mostly empty",IF(W740=0,"Complete","Partial")))</f>
        <v>Partial</v>
      </c>
    </row>
    <row r="741" customFormat="false" ht="15" hidden="false" customHeight="false" outlineLevel="0" collapsed="false">
      <c r="A741" s="2" t="str">
        <f aca="false">Clean!A741</f>
        <v>CL00740</v>
      </c>
      <c r="B741" s="24" t="n">
        <f aca="false">IF(Clean!B741="",1,0)</f>
        <v>0</v>
      </c>
      <c r="C741" s="24" t="n">
        <f aca="false">IF(Clean!C741="",1,0)</f>
        <v>0</v>
      </c>
      <c r="D741" s="24" t="n">
        <f aca="false">IF(Clean!D741="",1,0)</f>
        <v>0</v>
      </c>
      <c r="E741" s="24" t="n">
        <f aca="false">IF(Clean!E741="",1,0)</f>
        <v>0</v>
      </c>
      <c r="F741" s="24" t="n">
        <f aca="false">IF(Clean!F741="",1,0)</f>
        <v>0</v>
      </c>
      <c r="G741" s="24" t="n">
        <f aca="false">IF(Clean!G741="",1,0)</f>
        <v>0</v>
      </c>
      <c r="H741" s="24" t="n">
        <f aca="false">IF(Clean!H741="",1,0)</f>
        <v>0</v>
      </c>
      <c r="I741" s="24" t="n">
        <f aca="false">IF(Clean!I741="",1,0)</f>
        <v>0</v>
      </c>
      <c r="J741" s="24" t="n">
        <f aca="false">IF(Clean!J741="",1,0)</f>
        <v>0</v>
      </c>
      <c r="K741" s="24" t="n">
        <f aca="false">IF(Clean!K741="",1,0)</f>
        <v>0</v>
      </c>
      <c r="L741" s="24" t="n">
        <f aca="false">IF(Clean!L741="",1,0)</f>
        <v>0</v>
      </c>
      <c r="M741" s="24" t="n">
        <f aca="false">IF(Clean!M741="",1,0)</f>
        <v>0</v>
      </c>
      <c r="N741" s="24" t="n">
        <f aca="false">IF(Clean!N741="",1,0)</f>
        <v>0</v>
      </c>
      <c r="O741" s="24" t="n">
        <f aca="false">IF(Clean!O741="",1,0)</f>
        <v>1</v>
      </c>
      <c r="P741" s="24" t="n">
        <f aca="false">IF(Clean!P741="",1,0)</f>
        <v>0</v>
      </c>
      <c r="Q741" s="24" t="n">
        <f aca="false">IF(Clean!Q741="",1,0)</f>
        <v>0</v>
      </c>
      <c r="R741" s="24" t="n">
        <f aca="false">IF(Clean!R741="",1,0)</f>
        <v>0</v>
      </c>
      <c r="S741" s="24" t="n">
        <f aca="false">IF(Clean!S741="",1,0)</f>
        <v>0</v>
      </c>
      <c r="T741" s="24" t="n">
        <f aca="false">IF(Clean!T741="",1,0)</f>
        <v>0</v>
      </c>
      <c r="U741" s="24" t="n">
        <f aca="false">IF(Clean!U741="",1,0)</f>
        <v>0</v>
      </c>
      <c r="V741" s="24" t="n">
        <f aca="false">IF(Clean!V741="",1,0)</f>
        <v>1</v>
      </c>
      <c r="W741" s="25" t="n">
        <f aca="false">SUM(B741:V741)</f>
        <v>2</v>
      </c>
      <c r="X741" s="2" t="str">
        <f aca="false">IF(W741=0,"Complete","Incomplete")</f>
        <v>Incomplete</v>
      </c>
      <c r="Y741" s="26" t="n">
        <f aca="false">W741/21</f>
        <v>0.0952380952380952</v>
      </c>
      <c r="Z741" s="2" t="str">
        <f aca="false">IF(W741=21,"Ghost record",IF(W741&gt;=11,"Mostly empty",IF(W741=0,"Complete","Partial")))</f>
        <v>Partial</v>
      </c>
    </row>
    <row r="742" customFormat="false" ht="15" hidden="false" customHeight="false" outlineLevel="0" collapsed="false">
      <c r="A742" s="2" t="str">
        <f aca="false">Clean!A742</f>
        <v>CL00741</v>
      </c>
      <c r="B742" s="24" t="n">
        <f aca="false">IF(Clean!B742="",1,0)</f>
        <v>0</v>
      </c>
      <c r="C742" s="24" t="n">
        <f aca="false">IF(Clean!C742="",1,0)</f>
        <v>0</v>
      </c>
      <c r="D742" s="24" t="n">
        <f aca="false">IF(Clean!D742="",1,0)</f>
        <v>0</v>
      </c>
      <c r="E742" s="24" t="n">
        <f aca="false">IF(Clean!E742="",1,0)</f>
        <v>0</v>
      </c>
      <c r="F742" s="24" t="n">
        <f aca="false">IF(Clean!F742="",1,0)</f>
        <v>0</v>
      </c>
      <c r="G742" s="24" t="n">
        <f aca="false">IF(Clean!G742="",1,0)</f>
        <v>0</v>
      </c>
      <c r="H742" s="24" t="n">
        <f aca="false">IF(Clean!H742="",1,0)</f>
        <v>0</v>
      </c>
      <c r="I742" s="24" t="n">
        <f aca="false">IF(Clean!I742="",1,0)</f>
        <v>0</v>
      </c>
      <c r="J742" s="24" t="n">
        <f aca="false">IF(Clean!J742="",1,0)</f>
        <v>0</v>
      </c>
      <c r="K742" s="24" t="n">
        <f aca="false">IF(Clean!K742="",1,0)</f>
        <v>0</v>
      </c>
      <c r="L742" s="24" t="n">
        <f aca="false">IF(Clean!L742="",1,0)</f>
        <v>0</v>
      </c>
      <c r="M742" s="24" t="n">
        <f aca="false">IF(Clean!M742="",1,0)</f>
        <v>0</v>
      </c>
      <c r="N742" s="24" t="n">
        <f aca="false">IF(Clean!N742="",1,0)</f>
        <v>0</v>
      </c>
      <c r="O742" s="24" t="n">
        <f aca="false">IF(Clean!O742="",1,0)</f>
        <v>0</v>
      </c>
      <c r="P742" s="24" t="n">
        <f aca="false">IF(Clean!P742="",1,0)</f>
        <v>0</v>
      </c>
      <c r="Q742" s="24" t="n">
        <f aca="false">IF(Clean!Q742="",1,0)</f>
        <v>0</v>
      </c>
      <c r="R742" s="24" t="n">
        <f aca="false">IF(Clean!R742="",1,0)</f>
        <v>0</v>
      </c>
      <c r="S742" s="24" t="n">
        <f aca="false">IF(Clean!S742="",1,0)</f>
        <v>1</v>
      </c>
      <c r="T742" s="24" t="n">
        <f aca="false">IF(Clean!T742="",1,0)</f>
        <v>1</v>
      </c>
      <c r="U742" s="24" t="n">
        <f aca="false">IF(Clean!U742="",1,0)</f>
        <v>0</v>
      </c>
      <c r="V742" s="24" t="n">
        <f aca="false">IF(Clean!V742="",1,0)</f>
        <v>0</v>
      </c>
      <c r="W742" s="25" t="n">
        <f aca="false">SUM(B742:V742)</f>
        <v>2</v>
      </c>
      <c r="X742" s="2" t="str">
        <f aca="false">IF(W742=0,"Complete","Incomplete")</f>
        <v>Incomplete</v>
      </c>
      <c r="Y742" s="26" t="n">
        <f aca="false">W742/21</f>
        <v>0.0952380952380952</v>
      </c>
      <c r="Z742" s="2" t="str">
        <f aca="false">IF(W742=21,"Ghost record",IF(W742&gt;=11,"Mostly empty",IF(W742=0,"Complete","Partial")))</f>
        <v>Partial</v>
      </c>
    </row>
    <row r="743" customFormat="false" ht="15" hidden="false" customHeight="false" outlineLevel="0" collapsed="false">
      <c r="A743" s="2" t="str">
        <f aca="false">Clean!A743</f>
        <v>CL00742</v>
      </c>
      <c r="B743" s="24" t="n">
        <f aca="false">IF(Clean!B743="",1,0)</f>
        <v>0</v>
      </c>
      <c r="C743" s="24" t="n">
        <f aca="false">IF(Clean!C743="",1,0)</f>
        <v>0</v>
      </c>
      <c r="D743" s="24" t="n">
        <f aca="false">IF(Clean!D743="",1,0)</f>
        <v>0</v>
      </c>
      <c r="E743" s="24" t="n">
        <f aca="false">IF(Clean!E743="",1,0)</f>
        <v>0</v>
      </c>
      <c r="F743" s="24" t="n">
        <f aca="false">IF(Clean!F743="",1,0)</f>
        <v>0</v>
      </c>
      <c r="G743" s="24" t="n">
        <f aca="false">IF(Clean!G743="",1,0)</f>
        <v>0</v>
      </c>
      <c r="H743" s="24" t="n">
        <f aca="false">IF(Clean!H743="",1,0)</f>
        <v>0</v>
      </c>
      <c r="I743" s="24" t="n">
        <f aca="false">IF(Clean!I743="",1,0)</f>
        <v>0</v>
      </c>
      <c r="J743" s="24" t="n">
        <f aca="false">IF(Clean!J743="",1,0)</f>
        <v>0</v>
      </c>
      <c r="K743" s="24" t="n">
        <f aca="false">IF(Clean!K743="",1,0)</f>
        <v>0</v>
      </c>
      <c r="L743" s="24" t="n">
        <f aca="false">IF(Clean!L743="",1,0)</f>
        <v>0</v>
      </c>
      <c r="M743" s="24" t="n">
        <f aca="false">IF(Clean!M743="",1,0)</f>
        <v>0</v>
      </c>
      <c r="N743" s="24" t="n">
        <f aca="false">IF(Clean!N743="",1,0)</f>
        <v>0</v>
      </c>
      <c r="O743" s="24" t="n">
        <f aca="false">IF(Clean!O743="",1,0)</f>
        <v>0</v>
      </c>
      <c r="P743" s="24" t="n">
        <f aca="false">IF(Clean!P743="",1,0)</f>
        <v>0</v>
      </c>
      <c r="Q743" s="24" t="n">
        <f aca="false">IF(Clean!Q743="",1,0)</f>
        <v>0</v>
      </c>
      <c r="R743" s="24" t="n">
        <f aca="false">IF(Clean!R743="",1,0)</f>
        <v>0</v>
      </c>
      <c r="S743" s="24" t="n">
        <f aca="false">IF(Clean!S743="",1,0)</f>
        <v>0</v>
      </c>
      <c r="T743" s="24" t="n">
        <f aca="false">IF(Clean!T743="",1,0)</f>
        <v>0</v>
      </c>
      <c r="U743" s="24" t="n">
        <f aca="false">IF(Clean!U743="",1,0)</f>
        <v>0</v>
      </c>
      <c r="V743" s="24" t="n">
        <f aca="false">IF(Clean!V743="",1,0)</f>
        <v>1</v>
      </c>
      <c r="W743" s="25" t="n">
        <f aca="false">SUM(B743:V743)</f>
        <v>1</v>
      </c>
      <c r="X743" s="2" t="str">
        <f aca="false">IF(W743=0,"Complete","Incomplete")</f>
        <v>Incomplete</v>
      </c>
      <c r="Y743" s="26" t="n">
        <f aca="false">W743/21</f>
        <v>0.0476190476190476</v>
      </c>
      <c r="Z743" s="2" t="str">
        <f aca="false">IF(W743=21,"Ghost record",IF(W743&gt;=11,"Mostly empty",IF(W743=0,"Complete","Partial")))</f>
        <v>Partial</v>
      </c>
    </row>
    <row r="744" customFormat="false" ht="15" hidden="false" customHeight="false" outlineLevel="0" collapsed="false">
      <c r="A744" s="2" t="str">
        <f aca="false">Clean!A744</f>
        <v>CL00743</v>
      </c>
      <c r="B744" s="24" t="n">
        <f aca="false">IF(Clean!B744="",1,0)</f>
        <v>0</v>
      </c>
      <c r="C744" s="24" t="n">
        <f aca="false">IF(Clean!C744="",1,0)</f>
        <v>0</v>
      </c>
      <c r="D744" s="24" t="n">
        <f aca="false">IF(Clean!D744="",1,0)</f>
        <v>0</v>
      </c>
      <c r="E744" s="24" t="n">
        <f aca="false">IF(Clean!E744="",1,0)</f>
        <v>0</v>
      </c>
      <c r="F744" s="24" t="n">
        <f aca="false">IF(Clean!F744="",1,0)</f>
        <v>0</v>
      </c>
      <c r="G744" s="24" t="n">
        <f aca="false">IF(Clean!G744="",1,0)</f>
        <v>0</v>
      </c>
      <c r="H744" s="24" t="n">
        <f aca="false">IF(Clean!H744="",1,0)</f>
        <v>0</v>
      </c>
      <c r="I744" s="24" t="n">
        <f aca="false">IF(Clean!I744="",1,0)</f>
        <v>0</v>
      </c>
      <c r="J744" s="24" t="n">
        <f aca="false">IF(Clean!J744="",1,0)</f>
        <v>0</v>
      </c>
      <c r="K744" s="24" t="n">
        <f aca="false">IF(Clean!K744="",1,0)</f>
        <v>0</v>
      </c>
      <c r="L744" s="24" t="n">
        <f aca="false">IF(Clean!L744="",1,0)</f>
        <v>0</v>
      </c>
      <c r="M744" s="24" t="n">
        <f aca="false">IF(Clean!M744="",1,0)</f>
        <v>0</v>
      </c>
      <c r="N744" s="24" t="n">
        <f aca="false">IF(Clean!N744="",1,0)</f>
        <v>0</v>
      </c>
      <c r="O744" s="24" t="n">
        <f aca="false">IF(Clean!O744="",1,0)</f>
        <v>0</v>
      </c>
      <c r="P744" s="24" t="n">
        <f aca="false">IF(Clean!P744="",1,0)</f>
        <v>0</v>
      </c>
      <c r="Q744" s="24" t="n">
        <f aca="false">IF(Clean!Q744="",1,0)</f>
        <v>0</v>
      </c>
      <c r="R744" s="24" t="n">
        <f aca="false">IF(Clean!R744="",1,0)</f>
        <v>0</v>
      </c>
      <c r="S744" s="24" t="n">
        <f aca="false">IF(Clean!S744="",1,0)</f>
        <v>1</v>
      </c>
      <c r="T744" s="24" t="n">
        <f aca="false">IF(Clean!T744="",1,0)</f>
        <v>1</v>
      </c>
      <c r="U744" s="24" t="n">
        <f aca="false">IF(Clean!U744="",1,0)</f>
        <v>0</v>
      </c>
      <c r="V744" s="24" t="n">
        <f aca="false">IF(Clean!V744="",1,0)</f>
        <v>0</v>
      </c>
      <c r="W744" s="25" t="n">
        <f aca="false">SUM(B744:V744)</f>
        <v>2</v>
      </c>
      <c r="X744" s="2" t="str">
        <f aca="false">IF(W744=0,"Complete","Incomplete")</f>
        <v>Incomplete</v>
      </c>
      <c r="Y744" s="26" t="n">
        <f aca="false">W744/21</f>
        <v>0.0952380952380952</v>
      </c>
      <c r="Z744" s="2" t="str">
        <f aca="false">IF(W744=21,"Ghost record",IF(W744&gt;=11,"Mostly empty",IF(W744=0,"Complete","Partial")))</f>
        <v>Partial</v>
      </c>
    </row>
    <row r="745" customFormat="false" ht="15" hidden="false" customHeight="false" outlineLevel="0" collapsed="false">
      <c r="A745" s="2" t="str">
        <f aca="false">Clean!A745</f>
        <v>CL00744</v>
      </c>
      <c r="B745" s="24" t="n">
        <f aca="false">IF(Clean!B745="",1,0)</f>
        <v>0</v>
      </c>
      <c r="C745" s="24" t="n">
        <f aca="false">IF(Clean!C745="",1,0)</f>
        <v>0</v>
      </c>
      <c r="D745" s="24" t="n">
        <f aca="false">IF(Clean!D745="",1,0)</f>
        <v>0</v>
      </c>
      <c r="E745" s="24" t="n">
        <f aca="false">IF(Clean!E745="",1,0)</f>
        <v>0</v>
      </c>
      <c r="F745" s="24" t="n">
        <f aca="false">IF(Clean!F745="",1,0)</f>
        <v>0</v>
      </c>
      <c r="G745" s="24" t="n">
        <f aca="false">IF(Clean!G745="",1,0)</f>
        <v>1</v>
      </c>
      <c r="H745" s="24" t="n">
        <f aca="false">IF(Clean!H745="",1,0)</f>
        <v>0</v>
      </c>
      <c r="I745" s="24" t="n">
        <f aca="false">IF(Clean!I745="",1,0)</f>
        <v>0</v>
      </c>
      <c r="J745" s="24" t="n">
        <f aca="false">IF(Clean!J745="",1,0)</f>
        <v>0</v>
      </c>
      <c r="K745" s="24" t="n">
        <f aca="false">IF(Clean!K745="",1,0)</f>
        <v>0</v>
      </c>
      <c r="L745" s="24" t="n">
        <f aca="false">IF(Clean!L745="",1,0)</f>
        <v>0</v>
      </c>
      <c r="M745" s="24" t="n">
        <f aca="false">IF(Clean!M745="",1,0)</f>
        <v>0</v>
      </c>
      <c r="N745" s="24" t="n">
        <f aca="false">IF(Clean!N745="",1,0)</f>
        <v>0</v>
      </c>
      <c r="O745" s="24" t="n">
        <f aca="false">IF(Clean!O745="",1,0)</f>
        <v>0</v>
      </c>
      <c r="P745" s="24" t="n">
        <f aca="false">IF(Clean!P745="",1,0)</f>
        <v>0</v>
      </c>
      <c r="Q745" s="24" t="n">
        <f aca="false">IF(Clean!Q745="",1,0)</f>
        <v>0</v>
      </c>
      <c r="R745" s="24" t="n">
        <f aca="false">IF(Clean!R745="",1,0)</f>
        <v>0</v>
      </c>
      <c r="S745" s="24" t="n">
        <f aca="false">IF(Clean!S745="",1,0)</f>
        <v>0</v>
      </c>
      <c r="T745" s="24" t="n">
        <f aca="false">IF(Clean!T745="",1,0)</f>
        <v>0</v>
      </c>
      <c r="U745" s="24" t="n">
        <f aca="false">IF(Clean!U745="",1,0)</f>
        <v>0</v>
      </c>
      <c r="V745" s="24" t="n">
        <f aca="false">IF(Clean!V745="",1,0)</f>
        <v>1</v>
      </c>
      <c r="W745" s="25" t="n">
        <f aca="false">SUM(B745:V745)</f>
        <v>2</v>
      </c>
      <c r="X745" s="2" t="str">
        <f aca="false">IF(W745=0,"Complete","Incomplete")</f>
        <v>Incomplete</v>
      </c>
      <c r="Y745" s="26" t="n">
        <f aca="false">W745/21</f>
        <v>0.0952380952380952</v>
      </c>
      <c r="Z745" s="2" t="str">
        <f aca="false">IF(W745=21,"Ghost record",IF(W745&gt;=11,"Mostly empty",IF(W745=0,"Complete","Partial")))</f>
        <v>Partial</v>
      </c>
    </row>
    <row r="746" customFormat="false" ht="15" hidden="false" customHeight="false" outlineLevel="0" collapsed="false">
      <c r="A746" s="2" t="str">
        <f aca="false">Clean!A746</f>
        <v>CL00745</v>
      </c>
      <c r="B746" s="24" t="n">
        <f aca="false">IF(Clean!B746="",1,0)</f>
        <v>0</v>
      </c>
      <c r="C746" s="24" t="n">
        <f aca="false">IF(Clean!C746="",1,0)</f>
        <v>0</v>
      </c>
      <c r="D746" s="24" t="n">
        <f aca="false">IF(Clean!D746="",1,0)</f>
        <v>0</v>
      </c>
      <c r="E746" s="24" t="n">
        <f aca="false">IF(Clean!E746="",1,0)</f>
        <v>0</v>
      </c>
      <c r="F746" s="24" t="n">
        <f aca="false">IF(Clean!F746="",1,0)</f>
        <v>0</v>
      </c>
      <c r="G746" s="24" t="n">
        <f aca="false">IF(Clean!G746="",1,0)</f>
        <v>0</v>
      </c>
      <c r="H746" s="24" t="n">
        <f aca="false">IF(Clean!H746="",1,0)</f>
        <v>0</v>
      </c>
      <c r="I746" s="24" t="n">
        <f aca="false">IF(Clean!I746="",1,0)</f>
        <v>0</v>
      </c>
      <c r="J746" s="24" t="n">
        <f aca="false">IF(Clean!J746="",1,0)</f>
        <v>0</v>
      </c>
      <c r="K746" s="24" t="n">
        <f aca="false">IF(Clean!K746="",1,0)</f>
        <v>0</v>
      </c>
      <c r="L746" s="24" t="n">
        <f aca="false">IF(Clean!L746="",1,0)</f>
        <v>0</v>
      </c>
      <c r="M746" s="24" t="n">
        <f aca="false">IF(Clean!M746="",1,0)</f>
        <v>0</v>
      </c>
      <c r="N746" s="24" t="n">
        <f aca="false">IF(Clean!N746="",1,0)</f>
        <v>0</v>
      </c>
      <c r="O746" s="24" t="n">
        <f aca="false">IF(Clean!O746="",1,0)</f>
        <v>0</v>
      </c>
      <c r="P746" s="24" t="n">
        <f aca="false">IF(Clean!P746="",1,0)</f>
        <v>0</v>
      </c>
      <c r="Q746" s="24" t="n">
        <f aca="false">IF(Clean!Q746="",1,0)</f>
        <v>0</v>
      </c>
      <c r="R746" s="24" t="n">
        <f aca="false">IF(Clean!R746="",1,0)</f>
        <v>0</v>
      </c>
      <c r="S746" s="24" t="n">
        <f aca="false">IF(Clean!S746="",1,0)</f>
        <v>0</v>
      </c>
      <c r="T746" s="24" t="n">
        <f aca="false">IF(Clean!T746="",1,0)</f>
        <v>0</v>
      </c>
      <c r="U746" s="24" t="n">
        <f aca="false">IF(Clean!U746="",1,0)</f>
        <v>0</v>
      </c>
      <c r="V746" s="24" t="n">
        <f aca="false">IF(Clean!V746="",1,0)</f>
        <v>0</v>
      </c>
      <c r="W746" s="25" t="n">
        <f aca="false">SUM(B746:V746)</f>
        <v>0</v>
      </c>
      <c r="X746" s="2" t="str">
        <f aca="false">IF(W746=0,"Complete","Incomplete")</f>
        <v>Complete</v>
      </c>
      <c r="Y746" s="26" t="n">
        <f aca="false">W746/21</f>
        <v>0</v>
      </c>
      <c r="Z746" s="2" t="str">
        <f aca="false">IF(W746=21,"Ghost record",IF(W746&gt;=11,"Mostly empty",IF(W746=0,"Complete","Partial")))</f>
        <v>Complete</v>
      </c>
    </row>
    <row r="747" customFormat="false" ht="15" hidden="false" customHeight="false" outlineLevel="0" collapsed="false">
      <c r="A747" s="2" t="str">
        <f aca="false">Clean!A747</f>
        <v>CL00746</v>
      </c>
      <c r="B747" s="24" t="n">
        <f aca="false">IF(Clean!B747="",1,0)</f>
        <v>0</v>
      </c>
      <c r="C747" s="24" t="n">
        <f aca="false">IF(Clean!C747="",1,0)</f>
        <v>0</v>
      </c>
      <c r="D747" s="24" t="n">
        <f aca="false">IF(Clean!D747="",1,0)</f>
        <v>0</v>
      </c>
      <c r="E747" s="24" t="n">
        <f aca="false">IF(Clean!E747="",1,0)</f>
        <v>0</v>
      </c>
      <c r="F747" s="24" t="n">
        <f aca="false">IF(Clean!F747="",1,0)</f>
        <v>0</v>
      </c>
      <c r="G747" s="24" t="n">
        <f aca="false">IF(Clean!G747="",1,0)</f>
        <v>0</v>
      </c>
      <c r="H747" s="24" t="n">
        <f aca="false">IF(Clean!H747="",1,0)</f>
        <v>0</v>
      </c>
      <c r="I747" s="24" t="n">
        <f aca="false">IF(Clean!I747="",1,0)</f>
        <v>0</v>
      </c>
      <c r="J747" s="24" t="n">
        <f aca="false">IF(Clean!J747="",1,0)</f>
        <v>0</v>
      </c>
      <c r="K747" s="24" t="n">
        <f aca="false">IF(Clean!K747="",1,0)</f>
        <v>0</v>
      </c>
      <c r="L747" s="24" t="n">
        <f aca="false">IF(Clean!L747="",1,0)</f>
        <v>0</v>
      </c>
      <c r="M747" s="24" t="n">
        <f aca="false">IF(Clean!M747="",1,0)</f>
        <v>0</v>
      </c>
      <c r="N747" s="24" t="n">
        <f aca="false">IF(Clean!N747="",1,0)</f>
        <v>0</v>
      </c>
      <c r="O747" s="24" t="n">
        <f aca="false">IF(Clean!O747="",1,0)</f>
        <v>0</v>
      </c>
      <c r="P747" s="24" t="n">
        <f aca="false">IF(Clean!P747="",1,0)</f>
        <v>0</v>
      </c>
      <c r="Q747" s="24" t="n">
        <f aca="false">IF(Clean!Q747="",1,0)</f>
        <v>0</v>
      </c>
      <c r="R747" s="24" t="n">
        <f aca="false">IF(Clean!R747="",1,0)</f>
        <v>0</v>
      </c>
      <c r="S747" s="24" t="n">
        <f aca="false">IF(Clean!S747="",1,0)</f>
        <v>0</v>
      </c>
      <c r="T747" s="24" t="n">
        <f aca="false">IF(Clean!T747="",1,0)</f>
        <v>0</v>
      </c>
      <c r="U747" s="24" t="n">
        <f aca="false">IF(Clean!U747="",1,0)</f>
        <v>0</v>
      </c>
      <c r="V747" s="24" t="n">
        <f aca="false">IF(Clean!V747="",1,0)</f>
        <v>1</v>
      </c>
      <c r="W747" s="25" t="n">
        <f aca="false">SUM(B747:V747)</f>
        <v>1</v>
      </c>
      <c r="X747" s="2" t="str">
        <f aca="false">IF(W747=0,"Complete","Incomplete")</f>
        <v>Incomplete</v>
      </c>
      <c r="Y747" s="26" t="n">
        <f aca="false">W747/21</f>
        <v>0.0476190476190476</v>
      </c>
      <c r="Z747" s="2" t="str">
        <f aca="false">IF(W747=21,"Ghost record",IF(W747&gt;=11,"Mostly empty",IF(W747=0,"Complete","Partial")))</f>
        <v>Partial</v>
      </c>
    </row>
    <row r="748" customFormat="false" ht="15" hidden="false" customHeight="false" outlineLevel="0" collapsed="false">
      <c r="A748" s="2" t="str">
        <f aca="false">Clean!A748</f>
        <v>CL00747</v>
      </c>
      <c r="B748" s="24" t="n">
        <f aca="false">IF(Clean!B748="",1,0)</f>
        <v>0</v>
      </c>
      <c r="C748" s="24" t="n">
        <f aca="false">IF(Clean!C748="",1,0)</f>
        <v>0</v>
      </c>
      <c r="D748" s="24" t="n">
        <f aca="false">IF(Clean!D748="",1,0)</f>
        <v>0</v>
      </c>
      <c r="E748" s="24" t="n">
        <f aca="false">IF(Clean!E748="",1,0)</f>
        <v>0</v>
      </c>
      <c r="F748" s="24" t="n">
        <f aca="false">IF(Clean!F748="",1,0)</f>
        <v>0</v>
      </c>
      <c r="G748" s="24" t="n">
        <f aca="false">IF(Clean!G748="",1,0)</f>
        <v>0</v>
      </c>
      <c r="H748" s="24" t="n">
        <f aca="false">IF(Clean!H748="",1,0)</f>
        <v>1</v>
      </c>
      <c r="I748" s="24" t="n">
        <f aca="false">IF(Clean!I748="",1,0)</f>
        <v>1</v>
      </c>
      <c r="J748" s="24" t="n">
        <f aca="false">IF(Clean!J748="",1,0)</f>
        <v>0</v>
      </c>
      <c r="K748" s="24" t="n">
        <f aca="false">IF(Clean!K748="",1,0)</f>
        <v>0</v>
      </c>
      <c r="L748" s="24" t="n">
        <f aca="false">IF(Clean!L748="",1,0)</f>
        <v>0</v>
      </c>
      <c r="M748" s="24" t="n">
        <f aca="false">IF(Clean!M748="",1,0)</f>
        <v>0</v>
      </c>
      <c r="N748" s="24" t="n">
        <f aca="false">IF(Clean!N748="",1,0)</f>
        <v>0</v>
      </c>
      <c r="O748" s="24" t="n">
        <f aca="false">IF(Clean!O748="",1,0)</f>
        <v>0</v>
      </c>
      <c r="P748" s="24" t="n">
        <f aca="false">IF(Clean!P748="",1,0)</f>
        <v>0</v>
      </c>
      <c r="Q748" s="24" t="n">
        <f aca="false">IF(Clean!Q748="",1,0)</f>
        <v>0</v>
      </c>
      <c r="R748" s="24" t="n">
        <f aca="false">IF(Clean!R748="",1,0)</f>
        <v>0</v>
      </c>
      <c r="S748" s="24" t="n">
        <f aca="false">IF(Clean!S748="",1,0)</f>
        <v>1</v>
      </c>
      <c r="T748" s="24" t="n">
        <f aca="false">IF(Clean!T748="",1,0)</f>
        <v>1</v>
      </c>
      <c r="U748" s="24" t="n">
        <f aca="false">IF(Clean!U748="",1,0)</f>
        <v>0</v>
      </c>
      <c r="V748" s="24" t="n">
        <f aca="false">IF(Clean!V748="",1,0)</f>
        <v>0</v>
      </c>
      <c r="W748" s="25" t="n">
        <f aca="false">SUM(B748:V748)</f>
        <v>4</v>
      </c>
      <c r="X748" s="2" t="str">
        <f aca="false">IF(W748=0,"Complete","Incomplete")</f>
        <v>Incomplete</v>
      </c>
      <c r="Y748" s="26" t="n">
        <f aca="false">W748/21</f>
        <v>0.19047619047619</v>
      </c>
      <c r="Z748" s="2" t="str">
        <f aca="false">IF(W748=21,"Ghost record",IF(W748&gt;=11,"Mostly empty",IF(W748=0,"Complete","Partial")))</f>
        <v>Partial</v>
      </c>
    </row>
    <row r="749" customFormat="false" ht="15" hidden="false" customHeight="false" outlineLevel="0" collapsed="false">
      <c r="A749" s="2" t="str">
        <f aca="false">Clean!A749</f>
        <v>CL00748</v>
      </c>
      <c r="B749" s="24" t="n">
        <f aca="false">IF(Clean!B749="",1,0)</f>
        <v>0</v>
      </c>
      <c r="C749" s="24" t="n">
        <f aca="false">IF(Clean!C749="",1,0)</f>
        <v>0</v>
      </c>
      <c r="D749" s="24" t="n">
        <f aca="false">IF(Clean!D749="",1,0)</f>
        <v>0</v>
      </c>
      <c r="E749" s="24" t="n">
        <f aca="false">IF(Clean!E749="",1,0)</f>
        <v>0</v>
      </c>
      <c r="F749" s="24" t="n">
        <f aca="false">IF(Clean!F749="",1,0)</f>
        <v>0</v>
      </c>
      <c r="G749" s="24" t="n">
        <f aca="false">IF(Clean!G749="",1,0)</f>
        <v>0</v>
      </c>
      <c r="H749" s="24" t="n">
        <f aca="false">IF(Clean!H749="",1,0)</f>
        <v>0</v>
      </c>
      <c r="I749" s="24" t="n">
        <f aca="false">IF(Clean!I749="",1,0)</f>
        <v>0</v>
      </c>
      <c r="J749" s="24" t="n">
        <f aca="false">IF(Clean!J749="",1,0)</f>
        <v>0</v>
      </c>
      <c r="K749" s="24" t="n">
        <f aca="false">IF(Clean!K749="",1,0)</f>
        <v>0</v>
      </c>
      <c r="L749" s="24" t="n">
        <f aca="false">IF(Clean!L749="",1,0)</f>
        <v>0</v>
      </c>
      <c r="M749" s="24" t="n">
        <f aca="false">IF(Clean!M749="",1,0)</f>
        <v>0</v>
      </c>
      <c r="N749" s="24" t="n">
        <f aca="false">IF(Clean!N749="",1,0)</f>
        <v>0</v>
      </c>
      <c r="O749" s="24" t="n">
        <f aca="false">IF(Clean!O749="",1,0)</f>
        <v>0</v>
      </c>
      <c r="P749" s="24" t="n">
        <f aca="false">IF(Clean!P749="",1,0)</f>
        <v>0</v>
      </c>
      <c r="Q749" s="24" t="n">
        <f aca="false">IF(Clean!Q749="",1,0)</f>
        <v>0</v>
      </c>
      <c r="R749" s="24" t="n">
        <f aca="false">IF(Clean!R749="",1,0)</f>
        <v>0</v>
      </c>
      <c r="S749" s="24" t="n">
        <f aca="false">IF(Clean!S749="",1,0)</f>
        <v>0</v>
      </c>
      <c r="T749" s="24" t="n">
        <f aca="false">IF(Clean!T749="",1,0)</f>
        <v>0</v>
      </c>
      <c r="U749" s="24" t="n">
        <f aca="false">IF(Clean!U749="",1,0)</f>
        <v>0</v>
      </c>
      <c r="V749" s="24" t="n">
        <f aca="false">IF(Clean!V749="",1,0)</f>
        <v>0</v>
      </c>
      <c r="W749" s="25" t="n">
        <f aca="false">SUM(B749:V749)</f>
        <v>0</v>
      </c>
      <c r="X749" s="2" t="str">
        <f aca="false">IF(W749=0,"Complete","Incomplete")</f>
        <v>Complete</v>
      </c>
      <c r="Y749" s="26" t="n">
        <f aca="false">W749/21</f>
        <v>0</v>
      </c>
      <c r="Z749" s="2" t="str">
        <f aca="false">IF(W749=21,"Ghost record",IF(W749&gt;=11,"Mostly empty",IF(W749=0,"Complete","Partial")))</f>
        <v>Complete</v>
      </c>
    </row>
    <row r="750" customFormat="false" ht="15" hidden="false" customHeight="false" outlineLevel="0" collapsed="false">
      <c r="A750" s="2" t="str">
        <f aca="false">Clean!A750</f>
        <v>CL00749</v>
      </c>
      <c r="B750" s="24" t="n">
        <f aca="false">IF(Clean!B750="",1,0)</f>
        <v>0</v>
      </c>
      <c r="C750" s="24" t="n">
        <f aca="false">IF(Clean!C750="",1,0)</f>
        <v>0</v>
      </c>
      <c r="D750" s="24" t="n">
        <f aca="false">IF(Clean!D750="",1,0)</f>
        <v>0</v>
      </c>
      <c r="E750" s="24" t="n">
        <f aca="false">IF(Clean!E750="",1,0)</f>
        <v>0</v>
      </c>
      <c r="F750" s="24" t="n">
        <f aca="false">IF(Clean!F750="",1,0)</f>
        <v>0</v>
      </c>
      <c r="G750" s="24" t="n">
        <f aca="false">IF(Clean!G750="",1,0)</f>
        <v>0</v>
      </c>
      <c r="H750" s="24" t="n">
        <f aca="false">IF(Clean!H750="",1,0)</f>
        <v>0</v>
      </c>
      <c r="I750" s="24" t="n">
        <f aca="false">IF(Clean!I750="",1,0)</f>
        <v>0</v>
      </c>
      <c r="J750" s="24" t="n">
        <f aca="false">IF(Clean!J750="",1,0)</f>
        <v>0</v>
      </c>
      <c r="K750" s="24" t="n">
        <f aca="false">IF(Clean!K750="",1,0)</f>
        <v>0</v>
      </c>
      <c r="L750" s="24" t="n">
        <f aca="false">IF(Clean!L750="",1,0)</f>
        <v>0</v>
      </c>
      <c r="M750" s="24" t="n">
        <f aca="false">IF(Clean!M750="",1,0)</f>
        <v>0</v>
      </c>
      <c r="N750" s="24" t="n">
        <f aca="false">IF(Clean!N750="",1,0)</f>
        <v>0</v>
      </c>
      <c r="O750" s="24" t="n">
        <f aca="false">IF(Clean!O750="",1,0)</f>
        <v>0</v>
      </c>
      <c r="P750" s="24" t="n">
        <f aca="false">IF(Clean!P750="",1,0)</f>
        <v>0</v>
      </c>
      <c r="Q750" s="24" t="n">
        <f aca="false">IF(Clean!Q750="",1,0)</f>
        <v>0</v>
      </c>
      <c r="R750" s="24" t="n">
        <f aca="false">IF(Clean!R750="",1,0)</f>
        <v>0</v>
      </c>
      <c r="S750" s="24" t="n">
        <f aca="false">IF(Clean!S750="",1,0)</f>
        <v>1</v>
      </c>
      <c r="T750" s="24" t="n">
        <f aca="false">IF(Clean!T750="",1,0)</f>
        <v>1</v>
      </c>
      <c r="U750" s="24" t="n">
        <f aca="false">IF(Clean!U750="",1,0)</f>
        <v>0</v>
      </c>
      <c r="V750" s="24" t="n">
        <f aca="false">IF(Clean!V750="",1,0)</f>
        <v>0</v>
      </c>
      <c r="W750" s="25" t="n">
        <f aca="false">SUM(B750:V750)</f>
        <v>2</v>
      </c>
      <c r="X750" s="2" t="str">
        <f aca="false">IF(W750=0,"Complete","Incomplete")</f>
        <v>Incomplete</v>
      </c>
      <c r="Y750" s="26" t="n">
        <f aca="false">W750/21</f>
        <v>0.0952380952380952</v>
      </c>
      <c r="Z750" s="2" t="str">
        <f aca="false">IF(W750=21,"Ghost record",IF(W750&gt;=11,"Mostly empty",IF(W750=0,"Complete","Partial")))</f>
        <v>Partial</v>
      </c>
    </row>
    <row r="751" customFormat="false" ht="15" hidden="false" customHeight="false" outlineLevel="0" collapsed="false">
      <c r="A751" s="2" t="str">
        <f aca="false">Clean!A751</f>
        <v>CL00750</v>
      </c>
      <c r="B751" s="24" t="n">
        <f aca="false">IF(Clean!B751="",1,0)</f>
        <v>1</v>
      </c>
      <c r="C751" s="24" t="n">
        <f aca="false">IF(Clean!C751="",1,0)</f>
        <v>0</v>
      </c>
      <c r="D751" s="24" t="n">
        <f aca="false">IF(Clean!D751="",1,0)</f>
        <v>0</v>
      </c>
      <c r="E751" s="24" t="n">
        <f aca="false">IF(Clean!E751="",1,0)</f>
        <v>0</v>
      </c>
      <c r="F751" s="24" t="n">
        <f aca="false">IF(Clean!F751="",1,0)</f>
        <v>0</v>
      </c>
      <c r="G751" s="24" t="n">
        <f aca="false">IF(Clean!G751="",1,0)</f>
        <v>0</v>
      </c>
      <c r="H751" s="24" t="n">
        <f aca="false">IF(Clean!H751="",1,0)</f>
        <v>0</v>
      </c>
      <c r="I751" s="24" t="n">
        <f aca="false">IF(Clean!I751="",1,0)</f>
        <v>0</v>
      </c>
      <c r="J751" s="24" t="n">
        <f aca="false">IF(Clean!J751="",1,0)</f>
        <v>0</v>
      </c>
      <c r="K751" s="24" t="n">
        <f aca="false">IF(Clean!K751="",1,0)</f>
        <v>0</v>
      </c>
      <c r="L751" s="24" t="n">
        <f aca="false">IF(Clean!L751="",1,0)</f>
        <v>0</v>
      </c>
      <c r="M751" s="24" t="n">
        <f aca="false">IF(Clean!M751="",1,0)</f>
        <v>0</v>
      </c>
      <c r="N751" s="24" t="n">
        <f aca="false">IF(Clean!N751="",1,0)</f>
        <v>0</v>
      </c>
      <c r="O751" s="24" t="n">
        <f aca="false">IF(Clean!O751="",1,0)</f>
        <v>0</v>
      </c>
      <c r="P751" s="24" t="n">
        <f aca="false">IF(Clean!P751="",1,0)</f>
        <v>0</v>
      </c>
      <c r="Q751" s="24" t="n">
        <f aca="false">IF(Clean!Q751="",1,0)</f>
        <v>0</v>
      </c>
      <c r="R751" s="24" t="n">
        <f aca="false">IF(Clean!R751="",1,0)</f>
        <v>0</v>
      </c>
      <c r="S751" s="24" t="n">
        <f aca="false">IF(Clean!S751="",1,0)</f>
        <v>0</v>
      </c>
      <c r="T751" s="24" t="n">
        <f aca="false">IF(Clean!T751="",1,0)</f>
        <v>0</v>
      </c>
      <c r="U751" s="24" t="n">
        <f aca="false">IF(Clean!U751="",1,0)</f>
        <v>0</v>
      </c>
      <c r="V751" s="24" t="n">
        <f aca="false">IF(Clean!V751="",1,0)</f>
        <v>0</v>
      </c>
      <c r="W751" s="25" t="n">
        <f aca="false">SUM(B751:V751)</f>
        <v>1</v>
      </c>
      <c r="X751" s="2" t="str">
        <f aca="false">IF(W751=0,"Complete","Incomplete")</f>
        <v>Incomplete</v>
      </c>
      <c r="Y751" s="26" t="n">
        <f aca="false">W751/21</f>
        <v>0.0476190476190476</v>
      </c>
      <c r="Z751" s="2" t="str">
        <f aca="false">IF(W751=21,"Ghost record",IF(W751&gt;=11,"Mostly empty",IF(W751=0,"Complete","Partial")))</f>
        <v>Partial</v>
      </c>
    </row>
    <row r="752" customFormat="false" ht="15" hidden="false" customHeight="false" outlineLevel="0" collapsed="false">
      <c r="A752" s="2" t="str">
        <f aca="false">Clean!A752</f>
        <v>CL00751</v>
      </c>
      <c r="B752" s="24" t="n">
        <f aca="false">IF(Clean!B752="",1,0)</f>
        <v>0</v>
      </c>
      <c r="C752" s="24" t="n">
        <f aca="false">IF(Clean!C752="",1,0)</f>
        <v>0</v>
      </c>
      <c r="D752" s="24" t="n">
        <f aca="false">IF(Clean!D752="",1,0)</f>
        <v>0</v>
      </c>
      <c r="E752" s="24" t="n">
        <f aca="false">IF(Clean!E752="",1,0)</f>
        <v>0</v>
      </c>
      <c r="F752" s="24" t="n">
        <f aca="false">IF(Clean!F752="",1,0)</f>
        <v>0</v>
      </c>
      <c r="G752" s="24" t="n">
        <f aca="false">IF(Clean!G752="",1,0)</f>
        <v>1</v>
      </c>
      <c r="H752" s="24" t="n">
        <f aca="false">IF(Clean!H752="",1,0)</f>
        <v>0</v>
      </c>
      <c r="I752" s="24" t="n">
        <f aca="false">IF(Clean!I752="",1,0)</f>
        <v>0</v>
      </c>
      <c r="J752" s="24" t="n">
        <f aca="false">IF(Clean!J752="",1,0)</f>
        <v>0</v>
      </c>
      <c r="K752" s="24" t="n">
        <f aca="false">IF(Clean!K752="",1,0)</f>
        <v>0</v>
      </c>
      <c r="L752" s="24" t="n">
        <f aca="false">IF(Clean!L752="",1,0)</f>
        <v>0</v>
      </c>
      <c r="M752" s="24" t="n">
        <f aca="false">IF(Clean!M752="",1,0)</f>
        <v>0</v>
      </c>
      <c r="N752" s="24" t="n">
        <f aca="false">IF(Clean!N752="",1,0)</f>
        <v>0</v>
      </c>
      <c r="O752" s="24" t="n">
        <f aca="false">IF(Clean!O752="",1,0)</f>
        <v>0</v>
      </c>
      <c r="P752" s="24" t="n">
        <f aca="false">IF(Clean!P752="",1,0)</f>
        <v>0</v>
      </c>
      <c r="Q752" s="24" t="n">
        <f aca="false">IF(Clean!Q752="",1,0)</f>
        <v>0</v>
      </c>
      <c r="R752" s="24" t="n">
        <f aca="false">IF(Clean!R752="",1,0)</f>
        <v>0</v>
      </c>
      <c r="S752" s="24" t="n">
        <f aca="false">IF(Clean!S752="",1,0)</f>
        <v>0</v>
      </c>
      <c r="T752" s="24" t="n">
        <f aca="false">IF(Clean!T752="",1,0)</f>
        <v>0</v>
      </c>
      <c r="U752" s="24" t="n">
        <f aca="false">IF(Clean!U752="",1,0)</f>
        <v>0</v>
      </c>
      <c r="V752" s="24" t="n">
        <f aca="false">IF(Clean!V752="",1,0)</f>
        <v>0</v>
      </c>
      <c r="W752" s="25" t="n">
        <f aca="false">SUM(B752:V752)</f>
        <v>1</v>
      </c>
      <c r="X752" s="2" t="str">
        <f aca="false">IF(W752=0,"Complete","Incomplete")</f>
        <v>Incomplete</v>
      </c>
      <c r="Y752" s="26" t="n">
        <f aca="false">W752/21</f>
        <v>0.0476190476190476</v>
      </c>
      <c r="Z752" s="2" t="str">
        <f aca="false">IF(W752=21,"Ghost record",IF(W752&gt;=11,"Mostly empty",IF(W752=0,"Complete","Partial")))</f>
        <v>Partial</v>
      </c>
    </row>
    <row r="753" customFormat="false" ht="15" hidden="false" customHeight="false" outlineLevel="0" collapsed="false">
      <c r="A753" s="2" t="str">
        <f aca="false">Clean!A753</f>
        <v>CL00752</v>
      </c>
      <c r="B753" s="24" t="n">
        <f aca="false">IF(Clean!B753="",1,0)</f>
        <v>0</v>
      </c>
      <c r="C753" s="24" t="n">
        <f aca="false">IF(Clean!C753="",1,0)</f>
        <v>0</v>
      </c>
      <c r="D753" s="24" t="n">
        <f aca="false">IF(Clean!D753="",1,0)</f>
        <v>0</v>
      </c>
      <c r="E753" s="24" t="n">
        <f aca="false">IF(Clean!E753="",1,0)</f>
        <v>0</v>
      </c>
      <c r="F753" s="24" t="n">
        <f aca="false">IF(Clean!F753="",1,0)</f>
        <v>0</v>
      </c>
      <c r="G753" s="24" t="n">
        <f aca="false">IF(Clean!G753="",1,0)</f>
        <v>0</v>
      </c>
      <c r="H753" s="24" t="n">
        <f aca="false">IF(Clean!H753="",1,0)</f>
        <v>0</v>
      </c>
      <c r="I753" s="24" t="n">
        <f aca="false">IF(Clean!I753="",1,0)</f>
        <v>0</v>
      </c>
      <c r="J753" s="24" t="n">
        <f aca="false">IF(Clean!J753="",1,0)</f>
        <v>0</v>
      </c>
      <c r="K753" s="24" t="n">
        <f aca="false">IF(Clean!K753="",1,0)</f>
        <v>0</v>
      </c>
      <c r="L753" s="24" t="n">
        <f aca="false">IF(Clean!L753="",1,0)</f>
        <v>0</v>
      </c>
      <c r="M753" s="24" t="n">
        <f aca="false">IF(Clean!M753="",1,0)</f>
        <v>0</v>
      </c>
      <c r="N753" s="24" t="n">
        <f aca="false">IF(Clean!N753="",1,0)</f>
        <v>0</v>
      </c>
      <c r="O753" s="24" t="n">
        <f aca="false">IF(Clean!O753="",1,0)</f>
        <v>0</v>
      </c>
      <c r="P753" s="24" t="n">
        <f aca="false">IF(Clean!P753="",1,0)</f>
        <v>0</v>
      </c>
      <c r="Q753" s="24" t="n">
        <f aca="false">IF(Clean!Q753="",1,0)</f>
        <v>0</v>
      </c>
      <c r="R753" s="24" t="n">
        <f aca="false">IF(Clean!R753="",1,0)</f>
        <v>0</v>
      </c>
      <c r="S753" s="24" t="n">
        <f aca="false">IF(Clean!S753="",1,0)</f>
        <v>0</v>
      </c>
      <c r="T753" s="24" t="n">
        <f aca="false">IF(Clean!T753="",1,0)</f>
        <v>0</v>
      </c>
      <c r="U753" s="24" t="n">
        <f aca="false">IF(Clean!U753="",1,0)</f>
        <v>0</v>
      </c>
      <c r="V753" s="24" t="n">
        <f aca="false">IF(Clean!V753="",1,0)</f>
        <v>0</v>
      </c>
      <c r="W753" s="25" t="n">
        <f aca="false">SUM(B753:V753)</f>
        <v>0</v>
      </c>
      <c r="X753" s="2" t="str">
        <f aca="false">IF(W753=0,"Complete","Incomplete")</f>
        <v>Complete</v>
      </c>
      <c r="Y753" s="26" t="n">
        <f aca="false">W753/21</f>
        <v>0</v>
      </c>
      <c r="Z753" s="2" t="str">
        <f aca="false">IF(W753=21,"Ghost record",IF(W753&gt;=11,"Mostly empty",IF(W753=0,"Complete","Partial")))</f>
        <v>Complete</v>
      </c>
    </row>
    <row r="754" customFormat="false" ht="15" hidden="false" customHeight="false" outlineLevel="0" collapsed="false">
      <c r="A754" s="2" t="str">
        <f aca="false">Clean!A754</f>
        <v>CL00753</v>
      </c>
      <c r="B754" s="24" t="n">
        <f aca="false">IF(Clean!B754="",1,0)</f>
        <v>0</v>
      </c>
      <c r="C754" s="24" t="n">
        <f aca="false">IF(Clean!C754="",1,0)</f>
        <v>0</v>
      </c>
      <c r="D754" s="24" t="n">
        <f aca="false">IF(Clean!D754="",1,0)</f>
        <v>0</v>
      </c>
      <c r="E754" s="24" t="n">
        <f aca="false">IF(Clean!E754="",1,0)</f>
        <v>0</v>
      </c>
      <c r="F754" s="24" t="n">
        <f aca="false">IF(Clean!F754="",1,0)</f>
        <v>0</v>
      </c>
      <c r="G754" s="24" t="n">
        <f aca="false">IF(Clean!G754="",1,0)</f>
        <v>0</v>
      </c>
      <c r="H754" s="24" t="n">
        <f aca="false">IF(Clean!H754="",1,0)</f>
        <v>0</v>
      </c>
      <c r="I754" s="24" t="n">
        <f aca="false">IF(Clean!I754="",1,0)</f>
        <v>0</v>
      </c>
      <c r="J754" s="24" t="n">
        <f aca="false">IF(Clean!J754="",1,0)</f>
        <v>0</v>
      </c>
      <c r="K754" s="24" t="n">
        <f aca="false">IF(Clean!K754="",1,0)</f>
        <v>0</v>
      </c>
      <c r="L754" s="24" t="n">
        <f aca="false">IF(Clean!L754="",1,0)</f>
        <v>0</v>
      </c>
      <c r="M754" s="24" t="n">
        <f aca="false">IF(Clean!M754="",1,0)</f>
        <v>0</v>
      </c>
      <c r="N754" s="24" t="n">
        <f aca="false">IF(Clean!N754="",1,0)</f>
        <v>0</v>
      </c>
      <c r="O754" s="24" t="n">
        <f aca="false">IF(Clean!O754="",1,0)</f>
        <v>0</v>
      </c>
      <c r="P754" s="24" t="n">
        <f aca="false">IF(Clean!P754="",1,0)</f>
        <v>0</v>
      </c>
      <c r="Q754" s="24" t="n">
        <f aca="false">IF(Clean!Q754="",1,0)</f>
        <v>0</v>
      </c>
      <c r="R754" s="24" t="n">
        <f aca="false">IF(Clean!R754="",1,0)</f>
        <v>0</v>
      </c>
      <c r="S754" s="24" t="n">
        <f aca="false">IF(Clean!S754="",1,0)</f>
        <v>0</v>
      </c>
      <c r="T754" s="24" t="n">
        <f aca="false">IF(Clean!T754="",1,0)</f>
        <v>0</v>
      </c>
      <c r="U754" s="24" t="n">
        <f aca="false">IF(Clean!U754="",1,0)</f>
        <v>0</v>
      </c>
      <c r="V754" s="24" t="n">
        <f aca="false">IF(Clean!V754="",1,0)</f>
        <v>0</v>
      </c>
      <c r="W754" s="25" t="n">
        <f aca="false">SUM(B754:V754)</f>
        <v>0</v>
      </c>
      <c r="X754" s="2" t="str">
        <f aca="false">IF(W754=0,"Complete","Incomplete")</f>
        <v>Complete</v>
      </c>
      <c r="Y754" s="26" t="n">
        <f aca="false">W754/21</f>
        <v>0</v>
      </c>
      <c r="Z754" s="2" t="str">
        <f aca="false">IF(W754=21,"Ghost record",IF(W754&gt;=11,"Mostly empty",IF(W754=0,"Complete","Partial")))</f>
        <v>Complete</v>
      </c>
    </row>
    <row r="755" customFormat="false" ht="15" hidden="false" customHeight="false" outlineLevel="0" collapsed="false">
      <c r="A755" s="2" t="str">
        <f aca="false">Clean!A755</f>
        <v>CL00754</v>
      </c>
      <c r="B755" s="24" t="n">
        <f aca="false">IF(Clean!B755="",1,0)</f>
        <v>0</v>
      </c>
      <c r="C755" s="24" t="n">
        <f aca="false">IF(Clean!C755="",1,0)</f>
        <v>0</v>
      </c>
      <c r="D755" s="24" t="n">
        <f aca="false">IF(Clean!D755="",1,0)</f>
        <v>0</v>
      </c>
      <c r="E755" s="24" t="n">
        <f aca="false">IF(Clean!E755="",1,0)</f>
        <v>0</v>
      </c>
      <c r="F755" s="24" t="n">
        <f aca="false">IF(Clean!F755="",1,0)</f>
        <v>0</v>
      </c>
      <c r="G755" s="24" t="n">
        <f aca="false">IF(Clean!G755="",1,0)</f>
        <v>0</v>
      </c>
      <c r="H755" s="24" t="n">
        <f aca="false">IF(Clean!H755="",1,0)</f>
        <v>0</v>
      </c>
      <c r="I755" s="24" t="n">
        <f aca="false">IF(Clean!I755="",1,0)</f>
        <v>0</v>
      </c>
      <c r="J755" s="24" t="n">
        <f aca="false">IF(Clean!J755="",1,0)</f>
        <v>0</v>
      </c>
      <c r="K755" s="24" t="n">
        <f aca="false">IF(Clean!K755="",1,0)</f>
        <v>0</v>
      </c>
      <c r="L755" s="24" t="n">
        <f aca="false">IF(Clean!L755="",1,0)</f>
        <v>0</v>
      </c>
      <c r="M755" s="24" t="n">
        <f aca="false">IF(Clean!M755="",1,0)</f>
        <v>0</v>
      </c>
      <c r="N755" s="24" t="n">
        <f aca="false">IF(Clean!N755="",1,0)</f>
        <v>0</v>
      </c>
      <c r="O755" s="24" t="n">
        <f aca="false">IF(Clean!O755="",1,0)</f>
        <v>0</v>
      </c>
      <c r="P755" s="24" t="n">
        <f aca="false">IF(Clean!P755="",1,0)</f>
        <v>0</v>
      </c>
      <c r="Q755" s="24" t="n">
        <f aca="false">IF(Clean!Q755="",1,0)</f>
        <v>1</v>
      </c>
      <c r="R755" s="24" t="n">
        <f aca="false">IF(Clean!R755="",1,0)</f>
        <v>1</v>
      </c>
      <c r="S755" s="24" t="n">
        <f aca="false">IF(Clean!S755="",1,0)</f>
        <v>1</v>
      </c>
      <c r="T755" s="24" t="n">
        <f aca="false">IF(Clean!T755="",1,0)</f>
        <v>1</v>
      </c>
      <c r="U755" s="24" t="n">
        <f aca="false">IF(Clean!U755="",1,0)</f>
        <v>0</v>
      </c>
      <c r="V755" s="24" t="n">
        <f aca="false">IF(Clean!V755="",1,0)</f>
        <v>0</v>
      </c>
      <c r="W755" s="25" t="n">
        <f aca="false">SUM(B755:V755)</f>
        <v>4</v>
      </c>
      <c r="X755" s="2" t="str">
        <f aca="false">IF(W755=0,"Complete","Incomplete")</f>
        <v>Incomplete</v>
      </c>
      <c r="Y755" s="26" t="n">
        <f aca="false">W755/21</f>
        <v>0.19047619047619</v>
      </c>
      <c r="Z755" s="2" t="str">
        <f aca="false">IF(W755=21,"Ghost record",IF(W755&gt;=11,"Mostly empty",IF(W755=0,"Complete","Partial")))</f>
        <v>Partial</v>
      </c>
    </row>
    <row r="756" customFormat="false" ht="15" hidden="false" customHeight="false" outlineLevel="0" collapsed="false">
      <c r="A756" s="2" t="str">
        <f aca="false">Clean!A756</f>
        <v>CL00755</v>
      </c>
      <c r="B756" s="24" t="n">
        <f aca="false">IF(Clean!B756="",1,0)</f>
        <v>0</v>
      </c>
      <c r="C756" s="24" t="n">
        <f aca="false">IF(Clean!C756="",1,0)</f>
        <v>0</v>
      </c>
      <c r="D756" s="24" t="n">
        <f aca="false">IF(Clean!D756="",1,0)</f>
        <v>0</v>
      </c>
      <c r="E756" s="24" t="n">
        <f aca="false">IF(Clean!E756="",1,0)</f>
        <v>0</v>
      </c>
      <c r="F756" s="24" t="n">
        <f aca="false">IF(Clean!F756="",1,0)</f>
        <v>0</v>
      </c>
      <c r="G756" s="24" t="n">
        <f aca="false">IF(Clean!G756="",1,0)</f>
        <v>1</v>
      </c>
      <c r="H756" s="24" t="n">
        <f aca="false">IF(Clean!H756="",1,0)</f>
        <v>0</v>
      </c>
      <c r="I756" s="24" t="n">
        <f aca="false">IF(Clean!I756="",1,0)</f>
        <v>0</v>
      </c>
      <c r="J756" s="24" t="n">
        <f aca="false">IF(Clean!J756="",1,0)</f>
        <v>0</v>
      </c>
      <c r="K756" s="24" t="n">
        <f aca="false">IF(Clean!K756="",1,0)</f>
        <v>0</v>
      </c>
      <c r="L756" s="24" t="n">
        <f aca="false">IF(Clean!L756="",1,0)</f>
        <v>0</v>
      </c>
      <c r="M756" s="24" t="n">
        <f aca="false">IF(Clean!M756="",1,0)</f>
        <v>0</v>
      </c>
      <c r="N756" s="24" t="n">
        <f aca="false">IF(Clean!N756="",1,0)</f>
        <v>0</v>
      </c>
      <c r="O756" s="24" t="n">
        <f aca="false">IF(Clean!O756="",1,0)</f>
        <v>0</v>
      </c>
      <c r="P756" s="24" t="n">
        <f aca="false">IF(Clean!P756="",1,0)</f>
        <v>1</v>
      </c>
      <c r="Q756" s="24" t="n">
        <f aca="false">IF(Clean!Q756="",1,0)</f>
        <v>0</v>
      </c>
      <c r="R756" s="24" t="n">
        <f aca="false">IF(Clean!R756="",1,0)</f>
        <v>0</v>
      </c>
      <c r="S756" s="24" t="n">
        <f aca="false">IF(Clean!S756="",1,0)</f>
        <v>0</v>
      </c>
      <c r="T756" s="24" t="n">
        <f aca="false">IF(Clean!T756="",1,0)</f>
        <v>0</v>
      </c>
      <c r="U756" s="24" t="n">
        <f aca="false">IF(Clean!U756="",1,0)</f>
        <v>0</v>
      </c>
      <c r="V756" s="24" t="n">
        <f aca="false">IF(Clean!V756="",1,0)</f>
        <v>0</v>
      </c>
      <c r="W756" s="25" t="n">
        <f aca="false">SUM(B756:V756)</f>
        <v>2</v>
      </c>
      <c r="X756" s="2" t="str">
        <f aca="false">IF(W756=0,"Complete","Incomplete")</f>
        <v>Incomplete</v>
      </c>
      <c r="Y756" s="26" t="n">
        <f aca="false">W756/21</f>
        <v>0.0952380952380952</v>
      </c>
      <c r="Z756" s="2" t="str">
        <f aca="false">IF(W756=21,"Ghost record",IF(W756&gt;=11,"Mostly empty",IF(W756=0,"Complete","Partial")))</f>
        <v>Partial</v>
      </c>
    </row>
    <row r="757" customFormat="false" ht="15" hidden="false" customHeight="false" outlineLevel="0" collapsed="false">
      <c r="A757" s="2" t="str">
        <f aca="false">Clean!A757</f>
        <v>CL00756</v>
      </c>
      <c r="B757" s="24" t="n">
        <f aca="false">IF(Clean!B757="",1,0)</f>
        <v>0</v>
      </c>
      <c r="C757" s="24" t="n">
        <f aca="false">IF(Clean!C757="",1,0)</f>
        <v>0</v>
      </c>
      <c r="D757" s="24" t="n">
        <f aca="false">IF(Clean!D757="",1,0)</f>
        <v>0</v>
      </c>
      <c r="E757" s="24" t="n">
        <f aca="false">IF(Clean!E757="",1,0)</f>
        <v>0</v>
      </c>
      <c r="F757" s="24" t="n">
        <f aca="false">IF(Clean!F757="",1,0)</f>
        <v>0</v>
      </c>
      <c r="G757" s="24" t="n">
        <f aca="false">IF(Clean!G757="",1,0)</f>
        <v>0</v>
      </c>
      <c r="H757" s="24" t="n">
        <f aca="false">IF(Clean!H757="",1,0)</f>
        <v>0</v>
      </c>
      <c r="I757" s="24" t="n">
        <f aca="false">IF(Clean!I757="",1,0)</f>
        <v>0</v>
      </c>
      <c r="J757" s="24" t="n">
        <f aca="false">IF(Clean!J757="",1,0)</f>
        <v>0</v>
      </c>
      <c r="K757" s="24" t="n">
        <f aca="false">IF(Clean!K757="",1,0)</f>
        <v>0</v>
      </c>
      <c r="L757" s="24" t="n">
        <f aca="false">IF(Clean!L757="",1,0)</f>
        <v>0</v>
      </c>
      <c r="M757" s="24" t="n">
        <f aca="false">IF(Clean!M757="",1,0)</f>
        <v>0</v>
      </c>
      <c r="N757" s="24" t="n">
        <f aca="false">IF(Clean!N757="",1,0)</f>
        <v>0</v>
      </c>
      <c r="O757" s="24" t="n">
        <f aca="false">IF(Clean!O757="",1,0)</f>
        <v>0</v>
      </c>
      <c r="P757" s="24" t="n">
        <f aca="false">IF(Clean!P757="",1,0)</f>
        <v>0</v>
      </c>
      <c r="Q757" s="24" t="n">
        <f aca="false">IF(Clean!Q757="",1,0)</f>
        <v>0</v>
      </c>
      <c r="R757" s="24" t="n">
        <f aca="false">IF(Clean!R757="",1,0)</f>
        <v>0</v>
      </c>
      <c r="S757" s="24" t="n">
        <f aca="false">IF(Clean!S757="",1,0)</f>
        <v>0</v>
      </c>
      <c r="T757" s="24" t="n">
        <f aca="false">IF(Clean!T757="",1,0)</f>
        <v>0</v>
      </c>
      <c r="U757" s="24" t="n">
        <f aca="false">IF(Clean!U757="",1,0)</f>
        <v>0</v>
      </c>
      <c r="V757" s="24" t="n">
        <f aca="false">IF(Clean!V757="",1,0)</f>
        <v>0</v>
      </c>
      <c r="W757" s="25" t="n">
        <f aca="false">SUM(B757:V757)</f>
        <v>0</v>
      </c>
      <c r="X757" s="2" t="str">
        <f aca="false">IF(W757=0,"Complete","Incomplete")</f>
        <v>Complete</v>
      </c>
      <c r="Y757" s="26" t="n">
        <f aca="false">W757/21</f>
        <v>0</v>
      </c>
      <c r="Z757" s="2" t="str">
        <f aca="false">IF(W757=21,"Ghost record",IF(W757&gt;=11,"Mostly empty",IF(W757=0,"Complete","Partial")))</f>
        <v>Complete</v>
      </c>
    </row>
    <row r="758" customFormat="false" ht="15" hidden="false" customHeight="false" outlineLevel="0" collapsed="false">
      <c r="A758" s="2" t="str">
        <f aca="false">Clean!A758</f>
        <v>CL00757</v>
      </c>
      <c r="B758" s="24" t="n">
        <f aca="false">IF(Clean!B758="",1,0)</f>
        <v>0</v>
      </c>
      <c r="C758" s="24" t="n">
        <f aca="false">IF(Clean!C758="",1,0)</f>
        <v>0</v>
      </c>
      <c r="D758" s="24" t="n">
        <f aca="false">IF(Clean!D758="",1,0)</f>
        <v>0</v>
      </c>
      <c r="E758" s="24" t="n">
        <f aca="false">IF(Clean!E758="",1,0)</f>
        <v>0</v>
      </c>
      <c r="F758" s="24" t="n">
        <f aca="false">IF(Clean!F758="",1,0)</f>
        <v>0</v>
      </c>
      <c r="G758" s="24" t="n">
        <f aca="false">IF(Clean!G758="",1,0)</f>
        <v>0</v>
      </c>
      <c r="H758" s="24" t="n">
        <f aca="false">IF(Clean!H758="",1,0)</f>
        <v>0</v>
      </c>
      <c r="I758" s="24" t="n">
        <f aca="false">IF(Clean!I758="",1,0)</f>
        <v>0</v>
      </c>
      <c r="J758" s="24" t="n">
        <f aca="false">IF(Clean!J758="",1,0)</f>
        <v>0</v>
      </c>
      <c r="K758" s="24" t="n">
        <f aca="false">IF(Clean!K758="",1,0)</f>
        <v>0</v>
      </c>
      <c r="L758" s="24" t="n">
        <f aca="false">IF(Clean!L758="",1,0)</f>
        <v>0</v>
      </c>
      <c r="M758" s="24" t="n">
        <f aca="false">IF(Clean!M758="",1,0)</f>
        <v>0</v>
      </c>
      <c r="N758" s="24" t="n">
        <f aca="false">IF(Clean!N758="",1,0)</f>
        <v>0</v>
      </c>
      <c r="O758" s="24" t="n">
        <f aca="false">IF(Clean!O758="",1,0)</f>
        <v>0</v>
      </c>
      <c r="P758" s="24" t="n">
        <f aca="false">IF(Clean!P758="",1,0)</f>
        <v>0</v>
      </c>
      <c r="Q758" s="24" t="n">
        <f aca="false">IF(Clean!Q758="",1,0)</f>
        <v>0</v>
      </c>
      <c r="R758" s="24" t="n">
        <f aca="false">IF(Clean!R758="",1,0)</f>
        <v>0</v>
      </c>
      <c r="S758" s="24" t="n">
        <f aca="false">IF(Clean!S758="",1,0)</f>
        <v>1</v>
      </c>
      <c r="T758" s="24" t="n">
        <f aca="false">IF(Clean!T758="",1,0)</f>
        <v>1</v>
      </c>
      <c r="U758" s="24" t="n">
        <f aca="false">IF(Clean!U758="",1,0)</f>
        <v>0</v>
      </c>
      <c r="V758" s="24" t="n">
        <f aca="false">IF(Clean!V758="",1,0)</f>
        <v>1</v>
      </c>
      <c r="W758" s="25" t="n">
        <f aca="false">SUM(B758:V758)</f>
        <v>3</v>
      </c>
      <c r="X758" s="2" t="str">
        <f aca="false">IF(W758=0,"Complete","Incomplete")</f>
        <v>Incomplete</v>
      </c>
      <c r="Y758" s="26" t="n">
        <f aca="false">W758/21</f>
        <v>0.142857142857143</v>
      </c>
      <c r="Z758" s="2" t="str">
        <f aca="false">IF(W758=21,"Ghost record",IF(W758&gt;=11,"Mostly empty",IF(W758=0,"Complete","Partial")))</f>
        <v>Partial</v>
      </c>
    </row>
    <row r="759" customFormat="false" ht="15" hidden="false" customHeight="false" outlineLevel="0" collapsed="false">
      <c r="A759" s="2" t="str">
        <f aca="false">Clean!A759</f>
        <v>CL00758</v>
      </c>
      <c r="B759" s="24" t="n">
        <f aca="false">IF(Clean!B759="",1,0)</f>
        <v>0</v>
      </c>
      <c r="C759" s="24" t="n">
        <f aca="false">IF(Clean!C759="",1,0)</f>
        <v>0</v>
      </c>
      <c r="D759" s="24" t="n">
        <f aca="false">IF(Clean!D759="",1,0)</f>
        <v>0</v>
      </c>
      <c r="E759" s="24" t="n">
        <f aca="false">IF(Clean!E759="",1,0)</f>
        <v>0</v>
      </c>
      <c r="F759" s="24" t="n">
        <f aca="false">IF(Clean!F759="",1,0)</f>
        <v>0</v>
      </c>
      <c r="G759" s="24" t="n">
        <f aca="false">IF(Clean!G759="",1,0)</f>
        <v>0</v>
      </c>
      <c r="H759" s="24" t="n">
        <f aca="false">IF(Clean!H759="",1,0)</f>
        <v>0</v>
      </c>
      <c r="I759" s="24" t="n">
        <f aca="false">IF(Clean!I759="",1,0)</f>
        <v>0</v>
      </c>
      <c r="J759" s="24" t="n">
        <f aca="false">IF(Clean!J759="",1,0)</f>
        <v>0</v>
      </c>
      <c r="K759" s="24" t="n">
        <f aca="false">IF(Clean!K759="",1,0)</f>
        <v>0</v>
      </c>
      <c r="L759" s="24" t="n">
        <f aca="false">IF(Clean!L759="",1,0)</f>
        <v>0</v>
      </c>
      <c r="M759" s="24" t="n">
        <f aca="false">IF(Clean!M759="",1,0)</f>
        <v>0</v>
      </c>
      <c r="N759" s="24" t="n">
        <f aca="false">IF(Clean!N759="",1,0)</f>
        <v>0</v>
      </c>
      <c r="O759" s="24" t="n">
        <f aca="false">IF(Clean!O759="",1,0)</f>
        <v>0</v>
      </c>
      <c r="P759" s="24" t="n">
        <f aca="false">IF(Clean!P759="",1,0)</f>
        <v>0</v>
      </c>
      <c r="Q759" s="24" t="n">
        <f aca="false">IF(Clean!Q759="",1,0)</f>
        <v>0</v>
      </c>
      <c r="R759" s="24" t="n">
        <f aca="false">IF(Clean!R759="",1,0)</f>
        <v>0</v>
      </c>
      <c r="S759" s="24" t="n">
        <f aca="false">IF(Clean!S759="",1,0)</f>
        <v>0</v>
      </c>
      <c r="T759" s="24" t="n">
        <f aca="false">IF(Clean!T759="",1,0)</f>
        <v>0</v>
      </c>
      <c r="U759" s="24" t="n">
        <f aca="false">IF(Clean!U759="",1,0)</f>
        <v>0</v>
      </c>
      <c r="V759" s="24" t="n">
        <f aca="false">IF(Clean!V759="",1,0)</f>
        <v>0</v>
      </c>
      <c r="W759" s="25" t="n">
        <f aca="false">SUM(B759:V759)</f>
        <v>0</v>
      </c>
      <c r="X759" s="2" t="str">
        <f aca="false">IF(W759=0,"Complete","Incomplete")</f>
        <v>Complete</v>
      </c>
      <c r="Y759" s="26" t="n">
        <f aca="false">W759/21</f>
        <v>0</v>
      </c>
      <c r="Z759" s="2" t="str">
        <f aca="false">IF(W759=21,"Ghost record",IF(W759&gt;=11,"Mostly empty",IF(W759=0,"Complete","Partial")))</f>
        <v>Complete</v>
      </c>
    </row>
    <row r="760" customFormat="false" ht="15" hidden="false" customHeight="false" outlineLevel="0" collapsed="false">
      <c r="A760" s="2" t="str">
        <f aca="false">Clean!A760</f>
        <v>CL00759</v>
      </c>
      <c r="B760" s="24" t="n">
        <f aca="false">IF(Clean!B760="",1,0)</f>
        <v>1</v>
      </c>
      <c r="C760" s="24" t="n">
        <f aca="false">IF(Clean!C760="",1,0)</f>
        <v>0</v>
      </c>
      <c r="D760" s="24" t="n">
        <f aca="false">IF(Clean!D760="",1,0)</f>
        <v>0</v>
      </c>
      <c r="E760" s="24" t="n">
        <f aca="false">IF(Clean!E760="",1,0)</f>
        <v>0</v>
      </c>
      <c r="F760" s="24" t="n">
        <f aca="false">IF(Clean!F760="",1,0)</f>
        <v>0</v>
      </c>
      <c r="G760" s="24" t="n">
        <f aca="false">IF(Clean!G760="",1,0)</f>
        <v>0</v>
      </c>
      <c r="H760" s="24" t="n">
        <f aca="false">IF(Clean!H760="",1,0)</f>
        <v>0</v>
      </c>
      <c r="I760" s="24" t="n">
        <f aca="false">IF(Clean!I760="",1,0)</f>
        <v>0</v>
      </c>
      <c r="J760" s="24" t="n">
        <f aca="false">IF(Clean!J760="",1,0)</f>
        <v>0</v>
      </c>
      <c r="K760" s="24" t="n">
        <f aca="false">IF(Clean!K760="",1,0)</f>
        <v>0</v>
      </c>
      <c r="L760" s="24" t="n">
        <f aca="false">IF(Clean!L760="",1,0)</f>
        <v>0</v>
      </c>
      <c r="M760" s="24" t="n">
        <f aca="false">IF(Clean!M760="",1,0)</f>
        <v>0</v>
      </c>
      <c r="N760" s="24" t="n">
        <f aca="false">IF(Clean!N760="",1,0)</f>
        <v>0</v>
      </c>
      <c r="O760" s="24" t="n">
        <f aca="false">IF(Clean!O760="",1,0)</f>
        <v>0</v>
      </c>
      <c r="P760" s="24" t="n">
        <f aca="false">IF(Clean!P760="",1,0)</f>
        <v>0</v>
      </c>
      <c r="Q760" s="24" t="n">
        <f aca="false">IF(Clean!Q760="",1,0)</f>
        <v>0</v>
      </c>
      <c r="R760" s="24" t="n">
        <f aca="false">IF(Clean!R760="",1,0)</f>
        <v>0</v>
      </c>
      <c r="S760" s="24" t="n">
        <f aca="false">IF(Clean!S760="",1,0)</f>
        <v>0</v>
      </c>
      <c r="T760" s="24" t="n">
        <f aca="false">IF(Clean!T760="",1,0)</f>
        <v>0</v>
      </c>
      <c r="U760" s="24" t="n">
        <f aca="false">IF(Clean!U760="",1,0)</f>
        <v>0</v>
      </c>
      <c r="V760" s="24" t="n">
        <f aca="false">IF(Clean!V760="",1,0)</f>
        <v>0</v>
      </c>
      <c r="W760" s="25" t="n">
        <f aca="false">SUM(B760:V760)</f>
        <v>1</v>
      </c>
      <c r="X760" s="2" t="str">
        <f aca="false">IF(W760=0,"Complete","Incomplete")</f>
        <v>Incomplete</v>
      </c>
      <c r="Y760" s="26" t="n">
        <f aca="false">W760/21</f>
        <v>0.0476190476190476</v>
      </c>
      <c r="Z760" s="2" t="str">
        <f aca="false">IF(W760=21,"Ghost record",IF(W760&gt;=11,"Mostly empty",IF(W760=0,"Complete","Partial")))</f>
        <v>Partial</v>
      </c>
    </row>
    <row r="761" customFormat="false" ht="15" hidden="false" customHeight="false" outlineLevel="0" collapsed="false">
      <c r="A761" s="2" t="str">
        <f aca="false">Clean!A761</f>
        <v>CL00760</v>
      </c>
      <c r="B761" s="24" t="n">
        <f aca="false">IF(Clean!B761="",1,0)</f>
        <v>0</v>
      </c>
      <c r="C761" s="24" t="n">
        <f aca="false">IF(Clean!C761="",1,0)</f>
        <v>0</v>
      </c>
      <c r="D761" s="24" t="n">
        <f aca="false">IF(Clean!D761="",1,0)</f>
        <v>0</v>
      </c>
      <c r="E761" s="24" t="n">
        <f aca="false">IF(Clean!E761="",1,0)</f>
        <v>0</v>
      </c>
      <c r="F761" s="24" t="n">
        <f aca="false">IF(Clean!F761="",1,0)</f>
        <v>0</v>
      </c>
      <c r="G761" s="24" t="n">
        <f aca="false">IF(Clean!G761="",1,0)</f>
        <v>1</v>
      </c>
      <c r="H761" s="24" t="n">
        <f aca="false">IF(Clean!H761="",1,0)</f>
        <v>0</v>
      </c>
      <c r="I761" s="24" t="n">
        <f aca="false">IF(Clean!I761="",1,0)</f>
        <v>0</v>
      </c>
      <c r="J761" s="24" t="n">
        <f aca="false">IF(Clean!J761="",1,0)</f>
        <v>0</v>
      </c>
      <c r="K761" s="24" t="n">
        <f aca="false">IF(Clean!K761="",1,0)</f>
        <v>0</v>
      </c>
      <c r="L761" s="24" t="n">
        <f aca="false">IF(Clean!L761="",1,0)</f>
        <v>0</v>
      </c>
      <c r="M761" s="24" t="n">
        <f aca="false">IF(Clean!M761="",1,0)</f>
        <v>0</v>
      </c>
      <c r="N761" s="24" t="n">
        <f aca="false">IF(Clean!N761="",1,0)</f>
        <v>0</v>
      </c>
      <c r="O761" s="24" t="n">
        <f aca="false">IF(Clean!O761="",1,0)</f>
        <v>0</v>
      </c>
      <c r="P761" s="24" t="n">
        <f aca="false">IF(Clean!P761="",1,0)</f>
        <v>0</v>
      </c>
      <c r="Q761" s="24" t="n">
        <f aca="false">IF(Clean!Q761="",1,0)</f>
        <v>0</v>
      </c>
      <c r="R761" s="24" t="n">
        <f aca="false">IF(Clean!R761="",1,0)</f>
        <v>0</v>
      </c>
      <c r="S761" s="24" t="n">
        <f aca="false">IF(Clean!S761="",1,0)</f>
        <v>0</v>
      </c>
      <c r="T761" s="24" t="n">
        <f aca="false">IF(Clean!T761="",1,0)</f>
        <v>0</v>
      </c>
      <c r="U761" s="24" t="n">
        <f aca="false">IF(Clean!U761="",1,0)</f>
        <v>0</v>
      </c>
      <c r="V761" s="24" t="n">
        <f aca="false">IF(Clean!V761="",1,0)</f>
        <v>1</v>
      </c>
      <c r="W761" s="25" t="n">
        <f aca="false">SUM(B761:V761)</f>
        <v>2</v>
      </c>
      <c r="X761" s="2" t="str">
        <f aca="false">IF(W761=0,"Complete","Incomplete")</f>
        <v>Incomplete</v>
      </c>
      <c r="Y761" s="26" t="n">
        <f aca="false">W761/21</f>
        <v>0.0952380952380952</v>
      </c>
      <c r="Z761" s="2" t="str">
        <f aca="false">IF(W761=21,"Ghost record",IF(W761&gt;=11,"Mostly empty",IF(W761=0,"Complete","Partial")))</f>
        <v>Partial</v>
      </c>
    </row>
    <row r="762" customFormat="false" ht="15" hidden="false" customHeight="false" outlineLevel="0" collapsed="false">
      <c r="A762" s="2" t="str">
        <f aca="false">Clean!A762</f>
        <v>CL00761</v>
      </c>
      <c r="B762" s="24" t="n">
        <f aca="false">IF(Clean!B762="",1,0)</f>
        <v>0</v>
      </c>
      <c r="C762" s="24" t="n">
        <f aca="false">IF(Clean!C762="",1,0)</f>
        <v>0</v>
      </c>
      <c r="D762" s="24" t="n">
        <f aca="false">IF(Clean!D762="",1,0)</f>
        <v>0</v>
      </c>
      <c r="E762" s="24" t="n">
        <f aca="false">IF(Clean!E762="",1,0)</f>
        <v>0</v>
      </c>
      <c r="F762" s="24" t="n">
        <f aca="false">IF(Clean!F762="",1,0)</f>
        <v>0</v>
      </c>
      <c r="G762" s="24" t="n">
        <f aca="false">IF(Clean!G762="",1,0)</f>
        <v>0</v>
      </c>
      <c r="H762" s="24" t="n">
        <f aca="false">IF(Clean!H762="",1,0)</f>
        <v>0</v>
      </c>
      <c r="I762" s="24" t="n">
        <f aca="false">IF(Clean!I762="",1,0)</f>
        <v>0</v>
      </c>
      <c r="J762" s="24" t="n">
        <f aca="false">IF(Clean!J762="",1,0)</f>
        <v>0</v>
      </c>
      <c r="K762" s="24" t="n">
        <f aca="false">IF(Clean!K762="",1,0)</f>
        <v>0</v>
      </c>
      <c r="L762" s="24" t="n">
        <f aca="false">IF(Clean!L762="",1,0)</f>
        <v>0</v>
      </c>
      <c r="M762" s="24" t="n">
        <f aca="false">IF(Clean!M762="",1,0)</f>
        <v>0</v>
      </c>
      <c r="N762" s="24" t="n">
        <f aca="false">IF(Clean!N762="",1,0)</f>
        <v>0</v>
      </c>
      <c r="O762" s="24" t="n">
        <f aca="false">IF(Clean!O762="",1,0)</f>
        <v>0</v>
      </c>
      <c r="P762" s="24" t="n">
        <f aca="false">IF(Clean!P762="",1,0)</f>
        <v>0</v>
      </c>
      <c r="Q762" s="24" t="n">
        <f aca="false">IF(Clean!Q762="",1,0)</f>
        <v>1</v>
      </c>
      <c r="R762" s="24" t="n">
        <f aca="false">IF(Clean!R762="",1,0)</f>
        <v>0</v>
      </c>
      <c r="S762" s="24" t="n">
        <f aca="false">IF(Clean!S762="",1,0)</f>
        <v>1</v>
      </c>
      <c r="T762" s="24" t="n">
        <f aca="false">IF(Clean!T762="",1,0)</f>
        <v>0</v>
      </c>
      <c r="U762" s="24" t="n">
        <f aca="false">IF(Clean!U762="",1,0)</f>
        <v>0</v>
      </c>
      <c r="V762" s="24" t="n">
        <f aca="false">IF(Clean!V762="",1,0)</f>
        <v>0</v>
      </c>
      <c r="W762" s="25" t="n">
        <f aca="false">SUM(B762:V762)</f>
        <v>2</v>
      </c>
      <c r="X762" s="2" t="str">
        <f aca="false">IF(W762=0,"Complete","Incomplete")</f>
        <v>Incomplete</v>
      </c>
      <c r="Y762" s="26" t="n">
        <f aca="false">W762/21</f>
        <v>0.0952380952380952</v>
      </c>
      <c r="Z762" s="2" t="str">
        <f aca="false">IF(W762=21,"Ghost record",IF(W762&gt;=11,"Mostly empty",IF(W762=0,"Complete","Partial")))</f>
        <v>Partial</v>
      </c>
    </row>
    <row r="763" customFormat="false" ht="15" hidden="false" customHeight="false" outlineLevel="0" collapsed="false">
      <c r="A763" s="2" t="str">
        <f aca="false">Clean!A763</f>
        <v>CL00762</v>
      </c>
      <c r="B763" s="24" t="n">
        <f aca="false">IF(Clean!B763="",1,0)</f>
        <v>0</v>
      </c>
      <c r="C763" s="24" t="n">
        <f aca="false">IF(Clean!C763="",1,0)</f>
        <v>0</v>
      </c>
      <c r="D763" s="24" t="n">
        <f aca="false">IF(Clean!D763="",1,0)</f>
        <v>0</v>
      </c>
      <c r="E763" s="24" t="n">
        <f aca="false">IF(Clean!E763="",1,0)</f>
        <v>0</v>
      </c>
      <c r="F763" s="24" t="n">
        <f aca="false">IF(Clean!F763="",1,0)</f>
        <v>0</v>
      </c>
      <c r="G763" s="24" t="n">
        <f aca="false">IF(Clean!G763="",1,0)</f>
        <v>0</v>
      </c>
      <c r="H763" s="24" t="n">
        <f aca="false">IF(Clean!H763="",1,0)</f>
        <v>0</v>
      </c>
      <c r="I763" s="24" t="n">
        <f aca="false">IF(Clean!I763="",1,0)</f>
        <v>0</v>
      </c>
      <c r="J763" s="24" t="n">
        <f aca="false">IF(Clean!J763="",1,0)</f>
        <v>0</v>
      </c>
      <c r="K763" s="24" t="n">
        <f aca="false">IF(Clean!K763="",1,0)</f>
        <v>0</v>
      </c>
      <c r="L763" s="24" t="n">
        <f aca="false">IF(Clean!L763="",1,0)</f>
        <v>0</v>
      </c>
      <c r="M763" s="24" t="n">
        <f aca="false">IF(Clean!M763="",1,0)</f>
        <v>0</v>
      </c>
      <c r="N763" s="24" t="n">
        <f aca="false">IF(Clean!N763="",1,0)</f>
        <v>0</v>
      </c>
      <c r="O763" s="24" t="n">
        <f aca="false">IF(Clean!O763="",1,0)</f>
        <v>0</v>
      </c>
      <c r="P763" s="24" t="n">
        <f aca="false">IF(Clean!P763="",1,0)</f>
        <v>0</v>
      </c>
      <c r="Q763" s="24" t="n">
        <f aca="false">IF(Clean!Q763="",1,0)</f>
        <v>0</v>
      </c>
      <c r="R763" s="24" t="n">
        <f aca="false">IF(Clean!R763="",1,0)</f>
        <v>0</v>
      </c>
      <c r="S763" s="24" t="n">
        <f aca="false">IF(Clean!S763="",1,0)</f>
        <v>0</v>
      </c>
      <c r="T763" s="24" t="n">
        <f aca="false">IF(Clean!T763="",1,0)</f>
        <v>0</v>
      </c>
      <c r="U763" s="24" t="n">
        <f aca="false">IF(Clean!U763="",1,0)</f>
        <v>0</v>
      </c>
      <c r="V763" s="24" t="n">
        <f aca="false">IF(Clean!V763="",1,0)</f>
        <v>0</v>
      </c>
      <c r="W763" s="25" t="n">
        <f aca="false">SUM(B763:V763)</f>
        <v>0</v>
      </c>
      <c r="X763" s="2" t="str">
        <f aca="false">IF(W763=0,"Complete","Incomplete")</f>
        <v>Complete</v>
      </c>
      <c r="Y763" s="26" t="n">
        <f aca="false">W763/21</f>
        <v>0</v>
      </c>
      <c r="Z763" s="2" t="str">
        <f aca="false">IF(W763=21,"Ghost record",IF(W763&gt;=11,"Mostly empty",IF(W763=0,"Complete","Partial")))</f>
        <v>Complete</v>
      </c>
    </row>
    <row r="764" customFormat="false" ht="15" hidden="false" customHeight="false" outlineLevel="0" collapsed="false">
      <c r="A764" s="2" t="str">
        <f aca="false">Clean!A764</f>
        <v>CL00763</v>
      </c>
      <c r="B764" s="24" t="n">
        <f aca="false">IF(Clean!B764="",1,0)</f>
        <v>0</v>
      </c>
      <c r="C764" s="24" t="n">
        <f aca="false">IF(Clean!C764="",1,0)</f>
        <v>0</v>
      </c>
      <c r="D764" s="24" t="n">
        <f aca="false">IF(Clean!D764="",1,0)</f>
        <v>0</v>
      </c>
      <c r="E764" s="24" t="n">
        <f aca="false">IF(Clean!E764="",1,0)</f>
        <v>1</v>
      </c>
      <c r="F764" s="24" t="n">
        <f aca="false">IF(Clean!F764="",1,0)</f>
        <v>0</v>
      </c>
      <c r="G764" s="24" t="n">
        <f aca="false">IF(Clean!G764="",1,0)</f>
        <v>0</v>
      </c>
      <c r="H764" s="24" t="n">
        <f aca="false">IF(Clean!H764="",1,0)</f>
        <v>0</v>
      </c>
      <c r="I764" s="24" t="n">
        <f aca="false">IF(Clean!I764="",1,0)</f>
        <v>0</v>
      </c>
      <c r="J764" s="24" t="n">
        <f aca="false">IF(Clean!J764="",1,0)</f>
        <v>0</v>
      </c>
      <c r="K764" s="24" t="n">
        <f aca="false">IF(Clean!K764="",1,0)</f>
        <v>0</v>
      </c>
      <c r="L764" s="24" t="n">
        <f aca="false">IF(Clean!L764="",1,0)</f>
        <v>0</v>
      </c>
      <c r="M764" s="24" t="n">
        <f aca="false">IF(Clean!M764="",1,0)</f>
        <v>0</v>
      </c>
      <c r="N764" s="24" t="n">
        <f aca="false">IF(Clean!N764="",1,0)</f>
        <v>0</v>
      </c>
      <c r="O764" s="24" t="n">
        <f aca="false">IF(Clean!O764="",1,0)</f>
        <v>0</v>
      </c>
      <c r="P764" s="24" t="n">
        <f aca="false">IF(Clean!P764="",1,0)</f>
        <v>0</v>
      </c>
      <c r="Q764" s="24" t="n">
        <f aca="false">IF(Clean!Q764="",1,0)</f>
        <v>0</v>
      </c>
      <c r="R764" s="24" t="n">
        <f aca="false">IF(Clean!R764="",1,0)</f>
        <v>0</v>
      </c>
      <c r="S764" s="24" t="n">
        <f aca="false">IF(Clean!S764="",1,0)</f>
        <v>0</v>
      </c>
      <c r="T764" s="24" t="n">
        <f aca="false">IF(Clean!T764="",1,0)</f>
        <v>0</v>
      </c>
      <c r="U764" s="24" t="n">
        <f aca="false">IF(Clean!U764="",1,0)</f>
        <v>0</v>
      </c>
      <c r="V764" s="24" t="n">
        <f aca="false">IF(Clean!V764="",1,0)</f>
        <v>0</v>
      </c>
      <c r="W764" s="25" t="n">
        <f aca="false">SUM(B764:V764)</f>
        <v>1</v>
      </c>
      <c r="X764" s="2" t="str">
        <f aca="false">IF(W764=0,"Complete","Incomplete")</f>
        <v>Incomplete</v>
      </c>
      <c r="Y764" s="26" t="n">
        <f aca="false">W764/21</f>
        <v>0.0476190476190476</v>
      </c>
      <c r="Z764" s="2" t="str">
        <f aca="false">IF(W764=21,"Ghost record",IF(W764&gt;=11,"Mostly empty",IF(W764=0,"Complete","Partial")))</f>
        <v>Partial</v>
      </c>
    </row>
    <row r="765" customFormat="false" ht="15" hidden="false" customHeight="false" outlineLevel="0" collapsed="false">
      <c r="A765" s="2" t="str">
        <f aca="false">Clean!A765</f>
        <v>CL00764</v>
      </c>
      <c r="B765" s="24" t="n">
        <f aca="false">IF(Clean!B765="",1,0)</f>
        <v>0</v>
      </c>
      <c r="C765" s="24" t="n">
        <f aca="false">IF(Clean!C765="",1,0)</f>
        <v>0</v>
      </c>
      <c r="D765" s="24" t="n">
        <f aca="false">IF(Clean!D765="",1,0)</f>
        <v>0</v>
      </c>
      <c r="E765" s="24" t="n">
        <f aca="false">IF(Clean!E765="",1,0)</f>
        <v>1</v>
      </c>
      <c r="F765" s="24" t="n">
        <f aca="false">IF(Clean!F765="",1,0)</f>
        <v>0</v>
      </c>
      <c r="G765" s="24" t="n">
        <f aca="false">IF(Clean!G765="",1,0)</f>
        <v>0</v>
      </c>
      <c r="H765" s="24" t="n">
        <f aca="false">IF(Clean!H765="",1,0)</f>
        <v>0</v>
      </c>
      <c r="I765" s="24" t="n">
        <f aca="false">IF(Clean!I765="",1,0)</f>
        <v>0</v>
      </c>
      <c r="J765" s="24" t="n">
        <f aca="false">IF(Clean!J765="",1,0)</f>
        <v>0</v>
      </c>
      <c r="K765" s="24" t="n">
        <f aca="false">IF(Clean!K765="",1,0)</f>
        <v>0</v>
      </c>
      <c r="L765" s="24" t="n">
        <f aca="false">IF(Clean!L765="",1,0)</f>
        <v>0</v>
      </c>
      <c r="M765" s="24" t="n">
        <f aca="false">IF(Clean!M765="",1,0)</f>
        <v>0</v>
      </c>
      <c r="N765" s="24" t="n">
        <f aca="false">IF(Clean!N765="",1,0)</f>
        <v>1</v>
      </c>
      <c r="O765" s="24" t="n">
        <f aca="false">IF(Clean!O765="",1,0)</f>
        <v>0</v>
      </c>
      <c r="P765" s="24" t="n">
        <f aca="false">IF(Clean!P765="",1,0)</f>
        <v>0</v>
      </c>
      <c r="Q765" s="24" t="n">
        <f aca="false">IF(Clean!Q765="",1,0)</f>
        <v>0</v>
      </c>
      <c r="R765" s="24" t="n">
        <f aca="false">IF(Clean!R765="",1,0)</f>
        <v>0</v>
      </c>
      <c r="S765" s="24" t="n">
        <f aca="false">IF(Clean!S765="",1,0)</f>
        <v>0</v>
      </c>
      <c r="T765" s="24" t="n">
        <f aca="false">IF(Clean!T765="",1,0)</f>
        <v>0</v>
      </c>
      <c r="U765" s="24" t="n">
        <f aca="false">IF(Clean!U765="",1,0)</f>
        <v>0</v>
      </c>
      <c r="V765" s="24" t="n">
        <f aca="false">IF(Clean!V765="",1,0)</f>
        <v>0</v>
      </c>
      <c r="W765" s="25" t="n">
        <f aca="false">SUM(B765:V765)</f>
        <v>2</v>
      </c>
      <c r="X765" s="2" t="str">
        <f aca="false">IF(W765=0,"Complete","Incomplete")</f>
        <v>Incomplete</v>
      </c>
      <c r="Y765" s="26" t="n">
        <f aca="false">W765/21</f>
        <v>0.0952380952380952</v>
      </c>
      <c r="Z765" s="2" t="str">
        <f aca="false">IF(W765=21,"Ghost record",IF(W765&gt;=11,"Mostly empty",IF(W765=0,"Complete","Partial")))</f>
        <v>Partial</v>
      </c>
    </row>
    <row r="766" customFormat="false" ht="15" hidden="false" customHeight="false" outlineLevel="0" collapsed="false">
      <c r="A766" s="2" t="str">
        <f aca="false">Clean!A766</f>
        <v>CL00765</v>
      </c>
      <c r="B766" s="24" t="n">
        <f aca="false">IF(Clean!B766="",1,0)</f>
        <v>0</v>
      </c>
      <c r="C766" s="24" t="n">
        <f aca="false">IF(Clean!C766="",1,0)</f>
        <v>0</v>
      </c>
      <c r="D766" s="24" t="n">
        <f aca="false">IF(Clean!D766="",1,0)</f>
        <v>0</v>
      </c>
      <c r="E766" s="24" t="n">
        <f aca="false">IF(Clean!E766="",1,0)</f>
        <v>0</v>
      </c>
      <c r="F766" s="24" t="n">
        <f aca="false">IF(Clean!F766="",1,0)</f>
        <v>0</v>
      </c>
      <c r="G766" s="24" t="n">
        <f aca="false">IF(Clean!G766="",1,0)</f>
        <v>0</v>
      </c>
      <c r="H766" s="24" t="n">
        <f aca="false">IF(Clean!H766="",1,0)</f>
        <v>0</v>
      </c>
      <c r="I766" s="24" t="n">
        <f aca="false">IF(Clean!I766="",1,0)</f>
        <v>0</v>
      </c>
      <c r="J766" s="24" t="n">
        <f aca="false">IF(Clean!J766="",1,0)</f>
        <v>0</v>
      </c>
      <c r="K766" s="24" t="n">
        <f aca="false">IF(Clean!K766="",1,0)</f>
        <v>0</v>
      </c>
      <c r="L766" s="24" t="n">
        <f aca="false">IF(Clean!L766="",1,0)</f>
        <v>0</v>
      </c>
      <c r="M766" s="24" t="n">
        <f aca="false">IF(Clean!M766="",1,0)</f>
        <v>0</v>
      </c>
      <c r="N766" s="24" t="n">
        <f aca="false">IF(Clean!N766="",1,0)</f>
        <v>0</v>
      </c>
      <c r="O766" s="24" t="n">
        <f aca="false">IF(Clean!O766="",1,0)</f>
        <v>0</v>
      </c>
      <c r="P766" s="24" t="n">
        <f aca="false">IF(Clean!P766="",1,0)</f>
        <v>0</v>
      </c>
      <c r="Q766" s="24" t="n">
        <f aca="false">IF(Clean!Q766="",1,0)</f>
        <v>0</v>
      </c>
      <c r="R766" s="24" t="n">
        <f aca="false">IF(Clean!R766="",1,0)</f>
        <v>0</v>
      </c>
      <c r="S766" s="24" t="n">
        <f aca="false">IF(Clean!S766="",1,0)</f>
        <v>0</v>
      </c>
      <c r="T766" s="24" t="n">
        <f aca="false">IF(Clean!T766="",1,0)</f>
        <v>0</v>
      </c>
      <c r="U766" s="24" t="n">
        <f aca="false">IF(Clean!U766="",1,0)</f>
        <v>0</v>
      </c>
      <c r="V766" s="24" t="n">
        <f aca="false">IF(Clean!V766="",1,0)</f>
        <v>0</v>
      </c>
      <c r="W766" s="25" t="n">
        <f aca="false">SUM(B766:V766)</f>
        <v>0</v>
      </c>
      <c r="X766" s="2" t="str">
        <f aca="false">IF(W766=0,"Complete","Incomplete")</f>
        <v>Complete</v>
      </c>
      <c r="Y766" s="26" t="n">
        <f aca="false">W766/21</f>
        <v>0</v>
      </c>
      <c r="Z766" s="2" t="str">
        <f aca="false">IF(W766=21,"Ghost record",IF(W766&gt;=11,"Mostly empty",IF(W766=0,"Complete","Partial")))</f>
        <v>Complete</v>
      </c>
    </row>
    <row r="767" customFormat="false" ht="15" hidden="false" customHeight="false" outlineLevel="0" collapsed="false">
      <c r="A767" s="2" t="str">
        <f aca="false">Clean!A767</f>
        <v>CL00766</v>
      </c>
      <c r="B767" s="24" t="n">
        <f aca="false">IF(Clean!B767="",1,0)</f>
        <v>0</v>
      </c>
      <c r="C767" s="24" t="n">
        <f aca="false">IF(Clean!C767="",1,0)</f>
        <v>0</v>
      </c>
      <c r="D767" s="24" t="n">
        <f aca="false">IF(Clean!D767="",1,0)</f>
        <v>0</v>
      </c>
      <c r="E767" s="24" t="n">
        <f aca="false">IF(Clean!E767="",1,0)</f>
        <v>0</v>
      </c>
      <c r="F767" s="24" t="n">
        <f aca="false">IF(Clean!F767="",1,0)</f>
        <v>0</v>
      </c>
      <c r="G767" s="24" t="n">
        <f aca="false">IF(Clean!G767="",1,0)</f>
        <v>1</v>
      </c>
      <c r="H767" s="24" t="n">
        <f aca="false">IF(Clean!H767="",1,0)</f>
        <v>0</v>
      </c>
      <c r="I767" s="24" t="n">
        <f aca="false">IF(Clean!I767="",1,0)</f>
        <v>0</v>
      </c>
      <c r="J767" s="24" t="n">
        <f aca="false">IF(Clean!J767="",1,0)</f>
        <v>0</v>
      </c>
      <c r="K767" s="24" t="n">
        <f aca="false">IF(Clean!K767="",1,0)</f>
        <v>0</v>
      </c>
      <c r="L767" s="24" t="n">
        <f aca="false">IF(Clean!L767="",1,0)</f>
        <v>1</v>
      </c>
      <c r="M767" s="24" t="n">
        <f aca="false">IF(Clean!M767="",1,0)</f>
        <v>0</v>
      </c>
      <c r="N767" s="24" t="n">
        <f aca="false">IF(Clean!N767="",1,0)</f>
        <v>0</v>
      </c>
      <c r="O767" s="24" t="n">
        <f aca="false">IF(Clean!O767="",1,0)</f>
        <v>0</v>
      </c>
      <c r="P767" s="24" t="n">
        <f aca="false">IF(Clean!P767="",1,0)</f>
        <v>0</v>
      </c>
      <c r="Q767" s="24" t="n">
        <f aca="false">IF(Clean!Q767="",1,0)</f>
        <v>0</v>
      </c>
      <c r="R767" s="24" t="n">
        <f aca="false">IF(Clean!R767="",1,0)</f>
        <v>0</v>
      </c>
      <c r="S767" s="24" t="n">
        <f aca="false">IF(Clean!S767="",1,0)</f>
        <v>0</v>
      </c>
      <c r="T767" s="24" t="n">
        <f aca="false">IF(Clean!T767="",1,0)</f>
        <v>0</v>
      </c>
      <c r="U767" s="24" t="n">
        <f aca="false">IF(Clean!U767="",1,0)</f>
        <v>0</v>
      </c>
      <c r="V767" s="24" t="n">
        <f aca="false">IF(Clean!V767="",1,0)</f>
        <v>0</v>
      </c>
      <c r="W767" s="25" t="n">
        <f aca="false">SUM(B767:V767)</f>
        <v>2</v>
      </c>
      <c r="X767" s="2" t="str">
        <f aca="false">IF(W767=0,"Complete","Incomplete")</f>
        <v>Incomplete</v>
      </c>
      <c r="Y767" s="26" t="n">
        <f aca="false">W767/21</f>
        <v>0.0952380952380952</v>
      </c>
      <c r="Z767" s="2" t="str">
        <f aca="false">IF(W767=21,"Ghost record",IF(W767&gt;=11,"Mostly empty",IF(W767=0,"Complete","Partial")))</f>
        <v>Partial</v>
      </c>
    </row>
    <row r="768" customFormat="false" ht="15" hidden="false" customHeight="false" outlineLevel="0" collapsed="false">
      <c r="A768" s="2" t="str">
        <f aca="false">Clean!A768</f>
        <v>CL00767</v>
      </c>
      <c r="B768" s="24" t="n">
        <f aca="false">IF(Clean!B768="",1,0)</f>
        <v>0</v>
      </c>
      <c r="C768" s="24" t="n">
        <f aca="false">IF(Clean!C768="",1,0)</f>
        <v>0</v>
      </c>
      <c r="D768" s="24" t="n">
        <f aca="false">IF(Clean!D768="",1,0)</f>
        <v>0</v>
      </c>
      <c r="E768" s="24" t="n">
        <f aca="false">IF(Clean!E768="",1,0)</f>
        <v>0</v>
      </c>
      <c r="F768" s="24" t="n">
        <f aca="false">IF(Clean!F768="",1,0)</f>
        <v>0</v>
      </c>
      <c r="G768" s="24" t="n">
        <f aca="false">IF(Clean!G768="",1,0)</f>
        <v>1</v>
      </c>
      <c r="H768" s="24" t="n">
        <f aca="false">IF(Clean!H768="",1,0)</f>
        <v>0</v>
      </c>
      <c r="I768" s="24" t="n">
        <f aca="false">IF(Clean!I768="",1,0)</f>
        <v>0</v>
      </c>
      <c r="J768" s="24" t="n">
        <f aca="false">IF(Clean!J768="",1,0)</f>
        <v>0</v>
      </c>
      <c r="K768" s="24" t="n">
        <f aca="false">IF(Clean!K768="",1,0)</f>
        <v>0</v>
      </c>
      <c r="L768" s="24" t="n">
        <f aca="false">IF(Clean!L768="",1,0)</f>
        <v>1</v>
      </c>
      <c r="M768" s="24" t="n">
        <f aca="false">IF(Clean!M768="",1,0)</f>
        <v>0</v>
      </c>
      <c r="N768" s="24" t="n">
        <f aca="false">IF(Clean!N768="",1,0)</f>
        <v>0</v>
      </c>
      <c r="O768" s="24" t="n">
        <f aca="false">IF(Clean!O768="",1,0)</f>
        <v>0</v>
      </c>
      <c r="P768" s="24" t="n">
        <f aca="false">IF(Clean!P768="",1,0)</f>
        <v>0</v>
      </c>
      <c r="Q768" s="24" t="n">
        <f aca="false">IF(Clean!Q768="",1,0)</f>
        <v>0</v>
      </c>
      <c r="R768" s="24" t="n">
        <f aca="false">IF(Clean!R768="",1,0)</f>
        <v>0</v>
      </c>
      <c r="S768" s="24" t="n">
        <f aca="false">IF(Clean!S768="",1,0)</f>
        <v>1</v>
      </c>
      <c r="T768" s="24" t="n">
        <f aca="false">IF(Clean!T768="",1,0)</f>
        <v>1</v>
      </c>
      <c r="U768" s="24" t="n">
        <f aca="false">IF(Clean!U768="",1,0)</f>
        <v>0</v>
      </c>
      <c r="V768" s="24" t="n">
        <f aca="false">IF(Clean!V768="",1,0)</f>
        <v>0</v>
      </c>
      <c r="W768" s="25" t="n">
        <f aca="false">SUM(B768:V768)</f>
        <v>4</v>
      </c>
      <c r="X768" s="2" t="str">
        <f aca="false">IF(W768=0,"Complete","Incomplete")</f>
        <v>Incomplete</v>
      </c>
      <c r="Y768" s="26" t="n">
        <f aca="false">W768/21</f>
        <v>0.19047619047619</v>
      </c>
      <c r="Z768" s="2" t="str">
        <f aca="false">IF(W768=21,"Ghost record",IF(W768&gt;=11,"Mostly empty",IF(W768=0,"Complete","Partial")))</f>
        <v>Partial</v>
      </c>
    </row>
    <row r="769" customFormat="false" ht="15" hidden="false" customHeight="false" outlineLevel="0" collapsed="false">
      <c r="A769" s="2" t="str">
        <f aca="false">Clean!A769</f>
        <v>CL00768</v>
      </c>
      <c r="B769" s="24" t="n">
        <f aca="false">IF(Clean!B769="",1,0)</f>
        <v>0</v>
      </c>
      <c r="C769" s="24" t="n">
        <f aca="false">IF(Clean!C769="",1,0)</f>
        <v>0</v>
      </c>
      <c r="D769" s="24" t="n">
        <f aca="false">IF(Clean!D769="",1,0)</f>
        <v>0</v>
      </c>
      <c r="E769" s="24" t="n">
        <f aca="false">IF(Clean!E769="",1,0)</f>
        <v>0</v>
      </c>
      <c r="F769" s="24" t="n">
        <f aca="false">IF(Clean!F769="",1,0)</f>
        <v>0</v>
      </c>
      <c r="G769" s="24" t="n">
        <f aca="false">IF(Clean!G769="",1,0)</f>
        <v>0</v>
      </c>
      <c r="H769" s="24" t="n">
        <f aca="false">IF(Clean!H769="",1,0)</f>
        <v>0</v>
      </c>
      <c r="I769" s="24" t="n">
        <f aca="false">IF(Clean!I769="",1,0)</f>
        <v>0</v>
      </c>
      <c r="J769" s="24" t="n">
        <f aca="false">IF(Clean!J769="",1,0)</f>
        <v>0</v>
      </c>
      <c r="K769" s="24" t="n">
        <f aca="false">IF(Clean!K769="",1,0)</f>
        <v>0</v>
      </c>
      <c r="L769" s="24" t="n">
        <f aca="false">IF(Clean!L769="",1,0)</f>
        <v>0</v>
      </c>
      <c r="M769" s="24" t="n">
        <f aca="false">IF(Clean!M769="",1,0)</f>
        <v>0</v>
      </c>
      <c r="N769" s="24" t="n">
        <f aca="false">IF(Clean!N769="",1,0)</f>
        <v>0</v>
      </c>
      <c r="O769" s="24" t="n">
        <f aca="false">IF(Clean!O769="",1,0)</f>
        <v>0</v>
      </c>
      <c r="P769" s="24" t="n">
        <f aca="false">IF(Clean!P769="",1,0)</f>
        <v>0</v>
      </c>
      <c r="Q769" s="24" t="n">
        <f aca="false">IF(Clean!Q769="",1,0)</f>
        <v>0</v>
      </c>
      <c r="R769" s="24" t="n">
        <f aca="false">IF(Clean!R769="",1,0)</f>
        <v>0</v>
      </c>
      <c r="S769" s="24" t="n">
        <f aca="false">IF(Clean!S769="",1,0)</f>
        <v>0</v>
      </c>
      <c r="T769" s="24" t="n">
        <f aca="false">IF(Clean!T769="",1,0)</f>
        <v>0</v>
      </c>
      <c r="U769" s="24" t="n">
        <f aca="false">IF(Clean!U769="",1,0)</f>
        <v>0</v>
      </c>
      <c r="V769" s="24" t="n">
        <f aca="false">IF(Clean!V769="",1,0)</f>
        <v>0</v>
      </c>
      <c r="W769" s="25" t="n">
        <f aca="false">SUM(B769:V769)</f>
        <v>0</v>
      </c>
      <c r="X769" s="2" t="str">
        <f aca="false">IF(W769=0,"Complete","Incomplete")</f>
        <v>Complete</v>
      </c>
      <c r="Y769" s="26" t="n">
        <f aca="false">W769/21</f>
        <v>0</v>
      </c>
      <c r="Z769" s="2" t="str">
        <f aca="false">IF(W769=21,"Ghost record",IF(W769&gt;=11,"Mostly empty",IF(W769=0,"Complete","Partial")))</f>
        <v>Complete</v>
      </c>
    </row>
    <row r="770" customFormat="false" ht="15" hidden="false" customHeight="false" outlineLevel="0" collapsed="false">
      <c r="A770" s="2" t="str">
        <f aca="false">Clean!A770</f>
        <v>CL00769</v>
      </c>
      <c r="B770" s="24" t="n">
        <f aca="false">IF(Clean!B770="",1,0)</f>
        <v>0</v>
      </c>
      <c r="C770" s="24" t="n">
        <f aca="false">IF(Clean!C770="",1,0)</f>
        <v>0</v>
      </c>
      <c r="D770" s="24" t="n">
        <f aca="false">IF(Clean!D770="",1,0)</f>
        <v>0</v>
      </c>
      <c r="E770" s="24" t="n">
        <f aca="false">IF(Clean!E770="",1,0)</f>
        <v>0</v>
      </c>
      <c r="F770" s="24" t="n">
        <f aca="false">IF(Clean!F770="",1,0)</f>
        <v>0</v>
      </c>
      <c r="G770" s="24" t="n">
        <f aca="false">IF(Clean!G770="",1,0)</f>
        <v>0</v>
      </c>
      <c r="H770" s="24" t="n">
        <f aca="false">IF(Clean!H770="",1,0)</f>
        <v>1</v>
      </c>
      <c r="I770" s="24" t="n">
        <f aca="false">IF(Clean!I770="",1,0)</f>
        <v>0</v>
      </c>
      <c r="J770" s="24" t="n">
        <f aca="false">IF(Clean!J770="",1,0)</f>
        <v>0</v>
      </c>
      <c r="K770" s="24" t="n">
        <f aca="false">IF(Clean!K770="",1,0)</f>
        <v>0</v>
      </c>
      <c r="L770" s="24" t="n">
        <f aca="false">IF(Clean!L770="",1,0)</f>
        <v>0</v>
      </c>
      <c r="M770" s="24" t="n">
        <f aca="false">IF(Clean!M770="",1,0)</f>
        <v>0</v>
      </c>
      <c r="N770" s="24" t="n">
        <f aca="false">IF(Clean!N770="",1,0)</f>
        <v>1</v>
      </c>
      <c r="O770" s="24" t="n">
        <f aca="false">IF(Clean!O770="",1,0)</f>
        <v>0</v>
      </c>
      <c r="P770" s="24" t="n">
        <f aca="false">IF(Clean!P770="",1,0)</f>
        <v>0</v>
      </c>
      <c r="Q770" s="24" t="n">
        <f aca="false">IF(Clean!Q770="",1,0)</f>
        <v>0</v>
      </c>
      <c r="R770" s="24" t="n">
        <f aca="false">IF(Clean!R770="",1,0)</f>
        <v>0</v>
      </c>
      <c r="S770" s="24" t="n">
        <f aca="false">IF(Clean!S770="",1,0)</f>
        <v>0</v>
      </c>
      <c r="T770" s="24" t="n">
        <f aca="false">IF(Clean!T770="",1,0)</f>
        <v>0</v>
      </c>
      <c r="U770" s="24" t="n">
        <f aca="false">IF(Clean!U770="",1,0)</f>
        <v>0</v>
      </c>
      <c r="V770" s="24" t="n">
        <f aca="false">IF(Clean!V770="",1,0)</f>
        <v>0</v>
      </c>
      <c r="W770" s="25" t="n">
        <f aca="false">SUM(B770:V770)</f>
        <v>2</v>
      </c>
      <c r="X770" s="2" t="str">
        <f aca="false">IF(W770=0,"Complete","Incomplete")</f>
        <v>Incomplete</v>
      </c>
      <c r="Y770" s="26" t="n">
        <f aca="false">W770/21</f>
        <v>0.0952380952380952</v>
      </c>
      <c r="Z770" s="2" t="str">
        <f aca="false">IF(W770=21,"Ghost record",IF(W770&gt;=11,"Mostly empty",IF(W770=0,"Complete","Partial")))</f>
        <v>Partial</v>
      </c>
    </row>
    <row r="771" customFormat="false" ht="15" hidden="false" customHeight="false" outlineLevel="0" collapsed="false">
      <c r="A771" s="2" t="str">
        <f aca="false">Clean!A771</f>
        <v>CL00770</v>
      </c>
      <c r="B771" s="24" t="n">
        <f aca="false">IF(Clean!B771="",1,0)</f>
        <v>0</v>
      </c>
      <c r="C771" s="24" t="n">
        <f aca="false">IF(Clean!C771="",1,0)</f>
        <v>0</v>
      </c>
      <c r="D771" s="24" t="n">
        <f aca="false">IF(Clean!D771="",1,0)</f>
        <v>0</v>
      </c>
      <c r="E771" s="24" t="n">
        <f aca="false">IF(Clean!E771="",1,0)</f>
        <v>0</v>
      </c>
      <c r="F771" s="24" t="n">
        <f aca="false">IF(Clean!F771="",1,0)</f>
        <v>0</v>
      </c>
      <c r="G771" s="24" t="n">
        <f aca="false">IF(Clean!G771="",1,0)</f>
        <v>0</v>
      </c>
      <c r="H771" s="24" t="n">
        <f aca="false">IF(Clean!H771="",1,0)</f>
        <v>0</v>
      </c>
      <c r="I771" s="24" t="n">
        <f aca="false">IF(Clean!I771="",1,0)</f>
        <v>0</v>
      </c>
      <c r="J771" s="24" t="n">
        <f aca="false">IF(Clean!J771="",1,0)</f>
        <v>1</v>
      </c>
      <c r="K771" s="24" t="n">
        <f aca="false">IF(Clean!K771="",1,0)</f>
        <v>0</v>
      </c>
      <c r="L771" s="24" t="n">
        <f aca="false">IF(Clean!L771="",1,0)</f>
        <v>0</v>
      </c>
      <c r="M771" s="24" t="n">
        <f aca="false">IF(Clean!M771="",1,0)</f>
        <v>0</v>
      </c>
      <c r="N771" s="24" t="n">
        <f aca="false">IF(Clean!N771="",1,0)</f>
        <v>0</v>
      </c>
      <c r="O771" s="24" t="n">
        <f aca="false">IF(Clean!O771="",1,0)</f>
        <v>0</v>
      </c>
      <c r="P771" s="24" t="n">
        <f aca="false">IF(Clean!P771="",1,0)</f>
        <v>0</v>
      </c>
      <c r="Q771" s="24" t="n">
        <f aca="false">IF(Clean!Q771="",1,0)</f>
        <v>0</v>
      </c>
      <c r="R771" s="24" t="n">
        <f aca="false">IF(Clean!R771="",1,0)</f>
        <v>0</v>
      </c>
      <c r="S771" s="24" t="n">
        <f aca="false">IF(Clean!S771="",1,0)</f>
        <v>1</v>
      </c>
      <c r="T771" s="24" t="n">
        <f aca="false">IF(Clean!T771="",1,0)</f>
        <v>1</v>
      </c>
      <c r="U771" s="24" t="n">
        <f aca="false">IF(Clean!U771="",1,0)</f>
        <v>0</v>
      </c>
      <c r="V771" s="24" t="n">
        <f aca="false">IF(Clean!V771="",1,0)</f>
        <v>0</v>
      </c>
      <c r="W771" s="25" t="n">
        <f aca="false">SUM(B771:V771)</f>
        <v>3</v>
      </c>
      <c r="X771" s="2" t="str">
        <f aca="false">IF(W771=0,"Complete","Incomplete")</f>
        <v>Incomplete</v>
      </c>
      <c r="Y771" s="26" t="n">
        <f aca="false">W771/21</f>
        <v>0.142857142857143</v>
      </c>
      <c r="Z771" s="2" t="str">
        <f aca="false">IF(W771=21,"Ghost record",IF(W771&gt;=11,"Mostly empty",IF(W771=0,"Complete","Partial")))</f>
        <v>Partial</v>
      </c>
    </row>
    <row r="772" customFormat="false" ht="15" hidden="false" customHeight="false" outlineLevel="0" collapsed="false">
      <c r="A772" s="2" t="str">
        <f aca="false">Clean!A772</f>
        <v>CL00771</v>
      </c>
      <c r="B772" s="24" t="n">
        <f aca="false">IF(Clean!B772="",1,0)</f>
        <v>0</v>
      </c>
      <c r="C772" s="24" t="n">
        <f aca="false">IF(Clean!C772="",1,0)</f>
        <v>0</v>
      </c>
      <c r="D772" s="24" t="n">
        <f aca="false">IF(Clean!D772="",1,0)</f>
        <v>0</v>
      </c>
      <c r="E772" s="24" t="n">
        <f aca="false">IF(Clean!E772="",1,0)</f>
        <v>0</v>
      </c>
      <c r="F772" s="24" t="n">
        <f aca="false">IF(Clean!F772="",1,0)</f>
        <v>0</v>
      </c>
      <c r="G772" s="24" t="n">
        <f aca="false">IF(Clean!G772="",1,0)</f>
        <v>0</v>
      </c>
      <c r="H772" s="24" t="n">
        <f aca="false">IF(Clean!H772="",1,0)</f>
        <v>0</v>
      </c>
      <c r="I772" s="24" t="n">
        <f aca="false">IF(Clean!I772="",1,0)</f>
        <v>0</v>
      </c>
      <c r="J772" s="24" t="n">
        <f aca="false">IF(Clean!J772="",1,0)</f>
        <v>0</v>
      </c>
      <c r="K772" s="24" t="n">
        <f aca="false">IF(Clean!K772="",1,0)</f>
        <v>0</v>
      </c>
      <c r="L772" s="24" t="n">
        <f aca="false">IF(Clean!L772="",1,0)</f>
        <v>0</v>
      </c>
      <c r="M772" s="24" t="n">
        <f aca="false">IF(Clean!M772="",1,0)</f>
        <v>0</v>
      </c>
      <c r="N772" s="24" t="n">
        <f aca="false">IF(Clean!N772="",1,0)</f>
        <v>0</v>
      </c>
      <c r="O772" s="24" t="n">
        <f aca="false">IF(Clean!O772="",1,0)</f>
        <v>0</v>
      </c>
      <c r="P772" s="24" t="n">
        <f aca="false">IF(Clean!P772="",1,0)</f>
        <v>0</v>
      </c>
      <c r="Q772" s="24" t="n">
        <f aca="false">IF(Clean!Q772="",1,0)</f>
        <v>0</v>
      </c>
      <c r="R772" s="24" t="n">
        <f aca="false">IF(Clean!R772="",1,0)</f>
        <v>0</v>
      </c>
      <c r="S772" s="24" t="n">
        <f aca="false">IF(Clean!S772="",1,0)</f>
        <v>0</v>
      </c>
      <c r="T772" s="24" t="n">
        <f aca="false">IF(Clean!T772="",1,0)</f>
        <v>0</v>
      </c>
      <c r="U772" s="24" t="n">
        <f aca="false">IF(Clean!U772="",1,0)</f>
        <v>0</v>
      </c>
      <c r="V772" s="24" t="n">
        <f aca="false">IF(Clean!V772="",1,0)</f>
        <v>0</v>
      </c>
      <c r="W772" s="25" t="n">
        <f aca="false">SUM(B772:V772)</f>
        <v>0</v>
      </c>
      <c r="X772" s="2" t="str">
        <f aca="false">IF(W772=0,"Complete","Incomplete")</f>
        <v>Complete</v>
      </c>
      <c r="Y772" s="26" t="n">
        <f aca="false">W772/21</f>
        <v>0</v>
      </c>
      <c r="Z772" s="2" t="str">
        <f aca="false">IF(W772=21,"Ghost record",IF(W772&gt;=11,"Mostly empty",IF(W772=0,"Complete","Partial")))</f>
        <v>Complete</v>
      </c>
    </row>
    <row r="773" customFormat="false" ht="15" hidden="false" customHeight="false" outlineLevel="0" collapsed="false">
      <c r="A773" s="2" t="str">
        <f aca="false">Clean!A773</f>
        <v>CL00772</v>
      </c>
      <c r="B773" s="24" t="n">
        <f aca="false">IF(Clean!B773="",1,0)</f>
        <v>0</v>
      </c>
      <c r="C773" s="24" t="n">
        <f aca="false">IF(Clean!C773="",1,0)</f>
        <v>0</v>
      </c>
      <c r="D773" s="24" t="n">
        <f aca="false">IF(Clean!D773="",1,0)</f>
        <v>0</v>
      </c>
      <c r="E773" s="24" t="n">
        <f aca="false">IF(Clean!E773="",1,0)</f>
        <v>0</v>
      </c>
      <c r="F773" s="24" t="n">
        <f aca="false">IF(Clean!F773="",1,0)</f>
        <v>0</v>
      </c>
      <c r="G773" s="24" t="n">
        <f aca="false">IF(Clean!G773="",1,0)</f>
        <v>0</v>
      </c>
      <c r="H773" s="24" t="n">
        <f aca="false">IF(Clean!H773="",1,0)</f>
        <v>0</v>
      </c>
      <c r="I773" s="24" t="n">
        <f aca="false">IF(Clean!I773="",1,0)</f>
        <v>0</v>
      </c>
      <c r="J773" s="24" t="n">
        <f aca="false">IF(Clean!J773="",1,0)</f>
        <v>0</v>
      </c>
      <c r="K773" s="24" t="n">
        <f aca="false">IF(Clean!K773="",1,0)</f>
        <v>0</v>
      </c>
      <c r="L773" s="24" t="n">
        <f aca="false">IF(Clean!L773="",1,0)</f>
        <v>0</v>
      </c>
      <c r="M773" s="24" t="n">
        <f aca="false">IF(Clean!M773="",1,0)</f>
        <v>0</v>
      </c>
      <c r="N773" s="24" t="n">
        <f aca="false">IF(Clean!N773="",1,0)</f>
        <v>0</v>
      </c>
      <c r="O773" s="24" t="n">
        <f aca="false">IF(Clean!O773="",1,0)</f>
        <v>0</v>
      </c>
      <c r="P773" s="24" t="n">
        <f aca="false">IF(Clean!P773="",1,0)</f>
        <v>0</v>
      </c>
      <c r="Q773" s="24" t="n">
        <f aca="false">IF(Clean!Q773="",1,0)</f>
        <v>0</v>
      </c>
      <c r="R773" s="24" t="n">
        <f aca="false">IF(Clean!R773="",1,0)</f>
        <v>0</v>
      </c>
      <c r="S773" s="24" t="n">
        <f aca="false">IF(Clean!S773="",1,0)</f>
        <v>1</v>
      </c>
      <c r="T773" s="24" t="n">
        <f aca="false">IF(Clean!T773="",1,0)</f>
        <v>1</v>
      </c>
      <c r="U773" s="24" t="n">
        <f aca="false">IF(Clean!U773="",1,0)</f>
        <v>0</v>
      </c>
      <c r="V773" s="24" t="n">
        <f aca="false">IF(Clean!V773="",1,0)</f>
        <v>0</v>
      </c>
      <c r="W773" s="25" t="n">
        <f aca="false">SUM(B773:V773)</f>
        <v>2</v>
      </c>
      <c r="X773" s="2" t="str">
        <f aca="false">IF(W773=0,"Complete","Incomplete")</f>
        <v>Incomplete</v>
      </c>
      <c r="Y773" s="26" t="n">
        <f aca="false">W773/21</f>
        <v>0.0952380952380952</v>
      </c>
      <c r="Z773" s="2" t="str">
        <f aca="false">IF(W773=21,"Ghost record",IF(W773&gt;=11,"Mostly empty",IF(W773=0,"Complete","Partial")))</f>
        <v>Partial</v>
      </c>
    </row>
    <row r="774" customFormat="false" ht="15" hidden="false" customHeight="false" outlineLevel="0" collapsed="false">
      <c r="A774" s="2" t="str">
        <f aca="false">Clean!A774</f>
        <v>CL00773</v>
      </c>
      <c r="B774" s="24" t="n">
        <f aca="false">IF(Clean!B774="",1,0)</f>
        <v>0</v>
      </c>
      <c r="C774" s="24" t="n">
        <f aca="false">IF(Clean!C774="",1,0)</f>
        <v>0</v>
      </c>
      <c r="D774" s="24" t="n">
        <f aca="false">IF(Clean!D774="",1,0)</f>
        <v>0</v>
      </c>
      <c r="E774" s="24" t="n">
        <f aca="false">IF(Clean!E774="",1,0)</f>
        <v>0</v>
      </c>
      <c r="F774" s="24" t="n">
        <f aca="false">IF(Clean!F774="",1,0)</f>
        <v>0</v>
      </c>
      <c r="G774" s="24" t="n">
        <f aca="false">IF(Clean!G774="",1,0)</f>
        <v>0</v>
      </c>
      <c r="H774" s="24" t="n">
        <f aca="false">IF(Clean!H774="",1,0)</f>
        <v>0</v>
      </c>
      <c r="I774" s="24" t="n">
        <f aca="false">IF(Clean!I774="",1,0)</f>
        <v>0</v>
      </c>
      <c r="J774" s="24" t="n">
        <f aca="false">IF(Clean!J774="",1,0)</f>
        <v>0</v>
      </c>
      <c r="K774" s="24" t="n">
        <f aca="false">IF(Clean!K774="",1,0)</f>
        <v>0</v>
      </c>
      <c r="L774" s="24" t="n">
        <f aca="false">IF(Clean!L774="",1,0)</f>
        <v>0</v>
      </c>
      <c r="M774" s="24" t="n">
        <f aca="false">IF(Clean!M774="",1,0)</f>
        <v>0</v>
      </c>
      <c r="N774" s="24" t="n">
        <f aca="false">IF(Clean!N774="",1,0)</f>
        <v>0</v>
      </c>
      <c r="O774" s="24" t="n">
        <f aca="false">IF(Clean!O774="",1,0)</f>
        <v>0</v>
      </c>
      <c r="P774" s="24" t="n">
        <f aca="false">IF(Clean!P774="",1,0)</f>
        <v>0</v>
      </c>
      <c r="Q774" s="24" t="n">
        <f aca="false">IF(Clean!Q774="",1,0)</f>
        <v>0</v>
      </c>
      <c r="R774" s="24" t="n">
        <f aca="false">IF(Clean!R774="",1,0)</f>
        <v>0</v>
      </c>
      <c r="S774" s="24" t="n">
        <f aca="false">IF(Clean!S774="",1,0)</f>
        <v>0</v>
      </c>
      <c r="T774" s="24" t="n">
        <f aca="false">IF(Clean!T774="",1,0)</f>
        <v>0</v>
      </c>
      <c r="U774" s="24" t="n">
        <f aca="false">IF(Clean!U774="",1,0)</f>
        <v>0</v>
      </c>
      <c r="V774" s="24" t="n">
        <f aca="false">IF(Clean!V774="",1,0)</f>
        <v>0</v>
      </c>
      <c r="W774" s="25" t="n">
        <f aca="false">SUM(B774:V774)</f>
        <v>0</v>
      </c>
      <c r="X774" s="2" t="str">
        <f aca="false">IF(W774=0,"Complete","Incomplete")</f>
        <v>Complete</v>
      </c>
      <c r="Y774" s="26" t="n">
        <f aca="false">W774/21</f>
        <v>0</v>
      </c>
      <c r="Z774" s="2" t="str">
        <f aca="false">IF(W774=21,"Ghost record",IF(W774&gt;=11,"Mostly empty",IF(W774=0,"Complete","Partial")))</f>
        <v>Complete</v>
      </c>
    </row>
    <row r="775" customFormat="false" ht="15" hidden="false" customHeight="false" outlineLevel="0" collapsed="false">
      <c r="A775" s="2" t="str">
        <f aca="false">Clean!A775</f>
        <v>CL00774</v>
      </c>
      <c r="B775" s="24" t="n">
        <f aca="false">IF(Clean!B775="",1,0)</f>
        <v>0</v>
      </c>
      <c r="C775" s="24" t="n">
        <f aca="false">IF(Clean!C775="",1,0)</f>
        <v>0</v>
      </c>
      <c r="D775" s="24" t="n">
        <f aca="false">IF(Clean!D775="",1,0)</f>
        <v>0</v>
      </c>
      <c r="E775" s="24" t="n">
        <f aca="false">IF(Clean!E775="",1,0)</f>
        <v>0</v>
      </c>
      <c r="F775" s="24" t="n">
        <f aca="false">IF(Clean!F775="",1,0)</f>
        <v>0</v>
      </c>
      <c r="G775" s="24" t="n">
        <f aca="false">IF(Clean!G775="",1,0)</f>
        <v>0</v>
      </c>
      <c r="H775" s="24" t="n">
        <f aca="false">IF(Clean!H775="",1,0)</f>
        <v>0</v>
      </c>
      <c r="I775" s="24" t="n">
        <f aca="false">IF(Clean!I775="",1,0)</f>
        <v>0</v>
      </c>
      <c r="J775" s="24" t="n">
        <f aca="false">IF(Clean!J775="",1,0)</f>
        <v>0</v>
      </c>
      <c r="K775" s="24" t="n">
        <f aca="false">IF(Clean!K775="",1,0)</f>
        <v>0</v>
      </c>
      <c r="L775" s="24" t="n">
        <f aca="false">IF(Clean!L775="",1,0)</f>
        <v>0</v>
      </c>
      <c r="M775" s="24" t="n">
        <f aca="false">IF(Clean!M775="",1,0)</f>
        <v>0</v>
      </c>
      <c r="N775" s="24" t="n">
        <f aca="false">IF(Clean!N775="",1,0)</f>
        <v>0</v>
      </c>
      <c r="O775" s="24" t="n">
        <f aca="false">IF(Clean!O775="",1,0)</f>
        <v>0</v>
      </c>
      <c r="P775" s="24" t="n">
        <f aca="false">IF(Clean!P775="",1,0)</f>
        <v>0</v>
      </c>
      <c r="Q775" s="24" t="n">
        <f aca="false">IF(Clean!Q775="",1,0)</f>
        <v>0</v>
      </c>
      <c r="R775" s="24" t="n">
        <f aca="false">IF(Clean!R775="",1,0)</f>
        <v>0</v>
      </c>
      <c r="S775" s="24" t="n">
        <f aca="false">IF(Clean!S775="",1,0)</f>
        <v>0</v>
      </c>
      <c r="T775" s="24" t="n">
        <f aca="false">IF(Clean!T775="",1,0)</f>
        <v>0</v>
      </c>
      <c r="U775" s="24" t="n">
        <f aca="false">IF(Clean!U775="",1,0)</f>
        <v>0</v>
      </c>
      <c r="V775" s="24" t="n">
        <f aca="false">IF(Clean!V775="",1,0)</f>
        <v>0</v>
      </c>
      <c r="W775" s="25" t="n">
        <f aca="false">SUM(B775:V775)</f>
        <v>0</v>
      </c>
      <c r="X775" s="2" t="str">
        <f aca="false">IF(W775=0,"Complete","Incomplete")</f>
        <v>Complete</v>
      </c>
      <c r="Y775" s="26" t="n">
        <f aca="false">W775/21</f>
        <v>0</v>
      </c>
      <c r="Z775" s="2" t="str">
        <f aca="false">IF(W775=21,"Ghost record",IF(W775&gt;=11,"Mostly empty",IF(W775=0,"Complete","Partial")))</f>
        <v>Complete</v>
      </c>
    </row>
    <row r="776" customFormat="false" ht="15" hidden="false" customHeight="false" outlineLevel="0" collapsed="false">
      <c r="A776" s="2" t="str">
        <f aca="false">Clean!A776</f>
        <v>CL00775</v>
      </c>
      <c r="B776" s="24" t="n">
        <f aca="false">IF(Clean!B776="",1,0)</f>
        <v>0</v>
      </c>
      <c r="C776" s="24" t="n">
        <f aca="false">IF(Clean!C776="",1,0)</f>
        <v>0</v>
      </c>
      <c r="D776" s="24" t="n">
        <f aca="false">IF(Clean!D776="",1,0)</f>
        <v>0</v>
      </c>
      <c r="E776" s="24" t="n">
        <f aca="false">IF(Clean!E776="",1,0)</f>
        <v>0</v>
      </c>
      <c r="F776" s="24" t="n">
        <f aca="false">IF(Clean!F776="",1,0)</f>
        <v>0</v>
      </c>
      <c r="G776" s="24" t="n">
        <f aca="false">IF(Clean!G776="",1,0)</f>
        <v>0</v>
      </c>
      <c r="H776" s="24" t="n">
        <f aca="false">IF(Clean!H776="",1,0)</f>
        <v>0</v>
      </c>
      <c r="I776" s="24" t="n">
        <f aca="false">IF(Clean!I776="",1,0)</f>
        <v>0</v>
      </c>
      <c r="J776" s="24" t="n">
        <f aca="false">IF(Clean!J776="",1,0)</f>
        <v>0</v>
      </c>
      <c r="K776" s="24" t="n">
        <f aca="false">IF(Clean!K776="",1,0)</f>
        <v>0</v>
      </c>
      <c r="L776" s="24" t="n">
        <f aca="false">IF(Clean!L776="",1,0)</f>
        <v>0</v>
      </c>
      <c r="M776" s="24" t="n">
        <f aca="false">IF(Clean!M776="",1,0)</f>
        <v>0</v>
      </c>
      <c r="N776" s="24" t="n">
        <f aca="false">IF(Clean!N776="",1,0)</f>
        <v>0</v>
      </c>
      <c r="O776" s="24" t="n">
        <f aca="false">IF(Clean!O776="",1,0)</f>
        <v>0</v>
      </c>
      <c r="P776" s="24" t="n">
        <f aca="false">IF(Clean!P776="",1,0)</f>
        <v>0</v>
      </c>
      <c r="Q776" s="24" t="n">
        <f aca="false">IF(Clean!Q776="",1,0)</f>
        <v>0</v>
      </c>
      <c r="R776" s="24" t="n">
        <f aca="false">IF(Clean!R776="",1,0)</f>
        <v>0</v>
      </c>
      <c r="S776" s="24" t="n">
        <f aca="false">IF(Clean!S776="",1,0)</f>
        <v>1</v>
      </c>
      <c r="T776" s="24" t="n">
        <f aca="false">IF(Clean!T776="",1,0)</f>
        <v>0</v>
      </c>
      <c r="U776" s="24" t="n">
        <f aca="false">IF(Clean!U776="",1,0)</f>
        <v>0</v>
      </c>
      <c r="V776" s="24" t="n">
        <f aca="false">IF(Clean!V776="",1,0)</f>
        <v>0</v>
      </c>
      <c r="W776" s="25" t="n">
        <f aca="false">SUM(B776:V776)</f>
        <v>1</v>
      </c>
      <c r="X776" s="2" t="str">
        <f aca="false">IF(W776=0,"Complete","Incomplete")</f>
        <v>Incomplete</v>
      </c>
      <c r="Y776" s="26" t="n">
        <f aca="false">W776/21</f>
        <v>0.0476190476190476</v>
      </c>
      <c r="Z776" s="2" t="str">
        <f aca="false">IF(W776=21,"Ghost record",IF(W776&gt;=11,"Mostly empty",IF(W776=0,"Complete","Partial")))</f>
        <v>Partial</v>
      </c>
    </row>
    <row r="777" customFormat="false" ht="15" hidden="false" customHeight="false" outlineLevel="0" collapsed="false">
      <c r="A777" s="2" t="str">
        <f aca="false">Clean!A777</f>
        <v>CL00776</v>
      </c>
      <c r="B777" s="24" t="n">
        <f aca="false">IF(Clean!B777="",1,0)</f>
        <v>0</v>
      </c>
      <c r="C777" s="24" t="n">
        <f aca="false">IF(Clean!C777="",1,0)</f>
        <v>0</v>
      </c>
      <c r="D777" s="24" t="n">
        <f aca="false">IF(Clean!D777="",1,0)</f>
        <v>0</v>
      </c>
      <c r="E777" s="24" t="n">
        <f aca="false">IF(Clean!E777="",1,0)</f>
        <v>0</v>
      </c>
      <c r="F777" s="24" t="n">
        <f aca="false">IF(Clean!F777="",1,0)</f>
        <v>0</v>
      </c>
      <c r="G777" s="24" t="n">
        <f aca="false">IF(Clean!G777="",1,0)</f>
        <v>0</v>
      </c>
      <c r="H777" s="24" t="n">
        <f aca="false">IF(Clean!H777="",1,0)</f>
        <v>0</v>
      </c>
      <c r="I777" s="24" t="n">
        <f aca="false">IF(Clean!I777="",1,0)</f>
        <v>0</v>
      </c>
      <c r="J777" s="24" t="n">
        <f aca="false">IF(Clean!J777="",1,0)</f>
        <v>0</v>
      </c>
      <c r="K777" s="24" t="n">
        <f aca="false">IF(Clean!K777="",1,0)</f>
        <v>0</v>
      </c>
      <c r="L777" s="24" t="n">
        <f aca="false">IF(Clean!L777="",1,0)</f>
        <v>0</v>
      </c>
      <c r="M777" s="24" t="n">
        <f aca="false">IF(Clean!M777="",1,0)</f>
        <v>0</v>
      </c>
      <c r="N777" s="24" t="n">
        <f aca="false">IF(Clean!N777="",1,0)</f>
        <v>0</v>
      </c>
      <c r="O777" s="24" t="n">
        <f aca="false">IF(Clean!O777="",1,0)</f>
        <v>0</v>
      </c>
      <c r="P777" s="24" t="n">
        <f aca="false">IF(Clean!P777="",1,0)</f>
        <v>0</v>
      </c>
      <c r="Q777" s="24" t="n">
        <f aca="false">IF(Clean!Q777="",1,0)</f>
        <v>0</v>
      </c>
      <c r="R777" s="24" t="n">
        <f aca="false">IF(Clean!R777="",1,0)</f>
        <v>0</v>
      </c>
      <c r="S777" s="24" t="n">
        <f aca="false">IF(Clean!S777="",1,0)</f>
        <v>0</v>
      </c>
      <c r="T777" s="24" t="n">
        <f aca="false">IF(Clean!T777="",1,0)</f>
        <v>0</v>
      </c>
      <c r="U777" s="24" t="n">
        <f aca="false">IF(Clean!U777="",1,0)</f>
        <v>0</v>
      </c>
      <c r="V777" s="24" t="n">
        <f aca="false">IF(Clean!V777="",1,0)</f>
        <v>1</v>
      </c>
      <c r="W777" s="25" t="n">
        <f aca="false">SUM(B777:V777)</f>
        <v>1</v>
      </c>
      <c r="X777" s="2" t="str">
        <f aca="false">IF(W777=0,"Complete","Incomplete")</f>
        <v>Incomplete</v>
      </c>
      <c r="Y777" s="26" t="n">
        <f aca="false">W777/21</f>
        <v>0.0476190476190476</v>
      </c>
      <c r="Z777" s="2" t="str">
        <f aca="false">IF(W777=21,"Ghost record",IF(W777&gt;=11,"Mostly empty",IF(W777=0,"Complete","Partial")))</f>
        <v>Partial</v>
      </c>
    </row>
    <row r="778" customFormat="false" ht="15" hidden="false" customHeight="false" outlineLevel="0" collapsed="false">
      <c r="A778" s="2" t="str">
        <f aca="false">Clean!A778</f>
        <v>CL00777</v>
      </c>
      <c r="B778" s="24" t="n">
        <f aca="false">IF(Clean!B778="",1,0)</f>
        <v>0</v>
      </c>
      <c r="C778" s="24" t="n">
        <f aca="false">IF(Clean!C778="",1,0)</f>
        <v>0</v>
      </c>
      <c r="D778" s="24" t="n">
        <f aca="false">IF(Clean!D778="",1,0)</f>
        <v>0</v>
      </c>
      <c r="E778" s="24" t="n">
        <f aca="false">IF(Clean!E778="",1,0)</f>
        <v>0</v>
      </c>
      <c r="F778" s="24" t="n">
        <f aca="false">IF(Clean!F778="",1,0)</f>
        <v>0</v>
      </c>
      <c r="G778" s="24" t="n">
        <f aca="false">IF(Clean!G778="",1,0)</f>
        <v>0</v>
      </c>
      <c r="H778" s="24" t="n">
        <f aca="false">IF(Clean!H778="",1,0)</f>
        <v>0</v>
      </c>
      <c r="I778" s="24" t="n">
        <f aca="false">IF(Clean!I778="",1,0)</f>
        <v>0</v>
      </c>
      <c r="J778" s="24" t="n">
        <f aca="false">IF(Clean!J778="",1,0)</f>
        <v>0</v>
      </c>
      <c r="K778" s="24" t="n">
        <f aca="false">IF(Clean!K778="",1,0)</f>
        <v>0</v>
      </c>
      <c r="L778" s="24" t="n">
        <f aca="false">IF(Clean!L778="",1,0)</f>
        <v>0</v>
      </c>
      <c r="M778" s="24" t="n">
        <f aca="false">IF(Clean!M778="",1,0)</f>
        <v>0</v>
      </c>
      <c r="N778" s="24" t="n">
        <f aca="false">IF(Clean!N778="",1,0)</f>
        <v>0</v>
      </c>
      <c r="O778" s="24" t="n">
        <f aca="false">IF(Clean!O778="",1,0)</f>
        <v>0</v>
      </c>
      <c r="P778" s="24" t="n">
        <f aca="false">IF(Clean!P778="",1,0)</f>
        <v>0</v>
      </c>
      <c r="Q778" s="24" t="n">
        <f aca="false">IF(Clean!Q778="",1,0)</f>
        <v>0</v>
      </c>
      <c r="R778" s="24" t="n">
        <f aca="false">IF(Clean!R778="",1,0)</f>
        <v>0</v>
      </c>
      <c r="S778" s="24" t="n">
        <f aca="false">IF(Clean!S778="",1,0)</f>
        <v>1</v>
      </c>
      <c r="T778" s="24" t="n">
        <f aca="false">IF(Clean!T778="",1,0)</f>
        <v>1</v>
      </c>
      <c r="U778" s="24" t="n">
        <f aca="false">IF(Clean!U778="",1,0)</f>
        <v>0</v>
      </c>
      <c r="V778" s="24" t="n">
        <f aca="false">IF(Clean!V778="",1,0)</f>
        <v>0</v>
      </c>
      <c r="W778" s="25" t="n">
        <f aca="false">SUM(B778:V778)</f>
        <v>2</v>
      </c>
      <c r="X778" s="2" t="str">
        <f aca="false">IF(W778=0,"Complete","Incomplete")</f>
        <v>Incomplete</v>
      </c>
      <c r="Y778" s="26" t="n">
        <f aca="false">W778/21</f>
        <v>0.0952380952380952</v>
      </c>
      <c r="Z778" s="2" t="str">
        <f aca="false">IF(W778=21,"Ghost record",IF(W778&gt;=11,"Mostly empty",IF(W778=0,"Complete","Partial")))</f>
        <v>Partial</v>
      </c>
    </row>
    <row r="779" customFormat="false" ht="15" hidden="false" customHeight="false" outlineLevel="0" collapsed="false">
      <c r="A779" s="2" t="str">
        <f aca="false">Clean!A779</f>
        <v>CL00778</v>
      </c>
      <c r="B779" s="24" t="n">
        <f aca="false">IF(Clean!B779="",1,0)</f>
        <v>0</v>
      </c>
      <c r="C779" s="24" t="n">
        <f aca="false">IF(Clean!C779="",1,0)</f>
        <v>0</v>
      </c>
      <c r="D779" s="24" t="n">
        <f aca="false">IF(Clean!D779="",1,0)</f>
        <v>0</v>
      </c>
      <c r="E779" s="24" t="n">
        <f aca="false">IF(Clean!E779="",1,0)</f>
        <v>0</v>
      </c>
      <c r="F779" s="24" t="n">
        <f aca="false">IF(Clean!F779="",1,0)</f>
        <v>1</v>
      </c>
      <c r="G779" s="24" t="n">
        <f aca="false">IF(Clean!G779="",1,0)</f>
        <v>0</v>
      </c>
      <c r="H779" s="24" t="n">
        <f aca="false">IF(Clean!H779="",1,0)</f>
        <v>0</v>
      </c>
      <c r="I779" s="24" t="n">
        <f aca="false">IF(Clean!I779="",1,0)</f>
        <v>0</v>
      </c>
      <c r="J779" s="24" t="n">
        <f aca="false">IF(Clean!J779="",1,0)</f>
        <v>0</v>
      </c>
      <c r="K779" s="24" t="n">
        <f aca="false">IF(Clean!K779="",1,0)</f>
        <v>0</v>
      </c>
      <c r="L779" s="24" t="n">
        <f aca="false">IF(Clean!L779="",1,0)</f>
        <v>0</v>
      </c>
      <c r="M779" s="24" t="n">
        <f aca="false">IF(Clean!M779="",1,0)</f>
        <v>0</v>
      </c>
      <c r="N779" s="24" t="n">
        <f aca="false">IF(Clean!N779="",1,0)</f>
        <v>0</v>
      </c>
      <c r="O779" s="24" t="n">
        <f aca="false">IF(Clean!O779="",1,0)</f>
        <v>0</v>
      </c>
      <c r="P779" s="24" t="n">
        <f aca="false">IF(Clean!P779="",1,0)</f>
        <v>0</v>
      </c>
      <c r="Q779" s="24" t="n">
        <f aca="false">IF(Clean!Q779="",1,0)</f>
        <v>0</v>
      </c>
      <c r="R779" s="24" t="n">
        <f aca="false">IF(Clean!R779="",1,0)</f>
        <v>0</v>
      </c>
      <c r="S779" s="24" t="n">
        <f aca="false">IF(Clean!S779="",1,0)</f>
        <v>0</v>
      </c>
      <c r="T779" s="24" t="n">
        <f aca="false">IF(Clean!T779="",1,0)</f>
        <v>0</v>
      </c>
      <c r="U779" s="24" t="n">
        <f aca="false">IF(Clean!U779="",1,0)</f>
        <v>0</v>
      </c>
      <c r="V779" s="24" t="n">
        <f aca="false">IF(Clean!V779="",1,0)</f>
        <v>0</v>
      </c>
      <c r="W779" s="25" t="n">
        <f aca="false">SUM(B779:V779)</f>
        <v>1</v>
      </c>
      <c r="X779" s="2" t="str">
        <f aca="false">IF(W779=0,"Complete","Incomplete")</f>
        <v>Incomplete</v>
      </c>
      <c r="Y779" s="26" t="n">
        <f aca="false">W779/21</f>
        <v>0.0476190476190476</v>
      </c>
      <c r="Z779" s="2" t="str">
        <f aca="false">IF(W779=21,"Ghost record",IF(W779&gt;=11,"Mostly empty",IF(W779=0,"Complete","Partial")))</f>
        <v>Partial</v>
      </c>
    </row>
    <row r="780" customFormat="false" ht="15" hidden="false" customHeight="false" outlineLevel="0" collapsed="false">
      <c r="A780" s="2" t="str">
        <f aca="false">Clean!A780</f>
        <v>CL00779</v>
      </c>
      <c r="B780" s="24" t="n">
        <f aca="false">IF(Clean!B780="",1,0)</f>
        <v>0</v>
      </c>
      <c r="C780" s="24" t="n">
        <f aca="false">IF(Clean!C780="",1,0)</f>
        <v>0</v>
      </c>
      <c r="D780" s="24" t="n">
        <f aca="false">IF(Clean!D780="",1,0)</f>
        <v>0</v>
      </c>
      <c r="E780" s="24" t="n">
        <f aca="false">IF(Clean!E780="",1,0)</f>
        <v>0</v>
      </c>
      <c r="F780" s="24" t="n">
        <f aca="false">IF(Clean!F780="",1,0)</f>
        <v>0</v>
      </c>
      <c r="G780" s="24" t="n">
        <f aca="false">IF(Clean!G780="",1,0)</f>
        <v>0</v>
      </c>
      <c r="H780" s="24" t="n">
        <f aca="false">IF(Clean!H780="",1,0)</f>
        <v>0</v>
      </c>
      <c r="I780" s="24" t="n">
        <f aca="false">IF(Clean!I780="",1,0)</f>
        <v>0</v>
      </c>
      <c r="J780" s="24" t="n">
        <f aca="false">IF(Clean!J780="",1,0)</f>
        <v>0</v>
      </c>
      <c r="K780" s="24" t="n">
        <f aca="false">IF(Clean!K780="",1,0)</f>
        <v>0</v>
      </c>
      <c r="L780" s="24" t="n">
        <f aca="false">IF(Clean!L780="",1,0)</f>
        <v>1</v>
      </c>
      <c r="M780" s="24" t="n">
        <f aca="false">IF(Clean!M780="",1,0)</f>
        <v>0</v>
      </c>
      <c r="N780" s="24" t="n">
        <f aca="false">IF(Clean!N780="",1,0)</f>
        <v>0</v>
      </c>
      <c r="O780" s="24" t="n">
        <f aca="false">IF(Clean!O780="",1,0)</f>
        <v>0</v>
      </c>
      <c r="P780" s="24" t="n">
        <f aca="false">IF(Clean!P780="",1,0)</f>
        <v>0</v>
      </c>
      <c r="Q780" s="24" t="n">
        <f aca="false">IF(Clean!Q780="",1,0)</f>
        <v>0</v>
      </c>
      <c r="R780" s="24" t="n">
        <f aca="false">IF(Clean!R780="",1,0)</f>
        <v>0</v>
      </c>
      <c r="S780" s="24" t="n">
        <f aca="false">IF(Clean!S780="",1,0)</f>
        <v>0</v>
      </c>
      <c r="T780" s="24" t="n">
        <f aca="false">IF(Clean!T780="",1,0)</f>
        <v>0</v>
      </c>
      <c r="U780" s="24" t="n">
        <f aca="false">IF(Clean!U780="",1,0)</f>
        <v>0</v>
      </c>
      <c r="V780" s="24" t="n">
        <f aca="false">IF(Clean!V780="",1,0)</f>
        <v>0</v>
      </c>
      <c r="W780" s="25" t="n">
        <f aca="false">SUM(B780:V780)</f>
        <v>1</v>
      </c>
      <c r="X780" s="2" t="str">
        <f aca="false">IF(W780=0,"Complete","Incomplete")</f>
        <v>Incomplete</v>
      </c>
      <c r="Y780" s="26" t="n">
        <f aca="false">W780/21</f>
        <v>0.0476190476190476</v>
      </c>
      <c r="Z780" s="2" t="str">
        <f aca="false">IF(W780=21,"Ghost record",IF(W780&gt;=11,"Mostly empty",IF(W780=0,"Complete","Partial")))</f>
        <v>Partial</v>
      </c>
    </row>
    <row r="781" customFormat="false" ht="15" hidden="false" customHeight="false" outlineLevel="0" collapsed="false">
      <c r="A781" s="2" t="str">
        <f aca="false">Clean!A781</f>
        <v>CL00780</v>
      </c>
      <c r="B781" s="24" t="n">
        <f aca="false">IF(Clean!B781="",1,0)</f>
        <v>0</v>
      </c>
      <c r="C781" s="24" t="n">
        <f aca="false">IF(Clean!C781="",1,0)</f>
        <v>0</v>
      </c>
      <c r="D781" s="24" t="n">
        <f aca="false">IF(Clean!D781="",1,0)</f>
        <v>0</v>
      </c>
      <c r="E781" s="24" t="n">
        <f aca="false">IF(Clean!E781="",1,0)</f>
        <v>0</v>
      </c>
      <c r="F781" s="24" t="n">
        <f aca="false">IF(Clean!F781="",1,0)</f>
        <v>0</v>
      </c>
      <c r="G781" s="24" t="n">
        <f aca="false">IF(Clean!G781="",1,0)</f>
        <v>1</v>
      </c>
      <c r="H781" s="24" t="n">
        <f aca="false">IF(Clean!H781="",1,0)</f>
        <v>0</v>
      </c>
      <c r="I781" s="24" t="n">
        <f aca="false">IF(Clean!I781="",1,0)</f>
        <v>0</v>
      </c>
      <c r="J781" s="24" t="n">
        <f aca="false">IF(Clean!J781="",1,0)</f>
        <v>0</v>
      </c>
      <c r="K781" s="24" t="n">
        <f aca="false">IF(Clean!K781="",1,0)</f>
        <v>0</v>
      </c>
      <c r="L781" s="24" t="n">
        <f aca="false">IF(Clean!L781="",1,0)</f>
        <v>0</v>
      </c>
      <c r="M781" s="24" t="n">
        <f aca="false">IF(Clean!M781="",1,0)</f>
        <v>0</v>
      </c>
      <c r="N781" s="24" t="n">
        <f aca="false">IF(Clean!N781="",1,0)</f>
        <v>0</v>
      </c>
      <c r="O781" s="24" t="n">
        <f aca="false">IF(Clean!O781="",1,0)</f>
        <v>0</v>
      </c>
      <c r="P781" s="24" t="n">
        <f aca="false">IF(Clean!P781="",1,0)</f>
        <v>0</v>
      </c>
      <c r="Q781" s="24" t="n">
        <f aca="false">IF(Clean!Q781="",1,0)</f>
        <v>0</v>
      </c>
      <c r="R781" s="24" t="n">
        <f aca="false">IF(Clean!R781="",1,0)</f>
        <v>0</v>
      </c>
      <c r="S781" s="24" t="n">
        <f aca="false">IF(Clean!S781="",1,0)</f>
        <v>0</v>
      </c>
      <c r="T781" s="24" t="n">
        <f aca="false">IF(Clean!T781="",1,0)</f>
        <v>0</v>
      </c>
      <c r="U781" s="24" t="n">
        <f aca="false">IF(Clean!U781="",1,0)</f>
        <v>0</v>
      </c>
      <c r="V781" s="24" t="n">
        <f aca="false">IF(Clean!V781="",1,0)</f>
        <v>0</v>
      </c>
      <c r="W781" s="25" t="n">
        <f aca="false">SUM(B781:V781)</f>
        <v>1</v>
      </c>
      <c r="X781" s="2" t="str">
        <f aca="false">IF(W781=0,"Complete","Incomplete")</f>
        <v>Incomplete</v>
      </c>
      <c r="Y781" s="26" t="n">
        <f aca="false">W781/21</f>
        <v>0.0476190476190476</v>
      </c>
      <c r="Z781" s="2" t="str">
        <f aca="false">IF(W781=21,"Ghost record",IF(W781&gt;=11,"Mostly empty",IF(W781=0,"Complete","Partial")))</f>
        <v>Partial</v>
      </c>
    </row>
    <row r="782" customFormat="false" ht="15" hidden="false" customHeight="false" outlineLevel="0" collapsed="false">
      <c r="A782" s="2" t="str">
        <f aca="false">Clean!A782</f>
        <v>CL00781</v>
      </c>
      <c r="B782" s="24" t="n">
        <f aca="false">IF(Clean!B782="",1,0)</f>
        <v>0</v>
      </c>
      <c r="C782" s="24" t="n">
        <f aca="false">IF(Clean!C782="",1,0)</f>
        <v>0</v>
      </c>
      <c r="D782" s="24" t="n">
        <f aca="false">IF(Clean!D782="",1,0)</f>
        <v>0</v>
      </c>
      <c r="E782" s="24" t="n">
        <f aca="false">IF(Clean!E782="",1,0)</f>
        <v>0</v>
      </c>
      <c r="F782" s="24" t="n">
        <f aca="false">IF(Clean!F782="",1,0)</f>
        <v>0</v>
      </c>
      <c r="G782" s="24" t="n">
        <f aca="false">IF(Clean!G782="",1,0)</f>
        <v>0</v>
      </c>
      <c r="H782" s="24" t="n">
        <f aca="false">IF(Clean!H782="",1,0)</f>
        <v>0</v>
      </c>
      <c r="I782" s="24" t="n">
        <f aca="false">IF(Clean!I782="",1,0)</f>
        <v>0</v>
      </c>
      <c r="J782" s="24" t="n">
        <f aca="false">IF(Clean!J782="",1,0)</f>
        <v>0</v>
      </c>
      <c r="K782" s="24" t="n">
        <f aca="false">IF(Clean!K782="",1,0)</f>
        <v>0</v>
      </c>
      <c r="L782" s="24" t="n">
        <f aca="false">IF(Clean!L782="",1,0)</f>
        <v>0</v>
      </c>
      <c r="M782" s="24" t="n">
        <f aca="false">IF(Clean!M782="",1,0)</f>
        <v>0</v>
      </c>
      <c r="N782" s="24" t="n">
        <f aca="false">IF(Clean!N782="",1,0)</f>
        <v>0</v>
      </c>
      <c r="O782" s="24" t="n">
        <f aca="false">IF(Clean!O782="",1,0)</f>
        <v>0</v>
      </c>
      <c r="P782" s="24" t="n">
        <f aca="false">IF(Clean!P782="",1,0)</f>
        <v>0</v>
      </c>
      <c r="Q782" s="24" t="n">
        <f aca="false">IF(Clean!Q782="",1,0)</f>
        <v>0</v>
      </c>
      <c r="R782" s="24" t="n">
        <f aca="false">IF(Clean!R782="",1,0)</f>
        <v>0</v>
      </c>
      <c r="S782" s="24" t="n">
        <f aca="false">IF(Clean!S782="",1,0)</f>
        <v>0</v>
      </c>
      <c r="T782" s="24" t="n">
        <f aca="false">IF(Clean!T782="",1,0)</f>
        <v>0</v>
      </c>
      <c r="U782" s="24" t="n">
        <f aca="false">IF(Clean!U782="",1,0)</f>
        <v>0</v>
      </c>
      <c r="V782" s="24" t="n">
        <f aca="false">IF(Clean!V782="",1,0)</f>
        <v>0</v>
      </c>
      <c r="W782" s="25" t="n">
        <f aca="false">SUM(B782:V782)</f>
        <v>0</v>
      </c>
      <c r="X782" s="2" t="str">
        <f aca="false">IF(W782=0,"Complete","Incomplete")</f>
        <v>Complete</v>
      </c>
      <c r="Y782" s="26" t="n">
        <f aca="false">W782/21</f>
        <v>0</v>
      </c>
      <c r="Z782" s="2" t="str">
        <f aca="false">IF(W782=21,"Ghost record",IF(W782&gt;=11,"Mostly empty",IF(W782=0,"Complete","Partial")))</f>
        <v>Complete</v>
      </c>
    </row>
    <row r="783" customFormat="false" ht="15" hidden="false" customHeight="false" outlineLevel="0" collapsed="false">
      <c r="A783" s="2" t="str">
        <f aca="false">Clean!A783</f>
        <v>CL00782</v>
      </c>
      <c r="B783" s="24" t="n">
        <f aca="false">IF(Clean!B783="",1,0)</f>
        <v>0</v>
      </c>
      <c r="C783" s="24" t="n">
        <f aca="false">IF(Clean!C783="",1,0)</f>
        <v>0</v>
      </c>
      <c r="D783" s="24" t="n">
        <f aca="false">IF(Clean!D783="",1,0)</f>
        <v>0</v>
      </c>
      <c r="E783" s="24" t="n">
        <f aca="false">IF(Clean!E783="",1,0)</f>
        <v>0</v>
      </c>
      <c r="F783" s="24" t="n">
        <f aca="false">IF(Clean!F783="",1,0)</f>
        <v>0</v>
      </c>
      <c r="G783" s="24" t="n">
        <f aca="false">IF(Clean!G783="",1,0)</f>
        <v>0</v>
      </c>
      <c r="H783" s="24" t="n">
        <f aca="false">IF(Clean!H783="",1,0)</f>
        <v>0</v>
      </c>
      <c r="I783" s="24" t="n">
        <f aca="false">IF(Clean!I783="",1,0)</f>
        <v>0</v>
      </c>
      <c r="J783" s="24" t="n">
        <f aca="false">IF(Clean!J783="",1,0)</f>
        <v>0</v>
      </c>
      <c r="K783" s="24" t="n">
        <f aca="false">IF(Clean!K783="",1,0)</f>
        <v>0</v>
      </c>
      <c r="L783" s="24" t="n">
        <f aca="false">IF(Clean!L783="",1,0)</f>
        <v>0</v>
      </c>
      <c r="M783" s="24" t="n">
        <f aca="false">IF(Clean!M783="",1,0)</f>
        <v>0</v>
      </c>
      <c r="N783" s="24" t="n">
        <f aca="false">IF(Clean!N783="",1,0)</f>
        <v>0</v>
      </c>
      <c r="O783" s="24" t="n">
        <f aca="false">IF(Clean!O783="",1,0)</f>
        <v>0</v>
      </c>
      <c r="P783" s="24" t="n">
        <f aca="false">IF(Clean!P783="",1,0)</f>
        <v>0</v>
      </c>
      <c r="Q783" s="24" t="n">
        <f aca="false">IF(Clean!Q783="",1,0)</f>
        <v>0</v>
      </c>
      <c r="R783" s="24" t="n">
        <f aca="false">IF(Clean!R783="",1,0)</f>
        <v>0</v>
      </c>
      <c r="S783" s="24" t="n">
        <f aca="false">IF(Clean!S783="",1,0)</f>
        <v>0</v>
      </c>
      <c r="T783" s="24" t="n">
        <f aca="false">IF(Clean!T783="",1,0)</f>
        <v>0</v>
      </c>
      <c r="U783" s="24" t="n">
        <f aca="false">IF(Clean!U783="",1,0)</f>
        <v>0</v>
      </c>
      <c r="V783" s="24" t="n">
        <f aca="false">IF(Clean!V783="",1,0)</f>
        <v>1</v>
      </c>
      <c r="W783" s="25" t="n">
        <f aca="false">SUM(B783:V783)</f>
        <v>1</v>
      </c>
      <c r="X783" s="2" t="str">
        <f aca="false">IF(W783=0,"Complete","Incomplete")</f>
        <v>Incomplete</v>
      </c>
      <c r="Y783" s="26" t="n">
        <f aca="false">W783/21</f>
        <v>0.0476190476190476</v>
      </c>
      <c r="Z783" s="2" t="str">
        <f aca="false">IF(W783=21,"Ghost record",IF(W783&gt;=11,"Mostly empty",IF(W783=0,"Complete","Partial")))</f>
        <v>Partial</v>
      </c>
    </row>
    <row r="784" customFormat="false" ht="15" hidden="false" customHeight="false" outlineLevel="0" collapsed="false">
      <c r="A784" s="2" t="str">
        <f aca="false">Clean!A784</f>
        <v>CL00783</v>
      </c>
      <c r="B784" s="24" t="n">
        <f aca="false">IF(Clean!B784="",1,0)</f>
        <v>0</v>
      </c>
      <c r="C784" s="24" t="n">
        <f aca="false">IF(Clean!C784="",1,0)</f>
        <v>0</v>
      </c>
      <c r="D784" s="24" t="n">
        <f aca="false">IF(Clean!D784="",1,0)</f>
        <v>0</v>
      </c>
      <c r="E784" s="24" t="n">
        <f aca="false">IF(Clean!E784="",1,0)</f>
        <v>0</v>
      </c>
      <c r="F784" s="24" t="n">
        <f aca="false">IF(Clean!F784="",1,0)</f>
        <v>0</v>
      </c>
      <c r="G784" s="24" t="n">
        <f aca="false">IF(Clean!G784="",1,0)</f>
        <v>1</v>
      </c>
      <c r="H784" s="24" t="n">
        <f aca="false">IF(Clean!H784="",1,0)</f>
        <v>0</v>
      </c>
      <c r="I784" s="24" t="n">
        <f aca="false">IF(Clean!I784="",1,0)</f>
        <v>0</v>
      </c>
      <c r="J784" s="24" t="n">
        <f aca="false">IF(Clean!J784="",1,0)</f>
        <v>0</v>
      </c>
      <c r="K784" s="24" t="n">
        <f aca="false">IF(Clean!K784="",1,0)</f>
        <v>0</v>
      </c>
      <c r="L784" s="24" t="n">
        <f aca="false">IF(Clean!L784="",1,0)</f>
        <v>0</v>
      </c>
      <c r="M784" s="24" t="n">
        <f aca="false">IF(Clean!M784="",1,0)</f>
        <v>0</v>
      </c>
      <c r="N784" s="24" t="n">
        <f aca="false">IF(Clean!N784="",1,0)</f>
        <v>0</v>
      </c>
      <c r="O784" s="24" t="n">
        <f aca="false">IF(Clean!O784="",1,0)</f>
        <v>0</v>
      </c>
      <c r="P784" s="24" t="n">
        <f aca="false">IF(Clean!P784="",1,0)</f>
        <v>0</v>
      </c>
      <c r="Q784" s="24" t="n">
        <f aca="false">IF(Clean!Q784="",1,0)</f>
        <v>1</v>
      </c>
      <c r="R784" s="24" t="n">
        <f aca="false">IF(Clean!R784="",1,0)</f>
        <v>1</v>
      </c>
      <c r="S784" s="24" t="n">
        <f aca="false">IF(Clean!S784="",1,0)</f>
        <v>1</v>
      </c>
      <c r="T784" s="24" t="n">
        <f aca="false">IF(Clean!T784="",1,0)</f>
        <v>1</v>
      </c>
      <c r="U784" s="24" t="n">
        <f aca="false">IF(Clean!U784="",1,0)</f>
        <v>0</v>
      </c>
      <c r="V784" s="24" t="n">
        <f aca="false">IF(Clean!V784="",1,0)</f>
        <v>0</v>
      </c>
      <c r="W784" s="25" t="n">
        <f aca="false">SUM(B784:V784)</f>
        <v>5</v>
      </c>
      <c r="X784" s="2" t="str">
        <f aca="false">IF(W784=0,"Complete","Incomplete")</f>
        <v>Incomplete</v>
      </c>
      <c r="Y784" s="26" t="n">
        <f aca="false">W784/21</f>
        <v>0.238095238095238</v>
      </c>
      <c r="Z784" s="2" t="str">
        <f aca="false">IF(W784=21,"Ghost record",IF(W784&gt;=11,"Mostly empty",IF(W784=0,"Complete","Partial")))</f>
        <v>Partial</v>
      </c>
    </row>
    <row r="785" customFormat="false" ht="15" hidden="false" customHeight="false" outlineLevel="0" collapsed="false">
      <c r="A785" s="2" t="str">
        <f aca="false">Clean!A785</f>
        <v>CL00784</v>
      </c>
      <c r="B785" s="24" t="n">
        <f aca="false">IF(Clean!B785="",1,0)</f>
        <v>0</v>
      </c>
      <c r="C785" s="24" t="n">
        <f aca="false">IF(Clean!C785="",1,0)</f>
        <v>0</v>
      </c>
      <c r="D785" s="24" t="n">
        <f aca="false">IF(Clean!D785="",1,0)</f>
        <v>0</v>
      </c>
      <c r="E785" s="24" t="n">
        <f aca="false">IF(Clean!E785="",1,0)</f>
        <v>0</v>
      </c>
      <c r="F785" s="24" t="n">
        <f aca="false">IF(Clean!F785="",1,0)</f>
        <v>0</v>
      </c>
      <c r="G785" s="24" t="n">
        <f aca="false">IF(Clean!G785="",1,0)</f>
        <v>0</v>
      </c>
      <c r="H785" s="24" t="n">
        <f aca="false">IF(Clean!H785="",1,0)</f>
        <v>0</v>
      </c>
      <c r="I785" s="24" t="n">
        <f aca="false">IF(Clean!I785="",1,0)</f>
        <v>0</v>
      </c>
      <c r="J785" s="24" t="n">
        <f aca="false">IF(Clean!J785="",1,0)</f>
        <v>0</v>
      </c>
      <c r="K785" s="24" t="n">
        <f aca="false">IF(Clean!K785="",1,0)</f>
        <v>0</v>
      </c>
      <c r="L785" s="24" t="n">
        <f aca="false">IF(Clean!L785="",1,0)</f>
        <v>0</v>
      </c>
      <c r="M785" s="24" t="n">
        <f aca="false">IF(Clean!M785="",1,0)</f>
        <v>0</v>
      </c>
      <c r="N785" s="24" t="n">
        <f aca="false">IF(Clean!N785="",1,0)</f>
        <v>0</v>
      </c>
      <c r="O785" s="24" t="n">
        <f aca="false">IF(Clean!O785="",1,0)</f>
        <v>0</v>
      </c>
      <c r="P785" s="24" t="n">
        <f aca="false">IF(Clean!P785="",1,0)</f>
        <v>0</v>
      </c>
      <c r="Q785" s="24" t="n">
        <f aca="false">IF(Clean!Q785="",1,0)</f>
        <v>0</v>
      </c>
      <c r="R785" s="24" t="n">
        <f aca="false">IF(Clean!R785="",1,0)</f>
        <v>0</v>
      </c>
      <c r="S785" s="24" t="n">
        <f aca="false">IF(Clean!S785="",1,0)</f>
        <v>0</v>
      </c>
      <c r="T785" s="24" t="n">
        <f aca="false">IF(Clean!T785="",1,0)</f>
        <v>0</v>
      </c>
      <c r="U785" s="24" t="n">
        <f aca="false">IF(Clean!U785="",1,0)</f>
        <v>0</v>
      </c>
      <c r="V785" s="24" t="n">
        <f aca="false">IF(Clean!V785="",1,0)</f>
        <v>0</v>
      </c>
      <c r="W785" s="25" t="n">
        <f aca="false">SUM(B785:V785)</f>
        <v>0</v>
      </c>
      <c r="X785" s="2" t="str">
        <f aca="false">IF(W785=0,"Complete","Incomplete")</f>
        <v>Complete</v>
      </c>
      <c r="Y785" s="26" t="n">
        <f aca="false">W785/21</f>
        <v>0</v>
      </c>
      <c r="Z785" s="2" t="str">
        <f aca="false">IF(W785=21,"Ghost record",IF(W785&gt;=11,"Mostly empty",IF(W785=0,"Complete","Partial")))</f>
        <v>Complete</v>
      </c>
    </row>
    <row r="786" customFormat="false" ht="15" hidden="false" customHeight="false" outlineLevel="0" collapsed="false">
      <c r="A786" s="2" t="str">
        <f aca="false">Clean!A786</f>
        <v>CL00785</v>
      </c>
      <c r="B786" s="24" t="n">
        <f aca="false">IF(Clean!B786="",1,0)</f>
        <v>0</v>
      </c>
      <c r="C786" s="24" t="n">
        <f aca="false">IF(Clean!C786="",1,0)</f>
        <v>0</v>
      </c>
      <c r="D786" s="24" t="n">
        <f aca="false">IF(Clean!D786="",1,0)</f>
        <v>0</v>
      </c>
      <c r="E786" s="24" t="n">
        <f aca="false">IF(Clean!E786="",1,0)</f>
        <v>1</v>
      </c>
      <c r="F786" s="24" t="n">
        <f aca="false">IF(Clean!F786="",1,0)</f>
        <v>0</v>
      </c>
      <c r="G786" s="24" t="n">
        <f aca="false">IF(Clean!G786="",1,0)</f>
        <v>0</v>
      </c>
      <c r="H786" s="24" t="n">
        <f aca="false">IF(Clean!H786="",1,0)</f>
        <v>0</v>
      </c>
      <c r="I786" s="24" t="n">
        <f aca="false">IF(Clean!I786="",1,0)</f>
        <v>0</v>
      </c>
      <c r="J786" s="24" t="n">
        <f aca="false">IF(Clean!J786="",1,0)</f>
        <v>0</v>
      </c>
      <c r="K786" s="24" t="n">
        <f aca="false">IF(Clean!K786="",1,0)</f>
        <v>0</v>
      </c>
      <c r="L786" s="24" t="n">
        <f aca="false">IF(Clean!L786="",1,0)</f>
        <v>0</v>
      </c>
      <c r="M786" s="24" t="n">
        <f aca="false">IF(Clean!M786="",1,0)</f>
        <v>0</v>
      </c>
      <c r="N786" s="24" t="n">
        <f aca="false">IF(Clean!N786="",1,0)</f>
        <v>0</v>
      </c>
      <c r="O786" s="24" t="n">
        <f aca="false">IF(Clean!O786="",1,0)</f>
        <v>0</v>
      </c>
      <c r="P786" s="24" t="n">
        <f aca="false">IF(Clean!P786="",1,0)</f>
        <v>0</v>
      </c>
      <c r="Q786" s="24" t="n">
        <f aca="false">IF(Clean!Q786="",1,0)</f>
        <v>0</v>
      </c>
      <c r="R786" s="24" t="n">
        <f aca="false">IF(Clean!R786="",1,0)</f>
        <v>0</v>
      </c>
      <c r="S786" s="24" t="n">
        <f aca="false">IF(Clean!S786="",1,0)</f>
        <v>0</v>
      </c>
      <c r="T786" s="24" t="n">
        <f aca="false">IF(Clean!T786="",1,0)</f>
        <v>0</v>
      </c>
      <c r="U786" s="24" t="n">
        <f aca="false">IF(Clean!U786="",1,0)</f>
        <v>0</v>
      </c>
      <c r="V786" s="24" t="n">
        <f aca="false">IF(Clean!V786="",1,0)</f>
        <v>0</v>
      </c>
      <c r="W786" s="25" t="n">
        <f aca="false">SUM(B786:V786)</f>
        <v>1</v>
      </c>
      <c r="X786" s="2" t="str">
        <f aca="false">IF(W786=0,"Complete","Incomplete")</f>
        <v>Incomplete</v>
      </c>
      <c r="Y786" s="26" t="n">
        <f aca="false">W786/21</f>
        <v>0.0476190476190476</v>
      </c>
      <c r="Z786" s="2" t="str">
        <f aca="false">IF(W786=21,"Ghost record",IF(W786&gt;=11,"Mostly empty",IF(W786=0,"Complete","Partial")))</f>
        <v>Partial</v>
      </c>
    </row>
    <row r="787" customFormat="false" ht="15" hidden="false" customHeight="false" outlineLevel="0" collapsed="false">
      <c r="A787" s="2" t="str">
        <f aca="false">Clean!A787</f>
        <v>CL00786</v>
      </c>
      <c r="B787" s="24" t="n">
        <f aca="false">IF(Clean!B787="",1,0)</f>
        <v>0</v>
      </c>
      <c r="C787" s="24" t="n">
        <f aca="false">IF(Clean!C787="",1,0)</f>
        <v>0</v>
      </c>
      <c r="D787" s="24" t="n">
        <f aca="false">IF(Clean!D787="",1,0)</f>
        <v>0</v>
      </c>
      <c r="E787" s="24" t="n">
        <f aca="false">IF(Clean!E787="",1,0)</f>
        <v>0</v>
      </c>
      <c r="F787" s="24" t="n">
        <f aca="false">IF(Clean!F787="",1,0)</f>
        <v>0</v>
      </c>
      <c r="G787" s="24" t="n">
        <f aca="false">IF(Clean!G787="",1,0)</f>
        <v>0</v>
      </c>
      <c r="H787" s="24" t="n">
        <f aca="false">IF(Clean!H787="",1,0)</f>
        <v>0</v>
      </c>
      <c r="I787" s="24" t="n">
        <f aca="false">IF(Clean!I787="",1,0)</f>
        <v>0</v>
      </c>
      <c r="J787" s="24" t="n">
        <f aca="false">IF(Clean!J787="",1,0)</f>
        <v>0</v>
      </c>
      <c r="K787" s="24" t="n">
        <f aca="false">IF(Clean!K787="",1,0)</f>
        <v>0</v>
      </c>
      <c r="L787" s="24" t="n">
        <f aca="false">IF(Clean!L787="",1,0)</f>
        <v>0</v>
      </c>
      <c r="M787" s="24" t="n">
        <f aca="false">IF(Clean!M787="",1,0)</f>
        <v>1</v>
      </c>
      <c r="N787" s="24" t="n">
        <f aca="false">IF(Clean!N787="",1,0)</f>
        <v>0</v>
      </c>
      <c r="O787" s="24" t="n">
        <f aca="false">IF(Clean!O787="",1,0)</f>
        <v>1</v>
      </c>
      <c r="P787" s="24" t="n">
        <f aca="false">IF(Clean!P787="",1,0)</f>
        <v>0</v>
      </c>
      <c r="Q787" s="24" t="n">
        <f aca="false">IF(Clean!Q787="",1,0)</f>
        <v>0</v>
      </c>
      <c r="R787" s="24" t="n">
        <f aca="false">IF(Clean!R787="",1,0)</f>
        <v>0</v>
      </c>
      <c r="S787" s="24" t="n">
        <f aca="false">IF(Clean!S787="",1,0)</f>
        <v>0</v>
      </c>
      <c r="T787" s="24" t="n">
        <f aca="false">IF(Clean!T787="",1,0)</f>
        <v>0</v>
      </c>
      <c r="U787" s="24" t="n">
        <f aca="false">IF(Clean!U787="",1,0)</f>
        <v>0</v>
      </c>
      <c r="V787" s="24" t="n">
        <f aca="false">IF(Clean!V787="",1,0)</f>
        <v>1</v>
      </c>
      <c r="W787" s="25" t="n">
        <f aca="false">SUM(B787:V787)</f>
        <v>3</v>
      </c>
      <c r="X787" s="2" t="str">
        <f aca="false">IF(W787=0,"Complete","Incomplete")</f>
        <v>Incomplete</v>
      </c>
      <c r="Y787" s="26" t="n">
        <f aca="false">W787/21</f>
        <v>0.142857142857143</v>
      </c>
      <c r="Z787" s="2" t="str">
        <f aca="false">IF(W787=21,"Ghost record",IF(W787&gt;=11,"Mostly empty",IF(W787=0,"Complete","Partial")))</f>
        <v>Partial</v>
      </c>
    </row>
    <row r="788" customFormat="false" ht="15" hidden="false" customHeight="false" outlineLevel="0" collapsed="false">
      <c r="A788" s="2" t="str">
        <f aca="false">Clean!A788</f>
        <v>CL00787</v>
      </c>
      <c r="B788" s="24" t="n">
        <f aca="false">IF(Clean!B788="",1,0)</f>
        <v>0</v>
      </c>
      <c r="C788" s="24" t="n">
        <f aca="false">IF(Clean!C788="",1,0)</f>
        <v>0</v>
      </c>
      <c r="D788" s="24" t="n">
        <f aca="false">IF(Clean!D788="",1,0)</f>
        <v>0</v>
      </c>
      <c r="E788" s="24" t="n">
        <f aca="false">IF(Clean!E788="",1,0)</f>
        <v>0</v>
      </c>
      <c r="F788" s="24" t="n">
        <f aca="false">IF(Clean!F788="",1,0)</f>
        <v>1</v>
      </c>
      <c r="G788" s="24" t="n">
        <f aca="false">IF(Clean!G788="",1,0)</f>
        <v>1</v>
      </c>
      <c r="H788" s="24" t="n">
        <f aca="false">IF(Clean!H788="",1,0)</f>
        <v>0</v>
      </c>
      <c r="I788" s="24" t="n">
        <f aca="false">IF(Clean!I788="",1,0)</f>
        <v>0</v>
      </c>
      <c r="J788" s="24" t="n">
        <f aca="false">IF(Clean!J788="",1,0)</f>
        <v>0</v>
      </c>
      <c r="K788" s="24" t="n">
        <f aca="false">IF(Clean!K788="",1,0)</f>
        <v>0</v>
      </c>
      <c r="L788" s="24" t="n">
        <f aca="false">IF(Clean!L788="",1,0)</f>
        <v>0</v>
      </c>
      <c r="M788" s="24" t="n">
        <f aca="false">IF(Clean!M788="",1,0)</f>
        <v>0</v>
      </c>
      <c r="N788" s="24" t="n">
        <f aca="false">IF(Clean!N788="",1,0)</f>
        <v>0</v>
      </c>
      <c r="O788" s="24" t="n">
        <f aca="false">IF(Clean!O788="",1,0)</f>
        <v>0</v>
      </c>
      <c r="P788" s="24" t="n">
        <f aca="false">IF(Clean!P788="",1,0)</f>
        <v>0</v>
      </c>
      <c r="Q788" s="24" t="n">
        <f aca="false">IF(Clean!Q788="",1,0)</f>
        <v>0</v>
      </c>
      <c r="R788" s="24" t="n">
        <f aca="false">IF(Clean!R788="",1,0)</f>
        <v>0</v>
      </c>
      <c r="S788" s="24" t="n">
        <f aca="false">IF(Clean!S788="",1,0)</f>
        <v>0</v>
      </c>
      <c r="T788" s="24" t="n">
        <f aca="false">IF(Clean!T788="",1,0)</f>
        <v>0</v>
      </c>
      <c r="U788" s="24" t="n">
        <f aca="false">IF(Clean!U788="",1,0)</f>
        <v>0</v>
      </c>
      <c r="V788" s="24" t="n">
        <f aca="false">IF(Clean!V788="",1,0)</f>
        <v>0</v>
      </c>
      <c r="W788" s="25" t="n">
        <f aca="false">SUM(B788:V788)</f>
        <v>2</v>
      </c>
      <c r="X788" s="2" t="str">
        <f aca="false">IF(W788=0,"Complete","Incomplete")</f>
        <v>Incomplete</v>
      </c>
      <c r="Y788" s="26" t="n">
        <f aca="false">W788/21</f>
        <v>0.0952380952380952</v>
      </c>
      <c r="Z788" s="2" t="str">
        <f aca="false">IF(W788=21,"Ghost record",IF(W788&gt;=11,"Mostly empty",IF(W788=0,"Complete","Partial")))</f>
        <v>Partial</v>
      </c>
    </row>
    <row r="789" customFormat="false" ht="15" hidden="false" customHeight="false" outlineLevel="0" collapsed="false">
      <c r="A789" s="2" t="str">
        <f aca="false">Clean!A789</f>
        <v>CL00788</v>
      </c>
      <c r="B789" s="24" t="n">
        <f aca="false">IF(Clean!B789="",1,0)</f>
        <v>0</v>
      </c>
      <c r="C789" s="24" t="n">
        <f aca="false">IF(Clean!C789="",1,0)</f>
        <v>0</v>
      </c>
      <c r="D789" s="24" t="n">
        <f aca="false">IF(Clean!D789="",1,0)</f>
        <v>0</v>
      </c>
      <c r="E789" s="24" t="n">
        <f aca="false">IF(Clean!E789="",1,0)</f>
        <v>0</v>
      </c>
      <c r="F789" s="24" t="n">
        <f aca="false">IF(Clean!F789="",1,0)</f>
        <v>0</v>
      </c>
      <c r="G789" s="24" t="n">
        <f aca="false">IF(Clean!G789="",1,0)</f>
        <v>0</v>
      </c>
      <c r="H789" s="24" t="n">
        <f aca="false">IF(Clean!H789="",1,0)</f>
        <v>0</v>
      </c>
      <c r="I789" s="24" t="n">
        <f aca="false">IF(Clean!I789="",1,0)</f>
        <v>0</v>
      </c>
      <c r="J789" s="24" t="n">
        <f aca="false">IF(Clean!J789="",1,0)</f>
        <v>0</v>
      </c>
      <c r="K789" s="24" t="n">
        <f aca="false">IF(Clean!K789="",1,0)</f>
        <v>0</v>
      </c>
      <c r="L789" s="24" t="n">
        <f aca="false">IF(Clean!L789="",1,0)</f>
        <v>0</v>
      </c>
      <c r="M789" s="24" t="n">
        <f aca="false">IF(Clean!M789="",1,0)</f>
        <v>0</v>
      </c>
      <c r="N789" s="24" t="n">
        <f aca="false">IF(Clean!N789="",1,0)</f>
        <v>0</v>
      </c>
      <c r="O789" s="24" t="n">
        <f aca="false">IF(Clean!O789="",1,0)</f>
        <v>0</v>
      </c>
      <c r="P789" s="24" t="n">
        <f aca="false">IF(Clean!P789="",1,0)</f>
        <v>0</v>
      </c>
      <c r="Q789" s="24" t="n">
        <f aca="false">IF(Clean!Q789="",1,0)</f>
        <v>0</v>
      </c>
      <c r="R789" s="24" t="n">
        <f aca="false">IF(Clean!R789="",1,0)</f>
        <v>0</v>
      </c>
      <c r="S789" s="24" t="n">
        <f aca="false">IF(Clean!S789="",1,0)</f>
        <v>1</v>
      </c>
      <c r="T789" s="24" t="n">
        <f aca="false">IF(Clean!T789="",1,0)</f>
        <v>1</v>
      </c>
      <c r="U789" s="24" t="n">
        <f aca="false">IF(Clean!U789="",1,0)</f>
        <v>0</v>
      </c>
      <c r="V789" s="24" t="n">
        <f aca="false">IF(Clean!V789="",1,0)</f>
        <v>0</v>
      </c>
      <c r="W789" s="25" t="n">
        <f aca="false">SUM(B789:V789)</f>
        <v>2</v>
      </c>
      <c r="X789" s="2" t="str">
        <f aca="false">IF(W789=0,"Complete","Incomplete")</f>
        <v>Incomplete</v>
      </c>
      <c r="Y789" s="26" t="n">
        <f aca="false">W789/21</f>
        <v>0.0952380952380952</v>
      </c>
      <c r="Z789" s="2" t="str">
        <f aca="false">IF(W789=21,"Ghost record",IF(W789&gt;=11,"Mostly empty",IF(W789=0,"Complete","Partial")))</f>
        <v>Partial</v>
      </c>
    </row>
    <row r="790" customFormat="false" ht="15" hidden="false" customHeight="false" outlineLevel="0" collapsed="false">
      <c r="A790" s="2" t="str">
        <f aca="false">Clean!A790</f>
        <v>CL00789</v>
      </c>
      <c r="B790" s="24" t="n">
        <f aca="false">IF(Clean!B790="",1,0)</f>
        <v>0</v>
      </c>
      <c r="C790" s="24" t="n">
        <f aca="false">IF(Clean!C790="",1,0)</f>
        <v>0</v>
      </c>
      <c r="D790" s="24" t="n">
        <f aca="false">IF(Clean!D790="",1,0)</f>
        <v>0</v>
      </c>
      <c r="E790" s="24" t="n">
        <f aca="false">IF(Clean!E790="",1,0)</f>
        <v>0</v>
      </c>
      <c r="F790" s="24" t="n">
        <f aca="false">IF(Clean!F790="",1,0)</f>
        <v>0</v>
      </c>
      <c r="G790" s="24" t="n">
        <f aca="false">IF(Clean!G790="",1,0)</f>
        <v>0</v>
      </c>
      <c r="H790" s="24" t="n">
        <f aca="false">IF(Clean!H790="",1,0)</f>
        <v>0</v>
      </c>
      <c r="I790" s="24" t="n">
        <f aca="false">IF(Clean!I790="",1,0)</f>
        <v>0</v>
      </c>
      <c r="J790" s="24" t="n">
        <f aca="false">IF(Clean!J790="",1,0)</f>
        <v>0</v>
      </c>
      <c r="K790" s="24" t="n">
        <f aca="false">IF(Clean!K790="",1,0)</f>
        <v>0</v>
      </c>
      <c r="L790" s="24" t="n">
        <f aca="false">IF(Clean!L790="",1,0)</f>
        <v>0</v>
      </c>
      <c r="M790" s="24" t="n">
        <f aca="false">IF(Clean!M790="",1,0)</f>
        <v>1</v>
      </c>
      <c r="N790" s="24" t="n">
        <f aca="false">IF(Clean!N790="",1,0)</f>
        <v>0</v>
      </c>
      <c r="O790" s="24" t="n">
        <f aca="false">IF(Clean!O790="",1,0)</f>
        <v>1</v>
      </c>
      <c r="P790" s="24" t="n">
        <f aca="false">IF(Clean!P790="",1,0)</f>
        <v>0</v>
      </c>
      <c r="Q790" s="24" t="n">
        <f aca="false">IF(Clean!Q790="",1,0)</f>
        <v>0</v>
      </c>
      <c r="R790" s="24" t="n">
        <f aca="false">IF(Clean!R790="",1,0)</f>
        <v>0</v>
      </c>
      <c r="S790" s="24" t="n">
        <f aca="false">IF(Clean!S790="",1,0)</f>
        <v>0</v>
      </c>
      <c r="T790" s="24" t="n">
        <f aca="false">IF(Clean!T790="",1,0)</f>
        <v>0</v>
      </c>
      <c r="U790" s="24" t="n">
        <f aca="false">IF(Clean!U790="",1,0)</f>
        <v>0</v>
      </c>
      <c r="V790" s="24" t="n">
        <f aca="false">IF(Clean!V790="",1,0)</f>
        <v>0</v>
      </c>
      <c r="W790" s="25" t="n">
        <f aca="false">SUM(B790:V790)</f>
        <v>2</v>
      </c>
      <c r="X790" s="2" t="str">
        <f aca="false">IF(W790=0,"Complete","Incomplete")</f>
        <v>Incomplete</v>
      </c>
      <c r="Y790" s="26" t="n">
        <f aca="false">W790/21</f>
        <v>0.0952380952380952</v>
      </c>
      <c r="Z790" s="2" t="str">
        <f aca="false">IF(W790=21,"Ghost record",IF(W790&gt;=11,"Mostly empty",IF(W790=0,"Complete","Partial")))</f>
        <v>Partial</v>
      </c>
    </row>
    <row r="791" customFormat="false" ht="15" hidden="false" customHeight="false" outlineLevel="0" collapsed="false">
      <c r="A791" s="2" t="str">
        <f aca="false">Clean!A791</f>
        <v>CL00790</v>
      </c>
      <c r="B791" s="24" t="n">
        <f aca="false">IF(Clean!B791="",1,0)</f>
        <v>0</v>
      </c>
      <c r="C791" s="24" t="n">
        <f aca="false">IF(Clean!C791="",1,0)</f>
        <v>0</v>
      </c>
      <c r="D791" s="24" t="n">
        <f aca="false">IF(Clean!D791="",1,0)</f>
        <v>0</v>
      </c>
      <c r="E791" s="24" t="n">
        <f aca="false">IF(Clean!E791="",1,0)</f>
        <v>0</v>
      </c>
      <c r="F791" s="24" t="n">
        <f aca="false">IF(Clean!F791="",1,0)</f>
        <v>0</v>
      </c>
      <c r="G791" s="24" t="n">
        <f aca="false">IF(Clean!G791="",1,0)</f>
        <v>0</v>
      </c>
      <c r="H791" s="24" t="n">
        <f aca="false">IF(Clean!H791="",1,0)</f>
        <v>0</v>
      </c>
      <c r="I791" s="24" t="n">
        <f aca="false">IF(Clean!I791="",1,0)</f>
        <v>0</v>
      </c>
      <c r="J791" s="24" t="n">
        <f aca="false">IF(Clean!J791="",1,0)</f>
        <v>0</v>
      </c>
      <c r="K791" s="24" t="n">
        <f aca="false">IF(Clean!K791="",1,0)</f>
        <v>0</v>
      </c>
      <c r="L791" s="24" t="n">
        <f aca="false">IF(Clean!L791="",1,0)</f>
        <v>0</v>
      </c>
      <c r="M791" s="24" t="n">
        <f aca="false">IF(Clean!M791="",1,0)</f>
        <v>0</v>
      </c>
      <c r="N791" s="24" t="n">
        <f aca="false">IF(Clean!N791="",1,0)</f>
        <v>0</v>
      </c>
      <c r="O791" s="24" t="n">
        <f aca="false">IF(Clean!O791="",1,0)</f>
        <v>0</v>
      </c>
      <c r="P791" s="24" t="n">
        <f aca="false">IF(Clean!P791="",1,0)</f>
        <v>0</v>
      </c>
      <c r="Q791" s="24" t="n">
        <f aca="false">IF(Clean!Q791="",1,0)</f>
        <v>0</v>
      </c>
      <c r="R791" s="24" t="n">
        <f aca="false">IF(Clean!R791="",1,0)</f>
        <v>0</v>
      </c>
      <c r="S791" s="24" t="n">
        <f aca="false">IF(Clean!S791="",1,0)</f>
        <v>1</v>
      </c>
      <c r="T791" s="24" t="n">
        <f aca="false">IF(Clean!T791="",1,0)</f>
        <v>1</v>
      </c>
      <c r="U791" s="24" t="n">
        <f aca="false">IF(Clean!U791="",1,0)</f>
        <v>0</v>
      </c>
      <c r="V791" s="24" t="n">
        <f aca="false">IF(Clean!V791="",1,0)</f>
        <v>0</v>
      </c>
      <c r="W791" s="25" t="n">
        <f aca="false">SUM(B791:V791)</f>
        <v>2</v>
      </c>
      <c r="X791" s="2" t="str">
        <f aca="false">IF(W791=0,"Complete","Incomplete")</f>
        <v>Incomplete</v>
      </c>
      <c r="Y791" s="26" t="n">
        <f aca="false">W791/21</f>
        <v>0.0952380952380952</v>
      </c>
      <c r="Z791" s="2" t="str">
        <f aca="false">IF(W791=21,"Ghost record",IF(W791&gt;=11,"Mostly empty",IF(W791=0,"Complete","Partial")))</f>
        <v>Partial</v>
      </c>
    </row>
    <row r="792" customFormat="false" ht="15" hidden="false" customHeight="false" outlineLevel="0" collapsed="false">
      <c r="A792" s="2" t="str">
        <f aca="false">Clean!A792</f>
        <v>CL00791</v>
      </c>
      <c r="B792" s="24" t="n">
        <f aca="false">IF(Clean!B792="",1,0)</f>
        <v>0</v>
      </c>
      <c r="C792" s="24" t="n">
        <f aca="false">IF(Clean!C792="",1,0)</f>
        <v>0</v>
      </c>
      <c r="D792" s="24" t="n">
        <f aca="false">IF(Clean!D792="",1,0)</f>
        <v>0</v>
      </c>
      <c r="E792" s="24" t="n">
        <f aca="false">IF(Clean!E792="",1,0)</f>
        <v>0</v>
      </c>
      <c r="F792" s="24" t="n">
        <f aca="false">IF(Clean!F792="",1,0)</f>
        <v>0</v>
      </c>
      <c r="G792" s="24" t="n">
        <f aca="false">IF(Clean!G792="",1,0)</f>
        <v>0</v>
      </c>
      <c r="H792" s="24" t="n">
        <f aca="false">IF(Clean!H792="",1,0)</f>
        <v>0</v>
      </c>
      <c r="I792" s="24" t="n">
        <f aca="false">IF(Clean!I792="",1,0)</f>
        <v>0</v>
      </c>
      <c r="J792" s="24" t="n">
        <f aca="false">IF(Clean!J792="",1,0)</f>
        <v>0</v>
      </c>
      <c r="K792" s="24" t="n">
        <f aca="false">IF(Clean!K792="",1,0)</f>
        <v>0</v>
      </c>
      <c r="L792" s="24" t="n">
        <f aca="false">IF(Clean!L792="",1,0)</f>
        <v>0</v>
      </c>
      <c r="M792" s="24" t="n">
        <f aca="false">IF(Clean!M792="",1,0)</f>
        <v>0</v>
      </c>
      <c r="N792" s="24" t="n">
        <f aca="false">IF(Clean!N792="",1,0)</f>
        <v>0</v>
      </c>
      <c r="O792" s="24" t="n">
        <f aca="false">IF(Clean!O792="",1,0)</f>
        <v>0</v>
      </c>
      <c r="P792" s="24" t="n">
        <f aca="false">IF(Clean!P792="",1,0)</f>
        <v>0</v>
      </c>
      <c r="Q792" s="24" t="n">
        <f aca="false">IF(Clean!Q792="",1,0)</f>
        <v>0</v>
      </c>
      <c r="R792" s="24" t="n">
        <f aca="false">IF(Clean!R792="",1,0)</f>
        <v>1</v>
      </c>
      <c r="S792" s="24" t="n">
        <f aca="false">IF(Clean!S792="",1,0)</f>
        <v>0</v>
      </c>
      <c r="T792" s="24" t="n">
        <f aca="false">IF(Clean!T792="",1,0)</f>
        <v>0</v>
      </c>
      <c r="U792" s="24" t="n">
        <f aca="false">IF(Clean!U792="",1,0)</f>
        <v>0</v>
      </c>
      <c r="V792" s="24" t="n">
        <f aca="false">IF(Clean!V792="",1,0)</f>
        <v>0</v>
      </c>
      <c r="W792" s="25" t="n">
        <f aca="false">SUM(B792:V792)</f>
        <v>1</v>
      </c>
      <c r="X792" s="2" t="str">
        <f aca="false">IF(W792=0,"Complete","Incomplete")</f>
        <v>Incomplete</v>
      </c>
      <c r="Y792" s="26" t="n">
        <f aca="false">W792/21</f>
        <v>0.0476190476190476</v>
      </c>
      <c r="Z792" s="2" t="str">
        <f aca="false">IF(W792=21,"Ghost record",IF(W792&gt;=11,"Mostly empty",IF(W792=0,"Complete","Partial")))</f>
        <v>Partial</v>
      </c>
    </row>
    <row r="793" customFormat="false" ht="15" hidden="false" customHeight="false" outlineLevel="0" collapsed="false">
      <c r="A793" s="2" t="str">
        <f aca="false">Clean!A793</f>
        <v>CL00792</v>
      </c>
      <c r="B793" s="24" t="n">
        <f aca="false">IF(Clean!B793="",1,0)</f>
        <v>0</v>
      </c>
      <c r="C793" s="24" t="n">
        <f aca="false">IF(Clean!C793="",1,0)</f>
        <v>0</v>
      </c>
      <c r="D793" s="24" t="n">
        <f aca="false">IF(Clean!D793="",1,0)</f>
        <v>0</v>
      </c>
      <c r="E793" s="24" t="n">
        <f aca="false">IF(Clean!E793="",1,0)</f>
        <v>0</v>
      </c>
      <c r="F793" s="24" t="n">
        <f aca="false">IF(Clean!F793="",1,0)</f>
        <v>0</v>
      </c>
      <c r="G793" s="24" t="n">
        <f aca="false">IF(Clean!G793="",1,0)</f>
        <v>0</v>
      </c>
      <c r="H793" s="24" t="n">
        <f aca="false">IF(Clean!H793="",1,0)</f>
        <v>0</v>
      </c>
      <c r="I793" s="24" t="n">
        <f aca="false">IF(Clean!I793="",1,0)</f>
        <v>0</v>
      </c>
      <c r="J793" s="24" t="n">
        <f aca="false">IF(Clean!J793="",1,0)</f>
        <v>0</v>
      </c>
      <c r="K793" s="24" t="n">
        <f aca="false">IF(Clean!K793="",1,0)</f>
        <v>0</v>
      </c>
      <c r="L793" s="24" t="n">
        <f aca="false">IF(Clean!L793="",1,0)</f>
        <v>0</v>
      </c>
      <c r="M793" s="24" t="n">
        <f aca="false">IF(Clean!M793="",1,0)</f>
        <v>0</v>
      </c>
      <c r="N793" s="24" t="n">
        <f aca="false">IF(Clean!N793="",1,0)</f>
        <v>0</v>
      </c>
      <c r="O793" s="24" t="n">
        <f aca="false">IF(Clean!O793="",1,0)</f>
        <v>0</v>
      </c>
      <c r="P793" s="24" t="n">
        <f aca="false">IF(Clean!P793="",1,0)</f>
        <v>0</v>
      </c>
      <c r="Q793" s="24" t="n">
        <f aca="false">IF(Clean!Q793="",1,0)</f>
        <v>0</v>
      </c>
      <c r="R793" s="24" t="n">
        <f aca="false">IF(Clean!R793="",1,0)</f>
        <v>0</v>
      </c>
      <c r="S793" s="24" t="n">
        <f aca="false">IF(Clean!S793="",1,0)</f>
        <v>0</v>
      </c>
      <c r="T793" s="24" t="n">
        <f aca="false">IF(Clean!T793="",1,0)</f>
        <v>0</v>
      </c>
      <c r="U793" s="24" t="n">
        <f aca="false">IF(Clean!U793="",1,0)</f>
        <v>0</v>
      </c>
      <c r="V793" s="24" t="n">
        <f aca="false">IF(Clean!V793="",1,0)</f>
        <v>0</v>
      </c>
      <c r="W793" s="25" t="n">
        <f aca="false">SUM(B793:V793)</f>
        <v>0</v>
      </c>
      <c r="X793" s="2" t="str">
        <f aca="false">IF(W793=0,"Complete","Incomplete")</f>
        <v>Complete</v>
      </c>
      <c r="Y793" s="26" t="n">
        <f aca="false">W793/21</f>
        <v>0</v>
      </c>
      <c r="Z793" s="2" t="str">
        <f aca="false">IF(W793=21,"Ghost record",IF(W793&gt;=11,"Mostly empty",IF(W793=0,"Complete","Partial")))</f>
        <v>Complete</v>
      </c>
    </row>
    <row r="794" customFormat="false" ht="15" hidden="false" customHeight="false" outlineLevel="0" collapsed="false">
      <c r="A794" s="2" t="str">
        <f aca="false">Clean!A794</f>
        <v>CL00793</v>
      </c>
      <c r="B794" s="24" t="n">
        <f aca="false">IF(Clean!B794="",1,0)</f>
        <v>0</v>
      </c>
      <c r="C794" s="24" t="n">
        <f aca="false">IF(Clean!C794="",1,0)</f>
        <v>0</v>
      </c>
      <c r="D794" s="24" t="n">
        <f aca="false">IF(Clean!D794="",1,0)</f>
        <v>0</v>
      </c>
      <c r="E794" s="24" t="n">
        <f aca="false">IF(Clean!E794="",1,0)</f>
        <v>0</v>
      </c>
      <c r="F794" s="24" t="n">
        <f aca="false">IF(Clean!F794="",1,0)</f>
        <v>0</v>
      </c>
      <c r="G794" s="24" t="n">
        <f aca="false">IF(Clean!G794="",1,0)</f>
        <v>0</v>
      </c>
      <c r="H794" s="24" t="n">
        <f aca="false">IF(Clean!H794="",1,0)</f>
        <v>0</v>
      </c>
      <c r="I794" s="24" t="n">
        <f aca="false">IF(Clean!I794="",1,0)</f>
        <v>0</v>
      </c>
      <c r="J794" s="24" t="n">
        <f aca="false">IF(Clean!J794="",1,0)</f>
        <v>0</v>
      </c>
      <c r="K794" s="24" t="n">
        <f aca="false">IF(Clean!K794="",1,0)</f>
        <v>0</v>
      </c>
      <c r="L794" s="24" t="n">
        <f aca="false">IF(Clean!L794="",1,0)</f>
        <v>0</v>
      </c>
      <c r="M794" s="24" t="n">
        <f aca="false">IF(Clean!M794="",1,0)</f>
        <v>0</v>
      </c>
      <c r="N794" s="24" t="n">
        <f aca="false">IF(Clean!N794="",1,0)</f>
        <v>0</v>
      </c>
      <c r="O794" s="24" t="n">
        <f aca="false">IF(Clean!O794="",1,0)</f>
        <v>0</v>
      </c>
      <c r="P794" s="24" t="n">
        <f aca="false">IF(Clean!P794="",1,0)</f>
        <v>0</v>
      </c>
      <c r="Q794" s="24" t="n">
        <f aca="false">IF(Clean!Q794="",1,0)</f>
        <v>0</v>
      </c>
      <c r="R794" s="24" t="n">
        <f aca="false">IF(Clean!R794="",1,0)</f>
        <v>0</v>
      </c>
      <c r="S794" s="24" t="n">
        <f aca="false">IF(Clean!S794="",1,0)</f>
        <v>0</v>
      </c>
      <c r="T794" s="24" t="n">
        <f aca="false">IF(Clean!T794="",1,0)</f>
        <v>0</v>
      </c>
      <c r="U794" s="24" t="n">
        <f aca="false">IF(Clean!U794="",1,0)</f>
        <v>0</v>
      </c>
      <c r="V794" s="24" t="n">
        <f aca="false">IF(Clean!V794="",1,0)</f>
        <v>0</v>
      </c>
      <c r="W794" s="25" t="n">
        <f aca="false">SUM(B794:V794)</f>
        <v>0</v>
      </c>
      <c r="X794" s="2" t="str">
        <f aca="false">IF(W794=0,"Complete","Incomplete")</f>
        <v>Complete</v>
      </c>
      <c r="Y794" s="26" t="n">
        <f aca="false">W794/21</f>
        <v>0</v>
      </c>
      <c r="Z794" s="2" t="str">
        <f aca="false">IF(W794=21,"Ghost record",IF(W794&gt;=11,"Mostly empty",IF(W794=0,"Complete","Partial")))</f>
        <v>Complete</v>
      </c>
    </row>
    <row r="795" customFormat="false" ht="15" hidden="false" customHeight="false" outlineLevel="0" collapsed="false">
      <c r="A795" s="2" t="str">
        <f aca="false">Clean!A795</f>
        <v>CL00794</v>
      </c>
      <c r="B795" s="24" t="n">
        <f aca="false">IF(Clean!B795="",1,0)</f>
        <v>0</v>
      </c>
      <c r="C795" s="24" t="n">
        <f aca="false">IF(Clean!C795="",1,0)</f>
        <v>0</v>
      </c>
      <c r="D795" s="24" t="n">
        <f aca="false">IF(Clean!D795="",1,0)</f>
        <v>0</v>
      </c>
      <c r="E795" s="24" t="n">
        <f aca="false">IF(Clean!E795="",1,0)</f>
        <v>0</v>
      </c>
      <c r="F795" s="24" t="n">
        <f aca="false">IF(Clean!F795="",1,0)</f>
        <v>0</v>
      </c>
      <c r="G795" s="24" t="n">
        <f aca="false">IF(Clean!G795="",1,0)</f>
        <v>0</v>
      </c>
      <c r="H795" s="24" t="n">
        <f aca="false">IF(Clean!H795="",1,0)</f>
        <v>0</v>
      </c>
      <c r="I795" s="24" t="n">
        <f aca="false">IF(Clean!I795="",1,0)</f>
        <v>0</v>
      </c>
      <c r="J795" s="24" t="n">
        <f aca="false">IF(Clean!J795="",1,0)</f>
        <v>0</v>
      </c>
      <c r="K795" s="24" t="n">
        <f aca="false">IF(Clean!K795="",1,0)</f>
        <v>0</v>
      </c>
      <c r="L795" s="24" t="n">
        <f aca="false">IF(Clean!L795="",1,0)</f>
        <v>0</v>
      </c>
      <c r="M795" s="24" t="n">
        <f aca="false">IF(Clean!M795="",1,0)</f>
        <v>0</v>
      </c>
      <c r="N795" s="24" t="n">
        <f aca="false">IF(Clean!N795="",1,0)</f>
        <v>0</v>
      </c>
      <c r="O795" s="24" t="n">
        <f aca="false">IF(Clean!O795="",1,0)</f>
        <v>0</v>
      </c>
      <c r="P795" s="24" t="n">
        <f aca="false">IF(Clean!P795="",1,0)</f>
        <v>0</v>
      </c>
      <c r="Q795" s="24" t="n">
        <f aca="false">IF(Clean!Q795="",1,0)</f>
        <v>0</v>
      </c>
      <c r="R795" s="24" t="n">
        <f aca="false">IF(Clean!R795="",1,0)</f>
        <v>0</v>
      </c>
      <c r="S795" s="24" t="n">
        <f aca="false">IF(Clean!S795="",1,0)</f>
        <v>0</v>
      </c>
      <c r="T795" s="24" t="n">
        <f aca="false">IF(Clean!T795="",1,0)</f>
        <v>0</v>
      </c>
      <c r="U795" s="24" t="n">
        <f aca="false">IF(Clean!U795="",1,0)</f>
        <v>0</v>
      </c>
      <c r="V795" s="24" t="n">
        <f aca="false">IF(Clean!V795="",1,0)</f>
        <v>0</v>
      </c>
      <c r="W795" s="25" t="n">
        <f aca="false">SUM(B795:V795)</f>
        <v>0</v>
      </c>
      <c r="X795" s="2" t="str">
        <f aca="false">IF(W795=0,"Complete","Incomplete")</f>
        <v>Complete</v>
      </c>
      <c r="Y795" s="26" t="n">
        <f aca="false">W795/21</f>
        <v>0</v>
      </c>
      <c r="Z795" s="2" t="str">
        <f aca="false">IF(W795=21,"Ghost record",IF(W795&gt;=11,"Mostly empty",IF(W795=0,"Complete","Partial")))</f>
        <v>Complete</v>
      </c>
    </row>
    <row r="796" customFormat="false" ht="15" hidden="false" customHeight="false" outlineLevel="0" collapsed="false">
      <c r="A796" s="2" t="str">
        <f aca="false">Clean!A796</f>
        <v>CL00795</v>
      </c>
      <c r="B796" s="24" t="n">
        <f aca="false">IF(Clean!B796="",1,0)</f>
        <v>0</v>
      </c>
      <c r="C796" s="24" t="n">
        <f aca="false">IF(Clean!C796="",1,0)</f>
        <v>0</v>
      </c>
      <c r="D796" s="24" t="n">
        <f aca="false">IF(Clean!D796="",1,0)</f>
        <v>0</v>
      </c>
      <c r="E796" s="24" t="n">
        <f aca="false">IF(Clean!E796="",1,0)</f>
        <v>0</v>
      </c>
      <c r="F796" s="24" t="n">
        <f aca="false">IF(Clean!F796="",1,0)</f>
        <v>0</v>
      </c>
      <c r="G796" s="24" t="n">
        <f aca="false">IF(Clean!G796="",1,0)</f>
        <v>0</v>
      </c>
      <c r="H796" s="24" t="n">
        <f aca="false">IF(Clean!H796="",1,0)</f>
        <v>0</v>
      </c>
      <c r="I796" s="24" t="n">
        <f aca="false">IF(Clean!I796="",1,0)</f>
        <v>0</v>
      </c>
      <c r="J796" s="24" t="n">
        <f aca="false">IF(Clean!J796="",1,0)</f>
        <v>0</v>
      </c>
      <c r="K796" s="24" t="n">
        <f aca="false">IF(Clean!K796="",1,0)</f>
        <v>0</v>
      </c>
      <c r="L796" s="24" t="n">
        <f aca="false">IF(Clean!L796="",1,0)</f>
        <v>0</v>
      </c>
      <c r="M796" s="24" t="n">
        <f aca="false">IF(Clean!M796="",1,0)</f>
        <v>0</v>
      </c>
      <c r="N796" s="24" t="n">
        <f aca="false">IF(Clean!N796="",1,0)</f>
        <v>0</v>
      </c>
      <c r="O796" s="24" t="n">
        <f aca="false">IF(Clean!O796="",1,0)</f>
        <v>0</v>
      </c>
      <c r="P796" s="24" t="n">
        <f aca="false">IF(Clean!P796="",1,0)</f>
        <v>0</v>
      </c>
      <c r="Q796" s="24" t="n">
        <f aca="false">IF(Clean!Q796="",1,0)</f>
        <v>1</v>
      </c>
      <c r="R796" s="24" t="n">
        <f aca="false">IF(Clean!R796="",1,0)</f>
        <v>1</v>
      </c>
      <c r="S796" s="24" t="n">
        <f aca="false">IF(Clean!S796="",1,0)</f>
        <v>0</v>
      </c>
      <c r="T796" s="24" t="n">
        <f aca="false">IF(Clean!T796="",1,0)</f>
        <v>0</v>
      </c>
      <c r="U796" s="24" t="n">
        <f aca="false">IF(Clean!U796="",1,0)</f>
        <v>0</v>
      </c>
      <c r="V796" s="24" t="n">
        <f aca="false">IF(Clean!V796="",1,0)</f>
        <v>0</v>
      </c>
      <c r="W796" s="25" t="n">
        <f aca="false">SUM(B796:V796)</f>
        <v>2</v>
      </c>
      <c r="X796" s="2" t="str">
        <f aca="false">IF(W796=0,"Complete","Incomplete")</f>
        <v>Incomplete</v>
      </c>
      <c r="Y796" s="26" t="n">
        <f aca="false">W796/21</f>
        <v>0.0952380952380952</v>
      </c>
      <c r="Z796" s="2" t="str">
        <f aca="false">IF(W796=21,"Ghost record",IF(W796&gt;=11,"Mostly empty",IF(W796=0,"Complete","Partial")))</f>
        <v>Partial</v>
      </c>
    </row>
    <row r="797" customFormat="false" ht="15" hidden="false" customHeight="false" outlineLevel="0" collapsed="false">
      <c r="A797" s="2" t="str">
        <f aca="false">Clean!A797</f>
        <v>CL00796</v>
      </c>
      <c r="B797" s="24" t="n">
        <f aca="false">IF(Clean!B797="",1,0)</f>
        <v>1</v>
      </c>
      <c r="C797" s="24" t="n">
        <f aca="false">IF(Clean!C797="",1,0)</f>
        <v>0</v>
      </c>
      <c r="D797" s="24" t="n">
        <f aca="false">IF(Clean!D797="",1,0)</f>
        <v>0</v>
      </c>
      <c r="E797" s="24" t="n">
        <f aca="false">IF(Clean!E797="",1,0)</f>
        <v>0</v>
      </c>
      <c r="F797" s="24" t="n">
        <f aca="false">IF(Clean!F797="",1,0)</f>
        <v>0</v>
      </c>
      <c r="G797" s="24" t="n">
        <f aca="false">IF(Clean!G797="",1,0)</f>
        <v>0</v>
      </c>
      <c r="H797" s="24" t="n">
        <f aca="false">IF(Clean!H797="",1,0)</f>
        <v>0</v>
      </c>
      <c r="I797" s="24" t="n">
        <f aca="false">IF(Clean!I797="",1,0)</f>
        <v>0</v>
      </c>
      <c r="J797" s="24" t="n">
        <f aca="false">IF(Clean!J797="",1,0)</f>
        <v>0</v>
      </c>
      <c r="K797" s="24" t="n">
        <f aca="false">IF(Clean!K797="",1,0)</f>
        <v>0</v>
      </c>
      <c r="L797" s="24" t="n">
        <f aca="false">IF(Clean!L797="",1,0)</f>
        <v>0</v>
      </c>
      <c r="M797" s="24" t="n">
        <f aca="false">IF(Clean!M797="",1,0)</f>
        <v>0</v>
      </c>
      <c r="N797" s="24" t="n">
        <f aca="false">IF(Clean!N797="",1,0)</f>
        <v>0</v>
      </c>
      <c r="O797" s="24" t="n">
        <f aca="false">IF(Clean!O797="",1,0)</f>
        <v>0</v>
      </c>
      <c r="P797" s="24" t="n">
        <f aca="false">IF(Clean!P797="",1,0)</f>
        <v>0</v>
      </c>
      <c r="Q797" s="24" t="n">
        <f aca="false">IF(Clean!Q797="",1,0)</f>
        <v>0</v>
      </c>
      <c r="R797" s="24" t="n">
        <f aca="false">IF(Clean!R797="",1,0)</f>
        <v>0</v>
      </c>
      <c r="S797" s="24" t="n">
        <f aca="false">IF(Clean!S797="",1,0)</f>
        <v>0</v>
      </c>
      <c r="T797" s="24" t="n">
        <f aca="false">IF(Clean!T797="",1,0)</f>
        <v>0</v>
      </c>
      <c r="U797" s="24" t="n">
        <f aca="false">IF(Clean!U797="",1,0)</f>
        <v>0</v>
      </c>
      <c r="V797" s="24" t="n">
        <f aca="false">IF(Clean!V797="",1,0)</f>
        <v>0</v>
      </c>
      <c r="W797" s="25" t="n">
        <f aca="false">SUM(B797:V797)</f>
        <v>1</v>
      </c>
      <c r="X797" s="2" t="str">
        <f aca="false">IF(W797=0,"Complete","Incomplete")</f>
        <v>Incomplete</v>
      </c>
      <c r="Y797" s="26" t="n">
        <f aca="false">W797/21</f>
        <v>0.0476190476190476</v>
      </c>
      <c r="Z797" s="2" t="str">
        <f aca="false">IF(W797=21,"Ghost record",IF(W797&gt;=11,"Mostly empty",IF(W797=0,"Complete","Partial")))</f>
        <v>Partial</v>
      </c>
    </row>
    <row r="798" customFormat="false" ht="15" hidden="false" customHeight="false" outlineLevel="0" collapsed="false">
      <c r="A798" s="2" t="str">
        <f aca="false">Clean!A798</f>
        <v>CL00797</v>
      </c>
      <c r="B798" s="24" t="n">
        <f aca="false">IF(Clean!B798="",1,0)</f>
        <v>0</v>
      </c>
      <c r="C798" s="24" t="n">
        <f aca="false">IF(Clean!C798="",1,0)</f>
        <v>0</v>
      </c>
      <c r="D798" s="24" t="n">
        <f aca="false">IF(Clean!D798="",1,0)</f>
        <v>0</v>
      </c>
      <c r="E798" s="24" t="n">
        <f aca="false">IF(Clean!E798="",1,0)</f>
        <v>0</v>
      </c>
      <c r="F798" s="24" t="n">
        <f aca="false">IF(Clean!F798="",1,0)</f>
        <v>0</v>
      </c>
      <c r="G798" s="24" t="n">
        <f aca="false">IF(Clean!G798="",1,0)</f>
        <v>0</v>
      </c>
      <c r="H798" s="24" t="n">
        <f aca="false">IF(Clean!H798="",1,0)</f>
        <v>0</v>
      </c>
      <c r="I798" s="24" t="n">
        <f aca="false">IF(Clean!I798="",1,0)</f>
        <v>0</v>
      </c>
      <c r="J798" s="24" t="n">
        <f aca="false">IF(Clean!J798="",1,0)</f>
        <v>0</v>
      </c>
      <c r="K798" s="24" t="n">
        <f aca="false">IF(Clean!K798="",1,0)</f>
        <v>0</v>
      </c>
      <c r="L798" s="24" t="n">
        <f aca="false">IF(Clean!L798="",1,0)</f>
        <v>0</v>
      </c>
      <c r="M798" s="24" t="n">
        <f aca="false">IF(Clean!M798="",1,0)</f>
        <v>0</v>
      </c>
      <c r="N798" s="24" t="n">
        <f aca="false">IF(Clean!N798="",1,0)</f>
        <v>0</v>
      </c>
      <c r="O798" s="24" t="n">
        <f aca="false">IF(Clean!O798="",1,0)</f>
        <v>0</v>
      </c>
      <c r="P798" s="24" t="n">
        <f aca="false">IF(Clean!P798="",1,0)</f>
        <v>0</v>
      </c>
      <c r="Q798" s="24" t="n">
        <f aca="false">IF(Clean!Q798="",1,0)</f>
        <v>0</v>
      </c>
      <c r="R798" s="24" t="n">
        <f aca="false">IF(Clean!R798="",1,0)</f>
        <v>0</v>
      </c>
      <c r="S798" s="24" t="n">
        <f aca="false">IF(Clean!S798="",1,0)</f>
        <v>0</v>
      </c>
      <c r="T798" s="24" t="n">
        <f aca="false">IF(Clean!T798="",1,0)</f>
        <v>0</v>
      </c>
      <c r="U798" s="24" t="n">
        <f aca="false">IF(Clean!U798="",1,0)</f>
        <v>0</v>
      </c>
      <c r="V798" s="24" t="n">
        <f aca="false">IF(Clean!V798="",1,0)</f>
        <v>0</v>
      </c>
      <c r="W798" s="25" t="n">
        <f aca="false">SUM(B798:V798)</f>
        <v>0</v>
      </c>
      <c r="X798" s="2" t="str">
        <f aca="false">IF(W798=0,"Complete","Incomplete")</f>
        <v>Complete</v>
      </c>
      <c r="Y798" s="26" t="n">
        <f aca="false">W798/21</f>
        <v>0</v>
      </c>
      <c r="Z798" s="2" t="str">
        <f aca="false">IF(W798=21,"Ghost record",IF(W798&gt;=11,"Mostly empty",IF(W798=0,"Complete","Partial")))</f>
        <v>Complete</v>
      </c>
    </row>
    <row r="799" customFormat="false" ht="15" hidden="false" customHeight="false" outlineLevel="0" collapsed="false">
      <c r="A799" s="2" t="str">
        <f aca="false">Clean!A799</f>
        <v>CL00798</v>
      </c>
      <c r="B799" s="24" t="n">
        <f aca="false">IF(Clean!B799="",1,0)</f>
        <v>0</v>
      </c>
      <c r="C799" s="24" t="n">
        <f aca="false">IF(Clean!C799="",1,0)</f>
        <v>0</v>
      </c>
      <c r="D799" s="24" t="n">
        <f aca="false">IF(Clean!D799="",1,0)</f>
        <v>0</v>
      </c>
      <c r="E799" s="24" t="n">
        <f aca="false">IF(Clean!E799="",1,0)</f>
        <v>0</v>
      </c>
      <c r="F799" s="24" t="n">
        <f aca="false">IF(Clean!F799="",1,0)</f>
        <v>0</v>
      </c>
      <c r="G799" s="24" t="n">
        <f aca="false">IF(Clean!G799="",1,0)</f>
        <v>0</v>
      </c>
      <c r="H799" s="24" t="n">
        <f aca="false">IF(Clean!H799="",1,0)</f>
        <v>0</v>
      </c>
      <c r="I799" s="24" t="n">
        <f aca="false">IF(Clean!I799="",1,0)</f>
        <v>0</v>
      </c>
      <c r="J799" s="24" t="n">
        <f aca="false">IF(Clean!J799="",1,0)</f>
        <v>0</v>
      </c>
      <c r="K799" s="24" t="n">
        <f aca="false">IF(Clean!K799="",1,0)</f>
        <v>0</v>
      </c>
      <c r="L799" s="24" t="n">
        <f aca="false">IF(Clean!L799="",1,0)</f>
        <v>0</v>
      </c>
      <c r="M799" s="24" t="n">
        <f aca="false">IF(Clean!M799="",1,0)</f>
        <v>0</v>
      </c>
      <c r="N799" s="24" t="n">
        <f aca="false">IF(Clean!N799="",1,0)</f>
        <v>0</v>
      </c>
      <c r="O799" s="24" t="n">
        <f aca="false">IF(Clean!O799="",1,0)</f>
        <v>0</v>
      </c>
      <c r="P799" s="24" t="n">
        <f aca="false">IF(Clean!P799="",1,0)</f>
        <v>0</v>
      </c>
      <c r="Q799" s="24" t="n">
        <f aca="false">IF(Clean!Q799="",1,0)</f>
        <v>0</v>
      </c>
      <c r="R799" s="24" t="n">
        <f aca="false">IF(Clean!R799="",1,0)</f>
        <v>0</v>
      </c>
      <c r="S799" s="24" t="n">
        <f aca="false">IF(Clean!S799="",1,0)</f>
        <v>0</v>
      </c>
      <c r="T799" s="24" t="n">
        <f aca="false">IF(Clean!T799="",1,0)</f>
        <v>0</v>
      </c>
      <c r="U799" s="24" t="n">
        <f aca="false">IF(Clean!U799="",1,0)</f>
        <v>0</v>
      </c>
      <c r="V799" s="24" t="n">
        <f aca="false">IF(Clean!V799="",1,0)</f>
        <v>0</v>
      </c>
      <c r="W799" s="25" t="n">
        <f aca="false">SUM(B799:V799)</f>
        <v>0</v>
      </c>
      <c r="X799" s="2" t="str">
        <f aca="false">IF(W799=0,"Complete","Incomplete")</f>
        <v>Complete</v>
      </c>
      <c r="Y799" s="26" t="n">
        <f aca="false">W799/21</f>
        <v>0</v>
      </c>
      <c r="Z799" s="2" t="str">
        <f aca="false">IF(W799=21,"Ghost record",IF(W799&gt;=11,"Mostly empty",IF(W799=0,"Complete","Partial")))</f>
        <v>Complete</v>
      </c>
    </row>
    <row r="800" customFormat="false" ht="15" hidden="false" customHeight="false" outlineLevel="0" collapsed="false">
      <c r="A800" s="2" t="str">
        <f aca="false">Clean!A800</f>
        <v>CL00799</v>
      </c>
      <c r="B800" s="24" t="n">
        <f aca="false">IF(Clean!B800="",1,0)</f>
        <v>0</v>
      </c>
      <c r="C800" s="24" t="n">
        <f aca="false">IF(Clean!C800="",1,0)</f>
        <v>0</v>
      </c>
      <c r="D800" s="24" t="n">
        <f aca="false">IF(Clean!D800="",1,0)</f>
        <v>0</v>
      </c>
      <c r="E800" s="24" t="n">
        <f aca="false">IF(Clean!E800="",1,0)</f>
        <v>0</v>
      </c>
      <c r="F800" s="24" t="n">
        <f aca="false">IF(Clean!F800="",1,0)</f>
        <v>0</v>
      </c>
      <c r="G800" s="24" t="n">
        <f aca="false">IF(Clean!G800="",1,0)</f>
        <v>1</v>
      </c>
      <c r="H800" s="24" t="n">
        <f aca="false">IF(Clean!H800="",1,0)</f>
        <v>0</v>
      </c>
      <c r="I800" s="24" t="n">
        <f aca="false">IF(Clean!I800="",1,0)</f>
        <v>0</v>
      </c>
      <c r="J800" s="24" t="n">
        <f aca="false">IF(Clean!J800="",1,0)</f>
        <v>0</v>
      </c>
      <c r="K800" s="24" t="n">
        <f aca="false">IF(Clean!K800="",1,0)</f>
        <v>0</v>
      </c>
      <c r="L800" s="24" t="n">
        <f aca="false">IF(Clean!L800="",1,0)</f>
        <v>0</v>
      </c>
      <c r="M800" s="24" t="n">
        <f aca="false">IF(Clean!M800="",1,0)</f>
        <v>0</v>
      </c>
      <c r="N800" s="24" t="n">
        <f aca="false">IF(Clean!N800="",1,0)</f>
        <v>0</v>
      </c>
      <c r="O800" s="24" t="n">
        <f aca="false">IF(Clean!O800="",1,0)</f>
        <v>0</v>
      </c>
      <c r="P800" s="24" t="n">
        <f aca="false">IF(Clean!P800="",1,0)</f>
        <v>0</v>
      </c>
      <c r="Q800" s="24" t="n">
        <f aca="false">IF(Clean!Q800="",1,0)</f>
        <v>0</v>
      </c>
      <c r="R800" s="24" t="n">
        <f aca="false">IF(Clean!R800="",1,0)</f>
        <v>0</v>
      </c>
      <c r="S800" s="24" t="n">
        <f aca="false">IF(Clean!S800="",1,0)</f>
        <v>0</v>
      </c>
      <c r="T800" s="24" t="n">
        <f aca="false">IF(Clean!T800="",1,0)</f>
        <v>0</v>
      </c>
      <c r="U800" s="24" t="n">
        <f aca="false">IF(Clean!U800="",1,0)</f>
        <v>0</v>
      </c>
      <c r="V800" s="24" t="n">
        <f aca="false">IF(Clean!V800="",1,0)</f>
        <v>0</v>
      </c>
      <c r="W800" s="25" t="n">
        <f aca="false">SUM(B800:V800)</f>
        <v>1</v>
      </c>
      <c r="X800" s="2" t="str">
        <f aca="false">IF(W800=0,"Complete","Incomplete")</f>
        <v>Incomplete</v>
      </c>
      <c r="Y800" s="26" t="n">
        <f aca="false">W800/21</f>
        <v>0.0476190476190476</v>
      </c>
      <c r="Z800" s="2" t="str">
        <f aca="false">IF(W800=21,"Ghost record",IF(W800&gt;=11,"Mostly empty",IF(W800=0,"Complete","Partial")))</f>
        <v>Partial</v>
      </c>
    </row>
    <row r="801" customFormat="false" ht="15" hidden="false" customHeight="false" outlineLevel="0" collapsed="false">
      <c r="A801" s="2" t="str">
        <f aca="false">Clean!A801</f>
        <v>CL00800</v>
      </c>
      <c r="B801" s="24" t="n">
        <f aca="false">IF(Clean!B801="",1,0)</f>
        <v>0</v>
      </c>
      <c r="C801" s="24" t="n">
        <f aca="false">IF(Clean!C801="",1,0)</f>
        <v>0</v>
      </c>
      <c r="D801" s="24" t="n">
        <f aca="false">IF(Clean!D801="",1,0)</f>
        <v>0</v>
      </c>
      <c r="E801" s="24" t="n">
        <f aca="false">IF(Clean!E801="",1,0)</f>
        <v>0</v>
      </c>
      <c r="F801" s="24" t="n">
        <f aca="false">IF(Clean!F801="",1,0)</f>
        <v>0</v>
      </c>
      <c r="G801" s="24" t="n">
        <f aca="false">IF(Clean!G801="",1,0)</f>
        <v>0</v>
      </c>
      <c r="H801" s="24" t="n">
        <f aca="false">IF(Clean!H801="",1,0)</f>
        <v>0</v>
      </c>
      <c r="I801" s="24" t="n">
        <f aca="false">IF(Clean!I801="",1,0)</f>
        <v>0</v>
      </c>
      <c r="J801" s="24" t="n">
        <f aca="false">IF(Clean!J801="",1,0)</f>
        <v>0</v>
      </c>
      <c r="K801" s="24" t="n">
        <f aca="false">IF(Clean!K801="",1,0)</f>
        <v>0</v>
      </c>
      <c r="L801" s="24" t="n">
        <f aca="false">IF(Clean!L801="",1,0)</f>
        <v>0</v>
      </c>
      <c r="M801" s="24" t="n">
        <f aca="false">IF(Clean!M801="",1,0)</f>
        <v>0</v>
      </c>
      <c r="N801" s="24" t="n">
        <f aca="false">IF(Clean!N801="",1,0)</f>
        <v>0</v>
      </c>
      <c r="O801" s="24" t="n">
        <f aca="false">IF(Clean!O801="",1,0)</f>
        <v>0</v>
      </c>
      <c r="P801" s="24" t="n">
        <f aca="false">IF(Clean!P801="",1,0)</f>
        <v>0</v>
      </c>
      <c r="Q801" s="24" t="n">
        <f aca="false">IF(Clean!Q801="",1,0)</f>
        <v>0</v>
      </c>
      <c r="R801" s="24" t="n">
        <f aca="false">IF(Clean!R801="",1,0)</f>
        <v>0</v>
      </c>
      <c r="S801" s="24" t="n">
        <f aca="false">IF(Clean!S801="",1,0)</f>
        <v>1</v>
      </c>
      <c r="T801" s="24" t="n">
        <f aca="false">IF(Clean!T801="",1,0)</f>
        <v>1</v>
      </c>
      <c r="U801" s="24" t="n">
        <f aca="false">IF(Clean!U801="",1,0)</f>
        <v>0</v>
      </c>
      <c r="V801" s="24" t="n">
        <f aca="false">IF(Clean!V801="",1,0)</f>
        <v>0</v>
      </c>
      <c r="W801" s="25" t="n">
        <f aca="false">SUM(B801:V801)</f>
        <v>2</v>
      </c>
      <c r="X801" s="2" t="str">
        <f aca="false">IF(W801=0,"Complete","Incomplete")</f>
        <v>Incomplete</v>
      </c>
      <c r="Y801" s="26" t="n">
        <f aca="false">W801/21</f>
        <v>0.0952380952380952</v>
      </c>
      <c r="Z801" s="2" t="str">
        <f aca="false">IF(W801=21,"Ghost record",IF(W801&gt;=11,"Mostly empty",IF(W801=0,"Complete","Partial")))</f>
        <v>Partial</v>
      </c>
    </row>
    <row r="802" customFormat="false" ht="15" hidden="false" customHeight="false" outlineLevel="0" collapsed="false">
      <c r="A802" s="2" t="str">
        <f aca="false">Clean!A802</f>
        <v>CL00801</v>
      </c>
      <c r="B802" s="24" t="n">
        <f aca="false">IF(Clean!B802="",1,0)</f>
        <v>0</v>
      </c>
      <c r="C802" s="24" t="n">
        <f aca="false">IF(Clean!C802="",1,0)</f>
        <v>0</v>
      </c>
      <c r="D802" s="24" t="n">
        <f aca="false">IF(Clean!D802="",1,0)</f>
        <v>1</v>
      </c>
      <c r="E802" s="24" t="n">
        <f aca="false">IF(Clean!E802="",1,0)</f>
        <v>0</v>
      </c>
      <c r="F802" s="24" t="n">
        <f aca="false">IF(Clean!F802="",1,0)</f>
        <v>0</v>
      </c>
      <c r="G802" s="24" t="n">
        <f aca="false">IF(Clean!G802="",1,0)</f>
        <v>0</v>
      </c>
      <c r="H802" s="24" t="n">
        <f aca="false">IF(Clean!H802="",1,0)</f>
        <v>0</v>
      </c>
      <c r="I802" s="24" t="n">
        <f aca="false">IF(Clean!I802="",1,0)</f>
        <v>0</v>
      </c>
      <c r="J802" s="24" t="n">
        <f aca="false">IF(Clean!J802="",1,0)</f>
        <v>0</v>
      </c>
      <c r="K802" s="24" t="n">
        <f aca="false">IF(Clean!K802="",1,0)</f>
        <v>0</v>
      </c>
      <c r="L802" s="24" t="n">
        <f aca="false">IF(Clean!L802="",1,0)</f>
        <v>0</v>
      </c>
      <c r="M802" s="24" t="n">
        <f aca="false">IF(Clean!M802="",1,0)</f>
        <v>0</v>
      </c>
      <c r="N802" s="24" t="n">
        <f aca="false">IF(Clean!N802="",1,0)</f>
        <v>0</v>
      </c>
      <c r="O802" s="24" t="n">
        <f aca="false">IF(Clean!O802="",1,0)</f>
        <v>0</v>
      </c>
      <c r="P802" s="24" t="n">
        <f aca="false">IF(Clean!P802="",1,0)</f>
        <v>0</v>
      </c>
      <c r="Q802" s="24" t="n">
        <f aca="false">IF(Clean!Q802="",1,0)</f>
        <v>0</v>
      </c>
      <c r="R802" s="24" t="n">
        <f aca="false">IF(Clean!R802="",1,0)</f>
        <v>0</v>
      </c>
      <c r="S802" s="24" t="n">
        <f aca="false">IF(Clean!S802="",1,0)</f>
        <v>1</v>
      </c>
      <c r="T802" s="24" t="n">
        <f aca="false">IF(Clean!T802="",1,0)</f>
        <v>1</v>
      </c>
      <c r="U802" s="24" t="n">
        <f aca="false">IF(Clean!U802="",1,0)</f>
        <v>0</v>
      </c>
      <c r="V802" s="24" t="n">
        <f aca="false">IF(Clean!V802="",1,0)</f>
        <v>1</v>
      </c>
      <c r="W802" s="25" t="n">
        <f aca="false">SUM(B802:V802)</f>
        <v>4</v>
      </c>
      <c r="X802" s="2" t="str">
        <f aca="false">IF(W802=0,"Complete","Incomplete")</f>
        <v>Incomplete</v>
      </c>
      <c r="Y802" s="26" t="n">
        <f aca="false">W802/21</f>
        <v>0.19047619047619</v>
      </c>
      <c r="Z802" s="2" t="str">
        <f aca="false">IF(W802=21,"Ghost record",IF(W802&gt;=11,"Mostly empty",IF(W802=0,"Complete","Partial")))</f>
        <v>Partial</v>
      </c>
    </row>
    <row r="803" customFormat="false" ht="15" hidden="false" customHeight="false" outlineLevel="0" collapsed="false">
      <c r="A803" s="2" t="str">
        <f aca="false">Clean!A803</f>
        <v>CL00802</v>
      </c>
      <c r="B803" s="24" t="n">
        <f aca="false">IF(Clean!B803="",1,0)</f>
        <v>0</v>
      </c>
      <c r="C803" s="24" t="n">
        <f aca="false">IF(Clean!C803="",1,0)</f>
        <v>0</v>
      </c>
      <c r="D803" s="24" t="n">
        <f aca="false">IF(Clean!D803="",1,0)</f>
        <v>0</v>
      </c>
      <c r="E803" s="24" t="n">
        <f aca="false">IF(Clean!E803="",1,0)</f>
        <v>0</v>
      </c>
      <c r="F803" s="24" t="n">
        <f aca="false">IF(Clean!F803="",1,0)</f>
        <v>0</v>
      </c>
      <c r="G803" s="24" t="n">
        <f aca="false">IF(Clean!G803="",1,0)</f>
        <v>0</v>
      </c>
      <c r="H803" s="24" t="n">
        <f aca="false">IF(Clean!H803="",1,0)</f>
        <v>0</v>
      </c>
      <c r="I803" s="24" t="n">
        <f aca="false">IF(Clean!I803="",1,0)</f>
        <v>0</v>
      </c>
      <c r="J803" s="24" t="n">
        <f aca="false">IF(Clean!J803="",1,0)</f>
        <v>0</v>
      </c>
      <c r="K803" s="24" t="n">
        <f aca="false">IF(Clean!K803="",1,0)</f>
        <v>0</v>
      </c>
      <c r="L803" s="24" t="n">
        <f aca="false">IF(Clean!L803="",1,0)</f>
        <v>0</v>
      </c>
      <c r="M803" s="24" t="n">
        <f aca="false">IF(Clean!M803="",1,0)</f>
        <v>0</v>
      </c>
      <c r="N803" s="24" t="n">
        <f aca="false">IF(Clean!N803="",1,0)</f>
        <v>0</v>
      </c>
      <c r="O803" s="24" t="n">
        <f aca="false">IF(Clean!O803="",1,0)</f>
        <v>0</v>
      </c>
      <c r="P803" s="24" t="n">
        <f aca="false">IF(Clean!P803="",1,0)</f>
        <v>0</v>
      </c>
      <c r="Q803" s="24" t="n">
        <f aca="false">IF(Clean!Q803="",1,0)</f>
        <v>0</v>
      </c>
      <c r="R803" s="24" t="n">
        <f aca="false">IF(Clean!R803="",1,0)</f>
        <v>0</v>
      </c>
      <c r="S803" s="24" t="n">
        <f aca="false">IF(Clean!S803="",1,0)</f>
        <v>0</v>
      </c>
      <c r="T803" s="24" t="n">
        <f aca="false">IF(Clean!T803="",1,0)</f>
        <v>0</v>
      </c>
      <c r="U803" s="24" t="n">
        <f aca="false">IF(Clean!U803="",1,0)</f>
        <v>0</v>
      </c>
      <c r="V803" s="24" t="n">
        <f aca="false">IF(Clean!V803="",1,0)</f>
        <v>0</v>
      </c>
      <c r="W803" s="25" t="n">
        <f aca="false">SUM(B803:V803)</f>
        <v>0</v>
      </c>
      <c r="X803" s="2" t="str">
        <f aca="false">IF(W803=0,"Complete","Incomplete")</f>
        <v>Complete</v>
      </c>
      <c r="Y803" s="26" t="n">
        <f aca="false">W803/21</f>
        <v>0</v>
      </c>
      <c r="Z803" s="2" t="str">
        <f aca="false">IF(W803=21,"Ghost record",IF(W803&gt;=11,"Mostly empty",IF(W803=0,"Complete","Partial")))</f>
        <v>Complete</v>
      </c>
    </row>
    <row r="804" customFormat="false" ht="15" hidden="false" customHeight="false" outlineLevel="0" collapsed="false">
      <c r="A804" s="2" t="str">
        <f aca="false">Clean!A804</f>
        <v>CL00803</v>
      </c>
      <c r="B804" s="24" t="n">
        <f aca="false">IF(Clean!B804="",1,0)</f>
        <v>0</v>
      </c>
      <c r="C804" s="24" t="n">
        <f aca="false">IF(Clean!C804="",1,0)</f>
        <v>0</v>
      </c>
      <c r="D804" s="24" t="n">
        <f aca="false">IF(Clean!D804="",1,0)</f>
        <v>0</v>
      </c>
      <c r="E804" s="24" t="n">
        <f aca="false">IF(Clean!E804="",1,0)</f>
        <v>0</v>
      </c>
      <c r="F804" s="24" t="n">
        <f aca="false">IF(Clean!F804="",1,0)</f>
        <v>0</v>
      </c>
      <c r="G804" s="24" t="n">
        <f aca="false">IF(Clean!G804="",1,0)</f>
        <v>0</v>
      </c>
      <c r="H804" s="24" t="n">
        <f aca="false">IF(Clean!H804="",1,0)</f>
        <v>0</v>
      </c>
      <c r="I804" s="24" t="n">
        <f aca="false">IF(Clean!I804="",1,0)</f>
        <v>0</v>
      </c>
      <c r="J804" s="24" t="n">
        <f aca="false">IF(Clean!J804="",1,0)</f>
        <v>0</v>
      </c>
      <c r="K804" s="24" t="n">
        <f aca="false">IF(Clean!K804="",1,0)</f>
        <v>0</v>
      </c>
      <c r="L804" s="24" t="n">
        <f aca="false">IF(Clean!L804="",1,0)</f>
        <v>0</v>
      </c>
      <c r="M804" s="24" t="n">
        <f aca="false">IF(Clean!M804="",1,0)</f>
        <v>1</v>
      </c>
      <c r="N804" s="24" t="n">
        <f aca="false">IF(Clean!N804="",1,0)</f>
        <v>0</v>
      </c>
      <c r="O804" s="24" t="n">
        <f aca="false">IF(Clean!O804="",1,0)</f>
        <v>0</v>
      </c>
      <c r="P804" s="24" t="n">
        <f aca="false">IF(Clean!P804="",1,0)</f>
        <v>0</v>
      </c>
      <c r="Q804" s="24" t="n">
        <f aca="false">IF(Clean!Q804="",1,0)</f>
        <v>0</v>
      </c>
      <c r="R804" s="24" t="n">
        <f aca="false">IF(Clean!R804="",1,0)</f>
        <v>0</v>
      </c>
      <c r="S804" s="24" t="n">
        <f aca="false">IF(Clean!S804="",1,0)</f>
        <v>1</v>
      </c>
      <c r="T804" s="24" t="n">
        <f aca="false">IF(Clean!T804="",1,0)</f>
        <v>1</v>
      </c>
      <c r="U804" s="24" t="n">
        <f aca="false">IF(Clean!U804="",1,0)</f>
        <v>1</v>
      </c>
      <c r="V804" s="24" t="n">
        <f aca="false">IF(Clean!V804="",1,0)</f>
        <v>0</v>
      </c>
      <c r="W804" s="25" t="n">
        <f aca="false">SUM(B804:V804)</f>
        <v>4</v>
      </c>
      <c r="X804" s="2" t="str">
        <f aca="false">IF(W804=0,"Complete","Incomplete")</f>
        <v>Incomplete</v>
      </c>
      <c r="Y804" s="26" t="n">
        <f aca="false">W804/21</f>
        <v>0.19047619047619</v>
      </c>
      <c r="Z804" s="2" t="str">
        <f aca="false">IF(W804=21,"Ghost record",IF(W804&gt;=11,"Mostly empty",IF(W804=0,"Complete","Partial")))</f>
        <v>Partial</v>
      </c>
    </row>
    <row r="805" customFormat="false" ht="15" hidden="false" customHeight="false" outlineLevel="0" collapsed="false">
      <c r="A805" s="2" t="str">
        <f aca="false">Clean!A805</f>
        <v>CL00804</v>
      </c>
      <c r="B805" s="24" t="n">
        <f aca="false">IF(Clean!B805="",1,0)</f>
        <v>0</v>
      </c>
      <c r="C805" s="24" t="n">
        <f aca="false">IF(Clean!C805="",1,0)</f>
        <v>0</v>
      </c>
      <c r="D805" s="24" t="n">
        <f aca="false">IF(Clean!D805="",1,0)</f>
        <v>0</v>
      </c>
      <c r="E805" s="24" t="n">
        <f aca="false">IF(Clean!E805="",1,0)</f>
        <v>0</v>
      </c>
      <c r="F805" s="24" t="n">
        <f aca="false">IF(Clean!F805="",1,0)</f>
        <v>0</v>
      </c>
      <c r="G805" s="24" t="n">
        <f aca="false">IF(Clean!G805="",1,0)</f>
        <v>0</v>
      </c>
      <c r="H805" s="24" t="n">
        <f aca="false">IF(Clean!H805="",1,0)</f>
        <v>0</v>
      </c>
      <c r="I805" s="24" t="n">
        <f aca="false">IF(Clean!I805="",1,0)</f>
        <v>0</v>
      </c>
      <c r="J805" s="24" t="n">
        <f aca="false">IF(Clean!J805="",1,0)</f>
        <v>0</v>
      </c>
      <c r="K805" s="24" t="n">
        <f aca="false">IF(Clean!K805="",1,0)</f>
        <v>0</v>
      </c>
      <c r="L805" s="24" t="n">
        <f aca="false">IF(Clean!L805="",1,0)</f>
        <v>0</v>
      </c>
      <c r="M805" s="24" t="n">
        <f aca="false">IF(Clean!M805="",1,0)</f>
        <v>0</v>
      </c>
      <c r="N805" s="24" t="n">
        <f aca="false">IF(Clean!N805="",1,0)</f>
        <v>0</v>
      </c>
      <c r="O805" s="24" t="n">
        <f aca="false">IF(Clean!O805="",1,0)</f>
        <v>0</v>
      </c>
      <c r="P805" s="24" t="n">
        <f aca="false">IF(Clean!P805="",1,0)</f>
        <v>0</v>
      </c>
      <c r="Q805" s="24" t="n">
        <f aca="false">IF(Clean!Q805="",1,0)</f>
        <v>0</v>
      </c>
      <c r="R805" s="24" t="n">
        <f aca="false">IF(Clean!R805="",1,0)</f>
        <v>0</v>
      </c>
      <c r="S805" s="24" t="n">
        <f aca="false">IF(Clean!S805="",1,0)</f>
        <v>1</v>
      </c>
      <c r="T805" s="24" t="n">
        <f aca="false">IF(Clean!T805="",1,0)</f>
        <v>1</v>
      </c>
      <c r="U805" s="24" t="n">
        <f aca="false">IF(Clean!U805="",1,0)</f>
        <v>0</v>
      </c>
      <c r="V805" s="24" t="n">
        <f aca="false">IF(Clean!V805="",1,0)</f>
        <v>1</v>
      </c>
      <c r="W805" s="25" t="n">
        <f aca="false">SUM(B805:V805)</f>
        <v>3</v>
      </c>
      <c r="X805" s="2" t="str">
        <f aca="false">IF(W805=0,"Complete","Incomplete")</f>
        <v>Incomplete</v>
      </c>
      <c r="Y805" s="26" t="n">
        <f aca="false">W805/21</f>
        <v>0.142857142857143</v>
      </c>
      <c r="Z805" s="2" t="str">
        <f aca="false">IF(W805=21,"Ghost record",IF(W805&gt;=11,"Mostly empty",IF(W805=0,"Complete","Partial")))</f>
        <v>Partial</v>
      </c>
    </row>
    <row r="806" customFormat="false" ht="15" hidden="false" customHeight="false" outlineLevel="0" collapsed="false">
      <c r="A806" s="2" t="str">
        <f aca="false">Clean!A806</f>
        <v>CL00805</v>
      </c>
      <c r="B806" s="24" t="n">
        <f aca="false">IF(Clean!B806="",1,0)</f>
        <v>0</v>
      </c>
      <c r="C806" s="24" t="n">
        <f aca="false">IF(Clean!C806="",1,0)</f>
        <v>0</v>
      </c>
      <c r="D806" s="24" t="n">
        <f aca="false">IF(Clean!D806="",1,0)</f>
        <v>0</v>
      </c>
      <c r="E806" s="24" t="n">
        <f aca="false">IF(Clean!E806="",1,0)</f>
        <v>0</v>
      </c>
      <c r="F806" s="24" t="n">
        <f aca="false">IF(Clean!F806="",1,0)</f>
        <v>0</v>
      </c>
      <c r="G806" s="24" t="n">
        <f aca="false">IF(Clean!G806="",1,0)</f>
        <v>0</v>
      </c>
      <c r="H806" s="24" t="n">
        <f aca="false">IF(Clean!H806="",1,0)</f>
        <v>0</v>
      </c>
      <c r="I806" s="24" t="n">
        <f aca="false">IF(Clean!I806="",1,0)</f>
        <v>0</v>
      </c>
      <c r="J806" s="24" t="n">
        <f aca="false">IF(Clean!J806="",1,0)</f>
        <v>0</v>
      </c>
      <c r="K806" s="24" t="n">
        <f aca="false">IF(Clean!K806="",1,0)</f>
        <v>0</v>
      </c>
      <c r="L806" s="24" t="n">
        <f aca="false">IF(Clean!L806="",1,0)</f>
        <v>0</v>
      </c>
      <c r="M806" s="24" t="n">
        <f aca="false">IF(Clean!M806="",1,0)</f>
        <v>0</v>
      </c>
      <c r="N806" s="24" t="n">
        <f aca="false">IF(Clean!N806="",1,0)</f>
        <v>0</v>
      </c>
      <c r="O806" s="24" t="n">
        <f aca="false">IF(Clean!O806="",1,0)</f>
        <v>0</v>
      </c>
      <c r="P806" s="24" t="n">
        <f aca="false">IF(Clean!P806="",1,0)</f>
        <v>0</v>
      </c>
      <c r="Q806" s="24" t="n">
        <f aca="false">IF(Clean!Q806="",1,0)</f>
        <v>0</v>
      </c>
      <c r="R806" s="24" t="n">
        <f aca="false">IF(Clean!R806="",1,0)</f>
        <v>0</v>
      </c>
      <c r="S806" s="24" t="n">
        <f aca="false">IF(Clean!S806="",1,0)</f>
        <v>0</v>
      </c>
      <c r="T806" s="24" t="n">
        <f aca="false">IF(Clean!T806="",1,0)</f>
        <v>0</v>
      </c>
      <c r="U806" s="24" t="n">
        <f aca="false">IF(Clean!U806="",1,0)</f>
        <v>0</v>
      </c>
      <c r="V806" s="24" t="n">
        <f aca="false">IF(Clean!V806="",1,0)</f>
        <v>1</v>
      </c>
      <c r="W806" s="25" t="n">
        <f aca="false">SUM(B806:V806)</f>
        <v>1</v>
      </c>
      <c r="X806" s="2" t="str">
        <f aca="false">IF(W806=0,"Complete","Incomplete")</f>
        <v>Incomplete</v>
      </c>
      <c r="Y806" s="26" t="n">
        <f aca="false">W806/21</f>
        <v>0.0476190476190476</v>
      </c>
      <c r="Z806" s="2" t="str">
        <f aca="false">IF(W806=21,"Ghost record",IF(W806&gt;=11,"Mostly empty",IF(W806=0,"Complete","Partial")))</f>
        <v>Partial</v>
      </c>
    </row>
    <row r="807" customFormat="false" ht="15" hidden="false" customHeight="false" outlineLevel="0" collapsed="false">
      <c r="A807" s="2" t="str">
        <f aca="false">Clean!A807</f>
        <v>CL00806</v>
      </c>
      <c r="B807" s="24" t="n">
        <f aca="false">IF(Clean!B807="",1,0)</f>
        <v>0</v>
      </c>
      <c r="C807" s="24" t="n">
        <f aca="false">IF(Clean!C807="",1,0)</f>
        <v>0</v>
      </c>
      <c r="D807" s="24" t="n">
        <f aca="false">IF(Clean!D807="",1,0)</f>
        <v>0</v>
      </c>
      <c r="E807" s="24" t="n">
        <f aca="false">IF(Clean!E807="",1,0)</f>
        <v>0</v>
      </c>
      <c r="F807" s="24" t="n">
        <f aca="false">IF(Clean!F807="",1,0)</f>
        <v>0</v>
      </c>
      <c r="G807" s="24" t="n">
        <f aca="false">IF(Clean!G807="",1,0)</f>
        <v>0</v>
      </c>
      <c r="H807" s="24" t="n">
        <f aca="false">IF(Clean!H807="",1,0)</f>
        <v>0</v>
      </c>
      <c r="I807" s="24" t="n">
        <f aca="false">IF(Clean!I807="",1,0)</f>
        <v>0</v>
      </c>
      <c r="J807" s="24" t="n">
        <f aca="false">IF(Clean!J807="",1,0)</f>
        <v>0</v>
      </c>
      <c r="K807" s="24" t="n">
        <f aca="false">IF(Clean!K807="",1,0)</f>
        <v>0</v>
      </c>
      <c r="L807" s="24" t="n">
        <f aca="false">IF(Clean!L807="",1,0)</f>
        <v>0</v>
      </c>
      <c r="M807" s="24" t="n">
        <f aca="false">IF(Clean!M807="",1,0)</f>
        <v>0</v>
      </c>
      <c r="N807" s="24" t="n">
        <f aca="false">IF(Clean!N807="",1,0)</f>
        <v>0</v>
      </c>
      <c r="O807" s="24" t="n">
        <f aca="false">IF(Clean!O807="",1,0)</f>
        <v>0</v>
      </c>
      <c r="P807" s="24" t="n">
        <f aca="false">IF(Clean!P807="",1,0)</f>
        <v>0</v>
      </c>
      <c r="Q807" s="24" t="n">
        <f aca="false">IF(Clean!Q807="",1,0)</f>
        <v>1</v>
      </c>
      <c r="R807" s="24" t="n">
        <f aca="false">IF(Clean!R807="",1,0)</f>
        <v>1</v>
      </c>
      <c r="S807" s="24" t="n">
        <f aca="false">IF(Clean!S807="",1,0)</f>
        <v>0</v>
      </c>
      <c r="T807" s="24" t="n">
        <f aca="false">IF(Clean!T807="",1,0)</f>
        <v>0</v>
      </c>
      <c r="U807" s="24" t="n">
        <f aca="false">IF(Clean!U807="",1,0)</f>
        <v>0</v>
      </c>
      <c r="V807" s="24" t="n">
        <f aca="false">IF(Clean!V807="",1,0)</f>
        <v>0</v>
      </c>
      <c r="W807" s="25" t="n">
        <f aca="false">SUM(B807:V807)</f>
        <v>2</v>
      </c>
      <c r="X807" s="2" t="str">
        <f aca="false">IF(W807=0,"Complete","Incomplete")</f>
        <v>Incomplete</v>
      </c>
      <c r="Y807" s="26" t="n">
        <f aca="false">W807/21</f>
        <v>0.0952380952380952</v>
      </c>
      <c r="Z807" s="2" t="str">
        <f aca="false">IF(W807=21,"Ghost record",IF(W807&gt;=11,"Mostly empty",IF(W807=0,"Complete","Partial")))</f>
        <v>Partial</v>
      </c>
    </row>
    <row r="808" customFormat="false" ht="15" hidden="false" customHeight="false" outlineLevel="0" collapsed="false">
      <c r="A808" s="2" t="str">
        <f aca="false">Clean!A808</f>
        <v>CL00807</v>
      </c>
      <c r="B808" s="24" t="n">
        <f aca="false">IF(Clean!B808="",1,0)</f>
        <v>0</v>
      </c>
      <c r="C808" s="24" t="n">
        <f aca="false">IF(Clean!C808="",1,0)</f>
        <v>0</v>
      </c>
      <c r="D808" s="24" t="n">
        <f aca="false">IF(Clean!D808="",1,0)</f>
        <v>0</v>
      </c>
      <c r="E808" s="24" t="n">
        <f aca="false">IF(Clean!E808="",1,0)</f>
        <v>0</v>
      </c>
      <c r="F808" s="24" t="n">
        <f aca="false">IF(Clean!F808="",1,0)</f>
        <v>0</v>
      </c>
      <c r="G808" s="24" t="n">
        <f aca="false">IF(Clean!G808="",1,0)</f>
        <v>0</v>
      </c>
      <c r="H808" s="24" t="n">
        <f aca="false">IF(Clean!H808="",1,0)</f>
        <v>0</v>
      </c>
      <c r="I808" s="24" t="n">
        <f aca="false">IF(Clean!I808="",1,0)</f>
        <v>0</v>
      </c>
      <c r="J808" s="24" t="n">
        <f aca="false">IF(Clean!J808="",1,0)</f>
        <v>0</v>
      </c>
      <c r="K808" s="24" t="n">
        <f aca="false">IF(Clean!K808="",1,0)</f>
        <v>0</v>
      </c>
      <c r="L808" s="24" t="n">
        <f aca="false">IF(Clean!L808="",1,0)</f>
        <v>0</v>
      </c>
      <c r="M808" s="24" t="n">
        <f aca="false">IF(Clean!M808="",1,0)</f>
        <v>0</v>
      </c>
      <c r="N808" s="24" t="n">
        <f aca="false">IF(Clean!N808="",1,0)</f>
        <v>0</v>
      </c>
      <c r="O808" s="24" t="n">
        <f aca="false">IF(Clean!O808="",1,0)</f>
        <v>0</v>
      </c>
      <c r="P808" s="24" t="n">
        <f aca="false">IF(Clean!P808="",1,0)</f>
        <v>0</v>
      </c>
      <c r="Q808" s="24" t="n">
        <f aca="false">IF(Clean!Q808="",1,0)</f>
        <v>0</v>
      </c>
      <c r="R808" s="24" t="n">
        <f aca="false">IF(Clean!R808="",1,0)</f>
        <v>0</v>
      </c>
      <c r="S808" s="24" t="n">
        <f aca="false">IF(Clean!S808="",1,0)</f>
        <v>0</v>
      </c>
      <c r="T808" s="24" t="n">
        <f aca="false">IF(Clean!T808="",1,0)</f>
        <v>0</v>
      </c>
      <c r="U808" s="24" t="n">
        <f aca="false">IF(Clean!U808="",1,0)</f>
        <v>0</v>
      </c>
      <c r="V808" s="24" t="n">
        <f aca="false">IF(Clean!V808="",1,0)</f>
        <v>0</v>
      </c>
      <c r="W808" s="25" t="n">
        <f aca="false">SUM(B808:V808)</f>
        <v>0</v>
      </c>
      <c r="X808" s="2" t="str">
        <f aca="false">IF(W808=0,"Complete","Incomplete")</f>
        <v>Complete</v>
      </c>
      <c r="Y808" s="26" t="n">
        <f aca="false">W808/21</f>
        <v>0</v>
      </c>
      <c r="Z808" s="2" t="str">
        <f aca="false">IF(W808=21,"Ghost record",IF(W808&gt;=11,"Mostly empty",IF(W808=0,"Complete","Partial")))</f>
        <v>Complete</v>
      </c>
    </row>
    <row r="809" customFormat="false" ht="15" hidden="false" customHeight="false" outlineLevel="0" collapsed="false">
      <c r="A809" s="2" t="str">
        <f aca="false">Clean!A809</f>
        <v>CL00808</v>
      </c>
      <c r="B809" s="24" t="n">
        <f aca="false">IF(Clean!B809="",1,0)</f>
        <v>0</v>
      </c>
      <c r="C809" s="24" t="n">
        <f aca="false">IF(Clean!C809="",1,0)</f>
        <v>0</v>
      </c>
      <c r="D809" s="24" t="n">
        <f aca="false">IF(Clean!D809="",1,0)</f>
        <v>0</v>
      </c>
      <c r="E809" s="24" t="n">
        <f aca="false">IF(Clean!E809="",1,0)</f>
        <v>0</v>
      </c>
      <c r="F809" s="24" t="n">
        <f aca="false">IF(Clean!F809="",1,0)</f>
        <v>0</v>
      </c>
      <c r="G809" s="24" t="n">
        <f aca="false">IF(Clean!G809="",1,0)</f>
        <v>0</v>
      </c>
      <c r="H809" s="24" t="n">
        <f aca="false">IF(Clean!H809="",1,0)</f>
        <v>0</v>
      </c>
      <c r="I809" s="24" t="n">
        <f aca="false">IF(Clean!I809="",1,0)</f>
        <v>0</v>
      </c>
      <c r="J809" s="24" t="n">
        <f aca="false">IF(Clean!J809="",1,0)</f>
        <v>0</v>
      </c>
      <c r="K809" s="24" t="n">
        <f aca="false">IF(Clean!K809="",1,0)</f>
        <v>0</v>
      </c>
      <c r="L809" s="24" t="n">
        <f aca="false">IF(Clean!L809="",1,0)</f>
        <v>0</v>
      </c>
      <c r="M809" s="24" t="n">
        <f aca="false">IF(Clean!M809="",1,0)</f>
        <v>0</v>
      </c>
      <c r="N809" s="24" t="n">
        <f aca="false">IF(Clean!N809="",1,0)</f>
        <v>0</v>
      </c>
      <c r="O809" s="24" t="n">
        <f aca="false">IF(Clean!O809="",1,0)</f>
        <v>0</v>
      </c>
      <c r="P809" s="24" t="n">
        <f aca="false">IF(Clean!P809="",1,0)</f>
        <v>0</v>
      </c>
      <c r="Q809" s="24" t="n">
        <f aca="false">IF(Clean!Q809="",1,0)</f>
        <v>0</v>
      </c>
      <c r="R809" s="24" t="n">
        <f aca="false">IF(Clean!R809="",1,0)</f>
        <v>0</v>
      </c>
      <c r="S809" s="24" t="n">
        <f aca="false">IF(Clean!S809="",1,0)</f>
        <v>0</v>
      </c>
      <c r="T809" s="24" t="n">
        <f aca="false">IF(Clean!T809="",1,0)</f>
        <v>0</v>
      </c>
      <c r="U809" s="24" t="n">
        <f aca="false">IF(Clean!U809="",1,0)</f>
        <v>0</v>
      </c>
      <c r="V809" s="24" t="n">
        <f aca="false">IF(Clean!V809="",1,0)</f>
        <v>0</v>
      </c>
      <c r="W809" s="25" t="n">
        <f aca="false">SUM(B809:V809)</f>
        <v>0</v>
      </c>
      <c r="X809" s="2" t="str">
        <f aca="false">IF(W809=0,"Complete","Incomplete")</f>
        <v>Complete</v>
      </c>
      <c r="Y809" s="26" t="n">
        <f aca="false">W809/21</f>
        <v>0</v>
      </c>
      <c r="Z809" s="2" t="str">
        <f aca="false">IF(W809=21,"Ghost record",IF(W809&gt;=11,"Mostly empty",IF(W809=0,"Complete","Partial")))</f>
        <v>Complete</v>
      </c>
    </row>
    <row r="810" customFormat="false" ht="15" hidden="false" customHeight="false" outlineLevel="0" collapsed="false">
      <c r="A810" s="2" t="str">
        <f aca="false">Clean!A810</f>
        <v>CL00809</v>
      </c>
      <c r="B810" s="24" t="n">
        <f aca="false">IF(Clean!B810="",1,0)</f>
        <v>0</v>
      </c>
      <c r="C810" s="24" t="n">
        <f aca="false">IF(Clean!C810="",1,0)</f>
        <v>0</v>
      </c>
      <c r="D810" s="24" t="n">
        <f aca="false">IF(Clean!D810="",1,0)</f>
        <v>0</v>
      </c>
      <c r="E810" s="24" t="n">
        <f aca="false">IF(Clean!E810="",1,0)</f>
        <v>0</v>
      </c>
      <c r="F810" s="24" t="n">
        <f aca="false">IF(Clean!F810="",1,0)</f>
        <v>1</v>
      </c>
      <c r="G810" s="24" t="n">
        <f aca="false">IF(Clean!G810="",1,0)</f>
        <v>0</v>
      </c>
      <c r="H810" s="24" t="n">
        <f aca="false">IF(Clean!H810="",1,0)</f>
        <v>0</v>
      </c>
      <c r="I810" s="24" t="n">
        <f aca="false">IF(Clean!I810="",1,0)</f>
        <v>1</v>
      </c>
      <c r="J810" s="24" t="n">
        <f aca="false">IF(Clean!J810="",1,0)</f>
        <v>0</v>
      </c>
      <c r="K810" s="24" t="n">
        <f aca="false">IF(Clean!K810="",1,0)</f>
        <v>0</v>
      </c>
      <c r="L810" s="24" t="n">
        <f aca="false">IF(Clean!L810="",1,0)</f>
        <v>0</v>
      </c>
      <c r="M810" s="24" t="n">
        <f aca="false">IF(Clean!M810="",1,0)</f>
        <v>0</v>
      </c>
      <c r="N810" s="24" t="n">
        <f aca="false">IF(Clean!N810="",1,0)</f>
        <v>0</v>
      </c>
      <c r="O810" s="24" t="n">
        <f aca="false">IF(Clean!O810="",1,0)</f>
        <v>0</v>
      </c>
      <c r="P810" s="24" t="n">
        <f aca="false">IF(Clean!P810="",1,0)</f>
        <v>0</v>
      </c>
      <c r="Q810" s="24" t="n">
        <f aca="false">IF(Clean!Q810="",1,0)</f>
        <v>0</v>
      </c>
      <c r="R810" s="24" t="n">
        <f aca="false">IF(Clean!R810="",1,0)</f>
        <v>0</v>
      </c>
      <c r="S810" s="24" t="n">
        <f aca="false">IF(Clean!S810="",1,0)</f>
        <v>0</v>
      </c>
      <c r="T810" s="24" t="n">
        <f aca="false">IF(Clean!T810="",1,0)</f>
        <v>1</v>
      </c>
      <c r="U810" s="24" t="n">
        <f aca="false">IF(Clean!U810="",1,0)</f>
        <v>0</v>
      </c>
      <c r="V810" s="24" t="n">
        <f aca="false">IF(Clean!V810="",1,0)</f>
        <v>0</v>
      </c>
      <c r="W810" s="25" t="n">
        <f aca="false">SUM(B810:V810)</f>
        <v>3</v>
      </c>
      <c r="X810" s="2" t="str">
        <f aca="false">IF(W810=0,"Complete","Incomplete")</f>
        <v>Incomplete</v>
      </c>
      <c r="Y810" s="26" t="n">
        <f aca="false">W810/21</f>
        <v>0.142857142857143</v>
      </c>
      <c r="Z810" s="2" t="str">
        <f aca="false">IF(W810=21,"Ghost record",IF(W810&gt;=11,"Mostly empty",IF(W810=0,"Complete","Partial")))</f>
        <v>Partial</v>
      </c>
    </row>
    <row r="811" customFormat="false" ht="15" hidden="false" customHeight="false" outlineLevel="0" collapsed="false">
      <c r="A811" s="2" t="str">
        <f aca="false">Clean!A811</f>
        <v>CL00810</v>
      </c>
      <c r="B811" s="24" t="n">
        <f aca="false">IF(Clean!B811="",1,0)</f>
        <v>0</v>
      </c>
      <c r="C811" s="24" t="n">
        <f aca="false">IF(Clean!C811="",1,0)</f>
        <v>0</v>
      </c>
      <c r="D811" s="24" t="n">
        <f aca="false">IF(Clean!D811="",1,0)</f>
        <v>0</v>
      </c>
      <c r="E811" s="24" t="n">
        <f aca="false">IF(Clean!E811="",1,0)</f>
        <v>0</v>
      </c>
      <c r="F811" s="24" t="n">
        <f aca="false">IF(Clean!F811="",1,0)</f>
        <v>0</v>
      </c>
      <c r="G811" s="24" t="n">
        <f aca="false">IF(Clean!G811="",1,0)</f>
        <v>0</v>
      </c>
      <c r="H811" s="24" t="n">
        <f aca="false">IF(Clean!H811="",1,0)</f>
        <v>0</v>
      </c>
      <c r="I811" s="24" t="n">
        <f aca="false">IF(Clean!I811="",1,0)</f>
        <v>0</v>
      </c>
      <c r="J811" s="24" t="n">
        <f aca="false">IF(Clean!J811="",1,0)</f>
        <v>0</v>
      </c>
      <c r="K811" s="24" t="n">
        <f aca="false">IF(Clean!K811="",1,0)</f>
        <v>0</v>
      </c>
      <c r="L811" s="24" t="n">
        <f aca="false">IF(Clean!L811="",1,0)</f>
        <v>0</v>
      </c>
      <c r="M811" s="24" t="n">
        <f aca="false">IF(Clean!M811="",1,0)</f>
        <v>1</v>
      </c>
      <c r="N811" s="24" t="n">
        <f aca="false">IF(Clean!N811="",1,0)</f>
        <v>0</v>
      </c>
      <c r="O811" s="24" t="n">
        <f aca="false">IF(Clean!O811="",1,0)</f>
        <v>0</v>
      </c>
      <c r="P811" s="24" t="n">
        <f aca="false">IF(Clean!P811="",1,0)</f>
        <v>0</v>
      </c>
      <c r="Q811" s="24" t="n">
        <f aca="false">IF(Clean!Q811="",1,0)</f>
        <v>0</v>
      </c>
      <c r="R811" s="24" t="n">
        <f aca="false">IF(Clean!R811="",1,0)</f>
        <v>0</v>
      </c>
      <c r="S811" s="24" t="n">
        <f aca="false">IF(Clean!S811="",1,0)</f>
        <v>0</v>
      </c>
      <c r="T811" s="24" t="n">
        <f aca="false">IF(Clean!T811="",1,0)</f>
        <v>0</v>
      </c>
      <c r="U811" s="24" t="n">
        <f aca="false">IF(Clean!U811="",1,0)</f>
        <v>0</v>
      </c>
      <c r="V811" s="24" t="n">
        <f aca="false">IF(Clean!V811="",1,0)</f>
        <v>0</v>
      </c>
      <c r="W811" s="25" t="n">
        <f aca="false">SUM(B811:V811)</f>
        <v>1</v>
      </c>
      <c r="X811" s="2" t="str">
        <f aca="false">IF(W811=0,"Complete","Incomplete")</f>
        <v>Incomplete</v>
      </c>
      <c r="Y811" s="26" t="n">
        <f aca="false">W811/21</f>
        <v>0.0476190476190476</v>
      </c>
      <c r="Z811" s="2" t="str">
        <f aca="false">IF(W811=21,"Ghost record",IF(W811&gt;=11,"Mostly empty",IF(W811=0,"Complete","Partial")))</f>
        <v>Partial</v>
      </c>
    </row>
    <row r="812" customFormat="false" ht="15" hidden="false" customHeight="false" outlineLevel="0" collapsed="false">
      <c r="A812" s="2" t="str">
        <f aca="false">Clean!A812</f>
        <v>CL00811</v>
      </c>
      <c r="B812" s="24" t="n">
        <f aca="false">IF(Clean!B812="",1,0)</f>
        <v>0</v>
      </c>
      <c r="C812" s="24" t="n">
        <f aca="false">IF(Clean!C812="",1,0)</f>
        <v>0</v>
      </c>
      <c r="D812" s="24" t="n">
        <f aca="false">IF(Clean!D812="",1,0)</f>
        <v>0</v>
      </c>
      <c r="E812" s="24" t="n">
        <f aca="false">IF(Clean!E812="",1,0)</f>
        <v>0</v>
      </c>
      <c r="F812" s="24" t="n">
        <f aca="false">IF(Clean!F812="",1,0)</f>
        <v>0</v>
      </c>
      <c r="G812" s="24" t="n">
        <f aca="false">IF(Clean!G812="",1,0)</f>
        <v>0</v>
      </c>
      <c r="H812" s="24" t="n">
        <f aca="false">IF(Clean!H812="",1,0)</f>
        <v>0</v>
      </c>
      <c r="I812" s="24" t="n">
        <f aca="false">IF(Clean!I812="",1,0)</f>
        <v>0</v>
      </c>
      <c r="J812" s="24" t="n">
        <f aca="false">IF(Clean!J812="",1,0)</f>
        <v>0</v>
      </c>
      <c r="K812" s="24" t="n">
        <f aca="false">IF(Clean!K812="",1,0)</f>
        <v>0</v>
      </c>
      <c r="L812" s="24" t="n">
        <f aca="false">IF(Clean!L812="",1,0)</f>
        <v>0</v>
      </c>
      <c r="M812" s="24" t="n">
        <f aca="false">IF(Clean!M812="",1,0)</f>
        <v>0</v>
      </c>
      <c r="N812" s="24" t="n">
        <f aca="false">IF(Clean!N812="",1,0)</f>
        <v>0</v>
      </c>
      <c r="O812" s="24" t="n">
        <f aca="false">IF(Clean!O812="",1,0)</f>
        <v>0</v>
      </c>
      <c r="P812" s="24" t="n">
        <f aca="false">IF(Clean!P812="",1,0)</f>
        <v>0</v>
      </c>
      <c r="Q812" s="24" t="n">
        <f aca="false">IF(Clean!Q812="",1,0)</f>
        <v>0</v>
      </c>
      <c r="R812" s="24" t="n">
        <f aca="false">IF(Clean!R812="",1,0)</f>
        <v>0</v>
      </c>
      <c r="S812" s="24" t="n">
        <f aca="false">IF(Clean!S812="",1,0)</f>
        <v>0</v>
      </c>
      <c r="T812" s="24" t="n">
        <f aca="false">IF(Clean!T812="",1,0)</f>
        <v>0</v>
      </c>
      <c r="U812" s="24" t="n">
        <f aca="false">IF(Clean!U812="",1,0)</f>
        <v>0</v>
      </c>
      <c r="V812" s="24" t="n">
        <f aca="false">IF(Clean!V812="",1,0)</f>
        <v>1</v>
      </c>
      <c r="W812" s="25" t="n">
        <f aca="false">SUM(B812:V812)</f>
        <v>1</v>
      </c>
      <c r="X812" s="2" t="str">
        <f aca="false">IF(W812=0,"Complete","Incomplete")</f>
        <v>Incomplete</v>
      </c>
      <c r="Y812" s="26" t="n">
        <f aca="false">W812/21</f>
        <v>0.0476190476190476</v>
      </c>
      <c r="Z812" s="2" t="str">
        <f aca="false">IF(W812=21,"Ghost record",IF(W812&gt;=11,"Mostly empty",IF(W812=0,"Complete","Partial")))</f>
        <v>Partial</v>
      </c>
    </row>
    <row r="813" customFormat="false" ht="15" hidden="false" customHeight="false" outlineLevel="0" collapsed="false">
      <c r="A813" s="2" t="str">
        <f aca="false">Clean!A813</f>
        <v>CL00812</v>
      </c>
      <c r="B813" s="24" t="n">
        <f aca="false">IF(Clean!B813="",1,0)</f>
        <v>1</v>
      </c>
      <c r="C813" s="24" t="n">
        <f aca="false">IF(Clean!C813="",1,0)</f>
        <v>0</v>
      </c>
      <c r="D813" s="24" t="n">
        <f aca="false">IF(Clean!D813="",1,0)</f>
        <v>0</v>
      </c>
      <c r="E813" s="24" t="n">
        <f aca="false">IF(Clean!E813="",1,0)</f>
        <v>0</v>
      </c>
      <c r="F813" s="24" t="n">
        <f aca="false">IF(Clean!F813="",1,0)</f>
        <v>0</v>
      </c>
      <c r="G813" s="24" t="n">
        <f aca="false">IF(Clean!G813="",1,0)</f>
        <v>0</v>
      </c>
      <c r="H813" s="24" t="n">
        <f aca="false">IF(Clean!H813="",1,0)</f>
        <v>0</v>
      </c>
      <c r="I813" s="24" t="n">
        <f aca="false">IF(Clean!I813="",1,0)</f>
        <v>0</v>
      </c>
      <c r="J813" s="24" t="n">
        <f aca="false">IF(Clean!J813="",1,0)</f>
        <v>0</v>
      </c>
      <c r="K813" s="24" t="n">
        <f aca="false">IF(Clean!K813="",1,0)</f>
        <v>0</v>
      </c>
      <c r="L813" s="24" t="n">
        <f aca="false">IF(Clean!L813="",1,0)</f>
        <v>0</v>
      </c>
      <c r="M813" s="24" t="n">
        <f aca="false">IF(Clean!M813="",1,0)</f>
        <v>0</v>
      </c>
      <c r="N813" s="24" t="n">
        <f aca="false">IF(Clean!N813="",1,0)</f>
        <v>0</v>
      </c>
      <c r="O813" s="24" t="n">
        <f aca="false">IF(Clean!O813="",1,0)</f>
        <v>0</v>
      </c>
      <c r="P813" s="24" t="n">
        <f aca="false">IF(Clean!P813="",1,0)</f>
        <v>0</v>
      </c>
      <c r="Q813" s="24" t="n">
        <f aca="false">IF(Clean!Q813="",1,0)</f>
        <v>0</v>
      </c>
      <c r="R813" s="24" t="n">
        <f aca="false">IF(Clean!R813="",1,0)</f>
        <v>0</v>
      </c>
      <c r="S813" s="24" t="n">
        <f aca="false">IF(Clean!S813="",1,0)</f>
        <v>0</v>
      </c>
      <c r="T813" s="24" t="n">
        <f aca="false">IF(Clean!T813="",1,0)</f>
        <v>0</v>
      </c>
      <c r="U813" s="24" t="n">
        <f aca="false">IF(Clean!U813="",1,0)</f>
        <v>0</v>
      </c>
      <c r="V813" s="24" t="n">
        <f aca="false">IF(Clean!V813="",1,0)</f>
        <v>0</v>
      </c>
      <c r="W813" s="25" t="n">
        <f aca="false">SUM(B813:V813)</f>
        <v>1</v>
      </c>
      <c r="X813" s="2" t="str">
        <f aca="false">IF(W813=0,"Complete","Incomplete")</f>
        <v>Incomplete</v>
      </c>
      <c r="Y813" s="26" t="n">
        <f aca="false">W813/21</f>
        <v>0.0476190476190476</v>
      </c>
      <c r="Z813" s="2" t="str">
        <f aca="false">IF(W813=21,"Ghost record",IF(W813&gt;=11,"Mostly empty",IF(W813=0,"Complete","Partial")))</f>
        <v>Partial</v>
      </c>
    </row>
    <row r="814" customFormat="false" ht="15" hidden="false" customHeight="false" outlineLevel="0" collapsed="false">
      <c r="A814" s="2" t="str">
        <f aca="false">Clean!A814</f>
        <v>CL00813</v>
      </c>
      <c r="B814" s="24" t="n">
        <f aca="false">IF(Clean!B814="",1,0)</f>
        <v>0</v>
      </c>
      <c r="C814" s="24" t="n">
        <f aca="false">IF(Clean!C814="",1,0)</f>
        <v>0</v>
      </c>
      <c r="D814" s="24" t="n">
        <f aca="false">IF(Clean!D814="",1,0)</f>
        <v>0</v>
      </c>
      <c r="E814" s="24" t="n">
        <f aca="false">IF(Clean!E814="",1,0)</f>
        <v>0</v>
      </c>
      <c r="F814" s="24" t="n">
        <f aca="false">IF(Clean!F814="",1,0)</f>
        <v>0</v>
      </c>
      <c r="G814" s="24" t="n">
        <f aca="false">IF(Clean!G814="",1,0)</f>
        <v>0</v>
      </c>
      <c r="H814" s="24" t="n">
        <f aca="false">IF(Clean!H814="",1,0)</f>
        <v>0</v>
      </c>
      <c r="I814" s="24" t="n">
        <f aca="false">IF(Clean!I814="",1,0)</f>
        <v>0</v>
      </c>
      <c r="J814" s="24" t="n">
        <f aca="false">IF(Clean!J814="",1,0)</f>
        <v>0</v>
      </c>
      <c r="K814" s="24" t="n">
        <f aca="false">IF(Clean!K814="",1,0)</f>
        <v>0</v>
      </c>
      <c r="L814" s="24" t="n">
        <f aca="false">IF(Clean!L814="",1,0)</f>
        <v>0</v>
      </c>
      <c r="M814" s="24" t="n">
        <f aca="false">IF(Clean!M814="",1,0)</f>
        <v>0</v>
      </c>
      <c r="N814" s="24" t="n">
        <f aca="false">IF(Clean!N814="",1,0)</f>
        <v>0</v>
      </c>
      <c r="O814" s="24" t="n">
        <f aca="false">IF(Clean!O814="",1,0)</f>
        <v>0</v>
      </c>
      <c r="P814" s="24" t="n">
        <f aca="false">IF(Clean!P814="",1,0)</f>
        <v>0</v>
      </c>
      <c r="Q814" s="24" t="n">
        <f aca="false">IF(Clean!Q814="",1,0)</f>
        <v>1</v>
      </c>
      <c r="R814" s="24" t="n">
        <f aca="false">IF(Clean!R814="",1,0)</f>
        <v>1</v>
      </c>
      <c r="S814" s="24" t="n">
        <f aca="false">IF(Clean!S814="",1,0)</f>
        <v>0</v>
      </c>
      <c r="T814" s="24" t="n">
        <f aca="false">IF(Clean!T814="",1,0)</f>
        <v>0</v>
      </c>
      <c r="U814" s="24" t="n">
        <f aca="false">IF(Clean!U814="",1,0)</f>
        <v>1</v>
      </c>
      <c r="V814" s="24" t="n">
        <f aca="false">IF(Clean!V814="",1,0)</f>
        <v>0</v>
      </c>
      <c r="W814" s="25" t="n">
        <f aca="false">SUM(B814:V814)</f>
        <v>3</v>
      </c>
      <c r="X814" s="2" t="str">
        <f aca="false">IF(W814=0,"Complete","Incomplete")</f>
        <v>Incomplete</v>
      </c>
      <c r="Y814" s="26" t="n">
        <f aca="false">W814/21</f>
        <v>0.142857142857143</v>
      </c>
      <c r="Z814" s="2" t="str">
        <f aca="false">IF(W814=21,"Ghost record",IF(W814&gt;=11,"Mostly empty",IF(W814=0,"Complete","Partial")))</f>
        <v>Partial</v>
      </c>
    </row>
    <row r="815" customFormat="false" ht="15" hidden="false" customHeight="false" outlineLevel="0" collapsed="false">
      <c r="A815" s="2" t="str">
        <f aca="false">Clean!A815</f>
        <v>CL00814</v>
      </c>
      <c r="B815" s="24" t="n">
        <f aca="false">IF(Clean!B815="",1,0)</f>
        <v>0</v>
      </c>
      <c r="C815" s="24" t="n">
        <f aca="false">IF(Clean!C815="",1,0)</f>
        <v>0</v>
      </c>
      <c r="D815" s="24" t="n">
        <f aca="false">IF(Clean!D815="",1,0)</f>
        <v>0</v>
      </c>
      <c r="E815" s="24" t="n">
        <f aca="false">IF(Clean!E815="",1,0)</f>
        <v>0</v>
      </c>
      <c r="F815" s="24" t="n">
        <f aca="false">IF(Clean!F815="",1,0)</f>
        <v>0</v>
      </c>
      <c r="G815" s="24" t="n">
        <f aca="false">IF(Clean!G815="",1,0)</f>
        <v>0</v>
      </c>
      <c r="H815" s="24" t="n">
        <f aca="false">IF(Clean!H815="",1,0)</f>
        <v>0</v>
      </c>
      <c r="I815" s="24" t="n">
        <f aca="false">IF(Clean!I815="",1,0)</f>
        <v>0</v>
      </c>
      <c r="J815" s="24" t="n">
        <f aca="false">IF(Clean!J815="",1,0)</f>
        <v>0</v>
      </c>
      <c r="K815" s="24" t="n">
        <f aca="false">IF(Clean!K815="",1,0)</f>
        <v>0</v>
      </c>
      <c r="L815" s="24" t="n">
        <f aca="false">IF(Clean!L815="",1,0)</f>
        <v>0</v>
      </c>
      <c r="M815" s="24" t="n">
        <f aca="false">IF(Clean!M815="",1,0)</f>
        <v>0</v>
      </c>
      <c r="N815" s="24" t="n">
        <f aca="false">IF(Clean!N815="",1,0)</f>
        <v>0</v>
      </c>
      <c r="O815" s="24" t="n">
        <f aca="false">IF(Clean!O815="",1,0)</f>
        <v>0</v>
      </c>
      <c r="P815" s="24" t="n">
        <f aca="false">IF(Clean!P815="",1,0)</f>
        <v>0</v>
      </c>
      <c r="Q815" s="24" t="n">
        <f aca="false">IF(Clean!Q815="",1,0)</f>
        <v>0</v>
      </c>
      <c r="R815" s="24" t="n">
        <f aca="false">IF(Clean!R815="",1,0)</f>
        <v>0</v>
      </c>
      <c r="S815" s="24" t="n">
        <f aca="false">IF(Clean!S815="",1,0)</f>
        <v>0</v>
      </c>
      <c r="T815" s="24" t="n">
        <f aca="false">IF(Clean!T815="",1,0)</f>
        <v>0</v>
      </c>
      <c r="U815" s="24" t="n">
        <f aca="false">IF(Clean!U815="",1,0)</f>
        <v>0</v>
      </c>
      <c r="V815" s="24" t="n">
        <f aca="false">IF(Clean!V815="",1,0)</f>
        <v>0</v>
      </c>
      <c r="W815" s="25" t="n">
        <f aca="false">SUM(B815:V815)</f>
        <v>0</v>
      </c>
      <c r="X815" s="2" t="str">
        <f aca="false">IF(W815=0,"Complete","Incomplete")</f>
        <v>Complete</v>
      </c>
      <c r="Y815" s="26" t="n">
        <f aca="false">W815/21</f>
        <v>0</v>
      </c>
      <c r="Z815" s="2" t="str">
        <f aca="false">IF(W815=21,"Ghost record",IF(W815&gt;=11,"Mostly empty",IF(W815=0,"Complete","Partial")))</f>
        <v>Complete</v>
      </c>
    </row>
    <row r="816" customFormat="false" ht="15" hidden="false" customHeight="false" outlineLevel="0" collapsed="false">
      <c r="A816" s="2" t="str">
        <f aca="false">Clean!A816</f>
        <v>CL00815</v>
      </c>
      <c r="B816" s="24" t="n">
        <f aca="false">IF(Clean!B816="",1,0)</f>
        <v>0</v>
      </c>
      <c r="C816" s="24" t="n">
        <f aca="false">IF(Clean!C816="",1,0)</f>
        <v>0</v>
      </c>
      <c r="D816" s="24" t="n">
        <f aca="false">IF(Clean!D816="",1,0)</f>
        <v>0</v>
      </c>
      <c r="E816" s="24" t="n">
        <f aca="false">IF(Clean!E816="",1,0)</f>
        <v>0</v>
      </c>
      <c r="F816" s="24" t="n">
        <f aca="false">IF(Clean!F816="",1,0)</f>
        <v>0</v>
      </c>
      <c r="G816" s="24" t="n">
        <f aca="false">IF(Clean!G816="",1,0)</f>
        <v>0</v>
      </c>
      <c r="H816" s="24" t="n">
        <f aca="false">IF(Clean!H816="",1,0)</f>
        <v>0</v>
      </c>
      <c r="I816" s="24" t="n">
        <f aca="false">IF(Clean!I816="",1,0)</f>
        <v>0</v>
      </c>
      <c r="J816" s="24" t="n">
        <f aca="false">IF(Clean!J816="",1,0)</f>
        <v>0</v>
      </c>
      <c r="K816" s="24" t="n">
        <f aca="false">IF(Clean!K816="",1,0)</f>
        <v>0</v>
      </c>
      <c r="L816" s="24" t="n">
        <f aca="false">IF(Clean!L816="",1,0)</f>
        <v>0</v>
      </c>
      <c r="M816" s="24" t="n">
        <f aca="false">IF(Clean!M816="",1,0)</f>
        <v>0</v>
      </c>
      <c r="N816" s="24" t="n">
        <f aca="false">IF(Clean!N816="",1,0)</f>
        <v>0</v>
      </c>
      <c r="O816" s="24" t="n">
        <f aca="false">IF(Clean!O816="",1,0)</f>
        <v>0</v>
      </c>
      <c r="P816" s="24" t="n">
        <f aca="false">IF(Clean!P816="",1,0)</f>
        <v>0</v>
      </c>
      <c r="Q816" s="24" t="n">
        <f aca="false">IF(Clean!Q816="",1,0)</f>
        <v>0</v>
      </c>
      <c r="R816" s="24" t="n">
        <f aca="false">IF(Clean!R816="",1,0)</f>
        <v>0</v>
      </c>
      <c r="S816" s="24" t="n">
        <f aca="false">IF(Clean!S816="",1,0)</f>
        <v>0</v>
      </c>
      <c r="T816" s="24" t="n">
        <f aca="false">IF(Clean!T816="",1,0)</f>
        <v>0</v>
      </c>
      <c r="U816" s="24" t="n">
        <f aca="false">IF(Clean!U816="",1,0)</f>
        <v>0</v>
      </c>
      <c r="V816" s="24" t="n">
        <f aca="false">IF(Clean!V816="",1,0)</f>
        <v>0</v>
      </c>
      <c r="W816" s="25" t="n">
        <f aca="false">SUM(B816:V816)</f>
        <v>0</v>
      </c>
      <c r="X816" s="2" t="str">
        <f aca="false">IF(W816=0,"Complete","Incomplete")</f>
        <v>Complete</v>
      </c>
      <c r="Y816" s="26" t="n">
        <f aca="false">W816/21</f>
        <v>0</v>
      </c>
      <c r="Z816" s="2" t="str">
        <f aca="false">IF(W816=21,"Ghost record",IF(W816&gt;=11,"Mostly empty",IF(W816=0,"Complete","Partial")))</f>
        <v>Complete</v>
      </c>
    </row>
    <row r="817" customFormat="false" ht="15" hidden="false" customHeight="false" outlineLevel="0" collapsed="false">
      <c r="A817" s="2" t="str">
        <f aca="false">Clean!A817</f>
        <v>CL00816</v>
      </c>
      <c r="B817" s="24" t="n">
        <f aca="false">IF(Clean!B817="",1,0)</f>
        <v>0</v>
      </c>
      <c r="C817" s="24" t="n">
        <f aca="false">IF(Clean!C817="",1,0)</f>
        <v>0</v>
      </c>
      <c r="D817" s="24" t="n">
        <f aca="false">IF(Clean!D817="",1,0)</f>
        <v>0</v>
      </c>
      <c r="E817" s="24" t="n">
        <f aca="false">IF(Clean!E817="",1,0)</f>
        <v>0</v>
      </c>
      <c r="F817" s="24" t="n">
        <f aca="false">IF(Clean!F817="",1,0)</f>
        <v>0</v>
      </c>
      <c r="G817" s="24" t="n">
        <f aca="false">IF(Clean!G817="",1,0)</f>
        <v>0</v>
      </c>
      <c r="H817" s="24" t="n">
        <f aca="false">IF(Clean!H817="",1,0)</f>
        <v>0</v>
      </c>
      <c r="I817" s="24" t="n">
        <f aca="false">IF(Clean!I817="",1,0)</f>
        <v>0</v>
      </c>
      <c r="J817" s="24" t="n">
        <f aca="false">IF(Clean!J817="",1,0)</f>
        <v>0</v>
      </c>
      <c r="K817" s="24" t="n">
        <f aca="false">IF(Clean!K817="",1,0)</f>
        <v>0</v>
      </c>
      <c r="L817" s="24" t="n">
        <f aca="false">IF(Clean!L817="",1,0)</f>
        <v>0</v>
      </c>
      <c r="M817" s="24" t="n">
        <f aca="false">IF(Clean!M817="",1,0)</f>
        <v>0</v>
      </c>
      <c r="N817" s="24" t="n">
        <f aca="false">IF(Clean!N817="",1,0)</f>
        <v>0</v>
      </c>
      <c r="O817" s="24" t="n">
        <f aca="false">IF(Clean!O817="",1,0)</f>
        <v>0</v>
      </c>
      <c r="P817" s="24" t="n">
        <f aca="false">IF(Clean!P817="",1,0)</f>
        <v>0</v>
      </c>
      <c r="Q817" s="24" t="n">
        <f aca="false">IF(Clean!Q817="",1,0)</f>
        <v>0</v>
      </c>
      <c r="R817" s="24" t="n">
        <f aca="false">IF(Clean!R817="",1,0)</f>
        <v>0</v>
      </c>
      <c r="S817" s="24" t="n">
        <f aca="false">IF(Clean!S817="",1,0)</f>
        <v>0</v>
      </c>
      <c r="T817" s="24" t="n">
        <f aca="false">IF(Clean!T817="",1,0)</f>
        <v>0</v>
      </c>
      <c r="U817" s="24" t="n">
        <f aca="false">IF(Clean!U817="",1,0)</f>
        <v>0</v>
      </c>
      <c r="V817" s="24" t="n">
        <f aca="false">IF(Clean!V817="",1,0)</f>
        <v>0</v>
      </c>
      <c r="W817" s="25" t="n">
        <f aca="false">SUM(B817:V817)</f>
        <v>0</v>
      </c>
      <c r="X817" s="2" t="str">
        <f aca="false">IF(W817=0,"Complete","Incomplete")</f>
        <v>Complete</v>
      </c>
      <c r="Y817" s="26" t="n">
        <f aca="false">W817/21</f>
        <v>0</v>
      </c>
      <c r="Z817" s="2" t="str">
        <f aca="false">IF(W817=21,"Ghost record",IF(W817&gt;=11,"Mostly empty",IF(W817=0,"Complete","Partial")))</f>
        <v>Complete</v>
      </c>
    </row>
    <row r="818" customFormat="false" ht="15" hidden="false" customHeight="false" outlineLevel="0" collapsed="false">
      <c r="A818" s="2" t="str">
        <f aca="false">Clean!A818</f>
        <v>CL00817</v>
      </c>
      <c r="B818" s="24" t="n">
        <f aca="false">IF(Clean!B818="",1,0)</f>
        <v>0</v>
      </c>
      <c r="C818" s="24" t="n">
        <f aca="false">IF(Clean!C818="",1,0)</f>
        <v>0</v>
      </c>
      <c r="D818" s="24" t="n">
        <f aca="false">IF(Clean!D818="",1,0)</f>
        <v>0</v>
      </c>
      <c r="E818" s="24" t="n">
        <f aca="false">IF(Clean!E818="",1,0)</f>
        <v>0</v>
      </c>
      <c r="F818" s="24" t="n">
        <f aca="false">IF(Clean!F818="",1,0)</f>
        <v>0</v>
      </c>
      <c r="G818" s="24" t="n">
        <f aca="false">IF(Clean!G818="",1,0)</f>
        <v>0</v>
      </c>
      <c r="H818" s="24" t="n">
        <f aca="false">IF(Clean!H818="",1,0)</f>
        <v>0</v>
      </c>
      <c r="I818" s="24" t="n">
        <f aca="false">IF(Clean!I818="",1,0)</f>
        <v>0</v>
      </c>
      <c r="J818" s="24" t="n">
        <f aca="false">IF(Clean!J818="",1,0)</f>
        <v>0</v>
      </c>
      <c r="K818" s="24" t="n">
        <f aca="false">IF(Clean!K818="",1,0)</f>
        <v>0</v>
      </c>
      <c r="L818" s="24" t="n">
        <f aca="false">IF(Clean!L818="",1,0)</f>
        <v>0</v>
      </c>
      <c r="M818" s="24" t="n">
        <f aca="false">IF(Clean!M818="",1,0)</f>
        <v>0</v>
      </c>
      <c r="N818" s="24" t="n">
        <f aca="false">IF(Clean!N818="",1,0)</f>
        <v>0</v>
      </c>
      <c r="O818" s="24" t="n">
        <f aca="false">IF(Clean!O818="",1,0)</f>
        <v>0</v>
      </c>
      <c r="P818" s="24" t="n">
        <f aca="false">IF(Clean!P818="",1,0)</f>
        <v>0</v>
      </c>
      <c r="Q818" s="24" t="n">
        <f aca="false">IF(Clean!Q818="",1,0)</f>
        <v>0</v>
      </c>
      <c r="R818" s="24" t="n">
        <f aca="false">IF(Clean!R818="",1,0)</f>
        <v>0</v>
      </c>
      <c r="S818" s="24" t="n">
        <f aca="false">IF(Clean!S818="",1,0)</f>
        <v>0</v>
      </c>
      <c r="T818" s="24" t="n">
        <f aca="false">IF(Clean!T818="",1,0)</f>
        <v>0</v>
      </c>
      <c r="U818" s="24" t="n">
        <f aca="false">IF(Clean!U818="",1,0)</f>
        <v>0</v>
      </c>
      <c r="V818" s="24" t="n">
        <f aca="false">IF(Clean!V818="",1,0)</f>
        <v>0</v>
      </c>
      <c r="W818" s="25" t="n">
        <f aca="false">SUM(B818:V818)</f>
        <v>0</v>
      </c>
      <c r="X818" s="2" t="str">
        <f aca="false">IF(W818=0,"Complete","Incomplete")</f>
        <v>Complete</v>
      </c>
      <c r="Y818" s="26" t="n">
        <f aca="false">W818/21</f>
        <v>0</v>
      </c>
      <c r="Z818" s="2" t="str">
        <f aca="false">IF(W818=21,"Ghost record",IF(W818&gt;=11,"Mostly empty",IF(W818=0,"Complete","Partial")))</f>
        <v>Complete</v>
      </c>
    </row>
    <row r="819" customFormat="false" ht="15" hidden="false" customHeight="false" outlineLevel="0" collapsed="false">
      <c r="A819" s="2" t="str">
        <f aca="false">Clean!A819</f>
        <v>CL00818</v>
      </c>
      <c r="B819" s="24" t="n">
        <f aca="false">IF(Clean!B819="",1,0)</f>
        <v>0</v>
      </c>
      <c r="C819" s="24" t="n">
        <f aca="false">IF(Clean!C819="",1,0)</f>
        <v>0</v>
      </c>
      <c r="D819" s="24" t="n">
        <f aca="false">IF(Clean!D819="",1,0)</f>
        <v>0</v>
      </c>
      <c r="E819" s="24" t="n">
        <f aca="false">IF(Clean!E819="",1,0)</f>
        <v>0</v>
      </c>
      <c r="F819" s="24" t="n">
        <f aca="false">IF(Clean!F819="",1,0)</f>
        <v>0</v>
      </c>
      <c r="G819" s="24" t="n">
        <f aca="false">IF(Clean!G819="",1,0)</f>
        <v>0</v>
      </c>
      <c r="H819" s="24" t="n">
        <f aca="false">IF(Clean!H819="",1,0)</f>
        <v>0</v>
      </c>
      <c r="I819" s="24" t="n">
        <f aca="false">IF(Clean!I819="",1,0)</f>
        <v>0</v>
      </c>
      <c r="J819" s="24" t="n">
        <f aca="false">IF(Clean!J819="",1,0)</f>
        <v>0</v>
      </c>
      <c r="K819" s="24" t="n">
        <f aca="false">IF(Clean!K819="",1,0)</f>
        <v>0</v>
      </c>
      <c r="L819" s="24" t="n">
        <f aca="false">IF(Clean!L819="",1,0)</f>
        <v>0</v>
      </c>
      <c r="M819" s="24" t="n">
        <f aca="false">IF(Clean!M819="",1,0)</f>
        <v>0</v>
      </c>
      <c r="N819" s="24" t="n">
        <f aca="false">IF(Clean!N819="",1,0)</f>
        <v>0</v>
      </c>
      <c r="O819" s="24" t="n">
        <f aca="false">IF(Clean!O819="",1,0)</f>
        <v>0</v>
      </c>
      <c r="P819" s="24" t="n">
        <f aca="false">IF(Clean!P819="",1,0)</f>
        <v>0</v>
      </c>
      <c r="Q819" s="24" t="n">
        <f aca="false">IF(Clean!Q819="",1,0)</f>
        <v>0</v>
      </c>
      <c r="R819" s="24" t="n">
        <f aca="false">IF(Clean!R819="",1,0)</f>
        <v>0</v>
      </c>
      <c r="S819" s="24" t="n">
        <f aca="false">IF(Clean!S819="",1,0)</f>
        <v>0</v>
      </c>
      <c r="T819" s="24" t="n">
        <f aca="false">IF(Clean!T819="",1,0)</f>
        <v>0</v>
      </c>
      <c r="U819" s="24" t="n">
        <f aca="false">IF(Clean!U819="",1,0)</f>
        <v>0</v>
      </c>
      <c r="V819" s="24" t="n">
        <f aca="false">IF(Clean!V819="",1,0)</f>
        <v>0</v>
      </c>
      <c r="W819" s="25" t="n">
        <f aca="false">SUM(B819:V819)</f>
        <v>0</v>
      </c>
      <c r="X819" s="2" t="str">
        <f aca="false">IF(W819=0,"Complete","Incomplete")</f>
        <v>Complete</v>
      </c>
      <c r="Y819" s="26" t="n">
        <f aca="false">W819/21</f>
        <v>0</v>
      </c>
      <c r="Z819" s="2" t="str">
        <f aca="false">IF(W819=21,"Ghost record",IF(W819&gt;=11,"Mostly empty",IF(W819=0,"Complete","Partial")))</f>
        <v>Complete</v>
      </c>
    </row>
    <row r="820" customFormat="false" ht="15" hidden="false" customHeight="false" outlineLevel="0" collapsed="false">
      <c r="A820" s="2" t="str">
        <f aca="false">Clean!A820</f>
        <v>CL00819</v>
      </c>
      <c r="B820" s="24" t="n">
        <f aca="false">IF(Clean!B820="",1,0)</f>
        <v>0</v>
      </c>
      <c r="C820" s="24" t="n">
        <f aca="false">IF(Clean!C820="",1,0)</f>
        <v>0</v>
      </c>
      <c r="D820" s="24" t="n">
        <f aca="false">IF(Clean!D820="",1,0)</f>
        <v>0</v>
      </c>
      <c r="E820" s="24" t="n">
        <f aca="false">IF(Clean!E820="",1,0)</f>
        <v>0</v>
      </c>
      <c r="F820" s="24" t="n">
        <f aca="false">IF(Clean!F820="",1,0)</f>
        <v>1</v>
      </c>
      <c r="G820" s="24" t="n">
        <f aca="false">IF(Clean!G820="",1,0)</f>
        <v>0</v>
      </c>
      <c r="H820" s="24" t="n">
        <f aca="false">IF(Clean!H820="",1,0)</f>
        <v>0</v>
      </c>
      <c r="I820" s="24" t="n">
        <f aca="false">IF(Clean!I820="",1,0)</f>
        <v>0</v>
      </c>
      <c r="J820" s="24" t="n">
        <f aca="false">IF(Clean!J820="",1,0)</f>
        <v>0</v>
      </c>
      <c r="K820" s="24" t="n">
        <f aca="false">IF(Clean!K820="",1,0)</f>
        <v>0</v>
      </c>
      <c r="L820" s="24" t="n">
        <f aca="false">IF(Clean!L820="",1,0)</f>
        <v>0</v>
      </c>
      <c r="M820" s="24" t="n">
        <f aca="false">IF(Clean!M820="",1,0)</f>
        <v>0</v>
      </c>
      <c r="N820" s="24" t="n">
        <f aca="false">IF(Clean!N820="",1,0)</f>
        <v>0</v>
      </c>
      <c r="O820" s="24" t="n">
        <f aca="false">IF(Clean!O820="",1,0)</f>
        <v>0</v>
      </c>
      <c r="P820" s="24" t="n">
        <f aca="false">IF(Clean!P820="",1,0)</f>
        <v>0</v>
      </c>
      <c r="Q820" s="24" t="n">
        <f aca="false">IF(Clean!Q820="",1,0)</f>
        <v>0</v>
      </c>
      <c r="R820" s="24" t="n">
        <f aca="false">IF(Clean!R820="",1,0)</f>
        <v>0</v>
      </c>
      <c r="S820" s="24" t="n">
        <f aca="false">IF(Clean!S820="",1,0)</f>
        <v>0</v>
      </c>
      <c r="T820" s="24" t="n">
        <f aca="false">IF(Clean!T820="",1,0)</f>
        <v>0</v>
      </c>
      <c r="U820" s="24" t="n">
        <f aca="false">IF(Clean!U820="",1,0)</f>
        <v>0</v>
      </c>
      <c r="V820" s="24" t="n">
        <f aca="false">IF(Clean!V820="",1,0)</f>
        <v>0</v>
      </c>
      <c r="W820" s="25" t="n">
        <f aca="false">SUM(B820:V820)</f>
        <v>1</v>
      </c>
      <c r="X820" s="2" t="str">
        <f aca="false">IF(W820=0,"Complete","Incomplete")</f>
        <v>Incomplete</v>
      </c>
      <c r="Y820" s="26" t="n">
        <f aca="false">W820/21</f>
        <v>0.0476190476190476</v>
      </c>
      <c r="Z820" s="2" t="str">
        <f aca="false">IF(W820=21,"Ghost record",IF(W820&gt;=11,"Mostly empty",IF(W820=0,"Complete","Partial")))</f>
        <v>Partial</v>
      </c>
    </row>
    <row r="821" customFormat="false" ht="15" hidden="false" customHeight="false" outlineLevel="0" collapsed="false">
      <c r="A821" s="2" t="str">
        <f aca="false">Clean!A821</f>
        <v>CL00820</v>
      </c>
      <c r="B821" s="24" t="n">
        <f aca="false">IF(Clean!B821="",1,0)</f>
        <v>0</v>
      </c>
      <c r="C821" s="24" t="n">
        <f aca="false">IF(Clean!C821="",1,0)</f>
        <v>0</v>
      </c>
      <c r="D821" s="24" t="n">
        <f aca="false">IF(Clean!D821="",1,0)</f>
        <v>0</v>
      </c>
      <c r="E821" s="24" t="n">
        <f aca="false">IF(Clean!E821="",1,0)</f>
        <v>0</v>
      </c>
      <c r="F821" s="24" t="n">
        <f aca="false">IF(Clean!F821="",1,0)</f>
        <v>0</v>
      </c>
      <c r="G821" s="24" t="n">
        <f aca="false">IF(Clean!G821="",1,0)</f>
        <v>0</v>
      </c>
      <c r="H821" s="24" t="n">
        <f aca="false">IF(Clean!H821="",1,0)</f>
        <v>0</v>
      </c>
      <c r="I821" s="24" t="n">
        <f aca="false">IF(Clean!I821="",1,0)</f>
        <v>0</v>
      </c>
      <c r="J821" s="24" t="n">
        <f aca="false">IF(Clean!J821="",1,0)</f>
        <v>0</v>
      </c>
      <c r="K821" s="24" t="n">
        <f aca="false">IF(Clean!K821="",1,0)</f>
        <v>0</v>
      </c>
      <c r="L821" s="24" t="n">
        <f aca="false">IF(Clean!L821="",1,0)</f>
        <v>0</v>
      </c>
      <c r="M821" s="24" t="n">
        <f aca="false">IF(Clean!M821="",1,0)</f>
        <v>0</v>
      </c>
      <c r="N821" s="24" t="n">
        <f aca="false">IF(Clean!N821="",1,0)</f>
        <v>0</v>
      </c>
      <c r="O821" s="24" t="n">
        <f aca="false">IF(Clean!O821="",1,0)</f>
        <v>0</v>
      </c>
      <c r="P821" s="24" t="n">
        <f aca="false">IF(Clean!P821="",1,0)</f>
        <v>0</v>
      </c>
      <c r="Q821" s="24" t="n">
        <f aca="false">IF(Clean!Q821="",1,0)</f>
        <v>0</v>
      </c>
      <c r="R821" s="24" t="n">
        <f aca="false">IF(Clean!R821="",1,0)</f>
        <v>0</v>
      </c>
      <c r="S821" s="24" t="n">
        <f aca="false">IF(Clean!S821="",1,0)</f>
        <v>0</v>
      </c>
      <c r="T821" s="24" t="n">
        <f aca="false">IF(Clean!T821="",1,0)</f>
        <v>0</v>
      </c>
      <c r="U821" s="24" t="n">
        <f aca="false">IF(Clean!U821="",1,0)</f>
        <v>0</v>
      </c>
      <c r="V821" s="24" t="n">
        <f aca="false">IF(Clean!V821="",1,0)</f>
        <v>0</v>
      </c>
      <c r="W821" s="25" t="n">
        <f aca="false">SUM(B821:V821)</f>
        <v>0</v>
      </c>
      <c r="X821" s="2" t="str">
        <f aca="false">IF(W821=0,"Complete","Incomplete")</f>
        <v>Complete</v>
      </c>
      <c r="Y821" s="26" t="n">
        <f aca="false">W821/21</f>
        <v>0</v>
      </c>
      <c r="Z821" s="2" t="str">
        <f aca="false">IF(W821=21,"Ghost record",IF(W821&gt;=11,"Mostly empty",IF(W821=0,"Complete","Partial")))</f>
        <v>Complete</v>
      </c>
    </row>
    <row r="822" customFormat="false" ht="15" hidden="false" customHeight="false" outlineLevel="0" collapsed="false">
      <c r="A822" s="2" t="str">
        <f aca="false">Clean!A822</f>
        <v>CL00821</v>
      </c>
      <c r="B822" s="24" t="n">
        <f aca="false">IF(Clean!B822="",1,0)</f>
        <v>0</v>
      </c>
      <c r="C822" s="24" t="n">
        <f aca="false">IF(Clean!C822="",1,0)</f>
        <v>0</v>
      </c>
      <c r="D822" s="24" t="n">
        <f aca="false">IF(Clean!D822="",1,0)</f>
        <v>0</v>
      </c>
      <c r="E822" s="24" t="n">
        <f aca="false">IF(Clean!E822="",1,0)</f>
        <v>0</v>
      </c>
      <c r="F822" s="24" t="n">
        <f aca="false">IF(Clean!F822="",1,0)</f>
        <v>0</v>
      </c>
      <c r="G822" s="24" t="n">
        <f aca="false">IF(Clean!G822="",1,0)</f>
        <v>0</v>
      </c>
      <c r="H822" s="24" t="n">
        <f aca="false">IF(Clean!H822="",1,0)</f>
        <v>0</v>
      </c>
      <c r="I822" s="24" t="n">
        <f aca="false">IF(Clean!I822="",1,0)</f>
        <v>0</v>
      </c>
      <c r="J822" s="24" t="n">
        <f aca="false">IF(Clean!J822="",1,0)</f>
        <v>0</v>
      </c>
      <c r="K822" s="24" t="n">
        <f aca="false">IF(Clean!K822="",1,0)</f>
        <v>0</v>
      </c>
      <c r="L822" s="24" t="n">
        <f aca="false">IF(Clean!L822="",1,0)</f>
        <v>0</v>
      </c>
      <c r="M822" s="24" t="n">
        <f aca="false">IF(Clean!M822="",1,0)</f>
        <v>0</v>
      </c>
      <c r="N822" s="24" t="n">
        <f aca="false">IF(Clean!N822="",1,0)</f>
        <v>0</v>
      </c>
      <c r="O822" s="24" t="n">
        <f aca="false">IF(Clean!O822="",1,0)</f>
        <v>0</v>
      </c>
      <c r="P822" s="24" t="n">
        <f aca="false">IF(Clean!P822="",1,0)</f>
        <v>0</v>
      </c>
      <c r="Q822" s="24" t="n">
        <f aca="false">IF(Clean!Q822="",1,0)</f>
        <v>0</v>
      </c>
      <c r="R822" s="24" t="n">
        <f aca="false">IF(Clean!R822="",1,0)</f>
        <v>0</v>
      </c>
      <c r="S822" s="24" t="n">
        <f aca="false">IF(Clean!S822="",1,0)</f>
        <v>0</v>
      </c>
      <c r="T822" s="24" t="n">
        <f aca="false">IF(Clean!T822="",1,0)</f>
        <v>0</v>
      </c>
      <c r="U822" s="24" t="n">
        <f aca="false">IF(Clean!U822="",1,0)</f>
        <v>0</v>
      </c>
      <c r="V822" s="24" t="n">
        <f aca="false">IF(Clean!V822="",1,0)</f>
        <v>0</v>
      </c>
      <c r="W822" s="25" t="n">
        <f aca="false">SUM(B822:V822)</f>
        <v>0</v>
      </c>
      <c r="X822" s="2" t="str">
        <f aca="false">IF(W822=0,"Complete","Incomplete")</f>
        <v>Complete</v>
      </c>
      <c r="Y822" s="26" t="n">
        <f aca="false">W822/21</f>
        <v>0</v>
      </c>
      <c r="Z822" s="2" t="str">
        <f aca="false">IF(W822=21,"Ghost record",IF(W822&gt;=11,"Mostly empty",IF(W822=0,"Complete","Partial")))</f>
        <v>Complete</v>
      </c>
    </row>
    <row r="823" customFormat="false" ht="15" hidden="false" customHeight="false" outlineLevel="0" collapsed="false">
      <c r="A823" s="2" t="str">
        <f aca="false">Clean!A823</f>
        <v>CL00822</v>
      </c>
      <c r="B823" s="24" t="n">
        <f aca="false">IF(Clean!B823="",1,0)</f>
        <v>0</v>
      </c>
      <c r="C823" s="24" t="n">
        <f aca="false">IF(Clean!C823="",1,0)</f>
        <v>0</v>
      </c>
      <c r="D823" s="24" t="n">
        <f aca="false">IF(Clean!D823="",1,0)</f>
        <v>0</v>
      </c>
      <c r="E823" s="24" t="n">
        <f aca="false">IF(Clean!E823="",1,0)</f>
        <v>0</v>
      </c>
      <c r="F823" s="24" t="n">
        <f aca="false">IF(Clean!F823="",1,0)</f>
        <v>0</v>
      </c>
      <c r="G823" s="24" t="n">
        <f aca="false">IF(Clean!G823="",1,0)</f>
        <v>0</v>
      </c>
      <c r="H823" s="24" t="n">
        <f aca="false">IF(Clean!H823="",1,0)</f>
        <v>0</v>
      </c>
      <c r="I823" s="24" t="n">
        <f aca="false">IF(Clean!I823="",1,0)</f>
        <v>0</v>
      </c>
      <c r="J823" s="24" t="n">
        <f aca="false">IF(Clean!J823="",1,0)</f>
        <v>0</v>
      </c>
      <c r="K823" s="24" t="n">
        <f aca="false">IF(Clean!K823="",1,0)</f>
        <v>0</v>
      </c>
      <c r="L823" s="24" t="n">
        <f aca="false">IF(Clean!L823="",1,0)</f>
        <v>0</v>
      </c>
      <c r="M823" s="24" t="n">
        <f aca="false">IF(Clean!M823="",1,0)</f>
        <v>0</v>
      </c>
      <c r="N823" s="24" t="n">
        <f aca="false">IF(Clean!N823="",1,0)</f>
        <v>0</v>
      </c>
      <c r="O823" s="24" t="n">
        <f aca="false">IF(Clean!O823="",1,0)</f>
        <v>0</v>
      </c>
      <c r="P823" s="24" t="n">
        <f aca="false">IF(Clean!P823="",1,0)</f>
        <v>0</v>
      </c>
      <c r="Q823" s="24" t="n">
        <f aca="false">IF(Clean!Q823="",1,0)</f>
        <v>0</v>
      </c>
      <c r="R823" s="24" t="n">
        <f aca="false">IF(Clean!R823="",1,0)</f>
        <v>0</v>
      </c>
      <c r="S823" s="24" t="n">
        <f aca="false">IF(Clean!S823="",1,0)</f>
        <v>1</v>
      </c>
      <c r="T823" s="24" t="n">
        <f aca="false">IF(Clean!T823="",1,0)</f>
        <v>1</v>
      </c>
      <c r="U823" s="24" t="n">
        <f aca="false">IF(Clean!U823="",1,0)</f>
        <v>0</v>
      </c>
      <c r="V823" s="24" t="n">
        <f aca="false">IF(Clean!V823="",1,0)</f>
        <v>1</v>
      </c>
      <c r="W823" s="25" t="n">
        <f aca="false">SUM(B823:V823)</f>
        <v>3</v>
      </c>
      <c r="X823" s="2" t="str">
        <f aca="false">IF(W823=0,"Complete","Incomplete")</f>
        <v>Incomplete</v>
      </c>
      <c r="Y823" s="26" t="n">
        <f aca="false">W823/21</f>
        <v>0.142857142857143</v>
      </c>
      <c r="Z823" s="2" t="str">
        <f aca="false">IF(W823=21,"Ghost record",IF(W823&gt;=11,"Mostly empty",IF(W823=0,"Complete","Partial")))</f>
        <v>Partial</v>
      </c>
    </row>
    <row r="824" customFormat="false" ht="15" hidden="false" customHeight="false" outlineLevel="0" collapsed="false">
      <c r="A824" s="2" t="str">
        <f aca="false">Clean!A824</f>
        <v>CL00823</v>
      </c>
      <c r="B824" s="24" t="n">
        <f aca="false">IF(Clean!B824="",1,0)</f>
        <v>0</v>
      </c>
      <c r="C824" s="24" t="n">
        <f aca="false">IF(Clean!C824="",1,0)</f>
        <v>0</v>
      </c>
      <c r="D824" s="24" t="n">
        <f aca="false">IF(Clean!D824="",1,0)</f>
        <v>0</v>
      </c>
      <c r="E824" s="24" t="n">
        <f aca="false">IF(Clean!E824="",1,0)</f>
        <v>0</v>
      </c>
      <c r="F824" s="24" t="n">
        <f aca="false">IF(Clean!F824="",1,0)</f>
        <v>0</v>
      </c>
      <c r="G824" s="24" t="n">
        <f aca="false">IF(Clean!G824="",1,0)</f>
        <v>0</v>
      </c>
      <c r="H824" s="24" t="n">
        <f aca="false">IF(Clean!H824="",1,0)</f>
        <v>0</v>
      </c>
      <c r="I824" s="24" t="n">
        <f aca="false">IF(Clean!I824="",1,0)</f>
        <v>0</v>
      </c>
      <c r="J824" s="24" t="n">
        <f aca="false">IF(Clean!J824="",1,0)</f>
        <v>0</v>
      </c>
      <c r="K824" s="24" t="n">
        <f aca="false">IF(Clean!K824="",1,0)</f>
        <v>0</v>
      </c>
      <c r="L824" s="24" t="n">
        <f aca="false">IF(Clean!L824="",1,0)</f>
        <v>0</v>
      </c>
      <c r="M824" s="24" t="n">
        <f aca="false">IF(Clean!M824="",1,0)</f>
        <v>0</v>
      </c>
      <c r="N824" s="24" t="n">
        <f aca="false">IF(Clean!N824="",1,0)</f>
        <v>0</v>
      </c>
      <c r="O824" s="24" t="n">
        <f aca="false">IF(Clean!O824="",1,0)</f>
        <v>0</v>
      </c>
      <c r="P824" s="24" t="n">
        <f aca="false">IF(Clean!P824="",1,0)</f>
        <v>0</v>
      </c>
      <c r="Q824" s="24" t="n">
        <f aca="false">IF(Clean!Q824="",1,0)</f>
        <v>0</v>
      </c>
      <c r="R824" s="24" t="n">
        <f aca="false">IF(Clean!R824="",1,0)</f>
        <v>0</v>
      </c>
      <c r="S824" s="24" t="n">
        <f aca="false">IF(Clean!S824="",1,0)</f>
        <v>1</v>
      </c>
      <c r="T824" s="24" t="n">
        <f aca="false">IF(Clean!T824="",1,0)</f>
        <v>1</v>
      </c>
      <c r="U824" s="24" t="n">
        <f aca="false">IF(Clean!U824="",1,0)</f>
        <v>0</v>
      </c>
      <c r="V824" s="24" t="n">
        <f aca="false">IF(Clean!V824="",1,0)</f>
        <v>0</v>
      </c>
      <c r="W824" s="25" t="n">
        <f aca="false">SUM(B824:V824)</f>
        <v>2</v>
      </c>
      <c r="X824" s="2" t="str">
        <f aca="false">IF(W824=0,"Complete","Incomplete")</f>
        <v>Incomplete</v>
      </c>
      <c r="Y824" s="26" t="n">
        <f aca="false">W824/21</f>
        <v>0.0952380952380952</v>
      </c>
      <c r="Z824" s="2" t="str">
        <f aca="false">IF(W824=21,"Ghost record",IF(W824&gt;=11,"Mostly empty",IF(W824=0,"Complete","Partial")))</f>
        <v>Partial</v>
      </c>
    </row>
    <row r="825" customFormat="false" ht="15" hidden="false" customHeight="false" outlineLevel="0" collapsed="false">
      <c r="A825" s="2" t="str">
        <f aca="false">Clean!A825</f>
        <v>CL00824</v>
      </c>
      <c r="B825" s="24" t="n">
        <f aca="false">IF(Clean!B825="",1,0)</f>
        <v>0</v>
      </c>
      <c r="C825" s="24" t="n">
        <f aca="false">IF(Clean!C825="",1,0)</f>
        <v>0</v>
      </c>
      <c r="D825" s="24" t="n">
        <f aca="false">IF(Clean!D825="",1,0)</f>
        <v>0</v>
      </c>
      <c r="E825" s="24" t="n">
        <f aca="false">IF(Clean!E825="",1,0)</f>
        <v>0</v>
      </c>
      <c r="F825" s="24" t="n">
        <f aca="false">IF(Clean!F825="",1,0)</f>
        <v>0</v>
      </c>
      <c r="G825" s="24" t="n">
        <f aca="false">IF(Clean!G825="",1,0)</f>
        <v>0</v>
      </c>
      <c r="H825" s="24" t="n">
        <f aca="false">IF(Clean!H825="",1,0)</f>
        <v>0</v>
      </c>
      <c r="I825" s="24" t="n">
        <f aca="false">IF(Clean!I825="",1,0)</f>
        <v>0</v>
      </c>
      <c r="J825" s="24" t="n">
        <f aca="false">IF(Clean!J825="",1,0)</f>
        <v>0</v>
      </c>
      <c r="K825" s="24" t="n">
        <f aca="false">IF(Clean!K825="",1,0)</f>
        <v>0</v>
      </c>
      <c r="L825" s="24" t="n">
        <f aca="false">IF(Clean!L825="",1,0)</f>
        <v>0</v>
      </c>
      <c r="M825" s="24" t="n">
        <f aca="false">IF(Clean!M825="",1,0)</f>
        <v>0</v>
      </c>
      <c r="N825" s="24" t="n">
        <f aca="false">IF(Clean!N825="",1,0)</f>
        <v>0</v>
      </c>
      <c r="O825" s="24" t="n">
        <f aca="false">IF(Clean!O825="",1,0)</f>
        <v>1</v>
      </c>
      <c r="P825" s="24" t="n">
        <f aca="false">IF(Clean!P825="",1,0)</f>
        <v>0</v>
      </c>
      <c r="Q825" s="24" t="n">
        <f aca="false">IF(Clean!Q825="",1,0)</f>
        <v>0</v>
      </c>
      <c r="R825" s="24" t="n">
        <f aca="false">IF(Clean!R825="",1,0)</f>
        <v>0</v>
      </c>
      <c r="S825" s="24" t="n">
        <f aca="false">IF(Clean!S825="",1,0)</f>
        <v>0</v>
      </c>
      <c r="T825" s="24" t="n">
        <f aca="false">IF(Clean!T825="",1,0)</f>
        <v>0</v>
      </c>
      <c r="U825" s="24" t="n">
        <f aca="false">IF(Clean!U825="",1,0)</f>
        <v>0</v>
      </c>
      <c r="V825" s="24" t="n">
        <f aca="false">IF(Clean!V825="",1,0)</f>
        <v>0</v>
      </c>
      <c r="W825" s="25" t="n">
        <f aca="false">SUM(B825:V825)</f>
        <v>1</v>
      </c>
      <c r="X825" s="2" t="str">
        <f aca="false">IF(W825=0,"Complete","Incomplete")</f>
        <v>Incomplete</v>
      </c>
      <c r="Y825" s="26" t="n">
        <f aca="false">W825/21</f>
        <v>0.0476190476190476</v>
      </c>
      <c r="Z825" s="2" t="str">
        <f aca="false">IF(W825=21,"Ghost record",IF(W825&gt;=11,"Mostly empty",IF(W825=0,"Complete","Partial")))</f>
        <v>Partial</v>
      </c>
    </row>
    <row r="826" customFormat="false" ht="15" hidden="false" customHeight="false" outlineLevel="0" collapsed="false">
      <c r="A826" s="2" t="str">
        <f aca="false">Clean!A826</f>
        <v>CL00825</v>
      </c>
      <c r="B826" s="24" t="n">
        <f aca="false">IF(Clean!B826="",1,0)</f>
        <v>0</v>
      </c>
      <c r="C826" s="24" t="n">
        <f aca="false">IF(Clean!C826="",1,0)</f>
        <v>0</v>
      </c>
      <c r="D826" s="24" t="n">
        <f aca="false">IF(Clean!D826="",1,0)</f>
        <v>1</v>
      </c>
      <c r="E826" s="24" t="n">
        <f aca="false">IF(Clean!E826="",1,0)</f>
        <v>0</v>
      </c>
      <c r="F826" s="24" t="n">
        <f aca="false">IF(Clean!F826="",1,0)</f>
        <v>0</v>
      </c>
      <c r="G826" s="24" t="n">
        <f aca="false">IF(Clean!G826="",1,0)</f>
        <v>0</v>
      </c>
      <c r="H826" s="24" t="n">
        <f aca="false">IF(Clean!H826="",1,0)</f>
        <v>0</v>
      </c>
      <c r="I826" s="24" t="n">
        <f aca="false">IF(Clean!I826="",1,0)</f>
        <v>0</v>
      </c>
      <c r="J826" s="24" t="n">
        <f aca="false">IF(Clean!J826="",1,0)</f>
        <v>0</v>
      </c>
      <c r="K826" s="24" t="n">
        <f aca="false">IF(Clean!K826="",1,0)</f>
        <v>0</v>
      </c>
      <c r="L826" s="24" t="n">
        <f aca="false">IF(Clean!L826="",1,0)</f>
        <v>0</v>
      </c>
      <c r="M826" s="24" t="n">
        <f aca="false">IF(Clean!M826="",1,0)</f>
        <v>1</v>
      </c>
      <c r="N826" s="24" t="n">
        <f aca="false">IF(Clean!N826="",1,0)</f>
        <v>0</v>
      </c>
      <c r="O826" s="24" t="n">
        <f aca="false">IF(Clean!O826="",1,0)</f>
        <v>0</v>
      </c>
      <c r="P826" s="24" t="n">
        <f aca="false">IF(Clean!P826="",1,0)</f>
        <v>0</v>
      </c>
      <c r="Q826" s="24" t="n">
        <f aca="false">IF(Clean!Q826="",1,0)</f>
        <v>1</v>
      </c>
      <c r="R826" s="24" t="n">
        <f aca="false">IF(Clean!R826="",1,0)</f>
        <v>1</v>
      </c>
      <c r="S826" s="24" t="n">
        <f aca="false">IF(Clean!S826="",1,0)</f>
        <v>1</v>
      </c>
      <c r="T826" s="24" t="n">
        <f aca="false">IF(Clean!T826="",1,0)</f>
        <v>1</v>
      </c>
      <c r="U826" s="24" t="n">
        <f aca="false">IF(Clean!U826="",1,0)</f>
        <v>0</v>
      </c>
      <c r="V826" s="24" t="n">
        <f aca="false">IF(Clean!V826="",1,0)</f>
        <v>0</v>
      </c>
      <c r="W826" s="25" t="n">
        <f aca="false">SUM(B826:V826)</f>
        <v>6</v>
      </c>
      <c r="X826" s="2" t="str">
        <f aca="false">IF(W826=0,"Complete","Incomplete")</f>
        <v>Incomplete</v>
      </c>
      <c r="Y826" s="26" t="n">
        <f aca="false">W826/21</f>
        <v>0.285714285714286</v>
      </c>
      <c r="Z826" s="2" t="str">
        <f aca="false">IF(W826=21,"Ghost record",IF(W826&gt;=11,"Mostly empty",IF(W826=0,"Complete","Partial")))</f>
        <v>Partial</v>
      </c>
    </row>
    <row r="827" customFormat="false" ht="15" hidden="false" customHeight="false" outlineLevel="0" collapsed="false">
      <c r="A827" s="2" t="str">
        <f aca="false">Clean!A827</f>
        <v>CL00826</v>
      </c>
      <c r="B827" s="24" t="n">
        <f aca="false">IF(Clean!B827="",1,0)</f>
        <v>0</v>
      </c>
      <c r="C827" s="24" t="n">
        <f aca="false">IF(Clean!C827="",1,0)</f>
        <v>0</v>
      </c>
      <c r="D827" s="24" t="n">
        <f aca="false">IF(Clean!D827="",1,0)</f>
        <v>0</v>
      </c>
      <c r="E827" s="24" t="n">
        <f aca="false">IF(Clean!E827="",1,0)</f>
        <v>0</v>
      </c>
      <c r="F827" s="24" t="n">
        <f aca="false">IF(Clean!F827="",1,0)</f>
        <v>0</v>
      </c>
      <c r="G827" s="24" t="n">
        <f aca="false">IF(Clean!G827="",1,0)</f>
        <v>0</v>
      </c>
      <c r="H827" s="24" t="n">
        <f aca="false">IF(Clean!H827="",1,0)</f>
        <v>0</v>
      </c>
      <c r="I827" s="24" t="n">
        <f aca="false">IF(Clean!I827="",1,0)</f>
        <v>0</v>
      </c>
      <c r="J827" s="24" t="n">
        <f aca="false">IF(Clean!J827="",1,0)</f>
        <v>0</v>
      </c>
      <c r="K827" s="24" t="n">
        <f aca="false">IF(Clean!K827="",1,0)</f>
        <v>0</v>
      </c>
      <c r="L827" s="24" t="n">
        <f aca="false">IF(Clean!L827="",1,0)</f>
        <v>0</v>
      </c>
      <c r="M827" s="24" t="n">
        <f aca="false">IF(Clean!M827="",1,0)</f>
        <v>0</v>
      </c>
      <c r="N827" s="24" t="n">
        <f aca="false">IF(Clean!N827="",1,0)</f>
        <v>0</v>
      </c>
      <c r="O827" s="24" t="n">
        <f aca="false">IF(Clean!O827="",1,0)</f>
        <v>0</v>
      </c>
      <c r="P827" s="24" t="n">
        <f aca="false">IF(Clean!P827="",1,0)</f>
        <v>0</v>
      </c>
      <c r="Q827" s="24" t="n">
        <f aca="false">IF(Clean!Q827="",1,0)</f>
        <v>0</v>
      </c>
      <c r="R827" s="24" t="n">
        <f aca="false">IF(Clean!R827="",1,0)</f>
        <v>0</v>
      </c>
      <c r="S827" s="24" t="n">
        <f aca="false">IF(Clean!S827="",1,0)</f>
        <v>0</v>
      </c>
      <c r="T827" s="24" t="n">
        <f aca="false">IF(Clean!T827="",1,0)</f>
        <v>0</v>
      </c>
      <c r="U827" s="24" t="n">
        <f aca="false">IF(Clean!U827="",1,0)</f>
        <v>0</v>
      </c>
      <c r="V827" s="24" t="n">
        <f aca="false">IF(Clean!V827="",1,0)</f>
        <v>0</v>
      </c>
      <c r="W827" s="25" t="n">
        <f aca="false">SUM(B827:V827)</f>
        <v>0</v>
      </c>
      <c r="X827" s="2" t="str">
        <f aca="false">IF(W827=0,"Complete","Incomplete")</f>
        <v>Complete</v>
      </c>
      <c r="Y827" s="26" t="n">
        <f aca="false">W827/21</f>
        <v>0</v>
      </c>
      <c r="Z827" s="2" t="str">
        <f aca="false">IF(W827=21,"Ghost record",IF(W827&gt;=11,"Mostly empty",IF(W827=0,"Complete","Partial")))</f>
        <v>Complete</v>
      </c>
    </row>
    <row r="828" customFormat="false" ht="15" hidden="false" customHeight="false" outlineLevel="0" collapsed="false">
      <c r="A828" s="2" t="str">
        <f aca="false">Clean!A828</f>
        <v>CL00827</v>
      </c>
      <c r="B828" s="24" t="n">
        <f aca="false">IF(Clean!B828="",1,0)</f>
        <v>0</v>
      </c>
      <c r="C828" s="24" t="n">
        <f aca="false">IF(Clean!C828="",1,0)</f>
        <v>0</v>
      </c>
      <c r="D828" s="24" t="n">
        <f aca="false">IF(Clean!D828="",1,0)</f>
        <v>0</v>
      </c>
      <c r="E828" s="24" t="n">
        <f aca="false">IF(Clean!E828="",1,0)</f>
        <v>0</v>
      </c>
      <c r="F828" s="24" t="n">
        <f aca="false">IF(Clean!F828="",1,0)</f>
        <v>0</v>
      </c>
      <c r="G828" s="24" t="n">
        <f aca="false">IF(Clean!G828="",1,0)</f>
        <v>0</v>
      </c>
      <c r="H828" s="24" t="n">
        <f aca="false">IF(Clean!H828="",1,0)</f>
        <v>0</v>
      </c>
      <c r="I828" s="24" t="n">
        <f aca="false">IF(Clean!I828="",1,0)</f>
        <v>1</v>
      </c>
      <c r="J828" s="24" t="n">
        <f aca="false">IF(Clean!J828="",1,0)</f>
        <v>0</v>
      </c>
      <c r="K828" s="24" t="n">
        <f aca="false">IF(Clean!K828="",1,0)</f>
        <v>0</v>
      </c>
      <c r="L828" s="24" t="n">
        <f aca="false">IF(Clean!L828="",1,0)</f>
        <v>0</v>
      </c>
      <c r="M828" s="24" t="n">
        <f aca="false">IF(Clean!M828="",1,0)</f>
        <v>0</v>
      </c>
      <c r="N828" s="24" t="n">
        <f aca="false">IF(Clean!N828="",1,0)</f>
        <v>0</v>
      </c>
      <c r="O828" s="24" t="n">
        <f aca="false">IF(Clean!O828="",1,0)</f>
        <v>0</v>
      </c>
      <c r="P828" s="24" t="n">
        <f aca="false">IF(Clean!P828="",1,0)</f>
        <v>0</v>
      </c>
      <c r="Q828" s="24" t="n">
        <f aca="false">IF(Clean!Q828="",1,0)</f>
        <v>0</v>
      </c>
      <c r="R828" s="24" t="n">
        <f aca="false">IF(Clean!R828="",1,0)</f>
        <v>0</v>
      </c>
      <c r="S828" s="24" t="n">
        <f aca="false">IF(Clean!S828="",1,0)</f>
        <v>0</v>
      </c>
      <c r="T828" s="24" t="n">
        <f aca="false">IF(Clean!T828="",1,0)</f>
        <v>0</v>
      </c>
      <c r="U828" s="24" t="n">
        <f aca="false">IF(Clean!U828="",1,0)</f>
        <v>1</v>
      </c>
      <c r="V828" s="24" t="n">
        <f aca="false">IF(Clean!V828="",1,0)</f>
        <v>1</v>
      </c>
      <c r="W828" s="25" t="n">
        <f aca="false">SUM(B828:V828)</f>
        <v>3</v>
      </c>
      <c r="X828" s="2" t="str">
        <f aca="false">IF(W828=0,"Complete","Incomplete")</f>
        <v>Incomplete</v>
      </c>
      <c r="Y828" s="26" t="n">
        <f aca="false">W828/21</f>
        <v>0.142857142857143</v>
      </c>
      <c r="Z828" s="2" t="str">
        <f aca="false">IF(W828=21,"Ghost record",IF(W828&gt;=11,"Mostly empty",IF(W828=0,"Complete","Partial")))</f>
        <v>Partial</v>
      </c>
    </row>
    <row r="829" customFormat="false" ht="15" hidden="false" customHeight="false" outlineLevel="0" collapsed="false">
      <c r="A829" s="2" t="str">
        <f aca="false">Clean!A829</f>
        <v>CL00828</v>
      </c>
      <c r="B829" s="24" t="n">
        <f aca="false">IF(Clean!B829="",1,0)</f>
        <v>0</v>
      </c>
      <c r="C829" s="24" t="n">
        <f aca="false">IF(Clean!C829="",1,0)</f>
        <v>0</v>
      </c>
      <c r="D829" s="24" t="n">
        <f aca="false">IF(Clean!D829="",1,0)</f>
        <v>0</v>
      </c>
      <c r="E829" s="24" t="n">
        <f aca="false">IF(Clean!E829="",1,0)</f>
        <v>0</v>
      </c>
      <c r="F829" s="24" t="n">
        <f aca="false">IF(Clean!F829="",1,0)</f>
        <v>0</v>
      </c>
      <c r="G829" s="24" t="n">
        <f aca="false">IF(Clean!G829="",1,0)</f>
        <v>0</v>
      </c>
      <c r="H829" s="24" t="n">
        <f aca="false">IF(Clean!H829="",1,0)</f>
        <v>0</v>
      </c>
      <c r="I829" s="24" t="n">
        <f aca="false">IF(Clean!I829="",1,0)</f>
        <v>0</v>
      </c>
      <c r="J829" s="24" t="n">
        <f aca="false">IF(Clean!J829="",1,0)</f>
        <v>0</v>
      </c>
      <c r="K829" s="24" t="n">
        <f aca="false">IF(Clean!K829="",1,0)</f>
        <v>0</v>
      </c>
      <c r="L829" s="24" t="n">
        <f aca="false">IF(Clean!L829="",1,0)</f>
        <v>0</v>
      </c>
      <c r="M829" s="24" t="n">
        <f aca="false">IF(Clean!M829="",1,0)</f>
        <v>1</v>
      </c>
      <c r="N829" s="24" t="n">
        <f aca="false">IF(Clean!N829="",1,0)</f>
        <v>0</v>
      </c>
      <c r="O829" s="24" t="n">
        <f aca="false">IF(Clean!O829="",1,0)</f>
        <v>0</v>
      </c>
      <c r="P829" s="24" t="n">
        <f aca="false">IF(Clean!P829="",1,0)</f>
        <v>0</v>
      </c>
      <c r="Q829" s="24" t="n">
        <f aca="false">IF(Clean!Q829="",1,0)</f>
        <v>0</v>
      </c>
      <c r="R829" s="24" t="n">
        <f aca="false">IF(Clean!R829="",1,0)</f>
        <v>0</v>
      </c>
      <c r="S829" s="24" t="n">
        <f aca="false">IF(Clean!S829="",1,0)</f>
        <v>0</v>
      </c>
      <c r="T829" s="24" t="n">
        <f aca="false">IF(Clean!T829="",1,0)</f>
        <v>0</v>
      </c>
      <c r="U829" s="24" t="n">
        <f aca="false">IF(Clean!U829="",1,0)</f>
        <v>0</v>
      </c>
      <c r="V829" s="24" t="n">
        <f aca="false">IF(Clean!V829="",1,0)</f>
        <v>1</v>
      </c>
      <c r="W829" s="25" t="n">
        <f aca="false">SUM(B829:V829)</f>
        <v>2</v>
      </c>
      <c r="X829" s="2" t="str">
        <f aca="false">IF(W829=0,"Complete","Incomplete")</f>
        <v>Incomplete</v>
      </c>
      <c r="Y829" s="26" t="n">
        <f aca="false">W829/21</f>
        <v>0.0952380952380952</v>
      </c>
      <c r="Z829" s="2" t="str">
        <f aca="false">IF(W829=21,"Ghost record",IF(W829&gt;=11,"Mostly empty",IF(W829=0,"Complete","Partial")))</f>
        <v>Partial</v>
      </c>
    </row>
    <row r="830" customFormat="false" ht="15" hidden="false" customHeight="false" outlineLevel="0" collapsed="false">
      <c r="A830" s="2" t="str">
        <f aca="false">Clean!A830</f>
        <v>CL00829</v>
      </c>
      <c r="B830" s="24" t="n">
        <f aca="false">IF(Clean!B830="",1,0)</f>
        <v>0</v>
      </c>
      <c r="C830" s="24" t="n">
        <f aca="false">IF(Clean!C830="",1,0)</f>
        <v>0</v>
      </c>
      <c r="D830" s="24" t="n">
        <f aca="false">IF(Clean!D830="",1,0)</f>
        <v>0</v>
      </c>
      <c r="E830" s="24" t="n">
        <f aca="false">IF(Clean!E830="",1,0)</f>
        <v>0</v>
      </c>
      <c r="F830" s="24" t="n">
        <f aca="false">IF(Clean!F830="",1,0)</f>
        <v>0</v>
      </c>
      <c r="G830" s="24" t="n">
        <f aca="false">IF(Clean!G830="",1,0)</f>
        <v>0</v>
      </c>
      <c r="H830" s="24" t="n">
        <f aca="false">IF(Clean!H830="",1,0)</f>
        <v>0</v>
      </c>
      <c r="I830" s="24" t="n">
        <f aca="false">IF(Clean!I830="",1,0)</f>
        <v>0</v>
      </c>
      <c r="J830" s="24" t="n">
        <f aca="false">IF(Clean!J830="",1,0)</f>
        <v>0</v>
      </c>
      <c r="K830" s="24" t="n">
        <f aca="false">IF(Clean!K830="",1,0)</f>
        <v>0</v>
      </c>
      <c r="L830" s="24" t="n">
        <f aca="false">IF(Clean!L830="",1,0)</f>
        <v>0</v>
      </c>
      <c r="M830" s="24" t="n">
        <f aca="false">IF(Clean!M830="",1,0)</f>
        <v>0</v>
      </c>
      <c r="N830" s="24" t="n">
        <f aca="false">IF(Clean!N830="",1,0)</f>
        <v>0</v>
      </c>
      <c r="O830" s="24" t="n">
        <f aca="false">IF(Clean!O830="",1,0)</f>
        <v>0</v>
      </c>
      <c r="P830" s="24" t="n">
        <f aca="false">IF(Clean!P830="",1,0)</f>
        <v>0</v>
      </c>
      <c r="Q830" s="24" t="n">
        <f aca="false">IF(Clean!Q830="",1,0)</f>
        <v>0</v>
      </c>
      <c r="R830" s="24" t="n">
        <f aca="false">IF(Clean!R830="",1,0)</f>
        <v>0</v>
      </c>
      <c r="S830" s="24" t="n">
        <f aca="false">IF(Clean!S830="",1,0)</f>
        <v>0</v>
      </c>
      <c r="T830" s="24" t="n">
        <f aca="false">IF(Clean!T830="",1,0)</f>
        <v>0</v>
      </c>
      <c r="U830" s="24" t="n">
        <f aca="false">IF(Clean!U830="",1,0)</f>
        <v>0</v>
      </c>
      <c r="V830" s="24" t="n">
        <f aca="false">IF(Clean!V830="",1,0)</f>
        <v>0</v>
      </c>
      <c r="W830" s="25" t="n">
        <f aca="false">SUM(B830:V830)</f>
        <v>0</v>
      </c>
      <c r="X830" s="2" t="str">
        <f aca="false">IF(W830=0,"Complete","Incomplete")</f>
        <v>Complete</v>
      </c>
      <c r="Y830" s="26" t="n">
        <f aca="false">W830/21</f>
        <v>0</v>
      </c>
      <c r="Z830" s="2" t="str">
        <f aca="false">IF(W830=21,"Ghost record",IF(W830&gt;=11,"Mostly empty",IF(W830=0,"Complete","Partial")))</f>
        <v>Complete</v>
      </c>
    </row>
    <row r="831" customFormat="false" ht="15" hidden="false" customHeight="false" outlineLevel="0" collapsed="false">
      <c r="A831" s="2" t="str">
        <f aca="false">Clean!A831</f>
        <v>CL00830</v>
      </c>
      <c r="B831" s="24" t="n">
        <f aca="false">IF(Clean!B831="",1,0)</f>
        <v>0</v>
      </c>
      <c r="C831" s="24" t="n">
        <f aca="false">IF(Clean!C831="",1,0)</f>
        <v>0</v>
      </c>
      <c r="D831" s="24" t="n">
        <f aca="false">IF(Clean!D831="",1,0)</f>
        <v>0</v>
      </c>
      <c r="E831" s="24" t="n">
        <f aca="false">IF(Clean!E831="",1,0)</f>
        <v>0</v>
      </c>
      <c r="F831" s="24" t="n">
        <f aca="false">IF(Clean!F831="",1,0)</f>
        <v>0</v>
      </c>
      <c r="G831" s="24" t="n">
        <f aca="false">IF(Clean!G831="",1,0)</f>
        <v>0</v>
      </c>
      <c r="H831" s="24" t="n">
        <f aca="false">IF(Clean!H831="",1,0)</f>
        <v>0</v>
      </c>
      <c r="I831" s="24" t="n">
        <f aca="false">IF(Clean!I831="",1,0)</f>
        <v>0</v>
      </c>
      <c r="J831" s="24" t="n">
        <f aca="false">IF(Clean!J831="",1,0)</f>
        <v>0</v>
      </c>
      <c r="K831" s="24" t="n">
        <f aca="false">IF(Clean!K831="",1,0)</f>
        <v>0</v>
      </c>
      <c r="L831" s="24" t="n">
        <f aca="false">IF(Clean!L831="",1,0)</f>
        <v>0</v>
      </c>
      <c r="M831" s="24" t="n">
        <f aca="false">IF(Clean!M831="",1,0)</f>
        <v>0</v>
      </c>
      <c r="N831" s="24" t="n">
        <f aca="false">IF(Clean!N831="",1,0)</f>
        <v>0</v>
      </c>
      <c r="O831" s="24" t="n">
        <f aca="false">IF(Clean!O831="",1,0)</f>
        <v>0</v>
      </c>
      <c r="P831" s="24" t="n">
        <f aca="false">IF(Clean!P831="",1,0)</f>
        <v>0</v>
      </c>
      <c r="Q831" s="24" t="n">
        <f aca="false">IF(Clean!Q831="",1,0)</f>
        <v>0</v>
      </c>
      <c r="R831" s="24" t="n">
        <f aca="false">IF(Clean!R831="",1,0)</f>
        <v>0</v>
      </c>
      <c r="S831" s="24" t="n">
        <f aca="false">IF(Clean!S831="",1,0)</f>
        <v>0</v>
      </c>
      <c r="T831" s="24" t="n">
        <f aca="false">IF(Clean!T831="",1,0)</f>
        <v>0</v>
      </c>
      <c r="U831" s="24" t="n">
        <f aca="false">IF(Clean!U831="",1,0)</f>
        <v>0</v>
      </c>
      <c r="V831" s="24" t="n">
        <f aca="false">IF(Clean!V831="",1,0)</f>
        <v>0</v>
      </c>
      <c r="W831" s="25" t="n">
        <f aca="false">SUM(B831:V831)</f>
        <v>0</v>
      </c>
      <c r="X831" s="2" t="str">
        <f aca="false">IF(W831=0,"Complete","Incomplete")</f>
        <v>Complete</v>
      </c>
      <c r="Y831" s="26" t="n">
        <f aca="false">W831/21</f>
        <v>0</v>
      </c>
      <c r="Z831" s="2" t="str">
        <f aca="false">IF(W831=21,"Ghost record",IF(W831&gt;=11,"Mostly empty",IF(W831=0,"Complete","Partial")))</f>
        <v>Complete</v>
      </c>
    </row>
    <row r="832" customFormat="false" ht="15" hidden="false" customHeight="false" outlineLevel="0" collapsed="false">
      <c r="A832" s="2" t="str">
        <f aca="false">Clean!A832</f>
        <v>CL00831</v>
      </c>
      <c r="B832" s="24" t="n">
        <f aca="false">IF(Clean!B832="",1,0)</f>
        <v>0</v>
      </c>
      <c r="C832" s="24" t="n">
        <f aca="false">IF(Clean!C832="",1,0)</f>
        <v>0</v>
      </c>
      <c r="D832" s="24" t="n">
        <f aca="false">IF(Clean!D832="",1,0)</f>
        <v>0</v>
      </c>
      <c r="E832" s="24" t="n">
        <f aca="false">IF(Clean!E832="",1,0)</f>
        <v>0</v>
      </c>
      <c r="F832" s="24" t="n">
        <f aca="false">IF(Clean!F832="",1,0)</f>
        <v>0</v>
      </c>
      <c r="G832" s="24" t="n">
        <f aca="false">IF(Clean!G832="",1,0)</f>
        <v>0</v>
      </c>
      <c r="H832" s="24" t="n">
        <f aca="false">IF(Clean!H832="",1,0)</f>
        <v>0</v>
      </c>
      <c r="I832" s="24" t="n">
        <f aca="false">IF(Clean!I832="",1,0)</f>
        <v>0</v>
      </c>
      <c r="J832" s="24" t="n">
        <f aca="false">IF(Clean!J832="",1,0)</f>
        <v>0</v>
      </c>
      <c r="K832" s="24" t="n">
        <f aca="false">IF(Clean!K832="",1,0)</f>
        <v>0</v>
      </c>
      <c r="L832" s="24" t="n">
        <f aca="false">IF(Clean!L832="",1,0)</f>
        <v>0</v>
      </c>
      <c r="M832" s="24" t="n">
        <f aca="false">IF(Clean!M832="",1,0)</f>
        <v>0</v>
      </c>
      <c r="N832" s="24" t="n">
        <f aca="false">IF(Clean!N832="",1,0)</f>
        <v>0</v>
      </c>
      <c r="O832" s="24" t="n">
        <f aca="false">IF(Clean!O832="",1,0)</f>
        <v>0</v>
      </c>
      <c r="P832" s="24" t="n">
        <f aca="false">IF(Clean!P832="",1,0)</f>
        <v>0</v>
      </c>
      <c r="Q832" s="24" t="n">
        <f aca="false">IF(Clean!Q832="",1,0)</f>
        <v>0</v>
      </c>
      <c r="R832" s="24" t="n">
        <f aca="false">IF(Clean!R832="",1,0)</f>
        <v>0</v>
      </c>
      <c r="S832" s="24" t="n">
        <f aca="false">IF(Clean!S832="",1,0)</f>
        <v>0</v>
      </c>
      <c r="T832" s="24" t="n">
        <f aca="false">IF(Clean!T832="",1,0)</f>
        <v>0</v>
      </c>
      <c r="U832" s="24" t="n">
        <f aca="false">IF(Clean!U832="",1,0)</f>
        <v>0</v>
      </c>
      <c r="V832" s="24" t="n">
        <f aca="false">IF(Clean!V832="",1,0)</f>
        <v>0</v>
      </c>
      <c r="W832" s="25" t="n">
        <f aca="false">SUM(B832:V832)</f>
        <v>0</v>
      </c>
      <c r="X832" s="2" t="str">
        <f aca="false">IF(W832=0,"Complete","Incomplete")</f>
        <v>Complete</v>
      </c>
      <c r="Y832" s="26" t="n">
        <f aca="false">W832/21</f>
        <v>0</v>
      </c>
      <c r="Z832" s="2" t="str">
        <f aca="false">IF(W832=21,"Ghost record",IF(W832&gt;=11,"Mostly empty",IF(W832=0,"Complete","Partial")))</f>
        <v>Complete</v>
      </c>
    </row>
    <row r="833" customFormat="false" ht="15" hidden="false" customHeight="false" outlineLevel="0" collapsed="false">
      <c r="A833" s="2" t="str">
        <f aca="false">Clean!A833</f>
        <v>CL00832</v>
      </c>
      <c r="B833" s="24" t="n">
        <f aca="false">IF(Clean!B833="",1,0)</f>
        <v>0</v>
      </c>
      <c r="C833" s="24" t="n">
        <f aca="false">IF(Clean!C833="",1,0)</f>
        <v>0</v>
      </c>
      <c r="D833" s="24" t="n">
        <f aca="false">IF(Clean!D833="",1,0)</f>
        <v>0</v>
      </c>
      <c r="E833" s="24" t="n">
        <f aca="false">IF(Clean!E833="",1,0)</f>
        <v>1</v>
      </c>
      <c r="F833" s="24" t="n">
        <f aca="false">IF(Clean!F833="",1,0)</f>
        <v>0</v>
      </c>
      <c r="G833" s="24" t="n">
        <f aca="false">IF(Clean!G833="",1,0)</f>
        <v>0</v>
      </c>
      <c r="H833" s="24" t="n">
        <f aca="false">IF(Clean!H833="",1,0)</f>
        <v>0</v>
      </c>
      <c r="I833" s="24" t="n">
        <f aca="false">IF(Clean!I833="",1,0)</f>
        <v>0</v>
      </c>
      <c r="J833" s="24" t="n">
        <f aca="false">IF(Clean!J833="",1,0)</f>
        <v>0</v>
      </c>
      <c r="K833" s="24" t="n">
        <f aca="false">IF(Clean!K833="",1,0)</f>
        <v>0</v>
      </c>
      <c r="L833" s="24" t="n">
        <f aca="false">IF(Clean!L833="",1,0)</f>
        <v>0</v>
      </c>
      <c r="M833" s="24" t="n">
        <f aca="false">IF(Clean!M833="",1,0)</f>
        <v>0</v>
      </c>
      <c r="N833" s="24" t="n">
        <f aca="false">IF(Clean!N833="",1,0)</f>
        <v>0</v>
      </c>
      <c r="O833" s="24" t="n">
        <f aca="false">IF(Clean!O833="",1,0)</f>
        <v>0</v>
      </c>
      <c r="P833" s="24" t="n">
        <f aca="false">IF(Clean!P833="",1,0)</f>
        <v>0</v>
      </c>
      <c r="Q833" s="24" t="n">
        <f aca="false">IF(Clean!Q833="",1,0)</f>
        <v>1</v>
      </c>
      <c r="R833" s="24" t="n">
        <f aca="false">IF(Clean!R833="",1,0)</f>
        <v>1</v>
      </c>
      <c r="S833" s="24" t="n">
        <f aca="false">IF(Clean!S833="",1,0)</f>
        <v>0</v>
      </c>
      <c r="T833" s="24" t="n">
        <f aca="false">IF(Clean!T833="",1,0)</f>
        <v>0</v>
      </c>
      <c r="U833" s="24" t="n">
        <f aca="false">IF(Clean!U833="",1,0)</f>
        <v>0</v>
      </c>
      <c r="V833" s="24" t="n">
        <f aca="false">IF(Clean!V833="",1,0)</f>
        <v>0</v>
      </c>
      <c r="W833" s="25" t="n">
        <f aca="false">SUM(B833:V833)</f>
        <v>3</v>
      </c>
      <c r="X833" s="2" t="str">
        <f aca="false">IF(W833=0,"Complete","Incomplete")</f>
        <v>Incomplete</v>
      </c>
      <c r="Y833" s="26" t="n">
        <f aca="false">W833/21</f>
        <v>0.142857142857143</v>
      </c>
      <c r="Z833" s="2" t="str">
        <f aca="false">IF(W833=21,"Ghost record",IF(W833&gt;=11,"Mostly empty",IF(W833=0,"Complete","Partial")))</f>
        <v>Partial</v>
      </c>
    </row>
    <row r="834" customFormat="false" ht="15" hidden="false" customHeight="false" outlineLevel="0" collapsed="false">
      <c r="A834" s="2" t="str">
        <f aca="false">Clean!A834</f>
        <v>CL00833</v>
      </c>
      <c r="B834" s="24" t="n">
        <f aca="false">IF(Clean!B834="",1,0)</f>
        <v>0</v>
      </c>
      <c r="C834" s="24" t="n">
        <f aca="false">IF(Clean!C834="",1,0)</f>
        <v>0</v>
      </c>
      <c r="D834" s="24" t="n">
        <f aca="false">IF(Clean!D834="",1,0)</f>
        <v>0</v>
      </c>
      <c r="E834" s="24" t="n">
        <f aca="false">IF(Clean!E834="",1,0)</f>
        <v>1</v>
      </c>
      <c r="F834" s="24" t="n">
        <f aca="false">IF(Clean!F834="",1,0)</f>
        <v>0</v>
      </c>
      <c r="G834" s="24" t="n">
        <f aca="false">IF(Clean!G834="",1,0)</f>
        <v>0</v>
      </c>
      <c r="H834" s="24" t="n">
        <f aca="false">IF(Clean!H834="",1,0)</f>
        <v>0</v>
      </c>
      <c r="I834" s="24" t="n">
        <f aca="false">IF(Clean!I834="",1,0)</f>
        <v>0</v>
      </c>
      <c r="J834" s="24" t="n">
        <f aca="false">IF(Clean!J834="",1,0)</f>
        <v>0</v>
      </c>
      <c r="K834" s="24" t="n">
        <f aca="false">IF(Clean!K834="",1,0)</f>
        <v>0</v>
      </c>
      <c r="L834" s="24" t="n">
        <f aca="false">IF(Clean!L834="",1,0)</f>
        <v>0</v>
      </c>
      <c r="M834" s="24" t="n">
        <f aca="false">IF(Clean!M834="",1,0)</f>
        <v>0</v>
      </c>
      <c r="N834" s="24" t="n">
        <f aca="false">IF(Clean!N834="",1,0)</f>
        <v>0</v>
      </c>
      <c r="O834" s="24" t="n">
        <f aca="false">IF(Clean!O834="",1,0)</f>
        <v>0</v>
      </c>
      <c r="P834" s="24" t="n">
        <f aca="false">IF(Clean!P834="",1,0)</f>
        <v>0</v>
      </c>
      <c r="Q834" s="24" t="n">
        <f aca="false">IF(Clean!Q834="",1,0)</f>
        <v>0</v>
      </c>
      <c r="R834" s="24" t="n">
        <f aca="false">IF(Clean!R834="",1,0)</f>
        <v>0</v>
      </c>
      <c r="S834" s="24" t="n">
        <f aca="false">IF(Clean!S834="",1,0)</f>
        <v>1</v>
      </c>
      <c r="T834" s="24" t="n">
        <f aca="false">IF(Clean!T834="",1,0)</f>
        <v>1</v>
      </c>
      <c r="U834" s="24" t="n">
        <f aca="false">IF(Clean!U834="",1,0)</f>
        <v>0</v>
      </c>
      <c r="V834" s="24" t="n">
        <f aca="false">IF(Clean!V834="",1,0)</f>
        <v>0</v>
      </c>
      <c r="W834" s="25" t="n">
        <f aca="false">SUM(B834:V834)</f>
        <v>3</v>
      </c>
      <c r="X834" s="2" t="str">
        <f aca="false">IF(W834=0,"Complete","Incomplete")</f>
        <v>Incomplete</v>
      </c>
      <c r="Y834" s="26" t="n">
        <f aca="false">W834/21</f>
        <v>0.142857142857143</v>
      </c>
      <c r="Z834" s="2" t="str">
        <f aca="false">IF(W834=21,"Ghost record",IF(W834&gt;=11,"Mostly empty",IF(W834=0,"Complete","Partial")))</f>
        <v>Partial</v>
      </c>
    </row>
    <row r="835" customFormat="false" ht="15" hidden="false" customHeight="false" outlineLevel="0" collapsed="false">
      <c r="A835" s="2" t="str">
        <f aca="false">Clean!A835</f>
        <v>CL00834</v>
      </c>
      <c r="B835" s="24" t="n">
        <f aca="false">IF(Clean!B835="",1,0)</f>
        <v>0</v>
      </c>
      <c r="C835" s="24" t="n">
        <f aca="false">IF(Clean!C835="",1,0)</f>
        <v>0</v>
      </c>
      <c r="D835" s="24" t="n">
        <f aca="false">IF(Clean!D835="",1,0)</f>
        <v>0</v>
      </c>
      <c r="E835" s="24" t="n">
        <f aca="false">IF(Clean!E835="",1,0)</f>
        <v>0</v>
      </c>
      <c r="F835" s="24" t="n">
        <f aca="false">IF(Clean!F835="",1,0)</f>
        <v>0</v>
      </c>
      <c r="G835" s="24" t="n">
        <f aca="false">IF(Clean!G835="",1,0)</f>
        <v>0</v>
      </c>
      <c r="H835" s="24" t="n">
        <f aca="false">IF(Clean!H835="",1,0)</f>
        <v>0</v>
      </c>
      <c r="I835" s="24" t="n">
        <f aca="false">IF(Clean!I835="",1,0)</f>
        <v>0</v>
      </c>
      <c r="J835" s="24" t="n">
        <f aca="false">IF(Clean!J835="",1,0)</f>
        <v>0</v>
      </c>
      <c r="K835" s="24" t="n">
        <f aca="false">IF(Clean!K835="",1,0)</f>
        <v>0</v>
      </c>
      <c r="L835" s="24" t="n">
        <f aca="false">IF(Clean!L835="",1,0)</f>
        <v>0</v>
      </c>
      <c r="M835" s="24" t="n">
        <f aca="false">IF(Clean!M835="",1,0)</f>
        <v>0</v>
      </c>
      <c r="N835" s="24" t="n">
        <f aca="false">IF(Clean!N835="",1,0)</f>
        <v>0</v>
      </c>
      <c r="O835" s="24" t="n">
        <f aca="false">IF(Clean!O835="",1,0)</f>
        <v>0</v>
      </c>
      <c r="P835" s="24" t="n">
        <f aca="false">IF(Clean!P835="",1,0)</f>
        <v>0</v>
      </c>
      <c r="Q835" s="24" t="n">
        <f aca="false">IF(Clean!Q835="",1,0)</f>
        <v>0</v>
      </c>
      <c r="R835" s="24" t="n">
        <f aca="false">IF(Clean!R835="",1,0)</f>
        <v>0</v>
      </c>
      <c r="S835" s="24" t="n">
        <f aca="false">IF(Clean!S835="",1,0)</f>
        <v>0</v>
      </c>
      <c r="T835" s="24" t="n">
        <f aca="false">IF(Clean!T835="",1,0)</f>
        <v>0</v>
      </c>
      <c r="U835" s="24" t="n">
        <f aca="false">IF(Clean!U835="",1,0)</f>
        <v>0</v>
      </c>
      <c r="V835" s="24" t="n">
        <f aca="false">IF(Clean!V835="",1,0)</f>
        <v>0</v>
      </c>
      <c r="W835" s="25" t="n">
        <f aca="false">SUM(B835:V835)</f>
        <v>0</v>
      </c>
      <c r="X835" s="2" t="str">
        <f aca="false">IF(W835=0,"Complete","Incomplete")</f>
        <v>Complete</v>
      </c>
      <c r="Y835" s="26" t="n">
        <f aca="false">W835/21</f>
        <v>0</v>
      </c>
      <c r="Z835" s="2" t="str">
        <f aca="false">IF(W835=21,"Ghost record",IF(W835&gt;=11,"Mostly empty",IF(W835=0,"Complete","Partial")))</f>
        <v>Complete</v>
      </c>
    </row>
    <row r="836" customFormat="false" ht="15" hidden="false" customHeight="false" outlineLevel="0" collapsed="false">
      <c r="A836" s="2" t="str">
        <f aca="false">Clean!A836</f>
        <v>CL00835</v>
      </c>
      <c r="B836" s="24" t="n">
        <f aca="false">IF(Clean!B836="",1,0)</f>
        <v>0</v>
      </c>
      <c r="C836" s="24" t="n">
        <f aca="false">IF(Clean!C836="",1,0)</f>
        <v>0</v>
      </c>
      <c r="D836" s="24" t="n">
        <f aca="false">IF(Clean!D836="",1,0)</f>
        <v>0</v>
      </c>
      <c r="E836" s="24" t="n">
        <f aca="false">IF(Clean!E836="",1,0)</f>
        <v>0</v>
      </c>
      <c r="F836" s="24" t="n">
        <f aca="false">IF(Clean!F836="",1,0)</f>
        <v>0</v>
      </c>
      <c r="G836" s="24" t="n">
        <f aca="false">IF(Clean!G836="",1,0)</f>
        <v>0</v>
      </c>
      <c r="H836" s="24" t="n">
        <f aca="false">IF(Clean!H836="",1,0)</f>
        <v>0</v>
      </c>
      <c r="I836" s="24" t="n">
        <f aca="false">IF(Clean!I836="",1,0)</f>
        <v>0</v>
      </c>
      <c r="J836" s="24" t="n">
        <f aca="false">IF(Clean!J836="",1,0)</f>
        <v>0</v>
      </c>
      <c r="K836" s="24" t="n">
        <f aca="false">IF(Clean!K836="",1,0)</f>
        <v>0</v>
      </c>
      <c r="L836" s="24" t="n">
        <f aca="false">IF(Clean!L836="",1,0)</f>
        <v>0</v>
      </c>
      <c r="M836" s="24" t="n">
        <f aca="false">IF(Clean!M836="",1,0)</f>
        <v>0</v>
      </c>
      <c r="N836" s="24" t="n">
        <f aca="false">IF(Clean!N836="",1,0)</f>
        <v>0</v>
      </c>
      <c r="O836" s="24" t="n">
        <f aca="false">IF(Clean!O836="",1,0)</f>
        <v>0</v>
      </c>
      <c r="P836" s="24" t="n">
        <f aca="false">IF(Clean!P836="",1,0)</f>
        <v>0</v>
      </c>
      <c r="Q836" s="24" t="n">
        <f aca="false">IF(Clean!Q836="",1,0)</f>
        <v>0</v>
      </c>
      <c r="R836" s="24" t="n">
        <f aca="false">IF(Clean!R836="",1,0)</f>
        <v>0</v>
      </c>
      <c r="S836" s="24" t="n">
        <f aca="false">IF(Clean!S836="",1,0)</f>
        <v>0</v>
      </c>
      <c r="T836" s="24" t="n">
        <f aca="false">IF(Clean!T836="",1,0)</f>
        <v>0</v>
      </c>
      <c r="U836" s="24" t="n">
        <f aca="false">IF(Clean!U836="",1,0)</f>
        <v>0</v>
      </c>
      <c r="V836" s="24" t="n">
        <f aca="false">IF(Clean!V836="",1,0)</f>
        <v>0</v>
      </c>
      <c r="W836" s="25" t="n">
        <f aca="false">SUM(B836:V836)</f>
        <v>0</v>
      </c>
      <c r="X836" s="2" t="str">
        <f aca="false">IF(W836=0,"Complete","Incomplete")</f>
        <v>Complete</v>
      </c>
      <c r="Y836" s="26" t="n">
        <f aca="false">W836/21</f>
        <v>0</v>
      </c>
      <c r="Z836" s="2" t="str">
        <f aca="false">IF(W836=21,"Ghost record",IF(W836&gt;=11,"Mostly empty",IF(W836=0,"Complete","Partial")))</f>
        <v>Complete</v>
      </c>
    </row>
    <row r="837" customFormat="false" ht="15" hidden="false" customHeight="false" outlineLevel="0" collapsed="false">
      <c r="A837" s="2" t="str">
        <f aca="false">Clean!A837</f>
        <v>CL00836</v>
      </c>
      <c r="B837" s="24" t="n">
        <f aca="false">IF(Clean!B837="",1,0)</f>
        <v>0</v>
      </c>
      <c r="C837" s="24" t="n">
        <f aca="false">IF(Clean!C837="",1,0)</f>
        <v>0</v>
      </c>
      <c r="D837" s="24" t="n">
        <f aca="false">IF(Clean!D837="",1,0)</f>
        <v>0</v>
      </c>
      <c r="E837" s="24" t="n">
        <f aca="false">IF(Clean!E837="",1,0)</f>
        <v>0</v>
      </c>
      <c r="F837" s="24" t="n">
        <f aca="false">IF(Clean!F837="",1,0)</f>
        <v>0</v>
      </c>
      <c r="G837" s="24" t="n">
        <f aca="false">IF(Clean!G837="",1,0)</f>
        <v>0</v>
      </c>
      <c r="H837" s="24" t="n">
        <f aca="false">IF(Clean!H837="",1,0)</f>
        <v>0</v>
      </c>
      <c r="I837" s="24" t="n">
        <f aca="false">IF(Clean!I837="",1,0)</f>
        <v>0</v>
      </c>
      <c r="J837" s="24" t="n">
        <f aca="false">IF(Clean!J837="",1,0)</f>
        <v>0</v>
      </c>
      <c r="K837" s="24" t="n">
        <f aca="false">IF(Clean!K837="",1,0)</f>
        <v>0</v>
      </c>
      <c r="L837" s="24" t="n">
        <f aca="false">IF(Clean!L837="",1,0)</f>
        <v>0</v>
      </c>
      <c r="M837" s="24" t="n">
        <f aca="false">IF(Clean!M837="",1,0)</f>
        <v>0</v>
      </c>
      <c r="N837" s="24" t="n">
        <f aca="false">IF(Clean!N837="",1,0)</f>
        <v>0</v>
      </c>
      <c r="O837" s="24" t="n">
        <f aca="false">IF(Clean!O837="",1,0)</f>
        <v>0</v>
      </c>
      <c r="P837" s="24" t="n">
        <f aca="false">IF(Clean!P837="",1,0)</f>
        <v>0</v>
      </c>
      <c r="Q837" s="24" t="n">
        <f aca="false">IF(Clean!Q837="",1,0)</f>
        <v>0</v>
      </c>
      <c r="R837" s="24" t="n">
        <f aca="false">IF(Clean!R837="",1,0)</f>
        <v>0</v>
      </c>
      <c r="S837" s="24" t="n">
        <f aca="false">IF(Clean!S837="",1,0)</f>
        <v>0</v>
      </c>
      <c r="T837" s="24" t="n">
        <f aca="false">IF(Clean!T837="",1,0)</f>
        <v>0</v>
      </c>
      <c r="U837" s="24" t="n">
        <f aca="false">IF(Clean!U837="",1,0)</f>
        <v>0</v>
      </c>
      <c r="V837" s="24" t="n">
        <f aca="false">IF(Clean!V837="",1,0)</f>
        <v>0</v>
      </c>
      <c r="W837" s="25" t="n">
        <f aca="false">SUM(B837:V837)</f>
        <v>0</v>
      </c>
      <c r="X837" s="2" t="str">
        <f aca="false">IF(W837=0,"Complete","Incomplete")</f>
        <v>Complete</v>
      </c>
      <c r="Y837" s="26" t="n">
        <f aca="false">W837/21</f>
        <v>0</v>
      </c>
      <c r="Z837" s="2" t="str">
        <f aca="false">IF(W837=21,"Ghost record",IF(W837&gt;=11,"Mostly empty",IF(W837=0,"Complete","Partial")))</f>
        <v>Complete</v>
      </c>
    </row>
    <row r="838" customFormat="false" ht="15" hidden="false" customHeight="false" outlineLevel="0" collapsed="false">
      <c r="A838" s="2" t="str">
        <f aca="false">Clean!A838</f>
        <v>CL00837</v>
      </c>
      <c r="B838" s="24" t="n">
        <f aca="false">IF(Clean!B838="",1,0)</f>
        <v>0</v>
      </c>
      <c r="C838" s="24" t="n">
        <f aca="false">IF(Clean!C838="",1,0)</f>
        <v>0</v>
      </c>
      <c r="D838" s="24" t="n">
        <f aca="false">IF(Clean!D838="",1,0)</f>
        <v>0</v>
      </c>
      <c r="E838" s="24" t="n">
        <f aca="false">IF(Clean!E838="",1,0)</f>
        <v>0</v>
      </c>
      <c r="F838" s="24" t="n">
        <f aca="false">IF(Clean!F838="",1,0)</f>
        <v>0</v>
      </c>
      <c r="G838" s="24" t="n">
        <f aca="false">IF(Clean!G838="",1,0)</f>
        <v>0</v>
      </c>
      <c r="H838" s="24" t="n">
        <f aca="false">IF(Clean!H838="",1,0)</f>
        <v>0</v>
      </c>
      <c r="I838" s="24" t="n">
        <f aca="false">IF(Clean!I838="",1,0)</f>
        <v>0</v>
      </c>
      <c r="J838" s="24" t="n">
        <f aca="false">IF(Clean!J838="",1,0)</f>
        <v>0</v>
      </c>
      <c r="K838" s="24" t="n">
        <f aca="false">IF(Clean!K838="",1,0)</f>
        <v>0</v>
      </c>
      <c r="L838" s="24" t="n">
        <f aca="false">IF(Clean!L838="",1,0)</f>
        <v>0</v>
      </c>
      <c r="M838" s="24" t="n">
        <f aca="false">IF(Clean!M838="",1,0)</f>
        <v>0</v>
      </c>
      <c r="N838" s="24" t="n">
        <f aca="false">IF(Clean!N838="",1,0)</f>
        <v>0</v>
      </c>
      <c r="O838" s="24" t="n">
        <f aca="false">IF(Clean!O838="",1,0)</f>
        <v>0</v>
      </c>
      <c r="P838" s="24" t="n">
        <f aca="false">IF(Clean!P838="",1,0)</f>
        <v>0</v>
      </c>
      <c r="Q838" s="24" t="n">
        <f aca="false">IF(Clean!Q838="",1,0)</f>
        <v>0</v>
      </c>
      <c r="R838" s="24" t="n">
        <f aca="false">IF(Clean!R838="",1,0)</f>
        <v>0</v>
      </c>
      <c r="S838" s="24" t="n">
        <f aca="false">IF(Clean!S838="",1,0)</f>
        <v>0</v>
      </c>
      <c r="T838" s="24" t="n">
        <f aca="false">IF(Clean!T838="",1,0)</f>
        <v>0</v>
      </c>
      <c r="U838" s="24" t="n">
        <f aca="false">IF(Clean!U838="",1,0)</f>
        <v>0</v>
      </c>
      <c r="V838" s="24" t="n">
        <f aca="false">IF(Clean!V838="",1,0)</f>
        <v>0</v>
      </c>
      <c r="W838" s="25" t="n">
        <f aca="false">SUM(B838:V838)</f>
        <v>0</v>
      </c>
      <c r="X838" s="2" t="str">
        <f aca="false">IF(W838=0,"Complete","Incomplete")</f>
        <v>Complete</v>
      </c>
      <c r="Y838" s="26" t="n">
        <f aca="false">W838/21</f>
        <v>0</v>
      </c>
      <c r="Z838" s="2" t="str">
        <f aca="false">IF(W838=21,"Ghost record",IF(W838&gt;=11,"Mostly empty",IF(W838=0,"Complete","Partial")))</f>
        <v>Complete</v>
      </c>
    </row>
    <row r="839" customFormat="false" ht="15" hidden="false" customHeight="false" outlineLevel="0" collapsed="false">
      <c r="A839" s="2" t="str">
        <f aca="false">Clean!A839</f>
        <v>CL00838</v>
      </c>
      <c r="B839" s="24" t="n">
        <f aca="false">IF(Clean!B839="",1,0)</f>
        <v>0</v>
      </c>
      <c r="C839" s="24" t="n">
        <f aca="false">IF(Clean!C839="",1,0)</f>
        <v>0</v>
      </c>
      <c r="D839" s="24" t="n">
        <f aca="false">IF(Clean!D839="",1,0)</f>
        <v>0</v>
      </c>
      <c r="E839" s="24" t="n">
        <f aca="false">IF(Clean!E839="",1,0)</f>
        <v>0</v>
      </c>
      <c r="F839" s="24" t="n">
        <f aca="false">IF(Clean!F839="",1,0)</f>
        <v>0</v>
      </c>
      <c r="G839" s="24" t="n">
        <f aca="false">IF(Clean!G839="",1,0)</f>
        <v>0</v>
      </c>
      <c r="H839" s="24" t="n">
        <f aca="false">IF(Clean!H839="",1,0)</f>
        <v>0</v>
      </c>
      <c r="I839" s="24" t="n">
        <f aca="false">IF(Clean!I839="",1,0)</f>
        <v>1</v>
      </c>
      <c r="J839" s="24" t="n">
        <f aca="false">IF(Clean!J839="",1,0)</f>
        <v>0</v>
      </c>
      <c r="K839" s="24" t="n">
        <f aca="false">IF(Clean!K839="",1,0)</f>
        <v>0</v>
      </c>
      <c r="L839" s="24" t="n">
        <f aca="false">IF(Clean!L839="",1,0)</f>
        <v>0</v>
      </c>
      <c r="M839" s="24" t="n">
        <f aca="false">IF(Clean!M839="",1,0)</f>
        <v>0</v>
      </c>
      <c r="N839" s="24" t="n">
        <f aca="false">IF(Clean!N839="",1,0)</f>
        <v>0</v>
      </c>
      <c r="O839" s="24" t="n">
        <f aca="false">IF(Clean!O839="",1,0)</f>
        <v>0</v>
      </c>
      <c r="P839" s="24" t="n">
        <f aca="false">IF(Clean!P839="",1,0)</f>
        <v>0</v>
      </c>
      <c r="Q839" s="24" t="n">
        <f aca="false">IF(Clean!Q839="",1,0)</f>
        <v>0</v>
      </c>
      <c r="R839" s="24" t="n">
        <f aca="false">IF(Clean!R839="",1,0)</f>
        <v>0</v>
      </c>
      <c r="S839" s="24" t="n">
        <f aca="false">IF(Clean!S839="",1,0)</f>
        <v>0</v>
      </c>
      <c r="T839" s="24" t="n">
        <f aca="false">IF(Clean!T839="",1,0)</f>
        <v>0</v>
      </c>
      <c r="U839" s="24" t="n">
        <f aca="false">IF(Clean!U839="",1,0)</f>
        <v>0</v>
      </c>
      <c r="V839" s="24" t="n">
        <f aca="false">IF(Clean!V839="",1,0)</f>
        <v>0</v>
      </c>
      <c r="W839" s="25" t="n">
        <f aca="false">SUM(B839:V839)</f>
        <v>1</v>
      </c>
      <c r="X839" s="2" t="str">
        <f aca="false">IF(W839=0,"Complete","Incomplete")</f>
        <v>Incomplete</v>
      </c>
      <c r="Y839" s="26" t="n">
        <f aca="false">W839/21</f>
        <v>0.0476190476190476</v>
      </c>
      <c r="Z839" s="2" t="str">
        <f aca="false">IF(W839=21,"Ghost record",IF(W839&gt;=11,"Mostly empty",IF(W839=0,"Complete","Partial")))</f>
        <v>Partial</v>
      </c>
    </row>
    <row r="840" customFormat="false" ht="15" hidden="false" customHeight="false" outlineLevel="0" collapsed="false">
      <c r="A840" s="2" t="str">
        <f aca="false">Clean!A840</f>
        <v>CL00839</v>
      </c>
      <c r="B840" s="24" t="n">
        <f aca="false">IF(Clean!B840="",1,0)</f>
        <v>1</v>
      </c>
      <c r="C840" s="24" t="n">
        <f aca="false">IF(Clean!C840="",1,0)</f>
        <v>0</v>
      </c>
      <c r="D840" s="24" t="n">
        <f aca="false">IF(Clean!D840="",1,0)</f>
        <v>0</v>
      </c>
      <c r="E840" s="24" t="n">
        <f aca="false">IF(Clean!E840="",1,0)</f>
        <v>0</v>
      </c>
      <c r="F840" s="24" t="n">
        <f aca="false">IF(Clean!F840="",1,0)</f>
        <v>0</v>
      </c>
      <c r="G840" s="24" t="n">
        <f aca="false">IF(Clean!G840="",1,0)</f>
        <v>0</v>
      </c>
      <c r="H840" s="24" t="n">
        <f aca="false">IF(Clean!H840="",1,0)</f>
        <v>0</v>
      </c>
      <c r="I840" s="24" t="n">
        <f aca="false">IF(Clean!I840="",1,0)</f>
        <v>0</v>
      </c>
      <c r="J840" s="24" t="n">
        <f aca="false">IF(Clean!J840="",1,0)</f>
        <v>0</v>
      </c>
      <c r="K840" s="24" t="n">
        <f aca="false">IF(Clean!K840="",1,0)</f>
        <v>0</v>
      </c>
      <c r="L840" s="24" t="n">
        <f aca="false">IF(Clean!L840="",1,0)</f>
        <v>0</v>
      </c>
      <c r="M840" s="24" t="n">
        <f aca="false">IF(Clean!M840="",1,0)</f>
        <v>0</v>
      </c>
      <c r="N840" s="24" t="n">
        <f aca="false">IF(Clean!N840="",1,0)</f>
        <v>0</v>
      </c>
      <c r="O840" s="24" t="n">
        <f aca="false">IF(Clean!O840="",1,0)</f>
        <v>0</v>
      </c>
      <c r="P840" s="24" t="n">
        <f aca="false">IF(Clean!P840="",1,0)</f>
        <v>0</v>
      </c>
      <c r="Q840" s="24" t="n">
        <f aca="false">IF(Clean!Q840="",1,0)</f>
        <v>0</v>
      </c>
      <c r="R840" s="24" t="n">
        <f aca="false">IF(Clean!R840="",1,0)</f>
        <v>0</v>
      </c>
      <c r="S840" s="24" t="n">
        <f aca="false">IF(Clean!S840="",1,0)</f>
        <v>0</v>
      </c>
      <c r="T840" s="24" t="n">
        <f aca="false">IF(Clean!T840="",1,0)</f>
        <v>0</v>
      </c>
      <c r="U840" s="24" t="n">
        <f aca="false">IF(Clean!U840="",1,0)</f>
        <v>0</v>
      </c>
      <c r="V840" s="24" t="n">
        <f aca="false">IF(Clean!V840="",1,0)</f>
        <v>0</v>
      </c>
      <c r="W840" s="25" t="n">
        <f aca="false">SUM(B840:V840)</f>
        <v>1</v>
      </c>
      <c r="X840" s="2" t="str">
        <f aca="false">IF(W840=0,"Complete","Incomplete")</f>
        <v>Incomplete</v>
      </c>
      <c r="Y840" s="26" t="n">
        <f aca="false">W840/21</f>
        <v>0.0476190476190476</v>
      </c>
      <c r="Z840" s="2" t="str">
        <f aca="false">IF(W840=21,"Ghost record",IF(W840&gt;=11,"Mostly empty",IF(W840=0,"Complete","Partial")))</f>
        <v>Partial</v>
      </c>
    </row>
    <row r="841" customFormat="false" ht="15" hidden="false" customHeight="false" outlineLevel="0" collapsed="false">
      <c r="A841" s="2" t="str">
        <f aca="false">Clean!A841</f>
        <v>CL00840</v>
      </c>
      <c r="B841" s="24" t="n">
        <f aca="false">IF(Clean!B841="",1,0)</f>
        <v>0</v>
      </c>
      <c r="C841" s="24" t="n">
        <f aca="false">IF(Clean!C841="",1,0)</f>
        <v>0</v>
      </c>
      <c r="D841" s="24" t="n">
        <f aca="false">IF(Clean!D841="",1,0)</f>
        <v>0</v>
      </c>
      <c r="E841" s="24" t="n">
        <f aca="false">IF(Clean!E841="",1,0)</f>
        <v>0</v>
      </c>
      <c r="F841" s="24" t="n">
        <f aca="false">IF(Clean!F841="",1,0)</f>
        <v>0</v>
      </c>
      <c r="G841" s="24" t="n">
        <f aca="false">IF(Clean!G841="",1,0)</f>
        <v>0</v>
      </c>
      <c r="H841" s="24" t="n">
        <f aca="false">IF(Clean!H841="",1,0)</f>
        <v>0</v>
      </c>
      <c r="I841" s="24" t="n">
        <f aca="false">IF(Clean!I841="",1,0)</f>
        <v>0</v>
      </c>
      <c r="J841" s="24" t="n">
        <f aca="false">IF(Clean!J841="",1,0)</f>
        <v>0</v>
      </c>
      <c r="K841" s="24" t="n">
        <f aca="false">IF(Clean!K841="",1,0)</f>
        <v>0</v>
      </c>
      <c r="L841" s="24" t="n">
        <f aca="false">IF(Clean!L841="",1,0)</f>
        <v>0</v>
      </c>
      <c r="M841" s="24" t="n">
        <f aca="false">IF(Clean!M841="",1,0)</f>
        <v>0</v>
      </c>
      <c r="N841" s="24" t="n">
        <f aca="false">IF(Clean!N841="",1,0)</f>
        <v>0</v>
      </c>
      <c r="O841" s="24" t="n">
        <f aca="false">IF(Clean!O841="",1,0)</f>
        <v>0</v>
      </c>
      <c r="P841" s="24" t="n">
        <f aca="false">IF(Clean!P841="",1,0)</f>
        <v>0</v>
      </c>
      <c r="Q841" s="24" t="n">
        <f aca="false">IF(Clean!Q841="",1,0)</f>
        <v>0</v>
      </c>
      <c r="R841" s="24" t="n">
        <f aca="false">IF(Clean!R841="",1,0)</f>
        <v>0</v>
      </c>
      <c r="S841" s="24" t="n">
        <f aca="false">IF(Clean!S841="",1,0)</f>
        <v>1</v>
      </c>
      <c r="T841" s="24" t="n">
        <f aca="false">IF(Clean!T841="",1,0)</f>
        <v>1</v>
      </c>
      <c r="U841" s="24" t="n">
        <f aca="false">IF(Clean!U841="",1,0)</f>
        <v>0</v>
      </c>
      <c r="V841" s="24" t="n">
        <f aca="false">IF(Clean!V841="",1,0)</f>
        <v>0</v>
      </c>
      <c r="W841" s="25" t="n">
        <f aca="false">SUM(B841:V841)</f>
        <v>2</v>
      </c>
      <c r="X841" s="2" t="str">
        <f aca="false">IF(W841=0,"Complete","Incomplete")</f>
        <v>Incomplete</v>
      </c>
      <c r="Y841" s="26" t="n">
        <f aca="false">W841/21</f>
        <v>0.0952380952380952</v>
      </c>
      <c r="Z841" s="2" t="str">
        <f aca="false">IF(W841=21,"Ghost record",IF(W841&gt;=11,"Mostly empty",IF(W841=0,"Complete","Partial")))</f>
        <v>Partial</v>
      </c>
    </row>
    <row r="842" customFormat="false" ht="15" hidden="false" customHeight="false" outlineLevel="0" collapsed="false">
      <c r="A842" s="2" t="str">
        <f aca="false">Clean!A842</f>
        <v>CL00841</v>
      </c>
      <c r="B842" s="24" t="n">
        <f aca="false">IF(Clean!B842="",1,0)</f>
        <v>0</v>
      </c>
      <c r="C842" s="24" t="n">
        <f aca="false">IF(Clean!C842="",1,0)</f>
        <v>0</v>
      </c>
      <c r="D842" s="24" t="n">
        <f aca="false">IF(Clean!D842="",1,0)</f>
        <v>0</v>
      </c>
      <c r="E842" s="24" t="n">
        <f aca="false">IF(Clean!E842="",1,0)</f>
        <v>0</v>
      </c>
      <c r="F842" s="24" t="n">
        <f aca="false">IF(Clean!F842="",1,0)</f>
        <v>0</v>
      </c>
      <c r="G842" s="24" t="n">
        <f aca="false">IF(Clean!G842="",1,0)</f>
        <v>0</v>
      </c>
      <c r="H842" s="24" t="n">
        <f aca="false">IF(Clean!H842="",1,0)</f>
        <v>0</v>
      </c>
      <c r="I842" s="24" t="n">
        <f aca="false">IF(Clean!I842="",1,0)</f>
        <v>0</v>
      </c>
      <c r="J842" s="24" t="n">
        <f aca="false">IF(Clean!J842="",1,0)</f>
        <v>0</v>
      </c>
      <c r="K842" s="24" t="n">
        <f aca="false">IF(Clean!K842="",1,0)</f>
        <v>0</v>
      </c>
      <c r="L842" s="24" t="n">
        <f aca="false">IF(Clean!L842="",1,0)</f>
        <v>0</v>
      </c>
      <c r="M842" s="24" t="n">
        <f aca="false">IF(Clean!M842="",1,0)</f>
        <v>0</v>
      </c>
      <c r="N842" s="24" t="n">
        <f aca="false">IF(Clean!N842="",1,0)</f>
        <v>0</v>
      </c>
      <c r="O842" s="24" t="n">
        <f aca="false">IF(Clean!O842="",1,0)</f>
        <v>0</v>
      </c>
      <c r="P842" s="24" t="n">
        <f aca="false">IF(Clean!P842="",1,0)</f>
        <v>0</v>
      </c>
      <c r="Q842" s="24" t="n">
        <f aca="false">IF(Clean!Q842="",1,0)</f>
        <v>0</v>
      </c>
      <c r="R842" s="24" t="n">
        <f aca="false">IF(Clean!R842="",1,0)</f>
        <v>0</v>
      </c>
      <c r="S842" s="24" t="n">
        <f aca="false">IF(Clean!S842="",1,0)</f>
        <v>0</v>
      </c>
      <c r="T842" s="24" t="n">
        <f aca="false">IF(Clean!T842="",1,0)</f>
        <v>0</v>
      </c>
      <c r="U842" s="24" t="n">
        <f aca="false">IF(Clean!U842="",1,0)</f>
        <v>0</v>
      </c>
      <c r="V842" s="24" t="n">
        <f aca="false">IF(Clean!V842="",1,0)</f>
        <v>1</v>
      </c>
      <c r="W842" s="25" t="n">
        <f aca="false">SUM(B842:V842)</f>
        <v>1</v>
      </c>
      <c r="X842" s="2" t="str">
        <f aca="false">IF(W842=0,"Complete","Incomplete")</f>
        <v>Incomplete</v>
      </c>
      <c r="Y842" s="26" t="n">
        <f aca="false">W842/21</f>
        <v>0.0476190476190476</v>
      </c>
      <c r="Z842" s="2" t="str">
        <f aca="false">IF(W842=21,"Ghost record",IF(W842&gt;=11,"Mostly empty",IF(W842=0,"Complete","Partial")))</f>
        <v>Partial</v>
      </c>
    </row>
    <row r="843" customFormat="false" ht="15" hidden="false" customHeight="false" outlineLevel="0" collapsed="false">
      <c r="A843" s="2" t="str">
        <f aca="false">Clean!A843</f>
        <v>CL00842</v>
      </c>
      <c r="B843" s="24" t="n">
        <f aca="false">IF(Clean!B843="",1,0)</f>
        <v>0</v>
      </c>
      <c r="C843" s="24" t="n">
        <f aca="false">IF(Clean!C843="",1,0)</f>
        <v>0</v>
      </c>
      <c r="D843" s="24" t="n">
        <f aca="false">IF(Clean!D843="",1,0)</f>
        <v>0</v>
      </c>
      <c r="E843" s="24" t="n">
        <f aca="false">IF(Clean!E843="",1,0)</f>
        <v>0</v>
      </c>
      <c r="F843" s="24" t="n">
        <f aca="false">IF(Clean!F843="",1,0)</f>
        <v>0</v>
      </c>
      <c r="G843" s="24" t="n">
        <f aca="false">IF(Clean!G843="",1,0)</f>
        <v>0</v>
      </c>
      <c r="H843" s="24" t="n">
        <f aca="false">IF(Clean!H843="",1,0)</f>
        <v>0</v>
      </c>
      <c r="I843" s="24" t="n">
        <f aca="false">IF(Clean!I843="",1,0)</f>
        <v>0</v>
      </c>
      <c r="J843" s="24" t="n">
        <f aca="false">IF(Clean!J843="",1,0)</f>
        <v>0</v>
      </c>
      <c r="K843" s="24" t="n">
        <f aca="false">IF(Clean!K843="",1,0)</f>
        <v>0</v>
      </c>
      <c r="L843" s="24" t="n">
        <f aca="false">IF(Clean!L843="",1,0)</f>
        <v>0</v>
      </c>
      <c r="M843" s="24" t="n">
        <f aca="false">IF(Clean!M843="",1,0)</f>
        <v>0</v>
      </c>
      <c r="N843" s="24" t="n">
        <f aca="false">IF(Clean!N843="",1,0)</f>
        <v>0</v>
      </c>
      <c r="O843" s="24" t="n">
        <f aca="false">IF(Clean!O843="",1,0)</f>
        <v>0</v>
      </c>
      <c r="P843" s="24" t="n">
        <f aca="false">IF(Clean!P843="",1,0)</f>
        <v>0</v>
      </c>
      <c r="Q843" s="24" t="n">
        <f aca="false">IF(Clean!Q843="",1,0)</f>
        <v>0</v>
      </c>
      <c r="R843" s="24" t="n">
        <f aca="false">IF(Clean!R843="",1,0)</f>
        <v>0</v>
      </c>
      <c r="S843" s="24" t="n">
        <f aca="false">IF(Clean!S843="",1,0)</f>
        <v>0</v>
      </c>
      <c r="T843" s="24" t="n">
        <f aca="false">IF(Clean!T843="",1,0)</f>
        <v>0</v>
      </c>
      <c r="U843" s="24" t="n">
        <f aca="false">IF(Clean!U843="",1,0)</f>
        <v>0</v>
      </c>
      <c r="V843" s="24" t="n">
        <f aca="false">IF(Clean!V843="",1,0)</f>
        <v>0</v>
      </c>
      <c r="W843" s="25" t="n">
        <f aca="false">SUM(B843:V843)</f>
        <v>0</v>
      </c>
      <c r="X843" s="2" t="str">
        <f aca="false">IF(W843=0,"Complete","Incomplete")</f>
        <v>Complete</v>
      </c>
      <c r="Y843" s="26" t="n">
        <f aca="false">W843/21</f>
        <v>0</v>
      </c>
      <c r="Z843" s="2" t="str">
        <f aca="false">IF(W843=21,"Ghost record",IF(W843&gt;=11,"Mostly empty",IF(W843=0,"Complete","Partial")))</f>
        <v>Complete</v>
      </c>
    </row>
    <row r="844" customFormat="false" ht="15" hidden="false" customHeight="false" outlineLevel="0" collapsed="false">
      <c r="A844" s="2" t="str">
        <f aca="false">Clean!A844</f>
        <v>CL00843</v>
      </c>
      <c r="B844" s="24" t="n">
        <f aca="false">IF(Clean!B844="",1,0)</f>
        <v>0</v>
      </c>
      <c r="C844" s="24" t="n">
        <f aca="false">IF(Clean!C844="",1,0)</f>
        <v>0</v>
      </c>
      <c r="D844" s="24" t="n">
        <f aca="false">IF(Clean!D844="",1,0)</f>
        <v>0</v>
      </c>
      <c r="E844" s="24" t="n">
        <f aca="false">IF(Clean!E844="",1,0)</f>
        <v>0</v>
      </c>
      <c r="F844" s="24" t="n">
        <f aca="false">IF(Clean!F844="",1,0)</f>
        <v>0</v>
      </c>
      <c r="G844" s="24" t="n">
        <f aca="false">IF(Clean!G844="",1,0)</f>
        <v>0</v>
      </c>
      <c r="H844" s="24" t="n">
        <f aca="false">IF(Clean!H844="",1,0)</f>
        <v>0</v>
      </c>
      <c r="I844" s="24" t="n">
        <f aca="false">IF(Clean!I844="",1,0)</f>
        <v>0</v>
      </c>
      <c r="J844" s="24" t="n">
        <f aca="false">IF(Clean!J844="",1,0)</f>
        <v>0</v>
      </c>
      <c r="K844" s="24" t="n">
        <f aca="false">IF(Clean!K844="",1,0)</f>
        <v>0</v>
      </c>
      <c r="L844" s="24" t="n">
        <f aca="false">IF(Clean!L844="",1,0)</f>
        <v>0</v>
      </c>
      <c r="M844" s="24" t="n">
        <f aca="false">IF(Clean!M844="",1,0)</f>
        <v>1</v>
      </c>
      <c r="N844" s="24" t="n">
        <f aca="false">IF(Clean!N844="",1,0)</f>
        <v>0</v>
      </c>
      <c r="O844" s="24" t="n">
        <f aca="false">IF(Clean!O844="",1,0)</f>
        <v>1</v>
      </c>
      <c r="P844" s="24" t="n">
        <f aca="false">IF(Clean!P844="",1,0)</f>
        <v>0</v>
      </c>
      <c r="Q844" s="24" t="n">
        <f aca="false">IF(Clean!Q844="",1,0)</f>
        <v>0</v>
      </c>
      <c r="R844" s="24" t="n">
        <f aca="false">IF(Clean!R844="",1,0)</f>
        <v>0</v>
      </c>
      <c r="S844" s="24" t="n">
        <f aca="false">IF(Clean!S844="",1,0)</f>
        <v>0</v>
      </c>
      <c r="T844" s="24" t="n">
        <f aca="false">IF(Clean!T844="",1,0)</f>
        <v>0</v>
      </c>
      <c r="U844" s="24" t="n">
        <f aca="false">IF(Clean!U844="",1,0)</f>
        <v>0</v>
      </c>
      <c r="V844" s="24" t="n">
        <f aca="false">IF(Clean!V844="",1,0)</f>
        <v>0</v>
      </c>
      <c r="W844" s="25" t="n">
        <f aca="false">SUM(B844:V844)</f>
        <v>2</v>
      </c>
      <c r="X844" s="2" t="str">
        <f aca="false">IF(W844=0,"Complete","Incomplete")</f>
        <v>Incomplete</v>
      </c>
      <c r="Y844" s="26" t="n">
        <f aca="false">W844/21</f>
        <v>0.0952380952380952</v>
      </c>
      <c r="Z844" s="2" t="str">
        <f aca="false">IF(W844=21,"Ghost record",IF(W844&gt;=11,"Mostly empty",IF(W844=0,"Complete","Partial")))</f>
        <v>Partial</v>
      </c>
    </row>
    <row r="845" customFormat="false" ht="15" hidden="false" customHeight="false" outlineLevel="0" collapsed="false">
      <c r="A845" s="2" t="str">
        <f aca="false">Clean!A845</f>
        <v>CL00844</v>
      </c>
      <c r="B845" s="24" t="n">
        <f aca="false">IF(Clean!B845="",1,0)</f>
        <v>0</v>
      </c>
      <c r="C845" s="24" t="n">
        <f aca="false">IF(Clean!C845="",1,0)</f>
        <v>0</v>
      </c>
      <c r="D845" s="24" t="n">
        <f aca="false">IF(Clean!D845="",1,0)</f>
        <v>0</v>
      </c>
      <c r="E845" s="24" t="n">
        <f aca="false">IF(Clean!E845="",1,0)</f>
        <v>0</v>
      </c>
      <c r="F845" s="24" t="n">
        <f aca="false">IF(Clean!F845="",1,0)</f>
        <v>0</v>
      </c>
      <c r="G845" s="24" t="n">
        <f aca="false">IF(Clean!G845="",1,0)</f>
        <v>0</v>
      </c>
      <c r="H845" s="24" t="n">
        <f aca="false">IF(Clean!H845="",1,0)</f>
        <v>0</v>
      </c>
      <c r="I845" s="24" t="n">
        <f aca="false">IF(Clean!I845="",1,0)</f>
        <v>0</v>
      </c>
      <c r="J845" s="24" t="n">
        <f aca="false">IF(Clean!J845="",1,0)</f>
        <v>0</v>
      </c>
      <c r="K845" s="24" t="n">
        <f aca="false">IF(Clean!K845="",1,0)</f>
        <v>0</v>
      </c>
      <c r="L845" s="24" t="n">
        <f aca="false">IF(Clean!L845="",1,0)</f>
        <v>0</v>
      </c>
      <c r="M845" s="24" t="n">
        <f aca="false">IF(Clean!M845="",1,0)</f>
        <v>0</v>
      </c>
      <c r="N845" s="24" t="n">
        <f aca="false">IF(Clean!N845="",1,0)</f>
        <v>0</v>
      </c>
      <c r="O845" s="24" t="n">
        <f aca="false">IF(Clean!O845="",1,0)</f>
        <v>1</v>
      </c>
      <c r="P845" s="24" t="n">
        <f aca="false">IF(Clean!P845="",1,0)</f>
        <v>0</v>
      </c>
      <c r="Q845" s="24" t="n">
        <f aca="false">IF(Clean!Q845="",1,0)</f>
        <v>0</v>
      </c>
      <c r="R845" s="24" t="n">
        <f aca="false">IF(Clean!R845="",1,0)</f>
        <v>0</v>
      </c>
      <c r="S845" s="24" t="n">
        <f aca="false">IF(Clean!S845="",1,0)</f>
        <v>1</v>
      </c>
      <c r="T845" s="24" t="n">
        <f aca="false">IF(Clean!T845="",1,0)</f>
        <v>1</v>
      </c>
      <c r="U845" s="24" t="n">
        <f aca="false">IF(Clean!U845="",1,0)</f>
        <v>0</v>
      </c>
      <c r="V845" s="24" t="n">
        <f aca="false">IF(Clean!V845="",1,0)</f>
        <v>1</v>
      </c>
      <c r="W845" s="25" t="n">
        <f aca="false">SUM(B845:V845)</f>
        <v>4</v>
      </c>
      <c r="X845" s="2" t="str">
        <f aca="false">IF(W845=0,"Complete","Incomplete")</f>
        <v>Incomplete</v>
      </c>
      <c r="Y845" s="26" t="n">
        <f aca="false">W845/21</f>
        <v>0.19047619047619</v>
      </c>
      <c r="Z845" s="2" t="str">
        <f aca="false">IF(W845=21,"Ghost record",IF(W845&gt;=11,"Mostly empty",IF(W845=0,"Complete","Partial")))</f>
        <v>Partial</v>
      </c>
    </row>
    <row r="846" customFormat="false" ht="15" hidden="false" customHeight="false" outlineLevel="0" collapsed="false">
      <c r="A846" s="2" t="str">
        <f aca="false">Clean!A846</f>
        <v>CL00845</v>
      </c>
      <c r="B846" s="24" t="n">
        <f aca="false">IF(Clean!B846="",1,0)</f>
        <v>0</v>
      </c>
      <c r="C846" s="24" t="n">
        <f aca="false">IF(Clean!C846="",1,0)</f>
        <v>0</v>
      </c>
      <c r="D846" s="24" t="n">
        <f aca="false">IF(Clean!D846="",1,0)</f>
        <v>0</v>
      </c>
      <c r="E846" s="24" t="n">
        <f aca="false">IF(Clean!E846="",1,0)</f>
        <v>0</v>
      </c>
      <c r="F846" s="24" t="n">
        <f aca="false">IF(Clean!F846="",1,0)</f>
        <v>0</v>
      </c>
      <c r="G846" s="24" t="n">
        <f aca="false">IF(Clean!G846="",1,0)</f>
        <v>0</v>
      </c>
      <c r="H846" s="24" t="n">
        <f aca="false">IF(Clean!H846="",1,0)</f>
        <v>0</v>
      </c>
      <c r="I846" s="24" t="n">
        <f aca="false">IF(Clean!I846="",1,0)</f>
        <v>0</v>
      </c>
      <c r="J846" s="24" t="n">
        <f aca="false">IF(Clean!J846="",1,0)</f>
        <v>0</v>
      </c>
      <c r="K846" s="24" t="n">
        <f aca="false">IF(Clean!K846="",1,0)</f>
        <v>0</v>
      </c>
      <c r="L846" s="24" t="n">
        <f aca="false">IF(Clean!L846="",1,0)</f>
        <v>0</v>
      </c>
      <c r="M846" s="24" t="n">
        <f aca="false">IF(Clean!M846="",1,0)</f>
        <v>0</v>
      </c>
      <c r="N846" s="24" t="n">
        <f aca="false">IF(Clean!N846="",1,0)</f>
        <v>0</v>
      </c>
      <c r="O846" s="24" t="n">
        <f aca="false">IF(Clean!O846="",1,0)</f>
        <v>0</v>
      </c>
      <c r="P846" s="24" t="n">
        <f aca="false">IF(Clean!P846="",1,0)</f>
        <v>0</v>
      </c>
      <c r="Q846" s="24" t="n">
        <f aca="false">IF(Clean!Q846="",1,0)</f>
        <v>0</v>
      </c>
      <c r="R846" s="24" t="n">
        <f aca="false">IF(Clean!R846="",1,0)</f>
        <v>0</v>
      </c>
      <c r="S846" s="24" t="n">
        <f aca="false">IF(Clean!S846="",1,0)</f>
        <v>0</v>
      </c>
      <c r="T846" s="24" t="n">
        <f aca="false">IF(Clean!T846="",1,0)</f>
        <v>0</v>
      </c>
      <c r="U846" s="24" t="n">
        <f aca="false">IF(Clean!U846="",1,0)</f>
        <v>0</v>
      </c>
      <c r="V846" s="24" t="n">
        <f aca="false">IF(Clean!V846="",1,0)</f>
        <v>0</v>
      </c>
      <c r="W846" s="25" t="n">
        <f aca="false">SUM(B846:V846)</f>
        <v>0</v>
      </c>
      <c r="X846" s="2" t="str">
        <f aca="false">IF(W846=0,"Complete","Incomplete")</f>
        <v>Complete</v>
      </c>
      <c r="Y846" s="26" t="n">
        <f aca="false">W846/21</f>
        <v>0</v>
      </c>
      <c r="Z846" s="2" t="str">
        <f aca="false">IF(W846=21,"Ghost record",IF(W846&gt;=11,"Mostly empty",IF(W846=0,"Complete","Partial")))</f>
        <v>Complete</v>
      </c>
    </row>
    <row r="847" customFormat="false" ht="15" hidden="false" customHeight="false" outlineLevel="0" collapsed="false">
      <c r="A847" s="2" t="str">
        <f aca="false">Clean!A847</f>
        <v>CL00846</v>
      </c>
      <c r="B847" s="24" t="n">
        <f aca="false">IF(Clean!B847="",1,0)</f>
        <v>0</v>
      </c>
      <c r="C847" s="24" t="n">
        <f aca="false">IF(Clean!C847="",1,0)</f>
        <v>0</v>
      </c>
      <c r="D847" s="24" t="n">
        <f aca="false">IF(Clean!D847="",1,0)</f>
        <v>0</v>
      </c>
      <c r="E847" s="24" t="n">
        <f aca="false">IF(Clean!E847="",1,0)</f>
        <v>0</v>
      </c>
      <c r="F847" s="24" t="n">
        <f aca="false">IF(Clean!F847="",1,0)</f>
        <v>0</v>
      </c>
      <c r="G847" s="24" t="n">
        <f aca="false">IF(Clean!G847="",1,0)</f>
        <v>0</v>
      </c>
      <c r="H847" s="24" t="n">
        <f aca="false">IF(Clean!H847="",1,0)</f>
        <v>0</v>
      </c>
      <c r="I847" s="24" t="n">
        <f aca="false">IF(Clean!I847="",1,0)</f>
        <v>0</v>
      </c>
      <c r="J847" s="24" t="n">
        <f aca="false">IF(Clean!J847="",1,0)</f>
        <v>0</v>
      </c>
      <c r="K847" s="24" t="n">
        <f aca="false">IF(Clean!K847="",1,0)</f>
        <v>0</v>
      </c>
      <c r="L847" s="24" t="n">
        <f aca="false">IF(Clean!L847="",1,0)</f>
        <v>0</v>
      </c>
      <c r="M847" s="24" t="n">
        <f aca="false">IF(Clean!M847="",1,0)</f>
        <v>0</v>
      </c>
      <c r="N847" s="24" t="n">
        <f aca="false">IF(Clean!N847="",1,0)</f>
        <v>0</v>
      </c>
      <c r="O847" s="24" t="n">
        <f aca="false">IF(Clean!O847="",1,0)</f>
        <v>0</v>
      </c>
      <c r="P847" s="24" t="n">
        <f aca="false">IF(Clean!P847="",1,0)</f>
        <v>0</v>
      </c>
      <c r="Q847" s="24" t="n">
        <f aca="false">IF(Clean!Q847="",1,0)</f>
        <v>1</v>
      </c>
      <c r="R847" s="24" t="n">
        <f aca="false">IF(Clean!R847="",1,0)</f>
        <v>1</v>
      </c>
      <c r="S847" s="24" t="n">
        <f aca="false">IF(Clean!S847="",1,0)</f>
        <v>0</v>
      </c>
      <c r="T847" s="24" t="n">
        <f aca="false">IF(Clean!T847="",1,0)</f>
        <v>0</v>
      </c>
      <c r="U847" s="24" t="n">
        <f aca="false">IF(Clean!U847="",1,0)</f>
        <v>0</v>
      </c>
      <c r="V847" s="24" t="n">
        <f aca="false">IF(Clean!V847="",1,0)</f>
        <v>0</v>
      </c>
      <c r="W847" s="25" t="n">
        <f aca="false">SUM(B847:V847)</f>
        <v>2</v>
      </c>
      <c r="X847" s="2" t="str">
        <f aca="false">IF(W847=0,"Complete","Incomplete")</f>
        <v>Incomplete</v>
      </c>
      <c r="Y847" s="26" t="n">
        <f aca="false">W847/21</f>
        <v>0.0952380952380952</v>
      </c>
      <c r="Z847" s="2" t="str">
        <f aca="false">IF(W847=21,"Ghost record",IF(W847&gt;=11,"Mostly empty",IF(W847=0,"Complete","Partial")))</f>
        <v>Partial</v>
      </c>
    </row>
    <row r="848" customFormat="false" ht="15" hidden="false" customHeight="false" outlineLevel="0" collapsed="false">
      <c r="A848" s="2" t="str">
        <f aca="false">Clean!A848</f>
        <v>CL00847</v>
      </c>
      <c r="B848" s="24" t="n">
        <f aca="false">IF(Clean!B848="",1,0)</f>
        <v>0</v>
      </c>
      <c r="C848" s="24" t="n">
        <f aca="false">IF(Clean!C848="",1,0)</f>
        <v>0</v>
      </c>
      <c r="D848" s="24" t="n">
        <f aca="false">IF(Clean!D848="",1,0)</f>
        <v>0</v>
      </c>
      <c r="E848" s="24" t="n">
        <f aca="false">IF(Clean!E848="",1,0)</f>
        <v>0</v>
      </c>
      <c r="F848" s="24" t="n">
        <f aca="false">IF(Clean!F848="",1,0)</f>
        <v>0</v>
      </c>
      <c r="G848" s="24" t="n">
        <f aca="false">IF(Clean!G848="",1,0)</f>
        <v>0</v>
      </c>
      <c r="H848" s="24" t="n">
        <f aca="false">IF(Clean!H848="",1,0)</f>
        <v>0</v>
      </c>
      <c r="I848" s="24" t="n">
        <f aca="false">IF(Clean!I848="",1,0)</f>
        <v>0</v>
      </c>
      <c r="J848" s="24" t="n">
        <f aca="false">IF(Clean!J848="",1,0)</f>
        <v>0</v>
      </c>
      <c r="K848" s="24" t="n">
        <f aca="false">IF(Clean!K848="",1,0)</f>
        <v>0</v>
      </c>
      <c r="L848" s="24" t="n">
        <f aca="false">IF(Clean!L848="",1,0)</f>
        <v>0</v>
      </c>
      <c r="M848" s="24" t="n">
        <f aca="false">IF(Clean!M848="",1,0)</f>
        <v>1</v>
      </c>
      <c r="N848" s="24" t="n">
        <f aca="false">IF(Clean!N848="",1,0)</f>
        <v>0</v>
      </c>
      <c r="O848" s="24" t="n">
        <f aca="false">IF(Clean!O848="",1,0)</f>
        <v>0</v>
      </c>
      <c r="P848" s="24" t="n">
        <f aca="false">IF(Clean!P848="",1,0)</f>
        <v>0</v>
      </c>
      <c r="Q848" s="24" t="n">
        <f aca="false">IF(Clean!Q848="",1,0)</f>
        <v>0</v>
      </c>
      <c r="R848" s="24" t="n">
        <f aca="false">IF(Clean!R848="",1,0)</f>
        <v>0</v>
      </c>
      <c r="S848" s="24" t="n">
        <f aca="false">IF(Clean!S848="",1,0)</f>
        <v>1</v>
      </c>
      <c r="T848" s="24" t="n">
        <f aca="false">IF(Clean!T848="",1,0)</f>
        <v>1</v>
      </c>
      <c r="U848" s="24" t="n">
        <f aca="false">IF(Clean!U848="",1,0)</f>
        <v>0</v>
      </c>
      <c r="V848" s="24" t="n">
        <f aca="false">IF(Clean!V848="",1,0)</f>
        <v>1</v>
      </c>
      <c r="W848" s="25" t="n">
        <f aca="false">SUM(B848:V848)</f>
        <v>4</v>
      </c>
      <c r="X848" s="2" t="str">
        <f aca="false">IF(W848=0,"Complete","Incomplete")</f>
        <v>Incomplete</v>
      </c>
      <c r="Y848" s="26" t="n">
        <f aca="false">W848/21</f>
        <v>0.19047619047619</v>
      </c>
      <c r="Z848" s="2" t="str">
        <f aca="false">IF(W848=21,"Ghost record",IF(W848&gt;=11,"Mostly empty",IF(W848=0,"Complete","Partial")))</f>
        <v>Partial</v>
      </c>
    </row>
    <row r="849" customFormat="false" ht="15" hidden="false" customHeight="false" outlineLevel="0" collapsed="false">
      <c r="A849" s="2" t="str">
        <f aca="false">Clean!A849</f>
        <v>CL00848</v>
      </c>
      <c r="B849" s="24" t="n">
        <f aca="false">IF(Clean!B849="",1,0)</f>
        <v>0</v>
      </c>
      <c r="C849" s="24" t="n">
        <f aca="false">IF(Clean!C849="",1,0)</f>
        <v>0</v>
      </c>
      <c r="D849" s="24" t="n">
        <f aca="false">IF(Clean!D849="",1,0)</f>
        <v>0</v>
      </c>
      <c r="E849" s="24" t="n">
        <f aca="false">IF(Clean!E849="",1,0)</f>
        <v>0</v>
      </c>
      <c r="F849" s="24" t="n">
        <f aca="false">IF(Clean!F849="",1,0)</f>
        <v>0</v>
      </c>
      <c r="G849" s="24" t="n">
        <f aca="false">IF(Clean!G849="",1,0)</f>
        <v>0</v>
      </c>
      <c r="H849" s="24" t="n">
        <f aca="false">IF(Clean!H849="",1,0)</f>
        <v>0</v>
      </c>
      <c r="I849" s="24" t="n">
        <f aca="false">IF(Clean!I849="",1,0)</f>
        <v>0</v>
      </c>
      <c r="J849" s="24" t="n">
        <f aca="false">IF(Clean!J849="",1,0)</f>
        <v>0</v>
      </c>
      <c r="K849" s="24" t="n">
        <f aca="false">IF(Clean!K849="",1,0)</f>
        <v>0</v>
      </c>
      <c r="L849" s="24" t="n">
        <f aca="false">IF(Clean!L849="",1,0)</f>
        <v>0</v>
      </c>
      <c r="M849" s="24" t="n">
        <f aca="false">IF(Clean!M849="",1,0)</f>
        <v>0</v>
      </c>
      <c r="N849" s="24" t="n">
        <f aca="false">IF(Clean!N849="",1,0)</f>
        <v>0</v>
      </c>
      <c r="O849" s="24" t="n">
        <f aca="false">IF(Clean!O849="",1,0)</f>
        <v>0</v>
      </c>
      <c r="P849" s="24" t="n">
        <f aca="false">IF(Clean!P849="",1,0)</f>
        <v>0</v>
      </c>
      <c r="Q849" s="24" t="n">
        <f aca="false">IF(Clean!Q849="",1,0)</f>
        <v>0</v>
      </c>
      <c r="R849" s="24" t="n">
        <f aca="false">IF(Clean!R849="",1,0)</f>
        <v>0</v>
      </c>
      <c r="S849" s="24" t="n">
        <f aca="false">IF(Clean!S849="",1,0)</f>
        <v>0</v>
      </c>
      <c r="T849" s="24" t="n">
        <f aca="false">IF(Clean!T849="",1,0)</f>
        <v>0</v>
      </c>
      <c r="U849" s="24" t="n">
        <f aca="false">IF(Clean!U849="",1,0)</f>
        <v>0</v>
      </c>
      <c r="V849" s="24" t="n">
        <f aca="false">IF(Clean!V849="",1,0)</f>
        <v>0</v>
      </c>
      <c r="W849" s="25" t="n">
        <f aca="false">SUM(B849:V849)</f>
        <v>0</v>
      </c>
      <c r="X849" s="2" t="str">
        <f aca="false">IF(W849=0,"Complete","Incomplete")</f>
        <v>Complete</v>
      </c>
      <c r="Y849" s="26" t="n">
        <f aca="false">W849/21</f>
        <v>0</v>
      </c>
      <c r="Z849" s="2" t="str">
        <f aca="false">IF(W849=21,"Ghost record",IF(W849&gt;=11,"Mostly empty",IF(W849=0,"Complete","Partial")))</f>
        <v>Complete</v>
      </c>
    </row>
    <row r="850" customFormat="false" ht="15" hidden="false" customHeight="false" outlineLevel="0" collapsed="false">
      <c r="A850" s="2" t="str">
        <f aca="false">Clean!A850</f>
        <v>CL00849</v>
      </c>
      <c r="B850" s="24" t="n">
        <f aca="false">IF(Clean!B850="",1,0)</f>
        <v>0</v>
      </c>
      <c r="C850" s="24" t="n">
        <f aca="false">IF(Clean!C850="",1,0)</f>
        <v>0</v>
      </c>
      <c r="D850" s="24" t="n">
        <f aca="false">IF(Clean!D850="",1,0)</f>
        <v>0</v>
      </c>
      <c r="E850" s="24" t="n">
        <f aca="false">IF(Clean!E850="",1,0)</f>
        <v>0</v>
      </c>
      <c r="F850" s="24" t="n">
        <f aca="false">IF(Clean!F850="",1,0)</f>
        <v>0</v>
      </c>
      <c r="G850" s="24" t="n">
        <f aca="false">IF(Clean!G850="",1,0)</f>
        <v>0</v>
      </c>
      <c r="H850" s="24" t="n">
        <f aca="false">IF(Clean!H850="",1,0)</f>
        <v>0</v>
      </c>
      <c r="I850" s="24" t="n">
        <f aca="false">IF(Clean!I850="",1,0)</f>
        <v>0</v>
      </c>
      <c r="J850" s="24" t="n">
        <f aca="false">IF(Clean!J850="",1,0)</f>
        <v>0</v>
      </c>
      <c r="K850" s="24" t="n">
        <f aca="false">IF(Clean!K850="",1,0)</f>
        <v>0</v>
      </c>
      <c r="L850" s="24" t="n">
        <f aca="false">IF(Clean!L850="",1,0)</f>
        <v>0</v>
      </c>
      <c r="M850" s="24" t="n">
        <f aca="false">IF(Clean!M850="",1,0)</f>
        <v>0</v>
      </c>
      <c r="N850" s="24" t="n">
        <f aca="false">IF(Clean!N850="",1,0)</f>
        <v>0</v>
      </c>
      <c r="O850" s="24" t="n">
        <f aca="false">IF(Clean!O850="",1,0)</f>
        <v>0</v>
      </c>
      <c r="P850" s="24" t="n">
        <f aca="false">IF(Clean!P850="",1,0)</f>
        <v>0</v>
      </c>
      <c r="Q850" s="24" t="n">
        <f aca="false">IF(Clean!Q850="",1,0)</f>
        <v>1</v>
      </c>
      <c r="R850" s="24" t="n">
        <f aca="false">IF(Clean!R850="",1,0)</f>
        <v>1</v>
      </c>
      <c r="S850" s="24" t="n">
        <f aca="false">IF(Clean!S850="",1,0)</f>
        <v>0</v>
      </c>
      <c r="T850" s="24" t="n">
        <f aca="false">IF(Clean!T850="",1,0)</f>
        <v>0</v>
      </c>
      <c r="U850" s="24" t="n">
        <f aca="false">IF(Clean!U850="",1,0)</f>
        <v>0</v>
      </c>
      <c r="V850" s="24" t="n">
        <f aca="false">IF(Clean!V850="",1,0)</f>
        <v>0</v>
      </c>
      <c r="W850" s="25" t="n">
        <f aca="false">SUM(B850:V850)</f>
        <v>2</v>
      </c>
      <c r="X850" s="2" t="str">
        <f aca="false">IF(W850=0,"Complete","Incomplete")</f>
        <v>Incomplete</v>
      </c>
      <c r="Y850" s="26" t="n">
        <f aca="false">W850/21</f>
        <v>0.0952380952380952</v>
      </c>
      <c r="Z850" s="2" t="str">
        <f aca="false">IF(W850=21,"Ghost record",IF(W850&gt;=11,"Mostly empty",IF(W850=0,"Complete","Partial")))</f>
        <v>Partial</v>
      </c>
    </row>
    <row r="851" customFormat="false" ht="15" hidden="false" customHeight="false" outlineLevel="0" collapsed="false">
      <c r="A851" s="2" t="str">
        <f aca="false">Clean!A851</f>
        <v>CL00850</v>
      </c>
      <c r="B851" s="24" t="n">
        <f aca="false">IF(Clean!B851="",1,0)</f>
        <v>1</v>
      </c>
      <c r="C851" s="24" t="n">
        <f aca="false">IF(Clean!C851="",1,0)</f>
        <v>0</v>
      </c>
      <c r="D851" s="24" t="n">
        <f aca="false">IF(Clean!D851="",1,0)</f>
        <v>0</v>
      </c>
      <c r="E851" s="24" t="n">
        <f aca="false">IF(Clean!E851="",1,0)</f>
        <v>0</v>
      </c>
      <c r="F851" s="24" t="n">
        <f aca="false">IF(Clean!F851="",1,0)</f>
        <v>0</v>
      </c>
      <c r="G851" s="24" t="n">
        <f aca="false">IF(Clean!G851="",1,0)</f>
        <v>0</v>
      </c>
      <c r="H851" s="24" t="n">
        <f aca="false">IF(Clean!H851="",1,0)</f>
        <v>0</v>
      </c>
      <c r="I851" s="24" t="n">
        <f aca="false">IF(Clean!I851="",1,0)</f>
        <v>0</v>
      </c>
      <c r="J851" s="24" t="n">
        <f aca="false">IF(Clean!J851="",1,0)</f>
        <v>0</v>
      </c>
      <c r="K851" s="24" t="n">
        <f aca="false">IF(Clean!K851="",1,0)</f>
        <v>0</v>
      </c>
      <c r="L851" s="24" t="n">
        <f aca="false">IF(Clean!L851="",1,0)</f>
        <v>0</v>
      </c>
      <c r="M851" s="24" t="n">
        <f aca="false">IF(Clean!M851="",1,0)</f>
        <v>0</v>
      </c>
      <c r="N851" s="24" t="n">
        <f aca="false">IF(Clean!N851="",1,0)</f>
        <v>0</v>
      </c>
      <c r="O851" s="24" t="n">
        <f aca="false">IF(Clean!O851="",1,0)</f>
        <v>0</v>
      </c>
      <c r="P851" s="24" t="n">
        <f aca="false">IF(Clean!P851="",1,0)</f>
        <v>0</v>
      </c>
      <c r="Q851" s="24" t="n">
        <f aca="false">IF(Clean!Q851="",1,0)</f>
        <v>0</v>
      </c>
      <c r="R851" s="24" t="n">
        <f aca="false">IF(Clean!R851="",1,0)</f>
        <v>0</v>
      </c>
      <c r="S851" s="24" t="n">
        <f aca="false">IF(Clean!S851="",1,0)</f>
        <v>0</v>
      </c>
      <c r="T851" s="24" t="n">
        <f aca="false">IF(Clean!T851="",1,0)</f>
        <v>0</v>
      </c>
      <c r="U851" s="24" t="n">
        <f aca="false">IF(Clean!U851="",1,0)</f>
        <v>0</v>
      </c>
      <c r="V851" s="24" t="n">
        <f aca="false">IF(Clean!V851="",1,0)</f>
        <v>1</v>
      </c>
      <c r="W851" s="25" t="n">
        <f aca="false">SUM(B851:V851)</f>
        <v>2</v>
      </c>
      <c r="X851" s="2" t="str">
        <f aca="false">IF(W851=0,"Complete","Incomplete")</f>
        <v>Incomplete</v>
      </c>
      <c r="Y851" s="26" t="n">
        <f aca="false">W851/21</f>
        <v>0.0952380952380952</v>
      </c>
      <c r="Z851" s="2" t="str">
        <f aca="false">IF(W851=21,"Ghost record",IF(W851&gt;=11,"Mostly empty",IF(W851=0,"Complete","Partial")))</f>
        <v>Partial</v>
      </c>
    </row>
    <row r="852" customFormat="false" ht="15" hidden="false" customHeight="false" outlineLevel="0" collapsed="false">
      <c r="A852" s="2" t="str">
        <f aca="false">Clean!A852</f>
        <v>CL00851</v>
      </c>
      <c r="B852" s="24" t="n">
        <f aca="false">IF(Clean!B852="",1,0)</f>
        <v>0</v>
      </c>
      <c r="C852" s="24" t="n">
        <f aca="false">IF(Clean!C852="",1,0)</f>
        <v>0</v>
      </c>
      <c r="D852" s="24" t="n">
        <f aca="false">IF(Clean!D852="",1,0)</f>
        <v>0</v>
      </c>
      <c r="E852" s="24" t="n">
        <f aca="false">IF(Clean!E852="",1,0)</f>
        <v>0</v>
      </c>
      <c r="F852" s="24" t="n">
        <f aca="false">IF(Clean!F852="",1,0)</f>
        <v>0</v>
      </c>
      <c r="G852" s="24" t="n">
        <f aca="false">IF(Clean!G852="",1,0)</f>
        <v>0</v>
      </c>
      <c r="H852" s="24" t="n">
        <f aca="false">IF(Clean!H852="",1,0)</f>
        <v>0</v>
      </c>
      <c r="I852" s="24" t="n">
        <f aca="false">IF(Clean!I852="",1,0)</f>
        <v>0</v>
      </c>
      <c r="J852" s="24" t="n">
        <f aca="false">IF(Clean!J852="",1,0)</f>
        <v>0</v>
      </c>
      <c r="K852" s="24" t="n">
        <f aca="false">IF(Clean!K852="",1,0)</f>
        <v>0</v>
      </c>
      <c r="L852" s="24" t="n">
        <f aca="false">IF(Clean!L852="",1,0)</f>
        <v>0</v>
      </c>
      <c r="M852" s="24" t="n">
        <f aca="false">IF(Clean!M852="",1,0)</f>
        <v>0</v>
      </c>
      <c r="N852" s="24" t="n">
        <f aca="false">IF(Clean!N852="",1,0)</f>
        <v>0</v>
      </c>
      <c r="O852" s="24" t="n">
        <f aca="false">IF(Clean!O852="",1,0)</f>
        <v>0</v>
      </c>
      <c r="P852" s="24" t="n">
        <f aca="false">IF(Clean!P852="",1,0)</f>
        <v>0</v>
      </c>
      <c r="Q852" s="24" t="n">
        <f aca="false">IF(Clean!Q852="",1,0)</f>
        <v>0</v>
      </c>
      <c r="R852" s="24" t="n">
        <f aca="false">IF(Clean!R852="",1,0)</f>
        <v>0</v>
      </c>
      <c r="S852" s="24" t="n">
        <f aca="false">IF(Clean!S852="",1,0)</f>
        <v>0</v>
      </c>
      <c r="T852" s="24" t="n">
        <f aca="false">IF(Clean!T852="",1,0)</f>
        <v>0</v>
      </c>
      <c r="U852" s="24" t="n">
        <f aca="false">IF(Clean!U852="",1,0)</f>
        <v>0</v>
      </c>
      <c r="V852" s="24" t="n">
        <f aca="false">IF(Clean!V852="",1,0)</f>
        <v>1</v>
      </c>
      <c r="W852" s="25" t="n">
        <f aca="false">SUM(B852:V852)</f>
        <v>1</v>
      </c>
      <c r="X852" s="2" t="str">
        <f aca="false">IF(W852=0,"Complete","Incomplete")</f>
        <v>Incomplete</v>
      </c>
      <c r="Y852" s="26" t="n">
        <f aca="false">W852/21</f>
        <v>0.0476190476190476</v>
      </c>
      <c r="Z852" s="2" t="str">
        <f aca="false">IF(W852=21,"Ghost record",IF(W852&gt;=11,"Mostly empty",IF(W852=0,"Complete","Partial")))</f>
        <v>Partial</v>
      </c>
    </row>
    <row r="853" customFormat="false" ht="15" hidden="false" customHeight="false" outlineLevel="0" collapsed="false">
      <c r="A853" s="2" t="str">
        <f aca="false">Clean!A853</f>
        <v>CL00852</v>
      </c>
      <c r="B853" s="24" t="n">
        <f aca="false">IF(Clean!B853="",1,0)</f>
        <v>0</v>
      </c>
      <c r="C853" s="24" t="n">
        <f aca="false">IF(Clean!C853="",1,0)</f>
        <v>0</v>
      </c>
      <c r="D853" s="24" t="n">
        <f aca="false">IF(Clean!D853="",1,0)</f>
        <v>0</v>
      </c>
      <c r="E853" s="24" t="n">
        <f aca="false">IF(Clean!E853="",1,0)</f>
        <v>0</v>
      </c>
      <c r="F853" s="24" t="n">
        <f aca="false">IF(Clean!F853="",1,0)</f>
        <v>0</v>
      </c>
      <c r="G853" s="24" t="n">
        <f aca="false">IF(Clean!G853="",1,0)</f>
        <v>0</v>
      </c>
      <c r="H853" s="24" t="n">
        <f aca="false">IF(Clean!H853="",1,0)</f>
        <v>0</v>
      </c>
      <c r="I853" s="24" t="n">
        <f aca="false">IF(Clean!I853="",1,0)</f>
        <v>0</v>
      </c>
      <c r="J853" s="24" t="n">
        <f aca="false">IF(Clean!J853="",1,0)</f>
        <v>0</v>
      </c>
      <c r="K853" s="24" t="n">
        <f aca="false">IF(Clean!K853="",1,0)</f>
        <v>0</v>
      </c>
      <c r="L853" s="24" t="n">
        <f aca="false">IF(Clean!L853="",1,0)</f>
        <v>0</v>
      </c>
      <c r="M853" s="24" t="n">
        <f aca="false">IF(Clean!M853="",1,0)</f>
        <v>0</v>
      </c>
      <c r="N853" s="24" t="n">
        <f aca="false">IF(Clean!N853="",1,0)</f>
        <v>0</v>
      </c>
      <c r="O853" s="24" t="n">
        <f aca="false">IF(Clean!O853="",1,0)</f>
        <v>0</v>
      </c>
      <c r="P853" s="24" t="n">
        <f aca="false">IF(Clean!P853="",1,0)</f>
        <v>0</v>
      </c>
      <c r="Q853" s="24" t="n">
        <f aca="false">IF(Clean!Q853="",1,0)</f>
        <v>0</v>
      </c>
      <c r="R853" s="24" t="n">
        <f aca="false">IF(Clean!R853="",1,0)</f>
        <v>0</v>
      </c>
      <c r="S853" s="24" t="n">
        <f aca="false">IF(Clean!S853="",1,0)</f>
        <v>0</v>
      </c>
      <c r="T853" s="24" t="n">
        <f aca="false">IF(Clean!T853="",1,0)</f>
        <v>0</v>
      </c>
      <c r="U853" s="24" t="n">
        <f aca="false">IF(Clean!U853="",1,0)</f>
        <v>0</v>
      </c>
      <c r="V853" s="24" t="n">
        <f aca="false">IF(Clean!V853="",1,0)</f>
        <v>1</v>
      </c>
      <c r="W853" s="25" t="n">
        <f aca="false">SUM(B853:V853)</f>
        <v>1</v>
      </c>
      <c r="X853" s="2" t="str">
        <f aca="false">IF(W853=0,"Complete","Incomplete")</f>
        <v>Incomplete</v>
      </c>
      <c r="Y853" s="26" t="n">
        <f aca="false">W853/21</f>
        <v>0.0476190476190476</v>
      </c>
      <c r="Z853" s="2" t="str">
        <f aca="false">IF(W853=21,"Ghost record",IF(W853&gt;=11,"Mostly empty",IF(W853=0,"Complete","Partial")))</f>
        <v>Partial</v>
      </c>
    </row>
    <row r="854" customFormat="false" ht="15" hidden="false" customHeight="false" outlineLevel="0" collapsed="false">
      <c r="A854" s="2" t="str">
        <f aca="false">Clean!A854</f>
        <v>CL00853</v>
      </c>
      <c r="B854" s="24" t="n">
        <f aca="false">IF(Clean!B854="",1,0)</f>
        <v>0</v>
      </c>
      <c r="C854" s="24" t="n">
        <f aca="false">IF(Clean!C854="",1,0)</f>
        <v>0</v>
      </c>
      <c r="D854" s="24" t="n">
        <f aca="false">IF(Clean!D854="",1,0)</f>
        <v>0</v>
      </c>
      <c r="E854" s="24" t="n">
        <f aca="false">IF(Clean!E854="",1,0)</f>
        <v>0</v>
      </c>
      <c r="F854" s="24" t="n">
        <f aca="false">IF(Clean!F854="",1,0)</f>
        <v>0</v>
      </c>
      <c r="G854" s="24" t="n">
        <f aca="false">IF(Clean!G854="",1,0)</f>
        <v>0</v>
      </c>
      <c r="H854" s="24" t="n">
        <f aca="false">IF(Clean!H854="",1,0)</f>
        <v>0</v>
      </c>
      <c r="I854" s="24" t="n">
        <f aca="false">IF(Clean!I854="",1,0)</f>
        <v>0</v>
      </c>
      <c r="J854" s="24" t="n">
        <f aca="false">IF(Clean!J854="",1,0)</f>
        <v>0</v>
      </c>
      <c r="K854" s="24" t="n">
        <f aca="false">IF(Clean!K854="",1,0)</f>
        <v>0</v>
      </c>
      <c r="L854" s="24" t="n">
        <f aca="false">IF(Clean!L854="",1,0)</f>
        <v>0</v>
      </c>
      <c r="M854" s="24" t="n">
        <f aca="false">IF(Clean!M854="",1,0)</f>
        <v>0</v>
      </c>
      <c r="N854" s="24" t="n">
        <f aca="false">IF(Clean!N854="",1,0)</f>
        <v>0</v>
      </c>
      <c r="O854" s="24" t="n">
        <f aca="false">IF(Clean!O854="",1,0)</f>
        <v>0</v>
      </c>
      <c r="P854" s="24" t="n">
        <f aca="false">IF(Clean!P854="",1,0)</f>
        <v>0</v>
      </c>
      <c r="Q854" s="24" t="n">
        <f aca="false">IF(Clean!Q854="",1,0)</f>
        <v>0</v>
      </c>
      <c r="R854" s="24" t="n">
        <f aca="false">IF(Clean!R854="",1,0)</f>
        <v>0</v>
      </c>
      <c r="S854" s="24" t="n">
        <f aca="false">IF(Clean!S854="",1,0)</f>
        <v>1</v>
      </c>
      <c r="T854" s="24" t="n">
        <f aca="false">IF(Clean!T854="",1,0)</f>
        <v>1</v>
      </c>
      <c r="U854" s="24" t="n">
        <f aca="false">IF(Clean!U854="",1,0)</f>
        <v>0</v>
      </c>
      <c r="V854" s="24" t="n">
        <f aca="false">IF(Clean!V854="",1,0)</f>
        <v>0</v>
      </c>
      <c r="W854" s="25" t="n">
        <f aca="false">SUM(B854:V854)</f>
        <v>2</v>
      </c>
      <c r="X854" s="2" t="str">
        <f aca="false">IF(W854=0,"Complete","Incomplete")</f>
        <v>Incomplete</v>
      </c>
      <c r="Y854" s="26" t="n">
        <f aca="false">W854/21</f>
        <v>0.0952380952380952</v>
      </c>
      <c r="Z854" s="2" t="str">
        <f aca="false">IF(W854=21,"Ghost record",IF(W854&gt;=11,"Mostly empty",IF(W854=0,"Complete","Partial")))</f>
        <v>Partial</v>
      </c>
    </row>
    <row r="855" customFormat="false" ht="15" hidden="false" customHeight="false" outlineLevel="0" collapsed="false">
      <c r="A855" s="2" t="str">
        <f aca="false">Clean!A855</f>
        <v>CL00854</v>
      </c>
      <c r="B855" s="24" t="n">
        <f aca="false">IF(Clean!B855="",1,0)</f>
        <v>0</v>
      </c>
      <c r="C855" s="24" t="n">
        <f aca="false">IF(Clean!C855="",1,0)</f>
        <v>0</v>
      </c>
      <c r="D855" s="24" t="n">
        <f aca="false">IF(Clean!D855="",1,0)</f>
        <v>0</v>
      </c>
      <c r="E855" s="24" t="n">
        <f aca="false">IF(Clean!E855="",1,0)</f>
        <v>0</v>
      </c>
      <c r="F855" s="24" t="n">
        <f aca="false">IF(Clean!F855="",1,0)</f>
        <v>0</v>
      </c>
      <c r="G855" s="24" t="n">
        <f aca="false">IF(Clean!G855="",1,0)</f>
        <v>1</v>
      </c>
      <c r="H855" s="24" t="n">
        <f aca="false">IF(Clean!H855="",1,0)</f>
        <v>0</v>
      </c>
      <c r="I855" s="24" t="n">
        <f aca="false">IF(Clean!I855="",1,0)</f>
        <v>0</v>
      </c>
      <c r="J855" s="24" t="n">
        <f aca="false">IF(Clean!J855="",1,0)</f>
        <v>0</v>
      </c>
      <c r="K855" s="24" t="n">
        <f aca="false">IF(Clean!K855="",1,0)</f>
        <v>0</v>
      </c>
      <c r="L855" s="24" t="n">
        <f aca="false">IF(Clean!L855="",1,0)</f>
        <v>0</v>
      </c>
      <c r="M855" s="24" t="n">
        <f aca="false">IF(Clean!M855="",1,0)</f>
        <v>0</v>
      </c>
      <c r="N855" s="24" t="n">
        <f aca="false">IF(Clean!N855="",1,0)</f>
        <v>0</v>
      </c>
      <c r="O855" s="24" t="n">
        <f aca="false">IF(Clean!O855="",1,0)</f>
        <v>0</v>
      </c>
      <c r="P855" s="24" t="n">
        <f aca="false">IF(Clean!P855="",1,0)</f>
        <v>0</v>
      </c>
      <c r="Q855" s="24" t="n">
        <f aca="false">IF(Clean!Q855="",1,0)</f>
        <v>0</v>
      </c>
      <c r="R855" s="24" t="n">
        <f aca="false">IF(Clean!R855="",1,0)</f>
        <v>0</v>
      </c>
      <c r="S855" s="24" t="n">
        <f aca="false">IF(Clean!S855="",1,0)</f>
        <v>1</v>
      </c>
      <c r="T855" s="24" t="n">
        <f aca="false">IF(Clean!T855="",1,0)</f>
        <v>1</v>
      </c>
      <c r="U855" s="24" t="n">
        <f aca="false">IF(Clean!U855="",1,0)</f>
        <v>0</v>
      </c>
      <c r="V855" s="24" t="n">
        <f aca="false">IF(Clean!V855="",1,0)</f>
        <v>0</v>
      </c>
      <c r="W855" s="25" t="n">
        <f aca="false">SUM(B855:V855)</f>
        <v>3</v>
      </c>
      <c r="X855" s="2" t="str">
        <f aca="false">IF(W855=0,"Complete","Incomplete")</f>
        <v>Incomplete</v>
      </c>
      <c r="Y855" s="26" t="n">
        <f aca="false">W855/21</f>
        <v>0.142857142857143</v>
      </c>
      <c r="Z855" s="2" t="str">
        <f aca="false">IF(W855=21,"Ghost record",IF(W855&gt;=11,"Mostly empty",IF(W855=0,"Complete","Partial")))</f>
        <v>Partial</v>
      </c>
    </row>
    <row r="856" customFormat="false" ht="15" hidden="false" customHeight="false" outlineLevel="0" collapsed="false">
      <c r="A856" s="2" t="str">
        <f aca="false">Clean!A856</f>
        <v>CL00855</v>
      </c>
      <c r="B856" s="24" t="n">
        <f aca="false">IF(Clean!B856="",1,0)</f>
        <v>1</v>
      </c>
      <c r="C856" s="24" t="n">
        <f aca="false">IF(Clean!C856="",1,0)</f>
        <v>0</v>
      </c>
      <c r="D856" s="24" t="n">
        <f aca="false">IF(Clean!D856="",1,0)</f>
        <v>0</v>
      </c>
      <c r="E856" s="24" t="n">
        <f aca="false">IF(Clean!E856="",1,0)</f>
        <v>0</v>
      </c>
      <c r="F856" s="24" t="n">
        <f aca="false">IF(Clean!F856="",1,0)</f>
        <v>0</v>
      </c>
      <c r="G856" s="24" t="n">
        <f aca="false">IF(Clean!G856="",1,0)</f>
        <v>0</v>
      </c>
      <c r="H856" s="24" t="n">
        <f aca="false">IF(Clean!H856="",1,0)</f>
        <v>0</v>
      </c>
      <c r="I856" s="24" t="n">
        <f aca="false">IF(Clean!I856="",1,0)</f>
        <v>0</v>
      </c>
      <c r="J856" s="24" t="n">
        <f aca="false">IF(Clean!J856="",1,0)</f>
        <v>0</v>
      </c>
      <c r="K856" s="24" t="n">
        <f aca="false">IF(Clean!K856="",1,0)</f>
        <v>0</v>
      </c>
      <c r="L856" s="24" t="n">
        <f aca="false">IF(Clean!L856="",1,0)</f>
        <v>0</v>
      </c>
      <c r="M856" s="24" t="n">
        <f aca="false">IF(Clean!M856="",1,0)</f>
        <v>0</v>
      </c>
      <c r="N856" s="24" t="n">
        <f aca="false">IF(Clean!N856="",1,0)</f>
        <v>0</v>
      </c>
      <c r="O856" s="24" t="n">
        <f aca="false">IF(Clean!O856="",1,0)</f>
        <v>0</v>
      </c>
      <c r="P856" s="24" t="n">
        <f aca="false">IF(Clean!P856="",1,0)</f>
        <v>0</v>
      </c>
      <c r="Q856" s="24" t="n">
        <f aca="false">IF(Clean!Q856="",1,0)</f>
        <v>0</v>
      </c>
      <c r="R856" s="24" t="n">
        <f aca="false">IF(Clean!R856="",1,0)</f>
        <v>0</v>
      </c>
      <c r="S856" s="24" t="n">
        <f aca="false">IF(Clean!S856="",1,0)</f>
        <v>0</v>
      </c>
      <c r="T856" s="24" t="n">
        <f aca="false">IF(Clean!T856="",1,0)</f>
        <v>0</v>
      </c>
      <c r="U856" s="24" t="n">
        <f aca="false">IF(Clean!U856="",1,0)</f>
        <v>0</v>
      </c>
      <c r="V856" s="24" t="n">
        <f aca="false">IF(Clean!V856="",1,0)</f>
        <v>0</v>
      </c>
      <c r="W856" s="25" t="n">
        <f aca="false">SUM(B856:V856)</f>
        <v>1</v>
      </c>
      <c r="X856" s="2" t="str">
        <f aca="false">IF(W856=0,"Complete","Incomplete")</f>
        <v>Incomplete</v>
      </c>
      <c r="Y856" s="26" t="n">
        <f aca="false">W856/21</f>
        <v>0.0476190476190476</v>
      </c>
      <c r="Z856" s="2" t="str">
        <f aca="false">IF(W856=21,"Ghost record",IF(W856&gt;=11,"Mostly empty",IF(W856=0,"Complete","Partial")))</f>
        <v>Partial</v>
      </c>
    </row>
    <row r="857" customFormat="false" ht="15" hidden="false" customHeight="false" outlineLevel="0" collapsed="false">
      <c r="A857" s="2" t="str">
        <f aca="false">Clean!A857</f>
        <v>CL00856</v>
      </c>
      <c r="B857" s="24" t="n">
        <f aca="false">IF(Clean!B857="",1,0)</f>
        <v>0</v>
      </c>
      <c r="C857" s="24" t="n">
        <f aca="false">IF(Clean!C857="",1,0)</f>
        <v>0</v>
      </c>
      <c r="D857" s="24" t="n">
        <f aca="false">IF(Clean!D857="",1,0)</f>
        <v>0</v>
      </c>
      <c r="E857" s="24" t="n">
        <f aca="false">IF(Clean!E857="",1,0)</f>
        <v>0</v>
      </c>
      <c r="F857" s="24" t="n">
        <f aca="false">IF(Clean!F857="",1,0)</f>
        <v>0</v>
      </c>
      <c r="G857" s="24" t="n">
        <f aca="false">IF(Clean!G857="",1,0)</f>
        <v>0</v>
      </c>
      <c r="H857" s="24" t="n">
        <f aca="false">IF(Clean!H857="",1,0)</f>
        <v>0</v>
      </c>
      <c r="I857" s="24" t="n">
        <f aca="false">IF(Clean!I857="",1,0)</f>
        <v>0</v>
      </c>
      <c r="J857" s="24" t="n">
        <f aca="false">IF(Clean!J857="",1,0)</f>
        <v>0</v>
      </c>
      <c r="K857" s="24" t="n">
        <f aca="false">IF(Clean!K857="",1,0)</f>
        <v>0</v>
      </c>
      <c r="L857" s="24" t="n">
        <f aca="false">IF(Clean!L857="",1,0)</f>
        <v>0</v>
      </c>
      <c r="M857" s="24" t="n">
        <f aca="false">IF(Clean!M857="",1,0)</f>
        <v>0</v>
      </c>
      <c r="N857" s="24" t="n">
        <f aca="false">IF(Clean!N857="",1,0)</f>
        <v>0</v>
      </c>
      <c r="O857" s="24" t="n">
        <f aca="false">IF(Clean!O857="",1,0)</f>
        <v>0</v>
      </c>
      <c r="P857" s="24" t="n">
        <f aca="false">IF(Clean!P857="",1,0)</f>
        <v>0</v>
      </c>
      <c r="Q857" s="24" t="n">
        <f aca="false">IF(Clean!Q857="",1,0)</f>
        <v>0</v>
      </c>
      <c r="R857" s="24" t="n">
        <f aca="false">IF(Clean!R857="",1,0)</f>
        <v>0</v>
      </c>
      <c r="S857" s="24" t="n">
        <f aca="false">IF(Clean!S857="",1,0)</f>
        <v>0</v>
      </c>
      <c r="T857" s="24" t="n">
        <f aca="false">IF(Clean!T857="",1,0)</f>
        <v>0</v>
      </c>
      <c r="U857" s="24" t="n">
        <f aca="false">IF(Clean!U857="",1,0)</f>
        <v>0</v>
      </c>
      <c r="V857" s="24" t="n">
        <f aca="false">IF(Clean!V857="",1,0)</f>
        <v>0</v>
      </c>
      <c r="W857" s="25" t="n">
        <f aca="false">SUM(B857:V857)</f>
        <v>0</v>
      </c>
      <c r="X857" s="2" t="str">
        <f aca="false">IF(W857=0,"Complete","Incomplete")</f>
        <v>Complete</v>
      </c>
      <c r="Y857" s="26" t="n">
        <f aca="false">W857/21</f>
        <v>0</v>
      </c>
      <c r="Z857" s="2" t="str">
        <f aca="false">IF(W857=21,"Ghost record",IF(W857&gt;=11,"Mostly empty",IF(W857=0,"Complete","Partial")))</f>
        <v>Complete</v>
      </c>
    </row>
    <row r="858" customFormat="false" ht="15" hidden="false" customHeight="false" outlineLevel="0" collapsed="false">
      <c r="A858" s="2" t="str">
        <f aca="false">Clean!A858</f>
        <v>CL00857</v>
      </c>
      <c r="B858" s="24" t="n">
        <f aca="false">IF(Clean!B858="",1,0)</f>
        <v>0</v>
      </c>
      <c r="C858" s="24" t="n">
        <f aca="false">IF(Clean!C858="",1,0)</f>
        <v>0</v>
      </c>
      <c r="D858" s="24" t="n">
        <f aca="false">IF(Clean!D858="",1,0)</f>
        <v>0</v>
      </c>
      <c r="E858" s="24" t="n">
        <f aca="false">IF(Clean!E858="",1,0)</f>
        <v>0</v>
      </c>
      <c r="F858" s="24" t="n">
        <f aca="false">IF(Clean!F858="",1,0)</f>
        <v>0</v>
      </c>
      <c r="G858" s="24" t="n">
        <f aca="false">IF(Clean!G858="",1,0)</f>
        <v>0</v>
      </c>
      <c r="H858" s="24" t="n">
        <f aca="false">IF(Clean!H858="",1,0)</f>
        <v>0</v>
      </c>
      <c r="I858" s="24" t="n">
        <f aca="false">IF(Clean!I858="",1,0)</f>
        <v>0</v>
      </c>
      <c r="J858" s="24" t="n">
        <f aca="false">IF(Clean!J858="",1,0)</f>
        <v>0</v>
      </c>
      <c r="K858" s="24" t="n">
        <f aca="false">IF(Clean!K858="",1,0)</f>
        <v>0</v>
      </c>
      <c r="L858" s="24" t="n">
        <f aca="false">IF(Clean!L858="",1,0)</f>
        <v>0</v>
      </c>
      <c r="M858" s="24" t="n">
        <f aca="false">IF(Clean!M858="",1,0)</f>
        <v>0</v>
      </c>
      <c r="N858" s="24" t="n">
        <f aca="false">IF(Clean!N858="",1,0)</f>
        <v>0</v>
      </c>
      <c r="O858" s="24" t="n">
        <f aca="false">IF(Clean!O858="",1,0)</f>
        <v>0</v>
      </c>
      <c r="P858" s="24" t="n">
        <f aca="false">IF(Clean!P858="",1,0)</f>
        <v>0</v>
      </c>
      <c r="Q858" s="24" t="n">
        <f aca="false">IF(Clean!Q858="",1,0)</f>
        <v>1</v>
      </c>
      <c r="R858" s="24" t="n">
        <f aca="false">IF(Clean!R858="",1,0)</f>
        <v>1</v>
      </c>
      <c r="S858" s="24" t="n">
        <f aca="false">IF(Clean!S858="",1,0)</f>
        <v>1</v>
      </c>
      <c r="T858" s="24" t="n">
        <f aca="false">IF(Clean!T858="",1,0)</f>
        <v>1</v>
      </c>
      <c r="U858" s="24" t="n">
        <f aca="false">IF(Clean!U858="",1,0)</f>
        <v>0</v>
      </c>
      <c r="V858" s="24" t="n">
        <f aca="false">IF(Clean!V858="",1,0)</f>
        <v>0</v>
      </c>
      <c r="W858" s="25" t="n">
        <f aca="false">SUM(B858:V858)</f>
        <v>4</v>
      </c>
      <c r="X858" s="2" t="str">
        <f aca="false">IF(W858=0,"Complete","Incomplete")</f>
        <v>Incomplete</v>
      </c>
      <c r="Y858" s="26" t="n">
        <f aca="false">W858/21</f>
        <v>0.19047619047619</v>
      </c>
      <c r="Z858" s="2" t="str">
        <f aca="false">IF(W858=21,"Ghost record",IF(W858&gt;=11,"Mostly empty",IF(W858=0,"Complete","Partial")))</f>
        <v>Partial</v>
      </c>
    </row>
    <row r="859" customFormat="false" ht="15" hidden="false" customHeight="false" outlineLevel="0" collapsed="false">
      <c r="A859" s="2" t="str">
        <f aca="false">Clean!A859</f>
        <v>CL00858</v>
      </c>
      <c r="B859" s="24" t="n">
        <f aca="false">IF(Clean!B859="",1,0)</f>
        <v>0</v>
      </c>
      <c r="C859" s="24" t="n">
        <f aca="false">IF(Clean!C859="",1,0)</f>
        <v>0</v>
      </c>
      <c r="D859" s="24" t="n">
        <f aca="false">IF(Clean!D859="",1,0)</f>
        <v>0</v>
      </c>
      <c r="E859" s="24" t="n">
        <f aca="false">IF(Clean!E859="",1,0)</f>
        <v>0</v>
      </c>
      <c r="F859" s="24" t="n">
        <f aca="false">IF(Clean!F859="",1,0)</f>
        <v>0</v>
      </c>
      <c r="G859" s="24" t="n">
        <f aca="false">IF(Clean!G859="",1,0)</f>
        <v>0</v>
      </c>
      <c r="H859" s="24" t="n">
        <f aca="false">IF(Clean!H859="",1,0)</f>
        <v>0</v>
      </c>
      <c r="I859" s="24" t="n">
        <f aca="false">IF(Clean!I859="",1,0)</f>
        <v>0</v>
      </c>
      <c r="J859" s="24" t="n">
        <f aca="false">IF(Clean!J859="",1,0)</f>
        <v>0</v>
      </c>
      <c r="K859" s="24" t="n">
        <f aca="false">IF(Clean!K859="",1,0)</f>
        <v>0</v>
      </c>
      <c r="L859" s="24" t="n">
        <f aca="false">IF(Clean!L859="",1,0)</f>
        <v>0</v>
      </c>
      <c r="M859" s="24" t="n">
        <f aca="false">IF(Clean!M859="",1,0)</f>
        <v>0</v>
      </c>
      <c r="N859" s="24" t="n">
        <f aca="false">IF(Clean!N859="",1,0)</f>
        <v>0</v>
      </c>
      <c r="O859" s="24" t="n">
        <f aca="false">IF(Clean!O859="",1,0)</f>
        <v>0</v>
      </c>
      <c r="P859" s="24" t="n">
        <f aca="false">IF(Clean!P859="",1,0)</f>
        <v>0</v>
      </c>
      <c r="Q859" s="24" t="n">
        <f aca="false">IF(Clean!Q859="",1,0)</f>
        <v>0</v>
      </c>
      <c r="R859" s="24" t="n">
        <f aca="false">IF(Clean!R859="",1,0)</f>
        <v>0</v>
      </c>
      <c r="S859" s="24" t="n">
        <f aca="false">IF(Clean!S859="",1,0)</f>
        <v>0</v>
      </c>
      <c r="T859" s="24" t="n">
        <f aca="false">IF(Clean!T859="",1,0)</f>
        <v>0</v>
      </c>
      <c r="U859" s="24" t="n">
        <f aca="false">IF(Clean!U859="",1,0)</f>
        <v>0</v>
      </c>
      <c r="V859" s="24" t="n">
        <f aca="false">IF(Clean!V859="",1,0)</f>
        <v>1</v>
      </c>
      <c r="W859" s="25" t="n">
        <f aca="false">SUM(B859:V859)</f>
        <v>1</v>
      </c>
      <c r="X859" s="2" t="str">
        <f aca="false">IF(W859=0,"Complete","Incomplete")</f>
        <v>Incomplete</v>
      </c>
      <c r="Y859" s="26" t="n">
        <f aca="false">W859/21</f>
        <v>0.0476190476190476</v>
      </c>
      <c r="Z859" s="2" t="str">
        <f aca="false">IF(W859=21,"Ghost record",IF(W859&gt;=11,"Mostly empty",IF(W859=0,"Complete","Partial")))</f>
        <v>Partial</v>
      </c>
    </row>
    <row r="860" customFormat="false" ht="15" hidden="false" customHeight="false" outlineLevel="0" collapsed="false">
      <c r="A860" s="2" t="str">
        <f aca="false">Clean!A860</f>
        <v>CL00859</v>
      </c>
      <c r="B860" s="24" t="n">
        <f aca="false">IF(Clean!B860="",1,0)</f>
        <v>1</v>
      </c>
      <c r="C860" s="24" t="n">
        <f aca="false">IF(Clean!C860="",1,0)</f>
        <v>1</v>
      </c>
      <c r="D860" s="24" t="n">
        <f aca="false">IF(Clean!D860="",1,0)</f>
        <v>1</v>
      </c>
      <c r="E860" s="24" t="n">
        <f aca="false">IF(Clean!E860="",1,0)</f>
        <v>1</v>
      </c>
      <c r="F860" s="24" t="n">
        <f aca="false">IF(Clean!F860="",1,0)</f>
        <v>1</v>
      </c>
      <c r="G860" s="24" t="n">
        <f aca="false">IF(Clean!G860="",1,0)</f>
        <v>1</v>
      </c>
      <c r="H860" s="24" t="n">
        <f aca="false">IF(Clean!H860="",1,0)</f>
        <v>1</v>
      </c>
      <c r="I860" s="24" t="n">
        <f aca="false">IF(Clean!I860="",1,0)</f>
        <v>1</v>
      </c>
      <c r="J860" s="24" t="n">
        <f aca="false">IF(Clean!J860="",1,0)</f>
        <v>1</v>
      </c>
      <c r="K860" s="24" t="n">
        <f aca="false">IF(Clean!K860="",1,0)</f>
        <v>1</v>
      </c>
      <c r="L860" s="24" t="n">
        <f aca="false">IF(Clean!L860="",1,0)</f>
        <v>1</v>
      </c>
      <c r="M860" s="24" t="n">
        <f aca="false">IF(Clean!M860="",1,0)</f>
        <v>1</v>
      </c>
      <c r="N860" s="24" t="n">
        <f aca="false">IF(Clean!N860="",1,0)</f>
        <v>1</v>
      </c>
      <c r="O860" s="24" t="n">
        <f aca="false">IF(Clean!O860="",1,0)</f>
        <v>1</v>
      </c>
      <c r="P860" s="24" t="n">
        <f aca="false">IF(Clean!P860="",1,0)</f>
        <v>1</v>
      </c>
      <c r="Q860" s="24" t="n">
        <f aca="false">IF(Clean!Q860="",1,0)</f>
        <v>1</v>
      </c>
      <c r="R860" s="24" t="n">
        <f aca="false">IF(Clean!R860="",1,0)</f>
        <v>1</v>
      </c>
      <c r="S860" s="24" t="n">
        <f aca="false">IF(Clean!S860="",1,0)</f>
        <v>1</v>
      </c>
      <c r="T860" s="24" t="n">
        <f aca="false">IF(Clean!T860="",1,0)</f>
        <v>1</v>
      </c>
      <c r="U860" s="24" t="n">
        <f aca="false">IF(Clean!U860="",1,0)</f>
        <v>1</v>
      </c>
      <c r="V860" s="24" t="n">
        <f aca="false">IF(Clean!V860="",1,0)</f>
        <v>1</v>
      </c>
      <c r="W860" s="25" t="n">
        <f aca="false">SUM(B860:V860)</f>
        <v>21</v>
      </c>
      <c r="X860" s="2" t="str">
        <f aca="false">IF(W860=0,"Complete","Incomplete")</f>
        <v>Incomplete</v>
      </c>
      <c r="Y860" s="26" t="n">
        <f aca="false">W860/21</f>
        <v>1</v>
      </c>
      <c r="Z860" s="2" t="str">
        <f aca="false">IF(W860=21,"Ghost record",IF(W860&gt;=11,"Mostly empty",IF(W860=0,"Complete","Partial")))</f>
        <v>Ghost record</v>
      </c>
    </row>
    <row r="861" customFormat="false" ht="15" hidden="false" customHeight="false" outlineLevel="0" collapsed="false">
      <c r="A861" s="2" t="str">
        <f aca="false">Clean!A861</f>
        <v>CL00860</v>
      </c>
      <c r="B861" s="24" t="n">
        <f aca="false">IF(Clean!B861="",1,0)</f>
        <v>0</v>
      </c>
      <c r="C861" s="24" t="n">
        <f aca="false">IF(Clean!C861="",1,0)</f>
        <v>0</v>
      </c>
      <c r="D861" s="24" t="n">
        <f aca="false">IF(Clean!D861="",1,0)</f>
        <v>0</v>
      </c>
      <c r="E861" s="24" t="n">
        <f aca="false">IF(Clean!E861="",1,0)</f>
        <v>0</v>
      </c>
      <c r="F861" s="24" t="n">
        <f aca="false">IF(Clean!F861="",1,0)</f>
        <v>0</v>
      </c>
      <c r="G861" s="24" t="n">
        <f aca="false">IF(Clean!G861="",1,0)</f>
        <v>0</v>
      </c>
      <c r="H861" s="24" t="n">
        <f aca="false">IF(Clean!H861="",1,0)</f>
        <v>0</v>
      </c>
      <c r="I861" s="24" t="n">
        <f aca="false">IF(Clean!I861="",1,0)</f>
        <v>0</v>
      </c>
      <c r="J861" s="24" t="n">
        <f aca="false">IF(Clean!J861="",1,0)</f>
        <v>0</v>
      </c>
      <c r="K861" s="24" t="n">
        <f aca="false">IF(Clean!K861="",1,0)</f>
        <v>0</v>
      </c>
      <c r="L861" s="24" t="n">
        <f aca="false">IF(Clean!L861="",1,0)</f>
        <v>0</v>
      </c>
      <c r="M861" s="24" t="n">
        <f aca="false">IF(Clean!M861="",1,0)</f>
        <v>1</v>
      </c>
      <c r="N861" s="24" t="n">
        <f aca="false">IF(Clean!N861="",1,0)</f>
        <v>0</v>
      </c>
      <c r="O861" s="24" t="n">
        <f aca="false">IF(Clean!O861="",1,0)</f>
        <v>0</v>
      </c>
      <c r="P861" s="24" t="n">
        <f aca="false">IF(Clean!P861="",1,0)</f>
        <v>0</v>
      </c>
      <c r="Q861" s="24" t="n">
        <f aca="false">IF(Clean!Q861="",1,0)</f>
        <v>0</v>
      </c>
      <c r="R861" s="24" t="n">
        <f aca="false">IF(Clean!R861="",1,0)</f>
        <v>0</v>
      </c>
      <c r="S861" s="24" t="n">
        <f aca="false">IF(Clean!S861="",1,0)</f>
        <v>1</v>
      </c>
      <c r="T861" s="24" t="n">
        <f aca="false">IF(Clean!T861="",1,0)</f>
        <v>1</v>
      </c>
      <c r="U861" s="24" t="n">
        <f aca="false">IF(Clean!U861="",1,0)</f>
        <v>0</v>
      </c>
      <c r="V861" s="24" t="n">
        <f aca="false">IF(Clean!V861="",1,0)</f>
        <v>0</v>
      </c>
      <c r="W861" s="25" t="n">
        <f aca="false">SUM(B861:V861)</f>
        <v>3</v>
      </c>
      <c r="X861" s="2" t="str">
        <f aca="false">IF(W861=0,"Complete","Incomplete")</f>
        <v>Incomplete</v>
      </c>
      <c r="Y861" s="26" t="n">
        <f aca="false">W861/21</f>
        <v>0.142857142857143</v>
      </c>
      <c r="Z861" s="2" t="str">
        <f aca="false">IF(W861=21,"Ghost record",IF(W861&gt;=11,"Mostly empty",IF(W861=0,"Complete","Partial")))</f>
        <v>Partial</v>
      </c>
    </row>
    <row r="862" customFormat="false" ht="15" hidden="false" customHeight="false" outlineLevel="0" collapsed="false">
      <c r="A862" s="2" t="str">
        <f aca="false">Clean!A862</f>
        <v>CL00861</v>
      </c>
      <c r="B862" s="24" t="n">
        <f aca="false">IF(Clean!B862="",1,0)</f>
        <v>0</v>
      </c>
      <c r="C862" s="24" t="n">
        <f aca="false">IF(Clean!C862="",1,0)</f>
        <v>0</v>
      </c>
      <c r="D862" s="24" t="n">
        <f aca="false">IF(Clean!D862="",1,0)</f>
        <v>0</v>
      </c>
      <c r="E862" s="24" t="n">
        <f aca="false">IF(Clean!E862="",1,0)</f>
        <v>0</v>
      </c>
      <c r="F862" s="24" t="n">
        <f aca="false">IF(Clean!F862="",1,0)</f>
        <v>0</v>
      </c>
      <c r="G862" s="24" t="n">
        <f aca="false">IF(Clean!G862="",1,0)</f>
        <v>0</v>
      </c>
      <c r="H862" s="24" t="n">
        <f aca="false">IF(Clean!H862="",1,0)</f>
        <v>0</v>
      </c>
      <c r="I862" s="24" t="n">
        <f aca="false">IF(Clean!I862="",1,0)</f>
        <v>0</v>
      </c>
      <c r="J862" s="24" t="n">
        <f aca="false">IF(Clean!J862="",1,0)</f>
        <v>0</v>
      </c>
      <c r="K862" s="24" t="n">
        <f aca="false">IF(Clean!K862="",1,0)</f>
        <v>0</v>
      </c>
      <c r="L862" s="24" t="n">
        <f aca="false">IF(Clean!L862="",1,0)</f>
        <v>0</v>
      </c>
      <c r="M862" s="24" t="n">
        <f aca="false">IF(Clean!M862="",1,0)</f>
        <v>0</v>
      </c>
      <c r="N862" s="24" t="n">
        <f aca="false">IF(Clean!N862="",1,0)</f>
        <v>0</v>
      </c>
      <c r="O862" s="24" t="n">
        <f aca="false">IF(Clean!O862="",1,0)</f>
        <v>0</v>
      </c>
      <c r="P862" s="24" t="n">
        <f aca="false">IF(Clean!P862="",1,0)</f>
        <v>0</v>
      </c>
      <c r="Q862" s="24" t="n">
        <f aca="false">IF(Clean!Q862="",1,0)</f>
        <v>0</v>
      </c>
      <c r="R862" s="24" t="n">
        <f aca="false">IF(Clean!R862="",1,0)</f>
        <v>0</v>
      </c>
      <c r="S862" s="24" t="n">
        <f aca="false">IF(Clean!S862="",1,0)</f>
        <v>0</v>
      </c>
      <c r="T862" s="24" t="n">
        <f aca="false">IF(Clean!T862="",1,0)</f>
        <v>0</v>
      </c>
      <c r="U862" s="24" t="n">
        <f aca="false">IF(Clean!U862="",1,0)</f>
        <v>0</v>
      </c>
      <c r="V862" s="24" t="n">
        <f aca="false">IF(Clean!V862="",1,0)</f>
        <v>0</v>
      </c>
      <c r="W862" s="25" t="n">
        <f aca="false">SUM(B862:V862)</f>
        <v>0</v>
      </c>
      <c r="X862" s="2" t="str">
        <f aca="false">IF(W862=0,"Complete","Incomplete")</f>
        <v>Complete</v>
      </c>
      <c r="Y862" s="26" t="n">
        <f aca="false">W862/21</f>
        <v>0</v>
      </c>
      <c r="Z862" s="2" t="str">
        <f aca="false">IF(W862=21,"Ghost record",IF(W862&gt;=11,"Mostly empty",IF(W862=0,"Complete","Partial")))</f>
        <v>Complete</v>
      </c>
    </row>
    <row r="863" customFormat="false" ht="15" hidden="false" customHeight="false" outlineLevel="0" collapsed="false">
      <c r="A863" s="2" t="str">
        <f aca="false">Clean!A863</f>
        <v>CL00862</v>
      </c>
      <c r="B863" s="24" t="n">
        <f aca="false">IF(Clean!B863="",1,0)</f>
        <v>0</v>
      </c>
      <c r="C863" s="24" t="n">
        <f aca="false">IF(Clean!C863="",1,0)</f>
        <v>0</v>
      </c>
      <c r="D863" s="24" t="n">
        <f aca="false">IF(Clean!D863="",1,0)</f>
        <v>0</v>
      </c>
      <c r="E863" s="24" t="n">
        <f aca="false">IF(Clean!E863="",1,0)</f>
        <v>0</v>
      </c>
      <c r="F863" s="24" t="n">
        <f aca="false">IF(Clean!F863="",1,0)</f>
        <v>0</v>
      </c>
      <c r="G863" s="24" t="n">
        <f aca="false">IF(Clean!G863="",1,0)</f>
        <v>0</v>
      </c>
      <c r="H863" s="24" t="n">
        <f aca="false">IF(Clean!H863="",1,0)</f>
        <v>0</v>
      </c>
      <c r="I863" s="24" t="n">
        <f aca="false">IF(Clean!I863="",1,0)</f>
        <v>0</v>
      </c>
      <c r="J863" s="24" t="n">
        <f aca="false">IF(Clean!J863="",1,0)</f>
        <v>0</v>
      </c>
      <c r="K863" s="24" t="n">
        <f aca="false">IF(Clean!K863="",1,0)</f>
        <v>0</v>
      </c>
      <c r="L863" s="24" t="n">
        <f aca="false">IF(Clean!L863="",1,0)</f>
        <v>0</v>
      </c>
      <c r="M863" s="24" t="n">
        <f aca="false">IF(Clean!M863="",1,0)</f>
        <v>0</v>
      </c>
      <c r="N863" s="24" t="n">
        <f aca="false">IF(Clean!N863="",1,0)</f>
        <v>0</v>
      </c>
      <c r="O863" s="24" t="n">
        <f aca="false">IF(Clean!O863="",1,0)</f>
        <v>0</v>
      </c>
      <c r="P863" s="24" t="n">
        <f aca="false">IF(Clean!P863="",1,0)</f>
        <v>0</v>
      </c>
      <c r="Q863" s="24" t="n">
        <f aca="false">IF(Clean!Q863="",1,0)</f>
        <v>0</v>
      </c>
      <c r="R863" s="24" t="n">
        <f aca="false">IF(Clean!R863="",1,0)</f>
        <v>0</v>
      </c>
      <c r="S863" s="24" t="n">
        <f aca="false">IF(Clean!S863="",1,0)</f>
        <v>0</v>
      </c>
      <c r="T863" s="24" t="n">
        <f aca="false">IF(Clean!T863="",1,0)</f>
        <v>0</v>
      </c>
      <c r="U863" s="24" t="n">
        <f aca="false">IF(Clean!U863="",1,0)</f>
        <v>0</v>
      </c>
      <c r="V863" s="24" t="n">
        <f aca="false">IF(Clean!V863="",1,0)</f>
        <v>0</v>
      </c>
      <c r="W863" s="25" t="n">
        <f aca="false">SUM(B863:V863)</f>
        <v>0</v>
      </c>
      <c r="X863" s="2" t="str">
        <f aca="false">IF(W863=0,"Complete","Incomplete")</f>
        <v>Complete</v>
      </c>
      <c r="Y863" s="26" t="n">
        <f aca="false">W863/21</f>
        <v>0</v>
      </c>
      <c r="Z863" s="2" t="str">
        <f aca="false">IF(W863=21,"Ghost record",IF(W863&gt;=11,"Mostly empty",IF(W863=0,"Complete","Partial")))</f>
        <v>Complete</v>
      </c>
    </row>
    <row r="864" customFormat="false" ht="15" hidden="false" customHeight="false" outlineLevel="0" collapsed="false">
      <c r="A864" s="2" t="str">
        <f aca="false">Clean!A864</f>
        <v>CL00863</v>
      </c>
      <c r="B864" s="24" t="n">
        <f aca="false">IF(Clean!B864="",1,0)</f>
        <v>0</v>
      </c>
      <c r="C864" s="24" t="n">
        <f aca="false">IF(Clean!C864="",1,0)</f>
        <v>0</v>
      </c>
      <c r="D864" s="24" t="n">
        <f aca="false">IF(Clean!D864="",1,0)</f>
        <v>0</v>
      </c>
      <c r="E864" s="24" t="n">
        <f aca="false">IF(Clean!E864="",1,0)</f>
        <v>0</v>
      </c>
      <c r="F864" s="24" t="n">
        <f aca="false">IF(Clean!F864="",1,0)</f>
        <v>0</v>
      </c>
      <c r="G864" s="24" t="n">
        <f aca="false">IF(Clean!G864="",1,0)</f>
        <v>0</v>
      </c>
      <c r="H864" s="24" t="n">
        <f aca="false">IF(Clean!H864="",1,0)</f>
        <v>0</v>
      </c>
      <c r="I864" s="24" t="n">
        <f aca="false">IF(Clean!I864="",1,0)</f>
        <v>0</v>
      </c>
      <c r="J864" s="24" t="n">
        <f aca="false">IF(Clean!J864="",1,0)</f>
        <v>0</v>
      </c>
      <c r="K864" s="24" t="n">
        <f aca="false">IF(Clean!K864="",1,0)</f>
        <v>0</v>
      </c>
      <c r="L864" s="24" t="n">
        <f aca="false">IF(Clean!L864="",1,0)</f>
        <v>0</v>
      </c>
      <c r="M864" s="24" t="n">
        <f aca="false">IF(Clean!M864="",1,0)</f>
        <v>0</v>
      </c>
      <c r="N864" s="24" t="n">
        <f aca="false">IF(Clean!N864="",1,0)</f>
        <v>0</v>
      </c>
      <c r="O864" s="24" t="n">
        <f aca="false">IF(Clean!O864="",1,0)</f>
        <v>1</v>
      </c>
      <c r="P864" s="24" t="n">
        <f aca="false">IF(Clean!P864="",1,0)</f>
        <v>0</v>
      </c>
      <c r="Q864" s="24" t="n">
        <f aca="false">IF(Clean!Q864="",1,0)</f>
        <v>0</v>
      </c>
      <c r="R864" s="24" t="n">
        <f aca="false">IF(Clean!R864="",1,0)</f>
        <v>0</v>
      </c>
      <c r="S864" s="24" t="n">
        <f aca="false">IF(Clean!S864="",1,0)</f>
        <v>0</v>
      </c>
      <c r="T864" s="24" t="n">
        <f aca="false">IF(Clean!T864="",1,0)</f>
        <v>0</v>
      </c>
      <c r="U864" s="24" t="n">
        <f aca="false">IF(Clean!U864="",1,0)</f>
        <v>0</v>
      </c>
      <c r="V864" s="24" t="n">
        <f aca="false">IF(Clean!V864="",1,0)</f>
        <v>0</v>
      </c>
      <c r="W864" s="25" t="n">
        <f aca="false">SUM(B864:V864)</f>
        <v>1</v>
      </c>
      <c r="X864" s="2" t="str">
        <f aca="false">IF(W864=0,"Complete","Incomplete")</f>
        <v>Incomplete</v>
      </c>
      <c r="Y864" s="26" t="n">
        <f aca="false">W864/21</f>
        <v>0.0476190476190476</v>
      </c>
      <c r="Z864" s="2" t="str">
        <f aca="false">IF(W864=21,"Ghost record",IF(W864&gt;=11,"Mostly empty",IF(W864=0,"Complete","Partial")))</f>
        <v>Partial</v>
      </c>
    </row>
    <row r="865" customFormat="false" ht="15" hidden="false" customHeight="false" outlineLevel="0" collapsed="false">
      <c r="A865" s="2" t="str">
        <f aca="false">Clean!A865</f>
        <v>CL00864</v>
      </c>
      <c r="B865" s="24" t="n">
        <f aca="false">IF(Clean!B865="",1,0)</f>
        <v>0</v>
      </c>
      <c r="C865" s="24" t="n">
        <f aca="false">IF(Clean!C865="",1,0)</f>
        <v>0</v>
      </c>
      <c r="D865" s="24" t="n">
        <f aca="false">IF(Clean!D865="",1,0)</f>
        <v>0</v>
      </c>
      <c r="E865" s="24" t="n">
        <f aca="false">IF(Clean!E865="",1,0)</f>
        <v>0</v>
      </c>
      <c r="F865" s="24" t="n">
        <f aca="false">IF(Clean!F865="",1,0)</f>
        <v>0</v>
      </c>
      <c r="G865" s="24" t="n">
        <f aca="false">IF(Clean!G865="",1,0)</f>
        <v>0</v>
      </c>
      <c r="H865" s="24" t="n">
        <f aca="false">IF(Clean!H865="",1,0)</f>
        <v>0</v>
      </c>
      <c r="I865" s="24" t="n">
        <f aca="false">IF(Clean!I865="",1,0)</f>
        <v>0</v>
      </c>
      <c r="J865" s="24" t="n">
        <f aca="false">IF(Clean!J865="",1,0)</f>
        <v>0</v>
      </c>
      <c r="K865" s="24" t="n">
        <f aca="false">IF(Clean!K865="",1,0)</f>
        <v>0</v>
      </c>
      <c r="L865" s="24" t="n">
        <f aca="false">IF(Clean!L865="",1,0)</f>
        <v>0</v>
      </c>
      <c r="M865" s="24" t="n">
        <f aca="false">IF(Clean!M865="",1,0)</f>
        <v>0</v>
      </c>
      <c r="N865" s="24" t="n">
        <f aca="false">IF(Clean!N865="",1,0)</f>
        <v>0</v>
      </c>
      <c r="O865" s="24" t="n">
        <f aca="false">IF(Clean!O865="",1,0)</f>
        <v>0</v>
      </c>
      <c r="P865" s="24" t="n">
        <f aca="false">IF(Clean!P865="",1,0)</f>
        <v>0</v>
      </c>
      <c r="Q865" s="24" t="n">
        <f aca="false">IF(Clean!Q865="",1,0)</f>
        <v>0</v>
      </c>
      <c r="R865" s="24" t="n">
        <f aca="false">IF(Clean!R865="",1,0)</f>
        <v>0</v>
      </c>
      <c r="S865" s="24" t="n">
        <f aca="false">IF(Clean!S865="",1,0)</f>
        <v>0</v>
      </c>
      <c r="T865" s="24" t="n">
        <f aca="false">IF(Clean!T865="",1,0)</f>
        <v>0</v>
      </c>
      <c r="U865" s="24" t="n">
        <f aca="false">IF(Clean!U865="",1,0)</f>
        <v>0</v>
      </c>
      <c r="V865" s="24" t="n">
        <f aca="false">IF(Clean!V865="",1,0)</f>
        <v>1</v>
      </c>
      <c r="W865" s="25" t="n">
        <f aca="false">SUM(B865:V865)</f>
        <v>1</v>
      </c>
      <c r="X865" s="2" t="str">
        <f aca="false">IF(W865=0,"Complete","Incomplete")</f>
        <v>Incomplete</v>
      </c>
      <c r="Y865" s="26" t="n">
        <f aca="false">W865/21</f>
        <v>0.0476190476190476</v>
      </c>
      <c r="Z865" s="2" t="str">
        <f aca="false">IF(W865=21,"Ghost record",IF(W865&gt;=11,"Mostly empty",IF(W865=0,"Complete","Partial")))</f>
        <v>Partial</v>
      </c>
    </row>
    <row r="866" customFormat="false" ht="15" hidden="false" customHeight="false" outlineLevel="0" collapsed="false">
      <c r="A866" s="2" t="str">
        <f aca="false">Clean!A866</f>
        <v>CL00865</v>
      </c>
      <c r="B866" s="24" t="n">
        <f aca="false">IF(Clean!B866="",1,0)</f>
        <v>0</v>
      </c>
      <c r="C866" s="24" t="n">
        <f aca="false">IF(Clean!C866="",1,0)</f>
        <v>0</v>
      </c>
      <c r="D866" s="24" t="n">
        <f aca="false">IF(Clean!D866="",1,0)</f>
        <v>0</v>
      </c>
      <c r="E866" s="24" t="n">
        <f aca="false">IF(Clean!E866="",1,0)</f>
        <v>0</v>
      </c>
      <c r="F866" s="24" t="n">
        <f aca="false">IF(Clean!F866="",1,0)</f>
        <v>0</v>
      </c>
      <c r="G866" s="24" t="n">
        <f aca="false">IF(Clean!G866="",1,0)</f>
        <v>0</v>
      </c>
      <c r="H866" s="24" t="n">
        <f aca="false">IF(Clean!H866="",1,0)</f>
        <v>0</v>
      </c>
      <c r="I866" s="24" t="n">
        <f aca="false">IF(Clean!I866="",1,0)</f>
        <v>0</v>
      </c>
      <c r="J866" s="24" t="n">
        <f aca="false">IF(Clean!J866="",1,0)</f>
        <v>0</v>
      </c>
      <c r="K866" s="24" t="n">
        <f aca="false">IF(Clean!K866="",1,0)</f>
        <v>0</v>
      </c>
      <c r="L866" s="24" t="n">
        <f aca="false">IF(Clean!L866="",1,0)</f>
        <v>0</v>
      </c>
      <c r="M866" s="24" t="n">
        <f aca="false">IF(Clean!M866="",1,0)</f>
        <v>0</v>
      </c>
      <c r="N866" s="24" t="n">
        <f aca="false">IF(Clean!N866="",1,0)</f>
        <v>0</v>
      </c>
      <c r="O866" s="24" t="n">
        <f aca="false">IF(Clean!O866="",1,0)</f>
        <v>0</v>
      </c>
      <c r="P866" s="24" t="n">
        <f aca="false">IF(Clean!P866="",1,0)</f>
        <v>1</v>
      </c>
      <c r="Q866" s="24" t="n">
        <f aca="false">IF(Clean!Q866="",1,0)</f>
        <v>0</v>
      </c>
      <c r="R866" s="24" t="n">
        <f aca="false">IF(Clean!R866="",1,0)</f>
        <v>0</v>
      </c>
      <c r="S866" s="24" t="n">
        <f aca="false">IF(Clean!S866="",1,0)</f>
        <v>0</v>
      </c>
      <c r="T866" s="24" t="n">
        <f aca="false">IF(Clean!T866="",1,0)</f>
        <v>0</v>
      </c>
      <c r="U866" s="24" t="n">
        <f aca="false">IF(Clean!U866="",1,0)</f>
        <v>0</v>
      </c>
      <c r="V866" s="24" t="n">
        <f aca="false">IF(Clean!V866="",1,0)</f>
        <v>0</v>
      </c>
      <c r="W866" s="25" t="n">
        <f aca="false">SUM(B866:V866)</f>
        <v>1</v>
      </c>
      <c r="X866" s="2" t="str">
        <f aca="false">IF(W866=0,"Complete","Incomplete")</f>
        <v>Incomplete</v>
      </c>
      <c r="Y866" s="26" t="n">
        <f aca="false">W866/21</f>
        <v>0.0476190476190476</v>
      </c>
      <c r="Z866" s="2" t="str">
        <f aca="false">IF(W866=21,"Ghost record",IF(W866&gt;=11,"Mostly empty",IF(W866=0,"Complete","Partial")))</f>
        <v>Partial</v>
      </c>
    </row>
    <row r="867" customFormat="false" ht="15" hidden="false" customHeight="false" outlineLevel="0" collapsed="false">
      <c r="A867" s="2" t="str">
        <f aca="false">Clean!A867</f>
        <v>CL00866</v>
      </c>
      <c r="B867" s="24" t="n">
        <f aca="false">IF(Clean!B867="",1,0)</f>
        <v>0</v>
      </c>
      <c r="C867" s="24" t="n">
        <f aca="false">IF(Clean!C867="",1,0)</f>
        <v>0</v>
      </c>
      <c r="D867" s="24" t="n">
        <f aca="false">IF(Clean!D867="",1,0)</f>
        <v>0</v>
      </c>
      <c r="E867" s="24" t="n">
        <f aca="false">IF(Clean!E867="",1,0)</f>
        <v>0</v>
      </c>
      <c r="F867" s="24" t="n">
        <f aca="false">IF(Clean!F867="",1,0)</f>
        <v>0</v>
      </c>
      <c r="G867" s="24" t="n">
        <f aca="false">IF(Clean!G867="",1,0)</f>
        <v>0</v>
      </c>
      <c r="H867" s="24" t="n">
        <f aca="false">IF(Clean!H867="",1,0)</f>
        <v>0</v>
      </c>
      <c r="I867" s="24" t="n">
        <f aca="false">IF(Clean!I867="",1,0)</f>
        <v>0</v>
      </c>
      <c r="J867" s="24" t="n">
        <f aca="false">IF(Clean!J867="",1,0)</f>
        <v>0</v>
      </c>
      <c r="K867" s="24" t="n">
        <f aca="false">IF(Clean!K867="",1,0)</f>
        <v>0</v>
      </c>
      <c r="L867" s="24" t="n">
        <f aca="false">IF(Clean!L867="",1,0)</f>
        <v>0</v>
      </c>
      <c r="M867" s="24" t="n">
        <f aca="false">IF(Clean!M867="",1,0)</f>
        <v>0</v>
      </c>
      <c r="N867" s="24" t="n">
        <f aca="false">IF(Clean!N867="",1,0)</f>
        <v>0</v>
      </c>
      <c r="O867" s="24" t="n">
        <f aca="false">IF(Clean!O867="",1,0)</f>
        <v>0</v>
      </c>
      <c r="P867" s="24" t="n">
        <f aca="false">IF(Clean!P867="",1,0)</f>
        <v>0</v>
      </c>
      <c r="Q867" s="24" t="n">
        <f aca="false">IF(Clean!Q867="",1,0)</f>
        <v>0</v>
      </c>
      <c r="R867" s="24" t="n">
        <f aca="false">IF(Clean!R867="",1,0)</f>
        <v>0</v>
      </c>
      <c r="S867" s="24" t="n">
        <f aca="false">IF(Clean!S867="",1,0)</f>
        <v>1</v>
      </c>
      <c r="T867" s="24" t="n">
        <f aca="false">IF(Clean!T867="",1,0)</f>
        <v>1</v>
      </c>
      <c r="U867" s="24" t="n">
        <f aca="false">IF(Clean!U867="",1,0)</f>
        <v>0</v>
      </c>
      <c r="V867" s="24" t="n">
        <f aca="false">IF(Clean!V867="",1,0)</f>
        <v>0</v>
      </c>
      <c r="W867" s="25" t="n">
        <f aca="false">SUM(B867:V867)</f>
        <v>2</v>
      </c>
      <c r="X867" s="2" t="str">
        <f aca="false">IF(W867=0,"Complete","Incomplete")</f>
        <v>Incomplete</v>
      </c>
      <c r="Y867" s="26" t="n">
        <f aca="false">W867/21</f>
        <v>0.0952380952380952</v>
      </c>
      <c r="Z867" s="2" t="str">
        <f aca="false">IF(W867=21,"Ghost record",IF(W867&gt;=11,"Mostly empty",IF(W867=0,"Complete","Partial")))</f>
        <v>Partial</v>
      </c>
    </row>
    <row r="868" customFormat="false" ht="15" hidden="false" customHeight="false" outlineLevel="0" collapsed="false">
      <c r="A868" s="2" t="str">
        <f aca="false">Clean!A868</f>
        <v>CL00867</v>
      </c>
      <c r="B868" s="24" t="n">
        <f aca="false">IF(Clean!B868="",1,0)</f>
        <v>0</v>
      </c>
      <c r="C868" s="24" t="n">
        <f aca="false">IF(Clean!C868="",1,0)</f>
        <v>0</v>
      </c>
      <c r="D868" s="24" t="n">
        <f aca="false">IF(Clean!D868="",1,0)</f>
        <v>0</v>
      </c>
      <c r="E868" s="24" t="n">
        <f aca="false">IF(Clean!E868="",1,0)</f>
        <v>0</v>
      </c>
      <c r="F868" s="24" t="n">
        <f aca="false">IF(Clean!F868="",1,0)</f>
        <v>0</v>
      </c>
      <c r="G868" s="24" t="n">
        <f aca="false">IF(Clean!G868="",1,0)</f>
        <v>0</v>
      </c>
      <c r="H868" s="24" t="n">
        <f aca="false">IF(Clean!H868="",1,0)</f>
        <v>0</v>
      </c>
      <c r="I868" s="24" t="n">
        <f aca="false">IF(Clean!I868="",1,0)</f>
        <v>0</v>
      </c>
      <c r="J868" s="24" t="n">
        <f aca="false">IF(Clean!J868="",1,0)</f>
        <v>0</v>
      </c>
      <c r="K868" s="24" t="n">
        <f aca="false">IF(Clean!K868="",1,0)</f>
        <v>0</v>
      </c>
      <c r="L868" s="24" t="n">
        <f aca="false">IF(Clean!L868="",1,0)</f>
        <v>0</v>
      </c>
      <c r="M868" s="24" t="n">
        <f aca="false">IF(Clean!M868="",1,0)</f>
        <v>0</v>
      </c>
      <c r="N868" s="24" t="n">
        <f aca="false">IF(Clean!N868="",1,0)</f>
        <v>0</v>
      </c>
      <c r="O868" s="24" t="n">
        <f aca="false">IF(Clean!O868="",1,0)</f>
        <v>0</v>
      </c>
      <c r="P868" s="24" t="n">
        <f aca="false">IF(Clean!P868="",1,0)</f>
        <v>0</v>
      </c>
      <c r="Q868" s="24" t="n">
        <f aca="false">IF(Clean!Q868="",1,0)</f>
        <v>0</v>
      </c>
      <c r="R868" s="24" t="n">
        <f aca="false">IF(Clean!R868="",1,0)</f>
        <v>0</v>
      </c>
      <c r="S868" s="24" t="n">
        <f aca="false">IF(Clean!S868="",1,0)</f>
        <v>0</v>
      </c>
      <c r="T868" s="24" t="n">
        <f aca="false">IF(Clean!T868="",1,0)</f>
        <v>0</v>
      </c>
      <c r="U868" s="24" t="n">
        <f aca="false">IF(Clean!U868="",1,0)</f>
        <v>0</v>
      </c>
      <c r="V868" s="24" t="n">
        <f aca="false">IF(Clean!V868="",1,0)</f>
        <v>0</v>
      </c>
      <c r="W868" s="25" t="n">
        <f aca="false">SUM(B868:V868)</f>
        <v>0</v>
      </c>
      <c r="X868" s="2" t="str">
        <f aca="false">IF(W868=0,"Complete","Incomplete")</f>
        <v>Complete</v>
      </c>
      <c r="Y868" s="26" t="n">
        <f aca="false">W868/21</f>
        <v>0</v>
      </c>
      <c r="Z868" s="2" t="str">
        <f aca="false">IF(W868=21,"Ghost record",IF(W868&gt;=11,"Mostly empty",IF(W868=0,"Complete","Partial")))</f>
        <v>Complete</v>
      </c>
    </row>
    <row r="869" customFormat="false" ht="15" hidden="false" customHeight="false" outlineLevel="0" collapsed="false">
      <c r="A869" s="2" t="str">
        <f aca="false">Clean!A869</f>
        <v>CL00868</v>
      </c>
      <c r="B869" s="24" t="n">
        <f aca="false">IF(Clean!B869="",1,0)</f>
        <v>0</v>
      </c>
      <c r="C869" s="24" t="n">
        <f aca="false">IF(Clean!C869="",1,0)</f>
        <v>0</v>
      </c>
      <c r="D869" s="24" t="n">
        <f aca="false">IF(Clean!D869="",1,0)</f>
        <v>0</v>
      </c>
      <c r="E869" s="24" t="n">
        <f aca="false">IF(Clean!E869="",1,0)</f>
        <v>0</v>
      </c>
      <c r="F869" s="24" t="n">
        <f aca="false">IF(Clean!F869="",1,0)</f>
        <v>0</v>
      </c>
      <c r="G869" s="24" t="n">
        <f aca="false">IF(Clean!G869="",1,0)</f>
        <v>0</v>
      </c>
      <c r="H869" s="24" t="n">
        <f aca="false">IF(Clean!H869="",1,0)</f>
        <v>0</v>
      </c>
      <c r="I869" s="24" t="n">
        <f aca="false">IF(Clean!I869="",1,0)</f>
        <v>0</v>
      </c>
      <c r="J869" s="24" t="n">
        <f aca="false">IF(Clean!J869="",1,0)</f>
        <v>0</v>
      </c>
      <c r="K869" s="24" t="n">
        <f aca="false">IF(Clean!K869="",1,0)</f>
        <v>0</v>
      </c>
      <c r="L869" s="24" t="n">
        <f aca="false">IF(Clean!L869="",1,0)</f>
        <v>0</v>
      </c>
      <c r="M869" s="24" t="n">
        <f aca="false">IF(Clean!M869="",1,0)</f>
        <v>0</v>
      </c>
      <c r="N869" s="24" t="n">
        <f aca="false">IF(Clean!N869="",1,0)</f>
        <v>0</v>
      </c>
      <c r="O869" s="24" t="n">
        <f aca="false">IF(Clean!O869="",1,0)</f>
        <v>0</v>
      </c>
      <c r="P869" s="24" t="n">
        <f aca="false">IF(Clean!P869="",1,0)</f>
        <v>0</v>
      </c>
      <c r="Q869" s="24" t="n">
        <f aca="false">IF(Clean!Q869="",1,0)</f>
        <v>0</v>
      </c>
      <c r="R869" s="24" t="n">
        <f aca="false">IF(Clean!R869="",1,0)</f>
        <v>0</v>
      </c>
      <c r="S869" s="24" t="n">
        <f aca="false">IF(Clean!S869="",1,0)</f>
        <v>0</v>
      </c>
      <c r="T869" s="24" t="n">
        <f aca="false">IF(Clean!T869="",1,0)</f>
        <v>0</v>
      </c>
      <c r="U869" s="24" t="n">
        <f aca="false">IF(Clean!U869="",1,0)</f>
        <v>0</v>
      </c>
      <c r="V869" s="24" t="n">
        <f aca="false">IF(Clean!V869="",1,0)</f>
        <v>1</v>
      </c>
      <c r="W869" s="25" t="n">
        <f aca="false">SUM(B869:V869)</f>
        <v>1</v>
      </c>
      <c r="X869" s="2" t="str">
        <f aca="false">IF(W869=0,"Complete","Incomplete")</f>
        <v>Incomplete</v>
      </c>
      <c r="Y869" s="26" t="n">
        <f aca="false">W869/21</f>
        <v>0.0476190476190476</v>
      </c>
      <c r="Z869" s="2" t="str">
        <f aca="false">IF(W869=21,"Ghost record",IF(W869&gt;=11,"Mostly empty",IF(W869=0,"Complete","Partial")))</f>
        <v>Partial</v>
      </c>
    </row>
    <row r="870" customFormat="false" ht="15" hidden="false" customHeight="false" outlineLevel="0" collapsed="false">
      <c r="A870" s="2" t="str">
        <f aca="false">Clean!A870</f>
        <v>CL00869</v>
      </c>
      <c r="B870" s="24" t="n">
        <f aca="false">IF(Clean!B870="",1,0)</f>
        <v>0</v>
      </c>
      <c r="C870" s="24" t="n">
        <f aca="false">IF(Clean!C870="",1,0)</f>
        <v>0</v>
      </c>
      <c r="D870" s="24" t="n">
        <f aca="false">IF(Clean!D870="",1,0)</f>
        <v>0</v>
      </c>
      <c r="E870" s="24" t="n">
        <f aca="false">IF(Clean!E870="",1,0)</f>
        <v>0</v>
      </c>
      <c r="F870" s="24" t="n">
        <f aca="false">IF(Clean!F870="",1,0)</f>
        <v>0</v>
      </c>
      <c r="G870" s="24" t="n">
        <f aca="false">IF(Clean!G870="",1,0)</f>
        <v>0</v>
      </c>
      <c r="H870" s="24" t="n">
        <f aca="false">IF(Clean!H870="",1,0)</f>
        <v>0</v>
      </c>
      <c r="I870" s="24" t="n">
        <f aca="false">IF(Clean!I870="",1,0)</f>
        <v>0</v>
      </c>
      <c r="J870" s="24" t="n">
        <f aca="false">IF(Clean!J870="",1,0)</f>
        <v>0</v>
      </c>
      <c r="K870" s="24" t="n">
        <f aca="false">IF(Clean!K870="",1,0)</f>
        <v>0</v>
      </c>
      <c r="L870" s="24" t="n">
        <f aca="false">IF(Clean!L870="",1,0)</f>
        <v>0</v>
      </c>
      <c r="M870" s="24" t="n">
        <f aca="false">IF(Clean!M870="",1,0)</f>
        <v>0</v>
      </c>
      <c r="N870" s="24" t="n">
        <f aca="false">IF(Clean!N870="",1,0)</f>
        <v>0</v>
      </c>
      <c r="O870" s="24" t="n">
        <f aca="false">IF(Clean!O870="",1,0)</f>
        <v>0</v>
      </c>
      <c r="P870" s="24" t="n">
        <f aca="false">IF(Clean!P870="",1,0)</f>
        <v>0</v>
      </c>
      <c r="Q870" s="24" t="n">
        <f aca="false">IF(Clean!Q870="",1,0)</f>
        <v>0</v>
      </c>
      <c r="R870" s="24" t="n">
        <f aca="false">IF(Clean!R870="",1,0)</f>
        <v>0</v>
      </c>
      <c r="S870" s="24" t="n">
        <f aca="false">IF(Clean!S870="",1,0)</f>
        <v>0</v>
      </c>
      <c r="T870" s="24" t="n">
        <f aca="false">IF(Clean!T870="",1,0)</f>
        <v>0</v>
      </c>
      <c r="U870" s="24" t="n">
        <f aca="false">IF(Clean!U870="",1,0)</f>
        <v>0</v>
      </c>
      <c r="V870" s="24" t="n">
        <f aca="false">IF(Clean!V870="",1,0)</f>
        <v>0</v>
      </c>
      <c r="W870" s="25" t="n">
        <f aca="false">SUM(B870:V870)</f>
        <v>0</v>
      </c>
      <c r="X870" s="2" t="str">
        <f aca="false">IF(W870=0,"Complete","Incomplete")</f>
        <v>Complete</v>
      </c>
      <c r="Y870" s="26" t="n">
        <f aca="false">W870/21</f>
        <v>0</v>
      </c>
      <c r="Z870" s="2" t="str">
        <f aca="false">IF(W870=21,"Ghost record",IF(W870&gt;=11,"Mostly empty",IF(W870=0,"Complete","Partial")))</f>
        <v>Complete</v>
      </c>
    </row>
    <row r="871" customFormat="false" ht="15" hidden="false" customHeight="false" outlineLevel="0" collapsed="false">
      <c r="A871" s="2" t="str">
        <f aca="false">Clean!A871</f>
        <v>CL00870</v>
      </c>
      <c r="B871" s="24" t="n">
        <f aca="false">IF(Clean!B871="",1,0)</f>
        <v>0</v>
      </c>
      <c r="C871" s="24" t="n">
        <f aca="false">IF(Clean!C871="",1,0)</f>
        <v>0</v>
      </c>
      <c r="D871" s="24" t="n">
        <f aca="false">IF(Clean!D871="",1,0)</f>
        <v>0</v>
      </c>
      <c r="E871" s="24" t="n">
        <f aca="false">IF(Clean!E871="",1,0)</f>
        <v>0</v>
      </c>
      <c r="F871" s="24" t="n">
        <f aca="false">IF(Clean!F871="",1,0)</f>
        <v>0</v>
      </c>
      <c r="G871" s="24" t="n">
        <f aca="false">IF(Clean!G871="",1,0)</f>
        <v>0</v>
      </c>
      <c r="H871" s="24" t="n">
        <f aca="false">IF(Clean!H871="",1,0)</f>
        <v>0</v>
      </c>
      <c r="I871" s="24" t="n">
        <f aca="false">IF(Clean!I871="",1,0)</f>
        <v>0</v>
      </c>
      <c r="J871" s="24" t="n">
        <f aca="false">IF(Clean!J871="",1,0)</f>
        <v>0</v>
      </c>
      <c r="K871" s="24" t="n">
        <f aca="false">IF(Clean!K871="",1,0)</f>
        <v>0</v>
      </c>
      <c r="L871" s="24" t="n">
        <f aca="false">IF(Clean!L871="",1,0)</f>
        <v>0</v>
      </c>
      <c r="M871" s="24" t="n">
        <f aca="false">IF(Clean!M871="",1,0)</f>
        <v>0</v>
      </c>
      <c r="N871" s="24" t="n">
        <f aca="false">IF(Clean!N871="",1,0)</f>
        <v>0</v>
      </c>
      <c r="O871" s="24" t="n">
        <f aca="false">IF(Clean!O871="",1,0)</f>
        <v>0</v>
      </c>
      <c r="P871" s="24" t="n">
        <f aca="false">IF(Clean!P871="",1,0)</f>
        <v>0</v>
      </c>
      <c r="Q871" s="24" t="n">
        <f aca="false">IF(Clean!Q871="",1,0)</f>
        <v>0</v>
      </c>
      <c r="R871" s="24" t="n">
        <f aca="false">IF(Clean!R871="",1,0)</f>
        <v>0</v>
      </c>
      <c r="S871" s="24" t="n">
        <f aca="false">IF(Clean!S871="",1,0)</f>
        <v>1</v>
      </c>
      <c r="T871" s="24" t="n">
        <f aca="false">IF(Clean!T871="",1,0)</f>
        <v>1</v>
      </c>
      <c r="U871" s="24" t="n">
        <f aca="false">IF(Clean!U871="",1,0)</f>
        <v>0</v>
      </c>
      <c r="V871" s="24" t="n">
        <f aca="false">IF(Clean!V871="",1,0)</f>
        <v>0</v>
      </c>
      <c r="W871" s="25" t="n">
        <f aca="false">SUM(B871:V871)</f>
        <v>2</v>
      </c>
      <c r="X871" s="2" t="str">
        <f aca="false">IF(W871=0,"Complete","Incomplete")</f>
        <v>Incomplete</v>
      </c>
      <c r="Y871" s="26" t="n">
        <f aca="false">W871/21</f>
        <v>0.0952380952380952</v>
      </c>
      <c r="Z871" s="2" t="str">
        <f aca="false">IF(W871=21,"Ghost record",IF(W871&gt;=11,"Mostly empty",IF(W871=0,"Complete","Partial")))</f>
        <v>Partial</v>
      </c>
    </row>
    <row r="872" customFormat="false" ht="15" hidden="false" customHeight="false" outlineLevel="0" collapsed="false">
      <c r="A872" s="2" t="str">
        <f aca="false">Clean!A872</f>
        <v>CL00871</v>
      </c>
      <c r="B872" s="24" t="n">
        <f aca="false">IF(Clean!B872="",1,0)</f>
        <v>0</v>
      </c>
      <c r="C872" s="24" t="n">
        <f aca="false">IF(Clean!C872="",1,0)</f>
        <v>0</v>
      </c>
      <c r="D872" s="24" t="n">
        <f aca="false">IF(Clean!D872="",1,0)</f>
        <v>0</v>
      </c>
      <c r="E872" s="24" t="n">
        <f aca="false">IF(Clean!E872="",1,0)</f>
        <v>0</v>
      </c>
      <c r="F872" s="24" t="n">
        <f aca="false">IF(Clean!F872="",1,0)</f>
        <v>0</v>
      </c>
      <c r="G872" s="24" t="n">
        <f aca="false">IF(Clean!G872="",1,0)</f>
        <v>0</v>
      </c>
      <c r="H872" s="24" t="n">
        <f aca="false">IF(Clean!H872="",1,0)</f>
        <v>0</v>
      </c>
      <c r="I872" s="24" t="n">
        <f aca="false">IF(Clean!I872="",1,0)</f>
        <v>0</v>
      </c>
      <c r="J872" s="24" t="n">
        <f aca="false">IF(Clean!J872="",1,0)</f>
        <v>1</v>
      </c>
      <c r="K872" s="24" t="n">
        <f aca="false">IF(Clean!K872="",1,0)</f>
        <v>0</v>
      </c>
      <c r="L872" s="24" t="n">
        <f aca="false">IF(Clean!L872="",1,0)</f>
        <v>0</v>
      </c>
      <c r="M872" s="24" t="n">
        <f aca="false">IF(Clean!M872="",1,0)</f>
        <v>0</v>
      </c>
      <c r="N872" s="24" t="n">
        <f aca="false">IF(Clean!N872="",1,0)</f>
        <v>0</v>
      </c>
      <c r="O872" s="24" t="n">
        <f aca="false">IF(Clean!O872="",1,0)</f>
        <v>0</v>
      </c>
      <c r="P872" s="24" t="n">
        <f aca="false">IF(Clean!P872="",1,0)</f>
        <v>0</v>
      </c>
      <c r="Q872" s="24" t="n">
        <f aca="false">IF(Clean!Q872="",1,0)</f>
        <v>0</v>
      </c>
      <c r="R872" s="24" t="n">
        <f aca="false">IF(Clean!R872="",1,0)</f>
        <v>0</v>
      </c>
      <c r="S872" s="24" t="n">
        <f aca="false">IF(Clean!S872="",1,0)</f>
        <v>0</v>
      </c>
      <c r="T872" s="24" t="n">
        <f aca="false">IF(Clean!T872="",1,0)</f>
        <v>0</v>
      </c>
      <c r="U872" s="24" t="n">
        <f aca="false">IF(Clean!U872="",1,0)</f>
        <v>1</v>
      </c>
      <c r="V872" s="24" t="n">
        <f aca="false">IF(Clean!V872="",1,0)</f>
        <v>0</v>
      </c>
      <c r="W872" s="25" t="n">
        <f aca="false">SUM(B872:V872)</f>
        <v>2</v>
      </c>
      <c r="X872" s="2" t="str">
        <f aca="false">IF(W872=0,"Complete","Incomplete")</f>
        <v>Incomplete</v>
      </c>
      <c r="Y872" s="26" t="n">
        <f aca="false">W872/21</f>
        <v>0.0952380952380952</v>
      </c>
      <c r="Z872" s="2" t="str">
        <f aca="false">IF(W872=21,"Ghost record",IF(W872&gt;=11,"Mostly empty",IF(W872=0,"Complete","Partial")))</f>
        <v>Partial</v>
      </c>
    </row>
    <row r="873" customFormat="false" ht="15" hidden="false" customHeight="false" outlineLevel="0" collapsed="false">
      <c r="A873" s="2" t="str">
        <f aca="false">Clean!A873</f>
        <v>CL00872</v>
      </c>
      <c r="B873" s="24" t="n">
        <f aca="false">IF(Clean!B873="",1,0)</f>
        <v>0</v>
      </c>
      <c r="C873" s="24" t="n">
        <f aca="false">IF(Clean!C873="",1,0)</f>
        <v>0</v>
      </c>
      <c r="D873" s="24" t="n">
        <f aca="false">IF(Clean!D873="",1,0)</f>
        <v>0</v>
      </c>
      <c r="E873" s="24" t="n">
        <f aca="false">IF(Clean!E873="",1,0)</f>
        <v>0</v>
      </c>
      <c r="F873" s="24" t="n">
        <f aca="false">IF(Clean!F873="",1,0)</f>
        <v>0</v>
      </c>
      <c r="G873" s="24" t="n">
        <f aca="false">IF(Clean!G873="",1,0)</f>
        <v>0</v>
      </c>
      <c r="H873" s="24" t="n">
        <f aca="false">IF(Clean!H873="",1,0)</f>
        <v>0</v>
      </c>
      <c r="I873" s="24" t="n">
        <f aca="false">IF(Clean!I873="",1,0)</f>
        <v>0</v>
      </c>
      <c r="J873" s="24" t="n">
        <f aca="false">IF(Clean!J873="",1,0)</f>
        <v>0</v>
      </c>
      <c r="K873" s="24" t="n">
        <f aca="false">IF(Clean!K873="",1,0)</f>
        <v>0</v>
      </c>
      <c r="L873" s="24" t="n">
        <f aca="false">IF(Clean!L873="",1,0)</f>
        <v>0</v>
      </c>
      <c r="M873" s="24" t="n">
        <f aca="false">IF(Clean!M873="",1,0)</f>
        <v>0</v>
      </c>
      <c r="N873" s="24" t="n">
        <f aca="false">IF(Clean!N873="",1,0)</f>
        <v>0</v>
      </c>
      <c r="O873" s="24" t="n">
        <f aca="false">IF(Clean!O873="",1,0)</f>
        <v>0</v>
      </c>
      <c r="P873" s="24" t="n">
        <f aca="false">IF(Clean!P873="",1,0)</f>
        <v>0</v>
      </c>
      <c r="Q873" s="24" t="n">
        <f aca="false">IF(Clean!Q873="",1,0)</f>
        <v>0</v>
      </c>
      <c r="R873" s="24" t="n">
        <f aca="false">IF(Clean!R873="",1,0)</f>
        <v>0</v>
      </c>
      <c r="S873" s="24" t="n">
        <f aca="false">IF(Clean!S873="",1,0)</f>
        <v>1</v>
      </c>
      <c r="T873" s="24" t="n">
        <f aca="false">IF(Clean!T873="",1,0)</f>
        <v>1</v>
      </c>
      <c r="U873" s="24" t="n">
        <f aca="false">IF(Clean!U873="",1,0)</f>
        <v>0</v>
      </c>
      <c r="V873" s="24" t="n">
        <f aca="false">IF(Clean!V873="",1,0)</f>
        <v>0</v>
      </c>
      <c r="W873" s="25" t="n">
        <f aca="false">SUM(B873:V873)</f>
        <v>2</v>
      </c>
      <c r="X873" s="2" t="str">
        <f aca="false">IF(W873=0,"Complete","Incomplete")</f>
        <v>Incomplete</v>
      </c>
      <c r="Y873" s="26" t="n">
        <f aca="false">W873/21</f>
        <v>0.0952380952380952</v>
      </c>
      <c r="Z873" s="2" t="str">
        <f aca="false">IF(W873=21,"Ghost record",IF(W873&gt;=11,"Mostly empty",IF(W873=0,"Complete","Partial")))</f>
        <v>Partial</v>
      </c>
    </row>
    <row r="874" customFormat="false" ht="15" hidden="false" customHeight="false" outlineLevel="0" collapsed="false">
      <c r="A874" s="2" t="str">
        <f aca="false">Clean!A874</f>
        <v>CL00873</v>
      </c>
      <c r="B874" s="24" t="n">
        <f aca="false">IF(Clean!B874="",1,0)</f>
        <v>0</v>
      </c>
      <c r="C874" s="24" t="n">
        <f aca="false">IF(Clean!C874="",1,0)</f>
        <v>0</v>
      </c>
      <c r="D874" s="24" t="n">
        <f aca="false">IF(Clean!D874="",1,0)</f>
        <v>0</v>
      </c>
      <c r="E874" s="24" t="n">
        <f aca="false">IF(Clean!E874="",1,0)</f>
        <v>0</v>
      </c>
      <c r="F874" s="24" t="n">
        <f aca="false">IF(Clean!F874="",1,0)</f>
        <v>0</v>
      </c>
      <c r="G874" s="24" t="n">
        <f aca="false">IF(Clean!G874="",1,0)</f>
        <v>0</v>
      </c>
      <c r="H874" s="24" t="n">
        <f aca="false">IF(Clean!H874="",1,0)</f>
        <v>0</v>
      </c>
      <c r="I874" s="24" t="n">
        <f aca="false">IF(Clean!I874="",1,0)</f>
        <v>0</v>
      </c>
      <c r="J874" s="24" t="n">
        <f aca="false">IF(Clean!J874="",1,0)</f>
        <v>0</v>
      </c>
      <c r="K874" s="24" t="n">
        <f aca="false">IF(Clean!K874="",1,0)</f>
        <v>0</v>
      </c>
      <c r="L874" s="24" t="n">
        <f aca="false">IF(Clean!L874="",1,0)</f>
        <v>0</v>
      </c>
      <c r="M874" s="24" t="n">
        <f aca="false">IF(Clean!M874="",1,0)</f>
        <v>0</v>
      </c>
      <c r="N874" s="24" t="n">
        <f aca="false">IF(Clean!N874="",1,0)</f>
        <v>0</v>
      </c>
      <c r="O874" s="24" t="n">
        <f aca="false">IF(Clean!O874="",1,0)</f>
        <v>0</v>
      </c>
      <c r="P874" s="24" t="n">
        <f aca="false">IF(Clean!P874="",1,0)</f>
        <v>0</v>
      </c>
      <c r="Q874" s="24" t="n">
        <f aca="false">IF(Clean!Q874="",1,0)</f>
        <v>0</v>
      </c>
      <c r="R874" s="24" t="n">
        <f aca="false">IF(Clean!R874="",1,0)</f>
        <v>0</v>
      </c>
      <c r="S874" s="24" t="n">
        <f aca="false">IF(Clean!S874="",1,0)</f>
        <v>0</v>
      </c>
      <c r="T874" s="24" t="n">
        <f aca="false">IF(Clean!T874="",1,0)</f>
        <v>0</v>
      </c>
      <c r="U874" s="24" t="n">
        <f aca="false">IF(Clean!U874="",1,0)</f>
        <v>0</v>
      </c>
      <c r="V874" s="24" t="n">
        <f aca="false">IF(Clean!V874="",1,0)</f>
        <v>1</v>
      </c>
      <c r="W874" s="25" t="n">
        <f aca="false">SUM(B874:V874)</f>
        <v>1</v>
      </c>
      <c r="X874" s="2" t="str">
        <f aca="false">IF(W874=0,"Complete","Incomplete")</f>
        <v>Incomplete</v>
      </c>
      <c r="Y874" s="26" t="n">
        <f aca="false">W874/21</f>
        <v>0.0476190476190476</v>
      </c>
      <c r="Z874" s="2" t="str">
        <f aca="false">IF(W874=21,"Ghost record",IF(W874&gt;=11,"Mostly empty",IF(W874=0,"Complete","Partial")))</f>
        <v>Partial</v>
      </c>
    </row>
    <row r="875" customFormat="false" ht="15" hidden="false" customHeight="false" outlineLevel="0" collapsed="false">
      <c r="A875" s="2" t="str">
        <f aca="false">Clean!A875</f>
        <v>CL00874</v>
      </c>
      <c r="B875" s="24" t="n">
        <f aca="false">IF(Clean!B875="",1,0)</f>
        <v>0</v>
      </c>
      <c r="C875" s="24" t="n">
        <f aca="false">IF(Clean!C875="",1,0)</f>
        <v>0</v>
      </c>
      <c r="D875" s="24" t="n">
        <f aca="false">IF(Clean!D875="",1,0)</f>
        <v>0</v>
      </c>
      <c r="E875" s="24" t="n">
        <f aca="false">IF(Clean!E875="",1,0)</f>
        <v>0</v>
      </c>
      <c r="F875" s="24" t="n">
        <f aca="false">IF(Clean!F875="",1,0)</f>
        <v>0</v>
      </c>
      <c r="G875" s="24" t="n">
        <f aca="false">IF(Clean!G875="",1,0)</f>
        <v>0</v>
      </c>
      <c r="H875" s="24" t="n">
        <f aca="false">IF(Clean!H875="",1,0)</f>
        <v>0</v>
      </c>
      <c r="I875" s="24" t="n">
        <f aca="false">IF(Clean!I875="",1,0)</f>
        <v>1</v>
      </c>
      <c r="J875" s="24" t="n">
        <f aca="false">IF(Clean!J875="",1,0)</f>
        <v>1</v>
      </c>
      <c r="K875" s="24" t="n">
        <f aca="false">IF(Clean!K875="",1,0)</f>
        <v>1</v>
      </c>
      <c r="L875" s="24" t="n">
        <f aca="false">IF(Clean!L875="",1,0)</f>
        <v>0</v>
      </c>
      <c r="M875" s="24" t="n">
        <f aca="false">IF(Clean!M875="",1,0)</f>
        <v>0</v>
      </c>
      <c r="N875" s="24" t="n">
        <f aca="false">IF(Clean!N875="",1,0)</f>
        <v>0</v>
      </c>
      <c r="O875" s="24" t="n">
        <f aca="false">IF(Clean!O875="",1,0)</f>
        <v>0</v>
      </c>
      <c r="P875" s="24" t="n">
        <f aca="false">IF(Clean!P875="",1,0)</f>
        <v>0</v>
      </c>
      <c r="Q875" s="24" t="n">
        <f aca="false">IF(Clean!Q875="",1,0)</f>
        <v>0</v>
      </c>
      <c r="R875" s="24" t="n">
        <f aca="false">IF(Clean!R875="",1,0)</f>
        <v>0</v>
      </c>
      <c r="S875" s="24" t="n">
        <f aca="false">IF(Clean!S875="",1,0)</f>
        <v>0</v>
      </c>
      <c r="T875" s="24" t="n">
        <f aca="false">IF(Clean!T875="",1,0)</f>
        <v>0</v>
      </c>
      <c r="U875" s="24" t="n">
        <f aca="false">IF(Clean!U875="",1,0)</f>
        <v>0</v>
      </c>
      <c r="V875" s="24" t="n">
        <f aca="false">IF(Clean!V875="",1,0)</f>
        <v>0</v>
      </c>
      <c r="W875" s="25" t="n">
        <f aca="false">SUM(B875:V875)</f>
        <v>3</v>
      </c>
      <c r="X875" s="2" t="str">
        <f aca="false">IF(W875=0,"Complete","Incomplete")</f>
        <v>Incomplete</v>
      </c>
      <c r="Y875" s="26" t="n">
        <f aca="false">W875/21</f>
        <v>0.142857142857143</v>
      </c>
      <c r="Z875" s="2" t="str">
        <f aca="false">IF(W875=21,"Ghost record",IF(W875&gt;=11,"Mostly empty",IF(W875=0,"Complete","Partial")))</f>
        <v>Partial</v>
      </c>
    </row>
    <row r="876" customFormat="false" ht="15" hidden="false" customHeight="false" outlineLevel="0" collapsed="false">
      <c r="A876" s="2" t="str">
        <f aca="false">Clean!A876</f>
        <v>CL00875</v>
      </c>
      <c r="B876" s="24" t="n">
        <f aca="false">IF(Clean!B876="",1,0)</f>
        <v>0</v>
      </c>
      <c r="C876" s="24" t="n">
        <f aca="false">IF(Clean!C876="",1,0)</f>
        <v>0</v>
      </c>
      <c r="D876" s="24" t="n">
        <f aca="false">IF(Clean!D876="",1,0)</f>
        <v>0</v>
      </c>
      <c r="E876" s="24" t="n">
        <f aca="false">IF(Clean!E876="",1,0)</f>
        <v>0</v>
      </c>
      <c r="F876" s="24" t="n">
        <f aca="false">IF(Clean!F876="",1,0)</f>
        <v>0</v>
      </c>
      <c r="G876" s="24" t="n">
        <f aca="false">IF(Clean!G876="",1,0)</f>
        <v>0</v>
      </c>
      <c r="H876" s="24" t="n">
        <f aca="false">IF(Clean!H876="",1,0)</f>
        <v>0</v>
      </c>
      <c r="I876" s="24" t="n">
        <f aca="false">IF(Clean!I876="",1,0)</f>
        <v>0</v>
      </c>
      <c r="J876" s="24" t="n">
        <f aca="false">IF(Clean!J876="",1,0)</f>
        <v>0</v>
      </c>
      <c r="K876" s="24" t="n">
        <f aca="false">IF(Clean!K876="",1,0)</f>
        <v>0</v>
      </c>
      <c r="L876" s="24" t="n">
        <f aca="false">IF(Clean!L876="",1,0)</f>
        <v>0</v>
      </c>
      <c r="M876" s="24" t="n">
        <f aca="false">IF(Clean!M876="",1,0)</f>
        <v>0</v>
      </c>
      <c r="N876" s="24" t="n">
        <f aca="false">IF(Clean!N876="",1,0)</f>
        <v>0</v>
      </c>
      <c r="O876" s="24" t="n">
        <f aca="false">IF(Clean!O876="",1,0)</f>
        <v>1</v>
      </c>
      <c r="P876" s="24" t="n">
        <f aca="false">IF(Clean!P876="",1,0)</f>
        <v>0</v>
      </c>
      <c r="Q876" s="24" t="n">
        <f aca="false">IF(Clean!Q876="",1,0)</f>
        <v>0</v>
      </c>
      <c r="R876" s="24" t="n">
        <f aca="false">IF(Clean!R876="",1,0)</f>
        <v>0</v>
      </c>
      <c r="S876" s="24" t="n">
        <f aca="false">IF(Clean!S876="",1,0)</f>
        <v>0</v>
      </c>
      <c r="T876" s="24" t="n">
        <f aca="false">IF(Clean!T876="",1,0)</f>
        <v>0</v>
      </c>
      <c r="U876" s="24" t="n">
        <f aca="false">IF(Clean!U876="",1,0)</f>
        <v>1</v>
      </c>
      <c r="V876" s="24" t="n">
        <f aca="false">IF(Clean!V876="",1,0)</f>
        <v>0</v>
      </c>
      <c r="W876" s="25" t="n">
        <f aca="false">SUM(B876:V876)</f>
        <v>2</v>
      </c>
      <c r="X876" s="2" t="str">
        <f aca="false">IF(W876=0,"Complete","Incomplete")</f>
        <v>Incomplete</v>
      </c>
      <c r="Y876" s="26" t="n">
        <f aca="false">W876/21</f>
        <v>0.0952380952380952</v>
      </c>
      <c r="Z876" s="2" t="str">
        <f aca="false">IF(W876=21,"Ghost record",IF(W876&gt;=11,"Mostly empty",IF(W876=0,"Complete","Partial")))</f>
        <v>Partial</v>
      </c>
    </row>
    <row r="877" customFormat="false" ht="15" hidden="false" customHeight="false" outlineLevel="0" collapsed="false">
      <c r="A877" s="2" t="str">
        <f aca="false">Clean!A877</f>
        <v>CL00876</v>
      </c>
      <c r="B877" s="24" t="n">
        <f aca="false">IF(Clean!B877="",1,0)</f>
        <v>0</v>
      </c>
      <c r="C877" s="24" t="n">
        <f aca="false">IF(Clean!C877="",1,0)</f>
        <v>0</v>
      </c>
      <c r="D877" s="24" t="n">
        <f aca="false">IF(Clean!D877="",1,0)</f>
        <v>0</v>
      </c>
      <c r="E877" s="24" t="n">
        <f aca="false">IF(Clean!E877="",1,0)</f>
        <v>0</v>
      </c>
      <c r="F877" s="24" t="n">
        <f aca="false">IF(Clean!F877="",1,0)</f>
        <v>0</v>
      </c>
      <c r="G877" s="24" t="n">
        <f aca="false">IF(Clean!G877="",1,0)</f>
        <v>0</v>
      </c>
      <c r="H877" s="24" t="n">
        <f aca="false">IF(Clean!H877="",1,0)</f>
        <v>0</v>
      </c>
      <c r="I877" s="24" t="n">
        <f aca="false">IF(Clean!I877="",1,0)</f>
        <v>0</v>
      </c>
      <c r="J877" s="24" t="n">
        <f aca="false">IF(Clean!J877="",1,0)</f>
        <v>0</v>
      </c>
      <c r="K877" s="24" t="n">
        <f aca="false">IF(Clean!K877="",1,0)</f>
        <v>0</v>
      </c>
      <c r="L877" s="24" t="n">
        <f aca="false">IF(Clean!L877="",1,0)</f>
        <v>1</v>
      </c>
      <c r="M877" s="24" t="n">
        <f aca="false">IF(Clean!M877="",1,0)</f>
        <v>0</v>
      </c>
      <c r="N877" s="24" t="n">
        <f aca="false">IF(Clean!N877="",1,0)</f>
        <v>0</v>
      </c>
      <c r="O877" s="24" t="n">
        <f aca="false">IF(Clean!O877="",1,0)</f>
        <v>0</v>
      </c>
      <c r="P877" s="24" t="n">
        <f aca="false">IF(Clean!P877="",1,0)</f>
        <v>0</v>
      </c>
      <c r="Q877" s="24" t="n">
        <f aca="false">IF(Clean!Q877="",1,0)</f>
        <v>0</v>
      </c>
      <c r="R877" s="24" t="n">
        <f aca="false">IF(Clean!R877="",1,0)</f>
        <v>0</v>
      </c>
      <c r="S877" s="24" t="n">
        <f aca="false">IF(Clean!S877="",1,0)</f>
        <v>0</v>
      </c>
      <c r="T877" s="24" t="n">
        <f aca="false">IF(Clean!T877="",1,0)</f>
        <v>0</v>
      </c>
      <c r="U877" s="24" t="n">
        <f aca="false">IF(Clean!U877="",1,0)</f>
        <v>0</v>
      </c>
      <c r="V877" s="24" t="n">
        <f aca="false">IF(Clean!V877="",1,0)</f>
        <v>0</v>
      </c>
      <c r="W877" s="25" t="n">
        <f aca="false">SUM(B877:V877)</f>
        <v>1</v>
      </c>
      <c r="X877" s="2" t="str">
        <f aca="false">IF(W877=0,"Complete","Incomplete")</f>
        <v>Incomplete</v>
      </c>
      <c r="Y877" s="26" t="n">
        <f aca="false">W877/21</f>
        <v>0.0476190476190476</v>
      </c>
      <c r="Z877" s="2" t="str">
        <f aca="false">IF(W877=21,"Ghost record",IF(W877&gt;=11,"Mostly empty",IF(W877=0,"Complete","Partial")))</f>
        <v>Partial</v>
      </c>
    </row>
    <row r="878" customFormat="false" ht="15" hidden="false" customHeight="false" outlineLevel="0" collapsed="false">
      <c r="A878" s="2" t="str">
        <f aca="false">Clean!A878</f>
        <v>CL00877</v>
      </c>
      <c r="B878" s="24" t="n">
        <f aca="false">IF(Clean!B878="",1,0)</f>
        <v>0</v>
      </c>
      <c r="C878" s="24" t="n">
        <f aca="false">IF(Clean!C878="",1,0)</f>
        <v>0</v>
      </c>
      <c r="D878" s="24" t="n">
        <f aca="false">IF(Clean!D878="",1,0)</f>
        <v>0</v>
      </c>
      <c r="E878" s="24" t="n">
        <f aca="false">IF(Clean!E878="",1,0)</f>
        <v>0</v>
      </c>
      <c r="F878" s="24" t="n">
        <f aca="false">IF(Clean!F878="",1,0)</f>
        <v>0</v>
      </c>
      <c r="G878" s="24" t="n">
        <f aca="false">IF(Clean!G878="",1,0)</f>
        <v>0</v>
      </c>
      <c r="H878" s="24" t="n">
        <f aca="false">IF(Clean!H878="",1,0)</f>
        <v>0</v>
      </c>
      <c r="I878" s="24" t="n">
        <f aca="false">IF(Clean!I878="",1,0)</f>
        <v>0</v>
      </c>
      <c r="J878" s="24" t="n">
        <f aca="false">IF(Clean!J878="",1,0)</f>
        <v>0</v>
      </c>
      <c r="K878" s="24" t="n">
        <f aca="false">IF(Clean!K878="",1,0)</f>
        <v>0</v>
      </c>
      <c r="L878" s="24" t="n">
        <f aca="false">IF(Clean!L878="",1,0)</f>
        <v>0</v>
      </c>
      <c r="M878" s="24" t="n">
        <f aca="false">IF(Clean!M878="",1,0)</f>
        <v>0</v>
      </c>
      <c r="N878" s="24" t="n">
        <f aca="false">IF(Clean!N878="",1,0)</f>
        <v>0</v>
      </c>
      <c r="O878" s="24" t="n">
        <f aca="false">IF(Clean!O878="",1,0)</f>
        <v>0</v>
      </c>
      <c r="P878" s="24" t="n">
        <f aca="false">IF(Clean!P878="",1,0)</f>
        <v>0</v>
      </c>
      <c r="Q878" s="24" t="n">
        <f aca="false">IF(Clean!Q878="",1,0)</f>
        <v>0</v>
      </c>
      <c r="R878" s="24" t="n">
        <f aca="false">IF(Clean!R878="",1,0)</f>
        <v>0</v>
      </c>
      <c r="S878" s="24" t="n">
        <f aca="false">IF(Clean!S878="",1,0)</f>
        <v>0</v>
      </c>
      <c r="T878" s="24" t="n">
        <f aca="false">IF(Clean!T878="",1,0)</f>
        <v>0</v>
      </c>
      <c r="U878" s="24" t="n">
        <f aca="false">IF(Clean!U878="",1,0)</f>
        <v>0</v>
      </c>
      <c r="V878" s="24" t="n">
        <f aca="false">IF(Clean!V878="",1,0)</f>
        <v>0</v>
      </c>
      <c r="W878" s="25" t="n">
        <f aca="false">SUM(B878:V878)</f>
        <v>0</v>
      </c>
      <c r="X878" s="2" t="str">
        <f aca="false">IF(W878=0,"Complete","Incomplete")</f>
        <v>Complete</v>
      </c>
      <c r="Y878" s="26" t="n">
        <f aca="false">W878/21</f>
        <v>0</v>
      </c>
      <c r="Z878" s="2" t="str">
        <f aca="false">IF(W878=21,"Ghost record",IF(W878&gt;=11,"Mostly empty",IF(W878=0,"Complete","Partial")))</f>
        <v>Complete</v>
      </c>
    </row>
    <row r="879" customFormat="false" ht="15" hidden="false" customHeight="false" outlineLevel="0" collapsed="false">
      <c r="A879" s="2" t="str">
        <f aca="false">Clean!A879</f>
        <v>CL00878</v>
      </c>
      <c r="B879" s="24" t="n">
        <f aca="false">IF(Clean!B879="",1,0)</f>
        <v>0</v>
      </c>
      <c r="C879" s="24" t="n">
        <f aca="false">IF(Clean!C879="",1,0)</f>
        <v>0</v>
      </c>
      <c r="D879" s="24" t="n">
        <f aca="false">IF(Clean!D879="",1,0)</f>
        <v>0</v>
      </c>
      <c r="E879" s="24" t="n">
        <f aca="false">IF(Clean!E879="",1,0)</f>
        <v>0</v>
      </c>
      <c r="F879" s="24" t="n">
        <f aca="false">IF(Clean!F879="",1,0)</f>
        <v>0</v>
      </c>
      <c r="G879" s="24" t="n">
        <f aca="false">IF(Clean!G879="",1,0)</f>
        <v>0</v>
      </c>
      <c r="H879" s="24" t="n">
        <f aca="false">IF(Clean!H879="",1,0)</f>
        <v>0</v>
      </c>
      <c r="I879" s="24" t="n">
        <f aca="false">IF(Clean!I879="",1,0)</f>
        <v>0</v>
      </c>
      <c r="J879" s="24" t="n">
        <f aca="false">IF(Clean!J879="",1,0)</f>
        <v>0</v>
      </c>
      <c r="K879" s="24" t="n">
        <f aca="false">IF(Clean!K879="",1,0)</f>
        <v>0</v>
      </c>
      <c r="L879" s="24" t="n">
        <f aca="false">IF(Clean!L879="",1,0)</f>
        <v>0</v>
      </c>
      <c r="M879" s="24" t="n">
        <f aca="false">IF(Clean!M879="",1,0)</f>
        <v>0</v>
      </c>
      <c r="N879" s="24" t="n">
        <f aca="false">IF(Clean!N879="",1,0)</f>
        <v>0</v>
      </c>
      <c r="O879" s="24" t="n">
        <f aca="false">IF(Clean!O879="",1,0)</f>
        <v>0</v>
      </c>
      <c r="P879" s="24" t="n">
        <f aca="false">IF(Clean!P879="",1,0)</f>
        <v>0</v>
      </c>
      <c r="Q879" s="24" t="n">
        <f aca="false">IF(Clean!Q879="",1,0)</f>
        <v>0</v>
      </c>
      <c r="R879" s="24" t="n">
        <f aca="false">IF(Clean!R879="",1,0)</f>
        <v>0</v>
      </c>
      <c r="S879" s="24" t="n">
        <f aca="false">IF(Clean!S879="",1,0)</f>
        <v>1</v>
      </c>
      <c r="T879" s="24" t="n">
        <f aca="false">IF(Clean!T879="",1,0)</f>
        <v>1</v>
      </c>
      <c r="U879" s="24" t="n">
        <f aca="false">IF(Clean!U879="",1,0)</f>
        <v>0</v>
      </c>
      <c r="V879" s="24" t="n">
        <f aca="false">IF(Clean!V879="",1,0)</f>
        <v>0</v>
      </c>
      <c r="W879" s="25" t="n">
        <f aca="false">SUM(B879:V879)</f>
        <v>2</v>
      </c>
      <c r="X879" s="2" t="str">
        <f aca="false">IF(W879=0,"Complete","Incomplete")</f>
        <v>Incomplete</v>
      </c>
      <c r="Y879" s="26" t="n">
        <f aca="false">W879/21</f>
        <v>0.0952380952380952</v>
      </c>
      <c r="Z879" s="2" t="str">
        <f aca="false">IF(W879=21,"Ghost record",IF(W879&gt;=11,"Mostly empty",IF(W879=0,"Complete","Partial")))</f>
        <v>Partial</v>
      </c>
    </row>
    <row r="880" customFormat="false" ht="15" hidden="false" customHeight="false" outlineLevel="0" collapsed="false">
      <c r="A880" s="2" t="str">
        <f aca="false">Clean!A880</f>
        <v>CL00879</v>
      </c>
      <c r="B880" s="24" t="n">
        <f aca="false">IF(Clean!B880="",1,0)</f>
        <v>0</v>
      </c>
      <c r="C880" s="24" t="n">
        <f aca="false">IF(Clean!C880="",1,0)</f>
        <v>0</v>
      </c>
      <c r="D880" s="24" t="n">
        <f aca="false">IF(Clean!D880="",1,0)</f>
        <v>0</v>
      </c>
      <c r="E880" s="24" t="n">
        <f aca="false">IF(Clean!E880="",1,0)</f>
        <v>0</v>
      </c>
      <c r="F880" s="24" t="n">
        <f aca="false">IF(Clean!F880="",1,0)</f>
        <v>0</v>
      </c>
      <c r="G880" s="24" t="n">
        <f aca="false">IF(Clean!G880="",1,0)</f>
        <v>0</v>
      </c>
      <c r="H880" s="24" t="n">
        <f aca="false">IF(Clean!H880="",1,0)</f>
        <v>0</v>
      </c>
      <c r="I880" s="24" t="n">
        <f aca="false">IF(Clean!I880="",1,0)</f>
        <v>0</v>
      </c>
      <c r="J880" s="24" t="n">
        <f aca="false">IF(Clean!J880="",1,0)</f>
        <v>0</v>
      </c>
      <c r="K880" s="24" t="n">
        <f aca="false">IF(Clean!K880="",1,0)</f>
        <v>0</v>
      </c>
      <c r="L880" s="24" t="n">
        <f aca="false">IF(Clean!L880="",1,0)</f>
        <v>0</v>
      </c>
      <c r="M880" s="24" t="n">
        <f aca="false">IF(Clean!M880="",1,0)</f>
        <v>0</v>
      </c>
      <c r="N880" s="24" t="n">
        <f aca="false">IF(Clean!N880="",1,0)</f>
        <v>0</v>
      </c>
      <c r="O880" s="24" t="n">
        <f aca="false">IF(Clean!O880="",1,0)</f>
        <v>0</v>
      </c>
      <c r="P880" s="24" t="n">
        <f aca="false">IF(Clean!P880="",1,0)</f>
        <v>0</v>
      </c>
      <c r="Q880" s="24" t="n">
        <f aca="false">IF(Clean!Q880="",1,0)</f>
        <v>0</v>
      </c>
      <c r="R880" s="24" t="n">
        <f aca="false">IF(Clean!R880="",1,0)</f>
        <v>0</v>
      </c>
      <c r="S880" s="24" t="n">
        <f aca="false">IF(Clean!S880="",1,0)</f>
        <v>0</v>
      </c>
      <c r="T880" s="24" t="n">
        <f aca="false">IF(Clean!T880="",1,0)</f>
        <v>0</v>
      </c>
      <c r="U880" s="24" t="n">
        <f aca="false">IF(Clean!U880="",1,0)</f>
        <v>0</v>
      </c>
      <c r="V880" s="24" t="n">
        <f aca="false">IF(Clean!V880="",1,0)</f>
        <v>0</v>
      </c>
      <c r="W880" s="25" t="n">
        <f aca="false">SUM(B880:V880)</f>
        <v>0</v>
      </c>
      <c r="X880" s="2" t="str">
        <f aca="false">IF(W880=0,"Complete","Incomplete")</f>
        <v>Complete</v>
      </c>
      <c r="Y880" s="26" t="n">
        <f aca="false">W880/21</f>
        <v>0</v>
      </c>
      <c r="Z880" s="2" t="str">
        <f aca="false">IF(W880=21,"Ghost record",IF(W880&gt;=11,"Mostly empty",IF(W880=0,"Complete","Partial")))</f>
        <v>Complete</v>
      </c>
    </row>
    <row r="881" customFormat="false" ht="15" hidden="false" customHeight="false" outlineLevel="0" collapsed="false">
      <c r="A881" s="2" t="str">
        <f aca="false">Clean!A881</f>
        <v>CL00880</v>
      </c>
      <c r="B881" s="24" t="n">
        <f aca="false">IF(Clean!B881="",1,0)</f>
        <v>0</v>
      </c>
      <c r="C881" s="24" t="n">
        <f aca="false">IF(Clean!C881="",1,0)</f>
        <v>0</v>
      </c>
      <c r="D881" s="24" t="n">
        <f aca="false">IF(Clean!D881="",1,0)</f>
        <v>0</v>
      </c>
      <c r="E881" s="24" t="n">
        <f aca="false">IF(Clean!E881="",1,0)</f>
        <v>0</v>
      </c>
      <c r="F881" s="24" t="n">
        <f aca="false">IF(Clean!F881="",1,0)</f>
        <v>0</v>
      </c>
      <c r="G881" s="24" t="n">
        <f aca="false">IF(Clean!G881="",1,0)</f>
        <v>0</v>
      </c>
      <c r="H881" s="24" t="n">
        <f aca="false">IF(Clean!H881="",1,0)</f>
        <v>0</v>
      </c>
      <c r="I881" s="24" t="n">
        <f aca="false">IF(Clean!I881="",1,0)</f>
        <v>0</v>
      </c>
      <c r="J881" s="24" t="n">
        <f aca="false">IF(Clean!J881="",1,0)</f>
        <v>0</v>
      </c>
      <c r="K881" s="24" t="n">
        <f aca="false">IF(Clean!K881="",1,0)</f>
        <v>0</v>
      </c>
      <c r="L881" s="24" t="n">
        <f aca="false">IF(Clean!L881="",1,0)</f>
        <v>0</v>
      </c>
      <c r="M881" s="24" t="n">
        <f aca="false">IF(Clean!M881="",1,0)</f>
        <v>0</v>
      </c>
      <c r="N881" s="24" t="n">
        <f aca="false">IF(Clean!N881="",1,0)</f>
        <v>0</v>
      </c>
      <c r="O881" s="24" t="n">
        <f aca="false">IF(Clean!O881="",1,0)</f>
        <v>1</v>
      </c>
      <c r="P881" s="24" t="n">
        <f aca="false">IF(Clean!P881="",1,0)</f>
        <v>0</v>
      </c>
      <c r="Q881" s="24" t="n">
        <f aca="false">IF(Clean!Q881="",1,0)</f>
        <v>0</v>
      </c>
      <c r="R881" s="24" t="n">
        <f aca="false">IF(Clean!R881="",1,0)</f>
        <v>0</v>
      </c>
      <c r="S881" s="24" t="n">
        <f aca="false">IF(Clean!S881="",1,0)</f>
        <v>1</v>
      </c>
      <c r="T881" s="24" t="n">
        <f aca="false">IF(Clean!T881="",1,0)</f>
        <v>1</v>
      </c>
      <c r="U881" s="24" t="n">
        <f aca="false">IF(Clean!U881="",1,0)</f>
        <v>0</v>
      </c>
      <c r="V881" s="24" t="n">
        <f aca="false">IF(Clean!V881="",1,0)</f>
        <v>0</v>
      </c>
      <c r="W881" s="25" t="n">
        <f aca="false">SUM(B881:V881)</f>
        <v>3</v>
      </c>
      <c r="X881" s="2" t="str">
        <f aca="false">IF(W881=0,"Complete","Incomplete")</f>
        <v>Incomplete</v>
      </c>
      <c r="Y881" s="26" t="n">
        <f aca="false">W881/21</f>
        <v>0.142857142857143</v>
      </c>
      <c r="Z881" s="2" t="str">
        <f aca="false">IF(W881=21,"Ghost record",IF(W881&gt;=11,"Mostly empty",IF(W881=0,"Complete","Partial")))</f>
        <v>Partial</v>
      </c>
    </row>
    <row r="882" customFormat="false" ht="15" hidden="false" customHeight="false" outlineLevel="0" collapsed="false">
      <c r="A882" s="2" t="str">
        <f aca="false">Clean!A882</f>
        <v>CL00881</v>
      </c>
      <c r="B882" s="24" t="n">
        <f aca="false">IF(Clean!B882="",1,0)</f>
        <v>0</v>
      </c>
      <c r="C882" s="24" t="n">
        <f aca="false">IF(Clean!C882="",1,0)</f>
        <v>0</v>
      </c>
      <c r="D882" s="24" t="n">
        <f aca="false">IF(Clean!D882="",1,0)</f>
        <v>0</v>
      </c>
      <c r="E882" s="24" t="n">
        <f aca="false">IF(Clean!E882="",1,0)</f>
        <v>0</v>
      </c>
      <c r="F882" s="24" t="n">
        <f aca="false">IF(Clean!F882="",1,0)</f>
        <v>0</v>
      </c>
      <c r="G882" s="24" t="n">
        <f aca="false">IF(Clean!G882="",1,0)</f>
        <v>0</v>
      </c>
      <c r="H882" s="24" t="n">
        <f aca="false">IF(Clean!H882="",1,0)</f>
        <v>0</v>
      </c>
      <c r="I882" s="24" t="n">
        <f aca="false">IF(Clean!I882="",1,0)</f>
        <v>0</v>
      </c>
      <c r="J882" s="24" t="n">
        <f aca="false">IF(Clean!J882="",1,0)</f>
        <v>0</v>
      </c>
      <c r="K882" s="24" t="n">
        <f aca="false">IF(Clean!K882="",1,0)</f>
        <v>0</v>
      </c>
      <c r="L882" s="24" t="n">
        <f aca="false">IF(Clean!L882="",1,0)</f>
        <v>0</v>
      </c>
      <c r="M882" s="24" t="n">
        <f aca="false">IF(Clean!M882="",1,0)</f>
        <v>0</v>
      </c>
      <c r="N882" s="24" t="n">
        <f aca="false">IF(Clean!N882="",1,0)</f>
        <v>0</v>
      </c>
      <c r="O882" s="24" t="n">
        <f aca="false">IF(Clean!O882="",1,0)</f>
        <v>0</v>
      </c>
      <c r="P882" s="24" t="n">
        <f aca="false">IF(Clean!P882="",1,0)</f>
        <v>0</v>
      </c>
      <c r="Q882" s="24" t="n">
        <f aca="false">IF(Clean!Q882="",1,0)</f>
        <v>0</v>
      </c>
      <c r="R882" s="24" t="n">
        <f aca="false">IF(Clean!R882="",1,0)</f>
        <v>0</v>
      </c>
      <c r="S882" s="24" t="n">
        <f aca="false">IF(Clean!S882="",1,0)</f>
        <v>0</v>
      </c>
      <c r="T882" s="24" t="n">
        <f aca="false">IF(Clean!T882="",1,0)</f>
        <v>0</v>
      </c>
      <c r="U882" s="24" t="n">
        <f aca="false">IF(Clean!U882="",1,0)</f>
        <v>0</v>
      </c>
      <c r="V882" s="24" t="n">
        <f aca="false">IF(Clean!V882="",1,0)</f>
        <v>0</v>
      </c>
      <c r="W882" s="25" t="n">
        <f aca="false">SUM(B882:V882)</f>
        <v>0</v>
      </c>
      <c r="X882" s="2" t="str">
        <f aca="false">IF(W882=0,"Complete","Incomplete")</f>
        <v>Complete</v>
      </c>
      <c r="Y882" s="26" t="n">
        <f aca="false">W882/21</f>
        <v>0</v>
      </c>
      <c r="Z882" s="2" t="str">
        <f aca="false">IF(W882=21,"Ghost record",IF(W882&gt;=11,"Mostly empty",IF(W882=0,"Complete","Partial")))</f>
        <v>Complete</v>
      </c>
    </row>
    <row r="883" customFormat="false" ht="15" hidden="false" customHeight="false" outlineLevel="0" collapsed="false">
      <c r="A883" s="2" t="str">
        <f aca="false">Clean!A883</f>
        <v>CL00882</v>
      </c>
      <c r="B883" s="24" t="n">
        <f aca="false">IF(Clean!B883="",1,0)</f>
        <v>0</v>
      </c>
      <c r="C883" s="24" t="n">
        <f aca="false">IF(Clean!C883="",1,0)</f>
        <v>0</v>
      </c>
      <c r="D883" s="24" t="n">
        <f aca="false">IF(Clean!D883="",1,0)</f>
        <v>0</v>
      </c>
      <c r="E883" s="24" t="n">
        <f aca="false">IF(Clean!E883="",1,0)</f>
        <v>0</v>
      </c>
      <c r="F883" s="24" t="n">
        <f aca="false">IF(Clean!F883="",1,0)</f>
        <v>0</v>
      </c>
      <c r="G883" s="24" t="n">
        <f aca="false">IF(Clean!G883="",1,0)</f>
        <v>1</v>
      </c>
      <c r="H883" s="24" t="n">
        <f aca="false">IF(Clean!H883="",1,0)</f>
        <v>0</v>
      </c>
      <c r="I883" s="24" t="n">
        <f aca="false">IF(Clean!I883="",1,0)</f>
        <v>0</v>
      </c>
      <c r="J883" s="24" t="n">
        <f aca="false">IF(Clean!J883="",1,0)</f>
        <v>0</v>
      </c>
      <c r="K883" s="24" t="n">
        <f aca="false">IF(Clean!K883="",1,0)</f>
        <v>0</v>
      </c>
      <c r="L883" s="24" t="n">
        <f aca="false">IF(Clean!L883="",1,0)</f>
        <v>0</v>
      </c>
      <c r="M883" s="24" t="n">
        <f aca="false">IF(Clean!M883="",1,0)</f>
        <v>0</v>
      </c>
      <c r="N883" s="24" t="n">
        <f aca="false">IF(Clean!N883="",1,0)</f>
        <v>0</v>
      </c>
      <c r="O883" s="24" t="n">
        <f aca="false">IF(Clean!O883="",1,0)</f>
        <v>0</v>
      </c>
      <c r="P883" s="24" t="n">
        <f aca="false">IF(Clean!P883="",1,0)</f>
        <v>0</v>
      </c>
      <c r="Q883" s="24" t="n">
        <f aca="false">IF(Clean!Q883="",1,0)</f>
        <v>0</v>
      </c>
      <c r="R883" s="24" t="n">
        <f aca="false">IF(Clean!R883="",1,0)</f>
        <v>0</v>
      </c>
      <c r="S883" s="24" t="n">
        <f aca="false">IF(Clean!S883="",1,0)</f>
        <v>1</v>
      </c>
      <c r="T883" s="24" t="n">
        <f aca="false">IF(Clean!T883="",1,0)</f>
        <v>1</v>
      </c>
      <c r="U883" s="24" t="n">
        <f aca="false">IF(Clean!U883="",1,0)</f>
        <v>0</v>
      </c>
      <c r="V883" s="24" t="n">
        <f aca="false">IF(Clean!V883="",1,0)</f>
        <v>1</v>
      </c>
      <c r="W883" s="25" t="n">
        <f aca="false">SUM(B883:V883)</f>
        <v>4</v>
      </c>
      <c r="X883" s="2" t="str">
        <f aca="false">IF(W883=0,"Complete","Incomplete")</f>
        <v>Incomplete</v>
      </c>
      <c r="Y883" s="26" t="n">
        <f aca="false">W883/21</f>
        <v>0.19047619047619</v>
      </c>
      <c r="Z883" s="2" t="str">
        <f aca="false">IF(W883=21,"Ghost record",IF(W883&gt;=11,"Mostly empty",IF(W883=0,"Complete","Partial")))</f>
        <v>Partial</v>
      </c>
    </row>
    <row r="884" customFormat="false" ht="15" hidden="false" customHeight="false" outlineLevel="0" collapsed="false">
      <c r="A884" s="2" t="str">
        <f aca="false">Clean!A884</f>
        <v>CL00883</v>
      </c>
      <c r="B884" s="24" t="n">
        <f aca="false">IF(Clean!B884="",1,0)</f>
        <v>0</v>
      </c>
      <c r="C884" s="24" t="n">
        <f aca="false">IF(Clean!C884="",1,0)</f>
        <v>0</v>
      </c>
      <c r="D884" s="24" t="n">
        <f aca="false">IF(Clean!D884="",1,0)</f>
        <v>0</v>
      </c>
      <c r="E884" s="24" t="n">
        <f aca="false">IF(Clean!E884="",1,0)</f>
        <v>0</v>
      </c>
      <c r="F884" s="24" t="n">
        <f aca="false">IF(Clean!F884="",1,0)</f>
        <v>0</v>
      </c>
      <c r="G884" s="24" t="n">
        <f aca="false">IF(Clean!G884="",1,0)</f>
        <v>0</v>
      </c>
      <c r="H884" s="24" t="n">
        <f aca="false">IF(Clean!H884="",1,0)</f>
        <v>0</v>
      </c>
      <c r="I884" s="24" t="n">
        <f aca="false">IF(Clean!I884="",1,0)</f>
        <v>0</v>
      </c>
      <c r="J884" s="24" t="n">
        <f aca="false">IF(Clean!J884="",1,0)</f>
        <v>0</v>
      </c>
      <c r="K884" s="24" t="n">
        <f aca="false">IF(Clean!K884="",1,0)</f>
        <v>0</v>
      </c>
      <c r="L884" s="24" t="n">
        <f aca="false">IF(Clean!L884="",1,0)</f>
        <v>0</v>
      </c>
      <c r="M884" s="24" t="n">
        <f aca="false">IF(Clean!M884="",1,0)</f>
        <v>0</v>
      </c>
      <c r="N884" s="24" t="n">
        <f aca="false">IF(Clean!N884="",1,0)</f>
        <v>0</v>
      </c>
      <c r="O884" s="24" t="n">
        <f aca="false">IF(Clean!O884="",1,0)</f>
        <v>0</v>
      </c>
      <c r="P884" s="24" t="n">
        <f aca="false">IF(Clean!P884="",1,0)</f>
        <v>0</v>
      </c>
      <c r="Q884" s="24" t="n">
        <f aca="false">IF(Clean!Q884="",1,0)</f>
        <v>0</v>
      </c>
      <c r="R884" s="24" t="n">
        <f aca="false">IF(Clean!R884="",1,0)</f>
        <v>0</v>
      </c>
      <c r="S884" s="24" t="n">
        <f aca="false">IF(Clean!S884="",1,0)</f>
        <v>0</v>
      </c>
      <c r="T884" s="24" t="n">
        <f aca="false">IF(Clean!T884="",1,0)</f>
        <v>0</v>
      </c>
      <c r="U884" s="24" t="n">
        <f aca="false">IF(Clean!U884="",1,0)</f>
        <v>0</v>
      </c>
      <c r="V884" s="24" t="n">
        <f aca="false">IF(Clean!V884="",1,0)</f>
        <v>1</v>
      </c>
      <c r="W884" s="25" t="n">
        <f aca="false">SUM(B884:V884)</f>
        <v>1</v>
      </c>
      <c r="X884" s="2" t="str">
        <f aca="false">IF(W884=0,"Complete","Incomplete")</f>
        <v>Incomplete</v>
      </c>
      <c r="Y884" s="26" t="n">
        <f aca="false">W884/21</f>
        <v>0.0476190476190476</v>
      </c>
      <c r="Z884" s="2" t="str">
        <f aca="false">IF(W884=21,"Ghost record",IF(W884&gt;=11,"Mostly empty",IF(W884=0,"Complete","Partial")))</f>
        <v>Partial</v>
      </c>
    </row>
    <row r="885" customFormat="false" ht="15" hidden="false" customHeight="false" outlineLevel="0" collapsed="false">
      <c r="A885" s="2" t="str">
        <f aca="false">Clean!A885</f>
        <v>CL00884</v>
      </c>
      <c r="B885" s="24" t="n">
        <f aca="false">IF(Clean!B885="",1,0)</f>
        <v>0</v>
      </c>
      <c r="C885" s="24" t="n">
        <f aca="false">IF(Clean!C885="",1,0)</f>
        <v>0</v>
      </c>
      <c r="D885" s="24" t="n">
        <f aca="false">IF(Clean!D885="",1,0)</f>
        <v>0</v>
      </c>
      <c r="E885" s="24" t="n">
        <f aca="false">IF(Clean!E885="",1,0)</f>
        <v>0</v>
      </c>
      <c r="F885" s="24" t="n">
        <f aca="false">IF(Clean!F885="",1,0)</f>
        <v>0</v>
      </c>
      <c r="G885" s="24" t="n">
        <f aca="false">IF(Clean!G885="",1,0)</f>
        <v>0</v>
      </c>
      <c r="H885" s="24" t="n">
        <f aca="false">IF(Clean!H885="",1,0)</f>
        <v>0</v>
      </c>
      <c r="I885" s="24" t="n">
        <f aca="false">IF(Clean!I885="",1,0)</f>
        <v>0</v>
      </c>
      <c r="J885" s="24" t="n">
        <f aca="false">IF(Clean!J885="",1,0)</f>
        <v>0</v>
      </c>
      <c r="K885" s="24" t="n">
        <f aca="false">IF(Clean!K885="",1,0)</f>
        <v>0</v>
      </c>
      <c r="L885" s="24" t="n">
        <f aca="false">IF(Clean!L885="",1,0)</f>
        <v>0</v>
      </c>
      <c r="M885" s="24" t="n">
        <f aca="false">IF(Clean!M885="",1,0)</f>
        <v>0</v>
      </c>
      <c r="N885" s="24" t="n">
        <f aca="false">IF(Clean!N885="",1,0)</f>
        <v>0</v>
      </c>
      <c r="O885" s="24" t="n">
        <f aca="false">IF(Clean!O885="",1,0)</f>
        <v>0</v>
      </c>
      <c r="P885" s="24" t="n">
        <f aca="false">IF(Clean!P885="",1,0)</f>
        <v>0</v>
      </c>
      <c r="Q885" s="24" t="n">
        <f aca="false">IF(Clean!Q885="",1,0)</f>
        <v>0</v>
      </c>
      <c r="R885" s="24" t="n">
        <f aca="false">IF(Clean!R885="",1,0)</f>
        <v>0</v>
      </c>
      <c r="S885" s="24" t="n">
        <f aca="false">IF(Clean!S885="",1,0)</f>
        <v>0</v>
      </c>
      <c r="T885" s="24" t="n">
        <f aca="false">IF(Clean!T885="",1,0)</f>
        <v>0</v>
      </c>
      <c r="U885" s="24" t="n">
        <f aca="false">IF(Clean!U885="",1,0)</f>
        <v>0</v>
      </c>
      <c r="V885" s="24" t="n">
        <f aca="false">IF(Clean!V885="",1,0)</f>
        <v>0</v>
      </c>
      <c r="W885" s="25" t="n">
        <f aca="false">SUM(B885:V885)</f>
        <v>0</v>
      </c>
      <c r="X885" s="2" t="str">
        <f aca="false">IF(W885=0,"Complete","Incomplete")</f>
        <v>Complete</v>
      </c>
      <c r="Y885" s="26" t="n">
        <f aca="false">W885/21</f>
        <v>0</v>
      </c>
      <c r="Z885" s="2" t="str">
        <f aca="false">IF(W885=21,"Ghost record",IF(W885&gt;=11,"Mostly empty",IF(W885=0,"Complete","Partial")))</f>
        <v>Complete</v>
      </c>
    </row>
    <row r="886" customFormat="false" ht="15" hidden="false" customHeight="false" outlineLevel="0" collapsed="false">
      <c r="A886" s="2" t="str">
        <f aca="false">Clean!A886</f>
        <v>CL00885</v>
      </c>
      <c r="B886" s="24" t="n">
        <f aca="false">IF(Clean!B886="",1,0)</f>
        <v>0</v>
      </c>
      <c r="C886" s="24" t="n">
        <f aca="false">IF(Clean!C886="",1,0)</f>
        <v>0</v>
      </c>
      <c r="D886" s="24" t="n">
        <f aca="false">IF(Clean!D886="",1,0)</f>
        <v>0</v>
      </c>
      <c r="E886" s="24" t="n">
        <f aca="false">IF(Clean!E886="",1,0)</f>
        <v>0</v>
      </c>
      <c r="F886" s="24" t="n">
        <f aca="false">IF(Clean!F886="",1,0)</f>
        <v>0</v>
      </c>
      <c r="G886" s="24" t="n">
        <f aca="false">IF(Clean!G886="",1,0)</f>
        <v>0</v>
      </c>
      <c r="H886" s="24" t="n">
        <f aca="false">IF(Clean!H886="",1,0)</f>
        <v>1</v>
      </c>
      <c r="I886" s="24" t="n">
        <f aca="false">IF(Clean!I886="",1,0)</f>
        <v>0</v>
      </c>
      <c r="J886" s="24" t="n">
        <f aca="false">IF(Clean!J886="",1,0)</f>
        <v>0</v>
      </c>
      <c r="K886" s="24" t="n">
        <f aca="false">IF(Clean!K886="",1,0)</f>
        <v>0</v>
      </c>
      <c r="L886" s="24" t="n">
        <f aca="false">IF(Clean!L886="",1,0)</f>
        <v>0</v>
      </c>
      <c r="M886" s="24" t="n">
        <f aca="false">IF(Clean!M886="",1,0)</f>
        <v>1</v>
      </c>
      <c r="N886" s="24" t="n">
        <f aca="false">IF(Clean!N886="",1,0)</f>
        <v>0</v>
      </c>
      <c r="O886" s="24" t="n">
        <f aca="false">IF(Clean!O886="",1,0)</f>
        <v>0</v>
      </c>
      <c r="P886" s="24" t="n">
        <f aca="false">IF(Clean!P886="",1,0)</f>
        <v>0</v>
      </c>
      <c r="Q886" s="24" t="n">
        <f aca="false">IF(Clean!Q886="",1,0)</f>
        <v>0</v>
      </c>
      <c r="R886" s="24" t="n">
        <f aca="false">IF(Clean!R886="",1,0)</f>
        <v>0</v>
      </c>
      <c r="S886" s="24" t="n">
        <f aca="false">IF(Clean!S886="",1,0)</f>
        <v>0</v>
      </c>
      <c r="T886" s="24" t="n">
        <f aca="false">IF(Clean!T886="",1,0)</f>
        <v>0</v>
      </c>
      <c r="U886" s="24" t="n">
        <f aca="false">IF(Clean!U886="",1,0)</f>
        <v>0</v>
      </c>
      <c r="V886" s="24" t="n">
        <f aca="false">IF(Clean!V886="",1,0)</f>
        <v>0</v>
      </c>
      <c r="W886" s="25" t="n">
        <f aca="false">SUM(B886:V886)</f>
        <v>2</v>
      </c>
      <c r="X886" s="2" t="str">
        <f aca="false">IF(W886=0,"Complete","Incomplete")</f>
        <v>Incomplete</v>
      </c>
      <c r="Y886" s="26" t="n">
        <f aca="false">W886/21</f>
        <v>0.0952380952380952</v>
      </c>
      <c r="Z886" s="2" t="str">
        <f aca="false">IF(W886=21,"Ghost record",IF(W886&gt;=11,"Mostly empty",IF(W886=0,"Complete","Partial")))</f>
        <v>Partial</v>
      </c>
    </row>
    <row r="887" customFormat="false" ht="15" hidden="false" customHeight="false" outlineLevel="0" collapsed="false">
      <c r="A887" s="2" t="str">
        <f aca="false">Clean!A887</f>
        <v>CL00886</v>
      </c>
      <c r="B887" s="24" t="n">
        <f aca="false">IF(Clean!B887="",1,0)</f>
        <v>0</v>
      </c>
      <c r="C887" s="24" t="n">
        <f aca="false">IF(Clean!C887="",1,0)</f>
        <v>0</v>
      </c>
      <c r="D887" s="24" t="n">
        <f aca="false">IF(Clean!D887="",1,0)</f>
        <v>0</v>
      </c>
      <c r="E887" s="24" t="n">
        <f aca="false">IF(Clean!E887="",1,0)</f>
        <v>0</v>
      </c>
      <c r="F887" s="24" t="n">
        <f aca="false">IF(Clean!F887="",1,0)</f>
        <v>0</v>
      </c>
      <c r="G887" s="24" t="n">
        <f aca="false">IF(Clean!G887="",1,0)</f>
        <v>0</v>
      </c>
      <c r="H887" s="24" t="n">
        <f aca="false">IF(Clean!H887="",1,0)</f>
        <v>0</v>
      </c>
      <c r="I887" s="24" t="n">
        <f aca="false">IF(Clean!I887="",1,0)</f>
        <v>0</v>
      </c>
      <c r="J887" s="24" t="n">
        <f aca="false">IF(Clean!J887="",1,0)</f>
        <v>0</v>
      </c>
      <c r="K887" s="24" t="n">
        <f aca="false">IF(Clean!K887="",1,0)</f>
        <v>0</v>
      </c>
      <c r="L887" s="24" t="n">
        <f aca="false">IF(Clean!L887="",1,0)</f>
        <v>0</v>
      </c>
      <c r="M887" s="24" t="n">
        <f aca="false">IF(Clean!M887="",1,0)</f>
        <v>0</v>
      </c>
      <c r="N887" s="24" t="n">
        <f aca="false">IF(Clean!N887="",1,0)</f>
        <v>0</v>
      </c>
      <c r="O887" s="24" t="n">
        <f aca="false">IF(Clean!O887="",1,0)</f>
        <v>0</v>
      </c>
      <c r="P887" s="24" t="n">
        <f aca="false">IF(Clean!P887="",1,0)</f>
        <v>0</v>
      </c>
      <c r="Q887" s="24" t="n">
        <f aca="false">IF(Clean!Q887="",1,0)</f>
        <v>0</v>
      </c>
      <c r="R887" s="24" t="n">
        <f aca="false">IF(Clean!R887="",1,0)</f>
        <v>0</v>
      </c>
      <c r="S887" s="24" t="n">
        <f aca="false">IF(Clean!S887="",1,0)</f>
        <v>0</v>
      </c>
      <c r="T887" s="24" t="n">
        <f aca="false">IF(Clean!T887="",1,0)</f>
        <v>0</v>
      </c>
      <c r="U887" s="24" t="n">
        <f aca="false">IF(Clean!U887="",1,0)</f>
        <v>0</v>
      </c>
      <c r="V887" s="24" t="n">
        <f aca="false">IF(Clean!V887="",1,0)</f>
        <v>0</v>
      </c>
      <c r="W887" s="25" t="n">
        <f aca="false">SUM(B887:V887)</f>
        <v>0</v>
      </c>
      <c r="X887" s="2" t="str">
        <f aca="false">IF(W887=0,"Complete","Incomplete")</f>
        <v>Complete</v>
      </c>
      <c r="Y887" s="26" t="n">
        <f aca="false">W887/21</f>
        <v>0</v>
      </c>
      <c r="Z887" s="2" t="str">
        <f aca="false">IF(W887=21,"Ghost record",IF(W887&gt;=11,"Mostly empty",IF(W887=0,"Complete","Partial")))</f>
        <v>Complete</v>
      </c>
    </row>
    <row r="888" customFormat="false" ht="15" hidden="false" customHeight="false" outlineLevel="0" collapsed="false">
      <c r="A888" s="2" t="str">
        <f aca="false">Clean!A888</f>
        <v>CL00887</v>
      </c>
      <c r="B888" s="24" t="n">
        <f aca="false">IF(Clean!B888="",1,0)</f>
        <v>0</v>
      </c>
      <c r="C888" s="24" t="n">
        <f aca="false">IF(Clean!C888="",1,0)</f>
        <v>0</v>
      </c>
      <c r="D888" s="24" t="n">
        <f aca="false">IF(Clean!D888="",1,0)</f>
        <v>0</v>
      </c>
      <c r="E888" s="24" t="n">
        <f aca="false">IF(Clean!E888="",1,0)</f>
        <v>0</v>
      </c>
      <c r="F888" s="24" t="n">
        <f aca="false">IF(Clean!F888="",1,0)</f>
        <v>0</v>
      </c>
      <c r="G888" s="24" t="n">
        <f aca="false">IF(Clean!G888="",1,0)</f>
        <v>0</v>
      </c>
      <c r="H888" s="24" t="n">
        <f aca="false">IF(Clean!H888="",1,0)</f>
        <v>0</v>
      </c>
      <c r="I888" s="24" t="n">
        <f aca="false">IF(Clean!I888="",1,0)</f>
        <v>0</v>
      </c>
      <c r="J888" s="24" t="n">
        <f aca="false">IF(Clean!J888="",1,0)</f>
        <v>0</v>
      </c>
      <c r="K888" s="24" t="n">
        <f aca="false">IF(Clean!K888="",1,0)</f>
        <v>0</v>
      </c>
      <c r="L888" s="24" t="n">
        <f aca="false">IF(Clean!L888="",1,0)</f>
        <v>0</v>
      </c>
      <c r="M888" s="24" t="n">
        <f aca="false">IF(Clean!M888="",1,0)</f>
        <v>0</v>
      </c>
      <c r="N888" s="24" t="n">
        <f aca="false">IF(Clean!N888="",1,0)</f>
        <v>0</v>
      </c>
      <c r="O888" s="24" t="n">
        <f aca="false">IF(Clean!O888="",1,0)</f>
        <v>0</v>
      </c>
      <c r="P888" s="24" t="n">
        <f aca="false">IF(Clean!P888="",1,0)</f>
        <v>0</v>
      </c>
      <c r="Q888" s="24" t="n">
        <f aca="false">IF(Clean!Q888="",1,0)</f>
        <v>0</v>
      </c>
      <c r="R888" s="24" t="n">
        <f aca="false">IF(Clean!R888="",1,0)</f>
        <v>0</v>
      </c>
      <c r="S888" s="24" t="n">
        <f aca="false">IF(Clean!S888="",1,0)</f>
        <v>0</v>
      </c>
      <c r="T888" s="24" t="n">
        <f aca="false">IF(Clean!T888="",1,0)</f>
        <v>0</v>
      </c>
      <c r="U888" s="24" t="n">
        <f aca="false">IF(Clean!U888="",1,0)</f>
        <v>0</v>
      </c>
      <c r="V888" s="24" t="n">
        <f aca="false">IF(Clean!V888="",1,0)</f>
        <v>0</v>
      </c>
      <c r="W888" s="25" t="n">
        <f aca="false">SUM(B888:V888)</f>
        <v>0</v>
      </c>
      <c r="X888" s="2" t="str">
        <f aca="false">IF(W888=0,"Complete","Incomplete")</f>
        <v>Complete</v>
      </c>
      <c r="Y888" s="26" t="n">
        <f aca="false">W888/21</f>
        <v>0</v>
      </c>
      <c r="Z888" s="2" t="str">
        <f aca="false">IF(W888=21,"Ghost record",IF(W888&gt;=11,"Mostly empty",IF(W888=0,"Complete","Partial")))</f>
        <v>Complete</v>
      </c>
    </row>
    <row r="889" customFormat="false" ht="15" hidden="false" customHeight="false" outlineLevel="0" collapsed="false">
      <c r="A889" s="2" t="str">
        <f aca="false">Clean!A889</f>
        <v>CL00888</v>
      </c>
      <c r="B889" s="24" t="n">
        <f aca="false">IF(Clean!B889="",1,0)</f>
        <v>0</v>
      </c>
      <c r="C889" s="24" t="n">
        <f aca="false">IF(Clean!C889="",1,0)</f>
        <v>0</v>
      </c>
      <c r="D889" s="24" t="n">
        <f aca="false">IF(Clean!D889="",1,0)</f>
        <v>0</v>
      </c>
      <c r="E889" s="24" t="n">
        <f aca="false">IF(Clean!E889="",1,0)</f>
        <v>0</v>
      </c>
      <c r="F889" s="24" t="n">
        <f aca="false">IF(Clean!F889="",1,0)</f>
        <v>0</v>
      </c>
      <c r="G889" s="24" t="n">
        <f aca="false">IF(Clean!G889="",1,0)</f>
        <v>1</v>
      </c>
      <c r="H889" s="24" t="n">
        <f aca="false">IF(Clean!H889="",1,0)</f>
        <v>0</v>
      </c>
      <c r="I889" s="24" t="n">
        <f aca="false">IF(Clean!I889="",1,0)</f>
        <v>0</v>
      </c>
      <c r="J889" s="24" t="n">
        <f aca="false">IF(Clean!J889="",1,0)</f>
        <v>0</v>
      </c>
      <c r="K889" s="24" t="n">
        <f aca="false">IF(Clean!K889="",1,0)</f>
        <v>0</v>
      </c>
      <c r="L889" s="24" t="n">
        <f aca="false">IF(Clean!L889="",1,0)</f>
        <v>0</v>
      </c>
      <c r="M889" s="24" t="n">
        <f aca="false">IF(Clean!M889="",1,0)</f>
        <v>1</v>
      </c>
      <c r="N889" s="24" t="n">
        <f aca="false">IF(Clean!N889="",1,0)</f>
        <v>0</v>
      </c>
      <c r="O889" s="24" t="n">
        <f aca="false">IF(Clean!O889="",1,0)</f>
        <v>0</v>
      </c>
      <c r="P889" s="24" t="n">
        <f aca="false">IF(Clean!P889="",1,0)</f>
        <v>0</v>
      </c>
      <c r="Q889" s="24" t="n">
        <f aca="false">IF(Clean!Q889="",1,0)</f>
        <v>0</v>
      </c>
      <c r="R889" s="24" t="n">
        <f aca="false">IF(Clean!R889="",1,0)</f>
        <v>0</v>
      </c>
      <c r="S889" s="24" t="n">
        <f aca="false">IF(Clean!S889="",1,0)</f>
        <v>0</v>
      </c>
      <c r="T889" s="24" t="n">
        <f aca="false">IF(Clean!T889="",1,0)</f>
        <v>0</v>
      </c>
      <c r="U889" s="24" t="n">
        <f aca="false">IF(Clean!U889="",1,0)</f>
        <v>0</v>
      </c>
      <c r="V889" s="24" t="n">
        <f aca="false">IF(Clean!V889="",1,0)</f>
        <v>0</v>
      </c>
      <c r="W889" s="25" t="n">
        <f aca="false">SUM(B889:V889)</f>
        <v>2</v>
      </c>
      <c r="X889" s="2" t="str">
        <f aca="false">IF(W889=0,"Complete","Incomplete")</f>
        <v>Incomplete</v>
      </c>
      <c r="Y889" s="26" t="n">
        <f aca="false">W889/21</f>
        <v>0.0952380952380952</v>
      </c>
      <c r="Z889" s="2" t="str">
        <f aca="false">IF(W889=21,"Ghost record",IF(W889&gt;=11,"Mostly empty",IF(W889=0,"Complete","Partial")))</f>
        <v>Partial</v>
      </c>
    </row>
    <row r="890" customFormat="false" ht="15" hidden="false" customHeight="false" outlineLevel="0" collapsed="false">
      <c r="A890" s="2" t="str">
        <f aca="false">Clean!A890</f>
        <v>CL00889</v>
      </c>
      <c r="B890" s="24" t="n">
        <f aca="false">IF(Clean!B890="",1,0)</f>
        <v>0</v>
      </c>
      <c r="C890" s="24" t="n">
        <f aca="false">IF(Clean!C890="",1,0)</f>
        <v>0</v>
      </c>
      <c r="D890" s="24" t="n">
        <f aca="false">IF(Clean!D890="",1,0)</f>
        <v>0</v>
      </c>
      <c r="E890" s="24" t="n">
        <f aca="false">IF(Clean!E890="",1,0)</f>
        <v>0</v>
      </c>
      <c r="F890" s="24" t="n">
        <f aca="false">IF(Clean!F890="",1,0)</f>
        <v>0</v>
      </c>
      <c r="G890" s="24" t="n">
        <f aca="false">IF(Clean!G890="",1,0)</f>
        <v>0</v>
      </c>
      <c r="H890" s="24" t="n">
        <f aca="false">IF(Clean!H890="",1,0)</f>
        <v>0</v>
      </c>
      <c r="I890" s="24" t="n">
        <f aca="false">IF(Clean!I890="",1,0)</f>
        <v>0</v>
      </c>
      <c r="J890" s="24" t="n">
        <f aca="false">IF(Clean!J890="",1,0)</f>
        <v>0</v>
      </c>
      <c r="K890" s="24" t="n">
        <f aca="false">IF(Clean!K890="",1,0)</f>
        <v>0</v>
      </c>
      <c r="L890" s="24" t="n">
        <f aca="false">IF(Clean!L890="",1,0)</f>
        <v>0</v>
      </c>
      <c r="M890" s="24" t="n">
        <f aca="false">IF(Clean!M890="",1,0)</f>
        <v>0</v>
      </c>
      <c r="N890" s="24" t="n">
        <f aca="false">IF(Clean!N890="",1,0)</f>
        <v>0</v>
      </c>
      <c r="O890" s="24" t="n">
        <f aca="false">IF(Clean!O890="",1,0)</f>
        <v>0</v>
      </c>
      <c r="P890" s="24" t="n">
        <f aca="false">IF(Clean!P890="",1,0)</f>
        <v>0</v>
      </c>
      <c r="Q890" s="24" t="n">
        <f aca="false">IF(Clean!Q890="",1,0)</f>
        <v>0</v>
      </c>
      <c r="R890" s="24" t="n">
        <f aca="false">IF(Clean!R890="",1,0)</f>
        <v>0</v>
      </c>
      <c r="S890" s="24" t="n">
        <f aca="false">IF(Clean!S890="",1,0)</f>
        <v>1</v>
      </c>
      <c r="T890" s="24" t="n">
        <f aca="false">IF(Clean!T890="",1,0)</f>
        <v>1</v>
      </c>
      <c r="U890" s="24" t="n">
        <f aca="false">IF(Clean!U890="",1,0)</f>
        <v>0</v>
      </c>
      <c r="V890" s="24" t="n">
        <f aca="false">IF(Clean!V890="",1,0)</f>
        <v>0</v>
      </c>
      <c r="W890" s="25" t="n">
        <f aca="false">SUM(B890:V890)</f>
        <v>2</v>
      </c>
      <c r="X890" s="2" t="str">
        <f aca="false">IF(W890=0,"Complete","Incomplete")</f>
        <v>Incomplete</v>
      </c>
      <c r="Y890" s="26" t="n">
        <f aca="false">W890/21</f>
        <v>0.0952380952380952</v>
      </c>
      <c r="Z890" s="2" t="str">
        <f aca="false">IF(W890=21,"Ghost record",IF(W890&gt;=11,"Mostly empty",IF(W890=0,"Complete","Partial")))</f>
        <v>Partial</v>
      </c>
    </row>
    <row r="891" customFormat="false" ht="15" hidden="false" customHeight="false" outlineLevel="0" collapsed="false">
      <c r="A891" s="2" t="str">
        <f aca="false">Clean!A891</f>
        <v>CL00890</v>
      </c>
      <c r="B891" s="24" t="n">
        <f aca="false">IF(Clean!B891="",1,0)</f>
        <v>0</v>
      </c>
      <c r="C891" s="24" t="n">
        <f aca="false">IF(Clean!C891="",1,0)</f>
        <v>0</v>
      </c>
      <c r="D891" s="24" t="n">
        <f aca="false">IF(Clean!D891="",1,0)</f>
        <v>0</v>
      </c>
      <c r="E891" s="24" t="n">
        <f aca="false">IF(Clean!E891="",1,0)</f>
        <v>0</v>
      </c>
      <c r="F891" s="24" t="n">
        <f aca="false">IF(Clean!F891="",1,0)</f>
        <v>0</v>
      </c>
      <c r="G891" s="24" t="n">
        <f aca="false">IF(Clean!G891="",1,0)</f>
        <v>0</v>
      </c>
      <c r="H891" s="24" t="n">
        <f aca="false">IF(Clean!H891="",1,0)</f>
        <v>0</v>
      </c>
      <c r="I891" s="24" t="n">
        <f aca="false">IF(Clean!I891="",1,0)</f>
        <v>0</v>
      </c>
      <c r="J891" s="24" t="n">
        <f aca="false">IF(Clean!J891="",1,0)</f>
        <v>0</v>
      </c>
      <c r="K891" s="24" t="n">
        <f aca="false">IF(Clean!K891="",1,0)</f>
        <v>0</v>
      </c>
      <c r="L891" s="24" t="n">
        <f aca="false">IF(Clean!L891="",1,0)</f>
        <v>0</v>
      </c>
      <c r="M891" s="24" t="n">
        <f aca="false">IF(Clean!M891="",1,0)</f>
        <v>1</v>
      </c>
      <c r="N891" s="24" t="n">
        <f aca="false">IF(Clean!N891="",1,0)</f>
        <v>0</v>
      </c>
      <c r="O891" s="24" t="n">
        <f aca="false">IF(Clean!O891="",1,0)</f>
        <v>0</v>
      </c>
      <c r="P891" s="24" t="n">
        <f aca="false">IF(Clean!P891="",1,0)</f>
        <v>0</v>
      </c>
      <c r="Q891" s="24" t="n">
        <f aca="false">IF(Clean!Q891="",1,0)</f>
        <v>0</v>
      </c>
      <c r="R891" s="24" t="n">
        <f aca="false">IF(Clean!R891="",1,0)</f>
        <v>0</v>
      </c>
      <c r="S891" s="24" t="n">
        <f aca="false">IF(Clean!S891="",1,0)</f>
        <v>1</v>
      </c>
      <c r="T891" s="24" t="n">
        <f aca="false">IF(Clean!T891="",1,0)</f>
        <v>1</v>
      </c>
      <c r="U891" s="24" t="n">
        <f aca="false">IF(Clean!U891="",1,0)</f>
        <v>0</v>
      </c>
      <c r="V891" s="24" t="n">
        <f aca="false">IF(Clean!V891="",1,0)</f>
        <v>0</v>
      </c>
      <c r="W891" s="25" t="n">
        <f aca="false">SUM(B891:V891)</f>
        <v>3</v>
      </c>
      <c r="X891" s="2" t="str">
        <f aca="false">IF(W891=0,"Complete","Incomplete")</f>
        <v>Incomplete</v>
      </c>
      <c r="Y891" s="26" t="n">
        <f aca="false">W891/21</f>
        <v>0.142857142857143</v>
      </c>
      <c r="Z891" s="2" t="str">
        <f aca="false">IF(W891=21,"Ghost record",IF(W891&gt;=11,"Mostly empty",IF(W891=0,"Complete","Partial")))</f>
        <v>Partial</v>
      </c>
    </row>
    <row r="892" customFormat="false" ht="15" hidden="false" customHeight="false" outlineLevel="0" collapsed="false">
      <c r="A892" s="2" t="str">
        <f aca="false">Clean!A892</f>
        <v>CL00891</v>
      </c>
      <c r="B892" s="24" t="n">
        <f aca="false">IF(Clean!B892="",1,0)</f>
        <v>0</v>
      </c>
      <c r="C892" s="24" t="n">
        <f aca="false">IF(Clean!C892="",1,0)</f>
        <v>0</v>
      </c>
      <c r="D892" s="24" t="n">
        <f aca="false">IF(Clean!D892="",1,0)</f>
        <v>0</v>
      </c>
      <c r="E892" s="24" t="n">
        <f aca="false">IF(Clean!E892="",1,0)</f>
        <v>0</v>
      </c>
      <c r="F892" s="24" t="n">
        <f aca="false">IF(Clean!F892="",1,0)</f>
        <v>0</v>
      </c>
      <c r="G892" s="24" t="n">
        <f aca="false">IF(Clean!G892="",1,0)</f>
        <v>0</v>
      </c>
      <c r="H892" s="24" t="n">
        <f aca="false">IF(Clean!H892="",1,0)</f>
        <v>0</v>
      </c>
      <c r="I892" s="24" t="n">
        <f aca="false">IF(Clean!I892="",1,0)</f>
        <v>0</v>
      </c>
      <c r="J892" s="24" t="n">
        <f aca="false">IF(Clean!J892="",1,0)</f>
        <v>0</v>
      </c>
      <c r="K892" s="24" t="n">
        <f aca="false">IF(Clean!K892="",1,0)</f>
        <v>0</v>
      </c>
      <c r="L892" s="24" t="n">
        <f aca="false">IF(Clean!L892="",1,0)</f>
        <v>0</v>
      </c>
      <c r="M892" s="24" t="n">
        <f aca="false">IF(Clean!M892="",1,0)</f>
        <v>0</v>
      </c>
      <c r="N892" s="24" t="n">
        <f aca="false">IF(Clean!N892="",1,0)</f>
        <v>0</v>
      </c>
      <c r="O892" s="24" t="n">
        <f aca="false">IF(Clean!O892="",1,0)</f>
        <v>0</v>
      </c>
      <c r="P892" s="24" t="n">
        <f aca="false">IF(Clean!P892="",1,0)</f>
        <v>0</v>
      </c>
      <c r="Q892" s="24" t="n">
        <f aca="false">IF(Clean!Q892="",1,0)</f>
        <v>0</v>
      </c>
      <c r="R892" s="24" t="n">
        <f aca="false">IF(Clean!R892="",1,0)</f>
        <v>0</v>
      </c>
      <c r="S892" s="24" t="n">
        <f aca="false">IF(Clean!S892="",1,0)</f>
        <v>0</v>
      </c>
      <c r="T892" s="24" t="n">
        <f aca="false">IF(Clean!T892="",1,0)</f>
        <v>0</v>
      </c>
      <c r="U892" s="24" t="n">
        <f aca="false">IF(Clean!U892="",1,0)</f>
        <v>0</v>
      </c>
      <c r="V892" s="24" t="n">
        <f aca="false">IF(Clean!V892="",1,0)</f>
        <v>0</v>
      </c>
      <c r="W892" s="25" t="n">
        <f aca="false">SUM(B892:V892)</f>
        <v>0</v>
      </c>
      <c r="X892" s="2" t="str">
        <f aca="false">IF(W892=0,"Complete","Incomplete")</f>
        <v>Complete</v>
      </c>
      <c r="Y892" s="26" t="n">
        <f aca="false">W892/21</f>
        <v>0</v>
      </c>
      <c r="Z892" s="2" t="str">
        <f aca="false">IF(W892=21,"Ghost record",IF(W892&gt;=11,"Mostly empty",IF(W892=0,"Complete","Partial")))</f>
        <v>Complete</v>
      </c>
    </row>
    <row r="893" customFormat="false" ht="15" hidden="false" customHeight="false" outlineLevel="0" collapsed="false">
      <c r="A893" s="2" t="str">
        <f aca="false">Clean!A893</f>
        <v>CL00892</v>
      </c>
      <c r="B893" s="24" t="n">
        <f aca="false">IF(Clean!B893="",1,0)</f>
        <v>0</v>
      </c>
      <c r="C893" s="24" t="n">
        <f aca="false">IF(Clean!C893="",1,0)</f>
        <v>0</v>
      </c>
      <c r="D893" s="24" t="n">
        <f aca="false">IF(Clean!D893="",1,0)</f>
        <v>0</v>
      </c>
      <c r="E893" s="24" t="n">
        <f aca="false">IF(Clean!E893="",1,0)</f>
        <v>0</v>
      </c>
      <c r="F893" s="24" t="n">
        <f aca="false">IF(Clean!F893="",1,0)</f>
        <v>0</v>
      </c>
      <c r="G893" s="24" t="n">
        <f aca="false">IF(Clean!G893="",1,0)</f>
        <v>0</v>
      </c>
      <c r="H893" s="24" t="n">
        <f aca="false">IF(Clean!H893="",1,0)</f>
        <v>0</v>
      </c>
      <c r="I893" s="24" t="n">
        <f aca="false">IF(Clean!I893="",1,0)</f>
        <v>0</v>
      </c>
      <c r="J893" s="24" t="n">
        <f aca="false">IF(Clean!J893="",1,0)</f>
        <v>0</v>
      </c>
      <c r="K893" s="24" t="n">
        <f aca="false">IF(Clean!K893="",1,0)</f>
        <v>0</v>
      </c>
      <c r="L893" s="24" t="n">
        <f aca="false">IF(Clean!L893="",1,0)</f>
        <v>0</v>
      </c>
      <c r="M893" s="24" t="n">
        <f aca="false">IF(Clean!M893="",1,0)</f>
        <v>0</v>
      </c>
      <c r="N893" s="24" t="n">
        <f aca="false">IF(Clean!N893="",1,0)</f>
        <v>0</v>
      </c>
      <c r="O893" s="24" t="n">
        <f aca="false">IF(Clean!O893="",1,0)</f>
        <v>1</v>
      </c>
      <c r="P893" s="24" t="n">
        <f aca="false">IF(Clean!P893="",1,0)</f>
        <v>0</v>
      </c>
      <c r="Q893" s="24" t="n">
        <f aca="false">IF(Clean!Q893="",1,0)</f>
        <v>0</v>
      </c>
      <c r="R893" s="24" t="n">
        <f aca="false">IF(Clean!R893="",1,0)</f>
        <v>0</v>
      </c>
      <c r="S893" s="24" t="n">
        <f aca="false">IF(Clean!S893="",1,0)</f>
        <v>0</v>
      </c>
      <c r="T893" s="24" t="n">
        <f aca="false">IF(Clean!T893="",1,0)</f>
        <v>0</v>
      </c>
      <c r="U893" s="24" t="n">
        <f aca="false">IF(Clean!U893="",1,0)</f>
        <v>0</v>
      </c>
      <c r="V893" s="24" t="n">
        <f aca="false">IF(Clean!V893="",1,0)</f>
        <v>0</v>
      </c>
      <c r="W893" s="25" t="n">
        <f aca="false">SUM(B893:V893)</f>
        <v>1</v>
      </c>
      <c r="X893" s="2" t="str">
        <f aca="false">IF(W893=0,"Complete","Incomplete")</f>
        <v>Incomplete</v>
      </c>
      <c r="Y893" s="26" t="n">
        <f aca="false">W893/21</f>
        <v>0.0476190476190476</v>
      </c>
      <c r="Z893" s="2" t="str">
        <f aca="false">IF(W893=21,"Ghost record",IF(W893&gt;=11,"Mostly empty",IF(W893=0,"Complete","Partial")))</f>
        <v>Partial</v>
      </c>
    </row>
    <row r="894" customFormat="false" ht="15" hidden="false" customHeight="false" outlineLevel="0" collapsed="false">
      <c r="A894" s="2" t="str">
        <f aca="false">Clean!A894</f>
        <v>CL00893</v>
      </c>
      <c r="B894" s="24" t="n">
        <f aca="false">IF(Clean!B894="",1,0)</f>
        <v>0</v>
      </c>
      <c r="C894" s="24" t="n">
        <f aca="false">IF(Clean!C894="",1,0)</f>
        <v>0</v>
      </c>
      <c r="D894" s="24" t="n">
        <f aca="false">IF(Clean!D894="",1,0)</f>
        <v>0</v>
      </c>
      <c r="E894" s="24" t="n">
        <f aca="false">IF(Clean!E894="",1,0)</f>
        <v>0</v>
      </c>
      <c r="F894" s="24" t="n">
        <f aca="false">IF(Clean!F894="",1,0)</f>
        <v>0</v>
      </c>
      <c r="G894" s="24" t="n">
        <f aca="false">IF(Clean!G894="",1,0)</f>
        <v>0</v>
      </c>
      <c r="H894" s="24" t="n">
        <f aca="false">IF(Clean!H894="",1,0)</f>
        <v>0</v>
      </c>
      <c r="I894" s="24" t="n">
        <f aca="false">IF(Clean!I894="",1,0)</f>
        <v>0</v>
      </c>
      <c r="J894" s="24" t="n">
        <f aca="false">IF(Clean!J894="",1,0)</f>
        <v>0</v>
      </c>
      <c r="K894" s="24" t="n">
        <f aca="false">IF(Clean!K894="",1,0)</f>
        <v>1</v>
      </c>
      <c r="L894" s="24" t="n">
        <f aca="false">IF(Clean!L894="",1,0)</f>
        <v>0</v>
      </c>
      <c r="M894" s="24" t="n">
        <f aca="false">IF(Clean!M894="",1,0)</f>
        <v>0</v>
      </c>
      <c r="N894" s="24" t="n">
        <f aca="false">IF(Clean!N894="",1,0)</f>
        <v>0</v>
      </c>
      <c r="O894" s="24" t="n">
        <f aca="false">IF(Clean!O894="",1,0)</f>
        <v>0</v>
      </c>
      <c r="P894" s="24" t="n">
        <f aca="false">IF(Clean!P894="",1,0)</f>
        <v>0</v>
      </c>
      <c r="Q894" s="24" t="n">
        <f aca="false">IF(Clean!Q894="",1,0)</f>
        <v>0</v>
      </c>
      <c r="R894" s="24" t="n">
        <f aca="false">IF(Clean!R894="",1,0)</f>
        <v>0</v>
      </c>
      <c r="S894" s="24" t="n">
        <f aca="false">IF(Clean!S894="",1,0)</f>
        <v>0</v>
      </c>
      <c r="T894" s="24" t="n">
        <f aca="false">IF(Clean!T894="",1,0)</f>
        <v>0</v>
      </c>
      <c r="U894" s="24" t="n">
        <f aca="false">IF(Clean!U894="",1,0)</f>
        <v>0</v>
      </c>
      <c r="V894" s="24" t="n">
        <f aca="false">IF(Clean!V894="",1,0)</f>
        <v>0</v>
      </c>
      <c r="W894" s="25" t="n">
        <f aca="false">SUM(B894:V894)</f>
        <v>1</v>
      </c>
      <c r="X894" s="2" t="str">
        <f aca="false">IF(W894=0,"Complete","Incomplete")</f>
        <v>Incomplete</v>
      </c>
      <c r="Y894" s="26" t="n">
        <f aca="false">W894/21</f>
        <v>0.0476190476190476</v>
      </c>
      <c r="Z894" s="2" t="str">
        <f aca="false">IF(W894=21,"Ghost record",IF(W894&gt;=11,"Mostly empty",IF(W894=0,"Complete","Partial")))</f>
        <v>Partial</v>
      </c>
    </row>
    <row r="895" customFormat="false" ht="15" hidden="false" customHeight="false" outlineLevel="0" collapsed="false">
      <c r="A895" s="2" t="str">
        <f aca="false">Clean!A895</f>
        <v>CL00894</v>
      </c>
      <c r="B895" s="24" t="n">
        <f aca="false">IF(Clean!B895="",1,0)</f>
        <v>0</v>
      </c>
      <c r="C895" s="24" t="n">
        <f aca="false">IF(Clean!C895="",1,0)</f>
        <v>0</v>
      </c>
      <c r="D895" s="24" t="n">
        <f aca="false">IF(Clean!D895="",1,0)</f>
        <v>0</v>
      </c>
      <c r="E895" s="24" t="n">
        <f aca="false">IF(Clean!E895="",1,0)</f>
        <v>0</v>
      </c>
      <c r="F895" s="24" t="n">
        <f aca="false">IF(Clean!F895="",1,0)</f>
        <v>0</v>
      </c>
      <c r="G895" s="24" t="n">
        <f aca="false">IF(Clean!G895="",1,0)</f>
        <v>0</v>
      </c>
      <c r="H895" s="24" t="n">
        <f aca="false">IF(Clean!H895="",1,0)</f>
        <v>0</v>
      </c>
      <c r="I895" s="24" t="n">
        <f aca="false">IF(Clean!I895="",1,0)</f>
        <v>0</v>
      </c>
      <c r="J895" s="24" t="n">
        <f aca="false">IF(Clean!J895="",1,0)</f>
        <v>0</v>
      </c>
      <c r="K895" s="24" t="n">
        <f aca="false">IF(Clean!K895="",1,0)</f>
        <v>1</v>
      </c>
      <c r="L895" s="24" t="n">
        <f aca="false">IF(Clean!L895="",1,0)</f>
        <v>0</v>
      </c>
      <c r="M895" s="24" t="n">
        <f aca="false">IF(Clean!M895="",1,0)</f>
        <v>0</v>
      </c>
      <c r="N895" s="24" t="n">
        <f aca="false">IF(Clean!N895="",1,0)</f>
        <v>0</v>
      </c>
      <c r="O895" s="24" t="n">
        <f aca="false">IF(Clean!O895="",1,0)</f>
        <v>0</v>
      </c>
      <c r="P895" s="24" t="n">
        <f aca="false">IF(Clean!P895="",1,0)</f>
        <v>0</v>
      </c>
      <c r="Q895" s="24" t="n">
        <f aca="false">IF(Clean!Q895="",1,0)</f>
        <v>0</v>
      </c>
      <c r="R895" s="24" t="n">
        <f aca="false">IF(Clean!R895="",1,0)</f>
        <v>0</v>
      </c>
      <c r="S895" s="24" t="n">
        <f aca="false">IF(Clean!S895="",1,0)</f>
        <v>0</v>
      </c>
      <c r="T895" s="24" t="n">
        <f aca="false">IF(Clean!T895="",1,0)</f>
        <v>0</v>
      </c>
      <c r="U895" s="24" t="n">
        <f aca="false">IF(Clean!U895="",1,0)</f>
        <v>0</v>
      </c>
      <c r="V895" s="24" t="n">
        <f aca="false">IF(Clean!V895="",1,0)</f>
        <v>0</v>
      </c>
      <c r="W895" s="25" t="n">
        <f aca="false">SUM(B895:V895)</f>
        <v>1</v>
      </c>
      <c r="X895" s="2" t="str">
        <f aca="false">IF(W895=0,"Complete","Incomplete")</f>
        <v>Incomplete</v>
      </c>
      <c r="Y895" s="26" t="n">
        <f aca="false">W895/21</f>
        <v>0.0476190476190476</v>
      </c>
      <c r="Z895" s="2" t="str">
        <f aca="false">IF(W895=21,"Ghost record",IF(W895&gt;=11,"Mostly empty",IF(W895=0,"Complete","Partial")))</f>
        <v>Partial</v>
      </c>
    </row>
    <row r="896" customFormat="false" ht="15" hidden="false" customHeight="false" outlineLevel="0" collapsed="false">
      <c r="A896" s="2" t="str">
        <f aca="false">Clean!A896</f>
        <v>CL00895</v>
      </c>
      <c r="B896" s="24" t="n">
        <f aca="false">IF(Clean!B896="",1,0)</f>
        <v>0</v>
      </c>
      <c r="C896" s="24" t="n">
        <f aca="false">IF(Clean!C896="",1,0)</f>
        <v>0</v>
      </c>
      <c r="D896" s="24" t="n">
        <f aca="false">IF(Clean!D896="",1,0)</f>
        <v>0</v>
      </c>
      <c r="E896" s="24" t="n">
        <f aca="false">IF(Clean!E896="",1,0)</f>
        <v>0</v>
      </c>
      <c r="F896" s="24" t="n">
        <f aca="false">IF(Clean!F896="",1,0)</f>
        <v>0</v>
      </c>
      <c r="G896" s="24" t="n">
        <f aca="false">IF(Clean!G896="",1,0)</f>
        <v>0</v>
      </c>
      <c r="H896" s="24" t="n">
        <f aca="false">IF(Clean!H896="",1,0)</f>
        <v>0</v>
      </c>
      <c r="I896" s="24" t="n">
        <f aca="false">IF(Clean!I896="",1,0)</f>
        <v>0</v>
      </c>
      <c r="J896" s="24" t="n">
        <f aca="false">IF(Clean!J896="",1,0)</f>
        <v>0</v>
      </c>
      <c r="K896" s="24" t="n">
        <f aca="false">IF(Clean!K896="",1,0)</f>
        <v>0</v>
      </c>
      <c r="L896" s="24" t="n">
        <f aca="false">IF(Clean!L896="",1,0)</f>
        <v>0</v>
      </c>
      <c r="M896" s="24" t="n">
        <f aca="false">IF(Clean!M896="",1,0)</f>
        <v>0</v>
      </c>
      <c r="N896" s="24" t="n">
        <f aca="false">IF(Clean!N896="",1,0)</f>
        <v>0</v>
      </c>
      <c r="O896" s="24" t="n">
        <f aca="false">IF(Clean!O896="",1,0)</f>
        <v>0</v>
      </c>
      <c r="P896" s="24" t="n">
        <f aca="false">IF(Clean!P896="",1,0)</f>
        <v>0</v>
      </c>
      <c r="Q896" s="24" t="n">
        <f aca="false">IF(Clean!Q896="",1,0)</f>
        <v>0</v>
      </c>
      <c r="R896" s="24" t="n">
        <f aca="false">IF(Clean!R896="",1,0)</f>
        <v>0</v>
      </c>
      <c r="S896" s="24" t="n">
        <f aca="false">IF(Clean!S896="",1,0)</f>
        <v>0</v>
      </c>
      <c r="T896" s="24" t="n">
        <f aca="false">IF(Clean!T896="",1,0)</f>
        <v>0</v>
      </c>
      <c r="U896" s="24" t="n">
        <f aca="false">IF(Clean!U896="",1,0)</f>
        <v>0</v>
      </c>
      <c r="V896" s="24" t="n">
        <f aca="false">IF(Clean!V896="",1,0)</f>
        <v>0</v>
      </c>
      <c r="W896" s="25" t="n">
        <f aca="false">SUM(B896:V896)</f>
        <v>0</v>
      </c>
      <c r="X896" s="2" t="str">
        <f aca="false">IF(W896=0,"Complete","Incomplete")</f>
        <v>Complete</v>
      </c>
      <c r="Y896" s="26" t="n">
        <f aca="false">W896/21</f>
        <v>0</v>
      </c>
      <c r="Z896" s="2" t="str">
        <f aca="false">IF(W896=21,"Ghost record",IF(W896&gt;=11,"Mostly empty",IF(W896=0,"Complete","Partial")))</f>
        <v>Complete</v>
      </c>
    </row>
    <row r="897" customFormat="false" ht="15" hidden="false" customHeight="false" outlineLevel="0" collapsed="false">
      <c r="A897" s="2" t="str">
        <f aca="false">Clean!A897</f>
        <v>CL00896</v>
      </c>
      <c r="B897" s="24" t="n">
        <f aca="false">IF(Clean!B897="",1,0)</f>
        <v>0</v>
      </c>
      <c r="C897" s="24" t="n">
        <f aca="false">IF(Clean!C897="",1,0)</f>
        <v>0</v>
      </c>
      <c r="D897" s="24" t="n">
        <f aca="false">IF(Clean!D897="",1,0)</f>
        <v>0</v>
      </c>
      <c r="E897" s="24" t="n">
        <f aca="false">IF(Clean!E897="",1,0)</f>
        <v>0</v>
      </c>
      <c r="F897" s="24" t="n">
        <f aca="false">IF(Clean!F897="",1,0)</f>
        <v>0</v>
      </c>
      <c r="G897" s="24" t="n">
        <f aca="false">IF(Clean!G897="",1,0)</f>
        <v>0</v>
      </c>
      <c r="H897" s="24" t="n">
        <f aca="false">IF(Clean!H897="",1,0)</f>
        <v>0</v>
      </c>
      <c r="I897" s="24" t="n">
        <f aca="false">IF(Clean!I897="",1,0)</f>
        <v>0</v>
      </c>
      <c r="J897" s="24" t="n">
        <f aca="false">IF(Clean!J897="",1,0)</f>
        <v>1</v>
      </c>
      <c r="K897" s="24" t="n">
        <f aca="false">IF(Clean!K897="",1,0)</f>
        <v>0</v>
      </c>
      <c r="L897" s="24" t="n">
        <f aca="false">IF(Clean!L897="",1,0)</f>
        <v>0</v>
      </c>
      <c r="M897" s="24" t="n">
        <f aca="false">IF(Clean!M897="",1,0)</f>
        <v>0</v>
      </c>
      <c r="N897" s="24" t="n">
        <f aca="false">IF(Clean!N897="",1,0)</f>
        <v>0</v>
      </c>
      <c r="O897" s="24" t="n">
        <f aca="false">IF(Clean!O897="",1,0)</f>
        <v>0</v>
      </c>
      <c r="P897" s="24" t="n">
        <f aca="false">IF(Clean!P897="",1,0)</f>
        <v>0</v>
      </c>
      <c r="Q897" s="24" t="n">
        <f aca="false">IF(Clean!Q897="",1,0)</f>
        <v>0</v>
      </c>
      <c r="R897" s="24" t="n">
        <f aca="false">IF(Clean!R897="",1,0)</f>
        <v>0</v>
      </c>
      <c r="S897" s="24" t="n">
        <f aca="false">IF(Clean!S897="",1,0)</f>
        <v>1</v>
      </c>
      <c r="T897" s="24" t="n">
        <f aca="false">IF(Clean!T897="",1,0)</f>
        <v>1</v>
      </c>
      <c r="U897" s="24" t="n">
        <f aca="false">IF(Clean!U897="",1,0)</f>
        <v>0</v>
      </c>
      <c r="V897" s="24" t="n">
        <f aca="false">IF(Clean!V897="",1,0)</f>
        <v>0</v>
      </c>
      <c r="W897" s="25" t="n">
        <f aca="false">SUM(B897:V897)</f>
        <v>3</v>
      </c>
      <c r="X897" s="2" t="str">
        <f aca="false">IF(W897=0,"Complete","Incomplete")</f>
        <v>Incomplete</v>
      </c>
      <c r="Y897" s="26" t="n">
        <f aca="false">W897/21</f>
        <v>0.142857142857143</v>
      </c>
      <c r="Z897" s="2" t="str">
        <f aca="false">IF(W897=21,"Ghost record",IF(W897&gt;=11,"Mostly empty",IF(W897=0,"Complete","Partial")))</f>
        <v>Partial</v>
      </c>
    </row>
    <row r="898" customFormat="false" ht="15" hidden="false" customHeight="false" outlineLevel="0" collapsed="false">
      <c r="A898" s="2" t="str">
        <f aca="false">Clean!A898</f>
        <v>CL00897</v>
      </c>
      <c r="B898" s="24" t="n">
        <f aca="false">IF(Clean!B898="",1,0)</f>
        <v>0</v>
      </c>
      <c r="C898" s="24" t="n">
        <f aca="false">IF(Clean!C898="",1,0)</f>
        <v>0</v>
      </c>
      <c r="D898" s="24" t="n">
        <f aca="false">IF(Clean!D898="",1,0)</f>
        <v>0</v>
      </c>
      <c r="E898" s="24" t="n">
        <f aca="false">IF(Clean!E898="",1,0)</f>
        <v>0</v>
      </c>
      <c r="F898" s="24" t="n">
        <f aca="false">IF(Clean!F898="",1,0)</f>
        <v>0</v>
      </c>
      <c r="G898" s="24" t="n">
        <f aca="false">IF(Clean!G898="",1,0)</f>
        <v>0</v>
      </c>
      <c r="H898" s="24" t="n">
        <f aca="false">IF(Clean!H898="",1,0)</f>
        <v>0</v>
      </c>
      <c r="I898" s="24" t="n">
        <f aca="false">IF(Clean!I898="",1,0)</f>
        <v>0</v>
      </c>
      <c r="J898" s="24" t="n">
        <f aca="false">IF(Clean!J898="",1,0)</f>
        <v>0</v>
      </c>
      <c r="K898" s="24" t="n">
        <f aca="false">IF(Clean!K898="",1,0)</f>
        <v>0</v>
      </c>
      <c r="L898" s="24" t="n">
        <f aca="false">IF(Clean!L898="",1,0)</f>
        <v>0</v>
      </c>
      <c r="M898" s="24" t="n">
        <f aca="false">IF(Clean!M898="",1,0)</f>
        <v>0</v>
      </c>
      <c r="N898" s="24" t="n">
        <f aca="false">IF(Clean!N898="",1,0)</f>
        <v>0</v>
      </c>
      <c r="O898" s="24" t="n">
        <f aca="false">IF(Clean!O898="",1,0)</f>
        <v>0</v>
      </c>
      <c r="P898" s="24" t="n">
        <f aca="false">IF(Clean!P898="",1,0)</f>
        <v>0</v>
      </c>
      <c r="Q898" s="24" t="n">
        <f aca="false">IF(Clean!Q898="",1,0)</f>
        <v>0</v>
      </c>
      <c r="R898" s="24" t="n">
        <f aca="false">IF(Clean!R898="",1,0)</f>
        <v>0</v>
      </c>
      <c r="S898" s="24" t="n">
        <f aca="false">IF(Clean!S898="",1,0)</f>
        <v>1</v>
      </c>
      <c r="T898" s="24" t="n">
        <f aca="false">IF(Clean!T898="",1,0)</f>
        <v>1</v>
      </c>
      <c r="U898" s="24" t="n">
        <f aca="false">IF(Clean!U898="",1,0)</f>
        <v>0</v>
      </c>
      <c r="V898" s="24" t="n">
        <f aca="false">IF(Clean!V898="",1,0)</f>
        <v>0</v>
      </c>
      <c r="W898" s="25" t="n">
        <f aca="false">SUM(B898:V898)</f>
        <v>2</v>
      </c>
      <c r="X898" s="2" t="str">
        <f aca="false">IF(W898=0,"Complete","Incomplete")</f>
        <v>Incomplete</v>
      </c>
      <c r="Y898" s="26" t="n">
        <f aca="false">W898/21</f>
        <v>0.0952380952380952</v>
      </c>
      <c r="Z898" s="2" t="str">
        <f aca="false">IF(W898=21,"Ghost record",IF(W898&gt;=11,"Mostly empty",IF(W898=0,"Complete","Partial")))</f>
        <v>Partial</v>
      </c>
    </row>
    <row r="899" customFormat="false" ht="15" hidden="false" customHeight="false" outlineLevel="0" collapsed="false">
      <c r="A899" s="2" t="str">
        <f aca="false">Clean!A899</f>
        <v>CL00898</v>
      </c>
      <c r="B899" s="24" t="n">
        <f aca="false">IF(Clean!B899="",1,0)</f>
        <v>0</v>
      </c>
      <c r="C899" s="24" t="n">
        <f aca="false">IF(Clean!C899="",1,0)</f>
        <v>0</v>
      </c>
      <c r="D899" s="24" t="n">
        <f aca="false">IF(Clean!D899="",1,0)</f>
        <v>0</v>
      </c>
      <c r="E899" s="24" t="n">
        <f aca="false">IF(Clean!E899="",1,0)</f>
        <v>0</v>
      </c>
      <c r="F899" s="24" t="n">
        <f aca="false">IF(Clean!F899="",1,0)</f>
        <v>0</v>
      </c>
      <c r="G899" s="24" t="n">
        <f aca="false">IF(Clean!G899="",1,0)</f>
        <v>0</v>
      </c>
      <c r="H899" s="24" t="n">
        <f aca="false">IF(Clean!H899="",1,0)</f>
        <v>0</v>
      </c>
      <c r="I899" s="24" t="n">
        <f aca="false">IF(Clean!I899="",1,0)</f>
        <v>0</v>
      </c>
      <c r="J899" s="24" t="n">
        <f aca="false">IF(Clean!J899="",1,0)</f>
        <v>1</v>
      </c>
      <c r="K899" s="24" t="n">
        <f aca="false">IF(Clean!K899="",1,0)</f>
        <v>0</v>
      </c>
      <c r="L899" s="24" t="n">
        <f aca="false">IF(Clean!L899="",1,0)</f>
        <v>0</v>
      </c>
      <c r="M899" s="24" t="n">
        <f aca="false">IF(Clean!M899="",1,0)</f>
        <v>0</v>
      </c>
      <c r="N899" s="24" t="n">
        <f aca="false">IF(Clean!N899="",1,0)</f>
        <v>0</v>
      </c>
      <c r="O899" s="24" t="n">
        <f aca="false">IF(Clean!O899="",1,0)</f>
        <v>0</v>
      </c>
      <c r="P899" s="24" t="n">
        <f aca="false">IF(Clean!P899="",1,0)</f>
        <v>0</v>
      </c>
      <c r="Q899" s="24" t="n">
        <f aca="false">IF(Clean!Q899="",1,0)</f>
        <v>0</v>
      </c>
      <c r="R899" s="24" t="n">
        <f aca="false">IF(Clean!R899="",1,0)</f>
        <v>0</v>
      </c>
      <c r="S899" s="24" t="n">
        <f aca="false">IF(Clean!S899="",1,0)</f>
        <v>0</v>
      </c>
      <c r="T899" s="24" t="n">
        <f aca="false">IF(Clean!T899="",1,0)</f>
        <v>0</v>
      </c>
      <c r="U899" s="24" t="n">
        <f aca="false">IF(Clean!U899="",1,0)</f>
        <v>0</v>
      </c>
      <c r="V899" s="24" t="n">
        <f aca="false">IF(Clean!V899="",1,0)</f>
        <v>0</v>
      </c>
      <c r="W899" s="25" t="n">
        <f aca="false">SUM(B899:V899)</f>
        <v>1</v>
      </c>
      <c r="X899" s="2" t="str">
        <f aca="false">IF(W899=0,"Complete","Incomplete")</f>
        <v>Incomplete</v>
      </c>
      <c r="Y899" s="26" t="n">
        <f aca="false">W899/21</f>
        <v>0.0476190476190476</v>
      </c>
      <c r="Z899" s="2" t="str">
        <f aca="false">IF(W899=21,"Ghost record",IF(W899&gt;=11,"Mostly empty",IF(W899=0,"Complete","Partial")))</f>
        <v>Partial</v>
      </c>
    </row>
    <row r="900" customFormat="false" ht="15" hidden="false" customHeight="false" outlineLevel="0" collapsed="false">
      <c r="A900" s="2" t="str">
        <f aca="false">Clean!A900</f>
        <v>CL00899</v>
      </c>
      <c r="B900" s="24" t="n">
        <f aca="false">IF(Clean!B900="",1,0)</f>
        <v>0</v>
      </c>
      <c r="C900" s="24" t="n">
        <f aca="false">IF(Clean!C900="",1,0)</f>
        <v>1</v>
      </c>
      <c r="D900" s="24" t="n">
        <f aca="false">IF(Clean!D900="",1,0)</f>
        <v>0</v>
      </c>
      <c r="E900" s="24" t="n">
        <f aca="false">IF(Clean!E900="",1,0)</f>
        <v>0</v>
      </c>
      <c r="F900" s="24" t="n">
        <f aca="false">IF(Clean!F900="",1,0)</f>
        <v>0</v>
      </c>
      <c r="G900" s="24" t="n">
        <f aca="false">IF(Clean!G900="",1,0)</f>
        <v>0</v>
      </c>
      <c r="H900" s="24" t="n">
        <f aca="false">IF(Clean!H900="",1,0)</f>
        <v>0</v>
      </c>
      <c r="I900" s="24" t="n">
        <f aca="false">IF(Clean!I900="",1,0)</f>
        <v>0</v>
      </c>
      <c r="J900" s="24" t="n">
        <f aca="false">IF(Clean!J900="",1,0)</f>
        <v>0</v>
      </c>
      <c r="K900" s="24" t="n">
        <f aca="false">IF(Clean!K900="",1,0)</f>
        <v>0</v>
      </c>
      <c r="L900" s="24" t="n">
        <f aca="false">IF(Clean!L900="",1,0)</f>
        <v>0</v>
      </c>
      <c r="M900" s="24" t="n">
        <f aca="false">IF(Clean!M900="",1,0)</f>
        <v>0</v>
      </c>
      <c r="N900" s="24" t="n">
        <f aca="false">IF(Clean!N900="",1,0)</f>
        <v>0</v>
      </c>
      <c r="O900" s="24" t="n">
        <f aca="false">IF(Clean!O900="",1,0)</f>
        <v>0</v>
      </c>
      <c r="P900" s="24" t="n">
        <f aca="false">IF(Clean!P900="",1,0)</f>
        <v>0</v>
      </c>
      <c r="Q900" s="24" t="n">
        <f aca="false">IF(Clean!Q900="",1,0)</f>
        <v>0</v>
      </c>
      <c r="R900" s="24" t="n">
        <f aca="false">IF(Clean!R900="",1,0)</f>
        <v>0</v>
      </c>
      <c r="S900" s="24" t="n">
        <f aca="false">IF(Clean!S900="",1,0)</f>
        <v>0</v>
      </c>
      <c r="T900" s="24" t="n">
        <f aca="false">IF(Clean!T900="",1,0)</f>
        <v>0</v>
      </c>
      <c r="U900" s="24" t="n">
        <f aca="false">IF(Clean!U900="",1,0)</f>
        <v>0</v>
      </c>
      <c r="V900" s="24" t="n">
        <f aca="false">IF(Clean!V900="",1,0)</f>
        <v>0</v>
      </c>
      <c r="W900" s="25" t="n">
        <f aca="false">SUM(B900:V900)</f>
        <v>1</v>
      </c>
      <c r="X900" s="2" t="str">
        <f aca="false">IF(W900=0,"Complete","Incomplete")</f>
        <v>Incomplete</v>
      </c>
      <c r="Y900" s="26" t="n">
        <f aca="false">W900/21</f>
        <v>0.0476190476190476</v>
      </c>
      <c r="Z900" s="2" t="str">
        <f aca="false">IF(W900=21,"Ghost record",IF(W900&gt;=11,"Mostly empty",IF(W900=0,"Complete","Partial")))</f>
        <v>Partial</v>
      </c>
    </row>
    <row r="901" customFormat="false" ht="15" hidden="false" customHeight="false" outlineLevel="0" collapsed="false">
      <c r="A901" s="2" t="str">
        <f aca="false">Clean!A901</f>
        <v>CL00900</v>
      </c>
      <c r="B901" s="24" t="n">
        <f aca="false">IF(Clean!B901="",1,0)</f>
        <v>0</v>
      </c>
      <c r="C901" s="24" t="n">
        <f aca="false">IF(Clean!C901="",1,0)</f>
        <v>0</v>
      </c>
      <c r="D901" s="24" t="n">
        <f aca="false">IF(Clean!D901="",1,0)</f>
        <v>0</v>
      </c>
      <c r="E901" s="24" t="n">
        <f aca="false">IF(Clean!E901="",1,0)</f>
        <v>0</v>
      </c>
      <c r="F901" s="24" t="n">
        <f aca="false">IF(Clean!F901="",1,0)</f>
        <v>0</v>
      </c>
      <c r="G901" s="24" t="n">
        <f aca="false">IF(Clean!G901="",1,0)</f>
        <v>0</v>
      </c>
      <c r="H901" s="24" t="n">
        <f aca="false">IF(Clean!H901="",1,0)</f>
        <v>0</v>
      </c>
      <c r="I901" s="24" t="n">
        <f aca="false">IF(Clean!I901="",1,0)</f>
        <v>0</v>
      </c>
      <c r="J901" s="24" t="n">
        <f aca="false">IF(Clean!J901="",1,0)</f>
        <v>0</v>
      </c>
      <c r="K901" s="24" t="n">
        <f aca="false">IF(Clean!K901="",1,0)</f>
        <v>0</v>
      </c>
      <c r="L901" s="24" t="n">
        <f aca="false">IF(Clean!L901="",1,0)</f>
        <v>0</v>
      </c>
      <c r="M901" s="24" t="n">
        <f aca="false">IF(Clean!M901="",1,0)</f>
        <v>0</v>
      </c>
      <c r="N901" s="24" t="n">
        <f aca="false">IF(Clean!N901="",1,0)</f>
        <v>0</v>
      </c>
      <c r="O901" s="24" t="n">
        <f aca="false">IF(Clean!O901="",1,0)</f>
        <v>0</v>
      </c>
      <c r="P901" s="24" t="n">
        <f aca="false">IF(Clean!P901="",1,0)</f>
        <v>0</v>
      </c>
      <c r="Q901" s="24" t="n">
        <f aca="false">IF(Clean!Q901="",1,0)</f>
        <v>0</v>
      </c>
      <c r="R901" s="24" t="n">
        <f aca="false">IF(Clean!R901="",1,0)</f>
        <v>0</v>
      </c>
      <c r="S901" s="24" t="n">
        <f aca="false">IF(Clean!S901="",1,0)</f>
        <v>0</v>
      </c>
      <c r="T901" s="24" t="n">
        <f aca="false">IF(Clean!T901="",1,0)</f>
        <v>0</v>
      </c>
      <c r="U901" s="24" t="n">
        <f aca="false">IF(Clean!U901="",1,0)</f>
        <v>0</v>
      </c>
      <c r="V901" s="24" t="n">
        <f aca="false">IF(Clean!V901="",1,0)</f>
        <v>0</v>
      </c>
      <c r="W901" s="25" t="n">
        <f aca="false">SUM(B901:V901)</f>
        <v>0</v>
      </c>
      <c r="X901" s="2" t="str">
        <f aca="false">IF(W901=0,"Complete","Incomplete")</f>
        <v>Complete</v>
      </c>
      <c r="Y901" s="26" t="n">
        <f aca="false">W901/21</f>
        <v>0</v>
      </c>
      <c r="Z901" s="2" t="str">
        <f aca="false">IF(W901=21,"Ghost record",IF(W901&gt;=11,"Mostly empty",IF(W901=0,"Complete","Partial")))</f>
        <v>Complete</v>
      </c>
    </row>
    <row r="902" customFormat="false" ht="15" hidden="false" customHeight="false" outlineLevel="0" collapsed="false">
      <c r="A902" s="2" t="str">
        <f aca="false">Clean!A902</f>
        <v>CL00901</v>
      </c>
      <c r="B902" s="24" t="n">
        <f aca="false">IF(Clean!B902="",1,0)</f>
        <v>0</v>
      </c>
      <c r="C902" s="24" t="n">
        <f aca="false">IF(Clean!C902="",1,0)</f>
        <v>0</v>
      </c>
      <c r="D902" s="24" t="n">
        <f aca="false">IF(Clean!D902="",1,0)</f>
        <v>0</v>
      </c>
      <c r="E902" s="24" t="n">
        <f aca="false">IF(Clean!E902="",1,0)</f>
        <v>0</v>
      </c>
      <c r="F902" s="24" t="n">
        <f aca="false">IF(Clean!F902="",1,0)</f>
        <v>0</v>
      </c>
      <c r="G902" s="24" t="n">
        <f aca="false">IF(Clean!G902="",1,0)</f>
        <v>0</v>
      </c>
      <c r="H902" s="24" t="n">
        <f aca="false">IF(Clean!H902="",1,0)</f>
        <v>0</v>
      </c>
      <c r="I902" s="24" t="n">
        <f aca="false">IF(Clean!I902="",1,0)</f>
        <v>0</v>
      </c>
      <c r="J902" s="24" t="n">
        <f aca="false">IF(Clean!J902="",1,0)</f>
        <v>0</v>
      </c>
      <c r="K902" s="24" t="n">
        <f aca="false">IF(Clean!K902="",1,0)</f>
        <v>0</v>
      </c>
      <c r="L902" s="24" t="n">
        <f aca="false">IF(Clean!L902="",1,0)</f>
        <v>0</v>
      </c>
      <c r="M902" s="24" t="n">
        <f aca="false">IF(Clean!M902="",1,0)</f>
        <v>0</v>
      </c>
      <c r="N902" s="24" t="n">
        <f aca="false">IF(Clean!N902="",1,0)</f>
        <v>0</v>
      </c>
      <c r="O902" s="24" t="n">
        <f aca="false">IF(Clean!O902="",1,0)</f>
        <v>0</v>
      </c>
      <c r="P902" s="24" t="n">
        <f aca="false">IF(Clean!P902="",1,0)</f>
        <v>0</v>
      </c>
      <c r="Q902" s="24" t="n">
        <f aca="false">IF(Clean!Q902="",1,0)</f>
        <v>0</v>
      </c>
      <c r="R902" s="24" t="n">
        <f aca="false">IF(Clean!R902="",1,0)</f>
        <v>0</v>
      </c>
      <c r="S902" s="24" t="n">
        <f aca="false">IF(Clean!S902="",1,0)</f>
        <v>0</v>
      </c>
      <c r="T902" s="24" t="n">
        <f aca="false">IF(Clean!T902="",1,0)</f>
        <v>0</v>
      </c>
      <c r="U902" s="24" t="n">
        <f aca="false">IF(Clean!U902="",1,0)</f>
        <v>0</v>
      </c>
      <c r="V902" s="24" t="n">
        <f aca="false">IF(Clean!V902="",1,0)</f>
        <v>1</v>
      </c>
      <c r="W902" s="25" t="n">
        <f aca="false">SUM(B902:V902)</f>
        <v>1</v>
      </c>
      <c r="X902" s="2" t="str">
        <f aca="false">IF(W902=0,"Complete","Incomplete")</f>
        <v>Incomplete</v>
      </c>
      <c r="Y902" s="26" t="n">
        <f aca="false">W902/21</f>
        <v>0.0476190476190476</v>
      </c>
      <c r="Z902" s="2" t="str">
        <f aca="false">IF(W902=21,"Ghost record",IF(W902&gt;=11,"Mostly empty",IF(W902=0,"Complete","Partial")))</f>
        <v>Partial</v>
      </c>
    </row>
    <row r="903" customFormat="false" ht="15" hidden="false" customHeight="false" outlineLevel="0" collapsed="false">
      <c r="A903" s="2" t="str">
        <f aca="false">Clean!A903</f>
        <v>CL00902</v>
      </c>
      <c r="B903" s="24" t="n">
        <f aca="false">IF(Clean!B903="",1,0)</f>
        <v>0</v>
      </c>
      <c r="C903" s="24" t="n">
        <f aca="false">IF(Clean!C903="",1,0)</f>
        <v>0</v>
      </c>
      <c r="D903" s="24" t="n">
        <f aca="false">IF(Clean!D903="",1,0)</f>
        <v>0</v>
      </c>
      <c r="E903" s="24" t="n">
        <f aca="false">IF(Clean!E903="",1,0)</f>
        <v>0</v>
      </c>
      <c r="F903" s="24" t="n">
        <f aca="false">IF(Clean!F903="",1,0)</f>
        <v>0</v>
      </c>
      <c r="G903" s="24" t="n">
        <f aca="false">IF(Clean!G903="",1,0)</f>
        <v>0</v>
      </c>
      <c r="H903" s="24" t="n">
        <f aca="false">IF(Clean!H903="",1,0)</f>
        <v>0</v>
      </c>
      <c r="I903" s="24" t="n">
        <f aca="false">IF(Clean!I903="",1,0)</f>
        <v>0</v>
      </c>
      <c r="J903" s="24" t="n">
        <f aca="false">IF(Clean!J903="",1,0)</f>
        <v>0</v>
      </c>
      <c r="K903" s="24" t="n">
        <f aca="false">IF(Clean!K903="",1,0)</f>
        <v>0</v>
      </c>
      <c r="L903" s="24" t="n">
        <f aca="false">IF(Clean!L903="",1,0)</f>
        <v>0</v>
      </c>
      <c r="M903" s="24" t="n">
        <f aca="false">IF(Clean!M903="",1,0)</f>
        <v>0</v>
      </c>
      <c r="N903" s="24" t="n">
        <f aca="false">IF(Clean!N903="",1,0)</f>
        <v>0</v>
      </c>
      <c r="O903" s="24" t="n">
        <f aca="false">IF(Clean!O903="",1,0)</f>
        <v>0</v>
      </c>
      <c r="P903" s="24" t="n">
        <f aca="false">IF(Clean!P903="",1,0)</f>
        <v>0</v>
      </c>
      <c r="Q903" s="24" t="n">
        <f aca="false">IF(Clean!Q903="",1,0)</f>
        <v>0</v>
      </c>
      <c r="R903" s="24" t="n">
        <f aca="false">IF(Clean!R903="",1,0)</f>
        <v>0</v>
      </c>
      <c r="S903" s="24" t="n">
        <f aca="false">IF(Clean!S903="",1,0)</f>
        <v>0</v>
      </c>
      <c r="T903" s="24" t="n">
        <f aca="false">IF(Clean!T903="",1,0)</f>
        <v>0</v>
      </c>
      <c r="U903" s="24" t="n">
        <f aca="false">IF(Clean!U903="",1,0)</f>
        <v>0</v>
      </c>
      <c r="V903" s="24" t="n">
        <f aca="false">IF(Clean!V903="",1,0)</f>
        <v>0</v>
      </c>
      <c r="W903" s="25" t="n">
        <f aca="false">SUM(B903:V903)</f>
        <v>0</v>
      </c>
      <c r="X903" s="2" t="str">
        <f aca="false">IF(W903=0,"Complete","Incomplete")</f>
        <v>Complete</v>
      </c>
      <c r="Y903" s="26" t="n">
        <f aca="false">W903/21</f>
        <v>0</v>
      </c>
      <c r="Z903" s="2" t="str">
        <f aca="false">IF(W903=21,"Ghost record",IF(W903&gt;=11,"Mostly empty",IF(W903=0,"Complete","Partial")))</f>
        <v>Complete</v>
      </c>
    </row>
    <row r="904" customFormat="false" ht="15" hidden="false" customHeight="false" outlineLevel="0" collapsed="false">
      <c r="A904" s="2" t="str">
        <f aca="false">Clean!A904</f>
        <v>CL00903</v>
      </c>
      <c r="B904" s="24" t="n">
        <f aca="false">IF(Clean!B904="",1,0)</f>
        <v>0</v>
      </c>
      <c r="C904" s="24" t="n">
        <f aca="false">IF(Clean!C904="",1,0)</f>
        <v>0</v>
      </c>
      <c r="D904" s="24" t="n">
        <f aca="false">IF(Clean!D904="",1,0)</f>
        <v>0</v>
      </c>
      <c r="E904" s="24" t="n">
        <f aca="false">IF(Clean!E904="",1,0)</f>
        <v>0</v>
      </c>
      <c r="F904" s="24" t="n">
        <f aca="false">IF(Clean!F904="",1,0)</f>
        <v>0</v>
      </c>
      <c r="G904" s="24" t="n">
        <f aca="false">IF(Clean!G904="",1,0)</f>
        <v>0</v>
      </c>
      <c r="H904" s="24" t="n">
        <f aca="false">IF(Clean!H904="",1,0)</f>
        <v>0</v>
      </c>
      <c r="I904" s="24" t="n">
        <f aca="false">IF(Clean!I904="",1,0)</f>
        <v>0</v>
      </c>
      <c r="J904" s="24" t="n">
        <f aca="false">IF(Clean!J904="",1,0)</f>
        <v>0</v>
      </c>
      <c r="K904" s="24" t="n">
        <f aca="false">IF(Clean!K904="",1,0)</f>
        <v>0</v>
      </c>
      <c r="L904" s="24" t="n">
        <f aca="false">IF(Clean!L904="",1,0)</f>
        <v>0</v>
      </c>
      <c r="M904" s="24" t="n">
        <f aca="false">IF(Clean!M904="",1,0)</f>
        <v>0</v>
      </c>
      <c r="N904" s="24" t="n">
        <f aca="false">IF(Clean!N904="",1,0)</f>
        <v>0</v>
      </c>
      <c r="O904" s="24" t="n">
        <f aca="false">IF(Clean!O904="",1,0)</f>
        <v>0</v>
      </c>
      <c r="P904" s="24" t="n">
        <f aca="false">IF(Clean!P904="",1,0)</f>
        <v>0</v>
      </c>
      <c r="Q904" s="24" t="n">
        <f aca="false">IF(Clean!Q904="",1,0)</f>
        <v>1</v>
      </c>
      <c r="R904" s="24" t="n">
        <f aca="false">IF(Clean!R904="",1,0)</f>
        <v>1</v>
      </c>
      <c r="S904" s="24" t="n">
        <f aca="false">IF(Clean!S904="",1,0)</f>
        <v>0</v>
      </c>
      <c r="T904" s="24" t="n">
        <f aca="false">IF(Clean!T904="",1,0)</f>
        <v>0</v>
      </c>
      <c r="U904" s="24" t="n">
        <f aca="false">IF(Clean!U904="",1,0)</f>
        <v>0</v>
      </c>
      <c r="V904" s="24" t="n">
        <f aca="false">IF(Clean!V904="",1,0)</f>
        <v>1</v>
      </c>
      <c r="W904" s="25" t="n">
        <f aca="false">SUM(B904:V904)</f>
        <v>3</v>
      </c>
      <c r="X904" s="2" t="str">
        <f aca="false">IF(W904=0,"Complete","Incomplete")</f>
        <v>Incomplete</v>
      </c>
      <c r="Y904" s="26" t="n">
        <f aca="false">W904/21</f>
        <v>0.142857142857143</v>
      </c>
      <c r="Z904" s="2" t="str">
        <f aca="false">IF(W904=21,"Ghost record",IF(W904&gt;=11,"Mostly empty",IF(W904=0,"Complete","Partial")))</f>
        <v>Partial</v>
      </c>
    </row>
    <row r="905" customFormat="false" ht="15" hidden="false" customHeight="false" outlineLevel="0" collapsed="false">
      <c r="A905" s="2" t="str">
        <f aca="false">Clean!A905</f>
        <v>CL00904</v>
      </c>
      <c r="B905" s="24" t="n">
        <f aca="false">IF(Clean!B905="",1,0)</f>
        <v>0</v>
      </c>
      <c r="C905" s="24" t="n">
        <f aca="false">IF(Clean!C905="",1,0)</f>
        <v>0</v>
      </c>
      <c r="D905" s="24" t="n">
        <f aca="false">IF(Clean!D905="",1,0)</f>
        <v>0</v>
      </c>
      <c r="E905" s="24" t="n">
        <f aca="false">IF(Clean!E905="",1,0)</f>
        <v>1</v>
      </c>
      <c r="F905" s="24" t="n">
        <f aca="false">IF(Clean!F905="",1,0)</f>
        <v>0</v>
      </c>
      <c r="G905" s="24" t="n">
        <f aca="false">IF(Clean!G905="",1,0)</f>
        <v>0</v>
      </c>
      <c r="H905" s="24" t="n">
        <f aca="false">IF(Clean!H905="",1,0)</f>
        <v>0</v>
      </c>
      <c r="I905" s="24" t="n">
        <f aca="false">IF(Clean!I905="",1,0)</f>
        <v>0</v>
      </c>
      <c r="J905" s="24" t="n">
        <f aca="false">IF(Clean!J905="",1,0)</f>
        <v>0</v>
      </c>
      <c r="K905" s="24" t="n">
        <f aca="false">IF(Clean!K905="",1,0)</f>
        <v>0</v>
      </c>
      <c r="L905" s="24" t="n">
        <f aca="false">IF(Clean!L905="",1,0)</f>
        <v>0</v>
      </c>
      <c r="M905" s="24" t="n">
        <f aca="false">IF(Clean!M905="",1,0)</f>
        <v>0</v>
      </c>
      <c r="N905" s="24" t="n">
        <f aca="false">IF(Clean!N905="",1,0)</f>
        <v>0</v>
      </c>
      <c r="O905" s="24" t="n">
        <f aca="false">IF(Clean!O905="",1,0)</f>
        <v>0</v>
      </c>
      <c r="P905" s="24" t="n">
        <f aca="false">IF(Clean!P905="",1,0)</f>
        <v>0</v>
      </c>
      <c r="Q905" s="24" t="n">
        <f aca="false">IF(Clean!Q905="",1,0)</f>
        <v>0</v>
      </c>
      <c r="R905" s="24" t="n">
        <f aca="false">IF(Clean!R905="",1,0)</f>
        <v>1</v>
      </c>
      <c r="S905" s="24" t="n">
        <f aca="false">IF(Clean!S905="",1,0)</f>
        <v>0</v>
      </c>
      <c r="T905" s="24" t="n">
        <f aca="false">IF(Clean!T905="",1,0)</f>
        <v>0</v>
      </c>
      <c r="U905" s="24" t="n">
        <f aca="false">IF(Clean!U905="",1,0)</f>
        <v>0</v>
      </c>
      <c r="V905" s="24" t="n">
        <f aca="false">IF(Clean!V905="",1,0)</f>
        <v>0</v>
      </c>
      <c r="W905" s="25" t="n">
        <f aca="false">SUM(B905:V905)</f>
        <v>2</v>
      </c>
      <c r="X905" s="2" t="str">
        <f aca="false">IF(W905=0,"Complete","Incomplete")</f>
        <v>Incomplete</v>
      </c>
      <c r="Y905" s="26" t="n">
        <f aca="false">W905/21</f>
        <v>0.0952380952380952</v>
      </c>
      <c r="Z905" s="2" t="str">
        <f aca="false">IF(W905=21,"Ghost record",IF(W905&gt;=11,"Mostly empty",IF(W905=0,"Complete","Partial")))</f>
        <v>Partial</v>
      </c>
    </row>
    <row r="906" customFormat="false" ht="15" hidden="false" customHeight="false" outlineLevel="0" collapsed="false">
      <c r="A906" s="2" t="str">
        <f aca="false">Clean!A906</f>
        <v>CL00905</v>
      </c>
      <c r="B906" s="24" t="n">
        <f aca="false">IF(Clean!B906="",1,0)</f>
        <v>0</v>
      </c>
      <c r="C906" s="24" t="n">
        <f aca="false">IF(Clean!C906="",1,0)</f>
        <v>0</v>
      </c>
      <c r="D906" s="24" t="n">
        <f aca="false">IF(Clean!D906="",1,0)</f>
        <v>0</v>
      </c>
      <c r="E906" s="24" t="n">
        <f aca="false">IF(Clean!E906="",1,0)</f>
        <v>0</v>
      </c>
      <c r="F906" s="24" t="n">
        <f aca="false">IF(Clean!F906="",1,0)</f>
        <v>0</v>
      </c>
      <c r="G906" s="24" t="n">
        <f aca="false">IF(Clean!G906="",1,0)</f>
        <v>0</v>
      </c>
      <c r="H906" s="24" t="n">
        <f aca="false">IF(Clean!H906="",1,0)</f>
        <v>0</v>
      </c>
      <c r="I906" s="24" t="n">
        <f aca="false">IF(Clean!I906="",1,0)</f>
        <v>0</v>
      </c>
      <c r="J906" s="24" t="n">
        <f aca="false">IF(Clean!J906="",1,0)</f>
        <v>0</v>
      </c>
      <c r="K906" s="24" t="n">
        <f aca="false">IF(Clean!K906="",1,0)</f>
        <v>0</v>
      </c>
      <c r="L906" s="24" t="n">
        <f aca="false">IF(Clean!L906="",1,0)</f>
        <v>0</v>
      </c>
      <c r="M906" s="24" t="n">
        <f aca="false">IF(Clean!M906="",1,0)</f>
        <v>0</v>
      </c>
      <c r="N906" s="24" t="n">
        <f aca="false">IF(Clean!N906="",1,0)</f>
        <v>0</v>
      </c>
      <c r="O906" s="24" t="n">
        <f aca="false">IF(Clean!O906="",1,0)</f>
        <v>0</v>
      </c>
      <c r="P906" s="24" t="n">
        <f aca="false">IF(Clean!P906="",1,0)</f>
        <v>0</v>
      </c>
      <c r="Q906" s="24" t="n">
        <f aca="false">IF(Clean!Q906="",1,0)</f>
        <v>0</v>
      </c>
      <c r="R906" s="24" t="n">
        <f aca="false">IF(Clean!R906="",1,0)</f>
        <v>0</v>
      </c>
      <c r="S906" s="24" t="n">
        <f aca="false">IF(Clean!S906="",1,0)</f>
        <v>0</v>
      </c>
      <c r="T906" s="24" t="n">
        <f aca="false">IF(Clean!T906="",1,0)</f>
        <v>0</v>
      </c>
      <c r="U906" s="24" t="n">
        <f aca="false">IF(Clean!U906="",1,0)</f>
        <v>0</v>
      </c>
      <c r="V906" s="24" t="n">
        <f aca="false">IF(Clean!V906="",1,0)</f>
        <v>0</v>
      </c>
      <c r="W906" s="25" t="n">
        <f aca="false">SUM(B906:V906)</f>
        <v>0</v>
      </c>
      <c r="X906" s="2" t="str">
        <f aca="false">IF(W906=0,"Complete","Incomplete")</f>
        <v>Complete</v>
      </c>
      <c r="Y906" s="26" t="n">
        <f aca="false">W906/21</f>
        <v>0</v>
      </c>
      <c r="Z906" s="2" t="str">
        <f aca="false">IF(W906=21,"Ghost record",IF(W906&gt;=11,"Mostly empty",IF(W906=0,"Complete","Partial")))</f>
        <v>Complete</v>
      </c>
    </row>
    <row r="907" customFormat="false" ht="15" hidden="false" customHeight="false" outlineLevel="0" collapsed="false">
      <c r="A907" s="2" t="str">
        <f aca="false">Clean!A907</f>
        <v>CL00906</v>
      </c>
      <c r="B907" s="24" t="n">
        <f aca="false">IF(Clean!B907="",1,0)</f>
        <v>0</v>
      </c>
      <c r="C907" s="24" t="n">
        <f aca="false">IF(Clean!C907="",1,0)</f>
        <v>0</v>
      </c>
      <c r="D907" s="24" t="n">
        <f aca="false">IF(Clean!D907="",1,0)</f>
        <v>0</v>
      </c>
      <c r="E907" s="24" t="n">
        <f aca="false">IF(Clean!E907="",1,0)</f>
        <v>0</v>
      </c>
      <c r="F907" s="24" t="n">
        <f aca="false">IF(Clean!F907="",1,0)</f>
        <v>0</v>
      </c>
      <c r="G907" s="24" t="n">
        <f aca="false">IF(Clean!G907="",1,0)</f>
        <v>0</v>
      </c>
      <c r="H907" s="24" t="n">
        <f aca="false">IF(Clean!H907="",1,0)</f>
        <v>0</v>
      </c>
      <c r="I907" s="24" t="n">
        <f aca="false">IF(Clean!I907="",1,0)</f>
        <v>0</v>
      </c>
      <c r="J907" s="24" t="n">
        <f aca="false">IF(Clean!J907="",1,0)</f>
        <v>0</v>
      </c>
      <c r="K907" s="24" t="n">
        <f aca="false">IF(Clean!K907="",1,0)</f>
        <v>0</v>
      </c>
      <c r="L907" s="24" t="n">
        <f aca="false">IF(Clean!L907="",1,0)</f>
        <v>0</v>
      </c>
      <c r="M907" s="24" t="n">
        <f aca="false">IF(Clean!M907="",1,0)</f>
        <v>0</v>
      </c>
      <c r="N907" s="24" t="n">
        <f aca="false">IF(Clean!N907="",1,0)</f>
        <v>0</v>
      </c>
      <c r="O907" s="24" t="n">
        <f aca="false">IF(Clean!O907="",1,0)</f>
        <v>0</v>
      </c>
      <c r="P907" s="24" t="n">
        <f aca="false">IF(Clean!P907="",1,0)</f>
        <v>0</v>
      </c>
      <c r="Q907" s="24" t="n">
        <f aca="false">IF(Clean!Q907="",1,0)</f>
        <v>0</v>
      </c>
      <c r="R907" s="24" t="n">
        <f aca="false">IF(Clean!R907="",1,0)</f>
        <v>0</v>
      </c>
      <c r="S907" s="24" t="n">
        <f aca="false">IF(Clean!S907="",1,0)</f>
        <v>0</v>
      </c>
      <c r="T907" s="24" t="n">
        <f aca="false">IF(Clean!T907="",1,0)</f>
        <v>0</v>
      </c>
      <c r="U907" s="24" t="n">
        <f aca="false">IF(Clean!U907="",1,0)</f>
        <v>0</v>
      </c>
      <c r="V907" s="24" t="n">
        <f aca="false">IF(Clean!V907="",1,0)</f>
        <v>1</v>
      </c>
      <c r="W907" s="25" t="n">
        <f aca="false">SUM(B907:V907)</f>
        <v>1</v>
      </c>
      <c r="X907" s="2" t="str">
        <f aca="false">IF(W907=0,"Complete","Incomplete")</f>
        <v>Incomplete</v>
      </c>
      <c r="Y907" s="26" t="n">
        <f aca="false">W907/21</f>
        <v>0.0476190476190476</v>
      </c>
      <c r="Z907" s="2" t="str">
        <f aca="false">IF(W907=21,"Ghost record",IF(W907&gt;=11,"Mostly empty",IF(W907=0,"Complete","Partial")))</f>
        <v>Partial</v>
      </c>
    </row>
    <row r="908" customFormat="false" ht="15" hidden="false" customHeight="false" outlineLevel="0" collapsed="false">
      <c r="A908" s="2" t="str">
        <f aca="false">Clean!A908</f>
        <v>CL00907</v>
      </c>
      <c r="B908" s="24" t="n">
        <f aca="false">IF(Clean!B908="",1,0)</f>
        <v>0</v>
      </c>
      <c r="C908" s="24" t="n">
        <f aca="false">IF(Clean!C908="",1,0)</f>
        <v>0</v>
      </c>
      <c r="D908" s="24" t="n">
        <f aca="false">IF(Clean!D908="",1,0)</f>
        <v>0</v>
      </c>
      <c r="E908" s="24" t="n">
        <f aca="false">IF(Clean!E908="",1,0)</f>
        <v>0</v>
      </c>
      <c r="F908" s="24" t="n">
        <f aca="false">IF(Clean!F908="",1,0)</f>
        <v>0</v>
      </c>
      <c r="G908" s="24" t="n">
        <f aca="false">IF(Clean!G908="",1,0)</f>
        <v>0</v>
      </c>
      <c r="H908" s="24" t="n">
        <f aca="false">IF(Clean!H908="",1,0)</f>
        <v>0</v>
      </c>
      <c r="I908" s="24" t="n">
        <f aca="false">IF(Clean!I908="",1,0)</f>
        <v>0</v>
      </c>
      <c r="J908" s="24" t="n">
        <f aca="false">IF(Clean!J908="",1,0)</f>
        <v>0</v>
      </c>
      <c r="K908" s="24" t="n">
        <f aca="false">IF(Clean!K908="",1,0)</f>
        <v>0</v>
      </c>
      <c r="L908" s="24" t="n">
        <f aca="false">IF(Clean!L908="",1,0)</f>
        <v>0</v>
      </c>
      <c r="M908" s="24" t="n">
        <f aca="false">IF(Clean!M908="",1,0)</f>
        <v>0</v>
      </c>
      <c r="N908" s="24" t="n">
        <f aca="false">IF(Clean!N908="",1,0)</f>
        <v>0</v>
      </c>
      <c r="O908" s="24" t="n">
        <f aca="false">IF(Clean!O908="",1,0)</f>
        <v>0</v>
      </c>
      <c r="P908" s="24" t="n">
        <f aca="false">IF(Clean!P908="",1,0)</f>
        <v>0</v>
      </c>
      <c r="Q908" s="24" t="n">
        <f aca="false">IF(Clean!Q908="",1,0)</f>
        <v>0</v>
      </c>
      <c r="R908" s="24" t="n">
        <f aca="false">IF(Clean!R908="",1,0)</f>
        <v>0</v>
      </c>
      <c r="S908" s="24" t="n">
        <f aca="false">IF(Clean!S908="",1,0)</f>
        <v>0</v>
      </c>
      <c r="T908" s="24" t="n">
        <f aca="false">IF(Clean!T908="",1,0)</f>
        <v>0</v>
      </c>
      <c r="U908" s="24" t="n">
        <f aca="false">IF(Clean!U908="",1,0)</f>
        <v>0</v>
      </c>
      <c r="V908" s="24" t="n">
        <f aca="false">IF(Clean!V908="",1,0)</f>
        <v>0</v>
      </c>
      <c r="W908" s="25" t="n">
        <f aca="false">SUM(B908:V908)</f>
        <v>0</v>
      </c>
      <c r="X908" s="2" t="str">
        <f aca="false">IF(W908=0,"Complete","Incomplete")</f>
        <v>Complete</v>
      </c>
      <c r="Y908" s="26" t="n">
        <f aca="false">W908/21</f>
        <v>0</v>
      </c>
      <c r="Z908" s="2" t="str">
        <f aca="false">IF(W908=21,"Ghost record",IF(W908&gt;=11,"Mostly empty",IF(W908=0,"Complete","Partial")))</f>
        <v>Complete</v>
      </c>
    </row>
    <row r="909" customFormat="false" ht="15" hidden="false" customHeight="false" outlineLevel="0" collapsed="false">
      <c r="A909" s="2" t="str">
        <f aca="false">Clean!A909</f>
        <v>CL00908</v>
      </c>
      <c r="B909" s="24" t="n">
        <f aca="false">IF(Clean!B909="",1,0)</f>
        <v>0</v>
      </c>
      <c r="C909" s="24" t="n">
        <f aca="false">IF(Clean!C909="",1,0)</f>
        <v>0</v>
      </c>
      <c r="D909" s="24" t="n">
        <f aca="false">IF(Clean!D909="",1,0)</f>
        <v>0</v>
      </c>
      <c r="E909" s="24" t="n">
        <f aca="false">IF(Clean!E909="",1,0)</f>
        <v>0</v>
      </c>
      <c r="F909" s="24" t="n">
        <f aca="false">IF(Clean!F909="",1,0)</f>
        <v>0</v>
      </c>
      <c r="G909" s="24" t="n">
        <f aca="false">IF(Clean!G909="",1,0)</f>
        <v>0</v>
      </c>
      <c r="H909" s="24" t="n">
        <f aca="false">IF(Clean!H909="",1,0)</f>
        <v>0</v>
      </c>
      <c r="I909" s="24" t="n">
        <f aca="false">IF(Clean!I909="",1,0)</f>
        <v>0</v>
      </c>
      <c r="J909" s="24" t="n">
        <f aca="false">IF(Clean!J909="",1,0)</f>
        <v>0</v>
      </c>
      <c r="K909" s="24" t="n">
        <f aca="false">IF(Clean!K909="",1,0)</f>
        <v>0</v>
      </c>
      <c r="L909" s="24" t="n">
        <f aca="false">IF(Clean!L909="",1,0)</f>
        <v>0</v>
      </c>
      <c r="M909" s="24" t="n">
        <f aca="false">IF(Clean!M909="",1,0)</f>
        <v>0</v>
      </c>
      <c r="N909" s="24" t="n">
        <f aca="false">IF(Clean!N909="",1,0)</f>
        <v>0</v>
      </c>
      <c r="O909" s="24" t="n">
        <f aca="false">IF(Clean!O909="",1,0)</f>
        <v>0</v>
      </c>
      <c r="P909" s="24" t="n">
        <f aca="false">IF(Clean!P909="",1,0)</f>
        <v>0</v>
      </c>
      <c r="Q909" s="24" t="n">
        <f aca="false">IF(Clean!Q909="",1,0)</f>
        <v>0</v>
      </c>
      <c r="R909" s="24" t="n">
        <f aca="false">IF(Clean!R909="",1,0)</f>
        <v>0</v>
      </c>
      <c r="S909" s="24" t="n">
        <f aca="false">IF(Clean!S909="",1,0)</f>
        <v>0</v>
      </c>
      <c r="T909" s="24" t="n">
        <f aca="false">IF(Clean!T909="",1,0)</f>
        <v>0</v>
      </c>
      <c r="U909" s="24" t="n">
        <f aca="false">IF(Clean!U909="",1,0)</f>
        <v>0</v>
      </c>
      <c r="V909" s="24" t="n">
        <f aca="false">IF(Clean!V909="",1,0)</f>
        <v>0</v>
      </c>
      <c r="W909" s="25" t="n">
        <f aca="false">SUM(B909:V909)</f>
        <v>0</v>
      </c>
      <c r="X909" s="2" t="str">
        <f aca="false">IF(W909=0,"Complete","Incomplete")</f>
        <v>Complete</v>
      </c>
      <c r="Y909" s="26" t="n">
        <f aca="false">W909/21</f>
        <v>0</v>
      </c>
      <c r="Z909" s="2" t="str">
        <f aca="false">IF(W909=21,"Ghost record",IF(W909&gt;=11,"Mostly empty",IF(W909=0,"Complete","Partial")))</f>
        <v>Complete</v>
      </c>
    </row>
    <row r="910" customFormat="false" ht="15" hidden="false" customHeight="false" outlineLevel="0" collapsed="false">
      <c r="A910" s="2" t="str">
        <f aca="false">Clean!A910</f>
        <v>CL00909</v>
      </c>
      <c r="B910" s="24" t="n">
        <f aca="false">IF(Clean!B910="",1,0)</f>
        <v>0</v>
      </c>
      <c r="C910" s="24" t="n">
        <f aca="false">IF(Clean!C910="",1,0)</f>
        <v>0</v>
      </c>
      <c r="D910" s="24" t="n">
        <f aca="false">IF(Clean!D910="",1,0)</f>
        <v>0</v>
      </c>
      <c r="E910" s="24" t="n">
        <f aca="false">IF(Clean!E910="",1,0)</f>
        <v>0</v>
      </c>
      <c r="F910" s="24" t="n">
        <f aca="false">IF(Clean!F910="",1,0)</f>
        <v>0</v>
      </c>
      <c r="G910" s="24" t="n">
        <f aca="false">IF(Clean!G910="",1,0)</f>
        <v>0</v>
      </c>
      <c r="H910" s="24" t="n">
        <f aca="false">IF(Clean!H910="",1,0)</f>
        <v>0</v>
      </c>
      <c r="I910" s="24" t="n">
        <f aca="false">IF(Clean!I910="",1,0)</f>
        <v>0</v>
      </c>
      <c r="J910" s="24" t="n">
        <f aca="false">IF(Clean!J910="",1,0)</f>
        <v>0</v>
      </c>
      <c r="K910" s="24" t="n">
        <f aca="false">IF(Clean!K910="",1,0)</f>
        <v>0</v>
      </c>
      <c r="L910" s="24" t="n">
        <f aca="false">IF(Clean!L910="",1,0)</f>
        <v>0</v>
      </c>
      <c r="M910" s="24" t="n">
        <f aca="false">IF(Clean!M910="",1,0)</f>
        <v>0</v>
      </c>
      <c r="N910" s="24" t="n">
        <f aca="false">IF(Clean!N910="",1,0)</f>
        <v>0</v>
      </c>
      <c r="O910" s="24" t="n">
        <f aca="false">IF(Clean!O910="",1,0)</f>
        <v>0</v>
      </c>
      <c r="P910" s="24" t="n">
        <f aca="false">IF(Clean!P910="",1,0)</f>
        <v>0</v>
      </c>
      <c r="Q910" s="24" t="n">
        <f aca="false">IF(Clean!Q910="",1,0)</f>
        <v>0</v>
      </c>
      <c r="R910" s="24" t="n">
        <f aca="false">IF(Clean!R910="",1,0)</f>
        <v>0</v>
      </c>
      <c r="S910" s="24" t="n">
        <f aca="false">IF(Clean!S910="",1,0)</f>
        <v>0</v>
      </c>
      <c r="T910" s="24" t="n">
        <f aca="false">IF(Clean!T910="",1,0)</f>
        <v>0</v>
      </c>
      <c r="U910" s="24" t="n">
        <f aca="false">IF(Clean!U910="",1,0)</f>
        <v>0</v>
      </c>
      <c r="V910" s="24" t="n">
        <f aca="false">IF(Clean!V910="",1,0)</f>
        <v>0</v>
      </c>
      <c r="W910" s="25" t="n">
        <f aca="false">SUM(B910:V910)</f>
        <v>0</v>
      </c>
      <c r="X910" s="2" t="str">
        <f aca="false">IF(W910=0,"Complete","Incomplete")</f>
        <v>Complete</v>
      </c>
      <c r="Y910" s="26" t="n">
        <f aca="false">W910/21</f>
        <v>0</v>
      </c>
      <c r="Z910" s="2" t="str">
        <f aca="false">IF(W910=21,"Ghost record",IF(W910&gt;=11,"Mostly empty",IF(W910=0,"Complete","Partial")))</f>
        <v>Complete</v>
      </c>
    </row>
    <row r="911" customFormat="false" ht="15" hidden="false" customHeight="false" outlineLevel="0" collapsed="false">
      <c r="A911" s="2" t="str">
        <f aca="false">Clean!A911</f>
        <v>CL00910</v>
      </c>
      <c r="B911" s="24" t="n">
        <f aca="false">IF(Clean!B911="",1,0)</f>
        <v>0</v>
      </c>
      <c r="C911" s="24" t="n">
        <f aca="false">IF(Clean!C911="",1,0)</f>
        <v>0</v>
      </c>
      <c r="D911" s="24" t="n">
        <f aca="false">IF(Clean!D911="",1,0)</f>
        <v>0</v>
      </c>
      <c r="E911" s="24" t="n">
        <f aca="false">IF(Clean!E911="",1,0)</f>
        <v>0</v>
      </c>
      <c r="F911" s="24" t="n">
        <f aca="false">IF(Clean!F911="",1,0)</f>
        <v>0</v>
      </c>
      <c r="G911" s="24" t="n">
        <f aca="false">IF(Clean!G911="",1,0)</f>
        <v>0</v>
      </c>
      <c r="H911" s="24" t="n">
        <f aca="false">IF(Clean!H911="",1,0)</f>
        <v>0</v>
      </c>
      <c r="I911" s="24" t="n">
        <f aca="false">IF(Clean!I911="",1,0)</f>
        <v>0</v>
      </c>
      <c r="J911" s="24" t="n">
        <f aca="false">IF(Clean!J911="",1,0)</f>
        <v>0</v>
      </c>
      <c r="K911" s="24" t="n">
        <f aca="false">IF(Clean!K911="",1,0)</f>
        <v>0</v>
      </c>
      <c r="L911" s="24" t="n">
        <f aca="false">IF(Clean!L911="",1,0)</f>
        <v>0</v>
      </c>
      <c r="M911" s="24" t="n">
        <f aca="false">IF(Clean!M911="",1,0)</f>
        <v>0</v>
      </c>
      <c r="N911" s="24" t="n">
        <f aca="false">IF(Clean!N911="",1,0)</f>
        <v>0</v>
      </c>
      <c r="O911" s="24" t="n">
        <f aca="false">IF(Clean!O911="",1,0)</f>
        <v>0</v>
      </c>
      <c r="P911" s="24" t="n">
        <f aca="false">IF(Clean!P911="",1,0)</f>
        <v>0</v>
      </c>
      <c r="Q911" s="24" t="n">
        <f aca="false">IF(Clean!Q911="",1,0)</f>
        <v>0</v>
      </c>
      <c r="R911" s="24" t="n">
        <f aca="false">IF(Clean!R911="",1,0)</f>
        <v>0</v>
      </c>
      <c r="S911" s="24" t="n">
        <f aca="false">IF(Clean!S911="",1,0)</f>
        <v>0</v>
      </c>
      <c r="T911" s="24" t="n">
        <f aca="false">IF(Clean!T911="",1,0)</f>
        <v>0</v>
      </c>
      <c r="U911" s="24" t="n">
        <f aca="false">IF(Clean!U911="",1,0)</f>
        <v>0</v>
      </c>
      <c r="V911" s="24" t="n">
        <f aca="false">IF(Clean!V911="",1,0)</f>
        <v>1</v>
      </c>
      <c r="W911" s="25" t="n">
        <f aca="false">SUM(B911:V911)</f>
        <v>1</v>
      </c>
      <c r="X911" s="2" t="str">
        <f aca="false">IF(W911=0,"Complete","Incomplete")</f>
        <v>Incomplete</v>
      </c>
      <c r="Y911" s="26" t="n">
        <f aca="false">W911/21</f>
        <v>0.0476190476190476</v>
      </c>
      <c r="Z911" s="2" t="str">
        <f aca="false">IF(W911=21,"Ghost record",IF(W911&gt;=11,"Mostly empty",IF(W911=0,"Complete","Partial")))</f>
        <v>Partial</v>
      </c>
    </row>
    <row r="912" customFormat="false" ht="15" hidden="false" customHeight="false" outlineLevel="0" collapsed="false">
      <c r="A912" s="2" t="str">
        <f aca="false">Clean!A912</f>
        <v>CL00911</v>
      </c>
      <c r="B912" s="24" t="n">
        <f aca="false">IF(Clean!B912="",1,0)</f>
        <v>0</v>
      </c>
      <c r="C912" s="24" t="n">
        <f aca="false">IF(Clean!C912="",1,0)</f>
        <v>0</v>
      </c>
      <c r="D912" s="24" t="n">
        <f aca="false">IF(Clean!D912="",1,0)</f>
        <v>0</v>
      </c>
      <c r="E912" s="24" t="n">
        <f aca="false">IF(Clean!E912="",1,0)</f>
        <v>0</v>
      </c>
      <c r="F912" s="24" t="n">
        <f aca="false">IF(Clean!F912="",1,0)</f>
        <v>0</v>
      </c>
      <c r="G912" s="24" t="n">
        <f aca="false">IF(Clean!G912="",1,0)</f>
        <v>0</v>
      </c>
      <c r="H912" s="24" t="n">
        <f aca="false">IF(Clean!H912="",1,0)</f>
        <v>0</v>
      </c>
      <c r="I912" s="24" t="n">
        <f aca="false">IF(Clean!I912="",1,0)</f>
        <v>0</v>
      </c>
      <c r="J912" s="24" t="n">
        <f aca="false">IF(Clean!J912="",1,0)</f>
        <v>0</v>
      </c>
      <c r="K912" s="24" t="n">
        <f aca="false">IF(Clean!K912="",1,0)</f>
        <v>0</v>
      </c>
      <c r="L912" s="24" t="n">
        <f aca="false">IF(Clean!L912="",1,0)</f>
        <v>0</v>
      </c>
      <c r="M912" s="24" t="n">
        <f aca="false">IF(Clean!M912="",1,0)</f>
        <v>0</v>
      </c>
      <c r="N912" s="24" t="n">
        <f aca="false">IF(Clean!N912="",1,0)</f>
        <v>0</v>
      </c>
      <c r="O912" s="24" t="n">
        <f aca="false">IF(Clean!O912="",1,0)</f>
        <v>0</v>
      </c>
      <c r="P912" s="24" t="n">
        <f aca="false">IF(Clean!P912="",1,0)</f>
        <v>0</v>
      </c>
      <c r="Q912" s="24" t="n">
        <f aca="false">IF(Clean!Q912="",1,0)</f>
        <v>0</v>
      </c>
      <c r="R912" s="24" t="n">
        <f aca="false">IF(Clean!R912="",1,0)</f>
        <v>0</v>
      </c>
      <c r="S912" s="24" t="n">
        <f aca="false">IF(Clean!S912="",1,0)</f>
        <v>0</v>
      </c>
      <c r="T912" s="24" t="n">
        <f aca="false">IF(Clean!T912="",1,0)</f>
        <v>0</v>
      </c>
      <c r="U912" s="24" t="n">
        <f aca="false">IF(Clean!U912="",1,0)</f>
        <v>0</v>
      </c>
      <c r="V912" s="24" t="n">
        <f aca="false">IF(Clean!V912="",1,0)</f>
        <v>0</v>
      </c>
      <c r="W912" s="25" t="n">
        <f aca="false">SUM(B912:V912)</f>
        <v>0</v>
      </c>
      <c r="X912" s="2" t="str">
        <f aca="false">IF(W912=0,"Complete","Incomplete")</f>
        <v>Complete</v>
      </c>
      <c r="Y912" s="26" t="n">
        <f aca="false">W912/21</f>
        <v>0</v>
      </c>
      <c r="Z912" s="2" t="str">
        <f aca="false">IF(W912=21,"Ghost record",IF(W912&gt;=11,"Mostly empty",IF(W912=0,"Complete","Partial")))</f>
        <v>Complete</v>
      </c>
    </row>
    <row r="913" customFormat="false" ht="15" hidden="false" customHeight="false" outlineLevel="0" collapsed="false">
      <c r="A913" s="2" t="str">
        <f aca="false">Clean!A913</f>
        <v>CL00912</v>
      </c>
      <c r="B913" s="24" t="n">
        <f aca="false">IF(Clean!B913="",1,0)</f>
        <v>0</v>
      </c>
      <c r="C913" s="24" t="n">
        <f aca="false">IF(Clean!C913="",1,0)</f>
        <v>0</v>
      </c>
      <c r="D913" s="24" t="n">
        <f aca="false">IF(Clean!D913="",1,0)</f>
        <v>0</v>
      </c>
      <c r="E913" s="24" t="n">
        <f aca="false">IF(Clean!E913="",1,0)</f>
        <v>0</v>
      </c>
      <c r="F913" s="24" t="n">
        <f aca="false">IF(Clean!F913="",1,0)</f>
        <v>0</v>
      </c>
      <c r="G913" s="24" t="n">
        <f aca="false">IF(Clean!G913="",1,0)</f>
        <v>0</v>
      </c>
      <c r="H913" s="24" t="n">
        <f aca="false">IF(Clean!H913="",1,0)</f>
        <v>0</v>
      </c>
      <c r="I913" s="24" t="n">
        <f aca="false">IF(Clean!I913="",1,0)</f>
        <v>0</v>
      </c>
      <c r="J913" s="24" t="n">
        <f aca="false">IF(Clean!J913="",1,0)</f>
        <v>0</v>
      </c>
      <c r="K913" s="24" t="n">
        <f aca="false">IF(Clean!K913="",1,0)</f>
        <v>0</v>
      </c>
      <c r="L913" s="24" t="n">
        <f aca="false">IF(Clean!L913="",1,0)</f>
        <v>0</v>
      </c>
      <c r="M913" s="24" t="n">
        <f aca="false">IF(Clean!M913="",1,0)</f>
        <v>0</v>
      </c>
      <c r="N913" s="24" t="n">
        <f aca="false">IF(Clean!N913="",1,0)</f>
        <v>0</v>
      </c>
      <c r="O913" s="24" t="n">
        <f aca="false">IF(Clean!O913="",1,0)</f>
        <v>0</v>
      </c>
      <c r="P913" s="24" t="n">
        <f aca="false">IF(Clean!P913="",1,0)</f>
        <v>0</v>
      </c>
      <c r="Q913" s="24" t="n">
        <f aca="false">IF(Clean!Q913="",1,0)</f>
        <v>0</v>
      </c>
      <c r="R913" s="24" t="n">
        <f aca="false">IF(Clean!R913="",1,0)</f>
        <v>0</v>
      </c>
      <c r="S913" s="24" t="n">
        <f aca="false">IF(Clean!S913="",1,0)</f>
        <v>0</v>
      </c>
      <c r="T913" s="24" t="n">
        <f aca="false">IF(Clean!T913="",1,0)</f>
        <v>0</v>
      </c>
      <c r="U913" s="24" t="n">
        <f aca="false">IF(Clean!U913="",1,0)</f>
        <v>0</v>
      </c>
      <c r="V913" s="24" t="n">
        <f aca="false">IF(Clean!V913="",1,0)</f>
        <v>0</v>
      </c>
      <c r="W913" s="25" t="n">
        <f aca="false">SUM(B913:V913)</f>
        <v>0</v>
      </c>
      <c r="X913" s="2" t="str">
        <f aca="false">IF(W913=0,"Complete","Incomplete")</f>
        <v>Complete</v>
      </c>
      <c r="Y913" s="26" t="n">
        <f aca="false">W913/21</f>
        <v>0</v>
      </c>
      <c r="Z913" s="2" t="str">
        <f aca="false">IF(W913=21,"Ghost record",IF(W913&gt;=11,"Mostly empty",IF(W913=0,"Complete","Partial")))</f>
        <v>Complete</v>
      </c>
    </row>
    <row r="914" customFormat="false" ht="15" hidden="false" customHeight="false" outlineLevel="0" collapsed="false">
      <c r="A914" s="2" t="str">
        <f aca="false">Clean!A914</f>
        <v>CL00913</v>
      </c>
      <c r="B914" s="24" t="n">
        <f aca="false">IF(Clean!B914="",1,0)</f>
        <v>0</v>
      </c>
      <c r="C914" s="24" t="n">
        <f aca="false">IF(Clean!C914="",1,0)</f>
        <v>0</v>
      </c>
      <c r="D914" s="24" t="n">
        <f aca="false">IF(Clean!D914="",1,0)</f>
        <v>0</v>
      </c>
      <c r="E914" s="24" t="n">
        <f aca="false">IF(Clean!E914="",1,0)</f>
        <v>0</v>
      </c>
      <c r="F914" s="24" t="n">
        <f aca="false">IF(Clean!F914="",1,0)</f>
        <v>0</v>
      </c>
      <c r="G914" s="24" t="n">
        <f aca="false">IF(Clean!G914="",1,0)</f>
        <v>0</v>
      </c>
      <c r="H914" s="24" t="n">
        <f aca="false">IF(Clean!H914="",1,0)</f>
        <v>0</v>
      </c>
      <c r="I914" s="24" t="n">
        <f aca="false">IF(Clean!I914="",1,0)</f>
        <v>0</v>
      </c>
      <c r="J914" s="24" t="n">
        <f aca="false">IF(Clean!J914="",1,0)</f>
        <v>0</v>
      </c>
      <c r="K914" s="24" t="n">
        <f aca="false">IF(Clean!K914="",1,0)</f>
        <v>0</v>
      </c>
      <c r="L914" s="24" t="n">
        <f aca="false">IF(Clean!L914="",1,0)</f>
        <v>0</v>
      </c>
      <c r="M914" s="24" t="n">
        <f aca="false">IF(Clean!M914="",1,0)</f>
        <v>0</v>
      </c>
      <c r="N914" s="24" t="n">
        <f aca="false">IF(Clean!N914="",1,0)</f>
        <v>0</v>
      </c>
      <c r="O914" s="24" t="n">
        <f aca="false">IF(Clean!O914="",1,0)</f>
        <v>0</v>
      </c>
      <c r="P914" s="24" t="n">
        <f aca="false">IF(Clean!P914="",1,0)</f>
        <v>0</v>
      </c>
      <c r="Q914" s="24" t="n">
        <f aca="false">IF(Clean!Q914="",1,0)</f>
        <v>0</v>
      </c>
      <c r="R914" s="24" t="n">
        <f aca="false">IF(Clean!R914="",1,0)</f>
        <v>0</v>
      </c>
      <c r="S914" s="24" t="n">
        <f aca="false">IF(Clean!S914="",1,0)</f>
        <v>0</v>
      </c>
      <c r="T914" s="24" t="n">
        <f aca="false">IF(Clean!T914="",1,0)</f>
        <v>0</v>
      </c>
      <c r="U914" s="24" t="n">
        <f aca="false">IF(Clean!U914="",1,0)</f>
        <v>0</v>
      </c>
      <c r="V914" s="24" t="n">
        <f aca="false">IF(Clean!V914="",1,0)</f>
        <v>0</v>
      </c>
      <c r="W914" s="25" t="n">
        <f aca="false">SUM(B914:V914)</f>
        <v>0</v>
      </c>
      <c r="X914" s="2" t="str">
        <f aca="false">IF(W914=0,"Complete","Incomplete")</f>
        <v>Complete</v>
      </c>
      <c r="Y914" s="26" t="n">
        <f aca="false">W914/21</f>
        <v>0</v>
      </c>
      <c r="Z914" s="2" t="str">
        <f aca="false">IF(W914=21,"Ghost record",IF(W914&gt;=11,"Mostly empty",IF(W914=0,"Complete","Partial")))</f>
        <v>Complete</v>
      </c>
    </row>
    <row r="915" customFormat="false" ht="15" hidden="false" customHeight="false" outlineLevel="0" collapsed="false">
      <c r="A915" s="2" t="str">
        <f aca="false">Clean!A915</f>
        <v>CL00914</v>
      </c>
      <c r="B915" s="24" t="n">
        <f aca="false">IF(Clean!B915="",1,0)</f>
        <v>0</v>
      </c>
      <c r="C915" s="24" t="n">
        <f aca="false">IF(Clean!C915="",1,0)</f>
        <v>0</v>
      </c>
      <c r="D915" s="24" t="n">
        <f aca="false">IF(Clean!D915="",1,0)</f>
        <v>0</v>
      </c>
      <c r="E915" s="24" t="n">
        <f aca="false">IF(Clean!E915="",1,0)</f>
        <v>0</v>
      </c>
      <c r="F915" s="24" t="n">
        <f aca="false">IF(Clean!F915="",1,0)</f>
        <v>0</v>
      </c>
      <c r="G915" s="24" t="n">
        <f aca="false">IF(Clean!G915="",1,0)</f>
        <v>0</v>
      </c>
      <c r="H915" s="24" t="n">
        <f aca="false">IF(Clean!H915="",1,0)</f>
        <v>0</v>
      </c>
      <c r="I915" s="24" t="n">
        <f aca="false">IF(Clean!I915="",1,0)</f>
        <v>0</v>
      </c>
      <c r="J915" s="24" t="n">
        <f aca="false">IF(Clean!J915="",1,0)</f>
        <v>0</v>
      </c>
      <c r="K915" s="24" t="n">
        <f aca="false">IF(Clean!K915="",1,0)</f>
        <v>0</v>
      </c>
      <c r="L915" s="24" t="n">
        <f aca="false">IF(Clean!L915="",1,0)</f>
        <v>0</v>
      </c>
      <c r="M915" s="24" t="n">
        <f aca="false">IF(Clean!M915="",1,0)</f>
        <v>0</v>
      </c>
      <c r="N915" s="24" t="n">
        <f aca="false">IF(Clean!N915="",1,0)</f>
        <v>0</v>
      </c>
      <c r="O915" s="24" t="n">
        <f aca="false">IF(Clean!O915="",1,0)</f>
        <v>0</v>
      </c>
      <c r="P915" s="24" t="n">
        <f aca="false">IF(Clean!P915="",1,0)</f>
        <v>0</v>
      </c>
      <c r="Q915" s="24" t="n">
        <f aca="false">IF(Clean!Q915="",1,0)</f>
        <v>0</v>
      </c>
      <c r="R915" s="24" t="n">
        <f aca="false">IF(Clean!R915="",1,0)</f>
        <v>0</v>
      </c>
      <c r="S915" s="24" t="n">
        <f aca="false">IF(Clean!S915="",1,0)</f>
        <v>0</v>
      </c>
      <c r="T915" s="24" t="n">
        <f aca="false">IF(Clean!T915="",1,0)</f>
        <v>0</v>
      </c>
      <c r="U915" s="24" t="n">
        <f aca="false">IF(Clean!U915="",1,0)</f>
        <v>0</v>
      </c>
      <c r="V915" s="24" t="n">
        <f aca="false">IF(Clean!V915="",1,0)</f>
        <v>1</v>
      </c>
      <c r="W915" s="25" t="n">
        <f aca="false">SUM(B915:V915)</f>
        <v>1</v>
      </c>
      <c r="X915" s="2" t="str">
        <f aca="false">IF(W915=0,"Complete","Incomplete")</f>
        <v>Incomplete</v>
      </c>
      <c r="Y915" s="26" t="n">
        <f aca="false">W915/21</f>
        <v>0.0476190476190476</v>
      </c>
      <c r="Z915" s="2" t="str">
        <f aca="false">IF(W915=21,"Ghost record",IF(W915&gt;=11,"Mostly empty",IF(W915=0,"Complete","Partial")))</f>
        <v>Partial</v>
      </c>
    </row>
    <row r="916" customFormat="false" ht="15" hidden="false" customHeight="false" outlineLevel="0" collapsed="false">
      <c r="A916" s="2" t="str">
        <f aca="false">Clean!A916</f>
        <v>CL00915</v>
      </c>
      <c r="B916" s="24" t="n">
        <f aca="false">IF(Clean!B916="",1,0)</f>
        <v>0</v>
      </c>
      <c r="C916" s="24" t="n">
        <f aca="false">IF(Clean!C916="",1,0)</f>
        <v>0</v>
      </c>
      <c r="D916" s="24" t="n">
        <f aca="false">IF(Clean!D916="",1,0)</f>
        <v>0</v>
      </c>
      <c r="E916" s="24" t="n">
        <f aca="false">IF(Clean!E916="",1,0)</f>
        <v>0</v>
      </c>
      <c r="F916" s="24" t="n">
        <f aca="false">IF(Clean!F916="",1,0)</f>
        <v>0</v>
      </c>
      <c r="G916" s="24" t="n">
        <f aca="false">IF(Clean!G916="",1,0)</f>
        <v>0</v>
      </c>
      <c r="H916" s="24" t="n">
        <f aca="false">IF(Clean!H916="",1,0)</f>
        <v>0</v>
      </c>
      <c r="I916" s="24" t="n">
        <f aca="false">IF(Clean!I916="",1,0)</f>
        <v>0</v>
      </c>
      <c r="J916" s="24" t="n">
        <f aca="false">IF(Clean!J916="",1,0)</f>
        <v>0</v>
      </c>
      <c r="K916" s="24" t="n">
        <f aca="false">IF(Clean!K916="",1,0)</f>
        <v>0</v>
      </c>
      <c r="L916" s="24" t="n">
        <f aca="false">IF(Clean!L916="",1,0)</f>
        <v>0</v>
      </c>
      <c r="M916" s="24" t="n">
        <f aca="false">IF(Clean!M916="",1,0)</f>
        <v>0</v>
      </c>
      <c r="N916" s="24" t="n">
        <f aca="false">IF(Clean!N916="",1,0)</f>
        <v>0</v>
      </c>
      <c r="O916" s="24" t="n">
        <f aca="false">IF(Clean!O916="",1,0)</f>
        <v>0</v>
      </c>
      <c r="P916" s="24" t="n">
        <f aca="false">IF(Clean!P916="",1,0)</f>
        <v>0</v>
      </c>
      <c r="Q916" s="24" t="n">
        <f aca="false">IF(Clean!Q916="",1,0)</f>
        <v>0</v>
      </c>
      <c r="R916" s="24" t="n">
        <f aca="false">IF(Clean!R916="",1,0)</f>
        <v>0</v>
      </c>
      <c r="S916" s="24" t="n">
        <f aca="false">IF(Clean!S916="",1,0)</f>
        <v>0</v>
      </c>
      <c r="T916" s="24" t="n">
        <f aca="false">IF(Clean!T916="",1,0)</f>
        <v>0</v>
      </c>
      <c r="U916" s="24" t="n">
        <f aca="false">IF(Clean!U916="",1,0)</f>
        <v>0</v>
      </c>
      <c r="V916" s="24" t="n">
        <f aca="false">IF(Clean!V916="",1,0)</f>
        <v>1</v>
      </c>
      <c r="W916" s="25" t="n">
        <f aca="false">SUM(B916:V916)</f>
        <v>1</v>
      </c>
      <c r="X916" s="2" t="str">
        <f aca="false">IF(W916=0,"Complete","Incomplete")</f>
        <v>Incomplete</v>
      </c>
      <c r="Y916" s="26" t="n">
        <f aca="false">W916/21</f>
        <v>0.0476190476190476</v>
      </c>
      <c r="Z916" s="2" t="str">
        <f aca="false">IF(W916=21,"Ghost record",IF(W916&gt;=11,"Mostly empty",IF(W916=0,"Complete","Partial")))</f>
        <v>Partial</v>
      </c>
    </row>
    <row r="917" customFormat="false" ht="15" hidden="false" customHeight="false" outlineLevel="0" collapsed="false">
      <c r="A917" s="2" t="str">
        <f aca="false">Clean!A917</f>
        <v>CL00916</v>
      </c>
      <c r="B917" s="24" t="n">
        <f aca="false">IF(Clean!B917="",1,0)</f>
        <v>0</v>
      </c>
      <c r="C917" s="24" t="n">
        <f aca="false">IF(Clean!C917="",1,0)</f>
        <v>0</v>
      </c>
      <c r="D917" s="24" t="n">
        <f aca="false">IF(Clean!D917="",1,0)</f>
        <v>0</v>
      </c>
      <c r="E917" s="24" t="n">
        <f aca="false">IF(Clean!E917="",1,0)</f>
        <v>0</v>
      </c>
      <c r="F917" s="24" t="n">
        <f aca="false">IF(Clean!F917="",1,0)</f>
        <v>0</v>
      </c>
      <c r="G917" s="24" t="n">
        <f aca="false">IF(Clean!G917="",1,0)</f>
        <v>0</v>
      </c>
      <c r="H917" s="24" t="n">
        <f aca="false">IF(Clean!H917="",1,0)</f>
        <v>0</v>
      </c>
      <c r="I917" s="24" t="n">
        <f aca="false">IF(Clean!I917="",1,0)</f>
        <v>0</v>
      </c>
      <c r="J917" s="24" t="n">
        <f aca="false">IF(Clean!J917="",1,0)</f>
        <v>0</v>
      </c>
      <c r="K917" s="24" t="n">
        <f aca="false">IF(Clean!K917="",1,0)</f>
        <v>0</v>
      </c>
      <c r="L917" s="24" t="n">
        <f aca="false">IF(Clean!L917="",1,0)</f>
        <v>0</v>
      </c>
      <c r="M917" s="24" t="n">
        <f aca="false">IF(Clean!M917="",1,0)</f>
        <v>0</v>
      </c>
      <c r="N917" s="24" t="n">
        <f aca="false">IF(Clean!N917="",1,0)</f>
        <v>0</v>
      </c>
      <c r="O917" s="24" t="n">
        <f aca="false">IF(Clean!O917="",1,0)</f>
        <v>0</v>
      </c>
      <c r="P917" s="24" t="n">
        <f aca="false">IF(Clean!P917="",1,0)</f>
        <v>0</v>
      </c>
      <c r="Q917" s="24" t="n">
        <f aca="false">IF(Clean!Q917="",1,0)</f>
        <v>0</v>
      </c>
      <c r="R917" s="24" t="n">
        <f aca="false">IF(Clean!R917="",1,0)</f>
        <v>0</v>
      </c>
      <c r="S917" s="24" t="n">
        <f aca="false">IF(Clean!S917="",1,0)</f>
        <v>0</v>
      </c>
      <c r="T917" s="24" t="n">
        <f aca="false">IF(Clean!T917="",1,0)</f>
        <v>0</v>
      </c>
      <c r="U917" s="24" t="n">
        <f aca="false">IF(Clean!U917="",1,0)</f>
        <v>0</v>
      </c>
      <c r="V917" s="24" t="n">
        <f aca="false">IF(Clean!V917="",1,0)</f>
        <v>0</v>
      </c>
      <c r="W917" s="25" t="n">
        <f aca="false">SUM(B917:V917)</f>
        <v>0</v>
      </c>
      <c r="X917" s="2" t="str">
        <f aca="false">IF(W917=0,"Complete","Incomplete")</f>
        <v>Complete</v>
      </c>
      <c r="Y917" s="26" t="n">
        <f aca="false">W917/21</f>
        <v>0</v>
      </c>
      <c r="Z917" s="2" t="str">
        <f aca="false">IF(W917=21,"Ghost record",IF(W917&gt;=11,"Mostly empty",IF(W917=0,"Complete","Partial")))</f>
        <v>Complete</v>
      </c>
    </row>
    <row r="918" customFormat="false" ht="15" hidden="false" customHeight="false" outlineLevel="0" collapsed="false">
      <c r="A918" s="2" t="str">
        <f aca="false">Clean!A918</f>
        <v>CL00917</v>
      </c>
      <c r="B918" s="24" t="n">
        <f aca="false">IF(Clean!B918="",1,0)</f>
        <v>0</v>
      </c>
      <c r="C918" s="24" t="n">
        <f aca="false">IF(Clean!C918="",1,0)</f>
        <v>0</v>
      </c>
      <c r="D918" s="24" t="n">
        <f aca="false">IF(Clean!D918="",1,0)</f>
        <v>0</v>
      </c>
      <c r="E918" s="24" t="n">
        <f aca="false">IF(Clean!E918="",1,0)</f>
        <v>0</v>
      </c>
      <c r="F918" s="24" t="n">
        <f aca="false">IF(Clean!F918="",1,0)</f>
        <v>0</v>
      </c>
      <c r="G918" s="24" t="n">
        <f aca="false">IF(Clean!G918="",1,0)</f>
        <v>0</v>
      </c>
      <c r="H918" s="24" t="n">
        <f aca="false">IF(Clean!H918="",1,0)</f>
        <v>0</v>
      </c>
      <c r="I918" s="24" t="n">
        <f aca="false">IF(Clean!I918="",1,0)</f>
        <v>0</v>
      </c>
      <c r="J918" s="24" t="n">
        <f aca="false">IF(Clean!J918="",1,0)</f>
        <v>0</v>
      </c>
      <c r="K918" s="24" t="n">
        <f aca="false">IF(Clean!K918="",1,0)</f>
        <v>0</v>
      </c>
      <c r="L918" s="24" t="n">
        <f aca="false">IF(Clean!L918="",1,0)</f>
        <v>0</v>
      </c>
      <c r="M918" s="24" t="n">
        <f aca="false">IF(Clean!M918="",1,0)</f>
        <v>0</v>
      </c>
      <c r="N918" s="24" t="n">
        <f aca="false">IF(Clean!N918="",1,0)</f>
        <v>0</v>
      </c>
      <c r="O918" s="24" t="n">
        <f aca="false">IF(Clean!O918="",1,0)</f>
        <v>0</v>
      </c>
      <c r="P918" s="24" t="n">
        <f aca="false">IF(Clean!P918="",1,0)</f>
        <v>0</v>
      </c>
      <c r="Q918" s="24" t="n">
        <f aca="false">IF(Clean!Q918="",1,0)</f>
        <v>0</v>
      </c>
      <c r="R918" s="24" t="n">
        <f aca="false">IF(Clean!R918="",1,0)</f>
        <v>1</v>
      </c>
      <c r="S918" s="24" t="n">
        <f aca="false">IF(Clean!S918="",1,0)</f>
        <v>1</v>
      </c>
      <c r="T918" s="24" t="n">
        <f aca="false">IF(Clean!T918="",1,0)</f>
        <v>1</v>
      </c>
      <c r="U918" s="24" t="n">
        <f aca="false">IF(Clean!U918="",1,0)</f>
        <v>0</v>
      </c>
      <c r="V918" s="24" t="n">
        <f aca="false">IF(Clean!V918="",1,0)</f>
        <v>0</v>
      </c>
      <c r="W918" s="25" t="n">
        <f aca="false">SUM(B918:V918)</f>
        <v>3</v>
      </c>
      <c r="X918" s="2" t="str">
        <f aca="false">IF(W918=0,"Complete","Incomplete")</f>
        <v>Incomplete</v>
      </c>
      <c r="Y918" s="26" t="n">
        <f aca="false">W918/21</f>
        <v>0.142857142857143</v>
      </c>
      <c r="Z918" s="2" t="str">
        <f aca="false">IF(W918=21,"Ghost record",IF(W918&gt;=11,"Mostly empty",IF(W918=0,"Complete","Partial")))</f>
        <v>Partial</v>
      </c>
    </row>
    <row r="919" customFormat="false" ht="15" hidden="false" customHeight="false" outlineLevel="0" collapsed="false">
      <c r="A919" s="2" t="str">
        <f aca="false">Clean!A919</f>
        <v>CL00918</v>
      </c>
      <c r="B919" s="24" t="n">
        <f aca="false">IF(Clean!B919="",1,0)</f>
        <v>0</v>
      </c>
      <c r="C919" s="24" t="n">
        <f aca="false">IF(Clean!C919="",1,0)</f>
        <v>0</v>
      </c>
      <c r="D919" s="24" t="n">
        <f aca="false">IF(Clean!D919="",1,0)</f>
        <v>0</v>
      </c>
      <c r="E919" s="24" t="n">
        <f aca="false">IF(Clean!E919="",1,0)</f>
        <v>0</v>
      </c>
      <c r="F919" s="24" t="n">
        <f aca="false">IF(Clean!F919="",1,0)</f>
        <v>0</v>
      </c>
      <c r="G919" s="24" t="n">
        <f aca="false">IF(Clean!G919="",1,0)</f>
        <v>0</v>
      </c>
      <c r="H919" s="24" t="n">
        <f aca="false">IF(Clean!H919="",1,0)</f>
        <v>0</v>
      </c>
      <c r="I919" s="24" t="n">
        <f aca="false">IF(Clean!I919="",1,0)</f>
        <v>0</v>
      </c>
      <c r="J919" s="24" t="n">
        <f aca="false">IF(Clean!J919="",1,0)</f>
        <v>0</v>
      </c>
      <c r="K919" s="24" t="n">
        <f aca="false">IF(Clean!K919="",1,0)</f>
        <v>1</v>
      </c>
      <c r="L919" s="24" t="n">
        <f aca="false">IF(Clean!L919="",1,0)</f>
        <v>0</v>
      </c>
      <c r="M919" s="24" t="n">
        <f aca="false">IF(Clean!M919="",1,0)</f>
        <v>0</v>
      </c>
      <c r="N919" s="24" t="n">
        <f aca="false">IF(Clean!N919="",1,0)</f>
        <v>0</v>
      </c>
      <c r="O919" s="24" t="n">
        <f aca="false">IF(Clean!O919="",1,0)</f>
        <v>0</v>
      </c>
      <c r="P919" s="24" t="n">
        <f aca="false">IF(Clean!P919="",1,0)</f>
        <v>0</v>
      </c>
      <c r="Q919" s="24" t="n">
        <f aca="false">IF(Clean!Q919="",1,0)</f>
        <v>0</v>
      </c>
      <c r="R919" s="24" t="n">
        <f aca="false">IF(Clean!R919="",1,0)</f>
        <v>0</v>
      </c>
      <c r="S919" s="24" t="n">
        <f aca="false">IF(Clean!S919="",1,0)</f>
        <v>0</v>
      </c>
      <c r="T919" s="24" t="n">
        <f aca="false">IF(Clean!T919="",1,0)</f>
        <v>0</v>
      </c>
      <c r="U919" s="24" t="n">
        <f aca="false">IF(Clean!U919="",1,0)</f>
        <v>0</v>
      </c>
      <c r="V919" s="24" t="n">
        <f aca="false">IF(Clean!V919="",1,0)</f>
        <v>0</v>
      </c>
      <c r="W919" s="25" t="n">
        <f aca="false">SUM(B919:V919)</f>
        <v>1</v>
      </c>
      <c r="X919" s="2" t="str">
        <f aca="false">IF(W919=0,"Complete","Incomplete")</f>
        <v>Incomplete</v>
      </c>
      <c r="Y919" s="26" t="n">
        <f aca="false">W919/21</f>
        <v>0.0476190476190476</v>
      </c>
      <c r="Z919" s="2" t="str">
        <f aca="false">IF(W919=21,"Ghost record",IF(W919&gt;=11,"Mostly empty",IF(W919=0,"Complete","Partial")))</f>
        <v>Partial</v>
      </c>
    </row>
    <row r="920" customFormat="false" ht="15" hidden="false" customHeight="false" outlineLevel="0" collapsed="false">
      <c r="A920" s="2" t="str">
        <f aca="false">Clean!A920</f>
        <v>CL00919</v>
      </c>
      <c r="B920" s="24" t="n">
        <f aca="false">IF(Clean!B920="",1,0)</f>
        <v>0</v>
      </c>
      <c r="C920" s="24" t="n">
        <f aca="false">IF(Clean!C920="",1,0)</f>
        <v>0</v>
      </c>
      <c r="D920" s="24" t="n">
        <f aca="false">IF(Clean!D920="",1,0)</f>
        <v>0</v>
      </c>
      <c r="E920" s="24" t="n">
        <f aca="false">IF(Clean!E920="",1,0)</f>
        <v>0</v>
      </c>
      <c r="F920" s="24" t="n">
        <f aca="false">IF(Clean!F920="",1,0)</f>
        <v>0</v>
      </c>
      <c r="G920" s="24" t="n">
        <f aca="false">IF(Clean!G920="",1,0)</f>
        <v>0</v>
      </c>
      <c r="H920" s="24" t="n">
        <f aca="false">IF(Clean!H920="",1,0)</f>
        <v>0</v>
      </c>
      <c r="I920" s="24" t="n">
        <f aca="false">IF(Clean!I920="",1,0)</f>
        <v>0</v>
      </c>
      <c r="J920" s="24" t="n">
        <f aca="false">IF(Clean!J920="",1,0)</f>
        <v>0</v>
      </c>
      <c r="K920" s="24" t="n">
        <f aca="false">IF(Clean!K920="",1,0)</f>
        <v>0</v>
      </c>
      <c r="L920" s="24" t="n">
        <f aca="false">IF(Clean!L920="",1,0)</f>
        <v>0</v>
      </c>
      <c r="M920" s="24" t="n">
        <f aca="false">IF(Clean!M920="",1,0)</f>
        <v>1</v>
      </c>
      <c r="N920" s="24" t="n">
        <f aca="false">IF(Clean!N920="",1,0)</f>
        <v>0</v>
      </c>
      <c r="O920" s="24" t="n">
        <f aca="false">IF(Clean!O920="",1,0)</f>
        <v>0</v>
      </c>
      <c r="P920" s="24" t="n">
        <f aca="false">IF(Clean!P920="",1,0)</f>
        <v>0</v>
      </c>
      <c r="Q920" s="24" t="n">
        <f aca="false">IF(Clean!Q920="",1,0)</f>
        <v>0</v>
      </c>
      <c r="R920" s="24" t="n">
        <f aca="false">IF(Clean!R920="",1,0)</f>
        <v>0</v>
      </c>
      <c r="S920" s="24" t="n">
        <f aca="false">IF(Clean!S920="",1,0)</f>
        <v>0</v>
      </c>
      <c r="T920" s="24" t="n">
        <f aca="false">IF(Clean!T920="",1,0)</f>
        <v>0</v>
      </c>
      <c r="U920" s="24" t="n">
        <f aca="false">IF(Clean!U920="",1,0)</f>
        <v>0</v>
      </c>
      <c r="V920" s="24" t="n">
        <f aca="false">IF(Clean!V920="",1,0)</f>
        <v>0</v>
      </c>
      <c r="W920" s="25" t="n">
        <f aca="false">SUM(B920:V920)</f>
        <v>1</v>
      </c>
      <c r="X920" s="2" t="str">
        <f aca="false">IF(W920=0,"Complete","Incomplete")</f>
        <v>Incomplete</v>
      </c>
      <c r="Y920" s="26" t="n">
        <f aca="false">W920/21</f>
        <v>0.0476190476190476</v>
      </c>
      <c r="Z920" s="2" t="str">
        <f aca="false">IF(W920=21,"Ghost record",IF(W920&gt;=11,"Mostly empty",IF(W920=0,"Complete","Partial")))</f>
        <v>Partial</v>
      </c>
    </row>
    <row r="921" customFormat="false" ht="15" hidden="false" customHeight="false" outlineLevel="0" collapsed="false">
      <c r="A921" s="2" t="str">
        <f aca="false">Clean!A921</f>
        <v>CL00920</v>
      </c>
      <c r="B921" s="24" t="n">
        <f aca="false">IF(Clean!B921="",1,0)</f>
        <v>0</v>
      </c>
      <c r="C921" s="24" t="n">
        <f aca="false">IF(Clean!C921="",1,0)</f>
        <v>0</v>
      </c>
      <c r="D921" s="24" t="n">
        <f aca="false">IF(Clean!D921="",1,0)</f>
        <v>0</v>
      </c>
      <c r="E921" s="24" t="n">
        <f aca="false">IF(Clean!E921="",1,0)</f>
        <v>0</v>
      </c>
      <c r="F921" s="24" t="n">
        <f aca="false">IF(Clean!F921="",1,0)</f>
        <v>0</v>
      </c>
      <c r="G921" s="24" t="n">
        <f aca="false">IF(Clean!G921="",1,0)</f>
        <v>0</v>
      </c>
      <c r="H921" s="24" t="n">
        <f aca="false">IF(Clean!H921="",1,0)</f>
        <v>0</v>
      </c>
      <c r="I921" s="24" t="n">
        <f aca="false">IF(Clean!I921="",1,0)</f>
        <v>0</v>
      </c>
      <c r="J921" s="24" t="n">
        <f aca="false">IF(Clean!J921="",1,0)</f>
        <v>0</v>
      </c>
      <c r="K921" s="24" t="n">
        <f aca="false">IF(Clean!K921="",1,0)</f>
        <v>0</v>
      </c>
      <c r="L921" s="24" t="n">
        <f aca="false">IF(Clean!L921="",1,0)</f>
        <v>0</v>
      </c>
      <c r="M921" s="24" t="n">
        <f aca="false">IF(Clean!M921="",1,0)</f>
        <v>0</v>
      </c>
      <c r="N921" s="24" t="n">
        <f aca="false">IF(Clean!N921="",1,0)</f>
        <v>0</v>
      </c>
      <c r="O921" s="24" t="n">
        <f aca="false">IF(Clean!O921="",1,0)</f>
        <v>0</v>
      </c>
      <c r="P921" s="24" t="n">
        <f aca="false">IF(Clean!P921="",1,0)</f>
        <v>0</v>
      </c>
      <c r="Q921" s="24" t="n">
        <f aca="false">IF(Clean!Q921="",1,0)</f>
        <v>0</v>
      </c>
      <c r="R921" s="24" t="n">
        <f aca="false">IF(Clean!R921="",1,0)</f>
        <v>0</v>
      </c>
      <c r="S921" s="24" t="n">
        <f aca="false">IF(Clean!S921="",1,0)</f>
        <v>1</v>
      </c>
      <c r="T921" s="24" t="n">
        <f aca="false">IF(Clean!T921="",1,0)</f>
        <v>1</v>
      </c>
      <c r="U921" s="24" t="n">
        <f aca="false">IF(Clean!U921="",1,0)</f>
        <v>0</v>
      </c>
      <c r="V921" s="24" t="n">
        <f aca="false">IF(Clean!V921="",1,0)</f>
        <v>0</v>
      </c>
      <c r="W921" s="25" t="n">
        <f aca="false">SUM(B921:V921)</f>
        <v>2</v>
      </c>
      <c r="X921" s="2" t="str">
        <f aca="false">IF(W921=0,"Complete","Incomplete")</f>
        <v>Incomplete</v>
      </c>
      <c r="Y921" s="26" t="n">
        <f aca="false">W921/21</f>
        <v>0.0952380952380952</v>
      </c>
      <c r="Z921" s="2" t="str">
        <f aca="false">IF(W921=21,"Ghost record",IF(W921&gt;=11,"Mostly empty",IF(W921=0,"Complete","Partial")))</f>
        <v>Partial</v>
      </c>
    </row>
    <row r="922" customFormat="false" ht="15" hidden="false" customHeight="false" outlineLevel="0" collapsed="false">
      <c r="A922" s="2" t="str">
        <f aca="false">Clean!A922</f>
        <v>CL00921</v>
      </c>
      <c r="B922" s="24" t="n">
        <f aca="false">IF(Clean!B922="",1,0)</f>
        <v>0</v>
      </c>
      <c r="C922" s="24" t="n">
        <f aca="false">IF(Clean!C922="",1,0)</f>
        <v>0</v>
      </c>
      <c r="D922" s="24" t="n">
        <f aca="false">IF(Clean!D922="",1,0)</f>
        <v>0</v>
      </c>
      <c r="E922" s="24" t="n">
        <f aca="false">IF(Clean!E922="",1,0)</f>
        <v>0</v>
      </c>
      <c r="F922" s="24" t="n">
        <f aca="false">IF(Clean!F922="",1,0)</f>
        <v>0</v>
      </c>
      <c r="G922" s="24" t="n">
        <f aca="false">IF(Clean!G922="",1,0)</f>
        <v>0</v>
      </c>
      <c r="H922" s="24" t="n">
        <f aca="false">IF(Clean!H922="",1,0)</f>
        <v>0</v>
      </c>
      <c r="I922" s="24" t="n">
        <f aca="false">IF(Clean!I922="",1,0)</f>
        <v>0</v>
      </c>
      <c r="J922" s="24" t="n">
        <f aca="false">IF(Clean!J922="",1,0)</f>
        <v>1</v>
      </c>
      <c r="K922" s="24" t="n">
        <f aca="false">IF(Clean!K922="",1,0)</f>
        <v>0</v>
      </c>
      <c r="L922" s="24" t="n">
        <f aca="false">IF(Clean!L922="",1,0)</f>
        <v>0</v>
      </c>
      <c r="M922" s="24" t="n">
        <f aca="false">IF(Clean!M922="",1,0)</f>
        <v>0</v>
      </c>
      <c r="N922" s="24" t="n">
        <f aca="false">IF(Clean!N922="",1,0)</f>
        <v>0</v>
      </c>
      <c r="O922" s="24" t="n">
        <f aca="false">IF(Clean!O922="",1,0)</f>
        <v>0</v>
      </c>
      <c r="P922" s="24" t="n">
        <f aca="false">IF(Clean!P922="",1,0)</f>
        <v>0</v>
      </c>
      <c r="Q922" s="24" t="n">
        <f aca="false">IF(Clean!Q922="",1,0)</f>
        <v>0</v>
      </c>
      <c r="R922" s="24" t="n">
        <f aca="false">IF(Clean!R922="",1,0)</f>
        <v>0</v>
      </c>
      <c r="S922" s="24" t="n">
        <f aca="false">IF(Clean!S922="",1,0)</f>
        <v>0</v>
      </c>
      <c r="T922" s="24" t="n">
        <f aca="false">IF(Clean!T922="",1,0)</f>
        <v>0</v>
      </c>
      <c r="U922" s="24" t="n">
        <f aca="false">IF(Clean!U922="",1,0)</f>
        <v>0</v>
      </c>
      <c r="V922" s="24" t="n">
        <f aca="false">IF(Clean!V922="",1,0)</f>
        <v>0</v>
      </c>
      <c r="W922" s="25" t="n">
        <f aca="false">SUM(B922:V922)</f>
        <v>1</v>
      </c>
      <c r="X922" s="2" t="str">
        <f aca="false">IF(W922=0,"Complete","Incomplete")</f>
        <v>Incomplete</v>
      </c>
      <c r="Y922" s="26" t="n">
        <f aca="false">W922/21</f>
        <v>0.0476190476190476</v>
      </c>
      <c r="Z922" s="2" t="str">
        <f aca="false">IF(W922=21,"Ghost record",IF(W922&gt;=11,"Mostly empty",IF(W922=0,"Complete","Partial")))</f>
        <v>Partial</v>
      </c>
    </row>
    <row r="923" customFormat="false" ht="15" hidden="false" customHeight="false" outlineLevel="0" collapsed="false">
      <c r="A923" s="2" t="str">
        <f aca="false">Clean!A923</f>
        <v>CL00922</v>
      </c>
      <c r="B923" s="24" t="n">
        <f aca="false">IF(Clean!B923="",1,0)</f>
        <v>0</v>
      </c>
      <c r="C923" s="24" t="n">
        <f aca="false">IF(Clean!C923="",1,0)</f>
        <v>0</v>
      </c>
      <c r="D923" s="24" t="n">
        <f aca="false">IF(Clean!D923="",1,0)</f>
        <v>0</v>
      </c>
      <c r="E923" s="24" t="n">
        <f aca="false">IF(Clean!E923="",1,0)</f>
        <v>0</v>
      </c>
      <c r="F923" s="24" t="n">
        <f aca="false">IF(Clean!F923="",1,0)</f>
        <v>0</v>
      </c>
      <c r="G923" s="24" t="n">
        <f aca="false">IF(Clean!G923="",1,0)</f>
        <v>0</v>
      </c>
      <c r="H923" s="24" t="n">
        <f aca="false">IF(Clean!H923="",1,0)</f>
        <v>0</v>
      </c>
      <c r="I923" s="24" t="n">
        <f aca="false">IF(Clean!I923="",1,0)</f>
        <v>0</v>
      </c>
      <c r="J923" s="24" t="n">
        <f aca="false">IF(Clean!J923="",1,0)</f>
        <v>0</v>
      </c>
      <c r="K923" s="24" t="n">
        <f aca="false">IF(Clean!K923="",1,0)</f>
        <v>0</v>
      </c>
      <c r="L923" s="24" t="n">
        <f aca="false">IF(Clean!L923="",1,0)</f>
        <v>0</v>
      </c>
      <c r="M923" s="24" t="n">
        <f aca="false">IF(Clean!M923="",1,0)</f>
        <v>0</v>
      </c>
      <c r="N923" s="24" t="n">
        <f aca="false">IF(Clean!N923="",1,0)</f>
        <v>0</v>
      </c>
      <c r="O923" s="24" t="n">
        <f aca="false">IF(Clean!O923="",1,0)</f>
        <v>0</v>
      </c>
      <c r="P923" s="24" t="n">
        <f aca="false">IF(Clean!P923="",1,0)</f>
        <v>0</v>
      </c>
      <c r="Q923" s="24" t="n">
        <f aca="false">IF(Clean!Q923="",1,0)</f>
        <v>0</v>
      </c>
      <c r="R923" s="24" t="n">
        <f aca="false">IF(Clean!R923="",1,0)</f>
        <v>0</v>
      </c>
      <c r="S923" s="24" t="n">
        <f aca="false">IF(Clean!S923="",1,0)</f>
        <v>0</v>
      </c>
      <c r="T923" s="24" t="n">
        <f aca="false">IF(Clean!T923="",1,0)</f>
        <v>0</v>
      </c>
      <c r="U923" s="24" t="n">
        <f aca="false">IF(Clean!U923="",1,0)</f>
        <v>0</v>
      </c>
      <c r="V923" s="24" t="n">
        <f aca="false">IF(Clean!V923="",1,0)</f>
        <v>0</v>
      </c>
      <c r="W923" s="25" t="n">
        <f aca="false">SUM(B923:V923)</f>
        <v>0</v>
      </c>
      <c r="X923" s="2" t="str">
        <f aca="false">IF(W923=0,"Complete","Incomplete")</f>
        <v>Complete</v>
      </c>
      <c r="Y923" s="26" t="n">
        <f aca="false">W923/21</f>
        <v>0</v>
      </c>
      <c r="Z923" s="2" t="str">
        <f aca="false">IF(W923=21,"Ghost record",IF(W923&gt;=11,"Mostly empty",IF(W923=0,"Complete","Partial")))</f>
        <v>Complete</v>
      </c>
    </row>
    <row r="924" customFormat="false" ht="15" hidden="false" customHeight="false" outlineLevel="0" collapsed="false">
      <c r="A924" s="2" t="str">
        <f aca="false">Clean!A924</f>
        <v>CL00923</v>
      </c>
      <c r="B924" s="24" t="n">
        <f aca="false">IF(Clean!B924="",1,0)</f>
        <v>0</v>
      </c>
      <c r="C924" s="24" t="n">
        <f aca="false">IF(Clean!C924="",1,0)</f>
        <v>0</v>
      </c>
      <c r="D924" s="24" t="n">
        <f aca="false">IF(Clean!D924="",1,0)</f>
        <v>0</v>
      </c>
      <c r="E924" s="24" t="n">
        <f aca="false">IF(Clean!E924="",1,0)</f>
        <v>0</v>
      </c>
      <c r="F924" s="24" t="n">
        <f aca="false">IF(Clean!F924="",1,0)</f>
        <v>0</v>
      </c>
      <c r="G924" s="24" t="n">
        <f aca="false">IF(Clean!G924="",1,0)</f>
        <v>1</v>
      </c>
      <c r="H924" s="24" t="n">
        <f aca="false">IF(Clean!H924="",1,0)</f>
        <v>0</v>
      </c>
      <c r="I924" s="24" t="n">
        <f aca="false">IF(Clean!I924="",1,0)</f>
        <v>0</v>
      </c>
      <c r="J924" s="24" t="n">
        <f aca="false">IF(Clean!J924="",1,0)</f>
        <v>0</v>
      </c>
      <c r="K924" s="24" t="n">
        <f aca="false">IF(Clean!K924="",1,0)</f>
        <v>0</v>
      </c>
      <c r="L924" s="24" t="n">
        <f aca="false">IF(Clean!L924="",1,0)</f>
        <v>0</v>
      </c>
      <c r="M924" s="24" t="n">
        <f aca="false">IF(Clean!M924="",1,0)</f>
        <v>0</v>
      </c>
      <c r="N924" s="24" t="n">
        <f aca="false">IF(Clean!N924="",1,0)</f>
        <v>0</v>
      </c>
      <c r="O924" s="24" t="n">
        <f aca="false">IF(Clean!O924="",1,0)</f>
        <v>0</v>
      </c>
      <c r="P924" s="24" t="n">
        <f aca="false">IF(Clean!P924="",1,0)</f>
        <v>0</v>
      </c>
      <c r="Q924" s="24" t="n">
        <f aca="false">IF(Clean!Q924="",1,0)</f>
        <v>0</v>
      </c>
      <c r="R924" s="24" t="n">
        <f aca="false">IF(Clean!R924="",1,0)</f>
        <v>0</v>
      </c>
      <c r="S924" s="24" t="n">
        <f aca="false">IF(Clean!S924="",1,0)</f>
        <v>1</v>
      </c>
      <c r="T924" s="24" t="n">
        <f aca="false">IF(Clean!T924="",1,0)</f>
        <v>0</v>
      </c>
      <c r="U924" s="24" t="n">
        <f aca="false">IF(Clean!U924="",1,0)</f>
        <v>0</v>
      </c>
      <c r="V924" s="24" t="n">
        <f aca="false">IF(Clean!V924="",1,0)</f>
        <v>0</v>
      </c>
      <c r="W924" s="25" t="n">
        <f aca="false">SUM(B924:V924)</f>
        <v>2</v>
      </c>
      <c r="X924" s="2" t="str">
        <f aca="false">IF(W924=0,"Complete","Incomplete")</f>
        <v>Incomplete</v>
      </c>
      <c r="Y924" s="26" t="n">
        <f aca="false">W924/21</f>
        <v>0.0952380952380952</v>
      </c>
      <c r="Z924" s="2" t="str">
        <f aca="false">IF(W924=21,"Ghost record",IF(W924&gt;=11,"Mostly empty",IF(W924=0,"Complete","Partial")))</f>
        <v>Partial</v>
      </c>
    </row>
    <row r="925" customFormat="false" ht="15" hidden="false" customHeight="false" outlineLevel="0" collapsed="false">
      <c r="A925" s="2" t="str">
        <f aca="false">Clean!A925</f>
        <v>CL00924</v>
      </c>
      <c r="B925" s="24" t="n">
        <f aca="false">IF(Clean!B925="",1,0)</f>
        <v>0</v>
      </c>
      <c r="C925" s="24" t="n">
        <f aca="false">IF(Clean!C925="",1,0)</f>
        <v>0</v>
      </c>
      <c r="D925" s="24" t="n">
        <f aca="false">IF(Clean!D925="",1,0)</f>
        <v>0</v>
      </c>
      <c r="E925" s="24" t="n">
        <f aca="false">IF(Clean!E925="",1,0)</f>
        <v>0</v>
      </c>
      <c r="F925" s="24" t="n">
        <f aca="false">IF(Clean!F925="",1,0)</f>
        <v>0</v>
      </c>
      <c r="G925" s="24" t="n">
        <f aca="false">IF(Clean!G925="",1,0)</f>
        <v>0</v>
      </c>
      <c r="H925" s="24" t="n">
        <f aca="false">IF(Clean!H925="",1,0)</f>
        <v>0</v>
      </c>
      <c r="I925" s="24" t="n">
        <f aca="false">IF(Clean!I925="",1,0)</f>
        <v>0</v>
      </c>
      <c r="J925" s="24" t="n">
        <f aca="false">IF(Clean!J925="",1,0)</f>
        <v>0</v>
      </c>
      <c r="K925" s="24" t="n">
        <f aca="false">IF(Clean!K925="",1,0)</f>
        <v>0</v>
      </c>
      <c r="L925" s="24" t="n">
        <f aca="false">IF(Clean!L925="",1,0)</f>
        <v>0</v>
      </c>
      <c r="M925" s="24" t="n">
        <f aca="false">IF(Clean!M925="",1,0)</f>
        <v>1</v>
      </c>
      <c r="N925" s="24" t="n">
        <f aca="false">IF(Clean!N925="",1,0)</f>
        <v>0</v>
      </c>
      <c r="O925" s="24" t="n">
        <f aca="false">IF(Clean!O925="",1,0)</f>
        <v>0</v>
      </c>
      <c r="P925" s="24" t="n">
        <f aca="false">IF(Clean!P925="",1,0)</f>
        <v>0</v>
      </c>
      <c r="Q925" s="24" t="n">
        <f aca="false">IF(Clean!Q925="",1,0)</f>
        <v>0</v>
      </c>
      <c r="R925" s="24" t="n">
        <f aca="false">IF(Clean!R925="",1,0)</f>
        <v>0</v>
      </c>
      <c r="S925" s="24" t="n">
        <f aca="false">IF(Clean!S925="",1,0)</f>
        <v>0</v>
      </c>
      <c r="T925" s="24" t="n">
        <f aca="false">IF(Clean!T925="",1,0)</f>
        <v>0</v>
      </c>
      <c r="U925" s="24" t="n">
        <f aca="false">IF(Clean!U925="",1,0)</f>
        <v>0</v>
      </c>
      <c r="V925" s="24" t="n">
        <f aca="false">IF(Clean!V925="",1,0)</f>
        <v>0</v>
      </c>
      <c r="W925" s="25" t="n">
        <f aca="false">SUM(B925:V925)</f>
        <v>1</v>
      </c>
      <c r="X925" s="2" t="str">
        <f aca="false">IF(W925=0,"Complete","Incomplete")</f>
        <v>Incomplete</v>
      </c>
      <c r="Y925" s="26" t="n">
        <f aca="false">W925/21</f>
        <v>0.0476190476190476</v>
      </c>
      <c r="Z925" s="2" t="str">
        <f aca="false">IF(W925=21,"Ghost record",IF(W925&gt;=11,"Mostly empty",IF(W925=0,"Complete","Partial")))</f>
        <v>Partial</v>
      </c>
    </row>
    <row r="926" customFormat="false" ht="15" hidden="false" customHeight="false" outlineLevel="0" collapsed="false">
      <c r="A926" s="2" t="str">
        <f aca="false">Clean!A926</f>
        <v>CL00925</v>
      </c>
      <c r="B926" s="24" t="n">
        <f aca="false">IF(Clean!B926="",1,0)</f>
        <v>0</v>
      </c>
      <c r="C926" s="24" t="n">
        <f aca="false">IF(Clean!C926="",1,0)</f>
        <v>0</v>
      </c>
      <c r="D926" s="24" t="n">
        <f aca="false">IF(Clean!D926="",1,0)</f>
        <v>0</v>
      </c>
      <c r="E926" s="24" t="n">
        <f aca="false">IF(Clean!E926="",1,0)</f>
        <v>0</v>
      </c>
      <c r="F926" s="24" t="n">
        <f aca="false">IF(Clean!F926="",1,0)</f>
        <v>0</v>
      </c>
      <c r="G926" s="24" t="n">
        <f aca="false">IF(Clean!G926="",1,0)</f>
        <v>0</v>
      </c>
      <c r="H926" s="24" t="n">
        <f aca="false">IF(Clean!H926="",1,0)</f>
        <v>0</v>
      </c>
      <c r="I926" s="24" t="n">
        <f aca="false">IF(Clean!I926="",1,0)</f>
        <v>1</v>
      </c>
      <c r="J926" s="24" t="n">
        <f aca="false">IF(Clean!J926="",1,0)</f>
        <v>0</v>
      </c>
      <c r="K926" s="24" t="n">
        <f aca="false">IF(Clean!K926="",1,0)</f>
        <v>0</v>
      </c>
      <c r="L926" s="24" t="n">
        <f aca="false">IF(Clean!L926="",1,0)</f>
        <v>0</v>
      </c>
      <c r="M926" s="24" t="n">
        <f aca="false">IF(Clean!M926="",1,0)</f>
        <v>0</v>
      </c>
      <c r="N926" s="24" t="n">
        <f aca="false">IF(Clean!N926="",1,0)</f>
        <v>0</v>
      </c>
      <c r="O926" s="24" t="n">
        <f aca="false">IF(Clean!O926="",1,0)</f>
        <v>0</v>
      </c>
      <c r="P926" s="24" t="n">
        <f aca="false">IF(Clean!P926="",1,0)</f>
        <v>0</v>
      </c>
      <c r="Q926" s="24" t="n">
        <f aca="false">IF(Clean!Q926="",1,0)</f>
        <v>0</v>
      </c>
      <c r="R926" s="24" t="n">
        <f aca="false">IF(Clean!R926="",1,0)</f>
        <v>0</v>
      </c>
      <c r="S926" s="24" t="n">
        <f aca="false">IF(Clean!S926="",1,0)</f>
        <v>0</v>
      </c>
      <c r="T926" s="24" t="n">
        <f aca="false">IF(Clean!T926="",1,0)</f>
        <v>0</v>
      </c>
      <c r="U926" s="24" t="n">
        <f aca="false">IF(Clean!U926="",1,0)</f>
        <v>0</v>
      </c>
      <c r="V926" s="24" t="n">
        <f aca="false">IF(Clean!V926="",1,0)</f>
        <v>0</v>
      </c>
      <c r="W926" s="25" t="n">
        <f aca="false">SUM(B926:V926)</f>
        <v>1</v>
      </c>
      <c r="X926" s="2" t="str">
        <f aca="false">IF(W926=0,"Complete","Incomplete")</f>
        <v>Incomplete</v>
      </c>
      <c r="Y926" s="26" t="n">
        <f aca="false">W926/21</f>
        <v>0.0476190476190476</v>
      </c>
      <c r="Z926" s="2" t="str">
        <f aca="false">IF(W926=21,"Ghost record",IF(W926&gt;=11,"Mostly empty",IF(W926=0,"Complete","Partial")))</f>
        <v>Partial</v>
      </c>
    </row>
    <row r="927" customFormat="false" ht="15" hidden="false" customHeight="false" outlineLevel="0" collapsed="false">
      <c r="A927" s="2" t="str">
        <f aca="false">Clean!A927</f>
        <v>CL00926</v>
      </c>
      <c r="B927" s="24" t="n">
        <f aca="false">IF(Clean!B927="",1,0)</f>
        <v>0</v>
      </c>
      <c r="C927" s="24" t="n">
        <f aca="false">IF(Clean!C927="",1,0)</f>
        <v>0</v>
      </c>
      <c r="D927" s="24" t="n">
        <f aca="false">IF(Clean!D927="",1,0)</f>
        <v>0</v>
      </c>
      <c r="E927" s="24" t="n">
        <f aca="false">IF(Clean!E927="",1,0)</f>
        <v>0</v>
      </c>
      <c r="F927" s="24" t="n">
        <f aca="false">IF(Clean!F927="",1,0)</f>
        <v>0</v>
      </c>
      <c r="G927" s="24" t="n">
        <f aca="false">IF(Clean!G927="",1,0)</f>
        <v>1</v>
      </c>
      <c r="H927" s="24" t="n">
        <f aca="false">IF(Clean!H927="",1,0)</f>
        <v>0</v>
      </c>
      <c r="I927" s="24" t="n">
        <f aca="false">IF(Clean!I927="",1,0)</f>
        <v>0</v>
      </c>
      <c r="J927" s="24" t="n">
        <f aca="false">IF(Clean!J927="",1,0)</f>
        <v>0</v>
      </c>
      <c r="K927" s="24" t="n">
        <f aca="false">IF(Clean!K927="",1,0)</f>
        <v>0</v>
      </c>
      <c r="L927" s="24" t="n">
        <f aca="false">IF(Clean!L927="",1,0)</f>
        <v>0</v>
      </c>
      <c r="M927" s="24" t="n">
        <f aca="false">IF(Clean!M927="",1,0)</f>
        <v>0</v>
      </c>
      <c r="N927" s="24" t="n">
        <f aca="false">IF(Clean!N927="",1,0)</f>
        <v>0</v>
      </c>
      <c r="O927" s="24" t="n">
        <f aca="false">IF(Clean!O927="",1,0)</f>
        <v>0</v>
      </c>
      <c r="P927" s="24" t="n">
        <f aca="false">IF(Clean!P927="",1,0)</f>
        <v>0</v>
      </c>
      <c r="Q927" s="24" t="n">
        <f aca="false">IF(Clean!Q927="",1,0)</f>
        <v>0</v>
      </c>
      <c r="R927" s="24" t="n">
        <f aca="false">IF(Clean!R927="",1,0)</f>
        <v>0</v>
      </c>
      <c r="S927" s="24" t="n">
        <f aca="false">IF(Clean!S927="",1,0)</f>
        <v>0</v>
      </c>
      <c r="T927" s="24" t="n">
        <f aca="false">IF(Clean!T927="",1,0)</f>
        <v>0</v>
      </c>
      <c r="U927" s="24" t="n">
        <f aca="false">IF(Clean!U927="",1,0)</f>
        <v>0</v>
      </c>
      <c r="V927" s="24" t="n">
        <f aca="false">IF(Clean!V927="",1,0)</f>
        <v>0</v>
      </c>
      <c r="W927" s="25" t="n">
        <f aca="false">SUM(B927:V927)</f>
        <v>1</v>
      </c>
      <c r="X927" s="2" t="str">
        <f aca="false">IF(W927=0,"Complete","Incomplete")</f>
        <v>Incomplete</v>
      </c>
      <c r="Y927" s="26" t="n">
        <f aca="false">W927/21</f>
        <v>0.0476190476190476</v>
      </c>
      <c r="Z927" s="2" t="str">
        <f aca="false">IF(W927=21,"Ghost record",IF(W927&gt;=11,"Mostly empty",IF(W927=0,"Complete","Partial")))</f>
        <v>Partial</v>
      </c>
    </row>
    <row r="928" customFormat="false" ht="15" hidden="false" customHeight="false" outlineLevel="0" collapsed="false">
      <c r="A928" s="2" t="str">
        <f aca="false">Clean!A928</f>
        <v>CL00927</v>
      </c>
      <c r="B928" s="24" t="n">
        <f aca="false">IF(Clean!B928="",1,0)</f>
        <v>0</v>
      </c>
      <c r="C928" s="24" t="n">
        <f aca="false">IF(Clean!C928="",1,0)</f>
        <v>0</v>
      </c>
      <c r="D928" s="24" t="n">
        <f aca="false">IF(Clean!D928="",1,0)</f>
        <v>0</v>
      </c>
      <c r="E928" s="24" t="n">
        <f aca="false">IF(Clean!E928="",1,0)</f>
        <v>0</v>
      </c>
      <c r="F928" s="24" t="n">
        <f aca="false">IF(Clean!F928="",1,0)</f>
        <v>0</v>
      </c>
      <c r="G928" s="24" t="n">
        <f aca="false">IF(Clean!G928="",1,0)</f>
        <v>0</v>
      </c>
      <c r="H928" s="24" t="n">
        <f aca="false">IF(Clean!H928="",1,0)</f>
        <v>0</v>
      </c>
      <c r="I928" s="24" t="n">
        <f aca="false">IF(Clean!I928="",1,0)</f>
        <v>0</v>
      </c>
      <c r="J928" s="24" t="n">
        <f aca="false">IF(Clean!J928="",1,0)</f>
        <v>0</v>
      </c>
      <c r="K928" s="24" t="n">
        <f aca="false">IF(Clean!K928="",1,0)</f>
        <v>0</v>
      </c>
      <c r="L928" s="24" t="n">
        <f aca="false">IF(Clean!L928="",1,0)</f>
        <v>0</v>
      </c>
      <c r="M928" s="24" t="n">
        <f aca="false">IF(Clean!M928="",1,0)</f>
        <v>0</v>
      </c>
      <c r="N928" s="24" t="n">
        <f aca="false">IF(Clean!N928="",1,0)</f>
        <v>0</v>
      </c>
      <c r="O928" s="24" t="n">
        <f aca="false">IF(Clean!O928="",1,0)</f>
        <v>0</v>
      </c>
      <c r="P928" s="24" t="n">
        <f aca="false">IF(Clean!P928="",1,0)</f>
        <v>0</v>
      </c>
      <c r="Q928" s="24" t="n">
        <f aca="false">IF(Clean!Q928="",1,0)</f>
        <v>0</v>
      </c>
      <c r="R928" s="24" t="n">
        <f aca="false">IF(Clean!R928="",1,0)</f>
        <v>0</v>
      </c>
      <c r="S928" s="24" t="n">
        <f aca="false">IF(Clean!S928="",1,0)</f>
        <v>1</v>
      </c>
      <c r="T928" s="24" t="n">
        <f aca="false">IF(Clean!T928="",1,0)</f>
        <v>1</v>
      </c>
      <c r="U928" s="24" t="n">
        <f aca="false">IF(Clean!U928="",1,0)</f>
        <v>0</v>
      </c>
      <c r="V928" s="24" t="n">
        <f aca="false">IF(Clean!V928="",1,0)</f>
        <v>0</v>
      </c>
      <c r="W928" s="25" t="n">
        <f aca="false">SUM(B928:V928)</f>
        <v>2</v>
      </c>
      <c r="X928" s="2" t="str">
        <f aca="false">IF(W928=0,"Complete","Incomplete")</f>
        <v>Incomplete</v>
      </c>
      <c r="Y928" s="26" t="n">
        <f aca="false">W928/21</f>
        <v>0.0952380952380952</v>
      </c>
      <c r="Z928" s="2" t="str">
        <f aca="false">IF(W928=21,"Ghost record",IF(W928&gt;=11,"Mostly empty",IF(W928=0,"Complete","Partial")))</f>
        <v>Partial</v>
      </c>
    </row>
    <row r="929" customFormat="false" ht="15" hidden="false" customHeight="false" outlineLevel="0" collapsed="false">
      <c r="A929" s="2" t="str">
        <f aca="false">Clean!A929</f>
        <v>CL00928</v>
      </c>
      <c r="B929" s="24" t="n">
        <f aca="false">IF(Clean!B929="",1,0)</f>
        <v>0</v>
      </c>
      <c r="C929" s="24" t="n">
        <f aca="false">IF(Clean!C929="",1,0)</f>
        <v>0</v>
      </c>
      <c r="D929" s="24" t="n">
        <f aca="false">IF(Clean!D929="",1,0)</f>
        <v>0</v>
      </c>
      <c r="E929" s="24" t="n">
        <f aca="false">IF(Clean!E929="",1,0)</f>
        <v>0</v>
      </c>
      <c r="F929" s="24" t="n">
        <f aca="false">IF(Clean!F929="",1,0)</f>
        <v>0</v>
      </c>
      <c r="G929" s="24" t="n">
        <f aca="false">IF(Clean!G929="",1,0)</f>
        <v>0</v>
      </c>
      <c r="H929" s="24" t="n">
        <f aca="false">IF(Clean!H929="",1,0)</f>
        <v>0</v>
      </c>
      <c r="I929" s="24" t="n">
        <f aca="false">IF(Clean!I929="",1,0)</f>
        <v>0</v>
      </c>
      <c r="J929" s="24" t="n">
        <f aca="false">IF(Clean!J929="",1,0)</f>
        <v>0</v>
      </c>
      <c r="K929" s="24" t="n">
        <f aca="false">IF(Clean!K929="",1,0)</f>
        <v>0</v>
      </c>
      <c r="L929" s="24" t="n">
        <f aca="false">IF(Clean!L929="",1,0)</f>
        <v>0</v>
      </c>
      <c r="M929" s="24" t="n">
        <f aca="false">IF(Clean!M929="",1,0)</f>
        <v>0</v>
      </c>
      <c r="N929" s="24" t="n">
        <f aca="false">IF(Clean!N929="",1,0)</f>
        <v>0</v>
      </c>
      <c r="O929" s="24" t="n">
        <f aca="false">IF(Clean!O929="",1,0)</f>
        <v>0</v>
      </c>
      <c r="P929" s="24" t="n">
        <f aca="false">IF(Clean!P929="",1,0)</f>
        <v>0</v>
      </c>
      <c r="Q929" s="24" t="n">
        <f aca="false">IF(Clean!Q929="",1,0)</f>
        <v>0</v>
      </c>
      <c r="R929" s="24" t="n">
        <f aca="false">IF(Clean!R929="",1,0)</f>
        <v>0</v>
      </c>
      <c r="S929" s="24" t="n">
        <f aca="false">IF(Clean!S929="",1,0)</f>
        <v>1</v>
      </c>
      <c r="T929" s="24" t="n">
        <f aca="false">IF(Clean!T929="",1,0)</f>
        <v>0</v>
      </c>
      <c r="U929" s="24" t="n">
        <f aca="false">IF(Clean!U929="",1,0)</f>
        <v>0</v>
      </c>
      <c r="V929" s="24" t="n">
        <f aca="false">IF(Clean!V929="",1,0)</f>
        <v>0</v>
      </c>
      <c r="W929" s="25" t="n">
        <f aca="false">SUM(B929:V929)</f>
        <v>1</v>
      </c>
      <c r="X929" s="2" t="str">
        <f aca="false">IF(W929=0,"Complete","Incomplete")</f>
        <v>Incomplete</v>
      </c>
      <c r="Y929" s="26" t="n">
        <f aca="false">W929/21</f>
        <v>0.0476190476190476</v>
      </c>
      <c r="Z929" s="2" t="str">
        <f aca="false">IF(W929=21,"Ghost record",IF(W929&gt;=11,"Mostly empty",IF(W929=0,"Complete","Partial")))</f>
        <v>Partial</v>
      </c>
    </row>
    <row r="930" customFormat="false" ht="15" hidden="false" customHeight="false" outlineLevel="0" collapsed="false">
      <c r="A930" s="2" t="str">
        <f aca="false">Clean!A930</f>
        <v>CL00929</v>
      </c>
      <c r="B930" s="24" t="n">
        <f aca="false">IF(Clean!B930="",1,0)</f>
        <v>0</v>
      </c>
      <c r="C930" s="24" t="n">
        <f aca="false">IF(Clean!C930="",1,0)</f>
        <v>0</v>
      </c>
      <c r="D930" s="24" t="n">
        <f aca="false">IF(Clean!D930="",1,0)</f>
        <v>0</v>
      </c>
      <c r="E930" s="24" t="n">
        <f aca="false">IF(Clean!E930="",1,0)</f>
        <v>0</v>
      </c>
      <c r="F930" s="24" t="n">
        <f aca="false">IF(Clean!F930="",1,0)</f>
        <v>0</v>
      </c>
      <c r="G930" s="24" t="n">
        <f aca="false">IF(Clean!G930="",1,0)</f>
        <v>0</v>
      </c>
      <c r="H930" s="24" t="n">
        <f aca="false">IF(Clean!H930="",1,0)</f>
        <v>0</v>
      </c>
      <c r="I930" s="24" t="n">
        <f aca="false">IF(Clean!I930="",1,0)</f>
        <v>0</v>
      </c>
      <c r="J930" s="24" t="n">
        <f aca="false">IF(Clean!J930="",1,0)</f>
        <v>0</v>
      </c>
      <c r="K930" s="24" t="n">
        <f aca="false">IF(Clean!K930="",1,0)</f>
        <v>0</v>
      </c>
      <c r="L930" s="24" t="n">
        <f aca="false">IF(Clean!L930="",1,0)</f>
        <v>0</v>
      </c>
      <c r="M930" s="24" t="n">
        <f aca="false">IF(Clean!M930="",1,0)</f>
        <v>0</v>
      </c>
      <c r="N930" s="24" t="n">
        <f aca="false">IF(Clean!N930="",1,0)</f>
        <v>0</v>
      </c>
      <c r="O930" s="24" t="n">
        <f aca="false">IF(Clean!O930="",1,0)</f>
        <v>0</v>
      </c>
      <c r="P930" s="24" t="n">
        <f aca="false">IF(Clean!P930="",1,0)</f>
        <v>0</v>
      </c>
      <c r="Q930" s="24" t="n">
        <f aca="false">IF(Clean!Q930="",1,0)</f>
        <v>1</v>
      </c>
      <c r="R930" s="24" t="n">
        <f aca="false">IF(Clean!R930="",1,0)</f>
        <v>1</v>
      </c>
      <c r="S930" s="24" t="n">
        <f aca="false">IF(Clean!S930="",1,0)</f>
        <v>0</v>
      </c>
      <c r="T930" s="24" t="n">
        <f aca="false">IF(Clean!T930="",1,0)</f>
        <v>0</v>
      </c>
      <c r="U930" s="24" t="n">
        <f aca="false">IF(Clean!U930="",1,0)</f>
        <v>0</v>
      </c>
      <c r="V930" s="24" t="n">
        <f aca="false">IF(Clean!V930="",1,0)</f>
        <v>0</v>
      </c>
      <c r="W930" s="25" t="n">
        <f aca="false">SUM(B930:V930)</f>
        <v>2</v>
      </c>
      <c r="X930" s="2" t="str">
        <f aca="false">IF(W930=0,"Complete","Incomplete")</f>
        <v>Incomplete</v>
      </c>
      <c r="Y930" s="26" t="n">
        <f aca="false">W930/21</f>
        <v>0.0952380952380952</v>
      </c>
      <c r="Z930" s="2" t="str">
        <f aca="false">IF(W930=21,"Ghost record",IF(W930&gt;=11,"Mostly empty",IF(W930=0,"Complete","Partial")))</f>
        <v>Partial</v>
      </c>
    </row>
    <row r="931" customFormat="false" ht="15" hidden="false" customHeight="false" outlineLevel="0" collapsed="false">
      <c r="A931" s="2" t="str">
        <f aca="false">Clean!A931</f>
        <v>CL00930</v>
      </c>
      <c r="B931" s="24" t="n">
        <f aca="false">IF(Clean!B931="",1,0)</f>
        <v>0</v>
      </c>
      <c r="C931" s="24" t="n">
        <f aca="false">IF(Clean!C931="",1,0)</f>
        <v>1</v>
      </c>
      <c r="D931" s="24" t="n">
        <f aca="false">IF(Clean!D931="",1,0)</f>
        <v>0</v>
      </c>
      <c r="E931" s="24" t="n">
        <f aca="false">IF(Clean!E931="",1,0)</f>
        <v>0</v>
      </c>
      <c r="F931" s="24" t="n">
        <f aca="false">IF(Clean!F931="",1,0)</f>
        <v>0</v>
      </c>
      <c r="G931" s="24" t="n">
        <f aca="false">IF(Clean!G931="",1,0)</f>
        <v>0</v>
      </c>
      <c r="H931" s="24" t="n">
        <f aca="false">IF(Clean!H931="",1,0)</f>
        <v>0</v>
      </c>
      <c r="I931" s="24" t="n">
        <f aca="false">IF(Clean!I931="",1,0)</f>
        <v>0</v>
      </c>
      <c r="J931" s="24" t="n">
        <f aca="false">IF(Clean!J931="",1,0)</f>
        <v>0</v>
      </c>
      <c r="K931" s="24" t="n">
        <f aca="false">IF(Clean!K931="",1,0)</f>
        <v>0</v>
      </c>
      <c r="L931" s="24" t="n">
        <f aca="false">IF(Clean!L931="",1,0)</f>
        <v>0</v>
      </c>
      <c r="M931" s="24" t="n">
        <f aca="false">IF(Clean!M931="",1,0)</f>
        <v>1</v>
      </c>
      <c r="N931" s="24" t="n">
        <f aca="false">IF(Clean!N931="",1,0)</f>
        <v>0</v>
      </c>
      <c r="O931" s="24" t="n">
        <f aca="false">IF(Clean!O931="",1,0)</f>
        <v>0</v>
      </c>
      <c r="P931" s="24" t="n">
        <f aca="false">IF(Clean!P931="",1,0)</f>
        <v>0</v>
      </c>
      <c r="Q931" s="24" t="n">
        <f aca="false">IF(Clean!Q931="",1,0)</f>
        <v>0</v>
      </c>
      <c r="R931" s="24" t="n">
        <f aca="false">IF(Clean!R931="",1,0)</f>
        <v>0</v>
      </c>
      <c r="S931" s="24" t="n">
        <f aca="false">IF(Clean!S931="",1,0)</f>
        <v>1</v>
      </c>
      <c r="T931" s="24" t="n">
        <f aca="false">IF(Clean!T931="",1,0)</f>
        <v>1</v>
      </c>
      <c r="U931" s="24" t="n">
        <f aca="false">IF(Clean!U931="",1,0)</f>
        <v>0</v>
      </c>
      <c r="V931" s="24" t="n">
        <f aca="false">IF(Clean!V931="",1,0)</f>
        <v>0</v>
      </c>
      <c r="W931" s="25" t="n">
        <f aca="false">SUM(B931:V931)</f>
        <v>4</v>
      </c>
      <c r="X931" s="2" t="str">
        <f aca="false">IF(W931=0,"Complete","Incomplete")</f>
        <v>Incomplete</v>
      </c>
      <c r="Y931" s="26" t="n">
        <f aca="false">W931/21</f>
        <v>0.19047619047619</v>
      </c>
      <c r="Z931" s="2" t="str">
        <f aca="false">IF(W931=21,"Ghost record",IF(W931&gt;=11,"Mostly empty",IF(W931=0,"Complete","Partial")))</f>
        <v>Partial</v>
      </c>
    </row>
    <row r="932" customFormat="false" ht="15" hidden="false" customHeight="false" outlineLevel="0" collapsed="false">
      <c r="A932" s="2" t="str">
        <f aca="false">Clean!A932</f>
        <v>CL00931</v>
      </c>
      <c r="B932" s="24" t="n">
        <f aca="false">IF(Clean!B932="",1,0)</f>
        <v>0</v>
      </c>
      <c r="C932" s="24" t="n">
        <f aca="false">IF(Clean!C932="",1,0)</f>
        <v>0</v>
      </c>
      <c r="D932" s="24" t="n">
        <f aca="false">IF(Clean!D932="",1,0)</f>
        <v>0</v>
      </c>
      <c r="E932" s="24" t="n">
        <f aca="false">IF(Clean!E932="",1,0)</f>
        <v>0</v>
      </c>
      <c r="F932" s="24" t="n">
        <f aca="false">IF(Clean!F932="",1,0)</f>
        <v>0</v>
      </c>
      <c r="G932" s="24" t="n">
        <f aca="false">IF(Clean!G932="",1,0)</f>
        <v>0</v>
      </c>
      <c r="H932" s="24" t="n">
        <f aca="false">IF(Clean!H932="",1,0)</f>
        <v>0</v>
      </c>
      <c r="I932" s="24" t="n">
        <f aca="false">IF(Clean!I932="",1,0)</f>
        <v>0</v>
      </c>
      <c r="J932" s="24" t="n">
        <f aca="false">IF(Clean!J932="",1,0)</f>
        <v>0</v>
      </c>
      <c r="K932" s="24" t="n">
        <f aca="false">IF(Clean!K932="",1,0)</f>
        <v>0</v>
      </c>
      <c r="L932" s="24" t="n">
        <f aca="false">IF(Clean!L932="",1,0)</f>
        <v>0</v>
      </c>
      <c r="M932" s="24" t="n">
        <f aca="false">IF(Clean!M932="",1,0)</f>
        <v>1</v>
      </c>
      <c r="N932" s="24" t="n">
        <f aca="false">IF(Clean!N932="",1,0)</f>
        <v>0</v>
      </c>
      <c r="O932" s="24" t="n">
        <f aca="false">IF(Clean!O932="",1,0)</f>
        <v>0</v>
      </c>
      <c r="P932" s="24" t="n">
        <f aca="false">IF(Clean!P932="",1,0)</f>
        <v>0</v>
      </c>
      <c r="Q932" s="24" t="n">
        <f aca="false">IF(Clean!Q932="",1,0)</f>
        <v>0</v>
      </c>
      <c r="R932" s="24" t="n">
        <f aca="false">IF(Clean!R932="",1,0)</f>
        <v>0</v>
      </c>
      <c r="S932" s="24" t="n">
        <f aca="false">IF(Clean!S932="",1,0)</f>
        <v>0</v>
      </c>
      <c r="T932" s="24" t="n">
        <f aca="false">IF(Clean!T932="",1,0)</f>
        <v>0</v>
      </c>
      <c r="U932" s="24" t="n">
        <f aca="false">IF(Clean!U932="",1,0)</f>
        <v>0</v>
      </c>
      <c r="V932" s="24" t="n">
        <f aca="false">IF(Clean!V932="",1,0)</f>
        <v>0</v>
      </c>
      <c r="W932" s="25" t="n">
        <f aca="false">SUM(B932:V932)</f>
        <v>1</v>
      </c>
      <c r="X932" s="2" t="str">
        <f aca="false">IF(W932=0,"Complete","Incomplete")</f>
        <v>Incomplete</v>
      </c>
      <c r="Y932" s="26" t="n">
        <f aca="false">W932/21</f>
        <v>0.0476190476190476</v>
      </c>
      <c r="Z932" s="2" t="str">
        <f aca="false">IF(W932=21,"Ghost record",IF(W932&gt;=11,"Mostly empty",IF(W932=0,"Complete","Partial")))</f>
        <v>Partial</v>
      </c>
    </row>
    <row r="933" customFormat="false" ht="15" hidden="false" customHeight="false" outlineLevel="0" collapsed="false">
      <c r="A933" s="2" t="str">
        <f aca="false">Clean!A933</f>
        <v>CL00932</v>
      </c>
      <c r="B933" s="24" t="n">
        <f aca="false">IF(Clean!B933="",1,0)</f>
        <v>0</v>
      </c>
      <c r="C933" s="24" t="n">
        <f aca="false">IF(Clean!C933="",1,0)</f>
        <v>0</v>
      </c>
      <c r="D933" s="24" t="n">
        <f aca="false">IF(Clean!D933="",1,0)</f>
        <v>0</v>
      </c>
      <c r="E933" s="24" t="n">
        <f aca="false">IF(Clean!E933="",1,0)</f>
        <v>0</v>
      </c>
      <c r="F933" s="24" t="n">
        <f aca="false">IF(Clean!F933="",1,0)</f>
        <v>0</v>
      </c>
      <c r="G933" s="24" t="n">
        <f aca="false">IF(Clean!G933="",1,0)</f>
        <v>0</v>
      </c>
      <c r="H933" s="24" t="n">
        <f aca="false">IF(Clean!H933="",1,0)</f>
        <v>0</v>
      </c>
      <c r="I933" s="24" t="n">
        <f aca="false">IF(Clean!I933="",1,0)</f>
        <v>0</v>
      </c>
      <c r="J933" s="24" t="n">
        <f aca="false">IF(Clean!J933="",1,0)</f>
        <v>0</v>
      </c>
      <c r="K933" s="24" t="n">
        <f aca="false">IF(Clean!K933="",1,0)</f>
        <v>0</v>
      </c>
      <c r="L933" s="24" t="n">
        <f aca="false">IF(Clean!L933="",1,0)</f>
        <v>0</v>
      </c>
      <c r="M933" s="24" t="n">
        <f aca="false">IF(Clean!M933="",1,0)</f>
        <v>0</v>
      </c>
      <c r="N933" s="24" t="n">
        <f aca="false">IF(Clean!N933="",1,0)</f>
        <v>0</v>
      </c>
      <c r="O933" s="24" t="n">
        <f aca="false">IF(Clean!O933="",1,0)</f>
        <v>0</v>
      </c>
      <c r="P933" s="24" t="n">
        <f aca="false">IF(Clean!P933="",1,0)</f>
        <v>0</v>
      </c>
      <c r="Q933" s="24" t="n">
        <f aca="false">IF(Clean!Q933="",1,0)</f>
        <v>0</v>
      </c>
      <c r="R933" s="24" t="n">
        <f aca="false">IF(Clean!R933="",1,0)</f>
        <v>0</v>
      </c>
      <c r="S933" s="24" t="n">
        <f aca="false">IF(Clean!S933="",1,0)</f>
        <v>0</v>
      </c>
      <c r="T933" s="24" t="n">
        <f aca="false">IF(Clean!T933="",1,0)</f>
        <v>0</v>
      </c>
      <c r="U933" s="24" t="n">
        <f aca="false">IF(Clean!U933="",1,0)</f>
        <v>0</v>
      </c>
      <c r="V933" s="24" t="n">
        <f aca="false">IF(Clean!V933="",1,0)</f>
        <v>0</v>
      </c>
      <c r="W933" s="25" t="n">
        <f aca="false">SUM(B933:V933)</f>
        <v>0</v>
      </c>
      <c r="X933" s="2" t="str">
        <f aca="false">IF(W933=0,"Complete","Incomplete")</f>
        <v>Complete</v>
      </c>
      <c r="Y933" s="26" t="n">
        <f aca="false">W933/21</f>
        <v>0</v>
      </c>
      <c r="Z933" s="2" t="str">
        <f aca="false">IF(W933=21,"Ghost record",IF(W933&gt;=11,"Mostly empty",IF(W933=0,"Complete","Partial")))</f>
        <v>Complete</v>
      </c>
    </row>
    <row r="934" customFormat="false" ht="15" hidden="false" customHeight="false" outlineLevel="0" collapsed="false">
      <c r="A934" s="2" t="str">
        <f aca="false">Clean!A934</f>
        <v>CL00933</v>
      </c>
      <c r="B934" s="24" t="n">
        <f aca="false">IF(Clean!B934="",1,0)</f>
        <v>0</v>
      </c>
      <c r="C934" s="24" t="n">
        <f aca="false">IF(Clean!C934="",1,0)</f>
        <v>0</v>
      </c>
      <c r="D934" s="24" t="n">
        <f aca="false">IF(Clean!D934="",1,0)</f>
        <v>0</v>
      </c>
      <c r="E934" s="24" t="n">
        <f aca="false">IF(Clean!E934="",1,0)</f>
        <v>0</v>
      </c>
      <c r="F934" s="24" t="n">
        <f aca="false">IF(Clean!F934="",1,0)</f>
        <v>0</v>
      </c>
      <c r="G934" s="24" t="n">
        <f aca="false">IF(Clean!G934="",1,0)</f>
        <v>1</v>
      </c>
      <c r="H934" s="24" t="n">
        <f aca="false">IF(Clean!H934="",1,0)</f>
        <v>0</v>
      </c>
      <c r="I934" s="24" t="n">
        <f aca="false">IF(Clean!I934="",1,0)</f>
        <v>0</v>
      </c>
      <c r="J934" s="24" t="n">
        <f aca="false">IF(Clean!J934="",1,0)</f>
        <v>0</v>
      </c>
      <c r="K934" s="24" t="n">
        <f aca="false">IF(Clean!K934="",1,0)</f>
        <v>0</v>
      </c>
      <c r="L934" s="24" t="n">
        <f aca="false">IF(Clean!L934="",1,0)</f>
        <v>0</v>
      </c>
      <c r="M934" s="24" t="n">
        <f aca="false">IF(Clean!M934="",1,0)</f>
        <v>0</v>
      </c>
      <c r="N934" s="24" t="n">
        <f aca="false">IF(Clean!N934="",1,0)</f>
        <v>1</v>
      </c>
      <c r="O934" s="24" t="n">
        <f aca="false">IF(Clean!O934="",1,0)</f>
        <v>0</v>
      </c>
      <c r="P934" s="24" t="n">
        <f aca="false">IF(Clean!P934="",1,0)</f>
        <v>0</v>
      </c>
      <c r="Q934" s="24" t="n">
        <f aca="false">IF(Clean!Q934="",1,0)</f>
        <v>0</v>
      </c>
      <c r="R934" s="24" t="n">
        <f aca="false">IF(Clean!R934="",1,0)</f>
        <v>0</v>
      </c>
      <c r="S934" s="24" t="n">
        <f aca="false">IF(Clean!S934="",1,0)</f>
        <v>0</v>
      </c>
      <c r="T934" s="24" t="n">
        <f aca="false">IF(Clean!T934="",1,0)</f>
        <v>0</v>
      </c>
      <c r="U934" s="24" t="n">
        <f aca="false">IF(Clean!U934="",1,0)</f>
        <v>0</v>
      </c>
      <c r="V934" s="24" t="n">
        <f aca="false">IF(Clean!V934="",1,0)</f>
        <v>0</v>
      </c>
      <c r="W934" s="25" t="n">
        <f aca="false">SUM(B934:V934)</f>
        <v>2</v>
      </c>
      <c r="X934" s="2" t="str">
        <f aca="false">IF(W934=0,"Complete","Incomplete")</f>
        <v>Incomplete</v>
      </c>
      <c r="Y934" s="26" t="n">
        <f aca="false">W934/21</f>
        <v>0.0952380952380952</v>
      </c>
      <c r="Z934" s="2" t="str">
        <f aca="false">IF(W934=21,"Ghost record",IF(W934&gt;=11,"Mostly empty",IF(W934=0,"Complete","Partial")))</f>
        <v>Partial</v>
      </c>
    </row>
    <row r="935" customFormat="false" ht="15" hidden="false" customHeight="false" outlineLevel="0" collapsed="false">
      <c r="A935" s="2" t="str">
        <f aca="false">Clean!A935</f>
        <v>CL00934</v>
      </c>
      <c r="B935" s="24" t="n">
        <f aca="false">IF(Clean!B935="",1,0)</f>
        <v>0</v>
      </c>
      <c r="C935" s="24" t="n">
        <f aca="false">IF(Clean!C935="",1,0)</f>
        <v>0</v>
      </c>
      <c r="D935" s="24" t="n">
        <f aca="false">IF(Clean!D935="",1,0)</f>
        <v>0</v>
      </c>
      <c r="E935" s="24" t="n">
        <f aca="false">IF(Clean!E935="",1,0)</f>
        <v>0</v>
      </c>
      <c r="F935" s="24" t="n">
        <f aca="false">IF(Clean!F935="",1,0)</f>
        <v>0</v>
      </c>
      <c r="G935" s="24" t="n">
        <f aca="false">IF(Clean!G935="",1,0)</f>
        <v>0</v>
      </c>
      <c r="H935" s="24" t="n">
        <f aca="false">IF(Clean!H935="",1,0)</f>
        <v>0</v>
      </c>
      <c r="I935" s="24" t="n">
        <f aca="false">IF(Clean!I935="",1,0)</f>
        <v>0</v>
      </c>
      <c r="J935" s="24" t="n">
        <f aca="false">IF(Clean!J935="",1,0)</f>
        <v>0</v>
      </c>
      <c r="K935" s="24" t="n">
        <f aca="false">IF(Clean!K935="",1,0)</f>
        <v>0</v>
      </c>
      <c r="L935" s="24" t="n">
        <f aca="false">IF(Clean!L935="",1,0)</f>
        <v>0</v>
      </c>
      <c r="M935" s="24" t="n">
        <f aca="false">IF(Clean!M935="",1,0)</f>
        <v>0</v>
      </c>
      <c r="N935" s="24" t="n">
        <f aca="false">IF(Clean!N935="",1,0)</f>
        <v>0</v>
      </c>
      <c r="O935" s="24" t="n">
        <f aca="false">IF(Clean!O935="",1,0)</f>
        <v>0</v>
      </c>
      <c r="P935" s="24" t="n">
        <f aca="false">IF(Clean!P935="",1,0)</f>
        <v>0</v>
      </c>
      <c r="Q935" s="24" t="n">
        <f aca="false">IF(Clean!Q935="",1,0)</f>
        <v>0</v>
      </c>
      <c r="R935" s="24" t="n">
        <f aca="false">IF(Clean!R935="",1,0)</f>
        <v>0</v>
      </c>
      <c r="S935" s="24" t="n">
        <f aca="false">IF(Clean!S935="",1,0)</f>
        <v>0</v>
      </c>
      <c r="T935" s="24" t="n">
        <f aca="false">IF(Clean!T935="",1,0)</f>
        <v>0</v>
      </c>
      <c r="U935" s="24" t="n">
        <f aca="false">IF(Clean!U935="",1,0)</f>
        <v>0</v>
      </c>
      <c r="V935" s="24" t="n">
        <f aca="false">IF(Clean!V935="",1,0)</f>
        <v>0</v>
      </c>
      <c r="W935" s="25" t="n">
        <f aca="false">SUM(B935:V935)</f>
        <v>0</v>
      </c>
      <c r="X935" s="2" t="str">
        <f aca="false">IF(W935=0,"Complete","Incomplete")</f>
        <v>Complete</v>
      </c>
      <c r="Y935" s="26" t="n">
        <f aca="false">W935/21</f>
        <v>0</v>
      </c>
      <c r="Z935" s="2" t="str">
        <f aca="false">IF(W935=21,"Ghost record",IF(W935&gt;=11,"Mostly empty",IF(W935=0,"Complete","Partial")))</f>
        <v>Complete</v>
      </c>
    </row>
    <row r="936" customFormat="false" ht="15" hidden="false" customHeight="false" outlineLevel="0" collapsed="false">
      <c r="A936" s="2" t="str">
        <f aca="false">Clean!A936</f>
        <v>CL00935</v>
      </c>
      <c r="B936" s="24" t="n">
        <f aca="false">IF(Clean!B936="",1,0)</f>
        <v>0</v>
      </c>
      <c r="C936" s="24" t="n">
        <f aca="false">IF(Clean!C936="",1,0)</f>
        <v>0</v>
      </c>
      <c r="D936" s="24" t="n">
        <f aca="false">IF(Clean!D936="",1,0)</f>
        <v>0</v>
      </c>
      <c r="E936" s="24" t="n">
        <f aca="false">IF(Clean!E936="",1,0)</f>
        <v>0</v>
      </c>
      <c r="F936" s="24" t="n">
        <f aca="false">IF(Clean!F936="",1,0)</f>
        <v>0</v>
      </c>
      <c r="G936" s="24" t="n">
        <f aca="false">IF(Clean!G936="",1,0)</f>
        <v>0</v>
      </c>
      <c r="H936" s="24" t="n">
        <f aca="false">IF(Clean!H936="",1,0)</f>
        <v>1</v>
      </c>
      <c r="I936" s="24" t="n">
        <f aca="false">IF(Clean!I936="",1,0)</f>
        <v>0</v>
      </c>
      <c r="J936" s="24" t="n">
        <f aca="false">IF(Clean!J936="",1,0)</f>
        <v>0</v>
      </c>
      <c r="K936" s="24" t="n">
        <f aca="false">IF(Clean!K936="",1,0)</f>
        <v>0</v>
      </c>
      <c r="L936" s="24" t="n">
        <f aca="false">IF(Clean!L936="",1,0)</f>
        <v>0</v>
      </c>
      <c r="M936" s="24" t="n">
        <f aca="false">IF(Clean!M936="",1,0)</f>
        <v>0</v>
      </c>
      <c r="N936" s="24" t="n">
        <f aca="false">IF(Clean!N936="",1,0)</f>
        <v>0</v>
      </c>
      <c r="O936" s="24" t="n">
        <f aca="false">IF(Clean!O936="",1,0)</f>
        <v>0</v>
      </c>
      <c r="P936" s="24" t="n">
        <f aca="false">IF(Clean!P936="",1,0)</f>
        <v>0</v>
      </c>
      <c r="Q936" s="24" t="n">
        <f aca="false">IF(Clean!Q936="",1,0)</f>
        <v>1</v>
      </c>
      <c r="R936" s="24" t="n">
        <f aca="false">IF(Clean!R936="",1,0)</f>
        <v>1</v>
      </c>
      <c r="S936" s="24" t="n">
        <f aca="false">IF(Clean!S936="",1,0)</f>
        <v>0</v>
      </c>
      <c r="T936" s="24" t="n">
        <f aca="false">IF(Clean!T936="",1,0)</f>
        <v>0</v>
      </c>
      <c r="U936" s="24" t="n">
        <f aca="false">IF(Clean!U936="",1,0)</f>
        <v>0</v>
      </c>
      <c r="V936" s="24" t="n">
        <f aca="false">IF(Clean!V936="",1,0)</f>
        <v>1</v>
      </c>
      <c r="W936" s="25" t="n">
        <f aca="false">SUM(B936:V936)</f>
        <v>4</v>
      </c>
      <c r="X936" s="2" t="str">
        <f aca="false">IF(W936=0,"Complete","Incomplete")</f>
        <v>Incomplete</v>
      </c>
      <c r="Y936" s="26" t="n">
        <f aca="false">W936/21</f>
        <v>0.19047619047619</v>
      </c>
      <c r="Z936" s="2" t="str">
        <f aca="false">IF(W936=21,"Ghost record",IF(W936&gt;=11,"Mostly empty",IF(W936=0,"Complete","Partial")))</f>
        <v>Partial</v>
      </c>
    </row>
    <row r="937" customFormat="false" ht="15" hidden="false" customHeight="false" outlineLevel="0" collapsed="false">
      <c r="A937" s="2" t="str">
        <f aca="false">Clean!A937</f>
        <v>CL00936</v>
      </c>
      <c r="B937" s="24" t="n">
        <f aca="false">IF(Clean!B937="",1,0)</f>
        <v>0</v>
      </c>
      <c r="C937" s="24" t="n">
        <f aca="false">IF(Clean!C937="",1,0)</f>
        <v>0</v>
      </c>
      <c r="D937" s="24" t="n">
        <f aca="false">IF(Clean!D937="",1,0)</f>
        <v>0</v>
      </c>
      <c r="E937" s="24" t="n">
        <f aca="false">IF(Clean!E937="",1,0)</f>
        <v>0</v>
      </c>
      <c r="F937" s="24" t="n">
        <f aca="false">IF(Clean!F937="",1,0)</f>
        <v>0</v>
      </c>
      <c r="G937" s="24" t="n">
        <f aca="false">IF(Clean!G937="",1,0)</f>
        <v>1</v>
      </c>
      <c r="H937" s="24" t="n">
        <f aca="false">IF(Clean!H937="",1,0)</f>
        <v>0</v>
      </c>
      <c r="I937" s="24" t="n">
        <f aca="false">IF(Clean!I937="",1,0)</f>
        <v>0</v>
      </c>
      <c r="J937" s="24" t="n">
        <f aca="false">IF(Clean!J937="",1,0)</f>
        <v>0</v>
      </c>
      <c r="K937" s="24" t="n">
        <f aca="false">IF(Clean!K937="",1,0)</f>
        <v>0</v>
      </c>
      <c r="L937" s="24" t="n">
        <f aca="false">IF(Clean!L937="",1,0)</f>
        <v>0</v>
      </c>
      <c r="M937" s="24" t="n">
        <f aca="false">IF(Clean!M937="",1,0)</f>
        <v>0</v>
      </c>
      <c r="N937" s="24" t="n">
        <f aca="false">IF(Clean!N937="",1,0)</f>
        <v>0</v>
      </c>
      <c r="O937" s="24" t="n">
        <f aca="false">IF(Clean!O937="",1,0)</f>
        <v>0</v>
      </c>
      <c r="P937" s="24" t="n">
        <f aca="false">IF(Clean!P937="",1,0)</f>
        <v>0</v>
      </c>
      <c r="Q937" s="24" t="n">
        <f aca="false">IF(Clean!Q937="",1,0)</f>
        <v>0</v>
      </c>
      <c r="R937" s="24" t="n">
        <f aca="false">IF(Clean!R937="",1,0)</f>
        <v>0</v>
      </c>
      <c r="S937" s="24" t="n">
        <f aca="false">IF(Clean!S937="",1,0)</f>
        <v>0</v>
      </c>
      <c r="T937" s="24" t="n">
        <f aca="false">IF(Clean!T937="",1,0)</f>
        <v>0</v>
      </c>
      <c r="U937" s="24" t="n">
        <f aca="false">IF(Clean!U937="",1,0)</f>
        <v>0</v>
      </c>
      <c r="V937" s="24" t="n">
        <f aca="false">IF(Clean!V937="",1,0)</f>
        <v>0</v>
      </c>
      <c r="W937" s="25" t="n">
        <f aca="false">SUM(B937:V937)</f>
        <v>1</v>
      </c>
      <c r="X937" s="2" t="str">
        <f aca="false">IF(W937=0,"Complete","Incomplete")</f>
        <v>Incomplete</v>
      </c>
      <c r="Y937" s="26" t="n">
        <f aca="false">W937/21</f>
        <v>0.0476190476190476</v>
      </c>
      <c r="Z937" s="2" t="str">
        <f aca="false">IF(W937=21,"Ghost record",IF(W937&gt;=11,"Mostly empty",IF(W937=0,"Complete","Partial")))</f>
        <v>Partial</v>
      </c>
    </row>
    <row r="938" customFormat="false" ht="15" hidden="false" customHeight="false" outlineLevel="0" collapsed="false">
      <c r="A938" s="2" t="str">
        <f aca="false">Clean!A938</f>
        <v>CL00937</v>
      </c>
      <c r="B938" s="24" t="n">
        <f aca="false">IF(Clean!B938="",1,0)</f>
        <v>0</v>
      </c>
      <c r="C938" s="24" t="n">
        <f aca="false">IF(Clean!C938="",1,0)</f>
        <v>0</v>
      </c>
      <c r="D938" s="24" t="n">
        <f aca="false">IF(Clean!D938="",1,0)</f>
        <v>0</v>
      </c>
      <c r="E938" s="24" t="n">
        <f aca="false">IF(Clean!E938="",1,0)</f>
        <v>0</v>
      </c>
      <c r="F938" s="24" t="n">
        <f aca="false">IF(Clean!F938="",1,0)</f>
        <v>0</v>
      </c>
      <c r="G938" s="24" t="n">
        <f aca="false">IF(Clean!G938="",1,0)</f>
        <v>1</v>
      </c>
      <c r="H938" s="24" t="n">
        <f aca="false">IF(Clean!H938="",1,0)</f>
        <v>0</v>
      </c>
      <c r="I938" s="24" t="n">
        <f aca="false">IF(Clean!I938="",1,0)</f>
        <v>0</v>
      </c>
      <c r="J938" s="24" t="n">
        <f aca="false">IF(Clean!J938="",1,0)</f>
        <v>0</v>
      </c>
      <c r="K938" s="24" t="n">
        <f aca="false">IF(Clean!K938="",1,0)</f>
        <v>0</v>
      </c>
      <c r="L938" s="24" t="n">
        <f aca="false">IF(Clean!L938="",1,0)</f>
        <v>0</v>
      </c>
      <c r="M938" s="24" t="n">
        <f aca="false">IF(Clean!M938="",1,0)</f>
        <v>0</v>
      </c>
      <c r="N938" s="24" t="n">
        <f aca="false">IF(Clean!N938="",1,0)</f>
        <v>0</v>
      </c>
      <c r="O938" s="24" t="n">
        <f aca="false">IF(Clean!O938="",1,0)</f>
        <v>0</v>
      </c>
      <c r="P938" s="24" t="n">
        <f aca="false">IF(Clean!P938="",1,0)</f>
        <v>0</v>
      </c>
      <c r="Q938" s="24" t="n">
        <f aca="false">IF(Clean!Q938="",1,0)</f>
        <v>0</v>
      </c>
      <c r="R938" s="24" t="n">
        <f aca="false">IF(Clean!R938="",1,0)</f>
        <v>0</v>
      </c>
      <c r="S938" s="24" t="n">
        <f aca="false">IF(Clean!S938="",1,0)</f>
        <v>0</v>
      </c>
      <c r="T938" s="24" t="n">
        <f aca="false">IF(Clean!T938="",1,0)</f>
        <v>0</v>
      </c>
      <c r="U938" s="24" t="n">
        <f aca="false">IF(Clean!U938="",1,0)</f>
        <v>0</v>
      </c>
      <c r="V938" s="24" t="n">
        <f aca="false">IF(Clean!V938="",1,0)</f>
        <v>0</v>
      </c>
      <c r="W938" s="25" t="n">
        <f aca="false">SUM(B938:V938)</f>
        <v>1</v>
      </c>
      <c r="X938" s="2" t="str">
        <f aca="false">IF(W938=0,"Complete","Incomplete")</f>
        <v>Incomplete</v>
      </c>
      <c r="Y938" s="26" t="n">
        <f aca="false">W938/21</f>
        <v>0.0476190476190476</v>
      </c>
      <c r="Z938" s="2" t="str">
        <f aca="false">IF(W938=21,"Ghost record",IF(W938&gt;=11,"Mostly empty",IF(W938=0,"Complete","Partial")))</f>
        <v>Partial</v>
      </c>
    </row>
    <row r="939" customFormat="false" ht="15" hidden="false" customHeight="false" outlineLevel="0" collapsed="false">
      <c r="A939" s="2" t="str">
        <f aca="false">Clean!A939</f>
        <v>CL00938</v>
      </c>
      <c r="B939" s="24" t="n">
        <f aca="false">IF(Clean!B939="",1,0)</f>
        <v>0</v>
      </c>
      <c r="C939" s="24" t="n">
        <f aca="false">IF(Clean!C939="",1,0)</f>
        <v>0</v>
      </c>
      <c r="D939" s="24" t="n">
        <f aca="false">IF(Clean!D939="",1,0)</f>
        <v>0</v>
      </c>
      <c r="E939" s="24" t="n">
        <f aca="false">IF(Clean!E939="",1,0)</f>
        <v>0</v>
      </c>
      <c r="F939" s="24" t="n">
        <f aca="false">IF(Clean!F939="",1,0)</f>
        <v>0</v>
      </c>
      <c r="G939" s="24" t="n">
        <f aca="false">IF(Clean!G939="",1,0)</f>
        <v>0</v>
      </c>
      <c r="H939" s="24" t="n">
        <f aca="false">IF(Clean!H939="",1,0)</f>
        <v>0</v>
      </c>
      <c r="I939" s="24" t="n">
        <f aca="false">IF(Clean!I939="",1,0)</f>
        <v>0</v>
      </c>
      <c r="J939" s="24" t="n">
        <f aca="false">IF(Clean!J939="",1,0)</f>
        <v>0</v>
      </c>
      <c r="K939" s="24" t="n">
        <f aca="false">IF(Clean!K939="",1,0)</f>
        <v>0</v>
      </c>
      <c r="L939" s="24" t="n">
        <f aca="false">IF(Clean!L939="",1,0)</f>
        <v>0</v>
      </c>
      <c r="M939" s="24" t="n">
        <f aca="false">IF(Clean!M939="",1,0)</f>
        <v>0</v>
      </c>
      <c r="N939" s="24" t="n">
        <f aca="false">IF(Clean!N939="",1,0)</f>
        <v>0</v>
      </c>
      <c r="O939" s="24" t="n">
        <f aca="false">IF(Clean!O939="",1,0)</f>
        <v>0</v>
      </c>
      <c r="P939" s="24" t="n">
        <f aca="false">IF(Clean!P939="",1,0)</f>
        <v>0</v>
      </c>
      <c r="Q939" s="24" t="n">
        <f aca="false">IF(Clean!Q939="",1,0)</f>
        <v>0</v>
      </c>
      <c r="R939" s="24" t="n">
        <f aca="false">IF(Clean!R939="",1,0)</f>
        <v>0</v>
      </c>
      <c r="S939" s="24" t="n">
        <f aca="false">IF(Clean!S939="",1,0)</f>
        <v>1</v>
      </c>
      <c r="T939" s="24" t="n">
        <f aca="false">IF(Clean!T939="",1,0)</f>
        <v>1</v>
      </c>
      <c r="U939" s="24" t="n">
        <f aca="false">IF(Clean!U939="",1,0)</f>
        <v>0</v>
      </c>
      <c r="V939" s="24" t="n">
        <f aca="false">IF(Clean!V939="",1,0)</f>
        <v>0</v>
      </c>
      <c r="W939" s="25" t="n">
        <f aca="false">SUM(B939:V939)</f>
        <v>2</v>
      </c>
      <c r="X939" s="2" t="str">
        <f aca="false">IF(W939=0,"Complete","Incomplete")</f>
        <v>Incomplete</v>
      </c>
      <c r="Y939" s="26" t="n">
        <f aca="false">W939/21</f>
        <v>0.0952380952380952</v>
      </c>
      <c r="Z939" s="2" t="str">
        <f aca="false">IF(W939=21,"Ghost record",IF(W939&gt;=11,"Mostly empty",IF(W939=0,"Complete","Partial")))</f>
        <v>Partial</v>
      </c>
    </row>
    <row r="940" customFormat="false" ht="15" hidden="false" customHeight="false" outlineLevel="0" collapsed="false">
      <c r="A940" s="2" t="str">
        <f aca="false">Clean!A940</f>
        <v>CL00939</v>
      </c>
      <c r="B940" s="24" t="n">
        <f aca="false">IF(Clean!B940="",1,0)</f>
        <v>0</v>
      </c>
      <c r="C940" s="24" t="n">
        <f aca="false">IF(Clean!C940="",1,0)</f>
        <v>0</v>
      </c>
      <c r="D940" s="24" t="n">
        <f aca="false">IF(Clean!D940="",1,0)</f>
        <v>0</v>
      </c>
      <c r="E940" s="24" t="n">
        <f aca="false">IF(Clean!E940="",1,0)</f>
        <v>0</v>
      </c>
      <c r="F940" s="24" t="n">
        <f aca="false">IF(Clean!F940="",1,0)</f>
        <v>0</v>
      </c>
      <c r="G940" s="24" t="n">
        <f aca="false">IF(Clean!G940="",1,0)</f>
        <v>0</v>
      </c>
      <c r="H940" s="24" t="n">
        <f aca="false">IF(Clean!H940="",1,0)</f>
        <v>0</v>
      </c>
      <c r="I940" s="24" t="n">
        <f aca="false">IF(Clean!I940="",1,0)</f>
        <v>0</v>
      </c>
      <c r="J940" s="24" t="n">
        <f aca="false">IF(Clean!J940="",1,0)</f>
        <v>0</v>
      </c>
      <c r="K940" s="24" t="n">
        <f aca="false">IF(Clean!K940="",1,0)</f>
        <v>0</v>
      </c>
      <c r="L940" s="24" t="n">
        <f aca="false">IF(Clean!L940="",1,0)</f>
        <v>0</v>
      </c>
      <c r="M940" s="24" t="n">
        <f aca="false">IF(Clean!M940="",1,0)</f>
        <v>0</v>
      </c>
      <c r="N940" s="24" t="n">
        <f aca="false">IF(Clean!N940="",1,0)</f>
        <v>0</v>
      </c>
      <c r="O940" s="24" t="n">
        <f aca="false">IF(Clean!O940="",1,0)</f>
        <v>0</v>
      </c>
      <c r="P940" s="24" t="n">
        <f aca="false">IF(Clean!P940="",1,0)</f>
        <v>0</v>
      </c>
      <c r="Q940" s="24" t="n">
        <f aca="false">IF(Clean!Q940="",1,0)</f>
        <v>0</v>
      </c>
      <c r="R940" s="24" t="n">
        <f aca="false">IF(Clean!R940="",1,0)</f>
        <v>0</v>
      </c>
      <c r="S940" s="24" t="n">
        <f aca="false">IF(Clean!S940="",1,0)</f>
        <v>0</v>
      </c>
      <c r="T940" s="24" t="n">
        <f aca="false">IF(Clean!T940="",1,0)</f>
        <v>0</v>
      </c>
      <c r="U940" s="24" t="n">
        <f aca="false">IF(Clean!U940="",1,0)</f>
        <v>0</v>
      </c>
      <c r="V940" s="24" t="n">
        <f aca="false">IF(Clean!V940="",1,0)</f>
        <v>1</v>
      </c>
      <c r="W940" s="25" t="n">
        <f aca="false">SUM(B940:V940)</f>
        <v>1</v>
      </c>
      <c r="X940" s="2" t="str">
        <f aca="false">IF(W940=0,"Complete","Incomplete")</f>
        <v>Incomplete</v>
      </c>
      <c r="Y940" s="26" t="n">
        <f aca="false">W940/21</f>
        <v>0.0476190476190476</v>
      </c>
      <c r="Z940" s="2" t="str">
        <f aca="false">IF(W940=21,"Ghost record",IF(W940&gt;=11,"Mostly empty",IF(W940=0,"Complete","Partial")))</f>
        <v>Partial</v>
      </c>
    </row>
    <row r="941" customFormat="false" ht="15" hidden="false" customHeight="false" outlineLevel="0" collapsed="false">
      <c r="A941" s="2" t="str">
        <f aca="false">Clean!A941</f>
        <v>CL00940</v>
      </c>
      <c r="B941" s="24" t="n">
        <f aca="false">IF(Clean!B941="",1,0)</f>
        <v>0</v>
      </c>
      <c r="C941" s="24" t="n">
        <f aca="false">IF(Clean!C941="",1,0)</f>
        <v>0</v>
      </c>
      <c r="D941" s="24" t="n">
        <f aca="false">IF(Clean!D941="",1,0)</f>
        <v>0</v>
      </c>
      <c r="E941" s="24" t="n">
        <f aca="false">IF(Clean!E941="",1,0)</f>
        <v>0</v>
      </c>
      <c r="F941" s="24" t="n">
        <f aca="false">IF(Clean!F941="",1,0)</f>
        <v>0</v>
      </c>
      <c r="G941" s="24" t="n">
        <f aca="false">IF(Clean!G941="",1,0)</f>
        <v>0</v>
      </c>
      <c r="H941" s="24" t="n">
        <f aca="false">IF(Clean!H941="",1,0)</f>
        <v>0</v>
      </c>
      <c r="I941" s="24" t="n">
        <f aca="false">IF(Clean!I941="",1,0)</f>
        <v>0</v>
      </c>
      <c r="J941" s="24" t="n">
        <f aca="false">IF(Clean!J941="",1,0)</f>
        <v>0</v>
      </c>
      <c r="K941" s="24" t="n">
        <f aca="false">IF(Clean!K941="",1,0)</f>
        <v>0</v>
      </c>
      <c r="L941" s="24" t="n">
        <f aca="false">IF(Clean!L941="",1,0)</f>
        <v>0</v>
      </c>
      <c r="M941" s="24" t="n">
        <f aca="false">IF(Clean!M941="",1,0)</f>
        <v>0</v>
      </c>
      <c r="N941" s="24" t="n">
        <f aca="false">IF(Clean!N941="",1,0)</f>
        <v>0</v>
      </c>
      <c r="O941" s="24" t="n">
        <f aca="false">IF(Clean!O941="",1,0)</f>
        <v>0</v>
      </c>
      <c r="P941" s="24" t="n">
        <f aca="false">IF(Clean!P941="",1,0)</f>
        <v>0</v>
      </c>
      <c r="Q941" s="24" t="n">
        <f aca="false">IF(Clean!Q941="",1,0)</f>
        <v>0</v>
      </c>
      <c r="R941" s="24" t="n">
        <f aca="false">IF(Clean!R941="",1,0)</f>
        <v>0</v>
      </c>
      <c r="S941" s="24" t="n">
        <f aca="false">IF(Clean!S941="",1,0)</f>
        <v>1</v>
      </c>
      <c r="T941" s="24" t="n">
        <f aca="false">IF(Clean!T941="",1,0)</f>
        <v>1</v>
      </c>
      <c r="U941" s="24" t="n">
        <f aca="false">IF(Clean!U941="",1,0)</f>
        <v>0</v>
      </c>
      <c r="V941" s="24" t="n">
        <f aca="false">IF(Clean!V941="",1,0)</f>
        <v>1</v>
      </c>
      <c r="W941" s="25" t="n">
        <f aca="false">SUM(B941:V941)</f>
        <v>3</v>
      </c>
      <c r="X941" s="2" t="str">
        <f aca="false">IF(W941=0,"Complete","Incomplete")</f>
        <v>Incomplete</v>
      </c>
      <c r="Y941" s="26" t="n">
        <f aca="false">W941/21</f>
        <v>0.142857142857143</v>
      </c>
      <c r="Z941" s="2" t="str">
        <f aca="false">IF(W941=21,"Ghost record",IF(W941&gt;=11,"Mostly empty",IF(W941=0,"Complete","Partial")))</f>
        <v>Partial</v>
      </c>
    </row>
    <row r="942" customFormat="false" ht="15" hidden="false" customHeight="false" outlineLevel="0" collapsed="false">
      <c r="A942" s="2" t="str">
        <f aca="false">Clean!A942</f>
        <v>CL00941</v>
      </c>
      <c r="B942" s="24" t="n">
        <f aca="false">IF(Clean!B942="",1,0)</f>
        <v>1</v>
      </c>
      <c r="C942" s="24" t="n">
        <f aca="false">IF(Clean!C942="",1,0)</f>
        <v>1</v>
      </c>
      <c r="D942" s="24" t="n">
        <f aca="false">IF(Clean!D942="",1,0)</f>
        <v>1</v>
      </c>
      <c r="E942" s="24" t="n">
        <f aca="false">IF(Clean!E942="",1,0)</f>
        <v>1</v>
      </c>
      <c r="F942" s="24" t="n">
        <f aca="false">IF(Clean!F942="",1,0)</f>
        <v>1</v>
      </c>
      <c r="G942" s="24" t="n">
        <f aca="false">IF(Clean!G942="",1,0)</f>
        <v>1</v>
      </c>
      <c r="H942" s="24" t="n">
        <f aca="false">IF(Clean!H942="",1,0)</f>
        <v>1</v>
      </c>
      <c r="I942" s="24" t="n">
        <f aca="false">IF(Clean!I942="",1,0)</f>
        <v>1</v>
      </c>
      <c r="J942" s="24" t="n">
        <f aca="false">IF(Clean!J942="",1,0)</f>
        <v>1</v>
      </c>
      <c r="K942" s="24" t="n">
        <f aca="false">IF(Clean!K942="",1,0)</f>
        <v>1</v>
      </c>
      <c r="L942" s="24" t="n">
        <f aca="false">IF(Clean!L942="",1,0)</f>
        <v>1</v>
      </c>
      <c r="M942" s="24" t="n">
        <f aca="false">IF(Clean!M942="",1,0)</f>
        <v>1</v>
      </c>
      <c r="N942" s="24" t="n">
        <f aca="false">IF(Clean!N942="",1,0)</f>
        <v>1</v>
      </c>
      <c r="O942" s="24" t="n">
        <f aca="false">IF(Clean!O942="",1,0)</f>
        <v>1</v>
      </c>
      <c r="P942" s="24" t="n">
        <f aca="false">IF(Clean!P942="",1,0)</f>
        <v>1</v>
      </c>
      <c r="Q942" s="24" t="n">
        <f aca="false">IF(Clean!Q942="",1,0)</f>
        <v>1</v>
      </c>
      <c r="R942" s="24" t="n">
        <f aca="false">IF(Clean!R942="",1,0)</f>
        <v>1</v>
      </c>
      <c r="S942" s="24" t="n">
        <f aca="false">IF(Clean!S942="",1,0)</f>
        <v>1</v>
      </c>
      <c r="T942" s="24" t="n">
        <f aca="false">IF(Clean!T942="",1,0)</f>
        <v>1</v>
      </c>
      <c r="U942" s="24" t="n">
        <f aca="false">IF(Clean!U942="",1,0)</f>
        <v>1</v>
      </c>
      <c r="V942" s="24" t="n">
        <f aca="false">IF(Clean!V942="",1,0)</f>
        <v>1</v>
      </c>
      <c r="W942" s="25" t="n">
        <f aca="false">SUM(B942:V942)</f>
        <v>21</v>
      </c>
      <c r="X942" s="2" t="str">
        <f aca="false">IF(W942=0,"Complete","Incomplete")</f>
        <v>Incomplete</v>
      </c>
      <c r="Y942" s="26" t="n">
        <f aca="false">W942/21</f>
        <v>1</v>
      </c>
      <c r="Z942" s="2" t="str">
        <f aca="false">IF(W942=21,"Ghost record",IF(W942&gt;=11,"Mostly empty",IF(W942=0,"Complete","Partial")))</f>
        <v>Ghost record</v>
      </c>
    </row>
    <row r="943" customFormat="false" ht="15" hidden="false" customHeight="false" outlineLevel="0" collapsed="false">
      <c r="A943" s="2" t="str">
        <f aca="false">Clean!A943</f>
        <v>CL00942</v>
      </c>
      <c r="B943" s="24" t="n">
        <f aca="false">IF(Clean!B943="",1,0)</f>
        <v>0</v>
      </c>
      <c r="C943" s="24" t="n">
        <f aca="false">IF(Clean!C943="",1,0)</f>
        <v>0</v>
      </c>
      <c r="D943" s="24" t="n">
        <f aca="false">IF(Clean!D943="",1,0)</f>
        <v>0</v>
      </c>
      <c r="E943" s="24" t="n">
        <f aca="false">IF(Clean!E943="",1,0)</f>
        <v>0</v>
      </c>
      <c r="F943" s="24" t="n">
        <f aca="false">IF(Clean!F943="",1,0)</f>
        <v>0</v>
      </c>
      <c r="G943" s="24" t="n">
        <f aca="false">IF(Clean!G943="",1,0)</f>
        <v>0</v>
      </c>
      <c r="H943" s="24" t="n">
        <f aca="false">IF(Clean!H943="",1,0)</f>
        <v>0</v>
      </c>
      <c r="I943" s="24" t="n">
        <f aca="false">IF(Clean!I943="",1,0)</f>
        <v>0</v>
      </c>
      <c r="J943" s="24" t="n">
        <f aca="false">IF(Clean!J943="",1,0)</f>
        <v>0</v>
      </c>
      <c r="K943" s="24" t="n">
        <f aca="false">IF(Clean!K943="",1,0)</f>
        <v>0</v>
      </c>
      <c r="L943" s="24" t="n">
        <f aca="false">IF(Clean!L943="",1,0)</f>
        <v>0</v>
      </c>
      <c r="M943" s="24" t="n">
        <f aca="false">IF(Clean!M943="",1,0)</f>
        <v>0</v>
      </c>
      <c r="N943" s="24" t="n">
        <f aca="false">IF(Clean!N943="",1,0)</f>
        <v>0</v>
      </c>
      <c r="O943" s="24" t="n">
        <f aca="false">IF(Clean!O943="",1,0)</f>
        <v>0</v>
      </c>
      <c r="P943" s="24" t="n">
        <f aca="false">IF(Clean!P943="",1,0)</f>
        <v>0</v>
      </c>
      <c r="Q943" s="24" t="n">
        <f aca="false">IF(Clean!Q943="",1,0)</f>
        <v>0</v>
      </c>
      <c r="R943" s="24" t="n">
        <f aca="false">IF(Clean!R943="",1,0)</f>
        <v>0</v>
      </c>
      <c r="S943" s="24" t="n">
        <f aca="false">IF(Clean!S943="",1,0)</f>
        <v>0</v>
      </c>
      <c r="T943" s="24" t="n">
        <f aca="false">IF(Clean!T943="",1,0)</f>
        <v>0</v>
      </c>
      <c r="U943" s="24" t="n">
        <f aca="false">IF(Clean!U943="",1,0)</f>
        <v>0</v>
      </c>
      <c r="V943" s="24" t="n">
        <f aca="false">IF(Clean!V943="",1,0)</f>
        <v>0</v>
      </c>
      <c r="W943" s="25" t="n">
        <f aca="false">SUM(B943:V943)</f>
        <v>0</v>
      </c>
      <c r="X943" s="2" t="str">
        <f aca="false">IF(W943=0,"Complete","Incomplete")</f>
        <v>Complete</v>
      </c>
      <c r="Y943" s="26" t="n">
        <f aca="false">W943/21</f>
        <v>0</v>
      </c>
      <c r="Z943" s="2" t="str">
        <f aca="false">IF(W943=21,"Ghost record",IF(W943&gt;=11,"Mostly empty",IF(W943=0,"Complete","Partial")))</f>
        <v>Complete</v>
      </c>
    </row>
    <row r="944" customFormat="false" ht="15" hidden="false" customHeight="false" outlineLevel="0" collapsed="false">
      <c r="A944" s="2" t="str">
        <f aca="false">Clean!A944</f>
        <v>CL00943</v>
      </c>
      <c r="B944" s="24" t="n">
        <f aca="false">IF(Clean!B944="",1,0)</f>
        <v>0</v>
      </c>
      <c r="C944" s="24" t="n">
        <f aca="false">IF(Clean!C944="",1,0)</f>
        <v>0</v>
      </c>
      <c r="D944" s="24" t="n">
        <f aca="false">IF(Clean!D944="",1,0)</f>
        <v>0</v>
      </c>
      <c r="E944" s="24" t="n">
        <f aca="false">IF(Clean!E944="",1,0)</f>
        <v>0</v>
      </c>
      <c r="F944" s="24" t="n">
        <f aca="false">IF(Clean!F944="",1,0)</f>
        <v>0</v>
      </c>
      <c r="G944" s="24" t="n">
        <f aca="false">IF(Clean!G944="",1,0)</f>
        <v>1</v>
      </c>
      <c r="H944" s="24" t="n">
        <f aca="false">IF(Clean!H944="",1,0)</f>
        <v>0</v>
      </c>
      <c r="I944" s="24" t="n">
        <f aca="false">IF(Clean!I944="",1,0)</f>
        <v>0</v>
      </c>
      <c r="J944" s="24" t="n">
        <f aca="false">IF(Clean!J944="",1,0)</f>
        <v>0</v>
      </c>
      <c r="K944" s="24" t="n">
        <f aca="false">IF(Clean!K944="",1,0)</f>
        <v>0</v>
      </c>
      <c r="L944" s="24" t="n">
        <f aca="false">IF(Clean!L944="",1,0)</f>
        <v>0</v>
      </c>
      <c r="M944" s="24" t="n">
        <f aca="false">IF(Clean!M944="",1,0)</f>
        <v>0</v>
      </c>
      <c r="N944" s="24" t="n">
        <f aca="false">IF(Clean!N944="",1,0)</f>
        <v>0</v>
      </c>
      <c r="O944" s="24" t="n">
        <f aca="false">IF(Clean!O944="",1,0)</f>
        <v>0</v>
      </c>
      <c r="P944" s="24" t="n">
        <f aca="false">IF(Clean!P944="",1,0)</f>
        <v>0</v>
      </c>
      <c r="Q944" s="24" t="n">
        <f aca="false">IF(Clean!Q944="",1,0)</f>
        <v>0</v>
      </c>
      <c r="R944" s="24" t="n">
        <f aca="false">IF(Clean!R944="",1,0)</f>
        <v>0</v>
      </c>
      <c r="S944" s="24" t="n">
        <f aca="false">IF(Clean!S944="",1,0)</f>
        <v>0</v>
      </c>
      <c r="T944" s="24" t="n">
        <f aca="false">IF(Clean!T944="",1,0)</f>
        <v>0</v>
      </c>
      <c r="U944" s="24" t="n">
        <f aca="false">IF(Clean!U944="",1,0)</f>
        <v>0</v>
      </c>
      <c r="V944" s="24" t="n">
        <f aca="false">IF(Clean!V944="",1,0)</f>
        <v>1</v>
      </c>
      <c r="W944" s="25" t="n">
        <f aca="false">SUM(B944:V944)</f>
        <v>2</v>
      </c>
      <c r="X944" s="2" t="str">
        <f aca="false">IF(W944=0,"Complete","Incomplete")</f>
        <v>Incomplete</v>
      </c>
      <c r="Y944" s="26" t="n">
        <f aca="false">W944/21</f>
        <v>0.0952380952380952</v>
      </c>
      <c r="Z944" s="2" t="str">
        <f aca="false">IF(W944=21,"Ghost record",IF(W944&gt;=11,"Mostly empty",IF(W944=0,"Complete","Partial")))</f>
        <v>Partial</v>
      </c>
    </row>
    <row r="945" customFormat="false" ht="15" hidden="false" customHeight="false" outlineLevel="0" collapsed="false">
      <c r="A945" s="2" t="str">
        <f aca="false">Clean!A945</f>
        <v>CL00944</v>
      </c>
      <c r="B945" s="24" t="n">
        <f aca="false">IF(Clean!B945="",1,0)</f>
        <v>0</v>
      </c>
      <c r="C945" s="24" t="n">
        <f aca="false">IF(Clean!C945="",1,0)</f>
        <v>0</v>
      </c>
      <c r="D945" s="24" t="n">
        <f aca="false">IF(Clean!D945="",1,0)</f>
        <v>0</v>
      </c>
      <c r="E945" s="24" t="n">
        <f aca="false">IF(Clean!E945="",1,0)</f>
        <v>0</v>
      </c>
      <c r="F945" s="24" t="n">
        <f aca="false">IF(Clean!F945="",1,0)</f>
        <v>0</v>
      </c>
      <c r="G945" s="24" t="n">
        <f aca="false">IF(Clean!G945="",1,0)</f>
        <v>0</v>
      </c>
      <c r="H945" s="24" t="n">
        <f aca="false">IF(Clean!H945="",1,0)</f>
        <v>0</v>
      </c>
      <c r="I945" s="24" t="n">
        <f aca="false">IF(Clean!I945="",1,0)</f>
        <v>0</v>
      </c>
      <c r="J945" s="24" t="n">
        <f aca="false">IF(Clean!J945="",1,0)</f>
        <v>0</v>
      </c>
      <c r="K945" s="24" t="n">
        <f aca="false">IF(Clean!K945="",1,0)</f>
        <v>0</v>
      </c>
      <c r="L945" s="24" t="n">
        <f aca="false">IF(Clean!L945="",1,0)</f>
        <v>0</v>
      </c>
      <c r="M945" s="24" t="n">
        <f aca="false">IF(Clean!M945="",1,0)</f>
        <v>0</v>
      </c>
      <c r="N945" s="24" t="n">
        <f aca="false">IF(Clean!N945="",1,0)</f>
        <v>0</v>
      </c>
      <c r="O945" s="24" t="n">
        <f aca="false">IF(Clean!O945="",1,0)</f>
        <v>0</v>
      </c>
      <c r="P945" s="24" t="n">
        <f aca="false">IF(Clean!P945="",1,0)</f>
        <v>0</v>
      </c>
      <c r="Q945" s="24" t="n">
        <f aca="false">IF(Clean!Q945="",1,0)</f>
        <v>0</v>
      </c>
      <c r="R945" s="24" t="n">
        <f aca="false">IF(Clean!R945="",1,0)</f>
        <v>0</v>
      </c>
      <c r="S945" s="24" t="n">
        <f aca="false">IF(Clean!S945="",1,0)</f>
        <v>0</v>
      </c>
      <c r="T945" s="24" t="n">
        <f aca="false">IF(Clean!T945="",1,0)</f>
        <v>0</v>
      </c>
      <c r="U945" s="24" t="n">
        <f aca="false">IF(Clean!U945="",1,0)</f>
        <v>0</v>
      </c>
      <c r="V945" s="24" t="n">
        <f aca="false">IF(Clean!V945="",1,0)</f>
        <v>0</v>
      </c>
      <c r="W945" s="25" t="n">
        <f aca="false">SUM(B945:V945)</f>
        <v>0</v>
      </c>
      <c r="X945" s="2" t="str">
        <f aca="false">IF(W945=0,"Complete","Incomplete")</f>
        <v>Complete</v>
      </c>
      <c r="Y945" s="26" t="n">
        <f aca="false">W945/21</f>
        <v>0</v>
      </c>
      <c r="Z945" s="2" t="str">
        <f aca="false">IF(W945=21,"Ghost record",IF(W945&gt;=11,"Mostly empty",IF(W945=0,"Complete","Partial")))</f>
        <v>Complete</v>
      </c>
    </row>
    <row r="946" customFormat="false" ht="15" hidden="false" customHeight="false" outlineLevel="0" collapsed="false">
      <c r="A946" s="2" t="str">
        <f aca="false">Clean!A946</f>
        <v>CL00945</v>
      </c>
      <c r="B946" s="24" t="n">
        <f aca="false">IF(Clean!B946="",1,0)</f>
        <v>0</v>
      </c>
      <c r="C946" s="24" t="n">
        <f aca="false">IF(Clean!C946="",1,0)</f>
        <v>0</v>
      </c>
      <c r="D946" s="24" t="n">
        <f aca="false">IF(Clean!D946="",1,0)</f>
        <v>0</v>
      </c>
      <c r="E946" s="24" t="n">
        <f aca="false">IF(Clean!E946="",1,0)</f>
        <v>0</v>
      </c>
      <c r="F946" s="24" t="n">
        <f aca="false">IF(Clean!F946="",1,0)</f>
        <v>0</v>
      </c>
      <c r="G946" s="24" t="n">
        <f aca="false">IF(Clean!G946="",1,0)</f>
        <v>0</v>
      </c>
      <c r="H946" s="24" t="n">
        <f aca="false">IF(Clean!H946="",1,0)</f>
        <v>0</v>
      </c>
      <c r="I946" s="24" t="n">
        <f aca="false">IF(Clean!I946="",1,0)</f>
        <v>0</v>
      </c>
      <c r="J946" s="24" t="n">
        <f aca="false">IF(Clean!J946="",1,0)</f>
        <v>0</v>
      </c>
      <c r="K946" s="24" t="n">
        <f aca="false">IF(Clean!K946="",1,0)</f>
        <v>0</v>
      </c>
      <c r="L946" s="24" t="n">
        <f aca="false">IF(Clean!L946="",1,0)</f>
        <v>0</v>
      </c>
      <c r="M946" s="24" t="n">
        <f aca="false">IF(Clean!M946="",1,0)</f>
        <v>0</v>
      </c>
      <c r="N946" s="24" t="n">
        <f aca="false">IF(Clean!N946="",1,0)</f>
        <v>0</v>
      </c>
      <c r="O946" s="24" t="n">
        <f aca="false">IF(Clean!O946="",1,0)</f>
        <v>0</v>
      </c>
      <c r="P946" s="24" t="n">
        <f aca="false">IF(Clean!P946="",1,0)</f>
        <v>0</v>
      </c>
      <c r="Q946" s="24" t="n">
        <f aca="false">IF(Clean!Q946="",1,0)</f>
        <v>0</v>
      </c>
      <c r="R946" s="24" t="n">
        <f aca="false">IF(Clean!R946="",1,0)</f>
        <v>0</v>
      </c>
      <c r="S946" s="24" t="n">
        <f aca="false">IF(Clean!S946="",1,0)</f>
        <v>0</v>
      </c>
      <c r="T946" s="24" t="n">
        <f aca="false">IF(Clean!T946="",1,0)</f>
        <v>0</v>
      </c>
      <c r="U946" s="24" t="n">
        <f aca="false">IF(Clean!U946="",1,0)</f>
        <v>0</v>
      </c>
      <c r="V946" s="24" t="n">
        <f aca="false">IF(Clean!V946="",1,0)</f>
        <v>1</v>
      </c>
      <c r="W946" s="25" t="n">
        <f aca="false">SUM(B946:V946)</f>
        <v>1</v>
      </c>
      <c r="X946" s="2" t="str">
        <f aca="false">IF(W946=0,"Complete","Incomplete")</f>
        <v>Incomplete</v>
      </c>
      <c r="Y946" s="26" t="n">
        <f aca="false">W946/21</f>
        <v>0.0476190476190476</v>
      </c>
      <c r="Z946" s="2" t="str">
        <f aca="false">IF(W946=21,"Ghost record",IF(W946&gt;=11,"Mostly empty",IF(W946=0,"Complete","Partial")))</f>
        <v>Partial</v>
      </c>
    </row>
    <row r="947" customFormat="false" ht="15" hidden="false" customHeight="false" outlineLevel="0" collapsed="false">
      <c r="A947" s="2" t="str">
        <f aca="false">Clean!A947</f>
        <v>CL00946</v>
      </c>
      <c r="B947" s="24" t="n">
        <f aca="false">IF(Clean!B947="",1,0)</f>
        <v>0</v>
      </c>
      <c r="C947" s="24" t="n">
        <f aca="false">IF(Clean!C947="",1,0)</f>
        <v>0</v>
      </c>
      <c r="D947" s="24" t="n">
        <f aca="false">IF(Clean!D947="",1,0)</f>
        <v>0</v>
      </c>
      <c r="E947" s="24" t="n">
        <f aca="false">IF(Clean!E947="",1,0)</f>
        <v>0</v>
      </c>
      <c r="F947" s="24" t="n">
        <f aca="false">IF(Clean!F947="",1,0)</f>
        <v>0</v>
      </c>
      <c r="G947" s="24" t="n">
        <f aca="false">IF(Clean!G947="",1,0)</f>
        <v>0</v>
      </c>
      <c r="H947" s="24" t="n">
        <f aca="false">IF(Clean!H947="",1,0)</f>
        <v>0</v>
      </c>
      <c r="I947" s="24" t="n">
        <f aca="false">IF(Clean!I947="",1,0)</f>
        <v>0</v>
      </c>
      <c r="J947" s="24" t="n">
        <f aca="false">IF(Clean!J947="",1,0)</f>
        <v>0</v>
      </c>
      <c r="K947" s="24" t="n">
        <f aca="false">IF(Clean!K947="",1,0)</f>
        <v>0</v>
      </c>
      <c r="L947" s="24" t="n">
        <f aca="false">IF(Clean!L947="",1,0)</f>
        <v>0</v>
      </c>
      <c r="M947" s="24" t="n">
        <f aca="false">IF(Clean!M947="",1,0)</f>
        <v>0</v>
      </c>
      <c r="N947" s="24" t="n">
        <f aca="false">IF(Clean!N947="",1,0)</f>
        <v>0</v>
      </c>
      <c r="O947" s="24" t="n">
        <f aca="false">IF(Clean!O947="",1,0)</f>
        <v>0</v>
      </c>
      <c r="P947" s="24" t="n">
        <f aca="false">IF(Clean!P947="",1,0)</f>
        <v>0</v>
      </c>
      <c r="Q947" s="24" t="n">
        <f aca="false">IF(Clean!Q947="",1,0)</f>
        <v>0</v>
      </c>
      <c r="R947" s="24" t="n">
        <f aca="false">IF(Clean!R947="",1,0)</f>
        <v>0</v>
      </c>
      <c r="S947" s="24" t="n">
        <f aca="false">IF(Clean!S947="",1,0)</f>
        <v>0</v>
      </c>
      <c r="T947" s="24" t="n">
        <f aca="false">IF(Clean!T947="",1,0)</f>
        <v>0</v>
      </c>
      <c r="U947" s="24" t="n">
        <f aca="false">IF(Clean!U947="",1,0)</f>
        <v>0</v>
      </c>
      <c r="V947" s="24" t="n">
        <f aca="false">IF(Clean!V947="",1,0)</f>
        <v>0</v>
      </c>
      <c r="W947" s="25" t="n">
        <f aca="false">SUM(B947:V947)</f>
        <v>0</v>
      </c>
      <c r="X947" s="2" t="str">
        <f aca="false">IF(W947=0,"Complete","Incomplete")</f>
        <v>Complete</v>
      </c>
      <c r="Y947" s="26" t="n">
        <f aca="false">W947/21</f>
        <v>0</v>
      </c>
      <c r="Z947" s="2" t="str">
        <f aca="false">IF(W947=21,"Ghost record",IF(W947&gt;=11,"Mostly empty",IF(W947=0,"Complete","Partial")))</f>
        <v>Complete</v>
      </c>
    </row>
    <row r="948" customFormat="false" ht="15" hidden="false" customHeight="false" outlineLevel="0" collapsed="false">
      <c r="A948" s="2" t="str">
        <f aca="false">Clean!A948</f>
        <v>CL00947</v>
      </c>
      <c r="B948" s="24" t="n">
        <f aca="false">IF(Clean!B948="",1,0)</f>
        <v>0</v>
      </c>
      <c r="C948" s="24" t="n">
        <f aca="false">IF(Clean!C948="",1,0)</f>
        <v>0</v>
      </c>
      <c r="D948" s="24" t="n">
        <f aca="false">IF(Clean!D948="",1,0)</f>
        <v>0</v>
      </c>
      <c r="E948" s="24" t="n">
        <f aca="false">IF(Clean!E948="",1,0)</f>
        <v>0</v>
      </c>
      <c r="F948" s="24" t="n">
        <f aca="false">IF(Clean!F948="",1,0)</f>
        <v>0</v>
      </c>
      <c r="G948" s="24" t="n">
        <f aca="false">IF(Clean!G948="",1,0)</f>
        <v>0</v>
      </c>
      <c r="H948" s="24" t="n">
        <f aca="false">IF(Clean!H948="",1,0)</f>
        <v>0</v>
      </c>
      <c r="I948" s="24" t="n">
        <f aca="false">IF(Clean!I948="",1,0)</f>
        <v>0</v>
      </c>
      <c r="J948" s="24" t="n">
        <f aca="false">IF(Clean!J948="",1,0)</f>
        <v>0</v>
      </c>
      <c r="K948" s="24" t="n">
        <f aca="false">IF(Clean!K948="",1,0)</f>
        <v>0</v>
      </c>
      <c r="L948" s="24" t="n">
        <f aca="false">IF(Clean!L948="",1,0)</f>
        <v>0</v>
      </c>
      <c r="M948" s="24" t="n">
        <f aca="false">IF(Clean!M948="",1,0)</f>
        <v>0</v>
      </c>
      <c r="N948" s="24" t="n">
        <f aca="false">IF(Clean!N948="",1,0)</f>
        <v>0</v>
      </c>
      <c r="O948" s="24" t="n">
        <f aca="false">IF(Clean!O948="",1,0)</f>
        <v>0</v>
      </c>
      <c r="P948" s="24" t="n">
        <f aca="false">IF(Clean!P948="",1,0)</f>
        <v>0</v>
      </c>
      <c r="Q948" s="24" t="n">
        <f aca="false">IF(Clean!Q948="",1,0)</f>
        <v>0</v>
      </c>
      <c r="R948" s="24" t="n">
        <f aca="false">IF(Clean!R948="",1,0)</f>
        <v>0</v>
      </c>
      <c r="S948" s="24" t="n">
        <f aca="false">IF(Clean!S948="",1,0)</f>
        <v>1</v>
      </c>
      <c r="T948" s="24" t="n">
        <f aca="false">IF(Clean!T948="",1,0)</f>
        <v>1</v>
      </c>
      <c r="U948" s="24" t="n">
        <f aca="false">IF(Clean!U948="",1,0)</f>
        <v>0</v>
      </c>
      <c r="V948" s="24" t="n">
        <f aca="false">IF(Clean!V948="",1,0)</f>
        <v>0</v>
      </c>
      <c r="W948" s="25" t="n">
        <f aca="false">SUM(B948:V948)</f>
        <v>2</v>
      </c>
      <c r="X948" s="2" t="str">
        <f aca="false">IF(W948=0,"Complete","Incomplete")</f>
        <v>Incomplete</v>
      </c>
      <c r="Y948" s="26" t="n">
        <f aca="false">W948/21</f>
        <v>0.0952380952380952</v>
      </c>
      <c r="Z948" s="2" t="str">
        <f aca="false">IF(W948=21,"Ghost record",IF(W948&gt;=11,"Mostly empty",IF(W948=0,"Complete","Partial")))</f>
        <v>Partial</v>
      </c>
    </row>
    <row r="949" customFormat="false" ht="15" hidden="false" customHeight="false" outlineLevel="0" collapsed="false">
      <c r="A949" s="2" t="str">
        <f aca="false">Clean!A949</f>
        <v>CL00948</v>
      </c>
      <c r="B949" s="24" t="n">
        <f aca="false">IF(Clean!B949="",1,0)</f>
        <v>0</v>
      </c>
      <c r="C949" s="24" t="n">
        <f aca="false">IF(Clean!C949="",1,0)</f>
        <v>0</v>
      </c>
      <c r="D949" s="24" t="n">
        <f aca="false">IF(Clean!D949="",1,0)</f>
        <v>0</v>
      </c>
      <c r="E949" s="24" t="n">
        <f aca="false">IF(Clean!E949="",1,0)</f>
        <v>0</v>
      </c>
      <c r="F949" s="24" t="n">
        <f aca="false">IF(Clean!F949="",1,0)</f>
        <v>0</v>
      </c>
      <c r="G949" s="24" t="n">
        <f aca="false">IF(Clean!G949="",1,0)</f>
        <v>0</v>
      </c>
      <c r="H949" s="24" t="n">
        <f aca="false">IF(Clean!H949="",1,0)</f>
        <v>0</v>
      </c>
      <c r="I949" s="24" t="n">
        <f aca="false">IF(Clean!I949="",1,0)</f>
        <v>0</v>
      </c>
      <c r="J949" s="24" t="n">
        <f aca="false">IF(Clean!J949="",1,0)</f>
        <v>0</v>
      </c>
      <c r="K949" s="24" t="n">
        <f aca="false">IF(Clean!K949="",1,0)</f>
        <v>0</v>
      </c>
      <c r="L949" s="24" t="n">
        <f aca="false">IF(Clean!L949="",1,0)</f>
        <v>0</v>
      </c>
      <c r="M949" s="24" t="n">
        <f aca="false">IF(Clean!M949="",1,0)</f>
        <v>0</v>
      </c>
      <c r="N949" s="24" t="n">
        <f aca="false">IF(Clean!N949="",1,0)</f>
        <v>0</v>
      </c>
      <c r="O949" s="24" t="n">
        <f aca="false">IF(Clean!O949="",1,0)</f>
        <v>0</v>
      </c>
      <c r="P949" s="24" t="n">
        <f aca="false">IF(Clean!P949="",1,0)</f>
        <v>0</v>
      </c>
      <c r="Q949" s="24" t="n">
        <f aca="false">IF(Clean!Q949="",1,0)</f>
        <v>0</v>
      </c>
      <c r="R949" s="24" t="n">
        <f aca="false">IF(Clean!R949="",1,0)</f>
        <v>0</v>
      </c>
      <c r="S949" s="24" t="n">
        <f aca="false">IF(Clean!S949="",1,0)</f>
        <v>0</v>
      </c>
      <c r="T949" s="24" t="n">
        <f aca="false">IF(Clean!T949="",1,0)</f>
        <v>0</v>
      </c>
      <c r="U949" s="24" t="n">
        <f aca="false">IF(Clean!U949="",1,0)</f>
        <v>1</v>
      </c>
      <c r="V949" s="24" t="n">
        <f aca="false">IF(Clean!V949="",1,0)</f>
        <v>0</v>
      </c>
      <c r="W949" s="25" t="n">
        <f aca="false">SUM(B949:V949)</f>
        <v>1</v>
      </c>
      <c r="X949" s="2" t="str">
        <f aca="false">IF(W949=0,"Complete","Incomplete")</f>
        <v>Incomplete</v>
      </c>
      <c r="Y949" s="26" t="n">
        <f aca="false">W949/21</f>
        <v>0.0476190476190476</v>
      </c>
      <c r="Z949" s="2" t="str">
        <f aca="false">IF(W949=21,"Ghost record",IF(W949&gt;=11,"Mostly empty",IF(W949=0,"Complete","Partial")))</f>
        <v>Partial</v>
      </c>
    </row>
    <row r="950" customFormat="false" ht="15" hidden="false" customHeight="false" outlineLevel="0" collapsed="false">
      <c r="A950" s="2" t="str">
        <f aca="false">Clean!A950</f>
        <v>CL00949</v>
      </c>
      <c r="B950" s="24" t="n">
        <f aca="false">IF(Clean!B950="",1,0)</f>
        <v>0</v>
      </c>
      <c r="C950" s="24" t="n">
        <f aca="false">IF(Clean!C950="",1,0)</f>
        <v>0</v>
      </c>
      <c r="D950" s="24" t="n">
        <f aca="false">IF(Clean!D950="",1,0)</f>
        <v>0</v>
      </c>
      <c r="E950" s="24" t="n">
        <f aca="false">IF(Clean!E950="",1,0)</f>
        <v>0</v>
      </c>
      <c r="F950" s="24" t="n">
        <f aca="false">IF(Clean!F950="",1,0)</f>
        <v>0</v>
      </c>
      <c r="G950" s="24" t="n">
        <f aca="false">IF(Clean!G950="",1,0)</f>
        <v>0</v>
      </c>
      <c r="H950" s="24" t="n">
        <f aca="false">IF(Clean!H950="",1,0)</f>
        <v>0</v>
      </c>
      <c r="I950" s="24" t="n">
        <f aca="false">IF(Clean!I950="",1,0)</f>
        <v>0</v>
      </c>
      <c r="J950" s="24" t="n">
        <f aca="false">IF(Clean!J950="",1,0)</f>
        <v>0</v>
      </c>
      <c r="K950" s="24" t="n">
        <f aca="false">IF(Clean!K950="",1,0)</f>
        <v>0</v>
      </c>
      <c r="L950" s="24" t="n">
        <f aca="false">IF(Clean!L950="",1,0)</f>
        <v>0</v>
      </c>
      <c r="M950" s="24" t="n">
        <f aca="false">IF(Clean!M950="",1,0)</f>
        <v>1</v>
      </c>
      <c r="N950" s="24" t="n">
        <f aca="false">IF(Clean!N950="",1,0)</f>
        <v>0</v>
      </c>
      <c r="O950" s="24" t="n">
        <f aca="false">IF(Clean!O950="",1,0)</f>
        <v>0</v>
      </c>
      <c r="P950" s="24" t="n">
        <f aca="false">IF(Clean!P950="",1,0)</f>
        <v>0</v>
      </c>
      <c r="Q950" s="24" t="n">
        <f aca="false">IF(Clean!Q950="",1,0)</f>
        <v>0</v>
      </c>
      <c r="R950" s="24" t="n">
        <f aca="false">IF(Clean!R950="",1,0)</f>
        <v>0</v>
      </c>
      <c r="S950" s="24" t="n">
        <f aca="false">IF(Clean!S950="",1,0)</f>
        <v>0</v>
      </c>
      <c r="T950" s="24" t="n">
        <f aca="false">IF(Clean!T950="",1,0)</f>
        <v>0</v>
      </c>
      <c r="U950" s="24" t="n">
        <f aca="false">IF(Clean!U950="",1,0)</f>
        <v>0</v>
      </c>
      <c r="V950" s="24" t="n">
        <f aca="false">IF(Clean!V950="",1,0)</f>
        <v>0</v>
      </c>
      <c r="W950" s="25" t="n">
        <f aca="false">SUM(B950:V950)</f>
        <v>1</v>
      </c>
      <c r="X950" s="2" t="str">
        <f aca="false">IF(W950=0,"Complete","Incomplete")</f>
        <v>Incomplete</v>
      </c>
      <c r="Y950" s="26" t="n">
        <f aca="false">W950/21</f>
        <v>0.0476190476190476</v>
      </c>
      <c r="Z950" s="2" t="str">
        <f aca="false">IF(W950=21,"Ghost record",IF(W950&gt;=11,"Mostly empty",IF(W950=0,"Complete","Partial")))</f>
        <v>Partial</v>
      </c>
    </row>
    <row r="951" customFormat="false" ht="15" hidden="false" customHeight="false" outlineLevel="0" collapsed="false">
      <c r="A951" s="2" t="str">
        <f aca="false">Clean!A951</f>
        <v>CL00950</v>
      </c>
      <c r="B951" s="24" t="n">
        <f aca="false">IF(Clean!B951="",1,0)</f>
        <v>0</v>
      </c>
      <c r="C951" s="24" t="n">
        <f aca="false">IF(Clean!C951="",1,0)</f>
        <v>0</v>
      </c>
      <c r="D951" s="24" t="n">
        <f aca="false">IF(Clean!D951="",1,0)</f>
        <v>1</v>
      </c>
      <c r="E951" s="24" t="n">
        <f aca="false">IF(Clean!E951="",1,0)</f>
        <v>0</v>
      </c>
      <c r="F951" s="24" t="n">
        <f aca="false">IF(Clean!F951="",1,0)</f>
        <v>0</v>
      </c>
      <c r="G951" s="24" t="n">
        <f aca="false">IF(Clean!G951="",1,0)</f>
        <v>0</v>
      </c>
      <c r="H951" s="24" t="n">
        <f aca="false">IF(Clean!H951="",1,0)</f>
        <v>1</v>
      </c>
      <c r="I951" s="24" t="n">
        <f aca="false">IF(Clean!I951="",1,0)</f>
        <v>0</v>
      </c>
      <c r="J951" s="24" t="n">
        <f aca="false">IF(Clean!J951="",1,0)</f>
        <v>0</v>
      </c>
      <c r="K951" s="24" t="n">
        <f aca="false">IF(Clean!K951="",1,0)</f>
        <v>0</v>
      </c>
      <c r="L951" s="24" t="n">
        <f aca="false">IF(Clean!L951="",1,0)</f>
        <v>0</v>
      </c>
      <c r="M951" s="24" t="n">
        <f aca="false">IF(Clean!M951="",1,0)</f>
        <v>0</v>
      </c>
      <c r="N951" s="24" t="n">
        <f aca="false">IF(Clean!N951="",1,0)</f>
        <v>0</v>
      </c>
      <c r="O951" s="24" t="n">
        <f aca="false">IF(Clean!O951="",1,0)</f>
        <v>0</v>
      </c>
      <c r="P951" s="24" t="n">
        <f aca="false">IF(Clean!P951="",1,0)</f>
        <v>0</v>
      </c>
      <c r="Q951" s="24" t="n">
        <f aca="false">IF(Clean!Q951="",1,0)</f>
        <v>0</v>
      </c>
      <c r="R951" s="24" t="n">
        <f aca="false">IF(Clean!R951="",1,0)</f>
        <v>0</v>
      </c>
      <c r="S951" s="24" t="n">
        <f aca="false">IF(Clean!S951="",1,0)</f>
        <v>0</v>
      </c>
      <c r="T951" s="24" t="n">
        <f aca="false">IF(Clean!T951="",1,0)</f>
        <v>0</v>
      </c>
      <c r="U951" s="24" t="n">
        <f aca="false">IF(Clean!U951="",1,0)</f>
        <v>0</v>
      </c>
      <c r="V951" s="24" t="n">
        <f aca="false">IF(Clean!V951="",1,0)</f>
        <v>1</v>
      </c>
      <c r="W951" s="25" t="n">
        <f aca="false">SUM(B951:V951)</f>
        <v>3</v>
      </c>
      <c r="X951" s="2" t="str">
        <f aca="false">IF(W951=0,"Complete","Incomplete")</f>
        <v>Incomplete</v>
      </c>
      <c r="Y951" s="26" t="n">
        <f aca="false">W951/21</f>
        <v>0.142857142857143</v>
      </c>
      <c r="Z951" s="2" t="str">
        <f aca="false">IF(W951=21,"Ghost record",IF(W951&gt;=11,"Mostly empty",IF(W951=0,"Complete","Partial")))</f>
        <v>Partial</v>
      </c>
    </row>
    <row r="952" customFormat="false" ht="15" hidden="false" customHeight="false" outlineLevel="0" collapsed="false">
      <c r="A952" s="2" t="str">
        <f aca="false">Clean!A952</f>
        <v>CL00951</v>
      </c>
      <c r="B952" s="24" t="n">
        <f aca="false">IF(Clean!B952="",1,0)</f>
        <v>0</v>
      </c>
      <c r="C952" s="24" t="n">
        <f aca="false">IF(Clean!C952="",1,0)</f>
        <v>0</v>
      </c>
      <c r="D952" s="24" t="n">
        <f aca="false">IF(Clean!D952="",1,0)</f>
        <v>0</v>
      </c>
      <c r="E952" s="24" t="n">
        <f aca="false">IF(Clean!E952="",1,0)</f>
        <v>0</v>
      </c>
      <c r="F952" s="24" t="n">
        <f aca="false">IF(Clean!F952="",1,0)</f>
        <v>0</v>
      </c>
      <c r="G952" s="24" t="n">
        <f aca="false">IF(Clean!G952="",1,0)</f>
        <v>0</v>
      </c>
      <c r="H952" s="24" t="n">
        <f aca="false">IF(Clean!H952="",1,0)</f>
        <v>0</v>
      </c>
      <c r="I952" s="24" t="n">
        <f aca="false">IF(Clean!I952="",1,0)</f>
        <v>0</v>
      </c>
      <c r="J952" s="24" t="n">
        <f aca="false">IF(Clean!J952="",1,0)</f>
        <v>0</v>
      </c>
      <c r="K952" s="24" t="n">
        <f aca="false">IF(Clean!K952="",1,0)</f>
        <v>0</v>
      </c>
      <c r="L952" s="24" t="n">
        <f aca="false">IF(Clean!L952="",1,0)</f>
        <v>0</v>
      </c>
      <c r="M952" s="24" t="n">
        <f aca="false">IF(Clean!M952="",1,0)</f>
        <v>0</v>
      </c>
      <c r="N952" s="24" t="n">
        <f aca="false">IF(Clean!N952="",1,0)</f>
        <v>0</v>
      </c>
      <c r="O952" s="24" t="n">
        <f aca="false">IF(Clean!O952="",1,0)</f>
        <v>0</v>
      </c>
      <c r="P952" s="24" t="n">
        <f aca="false">IF(Clean!P952="",1,0)</f>
        <v>0</v>
      </c>
      <c r="Q952" s="24" t="n">
        <f aca="false">IF(Clean!Q952="",1,0)</f>
        <v>0</v>
      </c>
      <c r="R952" s="24" t="n">
        <f aca="false">IF(Clean!R952="",1,0)</f>
        <v>0</v>
      </c>
      <c r="S952" s="24" t="n">
        <f aca="false">IF(Clean!S952="",1,0)</f>
        <v>0</v>
      </c>
      <c r="T952" s="24" t="n">
        <f aca="false">IF(Clean!T952="",1,0)</f>
        <v>0</v>
      </c>
      <c r="U952" s="24" t="n">
        <f aca="false">IF(Clean!U952="",1,0)</f>
        <v>0</v>
      </c>
      <c r="V952" s="24" t="n">
        <f aca="false">IF(Clean!V952="",1,0)</f>
        <v>0</v>
      </c>
      <c r="W952" s="25" t="n">
        <f aca="false">SUM(B952:V952)</f>
        <v>0</v>
      </c>
      <c r="X952" s="2" t="str">
        <f aca="false">IF(W952=0,"Complete","Incomplete")</f>
        <v>Complete</v>
      </c>
      <c r="Y952" s="26" t="n">
        <f aca="false">W952/21</f>
        <v>0</v>
      </c>
      <c r="Z952" s="2" t="str">
        <f aca="false">IF(W952=21,"Ghost record",IF(W952&gt;=11,"Mostly empty",IF(W952=0,"Complete","Partial")))</f>
        <v>Complete</v>
      </c>
    </row>
    <row r="953" customFormat="false" ht="15" hidden="false" customHeight="false" outlineLevel="0" collapsed="false">
      <c r="A953" s="2" t="str">
        <f aca="false">Clean!A953</f>
        <v>CL00952</v>
      </c>
      <c r="B953" s="24" t="n">
        <f aca="false">IF(Clean!B953="",1,0)</f>
        <v>1</v>
      </c>
      <c r="C953" s="24" t="n">
        <f aca="false">IF(Clean!C953="",1,0)</f>
        <v>0</v>
      </c>
      <c r="D953" s="24" t="n">
        <f aca="false">IF(Clean!D953="",1,0)</f>
        <v>0</v>
      </c>
      <c r="E953" s="24" t="n">
        <f aca="false">IF(Clean!E953="",1,0)</f>
        <v>0</v>
      </c>
      <c r="F953" s="24" t="n">
        <f aca="false">IF(Clean!F953="",1,0)</f>
        <v>0</v>
      </c>
      <c r="G953" s="24" t="n">
        <f aca="false">IF(Clean!G953="",1,0)</f>
        <v>0</v>
      </c>
      <c r="H953" s="24" t="n">
        <f aca="false">IF(Clean!H953="",1,0)</f>
        <v>0</v>
      </c>
      <c r="I953" s="24" t="n">
        <f aca="false">IF(Clean!I953="",1,0)</f>
        <v>0</v>
      </c>
      <c r="J953" s="24" t="n">
        <f aca="false">IF(Clean!J953="",1,0)</f>
        <v>1</v>
      </c>
      <c r="K953" s="24" t="n">
        <f aca="false">IF(Clean!K953="",1,0)</f>
        <v>0</v>
      </c>
      <c r="L953" s="24" t="n">
        <f aca="false">IF(Clean!L953="",1,0)</f>
        <v>0</v>
      </c>
      <c r="M953" s="24" t="n">
        <f aca="false">IF(Clean!M953="",1,0)</f>
        <v>0</v>
      </c>
      <c r="N953" s="24" t="n">
        <f aca="false">IF(Clean!N953="",1,0)</f>
        <v>0</v>
      </c>
      <c r="O953" s="24" t="n">
        <f aca="false">IF(Clean!O953="",1,0)</f>
        <v>0</v>
      </c>
      <c r="P953" s="24" t="n">
        <f aca="false">IF(Clean!P953="",1,0)</f>
        <v>0</v>
      </c>
      <c r="Q953" s="24" t="n">
        <f aca="false">IF(Clean!Q953="",1,0)</f>
        <v>0</v>
      </c>
      <c r="R953" s="24" t="n">
        <f aca="false">IF(Clean!R953="",1,0)</f>
        <v>0</v>
      </c>
      <c r="S953" s="24" t="n">
        <f aca="false">IF(Clean!S953="",1,0)</f>
        <v>0</v>
      </c>
      <c r="T953" s="24" t="n">
        <f aca="false">IF(Clean!T953="",1,0)</f>
        <v>0</v>
      </c>
      <c r="U953" s="24" t="n">
        <f aca="false">IF(Clean!U953="",1,0)</f>
        <v>0</v>
      </c>
      <c r="V953" s="24" t="n">
        <f aca="false">IF(Clean!V953="",1,0)</f>
        <v>0</v>
      </c>
      <c r="W953" s="25" t="n">
        <f aca="false">SUM(B953:V953)</f>
        <v>2</v>
      </c>
      <c r="X953" s="2" t="str">
        <f aca="false">IF(W953=0,"Complete","Incomplete")</f>
        <v>Incomplete</v>
      </c>
      <c r="Y953" s="26" t="n">
        <f aca="false">W953/21</f>
        <v>0.0952380952380952</v>
      </c>
      <c r="Z953" s="2" t="str">
        <f aca="false">IF(W953=21,"Ghost record",IF(W953&gt;=11,"Mostly empty",IF(W953=0,"Complete","Partial")))</f>
        <v>Partial</v>
      </c>
    </row>
    <row r="954" customFormat="false" ht="15" hidden="false" customHeight="false" outlineLevel="0" collapsed="false">
      <c r="A954" s="2" t="str">
        <f aca="false">Clean!A954</f>
        <v>CL00953</v>
      </c>
      <c r="B954" s="24" t="n">
        <f aca="false">IF(Clean!B954="",1,0)</f>
        <v>0</v>
      </c>
      <c r="C954" s="24" t="n">
        <f aca="false">IF(Clean!C954="",1,0)</f>
        <v>0</v>
      </c>
      <c r="D954" s="24" t="n">
        <f aca="false">IF(Clean!D954="",1,0)</f>
        <v>0</v>
      </c>
      <c r="E954" s="24" t="n">
        <f aca="false">IF(Clean!E954="",1,0)</f>
        <v>0</v>
      </c>
      <c r="F954" s="24" t="n">
        <f aca="false">IF(Clean!F954="",1,0)</f>
        <v>0</v>
      </c>
      <c r="G954" s="24" t="n">
        <f aca="false">IF(Clean!G954="",1,0)</f>
        <v>0</v>
      </c>
      <c r="H954" s="24" t="n">
        <f aca="false">IF(Clean!H954="",1,0)</f>
        <v>1</v>
      </c>
      <c r="I954" s="24" t="n">
        <f aca="false">IF(Clean!I954="",1,0)</f>
        <v>0</v>
      </c>
      <c r="J954" s="24" t="n">
        <f aca="false">IF(Clean!J954="",1,0)</f>
        <v>0</v>
      </c>
      <c r="K954" s="24" t="n">
        <f aca="false">IF(Clean!K954="",1,0)</f>
        <v>0</v>
      </c>
      <c r="L954" s="24" t="n">
        <f aca="false">IF(Clean!L954="",1,0)</f>
        <v>0</v>
      </c>
      <c r="M954" s="24" t="n">
        <f aca="false">IF(Clean!M954="",1,0)</f>
        <v>0</v>
      </c>
      <c r="N954" s="24" t="n">
        <f aca="false">IF(Clean!N954="",1,0)</f>
        <v>0</v>
      </c>
      <c r="O954" s="24" t="n">
        <f aca="false">IF(Clean!O954="",1,0)</f>
        <v>0</v>
      </c>
      <c r="P954" s="24" t="n">
        <f aca="false">IF(Clean!P954="",1,0)</f>
        <v>0</v>
      </c>
      <c r="Q954" s="24" t="n">
        <f aca="false">IF(Clean!Q954="",1,0)</f>
        <v>0</v>
      </c>
      <c r="R954" s="24" t="n">
        <f aca="false">IF(Clean!R954="",1,0)</f>
        <v>0</v>
      </c>
      <c r="S954" s="24" t="n">
        <f aca="false">IF(Clean!S954="",1,0)</f>
        <v>0</v>
      </c>
      <c r="T954" s="24" t="n">
        <f aca="false">IF(Clean!T954="",1,0)</f>
        <v>0</v>
      </c>
      <c r="U954" s="24" t="n">
        <f aca="false">IF(Clean!U954="",1,0)</f>
        <v>0</v>
      </c>
      <c r="V954" s="24" t="n">
        <f aca="false">IF(Clean!V954="",1,0)</f>
        <v>0</v>
      </c>
      <c r="W954" s="25" t="n">
        <f aca="false">SUM(B954:V954)</f>
        <v>1</v>
      </c>
      <c r="X954" s="2" t="str">
        <f aca="false">IF(W954=0,"Complete","Incomplete")</f>
        <v>Incomplete</v>
      </c>
      <c r="Y954" s="26" t="n">
        <f aca="false">W954/21</f>
        <v>0.0476190476190476</v>
      </c>
      <c r="Z954" s="2" t="str">
        <f aca="false">IF(W954=21,"Ghost record",IF(W954&gt;=11,"Mostly empty",IF(W954=0,"Complete","Partial")))</f>
        <v>Partial</v>
      </c>
    </row>
    <row r="955" customFormat="false" ht="15" hidden="false" customHeight="false" outlineLevel="0" collapsed="false">
      <c r="A955" s="2" t="str">
        <f aca="false">Clean!A955</f>
        <v>CL00954</v>
      </c>
      <c r="B955" s="24" t="n">
        <f aca="false">IF(Clean!B955="",1,0)</f>
        <v>0</v>
      </c>
      <c r="C955" s="24" t="n">
        <f aca="false">IF(Clean!C955="",1,0)</f>
        <v>0</v>
      </c>
      <c r="D955" s="24" t="n">
        <f aca="false">IF(Clean!D955="",1,0)</f>
        <v>0</v>
      </c>
      <c r="E955" s="24" t="n">
        <f aca="false">IF(Clean!E955="",1,0)</f>
        <v>0</v>
      </c>
      <c r="F955" s="24" t="n">
        <f aca="false">IF(Clean!F955="",1,0)</f>
        <v>0</v>
      </c>
      <c r="G955" s="24" t="n">
        <f aca="false">IF(Clean!G955="",1,0)</f>
        <v>0</v>
      </c>
      <c r="H955" s="24" t="n">
        <f aca="false">IF(Clean!H955="",1,0)</f>
        <v>0</v>
      </c>
      <c r="I955" s="24" t="n">
        <f aca="false">IF(Clean!I955="",1,0)</f>
        <v>0</v>
      </c>
      <c r="J955" s="24" t="n">
        <f aca="false">IF(Clean!J955="",1,0)</f>
        <v>0</v>
      </c>
      <c r="K955" s="24" t="n">
        <f aca="false">IF(Clean!K955="",1,0)</f>
        <v>0</v>
      </c>
      <c r="L955" s="24" t="n">
        <f aca="false">IF(Clean!L955="",1,0)</f>
        <v>0</v>
      </c>
      <c r="M955" s="24" t="n">
        <f aca="false">IF(Clean!M955="",1,0)</f>
        <v>1</v>
      </c>
      <c r="N955" s="24" t="n">
        <f aca="false">IF(Clean!N955="",1,0)</f>
        <v>0</v>
      </c>
      <c r="O955" s="24" t="n">
        <f aca="false">IF(Clean!O955="",1,0)</f>
        <v>1</v>
      </c>
      <c r="P955" s="24" t="n">
        <f aca="false">IF(Clean!P955="",1,0)</f>
        <v>0</v>
      </c>
      <c r="Q955" s="24" t="n">
        <f aca="false">IF(Clean!Q955="",1,0)</f>
        <v>0</v>
      </c>
      <c r="R955" s="24" t="n">
        <f aca="false">IF(Clean!R955="",1,0)</f>
        <v>0</v>
      </c>
      <c r="S955" s="24" t="n">
        <f aca="false">IF(Clean!S955="",1,0)</f>
        <v>0</v>
      </c>
      <c r="T955" s="24" t="n">
        <f aca="false">IF(Clean!T955="",1,0)</f>
        <v>0</v>
      </c>
      <c r="U955" s="24" t="n">
        <f aca="false">IF(Clean!U955="",1,0)</f>
        <v>0</v>
      </c>
      <c r="V955" s="24" t="n">
        <f aca="false">IF(Clean!V955="",1,0)</f>
        <v>0</v>
      </c>
      <c r="W955" s="25" t="n">
        <f aca="false">SUM(B955:V955)</f>
        <v>2</v>
      </c>
      <c r="X955" s="2" t="str">
        <f aca="false">IF(W955=0,"Complete","Incomplete")</f>
        <v>Incomplete</v>
      </c>
      <c r="Y955" s="26" t="n">
        <f aca="false">W955/21</f>
        <v>0.0952380952380952</v>
      </c>
      <c r="Z955" s="2" t="str">
        <f aca="false">IF(W955=21,"Ghost record",IF(W955&gt;=11,"Mostly empty",IF(W955=0,"Complete","Partial")))</f>
        <v>Partial</v>
      </c>
    </row>
    <row r="956" customFormat="false" ht="15" hidden="false" customHeight="false" outlineLevel="0" collapsed="false">
      <c r="A956" s="2" t="str">
        <f aca="false">Clean!A956</f>
        <v>CL00955</v>
      </c>
      <c r="B956" s="24" t="n">
        <f aca="false">IF(Clean!B956="",1,0)</f>
        <v>0</v>
      </c>
      <c r="C956" s="24" t="n">
        <f aca="false">IF(Clean!C956="",1,0)</f>
        <v>0</v>
      </c>
      <c r="D956" s="24" t="n">
        <f aca="false">IF(Clean!D956="",1,0)</f>
        <v>0</v>
      </c>
      <c r="E956" s="24" t="n">
        <f aca="false">IF(Clean!E956="",1,0)</f>
        <v>0</v>
      </c>
      <c r="F956" s="24" t="n">
        <f aca="false">IF(Clean!F956="",1,0)</f>
        <v>0</v>
      </c>
      <c r="G956" s="24" t="n">
        <f aca="false">IF(Clean!G956="",1,0)</f>
        <v>0</v>
      </c>
      <c r="H956" s="24" t="n">
        <f aca="false">IF(Clean!H956="",1,0)</f>
        <v>0</v>
      </c>
      <c r="I956" s="24" t="n">
        <f aca="false">IF(Clean!I956="",1,0)</f>
        <v>0</v>
      </c>
      <c r="J956" s="24" t="n">
        <f aca="false">IF(Clean!J956="",1,0)</f>
        <v>0</v>
      </c>
      <c r="K956" s="24" t="n">
        <f aca="false">IF(Clean!K956="",1,0)</f>
        <v>0</v>
      </c>
      <c r="L956" s="24" t="n">
        <f aca="false">IF(Clean!L956="",1,0)</f>
        <v>0</v>
      </c>
      <c r="M956" s="24" t="n">
        <f aca="false">IF(Clean!M956="",1,0)</f>
        <v>0</v>
      </c>
      <c r="N956" s="24" t="n">
        <f aca="false">IF(Clean!N956="",1,0)</f>
        <v>0</v>
      </c>
      <c r="O956" s="24" t="n">
        <f aca="false">IF(Clean!O956="",1,0)</f>
        <v>0</v>
      </c>
      <c r="P956" s="24" t="n">
        <f aca="false">IF(Clean!P956="",1,0)</f>
        <v>0</v>
      </c>
      <c r="Q956" s="24" t="n">
        <f aca="false">IF(Clean!Q956="",1,0)</f>
        <v>0</v>
      </c>
      <c r="R956" s="24" t="n">
        <f aca="false">IF(Clean!R956="",1,0)</f>
        <v>0</v>
      </c>
      <c r="S956" s="24" t="n">
        <f aca="false">IF(Clean!S956="",1,0)</f>
        <v>0</v>
      </c>
      <c r="T956" s="24" t="n">
        <f aca="false">IF(Clean!T956="",1,0)</f>
        <v>0</v>
      </c>
      <c r="U956" s="24" t="n">
        <f aca="false">IF(Clean!U956="",1,0)</f>
        <v>0</v>
      </c>
      <c r="V956" s="24" t="n">
        <f aca="false">IF(Clean!V956="",1,0)</f>
        <v>0</v>
      </c>
      <c r="W956" s="25" t="n">
        <f aca="false">SUM(B956:V956)</f>
        <v>0</v>
      </c>
      <c r="X956" s="2" t="str">
        <f aca="false">IF(W956=0,"Complete","Incomplete")</f>
        <v>Complete</v>
      </c>
      <c r="Y956" s="26" t="n">
        <f aca="false">W956/21</f>
        <v>0</v>
      </c>
      <c r="Z956" s="2" t="str">
        <f aca="false">IF(W956=21,"Ghost record",IF(W956&gt;=11,"Mostly empty",IF(W956=0,"Complete","Partial")))</f>
        <v>Complete</v>
      </c>
    </row>
    <row r="957" customFormat="false" ht="15" hidden="false" customHeight="false" outlineLevel="0" collapsed="false">
      <c r="A957" s="2" t="str">
        <f aca="false">Clean!A957</f>
        <v>CL00956</v>
      </c>
      <c r="B957" s="24" t="n">
        <f aca="false">IF(Clean!B957="",1,0)</f>
        <v>0</v>
      </c>
      <c r="C957" s="24" t="n">
        <f aca="false">IF(Clean!C957="",1,0)</f>
        <v>0</v>
      </c>
      <c r="D957" s="24" t="n">
        <f aca="false">IF(Clean!D957="",1,0)</f>
        <v>0</v>
      </c>
      <c r="E957" s="24" t="n">
        <f aca="false">IF(Clean!E957="",1,0)</f>
        <v>0</v>
      </c>
      <c r="F957" s="24" t="n">
        <f aca="false">IF(Clean!F957="",1,0)</f>
        <v>0</v>
      </c>
      <c r="G957" s="24" t="n">
        <f aca="false">IF(Clean!G957="",1,0)</f>
        <v>0</v>
      </c>
      <c r="H957" s="24" t="n">
        <f aca="false">IF(Clean!H957="",1,0)</f>
        <v>0</v>
      </c>
      <c r="I957" s="24" t="n">
        <f aca="false">IF(Clean!I957="",1,0)</f>
        <v>0</v>
      </c>
      <c r="J957" s="24" t="n">
        <f aca="false">IF(Clean!J957="",1,0)</f>
        <v>0</v>
      </c>
      <c r="K957" s="24" t="n">
        <f aca="false">IF(Clean!K957="",1,0)</f>
        <v>0</v>
      </c>
      <c r="L957" s="24" t="n">
        <f aca="false">IF(Clean!L957="",1,0)</f>
        <v>0</v>
      </c>
      <c r="M957" s="24" t="n">
        <f aca="false">IF(Clean!M957="",1,0)</f>
        <v>0</v>
      </c>
      <c r="N957" s="24" t="n">
        <f aca="false">IF(Clean!N957="",1,0)</f>
        <v>0</v>
      </c>
      <c r="O957" s="24" t="n">
        <f aca="false">IF(Clean!O957="",1,0)</f>
        <v>0</v>
      </c>
      <c r="P957" s="24" t="n">
        <f aca="false">IF(Clean!P957="",1,0)</f>
        <v>0</v>
      </c>
      <c r="Q957" s="24" t="n">
        <f aca="false">IF(Clean!Q957="",1,0)</f>
        <v>0</v>
      </c>
      <c r="R957" s="24" t="n">
        <f aca="false">IF(Clean!R957="",1,0)</f>
        <v>0</v>
      </c>
      <c r="S957" s="24" t="n">
        <f aca="false">IF(Clean!S957="",1,0)</f>
        <v>0</v>
      </c>
      <c r="T957" s="24" t="n">
        <f aca="false">IF(Clean!T957="",1,0)</f>
        <v>0</v>
      </c>
      <c r="U957" s="24" t="n">
        <f aca="false">IF(Clean!U957="",1,0)</f>
        <v>0</v>
      </c>
      <c r="V957" s="24" t="n">
        <f aca="false">IF(Clean!V957="",1,0)</f>
        <v>1</v>
      </c>
      <c r="W957" s="25" t="n">
        <f aca="false">SUM(B957:V957)</f>
        <v>1</v>
      </c>
      <c r="X957" s="2" t="str">
        <f aca="false">IF(W957=0,"Complete","Incomplete")</f>
        <v>Incomplete</v>
      </c>
      <c r="Y957" s="26" t="n">
        <f aca="false">W957/21</f>
        <v>0.0476190476190476</v>
      </c>
      <c r="Z957" s="2" t="str">
        <f aca="false">IF(W957=21,"Ghost record",IF(W957&gt;=11,"Mostly empty",IF(W957=0,"Complete","Partial")))</f>
        <v>Partial</v>
      </c>
    </row>
    <row r="958" customFormat="false" ht="15" hidden="false" customHeight="false" outlineLevel="0" collapsed="false">
      <c r="A958" s="2" t="str">
        <f aca="false">Clean!A958</f>
        <v>CL00957</v>
      </c>
      <c r="B958" s="24" t="n">
        <f aca="false">IF(Clean!B958="",1,0)</f>
        <v>0</v>
      </c>
      <c r="C958" s="24" t="n">
        <f aca="false">IF(Clean!C958="",1,0)</f>
        <v>0</v>
      </c>
      <c r="D958" s="24" t="n">
        <f aca="false">IF(Clean!D958="",1,0)</f>
        <v>0</v>
      </c>
      <c r="E958" s="24" t="n">
        <f aca="false">IF(Clean!E958="",1,0)</f>
        <v>0</v>
      </c>
      <c r="F958" s="24" t="n">
        <f aca="false">IF(Clean!F958="",1,0)</f>
        <v>0</v>
      </c>
      <c r="G958" s="24" t="n">
        <f aca="false">IF(Clean!G958="",1,0)</f>
        <v>0</v>
      </c>
      <c r="H958" s="24" t="n">
        <f aca="false">IF(Clean!H958="",1,0)</f>
        <v>0</v>
      </c>
      <c r="I958" s="24" t="n">
        <f aca="false">IF(Clean!I958="",1,0)</f>
        <v>0</v>
      </c>
      <c r="J958" s="24" t="n">
        <f aca="false">IF(Clean!J958="",1,0)</f>
        <v>0</v>
      </c>
      <c r="K958" s="24" t="n">
        <f aca="false">IF(Clean!K958="",1,0)</f>
        <v>0</v>
      </c>
      <c r="L958" s="24" t="n">
        <f aca="false">IF(Clean!L958="",1,0)</f>
        <v>0</v>
      </c>
      <c r="M958" s="24" t="n">
        <f aca="false">IF(Clean!M958="",1,0)</f>
        <v>0</v>
      </c>
      <c r="N958" s="24" t="n">
        <f aca="false">IF(Clean!N958="",1,0)</f>
        <v>0</v>
      </c>
      <c r="O958" s="24" t="n">
        <f aca="false">IF(Clean!O958="",1,0)</f>
        <v>0</v>
      </c>
      <c r="P958" s="24" t="n">
        <f aca="false">IF(Clean!P958="",1,0)</f>
        <v>0</v>
      </c>
      <c r="Q958" s="24" t="n">
        <f aca="false">IF(Clean!Q958="",1,0)</f>
        <v>0</v>
      </c>
      <c r="R958" s="24" t="n">
        <f aca="false">IF(Clean!R958="",1,0)</f>
        <v>0</v>
      </c>
      <c r="S958" s="24" t="n">
        <f aca="false">IF(Clean!S958="",1,0)</f>
        <v>0</v>
      </c>
      <c r="T958" s="24" t="n">
        <f aca="false">IF(Clean!T958="",1,0)</f>
        <v>0</v>
      </c>
      <c r="U958" s="24" t="n">
        <f aca="false">IF(Clean!U958="",1,0)</f>
        <v>1</v>
      </c>
      <c r="V958" s="24" t="n">
        <f aca="false">IF(Clean!V958="",1,0)</f>
        <v>0</v>
      </c>
      <c r="W958" s="25" t="n">
        <f aca="false">SUM(B958:V958)</f>
        <v>1</v>
      </c>
      <c r="X958" s="2" t="str">
        <f aca="false">IF(W958=0,"Complete","Incomplete")</f>
        <v>Incomplete</v>
      </c>
      <c r="Y958" s="26" t="n">
        <f aca="false">W958/21</f>
        <v>0.0476190476190476</v>
      </c>
      <c r="Z958" s="2" t="str">
        <f aca="false">IF(W958=21,"Ghost record",IF(W958&gt;=11,"Mostly empty",IF(W958=0,"Complete","Partial")))</f>
        <v>Partial</v>
      </c>
    </row>
    <row r="959" customFormat="false" ht="15" hidden="false" customHeight="false" outlineLevel="0" collapsed="false">
      <c r="A959" s="2" t="str">
        <f aca="false">Clean!A959</f>
        <v>CL00958</v>
      </c>
      <c r="B959" s="24" t="n">
        <f aca="false">IF(Clean!B959="",1,0)</f>
        <v>0</v>
      </c>
      <c r="C959" s="24" t="n">
        <f aca="false">IF(Clean!C959="",1,0)</f>
        <v>0</v>
      </c>
      <c r="D959" s="24" t="n">
        <f aca="false">IF(Clean!D959="",1,0)</f>
        <v>0</v>
      </c>
      <c r="E959" s="24" t="n">
        <f aca="false">IF(Clean!E959="",1,0)</f>
        <v>0</v>
      </c>
      <c r="F959" s="24" t="n">
        <f aca="false">IF(Clean!F959="",1,0)</f>
        <v>0</v>
      </c>
      <c r="G959" s="24" t="n">
        <f aca="false">IF(Clean!G959="",1,0)</f>
        <v>0</v>
      </c>
      <c r="H959" s="24" t="n">
        <f aca="false">IF(Clean!H959="",1,0)</f>
        <v>0</v>
      </c>
      <c r="I959" s="24" t="n">
        <f aca="false">IF(Clean!I959="",1,0)</f>
        <v>0</v>
      </c>
      <c r="J959" s="24" t="n">
        <f aca="false">IF(Clean!J959="",1,0)</f>
        <v>0</v>
      </c>
      <c r="K959" s="24" t="n">
        <f aca="false">IF(Clean!K959="",1,0)</f>
        <v>0</v>
      </c>
      <c r="L959" s="24" t="n">
        <f aca="false">IF(Clean!L959="",1,0)</f>
        <v>0</v>
      </c>
      <c r="M959" s="24" t="n">
        <f aca="false">IF(Clean!M959="",1,0)</f>
        <v>0</v>
      </c>
      <c r="N959" s="24" t="n">
        <f aca="false">IF(Clean!N959="",1,0)</f>
        <v>0</v>
      </c>
      <c r="O959" s="24" t="n">
        <f aca="false">IF(Clean!O959="",1,0)</f>
        <v>0</v>
      </c>
      <c r="P959" s="24" t="n">
        <f aca="false">IF(Clean!P959="",1,0)</f>
        <v>0</v>
      </c>
      <c r="Q959" s="24" t="n">
        <f aca="false">IF(Clean!Q959="",1,0)</f>
        <v>0</v>
      </c>
      <c r="R959" s="24" t="n">
        <f aca="false">IF(Clean!R959="",1,0)</f>
        <v>0</v>
      </c>
      <c r="S959" s="24" t="n">
        <f aca="false">IF(Clean!S959="",1,0)</f>
        <v>0</v>
      </c>
      <c r="T959" s="24" t="n">
        <f aca="false">IF(Clean!T959="",1,0)</f>
        <v>0</v>
      </c>
      <c r="U959" s="24" t="n">
        <f aca="false">IF(Clean!U959="",1,0)</f>
        <v>0</v>
      </c>
      <c r="V959" s="24" t="n">
        <f aca="false">IF(Clean!V959="",1,0)</f>
        <v>0</v>
      </c>
      <c r="W959" s="25" t="n">
        <f aca="false">SUM(B959:V959)</f>
        <v>0</v>
      </c>
      <c r="X959" s="2" t="str">
        <f aca="false">IF(W959=0,"Complete","Incomplete")</f>
        <v>Complete</v>
      </c>
      <c r="Y959" s="26" t="n">
        <f aca="false">W959/21</f>
        <v>0</v>
      </c>
      <c r="Z959" s="2" t="str">
        <f aca="false">IF(W959=21,"Ghost record",IF(W959&gt;=11,"Mostly empty",IF(W959=0,"Complete","Partial")))</f>
        <v>Complete</v>
      </c>
    </row>
    <row r="960" customFormat="false" ht="15" hidden="false" customHeight="false" outlineLevel="0" collapsed="false">
      <c r="A960" s="2" t="str">
        <f aca="false">Clean!A960</f>
        <v>CL00959</v>
      </c>
      <c r="B960" s="24" t="n">
        <f aca="false">IF(Clean!B960="",1,0)</f>
        <v>0</v>
      </c>
      <c r="C960" s="24" t="n">
        <f aca="false">IF(Clean!C960="",1,0)</f>
        <v>0</v>
      </c>
      <c r="D960" s="24" t="n">
        <f aca="false">IF(Clean!D960="",1,0)</f>
        <v>0</v>
      </c>
      <c r="E960" s="24" t="n">
        <f aca="false">IF(Clean!E960="",1,0)</f>
        <v>0</v>
      </c>
      <c r="F960" s="24" t="n">
        <f aca="false">IF(Clean!F960="",1,0)</f>
        <v>0</v>
      </c>
      <c r="G960" s="24" t="n">
        <f aca="false">IF(Clean!G960="",1,0)</f>
        <v>0</v>
      </c>
      <c r="H960" s="24" t="n">
        <f aca="false">IF(Clean!H960="",1,0)</f>
        <v>0</v>
      </c>
      <c r="I960" s="24" t="n">
        <f aca="false">IF(Clean!I960="",1,0)</f>
        <v>0</v>
      </c>
      <c r="J960" s="24" t="n">
        <f aca="false">IF(Clean!J960="",1,0)</f>
        <v>0</v>
      </c>
      <c r="K960" s="24" t="n">
        <f aca="false">IF(Clean!K960="",1,0)</f>
        <v>0</v>
      </c>
      <c r="L960" s="24" t="n">
        <f aca="false">IF(Clean!L960="",1,0)</f>
        <v>0</v>
      </c>
      <c r="M960" s="24" t="n">
        <f aca="false">IF(Clean!M960="",1,0)</f>
        <v>0</v>
      </c>
      <c r="N960" s="24" t="n">
        <f aca="false">IF(Clean!N960="",1,0)</f>
        <v>0</v>
      </c>
      <c r="O960" s="24" t="n">
        <f aca="false">IF(Clean!O960="",1,0)</f>
        <v>0</v>
      </c>
      <c r="P960" s="24" t="n">
        <f aca="false">IF(Clean!P960="",1,0)</f>
        <v>0</v>
      </c>
      <c r="Q960" s="24" t="n">
        <f aca="false">IF(Clean!Q960="",1,0)</f>
        <v>0</v>
      </c>
      <c r="R960" s="24" t="n">
        <f aca="false">IF(Clean!R960="",1,0)</f>
        <v>1</v>
      </c>
      <c r="S960" s="24" t="n">
        <f aca="false">IF(Clean!S960="",1,0)</f>
        <v>0</v>
      </c>
      <c r="T960" s="24" t="n">
        <f aca="false">IF(Clean!T960="",1,0)</f>
        <v>0</v>
      </c>
      <c r="U960" s="24" t="n">
        <f aca="false">IF(Clean!U960="",1,0)</f>
        <v>0</v>
      </c>
      <c r="V960" s="24" t="n">
        <f aca="false">IF(Clean!V960="",1,0)</f>
        <v>0</v>
      </c>
      <c r="W960" s="25" t="n">
        <f aca="false">SUM(B960:V960)</f>
        <v>1</v>
      </c>
      <c r="X960" s="2" t="str">
        <f aca="false">IF(W960=0,"Complete","Incomplete")</f>
        <v>Incomplete</v>
      </c>
      <c r="Y960" s="26" t="n">
        <f aca="false">W960/21</f>
        <v>0.0476190476190476</v>
      </c>
      <c r="Z960" s="2" t="str">
        <f aca="false">IF(W960=21,"Ghost record",IF(W960&gt;=11,"Mostly empty",IF(W960=0,"Complete","Partial")))</f>
        <v>Partial</v>
      </c>
    </row>
    <row r="961" customFormat="false" ht="15" hidden="false" customHeight="false" outlineLevel="0" collapsed="false">
      <c r="A961" s="2" t="str">
        <f aca="false">Clean!A961</f>
        <v>CL00960</v>
      </c>
      <c r="B961" s="24" t="n">
        <f aca="false">IF(Clean!B961="",1,0)</f>
        <v>0</v>
      </c>
      <c r="C961" s="24" t="n">
        <f aca="false">IF(Clean!C961="",1,0)</f>
        <v>0</v>
      </c>
      <c r="D961" s="24" t="n">
        <f aca="false">IF(Clean!D961="",1,0)</f>
        <v>0</v>
      </c>
      <c r="E961" s="24" t="n">
        <f aca="false">IF(Clean!E961="",1,0)</f>
        <v>0</v>
      </c>
      <c r="F961" s="24" t="n">
        <f aca="false">IF(Clean!F961="",1,0)</f>
        <v>0</v>
      </c>
      <c r="G961" s="24" t="n">
        <f aca="false">IF(Clean!G961="",1,0)</f>
        <v>0</v>
      </c>
      <c r="H961" s="24" t="n">
        <f aca="false">IF(Clean!H961="",1,0)</f>
        <v>0</v>
      </c>
      <c r="I961" s="24" t="n">
        <f aca="false">IF(Clean!I961="",1,0)</f>
        <v>0</v>
      </c>
      <c r="J961" s="24" t="n">
        <f aca="false">IF(Clean!J961="",1,0)</f>
        <v>0</v>
      </c>
      <c r="K961" s="24" t="n">
        <f aca="false">IF(Clean!K961="",1,0)</f>
        <v>0</v>
      </c>
      <c r="L961" s="24" t="n">
        <f aca="false">IF(Clean!L961="",1,0)</f>
        <v>0</v>
      </c>
      <c r="M961" s="24" t="n">
        <f aca="false">IF(Clean!M961="",1,0)</f>
        <v>0</v>
      </c>
      <c r="N961" s="24" t="n">
        <f aca="false">IF(Clean!N961="",1,0)</f>
        <v>0</v>
      </c>
      <c r="O961" s="24" t="n">
        <f aca="false">IF(Clean!O961="",1,0)</f>
        <v>0</v>
      </c>
      <c r="P961" s="24" t="n">
        <f aca="false">IF(Clean!P961="",1,0)</f>
        <v>0</v>
      </c>
      <c r="Q961" s="24" t="n">
        <f aca="false">IF(Clean!Q961="",1,0)</f>
        <v>0</v>
      </c>
      <c r="R961" s="24" t="n">
        <f aca="false">IF(Clean!R961="",1,0)</f>
        <v>0</v>
      </c>
      <c r="S961" s="24" t="n">
        <f aca="false">IF(Clean!S961="",1,0)</f>
        <v>0</v>
      </c>
      <c r="T961" s="24" t="n">
        <f aca="false">IF(Clean!T961="",1,0)</f>
        <v>0</v>
      </c>
      <c r="U961" s="24" t="n">
        <f aca="false">IF(Clean!U961="",1,0)</f>
        <v>0</v>
      </c>
      <c r="V961" s="24" t="n">
        <f aca="false">IF(Clean!V961="",1,0)</f>
        <v>0</v>
      </c>
      <c r="W961" s="25" t="n">
        <f aca="false">SUM(B961:V961)</f>
        <v>0</v>
      </c>
      <c r="X961" s="2" t="str">
        <f aca="false">IF(W961=0,"Complete","Incomplete")</f>
        <v>Complete</v>
      </c>
      <c r="Y961" s="26" t="n">
        <f aca="false">W961/21</f>
        <v>0</v>
      </c>
      <c r="Z961" s="2" t="str">
        <f aca="false">IF(W961=21,"Ghost record",IF(W961&gt;=11,"Mostly empty",IF(W961=0,"Complete","Partial")))</f>
        <v>Complete</v>
      </c>
    </row>
    <row r="962" customFormat="false" ht="15" hidden="false" customHeight="false" outlineLevel="0" collapsed="false">
      <c r="A962" s="2" t="str">
        <f aca="false">Clean!A962</f>
        <v>CL00961</v>
      </c>
      <c r="B962" s="24" t="n">
        <f aca="false">IF(Clean!B962="",1,0)</f>
        <v>0</v>
      </c>
      <c r="C962" s="24" t="n">
        <f aca="false">IF(Clean!C962="",1,0)</f>
        <v>0</v>
      </c>
      <c r="D962" s="24" t="n">
        <f aca="false">IF(Clean!D962="",1,0)</f>
        <v>0</v>
      </c>
      <c r="E962" s="24" t="n">
        <f aca="false">IF(Clean!E962="",1,0)</f>
        <v>0</v>
      </c>
      <c r="F962" s="24" t="n">
        <f aca="false">IF(Clean!F962="",1,0)</f>
        <v>0</v>
      </c>
      <c r="G962" s="24" t="n">
        <f aca="false">IF(Clean!G962="",1,0)</f>
        <v>0</v>
      </c>
      <c r="H962" s="24" t="n">
        <f aca="false">IF(Clean!H962="",1,0)</f>
        <v>0</v>
      </c>
      <c r="I962" s="24" t="n">
        <f aca="false">IF(Clean!I962="",1,0)</f>
        <v>0</v>
      </c>
      <c r="J962" s="24" t="n">
        <f aca="false">IF(Clean!J962="",1,0)</f>
        <v>0</v>
      </c>
      <c r="K962" s="24" t="n">
        <f aca="false">IF(Clean!K962="",1,0)</f>
        <v>0</v>
      </c>
      <c r="L962" s="24" t="n">
        <f aca="false">IF(Clean!L962="",1,0)</f>
        <v>0</v>
      </c>
      <c r="M962" s="24" t="n">
        <f aca="false">IF(Clean!M962="",1,0)</f>
        <v>0</v>
      </c>
      <c r="N962" s="24" t="n">
        <f aca="false">IF(Clean!N962="",1,0)</f>
        <v>0</v>
      </c>
      <c r="O962" s="24" t="n">
        <f aca="false">IF(Clean!O962="",1,0)</f>
        <v>0</v>
      </c>
      <c r="P962" s="24" t="n">
        <f aca="false">IF(Clean!P962="",1,0)</f>
        <v>0</v>
      </c>
      <c r="Q962" s="24" t="n">
        <f aca="false">IF(Clean!Q962="",1,0)</f>
        <v>1</v>
      </c>
      <c r="R962" s="24" t="n">
        <f aca="false">IF(Clean!R962="",1,0)</f>
        <v>1</v>
      </c>
      <c r="S962" s="24" t="n">
        <f aca="false">IF(Clean!S962="",1,0)</f>
        <v>0</v>
      </c>
      <c r="T962" s="24" t="n">
        <f aca="false">IF(Clean!T962="",1,0)</f>
        <v>0</v>
      </c>
      <c r="U962" s="24" t="n">
        <f aca="false">IF(Clean!U962="",1,0)</f>
        <v>0</v>
      </c>
      <c r="V962" s="24" t="n">
        <f aca="false">IF(Clean!V962="",1,0)</f>
        <v>1</v>
      </c>
      <c r="W962" s="25" t="n">
        <f aca="false">SUM(B962:V962)</f>
        <v>3</v>
      </c>
      <c r="X962" s="2" t="str">
        <f aca="false">IF(W962=0,"Complete","Incomplete")</f>
        <v>Incomplete</v>
      </c>
      <c r="Y962" s="26" t="n">
        <f aca="false">W962/21</f>
        <v>0.142857142857143</v>
      </c>
      <c r="Z962" s="2" t="str">
        <f aca="false">IF(W962=21,"Ghost record",IF(W962&gt;=11,"Mostly empty",IF(W962=0,"Complete","Partial")))</f>
        <v>Partial</v>
      </c>
    </row>
    <row r="963" customFormat="false" ht="15" hidden="false" customHeight="false" outlineLevel="0" collapsed="false">
      <c r="A963" s="2" t="str">
        <f aca="false">Clean!A963</f>
        <v>CL00962</v>
      </c>
      <c r="B963" s="24" t="n">
        <f aca="false">IF(Clean!B963="",1,0)</f>
        <v>0</v>
      </c>
      <c r="C963" s="24" t="n">
        <f aca="false">IF(Clean!C963="",1,0)</f>
        <v>0</v>
      </c>
      <c r="D963" s="24" t="n">
        <f aca="false">IF(Clean!D963="",1,0)</f>
        <v>0</v>
      </c>
      <c r="E963" s="24" t="n">
        <f aca="false">IF(Clean!E963="",1,0)</f>
        <v>0</v>
      </c>
      <c r="F963" s="24" t="n">
        <f aca="false">IF(Clean!F963="",1,0)</f>
        <v>0</v>
      </c>
      <c r="G963" s="24" t="n">
        <f aca="false">IF(Clean!G963="",1,0)</f>
        <v>0</v>
      </c>
      <c r="H963" s="24" t="n">
        <f aca="false">IF(Clean!H963="",1,0)</f>
        <v>0</v>
      </c>
      <c r="I963" s="24" t="n">
        <f aca="false">IF(Clean!I963="",1,0)</f>
        <v>0</v>
      </c>
      <c r="J963" s="24" t="n">
        <f aca="false">IF(Clean!J963="",1,0)</f>
        <v>0</v>
      </c>
      <c r="K963" s="24" t="n">
        <f aca="false">IF(Clean!K963="",1,0)</f>
        <v>0</v>
      </c>
      <c r="L963" s="24" t="n">
        <f aca="false">IF(Clean!L963="",1,0)</f>
        <v>0</v>
      </c>
      <c r="M963" s="24" t="n">
        <f aca="false">IF(Clean!M963="",1,0)</f>
        <v>0</v>
      </c>
      <c r="N963" s="24" t="n">
        <f aca="false">IF(Clean!N963="",1,0)</f>
        <v>0</v>
      </c>
      <c r="O963" s="24" t="n">
        <f aca="false">IF(Clean!O963="",1,0)</f>
        <v>0</v>
      </c>
      <c r="P963" s="24" t="n">
        <f aca="false">IF(Clean!P963="",1,0)</f>
        <v>0</v>
      </c>
      <c r="Q963" s="24" t="n">
        <f aca="false">IF(Clean!Q963="",1,0)</f>
        <v>1</v>
      </c>
      <c r="R963" s="24" t="n">
        <f aca="false">IF(Clean!R963="",1,0)</f>
        <v>1</v>
      </c>
      <c r="S963" s="24" t="n">
        <f aca="false">IF(Clean!S963="",1,0)</f>
        <v>0</v>
      </c>
      <c r="T963" s="24" t="n">
        <f aca="false">IF(Clean!T963="",1,0)</f>
        <v>0</v>
      </c>
      <c r="U963" s="24" t="n">
        <f aca="false">IF(Clean!U963="",1,0)</f>
        <v>0</v>
      </c>
      <c r="V963" s="24" t="n">
        <f aca="false">IF(Clean!V963="",1,0)</f>
        <v>1</v>
      </c>
      <c r="W963" s="25" t="n">
        <f aca="false">SUM(B963:V963)</f>
        <v>3</v>
      </c>
      <c r="X963" s="2" t="str">
        <f aca="false">IF(W963=0,"Complete","Incomplete")</f>
        <v>Incomplete</v>
      </c>
      <c r="Y963" s="26" t="n">
        <f aca="false">W963/21</f>
        <v>0.142857142857143</v>
      </c>
      <c r="Z963" s="2" t="str">
        <f aca="false">IF(W963=21,"Ghost record",IF(W963&gt;=11,"Mostly empty",IF(W963=0,"Complete","Partial")))</f>
        <v>Partial</v>
      </c>
    </row>
    <row r="964" customFormat="false" ht="15" hidden="false" customHeight="false" outlineLevel="0" collapsed="false">
      <c r="A964" s="2" t="str">
        <f aca="false">Clean!A964</f>
        <v>CL00963</v>
      </c>
      <c r="B964" s="24" t="n">
        <f aca="false">IF(Clean!B964="",1,0)</f>
        <v>0</v>
      </c>
      <c r="C964" s="24" t="n">
        <f aca="false">IF(Clean!C964="",1,0)</f>
        <v>0</v>
      </c>
      <c r="D964" s="24" t="n">
        <f aca="false">IF(Clean!D964="",1,0)</f>
        <v>0</v>
      </c>
      <c r="E964" s="24" t="n">
        <f aca="false">IF(Clean!E964="",1,0)</f>
        <v>0</v>
      </c>
      <c r="F964" s="24" t="n">
        <f aca="false">IF(Clean!F964="",1,0)</f>
        <v>0</v>
      </c>
      <c r="G964" s="24" t="n">
        <f aca="false">IF(Clean!G964="",1,0)</f>
        <v>0</v>
      </c>
      <c r="H964" s="24" t="n">
        <f aca="false">IF(Clean!H964="",1,0)</f>
        <v>0</v>
      </c>
      <c r="I964" s="24" t="n">
        <f aca="false">IF(Clean!I964="",1,0)</f>
        <v>0</v>
      </c>
      <c r="J964" s="24" t="n">
        <f aca="false">IF(Clean!J964="",1,0)</f>
        <v>0</v>
      </c>
      <c r="K964" s="24" t="n">
        <f aca="false">IF(Clean!K964="",1,0)</f>
        <v>0</v>
      </c>
      <c r="L964" s="24" t="n">
        <f aca="false">IF(Clean!L964="",1,0)</f>
        <v>0</v>
      </c>
      <c r="M964" s="24" t="n">
        <f aca="false">IF(Clean!M964="",1,0)</f>
        <v>0</v>
      </c>
      <c r="N964" s="24" t="n">
        <f aca="false">IF(Clean!N964="",1,0)</f>
        <v>0</v>
      </c>
      <c r="O964" s="24" t="n">
        <f aca="false">IF(Clean!O964="",1,0)</f>
        <v>0</v>
      </c>
      <c r="P964" s="24" t="n">
        <f aca="false">IF(Clean!P964="",1,0)</f>
        <v>0</v>
      </c>
      <c r="Q964" s="24" t="n">
        <f aca="false">IF(Clean!Q964="",1,0)</f>
        <v>0</v>
      </c>
      <c r="R964" s="24" t="n">
        <f aca="false">IF(Clean!R964="",1,0)</f>
        <v>0</v>
      </c>
      <c r="S964" s="24" t="n">
        <f aca="false">IF(Clean!S964="",1,0)</f>
        <v>1</v>
      </c>
      <c r="T964" s="24" t="n">
        <f aca="false">IF(Clean!T964="",1,0)</f>
        <v>1</v>
      </c>
      <c r="U964" s="24" t="n">
        <f aca="false">IF(Clean!U964="",1,0)</f>
        <v>0</v>
      </c>
      <c r="V964" s="24" t="n">
        <f aca="false">IF(Clean!V964="",1,0)</f>
        <v>0</v>
      </c>
      <c r="W964" s="25" t="n">
        <f aca="false">SUM(B964:V964)</f>
        <v>2</v>
      </c>
      <c r="X964" s="2" t="str">
        <f aca="false">IF(W964=0,"Complete","Incomplete")</f>
        <v>Incomplete</v>
      </c>
      <c r="Y964" s="26" t="n">
        <f aca="false">W964/21</f>
        <v>0.0952380952380952</v>
      </c>
      <c r="Z964" s="2" t="str">
        <f aca="false">IF(W964=21,"Ghost record",IF(W964&gt;=11,"Mostly empty",IF(W964=0,"Complete","Partial")))</f>
        <v>Partial</v>
      </c>
    </row>
    <row r="965" customFormat="false" ht="15" hidden="false" customHeight="false" outlineLevel="0" collapsed="false">
      <c r="A965" s="2" t="str">
        <f aca="false">Clean!A965</f>
        <v>CL00964</v>
      </c>
      <c r="B965" s="24" t="n">
        <f aca="false">IF(Clean!B965="",1,0)</f>
        <v>0</v>
      </c>
      <c r="C965" s="24" t="n">
        <f aca="false">IF(Clean!C965="",1,0)</f>
        <v>0</v>
      </c>
      <c r="D965" s="24" t="n">
        <f aca="false">IF(Clean!D965="",1,0)</f>
        <v>0</v>
      </c>
      <c r="E965" s="24" t="n">
        <f aca="false">IF(Clean!E965="",1,0)</f>
        <v>0</v>
      </c>
      <c r="F965" s="24" t="n">
        <f aca="false">IF(Clean!F965="",1,0)</f>
        <v>0</v>
      </c>
      <c r="G965" s="24" t="n">
        <f aca="false">IF(Clean!G965="",1,0)</f>
        <v>1</v>
      </c>
      <c r="H965" s="24" t="n">
        <f aca="false">IF(Clean!H965="",1,0)</f>
        <v>0</v>
      </c>
      <c r="I965" s="24" t="n">
        <f aca="false">IF(Clean!I965="",1,0)</f>
        <v>1</v>
      </c>
      <c r="J965" s="24" t="n">
        <f aca="false">IF(Clean!J965="",1,0)</f>
        <v>0</v>
      </c>
      <c r="K965" s="24" t="n">
        <f aca="false">IF(Clean!K965="",1,0)</f>
        <v>0</v>
      </c>
      <c r="L965" s="24" t="n">
        <f aca="false">IF(Clean!L965="",1,0)</f>
        <v>0</v>
      </c>
      <c r="M965" s="24" t="n">
        <f aca="false">IF(Clean!M965="",1,0)</f>
        <v>0</v>
      </c>
      <c r="N965" s="24" t="n">
        <f aca="false">IF(Clean!N965="",1,0)</f>
        <v>0</v>
      </c>
      <c r="O965" s="24" t="n">
        <f aca="false">IF(Clean!O965="",1,0)</f>
        <v>0</v>
      </c>
      <c r="P965" s="24" t="n">
        <f aca="false">IF(Clean!P965="",1,0)</f>
        <v>0</v>
      </c>
      <c r="Q965" s="24" t="n">
        <f aca="false">IF(Clean!Q965="",1,0)</f>
        <v>0</v>
      </c>
      <c r="R965" s="24" t="n">
        <f aca="false">IF(Clean!R965="",1,0)</f>
        <v>0</v>
      </c>
      <c r="S965" s="24" t="n">
        <f aca="false">IF(Clean!S965="",1,0)</f>
        <v>1</v>
      </c>
      <c r="T965" s="24" t="n">
        <f aca="false">IF(Clean!T965="",1,0)</f>
        <v>1</v>
      </c>
      <c r="U965" s="24" t="n">
        <f aca="false">IF(Clean!U965="",1,0)</f>
        <v>0</v>
      </c>
      <c r="V965" s="24" t="n">
        <f aca="false">IF(Clean!V965="",1,0)</f>
        <v>0</v>
      </c>
      <c r="W965" s="25" t="n">
        <f aca="false">SUM(B965:V965)</f>
        <v>4</v>
      </c>
      <c r="X965" s="2" t="str">
        <f aca="false">IF(W965=0,"Complete","Incomplete")</f>
        <v>Incomplete</v>
      </c>
      <c r="Y965" s="26" t="n">
        <f aca="false">W965/21</f>
        <v>0.19047619047619</v>
      </c>
      <c r="Z965" s="2" t="str">
        <f aca="false">IF(W965=21,"Ghost record",IF(W965&gt;=11,"Mostly empty",IF(W965=0,"Complete","Partial")))</f>
        <v>Partial</v>
      </c>
    </row>
    <row r="966" customFormat="false" ht="15" hidden="false" customHeight="false" outlineLevel="0" collapsed="false">
      <c r="A966" s="2" t="str">
        <f aca="false">Clean!A966</f>
        <v>CL00965</v>
      </c>
      <c r="B966" s="24" t="n">
        <f aca="false">IF(Clean!B966="",1,0)</f>
        <v>0</v>
      </c>
      <c r="C966" s="24" t="n">
        <f aca="false">IF(Clean!C966="",1,0)</f>
        <v>0</v>
      </c>
      <c r="D966" s="24" t="n">
        <f aca="false">IF(Clean!D966="",1,0)</f>
        <v>0</v>
      </c>
      <c r="E966" s="24" t="n">
        <f aca="false">IF(Clean!E966="",1,0)</f>
        <v>0</v>
      </c>
      <c r="F966" s="24" t="n">
        <f aca="false">IF(Clean!F966="",1,0)</f>
        <v>0</v>
      </c>
      <c r="G966" s="24" t="n">
        <f aca="false">IF(Clean!G966="",1,0)</f>
        <v>0</v>
      </c>
      <c r="H966" s="24" t="n">
        <f aca="false">IF(Clean!H966="",1,0)</f>
        <v>0</v>
      </c>
      <c r="I966" s="24" t="n">
        <f aca="false">IF(Clean!I966="",1,0)</f>
        <v>1</v>
      </c>
      <c r="J966" s="24" t="n">
        <f aca="false">IF(Clean!J966="",1,0)</f>
        <v>0</v>
      </c>
      <c r="K966" s="24" t="n">
        <f aca="false">IF(Clean!K966="",1,0)</f>
        <v>0</v>
      </c>
      <c r="L966" s="24" t="n">
        <f aca="false">IF(Clean!L966="",1,0)</f>
        <v>0</v>
      </c>
      <c r="M966" s="24" t="n">
        <f aca="false">IF(Clean!M966="",1,0)</f>
        <v>0</v>
      </c>
      <c r="N966" s="24" t="n">
        <f aca="false">IF(Clean!N966="",1,0)</f>
        <v>0</v>
      </c>
      <c r="O966" s="24" t="n">
        <f aca="false">IF(Clean!O966="",1,0)</f>
        <v>1</v>
      </c>
      <c r="P966" s="24" t="n">
        <f aca="false">IF(Clean!P966="",1,0)</f>
        <v>0</v>
      </c>
      <c r="Q966" s="24" t="n">
        <f aca="false">IF(Clean!Q966="",1,0)</f>
        <v>0</v>
      </c>
      <c r="R966" s="24" t="n">
        <f aca="false">IF(Clean!R966="",1,0)</f>
        <v>0</v>
      </c>
      <c r="S966" s="24" t="n">
        <f aca="false">IF(Clean!S966="",1,0)</f>
        <v>0</v>
      </c>
      <c r="T966" s="24" t="n">
        <f aca="false">IF(Clean!T966="",1,0)</f>
        <v>0</v>
      </c>
      <c r="U966" s="24" t="n">
        <f aca="false">IF(Clean!U966="",1,0)</f>
        <v>0</v>
      </c>
      <c r="V966" s="24" t="n">
        <f aca="false">IF(Clean!V966="",1,0)</f>
        <v>1</v>
      </c>
      <c r="W966" s="25" t="n">
        <f aca="false">SUM(B966:V966)</f>
        <v>3</v>
      </c>
      <c r="X966" s="2" t="str">
        <f aca="false">IF(W966=0,"Complete","Incomplete")</f>
        <v>Incomplete</v>
      </c>
      <c r="Y966" s="26" t="n">
        <f aca="false">W966/21</f>
        <v>0.142857142857143</v>
      </c>
      <c r="Z966" s="2" t="str">
        <f aca="false">IF(W966=21,"Ghost record",IF(W966&gt;=11,"Mostly empty",IF(W966=0,"Complete","Partial")))</f>
        <v>Partial</v>
      </c>
    </row>
    <row r="967" customFormat="false" ht="15" hidden="false" customHeight="false" outlineLevel="0" collapsed="false">
      <c r="A967" s="2" t="str">
        <f aca="false">Clean!A967</f>
        <v>CL00966</v>
      </c>
      <c r="B967" s="24" t="n">
        <f aca="false">IF(Clean!B967="",1,0)</f>
        <v>0</v>
      </c>
      <c r="C967" s="24" t="n">
        <f aca="false">IF(Clean!C967="",1,0)</f>
        <v>0</v>
      </c>
      <c r="D967" s="24" t="n">
        <f aca="false">IF(Clean!D967="",1,0)</f>
        <v>0</v>
      </c>
      <c r="E967" s="24" t="n">
        <f aca="false">IF(Clean!E967="",1,0)</f>
        <v>0</v>
      </c>
      <c r="F967" s="24" t="n">
        <f aca="false">IF(Clean!F967="",1,0)</f>
        <v>0</v>
      </c>
      <c r="G967" s="24" t="n">
        <f aca="false">IF(Clean!G967="",1,0)</f>
        <v>0</v>
      </c>
      <c r="H967" s="24" t="n">
        <f aca="false">IF(Clean!H967="",1,0)</f>
        <v>0</v>
      </c>
      <c r="I967" s="24" t="n">
        <f aca="false">IF(Clean!I967="",1,0)</f>
        <v>0</v>
      </c>
      <c r="J967" s="24" t="n">
        <f aca="false">IF(Clean!J967="",1,0)</f>
        <v>0</v>
      </c>
      <c r="K967" s="24" t="n">
        <f aca="false">IF(Clean!K967="",1,0)</f>
        <v>0</v>
      </c>
      <c r="L967" s="24" t="n">
        <f aca="false">IF(Clean!L967="",1,0)</f>
        <v>0</v>
      </c>
      <c r="M967" s="24" t="n">
        <f aca="false">IF(Clean!M967="",1,0)</f>
        <v>0</v>
      </c>
      <c r="N967" s="24" t="n">
        <f aca="false">IF(Clean!N967="",1,0)</f>
        <v>0</v>
      </c>
      <c r="O967" s="24" t="n">
        <f aca="false">IF(Clean!O967="",1,0)</f>
        <v>0</v>
      </c>
      <c r="P967" s="24" t="n">
        <f aca="false">IF(Clean!P967="",1,0)</f>
        <v>0</v>
      </c>
      <c r="Q967" s="24" t="n">
        <f aca="false">IF(Clean!Q967="",1,0)</f>
        <v>0</v>
      </c>
      <c r="R967" s="24" t="n">
        <f aca="false">IF(Clean!R967="",1,0)</f>
        <v>0</v>
      </c>
      <c r="S967" s="24" t="n">
        <f aca="false">IF(Clean!S967="",1,0)</f>
        <v>0</v>
      </c>
      <c r="T967" s="24" t="n">
        <f aca="false">IF(Clean!T967="",1,0)</f>
        <v>0</v>
      </c>
      <c r="U967" s="24" t="n">
        <f aca="false">IF(Clean!U967="",1,0)</f>
        <v>0</v>
      </c>
      <c r="V967" s="24" t="n">
        <f aca="false">IF(Clean!V967="",1,0)</f>
        <v>0</v>
      </c>
      <c r="W967" s="25" t="n">
        <f aca="false">SUM(B967:V967)</f>
        <v>0</v>
      </c>
      <c r="X967" s="2" t="str">
        <f aca="false">IF(W967=0,"Complete","Incomplete")</f>
        <v>Complete</v>
      </c>
      <c r="Y967" s="26" t="n">
        <f aca="false">W967/21</f>
        <v>0</v>
      </c>
      <c r="Z967" s="2" t="str">
        <f aca="false">IF(W967=21,"Ghost record",IF(W967&gt;=11,"Mostly empty",IF(W967=0,"Complete","Partial")))</f>
        <v>Complete</v>
      </c>
    </row>
    <row r="968" customFormat="false" ht="15" hidden="false" customHeight="false" outlineLevel="0" collapsed="false">
      <c r="A968" s="2" t="str">
        <f aca="false">Clean!A968</f>
        <v>CL00967</v>
      </c>
      <c r="B968" s="24" t="n">
        <f aca="false">IF(Clean!B968="",1,0)</f>
        <v>0</v>
      </c>
      <c r="C968" s="24" t="n">
        <f aca="false">IF(Clean!C968="",1,0)</f>
        <v>0</v>
      </c>
      <c r="D968" s="24" t="n">
        <f aca="false">IF(Clean!D968="",1,0)</f>
        <v>0</v>
      </c>
      <c r="E968" s="24" t="n">
        <f aca="false">IF(Clean!E968="",1,0)</f>
        <v>0</v>
      </c>
      <c r="F968" s="24" t="n">
        <f aca="false">IF(Clean!F968="",1,0)</f>
        <v>1</v>
      </c>
      <c r="G968" s="24" t="n">
        <f aca="false">IF(Clean!G968="",1,0)</f>
        <v>0</v>
      </c>
      <c r="H968" s="24" t="n">
        <f aca="false">IF(Clean!H968="",1,0)</f>
        <v>0</v>
      </c>
      <c r="I968" s="24" t="n">
        <f aca="false">IF(Clean!I968="",1,0)</f>
        <v>0</v>
      </c>
      <c r="J968" s="24" t="n">
        <f aca="false">IF(Clean!J968="",1,0)</f>
        <v>0</v>
      </c>
      <c r="K968" s="24" t="n">
        <f aca="false">IF(Clean!K968="",1,0)</f>
        <v>0</v>
      </c>
      <c r="L968" s="24" t="n">
        <f aca="false">IF(Clean!L968="",1,0)</f>
        <v>0</v>
      </c>
      <c r="M968" s="24" t="n">
        <f aca="false">IF(Clean!M968="",1,0)</f>
        <v>0</v>
      </c>
      <c r="N968" s="24" t="n">
        <f aca="false">IF(Clean!N968="",1,0)</f>
        <v>0</v>
      </c>
      <c r="O968" s="24" t="n">
        <f aca="false">IF(Clean!O968="",1,0)</f>
        <v>0</v>
      </c>
      <c r="P968" s="24" t="n">
        <f aca="false">IF(Clean!P968="",1,0)</f>
        <v>0</v>
      </c>
      <c r="Q968" s="24" t="n">
        <f aca="false">IF(Clean!Q968="",1,0)</f>
        <v>0</v>
      </c>
      <c r="R968" s="24" t="n">
        <f aca="false">IF(Clean!R968="",1,0)</f>
        <v>0</v>
      </c>
      <c r="S968" s="24" t="n">
        <f aca="false">IF(Clean!S968="",1,0)</f>
        <v>0</v>
      </c>
      <c r="T968" s="24" t="n">
        <f aca="false">IF(Clean!T968="",1,0)</f>
        <v>0</v>
      </c>
      <c r="U968" s="24" t="n">
        <f aca="false">IF(Clean!U968="",1,0)</f>
        <v>0</v>
      </c>
      <c r="V968" s="24" t="n">
        <f aca="false">IF(Clean!V968="",1,0)</f>
        <v>0</v>
      </c>
      <c r="W968" s="25" t="n">
        <f aca="false">SUM(B968:V968)</f>
        <v>1</v>
      </c>
      <c r="X968" s="2" t="str">
        <f aca="false">IF(W968=0,"Complete","Incomplete")</f>
        <v>Incomplete</v>
      </c>
      <c r="Y968" s="26" t="n">
        <f aca="false">W968/21</f>
        <v>0.0476190476190476</v>
      </c>
      <c r="Z968" s="2" t="str">
        <f aca="false">IF(W968=21,"Ghost record",IF(W968&gt;=11,"Mostly empty",IF(W968=0,"Complete","Partial")))</f>
        <v>Partial</v>
      </c>
    </row>
    <row r="969" customFormat="false" ht="15" hidden="false" customHeight="false" outlineLevel="0" collapsed="false">
      <c r="A969" s="2" t="str">
        <f aca="false">Clean!A969</f>
        <v>CL00968</v>
      </c>
      <c r="B969" s="24" t="n">
        <f aca="false">IF(Clean!B969="",1,0)</f>
        <v>0</v>
      </c>
      <c r="C969" s="24" t="n">
        <f aca="false">IF(Clean!C969="",1,0)</f>
        <v>0</v>
      </c>
      <c r="D969" s="24" t="n">
        <f aca="false">IF(Clean!D969="",1,0)</f>
        <v>0</v>
      </c>
      <c r="E969" s="24" t="n">
        <f aca="false">IF(Clean!E969="",1,0)</f>
        <v>0</v>
      </c>
      <c r="F969" s="24" t="n">
        <f aca="false">IF(Clean!F969="",1,0)</f>
        <v>0</v>
      </c>
      <c r="G969" s="24" t="n">
        <f aca="false">IF(Clean!G969="",1,0)</f>
        <v>0</v>
      </c>
      <c r="H969" s="24" t="n">
        <f aca="false">IF(Clean!H969="",1,0)</f>
        <v>0</v>
      </c>
      <c r="I969" s="24" t="n">
        <f aca="false">IF(Clean!I969="",1,0)</f>
        <v>0</v>
      </c>
      <c r="J969" s="24" t="n">
        <f aca="false">IF(Clean!J969="",1,0)</f>
        <v>0</v>
      </c>
      <c r="K969" s="24" t="n">
        <f aca="false">IF(Clean!K969="",1,0)</f>
        <v>0</v>
      </c>
      <c r="L969" s="24" t="n">
        <f aca="false">IF(Clean!L969="",1,0)</f>
        <v>0</v>
      </c>
      <c r="M969" s="24" t="n">
        <f aca="false">IF(Clean!M969="",1,0)</f>
        <v>1</v>
      </c>
      <c r="N969" s="24" t="n">
        <f aca="false">IF(Clean!N969="",1,0)</f>
        <v>0</v>
      </c>
      <c r="O969" s="24" t="n">
        <f aca="false">IF(Clean!O969="",1,0)</f>
        <v>0</v>
      </c>
      <c r="P969" s="24" t="n">
        <f aca="false">IF(Clean!P969="",1,0)</f>
        <v>0</v>
      </c>
      <c r="Q969" s="24" t="n">
        <f aca="false">IF(Clean!Q969="",1,0)</f>
        <v>0</v>
      </c>
      <c r="R969" s="24" t="n">
        <f aca="false">IF(Clean!R969="",1,0)</f>
        <v>0</v>
      </c>
      <c r="S969" s="24" t="n">
        <f aca="false">IF(Clean!S969="",1,0)</f>
        <v>0</v>
      </c>
      <c r="T969" s="24" t="n">
        <f aca="false">IF(Clean!T969="",1,0)</f>
        <v>0</v>
      </c>
      <c r="U969" s="24" t="n">
        <f aca="false">IF(Clean!U969="",1,0)</f>
        <v>0</v>
      </c>
      <c r="V969" s="24" t="n">
        <f aca="false">IF(Clean!V969="",1,0)</f>
        <v>0</v>
      </c>
      <c r="W969" s="25" t="n">
        <f aca="false">SUM(B969:V969)</f>
        <v>1</v>
      </c>
      <c r="X969" s="2" t="str">
        <f aca="false">IF(W969=0,"Complete","Incomplete")</f>
        <v>Incomplete</v>
      </c>
      <c r="Y969" s="26" t="n">
        <f aca="false">W969/21</f>
        <v>0.0476190476190476</v>
      </c>
      <c r="Z969" s="2" t="str">
        <f aca="false">IF(W969=21,"Ghost record",IF(W969&gt;=11,"Mostly empty",IF(W969=0,"Complete","Partial")))</f>
        <v>Partial</v>
      </c>
    </row>
    <row r="970" customFormat="false" ht="15" hidden="false" customHeight="false" outlineLevel="0" collapsed="false">
      <c r="A970" s="2" t="str">
        <f aca="false">Clean!A970</f>
        <v>CL00969</v>
      </c>
      <c r="B970" s="24" t="n">
        <f aca="false">IF(Clean!B970="",1,0)</f>
        <v>0</v>
      </c>
      <c r="C970" s="24" t="n">
        <f aca="false">IF(Clean!C970="",1,0)</f>
        <v>0</v>
      </c>
      <c r="D970" s="24" t="n">
        <f aca="false">IF(Clean!D970="",1,0)</f>
        <v>0</v>
      </c>
      <c r="E970" s="24" t="n">
        <f aca="false">IF(Clean!E970="",1,0)</f>
        <v>0</v>
      </c>
      <c r="F970" s="24" t="n">
        <f aca="false">IF(Clean!F970="",1,0)</f>
        <v>0</v>
      </c>
      <c r="G970" s="24" t="n">
        <f aca="false">IF(Clean!G970="",1,0)</f>
        <v>0</v>
      </c>
      <c r="H970" s="24" t="n">
        <f aca="false">IF(Clean!H970="",1,0)</f>
        <v>0</v>
      </c>
      <c r="I970" s="24" t="n">
        <f aca="false">IF(Clean!I970="",1,0)</f>
        <v>0</v>
      </c>
      <c r="J970" s="24" t="n">
        <f aca="false">IF(Clean!J970="",1,0)</f>
        <v>0</v>
      </c>
      <c r="K970" s="24" t="n">
        <f aca="false">IF(Clean!K970="",1,0)</f>
        <v>0</v>
      </c>
      <c r="L970" s="24" t="n">
        <f aca="false">IF(Clean!L970="",1,0)</f>
        <v>0</v>
      </c>
      <c r="M970" s="24" t="n">
        <f aca="false">IF(Clean!M970="",1,0)</f>
        <v>0</v>
      </c>
      <c r="N970" s="24" t="n">
        <f aca="false">IF(Clean!N970="",1,0)</f>
        <v>0</v>
      </c>
      <c r="O970" s="24" t="n">
        <f aca="false">IF(Clean!O970="",1,0)</f>
        <v>0</v>
      </c>
      <c r="P970" s="24" t="n">
        <f aca="false">IF(Clean!P970="",1,0)</f>
        <v>0</v>
      </c>
      <c r="Q970" s="24" t="n">
        <f aca="false">IF(Clean!Q970="",1,0)</f>
        <v>0</v>
      </c>
      <c r="R970" s="24" t="n">
        <f aca="false">IF(Clean!R970="",1,0)</f>
        <v>0</v>
      </c>
      <c r="S970" s="24" t="n">
        <f aca="false">IF(Clean!S970="",1,0)</f>
        <v>1</v>
      </c>
      <c r="T970" s="24" t="n">
        <f aca="false">IF(Clean!T970="",1,0)</f>
        <v>1</v>
      </c>
      <c r="U970" s="24" t="n">
        <f aca="false">IF(Clean!U970="",1,0)</f>
        <v>0</v>
      </c>
      <c r="V970" s="24" t="n">
        <f aca="false">IF(Clean!V970="",1,0)</f>
        <v>0</v>
      </c>
      <c r="W970" s="25" t="n">
        <f aca="false">SUM(B970:V970)</f>
        <v>2</v>
      </c>
      <c r="X970" s="2" t="str">
        <f aca="false">IF(W970=0,"Complete","Incomplete")</f>
        <v>Incomplete</v>
      </c>
      <c r="Y970" s="26" t="n">
        <f aca="false">W970/21</f>
        <v>0.0952380952380952</v>
      </c>
      <c r="Z970" s="2" t="str">
        <f aca="false">IF(W970=21,"Ghost record",IF(W970&gt;=11,"Mostly empty",IF(W970=0,"Complete","Partial")))</f>
        <v>Partial</v>
      </c>
    </row>
    <row r="971" customFormat="false" ht="15" hidden="false" customHeight="false" outlineLevel="0" collapsed="false">
      <c r="A971" s="2" t="str">
        <f aca="false">Clean!A971</f>
        <v>CL00970</v>
      </c>
      <c r="B971" s="24" t="n">
        <f aca="false">IF(Clean!B971="",1,0)</f>
        <v>0</v>
      </c>
      <c r="C971" s="24" t="n">
        <f aca="false">IF(Clean!C971="",1,0)</f>
        <v>0</v>
      </c>
      <c r="D971" s="24" t="n">
        <f aca="false">IF(Clean!D971="",1,0)</f>
        <v>0</v>
      </c>
      <c r="E971" s="24" t="n">
        <f aca="false">IF(Clean!E971="",1,0)</f>
        <v>0</v>
      </c>
      <c r="F971" s="24" t="n">
        <f aca="false">IF(Clean!F971="",1,0)</f>
        <v>0</v>
      </c>
      <c r="G971" s="24" t="n">
        <f aca="false">IF(Clean!G971="",1,0)</f>
        <v>0</v>
      </c>
      <c r="H971" s="24" t="n">
        <f aca="false">IF(Clean!H971="",1,0)</f>
        <v>0</v>
      </c>
      <c r="I971" s="24" t="n">
        <f aca="false">IF(Clean!I971="",1,0)</f>
        <v>0</v>
      </c>
      <c r="J971" s="24" t="n">
        <f aca="false">IF(Clean!J971="",1,0)</f>
        <v>0</v>
      </c>
      <c r="K971" s="24" t="n">
        <f aca="false">IF(Clean!K971="",1,0)</f>
        <v>0</v>
      </c>
      <c r="L971" s="24" t="n">
        <f aca="false">IF(Clean!L971="",1,0)</f>
        <v>0</v>
      </c>
      <c r="M971" s="24" t="n">
        <f aca="false">IF(Clean!M971="",1,0)</f>
        <v>0</v>
      </c>
      <c r="N971" s="24" t="n">
        <f aca="false">IF(Clean!N971="",1,0)</f>
        <v>0</v>
      </c>
      <c r="O971" s="24" t="n">
        <f aca="false">IF(Clean!O971="",1,0)</f>
        <v>0</v>
      </c>
      <c r="P971" s="24" t="n">
        <f aca="false">IF(Clean!P971="",1,0)</f>
        <v>0</v>
      </c>
      <c r="Q971" s="24" t="n">
        <f aca="false">IF(Clean!Q971="",1,0)</f>
        <v>0</v>
      </c>
      <c r="R971" s="24" t="n">
        <f aca="false">IF(Clean!R971="",1,0)</f>
        <v>0</v>
      </c>
      <c r="S971" s="24" t="n">
        <f aca="false">IF(Clean!S971="",1,0)</f>
        <v>0</v>
      </c>
      <c r="T971" s="24" t="n">
        <f aca="false">IF(Clean!T971="",1,0)</f>
        <v>0</v>
      </c>
      <c r="U971" s="24" t="n">
        <f aca="false">IF(Clean!U971="",1,0)</f>
        <v>0</v>
      </c>
      <c r="V971" s="24" t="n">
        <f aca="false">IF(Clean!V971="",1,0)</f>
        <v>1</v>
      </c>
      <c r="W971" s="25" t="n">
        <f aca="false">SUM(B971:V971)</f>
        <v>1</v>
      </c>
      <c r="X971" s="2" t="str">
        <f aca="false">IF(W971=0,"Complete","Incomplete")</f>
        <v>Incomplete</v>
      </c>
      <c r="Y971" s="26" t="n">
        <f aca="false">W971/21</f>
        <v>0.0476190476190476</v>
      </c>
      <c r="Z971" s="2" t="str">
        <f aca="false">IF(W971=21,"Ghost record",IF(W971&gt;=11,"Mostly empty",IF(W971=0,"Complete","Partial")))</f>
        <v>Partial</v>
      </c>
    </row>
    <row r="972" customFormat="false" ht="15" hidden="false" customHeight="false" outlineLevel="0" collapsed="false">
      <c r="A972" s="2" t="str">
        <f aca="false">Clean!A972</f>
        <v>CL00971</v>
      </c>
      <c r="B972" s="24" t="n">
        <f aca="false">IF(Clean!B972="",1,0)</f>
        <v>0</v>
      </c>
      <c r="C972" s="24" t="n">
        <f aca="false">IF(Clean!C972="",1,0)</f>
        <v>0</v>
      </c>
      <c r="D972" s="24" t="n">
        <f aca="false">IF(Clean!D972="",1,0)</f>
        <v>0</v>
      </c>
      <c r="E972" s="24" t="n">
        <f aca="false">IF(Clean!E972="",1,0)</f>
        <v>0</v>
      </c>
      <c r="F972" s="24" t="n">
        <f aca="false">IF(Clean!F972="",1,0)</f>
        <v>0</v>
      </c>
      <c r="G972" s="24" t="n">
        <f aca="false">IF(Clean!G972="",1,0)</f>
        <v>0</v>
      </c>
      <c r="H972" s="24" t="n">
        <f aca="false">IF(Clean!H972="",1,0)</f>
        <v>0</v>
      </c>
      <c r="I972" s="24" t="n">
        <f aca="false">IF(Clean!I972="",1,0)</f>
        <v>0</v>
      </c>
      <c r="J972" s="24" t="n">
        <f aca="false">IF(Clean!J972="",1,0)</f>
        <v>0</v>
      </c>
      <c r="K972" s="24" t="n">
        <f aca="false">IF(Clean!K972="",1,0)</f>
        <v>0</v>
      </c>
      <c r="L972" s="24" t="n">
        <f aca="false">IF(Clean!L972="",1,0)</f>
        <v>0</v>
      </c>
      <c r="M972" s="24" t="n">
        <f aca="false">IF(Clean!M972="",1,0)</f>
        <v>0</v>
      </c>
      <c r="N972" s="24" t="n">
        <f aca="false">IF(Clean!N972="",1,0)</f>
        <v>0</v>
      </c>
      <c r="O972" s="24" t="n">
        <f aca="false">IF(Clean!O972="",1,0)</f>
        <v>0</v>
      </c>
      <c r="P972" s="24" t="n">
        <f aca="false">IF(Clean!P972="",1,0)</f>
        <v>0</v>
      </c>
      <c r="Q972" s="24" t="n">
        <f aca="false">IF(Clean!Q972="",1,0)</f>
        <v>0</v>
      </c>
      <c r="R972" s="24" t="n">
        <f aca="false">IF(Clean!R972="",1,0)</f>
        <v>0</v>
      </c>
      <c r="S972" s="24" t="n">
        <f aca="false">IF(Clean!S972="",1,0)</f>
        <v>1</v>
      </c>
      <c r="T972" s="24" t="n">
        <f aca="false">IF(Clean!T972="",1,0)</f>
        <v>1</v>
      </c>
      <c r="U972" s="24" t="n">
        <f aca="false">IF(Clean!U972="",1,0)</f>
        <v>0</v>
      </c>
      <c r="V972" s="24" t="n">
        <f aca="false">IF(Clean!V972="",1,0)</f>
        <v>0</v>
      </c>
      <c r="W972" s="25" t="n">
        <f aca="false">SUM(B972:V972)</f>
        <v>2</v>
      </c>
      <c r="X972" s="2" t="str">
        <f aca="false">IF(W972=0,"Complete","Incomplete")</f>
        <v>Incomplete</v>
      </c>
      <c r="Y972" s="26" t="n">
        <f aca="false">W972/21</f>
        <v>0.0952380952380952</v>
      </c>
      <c r="Z972" s="2" t="str">
        <f aca="false">IF(W972=21,"Ghost record",IF(W972&gt;=11,"Mostly empty",IF(W972=0,"Complete","Partial")))</f>
        <v>Partial</v>
      </c>
    </row>
    <row r="973" customFormat="false" ht="15" hidden="false" customHeight="false" outlineLevel="0" collapsed="false">
      <c r="A973" s="2" t="str">
        <f aca="false">Clean!A973</f>
        <v>CL00972</v>
      </c>
      <c r="B973" s="24" t="n">
        <f aca="false">IF(Clean!B973="",1,0)</f>
        <v>0</v>
      </c>
      <c r="C973" s="24" t="n">
        <f aca="false">IF(Clean!C973="",1,0)</f>
        <v>0</v>
      </c>
      <c r="D973" s="24" t="n">
        <f aca="false">IF(Clean!D973="",1,0)</f>
        <v>0</v>
      </c>
      <c r="E973" s="24" t="n">
        <f aca="false">IF(Clean!E973="",1,0)</f>
        <v>0</v>
      </c>
      <c r="F973" s="24" t="n">
        <f aca="false">IF(Clean!F973="",1,0)</f>
        <v>0</v>
      </c>
      <c r="G973" s="24" t="n">
        <f aca="false">IF(Clean!G973="",1,0)</f>
        <v>0</v>
      </c>
      <c r="H973" s="24" t="n">
        <f aca="false">IF(Clean!H973="",1,0)</f>
        <v>0</v>
      </c>
      <c r="I973" s="24" t="n">
        <f aca="false">IF(Clean!I973="",1,0)</f>
        <v>0</v>
      </c>
      <c r="J973" s="24" t="n">
        <f aca="false">IF(Clean!J973="",1,0)</f>
        <v>0</v>
      </c>
      <c r="K973" s="24" t="n">
        <f aca="false">IF(Clean!K973="",1,0)</f>
        <v>0</v>
      </c>
      <c r="L973" s="24" t="n">
        <f aca="false">IF(Clean!L973="",1,0)</f>
        <v>0</v>
      </c>
      <c r="M973" s="24" t="n">
        <f aca="false">IF(Clean!M973="",1,0)</f>
        <v>0</v>
      </c>
      <c r="N973" s="24" t="n">
        <f aca="false">IF(Clean!N973="",1,0)</f>
        <v>0</v>
      </c>
      <c r="O973" s="24" t="n">
        <f aca="false">IF(Clean!O973="",1,0)</f>
        <v>0</v>
      </c>
      <c r="P973" s="24" t="n">
        <f aca="false">IF(Clean!P973="",1,0)</f>
        <v>0</v>
      </c>
      <c r="Q973" s="24" t="n">
        <f aca="false">IF(Clean!Q973="",1,0)</f>
        <v>1</v>
      </c>
      <c r="R973" s="24" t="n">
        <f aca="false">IF(Clean!R973="",1,0)</f>
        <v>1</v>
      </c>
      <c r="S973" s="24" t="n">
        <f aca="false">IF(Clean!S973="",1,0)</f>
        <v>1</v>
      </c>
      <c r="T973" s="24" t="n">
        <f aca="false">IF(Clean!T973="",1,0)</f>
        <v>1</v>
      </c>
      <c r="U973" s="24" t="n">
        <f aca="false">IF(Clean!U973="",1,0)</f>
        <v>0</v>
      </c>
      <c r="V973" s="24" t="n">
        <f aca="false">IF(Clean!V973="",1,0)</f>
        <v>1</v>
      </c>
      <c r="W973" s="25" t="n">
        <f aca="false">SUM(B973:V973)</f>
        <v>5</v>
      </c>
      <c r="X973" s="2" t="str">
        <f aca="false">IF(W973=0,"Complete","Incomplete")</f>
        <v>Incomplete</v>
      </c>
      <c r="Y973" s="26" t="n">
        <f aca="false">W973/21</f>
        <v>0.238095238095238</v>
      </c>
      <c r="Z973" s="2" t="str">
        <f aca="false">IF(W973=21,"Ghost record",IF(W973&gt;=11,"Mostly empty",IF(W973=0,"Complete","Partial")))</f>
        <v>Partial</v>
      </c>
    </row>
    <row r="974" customFormat="false" ht="15" hidden="false" customHeight="false" outlineLevel="0" collapsed="false">
      <c r="A974" s="2" t="str">
        <f aca="false">Clean!A974</f>
        <v>CL00973</v>
      </c>
      <c r="B974" s="24" t="n">
        <f aca="false">IF(Clean!B974="",1,0)</f>
        <v>0</v>
      </c>
      <c r="C974" s="24" t="n">
        <f aca="false">IF(Clean!C974="",1,0)</f>
        <v>0</v>
      </c>
      <c r="D974" s="24" t="n">
        <f aca="false">IF(Clean!D974="",1,0)</f>
        <v>0</v>
      </c>
      <c r="E974" s="24" t="n">
        <f aca="false">IF(Clean!E974="",1,0)</f>
        <v>0</v>
      </c>
      <c r="F974" s="24" t="n">
        <f aca="false">IF(Clean!F974="",1,0)</f>
        <v>0</v>
      </c>
      <c r="G974" s="24" t="n">
        <f aca="false">IF(Clean!G974="",1,0)</f>
        <v>0</v>
      </c>
      <c r="H974" s="24" t="n">
        <f aca="false">IF(Clean!H974="",1,0)</f>
        <v>0</v>
      </c>
      <c r="I974" s="24" t="n">
        <f aca="false">IF(Clean!I974="",1,0)</f>
        <v>0</v>
      </c>
      <c r="J974" s="24" t="n">
        <f aca="false">IF(Clean!J974="",1,0)</f>
        <v>0</v>
      </c>
      <c r="K974" s="24" t="n">
        <f aca="false">IF(Clean!K974="",1,0)</f>
        <v>0</v>
      </c>
      <c r="L974" s="24" t="n">
        <f aca="false">IF(Clean!L974="",1,0)</f>
        <v>0</v>
      </c>
      <c r="M974" s="24" t="n">
        <f aca="false">IF(Clean!M974="",1,0)</f>
        <v>0</v>
      </c>
      <c r="N974" s="24" t="n">
        <f aca="false">IF(Clean!N974="",1,0)</f>
        <v>0</v>
      </c>
      <c r="O974" s="24" t="n">
        <f aca="false">IF(Clean!O974="",1,0)</f>
        <v>0</v>
      </c>
      <c r="P974" s="24" t="n">
        <f aca="false">IF(Clean!P974="",1,0)</f>
        <v>0</v>
      </c>
      <c r="Q974" s="24" t="n">
        <f aca="false">IF(Clean!Q974="",1,0)</f>
        <v>1</v>
      </c>
      <c r="R974" s="24" t="n">
        <f aca="false">IF(Clean!R974="",1,0)</f>
        <v>1</v>
      </c>
      <c r="S974" s="24" t="n">
        <f aca="false">IF(Clean!S974="",1,0)</f>
        <v>0</v>
      </c>
      <c r="T974" s="24" t="n">
        <f aca="false">IF(Clean!T974="",1,0)</f>
        <v>0</v>
      </c>
      <c r="U974" s="24" t="n">
        <f aca="false">IF(Clean!U974="",1,0)</f>
        <v>0</v>
      </c>
      <c r="V974" s="24" t="n">
        <f aca="false">IF(Clean!V974="",1,0)</f>
        <v>0</v>
      </c>
      <c r="W974" s="25" t="n">
        <f aca="false">SUM(B974:V974)</f>
        <v>2</v>
      </c>
      <c r="X974" s="2" t="str">
        <f aca="false">IF(W974=0,"Complete","Incomplete")</f>
        <v>Incomplete</v>
      </c>
      <c r="Y974" s="26" t="n">
        <f aca="false">W974/21</f>
        <v>0.0952380952380952</v>
      </c>
      <c r="Z974" s="2" t="str">
        <f aca="false">IF(W974=21,"Ghost record",IF(W974&gt;=11,"Mostly empty",IF(W974=0,"Complete","Partial")))</f>
        <v>Partial</v>
      </c>
    </row>
    <row r="975" customFormat="false" ht="15" hidden="false" customHeight="false" outlineLevel="0" collapsed="false">
      <c r="A975" s="2" t="str">
        <f aca="false">Clean!A975</f>
        <v>CL00974</v>
      </c>
      <c r="B975" s="24" t="n">
        <f aca="false">IF(Clean!B975="",1,0)</f>
        <v>0</v>
      </c>
      <c r="C975" s="24" t="n">
        <f aca="false">IF(Clean!C975="",1,0)</f>
        <v>0</v>
      </c>
      <c r="D975" s="24" t="n">
        <f aca="false">IF(Clean!D975="",1,0)</f>
        <v>0</v>
      </c>
      <c r="E975" s="24" t="n">
        <f aca="false">IF(Clean!E975="",1,0)</f>
        <v>0</v>
      </c>
      <c r="F975" s="24" t="n">
        <f aca="false">IF(Clean!F975="",1,0)</f>
        <v>0</v>
      </c>
      <c r="G975" s="24" t="n">
        <f aca="false">IF(Clean!G975="",1,0)</f>
        <v>0</v>
      </c>
      <c r="H975" s="24" t="n">
        <f aca="false">IF(Clean!H975="",1,0)</f>
        <v>0</v>
      </c>
      <c r="I975" s="24" t="n">
        <f aca="false">IF(Clean!I975="",1,0)</f>
        <v>0</v>
      </c>
      <c r="J975" s="24" t="n">
        <f aca="false">IF(Clean!J975="",1,0)</f>
        <v>0</v>
      </c>
      <c r="K975" s="24" t="n">
        <f aca="false">IF(Clean!K975="",1,0)</f>
        <v>0</v>
      </c>
      <c r="L975" s="24" t="n">
        <f aca="false">IF(Clean!L975="",1,0)</f>
        <v>0</v>
      </c>
      <c r="M975" s="24" t="n">
        <f aca="false">IF(Clean!M975="",1,0)</f>
        <v>0</v>
      </c>
      <c r="N975" s="24" t="n">
        <f aca="false">IF(Clean!N975="",1,0)</f>
        <v>0</v>
      </c>
      <c r="O975" s="24" t="n">
        <f aca="false">IF(Clean!O975="",1,0)</f>
        <v>0</v>
      </c>
      <c r="P975" s="24" t="n">
        <f aca="false">IF(Clean!P975="",1,0)</f>
        <v>0</v>
      </c>
      <c r="Q975" s="24" t="n">
        <f aca="false">IF(Clean!Q975="",1,0)</f>
        <v>0</v>
      </c>
      <c r="R975" s="24" t="n">
        <f aca="false">IF(Clean!R975="",1,0)</f>
        <v>0</v>
      </c>
      <c r="S975" s="24" t="n">
        <f aca="false">IF(Clean!S975="",1,0)</f>
        <v>0</v>
      </c>
      <c r="T975" s="24" t="n">
        <f aca="false">IF(Clean!T975="",1,0)</f>
        <v>0</v>
      </c>
      <c r="U975" s="24" t="n">
        <f aca="false">IF(Clean!U975="",1,0)</f>
        <v>0</v>
      </c>
      <c r="V975" s="24" t="n">
        <f aca="false">IF(Clean!V975="",1,0)</f>
        <v>1</v>
      </c>
      <c r="W975" s="25" t="n">
        <f aca="false">SUM(B975:V975)</f>
        <v>1</v>
      </c>
      <c r="X975" s="2" t="str">
        <f aca="false">IF(W975=0,"Complete","Incomplete")</f>
        <v>Incomplete</v>
      </c>
      <c r="Y975" s="26" t="n">
        <f aca="false">W975/21</f>
        <v>0.0476190476190476</v>
      </c>
      <c r="Z975" s="2" t="str">
        <f aca="false">IF(W975=21,"Ghost record",IF(W975&gt;=11,"Mostly empty",IF(W975=0,"Complete","Partial")))</f>
        <v>Partial</v>
      </c>
    </row>
    <row r="976" customFormat="false" ht="15" hidden="false" customHeight="false" outlineLevel="0" collapsed="false">
      <c r="A976" s="2" t="str">
        <f aca="false">Clean!A976</f>
        <v>CL00975</v>
      </c>
      <c r="B976" s="24" t="n">
        <f aca="false">IF(Clean!B976="",1,0)</f>
        <v>0</v>
      </c>
      <c r="C976" s="24" t="n">
        <f aca="false">IF(Clean!C976="",1,0)</f>
        <v>0</v>
      </c>
      <c r="D976" s="24" t="n">
        <f aca="false">IF(Clean!D976="",1,0)</f>
        <v>0</v>
      </c>
      <c r="E976" s="24" t="n">
        <f aca="false">IF(Clean!E976="",1,0)</f>
        <v>0</v>
      </c>
      <c r="F976" s="24" t="n">
        <f aca="false">IF(Clean!F976="",1,0)</f>
        <v>0</v>
      </c>
      <c r="G976" s="24" t="n">
        <f aca="false">IF(Clean!G976="",1,0)</f>
        <v>0</v>
      </c>
      <c r="H976" s="24" t="n">
        <f aca="false">IF(Clean!H976="",1,0)</f>
        <v>0</v>
      </c>
      <c r="I976" s="24" t="n">
        <f aca="false">IF(Clean!I976="",1,0)</f>
        <v>0</v>
      </c>
      <c r="J976" s="24" t="n">
        <f aca="false">IF(Clean!J976="",1,0)</f>
        <v>0</v>
      </c>
      <c r="K976" s="24" t="n">
        <f aca="false">IF(Clean!K976="",1,0)</f>
        <v>0</v>
      </c>
      <c r="L976" s="24" t="n">
        <f aca="false">IF(Clean!L976="",1,0)</f>
        <v>0</v>
      </c>
      <c r="M976" s="24" t="n">
        <f aca="false">IF(Clean!M976="",1,0)</f>
        <v>0</v>
      </c>
      <c r="N976" s="24" t="n">
        <f aca="false">IF(Clean!N976="",1,0)</f>
        <v>0</v>
      </c>
      <c r="O976" s="24" t="n">
        <f aca="false">IF(Clean!O976="",1,0)</f>
        <v>0</v>
      </c>
      <c r="P976" s="24" t="n">
        <f aca="false">IF(Clean!P976="",1,0)</f>
        <v>0</v>
      </c>
      <c r="Q976" s="24" t="n">
        <f aca="false">IF(Clean!Q976="",1,0)</f>
        <v>0</v>
      </c>
      <c r="R976" s="24" t="n">
        <f aca="false">IF(Clean!R976="",1,0)</f>
        <v>0</v>
      </c>
      <c r="S976" s="24" t="n">
        <f aca="false">IF(Clean!S976="",1,0)</f>
        <v>1</v>
      </c>
      <c r="T976" s="24" t="n">
        <f aca="false">IF(Clean!T976="",1,0)</f>
        <v>1</v>
      </c>
      <c r="U976" s="24" t="n">
        <f aca="false">IF(Clean!U976="",1,0)</f>
        <v>0</v>
      </c>
      <c r="V976" s="24" t="n">
        <f aca="false">IF(Clean!V976="",1,0)</f>
        <v>1</v>
      </c>
      <c r="W976" s="25" t="n">
        <f aca="false">SUM(B976:V976)</f>
        <v>3</v>
      </c>
      <c r="X976" s="2" t="str">
        <f aca="false">IF(W976=0,"Complete","Incomplete")</f>
        <v>Incomplete</v>
      </c>
      <c r="Y976" s="26" t="n">
        <f aca="false">W976/21</f>
        <v>0.142857142857143</v>
      </c>
      <c r="Z976" s="2" t="str">
        <f aca="false">IF(W976=21,"Ghost record",IF(W976&gt;=11,"Mostly empty",IF(W976=0,"Complete","Partial")))</f>
        <v>Partial</v>
      </c>
    </row>
    <row r="977" customFormat="false" ht="15" hidden="false" customHeight="false" outlineLevel="0" collapsed="false">
      <c r="A977" s="2" t="str">
        <f aca="false">Clean!A977</f>
        <v>CL00976</v>
      </c>
      <c r="B977" s="24" t="n">
        <f aca="false">IF(Clean!B977="",1,0)</f>
        <v>0</v>
      </c>
      <c r="C977" s="24" t="n">
        <f aca="false">IF(Clean!C977="",1,0)</f>
        <v>0</v>
      </c>
      <c r="D977" s="24" t="n">
        <f aca="false">IF(Clean!D977="",1,0)</f>
        <v>0</v>
      </c>
      <c r="E977" s="24" t="n">
        <f aca="false">IF(Clean!E977="",1,0)</f>
        <v>0</v>
      </c>
      <c r="F977" s="24" t="n">
        <f aca="false">IF(Clean!F977="",1,0)</f>
        <v>0</v>
      </c>
      <c r="G977" s="24" t="n">
        <f aca="false">IF(Clean!G977="",1,0)</f>
        <v>0</v>
      </c>
      <c r="H977" s="24" t="n">
        <f aca="false">IF(Clean!H977="",1,0)</f>
        <v>0</v>
      </c>
      <c r="I977" s="24" t="n">
        <f aca="false">IF(Clean!I977="",1,0)</f>
        <v>0</v>
      </c>
      <c r="J977" s="24" t="n">
        <f aca="false">IF(Clean!J977="",1,0)</f>
        <v>0</v>
      </c>
      <c r="K977" s="24" t="n">
        <f aca="false">IF(Clean!K977="",1,0)</f>
        <v>0</v>
      </c>
      <c r="L977" s="24" t="n">
        <f aca="false">IF(Clean!L977="",1,0)</f>
        <v>0</v>
      </c>
      <c r="M977" s="24" t="n">
        <f aca="false">IF(Clean!M977="",1,0)</f>
        <v>0</v>
      </c>
      <c r="N977" s="24" t="n">
        <f aca="false">IF(Clean!N977="",1,0)</f>
        <v>0</v>
      </c>
      <c r="O977" s="24" t="n">
        <f aca="false">IF(Clean!O977="",1,0)</f>
        <v>0</v>
      </c>
      <c r="P977" s="24" t="n">
        <f aca="false">IF(Clean!P977="",1,0)</f>
        <v>0</v>
      </c>
      <c r="Q977" s="24" t="n">
        <f aca="false">IF(Clean!Q977="",1,0)</f>
        <v>0</v>
      </c>
      <c r="R977" s="24" t="n">
        <f aca="false">IF(Clean!R977="",1,0)</f>
        <v>0</v>
      </c>
      <c r="S977" s="24" t="n">
        <f aca="false">IF(Clean!S977="",1,0)</f>
        <v>0</v>
      </c>
      <c r="T977" s="24" t="n">
        <f aca="false">IF(Clean!T977="",1,0)</f>
        <v>0</v>
      </c>
      <c r="U977" s="24" t="n">
        <f aca="false">IF(Clean!U977="",1,0)</f>
        <v>0</v>
      </c>
      <c r="V977" s="24" t="n">
        <f aca="false">IF(Clean!V977="",1,0)</f>
        <v>1</v>
      </c>
      <c r="W977" s="25" t="n">
        <f aca="false">SUM(B977:V977)</f>
        <v>1</v>
      </c>
      <c r="X977" s="2" t="str">
        <f aca="false">IF(W977=0,"Complete","Incomplete")</f>
        <v>Incomplete</v>
      </c>
      <c r="Y977" s="26" t="n">
        <f aca="false">W977/21</f>
        <v>0.0476190476190476</v>
      </c>
      <c r="Z977" s="2" t="str">
        <f aca="false">IF(W977=21,"Ghost record",IF(W977&gt;=11,"Mostly empty",IF(W977=0,"Complete","Partial")))</f>
        <v>Partial</v>
      </c>
    </row>
    <row r="978" customFormat="false" ht="15" hidden="false" customHeight="false" outlineLevel="0" collapsed="false">
      <c r="A978" s="2" t="str">
        <f aca="false">Clean!A978</f>
        <v>CL00977</v>
      </c>
      <c r="B978" s="24" t="n">
        <f aca="false">IF(Clean!B978="",1,0)</f>
        <v>0</v>
      </c>
      <c r="C978" s="24" t="n">
        <f aca="false">IF(Clean!C978="",1,0)</f>
        <v>0</v>
      </c>
      <c r="D978" s="24" t="n">
        <f aca="false">IF(Clean!D978="",1,0)</f>
        <v>0</v>
      </c>
      <c r="E978" s="24" t="n">
        <f aca="false">IF(Clean!E978="",1,0)</f>
        <v>0</v>
      </c>
      <c r="F978" s="24" t="n">
        <f aca="false">IF(Clean!F978="",1,0)</f>
        <v>0</v>
      </c>
      <c r="G978" s="24" t="n">
        <f aca="false">IF(Clean!G978="",1,0)</f>
        <v>1</v>
      </c>
      <c r="H978" s="24" t="n">
        <f aca="false">IF(Clean!H978="",1,0)</f>
        <v>0</v>
      </c>
      <c r="I978" s="24" t="n">
        <f aca="false">IF(Clean!I978="",1,0)</f>
        <v>0</v>
      </c>
      <c r="J978" s="24" t="n">
        <f aca="false">IF(Clean!J978="",1,0)</f>
        <v>0</v>
      </c>
      <c r="K978" s="24" t="n">
        <f aca="false">IF(Clean!K978="",1,0)</f>
        <v>0</v>
      </c>
      <c r="L978" s="24" t="n">
        <f aca="false">IF(Clean!L978="",1,0)</f>
        <v>0</v>
      </c>
      <c r="M978" s="24" t="n">
        <f aca="false">IF(Clean!M978="",1,0)</f>
        <v>0</v>
      </c>
      <c r="N978" s="24" t="n">
        <f aca="false">IF(Clean!N978="",1,0)</f>
        <v>0</v>
      </c>
      <c r="O978" s="24" t="n">
        <f aca="false">IF(Clean!O978="",1,0)</f>
        <v>0</v>
      </c>
      <c r="P978" s="24" t="n">
        <f aca="false">IF(Clean!P978="",1,0)</f>
        <v>0</v>
      </c>
      <c r="Q978" s="24" t="n">
        <f aca="false">IF(Clean!Q978="",1,0)</f>
        <v>0</v>
      </c>
      <c r="R978" s="24" t="n">
        <f aca="false">IF(Clean!R978="",1,0)</f>
        <v>0</v>
      </c>
      <c r="S978" s="24" t="n">
        <f aca="false">IF(Clean!S978="",1,0)</f>
        <v>0</v>
      </c>
      <c r="T978" s="24" t="n">
        <f aca="false">IF(Clean!T978="",1,0)</f>
        <v>0</v>
      </c>
      <c r="U978" s="24" t="n">
        <f aca="false">IF(Clean!U978="",1,0)</f>
        <v>0</v>
      </c>
      <c r="V978" s="24" t="n">
        <f aca="false">IF(Clean!V978="",1,0)</f>
        <v>0</v>
      </c>
      <c r="W978" s="25" t="n">
        <f aca="false">SUM(B978:V978)</f>
        <v>1</v>
      </c>
      <c r="X978" s="2" t="str">
        <f aca="false">IF(W978=0,"Complete","Incomplete")</f>
        <v>Incomplete</v>
      </c>
      <c r="Y978" s="26" t="n">
        <f aca="false">W978/21</f>
        <v>0.0476190476190476</v>
      </c>
      <c r="Z978" s="2" t="str">
        <f aca="false">IF(W978=21,"Ghost record",IF(W978&gt;=11,"Mostly empty",IF(W978=0,"Complete","Partial")))</f>
        <v>Partial</v>
      </c>
    </row>
    <row r="979" customFormat="false" ht="15" hidden="false" customHeight="false" outlineLevel="0" collapsed="false">
      <c r="A979" s="2" t="str">
        <f aca="false">Clean!A979</f>
        <v>CL00978</v>
      </c>
      <c r="B979" s="24" t="n">
        <f aca="false">IF(Clean!B979="",1,0)</f>
        <v>0</v>
      </c>
      <c r="C979" s="24" t="n">
        <f aca="false">IF(Clean!C979="",1,0)</f>
        <v>0</v>
      </c>
      <c r="D979" s="24" t="n">
        <f aca="false">IF(Clean!D979="",1,0)</f>
        <v>0</v>
      </c>
      <c r="E979" s="24" t="n">
        <f aca="false">IF(Clean!E979="",1,0)</f>
        <v>0</v>
      </c>
      <c r="F979" s="24" t="n">
        <f aca="false">IF(Clean!F979="",1,0)</f>
        <v>0</v>
      </c>
      <c r="G979" s="24" t="n">
        <f aca="false">IF(Clean!G979="",1,0)</f>
        <v>0</v>
      </c>
      <c r="H979" s="24" t="n">
        <f aca="false">IF(Clean!H979="",1,0)</f>
        <v>0</v>
      </c>
      <c r="I979" s="24" t="n">
        <f aca="false">IF(Clean!I979="",1,0)</f>
        <v>0</v>
      </c>
      <c r="J979" s="24" t="n">
        <f aca="false">IF(Clean!J979="",1,0)</f>
        <v>0</v>
      </c>
      <c r="K979" s="24" t="n">
        <f aca="false">IF(Clean!K979="",1,0)</f>
        <v>0</v>
      </c>
      <c r="L979" s="24" t="n">
        <f aca="false">IF(Clean!L979="",1,0)</f>
        <v>0</v>
      </c>
      <c r="M979" s="24" t="n">
        <f aca="false">IF(Clean!M979="",1,0)</f>
        <v>0</v>
      </c>
      <c r="N979" s="24" t="n">
        <f aca="false">IF(Clean!N979="",1,0)</f>
        <v>0</v>
      </c>
      <c r="O979" s="24" t="n">
        <f aca="false">IF(Clean!O979="",1,0)</f>
        <v>0</v>
      </c>
      <c r="P979" s="24" t="n">
        <f aca="false">IF(Clean!P979="",1,0)</f>
        <v>0</v>
      </c>
      <c r="Q979" s="24" t="n">
        <f aca="false">IF(Clean!Q979="",1,0)</f>
        <v>1</v>
      </c>
      <c r="R979" s="24" t="n">
        <f aca="false">IF(Clean!R979="",1,0)</f>
        <v>1</v>
      </c>
      <c r="S979" s="24" t="n">
        <f aca="false">IF(Clean!S979="",1,0)</f>
        <v>0</v>
      </c>
      <c r="T979" s="24" t="n">
        <f aca="false">IF(Clean!T979="",1,0)</f>
        <v>0</v>
      </c>
      <c r="U979" s="24" t="n">
        <f aca="false">IF(Clean!U979="",1,0)</f>
        <v>0</v>
      </c>
      <c r="V979" s="24" t="n">
        <f aca="false">IF(Clean!V979="",1,0)</f>
        <v>1</v>
      </c>
      <c r="W979" s="25" t="n">
        <f aca="false">SUM(B979:V979)</f>
        <v>3</v>
      </c>
      <c r="X979" s="2" t="str">
        <f aca="false">IF(W979=0,"Complete","Incomplete")</f>
        <v>Incomplete</v>
      </c>
      <c r="Y979" s="26" t="n">
        <f aca="false">W979/21</f>
        <v>0.142857142857143</v>
      </c>
      <c r="Z979" s="2" t="str">
        <f aca="false">IF(W979=21,"Ghost record",IF(W979&gt;=11,"Mostly empty",IF(W979=0,"Complete","Partial")))</f>
        <v>Partial</v>
      </c>
    </row>
    <row r="980" customFormat="false" ht="15" hidden="false" customHeight="false" outlineLevel="0" collapsed="false">
      <c r="A980" s="2" t="str">
        <f aca="false">Clean!A980</f>
        <v>CL00979</v>
      </c>
      <c r="B980" s="24" t="n">
        <f aca="false">IF(Clean!B980="",1,0)</f>
        <v>0</v>
      </c>
      <c r="C980" s="24" t="n">
        <f aca="false">IF(Clean!C980="",1,0)</f>
        <v>0</v>
      </c>
      <c r="D980" s="24" t="n">
        <f aca="false">IF(Clean!D980="",1,0)</f>
        <v>0</v>
      </c>
      <c r="E980" s="24" t="n">
        <f aca="false">IF(Clean!E980="",1,0)</f>
        <v>0</v>
      </c>
      <c r="F980" s="24" t="n">
        <f aca="false">IF(Clean!F980="",1,0)</f>
        <v>0</v>
      </c>
      <c r="G980" s="24" t="n">
        <f aca="false">IF(Clean!G980="",1,0)</f>
        <v>0</v>
      </c>
      <c r="H980" s="24" t="n">
        <f aca="false">IF(Clean!H980="",1,0)</f>
        <v>0</v>
      </c>
      <c r="I980" s="24" t="n">
        <f aca="false">IF(Clean!I980="",1,0)</f>
        <v>0</v>
      </c>
      <c r="J980" s="24" t="n">
        <f aca="false">IF(Clean!J980="",1,0)</f>
        <v>0</v>
      </c>
      <c r="K980" s="24" t="n">
        <f aca="false">IF(Clean!K980="",1,0)</f>
        <v>0</v>
      </c>
      <c r="L980" s="24" t="n">
        <f aca="false">IF(Clean!L980="",1,0)</f>
        <v>0</v>
      </c>
      <c r="M980" s="24" t="n">
        <f aca="false">IF(Clean!M980="",1,0)</f>
        <v>0</v>
      </c>
      <c r="N980" s="24" t="n">
        <f aca="false">IF(Clean!N980="",1,0)</f>
        <v>0</v>
      </c>
      <c r="O980" s="24" t="n">
        <f aca="false">IF(Clean!O980="",1,0)</f>
        <v>0</v>
      </c>
      <c r="P980" s="24" t="n">
        <f aca="false">IF(Clean!P980="",1,0)</f>
        <v>0</v>
      </c>
      <c r="Q980" s="24" t="n">
        <f aca="false">IF(Clean!Q980="",1,0)</f>
        <v>0</v>
      </c>
      <c r="R980" s="24" t="n">
        <f aca="false">IF(Clean!R980="",1,0)</f>
        <v>0</v>
      </c>
      <c r="S980" s="24" t="n">
        <f aca="false">IF(Clean!S980="",1,0)</f>
        <v>0</v>
      </c>
      <c r="T980" s="24" t="n">
        <f aca="false">IF(Clean!T980="",1,0)</f>
        <v>0</v>
      </c>
      <c r="U980" s="24" t="n">
        <f aca="false">IF(Clean!U980="",1,0)</f>
        <v>0</v>
      </c>
      <c r="V980" s="24" t="n">
        <f aca="false">IF(Clean!V980="",1,0)</f>
        <v>0</v>
      </c>
      <c r="W980" s="25" t="n">
        <f aca="false">SUM(B980:V980)</f>
        <v>0</v>
      </c>
      <c r="X980" s="2" t="str">
        <f aca="false">IF(W980=0,"Complete","Incomplete")</f>
        <v>Complete</v>
      </c>
      <c r="Y980" s="26" t="n">
        <f aca="false">W980/21</f>
        <v>0</v>
      </c>
      <c r="Z980" s="2" t="str">
        <f aca="false">IF(W980=21,"Ghost record",IF(W980&gt;=11,"Mostly empty",IF(W980=0,"Complete","Partial")))</f>
        <v>Complete</v>
      </c>
    </row>
    <row r="981" customFormat="false" ht="15" hidden="false" customHeight="false" outlineLevel="0" collapsed="false">
      <c r="A981" s="2" t="str">
        <f aca="false">Clean!A981</f>
        <v>CL00980</v>
      </c>
      <c r="B981" s="24" t="n">
        <f aca="false">IF(Clean!B981="",1,0)</f>
        <v>0</v>
      </c>
      <c r="C981" s="24" t="n">
        <f aca="false">IF(Clean!C981="",1,0)</f>
        <v>0</v>
      </c>
      <c r="D981" s="24" t="n">
        <f aca="false">IF(Clean!D981="",1,0)</f>
        <v>0</v>
      </c>
      <c r="E981" s="24" t="n">
        <f aca="false">IF(Clean!E981="",1,0)</f>
        <v>0</v>
      </c>
      <c r="F981" s="24" t="n">
        <f aca="false">IF(Clean!F981="",1,0)</f>
        <v>0</v>
      </c>
      <c r="G981" s="24" t="n">
        <f aca="false">IF(Clean!G981="",1,0)</f>
        <v>0</v>
      </c>
      <c r="H981" s="24" t="n">
        <f aca="false">IF(Clean!H981="",1,0)</f>
        <v>0</v>
      </c>
      <c r="I981" s="24" t="n">
        <f aca="false">IF(Clean!I981="",1,0)</f>
        <v>0</v>
      </c>
      <c r="J981" s="24" t="n">
        <f aca="false">IF(Clean!J981="",1,0)</f>
        <v>0</v>
      </c>
      <c r="K981" s="24" t="n">
        <f aca="false">IF(Clean!K981="",1,0)</f>
        <v>0</v>
      </c>
      <c r="L981" s="24" t="n">
        <f aca="false">IF(Clean!L981="",1,0)</f>
        <v>0</v>
      </c>
      <c r="M981" s="24" t="n">
        <f aca="false">IF(Clean!M981="",1,0)</f>
        <v>0</v>
      </c>
      <c r="N981" s="24" t="n">
        <f aca="false">IF(Clean!N981="",1,0)</f>
        <v>0</v>
      </c>
      <c r="O981" s="24" t="n">
        <f aca="false">IF(Clean!O981="",1,0)</f>
        <v>0</v>
      </c>
      <c r="P981" s="24" t="n">
        <f aca="false">IF(Clean!P981="",1,0)</f>
        <v>0</v>
      </c>
      <c r="Q981" s="24" t="n">
        <f aca="false">IF(Clean!Q981="",1,0)</f>
        <v>0</v>
      </c>
      <c r="R981" s="24" t="n">
        <f aca="false">IF(Clean!R981="",1,0)</f>
        <v>0</v>
      </c>
      <c r="S981" s="24" t="n">
        <f aca="false">IF(Clean!S981="",1,0)</f>
        <v>0</v>
      </c>
      <c r="T981" s="24" t="n">
        <f aca="false">IF(Clean!T981="",1,0)</f>
        <v>0</v>
      </c>
      <c r="U981" s="24" t="n">
        <f aca="false">IF(Clean!U981="",1,0)</f>
        <v>0</v>
      </c>
      <c r="V981" s="24" t="n">
        <f aca="false">IF(Clean!V981="",1,0)</f>
        <v>0</v>
      </c>
      <c r="W981" s="25" t="n">
        <f aca="false">SUM(B981:V981)</f>
        <v>0</v>
      </c>
      <c r="X981" s="2" t="str">
        <f aca="false">IF(W981=0,"Complete","Incomplete")</f>
        <v>Complete</v>
      </c>
      <c r="Y981" s="26" t="n">
        <f aca="false">W981/21</f>
        <v>0</v>
      </c>
      <c r="Z981" s="2" t="str">
        <f aca="false">IF(W981=21,"Ghost record",IF(W981&gt;=11,"Mostly empty",IF(W981=0,"Complete","Partial")))</f>
        <v>Complete</v>
      </c>
    </row>
    <row r="982" customFormat="false" ht="15" hidden="false" customHeight="false" outlineLevel="0" collapsed="false">
      <c r="A982" s="2" t="str">
        <f aca="false">Clean!A982</f>
        <v>CL00981</v>
      </c>
      <c r="B982" s="24" t="n">
        <f aca="false">IF(Clean!B982="",1,0)</f>
        <v>0</v>
      </c>
      <c r="C982" s="24" t="n">
        <f aca="false">IF(Clean!C982="",1,0)</f>
        <v>0</v>
      </c>
      <c r="D982" s="24" t="n">
        <f aca="false">IF(Clean!D982="",1,0)</f>
        <v>0</v>
      </c>
      <c r="E982" s="24" t="n">
        <f aca="false">IF(Clean!E982="",1,0)</f>
        <v>0</v>
      </c>
      <c r="F982" s="24" t="n">
        <f aca="false">IF(Clean!F982="",1,0)</f>
        <v>0</v>
      </c>
      <c r="G982" s="24" t="n">
        <f aca="false">IF(Clean!G982="",1,0)</f>
        <v>0</v>
      </c>
      <c r="H982" s="24" t="n">
        <f aca="false">IF(Clean!H982="",1,0)</f>
        <v>0</v>
      </c>
      <c r="I982" s="24" t="n">
        <f aca="false">IF(Clean!I982="",1,0)</f>
        <v>0</v>
      </c>
      <c r="J982" s="24" t="n">
        <f aca="false">IF(Clean!J982="",1,0)</f>
        <v>0</v>
      </c>
      <c r="K982" s="24" t="n">
        <f aca="false">IF(Clean!K982="",1,0)</f>
        <v>0</v>
      </c>
      <c r="L982" s="24" t="n">
        <f aca="false">IF(Clean!L982="",1,0)</f>
        <v>0</v>
      </c>
      <c r="M982" s="24" t="n">
        <f aca="false">IF(Clean!M982="",1,0)</f>
        <v>0</v>
      </c>
      <c r="N982" s="24" t="n">
        <f aca="false">IF(Clean!N982="",1,0)</f>
        <v>0</v>
      </c>
      <c r="O982" s="24" t="n">
        <f aca="false">IF(Clean!O982="",1,0)</f>
        <v>0</v>
      </c>
      <c r="P982" s="24" t="n">
        <f aca="false">IF(Clean!P982="",1,0)</f>
        <v>0</v>
      </c>
      <c r="Q982" s="24" t="n">
        <f aca="false">IF(Clean!Q982="",1,0)</f>
        <v>0</v>
      </c>
      <c r="R982" s="24" t="n">
        <f aca="false">IF(Clean!R982="",1,0)</f>
        <v>0</v>
      </c>
      <c r="S982" s="24" t="n">
        <f aca="false">IF(Clean!S982="",1,0)</f>
        <v>0</v>
      </c>
      <c r="T982" s="24" t="n">
        <f aca="false">IF(Clean!T982="",1,0)</f>
        <v>0</v>
      </c>
      <c r="U982" s="24" t="n">
        <f aca="false">IF(Clean!U982="",1,0)</f>
        <v>0</v>
      </c>
      <c r="V982" s="24" t="n">
        <f aca="false">IF(Clean!V982="",1,0)</f>
        <v>0</v>
      </c>
      <c r="W982" s="25" t="n">
        <f aca="false">SUM(B982:V982)</f>
        <v>0</v>
      </c>
      <c r="X982" s="2" t="str">
        <f aca="false">IF(W982=0,"Complete","Incomplete")</f>
        <v>Complete</v>
      </c>
      <c r="Y982" s="26" t="n">
        <f aca="false">W982/21</f>
        <v>0</v>
      </c>
      <c r="Z982" s="2" t="str">
        <f aca="false">IF(W982=21,"Ghost record",IF(W982&gt;=11,"Mostly empty",IF(W982=0,"Complete","Partial")))</f>
        <v>Complete</v>
      </c>
    </row>
    <row r="983" customFormat="false" ht="15" hidden="false" customHeight="false" outlineLevel="0" collapsed="false">
      <c r="A983" s="2" t="str">
        <f aca="false">Clean!A983</f>
        <v>CL00982</v>
      </c>
      <c r="B983" s="24" t="n">
        <f aca="false">IF(Clean!B983="",1,0)</f>
        <v>0</v>
      </c>
      <c r="C983" s="24" t="n">
        <f aca="false">IF(Clean!C983="",1,0)</f>
        <v>0</v>
      </c>
      <c r="D983" s="24" t="n">
        <f aca="false">IF(Clean!D983="",1,0)</f>
        <v>0</v>
      </c>
      <c r="E983" s="24" t="n">
        <f aca="false">IF(Clean!E983="",1,0)</f>
        <v>0</v>
      </c>
      <c r="F983" s="24" t="n">
        <f aca="false">IF(Clean!F983="",1,0)</f>
        <v>0</v>
      </c>
      <c r="G983" s="24" t="n">
        <f aca="false">IF(Clean!G983="",1,0)</f>
        <v>0</v>
      </c>
      <c r="H983" s="24" t="n">
        <f aca="false">IF(Clean!H983="",1,0)</f>
        <v>0</v>
      </c>
      <c r="I983" s="24" t="n">
        <f aca="false">IF(Clean!I983="",1,0)</f>
        <v>0</v>
      </c>
      <c r="J983" s="24" t="n">
        <f aca="false">IF(Clean!J983="",1,0)</f>
        <v>0</v>
      </c>
      <c r="K983" s="24" t="n">
        <f aca="false">IF(Clean!K983="",1,0)</f>
        <v>0</v>
      </c>
      <c r="L983" s="24" t="n">
        <f aca="false">IF(Clean!L983="",1,0)</f>
        <v>0</v>
      </c>
      <c r="M983" s="24" t="n">
        <f aca="false">IF(Clean!M983="",1,0)</f>
        <v>0</v>
      </c>
      <c r="N983" s="24" t="n">
        <f aca="false">IF(Clean!N983="",1,0)</f>
        <v>0</v>
      </c>
      <c r="O983" s="24" t="n">
        <f aca="false">IF(Clean!O983="",1,0)</f>
        <v>0</v>
      </c>
      <c r="P983" s="24" t="n">
        <f aca="false">IF(Clean!P983="",1,0)</f>
        <v>0</v>
      </c>
      <c r="Q983" s="24" t="n">
        <f aca="false">IF(Clean!Q983="",1,0)</f>
        <v>0</v>
      </c>
      <c r="R983" s="24" t="n">
        <f aca="false">IF(Clean!R983="",1,0)</f>
        <v>0</v>
      </c>
      <c r="S983" s="24" t="n">
        <f aca="false">IF(Clean!S983="",1,0)</f>
        <v>1</v>
      </c>
      <c r="T983" s="24" t="n">
        <f aca="false">IF(Clean!T983="",1,0)</f>
        <v>1</v>
      </c>
      <c r="U983" s="24" t="n">
        <f aca="false">IF(Clean!U983="",1,0)</f>
        <v>0</v>
      </c>
      <c r="V983" s="24" t="n">
        <f aca="false">IF(Clean!V983="",1,0)</f>
        <v>0</v>
      </c>
      <c r="W983" s="25" t="n">
        <f aca="false">SUM(B983:V983)</f>
        <v>2</v>
      </c>
      <c r="X983" s="2" t="str">
        <f aca="false">IF(W983=0,"Complete","Incomplete")</f>
        <v>Incomplete</v>
      </c>
      <c r="Y983" s="26" t="n">
        <f aca="false">W983/21</f>
        <v>0.0952380952380952</v>
      </c>
      <c r="Z983" s="2" t="str">
        <f aca="false">IF(W983=21,"Ghost record",IF(W983&gt;=11,"Mostly empty",IF(W983=0,"Complete","Partial")))</f>
        <v>Partial</v>
      </c>
    </row>
    <row r="984" customFormat="false" ht="15" hidden="false" customHeight="false" outlineLevel="0" collapsed="false">
      <c r="A984" s="2" t="str">
        <f aca="false">Clean!A984</f>
        <v>CL00983</v>
      </c>
      <c r="B984" s="24" t="n">
        <f aca="false">IF(Clean!B984="",1,0)</f>
        <v>0</v>
      </c>
      <c r="C984" s="24" t="n">
        <f aca="false">IF(Clean!C984="",1,0)</f>
        <v>0</v>
      </c>
      <c r="D984" s="24" t="n">
        <f aca="false">IF(Clean!D984="",1,0)</f>
        <v>0</v>
      </c>
      <c r="E984" s="24" t="n">
        <f aca="false">IF(Clean!E984="",1,0)</f>
        <v>0</v>
      </c>
      <c r="F984" s="24" t="n">
        <f aca="false">IF(Clean!F984="",1,0)</f>
        <v>0</v>
      </c>
      <c r="G984" s="24" t="n">
        <f aca="false">IF(Clean!G984="",1,0)</f>
        <v>0</v>
      </c>
      <c r="H984" s="24" t="n">
        <f aca="false">IF(Clean!H984="",1,0)</f>
        <v>0</v>
      </c>
      <c r="I984" s="24" t="n">
        <f aca="false">IF(Clean!I984="",1,0)</f>
        <v>0</v>
      </c>
      <c r="J984" s="24" t="n">
        <f aca="false">IF(Clean!J984="",1,0)</f>
        <v>0</v>
      </c>
      <c r="K984" s="24" t="n">
        <f aca="false">IF(Clean!K984="",1,0)</f>
        <v>0</v>
      </c>
      <c r="L984" s="24" t="n">
        <f aca="false">IF(Clean!L984="",1,0)</f>
        <v>0</v>
      </c>
      <c r="M984" s="24" t="n">
        <f aca="false">IF(Clean!M984="",1,0)</f>
        <v>0</v>
      </c>
      <c r="N984" s="24" t="n">
        <f aca="false">IF(Clean!N984="",1,0)</f>
        <v>0</v>
      </c>
      <c r="O984" s="24" t="n">
        <f aca="false">IF(Clean!O984="",1,0)</f>
        <v>0</v>
      </c>
      <c r="P984" s="24" t="n">
        <f aca="false">IF(Clean!P984="",1,0)</f>
        <v>0</v>
      </c>
      <c r="Q984" s="24" t="n">
        <f aca="false">IF(Clean!Q984="",1,0)</f>
        <v>0</v>
      </c>
      <c r="R984" s="24" t="n">
        <f aca="false">IF(Clean!R984="",1,0)</f>
        <v>0</v>
      </c>
      <c r="S984" s="24" t="n">
        <f aca="false">IF(Clean!S984="",1,0)</f>
        <v>1</v>
      </c>
      <c r="T984" s="24" t="n">
        <f aca="false">IF(Clean!T984="",1,0)</f>
        <v>1</v>
      </c>
      <c r="U984" s="24" t="n">
        <f aca="false">IF(Clean!U984="",1,0)</f>
        <v>0</v>
      </c>
      <c r="V984" s="24" t="n">
        <f aca="false">IF(Clean!V984="",1,0)</f>
        <v>0</v>
      </c>
      <c r="W984" s="25" t="n">
        <f aca="false">SUM(B984:V984)</f>
        <v>2</v>
      </c>
      <c r="X984" s="2" t="str">
        <f aca="false">IF(W984=0,"Complete","Incomplete")</f>
        <v>Incomplete</v>
      </c>
      <c r="Y984" s="26" t="n">
        <f aca="false">W984/21</f>
        <v>0.0952380952380952</v>
      </c>
      <c r="Z984" s="2" t="str">
        <f aca="false">IF(W984=21,"Ghost record",IF(W984&gt;=11,"Mostly empty",IF(W984=0,"Complete","Partial")))</f>
        <v>Partial</v>
      </c>
    </row>
    <row r="985" customFormat="false" ht="15" hidden="false" customHeight="false" outlineLevel="0" collapsed="false">
      <c r="A985" s="2" t="str">
        <f aca="false">Clean!A985</f>
        <v>CL00984</v>
      </c>
      <c r="B985" s="24" t="n">
        <f aca="false">IF(Clean!B985="",1,0)</f>
        <v>1</v>
      </c>
      <c r="C985" s="24" t="n">
        <f aca="false">IF(Clean!C985="",1,0)</f>
        <v>0</v>
      </c>
      <c r="D985" s="24" t="n">
        <f aca="false">IF(Clean!D985="",1,0)</f>
        <v>0</v>
      </c>
      <c r="E985" s="24" t="n">
        <f aca="false">IF(Clean!E985="",1,0)</f>
        <v>0</v>
      </c>
      <c r="F985" s="24" t="n">
        <f aca="false">IF(Clean!F985="",1,0)</f>
        <v>0</v>
      </c>
      <c r="G985" s="24" t="n">
        <f aca="false">IF(Clean!G985="",1,0)</f>
        <v>0</v>
      </c>
      <c r="H985" s="24" t="n">
        <f aca="false">IF(Clean!H985="",1,0)</f>
        <v>0</v>
      </c>
      <c r="I985" s="24" t="n">
        <f aca="false">IF(Clean!I985="",1,0)</f>
        <v>0</v>
      </c>
      <c r="J985" s="24" t="n">
        <f aca="false">IF(Clean!J985="",1,0)</f>
        <v>0</v>
      </c>
      <c r="K985" s="24" t="n">
        <f aca="false">IF(Clean!K985="",1,0)</f>
        <v>0</v>
      </c>
      <c r="L985" s="24" t="n">
        <f aca="false">IF(Clean!L985="",1,0)</f>
        <v>0</v>
      </c>
      <c r="M985" s="24" t="n">
        <f aca="false">IF(Clean!M985="",1,0)</f>
        <v>0</v>
      </c>
      <c r="N985" s="24" t="n">
        <f aca="false">IF(Clean!N985="",1,0)</f>
        <v>0</v>
      </c>
      <c r="O985" s="24" t="n">
        <f aca="false">IF(Clean!O985="",1,0)</f>
        <v>0</v>
      </c>
      <c r="P985" s="24" t="n">
        <f aca="false">IF(Clean!P985="",1,0)</f>
        <v>0</v>
      </c>
      <c r="Q985" s="24" t="n">
        <f aca="false">IF(Clean!Q985="",1,0)</f>
        <v>0</v>
      </c>
      <c r="R985" s="24" t="n">
        <f aca="false">IF(Clean!R985="",1,0)</f>
        <v>0</v>
      </c>
      <c r="S985" s="24" t="n">
        <f aca="false">IF(Clean!S985="",1,0)</f>
        <v>0</v>
      </c>
      <c r="T985" s="24" t="n">
        <f aca="false">IF(Clean!T985="",1,0)</f>
        <v>0</v>
      </c>
      <c r="U985" s="24" t="n">
        <f aca="false">IF(Clean!U985="",1,0)</f>
        <v>0</v>
      </c>
      <c r="V985" s="24" t="n">
        <f aca="false">IF(Clean!V985="",1,0)</f>
        <v>0</v>
      </c>
      <c r="W985" s="25" t="n">
        <f aca="false">SUM(B985:V985)</f>
        <v>1</v>
      </c>
      <c r="X985" s="2" t="str">
        <f aca="false">IF(W985=0,"Complete","Incomplete")</f>
        <v>Incomplete</v>
      </c>
      <c r="Y985" s="26" t="n">
        <f aca="false">W985/21</f>
        <v>0.0476190476190476</v>
      </c>
      <c r="Z985" s="2" t="str">
        <f aca="false">IF(W985=21,"Ghost record",IF(W985&gt;=11,"Mostly empty",IF(W985=0,"Complete","Partial")))</f>
        <v>Partial</v>
      </c>
    </row>
    <row r="986" customFormat="false" ht="15" hidden="false" customHeight="false" outlineLevel="0" collapsed="false">
      <c r="A986" s="2" t="str">
        <f aca="false">Clean!A986</f>
        <v>CL00985</v>
      </c>
      <c r="B986" s="24" t="n">
        <f aca="false">IF(Clean!B986="",1,0)</f>
        <v>0</v>
      </c>
      <c r="C986" s="24" t="n">
        <f aca="false">IF(Clean!C986="",1,0)</f>
        <v>0</v>
      </c>
      <c r="D986" s="24" t="n">
        <f aca="false">IF(Clean!D986="",1,0)</f>
        <v>0</v>
      </c>
      <c r="E986" s="24" t="n">
        <f aca="false">IF(Clean!E986="",1,0)</f>
        <v>0</v>
      </c>
      <c r="F986" s="24" t="n">
        <f aca="false">IF(Clean!F986="",1,0)</f>
        <v>0</v>
      </c>
      <c r="G986" s="24" t="n">
        <f aca="false">IF(Clean!G986="",1,0)</f>
        <v>0</v>
      </c>
      <c r="H986" s="24" t="n">
        <f aca="false">IF(Clean!H986="",1,0)</f>
        <v>0</v>
      </c>
      <c r="I986" s="24" t="n">
        <f aca="false">IF(Clean!I986="",1,0)</f>
        <v>0</v>
      </c>
      <c r="J986" s="24" t="n">
        <f aca="false">IF(Clean!J986="",1,0)</f>
        <v>0</v>
      </c>
      <c r="K986" s="24" t="n">
        <f aca="false">IF(Clean!K986="",1,0)</f>
        <v>0</v>
      </c>
      <c r="L986" s="24" t="n">
        <f aca="false">IF(Clean!L986="",1,0)</f>
        <v>0</v>
      </c>
      <c r="M986" s="24" t="n">
        <f aca="false">IF(Clean!M986="",1,0)</f>
        <v>0</v>
      </c>
      <c r="N986" s="24" t="n">
        <f aca="false">IF(Clean!N986="",1,0)</f>
        <v>0</v>
      </c>
      <c r="O986" s="24" t="n">
        <f aca="false">IF(Clean!O986="",1,0)</f>
        <v>0</v>
      </c>
      <c r="P986" s="24" t="n">
        <f aca="false">IF(Clean!P986="",1,0)</f>
        <v>0</v>
      </c>
      <c r="Q986" s="24" t="n">
        <f aca="false">IF(Clean!Q986="",1,0)</f>
        <v>1</v>
      </c>
      <c r="R986" s="24" t="n">
        <f aca="false">IF(Clean!R986="",1,0)</f>
        <v>1</v>
      </c>
      <c r="S986" s="24" t="n">
        <f aca="false">IF(Clean!S986="",1,0)</f>
        <v>0</v>
      </c>
      <c r="T986" s="24" t="n">
        <f aca="false">IF(Clean!T986="",1,0)</f>
        <v>0</v>
      </c>
      <c r="U986" s="24" t="n">
        <f aca="false">IF(Clean!U986="",1,0)</f>
        <v>0</v>
      </c>
      <c r="V986" s="24" t="n">
        <f aca="false">IF(Clean!V986="",1,0)</f>
        <v>0</v>
      </c>
      <c r="W986" s="25" t="n">
        <f aca="false">SUM(B986:V986)</f>
        <v>2</v>
      </c>
      <c r="X986" s="2" t="str">
        <f aca="false">IF(W986=0,"Complete","Incomplete")</f>
        <v>Incomplete</v>
      </c>
      <c r="Y986" s="26" t="n">
        <f aca="false">W986/21</f>
        <v>0.0952380952380952</v>
      </c>
      <c r="Z986" s="2" t="str">
        <f aca="false">IF(W986=21,"Ghost record",IF(W986&gt;=11,"Mostly empty",IF(W986=0,"Complete","Partial")))</f>
        <v>Partial</v>
      </c>
    </row>
    <row r="987" customFormat="false" ht="15" hidden="false" customHeight="false" outlineLevel="0" collapsed="false">
      <c r="A987" s="2" t="str">
        <f aca="false">Clean!A987</f>
        <v>CL00986</v>
      </c>
      <c r="B987" s="24" t="n">
        <f aca="false">IF(Clean!B987="",1,0)</f>
        <v>0</v>
      </c>
      <c r="C987" s="24" t="n">
        <f aca="false">IF(Clean!C987="",1,0)</f>
        <v>0</v>
      </c>
      <c r="D987" s="24" t="n">
        <f aca="false">IF(Clean!D987="",1,0)</f>
        <v>0</v>
      </c>
      <c r="E987" s="24" t="n">
        <f aca="false">IF(Clean!E987="",1,0)</f>
        <v>0</v>
      </c>
      <c r="F987" s="24" t="n">
        <f aca="false">IF(Clean!F987="",1,0)</f>
        <v>0</v>
      </c>
      <c r="G987" s="24" t="n">
        <f aca="false">IF(Clean!G987="",1,0)</f>
        <v>0</v>
      </c>
      <c r="H987" s="24" t="n">
        <f aca="false">IF(Clean!H987="",1,0)</f>
        <v>0</v>
      </c>
      <c r="I987" s="24" t="n">
        <f aca="false">IF(Clean!I987="",1,0)</f>
        <v>0</v>
      </c>
      <c r="J987" s="24" t="n">
        <f aca="false">IF(Clean!J987="",1,0)</f>
        <v>0</v>
      </c>
      <c r="K987" s="24" t="n">
        <f aca="false">IF(Clean!K987="",1,0)</f>
        <v>0</v>
      </c>
      <c r="L987" s="24" t="n">
        <f aca="false">IF(Clean!L987="",1,0)</f>
        <v>0</v>
      </c>
      <c r="M987" s="24" t="n">
        <f aca="false">IF(Clean!M987="",1,0)</f>
        <v>0</v>
      </c>
      <c r="N987" s="24" t="n">
        <f aca="false">IF(Clean!N987="",1,0)</f>
        <v>0</v>
      </c>
      <c r="O987" s="24" t="n">
        <f aca="false">IF(Clean!O987="",1,0)</f>
        <v>0</v>
      </c>
      <c r="P987" s="24" t="n">
        <f aca="false">IF(Clean!P987="",1,0)</f>
        <v>0</v>
      </c>
      <c r="Q987" s="24" t="n">
        <f aca="false">IF(Clean!Q987="",1,0)</f>
        <v>0</v>
      </c>
      <c r="R987" s="24" t="n">
        <f aca="false">IF(Clean!R987="",1,0)</f>
        <v>0</v>
      </c>
      <c r="S987" s="24" t="n">
        <f aca="false">IF(Clean!S987="",1,0)</f>
        <v>0</v>
      </c>
      <c r="T987" s="24" t="n">
        <f aca="false">IF(Clean!T987="",1,0)</f>
        <v>0</v>
      </c>
      <c r="U987" s="24" t="n">
        <f aca="false">IF(Clean!U987="",1,0)</f>
        <v>0</v>
      </c>
      <c r="V987" s="24" t="n">
        <f aca="false">IF(Clean!V987="",1,0)</f>
        <v>0</v>
      </c>
      <c r="W987" s="25" t="n">
        <f aca="false">SUM(B987:V987)</f>
        <v>0</v>
      </c>
      <c r="X987" s="2" t="str">
        <f aca="false">IF(W987=0,"Complete","Incomplete")</f>
        <v>Complete</v>
      </c>
      <c r="Y987" s="26" t="n">
        <f aca="false">W987/21</f>
        <v>0</v>
      </c>
      <c r="Z987" s="2" t="str">
        <f aca="false">IF(W987=21,"Ghost record",IF(W987&gt;=11,"Mostly empty",IF(W987=0,"Complete","Partial")))</f>
        <v>Complete</v>
      </c>
    </row>
    <row r="988" customFormat="false" ht="15" hidden="false" customHeight="false" outlineLevel="0" collapsed="false">
      <c r="A988" s="2" t="str">
        <f aca="false">Clean!A988</f>
        <v>CL00987</v>
      </c>
      <c r="B988" s="24" t="n">
        <f aca="false">IF(Clean!B988="",1,0)</f>
        <v>0</v>
      </c>
      <c r="C988" s="24" t="n">
        <f aca="false">IF(Clean!C988="",1,0)</f>
        <v>0</v>
      </c>
      <c r="D988" s="24" t="n">
        <f aca="false">IF(Clean!D988="",1,0)</f>
        <v>0</v>
      </c>
      <c r="E988" s="24" t="n">
        <f aca="false">IF(Clean!E988="",1,0)</f>
        <v>0</v>
      </c>
      <c r="F988" s="24" t="n">
        <f aca="false">IF(Clean!F988="",1,0)</f>
        <v>0</v>
      </c>
      <c r="G988" s="24" t="n">
        <f aca="false">IF(Clean!G988="",1,0)</f>
        <v>0</v>
      </c>
      <c r="H988" s="24" t="n">
        <f aca="false">IF(Clean!H988="",1,0)</f>
        <v>0</v>
      </c>
      <c r="I988" s="24" t="n">
        <f aca="false">IF(Clean!I988="",1,0)</f>
        <v>0</v>
      </c>
      <c r="J988" s="24" t="n">
        <f aca="false">IF(Clean!J988="",1,0)</f>
        <v>1</v>
      </c>
      <c r="K988" s="24" t="n">
        <f aca="false">IF(Clean!K988="",1,0)</f>
        <v>0</v>
      </c>
      <c r="L988" s="24" t="n">
        <f aca="false">IF(Clean!L988="",1,0)</f>
        <v>0</v>
      </c>
      <c r="M988" s="24" t="n">
        <f aca="false">IF(Clean!M988="",1,0)</f>
        <v>0</v>
      </c>
      <c r="N988" s="24" t="n">
        <f aca="false">IF(Clean!N988="",1,0)</f>
        <v>0</v>
      </c>
      <c r="O988" s="24" t="n">
        <f aca="false">IF(Clean!O988="",1,0)</f>
        <v>1</v>
      </c>
      <c r="P988" s="24" t="n">
        <f aca="false">IF(Clean!P988="",1,0)</f>
        <v>0</v>
      </c>
      <c r="Q988" s="24" t="n">
        <f aca="false">IF(Clean!Q988="",1,0)</f>
        <v>0</v>
      </c>
      <c r="R988" s="24" t="n">
        <f aca="false">IF(Clean!R988="",1,0)</f>
        <v>0</v>
      </c>
      <c r="S988" s="24" t="n">
        <f aca="false">IF(Clean!S988="",1,0)</f>
        <v>0</v>
      </c>
      <c r="T988" s="24" t="n">
        <f aca="false">IF(Clean!T988="",1,0)</f>
        <v>0</v>
      </c>
      <c r="U988" s="24" t="n">
        <f aca="false">IF(Clean!U988="",1,0)</f>
        <v>0</v>
      </c>
      <c r="V988" s="24" t="n">
        <f aca="false">IF(Clean!V988="",1,0)</f>
        <v>0</v>
      </c>
      <c r="W988" s="25" t="n">
        <f aca="false">SUM(B988:V988)</f>
        <v>2</v>
      </c>
      <c r="X988" s="2" t="str">
        <f aca="false">IF(W988=0,"Complete","Incomplete")</f>
        <v>Incomplete</v>
      </c>
      <c r="Y988" s="26" t="n">
        <f aca="false">W988/21</f>
        <v>0.0952380952380952</v>
      </c>
      <c r="Z988" s="2" t="str">
        <f aca="false">IF(W988=21,"Ghost record",IF(W988&gt;=11,"Mostly empty",IF(W988=0,"Complete","Partial")))</f>
        <v>Partial</v>
      </c>
    </row>
    <row r="989" customFormat="false" ht="15" hidden="false" customHeight="false" outlineLevel="0" collapsed="false">
      <c r="A989" s="2" t="str">
        <f aca="false">Clean!A989</f>
        <v>CL00988</v>
      </c>
      <c r="B989" s="24" t="n">
        <f aca="false">IF(Clean!B989="",1,0)</f>
        <v>0</v>
      </c>
      <c r="C989" s="24" t="n">
        <f aca="false">IF(Clean!C989="",1,0)</f>
        <v>0</v>
      </c>
      <c r="D989" s="24" t="n">
        <f aca="false">IF(Clean!D989="",1,0)</f>
        <v>0</v>
      </c>
      <c r="E989" s="24" t="n">
        <f aca="false">IF(Clean!E989="",1,0)</f>
        <v>0</v>
      </c>
      <c r="F989" s="24" t="n">
        <f aca="false">IF(Clean!F989="",1,0)</f>
        <v>0</v>
      </c>
      <c r="G989" s="24" t="n">
        <f aca="false">IF(Clean!G989="",1,0)</f>
        <v>0</v>
      </c>
      <c r="H989" s="24" t="n">
        <f aca="false">IF(Clean!H989="",1,0)</f>
        <v>0</v>
      </c>
      <c r="I989" s="24" t="n">
        <f aca="false">IF(Clean!I989="",1,0)</f>
        <v>0</v>
      </c>
      <c r="J989" s="24" t="n">
        <f aca="false">IF(Clean!J989="",1,0)</f>
        <v>0</v>
      </c>
      <c r="K989" s="24" t="n">
        <f aca="false">IF(Clean!K989="",1,0)</f>
        <v>0</v>
      </c>
      <c r="L989" s="24" t="n">
        <f aca="false">IF(Clean!L989="",1,0)</f>
        <v>0</v>
      </c>
      <c r="M989" s="24" t="n">
        <f aca="false">IF(Clean!M989="",1,0)</f>
        <v>0</v>
      </c>
      <c r="N989" s="24" t="n">
        <f aca="false">IF(Clean!N989="",1,0)</f>
        <v>0</v>
      </c>
      <c r="O989" s="24" t="n">
        <f aca="false">IF(Clean!O989="",1,0)</f>
        <v>0</v>
      </c>
      <c r="P989" s="24" t="n">
        <f aca="false">IF(Clean!P989="",1,0)</f>
        <v>0</v>
      </c>
      <c r="Q989" s="24" t="n">
        <f aca="false">IF(Clean!Q989="",1,0)</f>
        <v>1</v>
      </c>
      <c r="R989" s="24" t="n">
        <f aca="false">IF(Clean!R989="",1,0)</f>
        <v>0</v>
      </c>
      <c r="S989" s="24" t="n">
        <f aca="false">IF(Clean!S989="",1,0)</f>
        <v>1</v>
      </c>
      <c r="T989" s="24" t="n">
        <f aca="false">IF(Clean!T989="",1,0)</f>
        <v>1</v>
      </c>
      <c r="U989" s="24" t="n">
        <f aca="false">IF(Clean!U989="",1,0)</f>
        <v>0</v>
      </c>
      <c r="V989" s="24" t="n">
        <f aca="false">IF(Clean!V989="",1,0)</f>
        <v>0</v>
      </c>
      <c r="W989" s="25" t="n">
        <f aca="false">SUM(B989:V989)</f>
        <v>3</v>
      </c>
      <c r="X989" s="2" t="str">
        <f aca="false">IF(W989=0,"Complete","Incomplete")</f>
        <v>Incomplete</v>
      </c>
      <c r="Y989" s="26" t="n">
        <f aca="false">W989/21</f>
        <v>0.142857142857143</v>
      </c>
      <c r="Z989" s="2" t="str">
        <f aca="false">IF(W989=21,"Ghost record",IF(W989&gt;=11,"Mostly empty",IF(W989=0,"Complete","Partial")))</f>
        <v>Partial</v>
      </c>
    </row>
    <row r="990" customFormat="false" ht="15" hidden="false" customHeight="false" outlineLevel="0" collapsed="false">
      <c r="A990" s="2" t="str">
        <f aca="false">Clean!A990</f>
        <v>CL00989</v>
      </c>
      <c r="B990" s="24" t="n">
        <f aca="false">IF(Clean!B990="",1,0)</f>
        <v>0</v>
      </c>
      <c r="C990" s="24" t="n">
        <f aca="false">IF(Clean!C990="",1,0)</f>
        <v>0</v>
      </c>
      <c r="D990" s="24" t="n">
        <f aca="false">IF(Clean!D990="",1,0)</f>
        <v>0</v>
      </c>
      <c r="E990" s="24" t="n">
        <f aca="false">IF(Clean!E990="",1,0)</f>
        <v>0</v>
      </c>
      <c r="F990" s="24" t="n">
        <f aca="false">IF(Clean!F990="",1,0)</f>
        <v>0</v>
      </c>
      <c r="G990" s="24" t="n">
        <f aca="false">IF(Clean!G990="",1,0)</f>
        <v>0</v>
      </c>
      <c r="H990" s="24" t="n">
        <f aca="false">IF(Clean!H990="",1,0)</f>
        <v>0</v>
      </c>
      <c r="I990" s="24" t="n">
        <f aca="false">IF(Clean!I990="",1,0)</f>
        <v>0</v>
      </c>
      <c r="J990" s="24" t="n">
        <f aca="false">IF(Clean!J990="",1,0)</f>
        <v>0</v>
      </c>
      <c r="K990" s="24" t="n">
        <f aca="false">IF(Clean!K990="",1,0)</f>
        <v>0</v>
      </c>
      <c r="L990" s="24" t="n">
        <f aca="false">IF(Clean!L990="",1,0)</f>
        <v>0</v>
      </c>
      <c r="M990" s="24" t="n">
        <f aca="false">IF(Clean!M990="",1,0)</f>
        <v>0</v>
      </c>
      <c r="N990" s="24" t="n">
        <f aca="false">IF(Clean!N990="",1,0)</f>
        <v>0</v>
      </c>
      <c r="O990" s="24" t="n">
        <f aca="false">IF(Clean!O990="",1,0)</f>
        <v>0</v>
      </c>
      <c r="P990" s="24" t="n">
        <f aca="false">IF(Clean!P990="",1,0)</f>
        <v>0</v>
      </c>
      <c r="Q990" s="24" t="n">
        <f aca="false">IF(Clean!Q990="",1,0)</f>
        <v>0</v>
      </c>
      <c r="R990" s="24" t="n">
        <f aca="false">IF(Clean!R990="",1,0)</f>
        <v>0</v>
      </c>
      <c r="S990" s="24" t="n">
        <f aca="false">IF(Clean!S990="",1,0)</f>
        <v>0</v>
      </c>
      <c r="T990" s="24" t="n">
        <f aca="false">IF(Clean!T990="",1,0)</f>
        <v>0</v>
      </c>
      <c r="U990" s="24" t="n">
        <f aca="false">IF(Clean!U990="",1,0)</f>
        <v>0</v>
      </c>
      <c r="V990" s="24" t="n">
        <f aca="false">IF(Clean!V990="",1,0)</f>
        <v>0</v>
      </c>
      <c r="W990" s="25" t="n">
        <f aca="false">SUM(B990:V990)</f>
        <v>0</v>
      </c>
      <c r="X990" s="2" t="str">
        <f aca="false">IF(W990=0,"Complete","Incomplete")</f>
        <v>Complete</v>
      </c>
      <c r="Y990" s="26" t="n">
        <f aca="false">W990/21</f>
        <v>0</v>
      </c>
      <c r="Z990" s="2" t="str">
        <f aca="false">IF(W990=21,"Ghost record",IF(W990&gt;=11,"Mostly empty",IF(W990=0,"Complete","Partial")))</f>
        <v>Complete</v>
      </c>
    </row>
    <row r="991" customFormat="false" ht="15" hidden="false" customHeight="false" outlineLevel="0" collapsed="false">
      <c r="A991" s="2" t="str">
        <f aca="false">Clean!A991</f>
        <v>CL00990</v>
      </c>
      <c r="B991" s="24" t="n">
        <f aca="false">IF(Clean!B991="",1,0)</f>
        <v>0</v>
      </c>
      <c r="C991" s="24" t="n">
        <f aca="false">IF(Clean!C991="",1,0)</f>
        <v>0</v>
      </c>
      <c r="D991" s="24" t="n">
        <f aca="false">IF(Clean!D991="",1,0)</f>
        <v>0</v>
      </c>
      <c r="E991" s="24" t="n">
        <f aca="false">IF(Clean!E991="",1,0)</f>
        <v>0</v>
      </c>
      <c r="F991" s="24" t="n">
        <f aca="false">IF(Clean!F991="",1,0)</f>
        <v>0</v>
      </c>
      <c r="G991" s="24" t="n">
        <f aca="false">IF(Clean!G991="",1,0)</f>
        <v>0</v>
      </c>
      <c r="H991" s="24" t="n">
        <f aca="false">IF(Clean!H991="",1,0)</f>
        <v>0</v>
      </c>
      <c r="I991" s="24" t="n">
        <f aca="false">IF(Clean!I991="",1,0)</f>
        <v>0</v>
      </c>
      <c r="J991" s="24" t="n">
        <f aca="false">IF(Clean!J991="",1,0)</f>
        <v>0</v>
      </c>
      <c r="K991" s="24" t="n">
        <f aca="false">IF(Clean!K991="",1,0)</f>
        <v>0</v>
      </c>
      <c r="L991" s="24" t="n">
        <f aca="false">IF(Clean!L991="",1,0)</f>
        <v>0</v>
      </c>
      <c r="M991" s="24" t="n">
        <f aca="false">IF(Clean!M991="",1,0)</f>
        <v>0</v>
      </c>
      <c r="N991" s="24" t="n">
        <f aca="false">IF(Clean!N991="",1,0)</f>
        <v>0</v>
      </c>
      <c r="O991" s="24" t="n">
        <f aca="false">IF(Clean!O991="",1,0)</f>
        <v>0</v>
      </c>
      <c r="P991" s="24" t="n">
        <f aca="false">IF(Clean!P991="",1,0)</f>
        <v>0</v>
      </c>
      <c r="Q991" s="24" t="n">
        <f aca="false">IF(Clean!Q991="",1,0)</f>
        <v>0</v>
      </c>
      <c r="R991" s="24" t="n">
        <f aca="false">IF(Clean!R991="",1,0)</f>
        <v>0</v>
      </c>
      <c r="S991" s="24" t="n">
        <f aca="false">IF(Clean!S991="",1,0)</f>
        <v>0</v>
      </c>
      <c r="T991" s="24" t="n">
        <f aca="false">IF(Clean!T991="",1,0)</f>
        <v>0</v>
      </c>
      <c r="U991" s="24" t="n">
        <f aca="false">IF(Clean!U991="",1,0)</f>
        <v>0</v>
      </c>
      <c r="V991" s="24" t="n">
        <f aca="false">IF(Clean!V991="",1,0)</f>
        <v>0</v>
      </c>
      <c r="W991" s="25" t="n">
        <f aca="false">SUM(B991:V991)</f>
        <v>0</v>
      </c>
      <c r="X991" s="2" t="str">
        <f aca="false">IF(W991=0,"Complete","Incomplete")</f>
        <v>Complete</v>
      </c>
      <c r="Y991" s="26" t="n">
        <f aca="false">W991/21</f>
        <v>0</v>
      </c>
      <c r="Z991" s="2" t="str">
        <f aca="false">IF(W991=21,"Ghost record",IF(W991&gt;=11,"Mostly empty",IF(W991=0,"Complete","Partial")))</f>
        <v>Complete</v>
      </c>
    </row>
    <row r="992" customFormat="false" ht="15" hidden="false" customHeight="false" outlineLevel="0" collapsed="false">
      <c r="A992" s="2" t="str">
        <f aca="false">Clean!A992</f>
        <v>CL00991</v>
      </c>
      <c r="B992" s="24" t="n">
        <f aca="false">IF(Clean!B992="",1,0)</f>
        <v>0</v>
      </c>
      <c r="C992" s="24" t="n">
        <f aca="false">IF(Clean!C992="",1,0)</f>
        <v>0</v>
      </c>
      <c r="D992" s="24" t="n">
        <f aca="false">IF(Clean!D992="",1,0)</f>
        <v>0</v>
      </c>
      <c r="E992" s="24" t="n">
        <f aca="false">IF(Clean!E992="",1,0)</f>
        <v>0</v>
      </c>
      <c r="F992" s="24" t="n">
        <f aca="false">IF(Clean!F992="",1,0)</f>
        <v>0</v>
      </c>
      <c r="G992" s="24" t="n">
        <f aca="false">IF(Clean!G992="",1,0)</f>
        <v>1</v>
      </c>
      <c r="H992" s="24" t="n">
        <f aca="false">IF(Clean!H992="",1,0)</f>
        <v>0</v>
      </c>
      <c r="I992" s="24" t="n">
        <f aca="false">IF(Clean!I992="",1,0)</f>
        <v>0</v>
      </c>
      <c r="J992" s="24" t="n">
        <f aca="false">IF(Clean!J992="",1,0)</f>
        <v>0</v>
      </c>
      <c r="K992" s="24" t="n">
        <f aca="false">IF(Clean!K992="",1,0)</f>
        <v>0</v>
      </c>
      <c r="L992" s="24" t="n">
        <f aca="false">IF(Clean!L992="",1,0)</f>
        <v>0</v>
      </c>
      <c r="M992" s="24" t="n">
        <f aca="false">IF(Clean!M992="",1,0)</f>
        <v>0</v>
      </c>
      <c r="N992" s="24" t="n">
        <f aca="false">IF(Clean!N992="",1,0)</f>
        <v>0</v>
      </c>
      <c r="O992" s="24" t="n">
        <f aca="false">IF(Clean!O992="",1,0)</f>
        <v>0</v>
      </c>
      <c r="P992" s="24" t="n">
        <f aca="false">IF(Clean!P992="",1,0)</f>
        <v>0</v>
      </c>
      <c r="Q992" s="24" t="n">
        <f aca="false">IF(Clean!Q992="",1,0)</f>
        <v>0</v>
      </c>
      <c r="R992" s="24" t="n">
        <f aca="false">IF(Clean!R992="",1,0)</f>
        <v>0</v>
      </c>
      <c r="S992" s="24" t="n">
        <f aca="false">IF(Clean!S992="",1,0)</f>
        <v>0</v>
      </c>
      <c r="T992" s="24" t="n">
        <f aca="false">IF(Clean!T992="",1,0)</f>
        <v>0</v>
      </c>
      <c r="U992" s="24" t="n">
        <f aca="false">IF(Clean!U992="",1,0)</f>
        <v>0</v>
      </c>
      <c r="V992" s="24" t="n">
        <f aca="false">IF(Clean!V992="",1,0)</f>
        <v>0</v>
      </c>
      <c r="W992" s="25" t="n">
        <f aca="false">SUM(B992:V992)</f>
        <v>1</v>
      </c>
      <c r="X992" s="2" t="str">
        <f aca="false">IF(W992=0,"Complete","Incomplete")</f>
        <v>Incomplete</v>
      </c>
      <c r="Y992" s="26" t="n">
        <f aca="false">W992/21</f>
        <v>0.0476190476190476</v>
      </c>
      <c r="Z992" s="2" t="str">
        <f aca="false">IF(W992=21,"Ghost record",IF(W992&gt;=11,"Mostly empty",IF(W992=0,"Complete","Partial")))</f>
        <v>Partial</v>
      </c>
    </row>
    <row r="993" customFormat="false" ht="15" hidden="false" customHeight="false" outlineLevel="0" collapsed="false">
      <c r="A993" s="2" t="str">
        <f aca="false">Clean!A993</f>
        <v>CL00992</v>
      </c>
      <c r="B993" s="24" t="n">
        <f aca="false">IF(Clean!B993="",1,0)</f>
        <v>0</v>
      </c>
      <c r="C993" s="24" t="n">
        <f aca="false">IF(Clean!C993="",1,0)</f>
        <v>0</v>
      </c>
      <c r="D993" s="24" t="n">
        <f aca="false">IF(Clean!D993="",1,0)</f>
        <v>0</v>
      </c>
      <c r="E993" s="24" t="n">
        <f aca="false">IF(Clean!E993="",1,0)</f>
        <v>0</v>
      </c>
      <c r="F993" s="24" t="n">
        <f aca="false">IF(Clean!F993="",1,0)</f>
        <v>0</v>
      </c>
      <c r="G993" s="24" t="n">
        <f aca="false">IF(Clean!G993="",1,0)</f>
        <v>0</v>
      </c>
      <c r="H993" s="24" t="n">
        <f aca="false">IF(Clean!H993="",1,0)</f>
        <v>0</v>
      </c>
      <c r="I993" s="24" t="n">
        <f aca="false">IF(Clean!I993="",1,0)</f>
        <v>0</v>
      </c>
      <c r="J993" s="24" t="n">
        <f aca="false">IF(Clean!J993="",1,0)</f>
        <v>0</v>
      </c>
      <c r="K993" s="24" t="n">
        <f aca="false">IF(Clean!K993="",1,0)</f>
        <v>0</v>
      </c>
      <c r="L993" s="24" t="n">
        <f aca="false">IF(Clean!L993="",1,0)</f>
        <v>0</v>
      </c>
      <c r="M993" s="24" t="n">
        <f aca="false">IF(Clean!M993="",1,0)</f>
        <v>0</v>
      </c>
      <c r="N993" s="24" t="n">
        <f aca="false">IF(Clean!N993="",1,0)</f>
        <v>0</v>
      </c>
      <c r="O993" s="24" t="n">
        <f aca="false">IF(Clean!O993="",1,0)</f>
        <v>0</v>
      </c>
      <c r="P993" s="24" t="n">
        <f aca="false">IF(Clean!P993="",1,0)</f>
        <v>0</v>
      </c>
      <c r="Q993" s="24" t="n">
        <f aca="false">IF(Clean!Q993="",1,0)</f>
        <v>0</v>
      </c>
      <c r="R993" s="24" t="n">
        <f aca="false">IF(Clean!R993="",1,0)</f>
        <v>0</v>
      </c>
      <c r="S993" s="24" t="n">
        <f aca="false">IF(Clean!S993="",1,0)</f>
        <v>0</v>
      </c>
      <c r="T993" s="24" t="n">
        <f aca="false">IF(Clean!T993="",1,0)</f>
        <v>0</v>
      </c>
      <c r="U993" s="24" t="n">
        <f aca="false">IF(Clean!U993="",1,0)</f>
        <v>0</v>
      </c>
      <c r="V993" s="24" t="n">
        <f aca="false">IF(Clean!V993="",1,0)</f>
        <v>0</v>
      </c>
      <c r="W993" s="25" t="n">
        <f aca="false">SUM(B993:V993)</f>
        <v>0</v>
      </c>
      <c r="X993" s="2" t="str">
        <f aca="false">IF(W993=0,"Complete","Incomplete")</f>
        <v>Complete</v>
      </c>
      <c r="Y993" s="26" t="n">
        <f aca="false">W993/21</f>
        <v>0</v>
      </c>
      <c r="Z993" s="2" t="str">
        <f aca="false">IF(W993=21,"Ghost record",IF(W993&gt;=11,"Mostly empty",IF(W993=0,"Complete","Partial")))</f>
        <v>Complete</v>
      </c>
    </row>
    <row r="994" customFormat="false" ht="15" hidden="false" customHeight="false" outlineLevel="0" collapsed="false">
      <c r="A994" s="2" t="str">
        <f aca="false">Clean!A994</f>
        <v>CL00993</v>
      </c>
      <c r="B994" s="24" t="n">
        <f aca="false">IF(Clean!B994="",1,0)</f>
        <v>0</v>
      </c>
      <c r="C994" s="24" t="n">
        <f aca="false">IF(Clean!C994="",1,0)</f>
        <v>0</v>
      </c>
      <c r="D994" s="24" t="n">
        <f aca="false">IF(Clean!D994="",1,0)</f>
        <v>0</v>
      </c>
      <c r="E994" s="24" t="n">
        <f aca="false">IF(Clean!E994="",1,0)</f>
        <v>0</v>
      </c>
      <c r="F994" s="24" t="n">
        <f aca="false">IF(Clean!F994="",1,0)</f>
        <v>0</v>
      </c>
      <c r="G994" s="24" t="n">
        <f aca="false">IF(Clean!G994="",1,0)</f>
        <v>0</v>
      </c>
      <c r="H994" s="24" t="n">
        <f aca="false">IF(Clean!H994="",1,0)</f>
        <v>0</v>
      </c>
      <c r="I994" s="24" t="n">
        <f aca="false">IF(Clean!I994="",1,0)</f>
        <v>0</v>
      </c>
      <c r="J994" s="24" t="n">
        <f aca="false">IF(Clean!J994="",1,0)</f>
        <v>0</v>
      </c>
      <c r="K994" s="24" t="n">
        <f aca="false">IF(Clean!K994="",1,0)</f>
        <v>0</v>
      </c>
      <c r="L994" s="24" t="n">
        <f aca="false">IF(Clean!L994="",1,0)</f>
        <v>0</v>
      </c>
      <c r="M994" s="24" t="n">
        <f aca="false">IF(Clean!M994="",1,0)</f>
        <v>1</v>
      </c>
      <c r="N994" s="24" t="n">
        <f aca="false">IF(Clean!N994="",1,0)</f>
        <v>0</v>
      </c>
      <c r="O994" s="24" t="n">
        <f aca="false">IF(Clean!O994="",1,0)</f>
        <v>0</v>
      </c>
      <c r="P994" s="24" t="n">
        <f aca="false">IF(Clean!P994="",1,0)</f>
        <v>0</v>
      </c>
      <c r="Q994" s="24" t="n">
        <f aca="false">IF(Clean!Q994="",1,0)</f>
        <v>0</v>
      </c>
      <c r="R994" s="24" t="n">
        <f aca="false">IF(Clean!R994="",1,0)</f>
        <v>0</v>
      </c>
      <c r="S994" s="24" t="n">
        <f aca="false">IF(Clean!S994="",1,0)</f>
        <v>0</v>
      </c>
      <c r="T994" s="24" t="n">
        <f aca="false">IF(Clean!T994="",1,0)</f>
        <v>0</v>
      </c>
      <c r="U994" s="24" t="n">
        <f aca="false">IF(Clean!U994="",1,0)</f>
        <v>0</v>
      </c>
      <c r="V994" s="24" t="n">
        <f aca="false">IF(Clean!V994="",1,0)</f>
        <v>1</v>
      </c>
      <c r="W994" s="25" t="n">
        <f aca="false">SUM(B994:V994)</f>
        <v>2</v>
      </c>
      <c r="X994" s="2" t="str">
        <f aca="false">IF(W994=0,"Complete","Incomplete")</f>
        <v>Incomplete</v>
      </c>
      <c r="Y994" s="26" t="n">
        <f aca="false">W994/21</f>
        <v>0.0952380952380952</v>
      </c>
      <c r="Z994" s="2" t="str">
        <f aca="false">IF(W994=21,"Ghost record",IF(W994&gt;=11,"Mostly empty",IF(W994=0,"Complete","Partial")))</f>
        <v>Partial</v>
      </c>
    </row>
    <row r="995" customFormat="false" ht="15" hidden="false" customHeight="false" outlineLevel="0" collapsed="false">
      <c r="A995" s="2" t="str">
        <f aca="false">Clean!A995</f>
        <v>CL00994</v>
      </c>
      <c r="B995" s="24" t="n">
        <f aca="false">IF(Clean!B995="",1,0)</f>
        <v>0</v>
      </c>
      <c r="C995" s="24" t="n">
        <f aca="false">IF(Clean!C995="",1,0)</f>
        <v>0</v>
      </c>
      <c r="D995" s="24" t="n">
        <f aca="false">IF(Clean!D995="",1,0)</f>
        <v>0</v>
      </c>
      <c r="E995" s="24" t="n">
        <f aca="false">IF(Clean!E995="",1,0)</f>
        <v>0</v>
      </c>
      <c r="F995" s="24" t="n">
        <f aca="false">IF(Clean!F995="",1,0)</f>
        <v>0</v>
      </c>
      <c r="G995" s="24" t="n">
        <f aca="false">IF(Clean!G995="",1,0)</f>
        <v>0</v>
      </c>
      <c r="H995" s="24" t="n">
        <f aca="false">IF(Clean!H995="",1,0)</f>
        <v>0</v>
      </c>
      <c r="I995" s="24" t="n">
        <f aca="false">IF(Clean!I995="",1,0)</f>
        <v>0</v>
      </c>
      <c r="J995" s="24" t="n">
        <f aca="false">IF(Clean!J995="",1,0)</f>
        <v>0</v>
      </c>
      <c r="K995" s="24" t="n">
        <f aca="false">IF(Clean!K995="",1,0)</f>
        <v>0</v>
      </c>
      <c r="L995" s="24" t="n">
        <f aca="false">IF(Clean!L995="",1,0)</f>
        <v>0</v>
      </c>
      <c r="M995" s="24" t="n">
        <f aca="false">IF(Clean!M995="",1,0)</f>
        <v>0</v>
      </c>
      <c r="N995" s="24" t="n">
        <f aca="false">IF(Clean!N995="",1,0)</f>
        <v>0</v>
      </c>
      <c r="O995" s="24" t="n">
        <f aca="false">IF(Clean!O995="",1,0)</f>
        <v>0</v>
      </c>
      <c r="P995" s="24" t="n">
        <f aca="false">IF(Clean!P995="",1,0)</f>
        <v>0</v>
      </c>
      <c r="Q995" s="24" t="n">
        <f aca="false">IF(Clean!Q995="",1,0)</f>
        <v>0</v>
      </c>
      <c r="R995" s="24" t="n">
        <f aca="false">IF(Clean!R995="",1,0)</f>
        <v>0</v>
      </c>
      <c r="S995" s="24" t="n">
        <f aca="false">IF(Clean!S995="",1,0)</f>
        <v>1</v>
      </c>
      <c r="T995" s="24" t="n">
        <f aca="false">IF(Clean!T995="",1,0)</f>
        <v>1</v>
      </c>
      <c r="U995" s="24" t="n">
        <f aca="false">IF(Clean!U995="",1,0)</f>
        <v>0</v>
      </c>
      <c r="V995" s="24" t="n">
        <f aca="false">IF(Clean!V995="",1,0)</f>
        <v>0</v>
      </c>
      <c r="W995" s="25" t="n">
        <f aca="false">SUM(B995:V995)</f>
        <v>2</v>
      </c>
      <c r="X995" s="2" t="str">
        <f aca="false">IF(W995=0,"Complete","Incomplete")</f>
        <v>Incomplete</v>
      </c>
      <c r="Y995" s="26" t="n">
        <f aca="false">W995/21</f>
        <v>0.0952380952380952</v>
      </c>
      <c r="Z995" s="2" t="str">
        <f aca="false">IF(W995=21,"Ghost record",IF(W995&gt;=11,"Mostly empty",IF(W995=0,"Complete","Partial")))</f>
        <v>Partial</v>
      </c>
    </row>
    <row r="996" customFormat="false" ht="15" hidden="false" customHeight="false" outlineLevel="0" collapsed="false">
      <c r="A996" s="2" t="str">
        <f aca="false">Clean!A996</f>
        <v>CL00995</v>
      </c>
      <c r="B996" s="24" t="n">
        <f aca="false">IF(Clean!B996="",1,0)</f>
        <v>0</v>
      </c>
      <c r="C996" s="24" t="n">
        <f aca="false">IF(Clean!C996="",1,0)</f>
        <v>0</v>
      </c>
      <c r="D996" s="24" t="n">
        <f aca="false">IF(Clean!D996="",1,0)</f>
        <v>0</v>
      </c>
      <c r="E996" s="24" t="n">
        <f aca="false">IF(Clean!E996="",1,0)</f>
        <v>0</v>
      </c>
      <c r="F996" s="24" t="n">
        <f aca="false">IF(Clean!F996="",1,0)</f>
        <v>0</v>
      </c>
      <c r="G996" s="24" t="n">
        <f aca="false">IF(Clean!G996="",1,0)</f>
        <v>1</v>
      </c>
      <c r="H996" s="24" t="n">
        <f aca="false">IF(Clean!H996="",1,0)</f>
        <v>0</v>
      </c>
      <c r="I996" s="24" t="n">
        <f aca="false">IF(Clean!I996="",1,0)</f>
        <v>0</v>
      </c>
      <c r="J996" s="24" t="n">
        <f aca="false">IF(Clean!J996="",1,0)</f>
        <v>0</v>
      </c>
      <c r="K996" s="24" t="n">
        <f aca="false">IF(Clean!K996="",1,0)</f>
        <v>0</v>
      </c>
      <c r="L996" s="24" t="n">
        <f aca="false">IF(Clean!L996="",1,0)</f>
        <v>0</v>
      </c>
      <c r="M996" s="24" t="n">
        <f aca="false">IF(Clean!M996="",1,0)</f>
        <v>0</v>
      </c>
      <c r="N996" s="24" t="n">
        <f aca="false">IF(Clean!N996="",1,0)</f>
        <v>0</v>
      </c>
      <c r="O996" s="24" t="n">
        <f aca="false">IF(Clean!O996="",1,0)</f>
        <v>0</v>
      </c>
      <c r="P996" s="24" t="n">
        <f aca="false">IF(Clean!P996="",1,0)</f>
        <v>0</v>
      </c>
      <c r="Q996" s="24" t="n">
        <f aca="false">IF(Clean!Q996="",1,0)</f>
        <v>0</v>
      </c>
      <c r="R996" s="24" t="n">
        <f aca="false">IF(Clean!R996="",1,0)</f>
        <v>0</v>
      </c>
      <c r="S996" s="24" t="n">
        <f aca="false">IF(Clean!S996="",1,0)</f>
        <v>0</v>
      </c>
      <c r="T996" s="24" t="n">
        <f aca="false">IF(Clean!T996="",1,0)</f>
        <v>0</v>
      </c>
      <c r="U996" s="24" t="n">
        <f aca="false">IF(Clean!U996="",1,0)</f>
        <v>0</v>
      </c>
      <c r="V996" s="24" t="n">
        <f aca="false">IF(Clean!V996="",1,0)</f>
        <v>1</v>
      </c>
      <c r="W996" s="25" t="n">
        <f aca="false">SUM(B996:V996)</f>
        <v>2</v>
      </c>
      <c r="X996" s="2" t="str">
        <f aca="false">IF(W996=0,"Complete","Incomplete")</f>
        <v>Incomplete</v>
      </c>
      <c r="Y996" s="26" t="n">
        <f aca="false">W996/21</f>
        <v>0.0952380952380952</v>
      </c>
      <c r="Z996" s="2" t="str">
        <f aca="false">IF(W996=21,"Ghost record",IF(W996&gt;=11,"Mostly empty",IF(W996=0,"Complete","Partial")))</f>
        <v>Partial</v>
      </c>
    </row>
    <row r="997" customFormat="false" ht="15" hidden="false" customHeight="false" outlineLevel="0" collapsed="false">
      <c r="A997" s="2" t="str">
        <f aca="false">Clean!A997</f>
        <v>CL00996</v>
      </c>
      <c r="B997" s="24" t="n">
        <f aca="false">IF(Clean!B997="",1,0)</f>
        <v>0</v>
      </c>
      <c r="C997" s="24" t="n">
        <f aca="false">IF(Clean!C997="",1,0)</f>
        <v>0</v>
      </c>
      <c r="D997" s="24" t="n">
        <f aca="false">IF(Clean!D997="",1,0)</f>
        <v>0</v>
      </c>
      <c r="E997" s="24" t="n">
        <f aca="false">IF(Clean!E997="",1,0)</f>
        <v>0</v>
      </c>
      <c r="F997" s="24" t="n">
        <f aca="false">IF(Clean!F997="",1,0)</f>
        <v>0</v>
      </c>
      <c r="G997" s="24" t="n">
        <f aca="false">IF(Clean!G997="",1,0)</f>
        <v>0</v>
      </c>
      <c r="H997" s="24" t="n">
        <f aca="false">IF(Clean!H997="",1,0)</f>
        <v>0</v>
      </c>
      <c r="I997" s="24" t="n">
        <f aca="false">IF(Clean!I997="",1,0)</f>
        <v>0</v>
      </c>
      <c r="J997" s="24" t="n">
        <f aca="false">IF(Clean!J997="",1,0)</f>
        <v>0</v>
      </c>
      <c r="K997" s="24" t="n">
        <f aca="false">IF(Clean!K997="",1,0)</f>
        <v>0</v>
      </c>
      <c r="L997" s="24" t="n">
        <f aca="false">IF(Clean!L997="",1,0)</f>
        <v>0</v>
      </c>
      <c r="M997" s="24" t="n">
        <f aca="false">IF(Clean!M997="",1,0)</f>
        <v>0</v>
      </c>
      <c r="N997" s="24" t="n">
        <f aca="false">IF(Clean!N997="",1,0)</f>
        <v>0</v>
      </c>
      <c r="O997" s="24" t="n">
        <f aca="false">IF(Clean!O997="",1,0)</f>
        <v>0</v>
      </c>
      <c r="P997" s="24" t="n">
        <f aca="false">IF(Clean!P997="",1,0)</f>
        <v>0</v>
      </c>
      <c r="Q997" s="24" t="n">
        <f aca="false">IF(Clean!Q997="",1,0)</f>
        <v>0</v>
      </c>
      <c r="R997" s="24" t="n">
        <f aca="false">IF(Clean!R997="",1,0)</f>
        <v>0</v>
      </c>
      <c r="S997" s="24" t="n">
        <f aca="false">IF(Clean!S997="",1,0)</f>
        <v>0</v>
      </c>
      <c r="T997" s="24" t="n">
        <f aca="false">IF(Clean!T997="",1,0)</f>
        <v>0</v>
      </c>
      <c r="U997" s="24" t="n">
        <f aca="false">IF(Clean!U997="",1,0)</f>
        <v>0</v>
      </c>
      <c r="V997" s="24" t="n">
        <f aca="false">IF(Clean!V997="",1,0)</f>
        <v>0</v>
      </c>
      <c r="W997" s="25" t="n">
        <f aca="false">SUM(B997:V997)</f>
        <v>0</v>
      </c>
      <c r="X997" s="2" t="str">
        <f aca="false">IF(W997=0,"Complete","Incomplete")</f>
        <v>Complete</v>
      </c>
      <c r="Y997" s="26" t="n">
        <f aca="false">W997/21</f>
        <v>0</v>
      </c>
      <c r="Z997" s="2" t="str">
        <f aca="false">IF(W997=21,"Ghost record",IF(W997&gt;=11,"Mostly empty",IF(W997=0,"Complete","Partial")))</f>
        <v>Complete</v>
      </c>
    </row>
    <row r="998" customFormat="false" ht="15" hidden="false" customHeight="false" outlineLevel="0" collapsed="false">
      <c r="A998" s="2" t="str">
        <f aca="false">Clean!A998</f>
        <v>CL00997</v>
      </c>
      <c r="B998" s="24" t="n">
        <f aca="false">IF(Clean!B998="",1,0)</f>
        <v>0</v>
      </c>
      <c r="C998" s="24" t="n">
        <f aca="false">IF(Clean!C998="",1,0)</f>
        <v>0</v>
      </c>
      <c r="D998" s="24" t="n">
        <f aca="false">IF(Clean!D998="",1,0)</f>
        <v>0</v>
      </c>
      <c r="E998" s="24" t="n">
        <f aca="false">IF(Clean!E998="",1,0)</f>
        <v>0</v>
      </c>
      <c r="F998" s="24" t="n">
        <f aca="false">IF(Clean!F998="",1,0)</f>
        <v>0</v>
      </c>
      <c r="G998" s="24" t="n">
        <f aca="false">IF(Clean!G998="",1,0)</f>
        <v>0</v>
      </c>
      <c r="H998" s="24" t="n">
        <f aca="false">IF(Clean!H998="",1,0)</f>
        <v>0</v>
      </c>
      <c r="I998" s="24" t="n">
        <f aca="false">IF(Clean!I998="",1,0)</f>
        <v>0</v>
      </c>
      <c r="J998" s="24" t="n">
        <f aca="false">IF(Clean!J998="",1,0)</f>
        <v>0</v>
      </c>
      <c r="K998" s="24" t="n">
        <f aca="false">IF(Clean!K998="",1,0)</f>
        <v>0</v>
      </c>
      <c r="L998" s="24" t="n">
        <f aca="false">IF(Clean!L998="",1,0)</f>
        <v>0</v>
      </c>
      <c r="M998" s="24" t="n">
        <f aca="false">IF(Clean!M998="",1,0)</f>
        <v>0</v>
      </c>
      <c r="N998" s="24" t="n">
        <f aca="false">IF(Clean!N998="",1,0)</f>
        <v>0</v>
      </c>
      <c r="O998" s="24" t="n">
        <f aca="false">IF(Clean!O998="",1,0)</f>
        <v>0</v>
      </c>
      <c r="P998" s="24" t="n">
        <f aca="false">IF(Clean!P998="",1,0)</f>
        <v>0</v>
      </c>
      <c r="Q998" s="24" t="n">
        <f aca="false">IF(Clean!Q998="",1,0)</f>
        <v>0</v>
      </c>
      <c r="R998" s="24" t="n">
        <f aca="false">IF(Clean!R998="",1,0)</f>
        <v>0</v>
      </c>
      <c r="S998" s="24" t="n">
        <f aca="false">IF(Clean!S998="",1,0)</f>
        <v>0</v>
      </c>
      <c r="T998" s="24" t="n">
        <f aca="false">IF(Clean!T998="",1,0)</f>
        <v>0</v>
      </c>
      <c r="U998" s="24" t="n">
        <f aca="false">IF(Clean!U998="",1,0)</f>
        <v>0</v>
      </c>
      <c r="V998" s="24" t="n">
        <f aca="false">IF(Clean!V998="",1,0)</f>
        <v>1</v>
      </c>
      <c r="W998" s="25" t="n">
        <f aca="false">SUM(B998:V998)</f>
        <v>1</v>
      </c>
      <c r="X998" s="2" t="str">
        <f aca="false">IF(W998=0,"Complete","Incomplete")</f>
        <v>Incomplete</v>
      </c>
      <c r="Y998" s="26" t="n">
        <f aca="false">W998/21</f>
        <v>0.0476190476190476</v>
      </c>
      <c r="Z998" s="2" t="str">
        <f aca="false">IF(W998=21,"Ghost record",IF(W998&gt;=11,"Mostly empty",IF(W998=0,"Complete","Partial")))</f>
        <v>Partial</v>
      </c>
    </row>
    <row r="999" customFormat="false" ht="15" hidden="false" customHeight="false" outlineLevel="0" collapsed="false">
      <c r="A999" s="2" t="str">
        <f aca="false">Clean!A999</f>
        <v>CL00998</v>
      </c>
      <c r="B999" s="24" t="n">
        <f aca="false">IF(Clean!B999="",1,0)</f>
        <v>0</v>
      </c>
      <c r="C999" s="24" t="n">
        <f aca="false">IF(Clean!C999="",1,0)</f>
        <v>0</v>
      </c>
      <c r="D999" s="24" t="n">
        <f aca="false">IF(Clean!D999="",1,0)</f>
        <v>0</v>
      </c>
      <c r="E999" s="24" t="n">
        <f aca="false">IF(Clean!E999="",1,0)</f>
        <v>0</v>
      </c>
      <c r="F999" s="24" t="n">
        <f aca="false">IF(Clean!F999="",1,0)</f>
        <v>0</v>
      </c>
      <c r="G999" s="24" t="n">
        <f aca="false">IF(Clean!G999="",1,0)</f>
        <v>0</v>
      </c>
      <c r="H999" s="24" t="n">
        <f aca="false">IF(Clean!H999="",1,0)</f>
        <v>0</v>
      </c>
      <c r="I999" s="24" t="n">
        <f aca="false">IF(Clean!I999="",1,0)</f>
        <v>0</v>
      </c>
      <c r="J999" s="24" t="n">
        <f aca="false">IF(Clean!J999="",1,0)</f>
        <v>0</v>
      </c>
      <c r="K999" s="24" t="n">
        <f aca="false">IF(Clean!K999="",1,0)</f>
        <v>0</v>
      </c>
      <c r="L999" s="24" t="n">
        <f aca="false">IF(Clean!L999="",1,0)</f>
        <v>0</v>
      </c>
      <c r="M999" s="24" t="n">
        <f aca="false">IF(Clean!M999="",1,0)</f>
        <v>1</v>
      </c>
      <c r="N999" s="24" t="n">
        <f aca="false">IF(Clean!N999="",1,0)</f>
        <v>0</v>
      </c>
      <c r="O999" s="24" t="n">
        <f aca="false">IF(Clean!O999="",1,0)</f>
        <v>0</v>
      </c>
      <c r="P999" s="24" t="n">
        <f aca="false">IF(Clean!P999="",1,0)</f>
        <v>0</v>
      </c>
      <c r="Q999" s="24" t="n">
        <f aca="false">IF(Clean!Q999="",1,0)</f>
        <v>0</v>
      </c>
      <c r="R999" s="24" t="n">
        <f aca="false">IF(Clean!R999="",1,0)</f>
        <v>0</v>
      </c>
      <c r="S999" s="24" t="n">
        <f aca="false">IF(Clean!S999="",1,0)</f>
        <v>0</v>
      </c>
      <c r="T999" s="24" t="n">
        <f aca="false">IF(Clean!T999="",1,0)</f>
        <v>0</v>
      </c>
      <c r="U999" s="24" t="n">
        <f aca="false">IF(Clean!U999="",1,0)</f>
        <v>1</v>
      </c>
      <c r="V999" s="24" t="n">
        <f aca="false">IF(Clean!V999="",1,0)</f>
        <v>0</v>
      </c>
      <c r="W999" s="25" t="n">
        <f aca="false">SUM(B999:V999)</f>
        <v>2</v>
      </c>
      <c r="X999" s="2" t="str">
        <f aca="false">IF(W999=0,"Complete","Incomplete")</f>
        <v>Incomplete</v>
      </c>
      <c r="Y999" s="26" t="n">
        <f aca="false">W999/21</f>
        <v>0.0952380952380952</v>
      </c>
      <c r="Z999" s="2" t="str">
        <f aca="false">IF(W999=21,"Ghost record",IF(W999&gt;=11,"Mostly empty",IF(W999=0,"Complete","Partial")))</f>
        <v>Partial</v>
      </c>
    </row>
    <row r="1000" customFormat="false" ht="15" hidden="false" customHeight="false" outlineLevel="0" collapsed="false">
      <c r="A1000" s="2" t="str">
        <f aca="false">Clean!A1000</f>
        <v>CL00999</v>
      </c>
      <c r="B1000" s="24" t="n">
        <f aca="false">IF(Clean!B1000="",1,0)</f>
        <v>0</v>
      </c>
      <c r="C1000" s="24" t="n">
        <f aca="false">IF(Clean!C1000="",1,0)</f>
        <v>0</v>
      </c>
      <c r="D1000" s="24" t="n">
        <f aca="false">IF(Clean!D1000="",1,0)</f>
        <v>0</v>
      </c>
      <c r="E1000" s="24" t="n">
        <f aca="false">IF(Clean!E1000="",1,0)</f>
        <v>0</v>
      </c>
      <c r="F1000" s="24" t="n">
        <f aca="false">IF(Clean!F1000="",1,0)</f>
        <v>0</v>
      </c>
      <c r="G1000" s="24" t="n">
        <f aca="false">IF(Clean!G1000="",1,0)</f>
        <v>0</v>
      </c>
      <c r="H1000" s="24" t="n">
        <f aca="false">IF(Clean!H1000="",1,0)</f>
        <v>0</v>
      </c>
      <c r="I1000" s="24" t="n">
        <f aca="false">IF(Clean!I1000="",1,0)</f>
        <v>0</v>
      </c>
      <c r="J1000" s="24" t="n">
        <f aca="false">IF(Clean!J1000="",1,0)</f>
        <v>0</v>
      </c>
      <c r="K1000" s="24" t="n">
        <f aca="false">IF(Clean!K1000="",1,0)</f>
        <v>0</v>
      </c>
      <c r="L1000" s="24" t="n">
        <f aca="false">IF(Clean!L1000="",1,0)</f>
        <v>0</v>
      </c>
      <c r="M1000" s="24" t="n">
        <f aca="false">IF(Clean!M1000="",1,0)</f>
        <v>0</v>
      </c>
      <c r="N1000" s="24" t="n">
        <f aca="false">IF(Clean!N1000="",1,0)</f>
        <v>0</v>
      </c>
      <c r="O1000" s="24" t="n">
        <f aca="false">IF(Clean!O1000="",1,0)</f>
        <v>0</v>
      </c>
      <c r="P1000" s="24" t="n">
        <f aca="false">IF(Clean!P1000="",1,0)</f>
        <v>0</v>
      </c>
      <c r="Q1000" s="24" t="n">
        <f aca="false">IF(Clean!Q1000="",1,0)</f>
        <v>1</v>
      </c>
      <c r="R1000" s="24" t="n">
        <f aca="false">IF(Clean!R1000="",1,0)</f>
        <v>1</v>
      </c>
      <c r="S1000" s="24" t="n">
        <f aca="false">IF(Clean!S1000="",1,0)</f>
        <v>1</v>
      </c>
      <c r="T1000" s="24" t="n">
        <f aca="false">IF(Clean!T1000="",1,0)</f>
        <v>1</v>
      </c>
      <c r="U1000" s="24" t="n">
        <f aca="false">IF(Clean!U1000="",1,0)</f>
        <v>0</v>
      </c>
      <c r="V1000" s="24" t="n">
        <f aca="false">IF(Clean!V1000="",1,0)</f>
        <v>1</v>
      </c>
      <c r="W1000" s="25" t="n">
        <f aca="false">SUM(B1000:V1000)</f>
        <v>5</v>
      </c>
      <c r="X1000" s="2" t="str">
        <f aca="false">IF(W1000=0,"Complete","Incomplete")</f>
        <v>Incomplete</v>
      </c>
      <c r="Y1000" s="26" t="n">
        <f aca="false">W1000/21</f>
        <v>0.238095238095238</v>
      </c>
      <c r="Z1000" s="2" t="str">
        <f aca="false">IF(W1000=21,"Ghost record",IF(W1000&gt;=11,"Mostly empty",IF(W1000=0,"Complete","Partial")))</f>
        <v>Partial</v>
      </c>
    </row>
    <row r="1001" customFormat="false" ht="15" hidden="false" customHeight="false" outlineLevel="0" collapsed="false">
      <c r="A1001" s="2" t="str">
        <f aca="false">Clean!A1001</f>
        <v>CL01000</v>
      </c>
      <c r="B1001" s="24" t="n">
        <f aca="false">IF(Clean!B1001="",1,0)</f>
        <v>0</v>
      </c>
      <c r="C1001" s="24" t="n">
        <f aca="false">IF(Clean!C1001="",1,0)</f>
        <v>0</v>
      </c>
      <c r="D1001" s="24" t="n">
        <f aca="false">IF(Clean!D1001="",1,0)</f>
        <v>0</v>
      </c>
      <c r="E1001" s="24" t="n">
        <f aca="false">IF(Clean!E1001="",1,0)</f>
        <v>1</v>
      </c>
      <c r="F1001" s="24" t="n">
        <f aca="false">IF(Clean!F1001="",1,0)</f>
        <v>0</v>
      </c>
      <c r="G1001" s="24" t="n">
        <f aca="false">IF(Clean!G1001="",1,0)</f>
        <v>0</v>
      </c>
      <c r="H1001" s="24" t="n">
        <f aca="false">IF(Clean!H1001="",1,0)</f>
        <v>0</v>
      </c>
      <c r="I1001" s="24" t="n">
        <f aca="false">IF(Clean!I1001="",1,0)</f>
        <v>0</v>
      </c>
      <c r="J1001" s="24" t="n">
        <f aca="false">IF(Clean!J1001="",1,0)</f>
        <v>0</v>
      </c>
      <c r="K1001" s="24" t="n">
        <f aca="false">IF(Clean!K1001="",1,0)</f>
        <v>0</v>
      </c>
      <c r="L1001" s="24" t="n">
        <f aca="false">IF(Clean!L1001="",1,0)</f>
        <v>0</v>
      </c>
      <c r="M1001" s="24" t="n">
        <f aca="false">IF(Clean!M1001="",1,0)</f>
        <v>0</v>
      </c>
      <c r="N1001" s="24" t="n">
        <f aca="false">IF(Clean!N1001="",1,0)</f>
        <v>0</v>
      </c>
      <c r="O1001" s="24" t="n">
        <f aca="false">IF(Clean!O1001="",1,0)</f>
        <v>0</v>
      </c>
      <c r="P1001" s="24" t="n">
        <f aca="false">IF(Clean!P1001="",1,0)</f>
        <v>0</v>
      </c>
      <c r="Q1001" s="24" t="n">
        <f aca="false">IF(Clean!Q1001="",1,0)</f>
        <v>0</v>
      </c>
      <c r="R1001" s="24" t="n">
        <f aca="false">IF(Clean!R1001="",1,0)</f>
        <v>0</v>
      </c>
      <c r="S1001" s="24" t="n">
        <f aca="false">IF(Clean!S1001="",1,0)</f>
        <v>0</v>
      </c>
      <c r="T1001" s="24" t="n">
        <f aca="false">IF(Clean!T1001="",1,0)</f>
        <v>0</v>
      </c>
      <c r="U1001" s="24" t="n">
        <f aca="false">IF(Clean!U1001="",1,0)</f>
        <v>0</v>
      </c>
      <c r="V1001" s="24" t="n">
        <f aca="false">IF(Clean!V1001="",1,0)</f>
        <v>0</v>
      </c>
      <c r="W1001" s="25" t="n">
        <f aca="false">SUM(B1001:V1001)</f>
        <v>1</v>
      </c>
      <c r="X1001" s="2" t="str">
        <f aca="false">IF(W1001=0,"Complete","Incomplete")</f>
        <v>Incomplete</v>
      </c>
      <c r="Y1001" s="26" t="n">
        <f aca="false">W1001/21</f>
        <v>0.0476190476190476</v>
      </c>
      <c r="Z1001" s="2" t="str">
        <f aca="false">IF(W1001=21,"Ghost record",IF(W1001&gt;=11,"Mostly empty",IF(W1001=0,"Complete","Partial")))</f>
        <v>Partial</v>
      </c>
    </row>
    <row r="1003" customFormat="false" ht="39.75" hidden="false" customHeight="true" outlineLevel="0" collapsed="false">
      <c r="A1003" s="25" t="s">
        <v>1252</v>
      </c>
      <c r="B1003" s="27" t="n">
        <f aca="false">SUM(B2:B1001)</f>
        <v>34</v>
      </c>
      <c r="C1003" s="27" t="n">
        <f aca="false">SUM(C2:C1001)</f>
        <v>24</v>
      </c>
      <c r="D1003" s="27" t="n">
        <f aca="false">SUM(D2:D1001)</f>
        <v>24</v>
      </c>
      <c r="E1003" s="27" t="n">
        <f aca="false">SUM(E2:E1001)</f>
        <v>24</v>
      </c>
      <c r="F1003" s="27" t="n">
        <f aca="false">SUM(F2:F1001)</f>
        <v>24</v>
      </c>
      <c r="G1003" s="27" t="n">
        <f aca="false">SUM(G2:G1001)</f>
        <v>83</v>
      </c>
      <c r="H1003" s="27" t="n">
        <f aca="false">SUM(H2:H1001)</f>
        <v>34</v>
      </c>
      <c r="I1003" s="27" t="n">
        <f aca="false">SUM(I2:I1001)</f>
        <v>32</v>
      </c>
      <c r="J1003" s="27" t="n">
        <f aca="false">SUM(J2:J1001)</f>
        <v>35</v>
      </c>
      <c r="K1003" s="27" t="n">
        <f aca="false">SUM(K2:K1001)</f>
        <v>35</v>
      </c>
      <c r="L1003" s="27" t="n">
        <f aca="false">SUM(L2:L1001)</f>
        <v>30</v>
      </c>
      <c r="M1003" s="27" t="n">
        <f aca="false">SUM(M2:M1001)</f>
        <v>84</v>
      </c>
      <c r="N1003" s="27" t="n">
        <f aca="false">SUM(N2:N1001)</f>
        <v>30</v>
      </c>
      <c r="O1003" s="27" t="n">
        <f aca="false">SUM(O2:O1001)</f>
        <v>45</v>
      </c>
      <c r="P1003" s="27" t="n">
        <f aca="false">SUM(P2:P1001)</f>
        <v>25</v>
      </c>
      <c r="Q1003" s="27" t="n">
        <f aca="false">SUM(Q2:Q1001)</f>
        <v>127</v>
      </c>
      <c r="R1003" s="27" t="n">
        <f aca="false">SUM(R2:R1001)</f>
        <v>134</v>
      </c>
      <c r="S1003" s="27" t="n">
        <f aca="false">SUM(S2:S1001)</f>
        <v>256</v>
      </c>
      <c r="T1003" s="27" t="n">
        <f aca="false">SUM(T2:T1001)</f>
        <v>261</v>
      </c>
      <c r="U1003" s="27" t="n">
        <f aca="false">SUM(U2:U1001)</f>
        <v>43</v>
      </c>
      <c r="V1003" s="27" t="n">
        <f aca="false">SUM(V2:V1001)</f>
        <v>214</v>
      </c>
    </row>
    <row r="1004" customFormat="false" ht="39.75" hidden="false" customHeight="true" outlineLevel="0" collapsed="false">
      <c r="A1004" s="25" t="s">
        <v>1219</v>
      </c>
      <c r="B1004" s="28" t="n">
        <f aca="false">B1003/1000</f>
        <v>0.034</v>
      </c>
      <c r="C1004" s="28" t="n">
        <f aca="false">C1003/1000</f>
        <v>0.024</v>
      </c>
      <c r="D1004" s="28" t="n">
        <f aca="false">D1003/1000</f>
        <v>0.024</v>
      </c>
      <c r="E1004" s="28" t="n">
        <f aca="false">E1003/1000</f>
        <v>0.024</v>
      </c>
      <c r="F1004" s="28" t="n">
        <f aca="false">F1003/1000</f>
        <v>0.024</v>
      </c>
      <c r="G1004" s="28" t="n">
        <f aca="false">G1003/1000</f>
        <v>0.083</v>
      </c>
      <c r="H1004" s="28" t="n">
        <f aca="false">H1003/1000</f>
        <v>0.034</v>
      </c>
      <c r="I1004" s="28" t="n">
        <f aca="false">I1003/1000</f>
        <v>0.032</v>
      </c>
      <c r="J1004" s="28" t="n">
        <f aca="false">J1003/1000</f>
        <v>0.035</v>
      </c>
      <c r="K1004" s="28" t="n">
        <f aca="false">K1003/1000</f>
        <v>0.035</v>
      </c>
      <c r="L1004" s="28" t="n">
        <f aca="false">L1003/1000</f>
        <v>0.03</v>
      </c>
      <c r="M1004" s="28" t="n">
        <f aca="false">M1003/1000</f>
        <v>0.084</v>
      </c>
      <c r="N1004" s="28" t="n">
        <f aca="false">N1003/1000</f>
        <v>0.03</v>
      </c>
      <c r="O1004" s="28" t="n">
        <f aca="false">O1003/1000</f>
        <v>0.045</v>
      </c>
      <c r="P1004" s="28" t="n">
        <f aca="false">P1003/1000</f>
        <v>0.025</v>
      </c>
      <c r="Q1004" s="28" t="n">
        <f aca="false">Q1003/1000</f>
        <v>0.127</v>
      </c>
      <c r="R1004" s="28" t="n">
        <f aca="false">R1003/1000</f>
        <v>0.134</v>
      </c>
      <c r="S1004" s="28" t="n">
        <f aca="false">S1003/1000</f>
        <v>0.256</v>
      </c>
      <c r="T1004" s="28" t="n">
        <f aca="false">T1003/1000</f>
        <v>0.261</v>
      </c>
      <c r="U1004" s="28" t="n">
        <f aca="false">U1003/1000</f>
        <v>0.043</v>
      </c>
      <c r="V1004" s="28" t="n">
        <f aca="false">V1003/1000</f>
        <v>0.214</v>
      </c>
    </row>
  </sheetData>
  <autoFilter ref="A1:Z1001"/>
  <conditionalFormatting sqref="B2:V1001">
    <cfRule type="cellIs" priority="2" operator="equal" aboveAverage="0" equalAverage="0" bottom="0" percent="0" rank="0" text="" dxfId="6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4B8A"/>
    <pageSetUpPr fitToPage="false"/>
  </sheetPr>
  <dimension ref="A1:V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10" min="9" style="0" width="16"/>
    <col collapsed="false" customWidth="true" hidden="false" outlineLevel="0" max="11" min="11" style="0" width="12"/>
    <col collapsed="false" customWidth="true" hidden="false" outlineLevel="0" max="13" min="12" style="0" width="18"/>
    <col collapsed="false" customWidth="true" hidden="false" outlineLevel="0" max="17" min="14" style="0" width="14"/>
    <col collapsed="false" customWidth="true" hidden="false" outlineLevel="0" max="19" min="18" style="0" width="16"/>
    <col collapsed="false" customWidth="true" hidden="false" outlineLevel="0" max="20" min="20" style="0" width="18"/>
    <col collapsed="false" customWidth="true" hidden="false" outlineLevel="0" max="22" min="21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2" t="str">
        <f aca="false">Customers!A2</f>
        <v>CL00001</v>
      </c>
      <c r="B2" s="3" t="n">
        <f aca="false">IF(OR(TRIM(Customers!B2&amp;"")="",ISNUMBER(MATCH(TRIM(Customers!B2&amp;""),Codes!$A$5:$A$14,0)),Customers!B2=0),"",IF(ISNUMBER(Customers!B2),Customers!B2,IFERROR(VALUE(Customers!B2),"")))</f>
        <v>57</v>
      </c>
      <c r="C2" s="2" t="str">
        <f aca="false">IF(OR(TRIM(Customers!C2&amp;"")="",ISNUMBER(MATCH(TRIM(Customers!C2&amp;""),Codes!$A$5:$A$14,0))),"",TRIM(Customers!C2))</f>
        <v>F</v>
      </c>
      <c r="D2" s="2" t="str">
        <f aca="false">IF(OR(TRIM(Customers!D2&amp;"")="",ISNUMBER(MATCH(TRIM(Customers!D2&amp;""),Codes!$A$5:$A$14,0))),"",TRIM(Customers!D2))</f>
        <v>Marche</v>
      </c>
      <c r="E2" s="2" t="str">
        <f aca="false">IF(OR(TRIM(Customers!E2&amp;"")="",ISNUMBER(MATCH(TRIM(Customers!E2&amp;""),Codes!$A$5:$A$14,0))),"",TRIM(Customers!E2))</f>
        <v>Shopkeeper</v>
      </c>
      <c r="F2" s="2" t="str">
        <f aca="false">IF(OR(TRIM(Customers!F2&amp;"")="",ISNUMBER(MATCH(TRIM(Customers!F2&amp;""),Codes!$A$5:$A$14,0))),"",TRIM(Customers!F2))</f>
        <v>Married</v>
      </c>
      <c r="G2" s="4" t="n">
        <f aca="false">IF(OR(TRIM(Customers!G2&amp;"")="",ISNUMBER(MATCH(TRIM(Customers!G2&amp;""),Codes!$A$5:$A$14,0)),Customers!G2=-999),"",IF(ISNUMBER(Customers!G2),Customers!G2,IFERROR(VALUE(Customers!G2),"")))</f>
        <v>30100</v>
      </c>
      <c r="H2" s="3" t="n">
        <f aca="false">IF(OR(TRIM(Customers!H2&amp;"")="",ISNUMBER(MATCH(TRIM(Customers!H2&amp;""),Codes!$A$5:$A$14,0))),"",IF(ISNUMBER(Customers!H2),Customers!H2,IFERROR(VALUE(Customers!H2),"")))</f>
        <v>4</v>
      </c>
      <c r="I2" s="5" t="n">
        <f aca="false">IF(OR(TRIM(Customers!I2&amp;"")="",ISNUMBER(MATCH(TRIM(Customers!I2&amp;""),Codes!$A$5:$A$14,0)),Customers!I2=DATE(1970,1,1)),"",IF(ISNUMBER(Customers!I2),Customers!I2,IFERROR(DATEVALUE(Customers!I2),"")))</f>
        <v>44721</v>
      </c>
      <c r="J2" s="2" t="str">
        <f aca="false">IF(OR(TRIM(Customers!J2&amp;"")="",ISNUMBER(MATCH(TRIM(Customers!J2&amp;""),Codes!$A$5:$A$14,0))),"",TRIM(Customers!J2))</f>
        <v>Branch</v>
      </c>
      <c r="K2" s="3" t="n">
        <f aca="false">IF(OR(TRIM(Customers!K2&amp;"")="",ISNUMBER(MATCH(TRIM(Customers!K2&amp;""),Codes!$A$5:$A$14,0))),"",IF(ISNUMBER(Customers!K2),Customers!K2,IFERROR(VALUE(Customers!K2),"")))</f>
        <v>2</v>
      </c>
      <c r="L2" s="4" t="n">
        <f aca="false">IF(OR(TRIM(Customers!L2&amp;"")="",ISNUMBER(MATCH(TRIM(Customers!L2&amp;""),Codes!$A$5:$A$14,0))),"",IF(ISNUMBER(Customers!L2),Customers!L2,IFERROR(VALUE(Customers!L2),"")))</f>
        <v>6763.27</v>
      </c>
      <c r="M2" s="4" t="n">
        <f aca="false">IF(OR(TRIM(Customers!M2&amp;"")="",ISNUMBER(MATCH(TRIM(Customers!M2&amp;""),Codes!$A$5:$A$14,0))),"",IF(ISNUMBER(Customers!M2),Customers!M2,IFERROR(VALUE(Customers!M2),"")))</f>
        <v>12100.75</v>
      </c>
      <c r="N2" s="3" t="n">
        <f aca="false">IF(OR(TRIM(Customers!N2&amp;"")="",ISNUMBER(MATCH(TRIM(Customers!N2&amp;""),Codes!$A$5:$A$14,0)),Customers!N2=9999),"",IF(ISNUMBER(Customers!N2),Customers!N2,IFERROR(VALUE(Customers!N2),"")))</f>
        <v>23</v>
      </c>
      <c r="O2" s="4" t="n">
        <f aca="false">IF(OR(TRIM(Customers!O2&amp;"")="",ISNUMBER(MATCH(TRIM(Customers!O2&amp;""),Codes!$A$5:$A$14,0))),"",IF(ISNUMBER(Customers!O2),Customers!O2,IFERROR(VALUE(Customers!O2),"")))</f>
        <v>36.84</v>
      </c>
      <c r="P2" s="3" t="n">
        <f aca="false">IF(OR(TRIM(Customers!P2&amp;"")="",ISNUMBER(MATCH(TRIM(Customers!P2&amp;""),Codes!$A$5:$A$14,0))),"",IF(ISNUMBER(Customers!P2),Customers!P2,IFERROR(VALUE(Customers!P2),"")))</f>
        <v>1</v>
      </c>
      <c r="Q2" s="4" t="str">
        <f aca="false">IF(OR(TRIM(Customers!Q2&amp;"")="",ISNUMBER(MATCH(TRIM(Customers!Q2&amp;""),Codes!$A$5:$A$14,0))),"",IF(ISNUMBER(Customers!Q2),Customers!Q2,IFERROR(VALUE(Customers!Q2),"")))</f>
        <v/>
      </c>
      <c r="R2" s="4" t="str">
        <f aca="false">IF(OR(TRIM(Customers!R2&amp;"")="",ISNUMBER(MATCH(TRIM(Customers!R2&amp;""),Codes!$A$5:$A$14,0))),"",IF(ISNUMBER(Customers!R2),Customers!R2,IFERROR(VALUE(Customers!R2),"")))</f>
        <v/>
      </c>
      <c r="S2" s="4" t="n">
        <f aca="false">IF(OR(TRIM(Customers!S2&amp;"")="",ISNUMBER(MATCH(TRIM(Customers!S2&amp;""),Codes!$A$5:$A$14,0))),"",IF(ISNUMBER(Customers!S2),Customers!S2,IFERROR(VALUE(Customers!S2),"")))</f>
        <v>93000</v>
      </c>
      <c r="T2" s="4" t="n">
        <f aca="false">IF(OR(TRIM(Customers!T2&amp;"")="",ISNUMBER(MATCH(TRIM(Customers!T2&amp;""),Codes!$A$5:$A$14,0))),"",IF(ISNUMBER(Customers!T2),Customers!T2,IFERROR(VALUE(Customers!T2),"")))</f>
        <v>603</v>
      </c>
      <c r="U2" s="3" t="n">
        <f aca="false">IF(OR(TRIM(Customers!U2&amp;"")="",ISNUMBER(MATCH(TRIM(Customers!U2&amp;""),Codes!$A$5:$A$14,0)),Customers!U2=0),"",IF(ISNUMBER(Customers!U2),Customers!U2,IFERROR(VALUE(Customers!U2),"")))</f>
        <v>698</v>
      </c>
      <c r="V2" s="3" t="str">
        <f aca="false">IF(OR(TRIM(Customers!V2&amp;"")="",ISNUMBER(MATCH(TRIM(Customers!V2&amp;""),Codes!$A$5:$A$14,0))),"",IF(ISNUMBER(Customers!V2),Customers!V2,IFERROR(VALUE(Customers!V2),"")))</f>
        <v/>
      </c>
    </row>
    <row r="3" customFormat="false" ht="15" hidden="false" customHeight="false" outlineLevel="0" collapsed="false">
      <c r="A3" s="2" t="str">
        <f aca="false">Customers!A3</f>
        <v>CL00002</v>
      </c>
      <c r="B3" s="3" t="n">
        <f aca="false">IF(OR(TRIM(Customers!B3&amp;"")="",ISNUMBER(MATCH(TRIM(Customers!B3&amp;""),Codes!$A$5:$A$14,0)),Customers!B3=0),"",IF(ISNUMBER(Customers!B3),Customers!B3,IFERROR(VALUE(Customers!B3),"")))</f>
        <v>60</v>
      </c>
      <c r="C3" s="2" t="str">
        <f aca="false">IF(OR(TRIM(Customers!C3&amp;"")="",ISNUMBER(MATCH(TRIM(Customers!C3&amp;""),Codes!$A$5:$A$14,0))),"",TRIM(Customers!C3))</f>
        <v>M</v>
      </c>
      <c r="D3" s="2" t="str">
        <f aca="false">IF(OR(TRIM(Customers!D3&amp;"")="",ISNUMBER(MATCH(TRIM(Customers!D3&amp;""),Codes!$A$5:$A$14,0))),"",TRIM(Customers!D3))</f>
        <v>Abruzzo</v>
      </c>
      <c r="E3" s="2" t="str">
        <f aca="false">IF(OR(TRIM(Customers!E3&amp;"")="",ISNUMBER(MATCH(TRIM(Customers!E3&amp;""),Codes!$A$5:$A$14,0))),"",TRIM(Customers!E3))</f>
        <v>Business owner</v>
      </c>
      <c r="F3" s="2" t="str">
        <f aca="false">IF(OR(TRIM(Customers!F3&amp;"")="",ISNUMBER(MATCH(TRIM(Customers!F3&amp;""),Codes!$A$5:$A$14,0))),"",TRIM(Customers!F3))</f>
        <v>Married</v>
      </c>
      <c r="G3" s="4" t="n">
        <f aca="false">IF(OR(TRIM(Customers!G3&amp;"")="",ISNUMBER(MATCH(TRIM(Customers!G3&amp;""),Codes!$A$5:$A$14,0)),Customers!G3=-999),"",IF(ISNUMBER(Customers!G3),Customers!G3,IFERROR(VALUE(Customers!G3),"")))</f>
        <v>117400</v>
      </c>
      <c r="H3" s="3" t="n">
        <f aca="false">IF(OR(TRIM(Customers!H3&amp;"")="",ISNUMBER(MATCH(TRIM(Customers!H3&amp;""),Codes!$A$5:$A$14,0))),"",IF(ISNUMBER(Customers!H3),Customers!H3,IFERROR(VALUE(Customers!H3),"")))</f>
        <v>13</v>
      </c>
      <c r="I3" s="5" t="n">
        <f aca="false">IF(OR(TRIM(Customers!I3&amp;"")="",ISNUMBER(MATCH(TRIM(Customers!I3&amp;""),Codes!$A$5:$A$14,0)),Customers!I3=DATE(1970,1,1)),"",IF(ISNUMBER(Customers!I3),Customers!I3,IFERROR(DATEVALUE(Customers!I3),"")))</f>
        <v>41314</v>
      </c>
      <c r="J3" s="2" t="str">
        <f aca="false">IF(OR(TRIM(Customers!J3&amp;"")="",ISNUMBER(MATCH(TRIM(Customers!J3&amp;""),Codes!$A$5:$A$14,0))),"",TRIM(Customers!J3))</f>
        <v>Branch</v>
      </c>
      <c r="K3" s="3" t="n">
        <f aca="false">IF(OR(TRIM(Customers!K3&amp;"")="",ISNUMBER(MATCH(TRIM(Customers!K3&amp;""),Codes!$A$5:$A$14,0))),"",IF(ISNUMBER(Customers!K3),Customers!K3,IFERROR(VALUE(Customers!K3),"")))</f>
        <v>3</v>
      </c>
      <c r="L3" s="4" t="n">
        <f aca="false">IF(OR(TRIM(Customers!L3&amp;"")="",ISNUMBER(MATCH(TRIM(Customers!L3&amp;""),Codes!$A$5:$A$14,0))),"",IF(ISNUMBER(Customers!L3),Customers!L3,IFERROR(VALUE(Customers!L3),"")))</f>
        <v>39402.14</v>
      </c>
      <c r="M3" s="4" t="n">
        <f aca="false">IF(OR(TRIM(Customers!M3&amp;"")="",ISNUMBER(MATCH(TRIM(Customers!M3&amp;""),Codes!$A$5:$A$14,0))),"",IF(ISNUMBER(Customers!M3),Customers!M3,IFERROR(VALUE(Customers!M3),"")))</f>
        <v>124631.07</v>
      </c>
      <c r="N3" s="3" t="n">
        <f aca="false">IF(OR(TRIM(Customers!N3&amp;"")="",ISNUMBER(MATCH(TRIM(Customers!N3&amp;""),Codes!$A$5:$A$14,0)),Customers!N3=9999),"",IF(ISNUMBER(Customers!N3),Customers!N3,IFERROR(VALUE(Customers!N3),"")))</f>
        <v>49</v>
      </c>
      <c r="O3" s="4" t="n">
        <f aca="false">IF(OR(TRIM(Customers!O3&amp;"")="",ISNUMBER(MATCH(TRIM(Customers!O3&amp;""),Codes!$A$5:$A$14,0))),"",IF(ISNUMBER(Customers!O3),Customers!O3,IFERROR(VALUE(Customers!O3),"")))</f>
        <v>65.95</v>
      </c>
      <c r="P3" s="3" t="n">
        <f aca="false">IF(OR(TRIM(Customers!P3&amp;"")="",ISNUMBER(MATCH(TRIM(Customers!P3&amp;""),Codes!$A$5:$A$14,0))),"",IF(ISNUMBER(Customers!P3),Customers!P3,IFERROR(VALUE(Customers!P3),"")))</f>
        <v>1</v>
      </c>
      <c r="Q3" s="4" t="n">
        <f aca="false">IF(OR(TRIM(Customers!Q3&amp;"")="",ISNUMBER(MATCH(TRIM(Customers!Q3&amp;""),Codes!$A$5:$A$14,0))),"",IF(ISNUMBER(Customers!Q3),Customers!Q3,IFERROR(VALUE(Customers!Q3),"")))</f>
        <v>15000</v>
      </c>
      <c r="R3" s="4" t="n">
        <f aca="false">IF(OR(TRIM(Customers!R3&amp;"")="",ISNUMBER(MATCH(TRIM(Customers!R3&amp;""),Codes!$A$5:$A$14,0))),"",IF(ISNUMBER(Customers!R3),Customers!R3,IFERROR(VALUE(Customers!R3),"")))</f>
        <v>3434.25</v>
      </c>
      <c r="S3" s="4" t="n">
        <f aca="false">IF(OR(TRIM(Customers!S3&amp;"")="",ISNUMBER(MATCH(TRIM(Customers!S3&amp;""),Codes!$A$5:$A$14,0))),"",IF(ISNUMBER(Customers!S3),Customers!S3,IFERROR(VALUE(Customers!S3),"")))</f>
        <v>0</v>
      </c>
      <c r="T3" s="4" t="n">
        <f aca="false">IF(OR(TRIM(Customers!T3&amp;"")="",ISNUMBER(MATCH(TRIM(Customers!T3&amp;""),Codes!$A$5:$A$14,0))),"",IF(ISNUMBER(Customers!T3),Customers!T3,IFERROR(VALUE(Customers!T3),"")))</f>
        <v>0</v>
      </c>
      <c r="U3" s="3" t="n">
        <f aca="false">IF(OR(TRIM(Customers!U3&amp;"")="",ISNUMBER(MATCH(TRIM(Customers!U3&amp;""),Codes!$A$5:$A$14,0)),Customers!U3=0),"",IF(ISNUMBER(Customers!U3),Customers!U3,IFERROR(VALUE(Customers!U3),"")))</f>
        <v>700</v>
      </c>
      <c r="V3" s="3" t="str">
        <f aca="false">IF(OR(TRIM(Customers!V3&amp;"")="",ISNUMBER(MATCH(TRIM(Customers!V3&amp;""),Codes!$A$5:$A$14,0))),"",IF(ISNUMBER(Customers!V3),Customers!V3,IFERROR(VALUE(Customers!V3),"")))</f>
        <v/>
      </c>
    </row>
    <row r="4" customFormat="false" ht="15" hidden="false" customHeight="false" outlineLevel="0" collapsed="false">
      <c r="A4" s="2" t="str">
        <f aca="false">Customers!A4</f>
        <v>CL00003</v>
      </c>
      <c r="B4" s="3" t="n">
        <f aca="false">IF(OR(TRIM(Customers!B4&amp;"")="",ISNUMBER(MATCH(TRIM(Customers!B4&amp;""),Codes!$A$5:$A$14,0)),Customers!B4=0),"",IF(ISNUMBER(Customers!B4),Customers!B4,IFERROR(VALUE(Customers!B4),"")))</f>
        <v>42</v>
      </c>
      <c r="C4" s="2" t="str">
        <f aca="false">IF(OR(TRIM(Customers!C4&amp;"")="",ISNUMBER(MATCH(TRIM(Customers!C4&amp;""),Codes!$A$5:$A$14,0))),"",TRIM(Customers!C4))</f>
        <v>F</v>
      </c>
      <c r="D4" s="2" t="str">
        <f aca="false">IF(OR(TRIM(Customers!D4&amp;"")="",ISNUMBER(MATCH(TRIM(Customers!D4&amp;""),Codes!$A$5:$A$14,0))),"",TRIM(Customers!D4))</f>
        <v>Molise</v>
      </c>
      <c r="E4" s="2" t="str">
        <f aca="false">IF(OR(TRIM(Customers!E4&amp;"")="",ISNUMBER(MATCH(TRIM(Customers!E4&amp;""),Codes!$A$5:$A$14,0))),"",TRIM(Customers!E4))</f>
        <v>Business owner</v>
      </c>
      <c r="F4" s="2" t="str">
        <f aca="false">IF(OR(TRIM(Customers!F4&amp;"")="",ISNUMBER(MATCH(TRIM(Customers!F4&amp;""),Codes!$A$5:$A$14,0))),"",TRIM(Customers!F4))</f>
        <v>Married</v>
      </c>
      <c r="G4" s="4" t="n">
        <f aca="false">IF(OR(TRIM(Customers!G4&amp;"")="",ISNUMBER(MATCH(TRIM(Customers!G4&amp;""),Codes!$A$5:$A$14,0)),Customers!G4=-999),"",IF(ISNUMBER(Customers!G4),Customers!G4,IFERROR(VALUE(Customers!G4),"")))</f>
        <v>55600</v>
      </c>
      <c r="H4" s="3" t="n">
        <f aca="false">IF(OR(TRIM(Customers!H4&amp;"")="",ISNUMBER(MATCH(TRIM(Customers!H4&amp;""),Codes!$A$5:$A$14,0))),"",IF(ISNUMBER(Customers!H4),Customers!H4,IFERROR(VALUE(Customers!H4),"")))</f>
        <v>11</v>
      </c>
      <c r="I4" s="5" t="n">
        <f aca="false">IF(OR(TRIM(Customers!I4&amp;"")="",ISNUMBER(MATCH(TRIM(Customers!I4&amp;""),Codes!$A$5:$A$14,0)),Customers!I4=DATE(1970,1,1)),"",IF(ISNUMBER(Customers!I4),Customers!I4,IFERROR(DATEVALUE(Customers!I4),"")))</f>
        <v>41985</v>
      </c>
      <c r="J4" s="2" t="str">
        <f aca="false">IF(OR(TRIM(Customers!J4&amp;"")="",ISNUMBER(MATCH(TRIM(Customers!J4&amp;""),Codes!$A$5:$A$14,0))),"",TRIM(Customers!J4))</f>
        <v>App</v>
      </c>
      <c r="K4" s="3" t="n">
        <f aca="false">IF(OR(TRIM(Customers!K4&amp;"")="",ISNUMBER(MATCH(TRIM(Customers!K4&amp;""),Codes!$A$5:$A$14,0))),"",IF(ISNUMBER(Customers!K4),Customers!K4,IFERROR(VALUE(Customers!K4),"")))</f>
        <v>2</v>
      </c>
      <c r="L4" s="4" t="n">
        <f aca="false">IF(OR(TRIM(Customers!L4&amp;"")="",ISNUMBER(MATCH(TRIM(Customers!L4&amp;""),Codes!$A$5:$A$14,0))),"",IF(ISNUMBER(Customers!L4),Customers!L4,IFERROR(VALUE(Customers!L4),"")))</f>
        <v>2962.55</v>
      </c>
      <c r="M4" s="4" t="n">
        <f aca="false">IF(OR(TRIM(Customers!M4&amp;"")="",ISNUMBER(MATCH(TRIM(Customers!M4&amp;""),Codes!$A$5:$A$14,0))),"",IF(ISNUMBER(Customers!M4),Customers!M4,IFERROR(VALUE(Customers!M4),"")))</f>
        <v>70371.89</v>
      </c>
      <c r="N4" s="3" t="n">
        <f aca="false">IF(OR(TRIM(Customers!N4&amp;"")="",ISNUMBER(MATCH(TRIM(Customers!N4&amp;""),Codes!$A$5:$A$14,0)),Customers!N4=9999),"",IF(ISNUMBER(Customers!N4),Customers!N4,IFERROR(VALUE(Customers!N4),"")))</f>
        <v>33</v>
      </c>
      <c r="O4" s="4" t="n">
        <f aca="false">IF(OR(TRIM(Customers!O4&amp;"")="",ISNUMBER(MATCH(TRIM(Customers!O4&amp;""),Codes!$A$5:$A$14,0))),"",IF(ISNUMBER(Customers!O4),Customers!O4,IFERROR(VALUE(Customers!O4),"")))</f>
        <v>85.29</v>
      </c>
      <c r="P4" s="3" t="n">
        <f aca="false">IF(OR(TRIM(Customers!P4&amp;"")="",ISNUMBER(MATCH(TRIM(Customers!P4&amp;""),Codes!$A$5:$A$14,0))),"",IF(ISNUMBER(Customers!P4),Customers!P4,IFERROR(VALUE(Customers!P4),"")))</f>
        <v>1</v>
      </c>
      <c r="Q4" s="4" t="n">
        <f aca="false">IF(OR(TRIM(Customers!Q4&amp;"")="",ISNUMBER(MATCH(TRIM(Customers!Q4&amp;""),Codes!$A$5:$A$14,0))),"",IF(ISNUMBER(Customers!Q4),Customers!Q4,IFERROR(VALUE(Customers!Q4),"")))</f>
        <v>11000</v>
      </c>
      <c r="R4" s="4" t="n">
        <f aca="false">IF(OR(TRIM(Customers!R4&amp;"")="",ISNUMBER(MATCH(TRIM(Customers!R4&amp;""),Codes!$A$5:$A$14,0))),"",IF(ISNUMBER(Customers!R4),Customers!R4,IFERROR(VALUE(Customers!R4),"")))</f>
        <v>3647.56</v>
      </c>
      <c r="S4" s="4" t="str">
        <f aca="false">IF(OR(TRIM(Customers!S4&amp;"")="",ISNUMBER(MATCH(TRIM(Customers!S4&amp;""),Codes!$A$5:$A$14,0))),"",IF(ISNUMBER(Customers!S4),Customers!S4,IFERROR(VALUE(Customers!S4),"")))</f>
        <v/>
      </c>
      <c r="T4" s="4" t="str">
        <f aca="false">IF(OR(TRIM(Customers!T4&amp;"")="",ISNUMBER(MATCH(TRIM(Customers!T4&amp;""),Codes!$A$5:$A$14,0))),"",IF(ISNUMBER(Customers!T4),Customers!T4,IFERROR(VALUE(Customers!T4),"")))</f>
        <v/>
      </c>
      <c r="U4" s="3" t="n">
        <f aca="false">IF(OR(TRIM(Customers!U4&amp;"")="",ISNUMBER(MATCH(TRIM(Customers!U4&amp;""),Codes!$A$5:$A$14,0)),Customers!U4=0),"",IF(ISNUMBER(Customers!U4),Customers!U4,IFERROR(VALUE(Customers!U4),"")))</f>
        <v>749</v>
      </c>
      <c r="V4" s="3" t="str">
        <f aca="false">IF(OR(TRIM(Customers!V4&amp;"")="",ISNUMBER(MATCH(TRIM(Customers!V4&amp;""),Codes!$A$5:$A$14,0))),"",IF(ISNUMBER(Customers!V4),Customers!V4,IFERROR(VALUE(Customers!V4),"")))</f>
        <v/>
      </c>
    </row>
    <row r="5" customFormat="false" ht="15" hidden="false" customHeight="false" outlineLevel="0" collapsed="false">
      <c r="A5" s="2" t="str">
        <f aca="false">Customers!A5</f>
        <v>CL00004</v>
      </c>
      <c r="B5" s="3" t="n">
        <f aca="false">IF(OR(TRIM(Customers!B5&amp;"")="",ISNUMBER(MATCH(TRIM(Customers!B5&amp;""),Codes!$A$5:$A$14,0)),Customers!B5=0),"",IF(ISNUMBER(Customers!B5),Customers!B5,IFERROR(VALUE(Customers!B5),"")))</f>
        <v>44</v>
      </c>
      <c r="C5" s="2" t="str">
        <f aca="false">IF(OR(TRIM(Customers!C5&amp;"")="",ISNUMBER(MATCH(TRIM(Customers!C5&amp;""),Codes!$A$5:$A$14,0))),"",TRIM(Customers!C5))</f>
        <v>F</v>
      </c>
      <c r="D5" s="2" t="str">
        <f aca="false">IF(OR(TRIM(Customers!D5&amp;"")="",ISNUMBER(MATCH(TRIM(Customers!D5&amp;""),Codes!$A$5:$A$14,0))),"",TRIM(Customers!D5))</f>
        <v>Umbria</v>
      </c>
      <c r="E5" s="2" t="str">
        <f aca="false">IF(OR(TRIM(Customers!E5&amp;"")="",ISNUMBER(MATCH(TRIM(Customers!E5&amp;""),Codes!$A$5:$A$14,0))),"",TRIM(Customers!E5))</f>
        <v>Employee</v>
      </c>
      <c r="F5" s="2" t="str">
        <f aca="false">IF(OR(TRIM(Customers!F5&amp;"")="",ISNUMBER(MATCH(TRIM(Customers!F5&amp;""),Codes!$A$5:$A$14,0))),"",TRIM(Customers!F5))</f>
        <v>Single</v>
      </c>
      <c r="G5" s="4" t="n">
        <f aca="false">IF(OR(TRIM(Customers!G5&amp;"")="",ISNUMBER(MATCH(TRIM(Customers!G5&amp;""),Codes!$A$5:$A$14,0)),Customers!G5=-999),"",IF(ISNUMBER(Customers!G5),Customers!G5,IFERROR(VALUE(Customers!G5),"")))</f>
        <v>30200</v>
      </c>
      <c r="H5" s="3" t="n">
        <f aca="false">IF(OR(TRIM(Customers!H5&amp;"")="",ISNUMBER(MATCH(TRIM(Customers!H5&amp;""),Codes!$A$5:$A$14,0))),"",IF(ISNUMBER(Customers!H5),Customers!H5,IFERROR(VALUE(Customers!H5),"")))</f>
        <v>13</v>
      </c>
      <c r="I5" s="5" t="n">
        <f aca="false">IF(OR(TRIM(Customers!I5&amp;"")="",ISNUMBER(MATCH(TRIM(Customers!I5&amp;""),Codes!$A$5:$A$14,0)),Customers!I5=DATE(1970,1,1)),"",IF(ISNUMBER(Customers!I5),Customers!I5,IFERROR(DATEVALUE(Customers!I5),"")))</f>
        <v>41353</v>
      </c>
      <c r="J5" s="2" t="str">
        <f aca="false">IF(OR(TRIM(Customers!J5&amp;"")="",ISNUMBER(MATCH(TRIM(Customers!J5&amp;""),Codes!$A$5:$A$14,0))),"",TRIM(Customers!J5))</f>
        <v>App</v>
      </c>
      <c r="K5" s="3" t="n">
        <f aca="false">IF(OR(TRIM(Customers!K5&amp;"")="",ISNUMBER(MATCH(TRIM(Customers!K5&amp;""),Codes!$A$5:$A$14,0))),"",IF(ISNUMBER(Customers!K5),Customers!K5,IFERROR(VALUE(Customers!K5),"")))</f>
        <v>2</v>
      </c>
      <c r="L5" s="4" t="n">
        <f aca="false">IF(OR(TRIM(Customers!L5&amp;"")="",ISNUMBER(MATCH(TRIM(Customers!L5&amp;""),Codes!$A$5:$A$14,0))),"",IF(ISNUMBER(Customers!L5),Customers!L5,IFERROR(VALUE(Customers!L5),"")))</f>
        <v>3055.07</v>
      </c>
      <c r="M5" s="4" t="n">
        <f aca="false">IF(OR(TRIM(Customers!M5&amp;"")="",ISNUMBER(MATCH(TRIM(Customers!M5&amp;""),Codes!$A$5:$A$14,0))),"",IF(ISNUMBER(Customers!M5),Customers!M5,IFERROR(VALUE(Customers!M5),"")))</f>
        <v>31571.98</v>
      </c>
      <c r="N5" s="3" t="n">
        <f aca="false">IF(OR(TRIM(Customers!N5&amp;"")="",ISNUMBER(MATCH(TRIM(Customers!N5&amp;""),Codes!$A$5:$A$14,0)),Customers!N5=9999),"",IF(ISNUMBER(Customers!N5),Customers!N5,IFERROR(VALUE(Customers!N5),"")))</f>
        <v>17</v>
      </c>
      <c r="O5" s="4" t="n">
        <f aca="false">IF(OR(TRIM(Customers!O5&amp;"")="",ISNUMBER(MATCH(TRIM(Customers!O5&amp;""),Codes!$A$5:$A$14,0))),"",IF(ISNUMBER(Customers!O5),Customers!O5,IFERROR(VALUE(Customers!O5),"")))</f>
        <v>30.81</v>
      </c>
      <c r="P5" s="3" t="n">
        <f aca="false">IF(OR(TRIM(Customers!P5&amp;"")="",ISNUMBER(MATCH(TRIM(Customers!P5&amp;""),Codes!$A$5:$A$14,0))),"",IF(ISNUMBER(Customers!P5),Customers!P5,IFERROR(VALUE(Customers!P5),"")))</f>
        <v>1</v>
      </c>
      <c r="Q5" s="4" t="n">
        <f aca="false">IF(OR(TRIM(Customers!Q5&amp;"")="",ISNUMBER(MATCH(TRIM(Customers!Q5&amp;""),Codes!$A$5:$A$14,0))),"",IF(ISNUMBER(Customers!Q5),Customers!Q5,IFERROR(VALUE(Customers!Q5),"")))</f>
        <v>6000</v>
      </c>
      <c r="R5" s="4" t="n">
        <f aca="false">IF(OR(TRIM(Customers!R5&amp;"")="",ISNUMBER(MATCH(TRIM(Customers!R5&amp;""),Codes!$A$5:$A$14,0))),"",IF(ISNUMBER(Customers!R5),Customers!R5,IFERROR(VALUE(Customers!R5),"")))</f>
        <v>2242.95</v>
      </c>
      <c r="S5" s="4" t="n">
        <f aca="false">IF(OR(TRIM(Customers!S5&amp;"")="",ISNUMBER(MATCH(TRIM(Customers!S5&amp;""),Codes!$A$5:$A$14,0))),"",IF(ISNUMBER(Customers!S5),Customers!S5,IFERROR(VALUE(Customers!S5),"")))</f>
        <v>0</v>
      </c>
      <c r="T5" s="4" t="n">
        <f aca="false">IF(OR(TRIM(Customers!T5&amp;"")="",ISNUMBER(MATCH(TRIM(Customers!T5&amp;""),Codes!$A$5:$A$14,0))),"",IF(ISNUMBER(Customers!T5),Customers!T5,IFERROR(VALUE(Customers!T5),"")))</f>
        <v>0</v>
      </c>
      <c r="U5" s="3" t="n">
        <f aca="false">IF(OR(TRIM(Customers!U5&amp;"")="",ISNUMBER(MATCH(TRIM(Customers!U5&amp;""),Codes!$A$5:$A$14,0)),Customers!U5=0),"",IF(ISNUMBER(Customers!U5),Customers!U5,IFERROR(VALUE(Customers!U5),"")))</f>
        <v>601</v>
      </c>
      <c r="V5" s="3" t="n">
        <f aca="false">IF(OR(TRIM(Customers!V5&amp;"")="",ISNUMBER(MATCH(TRIM(Customers!V5&amp;""),Codes!$A$5:$A$14,0))),"",IF(ISNUMBER(Customers!V5),Customers!V5,IFERROR(VALUE(Customers!V5),"")))</f>
        <v>0</v>
      </c>
    </row>
    <row r="6" customFormat="false" ht="15" hidden="false" customHeight="false" outlineLevel="0" collapsed="false">
      <c r="A6" s="2" t="str">
        <f aca="false">Customers!A6</f>
        <v>CL00005</v>
      </c>
      <c r="B6" s="3" t="n">
        <f aca="false">IF(OR(TRIM(Customers!B6&amp;"")="",ISNUMBER(MATCH(TRIM(Customers!B6&amp;""),Codes!$A$5:$A$14,0)),Customers!B6=0),"",IF(ISNUMBER(Customers!B6),Customers!B6,IFERROR(VALUE(Customers!B6),"")))</f>
        <v>68</v>
      </c>
      <c r="C6" s="2" t="str">
        <f aca="false">IF(OR(TRIM(Customers!C6&amp;"")="",ISNUMBER(MATCH(TRIM(Customers!C6&amp;""),Codes!$A$5:$A$14,0))),"",TRIM(Customers!C6))</f>
        <v>F</v>
      </c>
      <c r="D6" s="2" t="str">
        <f aca="false">IF(OR(TRIM(Customers!D6&amp;"")="",ISNUMBER(MATCH(TRIM(Customers!D6&amp;""),Codes!$A$5:$A$14,0))),"",TRIM(Customers!D6))</f>
        <v>Lombardia</v>
      </c>
      <c r="E6" s="2" t="str">
        <f aca="false">IF(OR(TRIM(Customers!E6&amp;"")="",ISNUMBER(MATCH(TRIM(Customers!E6&amp;""),Codes!$A$5:$A$14,0))),"",TRIM(Customers!E6))</f>
        <v>Retired</v>
      </c>
      <c r="F6" s="2" t="str">
        <f aca="false">IF(OR(TRIM(Customers!F6&amp;"")="",ISNUMBER(MATCH(TRIM(Customers!F6&amp;""),Codes!$A$5:$A$14,0))),"",TRIM(Customers!F6))</f>
        <v>Married</v>
      </c>
      <c r="G6" s="4" t="n">
        <f aca="false">IF(OR(TRIM(Customers!G6&amp;"")="",ISNUMBER(MATCH(TRIM(Customers!G6&amp;""),Codes!$A$5:$A$14,0)),Customers!G6=-999),"",IF(ISNUMBER(Customers!G6),Customers!G6,IFERROR(VALUE(Customers!G6),"")))</f>
        <v>21800</v>
      </c>
      <c r="H6" s="3" t="n">
        <f aca="false">IF(OR(TRIM(Customers!H6&amp;"")="",ISNUMBER(MATCH(TRIM(Customers!H6&amp;""),Codes!$A$5:$A$14,0))),"",IF(ISNUMBER(Customers!H6),Customers!H6,IFERROR(VALUE(Customers!H6),"")))</f>
        <v>8</v>
      </c>
      <c r="I6" s="5" t="n">
        <f aca="false">IF(OR(TRIM(Customers!I6&amp;"")="",ISNUMBER(MATCH(TRIM(Customers!I6&amp;""),Codes!$A$5:$A$14,0)),Customers!I6=DATE(1970,1,1)),"",IF(ISNUMBER(Customers!I6),Customers!I6,IFERROR(DATEVALUE(Customers!I6),"")))</f>
        <v>43047</v>
      </c>
      <c r="J6" s="2" t="str">
        <f aca="false">IF(OR(TRIM(Customers!J6&amp;"")="",ISNUMBER(MATCH(TRIM(Customers!J6&amp;""),Codes!$A$5:$A$14,0))),"",TRIM(Customers!J6))</f>
        <v>Phone</v>
      </c>
      <c r="K6" s="3" t="n">
        <f aca="false">IF(OR(TRIM(Customers!K6&amp;"")="",ISNUMBER(MATCH(TRIM(Customers!K6&amp;""),Codes!$A$5:$A$14,0))),"",IF(ISNUMBER(Customers!K6),Customers!K6,IFERROR(VALUE(Customers!K6),"")))</f>
        <v>1</v>
      </c>
      <c r="L6" s="4" t="n">
        <f aca="false">IF(OR(TRIM(Customers!L6&amp;"")="",ISNUMBER(MATCH(TRIM(Customers!L6&amp;""),Codes!$A$5:$A$14,0))),"",IF(ISNUMBER(Customers!L6),Customers!L6,IFERROR(VALUE(Customers!L6),"")))</f>
        <v>1554.39</v>
      </c>
      <c r="M6" s="4" t="n">
        <f aca="false">IF(OR(TRIM(Customers!M6&amp;"")="",ISNUMBER(MATCH(TRIM(Customers!M6&amp;""),Codes!$A$5:$A$14,0))),"",IF(ISNUMBER(Customers!M6),Customers!M6,IFERROR(VALUE(Customers!M6),"")))</f>
        <v>27565.84</v>
      </c>
      <c r="N6" s="3" t="n">
        <f aca="false">IF(OR(TRIM(Customers!N6&amp;"")="",ISNUMBER(MATCH(TRIM(Customers!N6&amp;""),Codes!$A$5:$A$14,0)),Customers!N6=9999),"",IF(ISNUMBER(Customers!N6),Customers!N6,IFERROR(VALUE(Customers!N6),"")))</f>
        <v>24</v>
      </c>
      <c r="O6" s="4" t="n">
        <f aca="false">IF(OR(TRIM(Customers!O6&amp;"")="",ISNUMBER(MATCH(TRIM(Customers!O6&amp;""),Codes!$A$5:$A$14,0))),"",IF(ISNUMBER(Customers!O6),Customers!O6,IFERROR(VALUE(Customers!O6),"")))</f>
        <v>29.47</v>
      </c>
      <c r="P6" s="3" t="n">
        <f aca="false">IF(OR(TRIM(Customers!P6&amp;"")="",ISNUMBER(MATCH(TRIM(Customers!P6&amp;""),Codes!$A$5:$A$14,0))),"",IF(ISNUMBER(Customers!P6),Customers!P6,IFERROR(VALUE(Customers!P6),"")))</f>
        <v>4</v>
      </c>
      <c r="Q6" s="4" t="n">
        <f aca="false">IF(OR(TRIM(Customers!Q6&amp;"")="",ISNUMBER(MATCH(TRIM(Customers!Q6&amp;""),Codes!$A$5:$A$14,0))),"",IF(ISNUMBER(Customers!Q6),Customers!Q6,IFERROR(VALUE(Customers!Q6),"")))</f>
        <v>5000</v>
      </c>
      <c r="R6" s="4" t="n">
        <f aca="false">IF(OR(TRIM(Customers!R6&amp;"")="",ISNUMBER(MATCH(TRIM(Customers!R6&amp;""),Codes!$A$5:$A$14,0))),"",IF(ISNUMBER(Customers!R6),Customers!R6,IFERROR(VALUE(Customers!R6),"")))</f>
        <v>1312.86</v>
      </c>
      <c r="S6" s="4" t="str">
        <f aca="false">IF(OR(TRIM(Customers!S6&amp;"")="",ISNUMBER(MATCH(TRIM(Customers!S6&amp;""),Codes!$A$5:$A$14,0))),"",IF(ISNUMBER(Customers!S6),Customers!S6,IFERROR(VALUE(Customers!S6),"")))</f>
        <v/>
      </c>
      <c r="T6" s="4" t="str">
        <f aca="false">IF(OR(TRIM(Customers!T6&amp;"")="",ISNUMBER(MATCH(TRIM(Customers!T6&amp;""),Codes!$A$5:$A$14,0))),"",IF(ISNUMBER(Customers!T6),Customers!T6,IFERROR(VALUE(Customers!T6),"")))</f>
        <v/>
      </c>
      <c r="U6" s="3" t="n">
        <f aca="false">IF(OR(TRIM(Customers!U6&amp;"")="",ISNUMBER(MATCH(TRIM(Customers!U6&amp;""),Codes!$A$5:$A$14,0)),Customers!U6=0),"",IF(ISNUMBER(Customers!U6),Customers!U6,IFERROR(VALUE(Customers!U6),"")))</f>
        <v>568</v>
      </c>
      <c r="V6" s="3" t="n">
        <f aca="false">IF(OR(TRIM(Customers!V6&amp;"")="",ISNUMBER(MATCH(TRIM(Customers!V6&amp;""),Codes!$A$5:$A$14,0))),"",IF(ISNUMBER(Customers!V6),Customers!V6,IFERROR(VALUE(Customers!V6),"")))</f>
        <v>1</v>
      </c>
    </row>
    <row r="7" customFormat="false" ht="15" hidden="false" customHeight="false" outlineLevel="0" collapsed="false">
      <c r="A7" s="2" t="str">
        <f aca="false">Customers!A7</f>
        <v>CL00006</v>
      </c>
      <c r="B7" s="3" t="n">
        <f aca="false">IF(OR(TRIM(Customers!B7&amp;"")="",ISNUMBER(MATCH(TRIM(Customers!B7&amp;""),Codes!$A$5:$A$14,0)),Customers!B7=0),"",IF(ISNUMBER(Customers!B7),Customers!B7,IFERROR(VALUE(Customers!B7),"")))</f>
        <v>56</v>
      </c>
      <c r="C7" s="2" t="str">
        <f aca="false">IF(OR(TRIM(Customers!C7&amp;"")="",ISNUMBER(MATCH(TRIM(Customers!C7&amp;""),Codes!$A$5:$A$14,0))),"",TRIM(Customers!C7))</f>
        <v>F</v>
      </c>
      <c r="D7" s="2" t="str">
        <f aca="false">IF(OR(TRIM(Customers!D7&amp;"")="",ISNUMBER(MATCH(TRIM(Customers!D7&amp;""),Codes!$A$5:$A$14,0))),"",TRIM(Customers!D7))</f>
        <v>Sardegna</v>
      </c>
      <c r="E7" s="2" t="str">
        <f aca="false">IF(OR(TRIM(Customers!E7&amp;"")="",ISNUMBER(MATCH(TRIM(Customers!E7&amp;""),Codes!$A$5:$A$14,0))),"",TRIM(Customers!E7))</f>
        <v>Shopkeeper</v>
      </c>
      <c r="F7" s="2" t="str">
        <f aca="false">IF(OR(TRIM(Customers!F7&amp;"")="",ISNUMBER(MATCH(TRIM(Customers!F7&amp;""),Codes!$A$5:$A$14,0))),"",TRIM(Customers!F7))</f>
        <v>Married</v>
      </c>
      <c r="G7" s="4" t="n">
        <f aca="false">IF(OR(TRIM(Customers!G7&amp;"")="",ISNUMBER(MATCH(TRIM(Customers!G7&amp;""),Codes!$A$5:$A$14,0)),Customers!G7=-999),"",IF(ISNUMBER(Customers!G7),Customers!G7,IFERROR(VALUE(Customers!G7),"")))</f>
        <v>42300</v>
      </c>
      <c r="H7" s="3" t="n">
        <f aca="false">IF(OR(TRIM(Customers!H7&amp;"")="",ISNUMBER(MATCH(TRIM(Customers!H7&amp;""),Codes!$A$5:$A$14,0))),"",IF(ISNUMBER(Customers!H7),Customers!H7,IFERROR(VALUE(Customers!H7),"")))</f>
        <v>25</v>
      </c>
      <c r="I7" s="5" t="n">
        <f aca="false">IF(OR(TRIM(Customers!I7&amp;"")="",ISNUMBER(MATCH(TRIM(Customers!I7&amp;""),Codes!$A$5:$A$14,0)),Customers!I7=DATE(1970,1,1)),"",IF(ISNUMBER(Customers!I7),Customers!I7,IFERROR(DATEVALUE(Customers!I7),"")))</f>
        <v>36979</v>
      </c>
      <c r="J7" s="2" t="str">
        <f aca="false">IF(OR(TRIM(Customers!J7&amp;"")="",ISNUMBER(MATCH(TRIM(Customers!J7&amp;""),Codes!$A$5:$A$14,0))),"",TRIM(Customers!J7))</f>
        <v>Branch</v>
      </c>
      <c r="K7" s="3" t="n">
        <f aca="false">IF(OR(TRIM(Customers!K7&amp;"")="",ISNUMBER(MATCH(TRIM(Customers!K7&amp;""),Codes!$A$5:$A$14,0))),"",IF(ISNUMBER(Customers!K7),Customers!K7,IFERROR(VALUE(Customers!K7),"")))</f>
        <v>2</v>
      </c>
      <c r="L7" s="4" t="n">
        <f aca="false">IF(OR(TRIM(Customers!L7&amp;"")="",ISNUMBER(MATCH(TRIM(Customers!L7&amp;""),Codes!$A$5:$A$14,0))),"",IF(ISNUMBER(Customers!L7),Customers!L7,IFERROR(VALUE(Customers!L7),"")))</f>
        <v>879.82</v>
      </c>
      <c r="M7" s="4" t="str">
        <f aca="false">IF(OR(TRIM(Customers!M7&amp;"")="",ISNUMBER(MATCH(TRIM(Customers!M7&amp;""),Codes!$A$5:$A$14,0))),"",IF(ISNUMBER(Customers!M7),Customers!M7,IFERROR(VALUE(Customers!M7),"")))</f>
        <v/>
      </c>
      <c r="N7" s="3" t="n">
        <f aca="false">IF(OR(TRIM(Customers!N7&amp;"")="",ISNUMBER(MATCH(TRIM(Customers!N7&amp;""),Codes!$A$5:$A$14,0)),Customers!N7=9999),"",IF(ISNUMBER(Customers!N7),Customers!N7,IFERROR(VALUE(Customers!N7),"")))</f>
        <v>34</v>
      </c>
      <c r="O7" s="4" t="n">
        <f aca="false">IF(OR(TRIM(Customers!O7&amp;"")="",ISNUMBER(MATCH(TRIM(Customers!O7&amp;""),Codes!$A$5:$A$14,0))),"",IF(ISNUMBER(Customers!O7),Customers!O7,IFERROR(VALUE(Customers!O7),"")))</f>
        <v>90.6</v>
      </c>
      <c r="P7" s="3" t="n">
        <f aca="false">IF(OR(TRIM(Customers!P7&amp;"")="",ISNUMBER(MATCH(TRIM(Customers!P7&amp;""),Codes!$A$5:$A$14,0))),"",IF(ISNUMBER(Customers!P7),Customers!P7,IFERROR(VALUE(Customers!P7),"")))</f>
        <v>4</v>
      </c>
      <c r="Q7" s="4" t="n">
        <f aca="false">IF(OR(TRIM(Customers!Q7&amp;"")="",ISNUMBER(MATCH(TRIM(Customers!Q7&amp;""),Codes!$A$5:$A$14,0))),"",IF(ISNUMBER(Customers!Q7),Customers!Q7,IFERROR(VALUE(Customers!Q7),"")))</f>
        <v>4500</v>
      </c>
      <c r="R7" s="4" t="n">
        <f aca="false">IF(OR(TRIM(Customers!R7&amp;"")="",ISNUMBER(MATCH(TRIM(Customers!R7&amp;""),Codes!$A$5:$A$14,0))),"",IF(ISNUMBER(Customers!R7),Customers!R7,IFERROR(VALUE(Customers!R7),"")))</f>
        <v>1699.41</v>
      </c>
      <c r="S7" s="4" t="n">
        <f aca="false">IF(OR(TRIM(Customers!S7&amp;"")="",ISNUMBER(MATCH(TRIM(Customers!S7&amp;""),Codes!$A$5:$A$14,0))),"",IF(ISNUMBER(Customers!S7),Customers!S7,IFERROR(VALUE(Customers!S7),"")))</f>
        <v>0</v>
      </c>
      <c r="T7" s="4" t="n">
        <f aca="false">IF(OR(TRIM(Customers!T7&amp;"")="",ISNUMBER(MATCH(TRIM(Customers!T7&amp;""),Codes!$A$5:$A$14,0))),"",IF(ISNUMBER(Customers!T7),Customers!T7,IFERROR(VALUE(Customers!T7),"")))</f>
        <v>0</v>
      </c>
      <c r="U7" s="3" t="n">
        <f aca="false">IF(OR(TRIM(Customers!U7&amp;"")="",ISNUMBER(MATCH(TRIM(Customers!U7&amp;""),Codes!$A$5:$A$14,0)),Customers!U7=0),"",IF(ISNUMBER(Customers!U7),Customers!U7,IFERROR(VALUE(Customers!U7),"")))</f>
        <v>618</v>
      </c>
      <c r="V7" s="3" t="n">
        <f aca="false">IF(OR(TRIM(Customers!V7&amp;"")="",ISNUMBER(MATCH(TRIM(Customers!V7&amp;""),Codes!$A$5:$A$14,0))),"",IF(ISNUMBER(Customers!V7),Customers!V7,IFERROR(VALUE(Customers!V7),"")))</f>
        <v>2</v>
      </c>
    </row>
    <row r="8" customFormat="false" ht="15" hidden="false" customHeight="false" outlineLevel="0" collapsed="false">
      <c r="A8" s="2" t="str">
        <f aca="false">Customers!A8</f>
        <v>CL00007</v>
      </c>
      <c r="B8" s="3" t="n">
        <f aca="false">IF(OR(TRIM(Customers!B8&amp;"")="",ISNUMBER(MATCH(TRIM(Customers!B8&amp;""),Codes!$A$5:$A$14,0)),Customers!B8=0),"",IF(ISNUMBER(Customers!B8),Customers!B8,IFERROR(VALUE(Customers!B8),"")))</f>
        <v>67</v>
      </c>
      <c r="C8" s="2" t="str">
        <f aca="false">IF(OR(TRIM(Customers!C8&amp;"")="",ISNUMBER(MATCH(TRIM(Customers!C8&amp;""),Codes!$A$5:$A$14,0))),"",TRIM(Customers!C8))</f>
        <v>F</v>
      </c>
      <c r="D8" s="2" t="str">
        <f aca="false">IF(OR(TRIM(Customers!D8&amp;"")="",ISNUMBER(MATCH(TRIM(Customers!D8&amp;""),Codes!$A$5:$A$14,0))),"",TRIM(Customers!D8))</f>
        <v>Lombardia</v>
      </c>
      <c r="E8" s="2" t="str">
        <f aca="false">IF(OR(TRIM(Customers!E8&amp;"")="",ISNUMBER(MATCH(TRIM(Customers!E8&amp;""),Codes!$A$5:$A$14,0))),"",TRIM(Customers!E8))</f>
        <v>Retired</v>
      </c>
      <c r="F8" s="2" t="str">
        <f aca="false">IF(OR(TRIM(Customers!F8&amp;"")="",ISNUMBER(MATCH(TRIM(Customers!F8&amp;""),Codes!$A$5:$A$14,0))),"",TRIM(Customers!F8))</f>
        <v>Married</v>
      </c>
      <c r="G8" s="4" t="n">
        <f aca="false">IF(OR(TRIM(Customers!G8&amp;"")="",ISNUMBER(MATCH(TRIM(Customers!G8&amp;""),Codes!$A$5:$A$14,0)),Customers!G8=-999),"",IF(ISNUMBER(Customers!G8),Customers!G8,IFERROR(VALUE(Customers!G8),"")))</f>
        <v>28300</v>
      </c>
      <c r="H8" s="3" t="n">
        <f aca="false">IF(OR(TRIM(Customers!H8&amp;"")="",ISNUMBER(MATCH(TRIM(Customers!H8&amp;""),Codes!$A$5:$A$14,0))),"",IF(ISNUMBER(Customers!H8),Customers!H8,IFERROR(VALUE(Customers!H8),"")))</f>
        <v>2</v>
      </c>
      <c r="I8" s="5" t="n">
        <f aca="false">IF(OR(TRIM(Customers!I8&amp;"")="",ISNUMBER(MATCH(TRIM(Customers!I8&amp;""),Codes!$A$5:$A$14,0)),Customers!I8=DATE(1970,1,1)),"",IF(ISNUMBER(Customers!I8),Customers!I8,IFERROR(DATEVALUE(Customers!I8),"")))</f>
        <v>45278</v>
      </c>
      <c r="J8" s="2" t="str">
        <f aca="false">IF(OR(TRIM(Customers!J8&amp;"")="",ISNUMBER(MATCH(TRIM(Customers!J8&amp;""),Codes!$A$5:$A$14,0))),"",TRIM(Customers!J8))</f>
        <v>Online Banking</v>
      </c>
      <c r="K8" s="3" t="n">
        <f aca="false">IF(OR(TRIM(Customers!K8&amp;"")="",ISNUMBER(MATCH(TRIM(Customers!K8&amp;""),Codes!$A$5:$A$14,0))),"",IF(ISNUMBER(Customers!K8),Customers!K8,IFERROR(VALUE(Customers!K8),"")))</f>
        <v>2</v>
      </c>
      <c r="L8" s="4" t="n">
        <f aca="false">IF(OR(TRIM(Customers!L8&amp;"")="",ISNUMBER(MATCH(TRIM(Customers!L8&amp;""),Codes!$A$5:$A$14,0))),"",IF(ISNUMBER(Customers!L8),Customers!L8,IFERROR(VALUE(Customers!L8),"")))</f>
        <v>6616.63</v>
      </c>
      <c r="M8" s="4" t="n">
        <f aca="false">IF(OR(TRIM(Customers!M8&amp;"")="",ISNUMBER(MATCH(TRIM(Customers!M8&amp;""),Codes!$A$5:$A$14,0))),"",IF(ISNUMBER(Customers!M8),Customers!M8,IFERROR(VALUE(Customers!M8),"")))</f>
        <v>2752.06</v>
      </c>
      <c r="N8" s="3" t="n">
        <f aca="false">IF(OR(TRIM(Customers!N8&amp;"")="",ISNUMBER(MATCH(TRIM(Customers!N8&amp;""),Codes!$A$5:$A$14,0)),Customers!N8=9999),"",IF(ISNUMBER(Customers!N8),Customers!N8,IFERROR(VALUE(Customers!N8),"")))</f>
        <v>30</v>
      </c>
      <c r="O8" s="4" t="n">
        <f aca="false">IF(OR(TRIM(Customers!O8&amp;"")="",ISNUMBER(MATCH(TRIM(Customers!O8&amp;""),Codes!$A$5:$A$14,0))),"",IF(ISNUMBER(Customers!O8),Customers!O8,IFERROR(VALUE(Customers!O8),"")))</f>
        <v>76</v>
      </c>
      <c r="P8" s="3" t="n">
        <f aca="false">IF(OR(TRIM(Customers!P8&amp;"")="",ISNUMBER(MATCH(TRIM(Customers!P8&amp;""),Codes!$A$5:$A$14,0))),"",IF(ISNUMBER(Customers!P8),Customers!P8,IFERROR(VALUE(Customers!P8),"")))</f>
        <v>2</v>
      </c>
      <c r="Q8" s="4" t="n">
        <f aca="false">IF(OR(TRIM(Customers!Q8&amp;"")="",ISNUMBER(MATCH(TRIM(Customers!Q8&amp;""),Codes!$A$5:$A$14,0))),"",IF(ISNUMBER(Customers!Q8),Customers!Q8,IFERROR(VALUE(Customers!Q8),"")))</f>
        <v>4000</v>
      </c>
      <c r="R8" s="4" t="n">
        <f aca="false">IF(OR(TRIM(Customers!R8&amp;"")="",ISNUMBER(MATCH(TRIM(Customers!R8&amp;""),Codes!$A$5:$A$14,0))),"",IF(ISNUMBER(Customers!R8),Customers!R8,IFERROR(VALUE(Customers!R8),"")))</f>
        <v>2532.26</v>
      </c>
      <c r="S8" s="4" t="str">
        <f aca="false">IF(OR(TRIM(Customers!S8&amp;"")="",ISNUMBER(MATCH(TRIM(Customers!S8&amp;""),Codes!$A$5:$A$14,0))),"",IF(ISNUMBER(Customers!S8),Customers!S8,IFERROR(VALUE(Customers!S8),"")))</f>
        <v/>
      </c>
      <c r="T8" s="4" t="str">
        <f aca="false">IF(OR(TRIM(Customers!T8&amp;"")="",ISNUMBER(MATCH(TRIM(Customers!T8&amp;""),Codes!$A$5:$A$14,0))),"",IF(ISNUMBER(Customers!T8),Customers!T8,IFERROR(VALUE(Customers!T8),"")))</f>
        <v/>
      </c>
      <c r="U8" s="3" t="n">
        <f aca="false">IF(OR(TRIM(Customers!U8&amp;"")="",ISNUMBER(MATCH(TRIM(Customers!U8&amp;""),Codes!$A$5:$A$14,0)),Customers!U8=0),"",IF(ISNUMBER(Customers!U8),Customers!U8,IFERROR(VALUE(Customers!U8),"")))</f>
        <v>666</v>
      </c>
      <c r="V8" s="3" t="str">
        <f aca="false">IF(OR(TRIM(Customers!V8&amp;"")="",ISNUMBER(MATCH(TRIM(Customers!V8&amp;""),Codes!$A$5:$A$14,0))),"",IF(ISNUMBER(Customers!V8),Customers!V8,IFERROR(VALUE(Customers!V8),"")))</f>
        <v/>
      </c>
    </row>
    <row r="9" customFormat="false" ht="15" hidden="false" customHeight="false" outlineLevel="0" collapsed="false">
      <c r="A9" s="2" t="str">
        <f aca="false">Customers!A9</f>
        <v>CL00008</v>
      </c>
      <c r="B9" s="3" t="n">
        <f aca="false">IF(OR(TRIM(Customers!B9&amp;"")="",ISNUMBER(MATCH(TRIM(Customers!B9&amp;""),Codes!$A$5:$A$14,0)),Customers!B9=0),"",IF(ISNUMBER(Customers!B9),Customers!B9,IFERROR(VALUE(Customers!B9),"")))</f>
        <v>43</v>
      </c>
      <c r="C9" s="2" t="str">
        <f aca="false">IF(OR(TRIM(Customers!C9&amp;"")="",ISNUMBER(MATCH(TRIM(Customers!C9&amp;""),Codes!$A$5:$A$14,0))),"",TRIM(Customers!C9))</f>
        <v>M</v>
      </c>
      <c r="D9" s="2" t="str">
        <f aca="false">IF(OR(TRIM(Customers!D9&amp;"")="",ISNUMBER(MATCH(TRIM(Customers!D9&amp;""),Codes!$A$5:$A$14,0))),"",TRIM(Customers!D9))</f>
        <v>Calabria</v>
      </c>
      <c r="E9" s="2" t="str">
        <f aca="false">IF(OR(TRIM(Customers!E9&amp;"")="",ISNUMBER(MATCH(TRIM(Customers!E9&amp;""),Codes!$A$5:$A$14,0))),"",TRIM(Customers!E9))</f>
        <v>Teacher</v>
      </c>
      <c r="F9" s="2" t="str">
        <f aca="false">IF(OR(TRIM(Customers!F9&amp;"")="",ISNUMBER(MATCH(TRIM(Customers!F9&amp;""),Codes!$A$5:$A$14,0))),"",TRIM(Customers!F9))</f>
        <v>Married</v>
      </c>
      <c r="G9" s="4" t="n">
        <f aca="false">IF(OR(TRIM(Customers!G9&amp;"")="",ISNUMBER(MATCH(TRIM(Customers!G9&amp;""),Codes!$A$5:$A$14,0)),Customers!G9=-999),"",IF(ISNUMBER(Customers!G9),Customers!G9,IFERROR(VALUE(Customers!G9),"")))</f>
        <v>28300</v>
      </c>
      <c r="H9" s="3" t="n">
        <f aca="false">IF(OR(TRIM(Customers!H9&amp;"")="",ISNUMBER(MATCH(TRIM(Customers!H9&amp;""),Codes!$A$5:$A$14,0))),"",IF(ISNUMBER(Customers!H9),Customers!H9,IFERROR(VALUE(Customers!H9),"")))</f>
        <v>10</v>
      </c>
      <c r="I9" s="5" t="n">
        <f aca="false">IF(OR(TRIM(Customers!I9&amp;"")="",ISNUMBER(MATCH(TRIM(Customers!I9&amp;""),Codes!$A$5:$A$14,0)),Customers!I9=DATE(1970,1,1)),"",IF(ISNUMBER(Customers!I9),Customers!I9,IFERROR(DATEVALUE(Customers!I9),"")))</f>
        <v>42273</v>
      </c>
      <c r="J9" s="2" t="str">
        <f aca="false">IF(OR(TRIM(Customers!J9&amp;"")="",ISNUMBER(MATCH(TRIM(Customers!J9&amp;""),Codes!$A$5:$A$14,0))),"",TRIM(Customers!J9))</f>
        <v>App</v>
      </c>
      <c r="K9" s="3" t="n">
        <f aca="false">IF(OR(TRIM(Customers!K9&amp;"")="",ISNUMBER(MATCH(TRIM(Customers!K9&amp;""),Codes!$A$5:$A$14,0))),"",IF(ISNUMBER(Customers!K9),Customers!K9,IFERROR(VALUE(Customers!K9),"")))</f>
        <v>4</v>
      </c>
      <c r="L9" s="4" t="n">
        <f aca="false">IF(OR(TRIM(Customers!L9&amp;"")="",ISNUMBER(MATCH(TRIM(Customers!L9&amp;""),Codes!$A$5:$A$14,0))),"",IF(ISNUMBER(Customers!L9),Customers!L9,IFERROR(VALUE(Customers!L9),"")))</f>
        <v>-56.68</v>
      </c>
      <c r="M9" s="4" t="n">
        <f aca="false">IF(OR(TRIM(Customers!M9&amp;"")="",ISNUMBER(MATCH(TRIM(Customers!M9&amp;""),Codes!$A$5:$A$14,0))),"",IF(ISNUMBER(Customers!M9),Customers!M9,IFERROR(VALUE(Customers!M9),"")))</f>
        <v>28860.26</v>
      </c>
      <c r="N9" s="3" t="n">
        <f aca="false">IF(OR(TRIM(Customers!N9&amp;"")="",ISNUMBER(MATCH(TRIM(Customers!N9&amp;""),Codes!$A$5:$A$14,0)),Customers!N9=9999),"",IF(ISNUMBER(Customers!N9),Customers!N9,IFERROR(VALUE(Customers!N9),"")))</f>
        <v>23</v>
      </c>
      <c r="O9" s="4" t="n">
        <f aca="false">IF(OR(TRIM(Customers!O9&amp;"")="",ISNUMBER(MATCH(TRIM(Customers!O9&amp;""),Codes!$A$5:$A$14,0))),"",IF(ISNUMBER(Customers!O9),Customers!O9,IFERROR(VALUE(Customers!O9),"")))</f>
        <v>49.11</v>
      </c>
      <c r="P9" s="3" t="n">
        <f aca="false">IF(OR(TRIM(Customers!P9&amp;"")="",ISNUMBER(MATCH(TRIM(Customers!P9&amp;""),Codes!$A$5:$A$14,0))),"",IF(ISNUMBER(Customers!P9),Customers!P9,IFERROR(VALUE(Customers!P9),"")))</f>
        <v>3</v>
      </c>
      <c r="Q9" s="4" t="n">
        <f aca="false">IF(OR(TRIM(Customers!Q9&amp;"")="",ISNUMBER(MATCH(TRIM(Customers!Q9&amp;""),Codes!$A$5:$A$14,0))),"",IF(ISNUMBER(Customers!Q9),Customers!Q9,IFERROR(VALUE(Customers!Q9),"")))</f>
        <v>3000</v>
      </c>
      <c r="R9" s="4" t="n">
        <f aca="false">IF(OR(TRIM(Customers!R9&amp;"")="",ISNUMBER(MATCH(TRIM(Customers!R9&amp;""),Codes!$A$5:$A$14,0))),"",IF(ISNUMBER(Customers!R9),Customers!R9,IFERROR(VALUE(Customers!R9),"")))</f>
        <v>363.95</v>
      </c>
      <c r="S9" s="4" t="n">
        <f aca="false">IF(OR(TRIM(Customers!S9&amp;"")="",ISNUMBER(MATCH(TRIM(Customers!S9&amp;""),Codes!$A$5:$A$14,0))),"",IF(ISNUMBER(Customers!S9),Customers!S9,IFERROR(VALUE(Customers!S9),"")))</f>
        <v>49000</v>
      </c>
      <c r="T9" s="4" t="n">
        <f aca="false">IF(OR(TRIM(Customers!T9&amp;"")="",ISNUMBER(MATCH(TRIM(Customers!T9&amp;""),Codes!$A$5:$A$14,0))),"",IF(ISNUMBER(Customers!T9),Customers!T9,IFERROR(VALUE(Customers!T9),"")))</f>
        <v>228</v>
      </c>
      <c r="U9" s="3" t="n">
        <f aca="false">IF(OR(TRIM(Customers!U9&amp;"")="",ISNUMBER(MATCH(TRIM(Customers!U9&amp;""),Codes!$A$5:$A$14,0)),Customers!U9=0),"",IF(ISNUMBER(Customers!U9),Customers!U9,IFERROR(VALUE(Customers!U9),"")))</f>
        <v>544</v>
      </c>
      <c r="V9" s="3" t="n">
        <f aca="false">IF(OR(TRIM(Customers!V9&amp;"")="",ISNUMBER(MATCH(TRIM(Customers!V9&amp;""),Codes!$A$5:$A$14,0))),"",IF(ISNUMBER(Customers!V9),Customers!V9,IFERROR(VALUE(Customers!V9),"")))</f>
        <v>1</v>
      </c>
    </row>
    <row r="10" customFormat="false" ht="15" hidden="false" customHeight="false" outlineLevel="0" collapsed="false">
      <c r="A10" s="2" t="str">
        <f aca="false">Customers!A10</f>
        <v>CL00009</v>
      </c>
      <c r="B10" s="3" t="n">
        <f aca="false">IF(OR(TRIM(Customers!B10&amp;"")="",ISNUMBER(MATCH(TRIM(Customers!B10&amp;""),Codes!$A$5:$A$14,0)),Customers!B10=0),"",IF(ISNUMBER(Customers!B10),Customers!B10,IFERROR(VALUE(Customers!B10),"")))</f>
        <v>25</v>
      </c>
      <c r="C10" s="2" t="str">
        <f aca="false">IF(OR(TRIM(Customers!C10&amp;"")="",ISNUMBER(MATCH(TRIM(Customers!C10&amp;""),Codes!$A$5:$A$14,0))),"",TRIM(Customers!C10))</f>
        <v>M</v>
      </c>
      <c r="D10" s="2" t="str">
        <f aca="false">IF(OR(TRIM(Customers!D10&amp;"")="",ISNUMBER(MATCH(TRIM(Customers!D10&amp;""),Codes!$A$5:$A$14,0))),"",TRIM(Customers!D10))</f>
        <v>Campania</v>
      </c>
      <c r="E10" s="2" t="str">
        <f aca="false">IF(OR(TRIM(Customers!E10&amp;"")="",ISNUMBER(MATCH(TRIM(Customers!E10&amp;""),Codes!$A$5:$A$14,0))),"",TRIM(Customers!E10))</f>
        <v>Manual worker</v>
      </c>
      <c r="F10" s="2" t="str">
        <f aca="false">IF(OR(TRIM(Customers!F10&amp;"")="",ISNUMBER(MATCH(TRIM(Customers!F10&amp;""),Codes!$A$5:$A$14,0))),"",TRIM(Customers!F10))</f>
        <v/>
      </c>
      <c r="G10" s="4" t="n">
        <f aca="false">IF(OR(TRIM(Customers!G10&amp;"")="",ISNUMBER(MATCH(TRIM(Customers!G10&amp;""),Codes!$A$5:$A$14,0)),Customers!G10=-999),"",IF(ISNUMBER(Customers!G10),Customers!G10,IFERROR(VALUE(Customers!G10),"")))</f>
        <v>17700</v>
      </c>
      <c r="H10" s="3" t="n">
        <f aca="false">IF(OR(TRIM(Customers!H10&amp;"")="",ISNUMBER(MATCH(TRIM(Customers!H10&amp;""),Codes!$A$5:$A$14,0))),"",IF(ISNUMBER(Customers!H10),Customers!H10,IFERROR(VALUE(Customers!H10),"")))</f>
        <v>3</v>
      </c>
      <c r="I10" s="5" t="n">
        <f aca="false">IF(OR(TRIM(Customers!I10&amp;"")="",ISNUMBER(MATCH(TRIM(Customers!I10&amp;""),Codes!$A$5:$A$14,0)),Customers!I10=DATE(1970,1,1)),"",IF(ISNUMBER(Customers!I10),Customers!I10,IFERROR(DATEVALUE(Customers!I10),"")))</f>
        <v>45141</v>
      </c>
      <c r="J10" s="2" t="str">
        <f aca="false">IF(OR(TRIM(Customers!J10&amp;"")="",ISNUMBER(MATCH(TRIM(Customers!J10&amp;""),Codes!$A$5:$A$14,0))),"",TRIM(Customers!J10))</f>
        <v>Online Banking</v>
      </c>
      <c r="K10" s="3" t="n">
        <f aca="false">IF(OR(TRIM(Customers!K10&amp;"")="",ISNUMBER(MATCH(TRIM(Customers!K10&amp;""),Codes!$A$5:$A$14,0))),"",IF(ISNUMBER(Customers!K10),Customers!K10,IFERROR(VALUE(Customers!K10),"")))</f>
        <v>2</v>
      </c>
      <c r="L10" s="4" t="n">
        <f aca="false">IF(OR(TRIM(Customers!L10&amp;"")="",ISNUMBER(MATCH(TRIM(Customers!L10&amp;""),Codes!$A$5:$A$14,0))),"",IF(ISNUMBER(Customers!L10),Customers!L10,IFERROR(VALUE(Customers!L10),"")))</f>
        <v>795.78</v>
      </c>
      <c r="M10" s="4" t="n">
        <f aca="false">IF(OR(TRIM(Customers!M10&amp;"")="",ISNUMBER(MATCH(TRIM(Customers!M10&amp;""),Codes!$A$5:$A$14,0))),"",IF(ISNUMBER(Customers!M10),Customers!M10,IFERROR(VALUE(Customers!M10),"")))</f>
        <v>8855.03</v>
      </c>
      <c r="N10" s="3" t="n">
        <f aca="false">IF(OR(TRIM(Customers!N10&amp;"")="",ISNUMBER(MATCH(TRIM(Customers!N10&amp;""),Codes!$A$5:$A$14,0)),Customers!N10=9999),"",IF(ISNUMBER(Customers!N10),Customers!N10,IFERROR(VALUE(Customers!N10),"")))</f>
        <v>25</v>
      </c>
      <c r="O10" s="4" t="n">
        <f aca="false">IF(OR(TRIM(Customers!O10&amp;"")="",ISNUMBER(MATCH(TRIM(Customers!O10&amp;""),Codes!$A$5:$A$14,0))),"",IF(ISNUMBER(Customers!O10),Customers!O10,IFERROR(VALUE(Customers!O10),"")))</f>
        <v>32.4</v>
      </c>
      <c r="P10" s="3" t="n">
        <f aca="false">IF(OR(TRIM(Customers!P10&amp;"")="",ISNUMBER(MATCH(TRIM(Customers!P10&amp;""),Codes!$A$5:$A$14,0))),"",IF(ISNUMBER(Customers!P10),Customers!P10,IFERROR(VALUE(Customers!P10),"")))</f>
        <v>3</v>
      </c>
      <c r="Q10" s="4" t="n">
        <f aca="false">IF(OR(TRIM(Customers!Q10&amp;"")="",ISNUMBER(MATCH(TRIM(Customers!Q10&amp;""),Codes!$A$5:$A$14,0))),"",IF(ISNUMBER(Customers!Q10),Customers!Q10,IFERROR(VALUE(Customers!Q10),"")))</f>
        <v>0</v>
      </c>
      <c r="R10" s="4" t="n">
        <f aca="false">IF(OR(TRIM(Customers!R10&amp;"")="",ISNUMBER(MATCH(TRIM(Customers!R10&amp;""),Codes!$A$5:$A$14,0))),"",IF(ISNUMBER(Customers!R10),Customers!R10,IFERROR(VALUE(Customers!R10),"")))</f>
        <v>0</v>
      </c>
      <c r="S10" s="4" t="n">
        <f aca="false">IF(OR(TRIM(Customers!S10&amp;"")="",ISNUMBER(MATCH(TRIM(Customers!S10&amp;""),Codes!$A$5:$A$14,0))),"",IF(ISNUMBER(Customers!S10),Customers!S10,IFERROR(VALUE(Customers!S10),"")))</f>
        <v>0</v>
      </c>
      <c r="T10" s="4" t="n">
        <f aca="false">IF(OR(TRIM(Customers!T10&amp;"")="",ISNUMBER(MATCH(TRIM(Customers!T10&amp;""),Codes!$A$5:$A$14,0))),"",IF(ISNUMBER(Customers!T10),Customers!T10,IFERROR(VALUE(Customers!T10),"")))</f>
        <v>0</v>
      </c>
      <c r="U10" s="3" t="n">
        <f aca="false">IF(OR(TRIM(Customers!U10&amp;"")="",ISNUMBER(MATCH(TRIM(Customers!U10&amp;""),Codes!$A$5:$A$14,0)),Customers!U10=0),"",IF(ISNUMBER(Customers!U10),Customers!U10,IFERROR(VALUE(Customers!U10),"")))</f>
        <v>536</v>
      </c>
      <c r="V10" s="3" t="n">
        <f aca="false">IF(OR(TRIM(Customers!V10&amp;"")="",ISNUMBER(MATCH(TRIM(Customers!V10&amp;""),Codes!$A$5:$A$14,0))),"",IF(ISNUMBER(Customers!V10),Customers!V10,IFERROR(VALUE(Customers!V10),"")))</f>
        <v>0</v>
      </c>
    </row>
    <row r="11" customFormat="false" ht="15" hidden="false" customHeight="false" outlineLevel="0" collapsed="false">
      <c r="A11" s="2" t="str">
        <f aca="false">Customers!A11</f>
        <v>CL00010</v>
      </c>
      <c r="B11" s="3" t="n">
        <f aca="false">IF(OR(TRIM(Customers!B11&amp;"")="",ISNUMBER(MATCH(TRIM(Customers!B11&amp;""),Codes!$A$5:$A$14,0)),Customers!B11=0),"",IF(ISNUMBER(Customers!B11),Customers!B11,IFERROR(VALUE(Customers!B11),"")))</f>
        <v>36</v>
      </c>
      <c r="C11" s="2" t="str">
        <f aca="false">IF(OR(TRIM(Customers!C11&amp;"")="",ISNUMBER(MATCH(TRIM(Customers!C11&amp;""),Codes!$A$5:$A$14,0))),"",TRIM(Customers!C11))</f>
        <v>M</v>
      </c>
      <c r="D11" s="2" t="str">
        <f aca="false">IF(OR(TRIM(Customers!D11&amp;"")="",ISNUMBER(MATCH(TRIM(Customers!D11&amp;""),Codes!$A$5:$A$14,0))),"",TRIM(Customers!D11))</f>
        <v>Piemonte</v>
      </c>
      <c r="E11" s="2" t="str">
        <f aca="false">IF(OR(TRIM(Customers!E11&amp;"")="",ISNUMBER(MATCH(TRIM(Customers!E11&amp;""),Codes!$A$5:$A$14,0))),"",TRIM(Customers!E11))</f>
        <v>Employee</v>
      </c>
      <c r="F11" s="2" t="str">
        <f aca="false">IF(OR(TRIM(Customers!F11&amp;"")="",ISNUMBER(MATCH(TRIM(Customers!F11&amp;""),Codes!$A$5:$A$14,0))),"",TRIM(Customers!F11))</f>
        <v>Single</v>
      </c>
      <c r="G11" s="4" t="n">
        <f aca="false">IF(OR(TRIM(Customers!G11&amp;"")="",ISNUMBER(MATCH(TRIM(Customers!G11&amp;""),Codes!$A$5:$A$14,0)),Customers!G11=-999),"",IF(ISNUMBER(Customers!G11),Customers!G11,IFERROR(VALUE(Customers!G11),"")))</f>
        <v>32600</v>
      </c>
      <c r="H11" s="3" t="n">
        <f aca="false">IF(OR(TRIM(Customers!H11&amp;"")="",ISNUMBER(MATCH(TRIM(Customers!H11&amp;""),Codes!$A$5:$A$14,0))),"",IF(ISNUMBER(Customers!H11),Customers!H11,IFERROR(VALUE(Customers!H11),"")))</f>
        <v>7</v>
      </c>
      <c r="I11" s="5" t="n">
        <f aca="false">IF(OR(TRIM(Customers!I11&amp;"")="",ISNUMBER(MATCH(TRIM(Customers!I11&amp;""),Codes!$A$5:$A$14,0)),Customers!I11=DATE(1970,1,1)),"",IF(ISNUMBER(Customers!I11),Customers!I11,IFERROR(DATEVALUE(Customers!I11),"")))</f>
        <v>43377</v>
      </c>
      <c r="J11" s="2" t="str">
        <f aca="false">IF(OR(TRIM(Customers!J11&amp;"")="",ISNUMBER(MATCH(TRIM(Customers!J11&amp;""),Codes!$A$5:$A$14,0))),"",TRIM(Customers!J11))</f>
        <v>App</v>
      </c>
      <c r="K11" s="3" t="n">
        <f aca="false">IF(OR(TRIM(Customers!K11&amp;"")="",ISNUMBER(MATCH(TRIM(Customers!K11&amp;""),Codes!$A$5:$A$14,0))),"",IF(ISNUMBER(Customers!K11),Customers!K11,IFERROR(VALUE(Customers!K11),"")))</f>
        <v>1</v>
      </c>
      <c r="L11" s="4" t="n">
        <f aca="false">IF(OR(TRIM(Customers!L11&amp;"")="",ISNUMBER(MATCH(TRIM(Customers!L11&amp;""),Codes!$A$5:$A$14,0))),"",IF(ISNUMBER(Customers!L11),Customers!L11,IFERROR(VALUE(Customers!L11),"")))</f>
        <v>-244.9</v>
      </c>
      <c r="M11" s="4" t="n">
        <f aca="false">IF(OR(TRIM(Customers!M11&amp;"")="",ISNUMBER(MATCH(TRIM(Customers!M11&amp;""),Codes!$A$5:$A$14,0))),"",IF(ISNUMBER(Customers!M11),Customers!M11,IFERROR(VALUE(Customers!M11),"")))</f>
        <v>0</v>
      </c>
      <c r="N11" s="3" t="n">
        <f aca="false">IF(OR(TRIM(Customers!N11&amp;"")="",ISNUMBER(MATCH(TRIM(Customers!N11&amp;""),Codes!$A$5:$A$14,0)),Customers!N11=9999),"",IF(ISNUMBER(Customers!N11),Customers!N11,IFERROR(VALUE(Customers!N11),"")))</f>
        <v>33</v>
      </c>
      <c r="O11" s="4" t="n">
        <f aca="false">IF(OR(TRIM(Customers!O11&amp;"")="",ISNUMBER(MATCH(TRIM(Customers!O11&amp;""),Codes!$A$5:$A$14,0))),"",IF(ISNUMBER(Customers!O11),Customers!O11,IFERROR(VALUE(Customers!O11),"")))</f>
        <v>68.04</v>
      </c>
      <c r="P11" s="3" t="n">
        <f aca="false">IF(OR(TRIM(Customers!P11&amp;"")="",ISNUMBER(MATCH(TRIM(Customers!P11&amp;""),Codes!$A$5:$A$14,0))),"",IF(ISNUMBER(Customers!P11),Customers!P11,IFERROR(VALUE(Customers!P11),"")))</f>
        <v>0</v>
      </c>
      <c r="Q11" s="4" t="n">
        <f aca="false">IF(OR(TRIM(Customers!Q11&amp;"")="",ISNUMBER(MATCH(TRIM(Customers!Q11&amp;""),Codes!$A$5:$A$14,0))),"",IF(ISNUMBER(Customers!Q11),Customers!Q11,IFERROR(VALUE(Customers!Q11),"")))</f>
        <v>6000</v>
      </c>
      <c r="R11" s="4" t="n">
        <f aca="false">IF(OR(TRIM(Customers!R11&amp;"")="",ISNUMBER(MATCH(TRIM(Customers!R11&amp;""),Codes!$A$5:$A$14,0))),"",IF(ISNUMBER(Customers!R11),Customers!R11,IFERROR(VALUE(Customers!R11),"")))</f>
        <v>1052.22</v>
      </c>
      <c r="S11" s="4" t="n">
        <f aca="false">IF(OR(TRIM(Customers!S11&amp;"")="",ISNUMBER(MATCH(TRIM(Customers!S11&amp;""),Codes!$A$5:$A$14,0))),"",IF(ISNUMBER(Customers!S11),Customers!S11,IFERROR(VALUE(Customers!S11),"")))</f>
        <v>0</v>
      </c>
      <c r="T11" s="4" t="n">
        <f aca="false">IF(OR(TRIM(Customers!T11&amp;"")="",ISNUMBER(MATCH(TRIM(Customers!T11&amp;""),Codes!$A$5:$A$14,0))),"",IF(ISNUMBER(Customers!T11),Customers!T11,IFERROR(VALUE(Customers!T11),"")))</f>
        <v>0</v>
      </c>
      <c r="U11" s="3" t="n">
        <f aca="false">IF(OR(TRIM(Customers!U11&amp;"")="",ISNUMBER(MATCH(TRIM(Customers!U11&amp;""),Codes!$A$5:$A$14,0)),Customers!U11=0),"",IF(ISNUMBER(Customers!U11),Customers!U11,IFERROR(VALUE(Customers!U11),"")))</f>
        <v>662</v>
      </c>
      <c r="V11" s="3" t="str">
        <f aca="false">IF(OR(TRIM(Customers!V11&amp;"")="",ISNUMBER(MATCH(TRIM(Customers!V11&amp;""),Codes!$A$5:$A$14,0))),"",IF(ISNUMBER(Customers!V11),Customers!V11,IFERROR(VALUE(Customers!V11),"")))</f>
        <v/>
      </c>
    </row>
    <row r="12" customFormat="false" ht="15" hidden="false" customHeight="false" outlineLevel="0" collapsed="false">
      <c r="A12" s="2" t="str">
        <f aca="false">Customers!A12</f>
        <v>CL00011</v>
      </c>
      <c r="B12" s="3" t="n">
        <f aca="false">IF(OR(TRIM(Customers!B12&amp;"")="",ISNUMBER(MATCH(TRIM(Customers!B12&amp;""),Codes!$A$5:$A$14,0)),Customers!B12=0),"",IF(ISNUMBER(Customers!B12),Customers!B12,IFERROR(VALUE(Customers!B12),"")))</f>
        <v>60</v>
      </c>
      <c r="C12" s="2" t="str">
        <f aca="false">IF(OR(TRIM(Customers!C12&amp;"")="",ISNUMBER(MATCH(TRIM(Customers!C12&amp;""),Codes!$A$5:$A$14,0))),"",TRIM(Customers!C12))</f>
        <v>M</v>
      </c>
      <c r="D12" s="2" t="str">
        <f aca="false">IF(OR(TRIM(Customers!D12&amp;"")="",ISNUMBER(MATCH(TRIM(Customers!D12&amp;""),Codes!$A$5:$A$14,0))),"",TRIM(Customers!D12))</f>
        <v>Veneto</v>
      </c>
      <c r="E12" s="2" t="str">
        <f aca="false">IF(OR(TRIM(Customers!E12&amp;"")="",ISNUMBER(MATCH(TRIM(Customers!E12&amp;""),Codes!$A$5:$A$14,0))),"",TRIM(Customers!E12))</f>
        <v>Business owner</v>
      </c>
      <c r="F12" s="2" t="str">
        <f aca="false">IF(OR(TRIM(Customers!F12&amp;"")="",ISNUMBER(MATCH(TRIM(Customers!F12&amp;""),Codes!$A$5:$A$14,0))),"",TRIM(Customers!F12))</f>
        <v>Married</v>
      </c>
      <c r="G12" s="4" t="n">
        <f aca="false">IF(OR(TRIM(Customers!G12&amp;"")="",ISNUMBER(MATCH(TRIM(Customers!G12&amp;""),Codes!$A$5:$A$14,0)),Customers!G12=-999),"",IF(ISNUMBER(Customers!G12),Customers!G12,IFERROR(VALUE(Customers!G12),"")))</f>
        <v>105900</v>
      </c>
      <c r="H12" s="3" t="n">
        <f aca="false">IF(OR(TRIM(Customers!H12&amp;"")="",ISNUMBER(MATCH(TRIM(Customers!H12&amp;""),Codes!$A$5:$A$14,0))),"",IF(ISNUMBER(Customers!H12),Customers!H12,IFERROR(VALUE(Customers!H12),"")))</f>
        <v>21</v>
      </c>
      <c r="I12" s="5" t="n">
        <f aca="false">IF(OR(TRIM(Customers!I12&amp;"")="",ISNUMBER(MATCH(TRIM(Customers!I12&amp;""),Codes!$A$5:$A$14,0)),Customers!I12=DATE(1970,1,1)),"",IF(ISNUMBER(Customers!I12),Customers!I12,IFERROR(DATEVALUE(Customers!I12),"")))</f>
        <v>38567</v>
      </c>
      <c r="J12" s="2" t="str">
        <f aca="false">IF(OR(TRIM(Customers!J12&amp;"")="",ISNUMBER(MATCH(TRIM(Customers!J12&amp;""),Codes!$A$5:$A$14,0))),"",TRIM(Customers!J12))</f>
        <v>Online Banking</v>
      </c>
      <c r="K12" s="3" t="n">
        <f aca="false">IF(OR(TRIM(Customers!K12&amp;"")="",ISNUMBER(MATCH(TRIM(Customers!K12&amp;""),Codes!$A$5:$A$14,0))),"",IF(ISNUMBER(Customers!K12),Customers!K12,IFERROR(VALUE(Customers!K12),"")))</f>
        <v>2</v>
      </c>
      <c r="L12" s="4" t="n">
        <f aca="false">IF(OR(TRIM(Customers!L12&amp;"")="",ISNUMBER(MATCH(TRIM(Customers!L12&amp;""),Codes!$A$5:$A$14,0))),"",IF(ISNUMBER(Customers!L12),Customers!L12,IFERROR(VALUE(Customers!L12),"")))</f>
        <v>8804.34</v>
      </c>
      <c r="M12" s="4" t="n">
        <f aca="false">IF(OR(TRIM(Customers!M12&amp;"")="",ISNUMBER(MATCH(TRIM(Customers!M12&amp;""),Codes!$A$5:$A$14,0))),"",IF(ISNUMBER(Customers!M12),Customers!M12,IFERROR(VALUE(Customers!M12),"")))</f>
        <v>0</v>
      </c>
      <c r="N12" s="3" t="n">
        <f aca="false">IF(OR(TRIM(Customers!N12&amp;"")="",ISNUMBER(MATCH(TRIM(Customers!N12&amp;""),Codes!$A$5:$A$14,0)),Customers!N12=9999),"",IF(ISNUMBER(Customers!N12),Customers!N12,IFERROR(VALUE(Customers!N12),"")))</f>
        <v>59</v>
      </c>
      <c r="O12" s="4" t="n">
        <f aca="false">IF(OR(TRIM(Customers!O12&amp;"")="",ISNUMBER(MATCH(TRIM(Customers!O12&amp;""),Codes!$A$5:$A$14,0))),"",IF(ISNUMBER(Customers!O12),Customers!O12,IFERROR(VALUE(Customers!O12),"")))</f>
        <v>87.83</v>
      </c>
      <c r="P12" s="3" t="n">
        <f aca="false">IF(OR(TRIM(Customers!P12&amp;"")="",ISNUMBER(MATCH(TRIM(Customers!P12&amp;""),Codes!$A$5:$A$14,0))),"",IF(ISNUMBER(Customers!P12),Customers!P12,IFERROR(VALUE(Customers!P12),"")))</f>
        <v>5</v>
      </c>
      <c r="Q12" s="4" t="n">
        <f aca="false">IF(OR(TRIM(Customers!Q12&amp;"")="",ISNUMBER(MATCH(TRIM(Customers!Q12&amp;""),Codes!$A$5:$A$14,0))),"",IF(ISNUMBER(Customers!Q12),Customers!Q12,IFERROR(VALUE(Customers!Q12),"")))</f>
        <v>15000</v>
      </c>
      <c r="R12" s="4" t="n">
        <f aca="false">IF(OR(TRIM(Customers!R12&amp;"")="",ISNUMBER(MATCH(TRIM(Customers!R12&amp;""),Codes!$A$5:$A$14,0))),"",IF(ISNUMBER(Customers!R12),Customers!R12,IFERROR(VALUE(Customers!R12),"")))</f>
        <v>6697.75</v>
      </c>
      <c r="S12" s="4" t="n">
        <f aca="false">IF(OR(TRIM(Customers!S12&amp;"")="",ISNUMBER(MATCH(TRIM(Customers!S12&amp;""),Codes!$A$5:$A$14,0))),"",IF(ISNUMBER(Customers!S12),Customers!S12,IFERROR(VALUE(Customers!S12),"")))</f>
        <v>0</v>
      </c>
      <c r="T12" s="4" t="n">
        <f aca="false">IF(OR(TRIM(Customers!T12&amp;"")="",ISNUMBER(MATCH(TRIM(Customers!T12&amp;""),Codes!$A$5:$A$14,0))),"",IF(ISNUMBER(Customers!T12),Customers!T12,IFERROR(VALUE(Customers!T12),"")))</f>
        <v>0</v>
      </c>
      <c r="U12" s="3" t="n">
        <f aca="false">IF(OR(TRIM(Customers!U12&amp;"")="",ISNUMBER(MATCH(TRIM(Customers!U12&amp;""),Codes!$A$5:$A$14,0)),Customers!U12=0),"",IF(ISNUMBER(Customers!U12),Customers!U12,IFERROR(VALUE(Customers!U12),"")))</f>
        <v>703</v>
      </c>
      <c r="V12" s="3" t="n">
        <f aca="false">IF(OR(TRIM(Customers!V12&amp;"")="",ISNUMBER(MATCH(TRIM(Customers!V12&amp;""),Codes!$A$5:$A$14,0))),"",IF(ISNUMBER(Customers!V12),Customers!V12,IFERROR(VALUE(Customers!V12),"")))</f>
        <v>0</v>
      </c>
    </row>
    <row r="13" customFormat="false" ht="15" hidden="false" customHeight="false" outlineLevel="0" collapsed="false">
      <c r="A13" s="2" t="str">
        <f aca="false">Customers!A13</f>
        <v>CL00012</v>
      </c>
      <c r="B13" s="3" t="n">
        <f aca="false">IF(OR(TRIM(Customers!B13&amp;"")="",ISNUMBER(MATCH(TRIM(Customers!B13&amp;""),Codes!$A$5:$A$14,0)),Customers!B13=0),"",IF(ISNUMBER(Customers!B13),Customers!B13,IFERROR(VALUE(Customers!B13),"")))</f>
        <v>45</v>
      </c>
      <c r="C13" s="2" t="str">
        <f aca="false">IF(OR(TRIM(Customers!C13&amp;"")="",ISNUMBER(MATCH(TRIM(Customers!C13&amp;""),Codes!$A$5:$A$14,0))),"",TRIM(Customers!C13))</f>
        <v>F</v>
      </c>
      <c r="D13" s="2" t="str">
        <f aca="false">IF(OR(TRIM(Customers!D13&amp;"")="",ISNUMBER(MATCH(TRIM(Customers!D13&amp;""),Codes!$A$5:$A$14,0))),"",TRIM(Customers!D13))</f>
        <v>Piemonte</v>
      </c>
      <c r="E13" s="2" t="str">
        <f aca="false">IF(OR(TRIM(Customers!E13&amp;"")="",ISNUMBER(MATCH(TRIM(Customers!E13&amp;""),Codes!$A$5:$A$14,0))),"",TRIM(Customers!E13))</f>
        <v>Employee</v>
      </c>
      <c r="F13" s="2" t="str">
        <f aca="false">IF(OR(TRIM(Customers!F13&amp;"")="",ISNUMBER(MATCH(TRIM(Customers!F13&amp;""),Codes!$A$5:$A$14,0))),"",TRIM(Customers!F13))</f>
        <v>Married</v>
      </c>
      <c r="G13" s="4" t="n">
        <f aca="false">IF(OR(TRIM(Customers!G13&amp;"")="",ISNUMBER(MATCH(TRIM(Customers!G13&amp;""),Codes!$A$5:$A$14,0)),Customers!G13=-999),"",IF(ISNUMBER(Customers!G13),Customers!G13,IFERROR(VALUE(Customers!G13),"")))</f>
        <v>49600</v>
      </c>
      <c r="H13" s="3" t="n">
        <f aca="false">IF(OR(TRIM(Customers!H13&amp;"")="",ISNUMBER(MATCH(TRIM(Customers!H13&amp;""),Codes!$A$5:$A$14,0))),"",IF(ISNUMBER(Customers!H13),Customers!H13,IFERROR(VALUE(Customers!H13),"")))</f>
        <v>15</v>
      </c>
      <c r="I13" s="5" t="n">
        <f aca="false">IF(OR(TRIM(Customers!I13&amp;"")="",ISNUMBER(MATCH(TRIM(Customers!I13&amp;""),Codes!$A$5:$A$14,0)),Customers!I13=DATE(1970,1,1)),"",IF(ISNUMBER(Customers!I13),Customers!I13,IFERROR(DATEVALUE(Customers!I13),"")))</f>
        <v>40620</v>
      </c>
      <c r="J13" s="2" t="str">
        <f aca="false">IF(OR(TRIM(Customers!J13&amp;"")="",ISNUMBER(MATCH(TRIM(Customers!J13&amp;""),Codes!$A$5:$A$14,0))),"",TRIM(Customers!J13))</f>
        <v>App</v>
      </c>
      <c r="K13" s="3" t="n">
        <f aca="false">IF(OR(TRIM(Customers!K13&amp;"")="",ISNUMBER(MATCH(TRIM(Customers!K13&amp;""),Codes!$A$5:$A$14,0))),"",IF(ISNUMBER(Customers!K13),Customers!K13,IFERROR(VALUE(Customers!K13),"")))</f>
        <v>4</v>
      </c>
      <c r="L13" s="4" t="str">
        <f aca="false">IF(OR(TRIM(Customers!L13&amp;"")="",ISNUMBER(MATCH(TRIM(Customers!L13&amp;""),Codes!$A$5:$A$14,0))),"",IF(ISNUMBER(Customers!L13),Customers!L13,IFERROR(VALUE(Customers!L13),"")))</f>
        <v/>
      </c>
      <c r="M13" s="4" t="n">
        <f aca="false">IF(OR(TRIM(Customers!M13&amp;"")="",ISNUMBER(MATCH(TRIM(Customers!M13&amp;""),Codes!$A$5:$A$14,0))),"",IF(ISNUMBER(Customers!M13),Customers!M13,IFERROR(VALUE(Customers!M13),"")))</f>
        <v>0</v>
      </c>
      <c r="N13" s="3" t="n">
        <f aca="false">IF(OR(TRIM(Customers!N13&amp;"")="",ISNUMBER(MATCH(TRIM(Customers!N13&amp;""),Codes!$A$5:$A$14,0)),Customers!N13=9999),"",IF(ISNUMBER(Customers!N13),Customers!N13,IFERROR(VALUE(Customers!N13),"")))</f>
        <v>30</v>
      </c>
      <c r="O13" s="4" t="n">
        <f aca="false">IF(OR(TRIM(Customers!O13&amp;"")="",ISNUMBER(MATCH(TRIM(Customers!O13&amp;""),Codes!$A$5:$A$14,0))),"",IF(ISNUMBER(Customers!O13),Customers!O13,IFERROR(VALUE(Customers!O13),"")))</f>
        <v>69.35</v>
      </c>
      <c r="P13" s="3" t="n">
        <f aca="false">IF(OR(TRIM(Customers!P13&amp;"")="",ISNUMBER(MATCH(TRIM(Customers!P13&amp;""),Codes!$A$5:$A$14,0))),"",IF(ISNUMBER(Customers!P13),Customers!P13,IFERROR(VALUE(Customers!P13),"")))</f>
        <v>1</v>
      </c>
      <c r="Q13" s="4" t="n">
        <f aca="false">IF(OR(TRIM(Customers!Q13&amp;"")="",ISNUMBER(MATCH(TRIM(Customers!Q13&amp;""),Codes!$A$5:$A$14,0))),"",IF(ISNUMBER(Customers!Q13),Customers!Q13,IFERROR(VALUE(Customers!Q13),"")))</f>
        <v>5000</v>
      </c>
      <c r="R13" s="4" t="n">
        <f aca="false">IF(OR(TRIM(Customers!R13&amp;"")="",ISNUMBER(MATCH(TRIM(Customers!R13&amp;""),Codes!$A$5:$A$14,0))),"",IF(ISNUMBER(Customers!R13),Customers!R13,IFERROR(VALUE(Customers!R13),"")))</f>
        <v>1097.89</v>
      </c>
      <c r="S13" s="4" t="n">
        <f aca="false">IF(OR(TRIM(Customers!S13&amp;"")="",ISNUMBER(MATCH(TRIM(Customers!S13&amp;""),Codes!$A$5:$A$14,0))),"",IF(ISNUMBER(Customers!S13),Customers!S13,IFERROR(VALUE(Customers!S13),"")))</f>
        <v>0</v>
      </c>
      <c r="T13" s="4" t="n">
        <f aca="false">IF(OR(TRIM(Customers!T13&amp;"")="",ISNUMBER(MATCH(TRIM(Customers!T13&amp;""),Codes!$A$5:$A$14,0))),"",IF(ISNUMBER(Customers!T13),Customers!T13,IFERROR(VALUE(Customers!T13),"")))</f>
        <v>0</v>
      </c>
      <c r="U13" s="3" t="n">
        <f aca="false">IF(OR(TRIM(Customers!U13&amp;"")="",ISNUMBER(MATCH(TRIM(Customers!U13&amp;""),Codes!$A$5:$A$14,0)),Customers!U13=0),"",IF(ISNUMBER(Customers!U13),Customers!U13,IFERROR(VALUE(Customers!U13),"")))</f>
        <v>679</v>
      </c>
      <c r="V13" s="3" t="n">
        <f aca="false">IF(OR(TRIM(Customers!V13&amp;"")="",ISNUMBER(MATCH(TRIM(Customers!V13&amp;""),Codes!$A$5:$A$14,0))),"",IF(ISNUMBER(Customers!V13),Customers!V13,IFERROR(VALUE(Customers!V13),"")))</f>
        <v>0</v>
      </c>
    </row>
    <row r="14" customFormat="false" ht="15" hidden="false" customHeight="false" outlineLevel="0" collapsed="false">
      <c r="A14" s="2" t="str">
        <f aca="false">Customers!A14</f>
        <v>CL00013</v>
      </c>
      <c r="B14" s="3" t="str">
        <f aca="false">IF(OR(TRIM(Customers!B14&amp;"")="",ISNUMBER(MATCH(TRIM(Customers!B14&amp;""),Codes!$A$5:$A$14,0)),Customers!B14=0),"",IF(ISNUMBER(Customers!B14),Customers!B14,IFERROR(VALUE(Customers!B14),"")))</f>
        <v/>
      </c>
      <c r="C14" s="2" t="str">
        <f aca="false">IF(OR(TRIM(Customers!C14&amp;"")="",ISNUMBER(MATCH(TRIM(Customers!C14&amp;""),Codes!$A$5:$A$14,0))),"",TRIM(Customers!C14))</f>
        <v>M</v>
      </c>
      <c r="D14" s="2" t="str">
        <f aca="false">IF(OR(TRIM(Customers!D14&amp;"")="",ISNUMBER(MATCH(TRIM(Customers!D14&amp;""),Codes!$A$5:$A$14,0))),"",TRIM(Customers!D14))</f>
        <v>Lombardia</v>
      </c>
      <c r="E14" s="2" t="str">
        <f aca="false">IF(OR(TRIM(Customers!E14&amp;"")="",ISNUMBER(MATCH(TRIM(Customers!E14&amp;""),Codes!$A$5:$A$14,0))),"",TRIM(Customers!E14))</f>
        <v>Employee</v>
      </c>
      <c r="F14" s="2" t="str">
        <f aca="false">IF(OR(TRIM(Customers!F14&amp;"")="",ISNUMBER(MATCH(TRIM(Customers!F14&amp;""),Codes!$A$5:$A$14,0))),"",TRIM(Customers!F14))</f>
        <v>Married</v>
      </c>
      <c r="G14" s="4" t="n">
        <f aca="false">IF(OR(TRIM(Customers!G14&amp;"")="",ISNUMBER(MATCH(TRIM(Customers!G14&amp;""),Codes!$A$5:$A$14,0)),Customers!G14=-999),"",IF(ISNUMBER(Customers!G14),Customers!G14,IFERROR(VALUE(Customers!G14),"")))</f>
        <v>38900</v>
      </c>
      <c r="H14" s="3" t="n">
        <f aca="false">IF(OR(TRIM(Customers!H14&amp;"")="",ISNUMBER(MATCH(TRIM(Customers!H14&amp;""),Codes!$A$5:$A$14,0))),"",IF(ISNUMBER(Customers!H14),Customers!H14,IFERROR(VALUE(Customers!H14),"")))</f>
        <v>20</v>
      </c>
      <c r="I14" s="5" t="n">
        <f aca="false">IF(OR(TRIM(Customers!I14&amp;"")="",ISNUMBER(MATCH(TRIM(Customers!I14&amp;""),Codes!$A$5:$A$14,0)),Customers!I14=DATE(1970,1,1)),"",IF(ISNUMBER(Customers!I14),Customers!I14,IFERROR(DATEVALUE(Customers!I14),"")))</f>
        <v>38827</v>
      </c>
      <c r="J14" s="2" t="str">
        <f aca="false">IF(OR(TRIM(Customers!J14&amp;"")="",ISNUMBER(MATCH(TRIM(Customers!J14&amp;""),Codes!$A$5:$A$14,0))),"",TRIM(Customers!J14))</f>
        <v>Phone</v>
      </c>
      <c r="K14" s="3" t="n">
        <f aca="false">IF(OR(TRIM(Customers!K14&amp;"")="",ISNUMBER(MATCH(TRIM(Customers!K14&amp;""),Codes!$A$5:$A$14,0))),"",IF(ISNUMBER(Customers!K14),Customers!K14,IFERROR(VALUE(Customers!K14),"")))</f>
        <v>2</v>
      </c>
      <c r="L14" s="4" t="n">
        <f aca="false">IF(OR(TRIM(Customers!L14&amp;"")="",ISNUMBER(MATCH(TRIM(Customers!L14&amp;""),Codes!$A$5:$A$14,0))),"",IF(ISNUMBER(Customers!L14),Customers!L14,IFERROR(VALUE(Customers!L14),"")))</f>
        <v>15176.28</v>
      </c>
      <c r="M14" s="4" t="n">
        <f aca="false">IF(OR(TRIM(Customers!M14&amp;"")="",ISNUMBER(MATCH(TRIM(Customers!M14&amp;""),Codes!$A$5:$A$14,0))),"",IF(ISNUMBER(Customers!M14),Customers!M14,IFERROR(VALUE(Customers!M14),"")))</f>
        <v>80694.88</v>
      </c>
      <c r="N14" s="3" t="n">
        <f aca="false">IF(OR(TRIM(Customers!N14&amp;"")="",ISNUMBER(MATCH(TRIM(Customers!N14&amp;""),Codes!$A$5:$A$14,0)),Customers!N14=9999),"",IF(ISNUMBER(Customers!N14),Customers!N14,IFERROR(VALUE(Customers!N14),"")))</f>
        <v>13</v>
      </c>
      <c r="O14" s="4" t="n">
        <f aca="false">IF(OR(TRIM(Customers!O14&amp;"")="",ISNUMBER(MATCH(TRIM(Customers!O14&amp;""),Codes!$A$5:$A$14,0))),"",IF(ISNUMBER(Customers!O14),Customers!O14,IFERROR(VALUE(Customers!O14),"")))</f>
        <v>56.28</v>
      </c>
      <c r="P14" s="3" t="n">
        <f aca="false">IF(OR(TRIM(Customers!P14&amp;"")="",ISNUMBER(MATCH(TRIM(Customers!P14&amp;""),Codes!$A$5:$A$14,0))),"",IF(ISNUMBER(Customers!P14),Customers!P14,IFERROR(VALUE(Customers!P14),"")))</f>
        <v>3</v>
      </c>
      <c r="Q14" s="4" t="n">
        <f aca="false">IF(OR(TRIM(Customers!Q14&amp;"")="",ISNUMBER(MATCH(TRIM(Customers!Q14&amp;""),Codes!$A$5:$A$14,0))),"",IF(ISNUMBER(Customers!Q14),Customers!Q14,IFERROR(VALUE(Customers!Q14),"")))</f>
        <v>8500</v>
      </c>
      <c r="R14" s="4" t="n">
        <f aca="false">IF(OR(TRIM(Customers!R14&amp;"")="",ISNUMBER(MATCH(TRIM(Customers!R14&amp;""),Codes!$A$5:$A$14,0))),"",IF(ISNUMBER(Customers!R14),Customers!R14,IFERROR(VALUE(Customers!R14),"")))</f>
        <v>899.82</v>
      </c>
      <c r="S14" s="4" t="n">
        <f aca="false">IF(OR(TRIM(Customers!S14&amp;"")="",ISNUMBER(MATCH(TRIM(Customers!S14&amp;""),Codes!$A$5:$A$14,0))),"",IF(ISNUMBER(Customers!S14),Customers!S14,IFERROR(VALUE(Customers!S14),"")))</f>
        <v>0</v>
      </c>
      <c r="T14" s="4" t="n">
        <f aca="false">IF(OR(TRIM(Customers!T14&amp;"")="",ISNUMBER(MATCH(TRIM(Customers!T14&amp;""),Codes!$A$5:$A$14,0))),"",IF(ISNUMBER(Customers!T14),Customers!T14,IFERROR(VALUE(Customers!T14),"")))</f>
        <v>0</v>
      </c>
      <c r="U14" s="3" t="n">
        <f aca="false">IF(OR(TRIM(Customers!U14&amp;"")="",ISNUMBER(MATCH(TRIM(Customers!U14&amp;""),Codes!$A$5:$A$14,0)),Customers!U14=0),"",IF(ISNUMBER(Customers!U14),Customers!U14,IFERROR(VALUE(Customers!U14),"")))</f>
        <v>613</v>
      </c>
      <c r="V14" s="3" t="n">
        <f aca="false">IF(OR(TRIM(Customers!V14&amp;"")="",ISNUMBER(MATCH(TRIM(Customers!V14&amp;""),Codes!$A$5:$A$14,0))),"",IF(ISNUMBER(Customers!V14),Customers!V14,IFERROR(VALUE(Customers!V14),"")))</f>
        <v>0</v>
      </c>
    </row>
    <row r="15" customFormat="false" ht="15" hidden="false" customHeight="false" outlineLevel="0" collapsed="false">
      <c r="A15" s="2" t="str">
        <f aca="false">Customers!A15</f>
        <v>CL00014</v>
      </c>
      <c r="B15" s="3" t="str">
        <f aca="false">IF(OR(TRIM(Customers!B15&amp;"")="",ISNUMBER(MATCH(TRIM(Customers!B15&amp;""),Codes!$A$5:$A$14,0)),Customers!B15=0),"",IF(ISNUMBER(Customers!B15),Customers!B15,IFERROR(VALUE(Customers!B15),"")))</f>
        <v/>
      </c>
      <c r="C15" s="2" t="str">
        <f aca="false">IF(OR(TRIM(Customers!C15&amp;"")="",ISNUMBER(MATCH(TRIM(Customers!C15&amp;""),Codes!$A$5:$A$14,0))),"",TRIM(Customers!C15))</f>
        <v>F</v>
      </c>
      <c r="D15" s="2" t="str">
        <f aca="false">IF(OR(TRIM(Customers!D15&amp;"")="",ISNUMBER(MATCH(TRIM(Customers!D15&amp;""),Codes!$A$5:$A$14,0))),"",TRIM(Customers!D15))</f>
        <v>Veneto</v>
      </c>
      <c r="E15" s="2" t="str">
        <f aca="false">IF(OR(TRIM(Customers!E15&amp;"")="",ISNUMBER(MATCH(TRIM(Customers!E15&amp;""),Codes!$A$5:$A$14,0))),"",TRIM(Customers!E15))</f>
        <v>Teacher</v>
      </c>
      <c r="F15" s="2" t="str">
        <f aca="false">IF(OR(TRIM(Customers!F15&amp;"")="",ISNUMBER(MATCH(TRIM(Customers!F15&amp;""),Codes!$A$5:$A$14,0))),"",TRIM(Customers!F15))</f>
        <v>Divorced</v>
      </c>
      <c r="G15" s="4" t="n">
        <f aca="false">IF(OR(TRIM(Customers!G15&amp;"")="",ISNUMBER(MATCH(TRIM(Customers!G15&amp;""),Codes!$A$5:$A$14,0)),Customers!G15=-999),"",IF(ISNUMBER(Customers!G15),Customers!G15,IFERROR(VALUE(Customers!G15),"")))</f>
        <v>59700</v>
      </c>
      <c r="H15" s="3" t="n">
        <f aca="false">IF(OR(TRIM(Customers!H15&amp;"")="",ISNUMBER(MATCH(TRIM(Customers!H15&amp;""),Codes!$A$5:$A$14,0))),"",IF(ISNUMBER(Customers!H15),Customers!H15,IFERROR(VALUE(Customers!H15),"")))</f>
        <v>10</v>
      </c>
      <c r="I15" s="5" t="n">
        <f aca="false">IF(OR(TRIM(Customers!I15&amp;"")="",ISNUMBER(MATCH(TRIM(Customers!I15&amp;""),Codes!$A$5:$A$14,0)),Customers!I15=DATE(1970,1,1)),"",IF(ISNUMBER(Customers!I15),Customers!I15,IFERROR(DATEVALUE(Customers!I15),"")))</f>
        <v>42311</v>
      </c>
      <c r="J15" s="2" t="str">
        <f aca="false">IF(OR(TRIM(Customers!J15&amp;"")="",ISNUMBER(MATCH(TRIM(Customers!J15&amp;""),Codes!$A$5:$A$14,0))),"",TRIM(Customers!J15))</f>
        <v>Online Banking</v>
      </c>
      <c r="K15" s="3" t="n">
        <f aca="false">IF(OR(TRIM(Customers!K15&amp;"")="",ISNUMBER(MATCH(TRIM(Customers!K15&amp;""),Codes!$A$5:$A$14,0))),"",IF(ISNUMBER(Customers!K15),Customers!K15,IFERROR(VALUE(Customers!K15),"")))</f>
        <v>1</v>
      </c>
      <c r="L15" s="4" t="n">
        <f aca="false">IF(OR(TRIM(Customers!L15&amp;"")="",ISNUMBER(MATCH(TRIM(Customers!L15&amp;""),Codes!$A$5:$A$14,0))),"",IF(ISNUMBER(Customers!L15),Customers!L15,IFERROR(VALUE(Customers!L15),"")))</f>
        <v>12795</v>
      </c>
      <c r="M15" s="4" t="n">
        <f aca="false">IF(OR(TRIM(Customers!M15&amp;"")="",ISNUMBER(MATCH(TRIM(Customers!M15&amp;""),Codes!$A$5:$A$14,0))),"",IF(ISNUMBER(Customers!M15),Customers!M15,IFERROR(VALUE(Customers!M15),"")))</f>
        <v>36893.27</v>
      </c>
      <c r="N15" s="3" t="n">
        <f aca="false">IF(OR(TRIM(Customers!N15&amp;"")="",ISNUMBER(MATCH(TRIM(Customers!N15&amp;""),Codes!$A$5:$A$14,0)),Customers!N15=9999),"",IF(ISNUMBER(Customers!N15),Customers!N15,IFERROR(VALUE(Customers!N15),"")))</f>
        <v>48</v>
      </c>
      <c r="O15" s="4" t="n">
        <f aca="false">IF(OR(TRIM(Customers!O15&amp;"")="",ISNUMBER(MATCH(TRIM(Customers!O15&amp;""),Codes!$A$5:$A$14,0))),"",IF(ISNUMBER(Customers!O15),Customers!O15,IFERROR(VALUE(Customers!O15),"")))</f>
        <v>68.66</v>
      </c>
      <c r="P15" s="3" t="n">
        <f aca="false">IF(OR(TRIM(Customers!P15&amp;"")="",ISNUMBER(MATCH(TRIM(Customers!P15&amp;""),Codes!$A$5:$A$14,0))),"",IF(ISNUMBER(Customers!P15),Customers!P15,IFERROR(VALUE(Customers!P15),"")))</f>
        <v>7</v>
      </c>
      <c r="Q15" s="4" t="n">
        <f aca="false">IF(OR(TRIM(Customers!Q15&amp;"")="",ISNUMBER(MATCH(TRIM(Customers!Q15&amp;""),Codes!$A$5:$A$14,0))),"",IF(ISNUMBER(Customers!Q15),Customers!Q15,IFERROR(VALUE(Customers!Q15),"")))</f>
        <v>0</v>
      </c>
      <c r="R15" s="4" t="n">
        <f aca="false">IF(OR(TRIM(Customers!R15&amp;"")="",ISNUMBER(MATCH(TRIM(Customers!R15&amp;""),Codes!$A$5:$A$14,0))),"",IF(ISNUMBER(Customers!R15),Customers!R15,IFERROR(VALUE(Customers!R15),"")))</f>
        <v>0</v>
      </c>
      <c r="S15" s="4" t="n">
        <f aca="false">IF(OR(TRIM(Customers!S15&amp;"")="",ISNUMBER(MATCH(TRIM(Customers!S15&amp;""),Codes!$A$5:$A$14,0))),"",IF(ISNUMBER(Customers!S15),Customers!S15,IFERROR(VALUE(Customers!S15),"")))</f>
        <v>0</v>
      </c>
      <c r="T15" s="4" t="n">
        <f aca="false">IF(OR(TRIM(Customers!T15&amp;"")="",ISNUMBER(MATCH(TRIM(Customers!T15&amp;""),Codes!$A$5:$A$14,0))),"",IF(ISNUMBER(Customers!T15),Customers!T15,IFERROR(VALUE(Customers!T15),"")))</f>
        <v>0</v>
      </c>
      <c r="U15" s="3" t="n">
        <f aca="false">IF(OR(TRIM(Customers!U15&amp;"")="",ISNUMBER(MATCH(TRIM(Customers!U15&amp;""),Codes!$A$5:$A$14,0)),Customers!U15=0),"",IF(ISNUMBER(Customers!U15),Customers!U15,IFERROR(VALUE(Customers!U15),"")))</f>
        <v>593</v>
      </c>
      <c r="V15" s="3" t="n">
        <f aca="false">IF(OR(TRIM(Customers!V15&amp;"")="",ISNUMBER(MATCH(TRIM(Customers!V15&amp;""),Codes!$A$5:$A$14,0))),"",IF(ISNUMBER(Customers!V15),Customers!V15,IFERROR(VALUE(Customers!V15),"")))</f>
        <v>0</v>
      </c>
    </row>
    <row r="16" customFormat="false" ht="15" hidden="false" customHeight="false" outlineLevel="0" collapsed="false">
      <c r="A16" s="2" t="str">
        <f aca="false">Customers!A16</f>
        <v>CL00015</v>
      </c>
      <c r="B16" s="3" t="n">
        <f aca="false">IF(OR(TRIM(Customers!B16&amp;"")="",ISNUMBER(MATCH(TRIM(Customers!B16&amp;""),Codes!$A$5:$A$14,0)),Customers!B16=0),"",IF(ISNUMBER(Customers!B16),Customers!B16,IFERROR(VALUE(Customers!B16),"")))</f>
        <v>42</v>
      </c>
      <c r="C16" s="2" t="str">
        <f aca="false">IF(OR(TRIM(Customers!C16&amp;"")="",ISNUMBER(MATCH(TRIM(Customers!C16&amp;""),Codes!$A$5:$A$14,0))),"",TRIM(Customers!C16))</f>
        <v>M</v>
      </c>
      <c r="D16" s="2" t="str">
        <f aca="false">IF(OR(TRIM(Customers!D16&amp;"")="",ISNUMBER(MATCH(TRIM(Customers!D16&amp;""),Codes!$A$5:$A$14,0))),"",TRIM(Customers!D16))</f>
        <v>Sicilia</v>
      </c>
      <c r="E16" s="2" t="str">
        <f aca="false">IF(OR(TRIM(Customers!E16&amp;"")="",ISNUMBER(MATCH(TRIM(Customers!E16&amp;""),Codes!$A$5:$A$14,0))),"",TRIM(Customers!E16))</f>
        <v>Self-employed</v>
      </c>
      <c r="F16" s="2" t="str">
        <f aca="false">IF(OR(TRIM(Customers!F16&amp;"")="",ISNUMBER(MATCH(TRIM(Customers!F16&amp;""),Codes!$A$5:$A$14,0))),"",TRIM(Customers!F16))</f>
        <v>Single</v>
      </c>
      <c r="G16" s="4" t="n">
        <f aca="false">IF(OR(TRIM(Customers!G16&amp;"")="",ISNUMBER(MATCH(TRIM(Customers!G16&amp;""),Codes!$A$5:$A$14,0)),Customers!G16=-999),"",IF(ISNUMBER(Customers!G16),Customers!G16,IFERROR(VALUE(Customers!G16),"")))</f>
        <v>52200</v>
      </c>
      <c r="H16" s="3" t="n">
        <f aca="false">IF(OR(TRIM(Customers!H16&amp;"")="",ISNUMBER(MATCH(TRIM(Customers!H16&amp;""),Codes!$A$5:$A$14,0))),"",IF(ISNUMBER(Customers!H16),Customers!H16,IFERROR(VALUE(Customers!H16),"")))</f>
        <v>16</v>
      </c>
      <c r="I16" s="5" t="n">
        <f aca="false">IF(OR(TRIM(Customers!I16&amp;"")="",ISNUMBER(MATCH(TRIM(Customers!I16&amp;""),Codes!$A$5:$A$14,0)),Customers!I16=DATE(1970,1,1)),"",IF(ISNUMBER(Customers!I16),Customers!I16,IFERROR(DATEVALUE(Customers!I16),"")))</f>
        <v>40327</v>
      </c>
      <c r="J16" s="2" t="str">
        <f aca="false">IF(OR(TRIM(Customers!J16&amp;"")="",ISNUMBER(MATCH(TRIM(Customers!J16&amp;""),Codes!$A$5:$A$14,0))),"",TRIM(Customers!J16))</f>
        <v>Branch</v>
      </c>
      <c r="K16" s="3" t="n">
        <f aca="false">IF(OR(TRIM(Customers!K16&amp;"")="",ISNUMBER(MATCH(TRIM(Customers!K16&amp;""),Codes!$A$5:$A$14,0))),"",IF(ISNUMBER(Customers!K16),Customers!K16,IFERROR(VALUE(Customers!K16),"")))</f>
        <v>4</v>
      </c>
      <c r="L16" s="4" t="n">
        <f aca="false">IF(OR(TRIM(Customers!L16&amp;"")="",ISNUMBER(MATCH(TRIM(Customers!L16&amp;""),Codes!$A$5:$A$14,0))),"",IF(ISNUMBER(Customers!L16),Customers!L16,IFERROR(VALUE(Customers!L16),"")))</f>
        <v>3728.87</v>
      </c>
      <c r="M16" s="4" t="n">
        <f aca="false">IF(OR(TRIM(Customers!M16&amp;"")="",ISNUMBER(MATCH(TRIM(Customers!M16&amp;""),Codes!$A$5:$A$14,0))),"",IF(ISNUMBER(Customers!M16),Customers!M16,IFERROR(VALUE(Customers!M16),"")))</f>
        <v>0</v>
      </c>
      <c r="N16" s="3" t="n">
        <f aca="false">IF(OR(TRIM(Customers!N16&amp;"")="",ISNUMBER(MATCH(TRIM(Customers!N16&amp;""),Codes!$A$5:$A$14,0)),Customers!N16=9999),"",IF(ISNUMBER(Customers!N16),Customers!N16,IFERROR(VALUE(Customers!N16),"")))</f>
        <v>33</v>
      </c>
      <c r="O16" s="4" t="n">
        <f aca="false">IF(OR(TRIM(Customers!O16&amp;"")="",ISNUMBER(MATCH(TRIM(Customers!O16&amp;""),Codes!$A$5:$A$14,0))),"",IF(ISNUMBER(Customers!O16),Customers!O16,IFERROR(VALUE(Customers!O16),"")))</f>
        <v>89.35</v>
      </c>
      <c r="P16" s="3" t="n">
        <f aca="false">IF(OR(TRIM(Customers!P16&amp;"")="",ISNUMBER(MATCH(TRIM(Customers!P16&amp;""),Codes!$A$5:$A$14,0))),"",IF(ISNUMBER(Customers!P16),Customers!P16,IFERROR(VALUE(Customers!P16),"")))</f>
        <v>5</v>
      </c>
      <c r="Q16" s="4" t="n">
        <f aca="false">IF(OR(TRIM(Customers!Q16&amp;"")="",ISNUMBER(MATCH(TRIM(Customers!Q16&amp;""),Codes!$A$5:$A$14,0))),"",IF(ISNUMBER(Customers!Q16),Customers!Q16,IFERROR(VALUE(Customers!Q16),"")))</f>
        <v>7000</v>
      </c>
      <c r="R16" s="4" t="n">
        <f aca="false">IF(OR(TRIM(Customers!R16&amp;"")="",ISNUMBER(MATCH(TRIM(Customers!R16&amp;""),Codes!$A$5:$A$14,0))),"",IF(ISNUMBER(Customers!R16),Customers!R16,IFERROR(VALUE(Customers!R16),"")))</f>
        <v>949.31</v>
      </c>
      <c r="S16" s="4" t="str">
        <f aca="false">IF(OR(TRIM(Customers!S16&amp;"")="",ISNUMBER(MATCH(TRIM(Customers!S16&amp;""),Codes!$A$5:$A$14,0))),"",IF(ISNUMBER(Customers!S16),Customers!S16,IFERROR(VALUE(Customers!S16),"")))</f>
        <v/>
      </c>
      <c r="T16" s="4" t="str">
        <f aca="false">IF(OR(TRIM(Customers!T16&amp;"")="",ISNUMBER(MATCH(TRIM(Customers!T16&amp;""),Codes!$A$5:$A$14,0))),"",IF(ISNUMBER(Customers!T16),Customers!T16,IFERROR(VALUE(Customers!T16),"")))</f>
        <v/>
      </c>
      <c r="U16" s="3" t="n">
        <f aca="false">IF(OR(TRIM(Customers!U16&amp;"")="",ISNUMBER(MATCH(TRIM(Customers!U16&amp;""),Codes!$A$5:$A$14,0)),Customers!U16=0),"",IF(ISNUMBER(Customers!U16),Customers!U16,IFERROR(VALUE(Customers!U16),"")))</f>
        <v>615</v>
      </c>
      <c r="V16" s="3" t="n">
        <f aca="false">IF(OR(TRIM(Customers!V16&amp;"")="",ISNUMBER(MATCH(TRIM(Customers!V16&amp;""),Codes!$A$5:$A$14,0))),"",IF(ISNUMBER(Customers!V16),Customers!V16,IFERROR(VALUE(Customers!V16),"")))</f>
        <v>0</v>
      </c>
    </row>
    <row r="17" customFormat="false" ht="15" hidden="false" customHeight="false" outlineLevel="0" collapsed="false">
      <c r="A17" s="2" t="str">
        <f aca="false">Customers!A17</f>
        <v>CL00016</v>
      </c>
      <c r="B17" s="3" t="n">
        <f aca="false">IF(OR(TRIM(Customers!B17&amp;"")="",ISNUMBER(MATCH(TRIM(Customers!B17&amp;""),Codes!$A$5:$A$14,0)),Customers!B17=0),"",IF(ISNUMBER(Customers!B17),Customers!B17,IFERROR(VALUE(Customers!B17),"")))</f>
        <v>31</v>
      </c>
      <c r="C17" s="2" t="str">
        <f aca="false">IF(OR(TRIM(Customers!C17&amp;"")="",ISNUMBER(MATCH(TRIM(Customers!C17&amp;""),Codes!$A$5:$A$14,0))),"",TRIM(Customers!C17))</f>
        <v>M</v>
      </c>
      <c r="D17" s="2" t="str">
        <f aca="false">IF(OR(TRIM(Customers!D17&amp;"")="",ISNUMBER(MATCH(TRIM(Customers!D17&amp;""),Codes!$A$5:$A$14,0))),"",TRIM(Customers!D17))</f>
        <v>Sicilia</v>
      </c>
      <c r="E17" s="2" t="str">
        <f aca="false">IF(OR(TRIM(Customers!E17&amp;"")="",ISNUMBER(MATCH(TRIM(Customers!E17&amp;""),Codes!$A$5:$A$14,0))),"",TRIM(Customers!E17))</f>
        <v>Self-employed</v>
      </c>
      <c r="F17" s="2" t="str">
        <f aca="false">IF(OR(TRIM(Customers!F17&amp;"")="",ISNUMBER(MATCH(TRIM(Customers!F17&amp;""),Codes!$A$5:$A$14,0))),"",TRIM(Customers!F17))</f>
        <v>Married</v>
      </c>
      <c r="G17" s="4" t="str">
        <f aca="false">IF(OR(TRIM(Customers!G17&amp;"")="",ISNUMBER(MATCH(TRIM(Customers!G17&amp;""),Codes!$A$5:$A$14,0)),Customers!G17=-999),"",IF(ISNUMBER(Customers!G17),Customers!G17,IFERROR(VALUE(Customers!G17),"")))</f>
        <v/>
      </c>
      <c r="H17" s="3" t="n">
        <f aca="false">IF(OR(TRIM(Customers!H17&amp;"")="",ISNUMBER(MATCH(TRIM(Customers!H17&amp;""),Codes!$A$5:$A$14,0))),"",IF(ISNUMBER(Customers!H17),Customers!H17,IFERROR(VALUE(Customers!H17),"")))</f>
        <v>0</v>
      </c>
      <c r="I17" s="5" t="n">
        <f aca="false">IF(OR(TRIM(Customers!I17&amp;"")="",ISNUMBER(MATCH(TRIM(Customers!I17&amp;""),Codes!$A$5:$A$14,0)),Customers!I17=DATE(1970,1,1)),"",IF(ISNUMBER(Customers!I17),Customers!I17,IFERROR(DATEVALUE(Customers!I17),"")))</f>
        <v>46160</v>
      </c>
      <c r="J17" s="2" t="str">
        <f aca="false">IF(OR(TRIM(Customers!J17&amp;"")="",ISNUMBER(MATCH(TRIM(Customers!J17&amp;""),Codes!$A$5:$A$14,0))),"",TRIM(Customers!J17))</f>
        <v>Branch</v>
      </c>
      <c r="K17" s="3" t="n">
        <f aca="false">IF(OR(TRIM(Customers!K17&amp;"")="",ISNUMBER(MATCH(TRIM(Customers!K17&amp;""),Codes!$A$5:$A$14,0))),"",IF(ISNUMBER(Customers!K17),Customers!K17,IFERROR(VALUE(Customers!K17),"")))</f>
        <v>2</v>
      </c>
      <c r="L17" s="4" t="n">
        <f aca="false">IF(OR(TRIM(Customers!L17&amp;"")="",ISNUMBER(MATCH(TRIM(Customers!L17&amp;""),Codes!$A$5:$A$14,0))),"",IF(ISNUMBER(Customers!L17),Customers!L17,IFERROR(VALUE(Customers!L17),"")))</f>
        <v>5266.87</v>
      </c>
      <c r="M17" s="4" t="n">
        <f aca="false">IF(OR(TRIM(Customers!M17&amp;"")="",ISNUMBER(MATCH(TRIM(Customers!M17&amp;""),Codes!$A$5:$A$14,0))),"",IF(ISNUMBER(Customers!M17),Customers!M17,IFERROR(VALUE(Customers!M17),"")))</f>
        <v>0</v>
      </c>
      <c r="N17" s="3" t="n">
        <f aca="false">IF(OR(TRIM(Customers!N17&amp;"")="",ISNUMBER(MATCH(TRIM(Customers!N17&amp;""),Codes!$A$5:$A$14,0)),Customers!N17=9999),"",IF(ISNUMBER(Customers!N17),Customers!N17,IFERROR(VALUE(Customers!N17),"")))</f>
        <v>31</v>
      </c>
      <c r="O17" s="4" t="n">
        <f aca="false">IF(OR(TRIM(Customers!O17&amp;"")="",ISNUMBER(MATCH(TRIM(Customers!O17&amp;""),Codes!$A$5:$A$14,0))),"",IF(ISNUMBER(Customers!O17),Customers!O17,IFERROR(VALUE(Customers!O17),"")))</f>
        <v>89.7</v>
      </c>
      <c r="P17" s="3" t="n">
        <f aca="false">IF(OR(TRIM(Customers!P17&amp;"")="",ISNUMBER(MATCH(TRIM(Customers!P17&amp;""),Codes!$A$5:$A$14,0))),"",IF(ISNUMBER(Customers!P17),Customers!P17,IFERROR(VALUE(Customers!P17),"")))</f>
        <v>3</v>
      </c>
      <c r="Q17" s="4" t="n">
        <f aca="false">IF(OR(TRIM(Customers!Q17&amp;"")="",ISNUMBER(MATCH(TRIM(Customers!Q17&amp;""),Codes!$A$5:$A$14,0))),"",IF(ISNUMBER(Customers!Q17),Customers!Q17,IFERROR(VALUE(Customers!Q17),"")))</f>
        <v>9000</v>
      </c>
      <c r="R17" s="4" t="n">
        <f aca="false">IF(OR(TRIM(Customers!R17&amp;"")="",ISNUMBER(MATCH(TRIM(Customers!R17&amp;""),Codes!$A$5:$A$14,0))),"",IF(ISNUMBER(Customers!R17),Customers!R17,IFERROR(VALUE(Customers!R17),"")))</f>
        <v>1322.05</v>
      </c>
      <c r="S17" s="4" t="n">
        <f aca="false">IF(OR(TRIM(Customers!S17&amp;"")="",ISNUMBER(MATCH(TRIM(Customers!S17&amp;""),Codes!$A$5:$A$14,0))),"",IF(ISNUMBER(Customers!S17),Customers!S17,IFERROR(VALUE(Customers!S17),"")))</f>
        <v>253000</v>
      </c>
      <c r="T17" s="4" t="n">
        <f aca="false">IF(OR(TRIM(Customers!T17&amp;"")="",ISNUMBER(MATCH(TRIM(Customers!T17&amp;""),Codes!$A$5:$A$14,0))),"",IF(ISNUMBER(Customers!T17),Customers!T17,IFERROR(VALUE(Customers!T17),"")))</f>
        <v>1628</v>
      </c>
      <c r="U17" s="3" t="n">
        <f aca="false">IF(OR(TRIM(Customers!U17&amp;"")="",ISNUMBER(MATCH(TRIM(Customers!U17&amp;""),Codes!$A$5:$A$14,0)),Customers!U17=0),"",IF(ISNUMBER(Customers!U17),Customers!U17,IFERROR(VALUE(Customers!U17),"")))</f>
        <v>588</v>
      </c>
      <c r="V17" s="3" t="n">
        <f aca="false">IF(OR(TRIM(Customers!V17&amp;"")="",ISNUMBER(MATCH(TRIM(Customers!V17&amp;""),Codes!$A$5:$A$14,0))),"",IF(ISNUMBER(Customers!V17),Customers!V17,IFERROR(VALUE(Customers!V17),"")))</f>
        <v>0</v>
      </c>
    </row>
    <row r="18" customFormat="false" ht="15" hidden="false" customHeight="false" outlineLevel="0" collapsed="false">
      <c r="A18" s="2" t="str">
        <f aca="false">Customers!A18</f>
        <v>CL00017</v>
      </c>
      <c r="B18" s="3" t="n">
        <f aca="false">IF(OR(TRIM(Customers!B18&amp;"")="",ISNUMBER(MATCH(TRIM(Customers!B18&amp;""),Codes!$A$5:$A$14,0)),Customers!B18=0),"",IF(ISNUMBER(Customers!B18),Customers!B18,IFERROR(VALUE(Customers!B18),"")))</f>
        <v>43</v>
      </c>
      <c r="C18" s="2" t="str">
        <f aca="false">IF(OR(TRIM(Customers!C18&amp;"")="",ISNUMBER(MATCH(TRIM(Customers!C18&amp;""),Codes!$A$5:$A$14,0))),"",TRIM(Customers!C18))</f>
        <v>M</v>
      </c>
      <c r="D18" s="2" t="str">
        <f aca="false">IF(OR(TRIM(Customers!D18&amp;"")="",ISNUMBER(MATCH(TRIM(Customers!D18&amp;""),Codes!$A$5:$A$14,0))),"",TRIM(Customers!D18))</f>
        <v>Campania</v>
      </c>
      <c r="E18" s="2" t="str">
        <f aca="false">IF(OR(TRIM(Customers!E18&amp;"")="",ISNUMBER(MATCH(TRIM(Customers!E18&amp;""),Codes!$A$5:$A$14,0))),"",TRIM(Customers!E18))</f>
        <v>Employee</v>
      </c>
      <c r="F18" s="2" t="str">
        <f aca="false">IF(OR(TRIM(Customers!F18&amp;"")="",ISNUMBER(MATCH(TRIM(Customers!F18&amp;""),Codes!$A$5:$A$14,0))),"",TRIM(Customers!F18))</f>
        <v>Married</v>
      </c>
      <c r="G18" s="4" t="n">
        <f aca="false">IF(OR(TRIM(Customers!G18&amp;"")="",ISNUMBER(MATCH(TRIM(Customers!G18&amp;""),Codes!$A$5:$A$14,0)),Customers!G18=-999),"",IF(ISNUMBER(Customers!G18),Customers!G18,IFERROR(VALUE(Customers!G18),"")))</f>
        <v>40700</v>
      </c>
      <c r="H18" s="3" t="n">
        <f aca="false">IF(OR(TRIM(Customers!H18&amp;"")="",ISNUMBER(MATCH(TRIM(Customers!H18&amp;""),Codes!$A$5:$A$14,0))),"",IF(ISNUMBER(Customers!H18),Customers!H18,IFERROR(VALUE(Customers!H18),"")))</f>
        <v>9</v>
      </c>
      <c r="I18" s="5" t="n">
        <f aca="false">IF(OR(TRIM(Customers!I18&amp;"")="",ISNUMBER(MATCH(TRIM(Customers!I18&amp;""),Codes!$A$5:$A$14,0)),Customers!I18=DATE(1970,1,1)),"",IF(ISNUMBER(Customers!I18),Customers!I18,IFERROR(DATEVALUE(Customers!I18),"")))</f>
        <v>42938</v>
      </c>
      <c r="J18" s="2" t="str">
        <f aca="false">IF(OR(TRIM(Customers!J18&amp;"")="",ISNUMBER(MATCH(TRIM(Customers!J18&amp;""),Codes!$A$5:$A$14,0))),"",TRIM(Customers!J18))</f>
        <v>App</v>
      </c>
      <c r="K18" s="3" t="n">
        <f aca="false">IF(OR(TRIM(Customers!K18&amp;"")="",ISNUMBER(MATCH(TRIM(Customers!K18&amp;""),Codes!$A$5:$A$14,0))),"",IF(ISNUMBER(Customers!K18),Customers!K18,IFERROR(VALUE(Customers!K18),"")))</f>
        <v>3</v>
      </c>
      <c r="L18" s="4" t="n">
        <f aca="false">IF(OR(TRIM(Customers!L18&amp;"")="",ISNUMBER(MATCH(TRIM(Customers!L18&amp;""),Codes!$A$5:$A$14,0))),"",IF(ISNUMBER(Customers!L18),Customers!L18,IFERROR(VALUE(Customers!L18),"")))</f>
        <v>1646.05</v>
      </c>
      <c r="M18" s="4" t="n">
        <f aca="false">IF(OR(TRIM(Customers!M18&amp;"")="",ISNUMBER(MATCH(TRIM(Customers!M18&amp;""),Codes!$A$5:$A$14,0))),"",IF(ISNUMBER(Customers!M18),Customers!M18,IFERROR(VALUE(Customers!M18),"")))</f>
        <v>0</v>
      </c>
      <c r="N18" s="3" t="n">
        <f aca="false">IF(OR(TRIM(Customers!N18&amp;"")="",ISNUMBER(MATCH(TRIM(Customers!N18&amp;""),Codes!$A$5:$A$14,0)),Customers!N18=9999),"",IF(ISNUMBER(Customers!N18),Customers!N18,IFERROR(VALUE(Customers!N18),"")))</f>
        <v>35</v>
      </c>
      <c r="O18" s="4" t="n">
        <f aca="false">IF(OR(TRIM(Customers!O18&amp;"")="",ISNUMBER(MATCH(TRIM(Customers!O18&amp;""),Codes!$A$5:$A$14,0))),"",IF(ISNUMBER(Customers!O18),Customers!O18,IFERROR(VALUE(Customers!O18),"")))</f>
        <v>105.7</v>
      </c>
      <c r="P18" s="3" t="n">
        <f aca="false">IF(OR(TRIM(Customers!P18&amp;"")="",ISNUMBER(MATCH(TRIM(Customers!P18&amp;""),Codes!$A$5:$A$14,0))),"",IF(ISNUMBER(Customers!P18),Customers!P18,IFERROR(VALUE(Customers!P18),"")))</f>
        <v>2</v>
      </c>
      <c r="Q18" s="4" t="n">
        <f aca="false">IF(OR(TRIM(Customers!Q18&amp;"")="",ISNUMBER(MATCH(TRIM(Customers!Q18&amp;""),Codes!$A$5:$A$14,0))),"",IF(ISNUMBER(Customers!Q18),Customers!Q18,IFERROR(VALUE(Customers!Q18),"")))</f>
        <v>6500</v>
      </c>
      <c r="R18" s="4" t="n">
        <f aca="false">IF(OR(TRIM(Customers!R18&amp;"")="",ISNUMBER(MATCH(TRIM(Customers!R18&amp;""),Codes!$A$5:$A$14,0))),"",IF(ISNUMBER(Customers!R18),Customers!R18,IFERROR(VALUE(Customers!R18),"")))</f>
        <v>1763.53</v>
      </c>
      <c r="S18" s="4" t="n">
        <f aca="false">IF(OR(TRIM(Customers!S18&amp;"")="",ISNUMBER(MATCH(TRIM(Customers!S18&amp;""),Codes!$A$5:$A$14,0))),"",IF(ISNUMBER(Customers!S18),Customers!S18,IFERROR(VALUE(Customers!S18),"")))</f>
        <v>184000</v>
      </c>
      <c r="T18" s="4" t="n">
        <f aca="false">IF(OR(TRIM(Customers!T18&amp;"")="",ISNUMBER(MATCH(TRIM(Customers!T18&amp;""),Codes!$A$5:$A$14,0))),"",IF(ISNUMBER(Customers!T18),Customers!T18,IFERROR(VALUE(Customers!T18),"")))</f>
        <v>1282</v>
      </c>
      <c r="U18" s="3" t="n">
        <f aca="false">IF(OR(TRIM(Customers!U18&amp;"")="",ISNUMBER(MATCH(TRIM(Customers!U18&amp;""),Codes!$A$5:$A$14,0)),Customers!U18=0),"",IF(ISNUMBER(Customers!U18),Customers!U18,IFERROR(VALUE(Customers!U18),"")))</f>
        <v>571</v>
      </c>
      <c r="V18" s="3" t="n">
        <f aca="false">IF(OR(TRIM(Customers!V18&amp;"")="",ISNUMBER(MATCH(TRIM(Customers!V18&amp;""),Codes!$A$5:$A$14,0))),"",IF(ISNUMBER(Customers!V18),Customers!V18,IFERROR(VALUE(Customers!V18),"")))</f>
        <v>0</v>
      </c>
    </row>
    <row r="19" customFormat="false" ht="15" hidden="false" customHeight="false" outlineLevel="0" collapsed="false">
      <c r="A19" s="2" t="str">
        <f aca="false">Customers!A19</f>
        <v>CL00018</v>
      </c>
      <c r="B19" s="3" t="n">
        <f aca="false">IF(OR(TRIM(Customers!B19&amp;"")="",ISNUMBER(MATCH(TRIM(Customers!B19&amp;""),Codes!$A$5:$A$14,0)),Customers!B19=0),"",IF(ISNUMBER(Customers!B19),Customers!B19,IFERROR(VALUE(Customers!B19),"")))</f>
        <v>53</v>
      </c>
      <c r="C19" s="2" t="str">
        <f aca="false">IF(OR(TRIM(Customers!C19&amp;"")="",ISNUMBER(MATCH(TRIM(Customers!C19&amp;""),Codes!$A$5:$A$14,0))),"",TRIM(Customers!C19))</f>
        <v>F</v>
      </c>
      <c r="D19" s="2" t="str">
        <f aca="false">IF(OR(TRIM(Customers!D19&amp;"")="",ISNUMBER(MATCH(TRIM(Customers!D19&amp;""),Codes!$A$5:$A$14,0))),"",TRIM(Customers!D19))</f>
        <v>Lazio</v>
      </c>
      <c r="E19" s="2" t="str">
        <f aca="false">IF(OR(TRIM(Customers!E19&amp;"")="",ISNUMBER(MATCH(TRIM(Customers!E19&amp;""),Codes!$A$5:$A$14,0))),"",TRIM(Customers!E19))</f>
        <v>Employee</v>
      </c>
      <c r="F19" s="2" t="str">
        <f aca="false">IF(OR(TRIM(Customers!F19&amp;"")="",ISNUMBER(MATCH(TRIM(Customers!F19&amp;""),Codes!$A$5:$A$14,0))),"",TRIM(Customers!F19))</f>
        <v>Divorced</v>
      </c>
      <c r="G19" s="4" t="n">
        <f aca="false">IF(OR(TRIM(Customers!G19&amp;"")="",ISNUMBER(MATCH(TRIM(Customers!G19&amp;""),Codes!$A$5:$A$14,0)),Customers!G19=-999),"",IF(ISNUMBER(Customers!G19),Customers!G19,IFERROR(VALUE(Customers!G19),"")))</f>
        <v>27800</v>
      </c>
      <c r="H19" s="3" t="n">
        <f aca="false">IF(OR(TRIM(Customers!H19&amp;"")="",ISNUMBER(MATCH(TRIM(Customers!H19&amp;""),Codes!$A$5:$A$14,0))),"",IF(ISNUMBER(Customers!H19),Customers!H19,IFERROR(VALUE(Customers!H19),"")))</f>
        <v>19</v>
      </c>
      <c r="I19" s="5" t="n">
        <f aca="false">IF(OR(TRIM(Customers!I19&amp;"")="",ISNUMBER(MATCH(TRIM(Customers!I19&amp;""),Codes!$A$5:$A$14,0)),Customers!I19=DATE(1970,1,1)),"",IF(ISNUMBER(Customers!I19),Customers!I19,IFERROR(DATEVALUE(Customers!I19),"")))</f>
        <v>39246</v>
      </c>
      <c r="J19" s="2" t="str">
        <f aca="false">IF(OR(TRIM(Customers!J19&amp;"")="",ISNUMBER(MATCH(TRIM(Customers!J19&amp;""),Codes!$A$5:$A$14,0))),"",TRIM(Customers!J19))</f>
        <v>App</v>
      </c>
      <c r="K19" s="3" t="n">
        <f aca="false">IF(OR(TRIM(Customers!K19&amp;"")="",ISNUMBER(MATCH(TRIM(Customers!K19&amp;""),Codes!$A$5:$A$14,0))),"",IF(ISNUMBER(Customers!K19),Customers!K19,IFERROR(VALUE(Customers!K19),"")))</f>
        <v>2</v>
      </c>
      <c r="L19" s="4" t="n">
        <f aca="false">IF(OR(TRIM(Customers!L19&amp;"")="",ISNUMBER(MATCH(TRIM(Customers!L19&amp;""),Codes!$A$5:$A$14,0))),"",IF(ISNUMBER(Customers!L19),Customers!L19,IFERROR(VALUE(Customers!L19),"")))</f>
        <v>5894.62</v>
      </c>
      <c r="M19" s="4" t="n">
        <f aca="false">IF(OR(TRIM(Customers!M19&amp;"")="",ISNUMBER(MATCH(TRIM(Customers!M19&amp;""),Codes!$A$5:$A$14,0))),"",IF(ISNUMBER(Customers!M19),Customers!M19,IFERROR(VALUE(Customers!M19),"")))</f>
        <v>57173.93</v>
      </c>
      <c r="N19" s="3" t="n">
        <f aca="false">IF(OR(TRIM(Customers!N19&amp;"")="",ISNUMBER(MATCH(TRIM(Customers!N19&amp;""),Codes!$A$5:$A$14,0)),Customers!N19=9999),"",IF(ISNUMBER(Customers!N19),Customers!N19,IFERROR(VALUE(Customers!N19),"")))</f>
        <v>34</v>
      </c>
      <c r="O19" s="4" t="n">
        <f aca="false">IF(OR(TRIM(Customers!O19&amp;"")="",ISNUMBER(MATCH(TRIM(Customers!O19&amp;""),Codes!$A$5:$A$14,0))),"",IF(ISNUMBER(Customers!O19),Customers!O19,IFERROR(VALUE(Customers!O19),"")))</f>
        <v>50.09</v>
      </c>
      <c r="P19" s="3" t="str">
        <f aca="false">IF(OR(TRIM(Customers!P19&amp;"")="",ISNUMBER(MATCH(TRIM(Customers!P19&amp;""),Codes!$A$5:$A$14,0))),"",IF(ISNUMBER(Customers!P19),Customers!P19,IFERROR(VALUE(Customers!P19),"")))</f>
        <v/>
      </c>
      <c r="Q19" s="4" t="n">
        <f aca="false">IF(OR(TRIM(Customers!Q19&amp;"")="",ISNUMBER(MATCH(TRIM(Customers!Q19&amp;""),Codes!$A$5:$A$14,0))),"",IF(ISNUMBER(Customers!Q19),Customers!Q19,IFERROR(VALUE(Customers!Q19),"")))</f>
        <v>0</v>
      </c>
      <c r="R19" s="4" t="n">
        <f aca="false">IF(OR(TRIM(Customers!R19&amp;"")="",ISNUMBER(MATCH(TRIM(Customers!R19&amp;""),Codes!$A$5:$A$14,0))),"",IF(ISNUMBER(Customers!R19),Customers!R19,IFERROR(VALUE(Customers!R19),"")))</f>
        <v>0</v>
      </c>
      <c r="S19" s="4" t="str">
        <f aca="false">IF(OR(TRIM(Customers!S19&amp;"")="",ISNUMBER(MATCH(TRIM(Customers!S19&amp;""),Codes!$A$5:$A$14,0))),"",IF(ISNUMBER(Customers!S19),Customers!S19,IFERROR(VALUE(Customers!S19),"")))</f>
        <v/>
      </c>
      <c r="T19" s="4" t="str">
        <f aca="false">IF(OR(TRIM(Customers!T19&amp;"")="",ISNUMBER(MATCH(TRIM(Customers!T19&amp;""),Codes!$A$5:$A$14,0))),"",IF(ISNUMBER(Customers!T19),Customers!T19,IFERROR(VALUE(Customers!T19),"")))</f>
        <v/>
      </c>
      <c r="U19" s="3" t="n">
        <f aca="false">IF(OR(TRIM(Customers!U19&amp;"")="",ISNUMBER(MATCH(TRIM(Customers!U19&amp;""),Codes!$A$5:$A$14,0)),Customers!U19=0),"",IF(ISNUMBER(Customers!U19),Customers!U19,IFERROR(VALUE(Customers!U19),"")))</f>
        <v>643</v>
      </c>
      <c r="V19" s="3" t="str">
        <f aca="false">IF(OR(TRIM(Customers!V19&amp;"")="",ISNUMBER(MATCH(TRIM(Customers!V19&amp;""),Codes!$A$5:$A$14,0))),"",IF(ISNUMBER(Customers!V19),Customers!V19,IFERROR(VALUE(Customers!V19),"")))</f>
        <v/>
      </c>
    </row>
    <row r="20" customFormat="false" ht="15" hidden="false" customHeight="false" outlineLevel="0" collapsed="false">
      <c r="A20" s="2" t="str">
        <f aca="false">Customers!A20</f>
        <v>CL00019</v>
      </c>
      <c r="B20" s="3" t="n">
        <f aca="false">IF(OR(TRIM(Customers!B20&amp;"")="",ISNUMBER(MATCH(TRIM(Customers!B20&amp;""),Codes!$A$5:$A$14,0)),Customers!B20=0),"",IF(ISNUMBER(Customers!B20),Customers!B20,IFERROR(VALUE(Customers!B20),"")))</f>
        <v>20</v>
      </c>
      <c r="C20" s="2" t="str">
        <f aca="false">IF(OR(TRIM(Customers!C20&amp;"")="",ISNUMBER(MATCH(TRIM(Customers!C20&amp;""),Codes!$A$5:$A$14,0))),"",TRIM(Customers!C20))</f>
        <v>M</v>
      </c>
      <c r="D20" s="2" t="str">
        <f aca="false">IF(OR(TRIM(Customers!D20&amp;"")="",ISNUMBER(MATCH(TRIM(Customers!D20&amp;""),Codes!$A$5:$A$14,0))),"",TRIM(Customers!D20))</f>
        <v>Sicilia</v>
      </c>
      <c r="E20" s="2" t="str">
        <f aca="false">IF(OR(TRIM(Customers!E20&amp;"")="",ISNUMBER(MATCH(TRIM(Customers!E20&amp;""),Codes!$A$5:$A$14,0))),"",TRIM(Customers!E20))</f>
        <v>Employee</v>
      </c>
      <c r="F20" s="2" t="str">
        <f aca="false">IF(OR(TRIM(Customers!F20&amp;"")="",ISNUMBER(MATCH(TRIM(Customers!F20&amp;""),Codes!$A$5:$A$14,0))),"",TRIM(Customers!F20))</f>
        <v>Single</v>
      </c>
      <c r="G20" s="4" t="n">
        <f aca="false">IF(OR(TRIM(Customers!G20&amp;"")="",ISNUMBER(MATCH(TRIM(Customers!G20&amp;""),Codes!$A$5:$A$14,0)),Customers!G20=-999),"",IF(ISNUMBER(Customers!G20),Customers!G20,IFERROR(VALUE(Customers!G20),"")))</f>
        <v>34200</v>
      </c>
      <c r="H20" s="3" t="n">
        <f aca="false">IF(OR(TRIM(Customers!H20&amp;"")="",ISNUMBER(MATCH(TRIM(Customers!H20&amp;""),Codes!$A$5:$A$14,0))),"",IF(ISNUMBER(Customers!H20),Customers!H20,IFERROR(VALUE(Customers!H20),"")))</f>
        <v>1</v>
      </c>
      <c r="I20" s="5" t="n">
        <f aca="false">IF(OR(TRIM(Customers!I20&amp;"")="",ISNUMBER(MATCH(TRIM(Customers!I20&amp;""),Codes!$A$5:$A$14,0)),Customers!I20=DATE(1970,1,1)),"",IF(ISNUMBER(Customers!I20),Customers!I20,IFERROR(DATEVALUE(Customers!I20),"")))</f>
        <v>45754</v>
      </c>
      <c r="J20" s="2" t="str">
        <f aca="false">IF(OR(TRIM(Customers!J20&amp;"")="",ISNUMBER(MATCH(TRIM(Customers!J20&amp;""),Codes!$A$5:$A$14,0))),"",TRIM(Customers!J20))</f>
        <v>App</v>
      </c>
      <c r="K20" s="3" t="n">
        <f aca="false">IF(OR(TRIM(Customers!K20&amp;"")="",ISNUMBER(MATCH(TRIM(Customers!K20&amp;""),Codes!$A$5:$A$14,0))),"",IF(ISNUMBER(Customers!K20),Customers!K20,IFERROR(VALUE(Customers!K20),"")))</f>
        <v>3</v>
      </c>
      <c r="L20" s="4" t="n">
        <f aca="false">IF(OR(TRIM(Customers!L20&amp;"")="",ISNUMBER(MATCH(TRIM(Customers!L20&amp;""),Codes!$A$5:$A$14,0))),"",IF(ISNUMBER(Customers!L20),Customers!L20,IFERROR(VALUE(Customers!L20),"")))</f>
        <v>1656.94</v>
      </c>
      <c r="M20" s="4" t="n">
        <f aca="false">IF(OR(TRIM(Customers!M20&amp;"")="",ISNUMBER(MATCH(TRIM(Customers!M20&amp;""),Codes!$A$5:$A$14,0))),"",IF(ISNUMBER(Customers!M20),Customers!M20,IFERROR(VALUE(Customers!M20),"")))</f>
        <v>7347.5</v>
      </c>
      <c r="N20" s="3" t="n">
        <f aca="false">IF(OR(TRIM(Customers!N20&amp;"")="",ISNUMBER(MATCH(TRIM(Customers!N20&amp;""),Codes!$A$5:$A$14,0)),Customers!N20=9999),"",IF(ISNUMBER(Customers!N20),Customers!N20,IFERROR(VALUE(Customers!N20),"")))</f>
        <v>23</v>
      </c>
      <c r="O20" s="4" t="n">
        <f aca="false">IF(OR(TRIM(Customers!O20&amp;"")="",ISNUMBER(MATCH(TRIM(Customers!O20&amp;""),Codes!$A$5:$A$14,0))),"",IF(ISNUMBER(Customers!O20),Customers!O20,IFERROR(VALUE(Customers!O20),"")))</f>
        <v>60.38</v>
      </c>
      <c r="P20" s="3" t="n">
        <f aca="false">IF(OR(TRIM(Customers!P20&amp;"")="",ISNUMBER(MATCH(TRIM(Customers!P20&amp;""),Codes!$A$5:$A$14,0))),"",IF(ISNUMBER(Customers!P20),Customers!P20,IFERROR(VALUE(Customers!P20),"")))</f>
        <v>0</v>
      </c>
      <c r="Q20" s="4" t="n">
        <f aca="false">IF(OR(TRIM(Customers!Q20&amp;"")="",ISNUMBER(MATCH(TRIM(Customers!Q20&amp;""),Codes!$A$5:$A$14,0))),"",IF(ISNUMBER(Customers!Q20),Customers!Q20,IFERROR(VALUE(Customers!Q20),"")))</f>
        <v>6500</v>
      </c>
      <c r="R20" s="4" t="n">
        <f aca="false">IF(OR(TRIM(Customers!R20&amp;"")="",ISNUMBER(MATCH(TRIM(Customers!R20&amp;""),Codes!$A$5:$A$14,0))),"",IF(ISNUMBER(Customers!R20),Customers!R20,IFERROR(VALUE(Customers!R20),"")))</f>
        <v>2565.57</v>
      </c>
      <c r="S20" s="4" t="n">
        <f aca="false">IF(OR(TRIM(Customers!S20&amp;"")="",ISNUMBER(MATCH(TRIM(Customers!S20&amp;""),Codes!$A$5:$A$14,0))),"",IF(ISNUMBER(Customers!S20),Customers!S20,IFERROR(VALUE(Customers!S20),"")))</f>
        <v>0</v>
      </c>
      <c r="T20" s="4" t="n">
        <f aca="false">IF(OR(TRIM(Customers!T20&amp;"")="",ISNUMBER(MATCH(TRIM(Customers!T20&amp;""),Codes!$A$5:$A$14,0))),"",IF(ISNUMBER(Customers!T20),Customers!T20,IFERROR(VALUE(Customers!T20),"")))</f>
        <v>0</v>
      </c>
      <c r="U20" s="3" t="n">
        <f aca="false">IF(OR(TRIM(Customers!U20&amp;"")="",ISNUMBER(MATCH(TRIM(Customers!U20&amp;""),Codes!$A$5:$A$14,0)),Customers!U20=0),"",IF(ISNUMBER(Customers!U20),Customers!U20,IFERROR(VALUE(Customers!U20),"")))</f>
        <v>643</v>
      </c>
      <c r="V20" s="3" t="n">
        <f aca="false">IF(OR(TRIM(Customers!V20&amp;"")="",ISNUMBER(MATCH(TRIM(Customers!V20&amp;""),Codes!$A$5:$A$14,0))),"",IF(ISNUMBER(Customers!V20),Customers!V20,IFERROR(VALUE(Customers!V20),"")))</f>
        <v>0</v>
      </c>
    </row>
    <row r="21" customFormat="false" ht="15" hidden="false" customHeight="false" outlineLevel="0" collapsed="false">
      <c r="A21" s="2" t="str">
        <f aca="false">Customers!A21</f>
        <v>CL00020</v>
      </c>
      <c r="B21" s="3" t="n">
        <f aca="false">IF(OR(TRIM(Customers!B21&amp;"")="",ISNUMBER(MATCH(TRIM(Customers!B21&amp;""),Codes!$A$5:$A$14,0)),Customers!B21=0),"",IF(ISNUMBER(Customers!B21),Customers!B21,IFERROR(VALUE(Customers!B21),"")))</f>
        <v>30</v>
      </c>
      <c r="C21" s="2" t="str">
        <f aca="false">IF(OR(TRIM(Customers!C21&amp;"")="",ISNUMBER(MATCH(TRIM(Customers!C21&amp;""),Codes!$A$5:$A$14,0))),"",TRIM(Customers!C21))</f>
        <v/>
      </c>
      <c r="D21" s="2" t="str">
        <f aca="false">IF(OR(TRIM(Customers!D21&amp;"")="",ISNUMBER(MATCH(TRIM(Customers!D21&amp;""),Codes!$A$5:$A$14,0))),"",TRIM(Customers!D21))</f>
        <v>Veneto</v>
      </c>
      <c r="E21" s="2" t="str">
        <f aca="false">IF(OR(TRIM(Customers!E21&amp;"")="",ISNUMBER(MATCH(TRIM(Customers!E21&amp;""),Codes!$A$5:$A$14,0))),"",TRIM(Customers!E21))</f>
        <v>Manual worker</v>
      </c>
      <c r="F21" s="2" t="str">
        <f aca="false">IF(OR(TRIM(Customers!F21&amp;"")="",ISNUMBER(MATCH(TRIM(Customers!F21&amp;""),Codes!$A$5:$A$14,0))),"",TRIM(Customers!F21))</f>
        <v>Divorced</v>
      </c>
      <c r="G21" s="4" t="n">
        <f aca="false">IF(OR(TRIM(Customers!G21&amp;"")="",ISNUMBER(MATCH(TRIM(Customers!G21&amp;""),Codes!$A$5:$A$14,0)),Customers!G21=-999),"",IF(ISNUMBER(Customers!G21),Customers!G21,IFERROR(VALUE(Customers!G21),"")))</f>
        <v>14100</v>
      </c>
      <c r="H21" s="3" t="str">
        <f aca="false">IF(OR(TRIM(Customers!H21&amp;"")="",ISNUMBER(MATCH(TRIM(Customers!H21&amp;""),Codes!$A$5:$A$14,0))),"",IF(ISNUMBER(Customers!H21),Customers!H21,IFERROR(VALUE(Customers!H21),"")))</f>
        <v/>
      </c>
      <c r="I21" s="5" t="str">
        <f aca="false">IF(OR(TRIM(Customers!I21&amp;"")="",ISNUMBER(MATCH(TRIM(Customers!I21&amp;""),Codes!$A$5:$A$14,0)),Customers!I21=DATE(1970,1,1)),"",IF(ISNUMBER(Customers!I21),Customers!I21,IFERROR(DATEVALUE(Customers!I21),"")))</f>
        <v/>
      </c>
      <c r="J21" s="2" t="str">
        <f aca="false">IF(OR(TRIM(Customers!J21&amp;"")="",ISNUMBER(MATCH(TRIM(Customers!J21&amp;""),Codes!$A$5:$A$14,0))),"",TRIM(Customers!J21))</f>
        <v>Online Banking</v>
      </c>
      <c r="K21" s="3" t="n">
        <f aca="false">IF(OR(TRIM(Customers!K21&amp;"")="",ISNUMBER(MATCH(TRIM(Customers!K21&amp;""),Codes!$A$5:$A$14,0))),"",IF(ISNUMBER(Customers!K21),Customers!K21,IFERROR(VALUE(Customers!K21),"")))</f>
        <v>5</v>
      </c>
      <c r="L21" s="4" t="n">
        <f aca="false">IF(OR(TRIM(Customers!L21&amp;"")="",ISNUMBER(MATCH(TRIM(Customers!L21&amp;""),Codes!$A$5:$A$14,0))),"",IF(ISNUMBER(Customers!L21),Customers!L21,IFERROR(VALUE(Customers!L21),"")))</f>
        <v>672.51</v>
      </c>
      <c r="M21" s="4" t="n">
        <f aca="false">IF(OR(TRIM(Customers!M21&amp;"")="",ISNUMBER(MATCH(TRIM(Customers!M21&amp;""),Codes!$A$5:$A$14,0))),"",IF(ISNUMBER(Customers!M21),Customers!M21,IFERROR(VALUE(Customers!M21),"")))</f>
        <v>3621.8</v>
      </c>
      <c r="N21" s="3" t="n">
        <f aca="false">IF(OR(TRIM(Customers!N21&amp;"")="",ISNUMBER(MATCH(TRIM(Customers!N21&amp;""),Codes!$A$5:$A$14,0)),Customers!N21=9999),"",IF(ISNUMBER(Customers!N21),Customers!N21,IFERROR(VALUE(Customers!N21),"")))</f>
        <v>19</v>
      </c>
      <c r="O21" s="4" t="n">
        <f aca="false">IF(OR(TRIM(Customers!O21&amp;"")="",ISNUMBER(MATCH(TRIM(Customers!O21&amp;""),Codes!$A$5:$A$14,0))),"",IF(ISNUMBER(Customers!O21),Customers!O21,IFERROR(VALUE(Customers!O21),"")))</f>
        <v>39.07</v>
      </c>
      <c r="P21" s="3" t="n">
        <f aca="false">IF(OR(TRIM(Customers!P21&amp;"")="",ISNUMBER(MATCH(TRIM(Customers!P21&amp;""),Codes!$A$5:$A$14,0))),"",IF(ISNUMBER(Customers!P21),Customers!P21,IFERROR(VALUE(Customers!P21),"")))</f>
        <v>3</v>
      </c>
      <c r="Q21" s="4" t="n">
        <f aca="false">IF(OR(TRIM(Customers!Q21&amp;"")="",ISNUMBER(MATCH(TRIM(Customers!Q21&amp;""),Codes!$A$5:$A$14,0))),"",IF(ISNUMBER(Customers!Q21),Customers!Q21,IFERROR(VALUE(Customers!Q21),"")))</f>
        <v>1500</v>
      </c>
      <c r="R21" s="4" t="n">
        <f aca="false">IF(OR(TRIM(Customers!R21&amp;"")="",ISNUMBER(MATCH(TRIM(Customers!R21&amp;""),Codes!$A$5:$A$14,0))),"",IF(ISNUMBER(Customers!R21),Customers!R21,IFERROR(VALUE(Customers!R21),"")))</f>
        <v>593.08</v>
      </c>
      <c r="S21" s="4" t="n">
        <f aca="false">IF(OR(TRIM(Customers!S21&amp;"")="",ISNUMBER(MATCH(TRIM(Customers!S21&amp;""),Codes!$A$5:$A$14,0))),"",IF(ISNUMBER(Customers!S21),Customers!S21,IFERROR(VALUE(Customers!S21),"")))</f>
        <v>0</v>
      </c>
      <c r="T21" s="4" t="n">
        <f aca="false">IF(OR(TRIM(Customers!T21&amp;"")="",ISNUMBER(MATCH(TRIM(Customers!T21&amp;""),Codes!$A$5:$A$14,0))),"",IF(ISNUMBER(Customers!T21),Customers!T21,IFERROR(VALUE(Customers!T21),"")))</f>
        <v>0</v>
      </c>
      <c r="U21" s="3" t="n">
        <f aca="false">IF(OR(TRIM(Customers!U21&amp;"")="",ISNUMBER(MATCH(TRIM(Customers!U21&amp;""),Codes!$A$5:$A$14,0)),Customers!U21=0),"",IF(ISNUMBER(Customers!U21),Customers!U21,IFERROR(VALUE(Customers!U21),"")))</f>
        <v>653</v>
      </c>
      <c r="V21" s="3" t="str">
        <f aca="false">IF(OR(TRIM(Customers!V21&amp;"")="",ISNUMBER(MATCH(TRIM(Customers!V21&amp;""),Codes!$A$5:$A$14,0))),"",IF(ISNUMBER(Customers!V21),Customers!V21,IFERROR(VALUE(Customers!V21),"")))</f>
        <v/>
      </c>
    </row>
    <row r="22" customFormat="false" ht="15" hidden="false" customHeight="false" outlineLevel="0" collapsed="false">
      <c r="A22" s="2" t="str">
        <f aca="false">Customers!A22</f>
        <v>CL00021</v>
      </c>
      <c r="B22" s="3" t="n">
        <f aca="false">IF(OR(TRIM(Customers!B22&amp;"")="",ISNUMBER(MATCH(TRIM(Customers!B22&amp;""),Codes!$A$5:$A$14,0)),Customers!B22=0),"",IF(ISNUMBER(Customers!B22),Customers!B22,IFERROR(VALUE(Customers!B22),"")))</f>
        <v>52</v>
      </c>
      <c r="C22" s="2" t="str">
        <f aca="false">IF(OR(TRIM(Customers!C22&amp;"")="",ISNUMBER(MATCH(TRIM(Customers!C22&amp;""),Codes!$A$5:$A$14,0))),"",TRIM(Customers!C22))</f>
        <v>M</v>
      </c>
      <c r="D22" s="2" t="str">
        <f aca="false">IF(OR(TRIM(Customers!D22&amp;"")="",ISNUMBER(MATCH(TRIM(Customers!D22&amp;""),Codes!$A$5:$A$14,0))),"",TRIM(Customers!D22))</f>
        <v>Lombardia</v>
      </c>
      <c r="E22" s="2" t="str">
        <f aca="false">IF(OR(TRIM(Customers!E22&amp;"")="",ISNUMBER(MATCH(TRIM(Customers!E22&amp;""),Codes!$A$5:$A$14,0))),"",TRIM(Customers!E22))</f>
        <v>Manual worker</v>
      </c>
      <c r="F22" s="2" t="str">
        <f aca="false">IF(OR(TRIM(Customers!F22&amp;"")="",ISNUMBER(MATCH(TRIM(Customers!F22&amp;""),Codes!$A$5:$A$14,0))),"",TRIM(Customers!F22))</f>
        <v>Married</v>
      </c>
      <c r="G22" s="4" t="n">
        <f aca="false">IF(OR(TRIM(Customers!G22&amp;"")="",ISNUMBER(MATCH(TRIM(Customers!G22&amp;""),Codes!$A$5:$A$14,0)),Customers!G22=-999),"",IF(ISNUMBER(Customers!G22),Customers!G22,IFERROR(VALUE(Customers!G22),"")))</f>
        <v>22400</v>
      </c>
      <c r="H22" s="3" t="n">
        <f aca="false">IF(OR(TRIM(Customers!H22&amp;"")="",ISNUMBER(MATCH(TRIM(Customers!H22&amp;""),Codes!$A$5:$A$14,0))),"",IF(ISNUMBER(Customers!H22),Customers!H22,IFERROR(VALUE(Customers!H22),"")))</f>
        <v>10</v>
      </c>
      <c r="I22" s="5" t="n">
        <f aca="false">IF(OR(TRIM(Customers!I22&amp;"")="",ISNUMBER(MATCH(TRIM(Customers!I22&amp;""),Codes!$A$5:$A$14,0)),Customers!I22=DATE(1970,1,1)),"",IF(ISNUMBER(Customers!I22),Customers!I22,IFERROR(DATEVALUE(Customers!I22),"")))</f>
        <v>42446</v>
      </c>
      <c r="J22" s="2" t="str">
        <f aca="false">IF(OR(TRIM(Customers!J22&amp;"")="",ISNUMBER(MATCH(TRIM(Customers!J22&amp;""),Codes!$A$5:$A$14,0))),"",TRIM(Customers!J22))</f>
        <v>Branch</v>
      </c>
      <c r="K22" s="3" t="n">
        <f aca="false">IF(OR(TRIM(Customers!K22&amp;"")="",ISNUMBER(MATCH(TRIM(Customers!K22&amp;""),Codes!$A$5:$A$14,0))),"",IF(ISNUMBER(Customers!K22),Customers!K22,IFERROR(VALUE(Customers!K22),"")))</f>
        <v>3</v>
      </c>
      <c r="L22" s="4" t="n">
        <f aca="false">IF(OR(TRIM(Customers!L22&amp;"")="",ISNUMBER(MATCH(TRIM(Customers!L22&amp;""),Codes!$A$5:$A$14,0))),"",IF(ISNUMBER(Customers!L22),Customers!L22,IFERROR(VALUE(Customers!L22),"")))</f>
        <v>2244.58</v>
      </c>
      <c r="M22" s="4" t="n">
        <f aca="false">IF(OR(TRIM(Customers!M22&amp;"")="",ISNUMBER(MATCH(TRIM(Customers!M22&amp;""),Codes!$A$5:$A$14,0))),"",IF(ISNUMBER(Customers!M22),Customers!M22,IFERROR(VALUE(Customers!M22),"")))</f>
        <v>13467.23</v>
      </c>
      <c r="N22" s="3" t="n">
        <f aca="false">IF(OR(TRIM(Customers!N22&amp;"")="",ISNUMBER(MATCH(TRIM(Customers!N22&amp;""),Codes!$A$5:$A$14,0)),Customers!N22=9999),"",IF(ISNUMBER(Customers!N22),Customers!N22,IFERROR(VALUE(Customers!N22),"")))</f>
        <v>19</v>
      </c>
      <c r="O22" s="4" t="n">
        <f aca="false">IF(OR(TRIM(Customers!O22&amp;"")="",ISNUMBER(MATCH(TRIM(Customers!O22&amp;""),Codes!$A$5:$A$14,0))),"",IF(ISNUMBER(Customers!O22),Customers!O22,IFERROR(VALUE(Customers!O22),"")))</f>
        <v>28.21</v>
      </c>
      <c r="P22" s="3" t="n">
        <f aca="false">IF(OR(TRIM(Customers!P22&amp;"")="",ISNUMBER(MATCH(TRIM(Customers!P22&amp;""),Codes!$A$5:$A$14,0))),"",IF(ISNUMBER(Customers!P22),Customers!P22,IFERROR(VALUE(Customers!P22),"")))</f>
        <v>1</v>
      </c>
      <c r="Q22" s="4" t="str">
        <f aca="false">IF(OR(TRIM(Customers!Q22&amp;"")="",ISNUMBER(MATCH(TRIM(Customers!Q22&amp;""),Codes!$A$5:$A$14,0))),"",IF(ISNUMBER(Customers!Q22),Customers!Q22,IFERROR(VALUE(Customers!Q22),"")))</f>
        <v/>
      </c>
      <c r="R22" s="4" t="str">
        <f aca="false">IF(OR(TRIM(Customers!R22&amp;"")="",ISNUMBER(MATCH(TRIM(Customers!R22&amp;""),Codes!$A$5:$A$14,0))),"",IF(ISNUMBER(Customers!R22),Customers!R22,IFERROR(VALUE(Customers!R22),"")))</f>
        <v/>
      </c>
      <c r="S22" s="4" t="n">
        <f aca="false">IF(OR(TRIM(Customers!S22&amp;"")="",ISNUMBER(MATCH(TRIM(Customers!S22&amp;""),Codes!$A$5:$A$14,0))),"",IF(ISNUMBER(Customers!S22),Customers!S22,IFERROR(VALUE(Customers!S22),"")))</f>
        <v>0</v>
      </c>
      <c r="T22" s="4" t="n">
        <f aca="false">IF(OR(TRIM(Customers!T22&amp;"")="",ISNUMBER(MATCH(TRIM(Customers!T22&amp;""),Codes!$A$5:$A$14,0))),"",IF(ISNUMBER(Customers!T22),Customers!T22,IFERROR(VALUE(Customers!T22),"")))</f>
        <v>0</v>
      </c>
      <c r="U22" s="3" t="n">
        <f aca="false">IF(OR(TRIM(Customers!U22&amp;"")="",ISNUMBER(MATCH(TRIM(Customers!U22&amp;""),Codes!$A$5:$A$14,0)),Customers!U22=0),"",IF(ISNUMBER(Customers!U22),Customers!U22,IFERROR(VALUE(Customers!U22),"")))</f>
        <v>623</v>
      </c>
      <c r="V22" s="3" t="n">
        <f aca="false">IF(OR(TRIM(Customers!V22&amp;"")="",ISNUMBER(MATCH(TRIM(Customers!V22&amp;""),Codes!$A$5:$A$14,0))),"",IF(ISNUMBER(Customers!V22),Customers!V22,IFERROR(VALUE(Customers!V22),"")))</f>
        <v>0</v>
      </c>
    </row>
    <row r="23" customFormat="false" ht="15" hidden="false" customHeight="false" outlineLevel="0" collapsed="false">
      <c r="A23" s="2" t="str">
        <f aca="false">Customers!A23</f>
        <v>CL00022</v>
      </c>
      <c r="B23" s="3" t="n">
        <f aca="false">IF(OR(TRIM(Customers!B23&amp;"")="",ISNUMBER(MATCH(TRIM(Customers!B23&amp;""),Codes!$A$5:$A$14,0)),Customers!B23=0),"",IF(ISNUMBER(Customers!B23),Customers!B23,IFERROR(VALUE(Customers!B23),"")))</f>
        <v>41</v>
      </c>
      <c r="C23" s="2" t="str">
        <f aca="false">IF(OR(TRIM(Customers!C23&amp;"")="",ISNUMBER(MATCH(TRIM(Customers!C23&amp;""),Codes!$A$5:$A$14,0))),"",TRIM(Customers!C23))</f>
        <v>F</v>
      </c>
      <c r="D23" s="2" t="str">
        <f aca="false">IF(OR(TRIM(Customers!D23&amp;"")="",ISNUMBER(MATCH(TRIM(Customers!D23&amp;""),Codes!$A$5:$A$14,0))),"",TRIM(Customers!D23))</f>
        <v>Marche</v>
      </c>
      <c r="E23" s="2" t="str">
        <f aca="false">IF(OR(TRIM(Customers!E23&amp;"")="",ISNUMBER(MATCH(TRIM(Customers!E23&amp;""),Codes!$A$5:$A$14,0))),"",TRIM(Customers!E23))</f>
        <v>Employee</v>
      </c>
      <c r="F23" s="2" t="str">
        <f aca="false">IF(OR(TRIM(Customers!F23&amp;"")="",ISNUMBER(MATCH(TRIM(Customers!F23&amp;""),Codes!$A$5:$A$14,0))),"",TRIM(Customers!F23))</f>
        <v/>
      </c>
      <c r="G23" s="4" t="n">
        <f aca="false">IF(OR(TRIM(Customers!G23&amp;"")="",ISNUMBER(MATCH(TRIM(Customers!G23&amp;""),Codes!$A$5:$A$14,0)),Customers!G23=-999),"",IF(ISNUMBER(Customers!G23),Customers!G23,IFERROR(VALUE(Customers!G23),"")))</f>
        <v>34800</v>
      </c>
      <c r="H23" s="3" t="n">
        <f aca="false">IF(OR(TRIM(Customers!H23&amp;"")="",ISNUMBER(MATCH(TRIM(Customers!H23&amp;""),Codes!$A$5:$A$14,0))),"",IF(ISNUMBER(Customers!H23),Customers!H23,IFERROR(VALUE(Customers!H23),"")))</f>
        <v>2</v>
      </c>
      <c r="I23" s="5" t="n">
        <f aca="false">IF(OR(TRIM(Customers!I23&amp;"")="",ISNUMBER(MATCH(TRIM(Customers!I23&amp;""),Codes!$A$5:$A$14,0)),Customers!I23=DATE(1970,1,1)),"",IF(ISNUMBER(Customers!I23),Customers!I23,IFERROR(DATEVALUE(Customers!I23),"")))</f>
        <v>45375</v>
      </c>
      <c r="J23" s="2" t="str">
        <f aca="false">IF(OR(TRIM(Customers!J23&amp;"")="",ISNUMBER(MATCH(TRIM(Customers!J23&amp;""),Codes!$A$5:$A$14,0))),"",TRIM(Customers!J23))</f>
        <v>App</v>
      </c>
      <c r="K23" s="3" t="n">
        <f aca="false">IF(OR(TRIM(Customers!K23&amp;"")="",ISNUMBER(MATCH(TRIM(Customers!K23&amp;""),Codes!$A$5:$A$14,0))),"",IF(ISNUMBER(Customers!K23),Customers!K23,IFERROR(VALUE(Customers!K23),"")))</f>
        <v>2</v>
      </c>
      <c r="L23" s="4" t="n">
        <f aca="false">IF(OR(TRIM(Customers!L23&amp;"")="",ISNUMBER(MATCH(TRIM(Customers!L23&amp;""),Codes!$A$5:$A$14,0))),"",IF(ISNUMBER(Customers!L23),Customers!L23,IFERROR(VALUE(Customers!L23),"")))</f>
        <v>4224.83</v>
      </c>
      <c r="M23" s="4" t="n">
        <f aca="false">IF(OR(TRIM(Customers!M23&amp;"")="",ISNUMBER(MATCH(TRIM(Customers!M23&amp;""),Codes!$A$5:$A$14,0))),"",IF(ISNUMBER(Customers!M23),Customers!M23,IFERROR(VALUE(Customers!M23),"")))</f>
        <v>0</v>
      </c>
      <c r="N23" s="3" t="n">
        <f aca="false">IF(OR(TRIM(Customers!N23&amp;"")="",ISNUMBER(MATCH(TRIM(Customers!N23&amp;""),Codes!$A$5:$A$14,0)),Customers!N23=9999),"",IF(ISNUMBER(Customers!N23),Customers!N23,IFERROR(VALUE(Customers!N23),"")))</f>
        <v>30</v>
      </c>
      <c r="O23" s="4" t="n">
        <f aca="false">IF(OR(TRIM(Customers!O23&amp;"")="",ISNUMBER(MATCH(TRIM(Customers!O23&amp;""),Codes!$A$5:$A$14,0))),"",IF(ISNUMBER(Customers!O23),Customers!O23,IFERROR(VALUE(Customers!O23),"")))</f>
        <v>48.02</v>
      </c>
      <c r="P23" s="3" t="n">
        <f aca="false">IF(OR(TRIM(Customers!P23&amp;"")="",ISNUMBER(MATCH(TRIM(Customers!P23&amp;""),Codes!$A$5:$A$14,0))),"",IF(ISNUMBER(Customers!P23),Customers!P23,IFERROR(VALUE(Customers!P23),"")))</f>
        <v>2</v>
      </c>
      <c r="Q23" s="4" t="str">
        <f aca="false">IF(OR(TRIM(Customers!Q23&amp;"")="",ISNUMBER(MATCH(TRIM(Customers!Q23&amp;""),Codes!$A$5:$A$14,0))),"",IF(ISNUMBER(Customers!Q23),Customers!Q23,IFERROR(VALUE(Customers!Q23),"")))</f>
        <v/>
      </c>
      <c r="R23" s="4" t="str">
        <f aca="false">IF(OR(TRIM(Customers!R23&amp;"")="",ISNUMBER(MATCH(TRIM(Customers!R23&amp;""),Codes!$A$5:$A$14,0))),"",IF(ISNUMBER(Customers!R23),Customers!R23,IFERROR(VALUE(Customers!R23),"")))</f>
        <v/>
      </c>
      <c r="S23" s="4" t="n">
        <f aca="false">IF(OR(TRIM(Customers!S23&amp;"")="",ISNUMBER(MATCH(TRIM(Customers!S23&amp;""),Codes!$A$5:$A$14,0))),"",IF(ISNUMBER(Customers!S23),Customers!S23,IFERROR(VALUE(Customers!S23),"")))</f>
        <v>169000</v>
      </c>
      <c r="T23" s="4" t="str">
        <f aca="false">IF(OR(TRIM(Customers!T23&amp;"")="",ISNUMBER(MATCH(TRIM(Customers!T23&amp;""),Codes!$A$5:$A$14,0))),"",IF(ISNUMBER(Customers!T23),Customers!T23,IFERROR(VALUE(Customers!T23),"")))</f>
        <v/>
      </c>
      <c r="U23" s="3" t="n">
        <f aca="false">IF(OR(TRIM(Customers!U23&amp;"")="",ISNUMBER(MATCH(TRIM(Customers!U23&amp;""),Codes!$A$5:$A$14,0)),Customers!U23=0),"",IF(ISNUMBER(Customers!U23),Customers!U23,IFERROR(VALUE(Customers!U23),"")))</f>
        <v>569</v>
      </c>
      <c r="V23" s="3" t="n">
        <f aca="false">IF(OR(TRIM(Customers!V23&amp;"")="",ISNUMBER(MATCH(TRIM(Customers!V23&amp;""),Codes!$A$5:$A$14,0))),"",IF(ISNUMBER(Customers!V23),Customers!V23,IFERROR(VALUE(Customers!V23),"")))</f>
        <v>1</v>
      </c>
    </row>
    <row r="24" customFormat="false" ht="15" hidden="false" customHeight="false" outlineLevel="0" collapsed="false">
      <c r="A24" s="2" t="str">
        <f aca="false">Customers!A24</f>
        <v>CL00023</v>
      </c>
      <c r="B24" s="3" t="n">
        <f aca="false">IF(OR(TRIM(Customers!B24&amp;"")="",ISNUMBER(MATCH(TRIM(Customers!B24&amp;""),Codes!$A$5:$A$14,0)),Customers!B24=0),"",IF(ISNUMBER(Customers!B24),Customers!B24,IFERROR(VALUE(Customers!B24),"")))</f>
        <v>45</v>
      </c>
      <c r="C24" s="2" t="str">
        <f aca="false">IF(OR(TRIM(Customers!C24&amp;"")="",ISNUMBER(MATCH(TRIM(Customers!C24&amp;""),Codes!$A$5:$A$14,0))),"",TRIM(Customers!C24))</f>
        <v>F</v>
      </c>
      <c r="D24" s="2" t="str">
        <f aca="false">IF(OR(TRIM(Customers!D24&amp;"")="",ISNUMBER(MATCH(TRIM(Customers!D24&amp;""),Codes!$A$5:$A$14,0))),"",TRIM(Customers!D24))</f>
        <v>Lazio</v>
      </c>
      <c r="E24" s="2" t="str">
        <f aca="false">IF(OR(TRIM(Customers!E24&amp;"")="",ISNUMBER(MATCH(TRIM(Customers!E24&amp;""),Codes!$A$5:$A$14,0))),"",TRIM(Customers!E24))</f>
        <v>Shopkeeper</v>
      </c>
      <c r="F24" s="2" t="str">
        <f aca="false">IF(OR(TRIM(Customers!F24&amp;"")="",ISNUMBER(MATCH(TRIM(Customers!F24&amp;""),Codes!$A$5:$A$14,0))),"",TRIM(Customers!F24))</f>
        <v>Married</v>
      </c>
      <c r="G24" s="4" t="n">
        <f aca="false">IF(OR(TRIM(Customers!G24&amp;"")="",ISNUMBER(MATCH(TRIM(Customers!G24&amp;""),Codes!$A$5:$A$14,0)),Customers!G24=-999),"",IF(ISNUMBER(Customers!G24),Customers!G24,IFERROR(VALUE(Customers!G24),"")))</f>
        <v>28600</v>
      </c>
      <c r="H24" s="3" t="n">
        <f aca="false">IF(OR(TRIM(Customers!H24&amp;"")="",ISNUMBER(MATCH(TRIM(Customers!H24&amp;""),Codes!$A$5:$A$14,0))),"",IF(ISNUMBER(Customers!H24),Customers!H24,IFERROR(VALUE(Customers!H24),"")))</f>
        <v>6</v>
      </c>
      <c r="I24" s="5" t="n">
        <f aca="false">IF(OR(TRIM(Customers!I24&amp;"")="",ISNUMBER(MATCH(TRIM(Customers!I24&amp;""),Codes!$A$5:$A$14,0)),Customers!I24=DATE(1970,1,1)),"",IF(ISNUMBER(Customers!I24),Customers!I24,IFERROR(DATEVALUE(Customers!I24),"")))</f>
        <v>44032</v>
      </c>
      <c r="J24" s="2" t="str">
        <f aca="false">IF(OR(TRIM(Customers!J24&amp;"")="",ISNUMBER(MATCH(TRIM(Customers!J24&amp;""),Codes!$A$5:$A$14,0))),"",TRIM(Customers!J24))</f>
        <v>Branch</v>
      </c>
      <c r="K24" s="3" t="n">
        <f aca="false">IF(OR(TRIM(Customers!K24&amp;"")="",ISNUMBER(MATCH(TRIM(Customers!K24&amp;""),Codes!$A$5:$A$14,0))),"",IF(ISNUMBER(Customers!K24),Customers!K24,IFERROR(VALUE(Customers!K24),"")))</f>
        <v>2</v>
      </c>
      <c r="L24" s="4" t="n">
        <f aca="false">IF(OR(TRIM(Customers!L24&amp;"")="",ISNUMBER(MATCH(TRIM(Customers!L24&amp;""),Codes!$A$5:$A$14,0))),"",IF(ISNUMBER(Customers!L24),Customers!L24,IFERROR(VALUE(Customers!L24),"")))</f>
        <v>6510.71</v>
      </c>
      <c r="M24" s="4" t="n">
        <f aca="false">IF(OR(TRIM(Customers!M24&amp;"")="",ISNUMBER(MATCH(TRIM(Customers!M24&amp;""),Codes!$A$5:$A$14,0))),"",IF(ISNUMBER(Customers!M24),Customers!M24,IFERROR(VALUE(Customers!M24),"")))</f>
        <v>18628.5</v>
      </c>
      <c r="N24" s="3" t="n">
        <f aca="false">IF(OR(TRIM(Customers!N24&amp;"")="",ISNUMBER(MATCH(TRIM(Customers!N24&amp;""),Codes!$A$5:$A$14,0)),Customers!N24=9999),"",IF(ISNUMBER(Customers!N24),Customers!N24,IFERROR(VALUE(Customers!N24),"")))</f>
        <v>23</v>
      </c>
      <c r="O24" s="4" t="n">
        <f aca="false">IF(OR(TRIM(Customers!O24&amp;"")="",ISNUMBER(MATCH(TRIM(Customers!O24&amp;""),Codes!$A$5:$A$14,0))),"",IF(ISNUMBER(Customers!O24),Customers!O24,IFERROR(VALUE(Customers!O24),"")))</f>
        <v>48.33</v>
      </c>
      <c r="P24" s="3" t="n">
        <f aca="false">IF(OR(TRIM(Customers!P24&amp;"")="",ISNUMBER(MATCH(TRIM(Customers!P24&amp;""),Codes!$A$5:$A$14,0))),"",IF(ISNUMBER(Customers!P24),Customers!P24,IFERROR(VALUE(Customers!P24),"")))</f>
        <v>3</v>
      </c>
      <c r="Q24" s="4" t="str">
        <f aca="false">IF(OR(TRIM(Customers!Q24&amp;"")="",ISNUMBER(MATCH(TRIM(Customers!Q24&amp;""),Codes!$A$5:$A$14,0))),"",IF(ISNUMBER(Customers!Q24),Customers!Q24,IFERROR(VALUE(Customers!Q24),"")))</f>
        <v/>
      </c>
      <c r="R24" s="4" t="str">
        <f aca="false">IF(OR(TRIM(Customers!R24&amp;"")="",ISNUMBER(MATCH(TRIM(Customers!R24&amp;""),Codes!$A$5:$A$14,0))),"",IF(ISNUMBER(Customers!R24),Customers!R24,IFERROR(VALUE(Customers!R24),"")))</f>
        <v/>
      </c>
      <c r="S24" s="4" t="n">
        <f aca="false">IF(OR(TRIM(Customers!S24&amp;"")="",ISNUMBER(MATCH(TRIM(Customers!S24&amp;""),Codes!$A$5:$A$14,0))),"",IF(ISNUMBER(Customers!S24),Customers!S24,IFERROR(VALUE(Customers!S24),"")))</f>
        <v>0</v>
      </c>
      <c r="T24" s="4" t="n">
        <f aca="false">IF(OR(TRIM(Customers!T24&amp;"")="",ISNUMBER(MATCH(TRIM(Customers!T24&amp;""),Codes!$A$5:$A$14,0))),"",IF(ISNUMBER(Customers!T24),Customers!T24,IFERROR(VALUE(Customers!T24),"")))</f>
        <v>0</v>
      </c>
      <c r="U24" s="3" t="n">
        <f aca="false">IF(OR(TRIM(Customers!U24&amp;"")="",ISNUMBER(MATCH(TRIM(Customers!U24&amp;""),Codes!$A$5:$A$14,0)),Customers!U24=0),"",IF(ISNUMBER(Customers!U24),Customers!U24,IFERROR(VALUE(Customers!U24),"")))</f>
        <v>573</v>
      </c>
      <c r="V24" s="3" t="n">
        <f aca="false">IF(OR(TRIM(Customers!V24&amp;"")="",ISNUMBER(MATCH(TRIM(Customers!V24&amp;""),Codes!$A$5:$A$14,0))),"",IF(ISNUMBER(Customers!V24),Customers!V24,IFERROR(VALUE(Customers!V24),"")))</f>
        <v>0</v>
      </c>
    </row>
    <row r="25" customFormat="false" ht="15" hidden="false" customHeight="false" outlineLevel="0" collapsed="false">
      <c r="A25" s="2" t="str">
        <f aca="false">Customers!A25</f>
        <v>CL00024</v>
      </c>
      <c r="B25" s="3" t="n">
        <f aca="false">IF(OR(TRIM(Customers!B25&amp;"")="",ISNUMBER(MATCH(TRIM(Customers!B25&amp;""),Codes!$A$5:$A$14,0)),Customers!B25=0),"",IF(ISNUMBER(Customers!B25),Customers!B25,IFERROR(VALUE(Customers!B25),"")))</f>
        <v>37</v>
      </c>
      <c r="C25" s="2" t="str">
        <f aca="false">IF(OR(TRIM(Customers!C25&amp;"")="",ISNUMBER(MATCH(TRIM(Customers!C25&amp;""),Codes!$A$5:$A$14,0))),"",TRIM(Customers!C25))</f>
        <v>F</v>
      </c>
      <c r="D25" s="2" t="str">
        <f aca="false">IF(OR(TRIM(Customers!D25&amp;"")="",ISNUMBER(MATCH(TRIM(Customers!D25&amp;""),Codes!$A$5:$A$14,0))),"",TRIM(Customers!D25))</f>
        <v>Trentino-Alto Adige</v>
      </c>
      <c r="E25" s="2" t="str">
        <f aca="false">IF(OR(TRIM(Customers!E25&amp;"")="",ISNUMBER(MATCH(TRIM(Customers!E25&amp;""),Codes!$A$5:$A$14,0))),"",TRIM(Customers!E25))</f>
        <v>Employee</v>
      </c>
      <c r="F25" s="2" t="str">
        <f aca="false">IF(OR(TRIM(Customers!F25&amp;"")="",ISNUMBER(MATCH(TRIM(Customers!F25&amp;""),Codes!$A$5:$A$14,0))),"",TRIM(Customers!F25))</f>
        <v>Married</v>
      </c>
      <c r="G25" s="4" t="n">
        <f aca="false">IF(OR(TRIM(Customers!G25&amp;"")="",ISNUMBER(MATCH(TRIM(Customers!G25&amp;""),Codes!$A$5:$A$14,0)),Customers!G25=-999),"",IF(ISNUMBER(Customers!G25),Customers!G25,IFERROR(VALUE(Customers!G25),"")))</f>
        <v>24300</v>
      </c>
      <c r="H25" s="3" t="n">
        <f aca="false">IF(OR(TRIM(Customers!H25&amp;"")="",ISNUMBER(MATCH(TRIM(Customers!H25&amp;""),Codes!$A$5:$A$14,0))),"",IF(ISNUMBER(Customers!H25),Customers!H25,IFERROR(VALUE(Customers!H25),"")))</f>
        <v>18</v>
      </c>
      <c r="I25" s="5" t="n">
        <f aca="false">IF(OR(TRIM(Customers!I25&amp;"")="",ISNUMBER(MATCH(TRIM(Customers!I25&amp;""),Codes!$A$5:$A$14,0)),Customers!I25=DATE(1970,1,1)),"",IF(ISNUMBER(Customers!I25),Customers!I25,IFERROR(DATEVALUE(Customers!I25),"")))</f>
        <v>39685</v>
      </c>
      <c r="J25" s="2" t="str">
        <f aca="false">IF(OR(TRIM(Customers!J25&amp;"")="",ISNUMBER(MATCH(TRIM(Customers!J25&amp;""),Codes!$A$5:$A$14,0))),"",TRIM(Customers!J25))</f>
        <v>Online Banking</v>
      </c>
      <c r="K25" s="3" t="n">
        <f aca="false">IF(OR(TRIM(Customers!K25&amp;"")="",ISNUMBER(MATCH(TRIM(Customers!K25&amp;""),Codes!$A$5:$A$14,0))),"",IF(ISNUMBER(Customers!K25),Customers!K25,IFERROR(VALUE(Customers!K25),"")))</f>
        <v>2</v>
      </c>
      <c r="L25" s="4" t="n">
        <f aca="false">IF(OR(TRIM(Customers!L25&amp;"")="",ISNUMBER(MATCH(TRIM(Customers!L25&amp;""),Codes!$A$5:$A$14,0))),"",IF(ISNUMBER(Customers!L25),Customers!L25,IFERROR(VALUE(Customers!L25),"")))</f>
        <v>6958.53</v>
      </c>
      <c r="M25" s="4" t="n">
        <f aca="false">IF(OR(TRIM(Customers!M25&amp;"")="",ISNUMBER(MATCH(TRIM(Customers!M25&amp;""),Codes!$A$5:$A$14,0))),"",IF(ISNUMBER(Customers!M25),Customers!M25,IFERROR(VALUE(Customers!M25),"")))</f>
        <v>30755.83</v>
      </c>
      <c r="N25" s="3" t="n">
        <f aca="false">IF(OR(TRIM(Customers!N25&amp;"")="",ISNUMBER(MATCH(TRIM(Customers!N25&amp;""),Codes!$A$5:$A$14,0)),Customers!N25=9999),"",IF(ISNUMBER(Customers!N25),Customers!N25,IFERROR(VALUE(Customers!N25),"")))</f>
        <v>33</v>
      </c>
      <c r="O25" s="4" t="n">
        <f aca="false">IF(OR(TRIM(Customers!O25&amp;"")="",ISNUMBER(MATCH(TRIM(Customers!O25&amp;""),Codes!$A$5:$A$14,0))),"",IF(ISNUMBER(Customers!O25),Customers!O25,IFERROR(VALUE(Customers!O25),"")))</f>
        <v>38.48</v>
      </c>
      <c r="P25" s="3" t="n">
        <f aca="false">IF(OR(TRIM(Customers!P25&amp;"")="",ISNUMBER(MATCH(TRIM(Customers!P25&amp;""),Codes!$A$5:$A$14,0))),"",IF(ISNUMBER(Customers!P25),Customers!P25,IFERROR(VALUE(Customers!P25),"")))</f>
        <v>1</v>
      </c>
      <c r="Q25" s="4" t="n">
        <f aca="false">IF(OR(TRIM(Customers!Q25&amp;"")="",ISNUMBER(MATCH(TRIM(Customers!Q25&amp;""),Codes!$A$5:$A$14,0))),"",IF(ISNUMBER(Customers!Q25),Customers!Q25,IFERROR(VALUE(Customers!Q25),"")))</f>
        <v>4000</v>
      </c>
      <c r="R25" s="4" t="n">
        <f aca="false">IF(OR(TRIM(Customers!R25&amp;"")="",ISNUMBER(MATCH(TRIM(Customers!R25&amp;""),Codes!$A$5:$A$14,0))),"",IF(ISNUMBER(Customers!R25),Customers!R25,IFERROR(VALUE(Customers!R25),"")))</f>
        <v>1294.17</v>
      </c>
      <c r="S25" s="4" t="n">
        <f aca="false">IF(OR(TRIM(Customers!S25&amp;"")="",ISNUMBER(MATCH(TRIM(Customers!S25&amp;""),Codes!$A$5:$A$14,0))),"",IF(ISNUMBER(Customers!S25),Customers!S25,IFERROR(VALUE(Customers!S25),"")))</f>
        <v>109000</v>
      </c>
      <c r="T25" s="4" t="n">
        <f aca="false">IF(OR(TRIM(Customers!T25&amp;"")="",ISNUMBER(MATCH(TRIM(Customers!T25&amp;""),Codes!$A$5:$A$14,0))),"",IF(ISNUMBER(Customers!T25),Customers!T25,IFERROR(VALUE(Customers!T25),"")))</f>
        <v>693</v>
      </c>
      <c r="U25" s="3" t="n">
        <f aca="false">IF(OR(TRIM(Customers!U25&amp;"")="",ISNUMBER(MATCH(TRIM(Customers!U25&amp;""),Codes!$A$5:$A$14,0)),Customers!U25=0),"",IF(ISNUMBER(Customers!U25),Customers!U25,IFERROR(VALUE(Customers!U25),"")))</f>
        <v>632</v>
      </c>
      <c r="V25" s="3" t="n">
        <f aca="false">IF(OR(TRIM(Customers!V25&amp;"")="",ISNUMBER(MATCH(TRIM(Customers!V25&amp;""),Codes!$A$5:$A$14,0))),"",IF(ISNUMBER(Customers!V25),Customers!V25,IFERROR(VALUE(Customers!V25),"")))</f>
        <v>0</v>
      </c>
    </row>
    <row r="26" customFormat="false" ht="15" hidden="false" customHeight="false" outlineLevel="0" collapsed="false">
      <c r="A26" s="2" t="str">
        <f aca="false">Customers!A26</f>
        <v>CL00025</v>
      </c>
      <c r="B26" s="3" t="n">
        <f aca="false">IF(OR(TRIM(Customers!B26&amp;"")="",ISNUMBER(MATCH(TRIM(Customers!B26&amp;""),Codes!$A$5:$A$14,0)),Customers!B26=0),"",IF(ISNUMBER(Customers!B26),Customers!B26,IFERROR(VALUE(Customers!B26),"")))</f>
        <v>51</v>
      </c>
      <c r="C26" s="2" t="str">
        <f aca="false">IF(OR(TRIM(Customers!C26&amp;"")="",ISNUMBER(MATCH(TRIM(Customers!C26&amp;""),Codes!$A$5:$A$14,0))),"",TRIM(Customers!C26))</f>
        <v>M</v>
      </c>
      <c r="D26" s="2" t="str">
        <f aca="false">IF(OR(TRIM(Customers!D26&amp;"")="",ISNUMBER(MATCH(TRIM(Customers!D26&amp;""),Codes!$A$5:$A$14,0))),"",TRIM(Customers!D26))</f>
        <v>Piemonte</v>
      </c>
      <c r="E26" s="2" t="str">
        <f aca="false">IF(OR(TRIM(Customers!E26&amp;"")="",ISNUMBER(MATCH(TRIM(Customers!E26&amp;""),Codes!$A$5:$A$14,0))),"",TRIM(Customers!E26))</f>
        <v>Employee</v>
      </c>
      <c r="F26" s="2" t="str">
        <f aca="false">IF(OR(TRIM(Customers!F26&amp;"")="",ISNUMBER(MATCH(TRIM(Customers!F26&amp;""),Codes!$A$5:$A$14,0))),"",TRIM(Customers!F26))</f>
        <v>Single</v>
      </c>
      <c r="G26" s="4" t="n">
        <f aca="false">IF(OR(TRIM(Customers!G26&amp;"")="",ISNUMBER(MATCH(TRIM(Customers!G26&amp;""),Codes!$A$5:$A$14,0)),Customers!G26=-999),"",IF(ISNUMBER(Customers!G26),Customers!G26,IFERROR(VALUE(Customers!G26),"")))</f>
        <v>30000</v>
      </c>
      <c r="H26" s="3" t="n">
        <f aca="false">IF(OR(TRIM(Customers!H26&amp;"")="",ISNUMBER(MATCH(TRIM(Customers!H26&amp;""),Codes!$A$5:$A$14,0))),"",IF(ISNUMBER(Customers!H26),Customers!H26,IFERROR(VALUE(Customers!H26),"")))</f>
        <v>10</v>
      </c>
      <c r="I26" s="5" t="n">
        <f aca="false">IF(OR(TRIM(Customers!I26&amp;"")="",ISNUMBER(MATCH(TRIM(Customers!I26&amp;""),Codes!$A$5:$A$14,0)),Customers!I26=DATE(1970,1,1)),"",IF(ISNUMBER(Customers!I26),Customers!I26,IFERROR(DATEVALUE(Customers!I26),"")))</f>
        <v>42387</v>
      </c>
      <c r="J26" s="2" t="str">
        <f aca="false">IF(OR(TRIM(Customers!J26&amp;"")="",ISNUMBER(MATCH(TRIM(Customers!J26&amp;""),Codes!$A$5:$A$14,0))),"",TRIM(Customers!J26))</f>
        <v>Branch</v>
      </c>
      <c r="K26" s="3" t="n">
        <f aca="false">IF(OR(TRIM(Customers!K26&amp;"")="",ISNUMBER(MATCH(TRIM(Customers!K26&amp;""),Codes!$A$5:$A$14,0))),"",IF(ISNUMBER(Customers!K26),Customers!K26,IFERROR(VALUE(Customers!K26),"")))</f>
        <v>2</v>
      </c>
      <c r="L26" s="4" t="n">
        <f aca="false">IF(OR(TRIM(Customers!L26&amp;"")="",ISNUMBER(MATCH(TRIM(Customers!L26&amp;""),Codes!$A$5:$A$14,0))),"",IF(ISNUMBER(Customers!L26),Customers!L26,IFERROR(VALUE(Customers!L26),"")))</f>
        <v>3700.02</v>
      </c>
      <c r="M26" s="4" t="n">
        <f aca="false">IF(OR(TRIM(Customers!M26&amp;"")="",ISNUMBER(MATCH(TRIM(Customers!M26&amp;""),Codes!$A$5:$A$14,0))),"",IF(ISNUMBER(Customers!M26),Customers!M26,IFERROR(VALUE(Customers!M26),"")))</f>
        <v>10653.7</v>
      </c>
      <c r="N26" s="3" t="n">
        <f aca="false">IF(OR(TRIM(Customers!N26&amp;"")="",ISNUMBER(MATCH(TRIM(Customers!N26&amp;""),Codes!$A$5:$A$14,0)),Customers!N26=9999),"",IF(ISNUMBER(Customers!N26),Customers!N26,IFERROR(VALUE(Customers!N26),"")))</f>
        <v>17</v>
      </c>
      <c r="O26" s="4" t="n">
        <f aca="false">IF(OR(TRIM(Customers!O26&amp;"")="",ISNUMBER(MATCH(TRIM(Customers!O26&amp;""),Codes!$A$5:$A$14,0))),"",IF(ISNUMBER(Customers!O26),Customers!O26,IFERROR(VALUE(Customers!O26),"")))</f>
        <v>35.47</v>
      </c>
      <c r="P26" s="3" t="n">
        <f aca="false">IF(OR(TRIM(Customers!P26&amp;"")="",ISNUMBER(MATCH(TRIM(Customers!P26&amp;""),Codes!$A$5:$A$14,0))),"",IF(ISNUMBER(Customers!P26),Customers!P26,IFERROR(VALUE(Customers!P26),"")))</f>
        <v>4</v>
      </c>
      <c r="Q26" s="4" t="n">
        <f aca="false">IF(OR(TRIM(Customers!Q26&amp;"")="",ISNUMBER(MATCH(TRIM(Customers!Q26&amp;""),Codes!$A$5:$A$14,0))),"",IF(ISNUMBER(Customers!Q26),Customers!Q26,IFERROR(VALUE(Customers!Q26),"")))</f>
        <v>5500</v>
      </c>
      <c r="R26" s="4" t="n">
        <f aca="false">IF(OR(TRIM(Customers!R26&amp;"")="",ISNUMBER(MATCH(TRIM(Customers!R26&amp;""),Codes!$A$5:$A$14,0))),"",IF(ISNUMBER(Customers!R26),Customers!R26,IFERROR(VALUE(Customers!R26),"")))</f>
        <v>209.96</v>
      </c>
      <c r="S26" s="4" t="n">
        <f aca="false">IF(OR(TRIM(Customers!S26&amp;"")="",ISNUMBER(MATCH(TRIM(Customers!S26&amp;""),Codes!$A$5:$A$14,0))),"",IF(ISNUMBER(Customers!S26),Customers!S26,IFERROR(VALUE(Customers!S26),"")))</f>
        <v>82000</v>
      </c>
      <c r="T26" s="4" t="n">
        <f aca="false">IF(OR(TRIM(Customers!T26&amp;"")="",ISNUMBER(MATCH(TRIM(Customers!T26&amp;""),Codes!$A$5:$A$14,0))),"",IF(ISNUMBER(Customers!T26),Customers!T26,IFERROR(VALUE(Customers!T26),"")))</f>
        <v>410</v>
      </c>
      <c r="U26" s="3" t="n">
        <f aca="false">IF(OR(TRIM(Customers!U26&amp;"")="",ISNUMBER(MATCH(TRIM(Customers!U26&amp;""),Codes!$A$5:$A$14,0)),Customers!U26=0),"",IF(ISNUMBER(Customers!U26),Customers!U26,IFERROR(VALUE(Customers!U26),"")))</f>
        <v>661</v>
      </c>
      <c r="V26" s="3" t="n">
        <f aca="false">IF(OR(TRIM(Customers!V26&amp;"")="",ISNUMBER(MATCH(TRIM(Customers!V26&amp;""),Codes!$A$5:$A$14,0))),"",IF(ISNUMBER(Customers!V26),Customers!V26,IFERROR(VALUE(Customers!V26),"")))</f>
        <v>0</v>
      </c>
    </row>
    <row r="27" customFormat="false" ht="15" hidden="false" customHeight="false" outlineLevel="0" collapsed="false">
      <c r="A27" s="2" t="str">
        <f aca="false">Customers!A27</f>
        <v>CL00026</v>
      </c>
      <c r="B27" s="3" t="n">
        <f aca="false">IF(OR(TRIM(Customers!B27&amp;"")="",ISNUMBER(MATCH(TRIM(Customers!B27&amp;""),Codes!$A$5:$A$14,0)),Customers!B27=0),"",IF(ISNUMBER(Customers!B27),Customers!B27,IFERROR(VALUE(Customers!B27),"")))</f>
        <v>26</v>
      </c>
      <c r="C27" s="2" t="str">
        <f aca="false">IF(OR(TRIM(Customers!C27&amp;"")="",ISNUMBER(MATCH(TRIM(Customers!C27&amp;""),Codes!$A$5:$A$14,0))),"",TRIM(Customers!C27))</f>
        <v>M</v>
      </c>
      <c r="D27" s="2" t="str">
        <f aca="false">IF(OR(TRIM(Customers!D27&amp;"")="",ISNUMBER(MATCH(TRIM(Customers!D27&amp;""),Codes!$A$5:$A$14,0))),"",TRIM(Customers!D27))</f>
        <v>Umbria</v>
      </c>
      <c r="E27" s="2" t="str">
        <f aca="false">IF(OR(TRIM(Customers!E27&amp;"")="",ISNUMBER(MATCH(TRIM(Customers!E27&amp;""),Codes!$A$5:$A$14,0))),"",TRIM(Customers!E27))</f>
        <v>Employee</v>
      </c>
      <c r="F27" s="2" t="str">
        <f aca="false">IF(OR(TRIM(Customers!F27&amp;"")="",ISNUMBER(MATCH(TRIM(Customers!F27&amp;""),Codes!$A$5:$A$14,0))),"",TRIM(Customers!F27))</f>
        <v>Married</v>
      </c>
      <c r="G27" s="4" t="n">
        <f aca="false">IF(OR(TRIM(Customers!G27&amp;"")="",ISNUMBER(MATCH(TRIM(Customers!G27&amp;""),Codes!$A$5:$A$14,0)),Customers!G27=-999),"",IF(ISNUMBER(Customers!G27),Customers!G27,IFERROR(VALUE(Customers!G27),"")))</f>
        <v>17100</v>
      </c>
      <c r="H27" s="3" t="n">
        <f aca="false">IF(OR(TRIM(Customers!H27&amp;"")="",ISNUMBER(MATCH(TRIM(Customers!H27&amp;""),Codes!$A$5:$A$14,0))),"",IF(ISNUMBER(Customers!H27),Customers!H27,IFERROR(VALUE(Customers!H27),"")))</f>
        <v>5</v>
      </c>
      <c r="I27" s="5" t="n">
        <f aca="false">IF(OR(TRIM(Customers!I27&amp;"")="",ISNUMBER(MATCH(TRIM(Customers!I27&amp;""),Codes!$A$5:$A$14,0)),Customers!I27=DATE(1970,1,1)),"",IF(ISNUMBER(Customers!I27),Customers!I27,IFERROR(DATEVALUE(Customers!I27),"")))</f>
        <v>44314</v>
      </c>
      <c r="J27" s="2" t="str">
        <f aca="false">IF(OR(TRIM(Customers!J27&amp;"")="",ISNUMBER(MATCH(TRIM(Customers!J27&amp;""),Codes!$A$5:$A$14,0))),"",TRIM(Customers!J27))</f>
        <v>App</v>
      </c>
      <c r="K27" s="3" t="n">
        <f aca="false">IF(OR(TRIM(Customers!K27&amp;"")="",ISNUMBER(MATCH(TRIM(Customers!K27&amp;""),Codes!$A$5:$A$14,0))),"",IF(ISNUMBER(Customers!K27),Customers!K27,IFERROR(VALUE(Customers!K27),"")))</f>
        <v>1</v>
      </c>
      <c r="L27" s="4" t="n">
        <f aca="false">IF(OR(TRIM(Customers!L27&amp;"")="",ISNUMBER(MATCH(TRIM(Customers!L27&amp;""),Codes!$A$5:$A$14,0))),"",IF(ISNUMBER(Customers!L27),Customers!L27,IFERROR(VALUE(Customers!L27),"")))</f>
        <v>1758.1</v>
      </c>
      <c r="M27" s="4" t="n">
        <f aca="false">IF(OR(TRIM(Customers!M27&amp;"")="",ISNUMBER(MATCH(TRIM(Customers!M27&amp;""),Codes!$A$5:$A$14,0))),"",IF(ISNUMBER(Customers!M27),Customers!M27,IFERROR(VALUE(Customers!M27),"")))</f>
        <v>7178.85</v>
      </c>
      <c r="N27" s="3" t="n">
        <f aca="false">IF(OR(TRIM(Customers!N27&amp;"")="",ISNUMBER(MATCH(TRIM(Customers!N27&amp;""),Codes!$A$5:$A$14,0)),Customers!N27=9999),"",IF(ISNUMBER(Customers!N27),Customers!N27,IFERROR(VALUE(Customers!N27),"")))</f>
        <v>25</v>
      </c>
      <c r="O27" s="4" t="n">
        <f aca="false">IF(OR(TRIM(Customers!O27&amp;"")="",ISNUMBER(MATCH(TRIM(Customers!O27&amp;""),Codes!$A$5:$A$14,0))),"",IF(ISNUMBER(Customers!O27),Customers!O27,IFERROR(VALUE(Customers!O27),"")))</f>
        <v>58.79</v>
      </c>
      <c r="P27" s="3" t="n">
        <f aca="false">IF(OR(TRIM(Customers!P27&amp;"")="",ISNUMBER(MATCH(TRIM(Customers!P27&amp;""),Codes!$A$5:$A$14,0))),"",IF(ISNUMBER(Customers!P27),Customers!P27,IFERROR(VALUE(Customers!P27),"")))</f>
        <v>1</v>
      </c>
      <c r="Q27" s="4" t="str">
        <f aca="false">IF(OR(TRIM(Customers!Q27&amp;"")="",ISNUMBER(MATCH(TRIM(Customers!Q27&amp;""),Codes!$A$5:$A$14,0))),"",IF(ISNUMBER(Customers!Q27),Customers!Q27,IFERROR(VALUE(Customers!Q27),"")))</f>
        <v/>
      </c>
      <c r="R27" s="4" t="str">
        <f aca="false">IF(OR(TRIM(Customers!R27&amp;"")="",ISNUMBER(MATCH(TRIM(Customers!R27&amp;""),Codes!$A$5:$A$14,0))),"",IF(ISNUMBER(Customers!R27),Customers!R27,IFERROR(VALUE(Customers!R27),"")))</f>
        <v/>
      </c>
      <c r="S27" s="4" t="n">
        <f aca="false">IF(OR(TRIM(Customers!S27&amp;"")="",ISNUMBER(MATCH(TRIM(Customers!S27&amp;""),Codes!$A$5:$A$14,0))),"",IF(ISNUMBER(Customers!S27),Customers!S27,IFERROR(VALUE(Customers!S27),"")))</f>
        <v>0</v>
      </c>
      <c r="T27" s="4" t="n">
        <f aca="false">IF(OR(TRIM(Customers!T27&amp;"")="",ISNUMBER(MATCH(TRIM(Customers!T27&amp;""),Codes!$A$5:$A$14,0))),"",IF(ISNUMBER(Customers!T27),Customers!T27,IFERROR(VALUE(Customers!T27),"")))</f>
        <v>0</v>
      </c>
      <c r="U27" s="3" t="n">
        <f aca="false">IF(OR(TRIM(Customers!U27&amp;"")="",ISNUMBER(MATCH(TRIM(Customers!U27&amp;""),Codes!$A$5:$A$14,0)),Customers!U27=0),"",IF(ISNUMBER(Customers!U27),Customers!U27,IFERROR(VALUE(Customers!U27),"")))</f>
        <v>641</v>
      </c>
      <c r="V27" s="3" t="n">
        <f aca="false">IF(OR(TRIM(Customers!V27&amp;"")="",ISNUMBER(MATCH(TRIM(Customers!V27&amp;""),Codes!$A$5:$A$14,0))),"",IF(ISNUMBER(Customers!V27),Customers!V27,IFERROR(VALUE(Customers!V27),"")))</f>
        <v>0</v>
      </c>
    </row>
    <row r="28" customFormat="false" ht="15" hidden="false" customHeight="false" outlineLevel="0" collapsed="false">
      <c r="A28" s="2" t="str">
        <f aca="false">Customers!A28</f>
        <v>CL00027</v>
      </c>
      <c r="B28" s="3" t="n">
        <f aca="false">IF(OR(TRIM(Customers!B28&amp;"")="",ISNUMBER(MATCH(TRIM(Customers!B28&amp;""),Codes!$A$5:$A$14,0)),Customers!B28=0),"",IF(ISNUMBER(Customers!B28),Customers!B28,IFERROR(VALUE(Customers!B28),"")))</f>
        <v>47</v>
      </c>
      <c r="C28" s="2" t="str">
        <f aca="false">IF(OR(TRIM(Customers!C28&amp;"")="",ISNUMBER(MATCH(TRIM(Customers!C28&amp;""),Codes!$A$5:$A$14,0))),"",TRIM(Customers!C28))</f>
        <v>F</v>
      </c>
      <c r="D28" s="2" t="str">
        <f aca="false">IF(OR(TRIM(Customers!D28&amp;"")="",ISNUMBER(MATCH(TRIM(Customers!D28&amp;""),Codes!$A$5:$A$14,0))),"",TRIM(Customers!D28))</f>
        <v>Lombardia</v>
      </c>
      <c r="E28" s="2" t="str">
        <f aca="false">IF(OR(TRIM(Customers!E28&amp;"")="",ISNUMBER(MATCH(TRIM(Customers!E28&amp;""),Codes!$A$5:$A$14,0))),"",TRIM(Customers!E28))</f>
        <v>Teacher</v>
      </c>
      <c r="F28" s="2" t="str">
        <f aca="false">IF(OR(TRIM(Customers!F28&amp;"")="",ISNUMBER(MATCH(TRIM(Customers!F28&amp;""),Codes!$A$5:$A$14,0))),"",TRIM(Customers!F28))</f>
        <v>Married</v>
      </c>
      <c r="G28" s="4" t="n">
        <f aca="false">IF(OR(TRIM(Customers!G28&amp;"")="",ISNUMBER(MATCH(TRIM(Customers!G28&amp;""),Codes!$A$5:$A$14,0)),Customers!G28=-999),"",IF(ISNUMBER(Customers!G28),Customers!G28,IFERROR(VALUE(Customers!G28),"")))</f>
        <v>35900</v>
      </c>
      <c r="H28" s="3" t="n">
        <f aca="false">IF(OR(TRIM(Customers!H28&amp;"")="",ISNUMBER(MATCH(TRIM(Customers!H28&amp;""),Codes!$A$5:$A$14,0))),"",IF(ISNUMBER(Customers!H28),Customers!H28,IFERROR(VALUE(Customers!H28),"")))</f>
        <v>0</v>
      </c>
      <c r="I28" s="5" t="n">
        <f aca="false">IF(OR(TRIM(Customers!I28&amp;"")="",ISNUMBER(MATCH(TRIM(Customers!I28&amp;""),Codes!$A$5:$A$14,0)),Customers!I28=DATE(1970,1,1)),"",IF(ISNUMBER(Customers!I28),Customers!I28,IFERROR(DATEVALUE(Customers!I28),"")))</f>
        <v>46253</v>
      </c>
      <c r="J28" s="2" t="str">
        <f aca="false">IF(OR(TRIM(Customers!J28&amp;"")="",ISNUMBER(MATCH(TRIM(Customers!J28&amp;""),Codes!$A$5:$A$14,0))),"",TRIM(Customers!J28))</f>
        <v>Branch</v>
      </c>
      <c r="K28" s="3" t="n">
        <f aca="false">IF(OR(TRIM(Customers!K28&amp;"")="",ISNUMBER(MATCH(TRIM(Customers!K28&amp;""),Codes!$A$5:$A$14,0))),"",IF(ISNUMBER(Customers!K28),Customers!K28,IFERROR(VALUE(Customers!K28),"")))</f>
        <v>3</v>
      </c>
      <c r="L28" s="4" t="n">
        <f aca="false">IF(OR(TRIM(Customers!L28&amp;"")="",ISNUMBER(MATCH(TRIM(Customers!L28&amp;""),Codes!$A$5:$A$14,0))),"",IF(ISNUMBER(Customers!L28),Customers!L28,IFERROR(VALUE(Customers!L28),"")))</f>
        <v>1203.46</v>
      </c>
      <c r="M28" s="4" t="n">
        <f aca="false">IF(OR(TRIM(Customers!M28&amp;"")="",ISNUMBER(MATCH(TRIM(Customers!M28&amp;""),Codes!$A$5:$A$14,0))),"",IF(ISNUMBER(Customers!M28),Customers!M28,IFERROR(VALUE(Customers!M28),"")))</f>
        <v>5520.98</v>
      </c>
      <c r="N28" s="3" t="n">
        <f aca="false">IF(OR(TRIM(Customers!N28&amp;"")="",ISNUMBER(MATCH(TRIM(Customers!N28&amp;""),Codes!$A$5:$A$14,0)),Customers!N28=9999),"",IF(ISNUMBER(Customers!N28),Customers!N28,IFERROR(VALUE(Customers!N28),"")))</f>
        <v>21</v>
      </c>
      <c r="O28" s="4" t="n">
        <f aca="false">IF(OR(TRIM(Customers!O28&amp;"")="",ISNUMBER(MATCH(TRIM(Customers!O28&amp;""),Codes!$A$5:$A$14,0))),"",IF(ISNUMBER(Customers!O28),Customers!O28,IFERROR(VALUE(Customers!O28),"")))</f>
        <v>44.29</v>
      </c>
      <c r="P28" s="3" t="n">
        <f aca="false">IF(OR(TRIM(Customers!P28&amp;"")="",ISNUMBER(MATCH(TRIM(Customers!P28&amp;""),Codes!$A$5:$A$14,0))),"",IF(ISNUMBER(Customers!P28),Customers!P28,IFERROR(VALUE(Customers!P28),"")))</f>
        <v>4</v>
      </c>
      <c r="Q28" s="4" t="n">
        <f aca="false">IF(OR(TRIM(Customers!Q28&amp;"")="",ISNUMBER(MATCH(TRIM(Customers!Q28&amp;""),Codes!$A$5:$A$14,0))),"",IF(ISNUMBER(Customers!Q28),Customers!Q28,IFERROR(VALUE(Customers!Q28),"")))</f>
        <v>0</v>
      </c>
      <c r="R28" s="4" t="n">
        <f aca="false">IF(OR(TRIM(Customers!R28&amp;"")="",ISNUMBER(MATCH(TRIM(Customers!R28&amp;""),Codes!$A$5:$A$14,0))),"",IF(ISNUMBER(Customers!R28),Customers!R28,IFERROR(VALUE(Customers!R28),"")))</f>
        <v>0</v>
      </c>
      <c r="S28" s="4" t="n">
        <f aca="false">IF(OR(TRIM(Customers!S28&amp;"")="",ISNUMBER(MATCH(TRIM(Customers!S28&amp;""),Codes!$A$5:$A$14,0))),"",IF(ISNUMBER(Customers!S28),Customers!S28,IFERROR(VALUE(Customers!S28),"")))</f>
        <v>157000</v>
      </c>
      <c r="T28" s="4" t="n">
        <f aca="false">IF(OR(TRIM(Customers!T28&amp;"")="",ISNUMBER(MATCH(TRIM(Customers!T28&amp;""),Codes!$A$5:$A$14,0))),"",IF(ISNUMBER(Customers!T28),Customers!T28,IFERROR(VALUE(Customers!T28),"")))</f>
        <v>895</v>
      </c>
      <c r="U28" s="3" t="n">
        <f aca="false">IF(OR(TRIM(Customers!U28&amp;"")="",ISNUMBER(MATCH(TRIM(Customers!U28&amp;""),Codes!$A$5:$A$14,0)),Customers!U28=0),"",IF(ISNUMBER(Customers!U28),Customers!U28,IFERROR(VALUE(Customers!U28),"")))</f>
        <v>620</v>
      </c>
      <c r="V28" s="3" t="str">
        <f aca="false">IF(OR(TRIM(Customers!V28&amp;"")="",ISNUMBER(MATCH(TRIM(Customers!V28&amp;""),Codes!$A$5:$A$14,0))),"",IF(ISNUMBER(Customers!V28),Customers!V28,IFERROR(VALUE(Customers!V28),"")))</f>
        <v/>
      </c>
    </row>
    <row r="29" customFormat="false" ht="15" hidden="false" customHeight="false" outlineLevel="0" collapsed="false">
      <c r="A29" s="2" t="str">
        <f aca="false">Customers!A29</f>
        <v>CL00028</v>
      </c>
      <c r="B29" s="3" t="n">
        <f aca="false">IF(OR(TRIM(Customers!B29&amp;"")="",ISNUMBER(MATCH(TRIM(Customers!B29&amp;""),Codes!$A$5:$A$14,0)),Customers!B29=0),"",IF(ISNUMBER(Customers!B29),Customers!B29,IFERROR(VALUE(Customers!B29),"")))</f>
        <v>52</v>
      </c>
      <c r="C29" s="2" t="str">
        <f aca="false">IF(OR(TRIM(Customers!C29&amp;"")="",ISNUMBER(MATCH(TRIM(Customers!C29&amp;""),Codes!$A$5:$A$14,0))),"",TRIM(Customers!C29))</f>
        <v>F</v>
      </c>
      <c r="D29" s="2" t="str">
        <f aca="false">IF(OR(TRIM(Customers!D29&amp;"")="",ISNUMBER(MATCH(TRIM(Customers!D29&amp;""),Codes!$A$5:$A$14,0))),"",TRIM(Customers!D29))</f>
        <v>Trentino-Alto Adige</v>
      </c>
      <c r="E29" s="2" t="str">
        <f aca="false">IF(OR(TRIM(Customers!E29&amp;"")="",ISNUMBER(MATCH(TRIM(Customers!E29&amp;""),Codes!$A$5:$A$14,0))),"",TRIM(Customers!E29))</f>
        <v>Employee</v>
      </c>
      <c r="F29" s="2" t="str">
        <f aca="false">IF(OR(TRIM(Customers!F29&amp;"")="",ISNUMBER(MATCH(TRIM(Customers!F29&amp;""),Codes!$A$5:$A$14,0))),"",TRIM(Customers!F29))</f>
        <v>Married</v>
      </c>
      <c r="G29" s="4" t="n">
        <f aca="false">IF(OR(TRIM(Customers!G29&amp;"")="",ISNUMBER(MATCH(TRIM(Customers!G29&amp;""),Codes!$A$5:$A$14,0)),Customers!G29=-999),"",IF(ISNUMBER(Customers!G29),Customers!G29,IFERROR(VALUE(Customers!G29),"")))</f>
        <v>25600</v>
      </c>
      <c r="H29" s="3" t="n">
        <f aca="false">IF(OR(TRIM(Customers!H29&amp;"")="",ISNUMBER(MATCH(TRIM(Customers!H29&amp;""),Codes!$A$5:$A$14,0))),"",IF(ISNUMBER(Customers!H29),Customers!H29,IFERROR(VALUE(Customers!H29),"")))</f>
        <v>15</v>
      </c>
      <c r="I29" s="5" t="n">
        <f aca="false">IF(OR(TRIM(Customers!I29&amp;"")="",ISNUMBER(MATCH(TRIM(Customers!I29&amp;""),Codes!$A$5:$A$14,0)),Customers!I29=DATE(1970,1,1)),"",IF(ISNUMBER(Customers!I29),Customers!I29,IFERROR(DATEVALUE(Customers!I29),"")))</f>
        <v>40784</v>
      </c>
      <c r="J29" s="2" t="str">
        <f aca="false">IF(OR(TRIM(Customers!J29&amp;"")="",ISNUMBER(MATCH(TRIM(Customers!J29&amp;""),Codes!$A$5:$A$14,0))),"",TRIM(Customers!J29))</f>
        <v>Online Banking</v>
      </c>
      <c r="K29" s="3" t="n">
        <f aca="false">IF(OR(TRIM(Customers!K29&amp;"")="",ISNUMBER(MATCH(TRIM(Customers!K29&amp;""),Codes!$A$5:$A$14,0))),"",IF(ISNUMBER(Customers!K29),Customers!K29,IFERROR(VALUE(Customers!K29),"")))</f>
        <v>5</v>
      </c>
      <c r="L29" s="4" t="n">
        <f aca="false">IF(OR(TRIM(Customers!L29&amp;"")="",ISNUMBER(MATCH(TRIM(Customers!L29&amp;""),Codes!$A$5:$A$14,0))),"",IF(ISNUMBER(Customers!L29),Customers!L29,IFERROR(VALUE(Customers!L29),"")))</f>
        <v>-307.03</v>
      </c>
      <c r="M29" s="4" t="n">
        <f aca="false">IF(OR(TRIM(Customers!M29&amp;"")="",ISNUMBER(MATCH(TRIM(Customers!M29&amp;""),Codes!$A$5:$A$14,0))),"",IF(ISNUMBER(Customers!M29),Customers!M29,IFERROR(VALUE(Customers!M29),"")))</f>
        <v>0</v>
      </c>
      <c r="N29" s="3" t="n">
        <f aca="false">IF(OR(TRIM(Customers!N29&amp;"")="",ISNUMBER(MATCH(TRIM(Customers!N29&amp;""),Codes!$A$5:$A$14,0)),Customers!N29=9999),"",IF(ISNUMBER(Customers!N29),Customers!N29,IFERROR(VALUE(Customers!N29),"")))</f>
        <v>38</v>
      </c>
      <c r="O29" s="4" t="n">
        <f aca="false">IF(OR(TRIM(Customers!O29&amp;"")="",ISNUMBER(MATCH(TRIM(Customers!O29&amp;""),Codes!$A$5:$A$14,0))),"",IF(ISNUMBER(Customers!O29),Customers!O29,IFERROR(VALUE(Customers!O29),"")))</f>
        <v>74.03</v>
      </c>
      <c r="P29" s="3" t="n">
        <f aca="false">IF(OR(TRIM(Customers!P29&amp;"")="",ISNUMBER(MATCH(TRIM(Customers!P29&amp;""),Codes!$A$5:$A$14,0))),"",IF(ISNUMBER(Customers!P29),Customers!P29,IFERROR(VALUE(Customers!P29),"")))</f>
        <v>1</v>
      </c>
      <c r="Q29" s="4" t="n">
        <f aca="false">IF(OR(TRIM(Customers!Q29&amp;"")="",ISNUMBER(MATCH(TRIM(Customers!Q29&amp;""),Codes!$A$5:$A$14,0))),"",IF(ISNUMBER(Customers!Q29),Customers!Q29,IFERROR(VALUE(Customers!Q29),"")))</f>
        <v>6500</v>
      </c>
      <c r="R29" s="4" t="n">
        <f aca="false">IF(OR(TRIM(Customers!R29&amp;"")="",ISNUMBER(MATCH(TRIM(Customers!R29&amp;""),Codes!$A$5:$A$14,0))),"",IF(ISNUMBER(Customers!R29),Customers!R29,IFERROR(VALUE(Customers!R29),"")))</f>
        <v>3641.59</v>
      </c>
      <c r="S29" s="4" t="n">
        <f aca="false">IF(OR(TRIM(Customers!S29&amp;"")="",ISNUMBER(MATCH(TRIM(Customers!S29&amp;""),Codes!$A$5:$A$14,0))),"",IF(ISNUMBER(Customers!S29),Customers!S29,IFERROR(VALUE(Customers!S29),"")))</f>
        <v>116000</v>
      </c>
      <c r="T29" s="4" t="str">
        <f aca="false">IF(OR(TRIM(Customers!T29&amp;"")="",ISNUMBER(MATCH(TRIM(Customers!T29&amp;""),Codes!$A$5:$A$14,0))),"",IF(ISNUMBER(Customers!T29),Customers!T29,IFERROR(VALUE(Customers!T29),"")))</f>
        <v/>
      </c>
      <c r="U29" s="3" t="n">
        <f aca="false">IF(OR(TRIM(Customers!U29&amp;"")="",ISNUMBER(MATCH(TRIM(Customers!U29&amp;""),Codes!$A$5:$A$14,0)),Customers!U29=0),"",IF(ISNUMBER(Customers!U29),Customers!U29,IFERROR(VALUE(Customers!U29),"")))</f>
        <v>613</v>
      </c>
      <c r="V29" s="3" t="n">
        <f aca="false">IF(OR(TRIM(Customers!V29&amp;"")="",ISNUMBER(MATCH(TRIM(Customers!V29&amp;""),Codes!$A$5:$A$14,0))),"",IF(ISNUMBER(Customers!V29),Customers!V29,IFERROR(VALUE(Customers!V29),"")))</f>
        <v>0</v>
      </c>
    </row>
    <row r="30" customFormat="false" ht="15" hidden="false" customHeight="false" outlineLevel="0" collapsed="false">
      <c r="A30" s="2" t="str">
        <f aca="false">Customers!A30</f>
        <v>CL00029</v>
      </c>
      <c r="B30" s="3" t="n">
        <f aca="false">IF(OR(TRIM(Customers!B30&amp;"")="",ISNUMBER(MATCH(TRIM(Customers!B30&amp;""),Codes!$A$5:$A$14,0)),Customers!B30=0),"",IF(ISNUMBER(Customers!B30),Customers!B30,IFERROR(VALUE(Customers!B30),"")))</f>
        <v>41</v>
      </c>
      <c r="C30" s="2" t="str">
        <f aca="false">IF(OR(TRIM(Customers!C30&amp;"")="",ISNUMBER(MATCH(TRIM(Customers!C30&amp;""),Codes!$A$5:$A$14,0))),"",TRIM(Customers!C30))</f>
        <v>F</v>
      </c>
      <c r="D30" s="2" t="str">
        <f aca="false">IF(OR(TRIM(Customers!D30&amp;"")="",ISNUMBER(MATCH(TRIM(Customers!D30&amp;""),Codes!$A$5:$A$14,0))),"",TRIM(Customers!D30))</f>
        <v>Abruzzo</v>
      </c>
      <c r="E30" s="2" t="str">
        <f aca="false">IF(OR(TRIM(Customers!E30&amp;"")="",ISNUMBER(MATCH(TRIM(Customers!E30&amp;""),Codes!$A$5:$A$14,0))),"",TRIM(Customers!E30))</f>
        <v>Employee</v>
      </c>
      <c r="F30" s="2" t="str">
        <f aca="false">IF(OR(TRIM(Customers!F30&amp;"")="",ISNUMBER(MATCH(TRIM(Customers!F30&amp;""),Codes!$A$5:$A$14,0))),"",TRIM(Customers!F30))</f>
        <v>Single</v>
      </c>
      <c r="G30" s="4" t="n">
        <f aca="false">IF(OR(TRIM(Customers!G30&amp;"")="",ISNUMBER(MATCH(TRIM(Customers!G30&amp;""),Codes!$A$5:$A$14,0)),Customers!G30=-999),"",IF(ISNUMBER(Customers!G30),Customers!G30,IFERROR(VALUE(Customers!G30),"")))</f>
        <v>23700</v>
      </c>
      <c r="H30" s="3" t="n">
        <f aca="false">IF(OR(TRIM(Customers!H30&amp;"")="",ISNUMBER(MATCH(TRIM(Customers!H30&amp;""),Codes!$A$5:$A$14,0))),"",IF(ISNUMBER(Customers!H30),Customers!H30,IFERROR(VALUE(Customers!H30),"")))</f>
        <v>19</v>
      </c>
      <c r="I30" s="5" t="n">
        <f aca="false">IF(OR(TRIM(Customers!I30&amp;"")="",ISNUMBER(MATCH(TRIM(Customers!I30&amp;""),Codes!$A$5:$A$14,0)),Customers!I30=DATE(1970,1,1)),"",IF(ISNUMBER(Customers!I30),Customers!I30,IFERROR(DATEVALUE(Customers!I30),"")))</f>
        <v>39287</v>
      </c>
      <c r="J30" s="2" t="str">
        <f aca="false">IF(OR(TRIM(Customers!J30&amp;"")="",ISNUMBER(MATCH(TRIM(Customers!J30&amp;""),Codes!$A$5:$A$14,0))),"",TRIM(Customers!J30))</f>
        <v>App</v>
      </c>
      <c r="K30" s="3" t="n">
        <f aca="false">IF(OR(TRIM(Customers!K30&amp;"")="",ISNUMBER(MATCH(TRIM(Customers!K30&amp;""),Codes!$A$5:$A$14,0))),"",IF(ISNUMBER(Customers!K30),Customers!K30,IFERROR(VALUE(Customers!K30),"")))</f>
        <v>3</v>
      </c>
      <c r="L30" s="4" t="n">
        <f aca="false">IF(OR(TRIM(Customers!L30&amp;"")="",ISNUMBER(MATCH(TRIM(Customers!L30&amp;""),Codes!$A$5:$A$14,0))),"",IF(ISNUMBER(Customers!L30),Customers!L30,IFERROR(VALUE(Customers!L30),"")))</f>
        <v>674.12</v>
      </c>
      <c r="M30" s="4" t="n">
        <f aca="false">IF(OR(TRIM(Customers!M30&amp;"")="",ISNUMBER(MATCH(TRIM(Customers!M30&amp;""),Codes!$A$5:$A$14,0))),"",IF(ISNUMBER(Customers!M30),Customers!M30,IFERROR(VALUE(Customers!M30),"")))</f>
        <v>16518.46</v>
      </c>
      <c r="N30" s="3" t="n">
        <f aca="false">IF(OR(TRIM(Customers!N30&amp;"")="",ISNUMBER(MATCH(TRIM(Customers!N30&amp;""),Codes!$A$5:$A$14,0)),Customers!N30=9999),"",IF(ISNUMBER(Customers!N30),Customers!N30,IFERROR(VALUE(Customers!N30),"")))</f>
        <v>27</v>
      </c>
      <c r="O30" s="4" t="n">
        <f aca="false">IF(OR(TRIM(Customers!O30&amp;"")="",ISNUMBER(MATCH(TRIM(Customers!O30&amp;""),Codes!$A$5:$A$14,0))),"",IF(ISNUMBER(Customers!O30),Customers!O30,IFERROR(VALUE(Customers!O30),"")))</f>
        <v>25.96</v>
      </c>
      <c r="P30" s="3" t="n">
        <f aca="false">IF(OR(TRIM(Customers!P30&amp;"")="",ISNUMBER(MATCH(TRIM(Customers!P30&amp;""),Codes!$A$5:$A$14,0))),"",IF(ISNUMBER(Customers!P30),Customers!P30,IFERROR(VALUE(Customers!P30),"")))</f>
        <v>0</v>
      </c>
      <c r="Q30" s="4" t="n">
        <f aca="false">IF(OR(TRIM(Customers!Q30&amp;"")="",ISNUMBER(MATCH(TRIM(Customers!Q30&amp;""),Codes!$A$5:$A$14,0))),"",IF(ISNUMBER(Customers!Q30),Customers!Q30,IFERROR(VALUE(Customers!Q30),"")))</f>
        <v>3500</v>
      </c>
      <c r="R30" s="4" t="n">
        <f aca="false">IF(OR(TRIM(Customers!R30&amp;"")="",ISNUMBER(MATCH(TRIM(Customers!R30&amp;""),Codes!$A$5:$A$14,0))),"",IF(ISNUMBER(Customers!R30),Customers!R30,IFERROR(VALUE(Customers!R30),"")))</f>
        <v>688.38</v>
      </c>
      <c r="S30" s="4" t="n">
        <f aca="false">IF(OR(TRIM(Customers!S30&amp;"")="",ISNUMBER(MATCH(TRIM(Customers!S30&amp;""),Codes!$A$5:$A$14,0))),"",IF(ISNUMBER(Customers!S30),Customers!S30,IFERROR(VALUE(Customers!S30),"")))</f>
        <v>96000</v>
      </c>
      <c r="T30" s="4" t="n">
        <f aca="false">IF(OR(TRIM(Customers!T30&amp;"")="",ISNUMBER(MATCH(TRIM(Customers!T30&amp;""),Codes!$A$5:$A$14,0))),"",IF(ISNUMBER(Customers!T30),Customers!T30,IFERROR(VALUE(Customers!T30),"")))</f>
        <v>525</v>
      </c>
      <c r="U30" s="3" t="n">
        <f aca="false">IF(OR(TRIM(Customers!U30&amp;"")="",ISNUMBER(MATCH(TRIM(Customers!U30&amp;""),Codes!$A$5:$A$14,0)),Customers!U30=0),"",IF(ISNUMBER(Customers!U30),Customers!U30,IFERROR(VALUE(Customers!U30),"")))</f>
        <v>713</v>
      </c>
      <c r="V30" s="3" t="n">
        <f aca="false">IF(OR(TRIM(Customers!V30&amp;"")="",ISNUMBER(MATCH(TRIM(Customers!V30&amp;""),Codes!$A$5:$A$14,0))),"",IF(ISNUMBER(Customers!V30),Customers!V30,IFERROR(VALUE(Customers!V30),"")))</f>
        <v>0</v>
      </c>
    </row>
    <row r="31" customFormat="false" ht="15" hidden="false" customHeight="false" outlineLevel="0" collapsed="false">
      <c r="A31" s="2" t="str">
        <f aca="false">Customers!A31</f>
        <v>CL00030</v>
      </c>
      <c r="B31" s="3" t="n">
        <f aca="false">IF(OR(TRIM(Customers!B31&amp;"")="",ISNUMBER(MATCH(TRIM(Customers!B31&amp;""),Codes!$A$5:$A$14,0)),Customers!B31=0),"",IF(ISNUMBER(Customers!B31),Customers!B31,IFERROR(VALUE(Customers!B31),"")))</f>
        <v>38</v>
      </c>
      <c r="C31" s="2" t="str">
        <f aca="false">IF(OR(TRIM(Customers!C31&amp;"")="",ISNUMBER(MATCH(TRIM(Customers!C31&amp;""),Codes!$A$5:$A$14,0))),"",TRIM(Customers!C31))</f>
        <v>F</v>
      </c>
      <c r="D31" s="2" t="str">
        <f aca="false">IF(OR(TRIM(Customers!D31&amp;"")="",ISNUMBER(MATCH(TRIM(Customers!D31&amp;""),Codes!$A$5:$A$14,0))),"",TRIM(Customers!D31))</f>
        <v>Campania</v>
      </c>
      <c r="E31" s="2" t="str">
        <f aca="false">IF(OR(TRIM(Customers!E31&amp;"")="",ISNUMBER(MATCH(TRIM(Customers!E31&amp;""),Codes!$A$5:$A$14,0))),"",TRIM(Customers!E31))</f>
        <v>Manual worker</v>
      </c>
      <c r="F31" s="2" t="str">
        <f aca="false">IF(OR(TRIM(Customers!F31&amp;"")="",ISNUMBER(MATCH(TRIM(Customers!F31&amp;""),Codes!$A$5:$A$14,0))),"",TRIM(Customers!F31))</f>
        <v>Married</v>
      </c>
      <c r="G31" s="4" t="n">
        <f aca="false">IF(OR(TRIM(Customers!G31&amp;"")="",ISNUMBER(MATCH(TRIM(Customers!G31&amp;""),Codes!$A$5:$A$14,0)),Customers!G31=-999),"",IF(ISNUMBER(Customers!G31),Customers!G31,IFERROR(VALUE(Customers!G31),"")))</f>
        <v>16700</v>
      </c>
      <c r="H31" s="3" t="n">
        <f aca="false">IF(OR(TRIM(Customers!H31&amp;"")="",ISNUMBER(MATCH(TRIM(Customers!H31&amp;""),Codes!$A$5:$A$14,0))),"",IF(ISNUMBER(Customers!H31),Customers!H31,IFERROR(VALUE(Customers!H31),"")))</f>
        <v>8</v>
      </c>
      <c r="I31" s="5" t="n">
        <f aca="false">IF(OR(TRIM(Customers!I31&amp;"")="",ISNUMBER(MATCH(TRIM(Customers!I31&amp;""),Codes!$A$5:$A$14,0)),Customers!I31=DATE(1970,1,1)),"",IF(ISNUMBER(Customers!I31),Customers!I31,IFERROR(DATEVALUE(Customers!I31),"")))</f>
        <v>43210</v>
      </c>
      <c r="J31" s="2" t="str">
        <f aca="false">IF(OR(TRIM(Customers!J31&amp;"")="",ISNUMBER(MATCH(TRIM(Customers!J31&amp;""),Codes!$A$5:$A$14,0))),"",TRIM(Customers!J31))</f>
        <v>App</v>
      </c>
      <c r="K31" s="3" t="n">
        <f aca="false">IF(OR(TRIM(Customers!K31&amp;"")="",ISNUMBER(MATCH(TRIM(Customers!K31&amp;""),Codes!$A$5:$A$14,0))),"",IF(ISNUMBER(Customers!K31),Customers!K31,IFERROR(VALUE(Customers!K31),"")))</f>
        <v>2</v>
      </c>
      <c r="L31" s="4" t="n">
        <f aca="false">IF(OR(TRIM(Customers!L31&amp;"")="",ISNUMBER(MATCH(TRIM(Customers!L31&amp;""),Codes!$A$5:$A$14,0))),"",IF(ISNUMBER(Customers!L31),Customers!L31,IFERROR(VALUE(Customers!L31),"")))</f>
        <v>531.48</v>
      </c>
      <c r="M31" s="4" t="n">
        <f aca="false">IF(OR(TRIM(Customers!M31&amp;"")="",ISNUMBER(MATCH(TRIM(Customers!M31&amp;""),Codes!$A$5:$A$14,0))),"",IF(ISNUMBER(Customers!M31),Customers!M31,IFERROR(VALUE(Customers!M31),"")))</f>
        <v>0</v>
      </c>
      <c r="N31" s="3" t="n">
        <f aca="false">IF(OR(TRIM(Customers!N31&amp;"")="",ISNUMBER(MATCH(TRIM(Customers!N31&amp;""),Codes!$A$5:$A$14,0)),Customers!N31=9999),"",IF(ISNUMBER(Customers!N31),Customers!N31,IFERROR(VALUE(Customers!N31),"")))</f>
        <v>30</v>
      </c>
      <c r="O31" s="4" t="n">
        <f aca="false">IF(OR(TRIM(Customers!O31&amp;"")="",ISNUMBER(MATCH(TRIM(Customers!O31&amp;""),Codes!$A$5:$A$14,0))),"",IF(ISNUMBER(Customers!O31),Customers!O31,IFERROR(VALUE(Customers!O31),"")))</f>
        <v>17.93</v>
      </c>
      <c r="P31" s="3" t="n">
        <f aca="false">IF(OR(TRIM(Customers!P31&amp;"")="",ISNUMBER(MATCH(TRIM(Customers!P31&amp;""),Codes!$A$5:$A$14,0))),"",IF(ISNUMBER(Customers!P31),Customers!P31,IFERROR(VALUE(Customers!P31),"")))</f>
        <v>0</v>
      </c>
      <c r="Q31" s="4" t="n">
        <f aca="false">IF(OR(TRIM(Customers!Q31&amp;"")="",ISNUMBER(MATCH(TRIM(Customers!Q31&amp;""),Codes!$A$5:$A$14,0))),"",IF(ISNUMBER(Customers!Q31),Customers!Q31,IFERROR(VALUE(Customers!Q31),"")))</f>
        <v>2000</v>
      </c>
      <c r="R31" s="4" t="n">
        <f aca="false">IF(OR(TRIM(Customers!R31&amp;"")="",ISNUMBER(MATCH(TRIM(Customers!R31&amp;""),Codes!$A$5:$A$14,0))),"",IF(ISNUMBER(Customers!R31),Customers!R31,IFERROR(VALUE(Customers!R31),"")))</f>
        <v>546.28</v>
      </c>
      <c r="S31" s="4" t="n">
        <f aca="false">IF(OR(TRIM(Customers!S31&amp;"")="",ISNUMBER(MATCH(TRIM(Customers!S31&amp;""),Codes!$A$5:$A$14,0))),"",IF(ISNUMBER(Customers!S31),Customers!S31,IFERROR(VALUE(Customers!S31),"")))</f>
        <v>0</v>
      </c>
      <c r="T31" s="4" t="n">
        <f aca="false">IF(OR(TRIM(Customers!T31&amp;"")="",ISNUMBER(MATCH(TRIM(Customers!T31&amp;""),Codes!$A$5:$A$14,0))),"",IF(ISNUMBER(Customers!T31),Customers!T31,IFERROR(VALUE(Customers!T31),"")))</f>
        <v>0</v>
      </c>
      <c r="U31" s="3" t="n">
        <f aca="false">IF(OR(TRIM(Customers!U31&amp;"")="",ISNUMBER(MATCH(TRIM(Customers!U31&amp;""),Codes!$A$5:$A$14,0)),Customers!U31=0),"",IF(ISNUMBER(Customers!U31),Customers!U31,IFERROR(VALUE(Customers!U31),"")))</f>
        <v>552</v>
      </c>
      <c r="V31" s="3" t="n">
        <f aca="false">IF(OR(TRIM(Customers!V31&amp;"")="",ISNUMBER(MATCH(TRIM(Customers!V31&amp;""),Codes!$A$5:$A$14,0))),"",IF(ISNUMBER(Customers!V31),Customers!V31,IFERROR(VALUE(Customers!V31),"")))</f>
        <v>1</v>
      </c>
    </row>
    <row r="32" customFormat="false" ht="15" hidden="false" customHeight="false" outlineLevel="0" collapsed="false">
      <c r="A32" s="2" t="str">
        <f aca="false">Customers!A32</f>
        <v>CL00031</v>
      </c>
      <c r="B32" s="3" t="n">
        <f aca="false">IF(OR(TRIM(Customers!B32&amp;"")="",ISNUMBER(MATCH(TRIM(Customers!B32&amp;""),Codes!$A$5:$A$14,0)),Customers!B32=0),"",IF(ISNUMBER(Customers!B32),Customers!B32,IFERROR(VALUE(Customers!B32),"")))</f>
        <v>44</v>
      </c>
      <c r="C32" s="2" t="str">
        <f aca="false">IF(OR(TRIM(Customers!C32&amp;"")="",ISNUMBER(MATCH(TRIM(Customers!C32&amp;""),Codes!$A$5:$A$14,0))),"",TRIM(Customers!C32))</f>
        <v>M</v>
      </c>
      <c r="D32" s="2" t="str">
        <f aca="false">IF(OR(TRIM(Customers!D32&amp;"")="",ISNUMBER(MATCH(TRIM(Customers!D32&amp;""),Codes!$A$5:$A$14,0))),"",TRIM(Customers!D32))</f>
        <v>Abruzzo</v>
      </c>
      <c r="E32" s="2" t="str">
        <f aca="false">IF(OR(TRIM(Customers!E32&amp;"")="",ISNUMBER(MATCH(TRIM(Customers!E32&amp;""),Codes!$A$5:$A$14,0))),"",TRIM(Customers!E32))</f>
        <v>Manual worker</v>
      </c>
      <c r="F32" s="2" t="str">
        <f aca="false">IF(OR(TRIM(Customers!F32&amp;"")="",ISNUMBER(MATCH(TRIM(Customers!F32&amp;""),Codes!$A$5:$A$14,0))),"",TRIM(Customers!F32))</f>
        <v>Married</v>
      </c>
      <c r="G32" s="4" t="n">
        <f aca="false">IF(OR(TRIM(Customers!G32&amp;"")="",ISNUMBER(MATCH(TRIM(Customers!G32&amp;""),Codes!$A$5:$A$14,0)),Customers!G32=-999),"",IF(ISNUMBER(Customers!G32),Customers!G32,IFERROR(VALUE(Customers!G32),"")))</f>
        <v>25300</v>
      </c>
      <c r="H32" s="3" t="n">
        <f aca="false">IF(OR(TRIM(Customers!H32&amp;"")="",ISNUMBER(MATCH(TRIM(Customers!H32&amp;""),Codes!$A$5:$A$14,0))),"",IF(ISNUMBER(Customers!H32),Customers!H32,IFERROR(VALUE(Customers!H32),"")))</f>
        <v>13</v>
      </c>
      <c r="I32" s="5" t="n">
        <f aca="false">IF(OR(TRIM(Customers!I32&amp;"")="",ISNUMBER(MATCH(TRIM(Customers!I32&amp;""),Codes!$A$5:$A$14,0)),Customers!I32=DATE(1970,1,1)),"",IF(ISNUMBER(Customers!I32),Customers!I32,IFERROR(DATEVALUE(Customers!I32),"")))</f>
        <v>41193</v>
      </c>
      <c r="J32" s="2" t="str">
        <f aca="false">IF(OR(TRIM(Customers!J32&amp;"")="",ISNUMBER(MATCH(TRIM(Customers!J32&amp;""),Codes!$A$5:$A$14,0))),"",TRIM(Customers!J32))</f>
        <v>App</v>
      </c>
      <c r="K32" s="3" t="n">
        <f aca="false">IF(OR(TRIM(Customers!K32&amp;"")="",ISNUMBER(MATCH(TRIM(Customers!K32&amp;""),Codes!$A$5:$A$14,0))),"",IF(ISNUMBER(Customers!K32),Customers!K32,IFERROR(VALUE(Customers!K32),"")))</f>
        <v>2</v>
      </c>
      <c r="L32" s="4" t="n">
        <f aca="false">IF(OR(TRIM(Customers!L32&amp;"")="",ISNUMBER(MATCH(TRIM(Customers!L32&amp;""),Codes!$A$5:$A$14,0))),"",IF(ISNUMBER(Customers!L32),Customers!L32,IFERROR(VALUE(Customers!L32),"")))</f>
        <v>2536.09</v>
      </c>
      <c r="M32" s="4" t="n">
        <f aca="false">IF(OR(TRIM(Customers!M32&amp;"")="",ISNUMBER(MATCH(TRIM(Customers!M32&amp;""),Codes!$A$5:$A$14,0))),"",IF(ISNUMBER(Customers!M32),Customers!M32,IFERROR(VALUE(Customers!M32),"")))</f>
        <v>0</v>
      </c>
      <c r="N32" s="3" t="n">
        <f aca="false">IF(OR(TRIM(Customers!N32&amp;"")="",ISNUMBER(MATCH(TRIM(Customers!N32&amp;""),Codes!$A$5:$A$14,0)),Customers!N32=9999),"",IF(ISNUMBER(Customers!N32),Customers!N32,IFERROR(VALUE(Customers!N32),"")))</f>
        <v>24</v>
      </c>
      <c r="O32" s="4" t="n">
        <f aca="false">IF(OR(TRIM(Customers!O32&amp;"")="",ISNUMBER(MATCH(TRIM(Customers!O32&amp;""),Codes!$A$5:$A$14,0))),"",IF(ISNUMBER(Customers!O32),Customers!O32,IFERROR(VALUE(Customers!O32),"")))</f>
        <v>56.79</v>
      </c>
      <c r="P32" s="3" t="n">
        <f aca="false">IF(OR(TRIM(Customers!P32&amp;"")="",ISNUMBER(MATCH(TRIM(Customers!P32&amp;""),Codes!$A$5:$A$14,0))),"",IF(ISNUMBER(Customers!P32),Customers!P32,IFERROR(VALUE(Customers!P32),"")))</f>
        <v>1</v>
      </c>
      <c r="Q32" s="4" t="n">
        <f aca="false">IF(OR(TRIM(Customers!Q32&amp;"")="",ISNUMBER(MATCH(TRIM(Customers!Q32&amp;""),Codes!$A$5:$A$14,0))),"",IF(ISNUMBER(Customers!Q32),Customers!Q32,IFERROR(VALUE(Customers!Q32),"")))</f>
        <v>3500</v>
      </c>
      <c r="R32" s="4" t="n">
        <f aca="false">IF(OR(TRIM(Customers!R32&amp;"")="",ISNUMBER(MATCH(TRIM(Customers!R32&amp;""),Codes!$A$5:$A$14,0))),"",IF(ISNUMBER(Customers!R32),Customers!R32,IFERROR(VALUE(Customers!R32),"")))</f>
        <v>1580.53</v>
      </c>
      <c r="S32" s="4" t="str">
        <f aca="false">IF(OR(TRIM(Customers!S32&amp;"")="",ISNUMBER(MATCH(TRIM(Customers!S32&amp;""),Codes!$A$5:$A$14,0))),"",IF(ISNUMBER(Customers!S32),Customers!S32,IFERROR(VALUE(Customers!S32),"")))</f>
        <v/>
      </c>
      <c r="T32" s="4" t="str">
        <f aca="false">IF(OR(TRIM(Customers!T32&amp;"")="",ISNUMBER(MATCH(TRIM(Customers!T32&amp;""),Codes!$A$5:$A$14,0))),"",IF(ISNUMBER(Customers!T32),Customers!T32,IFERROR(VALUE(Customers!T32),"")))</f>
        <v/>
      </c>
      <c r="U32" s="3" t="n">
        <f aca="false">IF(OR(TRIM(Customers!U32&amp;"")="",ISNUMBER(MATCH(TRIM(Customers!U32&amp;""),Codes!$A$5:$A$14,0)),Customers!U32=0),"",IF(ISNUMBER(Customers!U32),Customers!U32,IFERROR(VALUE(Customers!U32),"")))</f>
        <v>607</v>
      </c>
      <c r="V32" s="3" t="n">
        <f aca="false">IF(OR(TRIM(Customers!V32&amp;"")="",ISNUMBER(MATCH(TRIM(Customers!V32&amp;""),Codes!$A$5:$A$14,0))),"",IF(ISNUMBER(Customers!V32),Customers!V32,IFERROR(VALUE(Customers!V32),"")))</f>
        <v>0</v>
      </c>
    </row>
    <row r="33" customFormat="false" ht="15" hidden="false" customHeight="false" outlineLevel="0" collapsed="false">
      <c r="A33" s="2" t="str">
        <f aca="false">Customers!A33</f>
        <v>CL00032</v>
      </c>
      <c r="B33" s="3" t="n">
        <f aca="false">IF(OR(TRIM(Customers!B33&amp;"")="",ISNUMBER(MATCH(TRIM(Customers!B33&amp;""),Codes!$A$5:$A$14,0)),Customers!B33=0),"",IF(ISNUMBER(Customers!B33),Customers!B33,IFERROR(VALUE(Customers!B33),"")))</f>
        <v>66</v>
      </c>
      <c r="C33" s="2" t="str">
        <f aca="false">IF(OR(TRIM(Customers!C33&amp;"")="",ISNUMBER(MATCH(TRIM(Customers!C33&amp;""),Codes!$A$5:$A$14,0))),"",TRIM(Customers!C33))</f>
        <v>M</v>
      </c>
      <c r="D33" s="2" t="str">
        <f aca="false">IF(OR(TRIM(Customers!D33&amp;"")="",ISNUMBER(MATCH(TRIM(Customers!D33&amp;""),Codes!$A$5:$A$14,0))),"",TRIM(Customers!D33))</f>
        <v>Veneto</v>
      </c>
      <c r="E33" s="2" t="str">
        <f aca="false">IF(OR(TRIM(Customers!E33&amp;"")="",ISNUMBER(MATCH(TRIM(Customers!E33&amp;""),Codes!$A$5:$A$14,0))),"",TRIM(Customers!E33))</f>
        <v>Retired</v>
      </c>
      <c r="F33" s="2" t="str">
        <f aca="false">IF(OR(TRIM(Customers!F33&amp;"")="",ISNUMBER(MATCH(TRIM(Customers!F33&amp;""),Codes!$A$5:$A$14,0))),"",TRIM(Customers!F33))</f>
        <v>Divorced</v>
      </c>
      <c r="G33" s="4" t="n">
        <f aca="false">IF(OR(TRIM(Customers!G33&amp;"")="",ISNUMBER(MATCH(TRIM(Customers!G33&amp;""),Codes!$A$5:$A$14,0)),Customers!G33=-999),"",IF(ISNUMBER(Customers!G33),Customers!G33,IFERROR(VALUE(Customers!G33),"")))</f>
        <v>13100</v>
      </c>
      <c r="H33" s="3" t="n">
        <f aca="false">IF(OR(TRIM(Customers!H33&amp;"")="",ISNUMBER(MATCH(TRIM(Customers!H33&amp;""),Codes!$A$5:$A$14,0))),"",IF(ISNUMBER(Customers!H33),Customers!H33,IFERROR(VALUE(Customers!H33),"")))</f>
        <v>15</v>
      </c>
      <c r="I33" s="5" t="n">
        <f aca="false">IF(OR(TRIM(Customers!I33&amp;"")="",ISNUMBER(MATCH(TRIM(Customers!I33&amp;""),Codes!$A$5:$A$14,0)),Customers!I33=DATE(1970,1,1)),"",IF(ISNUMBER(Customers!I33),Customers!I33,IFERROR(DATEVALUE(Customers!I33),"")))</f>
        <v>40635</v>
      </c>
      <c r="J33" s="2" t="str">
        <f aca="false">IF(OR(TRIM(Customers!J33&amp;"")="",ISNUMBER(MATCH(TRIM(Customers!J33&amp;""),Codes!$A$5:$A$14,0))),"",TRIM(Customers!J33))</f>
        <v>Online Banking</v>
      </c>
      <c r="K33" s="3" t="n">
        <f aca="false">IF(OR(TRIM(Customers!K33&amp;"")="",ISNUMBER(MATCH(TRIM(Customers!K33&amp;""),Codes!$A$5:$A$14,0))),"",IF(ISNUMBER(Customers!K33),Customers!K33,IFERROR(VALUE(Customers!K33),"")))</f>
        <v>4</v>
      </c>
      <c r="L33" s="4" t="n">
        <f aca="false">IF(OR(TRIM(Customers!L33&amp;"")="",ISNUMBER(MATCH(TRIM(Customers!L33&amp;""),Codes!$A$5:$A$14,0))),"",IF(ISNUMBER(Customers!L33),Customers!L33,IFERROR(VALUE(Customers!L33),"")))</f>
        <v>1386.33</v>
      </c>
      <c r="M33" s="4" t="n">
        <f aca="false">IF(OR(TRIM(Customers!M33&amp;"")="",ISNUMBER(MATCH(TRIM(Customers!M33&amp;""),Codes!$A$5:$A$14,0))),"",IF(ISNUMBER(Customers!M33),Customers!M33,IFERROR(VALUE(Customers!M33),"")))</f>
        <v>17215.76</v>
      </c>
      <c r="N33" s="3" t="n">
        <f aca="false">IF(OR(TRIM(Customers!N33&amp;"")="",ISNUMBER(MATCH(TRIM(Customers!N33&amp;""),Codes!$A$5:$A$14,0)),Customers!N33=9999),"",IF(ISNUMBER(Customers!N33),Customers!N33,IFERROR(VALUE(Customers!N33),"")))</f>
        <v>30</v>
      </c>
      <c r="O33" s="4" t="n">
        <f aca="false">IF(OR(TRIM(Customers!O33&amp;"")="",ISNUMBER(MATCH(TRIM(Customers!O33&amp;""),Codes!$A$5:$A$14,0))),"",IF(ISNUMBER(Customers!O33),Customers!O33,IFERROR(VALUE(Customers!O33),"")))</f>
        <v>50.2</v>
      </c>
      <c r="P33" s="3" t="n">
        <f aca="false">IF(OR(TRIM(Customers!P33&amp;"")="",ISNUMBER(MATCH(TRIM(Customers!P33&amp;""),Codes!$A$5:$A$14,0))),"",IF(ISNUMBER(Customers!P33),Customers!P33,IFERROR(VALUE(Customers!P33),"")))</f>
        <v>3</v>
      </c>
      <c r="Q33" s="4" t="n">
        <f aca="false">IF(OR(TRIM(Customers!Q33&amp;"")="",ISNUMBER(MATCH(TRIM(Customers!Q33&amp;""),Codes!$A$5:$A$14,0))),"",IF(ISNUMBER(Customers!Q33),Customers!Q33,IFERROR(VALUE(Customers!Q33),"")))</f>
        <v>0</v>
      </c>
      <c r="R33" s="4" t="n">
        <f aca="false">IF(OR(TRIM(Customers!R33&amp;"")="",ISNUMBER(MATCH(TRIM(Customers!R33&amp;""),Codes!$A$5:$A$14,0))),"",IF(ISNUMBER(Customers!R33),Customers!R33,IFERROR(VALUE(Customers!R33),"")))</f>
        <v>0</v>
      </c>
      <c r="S33" s="4" t="str">
        <f aca="false">IF(OR(TRIM(Customers!S33&amp;"")="",ISNUMBER(MATCH(TRIM(Customers!S33&amp;""),Codes!$A$5:$A$14,0))),"",IF(ISNUMBER(Customers!S33),Customers!S33,IFERROR(VALUE(Customers!S33),"")))</f>
        <v/>
      </c>
      <c r="T33" s="4" t="str">
        <f aca="false">IF(OR(TRIM(Customers!T33&amp;"")="",ISNUMBER(MATCH(TRIM(Customers!T33&amp;""),Codes!$A$5:$A$14,0))),"",IF(ISNUMBER(Customers!T33),Customers!T33,IFERROR(VALUE(Customers!T33),"")))</f>
        <v/>
      </c>
      <c r="U33" s="3" t="n">
        <f aca="false">IF(OR(TRIM(Customers!U33&amp;"")="",ISNUMBER(MATCH(TRIM(Customers!U33&amp;""),Codes!$A$5:$A$14,0)),Customers!U33=0),"",IF(ISNUMBER(Customers!U33),Customers!U33,IFERROR(VALUE(Customers!U33),"")))</f>
        <v>624</v>
      </c>
      <c r="V33" s="3" t="n">
        <f aca="false">IF(OR(TRIM(Customers!V33&amp;"")="",ISNUMBER(MATCH(TRIM(Customers!V33&amp;""),Codes!$A$5:$A$14,0))),"",IF(ISNUMBER(Customers!V33),Customers!V33,IFERROR(VALUE(Customers!V33),"")))</f>
        <v>0</v>
      </c>
    </row>
    <row r="34" customFormat="false" ht="15" hidden="false" customHeight="false" outlineLevel="0" collapsed="false">
      <c r="A34" s="2" t="str">
        <f aca="false">Customers!A34</f>
        <v>CL00033</v>
      </c>
      <c r="B34" s="3" t="n">
        <f aca="false">IF(OR(TRIM(Customers!B34&amp;"")="",ISNUMBER(MATCH(TRIM(Customers!B34&amp;""),Codes!$A$5:$A$14,0)),Customers!B34=0),"",IF(ISNUMBER(Customers!B34),Customers!B34,IFERROR(VALUE(Customers!B34),"")))</f>
        <v>36</v>
      </c>
      <c r="C34" s="2" t="str">
        <f aca="false">IF(OR(TRIM(Customers!C34&amp;"")="",ISNUMBER(MATCH(TRIM(Customers!C34&amp;""),Codes!$A$5:$A$14,0))),"",TRIM(Customers!C34))</f>
        <v>F</v>
      </c>
      <c r="D34" s="2" t="str">
        <f aca="false">IF(OR(TRIM(Customers!D34&amp;"")="",ISNUMBER(MATCH(TRIM(Customers!D34&amp;""),Codes!$A$5:$A$14,0))),"",TRIM(Customers!D34))</f>
        <v>Veneto</v>
      </c>
      <c r="E34" s="2" t="str">
        <f aca="false">IF(OR(TRIM(Customers!E34&amp;"")="",ISNUMBER(MATCH(TRIM(Customers!E34&amp;""),Codes!$A$5:$A$14,0))),"",TRIM(Customers!E34))</f>
        <v>Employee</v>
      </c>
      <c r="F34" s="2" t="str">
        <f aca="false">IF(OR(TRIM(Customers!F34&amp;"")="",ISNUMBER(MATCH(TRIM(Customers!F34&amp;""),Codes!$A$5:$A$14,0))),"",TRIM(Customers!F34))</f>
        <v>Married</v>
      </c>
      <c r="G34" s="4" t="n">
        <f aca="false">IF(OR(TRIM(Customers!G34&amp;"")="",ISNUMBER(MATCH(TRIM(Customers!G34&amp;""),Codes!$A$5:$A$14,0)),Customers!G34=-999),"",IF(ISNUMBER(Customers!G34),Customers!G34,IFERROR(VALUE(Customers!G34),"")))</f>
        <v>18700</v>
      </c>
      <c r="H34" s="3" t="n">
        <f aca="false">IF(OR(TRIM(Customers!H34&amp;"")="",ISNUMBER(MATCH(TRIM(Customers!H34&amp;""),Codes!$A$5:$A$14,0))),"",IF(ISNUMBER(Customers!H34),Customers!H34,IFERROR(VALUE(Customers!H34),"")))</f>
        <v>12</v>
      </c>
      <c r="I34" s="5" t="n">
        <f aca="false">IF(OR(TRIM(Customers!I34&amp;"")="",ISNUMBER(MATCH(TRIM(Customers!I34&amp;""),Codes!$A$5:$A$14,0)),Customers!I34=DATE(1970,1,1)),"",IF(ISNUMBER(Customers!I34),Customers!I34,IFERROR(DATEVALUE(Customers!I34),"")))</f>
        <v>41756</v>
      </c>
      <c r="J34" s="2" t="str">
        <f aca="false">IF(OR(TRIM(Customers!J34&amp;"")="",ISNUMBER(MATCH(TRIM(Customers!J34&amp;""),Codes!$A$5:$A$14,0))),"",TRIM(Customers!J34))</f>
        <v>Branch</v>
      </c>
      <c r="K34" s="3" t="n">
        <f aca="false">IF(OR(TRIM(Customers!K34&amp;"")="",ISNUMBER(MATCH(TRIM(Customers!K34&amp;""),Codes!$A$5:$A$14,0))),"",IF(ISNUMBER(Customers!K34),Customers!K34,IFERROR(VALUE(Customers!K34),"")))</f>
        <v>1</v>
      </c>
      <c r="L34" s="4" t="n">
        <f aca="false">IF(OR(TRIM(Customers!L34&amp;"")="",ISNUMBER(MATCH(TRIM(Customers!L34&amp;""),Codes!$A$5:$A$14,0))),"",IF(ISNUMBER(Customers!L34),Customers!L34,IFERROR(VALUE(Customers!L34),"")))</f>
        <v>1371.55</v>
      </c>
      <c r="M34" s="4" t="n">
        <f aca="false">IF(OR(TRIM(Customers!M34&amp;"")="",ISNUMBER(MATCH(TRIM(Customers!M34&amp;""),Codes!$A$5:$A$14,0))),"",IF(ISNUMBER(Customers!M34),Customers!M34,IFERROR(VALUE(Customers!M34),"")))</f>
        <v>16459.23</v>
      </c>
      <c r="N34" s="3" t="n">
        <f aca="false">IF(OR(TRIM(Customers!N34&amp;"")="",ISNUMBER(MATCH(TRIM(Customers!N34&amp;""),Codes!$A$5:$A$14,0)),Customers!N34=9999),"",IF(ISNUMBER(Customers!N34),Customers!N34,IFERROR(VALUE(Customers!N34),"")))</f>
        <v>11</v>
      </c>
      <c r="O34" s="4" t="n">
        <f aca="false">IF(OR(TRIM(Customers!O34&amp;"")="",ISNUMBER(MATCH(TRIM(Customers!O34&amp;""),Codes!$A$5:$A$14,0))),"",IF(ISNUMBER(Customers!O34),Customers!O34,IFERROR(VALUE(Customers!O34),"")))</f>
        <v>41.56</v>
      </c>
      <c r="P34" s="3" t="n">
        <f aca="false">IF(OR(TRIM(Customers!P34&amp;"")="",ISNUMBER(MATCH(TRIM(Customers!P34&amp;""),Codes!$A$5:$A$14,0))),"",IF(ISNUMBER(Customers!P34),Customers!P34,IFERROR(VALUE(Customers!P34),"")))</f>
        <v>4</v>
      </c>
      <c r="Q34" s="4" t="n">
        <f aca="false">IF(OR(TRIM(Customers!Q34&amp;"")="",ISNUMBER(MATCH(TRIM(Customers!Q34&amp;""),Codes!$A$5:$A$14,0))),"",IF(ISNUMBER(Customers!Q34),Customers!Q34,IFERROR(VALUE(Customers!Q34),"")))</f>
        <v>4000</v>
      </c>
      <c r="R34" s="4" t="n">
        <f aca="false">IF(OR(TRIM(Customers!R34&amp;"")="",ISNUMBER(MATCH(TRIM(Customers!R34&amp;""),Codes!$A$5:$A$14,0))),"",IF(ISNUMBER(Customers!R34),Customers!R34,IFERROR(VALUE(Customers!R34),"")))</f>
        <v>1155.74</v>
      </c>
      <c r="S34" s="4" t="n">
        <f aca="false">IF(OR(TRIM(Customers!S34&amp;"")="",ISNUMBER(MATCH(TRIM(Customers!S34&amp;""),Codes!$A$5:$A$14,0))),"",IF(ISNUMBER(Customers!S34),Customers!S34,IFERROR(VALUE(Customers!S34),"")))</f>
        <v>86000</v>
      </c>
      <c r="T34" s="4" t="n">
        <f aca="false">IF(OR(TRIM(Customers!T34&amp;"")="",ISNUMBER(MATCH(TRIM(Customers!T34&amp;""),Codes!$A$5:$A$14,0))),"",IF(ISNUMBER(Customers!T34),Customers!T34,IFERROR(VALUE(Customers!T34),"")))</f>
        <v>617</v>
      </c>
      <c r="U34" s="3" t="n">
        <f aca="false">IF(OR(TRIM(Customers!U34&amp;"")="",ISNUMBER(MATCH(TRIM(Customers!U34&amp;""),Codes!$A$5:$A$14,0)),Customers!U34=0),"",IF(ISNUMBER(Customers!U34),Customers!U34,IFERROR(VALUE(Customers!U34),"")))</f>
        <v>607</v>
      </c>
      <c r="V34" s="3" t="n">
        <f aca="false">IF(OR(TRIM(Customers!V34&amp;"")="",ISNUMBER(MATCH(TRIM(Customers!V34&amp;""),Codes!$A$5:$A$14,0))),"",IF(ISNUMBER(Customers!V34),Customers!V34,IFERROR(VALUE(Customers!V34),"")))</f>
        <v>0</v>
      </c>
    </row>
    <row r="35" customFormat="false" ht="15" hidden="false" customHeight="false" outlineLevel="0" collapsed="false">
      <c r="A35" s="2" t="str">
        <f aca="false">Customers!A35</f>
        <v>CL00034</v>
      </c>
      <c r="B35" s="3" t="n">
        <f aca="false">IF(OR(TRIM(Customers!B35&amp;"")="",ISNUMBER(MATCH(TRIM(Customers!B35&amp;""),Codes!$A$5:$A$14,0)),Customers!B35=0),"",IF(ISNUMBER(Customers!B35),Customers!B35,IFERROR(VALUE(Customers!B35),"")))</f>
        <v>45</v>
      </c>
      <c r="C35" s="2" t="str">
        <f aca="false">IF(OR(TRIM(Customers!C35&amp;"")="",ISNUMBER(MATCH(TRIM(Customers!C35&amp;""),Codes!$A$5:$A$14,0))),"",TRIM(Customers!C35))</f>
        <v>F</v>
      </c>
      <c r="D35" s="2" t="str">
        <f aca="false">IF(OR(TRIM(Customers!D35&amp;"")="",ISNUMBER(MATCH(TRIM(Customers!D35&amp;""),Codes!$A$5:$A$14,0))),"",TRIM(Customers!D35))</f>
        <v>Lazio</v>
      </c>
      <c r="E35" s="2" t="str">
        <f aca="false">IF(OR(TRIM(Customers!E35&amp;"")="",ISNUMBER(MATCH(TRIM(Customers!E35&amp;""),Codes!$A$5:$A$14,0))),"",TRIM(Customers!E35))</f>
        <v>Shopkeeper</v>
      </c>
      <c r="F35" s="2" t="str">
        <f aca="false">IF(OR(TRIM(Customers!F35&amp;"")="",ISNUMBER(MATCH(TRIM(Customers!F35&amp;""),Codes!$A$5:$A$14,0))),"",TRIM(Customers!F35))</f>
        <v>Single</v>
      </c>
      <c r="G35" s="4" t="n">
        <f aca="false">IF(OR(TRIM(Customers!G35&amp;"")="",ISNUMBER(MATCH(TRIM(Customers!G35&amp;""),Codes!$A$5:$A$14,0)),Customers!G35=-999),"",IF(ISNUMBER(Customers!G35),Customers!G35,IFERROR(VALUE(Customers!G35),"")))</f>
        <v>23300</v>
      </c>
      <c r="H35" s="3" t="n">
        <f aca="false">IF(OR(TRIM(Customers!H35&amp;"")="",ISNUMBER(MATCH(TRIM(Customers!H35&amp;""),Codes!$A$5:$A$14,0))),"",IF(ISNUMBER(Customers!H35),Customers!H35,IFERROR(VALUE(Customers!H35),"")))</f>
        <v>2</v>
      </c>
      <c r="I35" s="5" t="str">
        <f aca="false">IF(OR(TRIM(Customers!I35&amp;"")="",ISNUMBER(MATCH(TRIM(Customers!I35&amp;""),Codes!$A$5:$A$14,0)),Customers!I35=DATE(1970,1,1)),"",IF(ISNUMBER(Customers!I35),Customers!I35,IFERROR(DATEVALUE(Customers!I35),"")))</f>
        <v/>
      </c>
      <c r="J35" s="2" t="str">
        <f aca="false">IF(OR(TRIM(Customers!J35&amp;"")="",ISNUMBER(MATCH(TRIM(Customers!J35&amp;""),Codes!$A$5:$A$14,0))),"",TRIM(Customers!J35))</f>
        <v>Branch</v>
      </c>
      <c r="K35" s="3" t="n">
        <f aca="false">IF(OR(TRIM(Customers!K35&amp;"")="",ISNUMBER(MATCH(TRIM(Customers!K35&amp;""),Codes!$A$5:$A$14,0))),"",IF(ISNUMBER(Customers!K35),Customers!K35,IFERROR(VALUE(Customers!K35),"")))</f>
        <v>1</v>
      </c>
      <c r="L35" s="4" t="n">
        <f aca="false">IF(OR(TRIM(Customers!L35&amp;"")="",ISNUMBER(MATCH(TRIM(Customers!L35&amp;""),Codes!$A$5:$A$14,0))),"",IF(ISNUMBER(Customers!L35),Customers!L35,IFERROR(VALUE(Customers!L35),"")))</f>
        <v>1259.53</v>
      </c>
      <c r="M35" s="4" t="n">
        <f aca="false">IF(OR(TRIM(Customers!M35&amp;"")="",ISNUMBER(MATCH(TRIM(Customers!M35&amp;""),Codes!$A$5:$A$14,0))),"",IF(ISNUMBER(Customers!M35),Customers!M35,IFERROR(VALUE(Customers!M35),"")))</f>
        <v>14213</v>
      </c>
      <c r="N35" s="3" t="n">
        <f aca="false">IF(OR(TRIM(Customers!N35&amp;"")="",ISNUMBER(MATCH(TRIM(Customers!N35&amp;""),Codes!$A$5:$A$14,0)),Customers!N35=9999),"",IF(ISNUMBER(Customers!N35),Customers!N35,IFERROR(VALUE(Customers!N35),"")))</f>
        <v>12</v>
      </c>
      <c r="O35" s="4" t="n">
        <f aca="false">IF(OR(TRIM(Customers!O35&amp;"")="",ISNUMBER(MATCH(TRIM(Customers!O35&amp;""),Codes!$A$5:$A$14,0))),"",IF(ISNUMBER(Customers!O35),Customers!O35,IFERROR(VALUE(Customers!O35),"")))</f>
        <v>34.95</v>
      </c>
      <c r="P35" s="3" t="n">
        <f aca="false">IF(OR(TRIM(Customers!P35&amp;"")="",ISNUMBER(MATCH(TRIM(Customers!P35&amp;""),Codes!$A$5:$A$14,0))),"",IF(ISNUMBER(Customers!P35),Customers!P35,IFERROR(VALUE(Customers!P35),"")))</f>
        <v>3</v>
      </c>
      <c r="Q35" s="4" t="n">
        <f aca="false">IF(OR(TRIM(Customers!Q35&amp;"")="",ISNUMBER(MATCH(TRIM(Customers!Q35&amp;""),Codes!$A$5:$A$14,0))),"",IF(ISNUMBER(Customers!Q35),Customers!Q35,IFERROR(VALUE(Customers!Q35),"")))</f>
        <v>3500</v>
      </c>
      <c r="R35" s="4" t="n">
        <f aca="false">IF(OR(TRIM(Customers!R35&amp;"")="",ISNUMBER(MATCH(TRIM(Customers!R35&amp;""),Codes!$A$5:$A$14,0))),"",IF(ISNUMBER(Customers!R35),Customers!R35,IFERROR(VALUE(Customers!R35),"")))</f>
        <v>1356.12</v>
      </c>
      <c r="S35" s="4" t="n">
        <f aca="false">IF(OR(TRIM(Customers!S35&amp;"")="",ISNUMBER(MATCH(TRIM(Customers!S35&amp;""),Codes!$A$5:$A$14,0))),"",IF(ISNUMBER(Customers!S35),Customers!S35,IFERROR(VALUE(Customers!S35),"")))</f>
        <v>100000</v>
      </c>
      <c r="T35" s="4" t="n">
        <f aca="false">IF(OR(TRIM(Customers!T35&amp;"")="",ISNUMBER(MATCH(TRIM(Customers!T35&amp;""),Codes!$A$5:$A$14,0))),"",IF(ISNUMBER(Customers!T35),Customers!T35,IFERROR(VALUE(Customers!T35),"")))</f>
        <v>643</v>
      </c>
      <c r="U35" s="3" t="n">
        <f aca="false">IF(OR(TRIM(Customers!U35&amp;"")="",ISNUMBER(MATCH(TRIM(Customers!U35&amp;""),Codes!$A$5:$A$14,0)),Customers!U35=0),"",IF(ISNUMBER(Customers!U35),Customers!U35,IFERROR(VALUE(Customers!U35),"")))</f>
        <v>568</v>
      </c>
      <c r="V35" s="3" t="n">
        <f aca="false">IF(OR(TRIM(Customers!V35&amp;"")="",ISNUMBER(MATCH(TRIM(Customers!V35&amp;""),Codes!$A$5:$A$14,0))),"",IF(ISNUMBER(Customers!V35),Customers!V35,IFERROR(VALUE(Customers!V35),"")))</f>
        <v>0</v>
      </c>
    </row>
    <row r="36" customFormat="false" ht="15" hidden="false" customHeight="false" outlineLevel="0" collapsed="false">
      <c r="A36" s="2" t="str">
        <f aca="false">Customers!A36</f>
        <v>CL00035</v>
      </c>
      <c r="B36" s="3" t="n">
        <f aca="false">IF(OR(TRIM(Customers!B36&amp;"")="",ISNUMBER(MATCH(TRIM(Customers!B36&amp;""),Codes!$A$5:$A$14,0)),Customers!B36=0),"",IF(ISNUMBER(Customers!B36),Customers!B36,IFERROR(VALUE(Customers!B36),"")))</f>
        <v>36</v>
      </c>
      <c r="C36" s="2" t="str">
        <f aca="false">IF(OR(TRIM(Customers!C36&amp;"")="",ISNUMBER(MATCH(TRIM(Customers!C36&amp;""),Codes!$A$5:$A$14,0))),"",TRIM(Customers!C36))</f>
        <v>M</v>
      </c>
      <c r="D36" s="2" t="str">
        <f aca="false">IF(OR(TRIM(Customers!D36&amp;"")="",ISNUMBER(MATCH(TRIM(Customers!D36&amp;""),Codes!$A$5:$A$14,0))),"",TRIM(Customers!D36))</f>
        <v>Campania</v>
      </c>
      <c r="E36" s="2" t="str">
        <f aca="false">IF(OR(TRIM(Customers!E36&amp;"")="",ISNUMBER(MATCH(TRIM(Customers!E36&amp;""),Codes!$A$5:$A$14,0))),"",TRIM(Customers!E36))</f>
        <v>Self-employed</v>
      </c>
      <c r="F36" s="2" t="str">
        <f aca="false">IF(OR(TRIM(Customers!F36&amp;"")="",ISNUMBER(MATCH(TRIM(Customers!F36&amp;""),Codes!$A$5:$A$14,0))),"",TRIM(Customers!F36))</f>
        <v>Married</v>
      </c>
      <c r="G36" s="4" t="n">
        <f aca="false">IF(OR(TRIM(Customers!G36&amp;"")="",ISNUMBER(MATCH(TRIM(Customers!G36&amp;""),Codes!$A$5:$A$14,0)),Customers!G36=-999),"",IF(ISNUMBER(Customers!G36),Customers!G36,IFERROR(VALUE(Customers!G36),"")))</f>
        <v>51000</v>
      </c>
      <c r="H36" s="3" t="n">
        <f aca="false">IF(OR(TRIM(Customers!H36&amp;"")="",ISNUMBER(MATCH(TRIM(Customers!H36&amp;""),Codes!$A$5:$A$14,0))),"",IF(ISNUMBER(Customers!H36),Customers!H36,IFERROR(VALUE(Customers!H36),"")))</f>
        <v>6</v>
      </c>
      <c r="I36" s="5" t="n">
        <f aca="false">IF(OR(TRIM(Customers!I36&amp;"")="",ISNUMBER(MATCH(TRIM(Customers!I36&amp;""),Codes!$A$5:$A$14,0)),Customers!I36=DATE(1970,1,1)),"",IF(ISNUMBER(Customers!I36),Customers!I36,IFERROR(DATEVALUE(Customers!I36),"")))</f>
        <v>43790</v>
      </c>
      <c r="J36" s="2" t="str">
        <f aca="false">IF(OR(TRIM(Customers!J36&amp;"")="",ISNUMBER(MATCH(TRIM(Customers!J36&amp;""),Codes!$A$5:$A$14,0))),"",TRIM(Customers!J36))</f>
        <v>App</v>
      </c>
      <c r="K36" s="3" t="n">
        <f aca="false">IF(OR(TRIM(Customers!K36&amp;"")="",ISNUMBER(MATCH(TRIM(Customers!K36&amp;""),Codes!$A$5:$A$14,0))),"",IF(ISNUMBER(Customers!K36),Customers!K36,IFERROR(VALUE(Customers!K36),"")))</f>
        <v>1</v>
      </c>
      <c r="L36" s="4" t="n">
        <f aca="false">IF(OR(TRIM(Customers!L36&amp;"")="",ISNUMBER(MATCH(TRIM(Customers!L36&amp;""),Codes!$A$5:$A$14,0))),"",IF(ISNUMBER(Customers!L36),Customers!L36,IFERROR(VALUE(Customers!L36),"")))</f>
        <v>6099.38</v>
      </c>
      <c r="M36" s="4" t="n">
        <f aca="false">IF(OR(TRIM(Customers!M36&amp;"")="",ISNUMBER(MATCH(TRIM(Customers!M36&amp;""),Codes!$A$5:$A$14,0))),"",IF(ISNUMBER(Customers!M36),Customers!M36,IFERROR(VALUE(Customers!M36),"")))</f>
        <v>22383.75</v>
      </c>
      <c r="N36" s="3" t="n">
        <f aca="false">IF(OR(TRIM(Customers!N36&amp;"")="",ISNUMBER(MATCH(TRIM(Customers!N36&amp;""),Codes!$A$5:$A$14,0)),Customers!N36=9999),"",IF(ISNUMBER(Customers!N36),Customers!N36,IFERROR(VALUE(Customers!N36),"")))</f>
        <v>38</v>
      </c>
      <c r="O36" s="4" t="n">
        <f aca="false">IF(OR(TRIM(Customers!O36&amp;"")="",ISNUMBER(MATCH(TRIM(Customers!O36&amp;""),Codes!$A$5:$A$14,0))),"",IF(ISNUMBER(Customers!O36),Customers!O36,IFERROR(VALUE(Customers!O36),"")))</f>
        <v>101.68</v>
      </c>
      <c r="P36" s="3" t="n">
        <f aca="false">IF(OR(TRIM(Customers!P36&amp;"")="",ISNUMBER(MATCH(TRIM(Customers!P36&amp;""),Codes!$A$5:$A$14,0))),"",IF(ISNUMBER(Customers!P36),Customers!P36,IFERROR(VALUE(Customers!P36),"")))</f>
        <v>0</v>
      </c>
      <c r="Q36" s="4" t="n">
        <f aca="false">IF(OR(TRIM(Customers!Q36&amp;"")="",ISNUMBER(MATCH(TRIM(Customers!Q36&amp;""),Codes!$A$5:$A$14,0))),"",IF(ISNUMBER(Customers!Q36),Customers!Q36,IFERROR(VALUE(Customers!Q36),"")))</f>
        <v>12500</v>
      </c>
      <c r="R36" s="4" t="str">
        <f aca="false">IF(OR(TRIM(Customers!R36&amp;"")="",ISNUMBER(MATCH(TRIM(Customers!R36&amp;""),Codes!$A$5:$A$14,0))),"",IF(ISNUMBER(Customers!R36),Customers!R36,IFERROR(VALUE(Customers!R36),"")))</f>
        <v/>
      </c>
      <c r="S36" s="4" t="n">
        <f aca="false">IF(OR(TRIM(Customers!S36&amp;"")="",ISNUMBER(MATCH(TRIM(Customers!S36&amp;""),Codes!$A$5:$A$14,0))),"",IF(ISNUMBER(Customers!S36),Customers!S36,IFERROR(VALUE(Customers!S36),"")))</f>
        <v>0</v>
      </c>
      <c r="T36" s="4" t="n">
        <f aca="false">IF(OR(TRIM(Customers!T36&amp;"")="",ISNUMBER(MATCH(TRIM(Customers!T36&amp;""),Codes!$A$5:$A$14,0))),"",IF(ISNUMBER(Customers!T36),Customers!T36,IFERROR(VALUE(Customers!T36),"")))</f>
        <v>0</v>
      </c>
      <c r="U36" s="3" t="n">
        <f aca="false">IF(OR(TRIM(Customers!U36&amp;"")="",ISNUMBER(MATCH(TRIM(Customers!U36&amp;""),Codes!$A$5:$A$14,0)),Customers!U36=0),"",IF(ISNUMBER(Customers!U36),Customers!U36,IFERROR(VALUE(Customers!U36),"")))</f>
        <v>602</v>
      </c>
      <c r="V36" s="3" t="str">
        <f aca="false">IF(OR(TRIM(Customers!V36&amp;"")="",ISNUMBER(MATCH(TRIM(Customers!V36&amp;""),Codes!$A$5:$A$14,0))),"",IF(ISNUMBER(Customers!V36),Customers!V36,IFERROR(VALUE(Customers!V36),"")))</f>
        <v/>
      </c>
    </row>
    <row r="37" customFormat="false" ht="15" hidden="false" customHeight="false" outlineLevel="0" collapsed="false">
      <c r="A37" s="2" t="str">
        <f aca="false">Customers!A37</f>
        <v>CL00036</v>
      </c>
      <c r="B37" s="3" t="n">
        <f aca="false">IF(OR(TRIM(Customers!B37&amp;"")="",ISNUMBER(MATCH(TRIM(Customers!B37&amp;""),Codes!$A$5:$A$14,0)),Customers!B37=0),"",IF(ISNUMBER(Customers!B37),Customers!B37,IFERROR(VALUE(Customers!B37),"")))</f>
        <v>39</v>
      </c>
      <c r="C37" s="2" t="str">
        <f aca="false">IF(OR(TRIM(Customers!C37&amp;"")="",ISNUMBER(MATCH(TRIM(Customers!C37&amp;""),Codes!$A$5:$A$14,0))),"",TRIM(Customers!C37))</f>
        <v>M</v>
      </c>
      <c r="D37" s="2" t="str">
        <f aca="false">IF(OR(TRIM(Customers!D37&amp;"")="",ISNUMBER(MATCH(TRIM(Customers!D37&amp;""),Codes!$A$5:$A$14,0))),"",TRIM(Customers!D37))</f>
        <v>Piemonte</v>
      </c>
      <c r="E37" s="2" t="str">
        <f aca="false">IF(OR(TRIM(Customers!E37&amp;"")="",ISNUMBER(MATCH(TRIM(Customers!E37&amp;""),Codes!$A$5:$A$14,0))),"",TRIM(Customers!E37))</f>
        <v>Employee</v>
      </c>
      <c r="F37" s="2" t="str">
        <f aca="false">IF(OR(TRIM(Customers!F37&amp;"")="",ISNUMBER(MATCH(TRIM(Customers!F37&amp;""),Codes!$A$5:$A$14,0))),"",TRIM(Customers!F37))</f>
        <v>Married</v>
      </c>
      <c r="G37" s="4" t="n">
        <f aca="false">IF(OR(TRIM(Customers!G37&amp;"")="",ISNUMBER(MATCH(TRIM(Customers!G37&amp;""),Codes!$A$5:$A$14,0)),Customers!G37=-999),"",IF(ISNUMBER(Customers!G37),Customers!G37,IFERROR(VALUE(Customers!G37),"")))</f>
        <v>22400</v>
      </c>
      <c r="H37" s="3" t="n">
        <f aca="false">IF(OR(TRIM(Customers!H37&amp;"")="",ISNUMBER(MATCH(TRIM(Customers!H37&amp;""),Codes!$A$5:$A$14,0))),"",IF(ISNUMBER(Customers!H37),Customers!H37,IFERROR(VALUE(Customers!H37),"")))</f>
        <v>8</v>
      </c>
      <c r="I37" s="5" t="n">
        <f aca="false">IF(OR(TRIM(Customers!I37&amp;"")="",ISNUMBER(MATCH(TRIM(Customers!I37&amp;""),Codes!$A$5:$A$14,0)),Customers!I37=DATE(1970,1,1)),"",IF(ISNUMBER(Customers!I37),Customers!I37,IFERROR(DATEVALUE(Customers!I37),"")))</f>
        <v>43227</v>
      </c>
      <c r="J37" s="2" t="str">
        <f aca="false">IF(OR(TRIM(Customers!J37&amp;"")="",ISNUMBER(MATCH(TRIM(Customers!J37&amp;""),Codes!$A$5:$A$14,0))),"",TRIM(Customers!J37))</f>
        <v>App</v>
      </c>
      <c r="K37" s="3" t="n">
        <f aca="false">IF(OR(TRIM(Customers!K37&amp;"")="",ISNUMBER(MATCH(TRIM(Customers!K37&amp;""),Codes!$A$5:$A$14,0))),"",IF(ISNUMBER(Customers!K37),Customers!K37,IFERROR(VALUE(Customers!K37),"")))</f>
        <v>2</v>
      </c>
      <c r="L37" s="4" t="n">
        <f aca="false">IF(OR(TRIM(Customers!L37&amp;"")="",ISNUMBER(MATCH(TRIM(Customers!L37&amp;""),Codes!$A$5:$A$14,0))),"",IF(ISNUMBER(Customers!L37),Customers!L37,IFERROR(VALUE(Customers!L37),"")))</f>
        <v>1467.27</v>
      </c>
      <c r="M37" s="4" t="n">
        <f aca="false">IF(OR(TRIM(Customers!M37&amp;"")="",ISNUMBER(MATCH(TRIM(Customers!M37&amp;""),Codes!$A$5:$A$14,0))),"",IF(ISNUMBER(Customers!M37),Customers!M37,IFERROR(VALUE(Customers!M37),"")))</f>
        <v>9674.73</v>
      </c>
      <c r="N37" s="3" t="n">
        <f aca="false">IF(OR(TRIM(Customers!N37&amp;"")="",ISNUMBER(MATCH(TRIM(Customers!N37&amp;""),Codes!$A$5:$A$14,0)),Customers!N37=9999),"",IF(ISNUMBER(Customers!N37),Customers!N37,IFERROR(VALUE(Customers!N37),"")))</f>
        <v>23</v>
      </c>
      <c r="O37" s="4" t="n">
        <f aca="false">IF(OR(TRIM(Customers!O37&amp;"")="",ISNUMBER(MATCH(TRIM(Customers!O37&amp;""),Codes!$A$5:$A$14,0))),"",IF(ISNUMBER(Customers!O37),Customers!O37,IFERROR(VALUE(Customers!O37),"")))</f>
        <v>78.83</v>
      </c>
      <c r="P37" s="3" t="n">
        <f aca="false">IF(OR(TRIM(Customers!P37&amp;"")="",ISNUMBER(MATCH(TRIM(Customers!P37&amp;""),Codes!$A$5:$A$14,0))),"",IF(ISNUMBER(Customers!P37),Customers!P37,IFERROR(VALUE(Customers!P37),"")))</f>
        <v>3</v>
      </c>
      <c r="Q37" s="4" t="n">
        <f aca="false">IF(OR(TRIM(Customers!Q37&amp;"")="",ISNUMBER(MATCH(TRIM(Customers!Q37&amp;""),Codes!$A$5:$A$14,0))),"",IF(ISNUMBER(Customers!Q37),Customers!Q37,IFERROR(VALUE(Customers!Q37),"")))</f>
        <v>3000</v>
      </c>
      <c r="R37" s="4" t="n">
        <f aca="false">IF(OR(TRIM(Customers!R37&amp;"")="",ISNUMBER(MATCH(TRIM(Customers!R37&amp;""),Codes!$A$5:$A$14,0))),"",IF(ISNUMBER(Customers!R37),Customers!R37,IFERROR(VALUE(Customers!R37),"")))</f>
        <v>1153.09</v>
      </c>
      <c r="S37" s="4" t="n">
        <f aca="false">IF(OR(TRIM(Customers!S37&amp;"")="",ISNUMBER(MATCH(TRIM(Customers!S37&amp;""),Codes!$A$5:$A$14,0))),"",IF(ISNUMBER(Customers!S37),Customers!S37,IFERROR(VALUE(Customers!S37),"")))</f>
        <v>83000</v>
      </c>
      <c r="T37" s="4" t="n">
        <f aca="false">IF(OR(TRIM(Customers!T37&amp;"")="",ISNUMBER(MATCH(TRIM(Customers!T37&amp;""),Codes!$A$5:$A$14,0))),"",IF(ISNUMBER(Customers!T37),Customers!T37,IFERROR(VALUE(Customers!T37),"")))</f>
        <v>445</v>
      </c>
      <c r="U37" s="3" t="n">
        <f aca="false">IF(OR(TRIM(Customers!U37&amp;"")="",ISNUMBER(MATCH(TRIM(Customers!U37&amp;""),Codes!$A$5:$A$14,0)),Customers!U37=0),"",IF(ISNUMBER(Customers!U37),Customers!U37,IFERROR(VALUE(Customers!U37),"")))</f>
        <v>589</v>
      </c>
      <c r="V37" s="3" t="n">
        <f aca="false">IF(OR(TRIM(Customers!V37&amp;"")="",ISNUMBER(MATCH(TRIM(Customers!V37&amp;""),Codes!$A$5:$A$14,0))),"",IF(ISNUMBER(Customers!V37),Customers!V37,IFERROR(VALUE(Customers!V37),"")))</f>
        <v>0</v>
      </c>
    </row>
    <row r="38" customFormat="false" ht="15" hidden="false" customHeight="false" outlineLevel="0" collapsed="false">
      <c r="A38" s="2" t="str">
        <f aca="false">Customers!A38</f>
        <v>CL00037</v>
      </c>
      <c r="B38" s="3" t="n">
        <f aca="false">IF(OR(TRIM(Customers!B38&amp;"")="",ISNUMBER(MATCH(TRIM(Customers!B38&amp;""),Codes!$A$5:$A$14,0)),Customers!B38=0),"",IF(ISNUMBER(Customers!B38),Customers!B38,IFERROR(VALUE(Customers!B38),"")))</f>
        <v>51</v>
      </c>
      <c r="C38" s="2" t="str">
        <f aca="false">IF(OR(TRIM(Customers!C38&amp;"")="",ISNUMBER(MATCH(TRIM(Customers!C38&amp;""),Codes!$A$5:$A$14,0))),"",TRIM(Customers!C38))</f>
        <v>M</v>
      </c>
      <c r="D38" s="2" t="str">
        <f aca="false">IF(OR(TRIM(Customers!D38&amp;"")="",ISNUMBER(MATCH(TRIM(Customers!D38&amp;""),Codes!$A$5:$A$14,0))),"",TRIM(Customers!D38))</f>
        <v>Lombardia</v>
      </c>
      <c r="E38" s="2" t="str">
        <f aca="false">IF(OR(TRIM(Customers!E38&amp;"")="",ISNUMBER(MATCH(TRIM(Customers!E38&amp;""),Codes!$A$5:$A$14,0))),"",TRIM(Customers!E38))</f>
        <v>Employee</v>
      </c>
      <c r="F38" s="2" t="str">
        <f aca="false">IF(OR(TRIM(Customers!F38&amp;"")="",ISNUMBER(MATCH(TRIM(Customers!F38&amp;""),Codes!$A$5:$A$14,0))),"",TRIM(Customers!F38))</f>
        <v>Married</v>
      </c>
      <c r="G38" s="4" t="n">
        <f aca="false">IF(OR(TRIM(Customers!G38&amp;"")="",ISNUMBER(MATCH(TRIM(Customers!G38&amp;""),Codes!$A$5:$A$14,0)),Customers!G38=-999),"",IF(ISNUMBER(Customers!G38),Customers!G38,IFERROR(VALUE(Customers!G38),"")))</f>
        <v>21500</v>
      </c>
      <c r="H38" s="3" t="n">
        <f aca="false">IF(OR(TRIM(Customers!H38&amp;"")="",ISNUMBER(MATCH(TRIM(Customers!H38&amp;""),Codes!$A$5:$A$14,0))),"",IF(ISNUMBER(Customers!H38),Customers!H38,IFERROR(VALUE(Customers!H38),"")))</f>
        <v>2</v>
      </c>
      <c r="I38" s="5" t="n">
        <f aca="false">IF(OR(TRIM(Customers!I38&amp;"")="",ISNUMBER(MATCH(TRIM(Customers!I38&amp;""),Codes!$A$5:$A$14,0)),Customers!I38=DATE(1970,1,1)),"",IF(ISNUMBER(Customers!I38),Customers!I38,IFERROR(DATEVALUE(Customers!I38),"")))</f>
        <v>45264</v>
      </c>
      <c r="J38" s="2" t="str">
        <f aca="false">IF(OR(TRIM(Customers!J38&amp;"")="",ISNUMBER(MATCH(TRIM(Customers!J38&amp;""),Codes!$A$5:$A$14,0))),"",TRIM(Customers!J38))</f>
        <v>App</v>
      </c>
      <c r="K38" s="3" t="n">
        <f aca="false">IF(OR(TRIM(Customers!K38&amp;"")="",ISNUMBER(MATCH(TRIM(Customers!K38&amp;""),Codes!$A$5:$A$14,0))),"",IF(ISNUMBER(Customers!K38),Customers!K38,IFERROR(VALUE(Customers!K38),"")))</f>
        <v>2</v>
      </c>
      <c r="L38" s="4" t="n">
        <f aca="false">IF(OR(TRIM(Customers!L38&amp;"")="",ISNUMBER(MATCH(TRIM(Customers!L38&amp;""),Codes!$A$5:$A$14,0))),"",IF(ISNUMBER(Customers!L38),Customers!L38,IFERROR(VALUE(Customers!L38),"")))</f>
        <v>2144.1</v>
      </c>
      <c r="M38" s="4" t="n">
        <f aca="false">IF(OR(TRIM(Customers!M38&amp;"")="",ISNUMBER(MATCH(TRIM(Customers!M38&amp;""),Codes!$A$5:$A$14,0))),"",IF(ISNUMBER(Customers!M38),Customers!M38,IFERROR(VALUE(Customers!M38),"")))</f>
        <v>6464.68</v>
      </c>
      <c r="N38" s="3" t="n">
        <f aca="false">IF(OR(TRIM(Customers!N38&amp;"")="",ISNUMBER(MATCH(TRIM(Customers!N38&amp;""),Codes!$A$5:$A$14,0)),Customers!N38=9999),"",IF(ISNUMBER(Customers!N38),Customers!N38,IFERROR(VALUE(Customers!N38),"")))</f>
        <v>27</v>
      </c>
      <c r="O38" s="4" t="n">
        <f aca="false">IF(OR(TRIM(Customers!O38&amp;"")="",ISNUMBER(MATCH(TRIM(Customers!O38&amp;""),Codes!$A$5:$A$14,0))),"",IF(ISNUMBER(Customers!O38),Customers!O38,IFERROR(VALUE(Customers!O38),"")))</f>
        <v>21.36</v>
      </c>
      <c r="P38" s="3" t="n">
        <f aca="false">IF(OR(TRIM(Customers!P38&amp;"")="",ISNUMBER(MATCH(TRIM(Customers!P38&amp;""),Codes!$A$5:$A$14,0))),"",IF(ISNUMBER(Customers!P38),Customers!P38,IFERROR(VALUE(Customers!P38),"")))</f>
        <v>1</v>
      </c>
      <c r="Q38" s="4" t="n">
        <f aca="false">IF(OR(TRIM(Customers!Q38&amp;"")="",ISNUMBER(MATCH(TRIM(Customers!Q38&amp;""),Codes!$A$5:$A$14,0))),"",IF(ISNUMBER(Customers!Q38),Customers!Q38,IFERROR(VALUE(Customers!Q38),"")))</f>
        <v>3500</v>
      </c>
      <c r="R38" s="4" t="n">
        <f aca="false">IF(OR(TRIM(Customers!R38&amp;"")="",ISNUMBER(MATCH(TRIM(Customers!R38&amp;""),Codes!$A$5:$A$14,0))),"",IF(ISNUMBER(Customers!R38),Customers!R38,IFERROR(VALUE(Customers!R38),"")))</f>
        <v>1723.34</v>
      </c>
      <c r="S38" s="4" t="n">
        <f aca="false">IF(OR(TRIM(Customers!S38&amp;"")="",ISNUMBER(MATCH(TRIM(Customers!S38&amp;""),Codes!$A$5:$A$14,0))),"",IF(ISNUMBER(Customers!S38),Customers!S38,IFERROR(VALUE(Customers!S38),"")))</f>
        <v>34000</v>
      </c>
      <c r="T38" s="4" t="n">
        <f aca="false">IF(OR(TRIM(Customers!T38&amp;"")="",ISNUMBER(MATCH(TRIM(Customers!T38&amp;""),Codes!$A$5:$A$14,0))),"",IF(ISNUMBER(Customers!T38),Customers!T38,IFERROR(VALUE(Customers!T38),"")))</f>
        <v>163</v>
      </c>
      <c r="U38" s="3" t="n">
        <f aca="false">IF(OR(TRIM(Customers!U38&amp;"")="",ISNUMBER(MATCH(TRIM(Customers!U38&amp;""),Codes!$A$5:$A$14,0)),Customers!U38=0),"",IF(ISNUMBER(Customers!U38),Customers!U38,IFERROR(VALUE(Customers!U38),"")))</f>
        <v>554</v>
      </c>
      <c r="V38" s="3" t="n">
        <f aca="false">IF(OR(TRIM(Customers!V38&amp;"")="",ISNUMBER(MATCH(TRIM(Customers!V38&amp;""),Codes!$A$5:$A$14,0))),"",IF(ISNUMBER(Customers!V38),Customers!V38,IFERROR(VALUE(Customers!V38),"")))</f>
        <v>0</v>
      </c>
    </row>
    <row r="39" customFormat="false" ht="15" hidden="false" customHeight="false" outlineLevel="0" collapsed="false">
      <c r="A39" s="2" t="str">
        <f aca="false">Customers!A39</f>
        <v>CL00038</v>
      </c>
      <c r="B39" s="3" t="n">
        <f aca="false">IF(OR(TRIM(Customers!B39&amp;"")="",ISNUMBER(MATCH(TRIM(Customers!B39&amp;""),Codes!$A$5:$A$14,0)),Customers!B39=0),"",IF(ISNUMBER(Customers!B39),Customers!B39,IFERROR(VALUE(Customers!B39),"")))</f>
        <v>43</v>
      </c>
      <c r="C39" s="2" t="str">
        <f aca="false">IF(OR(TRIM(Customers!C39&amp;"")="",ISNUMBER(MATCH(TRIM(Customers!C39&amp;""),Codes!$A$5:$A$14,0))),"",TRIM(Customers!C39))</f>
        <v>F</v>
      </c>
      <c r="D39" s="2" t="str">
        <f aca="false">IF(OR(TRIM(Customers!D39&amp;"")="",ISNUMBER(MATCH(TRIM(Customers!D39&amp;""),Codes!$A$5:$A$14,0))),"",TRIM(Customers!D39))</f>
        <v>Sardegna</v>
      </c>
      <c r="E39" s="2" t="str">
        <f aca="false">IF(OR(TRIM(Customers!E39&amp;"")="",ISNUMBER(MATCH(TRIM(Customers!E39&amp;""),Codes!$A$5:$A$14,0))),"",TRIM(Customers!E39))</f>
        <v>Self-employed</v>
      </c>
      <c r="F39" s="2" t="str">
        <f aca="false">IF(OR(TRIM(Customers!F39&amp;"")="",ISNUMBER(MATCH(TRIM(Customers!F39&amp;""),Codes!$A$5:$A$14,0))),"",TRIM(Customers!F39))</f>
        <v>Single</v>
      </c>
      <c r="G39" s="4" t="n">
        <f aca="false">IF(OR(TRIM(Customers!G39&amp;"")="",ISNUMBER(MATCH(TRIM(Customers!G39&amp;""),Codes!$A$5:$A$14,0)),Customers!G39=-999),"",IF(ISNUMBER(Customers!G39),Customers!G39,IFERROR(VALUE(Customers!G39),"")))</f>
        <v>62500</v>
      </c>
      <c r="H39" s="3" t="n">
        <f aca="false">IF(OR(TRIM(Customers!H39&amp;"")="",ISNUMBER(MATCH(TRIM(Customers!H39&amp;""),Codes!$A$5:$A$14,0))),"",IF(ISNUMBER(Customers!H39),Customers!H39,IFERROR(VALUE(Customers!H39),"")))</f>
        <v>1</v>
      </c>
      <c r="I39" s="5" t="n">
        <f aca="false">IF(OR(TRIM(Customers!I39&amp;"")="",ISNUMBER(MATCH(TRIM(Customers!I39&amp;""),Codes!$A$5:$A$14,0)),Customers!I39=DATE(1970,1,1)),"",IF(ISNUMBER(Customers!I39),Customers!I39,IFERROR(DATEVALUE(Customers!I39),"")))</f>
        <v>45797</v>
      </c>
      <c r="J39" s="2" t="str">
        <f aca="false">IF(OR(TRIM(Customers!J39&amp;"")="",ISNUMBER(MATCH(TRIM(Customers!J39&amp;""),Codes!$A$5:$A$14,0))),"",TRIM(Customers!J39))</f>
        <v>Online Banking</v>
      </c>
      <c r="K39" s="3" t="n">
        <f aca="false">IF(OR(TRIM(Customers!K39&amp;"")="",ISNUMBER(MATCH(TRIM(Customers!K39&amp;""),Codes!$A$5:$A$14,0))),"",IF(ISNUMBER(Customers!K39),Customers!K39,IFERROR(VALUE(Customers!K39),"")))</f>
        <v>2</v>
      </c>
      <c r="L39" s="4" t="n">
        <f aca="false">IF(OR(TRIM(Customers!L39&amp;"")="",ISNUMBER(MATCH(TRIM(Customers!L39&amp;""),Codes!$A$5:$A$14,0))),"",IF(ISNUMBER(Customers!L39),Customers!L39,IFERROR(VALUE(Customers!L39),"")))</f>
        <v>1634.33</v>
      </c>
      <c r="M39" s="4" t="n">
        <f aca="false">IF(OR(TRIM(Customers!M39&amp;"")="",ISNUMBER(MATCH(TRIM(Customers!M39&amp;""),Codes!$A$5:$A$14,0))),"",IF(ISNUMBER(Customers!M39),Customers!M39,IFERROR(VALUE(Customers!M39),"")))</f>
        <v>9260.84</v>
      </c>
      <c r="N39" s="3" t="n">
        <f aca="false">IF(OR(TRIM(Customers!N39&amp;"")="",ISNUMBER(MATCH(TRIM(Customers!N39&amp;""),Codes!$A$5:$A$14,0)),Customers!N39=9999),"",IF(ISNUMBER(Customers!N39),Customers!N39,IFERROR(VALUE(Customers!N39),"")))</f>
        <v>50</v>
      </c>
      <c r="O39" s="4" t="n">
        <f aca="false">IF(OR(TRIM(Customers!O39&amp;"")="",ISNUMBER(MATCH(TRIM(Customers!O39&amp;""),Codes!$A$5:$A$14,0))),"",IF(ISNUMBER(Customers!O39),Customers!O39,IFERROR(VALUE(Customers!O39),"")))</f>
        <v>52.49</v>
      </c>
      <c r="P39" s="3" t="n">
        <f aca="false">IF(OR(TRIM(Customers!P39&amp;"")="",ISNUMBER(MATCH(TRIM(Customers!P39&amp;""),Codes!$A$5:$A$14,0))),"",IF(ISNUMBER(Customers!P39),Customers!P39,IFERROR(VALUE(Customers!P39),"")))</f>
        <v>1</v>
      </c>
      <c r="Q39" s="4" t="n">
        <f aca="false">IF(OR(TRIM(Customers!Q39&amp;"")="",ISNUMBER(MATCH(TRIM(Customers!Q39&amp;""),Codes!$A$5:$A$14,0))),"",IF(ISNUMBER(Customers!Q39),Customers!Q39,IFERROR(VALUE(Customers!Q39),"")))</f>
        <v>9000</v>
      </c>
      <c r="R39" s="4" t="n">
        <f aca="false">IF(OR(TRIM(Customers!R39&amp;"")="",ISNUMBER(MATCH(TRIM(Customers!R39&amp;""),Codes!$A$5:$A$14,0))),"",IF(ISNUMBER(Customers!R39),Customers!R39,IFERROR(VALUE(Customers!R39),"")))</f>
        <v>770.96</v>
      </c>
      <c r="S39" s="4" t="n">
        <f aca="false">IF(OR(TRIM(Customers!S39&amp;"")="",ISNUMBER(MATCH(TRIM(Customers!S39&amp;""),Codes!$A$5:$A$14,0))),"",IF(ISNUMBER(Customers!S39),Customers!S39,IFERROR(VALUE(Customers!S39),"")))</f>
        <v>0</v>
      </c>
      <c r="T39" s="4" t="n">
        <f aca="false">IF(OR(TRIM(Customers!T39&amp;"")="",ISNUMBER(MATCH(TRIM(Customers!T39&amp;""),Codes!$A$5:$A$14,0))),"",IF(ISNUMBER(Customers!T39),Customers!T39,IFERROR(VALUE(Customers!T39),"")))</f>
        <v>0</v>
      </c>
      <c r="U39" s="3" t="n">
        <f aca="false">IF(OR(TRIM(Customers!U39&amp;"")="",ISNUMBER(MATCH(TRIM(Customers!U39&amp;""),Codes!$A$5:$A$14,0)),Customers!U39=0),"",IF(ISNUMBER(Customers!U39),Customers!U39,IFERROR(VALUE(Customers!U39),"")))</f>
        <v>700</v>
      </c>
      <c r="V39" s="3" t="str">
        <f aca="false">IF(OR(TRIM(Customers!V39&amp;"")="",ISNUMBER(MATCH(TRIM(Customers!V39&amp;""),Codes!$A$5:$A$14,0))),"",IF(ISNUMBER(Customers!V39),Customers!V39,IFERROR(VALUE(Customers!V39),"")))</f>
        <v/>
      </c>
    </row>
    <row r="40" customFormat="false" ht="15" hidden="false" customHeight="false" outlineLevel="0" collapsed="false">
      <c r="A40" s="2" t="str">
        <f aca="false">Customers!A40</f>
        <v>CL00039</v>
      </c>
      <c r="B40" s="3" t="n">
        <f aca="false">IF(OR(TRIM(Customers!B40&amp;"")="",ISNUMBER(MATCH(TRIM(Customers!B40&amp;""),Codes!$A$5:$A$14,0)),Customers!B40=0),"",IF(ISNUMBER(Customers!B40),Customers!B40,IFERROR(VALUE(Customers!B40),"")))</f>
        <v>52</v>
      </c>
      <c r="C40" s="2" t="str">
        <f aca="false">IF(OR(TRIM(Customers!C40&amp;"")="",ISNUMBER(MATCH(TRIM(Customers!C40&amp;""),Codes!$A$5:$A$14,0))),"",TRIM(Customers!C40))</f>
        <v>M</v>
      </c>
      <c r="D40" s="2" t="str">
        <f aca="false">IF(OR(TRIM(Customers!D40&amp;"")="",ISNUMBER(MATCH(TRIM(Customers!D40&amp;""),Codes!$A$5:$A$14,0))),"",TRIM(Customers!D40))</f>
        <v>Piemonte</v>
      </c>
      <c r="E40" s="2" t="str">
        <f aca="false">IF(OR(TRIM(Customers!E40&amp;"")="",ISNUMBER(MATCH(TRIM(Customers!E40&amp;""),Codes!$A$5:$A$14,0))),"",TRIM(Customers!E40))</f>
        <v>Unemployed</v>
      </c>
      <c r="F40" s="2" t="str">
        <f aca="false">IF(OR(TRIM(Customers!F40&amp;"")="",ISNUMBER(MATCH(TRIM(Customers!F40&amp;""),Codes!$A$5:$A$14,0))),"",TRIM(Customers!F40))</f>
        <v>Married</v>
      </c>
      <c r="G40" s="4" t="n">
        <f aca="false">IF(OR(TRIM(Customers!G40&amp;"")="",ISNUMBER(MATCH(TRIM(Customers!G40&amp;""),Codes!$A$5:$A$14,0)),Customers!G40=-999),"",IF(ISNUMBER(Customers!G40),Customers!G40,IFERROR(VALUE(Customers!G40),"")))</f>
        <v>5300</v>
      </c>
      <c r="H40" s="3" t="n">
        <f aca="false">IF(OR(TRIM(Customers!H40&amp;"")="",ISNUMBER(MATCH(TRIM(Customers!H40&amp;""),Codes!$A$5:$A$14,0))),"",IF(ISNUMBER(Customers!H40),Customers!H40,IFERROR(VALUE(Customers!H40),"")))</f>
        <v>15</v>
      </c>
      <c r="I40" s="5" t="n">
        <f aca="false">IF(OR(TRIM(Customers!I40&amp;"")="",ISNUMBER(MATCH(TRIM(Customers!I40&amp;""),Codes!$A$5:$A$14,0)),Customers!I40=DATE(1970,1,1)),"",IF(ISNUMBER(Customers!I40),Customers!I40,IFERROR(DATEVALUE(Customers!I40),"")))</f>
        <v>40470</v>
      </c>
      <c r="J40" s="2" t="str">
        <f aca="false">IF(OR(TRIM(Customers!J40&amp;"")="",ISNUMBER(MATCH(TRIM(Customers!J40&amp;""),Codes!$A$5:$A$14,0))),"",TRIM(Customers!J40))</f>
        <v>App</v>
      </c>
      <c r="K40" s="3" t="n">
        <f aca="false">IF(OR(TRIM(Customers!K40&amp;"")="",ISNUMBER(MATCH(TRIM(Customers!K40&amp;""),Codes!$A$5:$A$14,0))),"",IF(ISNUMBER(Customers!K40),Customers!K40,IFERROR(VALUE(Customers!K40),"")))</f>
        <v>3</v>
      </c>
      <c r="L40" s="4" t="n">
        <f aca="false">IF(OR(TRIM(Customers!L40&amp;"")="",ISNUMBER(MATCH(TRIM(Customers!L40&amp;""),Codes!$A$5:$A$14,0))),"",IF(ISNUMBER(Customers!L40),Customers!L40,IFERROR(VALUE(Customers!L40),"")))</f>
        <v>1378.01</v>
      </c>
      <c r="M40" s="4" t="str">
        <f aca="false">IF(OR(TRIM(Customers!M40&amp;"")="",ISNUMBER(MATCH(TRIM(Customers!M40&amp;""),Codes!$A$5:$A$14,0))),"",IF(ISNUMBER(Customers!M40),Customers!M40,IFERROR(VALUE(Customers!M40),"")))</f>
        <v/>
      </c>
      <c r="N40" s="3" t="n">
        <f aca="false">IF(OR(TRIM(Customers!N40&amp;"")="",ISNUMBER(MATCH(TRIM(Customers!N40&amp;""),Codes!$A$5:$A$14,0)),Customers!N40=9999),"",IF(ISNUMBER(Customers!N40),Customers!N40,IFERROR(VALUE(Customers!N40),"")))</f>
        <v>25</v>
      </c>
      <c r="O40" s="4" t="n">
        <f aca="false">IF(OR(TRIM(Customers!O40&amp;"")="",ISNUMBER(MATCH(TRIM(Customers!O40&amp;""),Codes!$A$5:$A$14,0))),"",IF(ISNUMBER(Customers!O40),Customers!O40,IFERROR(VALUE(Customers!O40),"")))</f>
        <v>51.26</v>
      </c>
      <c r="P40" s="3" t="n">
        <f aca="false">IF(OR(TRIM(Customers!P40&amp;"")="",ISNUMBER(MATCH(TRIM(Customers!P40&amp;""),Codes!$A$5:$A$14,0))),"",IF(ISNUMBER(Customers!P40),Customers!P40,IFERROR(VALUE(Customers!P40),"")))</f>
        <v>2</v>
      </c>
      <c r="Q40" s="4" t="n">
        <f aca="false">IF(OR(TRIM(Customers!Q40&amp;"")="",ISNUMBER(MATCH(TRIM(Customers!Q40&amp;""),Codes!$A$5:$A$14,0))),"",IF(ISNUMBER(Customers!Q40),Customers!Q40,IFERROR(VALUE(Customers!Q40),"")))</f>
        <v>1000</v>
      </c>
      <c r="R40" s="4" t="n">
        <f aca="false">IF(OR(TRIM(Customers!R40&amp;"")="",ISNUMBER(MATCH(TRIM(Customers!R40&amp;""),Codes!$A$5:$A$14,0))),"",IF(ISNUMBER(Customers!R40),Customers!R40,IFERROR(VALUE(Customers!R40),"")))</f>
        <v>45.67</v>
      </c>
      <c r="S40" s="4" t="str">
        <f aca="false">IF(OR(TRIM(Customers!S40&amp;"")="",ISNUMBER(MATCH(TRIM(Customers!S40&amp;""),Codes!$A$5:$A$14,0))),"",IF(ISNUMBER(Customers!S40),Customers!S40,IFERROR(VALUE(Customers!S40),"")))</f>
        <v/>
      </c>
      <c r="T40" s="4" t="str">
        <f aca="false">IF(OR(TRIM(Customers!T40&amp;"")="",ISNUMBER(MATCH(TRIM(Customers!T40&amp;""),Codes!$A$5:$A$14,0))),"",IF(ISNUMBER(Customers!T40),Customers!T40,IFERROR(VALUE(Customers!T40),"")))</f>
        <v/>
      </c>
      <c r="U40" s="3" t="n">
        <f aca="false">IF(OR(TRIM(Customers!U40&amp;"")="",ISNUMBER(MATCH(TRIM(Customers!U40&amp;""),Codes!$A$5:$A$14,0)),Customers!U40=0),"",IF(ISNUMBER(Customers!U40),Customers!U40,IFERROR(VALUE(Customers!U40),"")))</f>
        <v>563</v>
      </c>
      <c r="V40" s="3" t="n">
        <f aca="false">IF(OR(TRIM(Customers!V40&amp;"")="",ISNUMBER(MATCH(TRIM(Customers!V40&amp;""),Codes!$A$5:$A$14,0))),"",IF(ISNUMBER(Customers!V40),Customers!V40,IFERROR(VALUE(Customers!V40),"")))</f>
        <v>0</v>
      </c>
    </row>
    <row r="41" customFormat="false" ht="15" hidden="false" customHeight="false" outlineLevel="0" collapsed="false">
      <c r="A41" s="2" t="str">
        <f aca="false">Customers!A41</f>
        <v>CL00040</v>
      </c>
      <c r="B41" s="3" t="n">
        <f aca="false">IF(OR(TRIM(Customers!B41&amp;"")="",ISNUMBER(MATCH(TRIM(Customers!B41&amp;""),Codes!$A$5:$A$14,0)),Customers!B41=0),"",IF(ISNUMBER(Customers!B41),Customers!B41,IFERROR(VALUE(Customers!B41),"")))</f>
        <v>57</v>
      </c>
      <c r="C41" s="2" t="str">
        <f aca="false">IF(OR(TRIM(Customers!C41&amp;"")="",ISNUMBER(MATCH(TRIM(Customers!C41&amp;""),Codes!$A$5:$A$14,0))),"",TRIM(Customers!C41))</f>
        <v>F</v>
      </c>
      <c r="D41" s="2" t="str">
        <f aca="false">IF(OR(TRIM(Customers!D41&amp;"")="",ISNUMBER(MATCH(TRIM(Customers!D41&amp;""),Codes!$A$5:$A$14,0))),"",TRIM(Customers!D41))</f>
        <v>Lazio</v>
      </c>
      <c r="E41" s="2" t="str">
        <f aca="false">IF(OR(TRIM(Customers!E41&amp;"")="",ISNUMBER(MATCH(TRIM(Customers!E41&amp;""),Codes!$A$5:$A$14,0))),"",TRIM(Customers!E41))</f>
        <v>Teacher</v>
      </c>
      <c r="F41" s="2" t="str">
        <f aca="false">IF(OR(TRIM(Customers!F41&amp;"")="",ISNUMBER(MATCH(TRIM(Customers!F41&amp;""),Codes!$A$5:$A$14,0))),"",TRIM(Customers!F41))</f>
        <v>Single</v>
      </c>
      <c r="G41" s="4" t="n">
        <f aca="false">IF(OR(TRIM(Customers!G41&amp;"")="",ISNUMBER(MATCH(TRIM(Customers!G41&amp;""),Codes!$A$5:$A$14,0)),Customers!G41=-999),"",IF(ISNUMBER(Customers!G41),Customers!G41,IFERROR(VALUE(Customers!G41),"")))</f>
        <v>16300</v>
      </c>
      <c r="H41" s="3" t="n">
        <f aca="false">IF(OR(TRIM(Customers!H41&amp;"")="",ISNUMBER(MATCH(TRIM(Customers!H41&amp;""),Codes!$A$5:$A$14,0))),"",IF(ISNUMBER(Customers!H41),Customers!H41,IFERROR(VALUE(Customers!H41),"")))</f>
        <v>8</v>
      </c>
      <c r="I41" s="5" t="n">
        <f aca="false">IF(OR(TRIM(Customers!I41&amp;"")="",ISNUMBER(MATCH(TRIM(Customers!I41&amp;""),Codes!$A$5:$A$14,0)),Customers!I41=DATE(1970,1,1)),"",IF(ISNUMBER(Customers!I41),Customers!I41,IFERROR(DATEVALUE(Customers!I41),"")))</f>
        <v>43186</v>
      </c>
      <c r="J41" s="2" t="str">
        <f aca="false">IF(OR(TRIM(Customers!J41&amp;"")="",ISNUMBER(MATCH(TRIM(Customers!J41&amp;""),Codes!$A$5:$A$14,0))),"",TRIM(Customers!J41))</f>
        <v>Branch</v>
      </c>
      <c r="K41" s="3" t="n">
        <f aca="false">IF(OR(TRIM(Customers!K41&amp;"")="",ISNUMBER(MATCH(TRIM(Customers!K41&amp;""),Codes!$A$5:$A$14,0))),"",IF(ISNUMBER(Customers!K41),Customers!K41,IFERROR(VALUE(Customers!K41),"")))</f>
        <v>2</v>
      </c>
      <c r="L41" s="4" t="n">
        <f aca="false">IF(OR(TRIM(Customers!L41&amp;"")="",ISNUMBER(MATCH(TRIM(Customers!L41&amp;""),Codes!$A$5:$A$14,0))),"",IF(ISNUMBER(Customers!L41),Customers!L41,IFERROR(VALUE(Customers!L41),"")))</f>
        <v>811.76</v>
      </c>
      <c r="M41" s="4" t="n">
        <f aca="false">IF(OR(TRIM(Customers!M41&amp;"")="",ISNUMBER(MATCH(TRIM(Customers!M41&amp;""),Codes!$A$5:$A$14,0))),"",IF(ISNUMBER(Customers!M41),Customers!M41,IFERROR(VALUE(Customers!M41),"")))</f>
        <v>6215.83</v>
      </c>
      <c r="N41" s="3" t="n">
        <f aca="false">IF(OR(TRIM(Customers!N41&amp;"")="",ISNUMBER(MATCH(TRIM(Customers!N41&amp;""),Codes!$A$5:$A$14,0)),Customers!N41=9999),"",IF(ISNUMBER(Customers!N41),Customers!N41,IFERROR(VALUE(Customers!N41),"")))</f>
        <v>18</v>
      </c>
      <c r="O41" s="4" t="n">
        <f aca="false">IF(OR(TRIM(Customers!O41&amp;"")="",ISNUMBER(MATCH(TRIM(Customers!O41&amp;""),Codes!$A$5:$A$14,0))),"",IF(ISNUMBER(Customers!O41),Customers!O41,IFERROR(VALUE(Customers!O41),"")))</f>
        <v>34.3</v>
      </c>
      <c r="P41" s="3" t="n">
        <f aca="false">IF(OR(TRIM(Customers!P41&amp;"")="",ISNUMBER(MATCH(TRIM(Customers!P41&amp;""),Codes!$A$5:$A$14,0))),"",IF(ISNUMBER(Customers!P41),Customers!P41,IFERROR(VALUE(Customers!P41),"")))</f>
        <v>5</v>
      </c>
      <c r="Q41" s="4" t="n">
        <f aca="false">IF(OR(TRIM(Customers!Q41&amp;"")="",ISNUMBER(MATCH(TRIM(Customers!Q41&amp;""),Codes!$A$5:$A$14,0))),"",IF(ISNUMBER(Customers!Q41),Customers!Q41,IFERROR(VALUE(Customers!Q41),"")))</f>
        <v>2000</v>
      </c>
      <c r="R41" s="4" t="n">
        <f aca="false">IF(OR(TRIM(Customers!R41&amp;"")="",ISNUMBER(MATCH(TRIM(Customers!R41&amp;""),Codes!$A$5:$A$14,0))),"",IF(ISNUMBER(Customers!R41),Customers!R41,IFERROR(VALUE(Customers!R41),"")))</f>
        <v>170.33</v>
      </c>
      <c r="S41" s="4" t="str">
        <f aca="false">IF(OR(TRIM(Customers!S41&amp;"")="",ISNUMBER(MATCH(TRIM(Customers!S41&amp;""),Codes!$A$5:$A$14,0))),"",IF(ISNUMBER(Customers!S41),Customers!S41,IFERROR(VALUE(Customers!S41),"")))</f>
        <v/>
      </c>
      <c r="T41" s="4" t="str">
        <f aca="false">IF(OR(TRIM(Customers!T41&amp;"")="",ISNUMBER(MATCH(TRIM(Customers!T41&amp;""),Codes!$A$5:$A$14,0))),"",IF(ISNUMBER(Customers!T41),Customers!T41,IFERROR(VALUE(Customers!T41),"")))</f>
        <v/>
      </c>
      <c r="U41" s="3" t="n">
        <f aca="false">IF(OR(TRIM(Customers!U41&amp;"")="",ISNUMBER(MATCH(TRIM(Customers!U41&amp;""),Codes!$A$5:$A$14,0)),Customers!U41=0),"",IF(ISNUMBER(Customers!U41),Customers!U41,IFERROR(VALUE(Customers!U41),"")))</f>
        <v>663</v>
      </c>
      <c r="V41" s="3" t="n">
        <f aca="false">IF(OR(TRIM(Customers!V41&amp;"")="",ISNUMBER(MATCH(TRIM(Customers!V41&amp;""),Codes!$A$5:$A$14,0))),"",IF(ISNUMBER(Customers!V41),Customers!V41,IFERROR(VALUE(Customers!V41),"")))</f>
        <v>0</v>
      </c>
    </row>
    <row r="42" customFormat="false" ht="15" hidden="false" customHeight="false" outlineLevel="0" collapsed="false">
      <c r="A42" s="2" t="str">
        <f aca="false">Customers!A42</f>
        <v>CL00041</v>
      </c>
      <c r="B42" s="3" t="n">
        <f aca="false">IF(OR(TRIM(Customers!B42&amp;"")="",ISNUMBER(MATCH(TRIM(Customers!B42&amp;""),Codes!$A$5:$A$14,0)),Customers!B42=0),"",IF(ISNUMBER(Customers!B42),Customers!B42,IFERROR(VALUE(Customers!B42),"")))</f>
        <v>54</v>
      </c>
      <c r="C42" s="2" t="str">
        <f aca="false">IF(OR(TRIM(Customers!C42&amp;"")="",ISNUMBER(MATCH(TRIM(Customers!C42&amp;""),Codes!$A$5:$A$14,0))),"",TRIM(Customers!C42))</f>
        <v>F</v>
      </c>
      <c r="D42" s="2" t="str">
        <f aca="false">IF(OR(TRIM(Customers!D42&amp;"")="",ISNUMBER(MATCH(TRIM(Customers!D42&amp;""),Codes!$A$5:$A$14,0))),"",TRIM(Customers!D42))</f>
        <v>Campania</v>
      </c>
      <c r="E42" s="2" t="str">
        <f aca="false">IF(OR(TRIM(Customers!E42&amp;"")="",ISNUMBER(MATCH(TRIM(Customers!E42&amp;""),Codes!$A$5:$A$14,0))),"",TRIM(Customers!E42))</f>
        <v>Executive</v>
      </c>
      <c r="F42" s="2" t="str">
        <f aca="false">IF(OR(TRIM(Customers!F42&amp;"")="",ISNUMBER(MATCH(TRIM(Customers!F42&amp;""),Codes!$A$5:$A$14,0))),"",TRIM(Customers!F42))</f>
        <v>Single</v>
      </c>
      <c r="G42" s="4" t="n">
        <f aca="false">IF(OR(TRIM(Customers!G42&amp;"")="",ISNUMBER(MATCH(TRIM(Customers!G42&amp;""),Codes!$A$5:$A$14,0)),Customers!G42=-999),"",IF(ISNUMBER(Customers!G42),Customers!G42,IFERROR(VALUE(Customers!G42),"")))</f>
        <v>91200</v>
      </c>
      <c r="H42" s="3" t="n">
        <f aca="false">IF(OR(TRIM(Customers!H42&amp;"")="",ISNUMBER(MATCH(TRIM(Customers!H42&amp;""),Codes!$A$5:$A$14,0))),"",IF(ISNUMBER(Customers!H42),Customers!H42,IFERROR(VALUE(Customers!H42),"")))</f>
        <v>22</v>
      </c>
      <c r="I42" s="5" t="n">
        <f aca="false">IF(OR(TRIM(Customers!I42&amp;"")="",ISNUMBER(MATCH(TRIM(Customers!I42&amp;""),Codes!$A$5:$A$14,0)),Customers!I42=DATE(1970,1,1)),"",IF(ISNUMBER(Customers!I42),Customers!I42,IFERROR(DATEVALUE(Customers!I42),"")))</f>
        <v>38030</v>
      </c>
      <c r="J42" s="2" t="str">
        <f aca="false">IF(OR(TRIM(Customers!J42&amp;"")="",ISNUMBER(MATCH(TRIM(Customers!J42&amp;""),Codes!$A$5:$A$14,0))),"",TRIM(Customers!J42))</f>
        <v>Branch</v>
      </c>
      <c r="K42" s="3" t="n">
        <f aca="false">IF(OR(TRIM(Customers!K42&amp;"")="",ISNUMBER(MATCH(TRIM(Customers!K42&amp;""),Codes!$A$5:$A$14,0))),"",IF(ISNUMBER(Customers!K42),Customers!K42,IFERROR(VALUE(Customers!K42),"")))</f>
        <v>3</v>
      </c>
      <c r="L42" s="4" t="n">
        <f aca="false">IF(OR(TRIM(Customers!L42&amp;"")="",ISNUMBER(MATCH(TRIM(Customers!L42&amp;""),Codes!$A$5:$A$14,0))),"",IF(ISNUMBER(Customers!L42),Customers!L42,IFERROR(VALUE(Customers!L42),"")))</f>
        <v>39501.44</v>
      </c>
      <c r="M42" s="4" t="n">
        <f aca="false">IF(OR(TRIM(Customers!M42&amp;"")="",ISNUMBER(MATCH(TRIM(Customers!M42&amp;""),Codes!$A$5:$A$14,0))),"",IF(ISNUMBER(Customers!M42),Customers!M42,IFERROR(VALUE(Customers!M42),"")))</f>
        <v>144926.85</v>
      </c>
      <c r="N42" s="3" t="n">
        <f aca="false">IF(OR(TRIM(Customers!N42&amp;"")="",ISNUMBER(MATCH(TRIM(Customers!N42&amp;""),Codes!$A$5:$A$14,0)),Customers!N42=9999),"",IF(ISNUMBER(Customers!N42),Customers!N42,IFERROR(VALUE(Customers!N42),"")))</f>
        <v>46</v>
      </c>
      <c r="O42" s="4" t="n">
        <f aca="false">IF(OR(TRIM(Customers!O42&amp;"")="",ISNUMBER(MATCH(TRIM(Customers!O42&amp;""),Codes!$A$5:$A$14,0))),"",IF(ISNUMBER(Customers!O42),Customers!O42,IFERROR(VALUE(Customers!O42),"")))</f>
        <v>112.99</v>
      </c>
      <c r="P42" s="3" t="n">
        <f aca="false">IF(OR(TRIM(Customers!P42&amp;"")="",ISNUMBER(MATCH(TRIM(Customers!P42&amp;""),Codes!$A$5:$A$14,0))),"",IF(ISNUMBER(Customers!P42),Customers!P42,IFERROR(VALUE(Customers!P42),"")))</f>
        <v>2</v>
      </c>
      <c r="Q42" s="4" t="str">
        <f aca="false">IF(OR(TRIM(Customers!Q42&amp;"")="",ISNUMBER(MATCH(TRIM(Customers!Q42&amp;""),Codes!$A$5:$A$14,0))),"",IF(ISNUMBER(Customers!Q42),Customers!Q42,IFERROR(VALUE(Customers!Q42),"")))</f>
        <v/>
      </c>
      <c r="R42" s="4" t="str">
        <f aca="false">IF(OR(TRIM(Customers!R42&amp;"")="",ISNUMBER(MATCH(TRIM(Customers!R42&amp;""),Codes!$A$5:$A$14,0))),"",IF(ISNUMBER(Customers!R42),Customers!R42,IFERROR(VALUE(Customers!R42),"")))</f>
        <v/>
      </c>
      <c r="S42" s="4" t="n">
        <f aca="false">IF(OR(TRIM(Customers!S42&amp;"")="",ISNUMBER(MATCH(TRIM(Customers!S42&amp;""),Codes!$A$5:$A$14,0))),"",IF(ISNUMBER(Customers!S42),Customers!S42,IFERROR(VALUE(Customers!S42),"")))</f>
        <v>328000</v>
      </c>
      <c r="T42" s="4" t="str">
        <f aca="false">IF(OR(TRIM(Customers!T42&amp;"")="",ISNUMBER(MATCH(TRIM(Customers!T42&amp;""),Codes!$A$5:$A$14,0))),"",IF(ISNUMBER(Customers!T42),Customers!T42,IFERROR(VALUE(Customers!T42),"")))</f>
        <v/>
      </c>
      <c r="U42" s="3" t="n">
        <f aca="false">IF(OR(TRIM(Customers!U42&amp;"")="",ISNUMBER(MATCH(TRIM(Customers!U42&amp;""),Codes!$A$5:$A$14,0)),Customers!U42=0),"",IF(ISNUMBER(Customers!U42),Customers!U42,IFERROR(VALUE(Customers!U42),"")))</f>
        <v>744</v>
      </c>
      <c r="V42" s="3" t="n">
        <f aca="false">IF(OR(TRIM(Customers!V42&amp;"")="",ISNUMBER(MATCH(TRIM(Customers!V42&amp;""),Codes!$A$5:$A$14,0))),"",IF(ISNUMBER(Customers!V42),Customers!V42,IFERROR(VALUE(Customers!V42),"")))</f>
        <v>1</v>
      </c>
    </row>
    <row r="43" customFormat="false" ht="15" hidden="false" customHeight="false" outlineLevel="0" collapsed="false">
      <c r="A43" s="2" t="str">
        <f aca="false">Customers!A43</f>
        <v>CL00042</v>
      </c>
      <c r="B43" s="3" t="n">
        <f aca="false">IF(OR(TRIM(Customers!B43&amp;"")="",ISNUMBER(MATCH(TRIM(Customers!B43&amp;""),Codes!$A$5:$A$14,0)),Customers!B43=0),"",IF(ISNUMBER(Customers!B43),Customers!B43,IFERROR(VALUE(Customers!B43),"")))</f>
        <v>18</v>
      </c>
      <c r="C43" s="2" t="str">
        <f aca="false">IF(OR(TRIM(Customers!C43&amp;"")="",ISNUMBER(MATCH(TRIM(Customers!C43&amp;""),Codes!$A$5:$A$14,0))),"",TRIM(Customers!C43))</f>
        <v>M</v>
      </c>
      <c r="D43" s="2" t="str">
        <f aca="false">IF(OR(TRIM(Customers!D43&amp;"")="",ISNUMBER(MATCH(TRIM(Customers!D43&amp;""),Codes!$A$5:$A$14,0))),"",TRIM(Customers!D43))</f>
        <v>Toscana</v>
      </c>
      <c r="E43" s="2" t="str">
        <f aca="false">IF(OR(TRIM(Customers!E43&amp;"")="",ISNUMBER(MATCH(TRIM(Customers!E43&amp;""),Codes!$A$5:$A$14,0))),"",TRIM(Customers!E43))</f>
        <v/>
      </c>
      <c r="F43" s="2" t="str">
        <f aca="false">IF(OR(TRIM(Customers!F43&amp;"")="",ISNUMBER(MATCH(TRIM(Customers!F43&amp;""),Codes!$A$5:$A$14,0))),"",TRIM(Customers!F43))</f>
        <v>Single</v>
      </c>
      <c r="G43" s="4" t="n">
        <f aca="false">IF(OR(TRIM(Customers!G43&amp;"")="",ISNUMBER(MATCH(TRIM(Customers!G43&amp;""),Codes!$A$5:$A$14,0)),Customers!G43=-999),"",IF(ISNUMBER(Customers!G43),Customers!G43,IFERROR(VALUE(Customers!G43),"")))</f>
        <v>4800</v>
      </c>
      <c r="H43" s="3" t="n">
        <f aca="false">IF(OR(TRIM(Customers!H43&amp;"")="",ISNUMBER(MATCH(TRIM(Customers!H43&amp;""),Codes!$A$5:$A$14,0))),"",IF(ISNUMBER(Customers!H43),Customers!H43,IFERROR(VALUE(Customers!H43),"")))</f>
        <v>0</v>
      </c>
      <c r="I43" s="5" t="str">
        <f aca="false">IF(OR(TRIM(Customers!I43&amp;"")="",ISNUMBER(MATCH(TRIM(Customers!I43&amp;""),Codes!$A$5:$A$14,0)),Customers!I43=DATE(1970,1,1)),"",IF(ISNUMBER(Customers!I43),Customers!I43,IFERROR(DATEVALUE(Customers!I43),"")))</f>
        <v/>
      </c>
      <c r="J43" s="2" t="str">
        <f aca="false">IF(OR(TRIM(Customers!J43&amp;"")="",ISNUMBER(MATCH(TRIM(Customers!J43&amp;""),Codes!$A$5:$A$14,0))),"",TRIM(Customers!J43))</f>
        <v>App</v>
      </c>
      <c r="K43" s="3" t="n">
        <f aca="false">IF(OR(TRIM(Customers!K43&amp;"")="",ISNUMBER(MATCH(TRIM(Customers!K43&amp;""),Codes!$A$5:$A$14,0))),"",IF(ISNUMBER(Customers!K43),Customers!K43,IFERROR(VALUE(Customers!K43),"")))</f>
        <v>1</v>
      </c>
      <c r="L43" s="4" t="n">
        <f aca="false">IF(OR(TRIM(Customers!L43&amp;"")="",ISNUMBER(MATCH(TRIM(Customers!L43&amp;""),Codes!$A$5:$A$14,0))),"",IF(ISNUMBER(Customers!L43),Customers!L43,IFERROR(VALUE(Customers!L43),"")))</f>
        <v>198.18</v>
      </c>
      <c r="M43" s="4" t="n">
        <f aca="false">IF(OR(TRIM(Customers!M43&amp;"")="",ISNUMBER(MATCH(TRIM(Customers!M43&amp;""),Codes!$A$5:$A$14,0))),"",IF(ISNUMBER(Customers!M43),Customers!M43,IFERROR(VALUE(Customers!M43),"")))</f>
        <v>590.47</v>
      </c>
      <c r="N43" s="3" t="str">
        <f aca="false">IF(OR(TRIM(Customers!N43&amp;"")="",ISNUMBER(MATCH(TRIM(Customers!N43&amp;""),Codes!$A$5:$A$14,0)),Customers!N43=9999),"",IF(ISNUMBER(Customers!N43),Customers!N43,IFERROR(VALUE(Customers!N43),"")))</f>
        <v/>
      </c>
      <c r="O43" s="4" t="n">
        <f aca="false">IF(OR(TRIM(Customers!O43&amp;"")="",ISNUMBER(MATCH(TRIM(Customers!O43&amp;""),Codes!$A$5:$A$14,0))),"",IF(ISNUMBER(Customers!O43),Customers!O43,IFERROR(VALUE(Customers!O43),"")))</f>
        <v>30.36</v>
      </c>
      <c r="P43" s="3" t="n">
        <f aca="false">IF(OR(TRIM(Customers!P43&amp;"")="",ISNUMBER(MATCH(TRIM(Customers!P43&amp;""),Codes!$A$5:$A$14,0))),"",IF(ISNUMBER(Customers!P43),Customers!P43,IFERROR(VALUE(Customers!P43),"")))</f>
        <v>0</v>
      </c>
      <c r="Q43" s="4" t="n">
        <f aca="false">IF(OR(TRIM(Customers!Q43&amp;"")="",ISNUMBER(MATCH(TRIM(Customers!Q43&amp;""),Codes!$A$5:$A$14,0))),"",IF(ISNUMBER(Customers!Q43),Customers!Q43,IFERROR(VALUE(Customers!Q43),"")))</f>
        <v>1000</v>
      </c>
      <c r="R43" s="4" t="n">
        <f aca="false">IF(OR(TRIM(Customers!R43&amp;"")="",ISNUMBER(MATCH(TRIM(Customers!R43&amp;""),Codes!$A$5:$A$14,0))),"",IF(ISNUMBER(Customers!R43),Customers!R43,IFERROR(VALUE(Customers!R43),"")))</f>
        <v>49.19</v>
      </c>
      <c r="S43" s="4" t="n">
        <f aca="false">IF(OR(TRIM(Customers!S43&amp;"")="",ISNUMBER(MATCH(TRIM(Customers!S43&amp;""),Codes!$A$5:$A$14,0))),"",IF(ISNUMBER(Customers!S43),Customers!S43,IFERROR(VALUE(Customers!S43),"")))</f>
        <v>0</v>
      </c>
      <c r="T43" s="4" t="n">
        <f aca="false">IF(OR(TRIM(Customers!T43&amp;"")="",ISNUMBER(MATCH(TRIM(Customers!T43&amp;""),Codes!$A$5:$A$14,0))),"",IF(ISNUMBER(Customers!T43),Customers!T43,IFERROR(VALUE(Customers!T43),"")))</f>
        <v>0</v>
      </c>
      <c r="U43" s="3" t="n">
        <f aca="false">IF(OR(TRIM(Customers!U43&amp;"")="",ISNUMBER(MATCH(TRIM(Customers!U43&amp;""),Codes!$A$5:$A$14,0)),Customers!U43=0),"",IF(ISNUMBER(Customers!U43),Customers!U43,IFERROR(VALUE(Customers!U43),"")))</f>
        <v>592</v>
      </c>
      <c r="V43" s="3" t="n">
        <f aca="false">IF(OR(TRIM(Customers!V43&amp;"")="",ISNUMBER(MATCH(TRIM(Customers!V43&amp;""),Codes!$A$5:$A$14,0))),"",IF(ISNUMBER(Customers!V43),Customers!V43,IFERROR(VALUE(Customers!V43),"")))</f>
        <v>0</v>
      </c>
    </row>
    <row r="44" customFormat="false" ht="15" hidden="false" customHeight="false" outlineLevel="0" collapsed="false">
      <c r="A44" s="2" t="str">
        <f aca="false">Customers!A44</f>
        <v>CL00043</v>
      </c>
      <c r="B44" s="3" t="n">
        <f aca="false">IF(OR(TRIM(Customers!B44&amp;"")="",ISNUMBER(MATCH(TRIM(Customers!B44&amp;""),Codes!$A$5:$A$14,0)),Customers!B44=0),"",IF(ISNUMBER(Customers!B44),Customers!B44,IFERROR(VALUE(Customers!B44),"")))</f>
        <v>59</v>
      </c>
      <c r="C44" s="2" t="str">
        <f aca="false">IF(OR(TRIM(Customers!C44&amp;"")="",ISNUMBER(MATCH(TRIM(Customers!C44&amp;""),Codes!$A$5:$A$14,0))),"",TRIM(Customers!C44))</f>
        <v>M</v>
      </c>
      <c r="D44" s="2" t="str">
        <f aca="false">IF(OR(TRIM(Customers!D44&amp;"")="",ISNUMBER(MATCH(TRIM(Customers!D44&amp;""),Codes!$A$5:$A$14,0))),"",TRIM(Customers!D44))</f>
        <v>Emilia-Romagna</v>
      </c>
      <c r="E44" s="2" t="str">
        <f aca="false">IF(OR(TRIM(Customers!E44&amp;"")="",ISNUMBER(MATCH(TRIM(Customers!E44&amp;""),Codes!$A$5:$A$14,0))),"",TRIM(Customers!E44))</f>
        <v>Teacher</v>
      </c>
      <c r="F44" s="2" t="str">
        <f aca="false">IF(OR(TRIM(Customers!F44&amp;"")="",ISNUMBER(MATCH(TRIM(Customers!F44&amp;""),Codes!$A$5:$A$14,0))),"",TRIM(Customers!F44))</f>
        <v>Single</v>
      </c>
      <c r="G44" s="4" t="n">
        <f aca="false">IF(OR(TRIM(Customers!G44&amp;"")="",ISNUMBER(MATCH(TRIM(Customers!G44&amp;""),Codes!$A$5:$A$14,0)),Customers!G44=-999),"",IF(ISNUMBER(Customers!G44),Customers!G44,IFERROR(VALUE(Customers!G44),"")))</f>
        <v>50700</v>
      </c>
      <c r="H44" s="3" t="n">
        <f aca="false">IF(OR(TRIM(Customers!H44&amp;"")="",ISNUMBER(MATCH(TRIM(Customers!H44&amp;""),Codes!$A$5:$A$14,0))),"",IF(ISNUMBER(Customers!H44),Customers!H44,IFERROR(VALUE(Customers!H44),"")))</f>
        <v>33</v>
      </c>
      <c r="I44" s="5" t="n">
        <f aca="false">IF(OR(TRIM(Customers!I44&amp;"")="",ISNUMBER(MATCH(TRIM(Customers!I44&amp;""),Codes!$A$5:$A$14,0)),Customers!I44=DATE(1970,1,1)),"",IF(ISNUMBER(Customers!I44),Customers!I44,IFERROR(DATEVALUE(Customers!I44),"")))</f>
        <v>34167</v>
      </c>
      <c r="J44" s="2" t="str">
        <f aca="false">IF(OR(TRIM(Customers!J44&amp;"")="",ISNUMBER(MATCH(TRIM(Customers!J44&amp;""),Codes!$A$5:$A$14,0))),"",TRIM(Customers!J44))</f>
        <v>Online Banking</v>
      </c>
      <c r="K44" s="3" t="n">
        <f aca="false">IF(OR(TRIM(Customers!K44&amp;"")="",ISNUMBER(MATCH(TRIM(Customers!K44&amp;""),Codes!$A$5:$A$14,0))),"",IF(ISNUMBER(Customers!K44),Customers!K44,IFERROR(VALUE(Customers!K44),"")))</f>
        <v>5</v>
      </c>
      <c r="L44" s="4" t="n">
        <f aca="false">IF(OR(TRIM(Customers!L44&amp;"")="",ISNUMBER(MATCH(TRIM(Customers!L44&amp;""),Codes!$A$5:$A$14,0))),"",IF(ISNUMBER(Customers!L44),Customers!L44,IFERROR(VALUE(Customers!L44),"")))</f>
        <v>10744.44</v>
      </c>
      <c r="M44" s="4" t="n">
        <f aca="false">IF(OR(TRIM(Customers!M44&amp;"")="",ISNUMBER(MATCH(TRIM(Customers!M44&amp;""),Codes!$A$5:$A$14,0))),"",IF(ISNUMBER(Customers!M44),Customers!M44,IFERROR(VALUE(Customers!M44),"")))</f>
        <v>69846.17</v>
      </c>
      <c r="N44" s="3" t="n">
        <f aca="false">IF(OR(TRIM(Customers!N44&amp;"")="",ISNUMBER(MATCH(TRIM(Customers!N44&amp;""),Codes!$A$5:$A$14,0)),Customers!N44=9999),"",IF(ISNUMBER(Customers!N44),Customers!N44,IFERROR(VALUE(Customers!N44),"")))</f>
        <v>37</v>
      </c>
      <c r="O44" s="4" t="n">
        <f aca="false">IF(OR(TRIM(Customers!O44&amp;"")="",ISNUMBER(MATCH(TRIM(Customers!O44&amp;""),Codes!$A$5:$A$14,0))),"",IF(ISNUMBER(Customers!O44),Customers!O44,IFERROR(VALUE(Customers!O44),"")))</f>
        <v>63.66</v>
      </c>
      <c r="P44" s="3" t="n">
        <f aca="false">IF(OR(TRIM(Customers!P44&amp;"")="",ISNUMBER(MATCH(TRIM(Customers!P44&amp;""),Codes!$A$5:$A$14,0))),"",IF(ISNUMBER(Customers!P44),Customers!P44,IFERROR(VALUE(Customers!P44),"")))</f>
        <v>2</v>
      </c>
      <c r="Q44" s="4" t="n">
        <f aca="false">IF(OR(TRIM(Customers!Q44&amp;"")="",ISNUMBER(MATCH(TRIM(Customers!Q44&amp;""),Codes!$A$5:$A$14,0))),"",IF(ISNUMBER(Customers!Q44),Customers!Q44,IFERROR(VALUE(Customers!Q44),"")))</f>
        <v>11000</v>
      </c>
      <c r="R44" s="4" t="n">
        <f aca="false">IF(OR(TRIM(Customers!R44&amp;"")="",ISNUMBER(MATCH(TRIM(Customers!R44&amp;""),Codes!$A$5:$A$14,0))),"",IF(ISNUMBER(Customers!R44),Customers!R44,IFERROR(VALUE(Customers!R44),"")))</f>
        <v>501.13</v>
      </c>
      <c r="S44" s="4" t="n">
        <f aca="false">IF(OR(TRIM(Customers!S44&amp;"")="",ISNUMBER(MATCH(TRIM(Customers!S44&amp;""),Codes!$A$5:$A$14,0))),"",IF(ISNUMBER(Customers!S44),Customers!S44,IFERROR(VALUE(Customers!S44),"")))</f>
        <v>237000</v>
      </c>
      <c r="T44" s="4" t="str">
        <f aca="false">IF(OR(TRIM(Customers!T44&amp;"")="",ISNUMBER(MATCH(TRIM(Customers!T44&amp;""),Codes!$A$5:$A$14,0))),"",IF(ISNUMBER(Customers!T44),Customers!T44,IFERROR(VALUE(Customers!T44),"")))</f>
        <v/>
      </c>
      <c r="U44" s="3" t="n">
        <f aca="false">IF(OR(TRIM(Customers!U44&amp;"")="",ISNUMBER(MATCH(TRIM(Customers!U44&amp;""),Codes!$A$5:$A$14,0)),Customers!U44=0),"",IF(ISNUMBER(Customers!U44),Customers!U44,IFERROR(VALUE(Customers!U44),"")))</f>
        <v>688</v>
      </c>
      <c r="V44" s="3" t="n">
        <f aca="false">IF(OR(TRIM(Customers!V44&amp;"")="",ISNUMBER(MATCH(TRIM(Customers!V44&amp;""),Codes!$A$5:$A$14,0))),"",IF(ISNUMBER(Customers!V44),Customers!V44,IFERROR(VALUE(Customers!V44),"")))</f>
        <v>0</v>
      </c>
    </row>
    <row r="45" customFormat="false" ht="15" hidden="false" customHeight="false" outlineLevel="0" collapsed="false">
      <c r="A45" s="2" t="str">
        <f aca="false">Customers!A45</f>
        <v>CL00044</v>
      </c>
      <c r="B45" s="3" t="n">
        <f aca="false">IF(OR(TRIM(Customers!B45&amp;"")="",ISNUMBER(MATCH(TRIM(Customers!B45&amp;""),Codes!$A$5:$A$14,0)),Customers!B45=0),"",IF(ISNUMBER(Customers!B45),Customers!B45,IFERROR(VALUE(Customers!B45),"")))</f>
        <v>26</v>
      </c>
      <c r="C45" s="2" t="str">
        <f aca="false">IF(OR(TRIM(Customers!C45&amp;"")="",ISNUMBER(MATCH(TRIM(Customers!C45&amp;""),Codes!$A$5:$A$14,0))),"",TRIM(Customers!C45))</f>
        <v>F</v>
      </c>
      <c r="D45" s="2" t="str">
        <f aca="false">IF(OR(TRIM(Customers!D45&amp;"")="",ISNUMBER(MATCH(TRIM(Customers!D45&amp;""),Codes!$A$5:$A$14,0))),"",TRIM(Customers!D45))</f>
        <v>Lombardia</v>
      </c>
      <c r="E45" s="2" t="str">
        <f aca="false">IF(OR(TRIM(Customers!E45&amp;"")="",ISNUMBER(MATCH(TRIM(Customers!E45&amp;""),Codes!$A$5:$A$14,0))),"",TRIM(Customers!E45))</f>
        <v>Executive</v>
      </c>
      <c r="F45" s="2" t="str">
        <f aca="false">IF(OR(TRIM(Customers!F45&amp;"")="",ISNUMBER(MATCH(TRIM(Customers!F45&amp;""),Codes!$A$5:$A$14,0))),"",TRIM(Customers!F45))</f>
        <v>Single</v>
      </c>
      <c r="G45" s="4" t="n">
        <f aca="false">IF(OR(TRIM(Customers!G45&amp;"")="",ISNUMBER(MATCH(TRIM(Customers!G45&amp;""),Codes!$A$5:$A$14,0)),Customers!G45=-999),"",IF(ISNUMBER(Customers!G45),Customers!G45,IFERROR(VALUE(Customers!G45),"")))</f>
        <v>92600</v>
      </c>
      <c r="H45" s="3" t="n">
        <f aca="false">IF(OR(TRIM(Customers!H45&amp;"")="",ISNUMBER(MATCH(TRIM(Customers!H45&amp;""),Codes!$A$5:$A$14,0))),"",IF(ISNUMBER(Customers!H45),Customers!H45,IFERROR(VALUE(Customers!H45),"")))</f>
        <v>4</v>
      </c>
      <c r="I45" s="5" t="n">
        <f aca="false">IF(OR(TRIM(Customers!I45&amp;"")="",ISNUMBER(MATCH(TRIM(Customers!I45&amp;""),Codes!$A$5:$A$14,0)),Customers!I45=DATE(1970,1,1)),"",IF(ISNUMBER(Customers!I45),Customers!I45,IFERROR(DATEVALUE(Customers!I45),"")))</f>
        <v>44544</v>
      </c>
      <c r="J45" s="2" t="str">
        <f aca="false">IF(OR(TRIM(Customers!J45&amp;"")="",ISNUMBER(MATCH(TRIM(Customers!J45&amp;""),Codes!$A$5:$A$14,0))),"",TRIM(Customers!J45))</f>
        <v/>
      </c>
      <c r="K45" s="3" t="str">
        <f aca="false">IF(OR(TRIM(Customers!K45&amp;"")="",ISNUMBER(MATCH(TRIM(Customers!K45&amp;""),Codes!$A$5:$A$14,0))),"",IF(ISNUMBER(Customers!K45),Customers!K45,IFERROR(VALUE(Customers!K45),"")))</f>
        <v/>
      </c>
      <c r="L45" s="4" t="str">
        <f aca="false">IF(OR(TRIM(Customers!L45&amp;"")="",ISNUMBER(MATCH(TRIM(Customers!L45&amp;""),Codes!$A$5:$A$14,0))),"",IF(ISNUMBER(Customers!L45),Customers!L45,IFERROR(VALUE(Customers!L45),"")))</f>
        <v/>
      </c>
      <c r="M45" s="4" t="str">
        <f aca="false">IF(OR(TRIM(Customers!M45&amp;"")="",ISNUMBER(MATCH(TRIM(Customers!M45&amp;""),Codes!$A$5:$A$14,0))),"",IF(ISNUMBER(Customers!M45),Customers!M45,IFERROR(VALUE(Customers!M45),"")))</f>
        <v/>
      </c>
      <c r="N45" s="3" t="str">
        <f aca="false">IF(OR(TRIM(Customers!N45&amp;"")="",ISNUMBER(MATCH(TRIM(Customers!N45&amp;""),Codes!$A$5:$A$14,0)),Customers!N45=9999),"",IF(ISNUMBER(Customers!N45),Customers!N45,IFERROR(VALUE(Customers!N45),"")))</f>
        <v/>
      </c>
      <c r="O45" s="4" t="str">
        <f aca="false">IF(OR(TRIM(Customers!O45&amp;"")="",ISNUMBER(MATCH(TRIM(Customers!O45&amp;""),Codes!$A$5:$A$14,0))),"",IF(ISNUMBER(Customers!O45),Customers!O45,IFERROR(VALUE(Customers!O45),"")))</f>
        <v/>
      </c>
      <c r="P45" s="3" t="str">
        <f aca="false">IF(OR(TRIM(Customers!P45&amp;"")="",ISNUMBER(MATCH(TRIM(Customers!P45&amp;""),Codes!$A$5:$A$14,0))),"",IF(ISNUMBER(Customers!P45),Customers!P45,IFERROR(VALUE(Customers!P45),"")))</f>
        <v/>
      </c>
      <c r="Q45" s="4" t="str">
        <f aca="false">IF(OR(TRIM(Customers!Q45&amp;"")="",ISNUMBER(MATCH(TRIM(Customers!Q45&amp;""),Codes!$A$5:$A$14,0))),"",IF(ISNUMBER(Customers!Q45),Customers!Q45,IFERROR(VALUE(Customers!Q45),"")))</f>
        <v/>
      </c>
      <c r="R45" s="4" t="str">
        <f aca="false">IF(OR(TRIM(Customers!R45&amp;"")="",ISNUMBER(MATCH(TRIM(Customers!R45&amp;""),Codes!$A$5:$A$14,0))),"",IF(ISNUMBER(Customers!R45),Customers!R45,IFERROR(VALUE(Customers!R45),"")))</f>
        <v/>
      </c>
      <c r="S45" s="4" t="str">
        <f aca="false">IF(OR(TRIM(Customers!S45&amp;"")="",ISNUMBER(MATCH(TRIM(Customers!S45&amp;""),Codes!$A$5:$A$14,0))),"",IF(ISNUMBER(Customers!S45),Customers!S45,IFERROR(VALUE(Customers!S45),"")))</f>
        <v/>
      </c>
      <c r="T45" s="4" t="str">
        <f aca="false">IF(OR(TRIM(Customers!T45&amp;"")="",ISNUMBER(MATCH(TRIM(Customers!T45&amp;""),Codes!$A$5:$A$14,0))),"",IF(ISNUMBER(Customers!T45),Customers!T45,IFERROR(VALUE(Customers!T45),"")))</f>
        <v/>
      </c>
      <c r="U45" s="3" t="str">
        <f aca="false">IF(OR(TRIM(Customers!U45&amp;"")="",ISNUMBER(MATCH(TRIM(Customers!U45&amp;""),Codes!$A$5:$A$14,0)),Customers!U45=0),"",IF(ISNUMBER(Customers!U45),Customers!U45,IFERROR(VALUE(Customers!U45),"")))</f>
        <v/>
      </c>
      <c r="V45" s="3" t="str">
        <f aca="false">IF(OR(TRIM(Customers!V45&amp;"")="",ISNUMBER(MATCH(TRIM(Customers!V45&amp;""),Codes!$A$5:$A$14,0))),"",IF(ISNUMBER(Customers!V45),Customers!V45,IFERROR(VALUE(Customers!V45),"")))</f>
        <v/>
      </c>
    </row>
    <row r="46" customFormat="false" ht="15" hidden="false" customHeight="false" outlineLevel="0" collapsed="false">
      <c r="A46" s="2" t="str">
        <f aca="false">Customers!A46</f>
        <v>CL00045</v>
      </c>
      <c r="B46" s="3" t="n">
        <f aca="false">IF(OR(TRIM(Customers!B46&amp;"")="",ISNUMBER(MATCH(TRIM(Customers!B46&amp;""),Codes!$A$5:$A$14,0)),Customers!B46=0),"",IF(ISNUMBER(Customers!B46),Customers!B46,IFERROR(VALUE(Customers!B46),"")))</f>
        <v>36</v>
      </c>
      <c r="C46" s="2" t="str">
        <f aca="false">IF(OR(TRIM(Customers!C46&amp;"")="",ISNUMBER(MATCH(TRIM(Customers!C46&amp;""),Codes!$A$5:$A$14,0))),"",TRIM(Customers!C46))</f>
        <v>M</v>
      </c>
      <c r="D46" s="2" t="str">
        <f aca="false">IF(OR(TRIM(Customers!D46&amp;"")="",ISNUMBER(MATCH(TRIM(Customers!D46&amp;""),Codes!$A$5:$A$14,0))),"",TRIM(Customers!D46))</f>
        <v>Calabria</v>
      </c>
      <c r="E46" s="2" t="str">
        <f aca="false">IF(OR(TRIM(Customers!E46&amp;"")="",ISNUMBER(MATCH(TRIM(Customers!E46&amp;""),Codes!$A$5:$A$14,0))),"",TRIM(Customers!E46))</f>
        <v>Employee</v>
      </c>
      <c r="F46" s="2" t="str">
        <f aca="false">IF(OR(TRIM(Customers!F46&amp;"")="",ISNUMBER(MATCH(TRIM(Customers!F46&amp;""),Codes!$A$5:$A$14,0))),"",TRIM(Customers!F46))</f>
        <v>Widowed</v>
      </c>
      <c r="G46" s="4" t="n">
        <f aca="false">IF(OR(TRIM(Customers!G46&amp;"")="",ISNUMBER(MATCH(TRIM(Customers!G46&amp;""),Codes!$A$5:$A$14,0)),Customers!G46=-999),"",IF(ISNUMBER(Customers!G46),Customers!G46,IFERROR(VALUE(Customers!G46),"")))</f>
        <v>33500</v>
      </c>
      <c r="H46" s="3" t="n">
        <f aca="false">IF(OR(TRIM(Customers!H46&amp;"")="",ISNUMBER(MATCH(TRIM(Customers!H46&amp;""),Codes!$A$5:$A$14,0))),"",IF(ISNUMBER(Customers!H46),Customers!H46,IFERROR(VALUE(Customers!H46),"")))</f>
        <v>1</v>
      </c>
      <c r="I46" s="5" t="n">
        <f aca="false">IF(OR(TRIM(Customers!I46&amp;"")="",ISNUMBER(MATCH(TRIM(Customers!I46&amp;""),Codes!$A$5:$A$14,0)),Customers!I46=DATE(1970,1,1)),"",IF(ISNUMBER(Customers!I46),Customers!I46,IFERROR(DATEVALUE(Customers!I46),"")))</f>
        <v>45663</v>
      </c>
      <c r="J46" s="2" t="str">
        <f aca="false">IF(OR(TRIM(Customers!J46&amp;"")="",ISNUMBER(MATCH(TRIM(Customers!J46&amp;""),Codes!$A$5:$A$14,0))),"",TRIM(Customers!J46))</f>
        <v>Branch</v>
      </c>
      <c r="K46" s="3" t="n">
        <f aca="false">IF(OR(TRIM(Customers!K46&amp;"")="",ISNUMBER(MATCH(TRIM(Customers!K46&amp;""),Codes!$A$5:$A$14,0))),"",IF(ISNUMBER(Customers!K46),Customers!K46,IFERROR(VALUE(Customers!K46),"")))</f>
        <v>1</v>
      </c>
      <c r="L46" s="4" t="n">
        <f aca="false">IF(OR(TRIM(Customers!L46&amp;"")="",ISNUMBER(MATCH(TRIM(Customers!L46&amp;""),Codes!$A$5:$A$14,0))),"",IF(ISNUMBER(Customers!L46),Customers!L46,IFERROR(VALUE(Customers!L46),"")))</f>
        <v>884.14</v>
      </c>
      <c r="M46" s="4" t="n">
        <f aca="false">IF(OR(TRIM(Customers!M46&amp;"")="",ISNUMBER(MATCH(TRIM(Customers!M46&amp;""),Codes!$A$5:$A$14,0))),"",IF(ISNUMBER(Customers!M46),Customers!M46,IFERROR(VALUE(Customers!M46),"")))</f>
        <v>9764.09</v>
      </c>
      <c r="N46" s="3" t="n">
        <f aca="false">IF(OR(TRIM(Customers!N46&amp;"")="",ISNUMBER(MATCH(TRIM(Customers!N46&amp;""),Codes!$A$5:$A$14,0)),Customers!N46=9999),"",IF(ISNUMBER(Customers!N46),Customers!N46,IFERROR(VALUE(Customers!N46),"")))</f>
        <v>18</v>
      </c>
      <c r="O46" s="4" t="n">
        <f aca="false">IF(OR(TRIM(Customers!O46&amp;"")="",ISNUMBER(MATCH(TRIM(Customers!O46&amp;""),Codes!$A$5:$A$14,0))),"",IF(ISNUMBER(Customers!O46),Customers!O46,IFERROR(VALUE(Customers!O46),"")))</f>
        <v>43.96</v>
      </c>
      <c r="P46" s="3" t="n">
        <f aca="false">IF(OR(TRIM(Customers!P46&amp;"")="",ISNUMBER(MATCH(TRIM(Customers!P46&amp;""),Codes!$A$5:$A$14,0))),"",IF(ISNUMBER(Customers!P46),Customers!P46,IFERROR(VALUE(Customers!P46),"")))</f>
        <v>6</v>
      </c>
      <c r="Q46" s="4" t="n">
        <f aca="false">IF(OR(TRIM(Customers!Q46&amp;"")="",ISNUMBER(MATCH(TRIM(Customers!Q46&amp;""),Codes!$A$5:$A$14,0))),"",IF(ISNUMBER(Customers!Q46),Customers!Q46,IFERROR(VALUE(Customers!Q46),"")))</f>
        <v>5500</v>
      </c>
      <c r="R46" s="4" t="n">
        <f aca="false">IF(OR(TRIM(Customers!R46&amp;"")="",ISNUMBER(MATCH(TRIM(Customers!R46&amp;""),Codes!$A$5:$A$14,0))),"",IF(ISNUMBER(Customers!R46),Customers!R46,IFERROR(VALUE(Customers!R46),"")))</f>
        <v>868.76</v>
      </c>
      <c r="S46" s="4" t="n">
        <f aca="false">IF(OR(TRIM(Customers!S46&amp;"")="",ISNUMBER(MATCH(TRIM(Customers!S46&amp;""),Codes!$A$5:$A$14,0))),"",IF(ISNUMBER(Customers!S46),Customers!S46,IFERROR(VALUE(Customers!S46),"")))</f>
        <v>0</v>
      </c>
      <c r="T46" s="4" t="n">
        <f aca="false">IF(OR(TRIM(Customers!T46&amp;"")="",ISNUMBER(MATCH(TRIM(Customers!T46&amp;""),Codes!$A$5:$A$14,0))),"",IF(ISNUMBER(Customers!T46),Customers!T46,IFERROR(VALUE(Customers!T46),"")))</f>
        <v>0</v>
      </c>
      <c r="U46" s="3" t="str">
        <f aca="false">IF(OR(TRIM(Customers!U46&amp;"")="",ISNUMBER(MATCH(TRIM(Customers!U46&amp;""),Codes!$A$5:$A$14,0)),Customers!U46=0),"",IF(ISNUMBER(Customers!U46),Customers!U46,IFERROR(VALUE(Customers!U46),"")))</f>
        <v/>
      </c>
      <c r="V46" s="3" t="n">
        <f aca="false">IF(OR(TRIM(Customers!V46&amp;"")="",ISNUMBER(MATCH(TRIM(Customers!V46&amp;""),Codes!$A$5:$A$14,0))),"",IF(ISNUMBER(Customers!V46),Customers!V46,IFERROR(VALUE(Customers!V46),"")))</f>
        <v>1</v>
      </c>
    </row>
    <row r="47" customFormat="false" ht="15" hidden="false" customHeight="false" outlineLevel="0" collapsed="false">
      <c r="A47" s="2" t="str">
        <f aca="false">Customers!A47</f>
        <v>CL00046</v>
      </c>
      <c r="B47" s="3" t="n">
        <f aca="false">IF(OR(TRIM(Customers!B47&amp;"")="",ISNUMBER(MATCH(TRIM(Customers!B47&amp;""),Codes!$A$5:$A$14,0)),Customers!B47=0),"",IF(ISNUMBER(Customers!B47),Customers!B47,IFERROR(VALUE(Customers!B47),"")))</f>
        <v>77</v>
      </c>
      <c r="C47" s="2" t="str">
        <f aca="false">IF(OR(TRIM(Customers!C47&amp;"")="",ISNUMBER(MATCH(TRIM(Customers!C47&amp;""),Codes!$A$5:$A$14,0))),"",TRIM(Customers!C47))</f>
        <v>M</v>
      </c>
      <c r="D47" s="2" t="str">
        <f aca="false">IF(OR(TRIM(Customers!D47&amp;"")="",ISNUMBER(MATCH(TRIM(Customers!D47&amp;""),Codes!$A$5:$A$14,0))),"",TRIM(Customers!D47))</f>
        <v>Lazio</v>
      </c>
      <c r="E47" s="2" t="str">
        <f aca="false">IF(OR(TRIM(Customers!E47&amp;"")="",ISNUMBER(MATCH(TRIM(Customers!E47&amp;""),Codes!$A$5:$A$14,0))),"",TRIM(Customers!E47))</f>
        <v>Retired</v>
      </c>
      <c r="F47" s="2" t="str">
        <f aca="false">IF(OR(TRIM(Customers!F47&amp;"")="",ISNUMBER(MATCH(TRIM(Customers!F47&amp;""),Codes!$A$5:$A$14,0))),"",TRIM(Customers!F47))</f>
        <v/>
      </c>
      <c r="G47" s="4" t="n">
        <f aca="false">IF(OR(TRIM(Customers!G47&amp;"")="",ISNUMBER(MATCH(TRIM(Customers!G47&amp;""),Codes!$A$5:$A$14,0)),Customers!G47=-999),"",IF(ISNUMBER(Customers!G47),Customers!G47,IFERROR(VALUE(Customers!G47),"")))</f>
        <v>24100</v>
      </c>
      <c r="H47" s="3" t="n">
        <f aca="false">IF(OR(TRIM(Customers!H47&amp;"")="",ISNUMBER(MATCH(TRIM(Customers!H47&amp;""),Codes!$A$5:$A$14,0))),"",IF(ISNUMBER(Customers!H47),Customers!H47,IFERROR(VALUE(Customers!H47),"")))</f>
        <v>11</v>
      </c>
      <c r="I47" s="5" t="n">
        <f aca="false">IF(OR(TRIM(Customers!I47&amp;"")="",ISNUMBER(MATCH(TRIM(Customers!I47&amp;""),Codes!$A$5:$A$14,0)),Customers!I47=DATE(1970,1,1)),"",IF(ISNUMBER(Customers!I47),Customers!I47,IFERROR(DATEVALUE(Customers!I47),"")))</f>
        <v>42252</v>
      </c>
      <c r="J47" s="2" t="str">
        <f aca="false">IF(OR(TRIM(Customers!J47&amp;"")="",ISNUMBER(MATCH(TRIM(Customers!J47&amp;""),Codes!$A$5:$A$14,0))),"",TRIM(Customers!J47))</f>
        <v>Online Banking</v>
      </c>
      <c r="K47" s="3" t="n">
        <f aca="false">IF(OR(TRIM(Customers!K47&amp;"")="",ISNUMBER(MATCH(TRIM(Customers!K47&amp;""),Codes!$A$5:$A$14,0))),"",IF(ISNUMBER(Customers!K47),Customers!K47,IFERROR(VALUE(Customers!K47),"")))</f>
        <v>1</v>
      </c>
      <c r="L47" s="4" t="n">
        <f aca="false">IF(OR(TRIM(Customers!L47&amp;"")="",ISNUMBER(MATCH(TRIM(Customers!L47&amp;""),Codes!$A$5:$A$14,0))),"",IF(ISNUMBER(Customers!L47),Customers!L47,IFERROR(VALUE(Customers!L47),"")))</f>
        <v>1789.43</v>
      </c>
      <c r="M47" s="4" t="n">
        <f aca="false">IF(OR(TRIM(Customers!M47&amp;"")="",ISNUMBER(MATCH(TRIM(Customers!M47&amp;""),Codes!$A$5:$A$14,0))),"",IF(ISNUMBER(Customers!M47),Customers!M47,IFERROR(VALUE(Customers!M47),"")))</f>
        <v>22888.41</v>
      </c>
      <c r="N47" s="3" t="n">
        <f aca="false">IF(OR(TRIM(Customers!N47&amp;"")="",ISNUMBER(MATCH(TRIM(Customers!N47&amp;""),Codes!$A$5:$A$14,0)),Customers!N47=9999),"",IF(ISNUMBER(Customers!N47),Customers!N47,IFERROR(VALUE(Customers!N47),"")))</f>
        <v>38</v>
      </c>
      <c r="O47" s="4" t="n">
        <f aca="false">IF(OR(TRIM(Customers!O47&amp;"")="",ISNUMBER(MATCH(TRIM(Customers!O47&amp;""),Codes!$A$5:$A$14,0))),"",IF(ISNUMBER(Customers!O47),Customers!O47,IFERROR(VALUE(Customers!O47),"")))</f>
        <v>33.26</v>
      </c>
      <c r="P47" s="3" t="n">
        <f aca="false">IF(OR(TRIM(Customers!P47&amp;"")="",ISNUMBER(MATCH(TRIM(Customers!P47&amp;""),Codes!$A$5:$A$14,0))),"",IF(ISNUMBER(Customers!P47),Customers!P47,IFERROR(VALUE(Customers!P47),"")))</f>
        <v>3</v>
      </c>
      <c r="Q47" s="4" t="n">
        <f aca="false">IF(OR(TRIM(Customers!Q47&amp;"")="",ISNUMBER(MATCH(TRIM(Customers!Q47&amp;""),Codes!$A$5:$A$14,0))),"",IF(ISNUMBER(Customers!Q47),Customers!Q47,IFERROR(VALUE(Customers!Q47),"")))</f>
        <v>4000</v>
      </c>
      <c r="R47" s="4" t="n">
        <f aca="false">IF(OR(TRIM(Customers!R47&amp;"")="",ISNUMBER(MATCH(TRIM(Customers!R47&amp;""),Codes!$A$5:$A$14,0))),"",IF(ISNUMBER(Customers!R47),Customers!R47,IFERROR(VALUE(Customers!R47),"")))</f>
        <v>867.48</v>
      </c>
      <c r="S47" s="4" t="str">
        <f aca="false">IF(OR(TRIM(Customers!S47&amp;"")="",ISNUMBER(MATCH(TRIM(Customers!S47&amp;""),Codes!$A$5:$A$14,0))),"",IF(ISNUMBER(Customers!S47),Customers!S47,IFERROR(VALUE(Customers!S47),"")))</f>
        <v/>
      </c>
      <c r="T47" s="4" t="str">
        <f aca="false">IF(OR(TRIM(Customers!T47&amp;"")="",ISNUMBER(MATCH(TRIM(Customers!T47&amp;""),Codes!$A$5:$A$14,0))),"",IF(ISNUMBER(Customers!T47),Customers!T47,IFERROR(VALUE(Customers!T47),"")))</f>
        <v/>
      </c>
      <c r="U47" s="3" t="n">
        <f aca="false">IF(OR(TRIM(Customers!U47&amp;"")="",ISNUMBER(MATCH(TRIM(Customers!U47&amp;""),Codes!$A$5:$A$14,0)),Customers!U47=0),"",IF(ISNUMBER(Customers!U47),Customers!U47,IFERROR(VALUE(Customers!U47),"")))</f>
        <v>605</v>
      </c>
      <c r="V47" s="3" t="str">
        <f aca="false">IF(OR(TRIM(Customers!V47&amp;"")="",ISNUMBER(MATCH(TRIM(Customers!V47&amp;""),Codes!$A$5:$A$14,0))),"",IF(ISNUMBER(Customers!V47),Customers!V47,IFERROR(VALUE(Customers!V47),"")))</f>
        <v/>
      </c>
    </row>
    <row r="48" customFormat="false" ht="15" hidden="false" customHeight="false" outlineLevel="0" collapsed="false">
      <c r="A48" s="2" t="str">
        <f aca="false">Customers!A48</f>
        <v>CL00047</v>
      </c>
      <c r="B48" s="3" t="str">
        <f aca="false">IF(OR(TRIM(Customers!B48&amp;"")="",ISNUMBER(MATCH(TRIM(Customers!B48&amp;""),Codes!$A$5:$A$14,0)),Customers!B48=0),"",IF(ISNUMBER(Customers!B48),Customers!B48,IFERROR(VALUE(Customers!B48),"")))</f>
        <v/>
      </c>
      <c r="C48" s="2" t="str">
        <f aca="false">IF(OR(TRIM(Customers!C48&amp;"")="",ISNUMBER(MATCH(TRIM(Customers!C48&amp;""),Codes!$A$5:$A$14,0))),"",TRIM(Customers!C48))</f>
        <v>F</v>
      </c>
      <c r="D48" s="2" t="str">
        <f aca="false">IF(OR(TRIM(Customers!D48&amp;"")="",ISNUMBER(MATCH(TRIM(Customers!D48&amp;""),Codes!$A$5:$A$14,0))),"",TRIM(Customers!D48))</f>
        <v>Lombardia</v>
      </c>
      <c r="E48" s="2" t="str">
        <f aca="false">IF(OR(TRIM(Customers!E48&amp;"")="",ISNUMBER(MATCH(TRIM(Customers!E48&amp;""),Codes!$A$5:$A$14,0))),"",TRIM(Customers!E48))</f>
        <v>Retired</v>
      </c>
      <c r="F48" s="2" t="str">
        <f aca="false">IF(OR(TRIM(Customers!F48&amp;"")="",ISNUMBER(MATCH(TRIM(Customers!F48&amp;""),Codes!$A$5:$A$14,0))),"",TRIM(Customers!F48))</f>
        <v>Married</v>
      </c>
      <c r="G48" s="4" t="n">
        <f aca="false">IF(OR(TRIM(Customers!G48&amp;"")="",ISNUMBER(MATCH(TRIM(Customers!G48&amp;""),Codes!$A$5:$A$14,0)),Customers!G48=-999),"",IF(ISNUMBER(Customers!G48),Customers!G48,IFERROR(VALUE(Customers!G48),"")))</f>
        <v>26200</v>
      </c>
      <c r="H48" s="3" t="str">
        <f aca="false">IF(OR(TRIM(Customers!H48&amp;"")="",ISNUMBER(MATCH(TRIM(Customers!H48&amp;""),Codes!$A$5:$A$14,0))),"",IF(ISNUMBER(Customers!H48),Customers!H48,IFERROR(VALUE(Customers!H48),"")))</f>
        <v/>
      </c>
      <c r="I48" s="5" t="n">
        <f aca="false">IF(OR(TRIM(Customers!I48&amp;"")="",ISNUMBER(MATCH(TRIM(Customers!I48&amp;""),Codes!$A$5:$A$14,0)),Customers!I48=DATE(1970,1,1)),"",IF(ISNUMBER(Customers!I48),Customers!I48,IFERROR(DATEVALUE(Customers!I48),"")))</f>
        <v>44219</v>
      </c>
      <c r="J48" s="2" t="str">
        <f aca="false">IF(OR(TRIM(Customers!J48&amp;"")="",ISNUMBER(MATCH(TRIM(Customers!J48&amp;""),Codes!$A$5:$A$14,0))),"",TRIM(Customers!J48))</f>
        <v>Branch</v>
      </c>
      <c r="K48" s="3" t="n">
        <f aca="false">IF(OR(TRIM(Customers!K48&amp;"")="",ISNUMBER(MATCH(TRIM(Customers!K48&amp;""),Codes!$A$5:$A$14,0))),"",IF(ISNUMBER(Customers!K48),Customers!K48,IFERROR(VALUE(Customers!K48),"")))</f>
        <v>3</v>
      </c>
      <c r="L48" s="4" t="n">
        <f aca="false">IF(OR(TRIM(Customers!L48&amp;"")="",ISNUMBER(MATCH(TRIM(Customers!L48&amp;""),Codes!$A$5:$A$14,0))),"",IF(ISNUMBER(Customers!L48),Customers!L48,IFERROR(VALUE(Customers!L48),"")))</f>
        <v>1141.59</v>
      </c>
      <c r="M48" s="4" t="n">
        <f aca="false">IF(OR(TRIM(Customers!M48&amp;"")="",ISNUMBER(MATCH(TRIM(Customers!M48&amp;""),Codes!$A$5:$A$14,0))),"",IF(ISNUMBER(Customers!M48),Customers!M48,IFERROR(VALUE(Customers!M48),"")))</f>
        <v>15234.56</v>
      </c>
      <c r="N48" s="3" t="n">
        <f aca="false">IF(OR(TRIM(Customers!N48&amp;"")="",ISNUMBER(MATCH(TRIM(Customers!N48&amp;""),Codes!$A$5:$A$14,0)),Customers!N48=9999),"",IF(ISNUMBER(Customers!N48),Customers!N48,IFERROR(VALUE(Customers!N48),"")))</f>
        <v>24</v>
      </c>
      <c r="O48" s="4" t="n">
        <f aca="false">IF(OR(TRIM(Customers!O48&amp;"")="",ISNUMBER(MATCH(TRIM(Customers!O48&amp;""),Codes!$A$5:$A$14,0))),"",IF(ISNUMBER(Customers!O48),Customers!O48,IFERROR(VALUE(Customers!O48),"")))</f>
        <v>44.62</v>
      </c>
      <c r="P48" s="3" t="n">
        <f aca="false">IF(OR(TRIM(Customers!P48&amp;"")="",ISNUMBER(MATCH(TRIM(Customers!P48&amp;""),Codes!$A$5:$A$14,0))),"",IF(ISNUMBER(Customers!P48),Customers!P48,IFERROR(VALUE(Customers!P48),"")))</f>
        <v>5</v>
      </c>
      <c r="Q48" s="4" t="n">
        <f aca="false">IF(OR(TRIM(Customers!Q48&amp;"")="",ISNUMBER(MATCH(TRIM(Customers!Q48&amp;""),Codes!$A$5:$A$14,0))),"",IF(ISNUMBER(Customers!Q48),Customers!Q48,IFERROR(VALUE(Customers!Q48),"")))</f>
        <v>4500</v>
      </c>
      <c r="R48" s="4" t="n">
        <f aca="false">IF(OR(TRIM(Customers!R48&amp;"")="",ISNUMBER(MATCH(TRIM(Customers!R48&amp;""),Codes!$A$5:$A$14,0))),"",IF(ISNUMBER(Customers!R48),Customers!R48,IFERROR(VALUE(Customers!R48),"")))</f>
        <v>610.35</v>
      </c>
      <c r="S48" s="4" t="n">
        <f aca="false">IF(OR(TRIM(Customers!S48&amp;"")="",ISNUMBER(MATCH(TRIM(Customers!S48&amp;""),Codes!$A$5:$A$14,0))),"",IF(ISNUMBER(Customers!S48),Customers!S48,IFERROR(VALUE(Customers!S48),"")))</f>
        <v>0</v>
      </c>
      <c r="T48" s="4" t="n">
        <f aca="false">IF(OR(TRIM(Customers!T48&amp;"")="",ISNUMBER(MATCH(TRIM(Customers!T48&amp;""),Codes!$A$5:$A$14,0))),"",IF(ISNUMBER(Customers!T48),Customers!T48,IFERROR(VALUE(Customers!T48),"")))</f>
        <v>0</v>
      </c>
      <c r="U48" s="3" t="n">
        <f aca="false">IF(OR(TRIM(Customers!U48&amp;"")="",ISNUMBER(MATCH(TRIM(Customers!U48&amp;""),Codes!$A$5:$A$14,0)),Customers!U48=0),"",IF(ISNUMBER(Customers!U48),Customers!U48,IFERROR(VALUE(Customers!U48),"")))</f>
        <v>581</v>
      </c>
      <c r="V48" s="3" t="n">
        <f aca="false">IF(OR(TRIM(Customers!V48&amp;"")="",ISNUMBER(MATCH(TRIM(Customers!V48&amp;""),Codes!$A$5:$A$14,0))),"",IF(ISNUMBER(Customers!V48),Customers!V48,IFERROR(VALUE(Customers!V48),"")))</f>
        <v>0</v>
      </c>
    </row>
    <row r="49" customFormat="false" ht="15" hidden="false" customHeight="false" outlineLevel="0" collapsed="false">
      <c r="A49" s="2" t="str">
        <f aca="false">Customers!A49</f>
        <v>CL00048</v>
      </c>
      <c r="B49" s="3" t="n">
        <f aca="false">IF(OR(TRIM(Customers!B49&amp;"")="",ISNUMBER(MATCH(TRIM(Customers!B49&amp;""),Codes!$A$5:$A$14,0)),Customers!B49=0),"",IF(ISNUMBER(Customers!B49),Customers!B49,IFERROR(VALUE(Customers!B49),"")))</f>
        <v>78</v>
      </c>
      <c r="C49" s="2" t="str">
        <f aca="false">IF(OR(TRIM(Customers!C49&amp;"")="",ISNUMBER(MATCH(TRIM(Customers!C49&amp;""),Codes!$A$5:$A$14,0))),"",TRIM(Customers!C49))</f>
        <v>M</v>
      </c>
      <c r="D49" s="2" t="str">
        <f aca="false">IF(OR(TRIM(Customers!D49&amp;"")="",ISNUMBER(MATCH(TRIM(Customers!D49&amp;""),Codes!$A$5:$A$14,0))),"",TRIM(Customers!D49))</f>
        <v>Trentino-Alto Adige</v>
      </c>
      <c r="E49" s="2" t="str">
        <f aca="false">IF(OR(TRIM(Customers!E49&amp;"")="",ISNUMBER(MATCH(TRIM(Customers!E49&amp;""),Codes!$A$5:$A$14,0))),"",TRIM(Customers!E49))</f>
        <v>Retired</v>
      </c>
      <c r="F49" s="2" t="str">
        <f aca="false">IF(OR(TRIM(Customers!F49&amp;"")="",ISNUMBER(MATCH(TRIM(Customers!F49&amp;""),Codes!$A$5:$A$14,0))),"",TRIM(Customers!F49))</f>
        <v>Widowed</v>
      </c>
      <c r="G49" s="4" t="n">
        <f aca="false">IF(OR(TRIM(Customers!G49&amp;"")="",ISNUMBER(MATCH(TRIM(Customers!G49&amp;""),Codes!$A$5:$A$14,0)),Customers!G49=-999),"",IF(ISNUMBER(Customers!G49),Customers!G49,IFERROR(VALUE(Customers!G49),"")))</f>
        <v>34000</v>
      </c>
      <c r="H49" s="3" t="n">
        <f aca="false">IF(OR(TRIM(Customers!H49&amp;"")="",ISNUMBER(MATCH(TRIM(Customers!H49&amp;""),Codes!$A$5:$A$14,0))),"",IF(ISNUMBER(Customers!H49),Customers!H49,IFERROR(VALUE(Customers!H49),"")))</f>
        <v>17</v>
      </c>
      <c r="I49" s="5" t="n">
        <f aca="false">IF(OR(TRIM(Customers!I49&amp;"")="",ISNUMBER(MATCH(TRIM(Customers!I49&amp;""),Codes!$A$5:$A$14,0)),Customers!I49=DATE(1970,1,1)),"",IF(ISNUMBER(Customers!I49),Customers!I49,IFERROR(DATEVALUE(Customers!I49),"")))</f>
        <v>39960</v>
      </c>
      <c r="J49" s="2" t="str">
        <f aca="false">IF(OR(TRIM(Customers!J49&amp;"")="",ISNUMBER(MATCH(TRIM(Customers!J49&amp;""),Codes!$A$5:$A$14,0))),"",TRIM(Customers!J49))</f>
        <v>App</v>
      </c>
      <c r="K49" s="3" t="n">
        <f aca="false">IF(OR(TRIM(Customers!K49&amp;"")="",ISNUMBER(MATCH(TRIM(Customers!K49&amp;""),Codes!$A$5:$A$14,0))),"",IF(ISNUMBER(Customers!K49),Customers!K49,IFERROR(VALUE(Customers!K49),"")))</f>
        <v>2</v>
      </c>
      <c r="L49" s="4" t="n">
        <f aca="false">IF(OR(TRIM(Customers!L49&amp;"")="",ISNUMBER(MATCH(TRIM(Customers!L49&amp;""),Codes!$A$5:$A$14,0))),"",IF(ISNUMBER(Customers!L49),Customers!L49,IFERROR(VALUE(Customers!L49),"")))</f>
        <v>3133.2</v>
      </c>
      <c r="M49" s="4" t="n">
        <f aca="false">IF(OR(TRIM(Customers!M49&amp;"")="",ISNUMBER(MATCH(TRIM(Customers!M49&amp;""),Codes!$A$5:$A$14,0))),"",IF(ISNUMBER(Customers!M49),Customers!M49,IFERROR(VALUE(Customers!M49),"")))</f>
        <v>28556.96</v>
      </c>
      <c r="N49" s="3" t="n">
        <f aca="false">IF(OR(TRIM(Customers!N49&amp;"")="",ISNUMBER(MATCH(TRIM(Customers!N49&amp;""),Codes!$A$5:$A$14,0)),Customers!N49=9999),"",IF(ISNUMBER(Customers!N49),Customers!N49,IFERROR(VALUE(Customers!N49),"")))</f>
        <v>38</v>
      </c>
      <c r="O49" s="4" t="n">
        <f aca="false">IF(OR(TRIM(Customers!O49&amp;"")="",ISNUMBER(MATCH(TRIM(Customers!O49&amp;""),Codes!$A$5:$A$14,0))),"",IF(ISNUMBER(Customers!O49),Customers!O49,IFERROR(VALUE(Customers!O49),"")))</f>
        <v>48.86</v>
      </c>
      <c r="P49" s="3" t="n">
        <f aca="false">IF(OR(TRIM(Customers!P49&amp;"")="",ISNUMBER(MATCH(TRIM(Customers!P49&amp;""),Codes!$A$5:$A$14,0))),"",IF(ISNUMBER(Customers!P49),Customers!P49,IFERROR(VALUE(Customers!P49),"")))</f>
        <v>0</v>
      </c>
      <c r="Q49" s="4" t="n">
        <f aca="false">IF(OR(TRIM(Customers!Q49&amp;"")="",ISNUMBER(MATCH(TRIM(Customers!Q49&amp;""),Codes!$A$5:$A$14,0))),"",IF(ISNUMBER(Customers!Q49),Customers!Q49,IFERROR(VALUE(Customers!Q49),"")))</f>
        <v>6000</v>
      </c>
      <c r="R49" s="4" t="n">
        <f aca="false">IF(OR(TRIM(Customers!R49&amp;"")="",ISNUMBER(MATCH(TRIM(Customers!R49&amp;""),Codes!$A$5:$A$14,0))),"",IF(ISNUMBER(Customers!R49),Customers!R49,IFERROR(VALUE(Customers!R49),"")))</f>
        <v>2243.79</v>
      </c>
      <c r="S49" s="4" t="n">
        <f aca="false">IF(OR(TRIM(Customers!S49&amp;"")="",ISNUMBER(MATCH(TRIM(Customers!S49&amp;""),Codes!$A$5:$A$14,0))),"",IF(ISNUMBER(Customers!S49),Customers!S49,IFERROR(VALUE(Customers!S49),"")))</f>
        <v>143000</v>
      </c>
      <c r="T49" s="4" t="n">
        <f aca="false">IF(OR(TRIM(Customers!T49&amp;"")="",ISNUMBER(MATCH(TRIM(Customers!T49&amp;""),Codes!$A$5:$A$14,0))),"",IF(ISNUMBER(Customers!T49),Customers!T49,IFERROR(VALUE(Customers!T49),"")))</f>
        <v>958</v>
      </c>
      <c r="U49" s="3" t="n">
        <f aca="false">IF(OR(TRIM(Customers!U49&amp;"")="",ISNUMBER(MATCH(TRIM(Customers!U49&amp;""),Codes!$A$5:$A$14,0)),Customers!U49=0),"",IF(ISNUMBER(Customers!U49),Customers!U49,IFERROR(VALUE(Customers!U49),"")))</f>
        <v>710</v>
      </c>
      <c r="V49" s="3" t="n">
        <f aca="false">IF(OR(TRIM(Customers!V49&amp;"")="",ISNUMBER(MATCH(TRIM(Customers!V49&amp;""),Codes!$A$5:$A$14,0))),"",IF(ISNUMBER(Customers!V49),Customers!V49,IFERROR(VALUE(Customers!V49),"")))</f>
        <v>0</v>
      </c>
    </row>
    <row r="50" customFormat="false" ht="15" hidden="false" customHeight="false" outlineLevel="0" collapsed="false">
      <c r="A50" s="2" t="str">
        <f aca="false">Customers!A50</f>
        <v>CL00049</v>
      </c>
      <c r="B50" s="3" t="str">
        <f aca="false">IF(OR(TRIM(Customers!B50&amp;"")="",ISNUMBER(MATCH(TRIM(Customers!B50&amp;""),Codes!$A$5:$A$14,0)),Customers!B50=0),"",IF(ISNUMBER(Customers!B50),Customers!B50,IFERROR(VALUE(Customers!B50),"")))</f>
        <v/>
      </c>
      <c r="C50" s="2" t="str">
        <f aca="false">IF(OR(TRIM(Customers!C50&amp;"")="",ISNUMBER(MATCH(TRIM(Customers!C50&amp;""),Codes!$A$5:$A$14,0))),"",TRIM(Customers!C50))</f>
        <v>M</v>
      </c>
      <c r="D50" s="2" t="str">
        <f aca="false">IF(OR(TRIM(Customers!D50&amp;"")="",ISNUMBER(MATCH(TRIM(Customers!D50&amp;""),Codes!$A$5:$A$14,0))),"",TRIM(Customers!D50))</f>
        <v>Puglia</v>
      </c>
      <c r="E50" s="2" t="str">
        <f aca="false">IF(OR(TRIM(Customers!E50&amp;"")="",ISNUMBER(MATCH(TRIM(Customers!E50&amp;""),Codes!$A$5:$A$14,0))),"",TRIM(Customers!E50))</f>
        <v>Retired</v>
      </c>
      <c r="F50" s="2" t="str">
        <f aca="false">IF(OR(TRIM(Customers!F50&amp;"")="",ISNUMBER(MATCH(TRIM(Customers!F50&amp;""),Codes!$A$5:$A$14,0))),"",TRIM(Customers!F50))</f>
        <v>Widowed</v>
      </c>
      <c r="G50" s="4" t="n">
        <f aca="false">IF(OR(TRIM(Customers!G50&amp;"")="",ISNUMBER(MATCH(TRIM(Customers!G50&amp;""),Codes!$A$5:$A$14,0)),Customers!G50=-999),"",IF(ISNUMBER(Customers!G50),Customers!G50,IFERROR(VALUE(Customers!G50),"")))</f>
        <v>20700</v>
      </c>
      <c r="H50" s="3" t="n">
        <f aca="false">IF(OR(TRIM(Customers!H50&amp;"")="",ISNUMBER(MATCH(TRIM(Customers!H50&amp;""),Codes!$A$5:$A$14,0))),"",IF(ISNUMBER(Customers!H50),Customers!H50,IFERROR(VALUE(Customers!H50),"")))</f>
        <v>11</v>
      </c>
      <c r="I50" s="5" t="n">
        <f aca="false">IF(OR(TRIM(Customers!I50&amp;"")="",ISNUMBER(MATCH(TRIM(Customers!I50&amp;""),Codes!$A$5:$A$14,0)),Customers!I50=DATE(1970,1,1)),"",IF(ISNUMBER(Customers!I50),Customers!I50,IFERROR(DATEVALUE(Customers!I50),"")))</f>
        <v>42230</v>
      </c>
      <c r="J50" s="2" t="str">
        <f aca="false">IF(OR(TRIM(Customers!J50&amp;"")="",ISNUMBER(MATCH(TRIM(Customers!J50&amp;""),Codes!$A$5:$A$14,0))),"",TRIM(Customers!J50))</f>
        <v>Branch</v>
      </c>
      <c r="K50" s="3" t="n">
        <f aca="false">IF(OR(TRIM(Customers!K50&amp;"")="",ISNUMBER(MATCH(TRIM(Customers!K50&amp;""),Codes!$A$5:$A$14,0))),"",IF(ISNUMBER(Customers!K50),Customers!K50,IFERROR(VALUE(Customers!K50),"")))</f>
        <v>3</v>
      </c>
      <c r="L50" s="4" t="n">
        <f aca="false">IF(OR(TRIM(Customers!L50&amp;"")="",ISNUMBER(MATCH(TRIM(Customers!L50&amp;""),Codes!$A$5:$A$14,0))),"",IF(ISNUMBER(Customers!L50),Customers!L50,IFERROR(VALUE(Customers!L50),"")))</f>
        <v>3341.95</v>
      </c>
      <c r="M50" s="4" t="n">
        <f aca="false">IF(OR(TRIM(Customers!M50&amp;"")="",ISNUMBER(MATCH(TRIM(Customers!M50&amp;""),Codes!$A$5:$A$14,0))),"",IF(ISNUMBER(Customers!M50),Customers!M50,IFERROR(VALUE(Customers!M50),"")))</f>
        <v>21287.63</v>
      </c>
      <c r="N50" s="3" t="n">
        <f aca="false">IF(OR(TRIM(Customers!N50&amp;"")="",ISNUMBER(MATCH(TRIM(Customers!N50&amp;""),Codes!$A$5:$A$14,0)),Customers!N50=9999),"",IF(ISNUMBER(Customers!N50),Customers!N50,IFERROR(VALUE(Customers!N50),"")))</f>
        <v>18</v>
      </c>
      <c r="O50" s="4" t="n">
        <f aca="false">IF(OR(TRIM(Customers!O50&amp;"")="",ISNUMBER(MATCH(TRIM(Customers!O50&amp;""),Codes!$A$5:$A$14,0))),"",IF(ISNUMBER(Customers!O50),Customers!O50,IFERROR(VALUE(Customers!O50),"")))</f>
        <v>67.98</v>
      </c>
      <c r="P50" s="3" t="n">
        <f aca="false">IF(OR(TRIM(Customers!P50&amp;"")="",ISNUMBER(MATCH(TRIM(Customers!P50&amp;""),Codes!$A$5:$A$14,0))),"",IF(ISNUMBER(Customers!P50),Customers!P50,IFERROR(VALUE(Customers!P50),"")))</f>
        <v>4</v>
      </c>
      <c r="Q50" s="4" t="n">
        <f aca="false">IF(OR(TRIM(Customers!Q50&amp;"")="",ISNUMBER(MATCH(TRIM(Customers!Q50&amp;""),Codes!$A$5:$A$14,0))),"",IF(ISNUMBER(Customers!Q50),Customers!Q50,IFERROR(VALUE(Customers!Q50),"")))</f>
        <v>4000</v>
      </c>
      <c r="R50" s="4" t="n">
        <f aca="false">IF(OR(TRIM(Customers!R50&amp;"")="",ISNUMBER(MATCH(TRIM(Customers!R50&amp;""),Codes!$A$5:$A$14,0))),"",IF(ISNUMBER(Customers!R50),Customers!R50,IFERROR(VALUE(Customers!R50),"")))</f>
        <v>218.39</v>
      </c>
      <c r="S50" s="4" t="n">
        <f aca="false">IF(OR(TRIM(Customers!S50&amp;"")="",ISNUMBER(MATCH(TRIM(Customers!S50&amp;""),Codes!$A$5:$A$14,0))),"",IF(ISNUMBER(Customers!S50),Customers!S50,IFERROR(VALUE(Customers!S50),"")))</f>
        <v>0</v>
      </c>
      <c r="T50" s="4" t="n">
        <f aca="false">IF(OR(TRIM(Customers!T50&amp;"")="",ISNUMBER(MATCH(TRIM(Customers!T50&amp;""),Codes!$A$5:$A$14,0))),"",IF(ISNUMBER(Customers!T50),Customers!T50,IFERROR(VALUE(Customers!T50),"")))</f>
        <v>0</v>
      </c>
      <c r="U50" s="3" t="n">
        <f aca="false">IF(OR(TRIM(Customers!U50&amp;"")="",ISNUMBER(MATCH(TRIM(Customers!U50&amp;""),Codes!$A$5:$A$14,0)),Customers!U50=0),"",IF(ISNUMBER(Customers!U50),Customers!U50,IFERROR(VALUE(Customers!U50),"")))</f>
        <v>701</v>
      </c>
      <c r="V50" s="3" t="n">
        <f aca="false">IF(OR(TRIM(Customers!V50&amp;"")="",ISNUMBER(MATCH(TRIM(Customers!V50&amp;""),Codes!$A$5:$A$14,0))),"",IF(ISNUMBER(Customers!V50),Customers!V50,IFERROR(VALUE(Customers!V50),"")))</f>
        <v>0</v>
      </c>
    </row>
    <row r="51" customFormat="false" ht="15" hidden="false" customHeight="false" outlineLevel="0" collapsed="false">
      <c r="A51" s="2" t="str">
        <f aca="false">Customers!A51</f>
        <v>CL00050</v>
      </c>
      <c r="B51" s="3" t="n">
        <f aca="false">IF(OR(TRIM(Customers!B51&amp;"")="",ISNUMBER(MATCH(TRIM(Customers!B51&amp;""),Codes!$A$5:$A$14,0)),Customers!B51=0),"",IF(ISNUMBER(Customers!B51),Customers!B51,IFERROR(VALUE(Customers!B51),"")))</f>
        <v>66</v>
      </c>
      <c r="C51" s="2" t="str">
        <f aca="false">IF(OR(TRIM(Customers!C51&amp;"")="",ISNUMBER(MATCH(TRIM(Customers!C51&amp;""),Codes!$A$5:$A$14,0))),"",TRIM(Customers!C51))</f>
        <v>M</v>
      </c>
      <c r="D51" s="2" t="str">
        <f aca="false">IF(OR(TRIM(Customers!D51&amp;"")="",ISNUMBER(MATCH(TRIM(Customers!D51&amp;""),Codes!$A$5:$A$14,0))),"",TRIM(Customers!D51))</f>
        <v>Lombardia</v>
      </c>
      <c r="E51" s="2" t="str">
        <f aca="false">IF(OR(TRIM(Customers!E51&amp;"")="",ISNUMBER(MATCH(TRIM(Customers!E51&amp;""),Codes!$A$5:$A$14,0))),"",TRIM(Customers!E51))</f>
        <v>Retired</v>
      </c>
      <c r="F51" s="2" t="str">
        <f aca="false">IF(OR(TRIM(Customers!F51&amp;"")="",ISNUMBER(MATCH(TRIM(Customers!F51&amp;""),Codes!$A$5:$A$14,0))),"",TRIM(Customers!F51))</f>
        <v>Married</v>
      </c>
      <c r="G51" s="4" t="n">
        <f aca="false">IF(OR(TRIM(Customers!G51&amp;"")="",ISNUMBER(MATCH(TRIM(Customers!G51&amp;""),Codes!$A$5:$A$14,0)),Customers!G51=-999),"",IF(ISNUMBER(Customers!G51),Customers!G51,IFERROR(VALUE(Customers!G51),"")))</f>
        <v>48700</v>
      </c>
      <c r="H51" s="3" t="n">
        <f aca="false">IF(OR(TRIM(Customers!H51&amp;"")="",ISNUMBER(MATCH(TRIM(Customers!H51&amp;""),Codes!$A$5:$A$14,0))),"",IF(ISNUMBER(Customers!H51),Customers!H51,IFERROR(VALUE(Customers!H51),"")))</f>
        <v>11</v>
      </c>
      <c r="I51" s="5" t="n">
        <f aca="false">IF(OR(TRIM(Customers!I51&amp;"")="",ISNUMBER(MATCH(TRIM(Customers!I51&amp;""),Codes!$A$5:$A$14,0)),Customers!I51=DATE(1970,1,1)),"",IF(ISNUMBER(Customers!I51),Customers!I51,IFERROR(DATEVALUE(Customers!I51),"")))</f>
        <v>41951</v>
      </c>
      <c r="J51" s="2" t="str">
        <f aca="false">IF(OR(TRIM(Customers!J51&amp;"")="",ISNUMBER(MATCH(TRIM(Customers!J51&amp;""),Codes!$A$5:$A$14,0))),"",TRIM(Customers!J51))</f>
        <v>Online Banking</v>
      </c>
      <c r="K51" s="3" t="n">
        <f aca="false">IF(OR(TRIM(Customers!K51&amp;"")="",ISNUMBER(MATCH(TRIM(Customers!K51&amp;""),Codes!$A$5:$A$14,0))),"",IF(ISNUMBER(Customers!K51),Customers!K51,IFERROR(VALUE(Customers!K51),"")))</f>
        <v>3</v>
      </c>
      <c r="L51" s="4" t="n">
        <f aca="false">IF(OR(TRIM(Customers!L51&amp;"")="",ISNUMBER(MATCH(TRIM(Customers!L51&amp;""),Codes!$A$5:$A$14,0))),"",IF(ISNUMBER(Customers!L51),Customers!L51,IFERROR(VALUE(Customers!L51),"")))</f>
        <v>3252.38</v>
      </c>
      <c r="M51" s="4" t="n">
        <f aca="false">IF(OR(TRIM(Customers!M51&amp;"")="",ISNUMBER(MATCH(TRIM(Customers!M51&amp;""),Codes!$A$5:$A$14,0))),"",IF(ISNUMBER(Customers!M51),Customers!M51,IFERROR(VALUE(Customers!M51),"")))</f>
        <v>47621.94</v>
      </c>
      <c r="N51" s="3" t="n">
        <f aca="false">IF(OR(TRIM(Customers!N51&amp;"")="",ISNUMBER(MATCH(TRIM(Customers!N51&amp;""),Codes!$A$5:$A$14,0)),Customers!N51=9999),"",IF(ISNUMBER(Customers!N51),Customers!N51,IFERROR(VALUE(Customers!N51),"")))</f>
        <v>34</v>
      </c>
      <c r="O51" s="4" t="n">
        <f aca="false">IF(OR(TRIM(Customers!O51&amp;"")="",ISNUMBER(MATCH(TRIM(Customers!O51&amp;""),Codes!$A$5:$A$14,0))),"",IF(ISNUMBER(Customers!O51),Customers!O51,IFERROR(VALUE(Customers!O51),"")))</f>
        <v>98.42</v>
      </c>
      <c r="P51" s="3" t="n">
        <f aca="false">IF(OR(TRIM(Customers!P51&amp;"")="",ISNUMBER(MATCH(TRIM(Customers!P51&amp;""),Codes!$A$5:$A$14,0))),"",IF(ISNUMBER(Customers!P51),Customers!P51,IFERROR(VALUE(Customers!P51),"")))</f>
        <v>4</v>
      </c>
      <c r="Q51" s="4" t="n">
        <f aca="false">IF(OR(TRIM(Customers!Q51&amp;"")="",ISNUMBER(MATCH(TRIM(Customers!Q51&amp;""),Codes!$A$5:$A$14,0))),"",IF(ISNUMBER(Customers!Q51),Customers!Q51,IFERROR(VALUE(Customers!Q51),"")))</f>
        <v>10000</v>
      </c>
      <c r="R51" s="4" t="n">
        <f aca="false">IF(OR(TRIM(Customers!R51&amp;"")="",ISNUMBER(MATCH(TRIM(Customers!R51&amp;""),Codes!$A$5:$A$14,0))),"",IF(ISNUMBER(Customers!R51),Customers!R51,IFERROR(VALUE(Customers!R51),"")))</f>
        <v>809.29</v>
      </c>
      <c r="S51" s="4" t="n">
        <f aca="false">IF(OR(TRIM(Customers!S51&amp;"")="",ISNUMBER(MATCH(TRIM(Customers!S51&amp;""),Codes!$A$5:$A$14,0))),"",IF(ISNUMBER(Customers!S51),Customers!S51,IFERROR(VALUE(Customers!S51),"")))</f>
        <v>0</v>
      </c>
      <c r="T51" s="4" t="n">
        <f aca="false">IF(OR(TRIM(Customers!T51&amp;"")="",ISNUMBER(MATCH(TRIM(Customers!T51&amp;""),Codes!$A$5:$A$14,0))),"",IF(ISNUMBER(Customers!T51),Customers!T51,IFERROR(VALUE(Customers!T51),"")))</f>
        <v>0</v>
      </c>
      <c r="U51" s="3" t="n">
        <f aca="false">IF(OR(TRIM(Customers!U51&amp;"")="",ISNUMBER(MATCH(TRIM(Customers!U51&amp;""),Codes!$A$5:$A$14,0)),Customers!U51=0),"",IF(ISNUMBER(Customers!U51),Customers!U51,IFERROR(VALUE(Customers!U51),"")))</f>
        <v>637</v>
      </c>
      <c r="V51" s="3" t="n">
        <f aca="false">IF(OR(TRIM(Customers!V51&amp;"")="",ISNUMBER(MATCH(TRIM(Customers!V51&amp;""),Codes!$A$5:$A$14,0))),"",IF(ISNUMBER(Customers!V51),Customers!V51,IFERROR(VALUE(Customers!V51),"")))</f>
        <v>1</v>
      </c>
    </row>
    <row r="52" customFormat="false" ht="15" hidden="false" customHeight="false" outlineLevel="0" collapsed="false">
      <c r="A52" s="2" t="str">
        <f aca="false">Customers!A52</f>
        <v>CL00051</v>
      </c>
      <c r="B52" s="3" t="n">
        <f aca="false">IF(OR(TRIM(Customers!B52&amp;"")="",ISNUMBER(MATCH(TRIM(Customers!B52&amp;""),Codes!$A$5:$A$14,0)),Customers!B52=0),"",IF(ISNUMBER(Customers!B52),Customers!B52,IFERROR(VALUE(Customers!B52),"")))</f>
        <v>68</v>
      </c>
      <c r="C52" s="2" t="str">
        <f aca="false">IF(OR(TRIM(Customers!C52&amp;"")="",ISNUMBER(MATCH(TRIM(Customers!C52&amp;""),Codes!$A$5:$A$14,0))),"",TRIM(Customers!C52))</f>
        <v>F</v>
      </c>
      <c r="D52" s="2" t="str">
        <f aca="false">IF(OR(TRIM(Customers!D52&amp;"")="",ISNUMBER(MATCH(TRIM(Customers!D52&amp;""),Codes!$A$5:$A$14,0))),"",TRIM(Customers!D52))</f>
        <v>Toscana</v>
      </c>
      <c r="E52" s="2" t="str">
        <f aca="false">IF(OR(TRIM(Customers!E52&amp;"")="",ISNUMBER(MATCH(TRIM(Customers!E52&amp;""),Codes!$A$5:$A$14,0))),"",TRIM(Customers!E52))</f>
        <v>Retired</v>
      </c>
      <c r="F52" s="2" t="str">
        <f aca="false">IF(OR(TRIM(Customers!F52&amp;"")="",ISNUMBER(MATCH(TRIM(Customers!F52&amp;""),Codes!$A$5:$A$14,0))),"",TRIM(Customers!F52))</f>
        <v>Married</v>
      </c>
      <c r="G52" s="4" t="n">
        <f aca="false">IF(OR(TRIM(Customers!G52&amp;"")="",ISNUMBER(MATCH(TRIM(Customers!G52&amp;""),Codes!$A$5:$A$14,0)),Customers!G52=-999),"",IF(ISNUMBER(Customers!G52),Customers!G52,IFERROR(VALUE(Customers!G52),"")))</f>
        <v>32600</v>
      </c>
      <c r="H52" s="3" t="n">
        <f aca="false">IF(OR(TRIM(Customers!H52&amp;"")="",ISNUMBER(MATCH(TRIM(Customers!H52&amp;""),Codes!$A$5:$A$14,0))),"",IF(ISNUMBER(Customers!H52),Customers!H52,IFERROR(VALUE(Customers!H52),"")))</f>
        <v>17</v>
      </c>
      <c r="I52" s="5" t="n">
        <f aca="false">IF(OR(TRIM(Customers!I52&amp;"")="",ISNUMBER(MATCH(TRIM(Customers!I52&amp;""),Codes!$A$5:$A$14,0)),Customers!I52=DATE(1970,1,1)),"",IF(ISNUMBER(Customers!I52),Customers!I52,IFERROR(DATEVALUE(Customers!I52),"")))</f>
        <v>39799</v>
      </c>
      <c r="J52" s="2" t="str">
        <f aca="false">IF(OR(TRIM(Customers!J52&amp;"")="",ISNUMBER(MATCH(TRIM(Customers!J52&amp;""),Codes!$A$5:$A$14,0))),"",TRIM(Customers!J52))</f>
        <v>Phone</v>
      </c>
      <c r="K52" s="3" t="n">
        <f aca="false">IF(OR(TRIM(Customers!K52&amp;"")="",ISNUMBER(MATCH(TRIM(Customers!K52&amp;""),Codes!$A$5:$A$14,0))),"",IF(ISNUMBER(Customers!K52),Customers!K52,IFERROR(VALUE(Customers!K52),"")))</f>
        <v>3</v>
      </c>
      <c r="L52" s="4" t="n">
        <f aca="false">IF(OR(TRIM(Customers!L52&amp;"")="",ISNUMBER(MATCH(TRIM(Customers!L52&amp;""),Codes!$A$5:$A$14,0))),"",IF(ISNUMBER(Customers!L52),Customers!L52,IFERROR(VALUE(Customers!L52),"")))</f>
        <v>2048.45</v>
      </c>
      <c r="M52" s="4" t="n">
        <f aca="false">IF(OR(TRIM(Customers!M52&amp;"")="",ISNUMBER(MATCH(TRIM(Customers!M52&amp;""),Codes!$A$5:$A$14,0))),"",IF(ISNUMBER(Customers!M52),Customers!M52,IFERROR(VALUE(Customers!M52),"")))</f>
        <v>0</v>
      </c>
      <c r="N52" s="3" t="n">
        <f aca="false">IF(OR(TRIM(Customers!N52&amp;"")="",ISNUMBER(MATCH(TRIM(Customers!N52&amp;""),Codes!$A$5:$A$14,0)),Customers!N52=9999),"",IF(ISNUMBER(Customers!N52),Customers!N52,IFERROR(VALUE(Customers!N52),"")))</f>
        <v>18</v>
      </c>
      <c r="O52" s="4" t="n">
        <f aca="false">IF(OR(TRIM(Customers!O52&amp;"")="",ISNUMBER(MATCH(TRIM(Customers!O52&amp;""),Codes!$A$5:$A$14,0))),"",IF(ISNUMBER(Customers!O52),Customers!O52,IFERROR(VALUE(Customers!O52),"")))</f>
        <v>73.98</v>
      </c>
      <c r="P52" s="3" t="n">
        <f aca="false">IF(OR(TRIM(Customers!P52&amp;"")="",ISNUMBER(MATCH(TRIM(Customers!P52&amp;""),Codes!$A$5:$A$14,0))),"",IF(ISNUMBER(Customers!P52),Customers!P52,IFERROR(VALUE(Customers!P52),"")))</f>
        <v>4</v>
      </c>
      <c r="Q52" s="4" t="n">
        <f aca="false">IF(OR(TRIM(Customers!Q52&amp;"")="",ISNUMBER(MATCH(TRIM(Customers!Q52&amp;""),Codes!$A$5:$A$14,0))),"",IF(ISNUMBER(Customers!Q52),Customers!Q52,IFERROR(VALUE(Customers!Q52),"")))</f>
        <v>6000</v>
      </c>
      <c r="R52" s="4" t="n">
        <f aca="false">IF(OR(TRIM(Customers!R52&amp;"")="",ISNUMBER(MATCH(TRIM(Customers!R52&amp;""),Codes!$A$5:$A$14,0))),"",IF(ISNUMBER(Customers!R52),Customers!R52,IFERROR(VALUE(Customers!R52),"")))</f>
        <v>1460.15</v>
      </c>
      <c r="S52" s="4" t="n">
        <f aca="false">IF(OR(TRIM(Customers!S52&amp;"")="",ISNUMBER(MATCH(TRIM(Customers!S52&amp;""),Codes!$A$5:$A$14,0))),"",IF(ISNUMBER(Customers!S52),Customers!S52,IFERROR(VALUE(Customers!S52),"")))</f>
        <v>142000</v>
      </c>
      <c r="T52" s="4" t="n">
        <f aca="false">IF(OR(TRIM(Customers!T52&amp;"")="",ISNUMBER(MATCH(TRIM(Customers!T52&amp;""),Codes!$A$5:$A$14,0))),"",IF(ISNUMBER(Customers!T52),Customers!T52,IFERROR(VALUE(Customers!T52),"")))</f>
        <v>743</v>
      </c>
      <c r="U52" s="3" t="n">
        <f aca="false">IF(OR(TRIM(Customers!U52&amp;"")="",ISNUMBER(MATCH(TRIM(Customers!U52&amp;""),Codes!$A$5:$A$14,0)),Customers!U52=0),"",IF(ISNUMBER(Customers!U52),Customers!U52,IFERROR(VALUE(Customers!U52),"")))</f>
        <v>710</v>
      </c>
      <c r="V52" s="3" t="n">
        <f aca="false">IF(OR(TRIM(Customers!V52&amp;"")="",ISNUMBER(MATCH(TRIM(Customers!V52&amp;""),Codes!$A$5:$A$14,0))),"",IF(ISNUMBER(Customers!V52),Customers!V52,IFERROR(VALUE(Customers!V52),"")))</f>
        <v>0</v>
      </c>
    </row>
    <row r="53" customFormat="false" ht="15" hidden="false" customHeight="false" outlineLevel="0" collapsed="false">
      <c r="A53" s="2" t="str">
        <f aca="false">Customers!A53</f>
        <v>CL00052</v>
      </c>
      <c r="B53" s="3" t="n">
        <f aca="false">IF(OR(TRIM(Customers!B53&amp;"")="",ISNUMBER(MATCH(TRIM(Customers!B53&amp;""),Codes!$A$5:$A$14,0)),Customers!B53=0),"",IF(ISNUMBER(Customers!B53),Customers!B53,IFERROR(VALUE(Customers!B53),"")))</f>
        <v>40</v>
      </c>
      <c r="C53" s="2" t="str">
        <f aca="false">IF(OR(TRIM(Customers!C53&amp;"")="",ISNUMBER(MATCH(TRIM(Customers!C53&amp;""),Codes!$A$5:$A$14,0))),"",TRIM(Customers!C53))</f>
        <v>M</v>
      </c>
      <c r="D53" s="2" t="str">
        <f aca="false">IF(OR(TRIM(Customers!D53&amp;"")="",ISNUMBER(MATCH(TRIM(Customers!D53&amp;""),Codes!$A$5:$A$14,0))),"",TRIM(Customers!D53))</f>
        <v>Piemonte</v>
      </c>
      <c r="E53" s="2" t="str">
        <f aca="false">IF(OR(TRIM(Customers!E53&amp;"")="",ISNUMBER(MATCH(TRIM(Customers!E53&amp;""),Codes!$A$5:$A$14,0))),"",TRIM(Customers!E53))</f>
        <v>Teacher</v>
      </c>
      <c r="F53" s="2" t="str">
        <f aca="false">IF(OR(TRIM(Customers!F53&amp;"")="",ISNUMBER(MATCH(TRIM(Customers!F53&amp;""),Codes!$A$5:$A$14,0))),"",TRIM(Customers!F53))</f>
        <v>Divorced</v>
      </c>
      <c r="G53" s="4" t="n">
        <f aca="false">IF(OR(TRIM(Customers!G53&amp;"")="",ISNUMBER(MATCH(TRIM(Customers!G53&amp;""),Codes!$A$5:$A$14,0)),Customers!G53=-999),"",IF(ISNUMBER(Customers!G53),Customers!G53,IFERROR(VALUE(Customers!G53),"")))</f>
        <v>22600</v>
      </c>
      <c r="H53" s="3" t="n">
        <f aca="false">IF(OR(TRIM(Customers!H53&amp;"")="",ISNUMBER(MATCH(TRIM(Customers!H53&amp;""),Codes!$A$5:$A$14,0))),"",IF(ISNUMBER(Customers!H53),Customers!H53,IFERROR(VALUE(Customers!H53),"")))</f>
        <v>11</v>
      </c>
      <c r="I53" s="5" t="n">
        <f aca="false">IF(OR(TRIM(Customers!I53&amp;"")="",ISNUMBER(MATCH(TRIM(Customers!I53&amp;""),Codes!$A$5:$A$14,0)),Customers!I53=DATE(1970,1,1)),"",IF(ISNUMBER(Customers!I53),Customers!I53,IFERROR(DATEVALUE(Customers!I53),"")))</f>
        <v>42169</v>
      </c>
      <c r="J53" s="2" t="str">
        <f aca="false">IF(OR(TRIM(Customers!J53&amp;"")="",ISNUMBER(MATCH(TRIM(Customers!J53&amp;""),Codes!$A$5:$A$14,0))),"",TRIM(Customers!J53))</f>
        <v>App</v>
      </c>
      <c r="K53" s="3" t="n">
        <f aca="false">IF(OR(TRIM(Customers!K53&amp;"")="",ISNUMBER(MATCH(TRIM(Customers!K53&amp;""),Codes!$A$5:$A$14,0))),"",IF(ISNUMBER(Customers!K53),Customers!K53,IFERROR(VALUE(Customers!K53),"")))</f>
        <v>2</v>
      </c>
      <c r="L53" s="4" t="n">
        <f aca="false">IF(OR(TRIM(Customers!L53&amp;"")="",ISNUMBER(MATCH(TRIM(Customers!L53&amp;""),Codes!$A$5:$A$14,0))),"",IF(ISNUMBER(Customers!L53),Customers!L53,IFERROR(VALUE(Customers!L53),"")))</f>
        <v>5430.61</v>
      </c>
      <c r="M53" s="4" t="n">
        <f aca="false">IF(OR(TRIM(Customers!M53&amp;"")="",ISNUMBER(MATCH(TRIM(Customers!M53&amp;""),Codes!$A$5:$A$14,0))),"",IF(ISNUMBER(Customers!M53),Customers!M53,IFERROR(VALUE(Customers!M53),"")))</f>
        <v>10399.85</v>
      </c>
      <c r="N53" s="3" t="n">
        <f aca="false">IF(OR(TRIM(Customers!N53&amp;"")="",ISNUMBER(MATCH(TRIM(Customers!N53&amp;""),Codes!$A$5:$A$14,0)),Customers!N53=9999),"",IF(ISNUMBER(Customers!N53),Customers!N53,IFERROR(VALUE(Customers!N53),"")))</f>
        <v>22</v>
      </c>
      <c r="O53" s="4" t="n">
        <f aca="false">IF(OR(TRIM(Customers!O53&amp;"")="",ISNUMBER(MATCH(TRIM(Customers!O53&amp;""),Codes!$A$5:$A$14,0))),"",IF(ISNUMBER(Customers!O53),Customers!O53,IFERROR(VALUE(Customers!O53),"")))</f>
        <v>40.35</v>
      </c>
      <c r="P53" s="3" t="n">
        <f aca="false">IF(OR(TRIM(Customers!P53&amp;"")="",ISNUMBER(MATCH(TRIM(Customers!P53&amp;""),Codes!$A$5:$A$14,0))),"",IF(ISNUMBER(Customers!P53),Customers!P53,IFERROR(VALUE(Customers!P53),"")))</f>
        <v>0</v>
      </c>
      <c r="Q53" s="4" t="n">
        <f aca="false">IF(OR(TRIM(Customers!Q53&amp;"")="",ISNUMBER(MATCH(TRIM(Customers!Q53&amp;""),Codes!$A$5:$A$14,0))),"",IF(ISNUMBER(Customers!Q53),Customers!Q53,IFERROR(VALUE(Customers!Q53),"")))</f>
        <v>3500</v>
      </c>
      <c r="R53" s="4" t="n">
        <f aca="false">IF(OR(TRIM(Customers!R53&amp;"")="",ISNUMBER(MATCH(TRIM(Customers!R53&amp;""),Codes!$A$5:$A$14,0))),"",IF(ISNUMBER(Customers!R53),Customers!R53,IFERROR(VALUE(Customers!R53),"")))</f>
        <v>1724.01</v>
      </c>
      <c r="S53" s="4" t="n">
        <f aca="false">IF(OR(TRIM(Customers!S53&amp;"")="",ISNUMBER(MATCH(TRIM(Customers!S53&amp;""),Codes!$A$5:$A$14,0))),"",IF(ISNUMBER(Customers!S53),Customers!S53,IFERROR(VALUE(Customers!S53),"")))</f>
        <v>97000</v>
      </c>
      <c r="T53" s="4" t="n">
        <f aca="false">IF(OR(TRIM(Customers!T53&amp;"")="",ISNUMBER(MATCH(TRIM(Customers!T53&amp;""),Codes!$A$5:$A$14,0))),"",IF(ISNUMBER(Customers!T53),Customers!T53,IFERROR(VALUE(Customers!T53),"")))</f>
        <v>712</v>
      </c>
      <c r="U53" s="3" t="n">
        <f aca="false">IF(OR(TRIM(Customers!U53&amp;"")="",ISNUMBER(MATCH(TRIM(Customers!U53&amp;""),Codes!$A$5:$A$14,0)),Customers!U53=0),"",IF(ISNUMBER(Customers!U53),Customers!U53,IFERROR(VALUE(Customers!U53),"")))</f>
        <v>652</v>
      </c>
      <c r="V53" s="3" t="str">
        <f aca="false">IF(OR(TRIM(Customers!V53&amp;"")="",ISNUMBER(MATCH(TRIM(Customers!V53&amp;""),Codes!$A$5:$A$14,0))),"",IF(ISNUMBER(Customers!V53),Customers!V53,IFERROR(VALUE(Customers!V53),"")))</f>
        <v/>
      </c>
    </row>
    <row r="54" customFormat="false" ht="15" hidden="false" customHeight="false" outlineLevel="0" collapsed="false">
      <c r="A54" s="2" t="str">
        <f aca="false">Customers!A54</f>
        <v>CL00053</v>
      </c>
      <c r="B54" s="3" t="n">
        <f aca="false">IF(OR(TRIM(Customers!B54&amp;"")="",ISNUMBER(MATCH(TRIM(Customers!B54&amp;""),Codes!$A$5:$A$14,0)),Customers!B54=0),"",IF(ISNUMBER(Customers!B54),Customers!B54,IFERROR(VALUE(Customers!B54),"")))</f>
        <v>44</v>
      </c>
      <c r="C54" s="2" t="str">
        <f aca="false">IF(OR(TRIM(Customers!C54&amp;"")="",ISNUMBER(MATCH(TRIM(Customers!C54&amp;""),Codes!$A$5:$A$14,0))),"",TRIM(Customers!C54))</f>
        <v>M</v>
      </c>
      <c r="D54" s="2" t="str">
        <f aca="false">IF(OR(TRIM(Customers!D54&amp;"")="",ISNUMBER(MATCH(TRIM(Customers!D54&amp;""),Codes!$A$5:$A$14,0))),"",TRIM(Customers!D54))</f>
        <v/>
      </c>
      <c r="E54" s="2" t="str">
        <f aca="false">IF(OR(TRIM(Customers!E54&amp;"")="",ISNUMBER(MATCH(TRIM(Customers!E54&amp;""),Codes!$A$5:$A$14,0))),"",TRIM(Customers!E54))</f>
        <v>Business owner</v>
      </c>
      <c r="F54" s="2" t="str">
        <f aca="false">IF(OR(TRIM(Customers!F54&amp;"")="",ISNUMBER(MATCH(TRIM(Customers!F54&amp;""),Codes!$A$5:$A$14,0))),"",TRIM(Customers!F54))</f>
        <v>Married</v>
      </c>
      <c r="G54" s="4" t="n">
        <f aca="false">IF(OR(TRIM(Customers!G54&amp;"")="",ISNUMBER(MATCH(TRIM(Customers!G54&amp;""),Codes!$A$5:$A$14,0)),Customers!G54=-999),"",IF(ISNUMBER(Customers!G54),Customers!G54,IFERROR(VALUE(Customers!G54),"")))</f>
        <v>56000</v>
      </c>
      <c r="H54" s="3" t="n">
        <f aca="false">IF(OR(TRIM(Customers!H54&amp;"")="",ISNUMBER(MATCH(TRIM(Customers!H54&amp;""),Codes!$A$5:$A$14,0))),"",IF(ISNUMBER(Customers!H54),Customers!H54,IFERROR(VALUE(Customers!H54),"")))</f>
        <v>5</v>
      </c>
      <c r="I54" s="5" t="n">
        <f aca="false">IF(OR(TRIM(Customers!I54&amp;"")="",ISNUMBER(MATCH(TRIM(Customers!I54&amp;""),Codes!$A$5:$A$14,0)),Customers!I54=DATE(1970,1,1)),"",IF(ISNUMBER(Customers!I54),Customers!I54,IFERROR(DATEVALUE(Customers!I54),"")))</f>
        <v>44336</v>
      </c>
      <c r="J54" s="2" t="str">
        <f aca="false">IF(OR(TRIM(Customers!J54&amp;"")="",ISNUMBER(MATCH(TRIM(Customers!J54&amp;""),Codes!$A$5:$A$14,0))),"",TRIM(Customers!J54))</f>
        <v>Branch</v>
      </c>
      <c r="K54" s="3" t="n">
        <f aca="false">IF(OR(TRIM(Customers!K54&amp;"")="",ISNUMBER(MATCH(TRIM(Customers!K54&amp;""),Codes!$A$5:$A$14,0))),"",IF(ISNUMBER(Customers!K54),Customers!K54,IFERROR(VALUE(Customers!K54),"")))</f>
        <v>1</v>
      </c>
      <c r="L54" s="4" t="n">
        <f aca="false">IF(OR(TRIM(Customers!L54&amp;"")="",ISNUMBER(MATCH(TRIM(Customers!L54&amp;""),Codes!$A$5:$A$14,0))),"",IF(ISNUMBER(Customers!L54),Customers!L54,IFERROR(VALUE(Customers!L54),"")))</f>
        <v>6520.82</v>
      </c>
      <c r="M54" s="4" t="n">
        <f aca="false">IF(OR(TRIM(Customers!M54&amp;"")="",ISNUMBER(MATCH(TRIM(Customers!M54&amp;""),Codes!$A$5:$A$14,0))),"",IF(ISNUMBER(Customers!M54),Customers!M54,IFERROR(VALUE(Customers!M54),"")))</f>
        <v>16749.87</v>
      </c>
      <c r="N54" s="3" t="n">
        <f aca="false">IF(OR(TRIM(Customers!N54&amp;"")="",ISNUMBER(MATCH(TRIM(Customers!N54&amp;""),Codes!$A$5:$A$14,0)),Customers!N54=9999),"",IF(ISNUMBER(Customers!N54),Customers!N54,IFERROR(VALUE(Customers!N54),"")))</f>
        <v>30</v>
      </c>
      <c r="O54" s="4" t="n">
        <f aca="false">IF(OR(TRIM(Customers!O54&amp;"")="",ISNUMBER(MATCH(TRIM(Customers!O54&amp;""),Codes!$A$5:$A$14,0))),"",IF(ISNUMBER(Customers!O54),Customers!O54,IFERROR(VALUE(Customers!O54),"")))</f>
        <v>38.89</v>
      </c>
      <c r="P54" s="3" t="n">
        <f aca="false">IF(OR(TRIM(Customers!P54&amp;"")="",ISNUMBER(MATCH(TRIM(Customers!P54&amp;""),Codes!$A$5:$A$14,0))),"",IF(ISNUMBER(Customers!P54),Customers!P54,IFERROR(VALUE(Customers!P54),"")))</f>
        <v>3</v>
      </c>
      <c r="Q54" s="4" t="n">
        <f aca="false">IF(OR(TRIM(Customers!Q54&amp;"")="",ISNUMBER(MATCH(TRIM(Customers!Q54&amp;""),Codes!$A$5:$A$14,0))),"",IF(ISNUMBER(Customers!Q54),Customers!Q54,IFERROR(VALUE(Customers!Q54),"")))</f>
        <v>0</v>
      </c>
      <c r="R54" s="4" t="n">
        <f aca="false">IF(OR(TRIM(Customers!R54&amp;"")="",ISNUMBER(MATCH(TRIM(Customers!R54&amp;""),Codes!$A$5:$A$14,0))),"",IF(ISNUMBER(Customers!R54),Customers!R54,IFERROR(VALUE(Customers!R54),"")))</f>
        <v>0</v>
      </c>
      <c r="S54" s="4" t="n">
        <f aca="false">IF(OR(TRIM(Customers!S54&amp;"")="",ISNUMBER(MATCH(TRIM(Customers!S54&amp;""),Codes!$A$5:$A$14,0))),"",IF(ISNUMBER(Customers!S54),Customers!S54,IFERROR(VALUE(Customers!S54),"")))</f>
        <v>0</v>
      </c>
      <c r="T54" s="4" t="n">
        <f aca="false">IF(OR(TRIM(Customers!T54&amp;"")="",ISNUMBER(MATCH(TRIM(Customers!T54&amp;""),Codes!$A$5:$A$14,0))),"",IF(ISNUMBER(Customers!T54),Customers!T54,IFERROR(VALUE(Customers!T54),"")))</f>
        <v>0</v>
      </c>
      <c r="U54" s="3" t="n">
        <f aca="false">IF(OR(TRIM(Customers!U54&amp;"")="",ISNUMBER(MATCH(TRIM(Customers!U54&amp;""),Codes!$A$5:$A$14,0)),Customers!U54=0),"",IF(ISNUMBER(Customers!U54),Customers!U54,IFERROR(VALUE(Customers!U54),"")))</f>
        <v>680</v>
      </c>
      <c r="V54" s="3" t="n">
        <f aca="false">IF(OR(TRIM(Customers!V54&amp;"")="",ISNUMBER(MATCH(TRIM(Customers!V54&amp;""),Codes!$A$5:$A$14,0))),"",IF(ISNUMBER(Customers!V54),Customers!V54,IFERROR(VALUE(Customers!V54),"")))</f>
        <v>0</v>
      </c>
    </row>
    <row r="55" customFormat="false" ht="15" hidden="false" customHeight="false" outlineLevel="0" collapsed="false">
      <c r="A55" s="2" t="str">
        <f aca="false">Customers!A55</f>
        <v>CL00054</v>
      </c>
      <c r="B55" s="3" t="n">
        <f aca="false">IF(OR(TRIM(Customers!B55&amp;"")="",ISNUMBER(MATCH(TRIM(Customers!B55&amp;""),Codes!$A$5:$A$14,0)),Customers!B55=0),"",IF(ISNUMBER(Customers!B55),Customers!B55,IFERROR(VALUE(Customers!B55),"")))</f>
        <v>51</v>
      </c>
      <c r="C55" s="2" t="str">
        <f aca="false">IF(OR(TRIM(Customers!C55&amp;"")="",ISNUMBER(MATCH(TRIM(Customers!C55&amp;""),Codes!$A$5:$A$14,0))),"",TRIM(Customers!C55))</f>
        <v>F</v>
      </c>
      <c r="D55" s="2" t="str">
        <f aca="false">IF(OR(TRIM(Customers!D55&amp;"")="",ISNUMBER(MATCH(TRIM(Customers!D55&amp;""),Codes!$A$5:$A$14,0))),"",TRIM(Customers!D55))</f>
        <v>Marche</v>
      </c>
      <c r="E55" s="2" t="str">
        <f aca="false">IF(OR(TRIM(Customers!E55&amp;"")="",ISNUMBER(MATCH(TRIM(Customers!E55&amp;""),Codes!$A$5:$A$14,0))),"",TRIM(Customers!E55))</f>
        <v>Manual worker</v>
      </c>
      <c r="F55" s="2" t="str">
        <f aca="false">IF(OR(TRIM(Customers!F55&amp;"")="",ISNUMBER(MATCH(TRIM(Customers!F55&amp;""),Codes!$A$5:$A$14,0))),"",TRIM(Customers!F55))</f>
        <v>Single</v>
      </c>
      <c r="G55" s="4" t="n">
        <f aca="false">IF(OR(TRIM(Customers!G55&amp;"")="",ISNUMBER(MATCH(TRIM(Customers!G55&amp;""),Codes!$A$5:$A$14,0)),Customers!G55=-999),"",IF(ISNUMBER(Customers!G55),Customers!G55,IFERROR(VALUE(Customers!G55),"")))</f>
        <v>19400</v>
      </c>
      <c r="H55" s="3" t="n">
        <f aca="false">IF(OR(TRIM(Customers!H55&amp;"")="",ISNUMBER(MATCH(TRIM(Customers!H55&amp;""),Codes!$A$5:$A$14,0))),"",IF(ISNUMBER(Customers!H55),Customers!H55,IFERROR(VALUE(Customers!H55),"")))</f>
        <v>14</v>
      </c>
      <c r="I55" s="5" t="n">
        <f aca="false">IF(OR(TRIM(Customers!I55&amp;"")="",ISNUMBER(MATCH(TRIM(Customers!I55&amp;""),Codes!$A$5:$A$14,0)),Customers!I55=DATE(1970,1,1)),"",IF(ISNUMBER(Customers!I55),Customers!I55,IFERROR(DATEVALUE(Customers!I55),"")))</f>
        <v>40997</v>
      </c>
      <c r="J55" s="2" t="str">
        <f aca="false">IF(OR(TRIM(Customers!J55&amp;"")="",ISNUMBER(MATCH(TRIM(Customers!J55&amp;""),Codes!$A$5:$A$14,0))),"",TRIM(Customers!J55))</f>
        <v>Branch</v>
      </c>
      <c r="K55" s="3" t="n">
        <f aca="false">IF(OR(TRIM(Customers!K55&amp;"")="",ISNUMBER(MATCH(TRIM(Customers!K55&amp;""),Codes!$A$5:$A$14,0))),"",IF(ISNUMBER(Customers!K55),Customers!K55,IFERROR(VALUE(Customers!K55),"")))</f>
        <v>2</v>
      </c>
      <c r="L55" s="4" t="n">
        <f aca="false">IF(OR(TRIM(Customers!L55&amp;"")="",ISNUMBER(MATCH(TRIM(Customers!L55&amp;""),Codes!$A$5:$A$14,0))),"",IF(ISNUMBER(Customers!L55),Customers!L55,IFERROR(VALUE(Customers!L55),"")))</f>
        <v>1880.09</v>
      </c>
      <c r="M55" s="4" t="n">
        <f aca="false">IF(OR(TRIM(Customers!M55&amp;"")="",ISNUMBER(MATCH(TRIM(Customers!M55&amp;""),Codes!$A$5:$A$14,0))),"",IF(ISNUMBER(Customers!M55),Customers!M55,IFERROR(VALUE(Customers!M55),"")))</f>
        <v>18597.72</v>
      </c>
      <c r="N55" s="3" t="n">
        <f aca="false">IF(OR(TRIM(Customers!N55&amp;"")="",ISNUMBER(MATCH(TRIM(Customers!N55&amp;""),Codes!$A$5:$A$14,0)),Customers!N55=9999),"",IF(ISNUMBER(Customers!N55),Customers!N55,IFERROR(VALUE(Customers!N55),"")))</f>
        <v>19</v>
      </c>
      <c r="O55" s="4" t="n">
        <f aca="false">IF(OR(TRIM(Customers!O55&amp;"")="",ISNUMBER(MATCH(TRIM(Customers!O55&amp;""),Codes!$A$5:$A$14,0))),"",IF(ISNUMBER(Customers!O55),Customers!O55,IFERROR(VALUE(Customers!O55),"")))</f>
        <v>44.6</v>
      </c>
      <c r="P55" s="3" t="n">
        <f aca="false">IF(OR(TRIM(Customers!P55&amp;"")="",ISNUMBER(MATCH(TRIM(Customers!P55&amp;""),Codes!$A$5:$A$14,0))),"",IF(ISNUMBER(Customers!P55),Customers!P55,IFERROR(VALUE(Customers!P55),"")))</f>
        <v>3</v>
      </c>
      <c r="Q55" s="4" t="n">
        <f aca="false">IF(OR(TRIM(Customers!Q55&amp;"")="",ISNUMBER(MATCH(TRIM(Customers!Q55&amp;""),Codes!$A$5:$A$14,0))),"",IF(ISNUMBER(Customers!Q55),Customers!Q55,IFERROR(VALUE(Customers!Q55),"")))</f>
        <v>3000</v>
      </c>
      <c r="R55" s="4" t="n">
        <f aca="false">IF(OR(TRIM(Customers!R55&amp;"")="",ISNUMBER(MATCH(TRIM(Customers!R55&amp;""),Codes!$A$5:$A$14,0))),"",IF(ISNUMBER(Customers!R55),Customers!R55,IFERROR(VALUE(Customers!R55),"")))</f>
        <v>348.33</v>
      </c>
      <c r="S55" s="4" t="str">
        <f aca="false">IF(OR(TRIM(Customers!S55&amp;"")="",ISNUMBER(MATCH(TRIM(Customers!S55&amp;""),Codes!$A$5:$A$14,0))),"",IF(ISNUMBER(Customers!S55),Customers!S55,IFERROR(VALUE(Customers!S55),"")))</f>
        <v/>
      </c>
      <c r="T55" s="4" t="str">
        <f aca="false">IF(OR(TRIM(Customers!T55&amp;"")="",ISNUMBER(MATCH(TRIM(Customers!T55&amp;""),Codes!$A$5:$A$14,0))),"",IF(ISNUMBER(Customers!T55),Customers!T55,IFERROR(VALUE(Customers!T55),"")))</f>
        <v/>
      </c>
      <c r="U55" s="3" t="n">
        <f aca="false">IF(OR(TRIM(Customers!U55&amp;"")="",ISNUMBER(MATCH(TRIM(Customers!U55&amp;""),Codes!$A$5:$A$14,0)),Customers!U55=0),"",IF(ISNUMBER(Customers!U55),Customers!U55,IFERROR(VALUE(Customers!U55),"")))</f>
        <v>665</v>
      </c>
      <c r="V55" s="3" t="n">
        <f aca="false">IF(OR(TRIM(Customers!V55&amp;"")="",ISNUMBER(MATCH(TRIM(Customers!V55&amp;""),Codes!$A$5:$A$14,0))),"",IF(ISNUMBER(Customers!V55),Customers!V55,IFERROR(VALUE(Customers!V55),"")))</f>
        <v>0</v>
      </c>
    </row>
    <row r="56" customFormat="false" ht="15" hidden="false" customHeight="false" outlineLevel="0" collapsed="false">
      <c r="A56" s="2" t="str">
        <f aca="false">Customers!A56</f>
        <v>CL00055</v>
      </c>
      <c r="B56" s="3" t="n">
        <f aca="false">IF(OR(TRIM(Customers!B56&amp;"")="",ISNUMBER(MATCH(TRIM(Customers!B56&amp;""),Codes!$A$5:$A$14,0)),Customers!B56=0),"",IF(ISNUMBER(Customers!B56),Customers!B56,IFERROR(VALUE(Customers!B56),"")))</f>
        <v>64</v>
      </c>
      <c r="C56" s="2" t="str">
        <f aca="false">IF(OR(TRIM(Customers!C56&amp;"")="",ISNUMBER(MATCH(TRIM(Customers!C56&amp;""),Codes!$A$5:$A$14,0))),"",TRIM(Customers!C56))</f>
        <v>M</v>
      </c>
      <c r="D56" s="2" t="str">
        <f aca="false">IF(OR(TRIM(Customers!D56&amp;"")="",ISNUMBER(MATCH(TRIM(Customers!D56&amp;""),Codes!$A$5:$A$14,0))),"",TRIM(Customers!D56))</f>
        <v>Sicilia</v>
      </c>
      <c r="E56" s="2" t="str">
        <f aca="false">IF(OR(TRIM(Customers!E56&amp;"")="",ISNUMBER(MATCH(TRIM(Customers!E56&amp;""),Codes!$A$5:$A$14,0))),"",TRIM(Customers!E56))</f>
        <v>Unemployed</v>
      </c>
      <c r="F56" s="2" t="str">
        <f aca="false">IF(OR(TRIM(Customers!F56&amp;"")="",ISNUMBER(MATCH(TRIM(Customers!F56&amp;""),Codes!$A$5:$A$14,0))),"",TRIM(Customers!F56))</f>
        <v>Married</v>
      </c>
      <c r="G56" s="4" t="n">
        <f aca="false">IF(OR(TRIM(Customers!G56&amp;"")="",ISNUMBER(MATCH(TRIM(Customers!G56&amp;""),Codes!$A$5:$A$14,0)),Customers!G56=-999),"",IF(ISNUMBER(Customers!G56),Customers!G56,IFERROR(VALUE(Customers!G56),"")))</f>
        <v>5800</v>
      </c>
      <c r="H56" s="3" t="n">
        <f aca="false">IF(OR(TRIM(Customers!H56&amp;"")="",ISNUMBER(MATCH(TRIM(Customers!H56&amp;""),Codes!$A$5:$A$14,0))),"",IF(ISNUMBER(Customers!H56),Customers!H56,IFERROR(VALUE(Customers!H56),"")))</f>
        <v>20</v>
      </c>
      <c r="I56" s="5" t="n">
        <f aca="false">IF(OR(TRIM(Customers!I56&amp;"")="",ISNUMBER(MATCH(TRIM(Customers!I56&amp;""),Codes!$A$5:$A$14,0)),Customers!I56=DATE(1970,1,1)),"",IF(ISNUMBER(Customers!I56),Customers!I56,IFERROR(DATEVALUE(Customers!I56),"")))</f>
        <v>38743</v>
      </c>
      <c r="J56" s="2" t="str">
        <f aca="false">IF(OR(TRIM(Customers!J56&amp;"")="",ISNUMBER(MATCH(TRIM(Customers!J56&amp;""),Codes!$A$5:$A$14,0))),"",TRIM(Customers!J56))</f>
        <v>Online Banking</v>
      </c>
      <c r="K56" s="3" t="n">
        <f aca="false">IF(OR(TRIM(Customers!K56&amp;"")="",ISNUMBER(MATCH(TRIM(Customers!K56&amp;""),Codes!$A$5:$A$14,0))),"",IF(ISNUMBER(Customers!K56),Customers!K56,IFERROR(VALUE(Customers!K56),"")))</f>
        <v>3</v>
      </c>
      <c r="L56" s="4" t="n">
        <f aca="false">IF(OR(TRIM(Customers!L56&amp;"")="",ISNUMBER(MATCH(TRIM(Customers!L56&amp;""),Codes!$A$5:$A$14,0))),"",IF(ISNUMBER(Customers!L56),Customers!L56,IFERROR(VALUE(Customers!L56),"")))</f>
        <v>654.25</v>
      </c>
      <c r="M56" s="4" t="n">
        <f aca="false">IF(OR(TRIM(Customers!M56&amp;"")="",ISNUMBER(MATCH(TRIM(Customers!M56&amp;""),Codes!$A$5:$A$14,0))),"",IF(ISNUMBER(Customers!M56),Customers!M56,IFERROR(VALUE(Customers!M56),"")))</f>
        <v>13338.78</v>
      </c>
      <c r="N56" s="3" t="n">
        <f aca="false">IF(OR(TRIM(Customers!N56&amp;"")="",ISNUMBER(MATCH(TRIM(Customers!N56&amp;""),Codes!$A$5:$A$14,0)),Customers!N56=9999),"",IF(ISNUMBER(Customers!N56),Customers!N56,IFERROR(VALUE(Customers!N56),"")))</f>
        <v>27</v>
      </c>
      <c r="O56" s="4" t="n">
        <f aca="false">IF(OR(TRIM(Customers!O56&amp;"")="",ISNUMBER(MATCH(TRIM(Customers!O56&amp;""),Codes!$A$5:$A$14,0))),"",IF(ISNUMBER(Customers!O56),Customers!O56,IFERROR(VALUE(Customers!O56),"")))</f>
        <v>33.94</v>
      </c>
      <c r="P56" s="3" t="n">
        <f aca="false">IF(OR(TRIM(Customers!P56&amp;"")="",ISNUMBER(MATCH(TRIM(Customers!P56&amp;""),Codes!$A$5:$A$14,0))),"",IF(ISNUMBER(Customers!P56),Customers!P56,IFERROR(VALUE(Customers!P56),"")))</f>
        <v>4</v>
      </c>
      <c r="Q56" s="4" t="n">
        <f aca="false">IF(OR(TRIM(Customers!Q56&amp;"")="",ISNUMBER(MATCH(TRIM(Customers!Q56&amp;""),Codes!$A$5:$A$14,0))),"",IF(ISNUMBER(Customers!Q56),Customers!Q56,IFERROR(VALUE(Customers!Q56),"")))</f>
        <v>1500</v>
      </c>
      <c r="R56" s="4" t="n">
        <f aca="false">IF(OR(TRIM(Customers!R56&amp;"")="",ISNUMBER(MATCH(TRIM(Customers!R56&amp;""),Codes!$A$5:$A$14,0))),"",IF(ISNUMBER(Customers!R56),Customers!R56,IFERROR(VALUE(Customers!R56),"")))</f>
        <v>609.52</v>
      </c>
      <c r="S56" s="4" t="n">
        <f aca="false">IF(OR(TRIM(Customers!S56&amp;"")="",ISNUMBER(MATCH(TRIM(Customers!S56&amp;""),Codes!$A$5:$A$14,0))),"",IF(ISNUMBER(Customers!S56),Customers!S56,IFERROR(VALUE(Customers!S56),"")))</f>
        <v>0</v>
      </c>
      <c r="T56" s="4" t="n">
        <f aca="false">IF(OR(TRIM(Customers!T56&amp;"")="",ISNUMBER(MATCH(TRIM(Customers!T56&amp;""),Codes!$A$5:$A$14,0))),"",IF(ISNUMBER(Customers!T56),Customers!T56,IFERROR(VALUE(Customers!T56),"")))</f>
        <v>0</v>
      </c>
      <c r="U56" s="3" t="n">
        <f aca="false">IF(OR(TRIM(Customers!U56&amp;"")="",ISNUMBER(MATCH(TRIM(Customers!U56&amp;""),Codes!$A$5:$A$14,0)),Customers!U56=0),"",IF(ISNUMBER(Customers!U56),Customers!U56,IFERROR(VALUE(Customers!U56),"")))</f>
        <v>655</v>
      </c>
      <c r="V56" s="3" t="n">
        <f aca="false">IF(OR(TRIM(Customers!V56&amp;"")="",ISNUMBER(MATCH(TRIM(Customers!V56&amp;""),Codes!$A$5:$A$14,0))),"",IF(ISNUMBER(Customers!V56),Customers!V56,IFERROR(VALUE(Customers!V56),"")))</f>
        <v>0</v>
      </c>
    </row>
    <row r="57" customFormat="false" ht="15" hidden="false" customHeight="false" outlineLevel="0" collapsed="false">
      <c r="A57" s="2" t="str">
        <f aca="false">Customers!A57</f>
        <v>CL00056</v>
      </c>
      <c r="B57" s="3" t="n">
        <f aca="false">IF(OR(TRIM(Customers!B57&amp;"")="",ISNUMBER(MATCH(TRIM(Customers!B57&amp;""),Codes!$A$5:$A$14,0)),Customers!B57=0),"",IF(ISNUMBER(Customers!B57),Customers!B57,IFERROR(VALUE(Customers!B57),"")))</f>
        <v>56</v>
      </c>
      <c r="C57" s="2" t="str">
        <f aca="false">IF(OR(TRIM(Customers!C57&amp;"")="",ISNUMBER(MATCH(TRIM(Customers!C57&amp;""),Codes!$A$5:$A$14,0))),"",TRIM(Customers!C57))</f>
        <v>M</v>
      </c>
      <c r="D57" s="2" t="str">
        <f aca="false">IF(OR(TRIM(Customers!D57&amp;"")="",ISNUMBER(MATCH(TRIM(Customers!D57&amp;""),Codes!$A$5:$A$14,0))),"",TRIM(Customers!D57))</f>
        <v>Toscana</v>
      </c>
      <c r="E57" s="2" t="str">
        <f aca="false">IF(OR(TRIM(Customers!E57&amp;"")="",ISNUMBER(MATCH(TRIM(Customers!E57&amp;""),Codes!$A$5:$A$14,0))),"",TRIM(Customers!E57))</f>
        <v>Unemployed</v>
      </c>
      <c r="F57" s="2" t="str">
        <f aca="false">IF(OR(TRIM(Customers!F57&amp;"")="",ISNUMBER(MATCH(TRIM(Customers!F57&amp;""),Codes!$A$5:$A$14,0))),"",TRIM(Customers!F57))</f>
        <v>Single</v>
      </c>
      <c r="G57" s="4" t="n">
        <f aca="false">IF(OR(TRIM(Customers!G57&amp;"")="",ISNUMBER(MATCH(TRIM(Customers!G57&amp;""),Codes!$A$5:$A$14,0)),Customers!G57=-999),"",IF(ISNUMBER(Customers!G57),Customers!G57,IFERROR(VALUE(Customers!G57),"")))</f>
        <v>4700</v>
      </c>
      <c r="H57" s="3" t="n">
        <f aca="false">IF(OR(TRIM(Customers!H57&amp;"")="",ISNUMBER(MATCH(TRIM(Customers!H57&amp;""),Codes!$A$5:$A$14,0))),"",IF(ISNUMBER(Customers!H57),Customers!H57,IFERROR(VALUE(Customers!H57),"")))</f>
        <v>4</v>
      </c>
      <c r="I57" s="5" t="n">
        <f aca="false">IF(OR(TRIM(Customers!I57&amp;"")="",ISNUMBER(MATCH(TRIM(Customers!I57&amp;""),Codes!$A$5:$A$14,0)),Customers!I57=DATE(1970,1,1)),"",IF(ISNUMBER(Customers!I57),Customers!I57,IFERROR(DATEVALUE(Customers!I57),"")))</f>
        <v>44526</v>
      </c>
      <c r="J57" s="2" t="str">
        <f aca="false">IF(OR(TRIM(Customers!J57&amp;"")="",ISNUMBER(MATCH(TRIM(Customers!J57&amp;""),Codes!$A$5:$A$14,0))),"",TRIM(Customers!J57))</f>
        <v>Phone</v>
      </c>
      <c r="K57" s="3" t="n">
        <f aca="false">IF(OR(TRIM(Customers!K57&amp;"")="",ISNUMBER(MATCH(TRIM(Customers!K57&amp;""),Codes!$A$5:$A$14,0))),"",IF(ISNUMBER(Customers!K57),Customers!K57,IFERROR(VALUE(Customers!K57),"")))</f>
        <v>2</v>
      </c>
      <c r="L57" s="4" t="n">
        <f aca="false">IF(OR(TRIM(Customers!L57&amp;"")="",ISNUMBER(MATCH(TRIM(Customers!L57&amp;""),Codes!$A$5:$A$14,0))),"",IF(ISNUMBER(Customers!L57),Customers!L57,IFERROR(VALUE(Customers!L57),"")))</f>
        <v>534.64</v>
      </c>
      <c r="M57" s="4" t="n">
        <f aca="false">IF(OR(TRIM(Customers!M57&amp;"")="",ISNUMBER(MATCH(TRIM(Customers!M57&amp;""),Codes!$A$5:$A$14,0))),"",IF(ISNUMBER(Customers!M57),Customers!M57,IFERROR(VALUE(Customers!M57),"")))</f>
        <v>3116.73</v>
      </c>
      <c r="N57" s="3" t="n">
        <f aca="false">IF(OR(TRIM(Customers!N57&amp;"")="",ISNUMBER(MATCH(TRIM(Customers!N57&amp;""),Codes!$A$5:$A$14,0)),Customers!N57=9999),"",IF(ISNUMBER(Customers!N57),Customers!N57,IFERROR(VALUE(Customers!N57),"")))</f>
        <v>8</v>
      </c>
      <c r="O57" s="4" t="n">
        <f aca="false">IF(OR(TRIM(Customers!O57&amp;"")="",ISNUMBER(MATCH(TRIM(Customers!O57&amp;""),Codes!$A$5:$A$14,0))),"",IF(ISNUMBER(Customers!O57),Customers!O57,IFERROR(VALUE(Customers!O57),"")))</f>
        <v>27.86</v>
      </c>
      <c r="P57" s="3" t="n">
        <f aca="false">IF(OR(TRIM(Customers!P57&amp;"")="",ISNUMBER(MATCH(TRIM(Customers!P57&amp;""),Codes!$A$5:$A$14,0))),"",IF(ISNUMBER(Customers!P57),Customers!P57,IFERROR(VALUE(Customers!P57),"")))</f>
        <v>5</v>
      </c>
      <c r="Q57" s="4" t="n">
        <f aca="false">IF(OR(TRIM(Customers!Q57&amp;"")="",ISNUMBER(MATCH(TRIM(Customers!Q57&amp;""),Codes!$A$5:$A$14,0))),"",IF(ISNUMBER(Customers!Q57),Customers!Q57,IFERROR(VALUE(Customers!Q57),"")))</f>
        <v>500</v>
      </c>
      <c r="R57" s="4" t="str">
        <f aca="false">IF(OR(TRIM(Customers!R57&amp;"")="",ISNUMBER(MATCH(TRIM(Customers!R57&amp;""),Codes!$A$5:$A$14,0))),"",IF(ISNUMBER(Customers!R57),Customers!R57,IFERROR(VALUE(Customers!R57),"")))</f>
        <v/>
      </c>
      <c r="S57" s="4" t="n">
        <f aca="false">IF(OR(TRIM(Customers!S57&amp;"")="",ISNUMBER(MATCH(TRIM(Customers!S57&amp;""),Codes!$A$5:$A$14,0))),"",IF(ISNUMBER(Customers!S57),Customers!S57,IFERROR(VALUE(Customers!S57),"")))</f>
        <v>15000</v>
      </c>
      <c r="T57" s="4" t="n">
        <f aca="false">IF(OR(TRIM(Customers!T57&amp;"")="",ISNUMBER(MATCH(TRIM(Customers!T57&amp;""),Codes!$A$5:$A$14,0))),"",IF(ISNUMBER(Customers!T57),Customers!T57,IFERROR(VALUE(Customers!T57),"")))</f>
        <v>100</v>
      </c>
      <c r="U57" s="3" t="n">
        <f aca="false">IF(OR(TRIM(Customers!U57&amp;"")="",ISNUMBER(MATCH(TRIM(Customers!U57&amp;""),Codes!$A$5:$A$14,0)),Customers!U57=0),"",IF(ISNUMBER(Customers!U57),Customers!U57,IFERROR(VALUE(Customers!U57),"")))</f>
        <v>577</v>
      </c>
      <c r="V57" s="3" t="n">
        <f aca="false">IF(OR(TRIM(Customers!V57&amp;"")="",ISNUMBER(MATCH(TRIM(Customers!V57&amp;""),Codes!$A$5:$A$14,0))),"",IF(ISNUMBER(Customers!V57),Customers!V57,IFERROR(VALUE(Customers!V57),"")))</f>
        <v>0</v>
      </c>
    </row>
    <row r="58" customFormat="false" ht="15" hidden="false" customHeight="false" outlineLevel="0" collapsed="false">
      <c r="A58" s="2" t="str">
        <f aca="false">Customers!A58</f>
        <v>CL00057</v>
      </c>
      <c r="B58" s="3" t="n">
        <f aca="false">IF(OR(TRIM(Customers!B58&amp;"")="",ISNUMBER(MATCH(TRIM(Customers!B58&amp;""),Codes!$A$5:$A$14,0)),Customers!B58=0),"",IF(ISNUMBER(Customers!B58),Customers!B58,IFERROR(VALUE(Customers!B58),"")))</f>
        <v>44</v>
      </c>
      <c r="C58" s="2" t="str">
        <f aca="false">IF(OR(TRIM(Customers!C58&amp;"")="",ISNUMBER(MATCH(TRIM(Customers!C58&amp;""),Codes!$A$5:$A$14,0))),"",TRIM(Customers!C58))</f>
        <v>F</v>
      </c>
      <c r="D58" s="2" t="str">
        <f aca="false">IF(OR(TRIM(Customers!D58&amp;"")="",ISNUMBER(MATCH(TRIM(Customers!D58&amp;""),Codes!$A$5:$A$14,0))),"",TRIM(Customers!D58))</f>
        <v>Veneto</v>
      </c>
      <c r="E58" s="2" t="str">
        <f aca="false">IF(OR(TRIM(Customers!E58&amp;"")="",ISNUMBER(MATCH(TRIM(Customers!E58&amp;""),Codes!$A$5:$A$14,0))),"",TRIM(Customers!E58))</f>
        <v>Manual worker</v>
      </c>
      <c r="F58" s="2" t="str">
        <f aca="false">IF(OR(TRIM(Customers!F58&amp;"")="",ISNUMBER(MATCH(TRIM(Customers!F58&amp;""),Codes!$A$5:$A$14,0))),"",TRIM(Customers!F58))</f>
        <v>Married</v>
      </c>
      <c r="G58" s="4" t="n">
        <f aca="false">IF(OR(TRIM(Customers!G58&amp;"")="",ISNUMBER(MATCH(TRIM(Customers!G58&amp;""),Codes!$A$5:$A$14,0)),Customers!G58=-999),"",IF(ISNUMBER(Customers!G58),Customers!G58,IFERROR(VALUE(Customers!G58),"")))</f>
        <v>27600</v>
      </c>
      <c r="H58" s="3" t="str">
        <f aca="false">IF(OR(TRIM(Customers!H58&amp;"")="",ISNUMBER(MATCH(TRIM(Customers!H58&amp;""),Codes!$A$5:$A$14,0))),"",IF(ISNUMBER(Customers!H58),Customers!H58,IFERROR(VALUE(Customers!H58),"")))</f>
        <v/>
      </c>
      <c r="I58" s="5" t="n">
        <f aca="false">IF(OR(TRIM(Customers!I58&amp;"")="",ISNUMBER(MATCH(TRIM(Customers!I58&amp;""),Codes!$A$5:$A$14,0)),Customers!I58=DATE(1970,1,1)),"",IF(ISNUMBER(Customers!I58),Customers!I58,IFERROR(DATEVALUE(Customers!I58),"")))</f>
        <v>40690</v>
      </c>
      <c r="J58" s="2" t="str">
        <f aca="false">IF(OR(TRIM(Customers!J58&amp;"")="",ISNUMBER(MATCH(TRIM(Customers!J58&amp;""),Codes!$A$5:$A$14,0))),"",TRIM(Customers!J58))</f>
        <v>App</v>
      </c>
      <c r="K58" s="3" t="n">
        <f aca="false">IF(OR(TRIM(Customers!K58&amp;"")="",ISNUMBER(MATCH(TRIM(Customers!K58&amp;""),Codes!$A$5:$A$14,0))),"",IF(ISNUMBER(Customers!K58),Customers!K58,IFERROR(VALUE(Customers!K58),"")))</f>
        <v>2</v>
      </c>
      <c r="L58" s="4" t="n">
        <f aca="false">IF(OR(TRIM(Customers!L58&amp;"")="",ISNUMBER(MATCH(TRIM(Customers!L58&amp;""),Codes!$A$5:$A$14,0))),"",IF(ISNUMBER(Customers!L58),Customers!L58,IFERROR(VALUE(Customers!L58),"")))</f>
        <v>1378.47</v>
      </c>
      <c r="M58" s="4" t="n">
        <f aca="false">IF(OR(TRIM(Customers!M58&amp;"")="",ISNUMBER(MATCH(TRIM(Customers!M58&amp;""),Codes!$A$5:$A$14,0))),"",IF(ISNUMBER(Customers!M58),Customers!M58,IFERROR(VALUE(Customers!M58),"")))</f>
        <v>13274.8</v>
      </c>
      <c r="N58" s="3" t="n">
        <f aca="false">IF(OR(TRIM(Customers!N58&amp;"")="",ISNUMBER(MATCH(TRIM(Customers!N58&amp;""),Codes!$A$5:$A$14,0)),Customers!N58=9999),"",IF(ISNUMBER(Customers!N58),Customers!N58,IFERROR(VALUE(Customers!N58),"")))</f>
        <v>26</v>
      </c>
      <c r="O58" s="4" t="n">
        <f aca="false">IF(OR(TRIM(Customers!O58&amp;"")="",ISNUMBER(MATCH(TRIM(Customers!O58&amp;""),Codes!$A$5:$A$14,0))),"",IF(ISNUMBER(Customers!O58),Customers!O58,IFERROR(VALUE(Customers!O58),"")))</f>
        <v>37.13</v>
      </c>
      <c r="P58" s="3" t="n">
        <f aca="false">IF(OR(TRIM(Customers!P58&amp;"")="",ISNUMBER(MATCH(TRIM(Customers!P58&amp;""),Codes!$A$5:$A$14,0))),"",IF(ISNUMBER(Customers!P58),Customers!P58,IFERROR(VALUE(Customers!P58),"")))</f>
        <v>2</v>
      </c>
      <c r="Q58" s="4" t="n">
        <f aca="false">IF(OR(TRIM(Customers!Q58&amp;"")="",ISNUMBER(MATCH(TRIM(Customers!Q58&amp;""),Codes!$A$5:$A$14,0))),"",IF(ISNUMBER(Customers!Q58),Customers!Q58,IFERROR(VALUE(Customers!Q58),"")))</f>
        <v>7000</v>
      </c>
      <c r="R58" s="4" t="n">
        <f aca="false">IF(OR(TRIM(Customers!R58&amp;"")="",ISNUMBER(MATCH(TRIM(Customers!R58&amp;""),Codes!$A$5:$A$14,0))),"",IF(ISNUMBER(Customers!R58),Customers!R58,IFERROR(VALUE(Customers!R58),"")))</f>
        <v>1835.52</v>
      </c>
      <c r="S58" s="4" t="n">
        <f aca="false">IF(OR(TRIM(Customers!S58&amp;"")="",ISNUMBER(MATCH(TRIM(Customers!S58&amp;""),Codes!$A$5:$A$14,0))),"",IF(ISNUMBER(Customers!S58),Customers!S58,IFERROR(VALUE(Customers!S58),"")))</f>
        <v>118000</v>
      </c>
      <c r="T58" s="4" t="n">
        <f aca="false">IF(OR(TRIM(Customers!T58&amp;"")="",ISNUMBER(MATCH(TRIM(Customers!T58&amp;""),Codes!$A$5:$A$14,0))),"",IF(ISNUMBER(Customers!T58),Customers!T58,IFERROR(VALUE(Customers!T58),"")))</f>
        <v>654</v>
      </c>
      <c r="U58" s="3" t="n">
        <f aca="false">IF(OR(TRIM(Customers!U58&amp;"")="",ISNUMBER(MATCH(TRIM(Customers!U58&amp;""),Codes!$A$5:$A$14,0)),Customers!U58=0),"",IF(ISNUMBER(Customers!U58),Customers!U58,IFERROR(VALUE(Customers!U58),"")))</f>
        <v>640</v>
      </c>
      <c r="V58" s="3" t="n">
        <f aca="false">IF(OR(TRIM(Customers!V58&amp;"")="",ISNUMBER(MATCH(TRIM(Customers!V58&amp;""),Codes!$A$5:$A$14,0))),"",IF(ISNUMBER(Customers!V58),Customers!V58,IFERROR(VALUE(Customers!V58),"")))</f>
        <v>1</v>
      </c>
    </row>
    <row r="59" customFormat="false" ht="15" hidden="false" customHeight="false" outlineLevel="0" collapsed="false">
      <c r="A59" s="2" t="str">
        <f aca="false">Customers!A59</f>
        <v>CL00058</v>
      </c>
      <c r="B59" s="3" t="n">
        <f aca="false">IF(OR(TRIM(Customers!B59&amp;"")="",ISNUMBER(MATCH(TRIM(Customers!B59&amp;""),Codes!$A$5:$A$14,0)),Customers!B59=0),"",IF(ISNUMBER(Customers!B59),Customers!B59,IFERROR(VALUE(Customers!B59),"")))</f>
        <v>60</v>
      </c>
      <c r="C59" s="2" t="str">
        <f aca="false">IF(OR(TRIM(Customers!C59&amp;"")="",ISNUMBER(MATCH(TRIM(Customers!C59&amp;""),Codes!$A$5:$A$14,0))),"",TRIM(Customers!C59))</f>
        <v>F</v>
      </c>
      <c r="D59" s="2" t="str">
        <f aca="false">IF(OR(TRIM(Customers!D59&amp;"")="",ISNUMBER(MATCH(TRIM(Customers!D59&amp;""),Codes!$A$5:$A$14,0))),"",TRIM(Customers!D59))</f>
        <v>Lazio</v>
      </c>
      <c r="E59" s="2" t="str">
        <f aca="false">IF(OR(TRIM(Customers!E59&amp;"")="",ISNUMBER(MATCH(TRIM(Customers!E59&amp;""),Codes!$A$5:$A$14,0))),"",TRIM(Customers!E59))</f>
        <v>Teacher</v>
      </c>
      <c r="F59" s="2" t="str">
        <f aca="false">IF(OR(TRIM(Customers!F59&amp;"")="",ISNUMBER(MATCH(TRIM(Customers!F59&amp;""),Codes!$A$5:$A$14,0))),"",TRIM(Customers!F59))</f>
        <v>Married</v>
      </c>
      <c r="G59" s="4" t="n">
        <f aca="false">IF(OR(TRIM(Customers!G59&amp;"")="",ISNUMBER(MATCH(TRIM(Customers!G59&amp;""),Codes!$A$5:$A$14,0)),Customers!G59=-999),"",IF(ISNUMBER(Customers!G59),Customers!G59,IFERROR(VALUE(Customers!G59),"")))</f>
        <v>45300</v>
      </c>
      <c r="H59" s="3" t="n">
        <f aca="false">IF(OR(TRIM(Customers!H59&amp;"")="",ISNUMBER(MATCH(TRIM(Customers!H59&amp;""),Codes!$A$5:$A$14,0))),"",IF(ISNUMBER(Customers!H59),Customers!H59,IFERROR(VALUE(Customers!H59),"")))</f>
        <v>8</v>
      </c>
      <c r="I59" s="5" t="n">
        <f aca="false">IF(OR(TRIM(Customers!I59&amp;"")="",ISNUMBER(MATCH(TRIM(Customers!I59&amp;""),Codes!$A$5:$A$14,0)),Customers!I59=DATE(1970,1,1)),"",IF(ISNUMBER(Customers!I59),Customers!I59,IFERROR(DATEVALUE(Customers!I59),"")))</f>
        <v>43084</v>
      </c>
      <c r="J59" s="2" t="str">
        <f aca="false">IF(OR(TRIM(Customers!J59&amp;"")="",ISNUMBER(MATCH(TRIM(Customers!J59&amp;""),Codes!$A$5:$A$14,0))),"",TRIM(Customers!J59))</f>
        <v>Phone</v>
      </c>
      <c r="K59" s="3" t="n">
        <f aca="false">IF(OR(TRIM(Customers!K59&amp;"")="",ISNUMBER(MATCH(TRIM(Customers!K59&amp;""),Codes!$A$5:$A$14,0))),"",IF(ISNUMBER(Customers!K59),Customers!K59,IFERROR(VALUE(Customers!K59),"")))</f>
        <v>2</v>
      </c>
      <c r="L59" s="4" t="n">
        <f aca="false">IF(OR(TRIM(Customers!L59&amp;"")="",ISNUMBER(MATCH(TRIM(Customers!L59&amp;""),Codes!$A$5:$A$14,0))),"",IF(ISNUMBER(Customers!L59),Customers!L59,IFERROR(VALUE(Customers!L59),"")))</f>
        <v>5255.26</v>
      </c>
      <c r="M59" s="4" t="n">
        <f aca="false">IF(OR(TRIM(Customers!M59&amp;"")="",ISNUMBER(MATCH(TRIM(Customers!M59&amp;""),Codes!$A$5:$A$14,0))),"",IF(ISNUMBER(Customers!M59),Customers!M59,IFERROR(VALUE(Customers!M59),"")))</f>
        <v>0</v>
      </c>
      <c r="N59" s="3" t="n">
        <f aca="false">IF(OR(TRIM(Customers!N59&amp;"")="",ISNUMBER(MATCH(TRIM(Customers!N59&amp;""),Codes!$A$5:$A$14,0)),Customers!N59=9999),"",IF(ISNUMBER(Customers!N59),Customers!N59,IFERROR(VALUE(Customers!N59),"")))</f>
        <v>24</v>
      </c>
      <c r="O59" s="4" t="n">
        <f aca="false">IF(OR(TRIM(Customers!O59&amp;"")="",ISNUMBER(MATCH(TRIM(Customers!O59&amp;""),Codes!$A$5:$A$14,0))),"",IF(ISNUMBER(Customers!O59),Customers!O59,IFERROR(VALUE(Customers!O59),"")))</f>
        <v>46.94</v>
      </c>
      <c r="P59" s="3" t="str">
        <f aca="false">IF(OR(TRIM(Customers!P59&amp;"")="",ISNUMBER(MATCH(TRIM(Customers!P59&amp;""),Codes!$A$5:$A$14,0))),"",IF(ISNUMBER(Customers!P59),Customers!P59,IFERROR(VALUE(Customers!P59),"")))</f>
        <v/>
      </c>
      <c r="Q59" s="4" t="n">
        <f aca="false">IF(OR(TRIM(Customers!Q59&amp;"")="",ISNUMBER(MATCH(TRIM(Customers!Q59&amp;""),Codes!$A$5:$A$14,0))),"",IF(ISNUMBER(Customers!Q59),Customers!Q59,IFERROR(VALUE(Customers!Q59),"")))</f>
        <v>10000</v>
      </c>
      <c r="R59" s="4" t="n">
        <f aca="false">IF(OR(TRIM(Customers!R59&amp;"")="",ISNUMBER(MATCH(TRIM(Customers!R59&amp;""),Codes!$A$5:$A$14,0))),"",IF(ISNUMBER(Customers!R59),Customers!R59,IFERROR(VALUE(Customers!R59),"")))</f>
        <v>1647.41</v>
      </c>
      <c r="S59" s="4" t="n">
        <f aca="false">IF(OR(TRIM(Customers!S59&amp;"")="",ISNUMBER(MATCH(TRIM(Customers!S59&amp;""),Codes!$A$5:$A$14,0))),"",IF(ISNUMBER(Customers!S59),Customers!S59,IFERROR(VALUE(Customers!S59),"")))</f>
        <v>0</v>
      </c>
      <c r="T59" s="4" t="n">
        <f aca="false">IF(OR(TRIM(Customers!T59&amp;"")="",ISNUMBER(MATCH(TRIM(Customers!T59&amp;""),Codes!$A$5:$A$14,0))),"",IF(ISNUMBER(Customers!T59),Customers!T59,IFERROR(VALUE(Customers!T59),"")))</f>
        <v>0</v>
      </c>
      <c r="U59" s="3" t="n">
        <f aca="false">IF(OR(TRIM(Customers!U59&amp;"")="",ISNUMBER(MATCH(TRIM(Customers!U59&amp;""),Codes!$A$5:$A$14,0)),Customers!U59=0),"",IF(ISNUMBER(Customers!U59),Customers!U59,IFERROR(VALUE(Customers!U59),"")))</f>
        <v>710</v>
      </c>
      <c r="V59" s="3" t="str">
        <f aca="false">IF(OR(TRIM(Customers!V59&amp;"")="",ISNUMBER(MATCH(TRIM(Customers!V59&amp;""),Codes!$A$5:$A$14,0))),"",IF(ISNUMBER(Customers!V59),Customers!V59,IFERROR(VALUE(Customers!V59),"")))</f>
        <v/>
      </c>
    </row>
    <row r="60" customFormat="false" ht="15" hidden="false" customHeight="false" outlineLevel="0" collapsed="false">
      <c r="A60" s="2" t="str">
        <f aca="false">Customers!A60</f>
        <v>CL00059</v>
      </c>
      <c r="B60" s="3" t="n">
        <f aca="false">IF(OR(TRIM(Customers!B60&amp;"")="",ISNUMBER(MATCH(TRIM(Customers!B60&amp;""),Codes!$A$5:$A$14,0)),Customers!B60=0),"",IF(ISNUMBER(Customers!B60),Customers!B60,IFERROR(VALUE(Customers!B60),"")))</f>
        <v>46</v>
      </c>
      <c r="C60" s="2" t="str">
        <f aca="false">IF(OR(TRIM(Customers!C60&amp;"")="",ISNUMBER(MATCH(TRIM(Customers!C60&amp;""),Codes!$A$5:$A$14,0))),"",TRIM(Customers!C60))</f>
        <v>F</v>
      </c>
      <c r="D60" s="2" t="str">
        <f aca="false">IF(OR(TRIM(Customers!D60&amp;"")="",ISNUMBER(MATCH(TRIM(Customers!D60&amp;""),Codes!$A$5:$A$14,0))),"",TRIM(Customers!D60))</f>
        <v>Toscana</v>
      </c>
      <c r="E60" s="2" t="str">
        <f aca="false">IF(OR(TRIM(Customers!E60&amp;"")="",ISNUMBER(MATCH(TRIM(Customers!E60&amp;""),Codes!$A$5:$A$14,0))),"",TRIM(Customers!E60))</f>
        <v>Teacher</v>
      </c>
      <c r="F60" s="2" t="str">
        <f aca="false">IF(OR(TRIM(Customers!F60&amp;"")="",ISNUMBER(MATCH(TRIM(Customers!F60&amp;""),Codes!$A$5:$A$14,0))),"",TRIM(Customers!F60))</f>
        <v>Married</v>
      </c>
      <c r="G60" s="4" t="n">
        <f aca="false">IF(OR(TRIM(Customers!G60&amp;"")="",ISNUMBER(MATCH(TRIM(Customers!G60&amp;""),Codes!$A$5:$A$14,0)),Customers!G60=-999),"",IF(ISNUMBER(Customers!G60),Customers!G60,IFERROR(VALUE(Customers!G60),"")))</f>
        <v>29100</v>
      </c>
      <c r="H60" s="3" t="n">
        <f aca="false">IF(OR(TRIM(Customers!H60&amp;"")="",ISNUMBER(MATCH(TRIM(Customers!H60&amp;""),Codes!$A$5:$A$14,0))),"",IF(ISNUMBER(Customers!H60),Customers!H60,IFERROR(VALUE(Customers!H60),"")))</f>
        <v>3</v>
      </c>
      <c r="I60" s="5" t="n">
        <f aca="false">IF(OR(TRIM(Customers!I60&amp;"")="",ISNUMBER(MATCH(TRIM(Customers!I60&amp;""),Codes!$A$5:$A$14,0)),Customers!I60=DATE(1970,1,1)),"",IF(ISNUMBER(Customers!I60),Customers!I60,IFERROR(DATEVALUE(Customers!I60),"")))</f>
        <v>45132</v>
      </c>
      <c r="J60" s="2" t="str">
        <f aca="false">IF(OR(TRIM(Customers!J60&amp;"")="",ISNUMBER(MATCH(TRIM(Customers!J60&amp;""),Codes!$A$5:$A$14,0))),"",TRIM(Customers!J60))</f>
        <v>Online Banking</v>
      </c>
      <c r="K60" s="3" t="n">
        <f aca="false">IF(OR(TRIM(Customers!K60&amp;"")="",ISNUMBER(MATCH(TRIM(Customers!K60&amp;""),Codes!$A$5:$A$14,0))),"",IF(ISNUMBER(Customers!K60),Customers!K60,IFERROR(VALUE(Customers!K60),"")))</f>
        <v>2</v>
      </c>
      <c r="L60" s="4" t="n">
        <f aca="false">IF(OR(TRIM(Customers!L60&amp;"")="",ISNUMBER(MATCH(TRIM(Customers!L60&amp;""),Codes!$A$5:$A$14,0))),"",IF(ISNUMBER(Customers!L60),Customers!L60,IFERROR(VALUE(Customers!L60),"")))</f>
        <v>1660.2</v>
      </c>
      <c r="M60" s="4" t="n">
        <f aca="false">IF(OR(TRIM(Customers!M60&amp;"")="",ISNUMBER(MATCH(TRIM(Customers!M60&amp;""),Codes!$A$5:$A$14,0))),"",IF(ISNUMBER(Customers!M60),Customers!M60,IFERROR(VALUE(Customers!M60),"")))</f>
        <v>0</v>
      </c>
      <c r="N60" s="3" t="n">
        <f aca="false">IF(OR(TRIM(Customers!N60&amp;"")="",ISNUMBER(MATCH(TRIM(Customers!N60&amp;""),Codes!$A$5:$A$14,0)),Customers!N60=9999),"",IF(ISNUMBER(Customers!N60),Customers!N60,IFERROR(VALUE(Customers!N60),"")))</f>
        <v>21</v>
      </c>
      <c r="O60" s="4" t="n">
        <f aca="false">IF(OR(TRIM(Customers!O60&amp;"")="",ISNUMBER(MATCH(TRIM(Customers!O60&amp;""),Codes!$A$5:$A$14,0))),"",IF(ISNUMBER(Customers!O60),Customers!O60,IFERROR(VALUE(Customers!O60),"")))</f>
        <v>68.19</v>
      </c>
      <c r="P60" s="3" t="n">
        <f aca="false">IF(OR(TRIM(Customers!P60&amp;"")="",ISNUMBER(MATCH(TRIM(Customers!P60&amp;""),Codes!$A$5:$A$14,0))),"",IF(ISNUMBER(Customers!P60),Customers!P60,IFERROR(VALUE(Customers!P60),"")))</f>
        <v>2</v>
      </c>
      <c r="Q60" s="4" t="n">
        <f aca="false">IF(OR(TRIM(Customers!Q60&amp;"")="",ISNUMBER(MATCH(TRIM(Customers!Q60&amp;""),Codes!$A$5:$A$14,0))),"",IF(ISNUMBER(Customers!Q60),Customers!Q60,IFERROR(VALUE(Customers!Q60),"")))</f>
        <v>4500</v>
      </c>
      <c r="R60" s="4" t="n">
        <f aca="false">IF(OR(TRIM(Customers!R60&amp;"")="",ISNUMBER(MATCH(TRIM(Customers!R60&amp;""),Codes!$A$5:$A$14,0))),"",IF(ISNUMBER(Customers!R60),Customers!R60,IFERROR(VALUE(Customers!R60),"")))</f>
        <v>945.26</v>
      </c>
      <c r="S60" s="4" t="str">
        <f aca="false">IF(OR(TRIM(Customers!S60&amp;"")="",ISNUMBER(MATCH(TRIM(Customers!S60&amp;""),Codes!$A$5:$A$14,0))),"",IF(ISNUMBER(Customers!S60),Customers!S60,IFERROR(VALUE(Customers!S60),"")))</f>
        <v/>
      </c>
      <c r="T60" s="4" t="str">
        <f aca="false">IF(OR(TRIM(Customers!T60&amp;"")="",ISNUMBER(MATCH(TRIM(Customers!T60&amp;""),Codes!$A$5:$A$14,0))),"",IF(ISNUMBER(Customers!T60),Customers!T60,IFERROR(VALUE(Customers!T60),"")))</f>
        <v/>
      </c>
      <c r="U60" s="3" t="n">
        <f aca="false">IF(OR(TRIM(Customers!U60&amp;"")="",ISNUMBER(MATCH(TRIM(Customers!U60&amp;""),Codes!$A$5:$A$14,0)),Customers!U60=0),"",IF(ISNUMBER(Customers!U60),Customers!U60,IFERROR(VALUE(Customers!U60),"")))</f>
        <v>533</v>
      </c>
      <c r="V60" s="3" t="n">
        <f aca="false">IF(OR(TRIM(Customers!V60&amp;"")="",ISNUMBER(MATCH(TRIM(Customers!V60&amp;""),Codes!$A$5:$A$14,0))),"",IF(ISNUMBER(Customers!V60),Customers!V60,IFERROR(VALUE(Customers!V60),"")))</f>
        <v>1</v>
      </c>
    </row>
    <row r="61" customFormat="false" ht="15" hidden="false" customHeight="false" outlineLevel="0" collapsed="false">
      <c r="A61" s="2" t="str">
        <f aca="false">Customers!A61</f>
        <v>CL00060</v>
      </c>
      <c r="B61" s="3" t="n">
        <f aca="false">IF(OR(TRIM(Customers!B61&amp;"")="",ISNUMBER(MATCH(TRIM(Customers!B61&amp;""),Codes!$A$5:$A$14,0)),Customers!B61=0),"",IF(ISNUMBER(Customers!B61),Customers!B61,IFERROR(VALUE(Customers!B61),"")))</f>
        <v>63</v>
      </c>
      <c r="C61" s="2" t="str">
        <f aca="false">IF(OR(TRIM(Customers!C61&amp;"")="",ISNUMBER(MATCH(TRIM(Customers!C61&amp;""),Codes!$A$5:$A$14,0))),"",TRIM(Customers!C61))</f>
        <v>M</v>
      </c>
      <c r="D61" s="2" t="str">
        <f aca="false">IF(OR(TRIM(Customers!D61&amp;"")="",ISNUMBER(MATCH(TRIM(Customers!D61&amp;""),Codes!$A$5:$A$14,0))),"",TRIM(Customers!D61))</f>
        <v>Piemonte</v>
      </c>
      <c r="E61" s="2" t="str">
        <f aca="false">IF(OR(TRIM(Customers!E61&amp;"")="",ISNUMBER(MATCH(TRIM(Customers!E61&amp;""),Codes!$A$5:$A$14,0))),"",TRIM(Customers!E61))</f>
        <v>Unemployed</v>
      </c>
      <c r="F61" s="2" t="str">
        <f aca="false">IF(OR(TRIM(Customers!F61&amp;"")="",ISNUMBER(MATCH(TRIM(Customers!F61&amp;""),Codes!$A$5:$A$14,0))),"",TRIM(Customers!F61))</f>
        <v>Widowed</v>
      </c>
      <c r="G61" s="4" t="n">
        <f aca="false">IF(OR(TRIM(Customers!G61&amp;"")="",ISNUMBER(MATCH(TRIM(Customers!G61&amp;""),Codes!$A$5:$A$14,0)),Customers!G61=-999),"",IF(ISNUMBER(Customers!G61),Customers!G61,IFERROR(VALUE(Customers!G61),"")))</f>
        <v>7100</v>
      </c>
      <c r="H61" s="3" t="n">
        <f aca="false">IF(OR(TRIM(Customers!H61&amp;"")="",ISNUMBER(MATCH(TRIM(Customers!H61&amp;""),Codes!$A$5:$A$14,0))),"",IF(ISNUMBER(Customers!H61),Customers!H61,IFERROR(VALUE(Customers!H61),"")))</f>
        <v>16</v>
      </c>
      <c r="I61" s="5" t="n">
        <f aca="false">IF(OR(TRIM(Customers!I61&amp;"")="",ISNUMBER(MATCH(TRIM(Customers!I61&amp;""),Codes!$A$5:$A$14,0)),Customers!I61=DATE(1970,1,1)),"",IF(ISNUMBER(Customers!I61),Customers!I61,IFERROR(DATEVALUE(Customers!I61),"")))</f>
        <v>40281</v>
      </c>
      <c r="J61" s="2" t="str">
        <f aca="false">IF(OR(TRIM(Customers!J61&amp;"")="",ISNUMBER(MATCH(TRIM(Customers!J61&amp;""),Codes!$A$5:$A$14,0))),"",TRIM(Customers!J61))</f>
        <v>Branch</v>
      </c>
      <c r="K61" s="3" t="n">
        <f aca="false">IF(OR(TRIM(Customers!K61&amp;"")="",ISNUMBER(MATCH(TRIM(Customers!K61&amp;""),Codes!$A$5:$A$14,0))),"",IF(ISNUMBER(Customers!K61),Customers!K61,IFERROR(VALUE(Customers!K61),"")))</f>
        <v>2</v>
      </c>
      <c r="L61" s="4" t="n">
        <f aca="false">IF(OR(TRIM(Customers!L61&amp;"")="",ISNUMBER(MATCH(TRIM(Customers!L61&amp;""),Codes!$A$5:$A$14,0))),"",IF(ISNUMBER(Customers!L61),Customers!L61,IFERROR(VALUE(Customers!L61),"")))</f>
        <v>665.45</v>
      </c>
      <c r="M61" s="4" t="n">
        <f aca="false">IF(OR(TRIM(Customers!M61&amp;"")="",ISNUMBER(MATCH(TRIM(Customers!M61&amp;""),Codes!$A$5:$A$14,0))),"",IF(ISNUMBER(Customers!M61),Customers!M61,IFERROR(VALUE(Customers!M61),"")))</f>
        <v>7474.15</v>
      </c>
      <c r="N61" s="3" t="n">
        <f aca="false">IF(OR(TRIM(Customers!N61&amp;"")="",ISNUMBER(MATCH(TRIM(Customers!N61&amp;""),Codes!$A$5:$A$14,0)),Customers!N61=9999),"",IF(ISNUMBER(Customers!N61),Customers!N61,IFERROR(VALUE(Customers!N61),"")))</f>
        <v>18</v>
      </c>
      <c r="O61" s="4" t="n">
        <f aca="false">IF(OR(TRIM(Customers!O61&amp;"")="",ISNUMBER(MATCH(TRIM(Customers!O61&amp;""),Codes!$A$5:$A$14,0))),"",IF(ISNUMBER(Customers!O61),Customers!O61,IFERROR(VALUE(Customers!O61),"")))</f>
        <v>36.19</v>
      </c>
      <c r="P61" s="3" t="n">
        <f aca="false">IF(OR(TRIM(Customers!P61&amp;"")="",ISNUMBER(MATCH(TRIM(Customers!P61&amp;""),Codes!$A$5:$A$14,0))),"",IF(ISNUMBER(Customers!P61),Customers!P61,IFERROR(VALUE(Customers!P61),"")))</f>
        <v>8</v>
      </c>
      <c r="Q61" s="4" t="n">
        <f aca="false">IF(OR(TRIM(Customers!Q61&amp;"")="",ISNUMBER(MATCH(TRIM(Customers!Q61&amp;""),Codes!$A$5:$A$14,0))),"",IF(ISNUMBER(Customers!Q61),Customers!Q61,IFERROR(VALUE(Customers!Q61),"")))</f>
        <v>1000</v>
      </c>
      <c r="R61" s="4" t="str">
        <f aca="false">IF(OR(TRIM(Customers!R61&amp;"")="",ISNUMBER(MATCH(TRIM(Customers!R61&amp;""),Codes!$A$5:$A$14,0))),"",IF(ISNUMBER(Customers!R61),Customers!R61,IFERROR(VALUE(Customers!R61),"")))</f>
        <v/>
      </c>
      <c r="S61" s="4" t="str">
        <f aca="false">IF(OR(TRIM(Customers!S61&amp;"")="",ISNUMBER(MATCH(TRIM(Customers!S61&amp;""),Codes!$A$5:$A$14,0))),"",IF(ISNUMBER(Customers!S61),Customers!S61,IFERROR(VALUE(Customers!S61),"")))</f>
        <v/>
      </c>
      <c r="T61" s="4" t="str">
        <f aca="false">IF(OR(TRIM(Customers!T61&amp;"")="",ISNUMBER(MATCH(TRIM(Customers!T61&amp;""),Codes!$A$5:$A$14,0))),"",IF(ISNUMBER(Customers!T61),Customers!T61,IFERROR(VALUE(Customers!T61),"")))</f>
        <v/>
      </c>
      <c r="U61" s="3" t="n">
        <f aca="false">IF(OR(TRIM(Customers!U61&amp;"")="",ISNUMBER(MATCH(TRIM(Customers!U61&amp;""),Codes!$A$5:$A$14,0)),Customers!U61=0),"",IF(ISNUMBER(Customers!U61),Customers!U61,IFERROR(VALUE(Customers!U61),"")))</f>
        <v>619</v>
      </c>
      <c r="V61" s="3" t="n">
        <f aca="false">IF(OR(TRIM(Customers!V61&amp;"")="",ISNUMBER(MATCH(TRIM(Customers!V61&amp;""),Codes!$A$5:$A$14,0))),"",IF(ISNUMBER(Customers!V61),Customers!V61,IFERROR(VALUE(Customers!V61),"")))</f>
        <v>0</v>
      </c>
    </row>
    <row r="62" customFormat="false" ht="15" hidden="false" customHeight="false" outlineLevel="0" collapsed="false">
      <c r="A62" s="2" t="str">
        <f aca="false">Customers!A62</f>
        <v>CL00061</v>
      </c>
      <c r="B62" s="3" t="n">
        <f aca="false">IF(OR(TRIM(Customers!B62&amp;"")="",ISNUMBER(MATCH(TRIM(Customers!B62&amp;""),Codes!$A$5:$A$14,0)),Customers!B62=0),"",IF(ISNUMBER(Customers!B62),Customers!B62,IFERROR(VALUE(Customers!B62),"")))</f>
        <v>54</v>
      </c>
      <c r="C62" s="2" t="str">
        <f aca="false">IF(OR(TRIM(Customers!C62&amp;"")="",ISNUMBER(MATCH(TRIM(Customers!C62&amp;""),Codes!$A$5:$A$14,0))),"",TRIM(Customers!C62))</f>
        <v>M</v>
      </c>
      <c r="D62" s="2" t="str">
        <f aca="false">IF(OR(TRIM(Customers!D62&amp;"")="",ISNUMBER(MATCH(TRIM(Customers!D62&amp;""),Codes!$A$5:$A$14,0))),"",TRIM(Customers!D62))</f>
        <v>Veneto</v>
      </c>
      <c r="E62" s="2" t="str">
        <f aca="false">IF(OR(TRIM(Customers!E62&amp;"")="",ISNUMBER(MATCH(TRIM(Customers!E62&amp;""),Codes!$A$5:$A$14,0))),"",TRIM(Customers!E62))</f>
        <v>Employee</v>
      </c>
      <c r="F62" s="2" t="str">
        <f aca="false">IF(OR(TRIM(Customers!F62&amp;"")="",ISNUMBER(MATCH(TRIM(Customers!F62&amp;""),Codes!$A$5:$A$14,0))),"",TRIM(Customers!F62))</f>
        <v>Married</v>
      </c>
      <c r="G62" s="4" t="n">
        <f aca="false">IF(OR(TRIM(Customers!G62&amp;"")="",ISNUMBER(MATCH(TRIM(Customers!G62&amp;""),Codes!$A$5:$A$14,0)),Customers!G62=-999),"",IF(ISNUMBER(Customers!G62),Customers!G62,IFERROR(VALUE(Customers!G62),"")))</f>
        <v>29900</v>
      </c>
      <c r="H62" s="3" t="n">
        <f aca="false">IF(OR(TRIM(Customers!H62&amp;"")="",ISNUMBER(MATCH(TRIM(Customers!H62&amp;""),Codes!$A$5:$A$14,0))),"",IF(ISNUMBER(Customers!H62),Customers!H62,IFERROR(VALUE(Customers!H62),"")))</f>
        <v>14</v>
      </c>
      <c r="I62" s="5" t="n">
        <f aca="false">IF(OR(TRIM(Customers!I62&amp;"")="",ISNUMBER(MATCH(TRIM(Customers!I62&amp;""),Codes!$A$5:$A$14,0)),Customers!I62=DATE(1970,1,1)),"",IF(ISNUMBER(Customers!I62),Customers!I62,IFERROR(DATEVALUE(Customers!I62),"")))</f>
        <v>41022</v>
      </c>
      <c r="J62" s="2" t="str">
        <f aca="false">IF(OR(TRIM(Customers!J62&amp;"")="",ISNUMBER(MATCH(TRIM(Customers!J62&amp;""),Codes!$A$5:$A$14,0))),"",TRIM(Customers!J62))</f>
        <v>App</v>
      </c>
      <c r="K62" s="3" t="n">
        <f aca="false">IF(OR(TRIM(Customers!K62&amp;"")="",ISNUMBER(MATCH(TRIM(Customers!K62&amp;""),Codes!$A$5:$A$14,0))),"",IF(ISNUMBER(Customers!K62),Customers!K62,IFERROR(VALUE(Customers!K62),"")))</f>
        <v>2</v>
      </c>
      <c r="L62" s="4" t="n">
        <f aca="false">IF(OR(TRIM(Customers!L62&amp;"")="",ISNUMBER(MATCH(TRIM(Customers!L62&amp;""),Codes!$A$5:$A$14,0))),"",IF(ISNUMBER(Customers!L62),Customers!L62,IFERROR(VALUE(Customers!L62),"")))</f>
        <v>5990.11</v>
      </c>
      <c r="M62" s="4" t="n">
        <f aca="false">IF(OR(TRIM(Customers!M62&amp;"")="",ISNUMBER(MATCH(TRIM(Customers!M62&amp;""),Codes!$A$5:$A$14,0))),"",IF(ISNUMBER(Customers!M62),Customers!M62,IFERROR(VALUE(Customers!M62),"")))</f>
        <v>27303.9</v>
      </c>
      <c r="N62" s="3" t="n">
        <f aca="false">IF(OR(TRIM(Customers!N62&amp;"")="",ISNUMBER(MATCH(TRIM(Customers!N62&amp;""),Codes!$A$5:$A$14,0)),Customers!N62=9999),"",IF(ISNUMBER(Customers!N62),Customers!N62,IFERROR(VALUE(Customers!N62),"")))</f>
        <v>20</v>
      </c>
      <c r="O62" s="4" t="n">
        <f aca="false">IF(OR(TRIM(Customers!O62&amp;"")="",ISNUMBER(MATCH(TRIM(Customers!O62&amp;""),Codes!$A$5:$A$14,0))),"",IF(ISNUMBER(Customers!O62),Customers!O62,IFERROR(VALUE(Customers!O62),"")))</f>
        <v>33.6</v>
      </c>
      <c r="P62" s="3" t="n">
        <f aca="false">IF(OR(TRIM(Customers!P62&amp;"")="",ISNUMBER(MATCH(TRIM(Customers!P62&amp;""),Codes!$A$5:$A$14,0))),"",IF(ISNUMBER(Customers!P62),Customers!P62,IFERROR(VALUE(Customers!P62),"")))</f>
        <v>1</v>
      </c>
      <c r="Q62" s="4" t="str">
        <f aca="false">IF(OR(TRIM(Customers!Q62&amp;"")="",ISNUMBER(MATCH(TRIM(Customers!Q62&amp;""),Codes!$A$5:$A$14,0))),"",IF(ISNUMBER(Customers!Q62),Customers!Q62,IFERROR(VALUE(Customers!Q62),"")))</f>
        <v/>
      </c>
      <c r="R62" s="4" t="str">
        <f aca="false">IF(OR(TRIM(Customers!R62&amp;"")="",ISNUMBER(MATCH(TRIM(Customers!R62&amp;""),Codes!$A$5:$A$14,0))),"",IF(ISNUMBER(Customers!R62),Customers!R62,IFERROR(VALUE(Customers!R62),"")))</f>
        <v/>
      </c>
      <c r="S62" s="4" t="n">
        <f aca="false">IF(OR(TRIM(Customers!S62&amp;"")="",ISNUMBER(MATCH(TRIM(Customers!S62&amp;""),Codes!$A$5:$A$14,0))),"",IF(ISNUMBER(Customers!S62),Customers!S62,IFERROR(VALUE(Customers!S62),"")))</f>
        <v>65000</v>
      </c>
      <c r="T62" s="4" t="n">
        <f aca="false">IF(OR(TRIM(Customers!T62&amp;"")="",ISNUMBER(MATCH(TRIM(Customers!T62&amp;""),Codes!$A$5:$A$14,0))),"",IF(ISNUMBER(Customers!T62),Customers!T62,IFERROR(VALUE(Customers!T62),"")))</f>
        <v>340</v>
      </c>
      <c r="U62" s="3" t="n">
        <f aca="false">IF(OR(TRIM(Customers!U62&amp;"")="",ISNUMBER(MATCH(TRIM(Customers!U62&amp;""),Codes!$A$5:$A$14,0)),Customers!U62=0),"",IF(ISNUMBER(Customers!U62),Customers!U62,IFERROR(VALUE(Customers!U62),"")))</f>
        <v>683</v>
      </c>
      <c r="V62" s="3" t="n">
        <f aca="false">IF(OR(TRIM(Customers!V62&amp;"")="",ISNUMBER(MATCH(TRIM(Customers!V62&amp;""),Codes!$A$5:$A$14,0))),"",IF(ISNUMBER(Customers!V62),Customers!V62,IFERROR(VALUE(Customers!V62),"")))</f>
        <v>0</v>
      </c>
    </row>
    <row r="63" customFormat="false" ht="15" hidden="false" customHeight="false" outlineLevel="0" collapsed="false">
      <c r="A63" s="2" t="str">
        <f aca="false">Customers!A63</f>
        <v>CL00062</v>
      </c>
      <c r="B63" s="3" t="n">
        <f aca="false">IF(OR(TRIM(Customers!B63&amp;"")="",ISNUMBER(MATCH(TRIM(Customers!B63&amp;""),Codes!$A$5:$A$14,0)),Customers!B63=0),"",IF(ISNUMBER(Customers!B63),Customers!B63,IFERROR(VALUE(Customers!B63),"")))</f>
        <v>59</v>
      </c>
      <c r="C63" s="2" t="str">
        <f aca="false">IF(OR(TRIM(Customers!C63&amp;"")="",ISNUMBER(MATCH(TRIM(Customers!C63&amp;""),Codes!$A$5:$A$14,0))),"",TRIM(Customers!C63))</f>
        <v>F</v>
      </c>
      <c r="D63" s="2" t="str">
        <f aca="false">IF(OR(TRIM(Customers!D63&amp;"")="",ISNUMBER(MATCH(TRIM(Customers!D63&amp;""),Codes!$A$5:$A$14,0))),"",TRIM(Customers!D63))</f>
        <v>Lombardia</v>
      </c>
      <c r="E63" s="2" t="str">
        <f aca="false">IF(OR(TRIM(Customers!E63&amp;"")="",ISNUMBER(MATCH(TRIM(Customers!E63&amp;""),Codes!$A$5:$A$14,0))),"",TRIM(Customers!E63))</f>
        <v>Employee</v>
      </c>
      <c r="F63" s="2" t="str">
        <f aca="false">IF(OR(TRIM(Customers!F63&amp;"")="",ISNUMBER(MATCH(TRIM(Customers!F63&amp;""),Codes!$A$5:$A$14,0))),"",TRIM(Customers!F63))</f>
        <v>Single</v>
      </c>
      <c r="G63" s="4" t="n">
        <f aca="false">IF(OR(TRIM(Customers!G63&amp;"")="",ISNUMBER(MATCH(TRIM(Customers!G63&amp;""),Codes!$A$5:$A$14,0)),Customers!G63=-999),"",IF(ISNUMBER(Customers!G63),Customers!G63,IFERROR(VALUE(Customers!G63),"")))</f>
        <v>27500</v>
      </c>
      <c r="H63" s="3" t="n">
        <f aca="false">IF(OR(TRIM(Customers!H63&amp;"")="",ISNUMBER(MATCH(TRIM(Customers!H63&amp;""),Codes!$A$5:$A$14,0))),"",IF(ISNUMBER(Customers!H63),Customers!H63,IFERROR(VALUE(Customers!H63),"")))</f>
        <v>6</v>
      </c>
      <c r="I63" s="5" t="n">
        <f aca="false">IF(OR(TRIM(Customers!I63&amp;"")="",ISNUMBER(MATCH(TRIM(Customers!I63&amp;""),Codes!$A$5:$A$14,0)),Customers!I63=DATE(1970,1,1)),"",IF(ISNUMBER(Customers!I63),Customers!I63,IFERROR(DATEVALUE(Customers!I63),"")))</f>
        <v>43890</v>
      </c>
      <c r="J63" s="2" t="str">
        <f aca="false">IF(OR(TRIM(Customers!J63&amp;"")="",ISNUMBER(MATCH(TRIM(Customers!J63&amp;""),Codes!$A$5:$A$14,0))),"",TRIM(Customers!J63))</f>
        <v>Online Banking</v>
      </c>
      <c r="K63" s="3" t="n">
        <f aca="false">IF(OR(TRIM(Customers!K63&amp;"")="",ISNUMBER(MATCH(TRIM(Customers!K63&amp;""),Codes!$A$5:$A$14,0))),"",IF(ISNUMBER(Customers!K63),Customers!K63,IFERROR(VALUE(Customers!K63),"")))</f>
        <v>1</v>
      </c>
      <c r="L63" s="4" t="n">
        <f aca="false">IF(OR(TRIM(Customers!L63&amp;"")="",ISNUMBER(MATCH(TRIM(Customers!L63&amp;""),Codes!$A$5:$A$14,0))),"",IF(ISNUMBER(Customers!L63),Customers!L63,IFERROR(VALUE(Customers!L63),"")))</f>
        <v>3828.22</v>
      </c>
      <c r="M63" s="4" t="n">
        <f aca="false">IF(OR(TRIM(Customers!M63&amp;"")="",ISNUMBER(MATCH(TRIM(Customers!M63&amp;""),Codes!$A$5:$A$14,0))),"",IF(ISNUMBER(Customers!M63),Customers!M63,IFERROR(VALUE(Customers!M63),"")))</f>
        <v>18748.89</v>
      </c>
      <c r="N63" s="3" t="n">
        <f aca="false">IF(OR(TRIM(Customers!N63&amp;"")="",ISNUMBER(MATCH(TRIM(Customers!N63&amp;""),Codes!$A$5:$A$14,0)),Customers!N63=9999),"",IF(ISNUMBER(Customers!N63),Customers!N63,IFERROR(VALUE(Customers!N63),"")))</f>
        <v>32</v>
      </c>
      <c r="O63" s="4" t="n">
        <f aca="false">IF(OR(TRIM(Customers!O63&amp;"")="",ISNUMBER(MATCH(TRIM(Customers!O63&amp;""),Codes!$A$5:$A$14,0))),"",IF(ISNUMBER(Customers!O63),Customers!O63,IFERROR(VALUE(Customers!O63),"")))</f>
        <v>58.17</v>
      </c>
      <c r="P63" s="3" t="n">
        <f aca="false">IF(OR(TRIM(Customers!P63&amp;"")="",ISNUMBER(MATCH(TRIM(Customers!P63&amp;""),Codes!$A$5:$A$14,0))),"",IF(ISNUMBER(Customers!P63),Customers!P63,IFERROR(VALUE(Customers!P63),"")))</f>
        <v>2</v>
      </c>
      <c r="Q63" s="4" t="n">
        <f aca="false">IF(OR(TRIM(Customers!Q63&amp;"")="",ISNUMBER(MATCH(TRIM(Customers!Q63&amp;""),Codes!$A$5:$A$14,0))),"",IF(ISNUMBER(Customers!Q63),Customers!Q63,IFERROR(VALUE(Customers!Q63),"")))</f>
        <v>5000</v>
      </c>
      <c r="R63" s="4" t="n">
        <f aca="false">IF(OR(TRIM(Customers!R63&amp;"")="",ISNUMBER(MATCH(TRIM(Customers!R63&amp;""),Codes!$A$5:$A$14,0))),"",IF(ISNUMBER(Customers!R63),Customers!R63,IFERROR(VALUE(Customers!R63),"")))</f>
        <v>515.32</v>
      </c>
      <c r="S63" s="4" t="n">
        <f aca="false">IF(OR(TRIM(Customers!S63&amp;"")="",ISNUMBER(MATCH(TRIM(Customers!S63&amp;""),Codes!$A$5:$A$14,0))),"",IF(ISNUMBER(Customers!S63),Customers!S63,IFERROR(VALUE(Customers!S63),"")))</f>
        <v>91000</v>
      </c>
      <c r="T63" s="4" t="n">
        <f aca="false">IF(OR(TRIM(Customers!T63&amp;"")="",ISNUMBER(MATCH(TRIM(Customers!T63&amp;""),Codes!$A$5:$A$14,0))),"",IF(ISNUMBER(Customers!T63),Customers!T63,IFERROR(VALUE(Customers!T63),"")))</f>
        <v>602</v>
      </c>
      <c r="U63" s="3" t="n">
        <f aca="false">IF(OR(TRIM(Customers!U63&amp;"")="",ISNUMBER(MATCH(TRIM(Customers!U63&amp;""),Codes!$A$5:$A$14,0)),Customers!U63=0),"",IF(ISNUMBER(Customers!U63),Customers!U63,IFERROR(VALUE(Customers!U63),"")))</f>
        <v>678</v>
      </c>
      <c r="V63" s="3" t="n">
        <f aca="false">IF(OR(TRIM(Customers!V63&amp;"")="",ISNUMBER(MATCH(TRIM(Customers!V63&amp;""),Codes!$A$5:$A$14,0))),"",IF(ISNUMBER(Customers!V63),Customers!V63,IFERROR(VALUE(Customers!V63),"")))</f>
        <v>1</v>
      </c>
    </row>
    <row r="64" customFormat="false" ht="15" hidden="false" customHeight="false" outlineLevel="0" collapsed="false">
      <c r="A64" s="2" t="str">
        <f aca="false">Customers!A64</f>
        <v>CL00063</v>
      </c>
      <c r="B64" s="3" t="n">
        <f aca="false">IF(OR(TRIM(Customers!B64&amp;"")="",ISNUMBER(MATCH(TRIM(Customers!B64&amp;""),Codes!$A$5:$A$14,0)),Customers!B64=0),"",IF(ISNUMBER(Customers!B64),Customers!B64,IFERROR(VALUE(Customers!B64),"")))</f>
        <v>47</v>
      </c>
      <c r="C64" s="2" t="str">
        <f aca="false">IF(OR(TRIM(Customers!C64&amp;"")="",ISNUMBER(MATCH(TRIM(Customers!C64&amp;""),Codes!$A$5:$A$14,0))),"",TRIM(Customers!C64))</f>
        <v>F</v>
      </c>
      <c r="D64" s="2" t="str">
        <f aca="false">IF(OR(TRIM(Customers!D64&amp;"")="",ISNUMBER(MATCH(TRIM(Customers!D64&amp;""),Codes!$A$5:$A$14,0))),"",TRIM(Customers!D64))</f>
        <v>Sardegna</v>
      </c>
      <c r="E64" s="2" t="str">
        <f aca="false">IF(OR(TRIM(Customers!E64&amp;"")="",ISNUMBER(MATCH(TRIM(Customers!E64&amp;""),Codes!$A$5:$A$14,0))),"",TRIM(Customers!E64))</f>
        <v>Shopkeeper</v>
      </c>
      <c r="F64" s="2" t="str">
        <f aca="false">IF(OR(TRIM(Customers!F64&amp;"")="",ISNUMBER(MATCH(TRIM(Customers!F64&amp;""),Codes!$A$5:$A$14,0))),"",TRIM(Customers!F64))</f>
        <v>Single</v>
      </c>
      <c r="G64" s="4" t="n">
        <f aca="false">IF(OR(TRIM(Customers!G64&amp;"")="",ISNUMBER(MATCH(TRIM(Customers!G64&amp;""),Codes!$A$5:$A$14,0)),Customers!G64=-999),"",IF(ISNUMBER(Customers!G64),Customers!G64,IFERROR(VALUE(Customers!G64),"")))</f>
        <v>33100</v>
      </c>
      <c r="H64" s="3" t="n">
        <f aca="false">IF(OR(TRIM(Customers!H64&amp;"")="",ISNUMBER(MATCH(TRIM(Customers!H64&amp;""),Codes!$A$5:$A$14,0))),"",IF(ISNUMBER(Customers!H64),Customers!H64,IFERROR(VALUE(Customers!H64),"")))</f>
        <v>5</v>
      </c>
      <c r="I64" s="5" t="n">
        <f aca="false">IF(OR(TRIM(Customers!I64&amp;"")="",ISNUMBER(MATCH(TRIM(Customers!I64&amp;""),Codes!$A$5:$A$14,0)),Customers!I64=DATE(1970,1,1)),"",IF(ISNUMBER(Customers!I64),Customers!I64,IFERROR(DATEVALUE(Customers!I64),"")))</f>
        <v>44444</v>
      </c>
      <c r="J64" s="2" t="str">
        <f aca="false">IF(OR(TRIM(Customers!J64&amp;"")="",ISNUMBER(MATCH(TRIM(Customers!J64&amp;""),Codes!$A$5:$A$14,0))),"",TRIM(Customers!J64))</f>
        <v>Online Banking</v>
      </c>
      <c r="K64" s="3" t="n">
        <f aca="false">IF(OR(TRIM(Customers!K64&amp;"")="",ISNUMBER(MATCH(TRIM(Customers!K64&amp;""),Codes!$A$5:$A$14,0))),"",IF(ISNUMBER(Customers!K64),Customers!K64,IFERROR(VALUE(Customers!K64),"")))</f>
        <v>1</v>
      </c>
      <c r="L64" s="4" t="n">
        <f aca="false">IF(OR(TRIM(Customers!L64&amp;"")="",ISNUMBER(MATCH(TRIM(Customers!L64&amp;""),Codes!$A$5:$A$14,0))),"",IF(ISNUMBER(Customers!L64),Customers!L64,IFERROR(VALUE(Customers!L64),"")))</f>
        <v>4240.95</v>
      </c>
      <c r="M64" s="4" t="n">
        <f aca="false">IF(OR(TRIM(Customers!M64&amp;"")="",ISNUMBER(MATCH(TRIM(Customers!M64&amp;""),Codes!$A$5:$A$14,0))),"",IF(ISNUMBER(Customers!M64),Customers!M64,IFERROR(VALUE(Customers!M64),"")))</f>
        <v>10068.95</v>
      </c>
      <c r="N64" s="3" t="n">
        <f aca="false">IF(OR(TRIM(Customers!N64&amp;"")="",ISNUMBER(MATCH(TRIM(Customers!N64&amp;""),Codes!$A$5:$A$14,0)),Customers!N64=9999),"",IF(ISNUMBER(Customers!N64),Customers!N64,IFERROR(VALUE(Customers!N64),"")))</f>
        <v>24</v>
      </c>
      <c r="O64" s="4" t="n">
        <f aca="false">IF(OR(TRIM(Customers!O64&amp;"")="",ISNUMBER(MATCH(TRIM(Customers!O64&amp;""),Codes!$A$5:$A$14,0))),"",IF(ISNUMBER(Customers!O64),Customers!O64,IFERROR(VALUE(Customers!O64),"")))</f>
        <v>42.52</v>
      </c>
      <c r="P64" s="3" t="n">
        <f aca="false">IF(OR(TRIM(Customers!P64&amp;"")="",ISNUMBER(MATCH(TRIM(Customers!P64&amp;""),Codes!$A$5:$A$14,0))),"",IF(ISNUMBER(Customers!P64),Customers!P64,IFERROR(VALUE(Customers!P64),"")))</f>
        <v>5</v>
      </c>
      <c r="Q64" s="4" t="str">
        <f aca="false">IF(OR(TRIM(Customers!Q64&amp;"")="",ISNUMBER(MATCH(TRIM(Customers!Q64&amp;""),Codes!$A$5:$A$14,0))),"",IF(ISNUMBER(Customers!Q64),Customers!Q64,IFERROR(VALUE(Customers!Q64),"")))</f>
        <v/>
      </c>
      <c r="R64" s="4" t="str">
        <f aca="false">IF(OR(TRIM(Customers!R64&amp;"")="",ISNUMBER(MATCH(TRIM(Customers!R64&amp;""),Codes!$A$5:$A$14,0))),"",IF(ISNUMBER(Customers!R64),Customers!R64,IFERROR(VALUE(Customers!R64),"")))</f>
        <v/>
      </c>
      <c r="S64" s="4" t="n">
        <f aca="false">IF(OR(TRIM(Customers!S64&amp;"")="",ISNUMBER(MATCH(TRIM(Customers!S64&amp;""),Codes!$A$5:$A$14,0))),"",IF(ISNUMBER(Customers!S64),Customers!S64,IFERROR(VALUE(Customers!S64),"")))</f>
        <v>95000</v>
      </c>
      <c r="T64" s="4" t="n">
        <f aca="false">IF(OR(TRIM(Customers!T64&amp;"")="",ISNUMBER(MATCH(TRIM(Customers!T64&amp;""),Codes!$A$5:$A$14,0))),"",IF(ISNUMBER(Customers!T64),Customers!T64,IFERROR(VALUE(Customers!T64),"")))</f>
        <v>638</v>
      </c>
      <c r="U64" s="3" t="n">
        <f aca="false">IF(OR(TRIM(Customers!U64&amp;"")="",ISNUMBER(MATCH(TRIM(Customers!U64&amp;""),Codes!$A$5:$A$14,0)),Customers!U64=0),"",IF(ISNUMBER(Customers!U64),Customers!U64,IFERROR(VALUE(Customers!U64),"")))</f>
        <v>644</v>
      </c>
      <c r="V64" s="3" t="str">
        <f aca="false">IF(OR(TRIM(Customers!V64&amp;"")="",ISNUMBER(MATCH(TRIM(Customers!V64&amp;""),Codes!$A$5:$A$14,0))),"",IF(ISNUMBER(Customers!V64),Customers!V64,IFERROR(VALUE(Customers!V64),"")))</f>
        <v/>
      </c>
    </row>
    <row r="65" customFormat="false" ht="15" hidden="false" customHeight="false" outlineLevel="0" collapsed="false">
      <c r="A65" s="2" t="str">
        <f aca="false">Customers!A65</f>
        <v>CL00064</v>
      </c>
      <c r="B65" s="3" t="n">
        <f aca="false">IF(OR(TRIM(Customers!B65&amp;"")="",ISNUMBER(MATCH(TRIM(Customers!B65&amp;""),Codes!$A$5:$A$14,0)),Customers!B65=0),"",IF(ISNUMBER(Customers!B65),Customers!B65,IFERROR(VALUE(Customers!B65),"")))</f>
        <v>57</v>
      </c>
      <c r="C65" s="2" t="str">
        <f aca="false">IF(OR(TRIM(Customers!C65&amp;"")="",ISNUMBER(MATCH(TRIM(Customers!C65&amp;""),Codes!$A$5:$A$14,0))),"",TRIM(Customers!C65))</f>
        <v>F</v>
      </c>
      <c r="D65" s="2" t="str">
        <f aca="false">IF(OR(TRIM(Customers!D65&amp;"")="",ISNUMBER(MATCH(TRIM(Customers!D65&amp;""),Codes!$A$5:$A$14,0))),"",TRIM(Customers!D65))</f>
        <v>Toscana</v>
      </c>
      <c r="E65" s="2" t="str">
        <f aca="false">IF(OR(TRIM(Customers!E65&amp;"")="",ISNUMBER(MATCH(TRIM(Customers!E65&amp;""),Codes!$A$5:$A$14,0))),"",TRIM(Customers!E65))</f>
        <v>Unemployed</v>
      </c>
      <c r="F65" s="2" t="str">
        <f aca="false">IF(OR(TRIM(Customers!F65&amp;"")="",ISNUMBER(MATCH(TRIM(Customers!F65&amp;""),Codes!$A$5:$A$14,0))),"",TRIM(Customers!F65))</f>
        <v>Married</v>
      </c>
      <c r="G65" s="4" t="n">
        <f aca="false">IF(OR(TRIM(Customers!G65&amp;"")="",ISNUMBER(MATCH(TRIM(Customers!G65&amp;""),Codes!$A$5:$A$14,0)),Customers!G65=-999),"",IF(ISNUMBER(Customers!G65),Customers!G65,IFERROR(VALUE(Customers!G65),"")))</f>
        <v>3900</v>
      </c>
      <c r="H65" s="3" t="n">
        <f aca="false">IF(OR(TRIM(Customers!H65&amp;"")="",ISNUMBER(MATCH(TRIM(Customers!H65&amp;""),Codes!$A$5:$A$14,0))),"",IF(ISNUMBER(Customers!H65),Customers!H65,IFERROR(VALUE(Customers!H65),"")))</f>
        <v>17</v>
      </c>
      <c r="I65" s="5" t="n">
        <f aca="false">IF(OR(TRIM(Customers!I65&amp;"")="",ISNUMBER(MATCH(TRIM(Customers!I65&amp;""),Codes!$A$5:$A$14,0)),Customers!I65=DATE(1970,1,1)),"",IF(ISNUMBER(Customers!I65),Customers!I65,IFERROR(DATEVALUE(Customers!I65),"")))</f>
        <v>40027</v>
      </c>
      <c r="J65" s="2" t="str">
        <f aca="false">IF(OR(TRIM(Customers!J65&amp;"")="",ISNUMBER(MATCH(TRIM(Customers!J65&amp;""),Codes!$A$5:$A$14,0))),"",TRIM(Customers!J65))</f>
        <v>Branch</v>
      </c>
      <c r="K65" s="3" t="n">
        <f aca="false">IF(OR(TRIM(Customers!K65&amp;"")="",ISNUMBER(MATCH(TRIM(Customers!K65&amp;""),Codes!$A$5:$A$14,0))),"",IF(ISNUMBER(Customers!K65),Customers!K65,IFERROR(VALUE(Customers!K65),"")))</f>
        <v>2</v>
      </c>
      <c r="L65" s="4" t="n">
        <f aca="false">IF(OR(TRIM(Customers!L65&amp;"")="",ISNUMBER(MATCH(TRIM(Customers!L65&amp;""),Codes!$A$5:$A$14,0))),"",IF(ISNUMBER(Customers!L65),Customers!L65,IFERROR(VALUE(Customers!L65),"")))</f>
        <v>82.14</v>
      </c>
      <c r="M65" s="4" t="n">
        <f aca="false">IF(OR(TRIM(Customers!M65&amp;"")="",ISNUMBER(MATCH(TRIM(Customers!M65&amp;""),Codes!$A$5:$A$14,0))),"",IF(ISNUMBER(Customers!M65),Customers!M65,IFERROR(VALUE(Customers!M65),"")))</f>
        <v>5223.19</v>
      </c>
      <c r="N65" s="3" t="n">
        <f aca="false">IF(OR(TRIM(Customers!N65&amp;"")="",ISNUMBER(MATCH(TRIM(Customers!N65&amp;""),Codes!$A$5:$A$14,0)),Customers!N65=9999),"",IF(ISNUMBER(Customers!N65),Customers!N65,IFERROR(VALUE(Customers!N65),"")))</f>
        <v>20</v>
      </c>
      <c r="O65" s="4" t="n">
        <f aca="false">IF(OR(TRIM(Customers!O65&amp;"")="",ISNUMBER(MATCH(TRIM(Customers!O65&amp;""),Codes!$A$5:$A$14,0))),"",IF(ISNUMBER(Customers!O65),Customers!O65,IFERROR(VALUE(Customers!O65),"")))</f>
        <v>39.63</v>
      </c>
      <c r="P65" s="3" t="n">
        <f aca="false">IF(OR(TRIM(Customers!P65&amp;"")="",ISNUMBER(MATCH(TRIM(Customers!P65&amp;""),Codes!$A$5:$A$14,0))),"",IF(ISNUMBER(Customers!P65),Customers!P65,IFERROR(VALUE(Customers!P65),"")))</f>
        <v>1</v>
      </c>
      <c r="Q65" s="4" t="n">
        <f aca="false">IF(OR(TRIM(Customers!Q65&amp;"")="",ISNUMBER(MATCH(TRIM(Customers!Q65&amp;""),Codes!$A$5:$A$14,0))),"",IF(ISNUMBER(Customers!Q65),Customers!Q65,IFERROR(VALUE(Customers!Q65),"")))</f>
        <v>1000</v>
      </c>
      <c r="R65" s="4" t="n">
        <f aca="false">IF(OR(TRIM(Customers!R65&amp;"")="",ISNUMBER(MATCH(TRIM(Customers!R65&amp;""),Codes!$A$5:$A$14,0))),"",IF(ISNUMBER(Customers!R65),Customers!R65,IFERROR(VALUE(Customers!R65),"")))</f>
        <v>242.72</v>
      </c>
      <c r="S65" s="4" t="n">
        <f aca="false">IF(OR(TRIM(Customers!S65&amp;"")="",ISNUMBER(MATCH(TRIM(Customers!S65&amp;""),Codes!$A$5:$A$14,0))),"",IF(ISNUMBER(Customers!S65),Customers!S65,IFERROR(VALUE(Customers!S65),"")))</f>
        <v>0</v>
      </c>
      <c r="T65" s="4" t="n">
        <f aca="false">IF(OR(TRIM(Customers!T65&amp;"")="",ISNUMBER(MATCH(TRIM(Customers!T65&amp;""),Codes!$A$5:$A$14,0))),"",IF(ISNUMBER(Customers!T65),Customers!T65,IFERROR(VALUE(Customers!T65),"")))</f>
        <v>0</v>
      </c>
      <c r="U65" s="3" t="n">
        <f aca="false">IF(OR(TRIM(Customers!U65&amp;"")="",ISNUMBER(MATCH(TRIM(Customers!U65&amp;""),Codes!$A$5:$A$14,0)),Customers!U65=0),"",IF(ISNUMBER(Customers!U65),Customers!U65,IFERROR(VALUE(Customers!U65),"")))</f>
        <v>501</v>
      </c>
      <c r="V65" s="3" t="str">
        <f aca="false">IF(OR(TRIM(Customers!V65&amp;"")="",ISNUMBER(MATCH(TRIM(Customers!V65&amp;""),Codes!$A$5:$A$14,0))),"",IF(ISNUMBER(Customers!V65),Customers!V65,IFERROR(VALUE(Customers!V65),"")))</f>
        <v/>
      </c>
    </row>
    <row r="66" customFormat="false" ht="15" hidden="false" customHeight="false" outlineLevel="0" collapsed="false">
      <c r="A66" s="2" t="str">
        <f aca="false">Customers!A66</f>
        <v>CL00065</v>
      </c>
      <c r="B66" s="3" t="n">
        <f aca="false">IF(OR(TRIM(Customers!B66&amp;"")="",ISNUMBER(MATCH(TRIM(Customers!B66&amp;""),Codes!$A$5:$A$14,0)),Customers!B66=0),"",IF(ISNUMBER(Customers!B66),Customers!B66,IFERROR(VALUE(Customers!B66),"")))</f>
        <v>32</v>
      </c>
      <c r="C66" s="2" t="str">
        <f aca="false">IF(OR(TRIM(Customers!C66&amp;"")="",ISNUMBER(MATCH(TRIM(Customers!C66&amp;""),Codes!$A$5:$A$14,0))),"",TRIM(Customers!C66))</f>
        <v>F</v>
      </c>
      <c r="D66" s="2" t="str">
        <f aca="false">IF(OR(TRIM(Customers!D66&amp;"")="",ISNUMBER(MATCH(TRIM(Customers!D66&amp;""),Codes!$A$5:$A$14,0))),"",TRIM(Customers!D66))</f>
        <v>Sicilia</v>
      </c>
      <c r="E66" s="2" t="str">
        <f aca="false">IF(OR(TRIM(Customers!E66&amp;"")="",ISNUMBER(MATCH(TRIM(Customers!E66&amp;""),Codes!$A$5:$A$14,0))),"",TRIM(Customers!E66))</f>
        <v>Manual worker</v>
      </c>
      <c r="F66" s="2" t="str">
        <f aca="false">IF(OR(TRIM(Customers!F66&amp;"")="",ISNUMBER(MATCH(TRIM(Customers!F66&amp;""),Codes!$A$5:$A$14,0))),"",TRIM(Customers!F66))</f>
        <v>Married</v>
      </c>
      <c r="G66" s="4" t="n">
        <f aca="false">IF(OR(TRIM(Customers!G66&amp;"")="",ISNUMBER(MATCH(TRIM(Customers!G66&amp;""),Codes!$A$5:$A$14,0)),Customers!G66=-999),"",IF(ISNUMBER(Customers!G66),Customers!G66,IFERROR(VALUE(Customers!G66),"")))</f>
        <v>24100</v>
      </c>
      <c r="H66" s="3" t="n">
        <f aca="false">IF(OR(TRIM(Customers!H66&amp;"")="",ISNUMBER(MATCH(TRIM(Customers!H66&amp;""),Codes!$A$5:$A$14,0))),"",IF(ISNUMBER(Customers!H66),Customers!H66,IFERROR(VALUE(Customers!H66),"")))</f>
        <v>10</v>
      </c>
      <c r="I66" s="5" t="n">
        <f aca="false">IF(OR(TRIM(Customers!I66&amp;"")="",ISNUMBER(MATCH(TRIM(Customers!I66&amp;""),Codes!$A$5:$A$14,0)),Customers!I66=DATE(1970,1,1)),"",IF(ISNUMBER(Customers!I66),Customers!I66,IFERROR(DATEVALUE(Customers!I66),"")))</f>
        <v>42401</v>
      </c>
      <c r="J66" s="2" t="str">
        <f aca="false">IF(OR(TRIM(Customers!J66&amp;"")="",ISNUMBER(MATCH(TRIM(Customers!J66&amp;""),Codes!$A$5:$A$14,0))),"",TRIM(Customers!J66))</f>
        <v>Online Banking</v>
      </c>
      <c r="K66" s="3" t="n">
        <f aca="false">IF(OR(TRIM(Customers!K66&amp;"")="",ISNUMBER(MATCH(TRIM(Customers!K66&amp;""),Codes!$A$5:$A$14,0))),"",IF(ISNUMBER(Customers!K66),Customers!K66,IFERROR(VALUE(Customers!K66),"")))</f>
        <v>5</v>
      </c>
      <c r="L66" s="4" t="n">
        <f aca="false">IF(OR(TRIM(Customers!L66&amp;"")="",ISNUMBER(MATCH(TRIM(Customers!L66&amp;""),Codes!$A$5:$A$14,0))),"",IF(ISNUMBER(Customers!L66),Customers!L66,IFERROR(VALUE(Customers!L66),"")))</f>
        <v>-2312.35</v>
      </c>
      <c r="M66" s="4" t="n">
        <f aca="false">IF(OR(TRIM(Customers!M66&amp;"")="",ISNUMBER(MATCH(TRIM(Customers!M66&amp;""),Codes!$A$5:$A$14,0))),"",IF(ISNUMBER(Customers!M66),Customers!M66,IFERROR(VALUE(Customers!M66),"")))</f>
        <v>0</v>
      </c>
      <c r="N66" s="3" t="n">
        <f aca="false">IF(OR(TRIM(Customers!N66&amp;"")="",ISNUMBER(MATCH(TRIM(Customers!N66&amp;""),Codes!$A$5:$A$14,0)),Customers!N66=9999),"",IF(ISNUMBER(Customers!N66),Customers!N66,IFERROR(VALUE(Customers!N66),"")))</f>
        <v>25</v>
      </c>
      <c r="O66" s="4" t="n">
        <f aca="false">IF(OR(TRIM(Customers!O66&amp;"")="",ISNUMBER(MATCH(TRIM(Customers!O66&amp;""),Codes!$A$5:$A$14,0))),"",IF(ISNUMBER(Customers!O66),Customers!O66,IFERROR(VALUE(Customers!O66),"")))</f>
        <v>50.85</v>
      </c>
      <c r="P66" s="3" t="n">
        <f aca="false">IF(OR(TRIM(Customers!P66&amp;"")="",ISNUMBER(MATCH(TRIM(Customers!P66&amp;""),Codes!$A$5:$A$14,0))),"",IF(ISNUMBER(Customers!P66),Customers!P66,IFERROR(VALUE(Customers!P66),"")))</f>
        <v>3</v>
      </c>
      <c r="Q66" s="4" t="n">
        <f aca="false">IF(OR(TRIM(Customers!Q66&amp;"")="",ISNUMBER(MATCH(TRIM(Customers!Q66&amp;""),Codes!$A$5:$A$14,0))),"",IF(ISNUMBER(Customers!Q66),Customers!Q66,IFERROR(VALUE(Customers!Q66),"")))</f>
        <v>6000</v>
      </c>
      <c r="R66" s="4" t="n">
        <f aca="false">IF(OR(TRIM(Customers!R66&amp;"")="",ISNUMBER(MATCH(TRIM(Customers!R66&amp;""),Codes!$A$5:$A$14,0))),"",IF(ISNUMBER(Customers!R66),Customers!R66,IFERROR(VALUE(Customers!R66),"")))</f>
        <v>2041.08</v>
      </c>
      <c r="S66" s="4" t="n">
        <f aca="false">IF(OR(TRIM(Customers!S66&amp;"")="",ISNUMBER(MATCH(TRIM(Customers!S66&amp;""),Codes!$A$5:$A$14,0))),"",IF(ISNUMBER(Customers!S66),Customers!S66,IFERROR(VALUE(Customers!S66),"")))</f>
        <v>0</v>
      </c>
      <c r="T66" s="4" t="n">
        <f aca="false">IF(OR(TRIM(Customers!T66&amp;"")="",ISNUMBER(MATCH(TRIM(Customers!T66&amp;""),Codes!$A$5:$A$14,0))),"",IF(ISNUMBER(Customers!T66),Customers!T66,IFERROR(VALUE(Customers!T66),"")))</f>
        <v>0</v>
      </c>
      <c r="U66" s="3" t="n">
        <f aca="false">IF(OR(TRIM(Customers!U66&amp;"")="",ISNUMBER(MATCH(TRIM(Customers!U66&amp;""),Codes!$A$5:$A$14,0)),Customers!U66=0),"",IF(ISNUMBER(Customers!U66),Customers!U66,IFERROR(VALUE(Customers!U66),"")))</f>
        <v>621</v>
      </c>
      <c r="V66" s="3" t="str">
        <f aca="false">IF(OR(TRIM(Customers!V66&amp;"")="",ISNUMBER(MATCH(TRIM(Customers!V66&amp;""),Codes!$A$5:$A$14,0))),"",IF(ISNUMBER(Customers!V66),Customers!V66,IFERROR(VALUE(Customers!V66),"")))</f>
        <v/>
      </c>
    </row>
    <row r="67" customFormat="false" ht="15" hidden="false" customHeight="false" outlineLevel="0" collapsed="false">
      <c r="A67" s="2" t="str">
        <f aca="false">Customers!A67</f>
        <v>CL00066</v>
      </c>
      <c r="B67" s="3" t="n">
        <f aca="false">IF(OR(TRIM(Customers!B67&amp;"")="",ISNUMBER(MATCH(TRIM(Customers!B67&amp;""),Codes!$A$5:$A$14,0)),Customers!B67=0),"",IF(ISNUMBER(Customers!B67),Customers!B67,IFERROR(VALUE(Customers!B67),"")))</f>
        <v>35</v>
      </c>
      <c r="C67" s="2" t="str">
        <f aca="false">IF(OR(TRIM(Customers!C67&amp;"")="",ISNUMBER(MATCH(TRIM(Customers!C67&amp;""),Codes!$A$5:$A$14,0))),"",TRIM(Customers!C67))</f>
        <v>M</v>
      </c>
      <c r="D67" s="2" t="str">
        <f aca="false">IF(OR(TRIM(Customers!D67&amp;"")="",ISNUMBER(MATCH(TRIM(Customers!D67&amp;""),Codes!$A$5:$A$14,0))),"",TRIM(Customers!D67))</f>
        <v>Emilia-Romagna</v>
      </c>
      <c r="E67" s="2" t="str">
        <f aca="false">IF(OR(TRIM(Customers!E67&amp;"")="",ISNUMBER(MATCH(TRIM(Customers!E67&amp;""),Codes!$A$5:$A$14,0))),"",TRIM(Customers!E67))</f>
        <v>Manual worker</v>
      </c>
      <c r="F67" s="2" t="str">
        <f aca="false">IF(OR(TRIM(Customers!F67&amp;"")="",ISNUMBER(MATCH(TRIM(Customers!F67&amp;""),Codes!$A$5:$A$14,0))),"",TRIM(Customers!F67))</f>
        <v>Married</v>
      </c>
      <c r="G67" s="4" t="n">
        <f aca="false">IF(OR(TRIM(Customers!G67&amp;"")="",ISNUMBER(MATCH(TRIM(Customers!G67&amp;""),Codes!$A$5:$A$14,0)),Customers!G67=-999),"",IF(ISNUMBER(Customers!G67),Customers!G67,IFERROR(VALUE(Customers!G67),"")))</f>
        <v>11500</v>
      </c>
      <c r="H67" s="3" t="n">
        <f aca="false">IF(OR(TRIM(Customers!H67&amp;"")="",ISNUMBER(MATCH(TRIM(Customers!H67&amp;""),Codes!$A$5:$A$14,0))),"",IF(ISNUMBER(Customers!H67),Customers!H67,IFERROR(VALUE(Customers!H67),"")))</f>
        <v>4</v>
      </c>
      <c r="I67" s="5" t="n">
        <f aca="false">IF(OR(TRIM(Customers!I67&amp;"")="",ISNUMBER(MATCH(TRIM(Customers!I67&amp;""),Codes!$A$5:$A$14,0)),Customers!I67=DATE(1970,1,1)),"",IF(ISNUMBER(Customers!I67),Customers!I67,IFERROR(DATEVALUE(Customers!I67),"")))</f>
        <v>44580</v>
      </c>
      <c r="J67" s="2" t="str">
        <f aca="false">IF(OR(TRIM(Customers!J67&amp;"")="",ISNUMBER(MATCH(TRIM(Customers!J67&amp;""),Codes!$A$5:$A$14,0))),"",TRIM(Customers!J67))</f>
        <v>Branch</v>
      </c>
      <c r="K67" s="3" t="n">
        <f aca="false">IF(OR(TRIM(Customers!K67&amp;"")="",ISNUMBER(MATCH(TRIM(Customers!K67&amp;""),Codes!$A$5:$A$14,0))),"",IF(ISNUMBER(Customers!K67),Customers!K67,IFERROR(VALUE(Customers!K67),"")))</f>
        <v>4</v>
      </c>
      <c r="L67" s="4" t="n">
        <f aca="false">IF(OR(TRIM(Customers!L67&amp;"")="",ISNUMBER(MATCH(TRIM(Customers!L67&amp;""),Codes!$A$5:$A$14,0))),"",IF(ISNUMBER(Customers!L67),Customers!L67,IFERROR(VALUE(Customers!L67),"")))</f>
        <v>1630.07</v>
      </c>
      <c r="M67" s="4" t="n">
        <f aca="false">IF(OR(TRIM(Customers!M67&amp;"")="",ISNUMBER(MATCH(TRIM(Customers!M67&amp;""),Codes!$A$5:$A$14,0))),"",IF(ISNUMBER(Customers!M67),Customers!M67,IFERROR(VALUE(Customers!M67),"")))</f>
        <v>8790.6</v>
      </c>
      <c r="N67" s="3" t="n">
        <f aca="false">IF(OR(TRIM(Customers!N67&amp;"")="",ISNUMBER(MATCH(TRIM(Customers!N67&amp;""),Codes!$A$5:$A$14,0)),Customers!N67=9999),"",IF(ISNUMBER(Customers!N67),Customers!N67,IFERROR(VALUE(Customers!N67),"")))</f>
        <v>24</v>
      </c>
      <c r="O67" s="4" t="n">
        <f aca="false">IF(OR(TRIM(Customers!O67&amp;"")="",ISNUMBER(MATCH(TRIM(Customers!O67&amp;""),Codes!$A$5:$A$14,0))),"",IF(ISNUMBER(Customers!O67),Customers!O67,IFERROR(VALUE(Customers!O67),"")))</f>
        <v>31.57</v>
      </c>
      <c r="P67" s="3" t="n">
        <f aca="false">IF(OR(TRIM(Customers!P67&amp;"")="",ISNUMBER(MATCH(TRIM(Customers!P67&amp;""),Codes!$A$5:$A$14,0))),"",IF(ISNUMBER(Customers!P67),Customers!P67,IFERROR(VALUE(Customers!P67),"")))</f>
        <v>5</v>
      </c>
      <c r="Q67" s="4" t="n">
        <f aca="false">IF(OR(TRIM(Customers!Q67&amp;"")="",ISNUMBER(MATCH(TRIM(Customers!Q67&amp;""),Codes!$A$5:$A$14,0))),"",IF(ISNUMBER(Customers!Q67),Customers!Q67,IFERROR(VALUE(Customers!Q67),"")))</f>
        <v>1000</v>
      </c>
      <c r="R67" s="4" t="n">
        <f aca="false">IF(OR(TRIM(Customers!R67&amp;"")="",ISNUMBER(MATCH(TRIM(Customers!R67&amp;""),Codes!$A$5:$A$14,0))),"",IF(ISNUMBER(Customers!R67),Customers!R67,IFERROR(VALUE(Customers!R67),"")))</f>
        <v>646.82</v>
      </c>
      <c r="S67" s="4" t="n">
        <f aca="false">IF(OR(TRIM(Customers!S67&amp;"")="",ISNUMBER(MATCH(TRIM(Customers!S67&amp;""),Codes!$A$5:$A$14,0))),"",IF(ISNUMBER(Customers!S67),Customers!S67,IFERROR(VALUE(Customers!S67),"")))</f>
        <v>0</v>
      </c>
      <c r="T67" s="4" t="n">
        <f aca="false">IF(OR(TRIM(Customers!T67&amp;"")="",ISNUMBER(MATCH(TRIM(Customers!T67&amp;""),Codes!$A$5:$A$14,0))),"",IF(ISNUMBER(Customers!T67),Customers!T67,IFERROR(VALUE(Customers!T67),"")))</f>
        <v>0</v>
      </c>
      <c r="U67" s="3" t="n">
        <f aca="false">IF(OR(TRIM(Customers!U67&amp;"")="",ISNUMBER(MATCH(TRIM(Customers!U67&amp;""),Codes!$A$5:$A$14,0)),Customers!U67=0),"",IF(ISNUMBER(Customers!U67),Customers!U67,IFERROR(VALUE(Customers!U67),"")))</f>
        <v>578</v>
      </c>
      <c r="V67" s="3" t="n">
        <f aca="false">IF(OR(TRIM(Customers!V67&amp;"")="",ISNUMBER(MATCH(TRIM(Customers!V67&amp;""),Codes!$A$5:$A$14,0))),"",IF(ISNUMBER(Customers!V67),Customers!V67,IFERROR(VALUE(Customers!V67),"")))</f>
        <v>0</v>
      </c>
    </row>
    <row r="68" customFormat="false" ht="15" hidden="false" customHeight="false" outlineLevel="0" collapsed="false">
      <c r="A68" s="2" t="str">
        <f aca="false">Customers!A68</f>
        <v>CL00067</v>
      </c>
      <c r="B68" s="3" t="str">
        <f aca="false">IF(OR(TRIM(Customers!B68&amp;"")="",ISNUMBER(MATCH(TRIM(Customers!B68&amp;""),Codes!$A$5:$A$14,0)),Customers!B68=0),"",IF(ISNUMBER(Customers!B68),Customers!B68,IFERROR(VALUE(Customers!B68),"")))</f>
        <v/>
      </c>
      <c r="C68" s="2" t="str">
        <f aca="false">IF(OR(TRIM(Customers!C68&amp;"")="",ISNUMBER(MATCH(TRIM(Customers!C68&amp;""),Codes!$A$5:$A$14,0))),"",TRIM(Customers!C68))</f>
        <v>F</v>
      </c>
      <c r="D68" s="2" t="str">
        <f aca="false">IF(OR(TRIM(Customers!D68&amp;"")="",ISNUMBER(MATCH(TRIM(Customers!D68&amp;""),Codes!$A$5:$A$14,0))),"",TRIM(Customers!D68))</f>
        <v>Toscana</v>
      </c>
      <c r="E68" s="2" t="str">
        <f aca="false">IF(OR(TRIM(Customers!E68&amp;"")="",ISNUMBER(MATCH(TRIM(Customers!E68&amp;""),Codes!$A$5:$A$14,0))),"",TRIM(Customers!E68))</f>
        <v>Shopkeeper</v>
      </c>
      <c r="F68" s="2" t="str">
        <f aca="false">IF(OR(TRIM(Customers!F68&amp;"")="",ISNUMBER(MATCH(TRIM(Customers!F68&amp;""),Codes!$A$5:$A$14,0))),"",TRIM(Customers!F68))</f>
        <v>Divorced</v>
      </c>
      <c r="G68" s="4" t="n">
        <f aca="false">IF(OR(TRIM(Customers!G68&amp;"")="",ISNUMBER(MATCH(TRIM(Customers!G68&amp;""),Codes!$A$5:$A$14,0)),Customers!G68=-999),"",IF(ISNUMBER(Customers!G68),Customers!G68,IFERROR(VALUE(Customers!G68),"")))</f>
        <v>47800</v>
      </c>
      <c r="H68" s="3" t="n">
        <f aca="false">IF(OR(TRIM(Customers!H68&amp;"")="",ISNUMBER(MATCH(TRIM(Customers!H68&amp;""),Codes!$A$5:$A$14,0))),"",IF(ISNUMBER(Customers!H68),Customers!H68,IFERROR(VALUE(Customers!H68),"")))</f>
        <v>4</v>
      </c>
      <c r="I68" s="5" t="n">
        <f aca="false">IF(OR(TRIM(Customers!I68&amp;"")="",ISNUMBER(MATCH(TRIM(Customers!I68&amp;""),Codes!$A$5:$A$14,0)),Customers!I68=DATE(1970,1,1)),"",IF(ISNUMBER(Customers!I68),Customers!I68,IFERROR(DATEVALUE(Customers!I68),"")))</f>
        <v>44758</v>
      </c>
      <c r="J68" s="2" t="str">
        <f aca="false">IF(OR(TRIM(Customers!J68&amp;"")="",ISNUMBER(MATCH(TRIM(Customers!J68&amp;""),Codes!$A$5:$A$14,0))),"",TRIM(Customers!J68))</f>
        <v>Branch</v>
      </c>
      <c r="K68" s="3" t="n">
        <f aca="false">IF(OR(TRIM(Customers!K68&amp;"")="",ISNUMBER(MATCH(TRIM(Customers!K68&amp;""),Codes!$A$5:$A$14,0))),"",IF(ISNUMBER(Customers!K68),Customers!K68,IFERROR(VALUE(Customers!K68),"")))</f>
        <v>2</v>
      </c>
      <c r="L68" s="4" t="n">
        <f aca="false">IF(OR(TRIM(Customers!L68&amp;"")="",ISNUMBER(MATCH(TRIM(Customers!L68&amp;""),Codes!$A$5:$A$14,0))),"",IF(ISNUMBER(Customers!L68),Customers!L68,IFERROR(VALUE(Customers!L68),"")))</f>
        <v>5843.71</v>
      </c>
      <c r="M68" s="4" t="n">
        <f aca="false">IF(OR(TRIM(Customers!M68&amp;"")="",ISNUMBER(MATCH(TRIM(Customers!M68&amp;""),Codes!$A$5:$A$14,0))),"",IF(ISNUMBER(Customers!M68),Customers!M68,IFERROR(VALUE(Customers!M68),"")))</f>
        <v>0</v>
      </c>
      <c r="N68" s="3" t="n">
        <f aca="false">IF(OR(TRIM(Customers!N68&amp;"")="",ISNUMBER(MATCH(TRIM(Customers!N68&amp;""),Codes!$A$5:$A$14,0)),Customers!N68=9999),"",IF(ISNUMBER(Customers!N68),Customers!N68,IFERROR(VALUE(Customers!N68),"")))</f>
        <v>34</v>
      </c>
      <c r="O68" s="4" t="n">
        <f aca="false">IF(OR(TRIM(Customers!O68&amp;"")="",ISNUMBER(MATCH(TRIM(Customers!O68&amp;""),Codes!$A$5:$A$14,0))),"",IF(ISNUMBER(Customers!O68),Customers!O68,IFERROR(VALUE(Customers!O68),"")))</f>
        <v>54.25</v>
      </c>
      <c r="P68" s="3" t="n">
        <f aca="false">IF(OR(TRIM(Customers!P68&amp;"")="",ISNUMBER(MATCH(TRIM(Customers!P68&amp;""),Codes!$A$5:$A$14,0))),"",IF(ISNUMBER(Customers!P68),Customers!P68,IFERROR(VALUE(Customers!P68),"")))</f>
        <v>3</v>
      </c>
      <c r="Q68" s="4" t="n">
        <f aca="false">IF(OR(TRIM(Customers!Q68&amp;"")="",ISNUMBER(MATCH(TRIM(Customers!Q68&amp;""),Codes!$A$5:$A$14,0))),"",IF(ISNUMBER(Customers!Q68),Customers!Q68,IFERROR(VALUE(Customers!Q68),"")))</f>
        <v>5000</v>
      </c>
      <c r="R68" s="4" t="n">
        <f aca="false">IF(OR(TRIM(Customers!R68&amp;"")="",ISNUMBER(MATCH(TRIM(Customers!R68&amp;""),Codes!$A$5:$A$14,0))),"",IF(ISNUMBER(Customers!R68),Customers!R68,IFERROR(VALUE(Customers!R68),"")))</f>
        <v>2511.46</v>
      </c>
      <c r="S68" s="4" t="n">
        <f aca="false">IF(OR(TRIM(Customers!S68&amp;"")="",ISNUMBER(MATCH(TRIM(Customers!S68&amp;""),Codes!$A$5:$A$14,0))),"",IF(ISNUMBER(Customers!S68),Customers!S68,IFERROR(VALUE(Customers!S68),"")))</f>
        <v>79000</v>
      </c>
      <c r="T68" s="4" t="n">
        <f aca="false">IF(OR(TRIM(Customers!T68&amp;"")="",ISNUMBER(MATCH(TRIM(Customers!T68&amp;""),Codes!$A$5:$A$14,0))),"",IF(ISNUMBER(Customers!T68),Customers!T68,IFERROR(VALUE(Customers!T68),"")))</f>
        <v>494</v>
      </c>
      <c r="U68" s="3" t="n">
        <f aca="false">IF(OR(TRIM(Customers!U68&amp;"")="",ISNUMBER(MATCH(TRIM(Customers!U68&amp;""),Codes!$A$5:$A$14,0)),Customers!U68=0),"",IF(ISNUMBER(Customers!U68),Customers!U68,IFERROR(VALUE(Customers!U68),"")))</f>
        <v>618</v>
      </c>
      <c r="V68" s="3" t="n">
        <f aca="false">IF(OR(TRIM(Customers!V68&amp;"")="",ISNUMBER(MATCH(TRIM(Customers!V68&amp;""),Codes!$A$5:$A$14,0))),"",IF(ISNUMBER(Customers!V68),Customers!V68,IFERROR(VALUE(Customers!V68),"")))</f>
        <v>0</v>
      </c>
    </row>
    <row r="69" customFormat="false" ht="15" hidden="false" customHeight="false" outlineLevel="0" collapsed="false">
      <c r="A69" s="2" t="str">
        <f aca="false">Customers!A69</f>
        <v>CL00068</v>
      </c>
      <c r="B69" s="3" t="n">
        <f aca="false">IF(OR(TRIM(Customers!B69&amp;"")="",ISNUMBER(MATCH(TRIM(Customers!B69&amp;""),Codes!$A$5:$A$14,0)),Customers!B69=0),"",IF(ISNUMBER(Customers!B69),Customers!B69,IFERROR(VALUE(Customers!B69),"")))</f>
        <v>40</v>
      </c>
      <c r="C69" s="2" t="str">
        <f aca="false">IF(OR(TRIM(Customers!C69&amp;"")="",ISNUMBER(MATCH(TRIM(Customers!C69&amp;""),Codes!$A$5:$A$14,0))),"",TRIM(Customers!C69))</f>
        <v>M</v>
      </c>
      <c r="D69" s="2" t="str">
        <f aca="false">IF(OR(TRIM(Customers!D69&amp;"")="",ISNUMBER(MATCH(TRIM(Customers!D69&amp;""),Codes!$A$5:$A$14,0))),"",TRIM(Customers!D69))</f>
        <v>Emilia-Romagna</v>
      </c>
      <c r="E69" s="2" t="str">
        <f aca="false">IF(OR(TRIM(Customers!E69&amp;"")="",ISNUMBER(MATCH(TRIM(Customers!E69&amp;""),Codes!$A$5:$A$14,0))),"",TRIM(Customers!E69))</f>
        <v>Employee</v>
      </c>
      <c r="F69" s="2" t="str">
        <f aca="false">IF(OR(TRIM(Customers!F69&amp;"")="",ISNUMBER(MATCH(TRIM(Customers!F69&amp;""),Codes!$A$5:$A$14,0))),"",TRIM(Customers!F69))</f>
        <v>Divorced</v>
      </c>
      <c r="G69" s="4" t="n">
        <f aca="false">IF(OR(TRIM(Customers!G69&amp;"")="",ISNUMBER(MATCH(TRIM(Customers!G69&amp;""),Codes!$A$5:$A$14,0)),Customers!G69=-999),"",IF(ISNUMBER(Customers!G69),Customers!G69,IFERROR(VALUE(Customers!G69),"")))</f>
        <v>37400</v>
      </c>
      <c r="H69" s="3" t="n">
        <f aca="false">IF(OR(TRIM(Customers!H69&amp;"")="",ISNUMBER(MATCH(TRIM(Customers!H69&amp;""),Codes!$A$5:$A$14,0))),"",IF(ISNUMBER(Customers!H69),Customers!H69,IFERROR(VALUE(Customers!H69),"")))</f>
        <v>7</v>
      </c>
      <c r="I69" s="5" t="n">
        <f aca="false">IF(OR(TRIM(Customers!I69&amp;"")="",ISNUMBER(MATCH(TRIM(Customers!I69&amp;""),Codes!$A$5:$A$14,0)),Customers!I69=DATE(1970,1,1)),"",IF(ISNUMBER(Customers!I69),Customers!I69,IFERROR(DATEVALUE(Customers!I69),"")))</f>
        <v>43676</v>
      </c>
      <c r="J69" s="2" t="str">
        <f aca="false">IF(OR(TRIM(Customers!J69&amp;"")="",ISNUMBER(MATCH(TRIM(Customers!J69&amp;""),Codes!$A$5:$A$14,0))),"",TRIM(Customers!J69))</f>
        <v>App</v>
      </c>
      <c r="K69" s="3" t="n">
        <f aca="false">IF(OR(TRIM(Customers!K69&amp;"")="",ISNUMBER(MATCH(TRIM(Customers!K69&amp;""),Codes!$A$5:$A$14,0))),"",IF(ISNUMBER(Customers!K69),Customers!K69,IFERROR(VALUE(Customers!K69),"")))</f>
        <v>4</v>
      </c>
      <c r="L69" s="4" t="n">
        <f aca="false">IF(OR(TRIM(Customers!L69&amp;"")="",ISNUMBER(MATCH(TRIM(Customers!L69&amp;""),Codes!$A$5:$A$14,0))),"",IF(ISNUMBER(Customers!L69),Customers!L69,IFERROR(VALUE(Customers!L69),"")))</f>
        <v>-2194.61</v>
      </c>
      <c r="M69" s="4" t="n">
        <f aca="false">IF(OR(TRIM(Customers!M69&amp;"")="",ISNUMBER(MATCH(TRIM(Customers!M69&amp;""),Codes!$A$5:$A$14,0))),"",IF(ISNUMBER(Customers!M69),Customers!M69,IFERROR(VALUE(Customers!M69),"")))</f>
        <v>0</v>
      </c>
      <c r="N69" s="3" t="n">
        <f aca="false">IF(OR(TRIM(Customers!N69&amp;"")="",ISNUMBER(MATCH(TRIM(Customers!N69&amp;""),Codes!$A$5:$A$14,0)),Customers!N69=9999),"",IF(ISNUMBER(Customers!N69),Customers!N69,IFERROR(VALUE(Customers!N69),"")))</f>
        <v>31</v>
      </c>
      <c r="O69" s="4" t="n">
        <f aca="false">IF(OR(TRIM(Customers!O69&amp;"")="",ISNUMBER(MATCH(TRIM(Customers!O69&amp;""),Codes!$A$5:$A$14,0))),"",IF(ISNUMBER(Customers!O69),Customers!O69,IFERROR(VALUE(Customers!O69),"")))</f>
        <v>84.84</v>
      </c>
      <c r="P69" s="3" t="n">
        <f aca="false">IF(OR(TRIM(Customers!P69&amp;"")="",ISNUMBER(MATCH(TRIM(Customers!P69&amp;""),Codes!$A$5:$A$14,0))),"",IF(ISNUMBER(Customers!P69),Customers!P69,IFERROR(VALUE(Customers!P69),"")))</f>
        <v>1</v>
      </c>
      <c r="Q69" s="4" t="n">
        <f aca="false">IF(OR(TRIM(Customers!Q69&amp;"")="",ISNUMBER(MATCH(TRIM(Customers!Q69&amp;""),Codes!$A$5:$A$14,0))),"",IF(ISNUMBER(Customers!Q69),Customers!Q69,IFERROR(VALUE(Customers!Q69),"")))</f>
        <v>8500</v>
      </c>
      <c r="R69" s="4" t="n">
        <f aca="false">IF(OR(TRIM(Customers!R69&amp;"")="",ISNUMBER(MATCH(TRIM(Customers!R69&amp;""),Codes!$A$5:$A$14,0))),"",IF(ISNUMBER(Customers!R69),Customers!R69,IFERROR(VALUE(Customers!R69),"")))</f>
        <v>3006.73</v>
      </c>
      <c r="S69" s="4" t="str">
        <f aca="false">IF(OR(TRIM(Customers!S69&amp;"")="",ISNUMBER(MATCH(TRIM(Customers!S69&amp;""),Codes!$A$5:$A$14,0))),"",IF(ISNUMBER(Customers!S69),Customers!S69,IFERROR(VALUE(Customers!S69),"")))</f>
        <v/>
      </c>
      <c r="T69" s="4" t="str">
        <f aca="false">IF(OR(TRIM(Customers!T69&amp;"")="",ISNUMBER(MATCH(TRIM(Customers!T69&amp;""),Codes!$A$5:$A$14,0))),"",IF(ISNUMBER(Customers!T69),Customers!T69,IFERROR(VALUE(Customers!T69),"")))</f>
        <v/>
      </c>
      <c r="U69" s="3" t="n">
        <f aca="false">IF(OR(TRIM(Customers!U69&amp;"")="",ISNUMBER(MATCH(TRIM(Customers!U69&amp;""),Codes!$A$5:$A$14,0)),Customers!U69=0),"",IF(ISNUMBER(Customers!U69),Customers!U69,IFERROR(VALUE(Customers!U69),"")))</f>
        <v>520</v>
      </c>
      <c r="V69" s="3" t="n">
        <f aca="false">IF(OR(TRIM(Customers!V69&amp;"")="",ISNUMBER(MATCH(TRIM(Customers!V69&amp;""),Codes!$A$5:$A$14,0))),"",IF(ISNUMBER(Customers!V69),Customers!V69,IFERROR(VALUE(Customers!V69),"")))</f>
        <v>0</v>
      </c>
    </row>
    <row r="70" customFormat="false" ht="15" hidden="false" customHeight="false" outlineLevel="0" collapsed="false">
      <c r="A70" s="2" t="str">
        <f aca="false">Customers!A70</f>
        <v>CL00069</v>
      </c>
      <c r="B70" s="3" t="n">
        <f aca="false">IF(OR(TRIM(Customers!B70&amp;"")="",ISNUMBER(MATCH(TRIM(Customers!B70&amp;""),Codes!$A$5:$A$14,0)),Customers!B70=0),"",IF(ISNUMBER(Customers!B70),Customers!B70,IFERROR(VALUE(Customers!B70),"")))</f>
        <v>42</v>
      </c>
      <c r="C70" s="2" t="str">
        <f aca="false">IF(OR(TRIM(Customers!C70&amp;"")="",ISNUMBER(MATCH(TRIM(Customers!C70&amp;""),Codes!$A$5:$A$14,0))),"",TRIM(Customers!C70))</f>
        <v>F</v>
      </c>
      <c r="D70" s="2" t="str">
        <f aca="false">IF(OR(TRIM(Customers!D70&amp;"")="",ISNUMBER(MATCH(TRIM(Customers!D70&amp;""),Codes!$A$5:$A$14,0))),"",TRIM(Customers!D70))</f>
        <v>Veneto</v>
      </c>
      <c r="E70" s="2" t="str">
        <f aca="false">IF(OR(TRIM(Customers!E70&amp;"")="",ISNUMBER(MATCH(TRIM(Customers!E70&amp;""),Codes!$A$5:$A$14,0))),"",TRIM(Customers!E70))</f>
        <v>Employee</v>
      </c>
      <c r="F70" s="2" t="str">
        <f aca="false">IF(OR(TRIM(Customers!F70&amp;"")="",ISNUMBER(MATCH(TRIM(Customers!F70&amp;""),Codes!$A$5:$A$14,0))),"",TRIM(Customers!F70))</f>
        <v>Single</v>
      </c>
      <c r="G70" s="4" t="str">
        <f aca="false">IF(OR(TRIM(Customers!G70&amp;"")="",ISNUMBER(MATCH(TRIM(Customers!G70&amp;""),Codes!$A$5:$A$14,0)),Customers!G70=-999),"",IF(ISNUMBER(Customers!G70),Customers!G70,IFERROR(VALUE(Customers!G70),"")))</f>
        <v/>
      </c>
      <c r="H70" s="3" t="n">
        <f aca="false">IF(OR(TRIM(Customers!H70&amp;"")="",ISNUMBER(MATCH(TRIM(Customers!H70&amp;""),Codes!$A$5:$A$14,0))),"",IF(ISNUMBER(Customers!H70),Customers!H70,IFERROR(VALUE(Customers!H70),"")))</f>
        <v>11</v>
      </c>
      <c r="I70" s="5" t="n">
        <f aca="false">IF(OR(TRIM(Customers!I70&amp;"")="",ISNUMBER(MATCH(TRIM(Customers!I70&amp;""),Codes!$A$5:$A$14,0)),Customers!I70=DATE(1970,1,1)),"",IF(ISNUMBER(Customers!I70),Customers!I70,IFERROR(DATEVALUE(Customers!I70),"")))</f>
        <v>42002</v>
      </c>
      <c r="J70" s="2" t="str">
        <f aca="false">IF(OR(TRIM(Customers!J70&amp;"")="",ISNUMBER(MATCH(TRIM(Customers!J70&amp;""),Codes!$A$5:$A$14,0))),"",TRIM(Customers!J70))</f>
        <v>Online Banking</v>
      </c>
      <c r="K70" s="3" t="n">
        <f aca="false">IF(OR(TRIM(Customers!K70&amp;"")="",ISNUMBER(MATCH(TRIM(Customers!K70&amp;""),Codes!$A$5:$A$14,0))),"",IF(ISNUMBER(Customers!K70),Customers!K70,IFERROR(VALUE(Customers!K70),"")))</f>
        <v>4</v>
      </c>
      <c r="L70" s="4" t="n">
        <f aca="false">IF(OR(TRIM(Customers!L70&amp;"")="",ISNUMBER(MATCH(TRIM(Customers!L70&amp;""),Codes!$A$5:$A$14,0))),"",IF(ISNUMBER(Customers!L70),Customers!L70,IFERROR(VALUE(Customers!L70),"")))</f>
        <v>1075.5</v>
      </c>
      <c r="M70" s="4" t="n">
        <f aca="false">IF(OR(TRIM(Customers!M70&amp;"")="",ISNUMBER(MATCH(TRIM(Customers!M70&amp;""),Codes!$A$5:$A$14,0))),"",IF(ISNUMBER(Customers!M70),Customers!M70,IFERROR(VALUE(Customers!M70),"")))</f>
        <v>11507.28</v>
      </c>
      <c r="N70" s="3" t="n">
        <f aca="false">IF(OR(TRIM(Customers!N70&amp;"")="",ISNUMBER(MATCH(TRIM(Customers!N70&amp;""),Codes!$A$5:$A$14,0)),Customers!N70=9999),"",IF(ISNUMBER(Customers!N70),Customers!N70,IFERROR(VALUE(Customers!N70),"")))</f>
        <v>29</v>
      </c>
      <c r="O70" s="4" t="n">
        <f aca="false">IF(OR(TRIM(Customers!O70&amp;"")="",ISNUMBER(MATCH(TRIM(Customers!O70&amp;""),Codes!$A$5:$A$14,0))),"",IF(ISNUMBER(Customers!O70),Customers!O70,IFERROR(VALUE(Customers!O70),"")))</f>
        <v>46.3</v>
      </c>
      <c r="P70" s="3" t="n">
        <f aca="false">IF(OR(TRIM(Customers!P70&amp;"")="",ISNUMBER(MATCH(TRIM(Customers!P70&amp;""),Codes!$A$5:$A$14,0))),"",IF(ISNUMBER(Customers!P70),Customers!P70,IFERROR(VALUE(Customers!P70),"")))</f>
        <v>3</v>
      </c>
      <c r="Q70" s="4" t="n">
        <f aca="false">IF(OR(TRIM(Customers!Q70&amp;"")="",ISNUMBER(MATCH(TRIM(Customers!Q70&amp;""),Codes!$A$5:$A$14,0))),"",IF(ISNUMBER(Customers!Q70),Customers!Q70,IFERROR(VALUE(Customers!Q70),"")))</f>
        <v>3500</v>
      </c>
      <c r="R70" s="4" t="n">
        <f aca="false">IF(OR(TRIM(Customers!R70&amp;"")="",ISNUMBER(MATCH(TRIM(Customers!R70&amp;""),Codes!$A$5:$A$14,0))),"",IF(ISNUMBER(Customers!R70),Customers!R70,IFERROR(VALUE(Customers!R70),"")))</f>
        <v>930.04</v>
      </c>
      <c r="S70" s="4" t="n">
        <f aca="false">IF(OR(TRIM(Customers!S70&amp;"")="",ISNUMBER(MATCH(TRIM(Customers!S70&amp;""),Codes!$A$5:$A$14,0))),"",IF(ISNUMBER(Customers!S70),Customers!S70,IFERROR(VALUE(Customers!S70),"")))</f>
        <v>59000</v>
      </c>
      <c r="T70" s="4" t="n">
        <f aca="false">IF(OR(TRIM(Customers!T70&amp;"")="",ISNUMBER(MATCH(TRIM(Customers!T70&amp;""),Codes!$A$5:$A$14,0))),"",IF(ISNUMBER(Customers!T70),Customers!T70,IFERROR(VALUE(Customers!T70),"")))</f>
        <v>351</v>
      </c>
      <c r="U70" s="3" t="n">
        <f aca="false">IF(OR(TRIM(Customers!U70&amp;"")="",ISNUMBER(MATCH(TRIM(Customers!U70&amp;""),Codes!$A$5:$A$14,0)),Customers!U70=0),"",IF(ISNUMBER(Customers!U70),Customers!U70,IFERROR(VALUE(Customers!U70),"")))</f>
        <v>594</v>
      </c>
      <c r="V70" s="3" t="n">
        <f aca="false">IF(OR(TRIM(Customers!V70&amp;"")="",ISNUMBER(MATCH(TRIM(Customers!V70&amp;""),Codes!$A$5:$A$14,0))),"",IF(ISNUMBER(Customers!V70),Customers!V70,IFERROR(VALUE(Customers!V70),"")))</f>
        <v>0</v>
      </c>
    </row>
    <row r="71" customFormat="false" ht="15" hidden="false" customHeight="false" outlineLevel="0" collapsed="false">
      <c r="A71" s="2" t="str">
        <f aca="false">Customers!A71</f>
        <v>CL00070</v>
      </c>
      <c r="B71" s="3" t="n">
        <f aca="false">IF(OR(TRIM(Customers!B71&amp;"")="",ISNUMBER(MATCH(TRIM(Customers!B71&amp;""),Codes!$A$5:$A$14,0)),Customers!B71=0),"",IF(ISNUMBER(Customers!B71),Customers!B71,IFERROR(VALUE(Customers!B71),"")))</f>
        <v>40</v>
      </c>
      <c r="C71" s="2" t="str">
        <f aca="false">IF(OR(TRIM(Customers!C71&amp;"")="",ISNUMBER(MATCH(TRIM(Customers!C71&amp;""),Codes!$A$5:$A$14,0))),"",TRIM(Customers!C71))</f>
        <v>M</v>
      </c>
      <c r="D71" s="2" t="str">
        <f aca="false">IF(OR(TRIM(Customers!D71&amp;"")="",ISNUMBER(MATCH(TRIM(Customers!D71&amp;""),Codes!$A$5:$A$14,0))),"",TRIM(Customers!D71))</f>
        <v>Emilia-Romagna</v>
      </c>
      <c r="E71" s="2" t="str">
        <f aca="false">IF(OR(TRIM(Customers!E71&amp;"")="",ISNUMBER(MATCH(TRIM(Customers!E71&amp;""),Codes!$A$5:$A$14,0))),"",TRIM(Customers!E71))</f>
        <v>Unemployed</v>
      </c>
      <c r="F71" s="2" t="str">
        <f aca="false">IF(OR(TRIM(Customers!F71&amp;"")="",ISNUMBER(MATCH(TRIM(Customers!F71&amp;""),Codes!$A$5:$A$14,0))),"",TRIM(Customers!F71))</f>
        <v>Single</v>
      </c>
      <c r="G71" s="4" t="n">
        <f aca="false">IF(OR(TRIM(Customers!G71&amp;"")="",ISNUMBER(MATCH(TRIM(Customers!G71&amp;""),Codes!$A$5:$A$14,0)),Customers!G71=-999),"",IF(ISNUMBER(Customers!G71),Customers!G71,IFERROR(VALUE(Customers!G71),"")))</f>
        <v>4100</v>
      </c>
      <c r="H71" s="3" t="n">
        <f aca="false">IF(OR(TRIM(Customers!H71&amp;"")="",ISNUMBER(MATCH(TRIM(Customers!H71&amp;""),Codes!$A$5:$A$14,0))),"",IF(ISNUMBER(Customers!H71),Customers!H71,IFERROR(VALUE(Customers!H71),"")))</f>
        <v>12</v>
      </c>
      <c r="I71" s="5" t="n">
        <f aca="false">IF(OR(TRIM(Customers!I71&amp;"")="",ISNUMBER(MATCH(TRIM(Customers!I71&amp;""),Codes!$A$5:$A$14,0)),Customers!I71=DATE(1970,1,1)),"",IF(ISNUMBER(Customers!I71),Customers!I71,IFERROR(DATEVALUE(Customers!I71),"")))</f>
        <v>41700</v>
      </c>
      <c r="J71" s="2" t="str">
        <f aca="false">IF(OR(TRIM(Customers!J71&amp;"")="",ISNUMBER(MATCH(TRIM(Customers!J71&amp;""),Codes!$A$5:$A$14,0))),"",TRIM(Customers!J71))</f>
        <v/>
      </c>
      <c r="K71" s="3" t="n">
        <f aca="false">IF(OR(TRIM(Customers!K71&amp;"")="",ISNUMBER(MATCH(TRIM(Customers!K71&amp;""),Codes!$A$5:$A$14,0))),"",IF(ISNUMBER(Customers!K71),Customers!K71,IFERROR(VALUE(Customers!K71),"")))</f>
        <v>2</v>
      </c>
      <c r="L71" s="4" t="n">
        <f aca="false">IF(OR(TRIM(Customers!L71&amp;"")="",ISNUMBER(MATCH(TRIM(Customers!L71&amp;""),Codes!$A$5:$A$14,0))),"",IF(ISNUMBER(Customers!L71),Customers!L71,IFERROR(VALUE(Customers!L71),"")))</f>
        <v>182.64</v>
      </c>
      <c r="M71" s="4" t="n">
        <f aca="false">IF(OR(TRIM(Customers!M71&amp;"")="",ISNUMBER(MATCH(TRIM(Customers!M71&amp;""),Codes!$A$5:$A$14,0))),"",IF(ISNUMBER(Customers!M71),Customers!M71,IFERROR(VALUE(Customers!M71),"")))</f>
        <v>1200</v>
      </c>
      <c r="N71" s="3" t="n">
        <f aca="false">IF(OR(TRIM(Customers!N71&amp;"")="",ISNUMBER(MATCH(TRIM(Customers!N71&amp;""),Codes!$A$5:$A$14,0)),Customers!N71=9999),"",IF(ISNUMBER(Customers!N71),Customers!N71,IFERROR(VALUE(Customers!N71),"")))</f>
        <v>26</v>
      </c>
      <c r="O71" s="4" t="n">
        <f aca="false">IF(OR(TRIM(Customers!O71&amp;"")="",ISNUMBER(MATCH(TRIM(Customers!O71&amp;""),Codes!$A$5:$A$14,0))),"",IF(ISNUMBER(Customers!O71),Customers!O71,IFERROR(VALUE(Customers!O71),"")))</f>
        <v>21.47</v>
      </c>
      <c r="P71" s="3" t="n">
        <f aca="false">IF(OR(TRIM(Customers!P71&amp;"")="",ISNUMBER(MATCH(TRIM(Customers!P71&amp;""),Codes!$A$5:$A$14,0))),"",IF(ISNUMBER(Customers!P71),Customers!P71,IFERROR(VALUE(Customers!P71),"")))</f>
        <v>2</v>
      </c>
      <c r="Q71" s="4" t="n">
        <f aca="false">IF(OR(TRIM(Customers!Q71&amp;"")="",ISNUMBER(MATCH(TRIM(Customers!Q71&amp;""),Codes!$A$5:$A$14,0))),"",IF(ISNUMBER(Customers!Q71),Customers!Q71,IFERROR(VALUE(Customers!Q71),"")))</f>
        <v>0</v>
      </c>
      <c r="R71" s="4" t="n">
        <f aca="false">IF(OR(TRIM(Customers!R71&amp;"")="",ISNUMBER(MATCH(TRIM(Customers!R71&amp;""),Codes!$A$5:$A$14,0))),"",IF(ISNUMBER(Customers!R71),Customers!R71,IFERROR(VALUE(Customers!R71),"")))</f>
        <v>0</v>
      </c>
      <c r="S71" s="4" t="n">
        <f aca="false">IF(OR(TRIM(Customers!S71&amp;"")="",ISNUMBER(MATCH(TRIM(Customers!S71&amp;""),Codes!$A$5:$A$14,0))),"",IF(ISNUMBER(Customers!S71),Customers!S71,IFERROR(VALUE(Customers!S71),"")))</f>
        <v>0</v>
      </c>
      <c r="T71" s="4" t="n">
        <f aca="false">IF(OR(TRIM(Customers!T71&amp;"")="",ISNUMBER(MATCH(TRIM(Customers!T71&amp;""),Codes!$A$5:$A$14,0))),"",IF(ISNUMBER(Customers!T71),Customers!T71,IFERROR(VALUE(Customers!T71),"")))</f>
        <v>0</v>
      </c>
      <c r="U71" s="3" t="n">
        <f aca="false">IF(OR(TRIM(Customers!U71&amp;"")="",ISNUMBER(MATCH(TRIM(Customers!U71&amp;""),Codes!$A$5:$A$14,0)),Customers!U71=0),"",IF(ISNUMBER(Customers!U71),Customers!U71,IFERROR(VALUE(Customers!U71),"")))</f>
        <v>522</v>
      </c>
      <c r="V71" s="3" t="n">
        <f aca="false">IF(OR(TRIM(Customers!V71&amp;"")="",ISNUMBER(MATCH(TRIM(Customers!V71&amp;""),Codes!$A$5:$A$14,0))),"",IF(ISNUMBER(Customers!V71),Customers!V71,IFERROR(VALUE(Customers!V71),"")))</f>
        <v>0</v>
      </c>
    </row>
    <row r="72" customFormat="false" ht="15" hidden="false" customHeight="false" outlineLevel="0" collapsed="false">
      <c r="A72" s="2" t="str">
        <f aca="false">Customers!A72</f>
        <v>CL00071</v>
      </c>
      <c r="B72" s="3" t="n">
        <f aca="false">IF(OR(TRIM(Customers!B72&amp;"")="",ISNUMBER(MATCH(TRIM(Customers!B72&amp;""),Codes!$A$5:$A$14,0)),Customers!B72=0),"",IF(ISNUMBER(Customers!B72),Customers!B72,IFERROR(VALUE(Customers!B72),"")))</f>
        <v>53</v>
      </c>
      <c r="C72" s="2" t="str">
        <f aca="false">IF(OR(TRIM(Customers!C72&amp;"")="",ISNUMBER(MATCH(TRIM(Customers!C72&amp;""),Codes!$A$5:$A$14,0))),"",TRIM(Customers!C72))</f>
        <v>M</v>
      </c>
      <c r="D72" s="2" t="str">
        <f aca="false">IF(OR(TRIM(Customers!D72&amp;"")="",ISNUMBER(MATCH(TRIM(Customers!D72&amp;""),Codes!$A$5:$A$14,0))),"",TRIM(Customers!D72))</f>
        <v>Friuli-Venezia Giulia</v>
      </c>
      <c r="E72" s="2" t="str">
        <f aca="false">IF(OR(TRIM(Customers!E72&amp;"")="",ISNUMBER(MATCH(TRIM(Customers!E72&amp;""),Codes!$A$5:$A$14,0))),"",TRIM(Customers!E72))</f>
        <v>Unemployed</v>
      </c>
      <c r="F72" s="2" t="str">
        <f aca="false">IF(OR(TRIM(Customers!F72&amp;"")="",ISNUMBER(MATCH(TRIM(Customers!F72&amp;""),Codes!$A$5:$A$14,0))),"",TRIM(Customers!F72))</f>
        <v>Single</v>
      </c>
      <c r="G72" s="4" t="n">
        <f aca="false">IF(OR(TRIM(Customers!G72&amp;"")="",ISNUMBER(MATCH(TRIM(Customers!G72&amp;""),Codes!$A$5:$A$14,0)),Customers!G72=-999),"",IF(ISNUMBER(Customers!G72),Customers!G72,IFERROR(VALUE(Customers!G72),"")))</f>
        <v>5000</v>
      </c>
      <c r="H72" s="3" t="n">
        <f aca="false">IF(OR(TRIM(Customers!H72&amp;"")="",ISNUMBER(MATCH(TRIM(Customers!H72&amp;""),Codes!$A$5:$A$14,0))),"",IF(ISNUMBER(Customers!H72),Customers!H72,IFERROR(VALUE(Customers!H72),"")))</f>
        <v>20</v>
      </c>
      <c r="I72" s="5" t="n">
        <f aca="false">IF(OR(TRIM(Customers!I72&amp;"")="",ISNUMBER(MATCH(TRIM(Customers!I72&amp;""),Codes!$A$5:$A$14,0)),Customers!I72=DATE(1970,1,1)),"",IF(ISNUMBER(Customers!I72),Customers!I72,IFERROR(DATEVALUE(Customers!I72),"")))</f>
        <v>38623</v>
      </c>
      <c r="J72" s="2" t="str">
        <f aca="false">IF(OR(TRIM(Customers!J72&amp;"")="",ISNUMBER(MATCH(TRIM(Customers!J72&amp;""),Codes!$A$5:$A$14,0))),"",TRIM(Customers!J72))</f>
        <v>Online Banking</v>
      </c>
      <c r="K72" s="3" t="n">
        <f aca="false">IF(OR(TRIM(Customers!K72&amp;"")="",ISNUMBER(MATCH(TRIM(Customers!K72&amp;""),Codes!$A$5:$A$14,0))),"",IF(ISNUMBER(Customers!K72),Customers!K72,IFERROR(VALUE(Customers!K72),"")))</f>
        <v>2</v>
      </c>
      <c r="L72" s="4" t="n">
        <f aca="false">IF(OR(TRIM(Customers!L72&amp;"")="",ISNUMBER(MATCH(TRIM(Customers!L72&amp;""),Codes!$A$5:$A$14,0))),"",IF(ISNUMBER(Customers!L72),Customers!L72,IFERROR(VALUE(Customers!L72),"")))</f>
        <v>295.92</v>
      </c>
      <c r="M72" s="4" t="n">
        <f aca="false">IF(OR(TRIM(Customers!M72&amp;"")="",ISNUMBER(MATCH(TRIM(Customers!M72&amp;""),Codes!$A$5:$A$14,0))),"",IF(ISNUMBER(Customers!M72),Customers!M72,IFERROR(VALUE(Customers!M72),"")))</f>
        <v>15835.47</v>
      </c>
      <c r="N72" s="3" t="n">
        <f aca="false">IF(OR(TRIM(Customers!N72&amp;"")="",ISNUMBER(MATCH(TRIM(Customers!N72&amp;""),Codes!$A$5:$A$14,0)),Customers!N72=9999),"",IF(ISNUMBER(Customers!N72),Customers!N72,IFERROR(VALUE(Customers!N72),"")))</f>
        <v>17</v>
      </c>
      <c r="O72" s="4" t="n">
        <f aca="false">IF(OR(TRIM(Customers!O72&amp;"")="",ISNUMBER(MATCH(TRIM(Customers!O72&amp;""),Codes!$A$5:$A$14,0))),"",IF(ISNUMBER(Customers!O72),Customers!O72,IFERROR(VALUE(Customers!O72),"")))</f>
        <v>23.48</v>
      </c>
      <c r="P72" s="3" t="n">
        <f aca="false">IF(OR(TRIM(Customers!P72&amp;"")="",ISNUMBER(MATCH(TRIM(Customers!P72&amp;""),Codes!$A$5:$A$14,0))),"",IF(ISNUMBER(Customers!P72),Customers!P72,IFERROR(VALUE(Customers!P72),"")))</f>
        <v>3</v>
      </c>
      <c r="Q72" s="4" t="n">
        <f aca="false">IF(OR(TRIM(Customers!Q72&amp;"")="",ISNUMBER(MATCH(TRIM(Customers!Q72&amp;""),Codes!$A$5:$A$14,0))),"",IF(ISNUMBER(Customers!Q72),Customers!Q72,IFERROR(VALUE(Customers!Q72),"")))</f>
        <v>1000</v>
      </c>
      <c r="R72" s="4" t="n">
        <f aca="false">IF(OR(TRIM(Customers!R72&amp;"")="",ISNUMBER(MATCH(TRIM(Customers!R72&amp;""),Codes!$A$5:$A$14,0))),"",IF(ISNUMBER(Customers!R72),Customers!R72,IFERROR(VALUE(Customers!R72),"")))</f>
        <v>534.42</v>
      </c>
      <c r="S72" s="4" t="str">
        <f aca="false">IF(OR(TRIM(Customers!S72&amp;"")="",ISNUMBER(MATCH(TRIM(Customers!S72&amp;""),Codes!$A$5:$A$14,0))),"",IF(ISNUMBER(Customers!S72),Customers!S72,IFERROR(VALUE(Customers!S72),"")))</f>
        <v/>
      </c>
      <c r="T72" s="4" t="str">
        <f aca="false">IF(OR(TRIM(Customers!T72&amp;"")="",ISNUMBER(MATCH(TRIM(Customers!T72&amp;""),Codes!$A$5:$A$14,0))),"",IF(ISNUMBER(Customers!T72),Customers!T72,IFERROR(VALUE(Customers!T72),"")))</f>
        <v/>
      </c>
      <c r="U72" s="3" t="n">
        <f aca="false">IF(OR(TRIM(Customers!U72&amp;"")="",ISNUMBER(MATCH(TRIM(Customers!U72&amp;""),Codes!$A$5:$A$14,0)),Customers!U72=0),"",IF(ISNUMBER(Customers!U72),Customers!U72,IFERROR(VALUE(Customers!U72),"")))</f>
        <v>552</v>
      </c>
      <c r="V72" s="3" t="n">
        <f aca="false">IF(OR(TRIM(Customers!V72&amp;"")="",ISNUMBER(MATCH(TRIM(Customers!V72&amp;""),Codes!$A$5:$A$14,0))),"",IF(ISNUMBER(Customers!V72),Customers!V72,IFERROR(VALUE(Customers!V72),"")))</f>
        <v>1</v>
      </c>
    </row>
    <row r="73" customFormat="false" ht="15" hidden="false" customHeight="false" outlineLevel="0" collapsed="false">
      <c r="A73" s="2" t="str">
        <f aca="false">Customers!A73</f>
        <v>CL00072</v>
      </c>
      <c r="B73" s="3" t="n">
        <f aca="false">IF(OR(TRIM(Customers!B73&amp;"")="",ISNUMBER(MATCH(TRIM(Customers!B73&amp;""),Codes!$A$5:$A$14,0)),Customers!B73=0),"",IF(ISNUMBER(Customers!B73),Customers!B73,IFERROR(VALUE(Customers!B73),"")))</f>
        <v>22</v>
      </c>
      <c r="C73" s="2" t="str">
        <f aca="false">IF(OR(TRIM(Customers!C73&amp;"")="",ISNUMBER(MATCH(TRIM(Customers!C73&amp;""),Codes!$A$5:$A$14,0))),"",TRIM(Customers!C73))</f>
        <v>M</v>
      </c>
      <c r="D73" s="2" t="str">
        <f aca="false">IF(OR(TRIM(Customers!D73&amp;"")="",ISNUMBER(MATCH(TRIM(Customers!D73&amp;""),Codes!$A$5:$A$14,0))),"",TRIM(Customers!D73))</f>
        <v>Piemonte</v>
      </c>
      <c r="E73" s="2" t="str">
        <f aca="false">IF(OR(TRIM(Customers!E73&amp;"")="",ISNUMBER(MATCH(TRIM(Customers!E73&amp;""),Codes!$A$5:$A$14,0))),"",TRIM(Customers!E73))</f>
        <v>Student</v>
      </c>
      <c r="F73" s="2" t="str">
        <f aca="false">IF(OR(TRIM(Customers!F73&amp;"")="",ISNUMBER(MATCH(TRIM(Customers!F73&amp;""),Codes!$A$5:$A$14,0))),"",TRIM(Customers!F73))</f>
        <v>Single</v>
      </c>
      <c r="G73" s="4" t="n">
        <f aca="false">IF(OR(TRIM(Customers!G73&amp;"")="",ISNUMBER(MATCH(TRIM(Customers!G73&amp;""),Codes!$A$5:$A$14,0)),Customers!G73=-999),"",IF(ISNUMBER(Customers!G73),Customers!G73,IFERROR(VALUE(Customers!G73),"")))</f>
        <v>5300</v>
      </c>
      <c r="H73" s="3" t="n">
        <f aca="false">IF(OR(TRIM(Customers!H73&amp;"")="",ISNUMBER(MATCH(TRIM(Customers!H73&amp;""),Codes!$A$5:$A$14,0))),"",IF(ISNUMBER(Customers!H73),Customers!H73,IFERROR(VALUE(Customers!H73),"")))</f>
        <v>2</v>
      </c>
      <c r="I73" s="5" t="n">
        <f aca="false">IF(OR(TRIM(Customers!I73&amp;"")="",ISNUMBER(MATCH(TRIM(Customers!I73&amp;""),Codes!$A$5:$A$14,0)),Customers!I73=DATE(1970,1,1)),"",IF(ISNUMBER(Customers!I73),Customers!I73,IFERROR(DATEVALUE(Customers!I73),"")))</f>
        <v>45467</v>
      </c>
      <c r="J73" s="2" t="str">
        <f aca="false">IF(OR(TRIM(Customers!J73&amp;"")="",ISNUMBER(MATCH(TRIM(Customers!J73&amp;""),Codes!$A$5:$A$14,0))),"",TRIM(Customers!J73))</f>
        <v>App</v>
      </c>
      <c r="K73" s="3" t="n">
        <f aca="false">IF(OR(TRIM(Customers!K73&amp;"")="",ISNUMBER(MATCH(TRIM(Customers!K73&amp;""),Codes!$A$5:$A$14,0))),"",IF(ISNUMBER(Customers!K73),Customers!K73,IFERROR(VALUE(Customers!K73),"")))</f>
        <v>1</v>
      </c>
      <c r="L73" s="4" t="n">
        <f aca="false">IF(OR(TRIM(Customers!L73&amp;"")="",ISNUMBER(MATCH(TRIM(Customers!L73&amp;""),Codes!$A$5:$A$14,0))),"",IF(ISNUMBER(Customers!L73),Customers!L73,IFERROR(VALUE(Customers!L73),"")))</f>
        <v>670.71</v>
      </c>
      <c r="M73" s="4" t="n">
        <f aca="false">IF(OR(TRIM(Customers!M73&amp;"")="",ISNUMBER(MATCH(TRIM(Customers!M73&amp;""),Codes!$A$5:$A$14,0))),"",IF(ISNUMBER(Customers!M73),Customers!M73,IFERROR(VALUE(Customers!M73),"")))</f>
        <v>0</v>
      </c>
      <c r="N73" s="3" t="n">
        <f aca="false">IF(OR(TRIM(Customers!N73&amp;"")="",ISNUMBER(MATCH(TRIM(Customers!N73&amp;""),Codes!$A$5:$A$14,0)),Customers!N73=9999),"",IF(ISNUMBER(Customers!N73),Customers!N73,IFERROR(VALUE(Customers!N73),"")))</f>
        <v>19</v>
      </c>
      <c r="O73" s="4" t="n">
        <f aca="false">IF(OR(TRIM(Customers!O73&amp;"")="",ISNUMBER(MATCH(TRIM(Customers!O73&amp;""),Codes!$A$5:$A$14,0))),"",IF(ISNUMBER(Customers!O73),Customers!O73,IFERROR(VALUE(Customers!O73),"")))</f>
        <v>38.48</v>
      </c>
      <c r="P73" s="3" t="n">
        <f aca="false">IF(OR(TRIM(Customers!P73&amp;"")="",ISNUMBER(MATCH(TRIM(Customers!P73&amp;""),Codes!$A$5:$A$14,0))),"",IF(ISNUMBER(Customers!P73),Customers!P73,IFERROR(VALUE(Customers!P73),"")))</f>
        <v>1</v>
      </c>
      <c r="Q73" s="4" t="str">
        <f aca="false">IF(OR(TRIM(Customers!Q73&amp;"")="",ISNUMBER(MATCH(TRIM(Customers!Q73&amp;""),Codes!$A$5:$A$14,0))),"",IF(ISNUMBER(Customers!Q73),Customers!Q73,IFERROR(VALUE(Customers!Q73),"")))</f>
        <v/>
      </c>
      <c r="R73" s="4" t="str">
        <f aca="false">IF(OR(TRIM(Customers!R73&amp;"")="",ISNUMBER(MATCH(TRIM(Customers!R73&amp;""),Codes!$A$5:$A$14,0))),"",IF(ISNUMBER(Customers!R73),Customers!R73,IFERROR(VALUE(Customers!R73),"")))</f>
        <v/>
      </c>
      <c r="S73" s="4" t="n">
        <f aca="false">IF(OR(TRIM(Customers!S73&amp;"")="",ISNUMBER(MATCH(TRIM(Customers!S73&amp;""),Codes!$A$5:$A$14,0))),"",IF(ISNUMBER(Customers!S73),Customers!S73,IFERROR(VALUE(Customers!S73),"")))</f>
        <v>0</v>
      </c>
      <c r="T73" s="4" t="n">
        <f aca="false">IF(OR(TRIM(Customers!T73&amp;"")="",ISNUMBER(MATCH(TRIM(Customers!T73&amp;""),Codes!$A$5:$A$14,0))),"",IF(ISNUMBER(Customers!T73),Customers!T73,IFERROR(VALUE(Customers!T73),"")))</f>
        <v>0</v>
      </c>
      <c r="U73" s="3" t="n">
        <f aca="false">IF(OR(TRIM(Customers!U73&amp;"")="",ISNUMBER(MATCH(TRIM(Customers!U73&amp;""),Codes!$A$5:$A$14,0)),Customers!U73=0),"",IF(ISNUMBER(Customers!U73),Customers!U73,IFERROR(VALUE(Customers!U73),"")))</f>
        <v>601</v>
      </c>
      <c r="V73" s="3" t="n">
        <f aca="false">IF(OR(TRIM(Customers!V73&amp;"")="",ISNUMBER(MATCH(TRIM(Customers!V73&amp;""),Codes!$A$5:$A$14,0))),"",IF(ISNUMBER(Customers!V73),Customers!V73,IFERROR(VALUE(Customers!V73),"")))</f>
        <v>0</v>
      </c>
    </row>
    <row r="74" customFormat="false" ht="15" hidden="false" customHeight="false" outlineLevel="0" collapsed="false">
      <c r="A74" s="2" t="str">
        <f aca="false">Customers!A74</f>
        <v>CL00073</v>
      </c>
      <c r="B74" s="3" t="n">
        <f aca="false">IF(OR(TRIM(Customers!B74&amp;"")="",ISNUMBER(MATCH(TRIM(Customers!B74&amp;""),Codes!$A$5:$A$14,0)),Customers!B74=0),"",IF(ISNUMBER(Customers!B74),Customers!B74,IFERROR(VALUE(Customers!B74),"")))</f>
        <v>66</v>
      </c>
      <c r="C74" s="2" t="str">
        <f aca="false">IF(OR(TRIM(Customers!C74&amp;"")="",ISNUMBER(MATCH(TRIM(Customers!C74&amp;""),Codes!$A$5:$A$14,0))),"",TRIM(Customers!C74))</f>
        <v>F</v>
      </c>
      <c r="D74" s="2" t="str">
        <f aca="false">IF(OR(TRIM(Customers!D74&amp;"")="",ISNUMBER(MATCH(TRIM(Customers!D74&amp;""),Codes!$A$5:$A$14,0))),"",TRIM(Customers!D74))</f>
        <v>Liguria</v>
      </c>
      <c r="E74" s="2" t="str">
        <f aca="false">IF(OR(TRIM(Customers!E74&amp;"")="",ISNUMBER(MATCH(TRIM(Customers!E74&amp;""),Codes!$A$5:$A$14,0))),"",TRIM(Customers!E74))</f>
        <v>Retired</v>
      </c>
      <c r="F74" s="2" t="str">
        <f aca="false">IF(OR(TRIM(Customers!F74&amp;"")="",ISNUMBER(MATCH(TRIM(Customers!F74&amp;""),Codes!$A$5:$A$14,0))),"",TRIM(Customers!F74))</f>
        <v>Married</v>
      </c>
      <c r="G74" s="4" t="n">
        <f aca="false">IF(OR(TRIM(Customers!G74&amp;"")="",ISNUMBER(MATCH(TRIM(Customers!G74&amp;""),Codes!$A$5:$A$14,0)),Customers!G74=-999),"",IF(ISNUMBER(Customers!G74),Customers!G74,IFERROR(VALUE(Customers!G74),"")))</f>
        <v>29800</v>
      </c>
      <c r="H74" s="3" t="n">
        <f aca="false">IF(OR(TRIM(Customers!H74&amp;"")="",ISNUMBER(MATCH(TRIM(Customers!H74&amp;""),Codes!$A$5:$A$14,0))),"",IF(ISNUMBER(Customers!H74),Customers!H74,IFERROR(VALUE(Customers!H74),"")))</f>
        <v>5</v>
      </c>
      <c r="I74" s="5" t="n">
        <f aca="false">IF(OR(TRIM(Customers!I74&amp;"")="",ISNUMBER(MATCH(TRIM(Customers!I74&amp;""),Codes!$A$5:$A$14,0)),Customers!I74=DATE(1970,1,1)),"",IF(ISNUMBER(Customers!I74),Customers!I74,IFERROR(DATEVALUE(Customers!I74),"")))</f>
        <v>44159</v>
      </c>
      <c r="J74" s="2" t="str">
        <f aca="false">IF(OR(TRIM(Customers!J74&amp;"")="",ISNUMBER(MATCH(TRIM(Customers!J74&amp;""),Codes!$A$5:$A$14,0))),"",TRIM(Customers!J74))</f>
        <v>Branch</v>
      </c>
      <c r="K74" s="3" t="n">
        <f aca="false">IF(OR(TRIM(Customers!K74&amp;"")="",ISNUMBER(MATCH(TRIM(Customers!K74&amp;""),Codes!$A$5:$A$14,0))),"",IF(ISNUMBER(Customers!K74),Customers!K74,IFERROR(VALUE(Customers!K74),"")))</f>
        <v>3</v>
      </c>
      <c r="L74" s="4" t="n">
        <f aca="false">IF(OR(TRIM(Customers!L74&amp;"")="",ISNUMBER(MATCH(TRIM(Customers!L74&amp;""),Codes!$A$5:$A$14,0))),"",IF(ISNUMBER(Customers!L74),Customers!L74,IFERROR(VALUE(Customers!L74),"")))</f>
        <v>1125.54</v>
      </c>
      <c r="M74" s="4" t="n">
        <f aca="false">IF(OR(TRIM(Customers!M74&amp;"")="",ISNUMBER(MATCH(TRIM(Customers!M74&amp;""),Codes!$A$5:$A$14,0))),"",IF(ISNUMBER(Customers!M74),Customers!M74,IFERROR(VALUE(Customers!M74),"")))</f>
        <v>9802.01</v>
      </c>
      <c r="N74" s="3" t="n">
        <f aca="false">IF(OR(TRIM(Customers!N74&amp;"")="",ISNUMBER(MATCH(TRIM(Customers!N74&amp;""),Codes!$A$5:$A$14,0)),Customers!N74=9999),"",IF(ISNUMBER(Customers!N74),Customers!N74,IFERROR(VALUE(Customers!N74),"")))</f>
        <v>8</v>
      </c>
      <c r="O74" s="4" t="n">
        <f aca="false">IF(OR(TRIM(Customers!O74&amp;"")="",ISNUMBER(MATCH(TRIM(Customers!O74&amp;""),Codes!$A$5:$A$14,0))),"",IF(ISNUMBER(Customers!O74),Customers!O74,IFERROR(VALUE(Customers!O74),"")))</f>
        <v>92.27</v>
      </c>
      <c r="P74" s="3" t="n">
        <f aca="false">IF(OR(TRIM(Customers!P74&amp;"")="",ISNUMBER(MATCH(TRIM(Customers!P74&amp;""),Codes!$A$5:$A$14,0))),"",IF(ISNUMBER(Customers!P74),Customers!P74,IFERROR(VALUE(Customers!P74),"")))</f>
        <v>7</v>
      </c>
      <c r="Q74" s="4" t="n">
        <f aca="false">IF(OR(TRIM(Customers!Q74&amp;"")="",ISNUMBER(MATCH(TRIM(Customers!Q74&amp;""),Codes!$A$5:$A$14,0))),"",IF(ISNUMBER(Customers!Q74),Customers!Q74,IFERROR(VALUE(Customers!Q74),"")))</f>
        <v>5000</v>
      </c>
      <c r="R74" s="4" t="n">
        <f aca="false">IF(OR(TRIM(Customers!R74&amp;"")="",ISNUMBER(MATCH(TRIM(Customers!R74&amp;""),Codes!$A$5:$A$14,0))),"",IF(ISNUMBER(Customers!R74),Customers!R74,IFERROR(VALUE(Customers!R74),"")))</f>
        <v>1417.78</v>
      </c>
      <c r="S74" s="4" t="str">
        <f aca="false">IF(OR(TRIM(Customers!S74&amp;"")="",ISNUMBER(MATCH(TRIM(Customers!S74&amp;""),Codes!$A$5:$A$14,0))),"",IF(ISNUMBER(Customers!S74),Customers!S74,IFERROR(VALUE(Customers!S74),"")))</f>
        <v/>
      </c>
      <c r="T74" s="4" t="str">
        <f aca="false">IF(OR(TRIM(Customers!T74&amp;"")="",ISNUMBER(MATCH(TRIM(Customers!T74&amp;""),Codes!$A$5:$A$14,0))),"",IF(ISNUMBER(Customers!T74),Customers!T74,IFERROR(VALUE(Customers!T74),"")))</f>
        <v/>
      </c>
      <c r="U74" s="3" t="n">
        <f aca="false">IF(OR(TRIM(Customers!U74&amp;"")="",ISNUMBER(MATCH(TRIM(Customers!U74&amp;""),Codes!$A$5:$A$14,0)),Customers!U74=0),"",IF(ISNUMBER(Customers!U74),Customers!U74,IFERROR(VALUE(Customers!U74),"")))</f>
        <v>523</v>
      </c>
      <c r="V74" s="3" t="n">
        <f aca="false">IF(OR(TRIM(Customers!V74&amp;"")="",ISNUMBER(MATCH(TRIM(Customers!V74&amp;""),Codes!$A$5:$A$14,0))),"",IF(ISNUMBER(Customers!V74),Customers!V74,IFERROR(VALUE(Customers!V74),"")))</f>
        <v>1</v>
      </c>
    </row>
    <row r="75" customFormat="false" ht="15" hidden="false" customHeight="false" outlineLevel="0" collapsed="false">
      <c r="A75" s="2" t="str">
        <f aca="false">Customers!A75</f>
        <v>CL00074</v>
      </c>
      <c r="B75" s="3" t="n">
        <f aca="false">IF(OR(TRIM(Customers!B75&amp;"")="",ISNUMBER(MATCH(TRIM(Customers!B75&amp;""),Codes!$A$5:$A$14,0)),Customers!B75=0),"",IF(ISNUMBER(Customers!B75),Customers!B75,IFERROR(VALUE(Customers!B75),"")))</f>
        <v>54</v>
      </c>
      <c r="C75" s="2" t="str">
        <f aca="false">IF(OR(TRIM(Customers!C75&amp;"")="",ISNUMBER(MATCH(TRIM(Customers!C75&amp;""),Codes!$A$5:$A$14,0))),"",TRIM(Customers!C75))</f>
        <v>M</v>
      </c>
      <c r="D75" s="2" t="str">
        <f aca="false">IF(OR(TRIM(Customers!D75&amp;"")="",ISNUMBER(MATCH(TRIM(Customers!D75&amp;""),Codes!$A$5:$A$14,0))),"",TRIM(Customers!D75))</f>
        <v>Veneto</v>
      </c>
      <c r="E75" s="2" t="str">
        <f aca="false">IF(OR(TRIM(Customers!E75&amp;"")="",ISNUMBER(MATCH(TRIM(Customers!E75&amp;""),Codes!$A$5:$A$14,0))),"",TRIM(Customers!E75))</f>
        <v>Executive</v>
      </c>
      <c r="F75" s="2" t="str">
        <f aca="false">IF(OR(TRIM(Customers!F75&amp;"")="",ISNUMBER(MATCH(TRIM(Customers!F75&amp;""),Codes!$A$5:$A$14,0))),"",TRIM(Customers!F75))</f>
        <v>Married</v>
      </c>
      <c r="G75" s="4" t="n">
        <f aca="false">IF(OR(TRIM(Customers!G75&amp;"")="",ISNUMBER(MATCH(TRIM(Customers!G75&amp;""),Codes!$A$5:$A$14,0)),Customers!G75=-999),"",IF(ISNUMBER(Customers!G75),Customers!G75,IFERROR(VALUE(Customers!G75),"")))</f>
        <v>71900</v>
      </c>
      <c r="H75" s="3" t="n">
        <f aca="false">IF(OR(TRIM(Customers!H75&amp;"")="",ISNUMBER(MATCH(TRIM(Customers!H75&amp;""),Codes!$A$5:$A$14,0))),"",IF(ISNUMBER(Customers!H75),Customers!H75,IFERROR(VALUE(Customers!H75),"")))</f>
        <v>10</v>
      </c>
      <c r="I75" s="5" t="n">
        <f aca="false">IF(OR(TRIM(Customers!I75&amp;"")="",ISNUMBER(MATCH(TRIM(Customers!I75&amp;""),Codes!$A$5:$A$14,0)),Customers!I75=DATE(1970,1,1)),"",IF(ISNUMBER(Customers!I75),Customers!I75,IFERROR(DATEVALUE(Customers!I75),"")))</f>
        <v>42615</v>
      </c>
      <c r="J75" s="2" t="str">
        <f aca="false">IF(OR(TRIM(Customers!J75&amp;"")="",ISNUMBER(MATCH(TRIM(Customers!J75&amp;""),Codes!$A$5:$A$14,0))),"",TRIM(Customers!J75))</f>
        <v>Branch</v>
      </c>
      <c r="K75" s="3" t="n">
        <f aca="false">IF(OR(TRIM(Customers!K75&amp;"")="",ISNUMBER(MATCH(TRIM(Customers!K75&amp;""),Codes!$A$5:$A$14,0))),"",IF(ISNUMBER(Customers!K75),Customers!K75,IFERROR(VALUE(Customers!K75),"")))</f>
        <v>1</v>
      </c>
      <c r="L75" s="4" t="n">
        <f aca="false">IF(OR(TRIM(Customers!L75&amp;"")="",ISNUMBER(MATCH(TRIM(Customers!L75&amp;""),Codes!$A$5:$A$14,0))),"",IF(ISNUMBER(Customers!L75),Customers!L75,IFERROR(VALUE(Customers!L75),"")))</f>
        <v>4720.71</v>
      </c>
      <c r="M75" s="4" t="n">
        <f aca="false">IF(OR(TRIM(Customers!M75&amp;"")="",ISNUMBER(MATCH(TRIM(Customers!M75&amp;""),Codes!$A$5:$A$14,0))),"",IF(ISNUMBER(Customers!M75),Customers!M75,IFERROR(VALUE(Customers!M75),"")))</f>
        <v>53660.43</v>
      </c>
      <c r="N75" s="3" t="n">
        <f aca="false">IF(OR(TRIM(Customers!N75&amp;"")="",ISNUMBER(MATCH(TRIM(Customers!N75&amp;""),Codes!$A$5:$A$14,0)),Customers!N75=9999),"",IF(ISNUMBER(Customers!N75),Customers!N75,IFERROR(VALUE(Customers!N75),"")))</f>
        <v>33</v>
      </c>
      <c r="O75" s="4" t="n">
        <f aca="false">IF(OR(TRIM(Customers!O75&amp;"")="",ISNUMBER(MATCH(TRIM(Customers!O75&amp;""),Codes!$A$5:$A$14,0))),"",IF(ISNUMBER(Customers!O75),Customers!O75,IFERROR(VALUE(Customers!O75),"")))</f>
        <v>57.46</v>
      </c>
      <c r="P75" s="3" t="n">
        <f aca="false">IF(OR(TRIM(Customers!P75&amp;"")="",ISNUMBER(MATCH(TRIM(Customers!P75&amp;""),Codes!$A$5:$A$14,0))),"",IF(ISNUMBER(Customers!P75),Customers!P75,IFERROR(VALUE(Customers!P75),"")))</f>
        <v>5</v>
      </c>
      <c r="Q75" s="4" t="n">
        <f aca="false">IF(OR(TRIM(Customers!Q75&amp;"")="",ISNUMBER(MATCH(TRIM(Customers!Q75&amp;""),Codes!$A$5:$A$14,0))),"",IF(ISNUMBER(Customers!Q75),Customers!Q75,IFERROR(VALUE(Customers!Q75),"")))</f>
        <v>7000</v>
      </c>
      <c r="R75" s="4" t="n">
        <f aca="false">IF(OR(TRIM(Customers!R75&amp;"")="",ISNUMBER(MATCH(TRIM(Customers!R75&amp;""),Codes!$A$5:$A$14,0))),"",IF(ISNUMBER(Customers!R75),Customers!R75,IFERROR(VALUE(Customers!R75),"")))</f>
        <v>2566.08</v>
      </c>
      <c r="S75" s="4" t="n">
        <f aca="false">IF(OR(TRIM(Customers!S75&amp;"")="",ISNUMBER(MATCH(TRIM(Customers!S75&amp;""),Codes!$A$5:$A$14,0))),"",IF(ISNUMBER(Customers!S75),Customers!S75,IFERROR(VALUE(Customers!S75),"")))</f>
        <v>0</v>
      </c>
      <c r="T75" s="4" t="n">
        <f aca="false">IF(OR(TRIM(Customers!T75&amp;"")="",ISNUMBER(MATCH(TRIM(Customers!T75&amp;""),Codes!$A$5:$A$14,0))),"",IF(ISNUMBER(Customers!T75),Customers!T75,IFERROR(VALUE(Customers!T75),"")))</f>
        <v>0</v>
      </c>
      <c r="U75" s="3" t="n">
        <f aca="false">IF(OR(TRIM(Customers!U75&amp;"")="",ISNUMBER(MATCH(TRIM(Customers!U75&amp;""),Codes!$A$5:$A$14,0)),Customers!U75=0),"",IF(ISNUMBER(Customers!U75),Customers!U75,IFERROR(VALUE(Customers!U75),"")))</f>
        <v>679</v>
      </c>
      <c r="V75" s="3" t="n">
        <f aca="false">IF(OR(TRIM(Customers!V75&amp;"")="",ISNUMBER(MATCH(TRIM(Customers!V75&amp;""),Codes!$A$5:$A$14,0))),"",IF(ISNUMBER(Customers!V75),Customers!V75,IFERROR(VALUE(Customers!V75),"")))</f>
        <v>0</v>
      </c>
    </row>
    <row r="76" customFormat="false" ht="15" hidden="false" customHeight="false" outlineLevel="0" collapsed="false">
      <c r="A76" s="2" t="str">
        <f aca="false">Customers!A76</f>
        <v>CL00075</v>
      </c>
      <c r="B76" s="3" t="n">
        <f aca="false">IF(OR(TRIM(Customers!B76&amp;"")="",ISNUMBER(MATCH(TRIM(Customers!B76&amp;""),Codes!$A$5:$A$14,0)),Customers!B76=0),"",IF(ISNUMBER(Customers!B76),Customers!B76,IFERROR(VALUE(Customers!B76),"")))</f>
        <v>53</v>
      </c>
      <c r="C76" s="2" t="str">
        <f aca="false">IF(OR(TRIM(Customers!C76&amp;"")="",ISNUMBER(MATCH(TRIM(Customers!C76&amp;""),Codes!$A$5:$A$14,0))),"",TRIM(Customers!C76))</f>
        <v>M</v>
      </c>
      <c r="D76" s="2" t="str">
        <f aca="false">IF(OR(TRIM(Customers!D76&amp;"")="",ISNUMBER(MATCH(TRIM(Customers!D76&amp;""),Codes!$A$5:$A$14,0))),"",TRIM(Customers!D76))</f>
        <v>Lombardia</v>
      </c>
      <c r="E76" s="2" t="str">
        <f aca="false">IF(OR(TRIM(Customers!E76&amp;"")="",ISNUMBER(MATCH(TRIM(Customers!E76&amp;""),Codes!$A$5:$A$14,0))),"",TRIM(Customers!E76))</f>
        <v>Executive</v>
      </c>
      <c r="F76" s="2" t="str">
        <f aca="false">IF(OR(TRIM(Customers!F76&amp;"")="",ISNUMBER(MATCH(TRIM(Customers!F76&amp;""),Codes!$A$5:$A$14,0))),"",TRIM(Customers!F76))</f>
        <v>Married</v>
      </c>
      <c r="G76" s="4" t="n">
        <f aca="false">IF(OR(TRIM(Customers!G76&amp;"")="",ISNUMBER(MATCH(TRIM(Customers!G76&amp;""),Codes!$A$5:$A$14,0)),Customers!G76=-999),"",IF(ISNUMBER(Customers!G76),Customers!G76,IFERROR(VALUE(Customers!G76),"")))</f>
        <v>94200</v>
      </c>
      <c r="H76" s="3" t="n">
        <f aca="false">IF(OR(TRIM(Customers!H76&amp;"")="",ISNUMBER(MATCH(TRIM(Customers!H76&amp;""),Codes!$A$5:$A$14,0))),"",IF(ISNUMBER(Customers!H76),Customers!H76,IFERROR(VALUE(Customers!H76),"")))</f>
        <v>14</v>
      </c>
      <c r="I76" s="5" t="n">
        <f aca="false">IF(OR(TRIM(Customers!I76&amp;"")="",ISNUMBER(MATCH(TRIM(Customers!I76&amp;""),Codes!$A$5:$A$14,0)),Customers!I76=DATE(1970,1,1)),"",IF(ISNUMBER(Customers!I76),Customers!I76,IFERROR(DATEVALUE(Customers!I76),"")))</f>
        <v>41123</v>
      </c>
      <c r="J76" s="2" t="str">
        <f aca="false">IF(OR(TRIM(Customers!J76&amp;"")="",ISNUMBER(MATCH(TRIM(Customers!J76&amp;""),Codes!$A$5:$A$14,0))),"",TRIM(Customers!J76))</f>
        <v>Online Banking</v>
      </c>
      <c r="K76" s="3" t="n">
        <f aca="false">IF(OR(TRIM(Customers!K76&amp;"")="",ISNUMBER(MATCH(TRIM(Customers!K76&amp;""),Codes!$A$5:$A$14,0))),"",IF(ISNUMBER(Customers!K76),Customers!K76,IFERROR(VALUE(Customers!K76),"")))</f>
        <v>2</v>
      </c>
      <c r="L76" s="4" t="n">
        <f aca="false">IF(OR(TRIM(Customers!L76&amp;"")="",ISNUMBER(MATCH(TRIM(Customers!L76&amp;""),Codes!$A$5:$A$14,0))),"",IF(ISNUMBER(Customers!L76),Customers!L76,IFERROR(VALUE(Customers!L76),"")))</f>
        <v>5931.39</v>
      </c>
      <c r="M76" s="4" t="str">
        <f aca="false">IF(OR(TRIM(Customers!M76&amp;"")="",ISNUMBER(MATCH(TRIM(Customers!M76&amp;""),Codes!$A$5:$A$14,0))),"",IF(ISNUMBER(Customers!M76),Customers!M76,IFERROR(VALUE(Customers!M76),"")))</f>
        <v/>
      </c>
      <c r="N76" s="3" t="n">
        <f aca="false">IF(OR(TRIM(Customers!N76&amp;"")="",ISNUMBER(MATCH(TRIM(Customers!N76&amp;""),Codes!$A$5:$A$14,0)),Customers!N76=9999),"",IF(ISNUMBER(Customers!N76),Customers!N76,IFERROR(VALUE(Customers!N76),"")))</f>
        <v>49</v>
      </c>
      <c r="O76" s="4" t="n">
        <f aca="false">IF(OR(TRIM(Customers!O76&amp;"")="",ISNUMBER(MATCH(TRIM(Customers!O76&amp;""),Codes!$A$5:$A$14,0))),"",IF(ISNUMBER(Customers!O76),Customers!O76,IFERROR(VALUE(Customers!O76),"")))</f>
        <v>44.16</v>
      </c>
      <c r="P76" s="3" t="n">
        <f aca="false">IF(OR(TRIM(Customers!P76&amp;"")="",ISNUMBER(MATCH(TRIM(Customers!P76&amp;""),Codes!$A$5:$A$14,0))),"",IF(ISNUMBER(Customers!P76),Customers!P76,IFERROR(VALUE(Customers!P76),"")))</f>
        <v>2</v>
      </c>
      <c r="Q76" s="4" t="n">
        <f aca="false">IF(OR(TRIM(Customers!Q76&amp;"")="",ISNUMBER(MATCH(TRIM(Customers!Q76&amp;""),Codes!$A$5:$A$14,0))),"",IF(ISNUMBER(Customers!Q76),Customers!Q76,IFERROR(VALUE(Customers!Q76),"")))</f>
        <v>15000</v>
      </c>
      <c r="R76" s="4" t="n">
        <f aca="false">IF(OR(TRIM(Customers!R76&amp;"")="",ISNUMBER(MATCH(TRIM(Customers!R76&amp;""),Codes!$A$5:$A$14,0))),"",IF(ISNUMBER(Customers!R76),Customers!R76,IFERROR(VALUE(Customers!R76),"")))</f>
        <v>6795.14</v>
      </c>
      <c r="S76" s="4" t="n">
        <f aca="false">IF(OR(TRIM(Customers!S76&amp;"")="",ISNUMBER(MATCH(TRIM(Customers!S76&amp;""),Codes!$A$5:$A$14,0))),"",IF(ISNUMBER(Customers!S76),Customers!S76,IFERROR(VALUE(Customers!S76),"")))</f>
        <v>0</v>
      </c>
      <c r="T76" s="4" t="n">
        <f aca="false">IF(OR(TRIM(Customers!T76&amp;"")="",ISNUMBER(MATCH(TRIM(Customers!T76&amp;""),Codes!$A$5:$A$14,0))),"",IF(ISNUMBER(Customers!T76),Customers!T76,IFERROR(VALUE(Customers!T76),"")))</f>
        <v>0</v>
      </c>
      <c r="U76" s="3" t="n">
        <f aca="false">IF(OR(TRIM(Customers!U76&amp;"")="",ISNUMBER(MATCH(TRIM(Customers!U76&amp;""),Codes!$A$5:$A$14,0)),Customers!U76=0),"",IF(ISNUMBER(Customers!U76),Customers!U76,IFERROR(VALUE(Customers!U76),"")))</f>
        <v>631</v>
      </c>
      <c r="V76" s="3" t="n">
        <f aca="false">IF(OR(TRIM(Customers!V76&amp;"")="",ISNUMBER(MATCH(TRIM(Customers!V76&amp;""),Codes!$A$5:$A$14,0))),"",IF(ISNUMBER(Customers!V76),Customers!V76,IFERROR(VALUE(Customers!V76),"")))</f>
        <v>0</v>
      </c>
    </row>
    <row r="77" customFormat="false" ht="15" hidden="false" customHeight="false" outlineLevel="0" collapsed="false">
      <c r="A77" s="2" t="str">
        <f aca="false">Customers!A77</f>
        <v>CL00076</v>
      </c>
      <c r="B77" s="3" t="n">
        <f aca="false">IF(OR(TRIM(Customers!B77&amp;"")="",ISNUMBER(MATCH(TRIM(Customers!B77&amp;""),Codes!$A$5:$A$14,0)),Customers!B77=0),"",IF(ISNUMBER(Customers!B77),Customers!B77,IFERROR(VALUE(Customers!B77),"")))</f>
        <v>53</v>
      </c>
      <c r="C77" s="2" t="str">
        <f aca="false">IF(OR(TRIM(Customers!C77&amp;"")="",ISNUMBER(MATCH(TRIM(Customers!C77&amp;""),Codes!$A$5:$A$14,0))),"",TRIM(Customers!C77))</f>
        <v>F</v>
      </c>
      <c r="D77" s="2" t="str">
        <f aca="false">IF(OR(TRIM(Customers!D77&amp;"")="",ISNUMBER(MATCH(TRIM(Customers!D77&amp;""),Codes!$A$5:$A$14,0))),"",TRIM(Customers!D77))</f>
        <v>Lazio</v>
      </c>
      <c r="E77" s="2" t="str">
        <f aca="false">IF(OR(TRIM(Customers!E77&amp;"")="",ISNUMBER(MATCH(TRIM(Customers!E77&amp;""),Codes!$A$5:$A$14,0))),"",TRIM(Customers!E77))</f>
        <v>Employee</v>
      </c>
      <c r="F77" s="2" t="str">
        <f aca="false">IF(OR(TRIM(Customers!F77&amp;"")="",ISNUMBER(MATCH(TRIM(Customers!F77&amp;""),Codes!$A$5:$A$14,0))),"",TRIM(Customers!F77))</f>
        <v>Married</v>
      </c>
      <c r="G77" s="4" t="n">
        <f aca="false">IF(OR(TRIM(Customers!G77&amp;"")="",ISNUMBER(MATCH(TRIM(Customers!G77&amp;""),Codes!$A$5:$A$14,0)),Customers!G77=-999),"",IF(ISNUMBER(Customers!G77),Customers!G77,IFERROR(VALUE(Customers!G77),"")))</f>
        <v>40500</v>
      </c>
      <c r="H77" s="3" t="n">
        <f aca="false">IF(OR(TRIM(Customers!H77&amp;"")="",ISNUMBER(MATCH(TRIM(Customers!H77&amp;""),Codes!$A$5:$A$14,0))),"",IF(ISNUMBER(Customers!H77),Customers!H77,IFERROR(VALUE(Customers!H77),"")))</f>
        <v>9</v>
      </c>
      <c r="I77" s="5" t="n">
        <f aca="false">IF(OR(TRIM(Customers!I77&amp;"")="",ISNUMBER(MATCH(TRIM(Customers!I77&amp;""),Codes!$A$5:$A$14,0)),Customers!I77=DATE(1970,1,1)),"",IF(ISNUMBER(Customers!I77),Customers!I77,IFERROR(DATEVALUE(Customers!I77),"")))</f>
        <v>42788</v>
      </c>
      <c r="J77" s="2" t="str">
        <f aca="false">IF(OR(TRIM(Customers!J77&amp;"")="",ISNUMBER(MATCH(TRIM(Customers!J77&amp;""),Codes!$A$5:$A$14,0))),"",TRIM(Customers!J77))</f>
        <v>Branch</v>
      </c>
      <c r="K77" s="3" t="n">
        <f aca="false">IF(OR(TRIM(Customers!K77&amp;"")="",ISNUMBER(MATCH(TRIM(Customers!K77&amp;""),Codes!$A$5:$A$14,0))),"",IF(ISNUMBER(Customers!K77),Customers!K77,IFERROR(VALUE(Customers!K77),"")))</f>
        <v>2</v>
      </c>
      <c r="L77" s="4" t="n">
        <f aca="false">IF(OR(TRIM(Customers!L77&amp;"")="",ISNUMBER(MATCH(TRIM(Customers!L77&amp;""),Codes!$A$5:$A$14,0))),"",IF(ISNUMBER(Customers!L77),Customers!L77,IFERROR(VALUE(Customers!L77),"")))</f>
        <v>4774.43</v>
      </c>
      <c r="M77" s="4" t="str">
        <f aca="false">IF(OR(TRIM(Customers!M77&amp;"")="",ISNUMBER(MATCH(TRIM(Customers!M77&amp;""),Codes!$A$5:$A$14,0))),"",IF(ISNUMBER(Customers!M77),Customers!M77,IFERROR(VALUE(Customers!M77),"")))</f>
        <v/>
      </c>
      <c r="N77" s="3" t="n">
        <f aca="false">IF(OR(TRIM(Customers!N77&amp;"")="",ISNUMBER(MATCH(TRIM(Customers!N77&amp;""),Codes!$A$5:$A$14,0)),Customers!N77=9999),"",IF(ISNUMBER(Customers!N77),Customers!N77,IFERROR(VALUE(Customers!N77),"")))</f>
        <v>22</v>
      </c>
      <c r="O77" s="4" t="n">
        <f aca="false">IF(OR(TRIM(Customers!O77&amp;"")="",ISNUMBER(MATCH(TRIM(Customers!O77&amp;""),Codes!$A$5:$A$14,0))),"",IF(ISNUMBER(Customers!O77),Customers!O77,IFERROR(VALUE(Customers!O77),"")))</f>
        <v>90.75</v>
      </c>
      <c r="P77" s="3" t="n">
        <f aca="false">IF(OR(TRIM(Customers!P77&amp;"")="",ISNUMBER(MATCH(TRIM(Customers!P77&amp;""),Codes!$A$5:$A$14,0))),"",IF(ISNUMBER(Customers!P77),Customers!P77,IFERROR(VALUE(Customers!P77),"")))</f>
        <v>4</v>
      </c>
      <c r="Q77" s="4" t="n">
        <f aca="false">IF(OR(TRIM(Customers!Q77&amp;"")="",ISNUMBER(MATCH(TRIM(Customers!Q77&amp;""),Codes!$A$5:$A$14,0))),"",IF(ISNUMBER(Customers!Q77),Customers!Q77,IFERROR(VALUE(Customers!Q77),"")))</f>
        <v>7500</v>
      </c>
      <c r="R77" s="4" t="n">
        <f aca="false">IF(OR(TRIM(Customers!R77&amp;"")="",ISNUMBER(MATCH(TRIM(Customers!R77&amp;""),Codes!$A$5:$A$14,0))),"",IF(ISNUMBER(Customers!R77),Customers!R77,IFERROR(VALUE(Customers!R77),"")))</f>
        <v>2440.24</v>
      </c>
      <c r="S77" s="4" t="str">
        <f aca="false">IF(OR(TRIM(Customers!S77&amp;"")="",ISNUMBER(MATCH(TRIM(Customers!S77&amp;""),Codes!$A$5:$A$14,0))),"",IF(ISNUMBER(Customers!S77),Customers!S77,IFERROR(VALUE(Customers!S77),"")))</f>
        <v/>
      </c>
      <c r="T77" s="4" t="str">
        <f aca="false">IF(OR(TRIM(Customers!T77&amp;"")="",ISNUMBER(MATCH(TRIM(Customers!T77&amp;""),Codes!$A$5:$A$14,0))),"",IF(ISNUMBER(Customers!T77),Customers!T77,IFERROR(VALUE(Customers!T77),"")))</f>
        <v/>
      </c>
      <c r="U77" s="3" t="n">
        <f aca="false">IF(OR(TRIM(Customers!U77&amp;"")="",ISNUMBER(MATCH(TRIM(Customers!U77&amp;""),Codes!$A$5:$A$14,0)),Customers!U77=0),"",IF(ISNUMBER(Customers!U77),Customers!U77,IFERROR(VALUE(Customers!U77),"")))</f>
        <v>629</v>
      </c>
      <c r="V77" s="3" t="n">
        <f aca="false">IF(OR(TRIM(Customers!V77&amp;"")="",ISNUMBER(MATCH(TRIM(Customers!V77&amp;""),Codes!$A$5:$A$14,0))),"",IF(ISNUMBER(Customers!V77),Customers!V77,IFERROR(VALUE(Customers!V77),"")))</f>
        <v>0</v>
      </c>
    </row>
    <row r="78" customFormat="false" ht="15" hidden="false" customHeight="false" outlineLevel="0" collapsed="false">
      <c r="A78" s="2" t="str">
        <f aca="false">Customers!A78</f>
        <v>CL00077</v>
      </c>
      <c r="B78" s="3" t="n">
        <f aca="false">IF(OR(TRIM(Customers!B78&amp;"")="",ISNUMBER(MATCH(TRIM(Customers!B78&amp;""),Codes!$A$5:$A$14,0)),Customers!B78=0),"",IF(ISNUMBER(Customers!B78),Customers!B78,IFERROR(VALUE(Customers!B78),"")))</f>
        <v>52</v>
      </c>
      <c r="C78" s="2" t="str">
        <f aca="false">IF(OR(TRIM(Customers!C78&amp;"")="",ISNUMBER(MATCH(TRIM(Customers!C78&amp;""),Codes!$A$5:$A$14,0))),"",TRIM(Customers!C78))</f>
        <v>M</v>
      </c>
      <c r="D78" s="2" t="str">
        <f aca="false">IF(OR(TRIM(Customers!D78&amp;"")="",ISNUMBER(MATCH(TRIM(Customers!D78&amp;""),Codes!$A$5:$A$14,0))),"",TRIM(Customers!D78))</f>
        <v>Piemonte</v>
      </c>
      <c r="E78" s="2" t="str">
        <f aca="false">IF(OR(TRIM(Customers!E78&amp;"")="",ISNUMBER(MATCH(TRIM(Customers!E78&amp;""),Codes!$A$5:$A$14,0))),"",TRIM(Customers!E78))</f>
        <v>Self-employed</v>
      </c>
      <c r="F78" s="2" t="str">
        <f aca="false">IF(OR(TRIM(Customers!F78&amp;"")="",ISNUMBER(MATCH(TRIM(Customers!F78&amp;""),Codes!$A$5:$A$14,0))),"",TRIM(Customers!F78))</f>
        <v>Single</v>
      </c>
      <c r="G78" s="4" t="n">
        <f aca="false">IF(OR(TRIM(Customers!G78&amp;"")="",ISNUMBER(MATCH(TRIM(Customers!G78&amp;""),Codes!$A$5:$A$14,0)),Customers!G78=-999),"",IF(ISNUMBER(Customers!G78),Customers!G78,IFERROR(VALUE(Customers!G78),"")))</f>
        <v>41600</v>
      </c>
      <c r="H78" s="3" t="n">
        <f aca="false">IF(OR(TRIM(Customers!H78&amp;"")="",ISNUMBER(MATCH(TRIM(Customers!H78&amp;""),Codes!$A$5:$A$14,0))),"",IF(ISNUMBER(Customers!H78),Customers!H78,IFERROR(VALUE(Customers!H78),"")))</f>
        <v>20</v>
      </c>
      <c r="I78" s="5" t="n">
        <f aca="false">IF(OR(TRIM(Customers!I78&amp;"")="",ISNUMBER(MATCH(TRIM(Customers!I78&amp;""),Codes!$A$5:$A$14,0)),Customers!I78=DATE(1970,1,1)),"",IF(ISNUMBER(Customers!I78),Customers!I78,IFERROR(DATEVALUE(Customers!I78),"")))</f>
        <v>38627</v>
      </c>
      <c r="J78" s="2" t="str">
        <f aca="false">IF(OR(TRIM(Customers!J78&amp;"")="",ISNUMBER(MATCH(TRIM(Customers!J78&amp;""),Codes!$A$5:$A$14,0))),"",TRIM(Customers!J78))</f>
        <v>Branch</v>
      </c>
      <c r="K78" s="3" t="n">
        <f aca="false">IF(OR(TRIM(Customers!K78&amp;"")="",ISNUMBER(MATCH(TRIM(Customers!K78&amp;""),Codes!$A$5:$A$14,0))),"",IF(ISNUMBER(Customers!K78),Customers!K78,IFERROR(VALUE(Customers!K78),"")))</f>
        <v>2</v>
      </c>
      <c r="L78" s="4" t="n">
        <f aca="false">IF(OR(TRIM(Customers!L78&amp;"")="",ISNUMBER(MATCH(TRIM(Customers!L78&amp;""),Codes!$A$5:$A$14,0))),"",IF(ISNUMBER(Customers!L78),Customers!L78,IFERROR(VALUE(Customers!L78),"")))</f>
        <v>10328.3</v>
      </c>
      <c r="M78" s="4" t="n">
        <f aca="false">IF(OR(TRIM(Customers!M78&amp;"")="",ISNUMBER(MATCH(TRIM(Customers!M78&amp;""),Codes!$A$5:$A$14,0))),"",IF(ISNUMBER(Customers!M78),Customers!M78,IFERROR(VALUE(Customers!M78),"")))</f>
        <v>52405.08</v>
      </c>
      <c r="N78" s="3" t="n">
        <f aca="false">IF(OR(TRIM(Customers!N78&amp;"")="",ISNUMBER(MATCH(TRIM(Customers!N78&amp;""),Codes!$A$5:$A$14,0)),Customers!N78=9999),"",IF(ISNUMBER(Customers!N78),Customers!N78,IFERROR(VALUE(Customers!N78),"")))</f>
        <v>32</v>
      </c>
      <c r="O78" s="4" t="n">
        <f aca="false">IF(OR(TRIM(Customers!O78&amp;"")="",ISNUMBER(MATCH(TRIM(Customers!O78&amp;""),Codes!$A$5:$A$14,0))),"",IF(ISNUMBER(Customers!O78),Customers!O78,IFERROR(VALUE(Customers!O78),"")))</f>
        <v>60.94</v>
      </c>
      <c r="P78" s="3" t="n">
        <f aca="false">IF(OR(TRIM(Customers!P78&amp;"")="",ISNUMBER(MATCH(TRIM(Customers!P78&amp;""),Codes!$A$5:$A$14,0))),"",IF(ISNUMBER(Customers!P78),Customers!P78,IFERROR(VALUE(Customers!P78),"")))</f>
        <v>4</v>
      </c>
      <c r="Q78" s="4" t="n">
        <f aca="false">IF(OR(TRIM(Customers!Q78&amp;"")="",ISNUMBER(MATCH(TRIM(Customers!Q78&amp;""),Codes!$A$5:$A$14,0))),"",IF(ISNUMBER(Customers!Q78),Customers!Q78,IFERROR(VALUE(Customers!Q78),"")))</f>
        <v>7500</v>
      </c>
      <c r="R78" s="4" t="n">
        <f aca="false">IF(OR(TRIM(Customers!R78&amp;"")="",ISNUMBER(MATCH(TRIM(Customers!R78&amp;""),Codes!$A$5:$A$14,0))),"",IF(ISNUMBER(Customers!R78),Customers!R78,IFERROR(VALUE(Customers!R78),"")))</f>
        <v>2747.46</v>
      </c>
      <c r="S78" s="4" t="n">
        <f aca="false">IF(OR(TRIM(Customers!S78&amp;"")="",ISNUMBER(MATCH(TRIM(Customers!S78&amp;""),Codes!$A$5:$A$14,0))),"",IF(ISNUMBER(Customers!S78),Customers!S78,IFERROR(VALUE(Customers!S78),"")))</f>
        <v>0</v>
      </c>
      <c r="T78" s="4" t="n">
        <f aca="false">IF(OR(TRIM(Customers!T78&amp;"")="",ISNUMBER(MATCH(TRIM(Customers!T78&amp;""),Codes!$A$5:$A$14,0))),"",IF(ISNUMBER(Customers!T78),Customers!T78,IFERROR(VALUE(Customers!T78),"")))</f>
        <v>0</v>
      </c>
      <c r="U78" s="3" t="n">
        <f aca="false">IF(OR(TRIM(Customers!U78&amp;"")="",ISNUMBER(MATCH(TRIM(Customers!U78&amp;""),Codes!$A$5:$A$14,0)),Customers!U78=0),"",IF(ISNUMBER(Customers!U78),Customers!U78,IFERROR(VALUE(Customers!U78),"")))</f>
        <v>680</v>
      </c>
      <c r="V78" s="3" t="str">
        <f aca="false">IF(OR(TRIM(Customers!V78&amp;"")="",ISNUMBER(MATCH(TRIM(Customers!V78&amp;""),Codes!$A$5:$A$14,0))),"",IF(ISNUMBER(Customers!V78),Customers!V78,IFERROR(VALUE(Customers!V78),"")))</f>
        <v/>
      </c>
    </row>
    <row r="79" customFormat="false" ht="15" hidden="false" customHeight="false" outlineLevel="0" collapsed="false">
      <c r="A79" s="2" t="str">
        <f aca="false">Customers!A79</f>
        <v>CL00078</v>
      </c>
      <c r="B79" s="3" t="str">
        <f aca="false">IF(OR(TRIM(Customers!B79&amp;"")="",ISNUMBER(MATCH(TRIM(Customers!B79&amp;""),Codes!$A$5:$A$14,0)),Customers!B79=0),"",IF(ISNUMBER(Customers!B79),Customers!B79,IFERROR(VALUE(Customers!B79),"")))</f>
        <v/>
      </c>
      <c r="C79" s="2" t="str">
        <f aca="false">IF(OR(TRIM(Customers!C79&amp;"")="",ISNUMBER(MATCH(TRIM(Customers!C79&amp;""),Codes!$A$5:$A$14,0))),"",TRIM(Customers!C79))</f>
        <v>M</v>
      </c>
      <c r="D79" s="2" t="str">
        <f aca="false">IF(OR(TRIM(Customers!D79&amp;"")="",ISNUMBER(MATCH(TRIM(Customers!D79&amp;""),Codes!$A$5:$A$14,0))),"",TRIM(Customers!D79))</f>
        <v>Emilia-Romagna</v>
      </c>
      <c r="E79" s="2" t="str">
        <f aca="false">IF(OR(TRIM(Customers!E79&amp;"")="",ISNUMBER(MATCH(TRIM(Customers!E79&amp;""),Codes!$A$5:$A$14,0))),"",TRIM(Customers!E79))</f>
        <v>Teacher</v>
      </c>
      <c r="F79" s="2" t="str">
        <f aca="false">IF(OR(TRIM(Customers!F79&amp;"")="",ISNUMBER(MATCH(TRIM(Customers!F79&amp;""),Codes!$A$5:$A$14,0))),"",TRIM(Customers!F79))</f>
        <v>Single</v>
      </c>
      <c r="G79" s="4" t="n">
        <f aca="false">IF(OR(TRIM(Customers!G79&amp;"")="",ISNUMBER(MATCH(TRIM(Customers!G79&amp;""),Codes!$A$5:$A$14,0)),Customers!G79=-999),"",IF(ISNUMBER(Customers!G79),Customers!G79,IFERROR(VALUE(Customers!G79),"")))</f>
        <v>34100</v>
      </c>
      <c r="H79" s="3" t="n">
        <f aca="false">IF(OR(TRIM(Customers!H79&amp;"")="",ISNUMBER(MATCH(TRIM(Customers!H79&amp;""),Codes!$A$5:$A$14,0))),"",IF(ISNUMBER(Customers!H79),Customers!H79,IFERROR(VALUE(Customers!H79),"")))</f>
        <v>8</v>
      </c>
      <c r="I79" s="5" t="n">
        <f aca="false">IF(OR(TRIM(Customers!I79&amp;"")="",ISNUMBER(MATCH(TRIM(Customers!I79&amp;""),Codes!$A$5:$A$14,0)),Customers!I79=DATE(1970,1,1)),"",IF(ISNUMBER(Customers!I79),Customers!I79,IFERROR(DATEVALUE(Customers!I79),"")))</f>
        <v>43269</v>
      </c>
      <c r="J79" s="2" t="str">
        <f aca="false">IF(OR(TRIM(Customers!J79&amp;"")="",ISNUMBER(MATCH(TRIM(Customers!J79&amp;""),Codes!$A$5:$A$14,0))),"",TRIM(Customers!J79))</f>
        <v>Branch</v>
      </c>
      <c r="K79" s="3" t="str">
        <f aca="false">IF(OR(TRIM(Customers!K79&amp;"")="",ISNUMBER(MATCH(TRIM(Customers!K79&amp;""),Codes!$A$5:$A$14,0))),"",IF(ISNUMBER(Customers!K79),Customers!K79,IFERROR(VALUE(Customers!K79),"")))</f>
        <v/>
      </c>
      <c r="L79" s="4" t="n">
        <f aca="false">IF(OR(TRIM(Customers!L79&amp;"")="",ISNUMBER(MATCH(TRIM(Customers!L79&amp;""),Codes!$A$5:$A$14,0))),"",IF(ISNUMBER(Customers!L79),Customers!L79,IFERROR(VALUE(Customers!L79),"")))</f>
        <v>1793.66</v>
      </c>
      <c r="M79" s="4" t="n">
        <f aca="false">IF(OR(TRIM(Customers!M79&amp;"")="",ISNUMBER(MATCH(TRIM(Customers!M79&amp;""),Codes!$A$5:$A$14,0))),"",IF(ISNUMBER(Customers!M79),Customers!M79,IFERROR(VALUE(Customers!M79),"")))</f>
        <v>8814.95</v>
      </c>
      <c r="N79" s="3" t="n">
        <f aca="false">IF(OR(TRIM(Customers!N79&amp;"")="",ISNUMBER(MATCH(TRIM(Customers!N79&amp;""),Codes!$A$5:$A$14,0)),Customers!N79=9999),"",IF(ISNUMBER(Customers!N79),Customers!N79,IFERROR(VALUE(Customers!N79),"")))</f>
        <v>19</v>
      </c>
      <c r="O79" s="4" t="n">
        <f aca="false">IF(OR(TRIM(Customers!O79&amp;"")="",ISNUMBER(MATCH(TRIM(Customers!O79&amp;""),Codes!$A$5:$A$14,0))),"",IF(ISNUMBER(Customers!O79),Customers!O79,IFERROR(VALUE(Customers!O79),"")))</f>
        <v>38.24</v>
      </c>
      <c r="P79" s="3" t="n">
        <f aca="false">IF(OR(TRIM(Customers!P79&amp;"")="",ISNUMBER(MATCH(TRIM(Customers!P79&amp;""),Codes!$A$5:$A$14,0))),"",IF(ISNUMBER(Customers!P79),Customers!P79,IFERROR(VALUE(Customers!P79),"")))</f>
        <v>6</v>
      </c>
      <c r="Q79" s="4" t="str">
        <f aca="false">IF(OR(TRIM(Customers!Q79&amp;"")="",ISNUMBER(MATCH(TRIM(Customers!Q79&amp;""),Codes!$A$5:$A$14,0))),"",IF(ISNUMBER(Customers!Q79),Customers!Q79,IFERROR(VALUE(Customers!Q79),"")))</f>
        <v/>
      </c>
      <c r="R79" s="4" t="str">
        <f aca="false">IF(OR(TRIM(Customers!R79&amp;"")="",ISNUMBER(MATCH(TRIM(Customers!R79&amp;""),Codes!$A$5:$A$14,0))),"",IF(ISNUMBER(Customers!R79),Customers!R79,IFERROR(VALUE(Customers!R79),"")))</f>
        <v/>
      </c>
      <c r="S79" s="4" t="str">
        <f aca="false">IF(OR(TRIM(Customers!S79&amp;"")="",ISNUMBER(MATCH(TRIM(Customers!S79&amp;""),Codes!$A$5:$A$14,0))),"",IF(ISNUMBER(Customers!S79),Customers!S79,IFERROR(VALUE(Customers!S79),"")))</f>
        <v/>
      </c>
      <c r="T79" s="4" t="str">
        <f aca="false">IF(OR(TRIM(Customers!T79&amp;"")="",ISNUMBER(MATCH(TRIM(Customers!T79&amp;""),Codes!$A$5:$A$14,0))),"",IF(ISNUMBER(Customers!T79),Customers!T79,IFERROR(VALUE(Customers!T79),"")))</f>
        <v/>
      </c>
      <c r="U79" s="3" t="n">
        <f aca="false">IF(OR(TRIM(Customers!U79&amp;"")="",ISNUMBER(MATCH(TRIM(Customers!U79&amp;""),Codes!$A$5:$A$14,0)),Customers!U79=0),"",IF(ISNUMBER(Customers!U79),Customers!U79,IFERROR(VALUE(Customers!U79),"")))</f>
        <v>577</v>
      </c>
      <c r="V79" s="3" t="n">
        <f aca="false">IF(OR(TRIM(Customers!V79&amp;"")="",ISNUMBER(MATCH(TRIM(Customers!V79&amp;""),Codes!$A$5:$A$14,0))),"",IF(ISNUMBER(Customers!V79),Customers!V79,IFERROR(VALUE(Customers!V79),"")))</f>
        <v>3</v>
      </c>
    </row>
    <row r="80" customFormat="false" ht="15" hidden="false" customHeight="false" outlineLevel="0" collapsed="false">
      <c r="A80" s="2" t="str">
        <f aca="false">Customers!A80</f>
        <v>CL00079</v>
      </c>
      <c r="B80" s="3" t="n">
        <f aca="false">IF(OR(TRIM(Customers!B80&amp;"")="",ISNUMBER(MATCH(TRIM(Customers!B80&amp;""),Codes!$A$5:$A$14,0)),Customers!B80=0),"",IF(ISNUMBER(Customers!B80),Customers!B80,IFERROR(VALUE(Customers!B80),"")))</f>
        <v>36</v>
      </c>
      <c r="C80" s="2" t="str">
        <f aca="false">IF(OR(TRIM(Customers!C80&amp;"")="",ISNUMBER(MATCH(TRIM(Customers!C80&amp;""),Codes!$A$5:$A$14,0))),"",TRIM(Customers!C80))</f>
        <v>M</v>
      </c>
      <c r="D80" s="2" t="str">
        <f aca="false">IF(OR(TRIM(Customers!D80&amp;"")="",ISNUMBER(MATCH(TRIM(Customers!D80&amp;""),Codes!$A$5:$A$14,0))),"",TRIM(Customers!D80))</f>
        <v>Calabria</v>
      </c>
      <c r="E80" s="2" t="str">
        <f aca="false">IF(OR(TRIM(Customers!E80&amp;"")="",ISNUMBER(MATCH(TRIM(Customers!E80&amp;""),Codes!$A$5:$A$14,0))),"",TRIM(Customers!E80))</f>
        <v>Manual worker</v>
      </c>
      <c r="F80" s="2" t="str">
        <f aca="false">IF(OR(TRIM(Customers!F80&amp;"")="",ISNUMBER(MATCH(TRIM(Customers!F80&amp;""),Codes!$A$5:$A$14,0))),"",TRIM(Customers!F80))</f>
        <v>Married</v>
      </c>
      <c r="G80" s="4" t="n">
        <f aca="false">IF(OR(TRIM(Customers!G80&amp;"")="",ISNUMBER(MATCH(TRIM(Customers!G80&amp;""),Codes!$A$5:$A$14,0)),Customers!G80=-999),"",IF(ISNUMBER(Customers!G80),Customers!G80,IFERROR(VALUE(Customers!G80),"")))</f>
        <v>25500</v>
      </c>
      <c r="H80" s="3" t="n">
        <f aca="false">IF(OR(TRIM(Customers!H80&amp;"")="",ISNUMBER(MATCH(TRIM(Customers!H80&amp;""),Codes!$A$5:$A$14,0))),"",IF(ISNUMBER(Customers!H80),Customers!H80,IFERROR(VALUE(Customers!H80),"")))</f>
        <v>7</v>
      </c>
      <c r="I80" s="5" t="n">
        <f aca="false">IF(OR(TRIM(Customers!I80&amp;"")="",ISNUMBER(MATCH(TRIM(Customers!I80&amp;""),Codes!$A$5:$A$14,0)),Customers!I80=DATE(1970,1,1)),"",IF(ISNUMBER(Customers!I80),Customers!I80,IFERROR(DATEVALUE(Customers!I80),"")))</f>
        <v>43509</v>
      </c>
      <c r="J80" s="2" t="str">
        <f aca="false">IF(OR(TRIM(Customers!J80&amp;"")="",ISNUMBER(MATCH(TRIM(Customers!J80&amp;""),Codes!$A$5:$A$14,0))),"",TRIM(Customers!J80))</f>
        <v>App</v>
      </c>
      <c r="K80" s="3" t="n">
        <f aca="false">IF(OR(TRIM(Customers!K80&amp;"")="",ISNUMBER(MATCH(TRIM(Customers!K80&amp;""),Codes!$A$5:$A$14,0))),"",IF(ISNUMBER(Customers!K80),Customers!K80,IFERROR(VALUE(Customers!K80),"")))</f>
        <v>3</v>
      </c>
      <c r="L80" s="4" t="n">
        <f aca="false">IF(OR(TRIM(Customers!L80&amp;"")="",ISNUMBER(MATCH(TRIM(Customers!L80&amp;""),Codes!$A$5:$A$14,0))),"",IF(ISNUMBER(Customers!L80),Customers!L80,IFERROR(VALUE(Customers!L80),"")))</f>
        <v>1307.96</v>
      </c>
      <c r="M80" s="4" t="n">
        <f aca="false">IF(OR(TRIM(Customers!M80&amp;"")="",ISNUMBER(MATCH(TRIM(Customers!M80&amp;""),Codes!$A$5:$A$14,0))),"",IF(ISNUMBER(Customers!M80),Customers!M80,IFERROR(VALUE(Customers!M80),"")))</f>
        <v>13485.03</v>
      </c>
      <c r="N80" s="3" t="n">
        <f aca="false">IF(OR(TRIM(Customers!N80&amp;"")="",ISNUMBER(MATCH(TRIM(Customers!N80&amp;""),Codes!$A$5:$A$14,0)),Customers!N80=9999),"",IF(ISNUMBER(Customers!N80),Customers!N80,IFERROR(VALUE(Customers!N80),"")))</f>
        <v>35</v>
      </c>
      <c r="O80" s="4" t="n">
        <f aca="false">IF(OR(TRIM(Customers!O80&amp;"")="",ISNUMBER(MATCH(TRIM(Customers!O80&amp;""),Codes!$A$5:$A$14,0))),"",IF(ISNUMBER(Customers!O80),Customers!O80,IFERROR(VALUE(Customers!O80),"")))</f>
        <v>102.07</v>
      </c>
      <c r="P80" s="3" t="n">
        <f aca="false">IF(OR(TRIM(Customers!P80&amp;"")="",ISNUMBER(MATCH(TRIM(Customers!P80&amp;""),Codes!$A$5:$A$14,0))),"",IF(ISNUMBER(Customers!P80),Customers!P80,IFERROR(VALUE(Customers!P80),"")))</f>
        <v>0</v>
      </c>
      <c r="Q80" s="4" t="n">
        <f aca="false">IF(OR(TRIM(Customers!Q80&amp;"")="",ISNUMBER(MATCH(TRIM(Customers!Q80&amp;""),Codes!$A$5:$A$14,0))),"",IF(ISNUMBER(Customers!Q80),Customers!Q80,IFERROR(VALUE(Customers!Q80),"")))</f>
        <v>6500</v>
      </c>
      <c r="R80" s="4" t="n">
        <f aca="false">IF(OR(TRIM(Customers!R80&amp;"")="",ISNUMBER(MATCH(TRIM(Customers!R80&amp;""),Codes!$A$5:$A$14,0))),"",IF(ISNUMBER(Customers!R80),Customers!R80,IFERROR(VALUE(Customers!R80),"")))</f>
        <v>2543.9</v>
      </c>
      <c r="S80" s="4" t="str">
        <f aca="false">IF(OR(TRIM(Customers!S80&amp;"")="",ISNUMBER(MATCH(TRIM(Customers!S80&amp;""),Codes!$A$5:$A$14,0))),"",IF(ISNUMBER(Customers!S80),Customers!S80,IFERROR(VALUE(Customers!S80),"")))</f>
        <v/>
      </c>
      <c r="T80" s="4" t="str">
        <f aca="false">IF(OR(TRIM(Customers!T80&amp;"")="",ISNUMBER(MATCH(TRIM(Customers!T80&amp;""),Codes!$A$5:$A$14,0))),"",IF(ISNUMBER(Customers!T80),Customers!T80,IFERROR(VALUE(Customers!T80),"")))</f>
        <v/>
      </c>
      <c r="U80" s="3" t="n">
        <f aca="false">IF(OR(TRIM(Customers!U80&amp;"")="",ISNUMBER(MATCH(TRIM(Customers!U80&amp;""),Codes!$A$5:$A$14,0)),Customers!U80=0),"",IF(ISNUMBER(Customers!U80),Customers!U80,IFERROR(VALUE(Customers!U80),"")))</f>
        <v>624</v>
      </c>
      <c r="V80" s="3" t="n">
        <f aca="false">IF(OR(TRIM(Customers!V80&amp;"")="",ISNUMBER(MATCH(TRIM(Customers!V80&amp;""),Codes!$A$5:$A$14,0))),"",IF(ISNUMBER(Customers!V80),Customers!V80,IFERROR(VALUE(Customers!V80),"")))</f>
        <v>0</v>
      </c>
    </row>
    <row r="81" customFormat="false" ht="15" hidden="false" customHeight="false" outlineLevel="0" collapsed="false">
      <c r="A81" s="2" t="str">
        <f aca="false">Customers!A81</f>
        <v>CL00080</v>
      </c>
      <c r="B81" s="3" t="n">
        <f aca="false">IF(OR(TRIM(Customers!B81&amp;"")="",ISNUMBER(MATCH(TRIM(Customers!B81&amp;""),Codes!$A$5:$A$14,0)),Customers!B81=0),"",IF(ISNUMBER(Customers!B81),Customers!B81,IFERROR(VALUE(Customers!B81),"")))</f>
        <v>32</v>
      </c>
      <c r="C81" s="2" t="str">
        <f aca="false">IF(OR(TRIM(Customers!C81&amp;"")="",ISNUMBER(MATCH(TRIM(Customers!C81&amp;""),Codes!$A$5:$A$14,0))),"",TRIM(Customers!C81))</f>
        <v>F</v>
      </c>
      <c r="D81" s="2" t="str">
        <f aca="false">IF(OR(TRIM(Customers!D81&amp;"")="",ISNUMBER(MATCH(TRIM(Customers!D81&amp;""),Codes!$A$5:$A$14,0))),"",TRIM(Customers!D81))</f>
        <v>Veneto</v>
      </c>
      <c r="E81" s="2" t="str">
        <f aca="false">IF(OR(TRIM(Customers!E81&amp;"")="",ISNUMBER(MATCH(TRIM(Customers!E81&amp;""),Codes!$A$5:$A$14,0))),"",TRIM(Customers!E81))</f>
        <v>Executive</v>
      </c>
      <c r="F81" s="2" t="str">
        <f aca="false">IF(OR(TRIM(Customers!F81&amp;"")="",ISNUMBER(MATCH(TRIM(Customers!F81&amp;""),Codes!$A$5:$A$14,0))),"",TRIM(Customers!F81))</f>
        <v/>
      </c>
      <c r="G81" s="4" t="n">
        <f aca="false">IF(OR(TRIM(Customers!G81&amp;"")="",ISNUMBER(MATCH(TRIM(Customers!G81&amp;""),Codes!$A$5:$A$14,0)),Customers!G81=-999),"",IF(ISNUMBER(Customers!G81),Customers!G81,IFERROR(VALUE(Customers!G81),"")))</f>
        <v>152500</v>
      </c>
      <c r="H81" s="3" t="n">
        <f aca="false">IF(OR(TRIM(Customers!H81&amp;"")="",ISNUMBER(MATCH(TRIM(Customers!H81&amp;""),Codes!$A$5:$A$14,0))),"",IF(ISNUMBER(Customers!H81),Customers!H81,IFERROR(VALUE(Customers!H81),"")))</f>
        <v>3</v>
      </c>
      <c r="I81" s="5" t="n">
        <f aca="false">IF(OR(TRIM(Customers!I81&amp;"")="",ISNUMBER(MATCH(TRIM(Customers!I81&amp;""),Codes!$A$5:$A$14,0)),Customers!I81=DATE(1970,1,1)),"",IF(ISNUMBER(Customers!I81),Customers!I81,IFERROR(DATEVALUE(Customers!I81),"")))</f>
        <v>45118</v>
      </c>
      <c r="J81" s="2" t="str">
        <f aca="false">IF(OR(TRIM(Customers!J81&amp;"")="",ISNUMBER(MATCH(TRIM(Customers!J81&amp;""),Codes!$A$5:$A$14,0))),"",TRIM(Customers!J81))</f>
        <v>App</v>
      </c>
      <c r="K81" s="3" t="n">
        <f aca="false">IF(OR(TRIM(Customers!K81&amp;"")="",ISNUMBER(MATCH(TRIM(Customers!K81&amp;""),Codes!$A$5:$A$14,0))),"",IF(ISNUMBER(Customers!K81),Customers!K81,IFERROR(VALUE(Customers!K81),"")))</f>
        <v>1</v>
      </c>
      <c r="L81" s="4" t="n">
        <f aca="false">IF(OR(TRIM(Customers!L81&amp;"")="",ISNUMBER(MATCH(TRIM(Customers!L81&amp;""),Codes!$A$5:$A$14,0))),"",IF(ISNUMBER(Customers!L81),Customers!L81,IFERROR(VALUE(Customers!L81),"")))</f>
        <v>-326.06</v>
      </c>
      <c r="M81" s="4" t="n">
        <f aca="false">IF(OR(TRIM(Customers!M81&amp;"")="",ISNUMBER(MATCH(TRIM(Customers!M81&amp;""),Codes!$A$5:$A$14,0))),"",IF(ISNUMBER(Customers!M81),Customers!M81,IFERROR(VALUE(Customers!M81),"")))</f>
        <v>0</v>
      </c>
      <c r="N81" s="3" t="n">
        <f aca="false">IF(OR(TRIM(Customers!N81&amp;"")="",ISNUMBER(MATCH(TRIM(Customers!N81&amp;""),Codes!$A$5:$A$14,0)),Customers!N81=9999),"",IF(ISNUMBER(Customers!N81),Customers!N81,IFERROR(VALUE(Customers!N81),"")))</f>
        <v>75</v>
      </c>
      <c r="O81" s="4" t="n">
        <f aca="false">IF(OR(TRIM(Customers!O81&amp;"")="",ISNUMBER(MATCH(TRIM(Customers!O81&amp;""),Codes!$A$5:$A$14,0))),"",IF(ISNUMBER(Customers!O81),Customers!O81,IFERROR(VALUE(Customers!O81),"")))</f>
        <v>61.41</v>
      </c>
      <c r="P81" s="3" t="n">
        <f aca="false">IF(OR(TRIM(Customers!P81&amp;"")="",ISNUMBER(MATCH(TRIM(Customers!P81&amp;""),Codes!$A$5:$A$14,0))),"",IF(ISNUMBER(Customers!P81),Customers!P81,IFERROR(VALUE(Customers!P81),"")))</f>
        <v>4</v>
      </c>
      <c r="Q81" s="4" t="n">
        <f aca="false">IF(OR(TRIM(Customers!Q81&amp;"")="",ISNUMBER(MATCH(TRIM(Customers!Q81&amp;""),Codes!$A$5:$A$14,0))),"",IF(ISNUMBER(Customers!Q81),Customers!Q81,IFERROR(VALUE(Customers!Q81),"")))</f>
        <v>0</v>
      </c>
      <c r="R81" s="4" t="n">
        <f aca="false">IF(OR(TRIM(Customers!R81&amp;"")="",ISNUMBER(MATCH(TRIM(Customers!R81&amp;""),Codes!$A$5:$A$14,0))),"",IF(ISNUMBER(Customers!R81),Customers!R81,IFERROR(VALUE(Customers!R81),"")))</f>
        <v>0</v>
      </c>
      <c r="S81" s="4" t="n">
        <f aca="false">IF(OR(TRIM(Customers!S81&amp;"")="",ISNUMBER(MATCH(TRIM(Customers!S81&amp;""),Codes!$A$5:$A$14,0))),"",IF(ISNUMBER(Customers!S81),Customers!S81,IFERROR(VALUE(Customers!S81),"")))</f>
        <v>0</v>
      </c>
      <c r="T81" s="4" t="n">
        <f aca="false">IF(OR(TRIM(Customers!T81&amp;"")="",ISNUMBER(MATCH(TRIM(Customers!T81&amp;""),Codes!$A$5:$A$14,0))),"",IF(ISNUMBER(Customers!T81),Customers!T81,IFERROR(VALUE(Customers!T81),"")))</f>
        <v>0</v>
      </c>
      <c r="U81" s="3" t="n">
        <f aca="false">IF(OR(TRIM(Customers!U81&amp;"")="",ISNUMBER(MATCH(TRIM(Customers!U81&amp;""),Codes!$A$5:$A$14,0)),Customers!U81=0),"",IF(ISNUMBER(Customers!U81),Customers!U81,IFERROR(VALUE(Customers!U81),"")))</f>
        <v>646</v>
      </c>
      <c r="V81" s="3" t="n">
        <f aca="false">IF(OR(TRIM(Customers!V81&amp;"")="",ISNUMBER(MATCH(TRIM(Customers!V81&amp;""),Codes!$A$5:$A$14,0))),"",IF(ISNUMBER(Customers!V81),Customers!V81,IFERROR(VALUE(Customers!V81),"")))</f>
        <v>1</v>
      </c>
    </row>
    <row r="82" customFormat="false" ht="15" hidden="false" customHeight="false" outlineLevel="0" collapsed="false">
      <c r="A82" s="2" t="str">
        <f aca="false">Customers!A82</f>
        <v>CL00081</v>
      </c>
      <c r="B82" s="3" t="n">
        <f aca="false">IF(OR(TRIM(Customers!B82&amp;"")="",ISNUMBER(MATCH(TRIM(Customers!B82&amp;""),Codes!$A$5:$A$14,0)),Customers!B82=0),"",IF(ISNUMBER(Customers!B82),Customers!B82,IFERROR(VALUE(Customers!B82),"")))</f>
        <v>40</v>
      </c>
      <c r="C82" s="2" t="str">
        <f aca="false">IF(OR(TRIM(Customers!C82&amp;"")="",ISNUMBER(MATCH(TRIM(Customers!C82&amp;""),Codes!$A$5:$A$14,0))),"",TRIM(Customers!C82))</f>
        <v>M</v>
      </c>
      <c r="D82" s="2" t="str">
        <f aca="false">IF(OR(TRIM(Customers!D82&amp;"")="",ISNUMBER(MATCH(TRIM(Customers!D82&amp;""),Codes!$A$5:$A$14,0))),"",TRIM(Customers!D82))</f>
        <v>Lazio</v>
      </c>
      <c r="E82" s="2" t="str">
        <f aca="false">IF(OR(TRIM(Customers!E82&amp;"")="",ISNUMBER(MATCH(TRIM(Customers!E82&amp;""),Codes!$A$5:$A$14,0))),"",TRIM(Customers!E82))</f>
        <v>Employee</v>
      </c>
      <c r="F82" s="2" t="str">
        <f aca="false">IF(OR(TRIM(Customers!F82&amp;"")="",ISNUMBER(MATCH(TRIM(Customers!F82&amp;""),Codes!$A$5:$A$14,0))),"",TRIM(Customers!F82))</f>
        <v>Single</v>
      </c>
      <c r="G82" s="4" t="n">
        <f aca="false">IF(OR(TRIM(Customers!G82&amp;"")="",ISNUMBER(MATCH(TRIM(Customers!G82&amp;""),Codes!$A$5:$A$14,0)),Customers!G82=-999),"",IF(ISNUMBER(Customers!G82),Customers!G82,IFERROR(VALUE(Customers!G82),"")))</f>
        <v>36700</v>
      </c>
      <c r="H82" s="3" t="n">
        <f aca="false">IF(OR(TRIM(Customers!H82&amp;"")="",ISNUMBER(MATCH(TRIM(Customers!H82&amp;""),Codes!$A$5:$A$14,0))),"",IF(ISNUMBER(Customers!H82),Customers!H82,IFERROR(VALUE(Customers!H82),"")))</f>
        <v>4</v>
      </c>
      <c r="I82" s="5" t="n">
        <f aca="false">IF(OR(TRIM(Customers!I82&amp;"")="",ISNUMBER(MATCH(TRIM(Customers!I82&amp;""),Codes!$A$5:$A$14,0)),Customers!I82=DATE(1970,1,1)),"",IF(ISNUMBER(Customers!I82),Customers!I82,IFERROR(DATEVALUE(Customers!I82),"")))</f>
        <v>44738</v>
      </c>
      <c r="J82" s="2" t="str">
        <f aca="false">IF(OR(TRIM(Customers!J82&amp;"")="",ISNUMBER(MATCH(TRIM(Customers!J82&amp;""),Codes!$A$5:$A$14,0))),"",TRIM(Customers!J82))</f>
        <v>Phone</v>
      </c>
      <c r="K82" s="3" t="n">
        <f aca="false">IF(OR(TRIM(Customers!K82&amp;"")="",ISNUMBER(MATCH(TRIM(Customers!K82&amp;""),Codes!$A$5:$A$14,0))),"",IF(ISNUMBER(Customers!K82),Customers!K82,IFERROR(VALUE(Customers!K82),"")))</f>
        <v>1</v>
      </c>
      <c r="L82" s="4" t="n">
        <f aca="false">IF(OR(TRIM(Customers!L82&amp;"")="",ISNUMBER(MATCH(TRIM(Customers!L82&amp;""),Codes!$A$5:$A$14,0))),"",IF(ISNUMBER(Customers!L82),Customers!L82,IFERROR(VALUE(Customers!L82),"")))</f>
        <v>6158.46</v>
      </c>
      <c r="M82" s="4" t="n">
        <f aca="false">IF(OR(TRIM(Customers!M82&amp;"")="",ISNUMBER(MATCH(TRIM(Customers!M82&amp;""),Codes!$A$5:$A$14,0))),"",IF(ISNUMBER(Customers!M82),Customers!M82,IFERROR(VALUE(Customers!M82),"")))</f>
        <v>17039.79</v>
      </c>
      <c r="N82" s="3" t="n">
        <f aca="false">IF(OR(TRIM(Customers!N82&amp;"")="",ISNUMBER(MATCH(TRIM(Customers!N82&amp;""),Codes!$A$5:$A$14,0)),Customers!N82=9999),"",IF(ISNUMBER(Customers!N82),Customers!N82,IFERROR(VALUE(Customers!N82),"")))</f>
        <v>24</v>
      </c>
      <c r="O82" s="4" t="n">
        <f aca="false">IF(OR(TRIM(Customers!O82&amp;"")="",ISNUMBER(MATCH(TRIM(Customers!O82&amp;""),Codes!$A$5:$A$14,0))),"",IF(ISNUMBER(Customers!O82),Customers!O82,IFERROR(VALUE(Customers!O82),"")))</f>
        <v>44.35</v>
      </c>
      <c r="P82" s="3" t="n">
        <f aca="false">IF(OR(TRIM(Customers!P82&amp;"")="",ISNUMBER(MATCH(TRIM(Customers!P82&amp;""),Codes!$A$5:$A$14,0))),"",IF(ISNUMBER(Customers!P82),Customers!P82,IFERROR(VALUE(Customers!P82),"")))</f>
        <v>6</v>
      </c>
      <c r="Q82" s="4" t="n">
        <f aca="false">IF(OR(TRIM(Customers!Q82&amp;"")="",ISNUMBER(MATCH(TRIM(Customers!Q82&amp;""),Codes!$A$5:$A$14,0))),"",IF(ISNUMBER(Customers!Q82),Customers!Q82,IFERROR(VALUE(Customers!Q82),"")))</f>
        <v>4500</v>
      </c>
      <c r="R82" s="4" t="n">
        <f aca="false">IF(OR(TRIM(Customers!R82&amp;"")="",ISNUMBER(MATCH(TRIM(Customers!R82&amp;""),Codes!$A$5:$A$14,0))),"",IF(ISNUMBER(Customers!R82),Customers!R82,IFERROR(VALUE(Customers!R82),"")))</f>
        <v>1584.86</v>
      </c>
      <c r="S82" s="4" t="n">
        <f aca="false">IF(OR(TRIM(Customers!S82&amp;"")="",ISNUMBER(MATCH(TRIM(Customers!S82&amp;""),Codes!$A$5:$A$14,0))),"",IF(ISNUMBER(Customers!S82),Customers!S82,IFERROR(VALUE(Customers!S82),"")))</f>
        <v>155000</v>
      </c>
      <c r="T82" s="4" t="n">
        <f aca="false">IF(OR(TRIM(Customers!T82&amp;"")="",ISNUMBER(MATCH(TRIM(Customers!T82&amp;""),Codes!$A$5:$A$14,0))),"",IF(ISNUMBER(Customers!T82),Customers!T82,IFERROR(VALUE(Customers!T82),"")))</f>
        <v>1009</v>
      </c>
      <c r="U82" s="3" t="n">
        <f aca="false">IF(OR(TRIM(Customers!U82&amp;"")="",ISNUMBER(MATCH(TRIM(Customers!U82&amp;""),Codes!$A$5:$A$14,0)),Customers!U82=0),"",IF(ISNUMBER(Customers!U82),Customers!U82,IFERROR(VALUE(Customers!U82),"")))</f>
        <v>549</v>
      </c>
      <c r="V82" s="3" t="n">
        <f aca="false">IF(OR(TRIM(Customers!V82&amp;"")="",ISNUMBER(MATCH(TRIM(Customers!V82&amp;""),Codes!$A$5:$A$14,0))),"",IF(ISNUMBER(Customers!V82),Customers!V82,IFERROR(VALUE(Customers!V82),"")))</f>
        <v>1</v>
      </c>
    </row>
    <row r="83" customFormat="false" ht="15" hidden="false" customHeight="false" outlineLevel="0" collapsed="false">
      <c r="A83" s="2" t="str">
        <f aca="false">Customers!A83</f>
        <v>CL00082</v>
      </c>
      <c r="B83" s="3" t="n">
        <f aca="false">IF(OR(TRIM(Customers!B83&amp;"")="",ISNUMBER(MATCH(TRIM(Customers!B83&amp;""),Codes!$A$5:$A$14,0)),Customers!B83=0),"",IF(ISNUMBER(Customers!B83),Customers!B83,IFERROR(VALUE(Customers!B83),"")))</f>
        <v>50</v>
      </c>
      <c r="C83" s="2" t="str">
        <f aca="false">IF(OR(TRIM(Customers!C83&amp;"")="",ISNUMBER(MATCH(TRIM(Customers!C83&amp;""),Codes!$A$5:$A$14,0))),"",TRIM(Customers!C83))</f>
        <v>F</v>
      </c>
      <c r="D83" s="2" t="str">
        <f aca="false">IF(OR(TRIM(Customers!D83&amp;"")="",ISNUMBER(MATCH(TRIM(Customers!D83&amp;""),Codes!$A$5:$A$14,0))),"",TRIM(Customers!D83))</f>
        <v>Lazio</v>
      </c>
      <c r="E83" s="2" t="str">
        <f aca="false">IF(OR(TRIM(Customers!E83&amp;"")="",ISNUMBER(MATCH(TRIM(Customers!E83&amp;""),Codes!$A$5:$A$14,0))),"",TRIM(Customers!E83))</f>
        <v>Manual worker</v>
      </c>
      <c r="F83" s="2" t="str">
        <f aca="false">IF(OR(TRIM(Customers!F83&amp;"")="",ISNUMBER(MATCH(TRIM(Customers!F83&amp;""),Codes!$A$5:$A$14,0))),"",TRIM(Customers!F83))</f>
        <v>Married</v>
      </c>
      <c r="G83" s="4" t="n">
        <f aca="false">IF(OR(TRIM(Customers!G83&amp;"")="",ISNUMBER(MATCH(TRIM(Customers!G83&amp;""),Codes!$A$5:$A$14,0)),Customers!G83=-999),"",IF(ISNUMBER(Customers!G83),Customers!G83,IFERROR(VALUE(Customers!G83),"")))</f>
        <v>23200</v>
      </c>
      <c r="H83" s="3" t="n">
        <f aca="false">IF(OR(TRIM(Customers!H83&amp;"")="",ISNUMBER(MATCH(TRIM(Customers!H83&amp;""),Codes!$A$5:$A$14,0))),"",IF(ISNUMBER(Customers!H83),Customers!H83,IFERROR(VALUE(Customers!H83),"")))</f>
        <v>6</v>
      </c>
      <c r="I83" s="5" t="n">
        <f aca="false">IF(OR(TRIM(Customers!I83&amp;"")="",ISNUMBER(MATCH(TRIM(Customers!I83&amp;""),Codes!$A$5:$A$14,0)),Customers!I83=DATE(1970,1,1)),"",IF(ISNUMBER(Customers!I83),Customers!I83,IFERROR(DATEVALUE(Customers!I83),"")))</f>
        <v>43737</v>
      </c>
      <c r="J83" s="2" t="str">
        <f aca="false">IF(OR(TRIM(Customers!J83&amp;"")="",ISNUMBER(MATCH(TRIM(Customers!J83&amp;""),Codes!$A$5:$A$14,0))),"",TRIM(Customers!J83))</f>
        <v>App</v>
      </c>
      <c r="K83" s="3" t="n">
        <f aca="false">IF(OR(TRIM(Customers!K83&amp;"")="",ISNUMBER(MATCH(TRIM(Customers!K83&amp;""),Codes!$A$5:$A$14,0))),"",IF(ISNUMBER(Customers!K83),Customers!K83,IFERROR(VALUE(Customers!K83),"")))</f>
        <v>2</v>
      </c>
      <c r="L83" s="4" t="n">
        <f aca="false">IF(OR(TRIM(Customers!L83&amp;"")="",ISNUMBER(MATCH(TRIM(Customers!L83&amp;""),Codes!$A$5:$A$14,0))),"",IF(ISNUMBER(Customers!L83),Customers!L83,IFERROR(VALUE(Customers!L83),"")))</f>
        <v>3450.67</v>
      </c>
      <c r="M83" s="4" t="n">
        <f aca="false">IF(OR(TRIM(Customers!M83&amp;"")="",ISNUMBER(MATCH(TRIM(Customers!M83&amp;""),Codes!$A$5:$A$14,0))),"",IF(ISNUMBER(Customers!M83),Customers!M83,IFERROR(VALUE(Customers!M83),"")))</f>
        <v>9475.1</v>
      </c>
      <c r="N83" s="3" t="n">
        <f aca="false">IF(OR(TRIM(Customers!N83&amp;"")="",ISNUMBER(MATCH(TRIM(Customers!N83&amp;""),Codes!$A$5:$A$14,0)),Customers!N83=9999),"",IF(ISNUMBER(Customers!N83),Customers!N83,IFERROR(VALUE(Customers!N83),"")))</f>
        <v>26</v>
      </c>
      <c r="O83" s="4" t="n">
        <f aca="false">IF(OR(TRIM(Customers!O83&amp;"")="",ISNUMBER(MATCH(TRIM(Customers!O83&amp;""),Codes!$A$5:$A$14,0))),"",IF(ISNUMBER(Customers!O83),Customers!O83,IFERROR(VALUE(Customers!O83),"")))</f>
        <v>50.23</v>
      </c>
      <c r="P83" s="3" t="n">
        <f aca="false">IF(OR(TRIM(Customers!P83&amp;"")="",ISNUMBER(MATCH(TRIM(Customers!P83&amp;""),Codes!$A$5:$A$14,0))),"",IF(ISNUMBER(Customers!P83),Customers!P83,IFERROR(VALUE(Customers!P83),"")))</f>
        <v>0</v>
      </c>
      <c r="Q83" s="4" t="n">
        <f aca="false">IF(OR(TRIM(Customers!Q83&amp;"")="",ISNUMBER(MATCH(TRIM(Customers!Q83&amp;""),Codes!$A$5:$A$14,0))),"",IF(ISNUMBER(Customers!Q83),Customers!Q83,IFERROR(VALUE(Customers!Q83),"")))</f>
        <v>5500</v>
      </c>
      <c r="R83" s="4" t="n">
        <f aca="false">IF(OR(TRIM(Customers!R83&amp;"")="",ISNUMBER(MATCH(TRIM(Customers!R83&amp;""),Codes!$A$5:$A$14,0))),"",IF(ISNUMBER(Customers!R83),Customers!R83,IFERROR(VALUE(Customers!R83),"")))</f>
        <v>144.31</v>
      </c>
      <c r="S83" s="4" t="str">
        <f aca="false">IF(OR(TRIM(Customers!S83&amp;"")="",ISNUMBER(MATCH(TRIM(Customers!S83&amp;""),Codes!$A$5:$A$14,0))),"",IF(ISNUMBER(Customers!S83),Customers!S83,IFERROR(VALUE(Customers!S83),"")))</f>
        <v/>
      </c>
      <c r="T83" s="4" t="str">
        <f aca="false">IF(OR(TRIM(Customers!T83&amp;"")="",ISNUMBER(MATCH(TRIM(Customers!T83&amp;""),Codes!$A$5:$A$14,0))),"",IF(ISNUMBER(Customers!T83),Customers!T83,IFERROR(VALUE(Customers!T83),"")))</f>
        <v/>
      </c>
      <c r="U83" s="3" t="n">
        <f aca="false">IF(OR(TRIM(Customers!U83&amp;"")="",ISNUMBER(MATCH(TRIM(Customers!U83&amp;""),Codes!$A$5:$A$14,0)),Customers!U83=0),"",IF(ISNUMBER(Customers!U83),Customers!U83,IFERROR(VALUE(Customers!U83),"")))</f>
        <v>612</v>
      </c>
      <c r="V83" s="3" t="n">
        <f aca="false">IF(OR(TRIM(Customers!V83&amp;"")="",ISNUMBER(MATCH(TRIM(Customers!V83&amp;""),Codes!$A$5:$A$14,0))),"",IF(ISNUMBER(Customers!V83),Customers!V83,IFERROR(VALUE(Customers!V83),"")))</f>
        <v>0</v>
      </c>
    </row>
    <row r="84" customFormat="false" ht="15" hidden="false" customHeight="false" outlineLevel="0" collapsed="false">
      <c r="A84" s="2" t="str">
        <f aca="false">Customers!A84</f>
        <v>CL00083</v>
      </c>
      <c r="B84" s="3" t="n">
        <f aca="false">IF(OR(TRIM(Customers!B84&amp;"")="",ISNUMBER(MATCH(TRIM(Customers!B84&amp;""),Codes!$A$5:$A$14,0)),Customers!B84=0),"",IF(ISNUMBER(Customers!B84),Customers!B84,IFERROR(VALUE(Customers!B84),"")))</f>
        <v>58</v>
      </c>
      <c r="C84" s="2" t="str">
        <f aca="false">IF(OR(TRIM(Customers!C84&amp;"")="",ISNUMBER(MATCH(TRIM(Customers!C84&amp;""),Codes!$A$5:$A$14,0))),"",TRIM(Customers!C84))</f>
        <v>F</v>
      </c>
      <c r="D84" s="2" t="str">
        <f aca="false">IF(OR(TRIM(Customers!D84&amp;"")="",ISNUMBER(MATCH(TRIM(Customers!D84&amp;""),Codes!$A$5:$A$14,0))),"",TRIM(Customers!D84))</f>
        <v>Lombardia</v>
      </c>
      <c r="E84" s="2" t="str">
        <f aca="false">IF(OR(TRIM(Customers!E84&amp;"")="",ISNUMBER(MATCH(TRIM(Customers!E84&amp;""),Codes!$A$5:$A$14,0))),"",TRIM(Customers!E84))</f>
        <v>Employee</v>
      </c>
      <c r="F84" s="2" t="str">
        <f aca="false">IF(OR(TRIM(Customers!F84&amp;"")="",ISNUMBER(MATCH(TRIM(Customers!F84&amp;""),Codes!$A$5:$A$14,0))),"",TRIM(Customers!F84))</f>
        <v>Married</v>
      </c>
      <c r="G84" s="4" t="n">
        <f aca="false">IF(OR(TRIM(Customers!G84&amp;"")="",ISNUMBER(MATCH(TRIM(Customers!G84&amp;""),Codes!$A$5:$A$14,0)),Customers!G84=-999),"",IF(ISNUMBER(Customers!G84),Customers!G84,IFERROR(VALUE(Customers!G84),"")))</f>
        <v>39000</v>
      </c>
      <c r="H84" s="3" t="n">
        <f aca="false">IF(OR(TRIM(Customers!H84&amp;"")="",ISNUMBER(MATCH(TRIM(Customers!H84&amp;""),Codes!$A$5:$A$14,0))),"",IF(ISNUMBER(Customers!H84),Customers!H84,IFERROR(VALUE(Customers!H84),"")))</f>
        <v>12</v>
      </c>
      <c r="I84" s="5" t="n">
        <f aca="false">IF(OR(TRIM(Customers!I84&amp;"")="",ISNUMBER(MATCH(TRIM(Customers!I84&amp;""),Codes!$A$5:$A$14,0)),Customers!I84=DATE(1970,1,1)),"",IF(ISNUMBER(Customers!I84),Customers!I84,IFERROR(DATEVALUE(Customers!I84),"")))</f>
        <v>41820</v>
      </c>
      <c r="J84" s="2" t="str">
        <f aca="false">IF(OR(TRIM(Customers!J84&amp;"")="",ISNUMBER(MATCH(TRIM(Customers!J84&amp;""),Codes!$A$5:$A$14,0))),"",TRIM(Customers!J84))</f>
        <v>Branch</v>
      </c>
      <c r="K84" s="3" t="n">
        <f aca="false">IF(OR(TRIM(Customers!K84&amp;"")="",ISNUMBER(MATCH(TRIM(Customers!K84&amp;""),Codes!$A$5:$A$14,0))),"",IF(ISNUMBER(Customers!K84),Customers!K84,IFERROR(VALUE(Customers!K84),"")))</f>
        <v>1</v>
      </c>
      <c r="L84" s="4" t="n">
        <f aca="false">IF(OR(TRIM(Customers!L84&amp;"")="",ISNUMBER(MATCH(TRIM(Customers!L84&amp;""),Codes!$A$5:$A$14,0))),"",IF(ISNUMBER(Customers!L84),Customers!L84,IFERROR(VALUE(Customers!L84),"")))</f>
        <v>4002.71</v>
      </c>
      <c r="M84" s="4" t="n">
        <f aca="false">IF(OR(TRIM(Customers!M84&amp;"")="",ISNUMBER(MATCH(TRIM(Customers!M84&amp;""),Codes!$A$5:$A$14,0))),"",IF(ISNUMBER(Customers!M84),Customers!M84,IFERROR(VALUE(Customers!M84),"")))</f>
        <v>0</v>
      </c>
      <c r="N84" s="3" t="n">
        <f aca="false">IF(OR(TRIM(Customers!N84&amp;"")="",ISNUMBER(MATCH(TRIM(Customers!N84&amp;""),Codes!$A$5:$A$14,0)),Customers!N84=9999),"",IF(ISNUMBER(Customers!N84),Customers!N84,IFERROR(VALUE(Customers!N84),"")))</f>
        <v>26</v>
      </c>
      <c r="O84" s="4" t="n">
        <f aca="false">IF(OR(TRIM(Customers!O84&amp;"")="",ISNUMBER(MATCH(TRIM(Customers!O84&amp;""),Codes!$A$5:$A$14,0))),"",IF(ISNUMBER(Customers!O84),Customers!O84,IFERROR(VALUE(Customers!O84),"")))</f>
        <v>56</v>
      </c>
      <c r="P84" s="3" t="n">
        <f aca="false">IF(OR(TRIM(Customers!P84&amp;"")="",ISNUMBER(MATCH(TRIM(Customers!P84&amp;""),Codes!$A$5:$A$14,0))),"",IF(ISNUMBER(Customers!P84),Customers!P84,IFERROR(VALUE(Customers!P84),"")))</f>
        <v>3</v>
      </c>
      <c r="Q84" s="4" t="n">
        <f aca="false">IF(OR(TRIM(Customers!Q84&amp;"")="",ISNUMBER(MATCH(TRIM(Customers!Q84&amp;""),Codes!$A$5:$A$14,0))),"",IF(ISNUMBER(Customers!Q84),Customers!Q84,IFERROR(VALUE(Customers!Q84),"")))</f>
        <v>0</v>
      </c>
      <c r="R84" s="4" t="n">
        <f aca="false">IF(OR(TRIM(Customers!R84&amp;"")="",ISNUMBER(MATCH(TRIM(Customers!R84&amp;""),Codes!$A$5:$A$14,0))),"",IF(ISNUMBER(Customers!R84),Customers!R84,IFERROR(VALUE(Customers!R84),"")))</f>
        <v>0</v>
      </c>
      <c r="S84" s="4" t="n">
        <f aca="false">IF(OR(TRIM(Customers!S84&amp;"")="",ISNUMBER(MATCH(TRIM(Customers!S84&amp;""),Codes!$A$5:$A$14,0))),"",IF(ISNUMBER(Customers!S84),Customers!S84,IFERROR(VALUE(Customers!S84),"")))</f>
        <v>0</v>
      </c>
      <c r="T84" s="4" t="n">
        <f aca="false">IF(OR(TRIM(Customers!T84&amp;"")="",ISNUMBER(MATCH(TRIM(Customers!T84&amp;""),Codes!$A$5:$A$14,0))),"",IF(ISNUMBER(Customers!T84),Customers!T84,IFERROR(VALUE(Customers!T84),"")))</f>
        <v>0</v>
      </c>
      <c r="U84" s="3" t="n">
        <f aca="false">IF(OR(TRIM(Customers!U84&amp;"")="",ISNUMBER(MATCH(TRIM(Customers!U84&amp;""),Codes!$A$5:$A$14,0)),Customers!U84=0),"",IF(ISNUMBER(Customers!U84),Customers!U84,IFERROR(VALUE(Customers!U84),"")))</f>
        <v>712</v>
      </c>
      <c r="V84" s="3" t="n">
        <f aca="false">IF(OR(TRIM(Customers!V84&amp;"")="",ISNUMBER(MATCH(TRIM(Customers!V84&amp;""),Codes!$A$5:$A$14,0))),"",IF(ISNUMBER(Customers!V84),Customers!V84,IFERROR(VALUE(Customers!V84),"")))</f>
        <v>0</v>
      </c>
    </row>
    <row r="85" customFormat="false" ht="15" hidden="false" customHeight="false" outlineLevel="0" collapsed="false">
      <c r="A85" s="2" t="str">
        <f aca="false">Customers!A85</f>
        <v>CL00084</v>
      </c>
      <c r="B85" s="3" t="n">
        <f aca="false">IF(OR(TRIM(Customers!B85&amp;"")="",ISNUMBER(MATCH(TRIM(Customers!B85&amp;""),Codes!$A$5:$A$14,0)),Customers!B85=0),"",IF(ISNUMBER(Customers!B85),Customers!B85,IFERROR(VALUE(Customers!B85),"")))</f>
        <v>50</v>
      </c>
      <c r="C85" s="2" t="str">
        <f aca="false">IF(OR(TRIM(Customers!C85&amp;"")="",ISNUMBER(MATCH(TRIM(Customers!C85&amp;""),Codes!$A$5:$A$14,0))),"",TRIM(Customers!C85))</f>
        <v>M</v>
      </c>
      <c r="D85" s="2" t="str">
        <f aca="false">IF(OR(TRIM(Customers!D85&amp;"")="",ISNUMBER(MATCH(TRIM(Customers!D85&amp;""),Codes!$A$5:$A$14,0))),"",TRIM(Customers!D85))</f>
        <v>Lombardia</v>
      </c>
      <c r="E85" s="2" t="str">
        <f aca="false">IF(OR(TRIM(Customers!E85&amp;"")="",ISNUMBER(MATCH(TRIM(Customers!E85&amp;""),Codes!$A$5:$A$14,0))),"",TRIM(Customers!E85))</f>
        <v>Employee</v>
      </c>
      <c r="F85" s="2" t="str">
        <f aca="false">IF(OR(TRIM(Customers!F85&amp;"")="",ISNUMBER(MATCH(TRIM(Customers!F85&amp;""),Codes!$A$5:$A$14,0))),"",TRIM(Customers!F85))</f>
        <v>Single</v>
      </c>
      <c r="G85" s="4" t="n">
        <f aca="false">IF(OR(TRIM(Customers!G85&amp;"")="",ISNUMBER(MATCH(TRIM(Customers!G85&amp;""),Codes!$A$5:$A$14,0)),Customers!G85=-999),"",IF(ISNUMBER(Customers!G85),Customers!G85,IFERROR(VALUE(Customers!G85),"")))</f>
        <v>38200</v>
      </c>
      <c r="H85" s="3" t="n">
        <f aca="false">IF(OR(TRIM(Customers!H85&amp;"")="",ISNUMBER(MATCH(TRIM(Customers!H85&amp;""),Codes!$A$5:$A$14,0))),"",IF(ISNUMBER(Customers!H85),Customers!H85,IFERROR(VALUE(Customers!H85),"")))</f>
        <v>6</v>
      </c>
      <c r="I85" s="5" t="n">
        <f aca="false">IF(OR(TRIM(Customers!I85&amp;"")="",ISNUMBER(MATCH(TRIM(Customers!I85&amp;""),Codes!$A$5:$A$14,0)),Customers!I85=DATE(1970,1,1)),"",IF(ISNUMBER(Customers!I85),Customers!I85,IFERROR(DATEVALUE(Customers!I85),"")))</f>
        <v>44037</v>
      </c>
      <c r="J85" s="2" t="str">
        <f aca="false">IF(OR(TRIM(Customers!J85&amp;"")="",ISNUMBER(MATCH(TRIM(Customers!J85&amp;""),Codes!$A$5:$A$14,0))),"",TRIM(Customers!J85))</f>
        <v>App</v>
      </c>
      <c r="K85" s="3" t="n">
        <f aca="false">IF(OR(TRIM(Customers!K85&amp;"")="",ISNUMBER(MATCH(TRIM(Customers!K85&amp;""),Codes!$A$5:$A$14,0))),"",IF(ISNUMBER(Customers!K85),Customers!K85,IFERROR(VALUE(Customers!K85),"")))</f>
        <v>4</v>
      </c>
      <c r="L85" s="4" t="n">
        <f aca="false">IF(OR(TRIM(Customers!L85&amp;"")="",ISNUMBER(MATCH(TRIM(Customers!L85&amp;""),Codes!$A$5:$A$14,0))),"",IF(ISNUMBER(Customers!L85),Customers!L85,IFERROR(VALUE(Customers!L85),"")))</f>
        <v>1743.62</v>
      </c>
      <c r="M85" s="4" t="n">
        <f aca="false">IF(OR(TRIM(Customers!M85&amp;"")="",ISNUMBER(MATCH(TRIM(Customers!M85&amp;""),Codes!$A$5:$A$14,0))),"",IF(ISNUMBER(Customers!M85),Customers!M85,IFERROR(VALUE(Customers!M85),"")))</f>
        <v>22708.59</v>
      </c>
      <c r="N85" s="3" t="n">
        <f aca="false">IF(OR(TRIM(Customers!N85&amp;"")="",ISNUMBER(MATCH(TRIM(Customers!N85&amp;""),Codes!$A$5:$A$14,0)),Customers!N85=9999),"",IF(ISNUMBER(Customers!N85),Customers!N85,IFERROR(VALUE(Customers!N85),"")))</f>
        <v>34</v>
      </c>
      <c r="O85" s="4" t="n">
        <f aca="false">IF(OR(TRIM(Customers!O85&amp;"")="",ISNUMBER(MATCH(TRIM(Customers!O85&amp;""),Codes!$A$5:$A$14,0))),"",IF(ISNUMBER(Customers!O85),Customers!O85,IFERROR(VALUE(Customers!O85),"")))</f>
        <v>40.32</v>
      </c>
      <c r="P85" s="3" t="n">
        <f aca="false">IF(OR(TRIM(Customers!P85&amp;"")="",ISNUMBER(MATCH(TRIM(Customers!P85&amp;""),Codes!$A$5:$A$14,0))),"",IF(ISNUMBER(Customers!P85),Customers!P85,IFERROR(VALUE(Customers!P85),"")))</f>
        <v>2</v>
      </c>
      <c r="Q85" s="4" t="n">
        <f aca="false">IF(OR(TRIM(Customers!Q85&amp;"")="",ISNUMBER(MATCH(TRIM(Customers!Q85&amp;""),Codes!$A$5:$A$14,0))),"",IF(ISNUMBER(Customers!Q85),Customers!Q85,IFERROR(VALUE(Customers!Q85),"")))</f>
        <v>7500</v>
      </c>
      <c r="R85" s="4" t="n">
        <f aca="false">IF(OR(TRIM(Customers!R85&amp;"")="",ISNUMBER(MATCH(TRIM(Customers!R85&amp;""),Codes!$A$5:$A$14,0))),"",IF(ISNUMBER(Customers!R85),Customers!R85,IFERROR(VALUE(Customers!R85),"")))</f>
        <v>291.96</v>
      </c>
      <c r="S85" s="4" t="n">
        <f aca="false">IF(OR(TRIM(Customers!S85&amp;"")="",ISNUMBER(MATCH(TRIM(Customers!S85&amp;""),Codes!$A$5:$A$14,0))),"",IF(ISNUMBER(Customers!S85),Customers!S85,IFERROR(VALUE(Customers!S85),"")))</f>
        <v>0</v>
      </c>
      <c r="T85" s="4" t="n">
        <f aca="false">IF(OR(TRIM(Customers!T85&amp;"")="",ISNUMBER(MATCH(TRIM(Customers!T85&amp;""),Codes!$A$5:$A$14,0))),"",IF(ISNUMBER(Customers!T85),Customers!T85,IFERROR(VALUE(Customers!T85),"")))</f>
        <v>0</v>
      </c>
      <c r="U85" s="3" t="n">
        <f aca="false">IF(OR(TRIM(Customers!U85&amp;"")="",ISNUMBER(MATCH(TRIM(Customers!U85&amp;""),Codes!$A$5:$A$14,0)),Customers!U85=0),"",IF(ISNUMBER(Customers!U85),Customers!U85,IFERROR(VALUE(Customers!U85),"")))</f>
        <v>642</v>
      </c>
      <c r="V85" s="3" t="n">
        <f aca="false">IF(OR(TRIM(Customers!V85&amp;"")="",ISNUMBER(MATCH(TRIM(Customers!V85&amp;""),Codes!$A$5:$A$14,0))),"",IF(ISNUMBER(Customers!V85),Customers!V85,IFERROR(VALUE(Customers!V85),"")))</f>
        <v>2</v>
      </c>
    </row>
    <row r="86" customFormat="false" ht="15" hidden="false" customHeight="false" outlineLevel="0" collapsed="false">
      <c r="A86" s="2" t="str">
        <f aca="false">Customers!A86</f>
        <v>CL00085</v>
      </c>
      <c r="B86" s="3" t="str">
        <f aca="false">IF(OR(TRIM(Customers!B86&amp;"")="",ISNUMBER(MATCH(TRIM(Customers!B86&amp;""),Codes!$A$5:$A$14,0)),Customers!B86=0),"",IF(ISNUMBER(Customers!B86),Customers!B86,IFERROR(VALUE(Customers!B86),"")))</f>
        <v/>
      </c>
      <c r="C86" s="2" t="str">
        <f aca="false">IF(OR(TRIM(Customers!C86&amp;"")="",ISNUMBER(MATCH(TRIM(Customers!C86&amp;""),Codes!$A$5:$A$14,0))),"",TRIM(Customers!C86))</f>
        <v>M</v>
      </c>
      <c r="D86" s="2" t="str">
        <f aca="false">IF(OR(TRIM(Customers!D86&amp;"")="",ISNUMBER(MATCH(TRIM(Customers!D86&amp;""),Codes!$A$5:$A$14,0))),"",TRIM(Customers!D86))</f>
        <v>Lazio</v>
      </c>
      <c r="E86" s="2" t="str">
        <f aca="false">IF(OR(TRIM(Customers!E86&amp;"")="",ISNUMBER(MATCH(TRIM(Customers!E86&amp;""),Codes!$A$5:$A$14,0))),"",TRIM(Customers!E86))</f>
        <v>Business owner</v>
      </c>
      <c r="F86" s="2" t="str">
        <f aca="false">IF(OR(TRIM(Customers!F86&amp;"")="",ISNUMBER(MATCH(TRIM(Customers!F86&amp;""),Codes!$A$5:$A$14,0))),"",TRIM(Customers!F86))</f>
        <v>Single</v>
      </c>
      <c r="G86" s="4" t="str">
        <f aca="false">IF(OR(TRIM(Customers!G86&amp;"")="",ISNUMBER(MATCH(TRIM(Customers!G86&amp;""),Codes!$A$5:$A$14,0)),Customers!G86=-999),"",IF(ISNUMBER(Customers!G86),Customers!G86,IFERROR(VALUE(Customers!G86),"")))</f>
        <v/>
      </c>
      <c r="H86" s="3" t="n">
        <f aca="false">IF(OR(TRIM(Customers!H86&amp;"")="",ISNUMBER(MATCH(TRIM(Customers!H86&amp;""),Codes!$A$5:$A$14,0))),"",IF(ISNUMBER(Customers!H86),Customers!H86,IFERROR(VALUE(Customers!H86),"")))</f>
        <v>4</v>
      </c>
      <c r="I86" s="5" t="n">
        <f aca="false">IF(OR(TRIM(Customers!I86&amp;"")="",ISNUMBER(MATCH(TRIM(Customers!I86&amp;""),Codes!$A$5:$A$14,0)),Customers!I86=DATE(1970,1,1)),"",IF(ISNUMBER(Customers!I86),Customers!I86,IFERROR(DATEVALUE(Customers!I86),"")))</f>
        <v>44807</v>
      </c>
      <c r="J86" s="2" t="str">
        <f aca="false">IF(OR(TRIM(Customers!J86&amp;"")="",ISNUMBER(MATCH(TRIM(Customers!J86&amp;""),Codes!$A$5:$A$14,0))),"",TRIM(Customers!J86))</f>
        <v>Online Banking</v>
      </c>
      <c r="K86" s="3" t="n">
        <f aca="false">IF(OR(TRIM(Customers!K86&amp;"")="",ISNUMBER(MATCH(TRIM(Customers!K86&amp;""),Codes!$A$5:$A$14,0))),"",IF(ISNUMBER(Customers!K86),Customers!K86,IFERROR(VALUE(Customers!K86),"")))</f>
        <v>1</v>
      </c>
      <c r="L86" s="4" t="str">
        <f aca="false">IF(OR(TRIM(Customers!L86&amp;"")="",ISNUMBER(MATCH(TRIM(Customers!L86&amp;""),Codes!$A$5:$A$14,0))),"",IF(ISNUMBER(Customers!L86),Customers!L86,IFERROR(VALUE(Customers!L86),"")))</f>
        <v/>
      </c>
      <c r="M86" s="4" t="n">
        <f aca="false">IF(OR(TRIM(Customers!M86&amp;"")="",ISNUMBER(MATCH(TRIM(Customers!M86&amp;""),Codes!$A$5:$A$14,0))),"",IF(ISNUMBER(Customers!M86),Customers!M86,IFERROR(VALUE(Customers!M86),"")))</f>
        <v>13810.82</v>
      </c>
      <c r="N86" s="3" t="n">
        <f aca="false">IF(OR(TRIM(Customers!N86&amp;"")="",ISNUMBER(MATCH(TRIM(Customers!N86&amp;""),Codes!$A$5:$A$14,0)),Customers!N86=9999),"",IF(ISNUMBER(Customers!N86),Customers!N86,IFERROR(VALUE(Customers!N86),"")))</f>
        <v>43</v>
      </c>
      <c r="O86" s="4" t="n">
        <f aca="false">IF(OR(TRIM(Customers!O86&amp;"")="",ISNUMBER(MATCH(TRIM(Customers!O86&amp;""),Codes!$A$5:$A$14,0))),"",IF(ISNUMBER(Customers!O86),Customers!O86,IFERROR(VALUE(Customers!O86),"")))</f>
        <v>62.14</v>
      </c>
      <c r="P86" s="3" t="n">
        <f aca="false">IF(OR(TRIM(Customers!P86&amp;"")="",ISNUMBER(MATCH(TRIM(Customers!P86&amp;""),Codes!$A$5:$A$14,0))),"",IF(ISNUMBER(Customers!P86),Customers!P86,IFERROR(VALUE(Customers!P86),"")))</f>
        <v>0</v>
      </c>
      <c r="Q86" s="4" t="n">
        <f aca="false">IF(OR(TRIM(Customers!Q86&amp;"")="",ISNUMBER(MATCH(TRIM(Customers!Q86&amp;""),Codes!$A$5:$A$14,0))),"",IF(ISNUMBER(Customers!Q86),Customers!Q86,IFERROR(VALUE(Customers!Q86),"")))</f>
        <v>9000</v>
      </c>
      <c r="R86" s="4" t="n">
        <f aca="false">IF(OR(TRIM(Customers!R86&amp;"")="",ISNUMBER(MATCH(TRIM(Customers!R86&amp;""),Codes!$A$5:$A$14,0))),"",IF(ISNUMBER(Customers!R86),Customers!R86,IFERROR(VALUE(Customers!R86),"")))</f>
        <v>4196.25</v>
      </c>
      <c r="S86" s="4" t="n">
        <f aca="false">IF(OR(TRIM(Customers!S86&amp;"")="",ISNUMBER(MATCH(TRIM(Customers!S86&amp;""),Codes!$A$5:$A$14,0))),"",IF(ISNUMBER(Customers!S86),Customers!S86,IFERROR(VALUE(Customers!S86),"")))</f>
        <v>156000</v>
      </c>
      <c r="T86" s="4" t="n">
        <f aca="false">IF(OR(TRIM(Customers!T86&amp;"")="",ISNUMBER(MATCH(TRIM(Customers!T86&amp;""),Codes!$A$5:$A$14,0))),"",IF(ISNUMBER(Customers!T86),Customers!T86,IFERROR(VALUE(Customers!T86),"")))</f>
        <v>1059</v>
      </c>
      <c r="U86" s="3" t="n">
        <f aca="false">IF(OR(TRIM(Customers!U86&amp;"")="",ISNUMBER(MATCH(TRIM(Customers!U86&amp;""),Codes!$A$5:$A$14,0)),Customers!U86=0),"",IF(ISNUMBER(Customers!U86),Customers!U86,IFERROR(VALUE(Customers!U86),"")))</f>
        <v>692</v>
      </c>
      <c r="V86" s="3" t="n">
        <f aca="false">IF(OR(TRIM(Customers!V86&amp;"")="",ISNUMBER(MATCH(TRIM(Customers!V86&amp;""),Codes!$A$5:$A$14,0))),"",IF(ISNUMBER(Customers!V86),Customers!V86,IFERROR(VALUE(Customers!V86),"")))</f>
        <v>0</v>
      </c>
    </row>
    <row r="87" customFormat="false" ht="15" hidden="false" customHeight="false" outlineLevel="0" collapsed="false">
      <c r="A87" s="2" t="str">
        <f aca="false">Customers!A87</f>
        <v>CL00086</v>
      </c>
      <c r="B87" s="3" t="n">
        <f aca="false">IF(OR(TRIM(Customers!B87&amp;"")="",ISNUMBER(MATCH(TRIM(Customers!B87&amp;""),Codes!$A$5:$A$14,0)),Customers!B87=0),"",IF(ISNUMBER(Customers!B87),Customers!B87,IFERROR(VALUE(Customers!B87),"")))</f>
        <v>51</v>
      </c>
      <c r="C87" s="2" t="str">
        <f aca="false">IF(OR(TRIM(Customers!C87&amp;"")="",ISNUMBER(MATCH(TRIM(Customers!C87&amp;""),Codes!$A$5:$A$14,0))),"",TRIM(Customers!C87))</f>
        <v>M</v>
      </c>
      <c r="D87" s="2" t="str">
        <f aca="false">IF(OR(TRIM(Customers!D87&amp;"")="",ISNUMBER(MATCH(TRIM(Customers!D87&amp;""),Codes!$A$5:$A$14,0))),"",TRIM(Customers!D87))</f>
        <v>Lombardia</v>
      </c>
      <c r="E87" s="2" t="str">
        <f aca="false">IF(OR(TRIM(Customers!E87&amp;"")="",ISNUMBER(MATCH(TRIM(Customers!E87&amp;""),Codes!$A$5:$A$14,0))),"",TRIM(Customers!E87))</f>
        <v>Shopkeeper</v>
      </c>
      <c r="F87" s="2" t="str">
        <f aca="false">IF(OR(TRIM(Customers!F87&amp;"")="",ISNUMBER(MATCH(TRIM(Customers!F87&amp;""),Codes!$A$5:$A$14,0))),"",TRIM(Customers!F87))</f>
        <v>Married</v>
      </c>
      <c r="G87" s="4" t="n">
        <f aca="false">IF(OR(TRIM(Customers!G87&amp;"")="",ISNUMBER(MATCH(TRIM(Customers!G87&amp;""),Codes!$A$5:$A$14,0)),Customers!G87=-999),"",IF(ISNUMBER(Customers!G87),Customers!G87,IFERROR(VALUE(Customers!G87),"")))</f>
        <v>41300</v>
      </c>
      <c r="H87" s="3" t="n">
        <f aca="false">IF(OR(TRIM(Customers!H87&amp;"")="",ISNUMBER(MATCH(TRIM(Customers!H87&amp;""),Codes!$A$5:$A$14,0))),"",IF(ISNUMBER(Customers!H87),Customers!H87,IFERROR(VALUE(Customers!H87),"")))</f>
        <v>15</v>
      </c>
      <c r="I87" s="5" t="n">
        <f aca="false">IF(OR(TRIM(Customers!I87&amp;"")="",ISNUMBER(MATCH(TRIM(Customers!I87&amp;""),Codes!$A$5:$A$14,0)),Customers!I87=DATE(1970,1,1)),"",IF(ISNUMBER(Customers!I87),Customers!I87,IFERROR(DATEVALUE(Customers!I87),"")))</f>
        <v>40720</v>
      </c>
      <c r="J87" s="2" t="str">
        <f aca="false">IF(OR(TRIM(Customers!J87&amp;"")="",ISNUMBER(MATCH(TRIM(Customers!J87&amp;""),Codes!$A$5:$A$14,0))),"",TRIM(Customers!J87))</f>
        <v>Online Banking</v>
      </c>
      <c r="K87" s="3" t="str">
        <f aca="false">IF(OR(TRIM(Customers!K87&amp;"")="",ISNUMBER(MATCH(TRIM(Customers!K87&amp;""),Codes!$A$5:$A$14,0))),"",IF(ISNUMBER(Customers!K87),Customers!K87,IFERROR(VALUE(Customers!K87),"")))</f>
        <v/>
      </c>
      <c r="L87" s="4" t="n">
        <f aca="false">IF(OR(TRIM(Customers!L87&amp;"")="",ISNUMBER(MATCH(TRIM(Customers!L87&amp;""),Codes!$A$5:$A$14,0))),"",IF(ISNUMBER(Customers!L87),Customers!L87,IFERROR(VALUE(Customers!L87),"")))</f>
        <v>1052.82</v>
      </c>
      <c r="M87" s="4" t="n">
        <f aca="false">IF(OR(TRIM(Customers!M87&amp;"")="",ISNUMBER(MATCH(TRIM(Customers!M87&amp;""),Codes!$A$5:$A$14,0))),"",IF(ISNUMBER(Customers!M87),Customers!M87,IFERROR(VALUE(Customers!M87),"")))</f>
        <v>27544.83</v>
      </c>
      <c r="N87" s="3" t="n">
        <f aca="false">IF(OR(TRIM(Customers!N87&amp;"")="",ISNUMBER(MATCH(TRIM(Customers!N87&amp;""),Codes!$A$5:$A$14,0)),Customers!N87=9999),"",IF(ISNUMBER(Customers!N87),Customers!N87,IFERROR(VALUE(Customers!N87),"")))</f>
        <v>25</v>
      </c>
      <c r="O87" s="4" t="str">
        <f aca="false">IF(OR(TRIM(Customers!O87&amp;"")="",ISNUMBER(MATCH(TRIM(Customers!O87&amp;""),Codes!$A$5:$A$14,0))),"",IF(ISNUMBER(Customers!O87),Customers!O87,IFERROR(VALUE(Customers!O87),"")))</f>
        <v/>
      </c>
      <c r="P87" s="3" t="n">
        <f aca="false">IF(OR(TRIM(Customers!P87&amp;"")="",ISNUMBER(MATCH(TRIM(Customers!P87&amp;""),Codes!$A$5:$A$14,0))),"",IF(ISNUMBER(Customers!P87),Customers!P87,IFERROR(VALUE(Customers!P87),"")))</f>
        <v>3</v>
      </c>
      <c r="Q87" s="4" t="n">
        <f aca="false">IF(OR(TRIM(Customers!Q87&amp;"")="",ISNUMBER(MATCH(TRIM(Customers!Q87&amp;""),Codes!$A$5:$A$14,0))),"",IF(ISNUMBER(Customers!Q87),Customers!Q87,IFERROR(VALUE(Customers!Q87),"")))</f>
        <v>5500</v>
      </c>
      <c r="R87" s="4" t="n">
        <f aca="false">IF(OR(TRIM(Customers!R87&amp;"")="",ISNUMBER(MATCH(TRIM(Customers!R87&amp;""),Codes!$A$5:$A$14,0))),"",IF(ISNUMBER(Customers!R87),Customers!R87,IFERROR(VALUE(Customers!R87),"")))</f>
        <v>2626.87</v>
      </c>
      <c r="S87" s="4" t="n">
        <f aca="false">IF(OR(TRIM(Customers!S87&amp;"")="",ISNUMBER(MATCH(TRIM(Customers!S87&amp;""),Codes!$A$5:$A$14,0))),"",IF(ISNUMBER(Customers!S87),Customers!S87,IFERROR(VALUE(Customers!S87),"")))</f>
        <v>197000</v>
      </c>
      <c r="T87" s="4" t="n">
        <f aca="false">IF(OR(TRIM(Customers!T87&amp;"")="",ISNUMBER(MATCH(TRIM(Customers!T87&amp;""),Codes!$A$5:$A$14,0))),"",IF(ISNUMBER(Customers!T87),Customers!T87,IFERROR(VALUE(Customers!T87),"")))</f>
        <v>1256</v>
      </c>
      <c r="U87" s="3" t="n">
        <f aca="false">IF(OR(TRIM(Customers!U87&amp;"")="",ISNUMBER(MATCH(TRIM(Customers!U87&amp;""),Codes!$A$5:$A$14,0)),Customers!U87=0),"",IF(ISNUMBER(Customers!U87),Customers!U87,IFERROR(VALUE(Customers!U87),"")))</f>
        <v>593</v>
      </c>
      <c r="V87" s="3" t="n">
        <f aca="false">IF(OR(TRIM(Customers!V87&amp;"")="",ISNUMBER(MATCH(TRIM(Customers!V87&amp;""),Codes!$A$5:$A$14,0))),"",IF(ISNUMBER(Customers!V87),Customers!V87,IFERROR(VALUE(Customers!V87),"")))</f>
        <v>1</v>
      </c>
    </row>
    <row r="88" customFormat="false" ht="15" hidden="false" customHeight="false" outlineLevel="0" collapsed="false">
      <c r="A88" s="2" t="str">
        <f aca="false">Customers!A88</f>
        <v>CL00087</v>
      </c>
      <c r="B88" s="3" t="n">
        <f aca="false">IF(OR(TRIM(Customers!B88&amp;"")="",ISNUMBER(MATCH(TRIM(Customers!B88&amp;""),Codes!$A$5:$A$14,0)),Customers!B88=0),"",IF(ISNUMBER(Customers!B88),Customers!B88,IFERROR(VALUE(Customers!B88),"")))</f>
        <v>56</v>
      </c>
      <c r="C88" s="2" t="str">
        <f aca="false">IF(OR(TRIM(Customers!C88&amp;"")="",ISNUMBER(MATCH(TRIM(Customers!C88&amp;""),Codes!$A$5:$A$14,0))),"",TRIM(Customers!C88))</f>
        <v>M</v>
      </c>
      <c r="D88" s="2" t="str">
        <f aca="false">IF(OR(TRIM(Customers!D88&amp;"")="",ISNUMBER(MATCH(TRIM(Customers!D88&amp;""),Codes!$A$5:$A$14,0))),"",TRIM(Customers!D88))</f>
        <v>Lombardia</v>
      </c>
      <c r="E88" s="2" t="str">
        <f aca="false">IF(OR(TRIM(Customers!E88&amp;"")="",ISNUMBER(MATCH(TRIM(Customers!E88&amp;""),Codes!$A$5:$A$14,0))),"",TRIM(Customers!E88))</f>
        <v>Business owner</v>
      </c>
      <c r="F88" s="2" t="str">
        <f aca="false">IF(OR(TRIM(Customers!F88&amp;"")="",ISNUMBER(MATCH(TRIM(Customers!F88&amp;""),Codes!$A$5:$A$14,0))),"",TRIM(Customers!F88))</f>
        <v>Married</v>
      </c>
      <c r="G88" s="4" t="n">
        <f aca="false">IF(OR(TRIM(Customers!G88&amp;"")="",ISNUMBER(MATCH(TRIM(Customers!G88&amp;""),Codes!$A$5:$A$14,0)),Customers!G88=-999),"",IF(ISNUMBER(Customers!G88),Customers!G88,IFERROR(VALUE(Customers!G88),"")))</f>
        <v>64300</v>
      </c>
      <c r="H88" s="3" t="n">
        <f aca="false">IF(OR(TRIM(Customers!H88&amp;"")="",ISNUMBER(MATCH(TRIM(Customers!H88&amp;""),Codes!$A$5:$A$14,0))),"",IF(ISNUMBER(Customers!H88),Customers!H88,IFERROR(VALUE(Customers!H88),"")))</f>
        <v>12</v>
      </c>
      <c r="I88" s="5" t="n">
        <f aca="false">IF(OR(TRIM(Customers!I88&amp;"")="",ISNUMBER(MATCH(TRIM(Customers!I88&amp;""),Codes!$A$5:$A$14,0)),Customers!I88=DATE(1970,1,1)),"",IF(ISNUMBER(Customers!I88),Customers!I88,IFERROR(DATEVALUE(Customers!I88),"")))</f>
        <v>41558</v>
      </c>
      <c r="J88" s="2" t="str">
        <f aca="false">IF(OR(TRIM(Customers!J88&amp;"")="",ISNUMBER(MATCH(TRIM(Customers!J88&amp;""),Codes!$A$5:$A$14,0))),"",TRIM(Customers!J88))</f>
        <v>Online Banking</v>
      </c>
      <c r="K88" s="3" t="n">
        <f aca="false">IF(OR(TRIM(Customers!K88&amp;"")="",ISNUMBER(MATCH(TRIM(Customers!K88&amp;""),Codes!$A$5:$A$14,0))),"",IF(ISNUMBER(Customers!K88),Customers!K88,IFERROR(VALUE(Customers!K88),"")))</f>
        <v>2</v>
      </c>
      <c r="L88" s="4" t="n">
        <f aca="false">IF(OR(TRIM(Customers!L88&amp;"")="",ISNUMBER(MATCH(TRIM(Customers!L88&amp;""),Codes!$A$5:$A$14,0))),"",IF(ISNUMBER(Customers!L88),Customers!L88,IFERROR(VALUE(Customers!L88),"")))</f>
        <v>11044.43</v>
      </c>
      <c r="M88" s="4" t="n">
        <f aca="false">IF(OR(TRIM(Customers!M88&amp;"")="",ISNUMBER(MATCH(TRIM(Customers!M88&amp;""),Codes!$A$5:$A$14,0))),"",IF(ISNUMBER(Customers!M88),Customers!M88,IFERROR(VALUE(Customers!M88),"")))</f>
        <v>0</v>
      </c>
      <c r="N88" s="3" t="n">
        <f aca="false">IF(OR(TRIM(Customers!N88&amp;"")="",ISNUMBER(MATCH(TRIM(Customers!N88&amp;""),Codes!$A$5:$A$14,0)),Customers!N88=9999),"",IF(ISNUMBER(Customers!N88),Customers!N88,IFERROR(VALUE(Customers!N88),"")))</f>
        <v>37</v>
      </c>
      <c r="O88" s="4" t="n">
        <f aca="false">IF(OR(TRIM(Customers!O88&amp;"")="",ISNUMBER(MATCH(TRIM(Customers!O88&amp;""),Codes!$A$5:$A$14,0))),"",IF(ISNUMBER(Customers!O88),Customers!O88,IFERROR(VALUE(Customers!O88),"")))</f>
        <v>102.99</v>
      </c>
      <c r="P88" s="3" t="n">
        <f aca="false">IF(OR(TRIM(Customers!P88&amp;"")="",ISNUMBER(MATCH(TRIM(Customers!P88&amp;""),Codes!$A$5:$A$14,0))),"",IF(ISNUMBER(Customers!P88),Customers!P88,IFERROR(VALUE(Customers!P88),"")))</f>
        <v>5</v>
      </c>
      <c r="Q88" s="4" t="n">
        <f aca="false">IF(OR(TRIM(Customers!Q88&amp;"")="",ISNUMBER(MATCH(TRIM(Customers!Q88&amp;""),Codes!$A$5:$A$14,0))),"",IF(ISNUMBER(Customers!Q88),Customers!Q88,IFERROR(VALUE(Customers!Q88),"")))</f>
        <v>13500</v>
      </c>
      <c r="R88" s="4" t="n">
        <f aca="false">IF(OR(TRIM(Customers!R88&amp;"")="",ISNUMBER(MATCH(TRIM(Customers!R88&amp;""),Codes!$A$5:$A$14,0))),"",IF(ISNUMBER(Customers!R88),Customers!R88,IFERROR(VALUE(Customers!R88),"")))</f>
        <v>3090.99</v>
      </c>
      <c r="S88" s="4" t="n">
        <f aca="false">IF(OR(TRIM(Customers!S88&amp;"")="",ISNUMBER(MATCH(TRIM(Customers!S88&amp;""),Codes!$A$5:$A$14,0))),"",IF(ISNUMBER(Customers!S88),Customers!S88,IFERROR(VALUE(Customers!S88),"")))</f>
        <v>206000</v>
      </c>
      <c r="T88" s="4" t="n">
        <f aca="false">IF(OR(TRIM(Customers!T88&amp;"")="",ISNUMBER(MATCH(TRIM(Customers!T88&amp;""),Codes!$A$5:$A$14,0))),"",IF(ISNUMBER(Customers!T88),Customers!T88,IFERROR(VALUE(Customers!T88),"")))</f>
        <v>1131</v>
      </c>
      <c r="U88" s="3" t="n">
        <f aca="false">IF(OR(TRIM(Customers!U88&amp;"")="",ISNUMBER(MATCH(TRIM(Customers!U88&amp;""),Codes!$A$5:$A$14,0)),Customers!U88=0),"",IF(ISNUMBER(Customers!U88),Customers!U88,IFERROR(VALUE(Customers!U88),"")))</f>
        <v>676</v>
      </c>
      <c r="V88" s="3" t="n">
        <f aca="false">IF(OR(TRIM(Customers!V88&amp;"")="",ISNUMBER(MATCH(TRIM(Customers!V88&amp;""),Codes!$A$5:$A$14,0))),"",IF(ISNUMBER(Customers!V88),Customers!V88,IFERROR(VALUE(Customers!V88),"")))</f>
        <v>1</v>
      </c>
    </row>
    <row r="89" customFormat="false" ht="15" hidden="false" customHeight="false" outlineLevel="0" collapsed="false">
      <c r="A89" s="2" t="str">
        <f aca="false">Customers!A89</f>
        <v>CL00088</v>
      </c>
      <c r="B89" s="3" t="n">
        <f aca="false">IF(OR(TRIM(Customers!B89&amp;"")="",ISNUMBER(MATCH(TRIM(Customers!B89&amp;""),Codes!$A$5:$A$14,0)),Customers!B89=0),"",IF(ISNUMBER(Customers!B89),Customers!B89,IFERROR(VALUE(Customers!B89),"")))</f>
        <v>42</v>
      </c>
      <c r="C89" s="2" t="str">
        <f aca="false">IF(OR(TRIM(Customers!C89&amp;"")="",ISNUMBER(MATCH(TRIM(Customers!C89&amp;""),Codes!$A$5:$A$14,0))),"",TRIM(Customers!C89))</f>
        <v>M</v>
      </c>
      <c r="D89" s="2" t="str">
        <f aca="false">IF(OR(TRIM(Customers!D89&amp;"")="",ISNUMBER(MATCH(TRIM(Customers!D89&amp;""),Codes!$A$5:$A$14,0))),"",TRIM(Customers!D89))</f>
        <v>Lombardia</v>
      </c>
      <c r="E89" s="2" t="str">
        <f aca="false">IF(OR(TRIM(Customers!E89&amp;"")="",ISNUMBER(MATCH(TRIM(Customers!E89&amp;""),Codes!$A$5:$A$14,0))),"",TRIM(Customers!E89))</f>
        <v>Employee</v>
      </c>
      <c r="F89" s="2" t="str">
        <f aca="false">IF(OR(TRIM(Customers!F89&amp;"")="",ISNUMBER(MATCH(TRIM(Customers!F89&amp;""),Codes!$A$5:$A$14,0))),"",TRIM(Customers!F89))</f>
        <v>Single</v>
      </c>
      <c r="G89" s="4" t="n">
        <f aca="false">IF(OR(TRIM(Customers!G89&amp;"")="",ISNUMBER(MATCH(TRIM(Customers!G89&amp;""),Codes!$A$5:$A$14,0)),Customers!G89=-999),"",IF(ISNUMBER(Customers!G89),Customers!G89,IFERROR(VALUE(Customers!G89),"")))</f>
        <v>22000</v>
      </c>
      <c r="H89" s="3" t="n">
        <f aca="false">IF(OR(TRIM(Customers!H89&amp;"")="",ISNUMBER(MATCH(TRIM(Customers!H89&amp;""),Codes!$A$5:$A$14,0))),"",IF(ISNUMBER(Customers!H89),Customers!H89,IFERROR(VALUE(Customers!H89),"")))</f>
        <v>9</v>
      </c>
      <c r="I89" s="5" t="n">
        <f aca="false">IF(OR(TRIM(Customers!I89&amp;"")="",ISNUMBER(MATCH(TRIM(Customers!I89&amp;""),Codes!$A$5:$A$14,0)),Customers!I89=DATE(1970,1,1)),"",IF(ISNUMBER(Customers!I89),Customers!I89,IFERROR(DATEVALUE(Customers!I89),"")))</f>
        <v>42793</v>
      </c>
      <c r="J89" s="2" t="str">
        <f aca="false">IF(OR(TRIM(Customers!J89&amp;"")="",ISNUMBER(MATCH(TRIM(Customers!J89&amp;""),Codes!$A$5:$A$14,0))),"",TRIM(Customers!J89))</f>
        <v/>
      </c>
      <c r="K89" s="3" t="n">
        <f aca="false">IF(OR(TRIM(Customers!K89&amp;"")="",ISNUMBER(MATCH(TRIM(Customers!K89&amp;""),Codes!$A$5:$A$14,0))),"",IF(ISNUMBER(Customers!K89),Customers!K89,IFERROR(VALUE(Customers!K89),"")))</f>
        <v>2</v>
      </c>
      <c r="L89" s="4" t="n">
        <f aca="false">IF(OR(TRIM(Customers!L89&amp;"")="",ISNUMBER(MATCH(TRIM(Customers!L89&amp;""),Codes!$A$5:$A$14,0))),"",IF(ISNUMBER(Customers!L89),Customers!L89,IFERROR(VALUE(Customers!L89),"")))</f>
        <v>2067.67</v>
      </c>
      <c r="M89" s="4" t="n">
        <f aca="false">IF(OR(TRIM(Customers!M89&amp;"")="",ISNUMBER(MATCH(TRIM(Customers!M89&amp;""),Codes!$A$5:$A$14,0))),"",IF(ISNUMBER(Customers!M89),Customers!M89,IFERROR(VALUE(Customers!M89),"")))</f>
        <v>0</v>
      </c>
      <c r="N89" s="3" t="n">
        <f aca="false">IF(OR(TRIM(Customers!N89&amp;"")="",ISNUMBER(MATCH(TRIM(Customers!N89&amp;""),Codes!$A$5:$A$14,0)),Customers!N89=9999),"",IF(ISNUMBER(Customers!N89),Customers!N89,IFERROR(VALUE(Customers!N89),"")))</f>
        <v>31</v>
      </c>
      <c r="O89" s="4" t="n">
        <f aca="false">IF(OR(TRIM(Customers!O89&amp;"")="",ISNUMBER(MATCH(TRIM(Customers!O89&amp;""),Codes!$A$5:$A$14,0))),"",IF(ISNUMBER(Customers!O89),Customers!O89,IFERROR(VALUE(Customers!O89),"")))</f>
        <v>33.1</v>
      </c>
      <c r="P89" s="3" t="n">
        <f aca="false">IF(OR(TRIM(Customers!P89&amp;"")="",ISNUMBER(MATCH(TRIM(Customers!P89&amp;""),Codes!$A$5:$A$14,0))),"",IF(ISNUMBER(Customers!P89),Customers!P89,IFERROR(VALUE(Customers!P89),"")))</f>
        <v>1</v>
      </c>
      <c r="Q89" s="4" t="n">
        <f aca="false">IF(OR(TRIM(Customers!Q89&amp;"")="",ISNUMBER(MATCH(TRIM(Customers!Q89&amp;""),Codes!$A$5:$A$14,0))),"",IF(ISNUMBER(Customers!Q89),Customers!Q89,IFERROR(VALUE(Customers!Q89),"")))</f>
        <v>5000</v>
      </c>
      <c r="R89" s="4" t="n">
        <f aca="false">IF(OR(TRIM(Customers!R89&amp;"")="",ISNUMBER(MATCH(TRIM(Customers!R89&amp;""),Codes!$A$5:$A$14,0))),"",IF(ISNUMBER(Customers!R89),Customers!R89,IFERROR(VALUE(Customers!R89),"")))</f>
        <v>2937.9</v>
      </c>
      <c r="S89" s="4" t="str">
        <f aca="false">IF(OR(TRIM(Customers!S89&amp;"")="",ISNUMBER(MATCH(TRIM(Customers!S89&amp;""),Codes!$A$5:$A$14,0))),"",IF(ISNUMBER(Customers!S89),Customers!S89,IFERROR(VALUE(Customers!S89),"")))</f>
        <v/>
      </c>
      <c r="T89" s="4" t="str">
        <f aca="false">IF(OR(TRIM(Customers!T89&amp;"")="",ISNUMBER(MATCH(TRIM(Customers!T89&amp;""),Codes!$A$5:$A$14,0))),"",IF(ISNUMBER(Customers!T89),Customers!T89,IFERROR(VALUE(Customers!T89),"")))</f>
        <v/>
      </c>
      <c r="U89" s="3" t="n">
        <f aca="false">IF(OR(TRIM(Customers!U89&amp;"")="",ISNUMBER(MATCH(TRIM(Customers!U89&amp;""),Codes!$A$5:$A$14,0)),Customers!U89=0),"",IF(ISNUMBER(Customers!U89),Customers!U89,IFERROR(VALUE(Customers!U89),"")))</f>
        <v>510</v>
      </c>
      <c r="V89" s="3" t="n">
        <f aca="false">IF(OR(TRIM(Customers!V89&amp;"")="",ISNUMBER(MATCH(TRIM(Customers!V89&amp;""),Codes!$A$5:$A$14,0))),"",IF(ISNUMBER(Customers!V89),Customers!V89,IFERROR(VALUE(Customers!V89),"")))</f>
        <v>1</v>
      </c>
    </row>
    <row r="90" customFormat="false" ht="15" hidden="false" customHeight="false" outlineLevel="0" collapsed="false">
      <c r="A90" s="2" t="str">
        <f aca="false">Customers!A90</f>
        <v>CL00089</v>
      </c>
      <c r="B90" s="3" t="n">
        <f aca="false">IF(OR(TRIM(Customers!B90&amp;"")="",ISNUMBER(MATCH(TRIM(Customers!B90&amp;""),Codes!$A$5:$A$14,0)),Customers!B90=0),"",IF(ISNUMBER(Customers!B90),Customers!B90,IFERROR(VALUE(Customers!B90),"")))</f>
        <v>50</v>
      </c>
      <c r="C90" s="2" t="str">
        <f aca="false">IF(OR(TRIM(Customers!C90&amp;"")="",ISNUMBER(MATCH(TRIM(Customers!C90&amp;""),Codes!$A$5:$A$14,0))),"",TRIM(Customers!C90))</f>
        <v>F</v>
      </c>
      <c r="D90" s="2" t="str">
        <f aca="false">IF(OR(TRIM(Customers!D90&amp;"")="",ISNUMBER(MATCH(TRIM(Customers!D90&amp;""),Codes!$A$5:$A$14,0))),"",TRIM(Customers!D90))</f>
        <v>Veneto</v>
      </c>
      <c r="E90" s="2" t="str">
        <f aca="false">IF(OR(TRIM(Customers!E90&amp;"")="",ISNUMBER(MATCH(TRIM(Customers!E90&amp;""),Codes!$A$5:$A$14,0))),"",TRIM(Customers!E90))</f>
        <v>Employee</v>
      </c>
      <c r="F90" s="2" t="str">
        <f aca="false">IF(OR(TRIM(Customers!F90&amp;"")="",ISNUMBER(MATCH(TRIM(Customers!F90&amp;""),Codes!$A$5:$A$14,0))),"",TRIM(Customers!F90))</f>
        <v>Divorced</v>
      </c>
      <c r="G90" s="4" t="n">
        <f aca="false">IF(OR(TRIM(Customers!G90&amp;"")="",ISNUMBER(MATCH(TRIM(Customers!G90&amp;""),Codes!$A$5:$A$14,0)),Customers!G90=-999),"",IF(ISNUMBER(Customers!G90),Customers!G90,IFERROR(VALUE(Customers!G90),"")))</f>
        <v>28600</v>
      </c>
      <c r="H90" s="3" t="n">
        <f aca="false">IF(OR(TRIM(Customers!H90&amp;"")="",ISNUMBER(MATCH(TRIM(Customers!H90&amp;""),Codes!$A$5:$A$14,0))),"",IF(ISNUMBER(Customers!H90),Customers!H90,IFERROR(VALUE(Customers!H90),"")))</f>
        <v>25</v>
      </c>
      <c r="I90" s="5" t="n">
        <f aca="false">IF(OR(TRIM(Customers!I90&amp;"")="",ISNUMBER(MATCH(TRIM(Customers!I90&amp;""),Codes!$A$5:$A$14,0)),Customers!I90=DATE(1970,1,1)),"",IF(ISNUMBER(Customers!I90),Customers!I90,IFERROR(DATEVALUE(Customers!I90),"")))</f>
        <v>37094</v>
      </c>
      <c r="J90" s="2" t="str">
        <f aca="false">IF(OR(TRIM(Customers!J90&amp;"")="",ISNUMBER(MATCH(TRIM(Customers!J90&amp;""),Codes!$A$5:$A$14,0))),"",TRIM(Customers!J90))</f>
        <v>Online Banking</v>
      </c>
      <c r="K90" s="3" t="n">
        <f aca="false">IF(OR(TRIM(Customers!K90&amp;"")="",ISNUMBER(MATCH(TRIM(Customers!K90&amp;""),Codes!$A$5:$A$14,0))),"",IF(ISNUMBER(Customers!K90),Customers!K90,IFERROR(VALUE(Customers!K90),"")))</f>
        <v>5</v>
      </c>
      <c r="L90" s="4" t="n">
        <f aca="false">IF(OR(TRIM(Customers!L90&amp;"")="",ISNUMBER(MATCH(TRIM(Customers!L90&amp;""),Codes!$A$5:$A$14,0))),"",IF(ISNUMBER(Customers!L90),Customers!L90,IFERROR(VALUE(Customers!L90),"")))</f>
        <v>4864.75</v>
      </c>
      <c r="M90" s="4" t="n">
        <f aca="false">IF(OR(TRIM(Customers!M90&amp;"")="",ISNUMBER(MATCH(TRIM(Customers!M90&amp;""),Codes!$A$5:$A$14,0))),"",IF(ISNUMBER(Customers!M90),Customers!M90,IFERROR(VALUE(Customers!M90),"")))</f>
        <v>35477.03</v>
      </c>
      <c r="N90" s="3" t="n">
        <f aca="false">IF(OR(TRIM(Customers!N90&amp;"")="",ISNUMBER(MATCH(TRIM(Customers!N90&amp;""),Codes!$A$5:$A$14,0)),Customers!N90=9999),"",IF(ISNUMBER(Customers!N90),Customers!N90,IFERROR(VALUE(Customers!N90),"")))</f>
        <v>30</v>
      </c>
      <c r="O90" s="4" t="n">
        <f aca="false">IF(OR(TRIM(Customers!O90&amp;"")="",ISNUMBER(MATCH(TRIM(Customers!O90&amp;""),Codes!$A$5:$A$14,0))),"",IF(ISNUMBER(Customers!O90),Customers!O90,IFERROR(VALUE(Customers!O90),"")))</f>
        <v>72.56</v>
      </c>
      <c r="P90" s="3" t="n">
        <f aca="false">IF(OR(TRIM(Customers!P90&amp;"")="",ISNUMBER(MATCH(TRIM(Customers!P90&amp;""),Codes!$A$5:$A$14,0))),"",IF(ISNUMBER(Customers!P90),Customers!P90,IFERROR(VALUE(Customers!P90),"")))</f>
        <v>5</v>
      </c>
      <c r="Q90" s="4" t="n">
        <f aca="false">IF(OR(TRIM(Customers!Q90&amp;"")="",ISNUMBER(MATCH(TRIM(Customers!Q90&amp;""),Codes!$A$5:$A$14,0))),"",IF(ISNUMBER(Customers!Q90),Customers!Q90,IFERROR(VALUE(Customers!Q90),"")))</f>
        <v>4000</v>
      </c>
      <c r="R90" s="4" t="n">
        <f aca="false">IF(OR(TRIM(Customers!R90&amp;"")="",ISNUMBER(MATCH(TRIM(Customers!R90&amp;""),Codes!$A$5:$A$14,0))),"",IF(ISNUMBER(Customers!R90),Customers!R90,IFERROR(VALUE(Customers!R90),"")))</f>
        <v>2693.8</v>
      </c>
      <c r="S90" s="4" t="n">
        <f aca="false">IF(OR(TRIM(Customers!S90&amp;"")="",ISNUMBER(MATCH(TRIM(Customers!S90&amp;""),Codes!$A$5:$A$14,0))),"",IF(ISNUMBER(Customers!S90),Customers!S90,IFERROR(VALUE(Customers!S90),"")))</f>
        <v>96000</v>
      </c>
      <c r="T90" s="4" t="n">
        <f aca="false">IF(OR(TRIM(Customers!T90&amp;"")="",ISNUMBER(MATCH(TRIM(Customers!T90&amp;""),Codes!$A$5:$A$14,0))),"",IF(ISNUMBER(Customers!T90),Customers!T90,IFERROR(VALUE(Customers!T90),"")))</f>
        <v>661</v>
      </c>
      <c r="U90" s="3" t="n">
        <f aca="false">IF(OR(TRIM(Customers!U90&amp;"")="",ISNUMBER(MATCH(TRIM(Customers!U90&amp;""),Codes!$A$5:$A$14,0)),Customers!U90=0),"",IF(ISNUMBER(Customers!U90),Customers!U90,IFERROR(VALUE(Customers!U90),"")))</f>
        <v>648</v>
      </c>
      <c r="V90" s="3" t="n">
        <f aca="false">IF(OR(TRIM(Customers!V90&amp;"")="",ISNUMBER(MATCH(TRIM(Customers!V90&amp;""),Codes!$A$5:$A$14,0))),"",IF(ISNUMBER(Customers!V90),Customers!V90,IFERROR(VALUE(Customers!V90),"")))</f>
        <v>2</v>
      </c>
    </row>
    <row r="91" customFormat="false" ht="15" hidden="false" customHeight="false" outlineLevel="0" collapsed="false">
      <c r="A91" s="2" t="str">
        <f aca="false">Customers!A91</f>
        <v>CL00090</v>
      </c>
      <c r="B91" s="3" t="n">
        <f aca="false">IF(OR(TRIM(Customers!B91&amp;"")="",ISNUMBER(MATCH(TRIM(Customers!B91&amp;""),Codes!$A$5:$A$14,0)),Customers!B91=0),"",IF(ISNUMBER(Customers!B91),Customers!B91,IFERROR(VALUE(Customers!B91),"")))</f>
        <v>63</v>
      </c>
      <c r="C91" s="2" t="str">
        <f aca="false">IF(OR(TRIM(Customers!C91&amp;"")="",ISNUMBER(MATCH(TRIM(Customers!C91&amp;""),Codes!$A$5:$A$14,0))),"",TRIM(Customers!C91))</f>
        <v>M</v>
      </c>
      <c r="D91" s="2" t="str">
        <f aca="false">IF(OR(TRIM(Customers!D91&amp;"")="",ISNUMBER(MATCH(TRIM(Customers!D91&amp;""),Codes!$A$5:$A$14,0))),"",TRIM(Customers!D91))</f>
        <v>Toscana</v>
      </c>
      <c r="E91" s="2" t="str">
        <f aca="false">IF(OR(TRIM(Customers!E91&amp;"")="",ISNUMBER(MATCH(TRIM(Customers!E91&amp;""),Codes!$A$5:$A$14,0))),"",TRIM(Customers!E91))</f>
        <v>Teacher</v>
      </c>
      <c r="F91" s="2" t="str">
        <f aca="false">IF(OR(TRIM(Customers!F91&amp;"")="",ISNUMBER(MATCH(TRIM(Customers!F91&amp;""),Codes!$A$5:$A$14,0))),"",TRIM(Customers!F91))</f>
        <v>Married</v>
      </c>
      <c r="G91" s="4" t="n">
        <f aca="false">IF(OR(TRIM(Customers!G91&amp;"")="",ISNUMBER(MATCH(TRIM(Customers!G91&amp;""),Codes!$A$5:$A$14,0)),Customers!G91=-999),"",IF(ISNUMBER(Customers!G91),Customers!G91,IFERROR(VALUE(Customers!G91),"")))</f>
        <v>31000</v>
      </c>
      <c r="H91" s="3" t="n">
        <f aca="false">IF(OR(TRIM(Customers!H91&amp;"")="",ISNUMBER(MATCH(TRIM(Customers!H91&amp;""),Codes!$A$5:$A$14,0))),"",IF(ISNUMBER(Customers!H91),Customers!H91,IFERROR(VALUE(Customers!H91),"")))</f>
        <v>2</v>
      </c>
      <c r="I91" s="5" t="n">
        <f aca="false">IF(OR(TRIM(Customers!I91&amp;"")="",ISNUMBER(MATCH(TRIM(Customers!I91&amp;""),Codes!$A$5:$A$14,0)),Customers!I91=DATE(1970,1,1)),"",IF(ISNUMBER(Customers!I91),Customers!I91,IFERROR(DATEVALUE(Customers!I91),"")))</f>
        <v>45291</v>
      </c>
      <c r="J91" s="2" t="str">
        <f aca="false">IF(OR(TRIM(Customers!J91&amp;"")="",ISNUMBER(MATCH(TRIM(Customers!J91&amp;""),Codes!$A$5:$A$14,0))),"",TRIM(Customers!J91))</f>
        <v>Branch</v>
      </c>
      <c r="K91" s="3" t="n">
        <f aca="false">IF(OR(TRIM(Customers!K91&amp;"")="",ISNUMBER(MATCH(TRIM(Customers!K91&amp;""),Codes!$A$5:$A$14,0))),"",IF(ISNUMBER(Customers!K91),Customers!K91,IFERROR(VALUE(Customers!K91),"")))</f>
        <v>1</v>
      </c>
      <c r="L91" s="4" t="n">
        <f aca="false">IF(OR(TRIM(Customers!L91&amp;"")="",ISNUMBER(MATCH(TRIM(Customers!L91&amp;""),Codes!$A$5:$A$14,0))),"",IF(ISNUMBER(Customers!L91),Customers!L91,IFERROR(VALUE(Customers!L91),"")))</f>
        <v>3793.89</v>
      </c>
      <c r="M91" s="4" t="str">
        <f aca="false">IF(OR(TRIM(Customers!M91&amp;"")="",ISNUMBER(MATCH(TRIM(Customers!M91&amp;""),Codes!$A$5:$A$14,0))),"",IF(ISNUMBER(Customers!M91),Customers!M91,IFERROR(VALUE(Customers!M91),"")))</f>
        <v/>
      </c>
      <c r="N91" s="3" t="n">
        <f aca="false">IF(OR(TRIM(Customers!N91&amp;"")="",ISNUMBER(MATCH(TRIM(Customers!N91&amp;""),Codes!$A$5:$A$14,0)),Customers!N91=9999),"",IF(ISNUMBER(Customers!N91),Customers!N91,IFERROR(VALUE(Customers!N91),"")))</f>
        <v>18</v>
      </c>
      <c r="O91" s="4" t="n">
        <f aca="false">IF(OR(TRIM(Customers!O91&amp;"")="",ISNUMBER(MATCH(TRIM(Customers!O91&amp;""),Codes!$A$5:$A$14,0))),"",IF(ISNUMBER(Customers!O91),Customers!O91,IFERROR(VALUE(Customers!O91),"")))</f>
        <v>54</v>
      </c>
      <c r="P91" s="3" t="n">
        <f aca="false">IF(OR(TRIM(Customers!P91&amp;"")="",ISNUMBER(MATCH(TRIM(Customers!P91&amp;""),Codes!$A$5:$A$14,0))),"",IF(ISNUMBER(Customers!P91),Customers!P91,IFERROR(VALUE(Customers!P91),"")))</f>
        <v>2</v>
      </c>
      <c r="Q91" s="4" t="n">
        <f aca="false">IF(OR(TRIM(Customers!Q91&amp;"")="",ISNUMBER(MATCH(TRIM(Customers!Q91&amp;""),Codes!$A$5:$A$14,0))),"",IF(ISNUMBER(Customers!Q91),Customers!Q91,IFERROR(VALUE(Customers!Q91),"")))</f>
        <v>6000</v>
      </c>
      <c r="R91" s="4" t="n">
        <f aca="false">IF(OR(TRIM(Customers!R91&amp;"")="",ISNUMBER(MATCH(TRIM(Customers!R91&amp;""),Codes!$A$5:$A$14,0))),"",IF(ISNUMBER(Customers!R91),Customers!R91,IFERROR(VALUE(Customers!R91),"")))</f>
        <v>1148.6</v>
      </c>
      <c r="S91" s="4" t="n">
        <f aca="false">IF(OR(TRIM(Customers!S91&amp;"")="",ISNUMBER(MATCH(TRIM(Customers!S91&amp;""),Codes!$A$5:$A$14,0))),"",IF(ISNUMBER(Customers!S91),Customers!S91,IFERROR(VALUE(Customers!S91),"")))</f>
        <v>114000</v>
      </c>
      <c r="T91" s="4" t="n">
        <f aca="false">IF(OR(TRIM(Customers!T91&amp;"")="",ISNUMBER(MATCH(TRIM(Customers!T91&amp;""),Codes!$A$5:$A$14,0))),"",IF(ISNUMBER(Customers!T91),Customers!T91,IFERROR(VALUE(Customers!T91),"")))</f>
        <v>845</v>
      </c>
      <c r="U91" s="3" t="n">
        <f aca="false">IF(OR(TRIM(Customers!U91&amp;"")="",ISNUMBER(MATCH(TRIM(Customers!U91&amp;""),Codes!$A$5:$A$14,0)),Customers!U91=0),"",IF(ISNUMBER(Customers!U91),Customers!U91,IFERROR(VALUE(Customers!U91),"")))</f>
        <v>614</v>
      </c>
      <c r="V91" s="3" t="n">
        <f aca="false">IF(OR(TRIM(Customers!V91&amp;"")="",ISNUMBER(MATCH(TRIM(Customers!V91&amp;""),Codes!$A$5:$A$14,0))),"",IF(ISNUMBER(Customers!V91),Customers!V91,IFERROR(VALUE(Customers!V91),"")))</f>
        <v>0</v>
      </c>
    </row>
    <row r="92" customFormat="false" ht="15" hidden="false" customHeight="false" outlineLevel="0" collapsed="false">
      <c r="A92" s="2" t="str">
        <f aca="false">Customers!A92</f>
        <v>CL00091</v>
      </c>
      <c r="B92" s="3" t="n">
        <f aca="false">IF(OR(TRIM(Customers!B92&amp;"")="",ISNUMBER(MATCH(TRIM(Customers!B92&amp;""),Codes!$A$5:$A$14,0)),Customers!B92=0),"",IF(ISNUMBER(Customers!B92),Customers!B92,IFERROR(VALUE(Customers!B92),"")))</f>
        <v>40</v>
      </c>
      <c r="C92" s="2" t="str">
        <f aca="false">IF(OR(TRIM(Customers!C92&amp;"")="",ISNUMBER(MATCH(TRIM(Customers!C92&amp;""),Codes!$A$5:$A$14,0))),"",TRIM(Customers!C92))</f>
        <v>F</v>
      </c>
      <c r="D92" s="2" t="str">
        <f aca="false">IF(OR(TRIM(Customers!D92&amp;"")="",ISNUMBER(MATCH(TRIM(Customers!D92&amp;""),Codes!$A$5:$A$14,0))),"",TRIM(Customers!D92))</f>
        <v>Toscana</v>
      </c>
      <c r="E92" s="2" t="str">
        <f aca="false">IF(OR(TRIM(Customers!E92&amp;"")="",ISNUMBER(MATCH(TRIM(Customers!E92&amp;""),Codes!$A$5:$A$14,0))),"",TRIM(Customers!E92))</f>
        <v>Employee</v>
      </c>
      <c r="F92" s="2" t="str">
        <f aca="false">IF(OR(TRIM(Customers!F92&amp;"")="",ISNUMBER(MATCH(TRIM(Customers!F92&amp;""),Codes!$A$5:$A$14,0))),"",TRIM(Customers!F92))</f>
        <v>Single</v>
      </c>
      <c r="G92" s="4" t="n">
        <f aca="false">IF(OR(TRIM(Customers!G92&amp;"")="",ISNUMBER(MATCH(TRIM(Customers!G92&amp;""),Codes!$A$5:$A$14,0)),Customers!G92=-999),"",IF(ISNUMBER(Customers!G92),Customers!G92,IFERROR(VALUE(Customers!G92),"")))</f>
        <v>26100</v>
      </c>
      <c r="H92" s="3" t="n">
        <f aca="false">IF(OR(TRIM(Customers!H92&amp;"")="",ISNUMBER(MATCH(TRIM(Customers!H92&amp;""),Codes!$A$5:$A$14,0))),"",IF(ISNUMBER(Customers!H92),Customers!H92,IFERROR(VALUE(Customers!H92),"")))</f>
        <v>8</v>
      </c>
      <c r="I92" s="5" t="n">
        <f aca="false">IF(OR(TRIM(Customers!I92&amp;"")="",ISNUMBER(MATCH(TRIM(Customers!I92&amp;""),Codes!$A$5:$A$14,0)),Customers!I92=DATE(1970,1,1)),"",IF(ISNUMBER(Customers!I92),Customers!I92,IFERROR(DATEVALUE(Customers!I92),"")))</f>
        <v>43058</v>
      </c>
      <c r="J92" s="2" t="str">
        <f aca="false">IF(OR(TRIM(Customers!J92&amp;"")="",ISNUMBER(MATCH(TRIM(Customers!J92&amp;""),Codes!$A$5:$A$14,0))),"",TRIM(Customers!J92))</f>
        <v>Branch</v>
      </c>
      <c r="K92" s="3" t="n">
        <f aca="false">IF(OR(TRIM(Customers!K92&amp;"")="",ISNUMBER(MATCH(TRIM(Customers!K92&amp;""),Codes!$A$5:$A$14,0))),"",IF(ISNUMBER(Customers!K92),Customers!K92,IFERROR(VALUE(Customers!K92),"")))</f>
        <v>2</v>
      </c>
      <c r="L92" s="4" t="n">
        <f aca="false">IF(OR(TRIM(Customers!L92&amp;"")="",ISNUMBER(MATCH(TRIM(Customers!L92&amp;""),Codes!$A$5:$A$14,0))),"",IF(ISNUMBER(Customers!L92),Customers!L92,IFERROR(VALUE(Customers!L92),"")))</f>
        <v>4191.52</v>
      </c>
      <c r="M92" s="4" t="n">
        <f aca="false">IF(OR(TRIM(Customers!M92&amp;"")="",ISNUMBER(MATCH(TRIM(Customers!M92&amp;""),Codes!$A$5:$A$14,0))),"",IF(ISNUMBER(Customers!M92),Customers!M92,IFERROR(VALUE(Customers!M92),"")))</f>
        <v>13911.02</v>
      </c>
      <c r="N92" s="3" t="n">
        <f aca="false">IF(OR(TRIM(Customers!N92&amp;"")="",ISNUMBER(MATCH(TRIM(Customers!N92&amp;""),Codes!$A$5:$A$14,0)),Customers!N92=9999),"",IF(ISNUMBER(Customers!N92),Customers!N92,IFERROR(VALUE(Customers!N92),"")))</f>
        <v>27</v>
      </c>
      <c r="O92" s="4" t="n">
        <f aca="false">IF(OR(TRIM(Customers!O92&amp;"")="",ISNUMBER(MATCH(TRIM(Customers!O92&amp;""),Codes!$A$5:$A$14,0))),"",IF(ISNUMBER(Customers!O92),Customers!O92,IFERROR(VALUE(Customers!O92),"")))</f>
        <v>46.22</v>
      </c>
      <c r="P92" s="3" t="n">
        <f aca="false">IF(OR(TRIM(Customers!P92&amp;"")="",ISNUMBER(MATCH(TRIM(Customers!P92&amp;""),Codes!$A$5:$A$14,0))),"",IF(ISNUMBER(Customers!P92),Customers!P92,IFERROR(VALUE(Customers!P92),"")))</f>
        <v>5</v>
      </c>
      <c r="Q92" s="4" t="n">
        <f aca="false">IF(OR(TRIM(Customers!Q92&amp;"")="",ISNUMBER(MATCH(TRIM(Customers!Q92&amp;""),Codes!$A$5:$A$14,0))),"",IF(ISNUMBER(Customers!Q92),Customers!Q92,IFERROR(VALUE(Customers!Q92),"")))</f>
        <v>5500</v>
      </c>
      <c r="R92" s="4" t="n">
        <f aca="false">IF(OR(TRIM(Customers!R92&amp;"")="",ISNUMBER(MATCH(TRIM(Customers!R92&amp;""),Codes!$A$5:$A$14,0))),"",IF(ISNUMBER(Customers!R92),Customers!R92,IFERROR(VALUE(Customers!R92),"")))</f>
        <v>3144.1</v>
      </c>
      <c r="S92" s="4" t="n">
        <f aca="false">IF(OR(TRIM(Customers!S92&amp;"")="",ISNUMBER(MATCH(TRIM(Customers!S92&amp;""),Codes!$A$5:$A$14,0))),"",IF(ISNUMBER(Customers!S92),Customers!S92,IFERROR(VALUE(Customers!S92),"")))</f>
        <v>69000</v>
      </c>
      <c r="T92" s="4" t="n">
        <f aca="false">IF(OR(TRIM(Customers!T92&amp;"")="",ISNUMBER(MATCH(TRIM(Customers!T92&amp;""),Codes!$A$5:$A$14,0))),"",IF(ISNUMBER(Customers!T92),Customers!T92,IFERROR(VALUE(Customers!T92),"")))</f>
        <v>337</v>
      </c>
      <c r="U92" s="3" t="n">
        <f aca="false">IF(OR(TRIM(Customers!U92&amp;"")="",ISNUMBER(MATCH(TRIM(Customers!U92&amp;""),Codes!$A$5:$A$14,0)),Customers!U92=0),"",IF(ISNUMBER(Customers!U92),Customers!U92,IFERROR(VALUE(Customers!U92),"")))</f>
        <v>686</v>
      </c>
      <c r="V92" s="3" t="n">
        <f aca="false">IF(OR(TRIM(Customers!V92&amp;"")="",ISNUMBER(MATCH(TRIM(Customers!V92&amp;""),Codes!$A$5:$A$14,0))),"",IF(ISNUMBER(Customers!V92),Customers!V92,IFERROR(VALUE(Customers!V92),"")))</f>
        <v>0</v>
      </c>
    </row>
    <row r="93" customFormat="false" ht="15" hidden="false" customHeight="false" outlineLevel="0" collapsed="false">
      <c r="A93" s="2" t="str">
        <f aca="false">Customers!A93</f>
        <v>CL00092</v>
      </c>
      <c r="B93" s="3" t="n">
        <f aca="false">IF(OR(TRIM(Customers!B93&amp;"")="",ISNUMBER(MATCH(TRIM(Customers!B93&amp;""),Codes!$A$5:$A$14,0)),Customers!B93=0),"",IF(ISNUMBER(Customers!B93),Customers!B93,IFERROR(VALUE(Customers!B93),"")))</f>
        <v>78</v>
      </c>
      <c r="C93" s="2" t="str">
        <f aca="false">IF(OR(TRIM(Customers!C93&amp;"")="",ISNUMBER(MATCH(TRIM(Customers!C93&amp;""),Codes!$A$5:$A$14,0))),"",TRIM(Customers!C93))</f>
        <v>F</v>
      </c>
      <c r="D93" s="2" t="str">
        <f aca="false">IF(OR(TRIM(Customers!D93&amp;"")="",ISNUMBER(MATCH(TRIM(Customers!D93&amp;""),Codes!$A$5:$A$14,0))),"",TRIM(Customers!D93))</f>
        <v>Emilia-Romagna</v>
      </c>
      <c r="E93" s="2" t="str">
        <f aca="false">IF(OR(TRIM(Customers!E93&amp;"")="",ISNUMBER(MATCH(TRIM(Customers!E93&amp;""),Codes!$A$5:$A$14,0))),"",TRIM(Customers!E93))</f>
        <v>Retired</v>
      </c>
      <c r="F93" s="2" t="str">
        <f aca="false">IF(OR(TRIM(Customers!F93&amp;"")="",ISNUMBER(MATCH(TRIM(Customers!F93&amp;""),Codes!$A$5:$A$14,0))),"",TRIM(Customers!F93))</f>
        <v>Married</v>
      </c>
      <c r="G93" s="4" t="n">
        <f aca="false">IF(OR(TRIM(Customers!G93&amp;"")="",ISNUMBER(MATCH(TRIM(Customers!G93&amp;""),Codes!$A$5:$A$14,0)),Customers!G93=-999),"",IF(ISNUMBER(Customers!G93),Customers!G93,IFERROR(VALUE(Customers!G93),"")))</f>
        <v>19600</v>
      </c>
      <c r="H93" s="3" t="n">
        <f aca="false">IF(OR(TRIM(Customers!H93&amp;"")="",ISNUMBER(MATCH(TRIM(Customers!H93&amp;""),Codes!$A$5:$A$14,0))),"",IF(ISNUMBER(Customers!H93),Customers!H93,IFERROR(VALUE(Customers!H93),"")))</f>
        <v>25</v>
      </c>
      <c r="I93" s="5" t="n">
        <f aca="false">IF(OR(TRIM(Customers!I93&amp;"")="",ISNUMBER(MATCH(TRIM(Customers!I93&amp;""),Codes!$A$5:$A$14,0)),Customers!I93=DATE(1970,1,1)),"",IF(ISNUMBER(Customers!I93),Customers!I93,IFERROR(DATEVALUE(Customers!I93),"")))</f>
        <v>36801</v>
      </c>
      <c r="J93" s="2" t="str">
        <f aca="false">IF(OR(TRIM(Customers!J93&amp;"")="",ISNUMBER(MATCH(TRIM(Customers!J93&amp;""),Codes!$A$5:$A$14,0))),"",TRIM(Customers!J93))</f>
        <v>Online Banking</v>
      </c>
      <c r="K93" s="3" t="n">
        <f aca="false">IF(OR(TRIM(Customers!K93&amp;"")="",ISNUMBER(MATCH(TRIM(Customers!K93&amp;""),Codes!$A$5:$A$14,0))),"",IF(ISNUMBER(Customers!K93),Customers!K93,IFERROR(VALUE(Customers!K93),"")))</f>
        <v>4</v>
      </c>
      <c r="L93" s="4" t="n">
        <f aca="false">IF(OR(TRIM(Customers!L93&amp;"")="",ISNUMBER(MATCH(TRIM(Customers!L93&amp;""),Codes!$A$5:$A$14,0))),"",IF(ISNUMBER(Customers!L93),Customers!L93,IFERROR(VALUE(Customers!L93),"")))</f>
        <v>-315.81</v>
      </c>
      <c r="M93" s="4" t="n">
        <f aca="false">IF(OR(TRIM(Customers!M93&amp;"")="",ISNUMBER(MATCH(TRIM(Customers!M93&amp;""),Codes!$A$5:$A$14,0))),"",IF(ISNUMBER(Customers!M93),Customers!M93,IFERROR(VALUE(Customers!M93),"")))</f>
        <v>25911.63</v>
      </c>
      <c r="N93" s="3" t="n">
        <f aca="false">IF(OR(TRIM(Customers!N93&amp;"")="",ISNUMBER(MATCH(TRIM(Customers!N93&amp;""),Codes!$A$5:$A$14,0)),Customers!N93=9999),"",IF(ISNUMBER(Customers!N93),Customers!N93,IFERROR(VALUE(Customers!N93),"")))</f>
        <v>25</v>
      </c>
      <c r="O93" s="4" t="n">
        <f aca="false">IF(OR(TRIM(Customers!O93&amp;"")="",ISNUMBER(MATCH(TRIM(Customers!O93&amp;""),Codes!$A$5:$A$14,0))),"",IF(ISNUMBER(Customers!O93),Customers!O93,IFERROR(VALUE(Customers!O93),"")))</f>
        <v>43.83</v>
      </c>
      <c r="P93" s="3" t="n">
        <f aca="false">IF(OR(TRIM(Customers!P93&amp;"")="",ISNUMBER(MATCH(TRIM(Customers!P93&amp;""),Codes!$A$5:$A$14,0))),"",IF(ISNUMBER(Customers!P93),Customers!P93,IFERROR(VALUE(Customers!P93),"")))</f>
        <v>1</v>
      </c>
      <c r="Q93" s="4" t="n">
        <f aca="false">IF(OR(TRIM(Customers!Q93&amp;"")="",ISNUMBER(MATCH(TRIM(Customers!Q93&amp;""),Codes!$A$5:$A$14,0))),"",IF(ISNUMBER(Customers!Q93),Customers!Q93,IFERROR(VALUE(Customers!Q93),"")))</f>
        <v>3000</v>
      </c>
      <c r="R93" s="4" t="n">
        <f aca="false">IF(OR(TRIM(Customers!R93&amp;"")="",ISNUMBER(MATCH(TRIM(Customers!R93&amp;""),Codes!$A$5:$A$14,0))),"",IF(ISNUMBER(Customers!R93),Customers!R93,IFERROR(VALUE(Customers!R93),"")))</f>
        <v>839.18</v>
      </c>
      <c r="S93" s="4" t="str">
        <f aca="false">IF(OR(TRIM(Customers!S93&amp;"")="",ISNUMBER(MATCH(TRIM(Customers!S93&amp;""),Codes!$A$5:$A$14,0))),"",IF(ISNUMBER(Customers!S93),Customers!S93,IFERROR(VALUE(Customers!S93),"")))</f>
        <v/>
      </c>
      <c r="T93" s="4" t="str">
        <f aca="false">IF(OR(TRIM(Customers!T93&amp;"")="",ISNUMBER(MATCH(TRIM(Customers!T93&amp;""),Codes!$A$5:$A$14,0))),"",IF(ISNUMBER(Customers!T93),Customers!T93,IFERROR(VALUE(Customers!T93),"")))</f>
        <v/>
      </c>
      <c r="U93" s="3" t="n">
        <f aca="false">IF(OR(TRIM(Customers!U93&amp;"")="",ISNUMBER(MATCH(TRIM(Customers!U93&amp;""),Codes!$A$5:$A$14,0)),Customers!U93=0),"",IF(ISNUMBER(Customers!U93),Customers!U93,IFERROR(VALUE(Customers!U93),"")))</f>
        <v>627</v>
      </c>
      <c r="V93" s="3" t="n">
        <f aca="false">IF(OR(TRIM(Customers!V93&amp;"")="",ISNUMBER(MATCH(TRIM(Customers!V93&amp;""),Codes!$A$5:$A$14,0))),"",IF(ISNUMBER(Customers!V93),Customers!V93,IFERROR(VALUE(Customers!V93),"")))</f>
        <v>2</v>
      </c>
    </row>
    <row r="94" customFormat="false" ht="15" hidden="false" customHeight="false" outlineLevel="0" collapsed="false">
      <c r="A94" s="2" t="str">
        <f aca="false">Customers!A94</f>
        <v>CL00093</v>
      </c>
      <c r="B94" s="3" t="n">
        <f aca="false">IF(OR(TRIM(Customers!B94&amp;"")="",ISNUMBER(MATCH(TRIM(Customers!B94&amp;""),Codes!$A$5:$A$14,0)),Customers!B94=0),"",IF(ISNUMBER(Customers!B94),Customers!B94,IFERROR(VALUE(Customers!B94),"")))</f>
        <v>47</v>
      </c>
      <c r="C94" s="2" t="str">
        <f aca="false">IF(OR(TRIM(Customers!C94&amp;"")="",ISNUMBER(MATCH(TRIM(Customers!C94&amp;""),Codes!$A$5:$A$14,0))),"",TRIM(Customers!C94))</f>
        <v>F</v>
      </c>
      <c r="D94" s="2" t="str">
        <f aca="false">IF(OR(TRIM(Customers!D94&amp;"")="",ISNUMBER(MATCH(TRIM(Customers!D94&amp;""),Codes!$A$5:$A$14,0))),"",TRIM(Customers!D94))</f>
        <v>Calabria</v>
      </c>
      <c r="E94" s="2" t="str">
        <f aca="false">IF(OR(TRIM(Customers!E94&amp;"")="",ISNUMBER(MATCH(TRIM(Customers!E94&amp;""),Codes!$A$5:$A$14,0))),"",TRIM(Customers!E94))</f>
        <v>Employee</v>
      </c>
      <c r="F94" s="2" t="str">
        <f aca="false">IF(OR(TRIM(Customers!F94&amp;"")="",ISNUMBER(MATCH(TRIM(Customers!F94&amp;""),Codes!$A$5:$A$14,0))),"",TRIM(Customers!F94))</f>
        <v>Single</v>
      </c>
      <c r="G94" s="4" t="n">
        <f aca="false">IF(OR(TRIM(Customers!G94&amp;"")="",ISNUMBER(MATCH(TRIM(Customers!G94&amp;""),Codes!$A$5:$A$14,0)),Customers!G94=-999),"",IF(ISNUMBER(Customers!G94),Customers!G94,IFERROR(VALUE(Customers!G94),"")))</f>
        <v>30900</v>
      </c>
      <c r="H94" s="3" t="n">
        <f aca="false">IF(OR(TRIM(Customers!H94&amp;"")="",ISNUMBER(MATCH(TRIM(Customers!H94&amp;""),Codes!$A$5:$A$14,0))),"",IF(ISNUMBER(Customers!H94),Customers!H94,IFERROR(VALUE(Customers!H94),"")))</f>
        <v>19</v>
      </c>
      <c r="I94" s="5" t="n">
        <f aca="false">IF(OR(TRIM(Customers!I94&amp;"")="",ISNUMBER(MATCH(TRIM(Customers!I94&amp;""),Codes!$A$5:$A$14,0)),Customers!I94=DATE(1970,1,1)),"",IF(ISNUMBER(Customers!I94),Customers!I94,IFERROR(DATEVALUE(Customers!I94),"")))</f>
        <v>39304</v>
      </c>
      <c r="J94" s="2" t="str">
        <f aca="false">IF(OR(TRIM(Customers!J94&amp;"")="",ISNUMBER(MATCH(TRIM(Customers!J94&amp;""),Codes!$A$5:$A$14,0))),"",TRIM(Customers!J94))</f>
        <v>Online Banking</v>
      </c>
      <c r="K94" s="3" t="n">
        <f aca="false">IF(OR(TRIM(Customers!K94&amp;"")="",ISNUMBER(MATCH(TRIM(Customers!K94&amp;""),Codes!$A$5:$A$14,0))),"",IF(ISNUMBER(Customers!K94),Customers!K94,IFERROR(VALUE(Customers!K94),"")))</f>
        <v>4</v>
      </c>
      <c r="L94" s="4" t="n">
        <f aca="false">IF(OR(TRIM(Customers!L94&amp;"")="",ISNUMBER(MATCH(TRIM(Customers!L94&amp;""),Codes!$A$5:$A$14,0))),"",IF(ISNUMBER(Customers!L94),Customers!L94,IFERROR(VALUE(Customers!L94),"")))</f>
        <v>957</v>
      </c>
      <c r="M94" s="4" t="n">
        <f aca="false">IF(OR(TRIM(Customers!M94&amp;"")="",ISNUMBER(MATCH(TRIM(Customers!M94&amp;""),Codes!$A$5:$A$14,0))),"",IF(ISNUMBER(Customers!M94),Customers!M94,IFERROR(VALUE(Customers!M94),"")))</f>
        <v>43038.18</v>
      </c>
      <c r="N94" s="3" t="n">
        <f aca="false">IF(OR(TRIM(Customers!N94&amp;"")="",ISNUMBER(MATCH(TRIM(Customers!N94&amp;""),Codes!$A$5:$A$14,0)),Customers!N94=9999),"",IF(ISNUMBER(Customers!N94),Customers!N94,IFERROR(VALUE(Customers!N94),"")))</f>
        <v>23</v>
      </c>
      <c r="O94" s="4" t="n">
        <f aca="false">IF(OR(TRIM(Customers!O94&amp;"")="",ISNUMBER(MATCH(TRIM(Customers!O94&amp;""),Codes!$A$5:$A$14,0))),"",IF(ISNUMBER(Customers!O94),Customers!O94,IFERROR(VALUE(Customers!O94),"")))</f>
        <v>136.94</v>
      </c>
      <c r="P94" s="3" t="n">
        <f aca="false">IF(OR(TRIM(Customers!P94&amp;"")="",ISNUMBER(MATCH(TRIM(Customers!P94&amp;""),Codes!$A$5:$A$14,0))),"",IF(ISNUMBER(Customers!P94),Customers!P94,IFERROR(VALUE(Customers!P94),"")))</f>
        <v>3</v>
      </c>
      <c r="Q94" s="4" t="str">
        <f aca="false">IF(OR(TRIM(Customers!Q94&amp;"")="",ISNUMBER(MATCH(TRIM(Customers!Q94&amp;""),Codes!$A$5:$A$14,0))),"",IF(ISNUMBER(Customers!Q94),Customers!Q94,IFERROR(VALUE(Customers!Q94),"")))</f>
        <v/>
      </c>
      <c r="R94" s="4" t="str">
        <f aca="false">IF(OR(TRIM(Customers!R94&amp;"")="",ISNUMBER(MATCH(TRIM(Customers!R94&amp;""),Codes!$A$5:$A$14,0))),"",IF(ISNUMBER(Customers!R94),Customers!R94,IFERROR(VALUE(Customers!R94),"")))</f>
        <v/>
      </c>
      <c r="S94" s="4" t="n">
        <f aca="false">IF(OR(TRIM(Customers!S94&amp;"")="",ISNUMBER(MATCH(TRIM(Customers!S94&amp;""),Codes!$A$5:$A$14,0))),"",IF(ISNUMBER(Customers!S94),Customers!S94,IFERROR(VALUE(Customers!S94),"")))</f>
        <v>75000</v>
      </c>
      <c r="T94" s="4" t="n">
        <f aca="false">IF(OR(TRIM(Customers!T94&amp;"")="",ISNUMBER(MATCH(TRIM(Customers!T94&amp;""),Codes!$A$5:$A$14,0))),"",IF(ISNUMBER(Customers!T94),Customers!T94,IFERROR(VALUE(Customers!T94),"")))</f>
        <v>371</v>
      </c>
      <c r="U94" s="3" t="n">
        <f aca="false">IF(OR(TRIM(Customers!U94&amp;"")="",ISNUMBER(MATCH(TRIM(Customers!U94&amp;""),Codes!$A$5:$A$14,0)),Customers!U94=0),"",IF(ISNUMBER(Customers!U94),Customers!U94,IFERROR(VALUE(Customers!U94),"")))</f>
        <v>722</v>
      </c>
      <c r="V94" s="3" t="n">
        <f aca="false">IF(OR(TRIM(Customers!V94&amp;"")="",ISNUMBER(MATCH(TRIM(Customers!V94&amp;""),Codes!$A$5:$A$14,0))),"",IF(ISNUMBER(Customers!V94),Customers!V94,IFERROR(VALUE(Customers!V94),"")))</f>
        <v>0</v>
      </c>
    </row>
    <row r="95" customFormat="false" ht="15" hidden="false" customHeight="false" outlineLevel="0" collapsed="false">
      <c r="A95" s="2" t="str">
        <f aca="false">Customers!A95</f>
        <v>CL00094</v>
      </c>
      <c r="B95" s="3" t="n">
        <f aca="false">IF(OR(TRIM(Customers!B95&amp;"")="",ISNUMBER(MATCH(TRIM(Customers!B95&amp;""),Codes!$A$5:$A$14,0)),Customers!B95=0),"",IF(ISNUMBER(Customers!B95),Customers!B95,IFERROR(VALUE(Customers!B95),"")))</f>
        <v>73</v>
      </c>
      <c r="C95" s="2" t="str">
        <f aca="false">IF(OR(TRIM(Customers!C95&amp;"")="",ISNUMBER(MATCH(TRIM(Customers!C95&amp;""),Codes!$A$5:$A$14,0))),"",TRIM(Customers!C95))</f>
        <v>M</v>
      </c>
      <c r="D95" s="2" t="str">
        <f aca="false">IF(OR(TRIM(Customers!D95&amp;"")="",ISNUMBER(MATCH(TRIM(Customers!D95&amp;""),Codes!$A$5:$A$14,0))),"",TRIM(Customers!D95))</f>
        <v>Veneto</v>
      </c>
      <c r="E95" s="2" t="str">
        <f aca="false">IF(OR(TRIM(Customers!E95&amp;"")="",ISNUMBER(MATCH(TRIM(Customers!E95&amp;""),Codes!$A$5:$A$14,0))),"",TRIM(Customers!E95))</f>
        <v>Retired</v>
      </c>
      <c r="F95" s="2" t="str">
        <f aca="false">IF(OR(TRIM(Customers!F95&amp;"")="",ISNUMBER(MATCH(TRIM(Customers!F95&amp;""),Codes!$A$5:$A$14,0))),"",TRIM(Customers!F95))</f>
        <v>Married</v>
      </c>
      <c r="G95" s="4" t="n">
        <f aca="false">IF(OR(TRIM(Customers!G95&amp;"")="",ISNUMBER(MATCH(TRIM(Customers!G95&amp;""),Codes!$A$5:$A$14,0)),Customers!G95=-999),"",IF(ISNUMBER(Customers!G95),Customers!G95,IFERROR(VALUE(Customers!G95),"")))</f>
        <v>38500</v>
      </c>
      <c r="H95" s="3" t="n">
        <f aca="false">IF(OR(TRIM(Customers!H95&amp;"")="",ISNUMBER(MATCH(TRIM(Customers!H95&amp;""),Codes!$A$5:$A$14,0))),"",IF(ISNUMBER(Customers!H95),Customers!H95,IFERROR(VALUE(Customers!H95),"")))</f>
        <v>27</v>
      </c>
      <c r="I95" s="5" t="n">
        <f aca="false">IF(OR(TRIM(Customers!I95&amp;"")="",ISNUMBER(MATCH(TRIM(Customers!I95&amp;""),Codes!$A$5:$A$14,0)),Customers!I95=DATE(1970,1,1)),"",IF(ISNUMBER(Customers!I95),Customers!I95,IFERROR(DATEVALUE(Customers!I95),"")))</f>
        <v>36119</v>
      </c>
      <c r="J95" s="2" t="str">
        <f aca="false">IF(OR(TRIM(Customers!J95&amp;"")="",ISNUMBER(MATCH(TRIM(Customers!J95&amp;""),Codes!$A$5:$A$14,0))),"",TRIM(Customers!J95))</f>
        <v>Branch</v>
      </c>
      <c r="K95" s="3" t="n">
        <f aca="false">IF(OR(TRIM(Customers!K95&amp;"")="",ISNUMBER(MATCH(TRIM(Customers!K95&amp;""),Codes!$A$5:$A$14,0))),"",IF(ISNUMBER(Customers!K95),Customers!K95,IFERROR(VALUE(Customers!K95),"")))</f>
        <v>3</v>
      </c>
      <c r="L95" s="4" t="n">
        <f aca="false">IF(OR(TRIM(Customers!L95&amp;"")="",ISNUMBER(MATCH(TRIM(Customers!L95&amp;""),Codes!$A$5:$A$14,0))),"",IF(ISNUMBER(Customers!L95),Customers!L95,IFERROR(VALUE(Customers!L95),"")))</f>
        <v>2326.1</v>
      </c>
      <c r="M95" s="4" t="n">
        <f aca="false">IF(OR(TRIM(Customers!M95&amp;"")="",ISNUMBER(MATCH(TRIM(Customers!M95&amp;""),Codes!$A$5:$A$14,0))),"",IF(ISNUMBER(Customers!M95),Customers!M95,IFERROR(VALUE(Customers!M95),"")))</f>
        <v>52594.91</v>
      </c>
      <c r="N95" s="3" t="n">
        <f aca="false">IF(OR(TRIM(Customers!N95&amp;"")="",ISNUMBER(MATCH(TRIM(Customers!N95&amp;""),Codes!$A$5:$A$14,0)),Customers!N95=9999),"",IF(ISNUMBER(Customers!N95),Customers!N95,IFERROR(VALUE(Customers!N95),"")))</f>
        <v>23</v>
      </c>
      <c r="O95" s="4" t="n">
        <f aca="false">IF(OR(TRIM(Customers!O95&amp;"")="",ISNUMBER(MATCH(TRIM(Customers!O95&amp;""),Codes!$A$5:$A$14,0))),"",IF(ISNUMBER(Customers!O95),Customers!O95,IFERROR(VALUE(Customers!O95),"")))</f>
        <v>74.19</v>
      </c>
      <c r="P95" s="3" t="n">
        <f aca="false">IF(OR(TRIM(Customers!P95&amp;"")="",ISNUMBER(MATCH(TRIM(Customers!P95&amp;""),Codes!$A$5:$A$14,0))),"",IF(ISNUMBER(Customers!P95),Customers!P95,IFERROR(VALUE(Customers!P95),"")))</f>
        <v>8</v>
      </c>
      <c r="Q95" s="4" t="n">
        <f aca="false">IF(OR(TRIM(Customers!Q95&amp;"")="",ISNUMBER(MATCH(TRIM(Customers!Q95&amp;""),Codes!$A$5:$A$14,0))),"",IF(ISNUMBER(Customers!Q95),Customers!Q95,IFERROR(VALUE(Customers!Q95),"")))</f>
        <v>9000</v>
      </c>
      <c r="R95" s="4" t="n">
        <f aca="false">IF(OR(TRIM(Customers!R95&amp;"")="",ISNUMBER(MATCH(TRIM(Customers!R95&amp;""),Codes!$A$5:$A$14,0))),"",IF(ISNUMBER(Customers!R95),Customers!R95,IFERROR(VALUE(Customers!R95),"")))</f>
        <v>1347.27</v>
      </c>
      <c r="S95" s="4" t="n">
        <f aca="false">IF(OR(TRIM(Customers!S95&amp;"")="",ISNUMBER(MATCH(TRIM(Customers!S95&amp;""),Codes!$A$5:$A$14,0))),"",IF(ISNUMBER(Customers!S95),Customers!S95,IFERROR(VALUE(Customers!S95),"")))</f>
        <v>0</v>
      </c>
      <c r="T95" s="4" t="n">
        <f aca="false">IF(OR(TRIM(Customers!T95&amp;"")="",ISNUMBER(MATCH(TRIM(Customers!T95&amp;""),Codes!$A$5:$A$14,0))),"",IF(ISNUMBER(Customers!T95),Customers!T95,IFERROR(VALUE(Customers!T95),"")))</f>
        <v>0</v>
      </c>
      <c r="U95" s="3" t="n">
        <f aca="false">IF(OR(TRIM(Customers!U95&amp;"")="",ISNUMBER(MATCH(TRIM(Customers!U95&amp;""),Codes!$A$5:$A$14,0)),Customers!U95=0),"",IF(ISNUMBER(Customers!U95),Customers!U95,IFERROR(VALUE(Customers!U95),"")))</f>
        <v>702</v>
      </c>
      <c r="V95" s="3" t="n">
        <f aca="false">IF(OR(TRIM(Customers!V95&amp;"")="",ISNUMBER(MATCH(TRIM(Customers!V95&amp;""),Codes!$A$5:$A$14,0))),"",IF(ISNUMBER(Customers!V95),Customers!V95,IFERROR(VALUE(Customers!V95),"")))</f>
        <v>0</v>
      </c>
    </row>
    <row r="96" customFormat="false" ht="15" hidden="false" customHeight="false" outlineLevel="0" collapsed="false">
      <c r="A96" s="2" t="str">
        <f aca="false">Customers!A96</f>
        <v>CL00095</v>
      </c>
      <c r="B96" s="3" t="n">
        <f aca="false">IF(OR(TRIM(Customers!B96&amp;"")="",ISNUMBER(MATCH(TRIM(Customers!B96&amp;""),Codes!$A$5:$A$14,0)),Customers!B96=0),"",IF(ISNUMBER(Customers!B96),Customers!B96,IFERROR(VALUE(Customers!B96),"")))</f>
        <v>55</v>
      </c>
      <c r="C96" s="2" t="str">
        <f aca="false">IF(OR(TRIM(Customers!C96&amp;"")="",ISNUMBER(MATCH(TRIM(Customers!C96&amp;""),Codes!$A$5:$A$14,0))),"",TRIM(Customers!C96))</f>
        <v>F</v>
      </c>
      <c r="D96" s="2" t="str">
        <f aca="false">IF(OR(TRIM(Customers!D96&amp;"")="",ISNUMBER(MATCH(TRIM(Customers!D96&amp;""),Codes!$A$5:$A$14,0))),"",TRIM(Customers!D96))</f>
        <v>Puglia</v>
      </c>
      <c r="E96" s="2" t="str">
        <f aca="false">IF(OR(TRIM(Customers!E96&amp;"")="",ISNUMBER(MATCH(TRIM(Customers!E96&amp;""),Codes!$A$5:$A$14,0))),"",TRIM(Customers!E96))</f>
        <v>Employee</v>
      </c>
      <c r="F96" s="2" t="str">
        <f aca="false">IF(OR(TRIM(Customers!F96&amp;"")="",ISNUMBER(MATCH(TRIM(Customers!F96&amp;""),Codes!$A$5:$A$14,0))),"",TRIM(Customers!F96))</f>
        <v>Married</v>
      </c>
      <c r="G96" s="4" t="n">
        <f aca="false">IF(OR(TRIM(Customers!G96&amp;"")="",ISNUMBER(MATCH(TRIM(Customers!G96&amp;""),Codes!$A$5:$A$14,0)),Customers!G96=-999),"",IF(ISNUMBER(Customers!G96),Customers!G96,IFERROR(VALUE(Customers!G96),"")))</f>
        <v>30800</v>
      </c>
      <c r="H96" s="3" t="n">
        <f aca="false">IF(OR(TRIM(Customers!H96&amp;"")="",ISNUMBER(MATCH(TRIM(Customers!H96&amp;""),Codes!$A$5:$A$14,0))),"",IF(ISNUMBER(Customers!H96),Customers!H96,IFERROR(VALUE(Customers!H96),"")))</f>
        <v>18</v>
      </c>
      <c r="I96" s="5" t="n">
        <f aca="false">IF(OR(TRIM(Customers!I96&amp;"")="",ISNUMBER(MATCH(TRIM(Customers!I96&amp;""),Codes!$A$5:$A$14,0)),Customers!I96=DATE(1970,1,1)),"",IF(ISNUMBER(Customers!I96),Customers!I96,IFERROR(DATEVALUE(Customers!I96),"")))</f>
        <v>39544</v>
      </c>
      <c r="J96" s="2" t="str">
        <f aca="false">IF(OR(TRIM(Customers!J96&amp;"")="",ISNUMBER(MATCH(TRIM(Customers!J96&amp;""),Codes!$A$5:$A$14,0))),"",TRIM(Customers!J96))</f>
        <v>Branch</v>
      </c>
      <c r="K96" s="3" t="n">
        <f aca="false">IF(OR(TRIM(Customers!K96&amp;"")="",ISNUMBER(MATCH(TRIM(Customers!K96&amp;""),Codes!$A$5:$A$14,0))),"",IF(ISNUMBER(Customers!K96),Customers!K96,IFERROR(VALUE(Customers!K96),"")))</f>
        <v>5</v>
      </c>
      <c r="L96" s="4" t="n">
        <f aca="false">IF(OR(TRIM(Customers!L96&amp;"")="",ISNUMBER(MATCH(TRIM(Customers!L96&amp;""),Codes!$A$5:$A$14,0))),"",IF(ISNUMBER(Customers!L96),Customers!L96,IFERROR(VALUE(Customers!L96),"")))</f>
        <v>4841.22</v>
      </c>
      <c r="M96" s="4" t="n">
        <f aca="false">IF(OR(TRIM(Customers!M96&amp;"")="",ISNUMBER(MATCH(TRIM(Customers!M96&amp;""),Codes!$A$5:$A$14,0))),"",IF(ISNUMBER(Customers!M96),Customers!M96,IFERROR(VALUE(Customers!M96),"")))</f>
        <v>48592.18</v>
      </c>
      <c r="N96" s="3" t="n">
        <f aca="false">IF(OR(TRIM(Customers!N96&amp;"")="",ISNUMBER(MATCH(TRIM(Customers!N96&amp;""),Codes!$A$5:$A$14,0)),Customers!N96=9999),"",IF(ISNUMBER(Customers!N96),Customers!N96,IFERROR(VALUE(Customers!N96),"")))</f>
        <v>20</v>
      </c>
      <c r="O96" s="4" t="n">
        <f aca="false">IF(OR(TRIM(Customers!O96&amp;"")="",ISNUMBER(MATCH(TRIM(Customers!O96&amp;""),Codes!$A$5:$A$14,0))),"",IF(ISNUMBER(Customers!O96),Customers!O96,IFERROR(VALUE(Customers!O96),"")))</f>
        <v>32.35</v>
      </c>
      <c r="P96" s="3" t="n">
        <f aca="false">IF(OR(TRIM(Customers!P96&amp;"")="",ISNUMBER(MATCH(TRIM(Customers!P96&amp;""),Codes!$A$5:$A$14,0))),"",IF(ISNUMBER(Customers!P96),Customers!P96,IFERROR(VALUE(Customers!P96),"")))</f>
        <v>2</v>
      </c>
      <c r="Q96" s="4" t="n">
        <f aca="false">IF(OR(TRIM(Customers!Q96&amp;"")="",ISNUMBER(MATCH(TRIM(Customers!Q96&amp;""),Codes!$A$5:$A$14,0))),"",IF(ISNUMBER(Customers!Q96),Customers!Q96,IFERROR(VALUE(Customers!Q96),"")))</f>
        <v>5500</v>
      </c>
      <c r="R96" s="4" t="n">
        <f aca="false">IF(OR(TRIM(Customers!R96&amp;"")="",ISNUMBER(MATCH(TRIM(Customers!R96&amp;""),Codes!$A$5:$A$14,0))),"",IF(ISNUMBER(Customers!R96),Customers!R96,IFERROR(VALUE(Customers!R96),"")))</f>
        <v>64.01</v>
      </c>
      <c r="S96" s="4" t="n">
        <f aca="false">IF(OR(TRIM(Customers!S96&amp;"")="",ISNUMBER(MATCH(TRIM(Customers!S96&amp;""),Codes!$A$5:$A$14,0))),"",IF(ISNUMBER(Customers!S96),Customers!S96,IFERROR(VALUE(Customers!S96),"")))</f>
        <v>94000</v>
      </c>
      <c r="T96" s="4" t="n">
        <f aca="false">IF(OR(TRIM(Customers!T96&amp;"")="",ISNUMBER(MATCH(TRIM(Customers!T96&amp;""),Codes!$A$5:$A$14,0))),"",IF(ISNUMBER(Customers!T96),Customers!T96,IFERROR(VALUE(Customers!T96),"")))</f>
        <v>427</v>
      </c>
      <c r="U96" s="3" t="n">
        <f aca="false">IF(OR(TRIM(Customers!U96&amp;"")="",ISNUMBER(MATCH(TRIM(Customers!U96&amp;""),Codes!$A$5:$A$14,0)),Customers!U96=0),"",IF(ISNUMBER(Customers!U96),Customers!U96,IFERROR(VALUE(Customers!U96),"")))</f>
        <v>641</v>
      </c>
      <c r="V96" s="3" t="str">
        <f aca="false">IF(OR(TRIM(Customers!V96&amp;"")="",ISNUMBER(MATCH(TRIM(Customers!V96&amp;""),Codes!$A$5:$A$14,0))),"",IF(ISNUMBER(Customers!V96),Customers!V96,IFERROR(VALUE(Customers!V96),"")))</f>
        <v/>
      </c>
    </row>
    <row r="97" customFormat="false" ht="15" hidden="false" customHeight="false" outlineLevel="0" collapsed="false">
      <c r="A97" s="2" t="str">
        <f aca="false">Customers!A97</f>
        <v>CL00096</v>
      </c>
      <c r="B97" s="3" t="n">
        <f aca="false">IF(OR(TRIM(Customers!B97&amp;"")="",ISNUMBER(MATCH(TRIM(Customers!B97&amp;""),Codes!$A$5:$A$14,0)),Customers!B97=0),"",IF(ISNUMBER(Customers!B97),Customers!B97,IFERROR(VALUE(Customers!B97),"")))</f>
        <v>39</v>
      </c>
      <c r="C97" s="2" t="str">
        <f aca="false">IF(OR(TRIM(Customers!C97&amp;"")="",ISNUMBER(MATCH(TRIM(Customers!C97&amp;""),Codes!$A$5:$A$14,0))),"",TRIM(Customers!C97))</f>
        <v>F</v>
      </c>
      <c r="D97" s="2" t="str">
        <f aca="false">IF(OR(TRIM(Customers!D97&amp;"")="",ISNUMBER(MATCH(TRIM(Customers!D97&amp;""),Codes!$A$5:$A$14,0))),"",TRIM(Customers!D97))</f>
        <v>Puglia</v>
      </c>
      <c r="E97" s="2" t="str">
        <f aca="false">IF(OR(TRIM(Customers!E97&amp;"")="",ISNUMBER(MATCH(TRIM(Customers!E97&amp;""),Codes!$A$5:$A$14,0))),"",TRIM(Customers!E97))</f>
        <v>Executive</v>
      </c>
      <c r="F97" s="2" t="str">
        <f aca="false">IF(OR(TRIM(Customers!F97&amp;"")="",ISNUMBER(MATCH(TRIM(Customers!F97&amp;""),Codes!$A$5:$A$14,0))),"",TRIM(Customers!F97))</f>
        <v>Married</v>
      </c>
      <c r="G97" s="4" t="n">
        <f aca="false">IF(OR(TRIM(Customers!G97&amp;"")="",ISNUMBER(MATCH(TRIM(Customers!G97&amp;""),Codes!$A$5:$A$14,0)),Customers!G97=-999),"",IF(ISNUMBER(Customers!G97),Customers!G97,IFERROR(VALUE(Customers!G97),"")))</f>
        <v>120500</v>
      </c>
      <c r="H97" s="3" t="n">
        <f aca="false">IF(OR(TRIM(Customers!H97&amp;"")="",ISNUMBER(MATCH(TRIM(Customers!H97&amp;""),Codes!$A$5:$A$14,0))),"",IF(ISNUMBER(Customers!H97),Customers!H97,IFERROR(VALUE(Customers!H97),"")))</f>
        <v>11</v>
      </c>
      <c r="I97" s="5" t="n">
        <f aca="false">IF(OR(TRIM(Customers!I97&amp;"")="",ISNUMBER(MATCH(TRIM(Customers!I97&amp;""),Codes!$A$5:$A$14,0)),Customers!I97=DATE(1970,1,1)),"",IF(ISNUMBER(Customers!I97),Customers!I97,IFERROR(DATEVALUE(Customers!I97),"")))</f>
        <v>41916</v>
      </c>
      <c r="J97" s="2" t="str">
        <f aca="false">IF(OR(TRIM(Customers!J97&amp;"")="",ISNUMBER(MATCH(TRIM(Customers!J97&amp;""),Codes!$A$5:$A$14,0))),"",TRIM(Customers!J97))</f>
        <v>Online Banking</v>
      </c>
      <c r="K97" s="3" t="n">
        <f aca="false">IF(OR(TRIM(Customers!K97&amp;"")="",ISNUMBER(MATCH(TRIM(Customers!K97&amp;""),Codes!$A$5:$A$14,0))),"",IF(ISNUMBER(Customers!K97),Customers!K97,IFERROR(VALUE(Customers!K97),"")))</f>
        <v>1</v>
      </c>
      <c r="L97" s="4" t="n">
        <f aca="false">IF(OR(TRIM(Customers!L97&amp;"")="",ISNUMBER(MATCH(TRIM(Customers!L97&amp;""),Codes!$A$5:$A$14,0))),"",IF(ISNUMBER(Customers!L97),Customers!L97,IFERROR(VALUE(Customers!L97),"")))</f>
        <v>9892.11</v>
      </c>
      <c r="M97" s="4" t="n">
        <f aca="false">IF(OR(TRIM(Customers!M97&amp;"")="",ISNUMBER(MATCH(TRIM(Customers!M97&amp;""),Codes!$A$5:$A$14,0))),"",IF(ISNUMBER(Customers!M97),Customers!M97,IFERROR(VALUE(Customers!M97),"")))</f>
        <v>0</v>
      </c>
      <c r="N97" s="3" t="n">
        <f aca="false">IF(OR(TRIM(Customers!N97&amp;"")="",ISNUMBER(MATCH(TRIM(Customers!N97&amp;""),Codes!$A$5:$A$14,0)),Customers!N97=9999),"",IF(ISNUMBER(Customers!N97),Customers!N97,IFERROR(VALUE(Customers!N97),"")))</f>
        <v>53</v>
      </c>
      <c r="O97" s="4" t="n">
        <f aca="false">IF(OR(TRIM(Customers!O97&amp;"")="",ISNUMBER(MATCH(TRIM(Customers!O97&amp;""),Codes!$A$5:$A$14,0))),"",IF(ISNUMBER(Customers!O97),Customers!O97,IFERROR(VALUE(Customers!O97),"")))</f>
        <v>293.38</v>
      </c>
      <c r="P97" s="3" t="n">
        <f aca="false">IF(OR(TRIM(Customers!P97&amp;"")="",ISNUMBER(MATCH(TRIM(Customers!P97&amp;""),Codes!$A$5:$A$14,0))),"",IF(ISNUMBER(Customers!P97),Customers!P97,IFERROR(VALUE(Customers!P97),"")))</f>
        <v>2</v>
      </c>
      <c r="Q97" s="4" t="n">
        <f aca="false">IF(OR(TRIM(Customers!Q97&amp;"")="",ISNUMBER(MATCH(TRIM(Customers!Q97&amp;""),Codes!$A$5:$A$14,0))),"",IF(ISNUMBER(Customers!Q97),Customers!Q97,IFERROR(VALUE(Customers!Q97),"")))</f>
        <v>15000</v>
      </c>
      <c r="R97" s="4" t="n">
        <f aca="false">IF(OR(TRIM(Customers!R97&amp;"")="",ISNUMBER(MATCH(TRIM(Customers!R97&amp;""),Codes!$A$5:$A$14,0))),"",IF(ISNUMBER(Customers!R97),Customers!R97,IFERROR(VALUE(Customers!R97),"")))</f>
        <v>2635.75</v>
      </c>
      <c r="S97" s="4" t="n">
        <f aca="false">IF(OR(TRIM(Customers!S97&amp;"")="",ISNUMBER(MATCH(TRIM(Customers!S97&amp;""),Codes!$A$5:$A$14,0))),"",IF(ISNUMBER(Customers!S97),Customers!S97,IFERROR(VALUE(Customers!S97),"")))</f>
        <v>0</v>
      </c>
      <c r="T97" s="4" t="n">
        <f aca="false">IF(OR(TRIM(Customers!T97&amp;"")="",ISNUMBER(MATCH(TRIM(Customers!T97&amp;""),Codes!$A$5:$A$14,0))),"",IF(ISNUMBER(Customers!T97),Customers!T97,IFERROR(VALUE(Customers!T97),"")))</f>
        <v>0</v>
      </c>
      <c r="U97" s="3" t="n">
        <f aca="false">IF(OR(TRIM(Customers!U97&amp;"")="",ISNUMBER(MATCH(TRIM(Customers!U97&amp;""),Codes!$A$5:$A$14,0)),Customers!U97=0),"",IF(ISNUMBER(Customers!U97),Customers!U97,IFERROR(VALUE(Customers!U97),"")))</f>
        <v>704</v>
      </c>
      <c r="V97" s="3" t="n">
        <f aca="false">IF(OR(TRIM(Customers!V97&amp;"")="",ISNUMBER(MATCH(TRIM(Customers!V97&amp;""),Codes!$A$5:$A$14,0))),"",IF(ISNUMBER(Customers!V97),Customers!V97,IFERROR(VALUE(Customers!V97),"")))</f>
        <v>0</v>
      </c>
    </row>
    <row r="98" customFormat="false" ht="15" hidden="false" customHeight="false" outlineLevel="0" collapsed="false">
      <c r="A98" s="2" t="str">
        <f aca="false">Customers!A98</f>
        <v>CL00097</v>
      </c>
      <c r="B98" s="3" t="n">
        <f aca="false">IF(OR(TRIM(Customers!B98&amp;"")="",ISNUMBER(MATCH(TRIM(Customers!B98&amp;""),Codes!$A$5:$A$14,0)),Customers!B98=0),"",IF(ISNUMBER(Customers!B98),Customers!B98,IFERROR(VALUE(Customers!B98),"")))</f>
        <v>61</v>
      </c>
      <c r="C98" s="2" t="str">
        <f aca="false">IF(OR(TRIM(Customers!C98&amp;"")="",ISNUMBER(MATCH(TRIM(Customers!C98&amp;""),Codes!$A$5:$A$14,0))),"",TRIM(Customers!C98))</f>
        <v>M</v>
      </c>
      <c r="D98" s="2" t="str">
        <f aca="false">IF(OR(TRIM(Customers!D98&amp;"")="",ISNUMBER(MATCH(TRIM(Customers!D98&amp;""),Codes!$A$5:$A$14,0))),"",TRIM(Customers!D98))</f>
        <v>Sicilia</v>
      </c>
      <c r="E98" s="2" t="str">
        <f aca="false">IF(OR(TRIM(Customers!E98&amp;"")="",ISNUMBER(MATCH(TRIM(Customers!E98&amp;""),Codes!$A$5:$A$14,0))),"",TRIM(Customers!E98))</f>
        <v>Manual worker</v>
      </c>
      <c r="F98" s="2" t="str">
        <f aca="false">IF(OR(TRIM(Customers!F98&amp;"")="",ISNUMBER(MATCH(TRIM(Customers!F98&amp;""),Codes!$A$5:$A$14,0))),"",TRIM(Customers!F98))</f>
        <v>Married</v>
      </c>
      <c r="G98" s="4" t="n">
        <f aca="false">IF(OR(TRIM(Customers!G98&amp;"")="",ISNUMBER(MATCH(TRIM(Customers!G98&amp;""),Codes!$A$5:$A$14,0)),Customers!G98=-999),"",IF(ISNUMBER(Customers!G98),Customers!G98,IFERROR(VALUE(Customers!G98),"")))</f>
        <v>34300</v>
      </c>
      <c r="H98" s="3" t="n">
        <f aca="false">IF(OR(TRIM(Customers!H98&amp;"")="",ISNUMBER(MATCH(TRIM(Customers!H98&amp;""),Codes!$A$5:$A$14,0))),"",IF(ISNUMBER(Customers!H98),Customers!H98,IFERROR(VALUE(Customers!H98),"")))</f>
        <v>18</v>
      </c>
      <c r="I98" s="5" t="n">
        <f aca="false">IF(OR(TRIM(Customers!I98&amp;"")="",ISNUMBER(MATCH(TRIM(Customers!I98&amp;""),Codes!$A$5:$A$14,0)),Customers!I98=DATE(1970,1,1)),"",IF(ISNUMBER(Customers!I98),Customers!I98,IFERROR(DATEVALUE(Customers!I98),"")))</f>
        <v>39652</v>
      </c>
      <c r="J98" s="2" t="str">
        <f aca="false">IF(OR(TRIM(Customers!J98&amp;"")="",ISNUMBER(MATCH(TRIM(Customers!J98&amp;""),Codes!$A$5:$A$14,0))),"",TRIM(Customers!J98))</f>
        <v>Phone</v>
      </c>
      <c r="K98" s="3" t="str">
        <f aca="false">IF(OR(TRIM(Customers!K98&amp;"")="",ISNUMBER(MATCH(TRIM(Customers!K98&amp;""),Codes!$A$5:$A$14,0))),"",IF(ISNUMBER(Customers!K98),Customers!K98,IFERROR(VALUE(Customers!K98),"")))</f>
        <v/>
      </c>
      <c r="L98" s="4" t="n">
        <f aca="false">IF(OR(TRIM(Customers!L98&amp;"")="",ISNUMBER(MATCH(TRIM(Customers!L98&amp;""),Codes!$A$5:$A$14,0))),"",IF(ISNUMBER(Customers!L98),Customers!L98,IFERROR(VALUE(Customers!L98),"")))</f>
        <v>2603.25</v>
      </c>
      <c r="M98" s="4" t="str">
        <f aca="false">IF(OR(TRIM(Customers!M98&amp;"")="",ISNUMBER(MATCH(TRIM(Customers!M98&amp;""),Codes!$A$5:$A$14,0))),"",IF(ISNUMBER(Customers!M98),Customers!M98,IFERROR(VALUE(Customers!M98),"")))</f>
        <v/>
      </c>
      <c r="N98" s="3" t="n">
        <f aca="false">IF(OR(TRIM(Customers!N98&amp;"")="",ISNUMBER(MATCH(TRIM(Customers!N98&amp;""),Codes!$A$5:$A$14,0)),Customers!N98=9999),"",IF(ISNUMBER(Customers!N98),Customers!N98,IFERROR(VALUE(Customers!N98),"")))</f>
        <v>28</v>
      </c>
      <c r="O98" s="4" t="n">
        <f aca="false">IF(OR(TRIM(Customers!O98&amp;"")="",ISNUMBER(MATCH(TRIM(Customers!O98&amp;""),Codes!$A$5:$A$14,0))),"",IF(ISNUMBER(Customers!O98),Customers!O98,IFERROR(VALUE(Customers!O98),"")))</f>
        <v>40.78</v>
      </c>
      <c r="P98" s="3" t="n">
        <f aca="false">IF(OR(TRIM(Customers!P98&amp;"")="",ISNUMBER(MATCH(TRIM(Customers!P98&amp;""),Codes!$A$5:$A$14,0))),"",IF(ISNUMBER(Customers!P98),Customers!P98,IFERROR(VALUE(Customers!P98),"")))</f>
        <v>1</v>
      </c>
      <c r="Q98" s="4" t="n">
        <f aca="false">IF(OR(TRIM(Customers!Q98&amp;"")="",ISNUMBER(MATCH(TRIM(Customers!Q98&amp;""),Codes!$A$5:$A$14,0))),"",IF(ISNUMBER(Customers!Q98),Customers!Q98,IFERROR(VALUE(Customers!Q98),"")))</f>
        <v>8000</v>
      </c>
      <c r="R98" s="4" t="n">
        <f aca="false">IF(OR(TRIM(Customers!R98&amp;"")="",ISNUMBER(MATCH(TRIM(Customers!R98&amp;""),Codes!$A$5:$A$14,0))),"",IF(ISNUMBER(Customers!R98),Customers!R98,IFERROR(VALUE(Customers!R98),"")))</f>
        <v>3528.13</v>
      </c>
      <c r="S98" s="4" t="str">
        <f aca="false">IF(OR(TRIM(Customers!S98&amp;"")="",ISNUMBER(MATCH(TRIM(Customers!S98&amp;""),Codes!$A$5:$A$14,0))),"",IF(ISNUMBER(Customers!S98),Customers!S98,IFERROR(VALUE(Customers!S98),"")))</f>
        <v/>
      </c>
      <c r="T98" s="4" t="str">
        <f aca="false">IF(OR(TRIM(Customers!T98&amp;"")="",ISNUMBER(MATCH(TRIM(Customers!T98&amp;""),Codes!$A$5:$A$14,0))),"",IF(ISNUMBER(Customers!T98),Customers!T98,IFERROR(VALUE(Customers!T98),"")))</f>
        <v/>
      </c>
      <c r="U98" s="3" t="n">
        <f aca="false">IF(OR(TRIM(Customers!U98&amp;"")="",ISNUMBER(MATCH(TRIM(Customers!U98&amp;""),Codes!$A$5:$A$14,0)),Customers!U98=0),"",IF(ISNUMBER(Customers!U98),Customers!U98,IFERROR(VALUE(Customers!U98),"")))</f>
        <v>695</v>
      </c>
      <c r="V98" s="3" t="n">
        <f aca="false">IF(OR(TRIM(Customers!V98&amp;"")="",ISNUMBER(MATCH(TRIM(Customers!V98&amp;""),Codes!$A$5:$A$14,0))),"",IF(ISNUMBER(Customers!V98),Customers!V98,IFERROR(VALUE(Customers!V98),"")))</f>
        <v>1</v>
      </c>
    </row>
    <row r="99" customFormat="false" ht="15" hidden="false" customHeight="false" outlineLevel="0" collapsed="false">
      <c r="A99" s="2" t="str">
        <f aca="false">Customers!A99</f>
        <v>CL00098</v>
      </c>
      <c r="B99" s="3" t="n">
        <f aca="false">IF(OR(TRIM(Customers!B99&amp;"")="",ISNUMBER(MATCH(TRIM(Customers!B99&amp;""),Codes!$A$5:$A$14,0)),Customers!B99=0),"",IF(ISNUMBER(Customers!B99),Customers!B99,IFERROR(VALUE(Customers!B99),"")))</f>
        <v>66</v>
      </c>
      <c r="C99" s="2" t="str">
        <f aca="false">IF(OR(TRIM(Customers!C99&amp;"")="",ISNUMBER(MATCH(TRIM(Customers!C99&amp;""),Codes!$A$5:$A$14,0))),"",TRIM(Customers!C99))</f>
        <v>F</v>
      </c>
      <c r="D99" s="2" t="str">
        <f aca="false">IF(OR(TRIM(Customers!D99&amp;"")="",ISNUMBER(MATCH(TRIM(Customers!D99&amp;""),Codes!$A$5:$A$14,0))),"",TRIM(Customers!D99))</f>
        <v/>
      </c>
      <c r="E99" s="2" t="str">
        <f aca="false">IF(OR(TRIM(Customers!E99&amp;"")="",ISNUMBER(MATCH(TRIM(Customers!E99&amp;""),Codes!$A$5:$A$14,0))),"",TRIM(Customers!E99))</f>
        <v>Retired</v>
      </c>
      <c r="F99" s="2" t="str">
        <f aca="false">IF(OR(TRIM(Customers!F99&amp;"")="",ISNUMBER(MATCH(TRIM(Customers!F99&amp;""),Codes!$A$5:$A$14,0))),"",TRIM(Customers!F99))</f>
        <v>Married</v>
      </c>
      <c r="G99" s="4" t="n">
        <f aca="false">IF(OR(TRIM(Customers!G99&amp;"")="",ISNUMBER(MATCH(TRIM(Customers!G99&amp;""),Codes!$A$5:$A$14,0)),Customers!G99=-999),"",IF(ISNUMBER(Customers!G99),Customers!G99,IFERROR(VALUE(Customers!G99),"")))</f>
        <v>18200</v>
      </c>
      <c r="H99" s="3" t="n">
        <f aca="false">IF(OR(TRIM(Customers!H99&amp;"")="",ISNUMBER(MATCH(TRIM(Customers!H99&amp;""),Codes!$A$5:$A$14,0))),"",IF(ISNUMBER(Customers!H99),Customers!H99,IFERROR(VALUE(Customers!H99),"")))</f>
        <v>5</v>
      </c>
      <c r="I99" s="5" t="n">
        <f aca="false">IF(OR(TRIM(Customers!I99&amp;"")="",ISNUMBER(MATCH(TRIM(Customers!I99&amp;""),Codes!$A$5:$A$14,0)),Customers!I99=DATE(1970,1,1)),"",IF(ISNUMBER(Customers!I99),Customers!I99,IFERROR(DATEVALUE(Customers!I99),"")))</f>
        <v>44323</v>
      </c>
      <c r="J99" s="2" t="str">
        <f aca="false">IF(OR(TRIM(Customers!J99&amp;"")="",ISNUMBER(MATCH(TRIM(Customers!J99&amp;""),Codes!$A$5:$A$14,0))),"",TRIM(Customers!J99))</f>
        <v>Online Banking</v>
      </c>
      <c r="K99" s="3" t="n">
        <f aca="false">IF(OR(TRIM(Customers!K99&amp;"")="",ISNUMBER(MATCH(TRIM(Customers!K99&amp;""),Codes!$A$5:$A$14,0))),"",IF(ISNUMBER(Customers!K99),Customers!K99,IFERROR(VALUE(Customers!K99),"")))</f>
        <v>3</v>
      </c>
      <c r="L99" s="4" t="n">
        <f aca="false">IF(OR(TRIM(Customers!L99&amp;"")="",ISNUMBER(MATCH(TRIM(Customers!L99&amp;""),Codes!$A$5:$A$14,0))),"",IF(ISNUMBER(Customers!L99),Customers!L99,IFERROR(VALUE(Customers!L99),"")))</f>
        <v>1209.11</v>
      </c>
      <c r="M99" s="4" t="n">
        <f aca="false">IF(OR(TRIM(Customers!M99&amp;"")="",ISNUMBER(MATCH(TRIM(Customers!M99&amp;""),Codes!$A$5:$A$14,0))),"",IF(ISNUMBER(Customers!M99),Customers!M99,IFERROR(VALUE(Customers!M99),"")))</f>
        <v>0</v>
      </c>
      <c r="N99" s="3" t="n">
        <f aca="false">IF(OR(TRIM(Customers!N99&amp;"")="",ISNUMBER(MATCH(TRIM(Customers!N99&amp;""),Codes!$A$5:$A$14,0)),Customers!N99=9999),"",IF(ISNUMBER(Customers!N99),Customers!N99,IFERROR(VALUE(Customers!N99),"")))</f>
        <v>20</v>
      </c>
      <c r="O99" s="4" t="n">
        <f aca="false">IF(OR(TRIM(Customers!O99&amp;"")="",ISNUMBER(MATCH(TRIM(Customers!O99&amp;""),Codes!$A$5:$A$14,0))),"",IF(ISNUMBER(Customers!O99),Customers!O99,IFERROR(VALUE(Customers!O99),"")))</f>
        <v>47.44</v>
      </c>
      <c r="P99" s="3" t="n">
        <f aca="false">IF(OR(TRIM(Customers!P99&amp;"")="",ISNUMBER(MATCH(TRIM(Customers!P99&amp;""),Codes!$A$5:$A$14,0))),"",IF(ISNUMBER(Customers!P99),Customers!P99,IFERROR(VALUE(Customers!P99),"")))</f>
        <v>4</v>
      </c>
      <c r="Q99" s="4" t="n">
        <f aca="false">IF(OR(TRIM(Customers!Q99&amp;"")="",ISNUMBER(MATCH(TRIM(Customers!Q99&amp;""),Codes!$A$5:$A$14,0))),"",IF(ISNUMBER(Customers!Q99),Customers!Q99,IFERROR(VALUE(Customers!Q99),"")))</f>
        <v>4500</v>
      </c>
      <c r="R99" s="4" t="n">
        <f aca="false">IF(OR(TRIM(Customers!R99&amp;"")="",ISNUMBER(MATCH(TRIM(Customers!R99&amp;""),Codes!$A$5:$A$14,0))),"",IF(ISNUMBER(Customers!R99),Customers!R99,IFERROR(VALUE(Customers!R99),"")))</f>
        <v>1078.32</v>
      </c>
      <c r="S99" s="4" t="n">
        <f aca="false">IF(OR(TRIM(Customers!S99&amp;"")="",ISNUMBER(MATCH(TRIM(Customers!S99&amp;""),Codes!$A$5:$A$14,0))),"",IF(ISNUMBER(Customers!S99),Customers!S99,IFERROR(VALUE(Customers!S99),"")))</f>
        <v>0</v>
      </c>
      <c r="T99" s="4" t="n">
        <f aca="false">IF(OR(TRIM(Customers!T99&amp;"")="",ISNUMBER(MATCH(TRIM(Customers!T99&amp;""),Codes!$A$5:$A$14,0))),"",IF(ISNUMBER(Customers!T99),Customers!T99,IFERROR(VALUE(Customers!T99),"")))</f>
        <v>0</v>
      </c>
      <c r="U99" s="3" t="n">
        <f aca="false">IF(OR(TRIM(Customers!U99&amp;"")="",ISNUMBER(MATCH(TRIM(Customers!U99&amp;""),Codes!$A$5:$A$14,0)),Customers!U99=0),"",IF(ISNUMBER(Customers!U99),Customers!U99,IFERROR(VALUE(Customers!U99),"")))</f>
        <v>542</v>
      </c>
      <c r="V99" s="3" t="n">
        <f aca="false">IF(OR(TRIM(Customers!V99&amp;"")="",ISNUMBER(MATCH(TRIM(Customers!V99&amp;""),Codes!$A$5:$A$14,0))),"",IF(ISNUMBER(Customers!V99),Customers!V99,IFERROR(VALUE(Customers!V99),"")))</f>
        <v>0</v>
      </c>
    </row>
    <row r="100" customFormat="false" ht="15" hidden="false" customHeight="false" outlineLevel="0" collapsed="false">
      <c r="A100" s="2" t="str">
        <f aca="false">Customers!A100</f>
        <v>CL00099</v>
      </c>
      <c r="B100" s="3" t="n">
        <f aca="false">IF(OR(TRIM(Customers!B100&amp;"")="",ISNUMBER(MATCH(TRIM(Customers!B100&amp;""),Codes!$A$5:$A$14,0)),Customers!B100=0),"",IF(ISNUMBER(Customers!B100),Customers!B100,IFERROR(VALUE(Customers!B100),"")))</f>
        <v>25</v>
      </c>
      <c r="C100" s="2" t="str">
        <f aca="false">IF(OR(TRIM(Customers!C100&amp;"")="",ISNUMBER(MATCH(TRIM(Customers!C100&amp;""),Codes!$A$5:$A$14,0))),"",TRIM(Customers!C100))</f>
        <v>M</v>
      </c>
      <c r="D100" s="2" t="str">
        <f aca="false">IF(OR(TRIM(Customers!D100&amp;"")="",ISNUMBER(MATCH(TRIM(Customers!D100&amp;""),Codes!$A$5:$A$14,0))),"",TRIM(Customers!D100))</f>
        <v>Emilia-Romagna</v>
      </c>
      <c r="E100" s="2" t="str">
        <f aca="false">IF(OR(TRIM(Customers!E100&amp;"")="",ISNUMBER(MATCH(TRIM(Customers!E100&amp;""),Codes!$A$5:$A$14,0))),"",TRIM(Customers!E100))</f>
        <v>Self-employed</v>
      </c>
      <c r="F100" s="2" t="str">
        <f aca="false">IF(OR(TRIM(Customers!F100&amp;"")="",ISNUMBER(MATCH(TRIM(Customers!F100&amp;""),Codes!$A$5:$A$14,0))),"",TRIM(Customers!F100))</f>
        <v>Single</v>
      </c>
      <c r="G100" s="4" t="n">
        <f aca="false">IF(OR(TRIM(Customers!G100&amp;"")="",ISNUMBER(MATCH(TRIM(Customers!G100&amp;""),Codes!$A$5:$A$14,0)),Customers!G100=-999),"",IF(ISNUMBER(Customers!G100),Customers!G100,IFERROR(VALUE(Customers!G100),"")))</f>
        <v>43200</v>
      </c>
      <c r="H100" s="3" t="n">
        <f aca="false">IF(OR(TRIM(Customers!H100&amp;"")="",ISNUMBER(MATCH(TRIM(Customers!H100&amp;""),Codes!$A$5:$A$14,0))),"",IF(ISNUMBER(Customers!H100),Customers!H100,IFERROR(VALUE(Customers!H100),"")))</f>
        <v>1</v>
      </c>
      <c r="I100" s="5" t="n">
        <f aca="false">IF(OR(TRIM(Customers!I100&amp;"")="",ISNUMBER(MATCH(TRIM(Customers!I100&amp;""),Codes!$A$5:$A$14,0)),Customers!I100=DATE(1970,1,1)),"",IF(ISNUMBER(Customers!I100),Customers!I100,IFERROR(DATEVALUE(Customers!I100),"")))</f>
        <v>45864</v>
      </c>
      <c r="J100" s="2" t="str">
        <f aca="false">IF(OR(TRIM(Customers!J100&amp;"")="",ISNUMBER(MATCH(TRIM(Customers!J100&amp;""),Codes!$A$5:$A$14,0))),"",TRIM(Customers!J100))</f>
        <v>Online Banking</v>
      </c>
      <c r="K100" s="3" t="n">
        <f aca="false">IF(OR(TRIM(Customers!K100&amp;"")="",ISNUMBER(MATCH(TRIM(Customers!K100&amp;""),Codes!$A$5:$A$14,0))),"",IF(ISNUMBER(Customers!K100),Customers!K100,IFERROR(VALUE(Customers!K100),"")))</f>
        <v>1</v>
      </c>
      <c r="L100" s="4" t="n">
        <f aca="false">IF(OR(TRIM(Customers!L100&amp;"")="",ISNUMBER(MATCH(TRIM(Customers!L100&amp;""),Codes!$A$5:$A$14,0))),"",IF(ISNUMBER(Customers!L100),Customers!L100,IFERROR(VALUE(Customers!L100),"")))</f>
        <v>2093.47</v>
      </c>
      <c r="M100" s="4" t="str">
        <f aca="false">IF(OR(TRIM(Customers!M100&amp;"")="",ISNUMBER(MATCH(TRIM(Customers!M100&amp;""),Codes!$A$5:$A$14,0))),"",IF(ISNUMBER(Customers!M100),Customers!M100,IFERROR(VALUE(Customers!M100),"")))</f>
        <v/>
      </c>
      <c r="N100" s="3" t="n">
        <f aca="false">IF(OR(TRIM(Customers!N100&amp;"")="",ISNUMBER(MATCH(TRIM(Customers!N100&amp;""),Codes!$A$5:$A$14,0)),Customers!N100=9999),"",IF(ISNUMBER(Customers!N100),Customers!N100,IFERROR(VALUE(Customers!N100),"")))</f>
        <v>38</v>
      </c>
      <c r="O100" s="4" t="n">
        <f aca="false">IF(OR(TRIM(Customers!O100&amp;"")="",ISNUMBER(MATCH(TRIM(Customers!O100&amp;""),Codes!$A$5:$A$14,0))),"",IF(ISNUMBER(Customers!O100),Customers!O100,IFERROR(VALUE(Customers!O100),"")))</f>
        <v>47.76</v>
      </c>
      <c r="P100" s="3" t="n">
        <f aca="false">IF(OR(TRIM(Customers!P100&amp;"")="",ISNUMBER(MATCH(TRIM(Customers!P100&amp;""),Codes!$A$5:$A$14,0))),"",IF(ISNUMBER(Customers!P100),Customers!P100,IFERROR(VALUE(Customers!P100),"")))</f>
        <v>2</v>
      </c>
      <c r="Q100" s="4" t="n">
        <f aca="false">IF(OR(TRIM(Customers!Q100&amp;"")="",ISNUMBER(MATCH(TRIM(Customers!Q100&amp;""),Codes!$A$5:$A$14,0))),"",IF(ISNUMBER(Customers!Q100),Customers!Q100,IFERROR(VALUE(Customers!Q100),"")))</f>
        <v>9500</v>
      </c>
      <c r="R100" s="4" t="n">
        <f aca="false">IF(OR(TRIM(Customers!R100&amp;"")="",ISNUMBER(MATCH(TRIM(Customers!R100&amp;""),Codes!$A$5:$A$14,0))),"",IF(ISNUMBER(Customers!R100),Customers!R100,IFERROR(VALUE(Customers!R100),"")))</f>
        <v>3180.74</v>
      </c>
      <c r="S100" s="4" t="n">
        <f aca="false">IF(OR(TRIM(Customers!S100&amp;"")="",ISNUMBER(MATCH(TRIM(Customers!S100&amp;""),Codes!$A$5:$A$14,0))),"",IF(ISNUMBER(Customers!S100),Customers!S100,IFERROR(VALUE(Customers!S100),"")))</f>
        <v>0</v>
      </c>
      <c r="T100" s="4" t="n">
        <f aca="false">IF(OR(TRIM(Customers!T100&amp;"")="",ISNUMBER(MATCH(TRIM(Customers!T100&amp;""),Codes!$A$5:$A$14,0))),"",IF(ISNUMBER(Customers!T100),Customers!T100,IFERROR(VALUE(Customers!T100),"")))</f>
        <v>0</v>
      </c>
      <c r="U100" s="3" t="n">
        <f aca="false">IF(OR(TRIM(Customers!U100&amp;"")="",ISNUMBER(MATCH(TRIM(Customers!U100&amp;""),Codes!$A$5:$A$14,0)),Customers!U100=0),"",IF(ISNUMBER(Customers!U100),Customers!U100,IFERROR(VALUE(Customers!U100),"")))</f>
        <v>672</v>
      </c>
      <c r="V100" s="3" t="str">
        <f aca="false">IF(OR(TRIM(Customers!V100&amp;"")="",ISNUMBER(MATCH(TRIM(Customers!V100&amp;""),Codes!$A$5:$A$14,0))),"",IF(ISNUMBER(Customers!V100),Customers!V100,IFERROR(VALUE(Customers!V100),"")))</f>
        <v/>
      </c>
    </row>
    <row r="101" customFormat="false" ht="15" hidden="false" customHeight="false" outlineLevel="0" collapsed="false">
      <c r="A101" s="2" t="str">
        <f aca="false">Customers!A101</f>
        <v>CL00100</v>
      </c>
      <c r="B101" s="3" t="n">
        <f aca="false">IF(OR(TRIM(Customers!B101&amp;"")="",ISNUMBER(MATCH(TRIM(Customers!B101&amp;""),Codes!$A$5:$A$14,0)),Customers!B101=0),"",IF(ISNUMBER(Customers!B101),Customers!B101,IFERROR(VALUE(Customers!B101),"")))</f>
        <v>53</v>
      </c>
      <c r="C101" s="2" t="str">
        <f aca="false">IF(OR(TRIM(Customers!C101&amp;"")="",ISNUMBER(MATCH(TRIM(Customers!C101&amp;""),Codes!$A$5:$A$14,0))),"",TRIM(Customers!C101))</f>
        <v>M</v>
      </c>
      <c r="D101" s="2" t="str">
        <f aca="false">IF(OR(TRIM(Customers!D101&amp;"")="",ISNUMBER(MATCH(TRIM(Customers!D101&amp;""),Codes!$A$5:$A$14,0))),"",TRIM(Customers!D101))</f>
        <v>Sicilia</v>
      </c>
      <c r="E101" s="2" t="str">
        <f aca="false">IF(OR(TRIM(Customers!E101&amp;"")="",ISNUMBER(MATCH(TRIM(Customers!E101&amp;""),Codes!$A$5:$A$14,0))),"",TRIM(Customers!E101))</f>
        <v>Shopkeeper</v>
      </c>
      <c r="F101" s="2" t="str">
        <f aca="false">IF(OR(TRIM(Customers!F101&amp;"")="",ISNUMBER(MATCH(TRIM(Customers!F101&amp;""),Codes!$A$5:$A$14,0))),"",TRIM(Customers!F101))</f>
        <v>Married</v>
      </c>
      <c r="G101" s="4" t="n">
        <f aca="false">IF(OR(TRIM(Customers!G101&amp;"")="",ISNUMBER(MATCH(TRIM(Customers!G101&amp;""),Codes!$A$5:$A$14,0)),Customers!G101=-999),"",IF(ISNUMBER(Customers!G101),Customers!G101,IFERROR(VALUE(Customers!G101),"")))</f>
        <v>37800</v>
      </c>
      <c r="H101" s="3" t="n">
        <f aca="false">IF(OR(TRIM(Customers!H101&amp;"")="",ISNUMBER(MATCH(TRIM(Customers!H101&amp;""),Codes!$A$5:$A$14,0))),"",IF(ISNUMBER(Customers!H101),Customers!H101,IFERROR(VALUE(Customers!H101),"")))</f>
        <v>2</v>
      </c>
      <c r="I101" s="5" t="n">
        <f aca="false">IF(OR(TRIM(Customers!I101&amp;"")="",ISNUMBER(MATCH(TRIM(Customers!I101&amp;""),Codes!$A$5:$A$14,0)),Customers!I101=DATE(1970,1,1)),"",IF(ISNUMBER(Customers!I101),Customers!I101,IFERROR(DATEVALUE(Customers!I101),"")))</f>
        <v>45412</v>
      </c>
      <c r="J101" s="2" t="str">
        <f aca="false">IF(OR(TRIM(Customers!J101&amp;"")="",ISNUMBER(MATCH(TRIM(Customers!J101&amp;""),Codes!$A$5:$A$14,0))),"",TRIM(Customers!J101))</f>
        <v/>
      </c>
      <c r="K101" s="3" t="n">
        <f aca="false">IF(OR(TRIM(Customers!K101&amp;"")="",ISNUMBER(MATCH(TRIM(Customers!K101&amp;""),Codes!$A$5:$A$14,0))),"",IF(ISNUMBER(Customers!K101),Customers!K101,IFERROR(VALUE(Customers!K101),"")))</f>
        <v>1</v>
      </c>
      <c r="L101" s="4" t="n">
        <f aca="false">IF(OR(TRIM(Customers!L101&amp;"")="",ISNUMBER(MATCH(TRIM(Customers!L101&amp;""),Codes!$A$5:$A$14,0))),"",IF(ISNUMBER(Customers!L101),Customers!L101,IFERROR(VALUE(Customers!L101),"")))</f>
        <v>3309.71</v>
      </c>
      <c r="M101" s="4" t="n">
        <f aca="false">IF(OR(TRIM(Customers!M101&amp;"")="",ISNUMBER(MATCH(TRIM(Customers!M101&amp;""),Codes!$A$5:$A$14,0))),"",IF(ISNUMBER(Customers!M101),Customers!M101,IFERROR(VALUE(Customers!M101),"")))</f>
        <v>0</v>
      </c>
      <c r="N101" s="3" t="n">
        <f aca="false">IF(OR(TRIM(Customers!N101&amp;"")="",ISNUMBER(MATCH(TRIM(Customers!N101&amp;""),Codes!$A$5:$A$14,0)),Customers!N101=9999),"",IF(ISNUMBER(Customers!N101),Customers!N101,IFERROR(VALUE(Customers!N101),"")))</f>
        <v>34</v>
      </c>
      <c r="O101" s="4" t="n">
        <f aca="false">IF(OR(TRIM(Customers!O101&amp;"")="",ISNUMBER(MATCH(TRIM(Customers!O101&amp;""),Codes!$A$5:$A$14,0))),"",IF(ISNUMBER(Customers!O101),Customers!O101,IFERROR(VALUE(Customers!O101),"")))</f>
        <v>102.37</v>
      </c>
      <c r="P101" s="3" t="n">
        <f aca="false">IF(OR(TRIM(Customers!P101&amp;"")="",ISNUMBER(MATCH(TRIM(Customers!P101&amp;""),Codes!$A$5:$A$14,0))),"",IF(ISNUMBER(Customers!P101),Customers!P101,IFERROR(VALUE(Customers!P101),"")))</f>
        <v>1</v>
      </c>
      <c r="Q101" s="4" t="n">
        <f aca="false">IF(OR(TRIM(Customers!Q101&amp;"")="",ISNUMBER(MATCH(TRIM(Customers!Q101&amp;""),Codes!$A$5:$A$14,0))),"",IF(ISNUMBER(Customers!Q101),Customers!Q101,IFERROR(VALUE(Customers!Q101),"")))</f>
        <v>0</v>
      </c>
      <c r="R101" s="4" t="n">
        <f aca="false">IF(OR(TRIM(Customers!R101&amp;"")="",ISNUMBER(MATCH(TRIM(Customers!R101&amp;""),Codes!$A$5:$A$14,0))),"",IF(ISNUMBER(Customers!R101),Customers!R101,IFERROR(VALUE(Customers!R101),"")))</f>
        <v>0</v>
      </c>
      <c r="S101" s="4" t="str">
        <f aca="false">IF(OR(TRIM(Customers!S101&amp;"")="",ISNUMBER(MATCH(TRIM(Customers!S101&amp;""),Codes!$A$5:$A$14,0))),"",IF(ISNUMBER(Customers!S101),Customers!S101,IFERROR(VALUE(Customers!S101),"")))</f>
        <v/>
      </c>
      <c r="T101" s="4" t="str">
        <f aca="false">IF(OR(TRIM(Customers!T101&amp;"")="",ISNUMBER(MATCH(TRIM(Customers!T101&amp;""),Codes!$A$5:$A$14,0))),"",IF(ISNUMBER(Customers!T101),Customers!T101,IFERROR(VALUE(Customers!T101),"")))</f>
        <v/>
      </c>
      <c r="U101" s="3" t="n">
        <f aca="false">IF(OR(TRIM(Customers!U101&amp;"")="",ISNUMBER(MATCH(TRIM(Customers!U101&amp;""),Codes!$A$5:$A$14,0)),Customers!U101=0),"",IF(ISNUMBER(Customers!U101),Customers!U101,IFERROR(VALUE(Customers!U101),"")))</f>
        <v>631</v>
      </c>
      <c r="V101" s="3" t="n">
        <f aca="false">IF(OR(TRIM(Customers!V101&amp;"")="",ISNUMBER(MATCH(TRIM(Customers!V101&amp;""),Codes!$A$5:$A$14,0))),"",IF(ISNUMBER(Customers!V101),Customers!V101,IFERROR(VALUE(Customers!V101),"")))</f>
        <v>0</v>
      </c>
    </row>
    <row r="102" customFormat="false" ht="15" hidden="false" customHeight="false" outlineLevel="0" collapsed="false">
      <c r="A102" s="2" t="str">
        <f aca="false">Customers!A102</f>
        <v>CL00101</v>
      </c>
      <c r="B102" s="3" t="n">
        <f aca="false">IF(OR(TRIM(Customers!B102&amp;"")="",ISNUMBER(MATCH(TRIM(Customers!B102&amp;""),Codes!$A$5:$A$14,0)),Customers!B102=0),"",IF(ISNUMBER(Customers!B102),Customers!B102,IFERROR(VALUE(Customers!B102),"")))</f>
        <v>53</v>
      </c>
      <c r="C102" s="2" t="str">
        <f aca="false">IF(OR(TRIM(Customers!C102&amp;"")="",ISNUMBER(MATCH(TRIM(Customers!C102&amp;""),Codes!$A$5:$A$14,0))),"",TRIM(Customers!C102))</f>
        <v>M</v>
      </c>
      <c r="D102" s="2" t="str">
        <f aca="false">IF(OR(TRIM(Customers!D102&amp;"")="",ISNUMBER(MATCH(TRIM(Customers!D102&amp;""),Codes!$A$5:$A$14,0))),"",TRIM(Customers!D102))</f>
        <v>Campania</v>
      </c>
      <c r="E102" s="2" t="str">
        <f aca="false">IF(OR(TRIM(Customers!E102&amp;"")="",ISNUMBER(MATCH(TRIM(Customers!E102&amp;""),Codes!$A$5:$A$14,0))),"",TRIM(Customers!E102))</f>
        <v>Employee</v>
      </c>
      <c r="F102" s="2" t="str">
        <f aca="false">IF(OR(TRIM(Customers!F102&amp;"")="",ISNUMBER(MATCH(TRIM(Customers!F102&amp;""),Codes!$A$5:$A$14,0))),"",TRIM(Customers!F102))</f>
        <v>Married</v>
      </c>
      <c r="G102" s="4" t="n">
        <f aca="false">IF(OR(TRIM(Customers!G102&amp;"")="",ISNUMBER(MATCH(TRIM(Customers!G102&amp;""),Codes!$A$5:$A$14,0)),Customers!G102=-999),"",IF(ISNUMBER(Customers!G102),Customers!G102,IFERROR(VALUE(Customers!G102),"")))</f>
        <v>29500</v>
      </c>
      <c r="H102" s="3" t="n">
        <f aca="false">IF(OR(TRIM(Customers!H102&amp;"")="",ISNUMBER(MATCH(TRIM(Customers!H102&amp;""),Codes!$A$5:$A$14,0))),"",IF(ISNUMBER(Customers!H102),Customers!H102,IFERROR(VALUE(Customers!H102),"")))</f>
        <v>14</v>
      </c>
      <c r="I102" s="5" t="n">
        <f aca="false">IF(OR(TRIM(Customers!I102&amp;"")="",ISNUMBER(MATCH(TRIM(Customers!I102&amp;""),Codes!$A$5:$A$14,0)),Customers!I102=DATE(1970,1,1)),"",IF(ISNUMBER(Customers!I102),Customers!I102,IFERROR(DATEVALUE(Customers!I102),"")))</f>
        <v>40834</v>
      </c>
      <c r="J102" s="2" t="str">
        <f aca="false">IF(OR(TRIM(Customers!J102&amp;"")="",ISNUMBER(MATCH(TRIM(Customers!J102&amp;""),Codes!$A$5:$A$14,0))),"",TRIM(Customers!J102))</f>
        <v>Phone</v>
      </c>
      <c r="K102" s="3" t="n">
        <f aca="false">IF(OR(TRIM(Customers!K102&amp;"")="",ISNUMBER(MATCH(TRIM(Customers!K102&amp;""),Codes!$A$5:$A$14,0))),"",IF(ISNUMBER(Customers!K102),Customers!K102,IFERROR(VALUE(Customers!K102),"")))</f>
        <v>5</v>
      </c>
      <c r="L102" s="4" t="n">
        <f aca="false">IF(OR(TRIM(Customers!L102&amp;"")="",ISNUMBER(MATCH(TRIM(Customers!L102&amp;""),Codes!$A$5:$A$14,0))),"",IF(ISNUMBER(Customers!L102),Customers!L102,IFERROR(VALUE(Customers!L102),"")))</f>
        <v>2007.2</v>
      </c>
      <c r="M102" s="4" t="n">
        <f aca="false">IF(OR(TRIM(Customers!M102&amp;"")="",ISNUMBER(MATCH(TRIM(Customers!M102&amp;""),Codes!$A$5:$A$14,0))),"",IF(ISNUMBER(Customers!M102),Customers!M102,IFERROR(VALUE(Customers!M102),"")))</f>
        <v>32332.59</v>
      </c>
      <c r="N102" s="3" t="n">
        <f aca="false">IF(OR(TRIM(Customers!N102&amp;"")="",ISNUMBER(MATCH(TRIM(Customers!N102&amp;""),Codes!$A$5:$A$14,0)),Customers!N102=9999),"",IF(ISNUMBER(Customers!N102),Customers!N102,IFERROR(VALUE(Customers!N102),"")))</f>
        <v>21</v>
      </c>
      <c r="O102" s="4" t="n">
        <f aca="false">IF(OR(TRIM(Customers!O102&amp;"")="",ISNUMBER(MATCH(TRIM(Customers!O102&amp;""),Codes!$A$5:$A$14,0))),"",IF(ISNUMBER(Customers!O102),Customers!O102,IFERROR(VALUE(Customers!O102),"")))</f>
        <v>72.24</v>
      </c>
      <c r="P102" s="3" t="n">
        <f aca="false">IF(OR(TRIM(Customers!P102&amp;"")="",ISNUMBER(MATCH(TRIM(Customers!P102&amp;""),Codes!$A$5:$A$14,0))),"",IF(ISNUMBER(Customers!P102),Customers!P102,IFERROR(VALUE(Customers!P102),"")))</f>
        <v>3</v>
      </c>
      <c r="Q102" s="4" t="n">
        <f aca="false">IF(OR(TRIM(Customers!Q102&amp;"")="",ISNUMBER(MATCH(TRIM(Customers!Q102&amp;""),Codes!$A$5:$A$14,0))),"",IF(ISNUMBER(Customers!Q102),Customers!Q102,IFERROR(VALUE(Customers!Q102),"")))</f>
        <v>5500</v>
      </c>
      <c r="R102" s="4" t="n">
        <f aca="false">IF(OR(TRIM(Customers!R102&amp;"")="",ISNUMBER(MATCH(TRIM(Customers!R102&amp;""),Codes!$A$5:$A$14,0))),"",IF(ISNUMBER(Customers!R102),Customers!R102,IFERROR(VALUE(Customers!R102),"")))</f>
        <v>3306.08</v>
      </c>
      <c r="S102" s="4" t="str">
        <f aca="false">IF(OR(TRIM(Customers!S102&amp;"")="",ISNUMBER(MATCH(TRIM(Customers!S102&amp;""),Codes!$A$5:$A$14,0))),"",IF(ISNUMBER(Customers!S102),Customers!S102,IFERROR(VALUE(Customers!S102),"")))</f>
        <v/>
      </c>
      <c r="T102" s="4" t="str">
        <f aca="false">IF(OR(TRIM(Customers!T102&amp;"")="",ISNUMBER(MATCH(TRIM(Customers!T102&amp;""),Codes!$A$5:$A$14,0))),"",IF(ISNUMBER(Customers!T102),Customers!T102,IFERROR(VALUE(Customers!T102),"")))</f>
        <v/>
      </c>
      <c r="U102" s="3" t="n">
        <f aca="false">IF(OR(TRIM(Customers!U102&amp;"")="",ISNUMBER(MATCH(TRIM(Customers!U102&amp;""),Codes!$A$5:$A$14,0)),Customers!U102=0),"",IF(ISNUMBER(Customers!U102),Customers!U102,IFERROR(VALUE(Customers!U102),"")))</f>
        <v>642</v>
      </c>
      <c r="V102" s="3" t="n">
        <f aca="false">IF(OR(TRIM(Customers!V102&amp;"")="",ISNUMBER(MATCH(TRIM(Customers!V102&amp;""),Codes!$A$5:$A$14,0))),"",IF(ISNUMBER(Customers!V102),Customers!V102,IFERROR(VALUE(Customers!V102),"")))</f>
        <v>1</v>
      </c>
    </row>
    <row r="103" customFormat="false" ht="15" hidden="false" customHeight="false" outlineLevel="0" collapsed="false">
      <c r="A103" s="2" t="str">
        <f aca="false">Customers!A103</f>
        <v>CL00102</v>
      </c>
      <c r="B103" s="3" t="n">
        <f aca="false">IF(OR(TRIM(Customers!B103&amp;"")="",ISNUMBER(MATCH(TRIM(Customers!B103&amp;""),Codes!$A$5:$A$14,0)),Customers!B103=0),"",IF(ISNUMBER(Customers!B103),Customers!B103,IFERROR(VALUE(Customers!B103),"")))</f>
        <v>61</v>
      </c>
      <c r="C103" s="2" t="str">
        <f aca="false">IF(OR(TRIM(Customers!C103&amp;"")="",ISNUMBER(MATCH(TRIM(Customers!C103&amp;""),Codes!$A$5:$A$14,0))),"",TRIM(Customers!C103))</f>
        <v>M</v>
      </c>
      <c r="D103" s="2" t="str">
        <f aca="false">IF(OR(TRIM(Customers!D103&amp;"")="",ISNUMBER(MATCH(TRIM(Customers!D103&amp;""),Codes!$A$5:$A$14,0))),"",TRIM(Customers!D103))</f>
        <v>Campania</v>
      </c>
      <c r="E103" s="2" t="str">
        <f aca="false">IF(OR(TRIM(Customers!E103&amp;"")="",ISNUMBER(MATCH(TRIM(Customers!E103&amp;""),Codes!$A$5:$A$14,0))),"",TRIM(Customers!E103))</f>
        <v>Self-employed</v>
      </c>
      <c r="F103" s="2" t="str">
        <f aca="false">IF(OR(TRIM(Customers!F103&amp;"")="",ISNUMBER(MATCH(TRIM(Customers!F103&amp;""),Codes!$A$5:$A$14,0))),"",TRIM(Customers!F103))</f>
        <v>Widowed</v>
      </c>
      <c r="G103" s="4" t="n">
        <f aca="false">IF(OR(TRIM(Customers!G103&amp;"")="",ISNUMBER(MATCH(TRIM(Customers!G103&amp;""),Codes!$A$5:$A$14,0)),Customers!G103=-999),"",IF(ISNUMBER(Customers!G103),Customers!G103,IFERROR(VALUE(Customers!G103),"")))</f>
        <v>171100</v>
      </c>
      <c r="H103" s="3" t="n">
        <f aca="false">IF(OR(TRIM(Customers!H103&amp;"")="",ISNUMBER(MATCH(TRIM(Customers!H103&amp;""),Codes!$A$5:$A$14,0))),"",IF(ISNUMBER(Customers!H103),Customers!H103,IFERROR(VALUE(Customers!H103),"")))</f>
        <v>17</v>
      </c>
      <c r="I103" s="5" t="n">
        <f aca="false">IF(OR(TRIM(Customers!I103&amp;"")="",ISNUMBER(MATCH(TRIM(Customers!I103&amp;""),Codes!$A$5:$A$14,0)),Customers!I103=DATE(1970,1,1)),"",IF(ISNUMBER(Customers!I103),Customers!I103,IFERROR(DATEVALUE(Customers!I103),"")))</f>
        <v>39941</v>
      </c>
      <c r="J103" s="2" t="str">
        <f aca="false">IF(OR(TRIM(Customers!J103&amp;"")="",ISNUMBER(MATCH(TRIM(Customers!J103&amp;""),Codes!$A$5:$A$14,0))),"",TRIM(Customers!J103))</f>
        <v>Branch</v>
      </c>
      <c r="K103" s="3" t="n">
        <f aca="false">IF(OR(TRIM(Customers!K103&amp;"")="",ISNUMBER(MATCH(TRIM(Customers!K103&amp;""),Codes!$A$5:$A$14,0))),"",IF(ISNUMBER(Customers!K103),Customers!K103,IFERROR(VALUE(Customers!K103),"")))</f>
        <v>1</v>
      </c>
      <c r="L103" s="4" t="n">
        <f aca="false">IF(OR(TRIM(Customers!L103&amp;"")="",ISNUMBER(MATCH(TRIM(Customers!L103&amp;""),Codes!$A$5:$A$14,0))),"",IF(ISNUMBER(Customers!L103),Customers!L103,IFERROR(VALUE(Customers!L103),"")))</f>
        <v>17935.15</v>
      </c>
      <c r="M103" s="4" t="n">
        <f aca="false">IF(OR(TRIM(Customers!M103&amp;"")="",ISNUMBER(MATCH(TRIM(Customers!M103&amp;""),Codes!$A$5:$A$14,0))),"",IF(ISNUMBER(Customers!M103),Customers!M103,IFERROR(VALUE(Customers!M103),"")))</f>
        <v>0</v>
      </c>
      <c r="N103" s="3" t="n">
        <f aca="false">IF(OR(TRIM(Customers!N103&amp;"")="",ISNUMBER(MATCH(TRIM(Customers!N103&amp;""),Codes!$A$5:$A$14,0)),Customers!N103=9999),"",IF(ISNUMBER(Customers!N103),Customers!N103,IFERROR(VALUE(Customers!N103),"")))</f>
        <v>78</v>
      </c>
      <c r="O103" s="4" t="n">
        <f aca="false">IF(OR(TRIM(Customers!O103&amp;"")="",ISNUMBER(MATCH(TRIM(Customers!O103&amp;""),Codes!$A$5:$A$14,0))),"",IF(ISNUMBER(Customers!O103),Customers!O103,IFERROR(VALUE(Customers!O103),"")))</f>
        <v>150.33</v>
      </c>
      <c r="P103" s="3" t="n">
        <f aca="false">IF(OR(TRIM(Customers!P103&amp;"")="",ISNUMBER(MATCH(TRIM(Customers!P103&amp;""),Codes!$A$5:$A$14,0))),"",IF(ISNUMBER(Customers!P103),Customers!P103,IFERROR(VALUE(Customers!P103),"")))</f>
        <v>3</v>
      </c>
      <c r="Q103" s="4" t="str">
        <f aca="false">IF(OR(TRIM(Customers!Q103&amp;"")="",ISNUMBER(MATCH(TRIM(Customers!Q103&amp;""),Codes!$A$5:$A$14,0))),"",IF(ISNUMBER(Customers!Q103),Customers!Q103,IFERROR(VALUE(Customers!Q103),"")))</f>
        <v/>
      </c>
      <c r="R103" s="4" t="str">
        <f aca="false">IF(OR(TRIM(Customers!R103&amp;"")="",ISNUMBER(MATCH(TRIM(Customers!R103&amp;""),Codes!$A$5:$A$14,0))),"",IF(ISNUMBER(Customers!R103),Customers!R103,IFERROR(VALUE(Customers!R103),"")))</f>
        <v/>
      </c>
      <c r="S103" s="4" t="n">
        <f aca="false">IF(OR(TRIM(Customers!S103&amp;"")="",ISNUMBER(MATCH(TRIM(Customers!S103&amp;""),Codes!$A$5:$A$14,0))),"",IF(ISNUMBER(Customers!S103),Customers!S103,IFERROR(VALUE(Customers!S103),"")))</f>
        <v>0</v>
      </c>
      <c r="T103" s="4" t="n">
        <f aca="false">IF(OR(TRIM(Customers!T103&amp;"")="",ISNUMBER(MATCH(TRIM(Customers!T103&amp;""),Codes!$A$5:$A$14,0))),"",IF(ISNUMBER(Customers!T103),Customers!T103,IFERROR(VALUE(Customers!T103),"")))</f>
        <v>0</v>
      </c>
      <c r="U103" s="3" t="n">
        <f aca="false">IF(OR(TRIM(Customers!U103&amp;"")="",ISNUMBER(MATCH(TRIM(Customers!U103&amp;""),Codes!$A$5:$A$14,0)),Customers!U103=0),"",IF(ISNUMBER(Customers!U103),Customers!U103,IFERROR(VALUE(Customers!U103),"")))</f>
        <v>716</v>
      </c>
      <c r="V103" s="3" t="n">
        <f aca="false">IF(OR(TRIM(Customers!V103&amp;"")="",ISNUMBER(MATCH(TRIM(Customers!V103&amp;""),Codes!$A$5:$A$14,0))),"",IF(ISNUMBER(Customers!V103),Customers!V103,IFERROR(VALUE(Customers!V103),"")))</f>
        <v>0</v>
      </c>
    </row>
    <row r="104" customFormat="false" ht="15" hidden="false" customHeight="false" outlineLevel="0" collapsed="false">
      <c r="A104" s="2" t="str">
        <f aca="false">Customers!A104</f>
        <v>CL00103</v>
      </c>
      <c r="B104" s="3" t="n">
        <f aca="false">IF(OR(TRIM(Customers!B104&amp;"")="",ISNUMBER(MATCH(TRIM(Customers!B104&amp;""),Codes!$A$5:$A$14,0)),Customers!B104=0),"",IF(ISNUMBER(Customers!B104),Customers!B104,IFERROR(VALUE(Customers!B104),"")))</f>
        <v>61</v>
      </c>
      <c r="C104" s="2" t="str">
        <f aca="false">IF(OR(TRIM(Customers!C104&amp;"")="",ISNUMBER(MATCH(TRIM(Customers!C104&amp;""),Codes!$A$5:$A$14,0))),"",TRIM(Customers!C104))</f>
        <v>M</v>
      </c>
      <c r="D104" s="2" t="str">
        <f aca="false">IF(OR(TRIM(Customers!D104&amp;"")="",ISNUMBER(MATCH(TRIM(Customers!D104&amp;""),Codes!$A$5:$A$14,0))),"",TRIM(Customers!D104))</f>
        <v>Sicilia</v>
      </c>
      <c r="E104" s="2" t="str">
        <f aca="false">IF(OR(TRIM(Customers!E104&amp;"")="",ISNUMBER(MATCH(TRIM(Customers!E104&amp;""),Codes!$A$5:$A$14,0))),"",TRIM(Customers!E104))</f>
        <v>Self-employed</v>
      </c>
      <c r="F104" s="2" t="str">
        <f aca="false">IF(OR(TRIM(Customers!F104&amp;"")="",ISNUMBER(MATCH(TRIM(Customers!F104&amp;""),Codes!$A$5:$A$14,0))),"",TRIM(Customers!F104))</f>
        <v>Married</v>
      </c>
      <c r="G104" s="4" t="n">
        <f aca="false">IF(OR(TRIM(Customers!G104&amp;"")="",ISNUMBER(MATCH(TRIM(Customers!G104&amp;""),Codes!$A$5:$A$14,0)),Customers!G104=-999),"",IF(ISNUMBER(Customers!G104),Customers!G104,IFERROR(VALUE(Customers!G104),"")))</f>
        <v>62000</v>
      </c>
      <c r="H104" s="3" t="n">
        <f aca="false">IF(OR(TRIM(Customers!H104&amp;"")="",ISNUMBER(MATCH(TRIM(Customers!H104&amp;""),Codes!$A$5:$A$14,0))),"",IF(ISNUMBER(Customers!H104),Customers!H104,IFERROR(VALUE(Customers!H104),"")))</f>
        <v>11</v>
      </c>
      <c r="I104" s="5" t="n">
        <f aca="false">IF(OR(TRIM(Customers!I104&amp;"")="",ISNUMBER(MATCH(TRIM(Customers!I104&amp;""),Codes!$A$5:$A$14,0)),Customers!I104=DATE(1970,1,1)),"",IF(ISNUMBER(Customers!I104),Customers!I104,IFERROR(DATEVALUE(Customers!I104),"")))</f>
        <v>42189</v>
      </c>
      <c r="J104" s="2" t="str">
        <f aca="false">IF(OR(TRIM(Customers!J104&amp;"")="",ISNUMBER(MATCH(TRIM(Customers!J104&amp;""),Codes!$A$5:$A$14,0))),"",TRIM(Customers!J104))</f>
        <v>Online Banking</v>
      </c>
      <c r="K104" s="3" t="n">
        <f aca="false">IF(OR(TRIM(Customers!K104&amp;"")="",ISNUMBER(MATCH(TRIM(Customers!K104&amp;""),Codes!$A$5:$A$14,0))),"",IF(ISNUMBER(Customers!K104),Customers!K104,IFERROR(VALUE(Customers!K104),"")))</f>
        <v>2</v>
      </c>
      <c r="L104" s="4" t="n">
        <f aca="false">IF(OR(TRIM(Customers!L104&amp;"")="",ISNUMBER(MATCH(TRIM(Customers!L104&amp;""),Codes!$A$5:$A$14,0))),"",IF(ISNUMBER(Customers!L104),Customers!L104,IFERROR(VALUE(Customers!L104),"")))</f>
        <v>30645.9</v>
      </c>
      <c r="M104" s="4" t="n">
        <f aca="false">IF(OR(TRIM(Customers!M104&amp;"")="",ISNUMBER(MATCH(TRIM(Customers!M104&amp;""),Codes!$A$5:$A$14,0))),"",IF(ISNUMBER(Customers!M104),Customers!M104,IFERROR(VALUE(Customers!M104),"")))</f>
        <v>25646.91</v>
      </c>
      <c r="N104" s="3" t="n">
        <f aca="false">IF(OR(TRIM(Customers!N104&amp;"")="",ISNUMBER(MATCH(TRIM(Customers!N104&amp;""),Codes!$A$5:$A$14,0)),Customers!N104=9999),"",IF(ISNUMBER(Customers!N104),Customers!N104,IFERROR(VALUE(Customers!N104),"")))</f>
        <v>39</v>
      </c>
      <c r="O104" s="4" t="n">
        <f aca="false">IF(OR(TRIM(Customers!O104&amp;"")="",ISNUMBER(MATCH(TRIM(Customers!O104&amp;""),Codes!$A$5:$A$14,0))),"",IF(ISNUMBER(Customers!O104),Customers!O104,IFERROR(VALUE(Customers!O104),"")))</f>
        <v>76.83</v>
      </c>
      <c r="P104" s="3" t="n">
        <f aca="false">IF(OR(TRIM(Customers!P104&amp;"")="",ISNUMBER(MATCH(TRIM(Customers!P104&amp;""),Codes!$A$5:$A$14,0))),"",IF(ISNUMBER(Customers!P104),Customers!P104,IFERROR(VALUE(Customers!P104),"")))</f>
        <v>2</v>
      </c>
      <c r="Q104" s="4" t="str">
        <f aca="false">IF(OR(TRIM(Customers!Q104&amp;"")="",ISNUMBER(MATCH(TRIM(Customers!Q104&amp;""),Codes!$A$5:$A$14,0))),"",IF(ISNUMBER(Customers!Q104),Customers!Q104,IFERROR(VALUE(Customers!Q104),"")))</f>
        <v/>
      </c>
      <c r="R104" s="4" t="str">
        <f aca="false">IF(OR(TRIM(Customers!R104&amp;"")="",ISNUMBER(MATCH(TRIM(Customers!R104&amp;""),Codes!$A$5:$A$14,0))),"",IF(ISNUMBER(Customers!R104),Customers!R104,IFERROR(VALUE(Customers!R104),"")))</f>
        <v/>
      </c>
      <c r="S104" s="4" t="n">
        <f aca="false">IF(OR(TRIM(Customers!S104&amp;"")="",ISNUMBER(MATCH(TRIM(Customers!S104&amp;""),Codes!$A$5:$A$14,0))),"",IF(ISNUMBER(Customers!S104),Customers!S104,IFERROR(VALUE(Customers!S104),"")))</f>
        <v>0</v>
      </c>
      <c r="T104" s="4" t="n">
        <f aca="false">IF(OR(TRIM(Customers!T104&amp;"")="",ISNUMBER(MATCH(TRIM(Customers!T104&amp;""),Codes!$A$5:$A$14,0))),"",IF(ISNUMBER(Customers!T104),Customers!T104,IFERROR(VALUE(Customers!T104),"")))</f>
        <v>0</v>
      </c>
      <c r="U104" s="3" t="n">
        <f aca="false">IF(OR(TRIM(Customers!U104&amp;"")="",ISNUMBER(MATCH(TRIM(Customers!U104&amp;""),Codes!$A$5:$A$14,0)),Customers!U104=0),"",IF(ISNUMBER(Customers!U104),Customers!U104,IFERROR(VALUE(Customers!U104),"")))</f>
        <v>625</v>
      </c>
      <c r="V104" s="3" t="str">
        <f aca="false">IF(OR(TRIM(Customers!V104&amp;"")="",ISNUMBER(MATCH(TRIM(Customers!V104&amp;""),Codes!$A$5:$A$14,0))),"",IF(ISNUMBER(Customers!V104),Customers!V104,IFERROR(VALUE(Customers!V104),"")))</f>
        <v/>
      </c>
    </row>
    <row r="105" customFormat="false" ht="15" hidden="false" customHeight="false" outlineLevel="0" collapsed="false">
      <c r="A105" s="2" t="str">
        <f aca="false">Customers!A105</f>
        <v>CL00104</v>
      </c>
      <c r="B105" s="3" t="n">
        <f aca="false">IF(OR(TRIM(Customers!B105&amp;"")="",ISNUMBER(MATCH(TRIM(Customers!B105&amp;""),Codes!$A$5:$A$14,0)),Customers!B105=0),"",IF(ISNUMBER(Customers!B105),Customers!B105,IFERROR(VALUE(Customers!B105),"")))</f>
        <v>46</v>
      </c>
      <c r="C105" s="2" t="str">
        <f aca="false">IF(OR(TRIM(Customers!C105&amp;"")="",ISNUMBER(MATCH(TRIM(Customers!C105&amp;""),Codes!$A$5:$A$14,0))),"",TRIM(Customers!C105))</f>
        <v>M</v>
      </c>
      <c r="D105" s="2" t="str">
        <f aca="false">IF(OR(TRIM(Customers!D105&amp;"")="",ISNUMBER(MATCH(TRIM(Customers!D105&amp;""),Codes!$A$5:$A$14,0))),"",TRIM(Customers!D105))</f>
        <v>Campania</v>
      </c>
      <c r="E105" s="2" t="str">
        <f aca="false">IF(OR(TRIM(Customers!E105&amp;"")="",ISNUMBER(MATCH(TRIM(Customers!E105&amp;""),Codes!$A$5:$A$14,0))),"",TRIM(Customers!E105))</f>
        <v>Manual worker</v>
      </c>
      <c r="F105" s="2" t="str">
        <f aca="false">IF(OR(TRIM(Customers!F105&amp;"")="",ISNUMBER(MATCH(TRIM(Customers!F105&amp;""),Codes!$A$5:$A$14,0))),"",TRIM(Customers!F105))</f>
        <v>Single</v>
      </c>
      <c r="G105" s="4" t="n">
        <f aca="false">IF(OR(TRIM(Customers!G105&amp;"")="",ISNUMBER(MATCH(TRIM(Customers!G105&amp;""),Codes!$A$5:$A$14,0)),Customers!G105=-999),"",IF(ISNUMBER(Customers!G105),Customers!G105,IFERROR(VALUE(Customers!G105),"")))</f>
        <v>45900</v>
      </c>
      <c r="H105" s="3" t="n">
        <f aca="false">IF(OR(TRIM(Customers!H105&amp;"")="",ISNUMBER(MATCH(TRIM(Customers!H105&amp;""),Codes!$A$5:$A$14,0))),"",IF(ISNUMBER(Customers!H105),Customers!H105,IFERROR(VALUE(Customers!H105),"")))</f>
        <v>22</v>
      </c>
      <c r="I105" s="5" t="n">
        <f aca="false">IF(OR(TRIM(Customers!I105&amp;"")="",ISNUMBER(MATCH(TRIM(Customers!I105&amp;""),Codes!$A$5:$A$14,0)),Customers!I105=DATE(1970,1,1)),"",IF(ISNUMBER(Customers!I105),Customers!I105,IFERROR(DATEVALUE(Customers!I105),"")))</f>
        <v>37895</v>
      </c>
      <c r="J105" s="2" t="str">
        <f aca="false">IF(OR(TRIM(Customers!J105&amp;"")="",ISNUMBER(MATCH(TRIM(Customers!J105&amp;""),Codes!$A$5:$A$14,0))),"",TRIM(Customers!J105))</f>
        <v>Phone</v>
      </c>
      <c r="K105" s="3" t="n">
        <f aca="false">IF(OR(TRIM(Customers!K105&amp;"")="",ISNUMBER(MATCH(TRIM(Customers!K105&amp;""),Codes!$A$5:$A$14,0))),"",IF(ISNUMBER(Customers!K105),Customers!K105,IFERROR(VALUE(Customers!K105),"")))</f>
        <v>3</v>
      </c>
      <c r="L105" s="4" t="n">
        <f aca="false">IF(OR(TRIM(Customers!L105&amp;"")="",ISNUMBER(MATCH(TRIM(Customers!L105&amp;""),Codes!$A$5:$A$14,0))),"",IF(ISNUMBER(Customers!L105),Customers!L105,IFERROR(VALUE(Customers!L105),"")))</f>
        <v>-1211.84</v>
      </c>
      <c r="M105" s="4" t="n">
        <f aca="false">IF(OR(TRIM(Customers!M105&amp;"")="",ISNUMBER(MATCH(TRIM(Customers!M105&amp;""),Codes!$A$5:$A$14,0))),"",IF(ISNUMBER(Customers!M105),Customers!M105,IFERROR(VALUE(Customers!M105),"")))</f>
        <v>84909.35</v>
      </c>
      <c r="N105" s="3" t="n">
        <f aca="false">IF(OR(TRIM(Customers!N105&amp;"")="",ISNUMBER(MATCH(TRIM(Customers!N105&amp;""),Codes!$A$5:$A$14,0)),Customers!N105=9999),"",IF(ISNUMBER(Customers!N105),Customers!N105,IFERROR(VALUE(Customers!N105),"")))</f>
        <v>23</v>
      </c>
      <c r="O105" s="4" t="n">
        <f aca="false">IF(OR(TRIM(Customers!O105&amp;"")="",ISNUMBER(MATCH(TRIM(Customers!O105&amp;""),Codes!$A$5:$A$14,0))),"",IF(ISNUMBER(Customers!O105),Customers!O105,IFERROR(VALUE(Customers!O105),"")))</f>
        <v>53.99</v>
      </c>
      <c r="P105" s="3" t="n">
        <f aca="false">IF(OR(TRIM(Customers!P105&amp;"")="",ISNUMBER(MATCH(TRIM(Customers!P105&amp;""),Codes!$A$5:$A$14,0))),"",IF(ISNUMBER(Customers!P105),Customers!P105,IFERROR(VALUE(Customers!P105),"")))</f>
        <v>1</v>
      </c>
      <c r="Q105" s="4" t="n">
        <f aca="false">IF(OR(TRIM(Customers!Q105&amp;"")="",ISNUMBER(MATCH(TRIM(Customers!Q105&amp;""),Codes!$A$5:$A$14,0))),"",IF(ISNUMBER(Customers!Q105),Customers!Q105,IFERROR(VALUE(Customers!Q105),"")))</f>
        <v>6000</v>
      </c>
      <c r="R105" s="4" t="n">
        <f aca="false">IF(OR(TRIM(Customers!R105&amp;"")="",ISNUMBER(MATCH(TRIM(Customers!R105&amp;""),Codes!$A$5:$A$14,0))),"",IF(ISNUMBER(Customers!R105),Customers!R105,IFERROR(VALUE(Customers!R105),"")))</f>
        <v>2315.69</v>
      </c>
      <c r="S105" s="4" t="str">
        <f aca="false">IF(OR(TRIM(Customers!S105&amp;"")="",ISNUMBER(MATCH(TRIM(Customers!S105&amp;""),Codes!$A$5:$A$14,0))),"",IF(ISNUMBER(Customers!S105),Customers!S105,IFERROR(VALUE(Customers!S105),"")))</f>
        <v/>
      </c>
      <c r="T105" s="4" t="str">
        <f aca="false">IF(OR(TRIM(Customers!T105&amp;"")="",ISNUMBER(MATCH(TRIM(Customers!T105&amp;""),Codes!$A$5:$A$14,0))),"",IF(ISNUMBER(Customers!T105),Customers!T105,IFERROR(VALUE(Customers!T105),"")))</f>
        <v/>
      </c>
      <c r="U105" s="3" t="str">
        <f aca="false">IF(OR(TRIM(Customers!U105&amp;"")="",ISNUMBER(MATCH(TRIM(Customers!U105&amp;""),Codes!$A$5:$A$14,0)),Customers!U105=0),"",IF(ISNUMBER(Customers!U105),Customers!U105,IFERROR(VALUE(Customers!U105),"")))</f>
        <v/>
      </c>
      <c r="V105" s="3" t="n">
        <f aca="false">IF(OR(TRIM(Customers!V105&amp;"")="",ISNUMBER(MATCH(TRIM(Customers!V105&amp;""),Codes!$A$5:$A$14,0))),"",IF(ISNUMBER(Customers!V105),Customers!V105,IFERROR(VALUE(Customers!V105),"")))</f>
        <v>0</v>
      </c>
    </row>
    <row r="106" customFormat="false" ht="15" hidden="false" customHeight="false" outlineLevel="0" collapsed="false">
      <c r="A106" s="2" t="str">
        <f aca="false">Customers!A106</f>
        <v>CL00105</v>
      </c>
      <c r="B106" s="3" t="n">
        <f aca="false">IF(OR(TRIM(Customers!B106&amp;"")="",ISNUMBER(MATCH(TRIM(Customers!B106&amp;""),Codes!$A$5:$A$14,0)),Customers!B106=0),"",IF(ISNUMBER(Customers!B106),Customers!B106,IFERROR(VALUE(Customers!B106),"")))</f>
        <v>45</v>
      </c>
      <c r="C106" s="2" t="str">
        <f aca="false">IF(OR(TRIM(Customers!C106&amp;"")="",ISNUMBER(MATCH(TRIM(Customers!C106&amp;""),Codes!$A$5:$A$14,0))),"",TRIM(Customers!C106))</f>
        <v>M</v>
      </c>
      <c r="D106" s="2" t="str">
        <f aca="false">IF(OR(TRIM(Customers!D106&amp;"")="",ISNUMBER(MATCH(TRIM(Customers!D106&amp;""),Codes!$A$5:$A$14,0))),"",TRIM(Customers!D106))</f>
        <v>Piemonte</v>
      </c>
      <c r="E106" s="2" t="str">
        <f aca="false">IF(OR(TRIM(Customers!E106&amp;"")="",ISNUMBER(MATCH(TRIM(Customers!E106&amp;""),Codes!$A$5:$A$14,0))),"",TRIM(Customers!E106))</f>
        <v/>
      </c>
      <c r="F106" s="2" t="str">
        <f aca="false">IF(OR(TRIM(Customers!F106&amp;"")="",ISNUMBER(MATCH(TRIM(Customers!F106&amp;""),Codes!$A$5:$A$14,0))),"",TRIM(Customers!F106))</f>
        <v>Married</v>
      </c>
      <c r="G106" s="4" t="n">
        <f aca="false">IF(OR(TRIM(Customers!G106&amp;"")="",ISNUMBER(MATCH(TRIM(Customers!G106&amp;""),Codes!$A$5:$A$14,0)),Customers!G106=-999),"",IF(ISNUMBER(Customers!G106),Customers!G106,IFERROR(VALUE(Customers!G106),"")))</f>
        <v>62500</v>
      </c>
      <c r="H106" s="3" t="n">
        <f aca="false">IF(OR(TRIM(Customers!H106&amp;"")="",ISNUMBER(MATCH(TRIM(Customers!H106&amp;""),Codes!$A$5:$A$14,0))),"",IF(ISNUMBER(Customers!H106),Customers!H106,IFERROR(VALUE(Customers!H106),"")))</f>
        <v>4</v>
      </c>
      <c r="I106" s="5" t="n">
        <f aca="false">IF(OR(TRIM(Customers!I106&amp;"")="",ISNUMBER(MATCH(TRIM(Customers!I106&amp;""),Codes!$A$5:$A$14,0)),Customers!I106=DATE(1970,1,1)),"",IF(ISNUMBER(Customers!I106),Customers!I106,IFERROR(DATEVALUE(Customers!I106),"")))</f>
        <v>44726</v>
      </c>
      <c r="J106" s="2" t="str">
        <f aca="false">IF(OR(TRIM(Customers!J106&amp;"")="",ISNUMBER(MATCH(TRIM(Customers!J106&amp;""),Codes!$A$5:$A$14,0))),"",TRIM(Customers!J106))</f>
        <v>Branch</v>
      </c>
      <c r="K106" s="3" t="n">
        <f aca="false">IF(OR(TRIM(Customers!K106&amp;"")="",ISNUMBER(MATCH(TRIM(Customers!K106&amp;""),Codes!$A$5:$A$14,0))),"",IF(ISNUMBER(Customers!K106),Customers!K106,IFERROR(VALUE(Customers!K106),"")))</f>
        <v>1</v>
      </c>
      <c r="L106" s="4" t="n">
        <f aca="false">IF(OR(TRIM(Customers!L106&amp;"")="",ISNUMBER(MATCH(TRIM(Customers!L106&amp;""),Codes!$A$5:$A$14,0))),"",IF(ISNUMBER(Customers!L106),Customers!L106,IFERROR(VALUE(Customers!L106),"")))</f>
        <v>16650.59</v>
      </c>
      <c r="M106" s="4" t="n">
        <f aca="false">IF(OR(TRIM(Customers!M106&amp;"")="",ISNUMBER(MATCH(TRIM(Customers!M106&amp;""),Codes!$A$5:$A$14,0))),"",IF(ISNUMBER(Customers!M106),Customers!M106,IFERROR(VALUE(Customers!M106),"")))</f>
        <v>31762.75</v>
      </c>
      <c r="N106" s="3" t="n">
        <f aca="false">IF(OR(TRIM(Customers!N106&amp;"")="",ISNUMBER(MATCH(TRIM(Customers!N106&amp;""),Codes!$A$5:$A$14,0)),Customers!N106=9999),"",IF(ISNUMBER(Customers!N106),Customers!N106,IFERROR(VALUE(Customers!N106),"")))</f>
        <v>40</v>
      </c>
      <c r="O106" s="4" t="n">
        <f aca="false">IF(OR(TRIM(Customers!O106&amp;"")="",ISNUMBER(MATCH(TRIM(Customers!O106&amp;""),Codes!$A$5:$A$14,0))),"",IF(ISNUMBER(Customers!O106),Customers!O106,IFERROR(VALUE(Customers!O106),"")))</f>
        <v>79.34</v>
      </c>
      <c r="P106" s="3" t="n">
        <f aca="false">IF(OR(TRIM(Customers!P106&amp;"")="",ISNUMBER(MATCH(TRIM(Customers!P106&amp;""),Codes!$A$5:$A$14,0))),"",IF(ISNUMBER(Customers!P106),Customers!P106,IFERROR(VALUE(Customers!P106),"")))</f>
        <v>6</v>
      </c>
      <c r="Q106" s="4" t="n">
        <f aca="false">IF(OR(TRIM(Customers!Q106&amp;"")="",ISNUMBER(MATCH(TRIM(Customers!Q106&amp;""),Codes!$A$5:$A$14,0))),"",IF(ISNUMBER(Customers!Q106),Customers!Q106,IFERROR(VALUE(Customers!Q106),"")))</f>
        <v>0</v>
      </c>
      <c r="R106" s="4" t="n">
        <f aca="false">IF(OR(TRIM(Customers!R106&amp;"")="",ISNUMBER(MATCH(TRIM(Customers!R106&amp;""),Codes!$A$5:$A$14,0))),"",IF(ISNUMBER(Customers!R106),Customers!R106,IFERROR(VALUE(Customers!R106),"")))</f>
        <v>0</v>
      </c>
      <c r="S106" s="4" t="n">
        <f aca="false">IF(OR(TRIM(Customers!S106&amp;"")="",ISNUMBER(MATCH(TRIM(Customers!S106&amp;""),Codes!$A$5:$A$14,0))),"",IF(ISNUMBER(Customers!S106),Customers!S106,IFERROR(VALUE(Customers!S106),"")))</f>
        <v>217000</v>
      </c>
      <c r="T106" s="4" t="n">
        <f aca="false">IF(OR(TRIM(Customers!T106&amp;"")="",ISNUMBER(MATCH(TRIM(Customers!T106&amp;""),Codes!$A$5:$A$14,0))),"",IF(ISNUMBER(Customers!T106),Customers!T106,IFERROR(VALUE(Customers!T106),"")))</f>
        <v>1261</v>
      </c>
      <c r="U106" s="3" t="n">
        <f aca="false">IF(OR(TRIM(Customers!U106&amp;"")="",ISNUMBER(MATCH(TRIM(Customers!U106&amp;""),Codes!$A$5:$A$14,0)),Customers!U106=0),"",IF(ISNUMBER(Customers!U106),Customers!U106,IFERROR(VALUE(Customers!U106),"")))</f>
        <v>604</v>
      </c>
      <c r="V106" s="3" t="n">
        <f aca="false">IF(OR(TRIM(Customers!V106&amp;"")="",ISNUMBER(MATCH(TRIM(Customers!V106&amp;""),Codes!$A$5:$A$14,0))),"",IF(ISNUMBER(Customers!V106),Customers!V106,IFERROR(VALUE(Customers!V106),"")))</f>
        <v>0</v>
      </c>
    </row>
    <row r="107" customFormat="false" ht="15" hidden="false" customHeight="false" outlineLevel="0" collapsed="false">
      <c r="A107" s="2" t="str">
        <f aca="false">Customers!A107</f>
        <v>CL00106</v>
      </c>
      <c r="B107" s="3" t="n">
        <f aca="false">IF(OR(TRIM(Customers!B107&amp;"")="",ISNUMBER(MATCH(TRIM(Customers!B107&amp;""),Codes!$A$5:$A$14,0)),Customers!B107=0),"",IF(ISNUMBER(Customers!B107),Customers!B107,IFERROR(VALUE(Customers!B107),"")))</f>
        <v>57</v>
      </c>
      <c r="C107" s="2" t="str">
        <f aca="false">IF(OR(TRIM(Customers!C107&amp;"")="",ISNUMBER(MATCH(TRIM(Customers!C107&amp;""),Codes!$A$5:$A$14,0))),"",TRIM(Customers!C107))</f>
        <v>M</v>
      </c>
      <c r="D107" s="2" t="str">
        <f aca="false">IF(OR(TRIM(Customers!D107&amp;"")="",ISNUMBER(MATCH(TRIM(Customers!D107&amp;""),Codes!$A$5:$A$14,0))),"",TRIM(Customers!D107))</f>
        <v>Friuli-Venezia Giulia</v>
      </c>
      <c r="E107" s="2" t="str">
        <f aca="false">IF(OR(TRIM(Customers!E107&amp;"")="",ISNUMBER(MATCH(TRIM(Customers!E107&amp;""),Codes!$A$5:$A$14,0))),"",TRIM(Customers!E107))</f>
        <v>Business owner</v>
      </c>
      <c r="F107" s="2" t="str">
        <f aca="false">IF(OR(TRIM(Customers!F107&amp;"")="",ISNUMBER(MATCH(TRIM(Customers!F107&amp;""),Codes!$A$5:$A$14,0))),"",TRIM(Customers!F107))</f>
        <v>Married</v>
      </c>
      <c r="G107" s="4" t="n">
        <f aca="false">IF(OR(TRIM(Customers!G107&amp;"")="",ISNUMBER(MATCH(TRIM(Customers!G107&amp;""),Codes!$A$5:$A$14,0)),Customers!G107=-999),"",IF(ISNUMBER(Customers!G107),Customers!G107,IFERROR(VALUE(Customers!G107),"")))</f>
        <v>99000</v>
      </c>
      <c r="H107" s="3" t="n">
        <f aca="false">IF(OR(TRIM(Customers!H107&amp;"")="",ISNUMBER(MATCH(TRIM(Customers!H107&amp;""),Codes!$A$5:$A$14,0))),"",IF(ISNUMBER(Customers!H107),Customers!H107,IFERROR(VALUE(Customers!H107),"")))</f>
        <v>31</v>
      </c>
      <c r="I107" s="5" t="n">
        <f aca="false">IF(OR(TRIM(Customers!I107&amp;"")="",ISNUMBER(MATCH(TRIM(Customers!I107&amp;""),Codes!$A$5:$A$14,0)),Customers!I107=DATE(1970,1,1)),"",IF(ISNUMBER(Customers!I107),Customers!I107,IFERROR(DATEVALUE(Customers!I107),"")))</f>
        <v>34732</v>
      </c>
      <c r="J107" s="2" t="str">
        <f aca="false">IF(OR(TRIM(Customers!J107&amp;"")="",ISNUMBER(MATCH(TRIM(Customers!J107&amp;""),Codes!$A$5:$A$14,0))),"",TRIM(Customers!J107))</f>
        <v>Branch</v>
      </c>
      <c r="K107" s="3" t="n">
        <f aca="false">IF(OR(TRIM(Customers!K107&amp;"")="",ISNUMBER(MATCH(TRIM(Customers!K107&amp;""),Codes!$A$5:$A$14,0))),"",IF(ISNUMBER(Customers!K107),Customers!K107,IFERROR(VALUE(Customers!K107),"")))</f>
        <v>4</v>
      </c>
      <c r="L107" s="4" t="n">
        <f aca="false">IF(OR(TRIM(Customers!L107&amp;"")="",ISNUMBER(MATCH(TRIM(Customers!L107&amp;""),Codes!$A$5:$A$14,0))),"",IF(ISNUMBER(Customers!L107),Customers!L107,IFERROR(VALUE(Customers!L107),"")))</f>
        <v>16120.63</v>
      </c>
      <c r="M107" s="4" t="n">
        <f aca="false">IF(OR(TRIM(Customers!M107&amp;"")="",ISNUMBER(MATCH(TRIM(Customers!M107&amp;""),Codes!$A$5:$A$14,0))),"",IF(ISNUMBER(Customers!M107),Customers!M107,IFERROR(VALUE(Customers!M107),"")))</f>
        <v>189767.35</v>
      </c>
      <c r="N107" s="3" t="n">
        <f aca="false">IF(OR(TRIM(Customers!N107&amp;"")="",ISNUMBER(MATCH(TRIM(Customers!N107&amp;""),Codes!$A$5:$A$14,0)),Customers!N107=9999),"",IF(ISNUMBER(Customers!N107),Customers!N107,IFERROR(VALUE(Customers!N107),"")))</f>
        <v>32</v>
      </c>
      <c r="O107" s="4" t="n">
        <f aca="false">IF(OR(TRIM(Customers!O107&amp;"")="",ISNUMBER(MATCH(TRIM(Customers!O107&amp;""),Codes!$A$5:$A$14,0))),"",IF(ISNUMBER(Customers!O107),Customers!O107,IFERROR(VALUE(Customers!O107),"")))</f>
        <v>76.97</v>
      </c>
      <c r="P107" s="3" t="n">
        <f aca="false">IF(OR(TRIM(Customers!P107&amp;"")="",ISNUMBER(MATCH(TRIM(Customers!P107&amp;""),Codes!$A$5:$A$14,0))),"",IF(ISNUMBER(Customers!P107),Customers!P107,IFERROR(VALUE(Customers!P107),"")))</f>
        <v>2</v>
      </c>
      <c r="Q107" s="4" t="n">
        <f aca="false">IF(OR(TRIM(Customers!Q107&amp;"")="",ISNUMBER(MATCH(TRIM(Customers!Q107&amp;""),Codes!$A$5:$A$14,0))),"",IF(ISNUMBER(Customers!Q107),Customers!Q107,IFERROR(VALUE(Customers!Q107),"")))</f>
        <v>15000</v>
      </c>
      <c r="R107" s="4" t="n">
        <f aca="false">IF(OR(TRIM(Customers!R107&amp;"")="",ISNUMBER(MATCH(TRIM(Customers!R107&amp;""),Codes!$A$5:$A$14,0))),"",IF(ISNUMBER(Customers!R107),Customers!R107,IFERROR(VALUE(Customers!R107),"")))</f>
        <v>4558.09</v>
      </c>
      <c r="S107" s="4" t="n">
        <f aca="false">IF(OR(TRIM(Customers!S107&amp;"")="",ISNUMBER(MATCH(TRIM(Customers!S107&amp;""),Codes!$A$5:$A$14,0))),"",IF(ISNUMBER(Customers!S107),Customers!S107,IFERROR(VALUE(Customers!S107),"")))</f>
        <v>0</v>
      </c>
      <c r="T107" s="4" t="n">
        <f aca="false">IF(OR(TRIM(Customers!T107&amp;"")="",ISNUMBER(MATCH(TRIM(Customers!T107&amp;""),Codes!$A$5:$A$14,0))),"",IF(ISNUMBER(Customers!T107),Customers!T107,IFERROR(VALUE(Customers!T107),"")))</f>
        <v>0</v>
      </c>
      <c r="U107" s="3" t="n">
        <f aca="false">IF(OR(TRIM(Customers!U107&amp;"")="",ISNUMBER(MATCH(TRIM(Customers!U107&amp;""),Codes!$A$5:$A$14,0)),Customers!U107=0),"",IF(ISNUMBER(Customers!U107),Customers!U107,IFERROR(VALUE(Customers!U107),"")))</f>
        <v>659</v>
      </c>
      <c r="V107" s="3" t="str">
        <f aca="false">IF(OR(TRIM(Customers!V107&amp;"")="",ISNUMBER(MATCH(TRIM(Customers!V107&amp;""),Codes!$A$5:$A$14,0))),"",IF(ISNUMBER(Customers!V107),Customers!V107,IFERROR(VALUE(Customers!V107),"")))</f>
        <v/>
      </c>
    </row>
    <row r="108" customFormat="false" ht="15" hidden="false" customHeight="false" outlineLevel="0" collapsed="false">
      <c r="A108" s="2" t="str">
        <f aca="false">Customers!A108</f>
        <v>CL00107</v>
      </c>
      <c r="B108" s="3" t="n">
        <f aca="false">IF(OR(TRIM(Customers!B108&amp;"")="",ISNUMBER(MATCH(TRIM(Customers!B108&amp;""),Codes!$A$5:$A$14,0)),Customers!B108=0),"",IF(ISNUMBER(Customers!B108),Customers!B108,IFERROR(VALUE(Customers!B108),"")))</f>
        <v>56</v>
      </c>
      <c r="C108" s="2" t="str">
        <f aca="false">IF(OR(TRIM(Customers!C108&amp;"")="",ISNUMBER(MATCH(TRIM(Customers!C108&amp;""),Codes!$A$5:$A$14,0))),"",TRIM(Customers!C108))</f>
        <v>M</v>
      </c>
      <c r="D108" s="2" t="str">
        <f aca="false">IF(OR(TRIM(Customers!D108&amp;"")="",ISNUMBER(MATCH(TRIM(Customers!D108&amp;""),Codes!$A$5:$A$14,0))),"",TRIM(Customers!D108))</f>
        <v>Sardegna</v>
      </c>
      <c r="E108" s="2" t="str">
        <f aca="false">IF(OR(TRIM(Customers!E108&amp;"")="",ISNUMBER(MATCH(TRIM(Customers!E108&amp;""),Codes!$A$5:$A$14,0))),"",TRIM(Customers!E108))</f>
        <v/>
      </c>
      <c r="F108" s="2" t="str">
        <f aca="false">IF(OR(TRIM(Customers!F108&amp;"")="",ISNUMBER(MATCH(TRIM(Customers!F108&amp;""),Codes!$A$5:$A$14,0))),"",TRIM(Customers!F108))</f>
        <v>Divorced</v>
      </c>
      <c r="G108" s="4" t="n">
        <f aca="false">IF(OR(TRIM(Customers!G108&amp;"")="",ISNUMBER(MATCH(TRIM(Customers!G108&amp;""),Codes!$A$5:$A$14,0)),Customers!G108=-999),"",IF(ISNUMBER(Customers!G108),Customers!G108,IFERROR(VALUE(Customers!G108),"")))</f>
        <v>68900</v>
      </c>
      <c r="H108" s="3" t="n">
        <f aca="false">IF(OR(TRIM(Customers!H108&amp;"")="",ISNUMBER(MATCH(TRIM(Customers!H108&amp;""),Codes!$A$5:$A$14,0))),"",IF(ISNUMBER(Customers!H108),Customers!H108,IFERROR(VALUE(Customers!H108),"")))</f>
        <v>14</v>
      </c>
      <c r="I108" s="5" t="n">
        <f aca="false">IF(OR(TRIM(Customers!I108&amp;"")="",ISNUMBER(MATCH(TRIM(Customers!I108&amp;""),Codes!$A$5:$A$14,0)),Customers!I108=DATE(1970,1,1)),"",IF(ISNUMBER(Customers!I108),Customers!I108,IFERROR(DATEVALUE(Customers!I108),"")))</f>
        <v>40819</v>
      </c>
      <c r="J108" s="2" t="str">
        <f aca="false">IF(OR(TRIM(Customers!J108&amp;"")="",ISNUMBER(MATCH(TRIM(Customers!J108&amp;""),Codes!$A$5:$A$14,0))),"",TRIM(Customers!J108))</f>
        <v>Branch</v>
      </c>
      <c r="K108" s="3" t="n">
        <f aca="false">IF(OR(TRIM(Customers!K108&amp;"")="",ISNUMBER(MATCH(TRIM(Customers!K108&amp;""),Codes!$A$5:$A$14,0))),"",IF(ISNUMBER(Customers!K108),Customers!K108,IFERROR(VALUE(Customers!K108),"")))</f>
        <v>2</v>
      </c>
      <c r="L108" s="4" t="n">
        <f aca="false">IF(OR(TRIM(Customers!L108&amp;"")="",ISNUMBER(MATCH(TRIM(Customers!L108&amp;""),Codes!$A$5:$A$14,0))),"",IF(ISNUMBER(Customers!L108),Customers!L108,IFERROR(VALUE(Customers!L108),"")))</f>
        <v>1815.44</v>
      </c>
      <c r="M108" s="4" t="n">
        <f aca="false">IF(OR(TRIM(Customers!M108&amp;"")="",ISNUMBER(MATCH(TRIM(Customers!M108&amp;""),Codes!$A$5:$A$14,0))),"",IF(ISNUMBER(Customers!M108),Customers!M108,IFERROR(VALUE(Customers!M108),"")))</f>
        <v>105944.46</v>
      </c>
      <c r="N108" s="3" t="n">
        <f aca="false">IF(OR(TRIM(Customers!N108&amp;"")="",ISNUMBER(MATCH(TRIM(Customers!N108&amp;""),Codes!$A$5:$A$14,0)),Customers!N108=9999),"",IF(ISNUMBER(Customers!N108),Customers!N108,IFERROR(VALUE(Customers!N108),"")))</f>
        <v>39</v>
      </c>
      <c r="O108" s="4" t="n">
        <f aca="false">IF(OR(TRIM(Customers!O108&amp;"")="",ISNUMBER(MATCH(TRIM(Customers!O108&amp;""),Codes!$A$5:$A$14,0))),"",IF(ISNUMBER(Customers!O108),Customers!O108,IFERROR(VALUE(Customers!O108),"")))</f>
        <v>100.08</v>
      </c>
      <c r="P108" s="3" t="n">
        <f aca="false">IF(OR(TRIM(Customers!P108&amp;"")="",ISNUMBER(MATCH(TRIM(Customers!P108&amp;""),Codes!$A$5:$A$14,0))),"",IF(ISNUMBER(Customers!P108),Customers!P108,IFERROR(VALUE(Customers!P108),"")))</f>
        <v>3</v>
      </c>
      <c r="Q108" s="4" t="str">
        <f aca="false">IF(OR(TRIM(Customers!Q108&amp;"")="",ISNUMBER(MATCH(TRIM(Customers!Q108&amp;""),Codes!$A$5:$A$14,0))),"",IF(ISNUMBER(Customers!Q108),Customers!Q108,IFERROR(VALUE(Customers!Q108),"")))</f>
        <v/>
      </c>
      <c r="R108" s="4" t="str">
        <f aca="false">IF(OR(TRIM(Customers!R108&amp;"")="",ISNUMBER(MATCH(TRIM(Customers!R108&amp;""),Codes!$A$5:$A$14,0))),"",IF(ISNUMBER(Customers!R108),Customers!R108,IFERROR(VALUE(Customers!R108),"")))</f>
        <v/>
      </c>
      <c r="S108" s="4" t="str">
        <f aca="false">IF(OR(TRIM(Customers!S108&amp;"")="",ISNUMBER(MATCH(TRIM(Customers!S108&amp;""),Codes!$A$5:$A$14,0))),"",IF(ISNUMBER(Customers!S108),Customers!S108,IFERROR(VALUE(Customers!S108),"")))</f>
        <v/>
      </c>
      <c r="T108" s="4" t="str">
        <f aca="false">IF(OR(TRIM(Customers!T108&amp;"")="",ISNUMBER(MATCH(TRIM(Customers!T108&amp;""),Codes!$A$5:$A$14,0))),"",IF(ISNUMBER(Customers!T108),Customers!T108,IFERROR(VALUE(Customers!T108),"")))</f>
        <v/>
      </c>
      <c r="U108" s="3" t="n">
        <f aca="false">IF(OR(TRIM(Customers!U108&amp;"")="",ISNUMBER(MATCH(TRIM(Customers!U108&amp;""),Codes!$A$5:$A$14,0)),Customers!U108=0),"",IF(ISNUMBER(Customers!U108),Customers!U108,IFERROR(VALUE(Customers!U108),"")))</f>
        <v>654</v>
      </c>
      <c r="V108" s="3" t="n">
        <f aca="false">IF(OR(TRIM(Customers!V108&amp;"")="",ISNUMBER(MATCH(TRIM(Customers!V108&amp;""),Codes!$A$5:$A$14,0))),"",IF(ISNUMBER(Customers!V108),Customers!V108,IFERROR(VALUE(Customers!V108),"")))</f>
        <v>1</v>
      </c>
    </row>
    <row r="109" customFormat="false" ht="15" hidden="false" customHeight="false" outlineLevel="0" collapsed="false">
      <c r="A109" s="2" t="str">
        <f aca="false">Customers!A109</f>
        <v>CL00108</v>
      </c>
      <c r="B109" s="3" t="n">
        <f aca="false">IF(OR(TRIM(Customers!B109&amp;"")="",ISNUMBER(MATCH(TRIM(Customers!B109&amp;""),Codes!$A$5:$A$14,0)),Customers!B109=0),"",IF(ISNUMBER(Customers!B109),Customers!B109,IFERROR(VALUE(Customers!B109),"")))</f>
        <v>81</v>
      </c>
      <c r="C109" s="2" t="str">
        <f aca="false">IF(OR(TRIM(Customers!C109&amp;"")="",ISNUMBER(MATCH(TRIM(Customers!C109&amp;""),Codes!$A$5:$A$14,0))),"",TRIM(Customers!C109))</f>
        <v>M</v>
      </c>
      <c r="D109" s="2" t="str">
        <f aca="false">IF(OR(TRIM(Customers!D109&amp;"")="",ISNUMBER(MATCH(TRIM(Customers!D109&amp;""),Codes!$A$5:$A$14,0))),"",TRIM(Customers!D109))</f>
        <v>Veneto</v>
      </c>
      <c r="E109" s="2" t="str">
        <f aca="false">IF(OR(TRIM(Customers!E109&amp;"")="",ISNUMBER(MATCH(TRIM(Customers!E109&amp;""),Codes!$A$5:$A$14,0))),"",TRIM(Customers!E109))</f>
        <v>Self-employed</v>
      </c>
      <c r="F109" s="2" t="str">
        <f aca="false">IF(OR(TRIM(Customers!F109&amp;"")="",ISNUMBER(MATCH(TRIM(Customers!F109&amp;""),Codes!$A$5:$A$14,0))),"",TRIM(Customers!F109))</f>
        <v>Married</v>
      </c>
      <c r="G109" s="4" t="n">
        <f aca="false">IF(OR(TRIM(Customers!G109&amp;"")="",ISNUMBER(MATCH(TRIM(Customers!G109&amp;""),Codes!$A$5:$A$14,0)),Customers!G109=-999),"",IF(ISNUMBER(Customers!G109),Customers!G109,IFERROR(VALUE(Customers!G109),"")))</f>
        <v>58600</v>
      </c>
      <c r="H109" s="3" t="n">
        <f aca="false">IF(OR(TRIM(Customers!H109&amp;"")="",ISNUMBER(MATCH(TRIM(Customers!H109&amp;""),Codes!$A$5:$A$14,0))),"",IF(ISNUMBER(Customers!H109),Customers!H109,IFERROR(VALUE(Customers!H109),"")))</f>
        <v>27</v>
      </c>
      <c r="I109" s="5" t="n">
        <f aca="false">IF(OR(TRIM(Customers!I109&amp;"")="",ISNUMBER(MATCH(TRIM(Customers!I109&amp;""),Codes!$A$5:$A$14,0)),Customers!I109=DATE(1970,1,1)),"",IF(ISNUMBER(Customers!I109),Customers!I109,IFERROR(DATEVALUE(Customers!I109),"")))</f>
        <v>36331</v>
      </c>
      <c r="J109" s="2" t="str">
        <f aca="false">IF(OR(TRIM(Customers!J109&amp;"")="",ISNUMBER(MATCH(TRIM(Customers!J109&amp;""),Codes!$A$5:$A$14,0))),"",TRIM(Customers!J109))</f>
        <v>Phone</v>
      </c>
      <c r="K109" s="3" t="n">
        <f aca="false">IF(OR(TRIM(Customers!K109&amp;"")="",ISNUMBER(MATCH(TRIM(Customers!K109&amp;""),Codes!$A$5:$A$14,0))),"",IF(ISNUMBER(Customers!K109),Customers!K109,IFERROR(VALUE(Customers!K109),"")))</f>
        <v>6</v>
      </c>
      <c r="L109" s="4" t="n">
        <f aca="false">IF(OR(TRIM(Customers!L109&amp;"")="",ISNUMBER(MATCH(TRIM(Customers!L109&amp;""),Codes!$A$5:$A$14,0))),"",IF(ISNUMBER(Customers!L109),Customers!L109,IFERROR(VALUE(Customers!L109),"")))</f>
        <v>4467.63</v>
      </c>
      <c r="M109" s="4" t="n">
        <f aca="false">IF(OR(TRIM(Customers!M109&amp;"")="",ISNUMBER(MATCH(TRIM(Customers!M109&amp;""),Codes!$A$5:$A$14,0))),"",IF(ISNUMBER(Customers!M109),Customers!M109,IFERROR(VALUE(Customers!M109),"")))</f>
        <v>94387.76</v>
      </c>
      <c r="N109" s="3" t="n">
        <f aca="false">IF(OR(TRIM(Customers!N109&amp;"")="",ISNUMBER(MATCH(TRIM(Customers!N109&amp;""),Codes!$A$5:$A$14,0)),Customers!N109=9999),"",IF(ISNUMBER(Customers!N109),Customers!N109,IFERROR(VALUE(Customers!N109),"")))</f>
        <v>20</v>
      </c>
      <c r="O109" s="4" t="n">
        <f aca="false">IF(OR(TRIM(Customers!O109&amp;"")="",ISNUMBER(MATCH(TRIM(Customers!O109&amp;""),Codes!$A$5:$A$14,0))),"",IF(ISNUMBER(Customers!O109),Customers!O109,IFERROR(VALUE(Customers!O109),"")))</f>
        <v>72.82</v>
      </c>
      <c r="P109" s="3" t="n">
        <f aca="false">IF(OR(TRIM(Customers!P109&amp;"")="",ISNUMBER(MATCH(TRIM(Customers!P109&amp;""),Codes!$A$5:$A$14,0))),"",IF(ISNUMBER(Customers!P109),Customers!P109,IFERROR(VALUE(Customers!P109),"")))</f>
        <v>1</v>
      </c>
      <c r="Q109" s="4" t="n">
        <f aca="false">IF(OR(TRIM(Customers!Q109&amp;"")="",ISNUMBER(MATCH(TRIM(Customers!Q109&amp;""),Codes!$A$5:$A$14,0))),"",IF(ISNUMBER(Customers!Q109),Customers!Q109,IFERROR(VALUE(Customers!Q109),"")))</f>
        <v>14000</v>
      </c>
      <c r="R109" s="4" t="n">
        <f aca="false">IF(OR(TRIM(Customers!R109&amp;"")="",ISNUMBER(MATCH(TRIM(Customers!R109&amp;""),Codes!$A$5:$A$14,0))),"",IF(ISNUMBER(Customers!R109),Customers!R109,IFERROR(VALUE(Customers!R109),"")))</f>
        <v>3382.78</v>
      </c>
      <c r="S109" s="4" t="n">
        <f aca="false">IF(OR(TRIM(Customers!S109&amp;"")="",ISNUMBER(MATCH(TRIM(Customers!S109&amp;""),Codes!$A$5:$A$14,0))),"",IF(ISNUMBER(Customers!S109),Customers!S109,IFERROR(VALUE(Customers!S109),"")))</f>
        <v>0</v>
      </c>
      <c r="T109" s="4" t="n">
        <f aca="false">IF(OR(TRIM(Customers!T109&amp;"")="",ISNUMBER(MATCH(TRIM(Customers!T109&amp;""),Codes!$A$5:$A$14,0))),"",IF(ISNUMBER(Customers!T109),Customers!T109,IFERROR(VALUE(Customers!T109),"")))</f>
        <v>0</v>
      </c>
      <c r="U109" s="3" t="n">
        <f aca="false">IF(OR(TRIM(Customers!U109&amp;"")="",ISNUMBER(MATCH(TRIM(Customers!U109&amp;""),Codes!$A$5:$A$14,0)),Customers!U109=0),"",IF(ISNUMBER(Customers!U109),Customers!U109,IFERROR(VALUE(Customers!U109),"")))</f>
        <v>662</v>
      </c>
      <c r="V109" s="3" t="n">
        <f aca="false">IF(OR(TRIM(Customers!V109&amp;"")="",ISNUMBER(MATCH(TRIM(Customers!V109&amp;""),Codes!$A$5:$A$14,0))),"",IF(ISNUMBER(Customers!V109),Customers!V109,IFERROR(VALUE(Customers!V109),"")))</f>
        <v>1</v>
      </c>
    </row>
    <row r="110" customFormat="false" ht="15" hidden="false" customHeight="false" outlineLevel="0" collapsed="false">
      <c r="A110" s="2" t="str">
        <f aca="false">Customers!A110</f>
        <v>CL00109</v>
      </c>
      <c r="B110" s="3" t="n">
        <f aca="false">IF(OR(TRIM(Customers!B110&amp;"")="",ISNUMBER(MATCH(TRIM(Customers!B110&amp;""),Codes!$A$5:$A$14,0)),Customers!B110=0),"",IF(ISNUMBER(Customers!B110),Customers!B110,IFERROR(VALUE(Customers!B110),"")))</f>
        <v>60</v>
      </c>
      <c r="C110" s="2" t="str">
        <f aca="false">IF(OR(TRIM(Customers!C110&amp;"")="",ISNUMBER(MATCH(TRIM(Customers!C110&amp;""),Codes!$A$5:$A$14,0))),"",TRIM(Customers!C110))</f>
        <v>F</v>
      </c>
      <c r="D110" s="2" t="str">
        <f aca="false">IF(OR(TRIM(Customers!D110&amp;"")="",ISNUMBER(MATCH(TRIM(Customers!D110&amp;""),Codes!$A$5:$A$14,0))),"",TRIM(Customers!D110))</f>
        <v>Emilia-Romagna</v>
      </c>
      <c r="E110" s="2" t="str">
        <f aca="false">IF(OR(TRIM(Customers!E110&amp;"")="",ISNUMBER(MATCH(TRIM(Customers!E110&amp;""),Codes!$A$5:$A$14,0))),"",TRIM(Customers!E110))</f>
        <v>Manual worker</v>
      </c>
      <c r="F110" s="2" t="str">
        <f aca="false">IF(OR(TRIM(Customers!F110&amp;"")="",ISNUMBER(MATCH(TRIM(Customers!F110&amp;""),Codes!$A$5:$A$14,0))),"",TRIM(Customers!F110))</f>
        <v>Married</v>
      </c>
      <c r="G110" s="4" t="n">
        <f aca="false">IF(OR(TRIM(Customers!G110&amp;"")="",ISNUMBER(MATCH(TRIM(Customers!G110&amp;""),Codes!$A$5:$A$14,0)),Customers!G110=-999),"",IF(ISNUMBER(Customers!G110),Customers!G110,IFERROR(VALUE(Customers!G110),"")))</f>
        <v>30600</v>
      </c>
      <c r="H110" s="3" t="n">
        <f aca="false">IF(OR(TRIM(Customers!H110&amp;"")="",ISNUMBER(MATCH(TRIM(Customers!H110&amp;""),Codes!$A$5:$A$14,0))),"",IF(ISNUMBER(Customers!H110),Customers!H110,IFERROR(VALUE(Customers!H110),"")))</f>
        <v>10</v>
      </c>
      <c r="I110" s="5" t="n">
        <f aca="false">IF(OR(TRIM(Customers!I110&amp;"")="",ISNUMBER(MATCH(TRIM(Customers!I110&amp;""),Codes!$A$5:$A$14,0)),Customers!I110=DATE(1970,1,1)),"",IF(ISNUMBER(Customers!I110),Customers!I110,IFERROR(DATEVALUE(Customers!I110),"")))</f>
        <v>42514</v>
      </c>
      <c r="J110" s="2" t="str">
        <f aca="false">IF(OR(TRIM(Customers!J110&amp;"")="",ISNUMBER(MATCH(TRIM(Customers!J110&amp;""),Codes!$A$5:$A$14,0))),"",TRIM(Customers!J110))</f>
        <v>Branch</v>
      </c>
      <c r="K110" s="3" t="n">
        <f aca="false">IF(OR(TRIM(Customers!K110&amp;"")="",ISNUMBER(MATCH(TRIM(Customers!K110&amp;""),Codes!$A$5:$A$14,0))),"",IF(ISNUMBER(Customers!K110),Customers!K110,IFERROR(VALUE(Customers!K110),"")))</f>
        <v>1</v>
      </c>
      <c r="L110" s="4" t="n">
        <f aca="false">IF(OR(TRIM(Customers!L110&amp;"")="",ISNUMBER(MATCH(TRIM(Customers!L110&amp;""),Codes!$A$5:$A$14,0))),"",IF(ISNUMBER(Customers!L110),Customers!L110,IFERROR(VALUE(Customers!L110),"")))</f>
        <v>2290.79</v>
      </c>
      <c r="M110" s="4" t="n">
        <f aca="false">IF(OR(TRIM(Customers!M110&amp;"")="",ISNUMBER(MATCH(TRIM(Customers!M110&amp;""),Codes!$A$5:$A$14,0))),"",IF(ISNUMBER(Customers!M110),Customers!M110,IFERROR(VALUE(Customers!M110),"")))</f>
        <v>31058.02</v>
      </c>
      <c r="N110" s="3" t="n">
        <f aca="false">IF(OR(TRIM(Customers!N110&amp;"")="",ISNUMBER(MATCH(TRIM(Customers!N110&amp;""),Codes!$A$5:$A$14,0)),Customers!N110=9999),"",IF(ISNUMBER(Customers!N110),Customers!N110,IFERROR(VALUE(Customers!N110),"")))</f>
        <v>27</v>
      </c>
      <c r="O110" s="4" t="n">
        <f aca="false">IF(OR(TRIM(Customers!O110&amp;"")="",ISNUMBER(MATCH(TRIM(Customers!O110&amp;""),Codes!$A$5:$A$14,0))),"",IF(ISNUMBER(Customers!O110),Customers!O110,IFERROR(VALUE(Customers!O110),"")))</f>
        <v>94.9</v>
      </c>
      <c r="P110" s="3" t="n">
        <f aca="false">IF(OR(TRIM(Customers!P110&amp;"")="",ISNUMBER(MATCH(TRIM(Customers!P110&amp;""),Codes!$A$5:$A$14,0))),"",IF(ISNUMBER(Customers!P110),Customers!P110,IFERROR(VALUE(Customers!P110),"")))</f>
        <v>5</v>
      </c>
      <c r="Q110" s="4" t="n">
        <f aca="false">IF(OR(TRIM(Customers!Q110&amp;"")="",ISNUMBER(MATCH(TRIM(Customers!Q110&amp;""),Codes!$A$5:$A$14,0))),"",IF(ISNUMBER(Customers!Q110),Customers!Q110,IFERROR(VALUE(Customers!Q110),"")))</f>
        <v>6000</v>
      </c>
      <c r="R110" s="4" t="n">
        <f aca="false">IF(OR(TRIM(Customers!R110&amp;"")="",ISNUMBER(MATCH(TRIM(Customers!R110&amp;""),Codes!$A$5:$A$14,0))),"",IF(ISNUMBER(Customers!R110),Customers!R110,IFERROR(VALUE(Customers!R110),"")))</f>
        <v>732.89</v>
      </c>
      <c r="S110" s="4" t="n">
        <f aca="false">IF(OR(TRIM(Customers!S110&amp;"")="",ISNUMBER(MATCH(TRIM(Customers!S110&amp;""),Codes!$A$5:$A$14,0))),"",IF(ISNUMBER(Customers!S110),Customers!S110,IFERROR(VALUE(Customers!S110),"")))</f>
        <v>104000</v>
      </c>
      <c r="T110" s="4" t="n">
        <f aca="false">IF(OR(TRIM(Customers!T110&amp;"")="",ISNUMBER(MATCH(TRIM(Customers!T110&amp;""),Codes!$A$5:$A$14,0))),"",IF(ISNUMBER(Customers!T110),Customers!T110,IFERROR(VALUE(Customers!T110),"")))</f>
        <v>653</v>
      </c>
      <c r="U110" s="3" t="n">
        <f aca="false">IF(OR(TRIM(Customers!U110&amp;"")="",ISNUMBER(MATCH(TRIM(Customers!U110&amp;""),Codes!$A$5:$A$14,0)),Customers!U110=0),"",IF(ISNUMBER(Customers!U110),Customers!U110,IFERROR(VALUE(Customers!U110),"")))</f>
        <v>622</v>
      </c>
      <c r="V110" s="3" t="n">
        <f aca="false">IF(OR(TRIM(Customers!V110&amp;"")="",ISNUMBER(MATCH(TRIM(Customers!V110&amp;""),Codes!$A$5:$A$14,0))),"",IF(ISNUMBER(Customers!V110),Customers!V110,IFERROR(VALUE(Customers!V110),"")))</f>
        <v>1</v>
      </c>
    </row>
    <row r="111" customFormat="false" ht="15" hidden="false" customHeight="false" outlineLevel="0" collapsed="false">
      <c r="A111" s="2" t="str">
        <f aca="false">Customers!A111</f>
        <v>CL00110</v>
      </c>
      <c r="B111" s="3" t="n">
        <f aca="false">IF(OR(TRIM(Customers!B111&amp;"")="",ISNUMBER(MATCH(TRIM(Customers!B111&amp;""),Codes!$A$5:$A$14,0)),Customers!B111=0),"",IF(ISNUMBER(Customers!B111),Customers!B111,IFERROR(VALUE(Customers!B111),"")))</f>
        <v>64</v>
      </c>
      <c r="C111" s="2" t="str">
        <f aca="false">IF(OR(TRIM(Customers!C111&amp;"")="",ISNUMBER(MATCH(TRIM(Customers!C111&amp;""),Codes!$A$5:$A$14,0))),"",TRIM(Customers!C111))</f>
        <v>M</v>
      </c>
      <c r="D111" s="2" t="str">
        <f aca="false">IF(OR(TRIM(Customers!D111&amp;"")="",ISNUMBER(MATCH(TRIM(Customers!D111&amp;""),Codes!$A$5:$A$14,0))),"",TRIM(Customers!D111))</f>
        <v>Calabria</v>
      </c>
      <c r="E111" s="2" t="str">
        <f aca="false">IF(OR(TRIM(Customers!E111&amp;"")="",ISNUMBER(MATCH(TRIM(Customers!E111&amp;""),Codes!$A$5:$A$14,0))),"",TRIM(Customers!E111))</f>
        <v>Teacher</v>
      </c>
      <c r="F111" s="2" t="str">
        <f aca="false">IF(OR(TRIM(Customers!F111&amp;"")="",ISNUMBER(MATCH(TRIM(Customers!F111&amp;""),Codes!$A$5:$A$14,0))),"",TRIM(Customers!F111))</f>
        <v>Married</v>
      </c>
      <c r="G111" s="4" t="n">
        <f aca="false">IF(OR(TRIM(Customers!G111&amp;"")="",ISNUMBER(MATCH(TRIM(Customers!G111&amp;""),Codes!$A$5:$A$14,0)),Customers!G111=-999),"",IF(ISNUMBER(Customers!G111),Customers!G111,IFERROR(VALUE(Customers!G111),"")))</f>
        <v>63500</v>
      </c>
      <c r="H111" s="3" t="n">
        <f aca="false">IF(OR(TRIM(Customers!H111&amp;"")="",ISNUMBER(MATCH(TRIM(Customers!H111&amp;""),Codes!$A$5:$A$14,0))),"",IF(ISNUMBER(Customers!H111),Customers!H111,IFERROR(VALUE(Customers!H111),"")))</f>
        <v>20</v>
      </c>
      <c r="I111" s="5" t="n">
        <f aca="false">IF(OR(TRIM(Customers!I111&amp;"")="",ISNUMBER(MATCH(TRIM(Customers!I111&amp;""),Codes!$A$5:$A$14,0)),Customers!I111=DATE(1970,1,1)),"",IF(ISNUMBER(Customers!I111),Customers!I111,IFERROR(DATEVALUE(Customers!I111),"")))</f>
        <v>38912</v>
      </c>
      <c r="J111" s="2" t="str">
        <f aca="false">IF(OR(TRIM(Customers!J111&amp;"")="",ISNUMBER(MATCH(TRIM(Customers!J111&amp;""),Codes!$A$5:$A$14,0))),"",TRIM(Customers!J111))</f>
        <v>App</v>
      </c>
      <c r="K111" s="3" t="n">
        <f aca="false">IF(OR(TRIM(Customers!K111&amp;"")="",ISNUMBER(MATCH(TRIM(Customers!K111&amp;""),Codes!$A$5:$A$14,0))),"",IF(ISNUMBER(Customers!K111),Customers!K111,IFERROR(VALUE(Customers!K111),"")))</f>
        <v>4</v>
      </c>
      <c r="L111" s="4" t="n">
        <f aca="false">IF(OR(TRIM(Customers!L111&amp;"")="",ISNUMBER(MATCH(TRIM(Customers!L111&amp;""),Codes!$A$5:$A$14,0))),"",IF(ISNUMBER(Customers!L111),Customers!L111,IFERROR(VALUE(Customers!L111),"")))</f>
        <v>-1105.89</v>
      </c>
      <c r="M111" s="4" t="n">
        <f aca="false">IF(OR(TRIM(Customers!M111&amp;"")="",ISNUMBER(MATCH(TRIM(Customers!M111&amp;""),Codes!$A$5:$A$14,0))),"",IF(ISNUMBER(Customers!M111),Customers!M111,IFERROR(VALUE(Customers!M111),"")))</f>
        <v>148679.78</v>
      </c>
      <c r="N111" s="3" t="n">
        <f aca="false">IF(OR(TRIM(Customers!N111&amp;"")="",ISNUMBER(MATCH(TRIM(Customers!N111&amp;""),Codes!$A$5:$A$14,0)),Customers!N111=9999),"",IF(ISNUMBER(Customers!N111),Customers!N111,IFERROR(VALUE(Customers!N111),"")))</f>
        <v>28</v>
      </c>
      <c r="O111" s="4" t="n">
        <f aca="false">IF(OR(TRIM(Customers!O111&amp;"")="",ISNUMBER(MATCH(TRIM(Customers!O111&amp;""),Codes!$A$5:$A$14,0))),"",IF(ISNUMBER(Customers!O111),Customers!O111,IFERROR(VALUE(Customers!O111),"")))</f>
        <v>177.16</v>
      </c>
      <c r="P111" s="3" t="n">
        <f aca="false">IF(OR(TRIM(Customers!P111&amp;"")="",ISNUMBER(MATCH(TRIM(Customers!P111&amp;""),Codes!$A$5:$A$14,0))),"",IF(ISNUMBER(Customers!P111),Customers!P111,IFERROR(VALUE(Customers!P111),"")))</f>
        <v>1</v>
      </c>
      <c r="Q111" s="4" t="n">
        <f aca="false">IF(OR(TRIM(Customers!Q111&amp;"")="",ISNUMBER(MATCH(TRIM(Customers!Q111&amp;""),Codes!$A$5:$A$14,0))),"",IF(ISNUMBER(Customers!Q111),Customers!Q111,IFERROR(VALUE(Customers!Q111),"")))</f>
        <v>13000</v>
      </c>
      <c r="R111" s="4" t="n">
        <f aca="false">IF(OR(TRIM(Customers!R111&amp;"")="",ISNUMBER(MATCH(TRIM(Customers!R111&amp;""),Codes!$A$5:$A$14,0))),"",IF(ISNUMBER(Customers!R111),Customers!R111,IFERROR(VALUE(Customers!R111),"")))</f>
        <v>4941.74</v>
      </c>
      <c r="S111" s="4" t="n">
        <f aca="false">IF(OR(TRIM(Customers!S111&amp;"")="",ISNUMBER(MATCH(TRIM(Customers!S111&amp;""),Codes!$A$5:$A$14,0))),"",IF(ISNUMBER(Customers!S111),Customers!S111,IFERROR(VALUE(Customers!S111),"")))</f>
        <v>0</v>
      </c>
      <c r="T111" s="4" t="n">
        <f aca="false">IF(OR(TRIM(Customers!T111&amp;"")="",ISNUMBER(MATCH(TRIM(Customers!T111&amp;""),Codes!$A$5:$A$14,0))),"",IF(ISNUMBER(Customers!T111),Customers!T111,IFERROR(VALUE(Customers!T111),"")))</f>
        <v>0</v>
      </c>
      <c r="U111" s="3" t="n">
        <f aca="false">IF(OR(TRIM(Customers!U111&amp;"")="",ISNUMBER(MATCH(TRIM(Customers!U111&amp;""),Codes!$A$5:$A$14,0)),Customers!U111=0),"",IF(ISNUMBER(Customers!U111),Customers!U111,IFERROR(VALUE(Customers!U111),"")))</f>
        <v>628</v>
      </c>
      <c r="V111" s="3" t="n">
        <f aca="false">IF(OR(TRIM(Customers!V111&amp;"")="",ISNUMBER(MATCH(TRIM(Customers!V111&amp;""),Codes!$A$5:$A$14,0))),"",IF(ISNUMBER(Customers!V111),Customers!V111,IFERROR(VALUE(Customers!V111),"")))</f>
        <v>1</v>
      </c>
    </row>
    <row r="112" customFormat="false" ht="15" hidden="false" customHeight="false" outlineLevel="0" collapsed="false">
      <c r="A112" s="2" t="str">
        <f aca="false">Customers!A112</f>
        <v>CL00111</v>
      </c>
      <c r="B112" s="3" t="n">
        <f aca="false">IF(OR(TRIM(Customers!B112&amp;"")="",ISNUMBER(MATCH(TRIM(Customers!B112&amp;""),Codes!$A$5:$A$14,0)),Customers!B112=0),"",IF(ISNUMBER(Customers!B112),Customers!B112,IFERROR(VALUE(Customers!B112),"")))</f>
        <v>35</v>
      </c>
      <c r="C112" s="2" t="str">
        <f aca="false">IF(OR(TRIM(Customers!C112&amp;"")="",ISNUMBER(MATCH(TRIM(Customers!C112&amp;""),Codes!$A$5:$A$14,0))),"",TRIM(Customers!C112))</f>
        <v>F</v>
      </c>
      <c r="D112" s="2" t="str">
        <f aca="false">IF(OR(TRIM(Customers!D112&amp;"")="",ISNUMBER(MATCH(TRIM(Customers!D112&amp;""),Codes!$A$5:$A$14,0))),"",TRIM(Customers!D112))</f>
        <v>Piemonte</v>
      </c>
      <c r="E112" s="2" t="str">
        <f aca="false">IF(OR(TRIM(Customers!E112&amp;"")="",ISNUMBER(MATCH(TRIM(Customers!E112&amp;""),Codes!$A$5:$A$14,0))),"",TRIM(Customers!E112))</f>
        <v>Manual worker</v>
      </c>
      <c r="F112" s="2" t="str">
        <f aca="false">IF(OR(TRIM(Customers!F112&amp;"")="",ISNUMBER(MATCH(TRIM(Customers!F112&amp;""),Codes!$A$5:$A$14,0))),"",TRIM(Customers!F112))</f>
        <v>Single</v>
      </c>
      <c r="G112" s="4" t="n">
        <f aca="false">IF(OR(TRIM(Customers!G112&amp;"")="",ISNUMBER(MATCH(TRIM(Customers!G112&amp;""),Codes!$A$5:$A$14,0)),Customers!G112=-999),"",IF(ISNUMBER(Customers!G112),Customers!G112,IFERROR(VALUE(Customers!G112),"")))</f>
        <v>14800</v>
      </c>
      <c r="H112" s="3" t="n">
        <f aca="false">IF(OR(TRIM(Customers!H112&amp;"")="",ISNUMBER(MATCH(TRIM(Customers!H112&amp;""),Codes!$A$5:$A$14,0))),"",IF(ISNUMBER(Customers!H112),Customers!H112,IFERROR(VALUE(Customers!H112),"")))</f>
        <v>10</v>
      </c>
      <c r="I112" s="5" t="n">
        <f aca="false">IF(OR(TRIM(Customers!I112&amp;"")="",ISNUMBER(MATCH(TRIM(Customers!I112&amp;""),Codes!$A$5:$A$14,0)),Customers!I112=DATE(1970,1,1)),"",IF(ISNUMBER(Customers!I112),Customers!I112,IFERROR(DATEVALUE(Customers!I112),"")))</f>
        <v>42461</v>
      </c>
      <c r="J112" s="2" t="str">
        <f aca="false">IF(OR(TRIM(Customers!J112&amp;"")="",ISNUMBER(MATCH(TRIM(Customers!J112&amp;""),Codes!$A$5:$A$14,0))),"",TRIM(Customers!J112))</f>
        <v>Online Banking</v>
      </c>
      <c r="K112" s="3" t="n">
        <f aca="false">IF(OR(TRIM(Customers!K112&amp;"")="",ISNUMBER(MATCH(TRIM(Customers!K112&amp;""),Codes!$A$5:$A$14,0))),"",IF(ISNUMBER(Customers!K112),Customers!K112,IFERROR(VALUE(Customers!K112),"")))</f>
        <v>2</v>
      </c>
      <c r="L112" s="4" t="n">
        <f aca="false">IF(OR(TRIM(Customers!L112&amp;"")="",ISNUMBER(MATCH(TRIM(Customers!L112&amp;""),Codes!$A$5:$A$14,0))),"",IF(ISNUMBER(Customers!L112),Customers!L112,IFERROR(VALUE(Customers!L112),"")))</f>
        <v>-485.64</v>
      </c>
      <c r="M112" s="4" t="n">
        <f aca="false">IF(OR(TRIM(Customers!M112&amp;"")="",ISNUMBER(MATCH(TRIM(Customers!M112&amp;""),Codes!$A$5:$A$14,0))),"",IF(ISNUMBER(Customers!M112),Customers!M112,IFERROR(VALUE(Customers!M112),"")))</f>
        <v>0</v>
      </c>
      <c r="N112" s="3" t="n">
        <f aca="false">IF(OR(TRIM(Customers!N112&amp;"")="",ISNUMBER(MATCH(TRIM(Customers!N112&amp;""),Codes!$A$5:$A$14,0)),Customers!N112=9999),"",IF(ISNUMBER(Customers!N112),Customers!N112,IFERROR(VALUE(Customers!N112),"")))</f>
        <v>22</v>
      </c>
      <c r="O112" s="4" t="n">
        <f aca="false">IF(OR(TRIM(Customers!O112&amp;"")="",ISNUMBER(MATCH(TRIM(Customers!O112&amp;""),Codes!$A$5:$A$14,0))),"",IF(ISNUMBER(Customers!O112),Customers!O112,IFERROR(VALUE(Customers!O112),"")))</f>
        <v>35.39</v>
      </c>
      <c r="P112" s="3" t="n">
        <f aca="false">IF(OR(TRIM(Customers!P112&amp;"")="",ISNUMBER(MATCH(TRIM(Customers!P112&amp;""),Codes!$A$5:$A$14,0))),"",IF(ISNUMBER(Customers!P112),Customers!P112,IFERROR(VALUE(Customers!P112),"")))</f>
        <v>0</v>
      </c>
      <c r="Q112" s="4" t="n">
        <f aca="false">IF(OR(TRIM(Customers!Q112&amp;"")="",ISNUMBER(MATCH(TRIM(Customers!Q112&amp;""),Codes!$A$5:$A$14,0))),"",IF(ISNUMBER(Customers!Q112),Customers!Q112,IFERROR(VALUE(Customers!Q112),"")))</f>
        <v>0</v>
      </c>
      <c r="R112" s="4" t="n">
        <f aca="false">IF(OR(TRIM(Customers!R112&amp;"")="",ISNUMBER(MATCH(TRIM(Customers!R112&amp;""),Codes!$A$5:$A$14,0))),"",IF(ISNUMBER(Customers!R112),Customers!R112,IFERROR(VALUE(Customers!R112),"")))</f>
        <v>0</v>
      </c>
      <c r="S112" s="4" t="n">
        <f aca="false">IF(OR(TRIM(Customers!S112&amp;"")="",ISNUMBER(MATCH(TRIM(Customers!S112&amp;""),Codes!$A$5:$A$14,0))),"",IF(ISNUMBER(Customers!S112),Customers!S112,IFERROR(VALUE(Customers!S112),"")))</f>
        <v>0</v>
      </c>
      <c r="T112" s="4" t="n">
        <f aca="false">IF(OR(TRIM(Customers!T112&amp;"")="",ISNUMBER(MATCH(TRIM(Customers!T112&amp;""),Codes!$A$5:$A$14,0))),"",IF(ISNUMBER(Customers!T112),Customers!T112,IFERROR(VALUE(Customers!T112),"")))</f>
        <v>0</v>
      </c>
      <c r="U112" s="3" t="n">
        <f aca="false">IF(OR(TRIM(Customers!U112&amp;"")="",ISNUMBER(MATCH(TRIM(Customers!U112&amp;""),Codes!$A$5:$A$14,0)),Customers!U112=0),"",IF(ISNUMBER(Customers!U112),Customers!U112,IFERROR(VALUE(Customers!U112),"")))</f>
        <v>544</v>
      </c>
      <c r="V112" s="3" t="n">
        <f aca="false">IF(OR(TRIM(Customers!V112&amp;"")="",ISNUMBER(MATCH(TRIM(Customers!V112&amp;""),Codes!$A$5:$A$14,0))),"",IF(ISNUMBER(Customers!V112),Customers!V112,IFERROR(VALUE(Customers!V112),"")))</f>
        <v>1</v>
      </c>
    </row>
    <row r="113" customFormat="false" ht="15" hidden="false" customHeight="false" outlineLevel="0" collapsed="false">
      <c r="A113" s="2" t="str">
        <f aca="false">Customers!A113</f>
        <v>CL00112</v>
      </c>
      <c r="B113" s="3" t="n">
        <f aca="false">IF(OR(TRIM(Customers!B113&amp;"")="",ISNUMBER(MATCH(TRIM(Customers!B113&amp;""),Codes!$A$5:$A$14,0)),Customers!B113=0),"",IF(ISNUMBER(Customers!B113),Customers!B113,IFERROR(VALUE(Customers!B113),"")))</f>
        <v>78</v>
      </c>
      <c r="C113" s="2" t="str">
        <f aca="false">IF(OR(TRIM(Customers!C113&amp;"")="",ISNUMBER(MATCH(TRIM(Customers!C113&amp;""),Codes!$A$5:$A$14,0))),"",TRIM(Customers!C113))</f>
        <v>F</v>
      </c>
      <c r="D113" s="2" t="str">
        <f aca="false">IF(OR(TRIM(Customers!D113&amp;"")="",ISNUMBER(MATCH(TRIM(Customers!D113&amp;""),Codes!$A$5:$A$14,0))),"",TRIM(Customers!D113))</f>
        <v>Campania</v>
      </c>
      <c r="E113" s="2" t="str">
        <f aca="false">IF(OR(TRIM(Customers!E113&amp;"")="",ISNUMBER(MATCH(TRIM(Customers!E113&amp;""),Codes!$A$5:$A$14,0))),"",TRIM(Customers!E113))</f>
        <v>Retired</v>
      </c>
      <c r="F113" s="2" t="str">
        <f aca="false">IF(OR(TRIM(Customers!F113&amp;"")="",ISNUMBER(MATCH(TRIM(Customers!F113&amp;""),Codes!$A$5:$A$14,0))),"",TRIM(Customers!F113))</f>
        <v>Married</v>
      </c>
      <c r="G113" s="4" t="n">
        <f aca="false">IF(OR(TRIM(Customers!G113&amp;"")="",ISNUMBER(MATCH(TRIM(Customers!G113&amp;""),Codes!$A$5:$A$14,0)),Customers!G113=-999),"",IF(ISNUMBER(Customers!G113),Customers!G113,IFERROR(VALUE(Customers!G113),"")))</f>
        <v>17000</v>
      </c>
      <c r="H113" s="3" t="n">
        <f aca="false">IF(OR(TRIM(Customers!H113&amp;"")="",ISNUMBER(MATCH(TRIM(Customers!H113&amp;""),Codes!$A$5:$A$14,0))),"",IF(ISNUMBER(Customers!H113),Customers!H113,IFERROR(VALUE(Customers!H113),"")))</f>
        <v>4</v>
      </c>
      <c r="I113" s="5" t="n">
        <f aca="false">IF(OR(TRIM(Customers!I113&amp;"")="",ISNUMBER(MATCH(TRIM(Customers!I113&amp;""),Codes!$A$5:$A$14,0)),Customers!I113=DATE(1970,1,1)),"",IF(ISNUMBER(Customers!I113),Customers!I113,IFERROR(DATEVALUE(Customers!I113),"")))</f>
        <v>44649</v>
      </c>
      <c r="J113" s="2" t="str">
        <f aca="false">IF(OR(TRIM(Customers!J113&amp;"")="",ISNUMBER(MATCH(TRIM(Customers!J113&amp;""),Codes!$A$5:$A$14,0))),"",TRIM(Customers!J113))</f>
        <v>Online Banking</v>
      </c>
      <c r="K113" s="3" t="n">
        <f aca="false">IF(OR(TRIM(Customers!K113&amp;"")="",ISNUMBER(MATCH(TRIM(Customers!K113&amp;""),Codes!$A$5:$A$14,0))),"",IF(ISNUMBER(Customers!K113),Customers!K113,IFERROR(VALUE(Customers!K113),"")))</f>
        <v>2</v>
      </c>
      <c r="L113" s="4" t="n">
        <f aca="false">IF(OR(TRIM(Customers!L113&amp;"")="",ISNUMBER(MATCH(TRIM(Customers!L113&amp;""),Codes!$A$5:$A$14,0))),"",IF(ISNUMBER(Customers!L113),Customers!L113,IFERROR(VALUE(Customers!L113),"")))</f>
        <v>1559.83</v>
      </c>
      <c r="M113" s="4" t="n">
        <f aca="false">IF(OR(TRIM(Customers!M113&amp;"")="",ISNUMBER(MATCH(TRIM(Customers!M113&amp;""),Codes!$A$5:$A$14,0))),"",IF(ISNUMBER(Customers!M113),Customers!M113,IFERROR(VALUE(Customers!M113),"")))</f>
        <v>3091.12</v>
      </c>
      <c r="N113" s="3" t="n">
        <f aca="false">IF(OR(TRIM(Customers!N113&amp;"")="",ISNUMBER(MATCH(TRIM(Customers!N113&amp;""),Codes!$A$5:$A$14,0)),Customers!N113=9999),"",IF(ISNUMBER(Customers!N113),Customers!N113,IFERROR(VALUE(Customers!N113),"")))</f>
        <v>28</v>
      </c>
      <c r="O113" s="4" t="n">
        <f aca="false">IF(OR(TRIM(Customers!O113&amp;"")="",ISNUMBER(MATCH(TRIM(Customers!O113&amp;""),Codes!$A$5:$A$14,0))),"",IF(ISNUMBER(Customers!O113),Customers!O113,IFERROR(VALUE(Customers!O113),"")))</f>
        <v>58.33</v>
      </c>
      <c r="P113" s="3" t="n">
        <f aca="false">IF(OR(TRIM(Customers!P113&amp;"")="",ISNUMBER(MATCH(TRIM(Customers!P113&amp;""),Codes!$A$5:$A$14,0))),"",IF(ISNUMBER(Customers!P113),Customers!P113,IFERROR(VALUE(Customers!P113),"")))</f>
        <v>5</v>
      </c>
      <c r="Q113" s="4" t="n">
        <f aca="false">IF(OR(TRIM(Customers!Q113&amp;"")="",ISNUMBER(MATCH(TRIM(Customers!Q113&amp;""),Codes!$A$5:$A$14,0))),"",IF(ISNUMBER(Customers!Q113),Customers!Q113,IFERROR(VALUE(Customers!Q113),"")))</f>
        <v>3000</v>
      </c>
      <c r="R113" s="4" t="n">
        <f aca="false">IF(OR(TRIM(Customers!R113&amp;"")="",ISNUMBER(MATCH(TRIM(Customers!R113&amp;""),Codes!$A$5:$A$14,0))),"",IF(ISNUMBER(Customers!R113),Customers!R113,IFERROR(VALUE(Customers!R113),"")))</f>
        <v>543.01</v>
      </c>
      <c r="S113" s="4" t="str">
        <f aca="false">IF(OR(TRIM(Customers!S113&amp;"")="",ISNUMBER(MATCH(TRIM(Customers!S113&amp;""),Codes!$A$5:$A$14,0))),"",IF(ISNUMBER(Customers!S113),Customers!S113,IFERROR(VALUE(Customers!S113),"")))</f>
        <v/>
      </c>
      <c r="T113" s="4" t="str">
        <f aca="false">IF(OR(TRIM(Customers!T113&amp;"")="",ISNUMBER(MATCH(TRIM(Customers!T113&amp;""),Codes!$A$5:$A$14,0))),"",IF(ISNUMBER(Customers!T113),Customers!T113,IFERROR(VALUE(Customers!T113),"")))</f>
        <v/>
      </c>
      <c r="U113" s="3" t="n">
        <f aca="false">IF(OR(TRIM(Customers!U113&amp;"")="",ISNUMBER(MATCH(TRIM(Customers!U113&amp;""),Codes!$A$5:$A$14,0)),Customers!U113=0),"",IF(ISNUMBER(Customers!U113),Customers!U113,IFERROR(VALUE(Customers!U113),"")))</f>
        <v>501</v>
      </c>
      <c r="V113" s="3" t="n">
        <f aca="false">IF(OR(TRIM(Customers!V113&amp;"")="",ISNUMBER(MATCH(TRIM(Customers!V113&amp;""),Codes!$A$5:$A$14,0))),"",IF(ISNUMBER(Customers!V113),Customers!V113,IFERROR(VALUE(Customers!V113),"")))</f>
        <v>1</v>
      </c>
    </row>
    <row r="114" customFormat="false" ht="15" hidden="false" customHeight="false" outlineLevel="0" collapsed="false">
      <c r="A114" s="2" t="str">
        <f aca="false">Customers!A114</f>
        <v>CL00113</v>
      </c>
      <c r="B114" s="3" t="n">
        <f aca="false">IF(OR(TRIM(Customers!B114&amp;"")="",ISNUMBER(MATCH(TRIM(Customers!B114&amp;""),Codes!$A$5:$A$14,0)),Customers!B114=0),"",IF(ISNUMBER(Customers!B114),Customers!B114,IFERROR(VALUE(Customers!B114),"")))</f>
        <v>38</v>
      </c>
      <c r="C114" s="2" t="str">
        <f aca="false">IF(OR(TRIM(Customers!C114&amp;"")="",ISNUMBER(MATCH(TRIM(Customers!C114&amp;""),Codes!$A$5:$A$14,0))),"",TRIM(Customers!C114))</f>
        <v>M</v>
      </c>
      <c r="D114" s="2" t="str">
        <f aca="false">IF(OR(TRIM(Customers!D114&amp;"")="",ISNUMBER(MATCH(TRIM(Customers!D114&amp;""),Codes!$A$5:$A$14,0))),"",TRIM(Customers!D114))</f>
        <v>Campania</v>
      </c>
      <c r="E114" s="2" t="str">
        <f aca="false">IF(OR(TRIM(Customers!E114&amp;"")="",ISNUMBER(MATCH(TRIM(Customers!E114&amp;""),Codes!$A$5:$A$14,0))),"",TRIM(Customers!E114))</f>
        <v>Employee</v>
      </c>
      <c r="F114" s="2" t="str">
        <f aca="false">IF(OR(TRIM(Customers!F114&amp;"")="",ISNUMBER(MATCH(TRIM(Customers!F114&amp;""),Codes!$A$5:$A$14,0))),"",TRIM(Customers!F114))</f>
        <v>Divorced</v>
      </c>
      <c r="G114" s="4" t="n">
        <f aca="false">IF(OR(TRIM(Customers!G114&amp;"")="",ISNUMBER(MATCH(TRIM(Customers!G114&amp;""),Codes!$A$5:$A$14,0)),Customers!G114=-999),"",IF(ISNUMBER(Customers!G114),Customers!G114,IFERROR(VALUE(Customers!G114),"")))</f>
        <v>34100</v>
      </c>
      <c r="H114" s="3" t="n">
        <f aca="false">IF(OR(TRIM(Customers!H114&amp;"")="",ISNUMBER(MATCH(TRIM(Customers!H114&amp;""),Codes!$A$5:$A$14,0))),"",IF(ISNUMBER(Customers!H114),Customers!H114,IFERROR(VALUE(Customers!H114),"")))</f>
        <v>6</v>
      </c>
      <c r="I114" s="5" t="n">
        <f aca="false">IF(OR(TRIM(Customers!I114&amp;"")="",ISNUMBER(MATCH(TRIM(Customers!I114&amp;""),Codes!$A$5:$A$14,0)),Customers!I114=DATE(1970,1,1)),"",IF(ISNUMBER(Customers!I114),Customers!I114,IFERROR(DATEVALUE(Customers!I114),"")))</f>
        <v>43776</v>
      </c>
      <c r="J114" s="2" t="str">
        <f aca="false">IF(OR(TRIM(Customers!J114&amp;"")="",ISNUMBER(MATCH(TRIM(Customers!J114&amp;""),Codes!$A$5:$A$14,0))),"",TRIM(Customers!J114))</f>
        <v>App</v>
      </c>
      <c r="K114" s="3" t="n">
        <f aca="false">IF(OR(TRIM(Customers!K114&amp;"")="",ISNUMBER(MATCH(TRIM(Customers!K114&amp;""),Codes!$A$5:$A$14,0))),"",IF(ISNUMBER(Customers!K114),Customers!K114,IFERROR(VALUE(Customers!K114),"")))</f>
        <v>1</v>
      </c>
      <c r="L114" s="4" t="n">
        <f aca="false">IF(OR(TRIM(Customers!L114&amp;"")="",ISNUMBER(MATCH(TRIM(Customers!L114&amp;""),Codes!$A$5:$A$14,0))),"",IF(ISNUMBER(Customers!L114),Customers!L114,IFERROR(VALUE(Customers!L114),"")))</f>
        <v>3462.11</v>
      </c>
      <c r="M114" s="4" t="n">
        <f aca="false">IF(OR(TRIM(Customers!M114&amp;"")="",ISNUMBER(MATCH(TRIM(Customers!M114&amp;""),Codes!$A$5:$A$14,0))),"",IF(ISNUMBER(Customers!M114),Customers!M114,IFERROR(VALUE(Customers!M114),"")))</f>
        <v>26009.04</v>
      </c>
      <c r="N114" s="3" t="n">
        <f aca="false">IF(OR(TRIM(Customers!N114&amp;"")="",ISNUMBER(MATCH(TRIM(Customers!N114&amp;""),Codes!$A$5:$A$14,0)),Customers!N114=9999),"",IF(ISNUMBER(Customers!N114),Customers!N114,IFERROR(VALUE(Customers!N114),"")))</f>
        <v>33</v>
      </c>
      <c r="O114" s="4" t="n">
        <f aca="false">IF(OR(TRIM(Customers!O114&amp;"")="",ISNUMBER(MATCH(TRIM(Customers!O114&amp;""),Codes!$A$5:$A$14,0))),"",IF(ISNUMBER(Customers!O114),Customers!O114,IFERROR(VALUE(Customers!O114),"")))</f>
        <v>27.52</v>
      </c>
      <c r="P114" s="3" t="n">
        <f aca="false">IF(OR(TRIM(Customers!P114&amp;"")="",ISNUMBER(MATCH(TRIM(Customers!P114&amp;""),Codes!$A$5:$A$14,0))),"",IF(ISNUMBER(Customers!P114),Customers!P114,IFERROR(VALUE(Customers!P114),"")))</f>
        <v>2</v>
      </c>
      <c r="Q114" s="4" t="n">
        <f aca="false">IF(OR(TRIM(Customers!Q114&amp;"")="",ISNUMBER(MATCH(TRIM(Customers!Q114&amp;""),Codes!$A$5:$A$14,0))),"",IF(ISNUMBER(Customers!Q114),Customers!Q114,IFERROR(VALUE(Customers!Q114),"")))</f>
        <v>8000</v>
      </c>
      <c r="R114" s="4" t="n">
        <f aca="false">IF(OR(TRIM(Customers!R114&amp;"")="",ISNUMBER(MATCH(TRIM(Customers!R114&amp;""),Codes!$A$5:$A$14,0))),"",IF(ISNUMBER(Customers!R114),Customers!R114,IFERROR(VALUE(Customers!R114),"")))</f>
        <v>768.04</v>
      </c>
      <c r="S114" s="4" t="n">
        <f aca="false">IF(OR(TRIM(Customers!S114&amp;"")="",ISNUMBER(MATCH(TRIM(Customers!S114&amp;""),Codes!$A$5:$A$14,0))),"",IF(ISNUMBER(Customers!S114),Customers!S114,IFERROR(VALUE(Customers!S114),"")))</f>
        <v>120000</v>
      </c>
      <c r="T114" s="4" t="n">
        <f aca="false">IF(OR(TRIM(Customers!T114&amp;"")="",ISNUMBER(MATCH(TRIM(Customers!T114&amp;""),Codes!$A$5:$A$14,0))),"",IF(ISNUMBER(Customers!T114),Customers!T114,IFERROR(VALUE(Customers!T114),"")))</f>
        <v>672</v>
      </c>
      <c r="U114" s="3" t="n">
        <f aca="false">IF(OR(TRIM(Customers!U114&amp;"")="",ISNUMBER(MATCH(TRIM(Customers!U114&amp;""),Codes!$A$5:$A$14,0)),Customers!U114=0),"",IF(ISNUMBER(Customers!U114),Customers!U114,IFERROR(VALUE(Customers!U114),"")))</f>
        <v>644</v>
      </c>
      <c r="V114" s="3" t="str">
        <f aca="false">IF(OR(TRIM(Customers!V114&amp;"")="",ISNUMBER(MATCH(TRIM(Customers!V114&amp;""),Codes!$A$5:$A$14,0))),"",IF(ISNUMBER(Customers!V114),Customers!V114,IFERROR(VALUE(Customers!V114),"")))</f>
        <v/>
      </c>
    </row>
    <row r="115" customFormat="false" ht="15" hidden="false" customHeight="false" outlineLevel="0" collapsed="false">
      <c r="A115" s="2" t="str">
        <f aca="false">Customers!A115</f>
        <v>CL00114</v>
      </c>
      <c r="B115" s="3" t="n">
        <f aca="false">IF(OR(TRIM(Customers!B115&amp;"")="",ISNUMBER(MATCH(TRIM(Customers!B115&amp;""),Codes!$A$5:$A$14,0)),Customers!B115=0),"",IF(ISNUMBER(Customers!B115),Customers!B115,IFERROR(VALUE(Customers!B115),"")))</f>
        <v>51</v>
      </c>
      <c r="C115" s="2" t="str">
        <f aca="false">IF(OR(TRIM(Customers!C115&amp;"")="",ISNUMBER(MATCH(TRIM(Customers!C115&amp;""),Codes!$A$5:$A$14,0))),"",TRIM(Customers!C115))</f>
        <v>F</v>
      </c>
      <c r="D115" s="2" t="str">
        <f aca="false">IF(OR(TRIM(Customers!D115&amp;"")="",ISNUMBER(MATCH(TRIM(Customers!D115&amp;""),Codes!$A$5:$A$14,0))),"",TRIM(Customers!D115))</f>
        <v>Lazio</v>
      </c>
      <c r="E115" s="2" t="str">
        <f aca="false">IF(OR(TRIM(Customers!E115&amp;"")="",ISNUMBER(MATCH(TRIM(Customers!E115&amp;""),Codes!$A$5:$A$14,0))),"",TRIM(Customers!E115))</f>
        <v>Self-employed</v>
      </c>
      <c r="F115" s="2" t="str">
        <f aca="false">IF(OR(TRIM(Customers!F115&amp;"")="",ISNUMBER(MATCH(TRIM(Customers!F115&amp;""),Codes!$A$5:$A$14,0))),"",TRIM(Customers!F115))</f>
        <v>Divorced</v>
      </c>
      <c r="G115" s="4" t="n">
        <f aca="false">IF(OR(TRIM(Customers!G115&amp;"")="",ISNUMBER(MATCH(TRIM(Customers!G115&amp;""),Codes!$A$5:$A$14,0)),Customers!G115=-999),"",IF(ISNUMBER(Customers!G115),Customers!G115,IFERROR(VALUE(Customers!G115),"")))</f>
        <v>48600</v>
      </c>
      <c r="H115" s="3" t="n">
        <f aca="false">IF(OR(TRIM(Customers!H115&amp;"")="",ISNUMBER(MATCH(TRIM(Customers!H115&amp;""),Codes!$A$5:$A$14,0))),"",IF(ISNUMBER(Customers!H115),Customers!H115,IFERROR(VALUE(Customers!H115),"")))</f>
        <v>14</v>
      </c>
      <c r="I115" s="5" t="n">
        <f aca="false">IF(OR(TRIM(Customers!I115&amp;"")="",ISNUMBER(MATCH(TRIM(Customers!I115&amp;""),Codes!$A$5:$A$14,0)),Customers!I115=DATE(1970,1,1)),"",IF(ISNUMBER(Customers!I115),Customers!I115,IFERROR(DATEVALUE(Customers!I115),"")))</f>
        <v>40828</v>
      </c>
      <c r="J115" s="2" t="str">
        <f aca="false">IF(OR(TRIM(Customers!J115&amp;"")="",ISNUMBER(MATCH(TRIM(Customers!J115&amp;""),Codes!$A$5:$A$14,0))),"",TRIM(Customers!J115))</f>
        <v>Online Banking</v>
      </c>
      <c r="K115" s="3" t="n">
        <f aca="false">IF(OR(TRIM(Customers!K115&amp;"")="",ISNUMBER(MATCH(TRIM(Customers!K115&amp;""),Codes!$A$5:$A$14,0))),"",IF(ISNUMBER(Customers!K115),Customers!K115,IFERROR(VALUE(Customers!K115),"")))</f>
        <v>6</v>
      </c>
      <c r="L115" s="4" t="n">
        <f aca="false">IF(OR(TRIM(Customers!L115&amp;"")="",ISNUMBER(MATCH(TRIM(Customers!L115&amp;""),Codes!$A$5:$A$14,0))),"",IF(ISNUMBER(Customers!L115),Customers!L115,IFERROR(VALUE(Customers!L115),"")))</f>
        <v>1110.57</v>
      </c>
      <c r="M115" s="4" t="n">
        <f aca="false">IF(OR(TRIM(Customers!M115&amp;"")="",ISNUMBER(MATCH(TRIM(Customers!M115&amp;""),Codes!$A$5:$A$14,0))),"",IF(ISNUMBER(Customers!M115),Customers!M115,IFERROR(VALUE(Customers!M115),"")))</f>
        <v>0</v>
      </c>
      <c r="N115" s="3" t="n">
        <f aca="false">IF(OR(TRIM(Customers!N115&amp;"")="",ISNUMBER(MATCH(TRIM(Customers!N115&amp;""),Codes!$A$5:$A$14,0)),Customers!N115=9999),"",IF(ISNUMBER(Customers!N115),Customers!N115,IFERROR(VALUE(Customers!N115),"")))</f>
        <v>36</v>
      </c>
      <c r="O115" s="4" t="n">
        <f aca="false">IF(OR(TRIM(Customers!O115&amp;"")="",ISNUMBER(MATCH(TRIM(Customers!O115&amp;""),Codes!$A$5:$A$14,0))),"",IF(ISNUMBER(Customers!O115),Customers!O115,IFERROR(VALUE(Customers!O115),"")))</f>
        <v>48.85</v>
      </c>
      <c r="P115" s="3" t="n">
        <f aca="false">IF(OR(TRIM(Customers!P115&amp;"")="",ISNUMBER(MATCH(TRIM(Customers!P115&amp;""),Codes!$A$5:$A$14,0))),"",IF(ISNUMBER(Customers!P115),Customers!P115,IFERROR(VALUE(Customers!P115),"")))</f>
        <v>3</v>
      </c>
      <c r="Q115" s="4" t="n">
        <f aca="false">IF(OR(TRIM(Customers!Q115&amp;"")="",ISNUMBER(MATCH(TRIM(Customers!Q115&amp;""),Codes!$A$5:$A$14,0))),"",IF(ISNUMBER(Customers!Q115),Customers!Q115,IFERROR(VALUE(Customers!Q115),"")))</f>
        <v>10500</v>
      </c>
      <c r="R115" s="4" t="n">
        <f aca="false">IF(OR(TRIM(Customers!R115&amp;"")="",ISNUMBER(MATCH(TRIM(Customers!R115&amp;""),Codes!$A$5:$A$14,0))),"",IF(ISNUMBER(Customers!R115),Customers!R115,IFERROR(VALUE(Customers!R115),"")))</f>
        <v>1333.77</v>
      </c>
      <c r="S115" s="4" t="n">
        <f aca="false">IF(OR(TRIM(Customers!S115&amp;"")="",ISNUMBER(MATCH(TRIM(Customers!S115&amp;""),Codes!$A$5:$A$14,0))),"",IF(ISNUMBER(Customers!S115),Customers!S115,IFERROR(VALUE(Customers!S115),"")))</f>
        <v>0</v>
      </c>
      <c r="T115" s="4" t="n">
        <f aca="false">IF(OR(TRIM(Customers!T115&amp;"")="",ISNUMBER(MATCH(TRIM(Customers!T115&amp;""),Codes!$A$5:$A$14,0))),"",IF(ISNUMBER(Customers!T115),Customers!T115,IFERROR(VALUE(Customers!T115),"")))</f>
        <v>0</v>
      </c>
      <c r="U115" s="3" t="n">
        <f aca="false">IF(OR(TRIM(Customers!U115&amp;"")="",ISNUMBER(MATCH(TRIM(Customers!U115&amp;""),Codes!$A$5:$A$14,0)),Customers!U115=0),"",IF(ISNUMBER(Customers!U115),Customers!U115,IFERROR(VALUE(Customers!U115),"")))</f>
        <v>677</v>
      </c>
      <c r="V115" s="3" t="n">
        <f aca="false">IF(OR(TRIM(Customers!V115&amp;"")="",ISNUMBER(MATCH(TRIM(Customers!V115&amp;""),Codes!$A$5:$A$14,0))),"",IF(ISNUMBER(Customers!V115),Customers!V115,IFERROR(VALUE(Customers!V115),"")))</f>
        <v>0</v>
      </c>
    </row>
    <row r="116" customFormat="false" ht="15" hidden="false" customHeight="false" outlineLevel="0" collapsed="false">
      <c r="A116" s="2" t="str">
        <f aca="false">Customers!A116</f>
        <v>CL00115</v>
      </c>
      <c r="B116" s="3" t="n">
        <f aca="false">IF(OR(TRIM(Customers!B116&amp;"")="",ISNUMBER(MATCH(TRIM(Customers!B116&amp;""),Codes!$A$5:$A$14,0)),Customers!B116=0),"",IF(ISNUMBER(Customers!B116),Customers!B116,IFERROR(VALUE(Customers!B116),"")))</f>
        <v>55</v>
      </c>
      <c r="C116" s="2" t="str">
        <f aca="false">IF(OR(TRIM(Customers!C116&amp;"")="",ISNUMBER(MATCH(TRIM(Customers!C116&amp;""),Codes!$A$5:$A$14,0))),"",TRIM(Customers!C116))</f>
        <v>F</v>
      </c>
      <c r="D116" s="2" t="str">
        <f aca="false">IF(OR(TRIM(Customers!D116&amp;"")="",ISNUMBER(MATCH(TRIM(Customers!D116&amp;""),Codes!$A$5:$A$14,0))),"",TRIM(Customers!D116))</f>
        <v>Lazio</v>
      </c>
      <c r="E116" s="2" t="str">
        <f aca="false">IF(OR(TRIM(Customers!E116&amp;"")="",ISNUMBER(MATCH(TRIM(Customers!E116&amp;""),Codes!$A$5:$A$14,0))),"",TRIM(Customers!E116))</f>
        <v>Employee</v>
      </c>
      <c r="F116" s="2" t="str">
        <f aca="false">IF(OR(TRIM(Customers!F116&amp;"")="",ISNUMBER(MATCH(TRIM(Customers!F116&amp;""),Codes!$A$5:$A$14,0))),"",TRIM(Customers!F116))</f>
        <v>Married</v>
      </c>
      <c r="G116" s="4" t="str">
        <f aca="false">IF(OR(TRIM(Customers!G116&amp;"")="",ISNUMBER(MATCH(TRIM(Customers!G116&amp;""),Codes!$A$5:$A$14,0)),Customers!G116=-999),"",IF(ISNUMBER(Customers!G116),Customers!G116,IFERROR(VALUE(Customers!G116),"")))</f>
        <v/>
      </c>
      <c r="H116" s="3" t="n">
        <f aca="false">IF(OR(TRIM(Customers!H116&amp;"")="",ISNUMBER(MATCH(TRIM(Customers!H116&amp;""),Codes!$A$5:$A$14,0))),"",IF(ISNUMBER(Customers!H116),Customers!H116,IFERROR(VALUE(Customers!H116),"")))</f>
        <v>24</v>
      </c>
      <c r="I116" s="5" t="n">
        <f aca="false">IF(OR(TRIM(Customers!I116&amp;"")="",ISNUMBER(MATCH(TRIM(Customers!I116&amp;""),Codes!$A$5:$A$14,0)),Customers!I116=DATE(1970,1,1)),"",IF(ISNUMBER(Customers!I116),Customers!I116,IFERROR(DATEVALUE(Customers!I116),"")))</f>
        <v>37407</v>
      </c>
      <c r="J116" s="2" t="str">
        <f aca="false">IF(OR(TRIM(Customers!J116&amp;"")="",ISNUMBER(MATCH(TRIM(Customers!J116&amp;""),Codes!$A$5:$A$14,0))),"",TRIM(Customers!J116))</f>
        <v>Branch</v>
      </c>
      <c r="K116" s="3" t="n">
        <f aca="false">IF(OR(TRIM(Customers!K116&amp;"")="",ISNUMBER(MATCH(TRIM(Customers!K116&amp;""),Codes!$A$5:$A$14,0))),"",IF(ISNUMBER(Customers!K116),Customers!K116,IFERROR(VALUE(Customers!K116),"")))</f>
        <v>6</v>
      </c>
      <c r="L116" s="4" t="n">
        <f aca="false">IF(OR(TRIM(Customers!L116&amp;"")="",ISNUMBER(MATCH(TRIM(Customers!L116&amp;""),Codes!$A$5:$A$14,0))),"",IF(ISNUMBER(Customers!L116),Customers!L116,IFERROR(VALUE(Customers!L116),"")))</f>
        <v>3839.5</v>
      </c>
      <c r="M116" s="4" t="str">
        <f aca="false">IF(OR(TRIM(Customers!M116&amp;"")="",ISNUMBER(MATCH(TRIM(Customers!M116&amp;""),Codes!$A$5:$A$14,0))),"",IF(ISNUMBER(Customers!M116),Customers!M116,IFERROR(VALUE(Customers!M116),"")))</f>
        <v/>
      </c>
      <c r="N116" s="3" t="n">
        <f aca="false">IF(OR(TRIM(Customers!N116&amp;"")="",ISNUMBER(MATCH(TRIM(Customers!N116&amp;""),Codes!$A$5:$A$14,0)),Customers!N116=9999),"",IF(ISNUMBER(Customers!N116),Customers!N116,IFERROR(VALUE(Customers!N116),"")))</f>
        <v>25</v>
      </c>
      <c r="O116" s="4" t="n">
        <f aca="false">IF(OR(TRIM(Customers!O116&amp;"")="",ISNUMBER(MATCH(TRIM(Customers!O116&amp;""),Codes!$A$5:$A$14,0))),"",IF(ISNUMBER(Customers!O116),Customers!O116,IFERROR(VALUE(Customers!O116),"")))</f>
        <v>77.97</v>
      </c>
      <c r="P116" s="3" t="n">
        <f aca="false">IF(OR(TRIM(Customers!P116&amp;"")="",ISNUMBER(MATCH(TRIM(Customers!P116&amp;""),Codes!$A$5:$A$14,0))),"",IF(ISNUMBER(Customers!P116),Customers!P116,IFERROR(VALUE(Customers!P116),"")))</f>
        <v>6</v>
      </c>
      <c r="Q116" s="4" t="n">
        <f aca="false">IF(OR(TRIM(Customers!Q116&amp;"")="",ISNUMBER(MATCH(TRIM(Customers!Q116&amp;""),Codes!$A$5:$A$14,0))),"",IF(ISNUMBER(Customers!Q116),Customers!Q116,IFERROR(VALUE(Customers!Q116),"")))</f>
        <v>9000</v>
      </c>
      <c r="R116" s="4" t="n">
        <f aca="false">IF(OR(TRIM(Customers!R116&amp;"")="",ISNUMBER(MATCH(TRIM(Customers!R116&amp;""),Codes!$A$5:$A$14,0))),"",IF(ISNUMBER(Customers!R116),Customers!R116,IFERROR(VALUE(Customers!R116),"")))</f>
        <v>2024.66</v>
      </c>
      <c r="S116" s="4" t="n">
        <f aca="false">IF(OR(TRIM(Customers!S116&amp;"")="",ISNUMBER(MATCH(TRIM(Customers!S116&amp;""),Codes!$A$5:$A$14,0))),"",IF(ISNUMBER(Customers!S116),Customers!S116,IFERROR(VALUE(Customers!S116),"")))</f>
        <v>61000</v>
      </c>
      <c r="T116" s="4" t="n">
        <f aca="false">IF(OR(TRIM(Customers!T116&amp;"")="",ISNUMBER(MATCH(TRIM(Customers!T116&amp;""),Codes!$A$5:$A$14,0))),"",IF(ISNUMBER(Customers!T116),Customers!T116,IFERROR(VALUE(Customers!T116),"")))</f>
        <v>410</v>
      </c>
      <c r="U116" s="3" t="n">
        <f aca="false">IF(OR(TRIM(Customers!U116&amp;"")="",ISNUMBER(MATCH(TRIM(Customers!U116&amp;""),Codes!$A$5:$A$14,0)),Customers!U116=0),"",IF(ISNUMBER(Customers!U116),Customers!U116,IFERROR(VALUE(Customers!U116),"")))</f>
        <v>634</v>
      </c>
      <c r="V116" s="3" t="n">
        <f aca="false">IF(OR(TRIM(Customers!V116&amp;"")="",ISNUMBER(MATCH(TRIM(Customers!V116&amp;""),Codes!$A$5:$A$14,0))),"",IF(ISNUMBER(Customers!V116),Customers!V116,IFERROR(VALUE(Customers!V116),"")))</f>
        <v>2</v>
      </c>
    </row>
    <row r="117" customFormat="false" ht="15" hidden="false" customHeight="false" outlineLevel="0" collapsed="false">
      <c r="A117" s="2" t="str">
        <f aca="false">Customers!A117</f>
        <v>CL00116</v>
      </c>
      <c r="B117" s="3" t="n">
        <f aca="false">IF(OR(TRIM(Customers!B117&amp;"")="",ISNUMBER(MATCH(TRIM(Customers!B117&amp;""),Codes!$A$5:$A$14,0)),Customers!B117=0),"",IF(ISNUMBER(Customers!B117),Customers!B117,IFERROR(VALUE(Customers!B117),"")))</f>
        <v>66</v>
      </c>
      <c r="C117" s="2" t="str">
        <f aca="false">IF(OR(TRIM(Customers!C117&amp;"")="",ISNUMBER(MATCH(TRIM(Customers!C117&amp;""),Codes!$A$5:$A$14,0))),"",TRIM(Customers!C117))</f>
        <v>F</v>
      </c>
      <c r="D117" s="2" t="str">
        <f aca="false">IF(OR(TRIM(Customers!D117&amp;"")="",ISNUMBER(MATCH(TRIM(Customers!D117&amp;""),Codes!$A$5:$A$14,0))),"",TRIM(Customers!D117))</f>
        <v>Lazio</v>
      </c>
      <c r="E117" s="2" t="str">
        <f aca="false">IF(OR(TRIM(Customers!E117&amp;"")="",ISNUMBER(MATCH(TRIM(Customers!E117&amp;""),Codes!$A$5:$A$14,0))),"",TRIM(Customers!E117))</f>
        <v>Retired</v>
      </c>
      <c r="F117" s="2" t="str">
        <f aca="false">IF(OR(TRIM(Customers!F117&amp;"")="",ISNUMBER(MATCH(TRIM(Customers!F117&amp;""),Codes!$A$5:$A$14,0))),"",TRIM(Customers!F117))</f>
        <v>Married</v>
      </c>
      <c r="G117" s="4" t="n">
        <f aca="false">IF(OR(TRIM(Customers!G117&amp;"")="",ISNUMBER(MATCH(TRIM(Customers!G117&amp;""),Codes!$A$5:$A$14,0)),Customers!G117=-999),"",IF(ISNUMBER(Customers!G117),Customers!G117,IFERROR(VALUE(Customers!G117),"")))</f>
        <v>22400</v>
      </c>
      <c r="H117" s="3" t="n">
        <f aca="false">IF(OR(TRIM(Customers!H117&amp;"")="",ISNUMBER(MATCH(TRIM(Customers!H117&amp;""),Codes!$A$5:$A$14,0))),"",IF(ISNUMBER(Customers!H117),Customers!H117,IFERROR(VALUE(Customers!H117),"")))</f>
        <v>11</v>
      </c>
      <c r="I117" s="5" t="n">
        <f aca="false">IF(OR(TRIM(Customers!I117&amp;"")="",ISNUMBER(MATCH(TRIM(Customers!I117&amp;""),Codes!$A$5:$A$14,0)),Customers!I117=DATE(1970,1,1)),"",IF(ISNUMBER(Customers!I117),Customers!I117,IFERROR(DATEVALUE(Customers!I117),"")))</f>
        <v>42257</v>
      </c>
      <c r="J117" s="2" t="str">
        <f aca="false">IF(OR(TRIM(Customers!J117&amp;"")="",ISNUMBER(MATCH(TRIM(Customers!J117&amp;""),Codes!$A$5:$A$14,0))),"",TRIM(Customers!J117))</f>
        <v>Branch</v>
      </c>
      <c r="K117" s="3" t="n">
        <f aca="false">IF(OR(TRIM(Customers!K117&amp;"")="",ISNUMBER(MATCH(TRIM(Customers!K117&amp;""),Codes!$A$5:$A$14,0))),"",IF(ISNUMBER(Customers!K117),Customers!K117,IFERROR(VALUE(Customers!K117),"")))</f>
        <v>3</v>
      </c>
      <c r="L117" s="4" t="n">
        <f aca="false">IF(OR(TRIM(Customers!L117&amp;"")="",ISNUMBER(MATCH(TRIM(Customers!L117&amp;""),Codes!$A$5:$A$14,0))),"",IF(ISNUMBER(Customers!L117),Customers!L117,IFERROR(VALUE(Customers!L117),"")))</f>
        <v>1078.85</v>
      </c>
      <c r="M117" s="4" t="n">
        <f aca="false">IF(OR(TRIM(Customers!M117&amp;"")="",ISNUMBER(MATCH(TRIM(Customers!M117&amp;""),Codes!$A$5:$A$14,0))),"",IF(ISNUMBER(Customers!M117),Customers!M117,IFERROR(VALUE(Customers!M117),"")))</f>
        <v>0</v>
      </c>
      <c r="N117" s="3" t="n">
        <f aca="false">IF(OR(TRIM(Customers!N117&amp;"")="",ISNUMBER(MATCH(TRIM(Customers!N117&amp;""),Codes!$A$5:$A$14,0)),Customers!N117=9999),"",IF(ISNUMBER(Customers!N117),Customers!N117,IFERROR(VALUE(Customers!N117),"")))</f>
        <v>24</v>
      </c>
      <c r="O117" s="4" t="n">
        <f aca="false">IF(OR(TRIM(Customers!O117&amp;"")="",ISNUMBER(MATCH(TRIM(Customers!O117&amp;""),Codes!$A$5:$A$14,0))),"",IF(ISNUMBER(Customers!O117),Customers!O117,IFERROR(VALUE(Customers!O117),"")))</f>
        <v>52.03</v>
      </c>
      <c r="P117" s="3" t="n">
        <f aca="false">IF(OR(TRIM(Customers!P117&amp;"")="",ISNUMBER(MATCH(TRIM(Customers!P117&amp;""),Codes!$A$5:$A$14,0))),"",IF(ISNUMBER(Customers!P117),Customers!P117,IFERROR(VALUE(Customers!P117),"")))</f>
        <v>2</v>
      </c>
      <c r="Q117" s="4" t="n">
        <f aca="false">IF(OR(TRIM(Customers!Q117&amp;"")="",ISNUMBER(MATCH(TRIM(Customers!Q117&amp;""),Codes!$A$5:$A$14,0))),"",IF(ISNUMBER(Customers!Q117),Customers!Q117,IFERROR(VALUE(Customers!Q117),"")))</f>
        <v>3500</v>
      </c>
      <c r="R117" s="4" t="n">
        <f aca="false">IF(OR(TRIM(Customers!R117&amp;"")="",ISNUMBER(MATCH(TRIM(Customers!R117&amp;""),Codes!$A$5:$A$14,0))),"",IF(ISNUMBER(Customers!R117),Customers!R117,IFERROR(VALUE(Customers!R117),"")))</f>
        <v>2107.86</v>
      </c>
      <c r="S117" s="4" t="n">
        <f aca="false">IF(OR(TRIM(Customers!S117&amp;"")="",ISNUMBER(MATCH(TRIM(Customers!S117&amp;""),Codes!$A$5:$A$14,0))),"",IF(ISNUMBER(Customers!S117),Customers!S117,IFERROR(VALUE(Customers!S117),"")))</f>
        <v>0</v>
      </c>
      <c r="T117" s="4" t="n">
        <f aca="false">IF(OR(TRIM(Customers!T117&amp;"")="",ISNUMBER(MATCH(TRIM(Customers!T117&amp;""),Codes!$A$5:$A$14,0))),"",IF(ISNUMBER(Customers!T117),Customers!T117,IFERROR(VALUE(Customers!T117),"")))</f>
        <v>0</v>
      </c>
      <c r="U117" s="3" t="n">
        <f aca="false">IF(OR(TRIM(Customers!U117&amp;"")="",ISNUMBER(MATCH(TRIM(Customers!U117&amp;""),Codes!$A$5:$A$14,0)),Customers!U117=0),"",IF(ISNUMBER(Customers!U117),Customers!U117,IFERROR(VALUE(Customers!U117),"")))</f>
        <v>618</v>
      </c>
      <c r="V117" s="3" t="n">
        <f aca="false">IF(OR(TRIM(Customers!V117&amp;"")="",ISNUMBER(MATCH(TRIM(Customers!V117&amp;""),Codes!$A$5:$A$14,0))),"",IF(ISNUMBER(Customers!V117),Customers!V117,IFERROR(VALUE(Customers!V117),"")))</f>
        <v>0</v>
      </c>
    </row>
    <row r="118" customFormat="false" ht="15" hidden="false" customHeight="false" outlineLevel="0" collapsed="false">
      <c r="A118" s="2" t="str">
        <f aca="false">Customers!A118</f>
        <v>CL00117</v>
      </c>
      <c r="B118" s="3" t="n">
        <f aca="false">IF(OR(TRIM(Customers!B118&amp;"")="",ISNUMBER(MATCH(TRIM(Customers!B118&amp;""),Codes!$A$5:$A$14,0)),Customers!B118=0),"",IF(ISNUMBER(Customers!B118),Customers!B118,IFERROR(VALUE(Customers!B118),"")))</f>
        <v>46</v>
      </c>
      <c r="C118" s="2" t="str">
        <f aca="false">IF(OR(TRIM(Customers!C118&amp;"")="",ISNUMBER(MATCH(TRIM(Customers!C118&amp;""),Codes!$A$5:$A$14,0))),"",TRIM(Customers!C118))</f>
        <v>F</v>
      </c>
      <c r="D118" s="2" t="str">
        <f aca="false">IF(OR(TRIM(Customers!D118&amp;"")="",ISNUMBER(MATCH(TRIM(Customers!D118&amp;""),Codes!$A$5:$A$14,0))),"",TRIM(Customers!D118))</f>
        <v>Lazio</v>
      </c>
      <c r="E118" s="2" t="str">
        <f aca="false">IF(OR(TRIM(Customers!E118&amp;"")="",ISNUMBER(MATCH(TRIM(Customers!E118&amp;""),Codes!$A$5:$A$14,0))),"",TRIM(Customers!E118))</f>
        <v>Teacher</v>
      </c>
      <c r="F118" s="2" t="str">
        <f aca="false">IF(OR(TRIM(Customers!F118&amp;"")="",ISNUMBER(MATCH(TRIM(Customers!F118&amp;""),Codes!$A$5:$A$14,0))),"",TRIM(Customers!F118))</f>
        <v>Married</v>
      </c>
      <c r="G118" s="4" t="n">
        <f aca="false">IF(OR(TRIM(Customers!G118&amp;"")="",ISNUMBER(MATCH(TRIM(Customers!G118&amp;""),Codes!$A$5:$A$14,0)),Customers!G118=-999),"",IF(ISNUMBER(Customers!G118),Customers!G118,IFERROR(VALUE(Customers!G118),"")))</f>
        <v>38000</v>
      </c>
      <c r="H118" s="3" t="n">
        <f aca="false">IF(OR(TRIM(Customers!H118&amp;"")="",ISNUMBER(MATCH(TRIM(Customers!H118&amp;""),Codes!$A$5:$A$14,0))),"",IF(ISNUMBER(Customers!H118),Customers!H118,IFERROR(VALUE(Customers!H118),"")))</f>
        <v>10</v>
      </c>
      <c r="I118" s="5" t="n">
        <f aca="false">IF(OR(TRIM(Customers!I118&amp;"")="",ISNUMBER(MATCH(TRIM(Customers!I118&amp;""),Codes!$A$5:$A$14,0)),Customers!I118=DATE(1970,1,1)),"",IF(ISNUMBER(Customers!I118),Customers!I118,IFERROR(DATEVALUE(Customers!I118),"")))</f>
        <v>42385</v>
      </c>
      <c r="J118" s="2" t="str">
        <f aca="false">IF(OR(TRIM(Customers!J118&amp;"")="",ISNUMBER(MATCH(TRIM(Customers!J118&amp;""),Codes!$A$5:$A$14,0))),"",TRIM(Customers!J118))</f>
        <v>App</v>
      </c>
      <c r="K118" s="3" t="str">
        <f aca="false">IF(OR(TRIM(Customers!K118&amp;"")="",ISNUMBER(MATCH(TRIM(Customers!K118&amp;""),Codes!$A$5:$A$14,0))),"",IF(ISNUMBER(Customers!K118),Customers!K118,IFERROR(VALUE(Customers!K118),"")))</f>
        <v/>
      </c>
      <c r="L118" s="4" t="n">
        <f aca="false">IF(OR(TRIM(Customers!L118&amp;"")="",ISNUMBER(MATCH(TRIM(Customers!L118&amp;""),Codes!$A$5:$A$14,0))),"",IF(ISNUMBER(Customers!L118),Customers!L118,IFERROR(VALUE(Customers!L118),"")))</f>
        <v>3051.66</v>
      </c>
      <c r="M118" s="4" t="str">
        <f aca="false">IF(OR(TRIM(Customers!M118&amp;"")="",ISNUMBER(MATCH(TRIM(Customers!M118&amp;""),Codes!$A$5:$A$14,0))),"",IF(ISNUMBER(Customers!M118),Customers!M118,IFERROR(VALUE(Customers!M118),"")))</f>
        <v/>
      </c>
      <c r="N118" s="3" t="n">
        <f aca="false">IF(OR(TRIM(Customers!N118&amp;"")="",ISNUMBER(MATCH(TRIM(Customers!N118&amp;""),Codes!$A$5:$A$14,0)),Customers!N118=9999),"",IF(ISNUMBER(Customers!N118),Customers!N118,IFERROR(VALUE(Customers!N118),"")))</f>
        <v>34</v>
      </c>
      <c r="O118" s="4" t="n">
        <f aca="false">IF(OR(TRIM(Customers!O118&amp;"")="",ISNUMBER(MATCH(TRIM(Customers!O118&amp;""),Codes!$A$5:$A$14,0))),"",IF(ISNUMBER(Customers!O118),Customers!O118,IFERROR(VALUE(Customers!O118),"")))</f>
        <v>32.91</v>
      </c>
      <c r="P118" s="3" t="n">
        <f aca="false">IF(OR(TRIM(Customers!P118&amp;"")="",ISNUMBER(MATCH(TRIM(Customers!P118&amp;""),Codes!$A$5:$A$14,0))),"",IF(ISNUMBER(Customers!P118),Customers!P118,IFERROR(VALUE(Customers!P118),"")))</f>
        <v>1</v>
      </c>
      <c r="Q118" s="4" t="n">
        <f aca="false">IF(OR(TRIM(Customers!Q118&amp;"")="",ISNUMBER(MATCH(TRIM(Customers!Q118&amp;""),Codes!$A$5:$A$14,0))),"",IF(ISNUMBER(Customers!Q118),Customers!Q118,IFERROR(VALUE(Customers!Q118),"")))</f>
        <v>5500</v>
      </c>
      <c r="R118" s="4" t="n">
        <f aca="false">IF(OR(TRIM(Customers!R118&amp;"")="",ISNUMBER(MATCH(TRIM(Customers!R118&amp;""),Codes!$A$5:$A$14,0))),"",IF(ISNUMBER(Customers!R118),Customers!R118,IFERROR(VALUE(Customers!R118),"")))</f>
        <v>717.83</v>
      </c>
      <c r="S118" s="4" t="str">
        <f aca="false">IF(OR(TRIM(Customers!S118&amp;"")="",ISNUMBER(MATCH(TRIM(Customers!S118&amp;""),Codes!$A$5:$A$14,0))),"",IF(ISNUMBER(Customers!S118),Customers!S118,IFERROR(VALUE(Customers!S118),"")))</f>
        <v/>
      </c>
      <c r="T118" s="4" t="str">
        <f aca="false">IF(OR(TRIM(Customers!T118&amp;"")="",ISNUMBER(MATCH(TRIM(Customers!T118&amp;""),Codes!$A$5:$A$14,0))),"",IF(ISNUMBER(Customers!T118),Customers!T118,IFERROR(VALUE(Customers!T118),"")))</f>
        <v/>
      </c>
      <c r="U118" s="3" t="n">
        <f aca="false">IF(OR(TRIM(Customers!U118&amp;"")="",ISNUMBER(MATCH(TRIM(Customers!U118&amp;""),Codes!$A$5:$A$14,0)),Customers!U118=0),"",IF(ISNUMBER(Customers!U118),Customers!U118,IFERROR(VALUE(Customers!U118),"")))</f>
        <v>700</v>
      </c>
      <c r="V118" s="3" t="str">
        <f aca="false">IF(OR(TRIM(Customers!V118&amp;"")="",ISNUMBER(MATCH(TRIM(Customers!V118&amp;""),Codes!$A$5:$A$14,0))),"",IF(ISNUMBER(Customers!V118),Customers!V118,IFERROR(VALUE(Customers!V118),"")))</f>
        <v/>
      </c>
    </row>
    <row r="119" customFormat="false" ht="15" hidden="false" customHeight="false" outlineLevel="0" collapsed="false">
      <c r="A119" s="2" t="str">
        <f aca="false">Customers!A119</f>
        <v>CL00118</v>
      </c>
      <c r="B119" s="3" t="n">
        <f aca="false">IF(OR(TRIM(Customers!B119&amp;"")="",ISNUMBER(MATCH(TRIM(Customers!B119&amp;""),Codes!$A$5:$A$14,0)),Customers!B119=0),"",IF(ISNUMBER(Customers!B119),Customers!B119,IFERROR(VALUE(Customers!B119),"")))</f>
        <v>61</v>
      </c>
      <c r="C119" s="2" t="str">
        <f aca="false">IF(OR(TRIM(Customers!C119&amp;"")="",ISNUMBER(MATCH(TRIM(Customers!C119&amp;""),Codes!$A$5:$A$14,0))),"",TRIM(Customers!C119))</f>
        <v>F</v>
      </c>
      <c r="D119" s="2" t="str">
        <f aca="false">IF(OR(TRIM(Customers!D119&amp;"")="",ISNUMBER(MATCH(TRIM(Customers!D119&amp;""),Codes!$A$5:$A$14,0))),"",TRIM(Customers!D119))</f>
        <v>Puglia</v>
      </c>
      <c r="E119" s="2" t="str">
        <f aca="false">IF(OR(TRIM(Customers!E119&amp;"")="",ISNUMBER(MATCH(TRIM(Customers!E119&amp;""),Codes!$A$5:$A$14,0))),"",TRIM(Customers!E119))</f>
        <v>Executive</v>
      </c>
      <c r="F119" s="2" t="str">
        <f aca="false">IF(OR(TRIM(Customers!F119&amp;"")="",ISNUMBER(MATCH(TRIM(Customers!F119&amp;""),Codes!$A$5:$A$14,0))),"",TRIM(Customers!F119))</f>
        <v>Widowed</v>
      </c>
      <c r="G119" s="4" t="str">
        <f aca="false">IF(OR(TRIM(Customers!G119&amp;"")="",ISNUMBER(MATCH(TRIM(Customers!G119&amp;""),Codes!$A$5:$A$14,0)),Customers!G119=-999),"",IF(ISNUMBER(Customers!G119),Customers!G119,IFERROR(VALUE(Customers!G119),"")))</f>
        <v/>
      </c>
      <c r="H119" s="3" t="n">
        <f aca="false">IF(OR(TRIM(Customers!H119&amp;"")="",ISNUMBER(MATCH(TRIM(Customers!H119&amp;""),Codes!$A$5:$A$14,0))),"",IF(ISNUMBER(Customers!H119),Customers!H119,IFERROR(VALUE(Customers!H119),"")))</f>
        <v>6</v>
      </c>
      <c r="I119" s="5" t="n">
        <f aca="false">IF(OR(TRIM(Customers!I119&amp;"")="",ISNUMBER(MATCH(TRIM(Customers!I119&amp;""),Codes!$A$5:$A$14,0)),Customers!I119=DATE(1970,1,1)),"",IF(ISNUMBER(Customers!I119),Customers!I119,IFERROR(DATEVALUE(Customers!I119),"")))</f>
        <v>43938</v>
      </c>
      <c r="J119" s="2" t="str">
        <f aca="false">IF(OR(TRIM(Customers!J119&amp;"")="",ISNUMBER(MATCH(TRIM(Customers!J119&amp;""),Codes!$A$5:$A$14,0))),"",TRIM(Customers!J119))</f>
        <v>Branch</v>
      </c>
      <c r="K119" s="3" t="n">
        <f aca="false">IF(OR(TRIM(Customers!K119&amp;"")="",ISNUMBER(MATCH(TRIM(Customers!K119&amp;""),Codes!$A$5:$A$14,0))),"",IF(ISNUMBER(Customers!K119),Customers!K119,IFERROR(VALUE(Customers!K119),"")))</f>
        <v>1</v>
      </c>
      <c r="L119" s="4" t="n">
        <f aca="false">IF(OR(TRIM(Customers!L119&amp;"")="",ISNUMBER(MATCH(TRIM(Customers!L119&amp;""),Codes!$A$5:$A$14,0))),"",IF(ISNUMBER(Customers!L119),Customers!L119,IFERROR(VALUE(Customers!L119),"")))</f>
        <v>4299.5</v>
      </c>
      <c r="M119" s="4" t="n">
        <f aca="false">IF(OR(TRIM(Customers!M119&amp;"")="",ISNUMBER(MATCH(TRIM(Customers!M119&amp;""),Codes!$A$5:$A$14,0))),"",IF(ISNUMBER(Customers!M119),Customers!M119,IFERROR(VALUE(Customers!M119),"")))</f>
        <v>63985.19</v>
      </c>
      <c r="N119" s="3" t="n">
        <f aca="false">IF(OR(TRIM(Customers!N119&amp;"")="",ISNUMBER(MATCH(TRIM(Customers!N119&amp;""),Codes!$A$5:$A$14,0)),Customers!N119=9999),"",IF(ISNUMBER(Customers!N119),Customers!N119,IFERROR(VALUE(Customers!N119),"")))</f>
        <v>44</v>
      </c>
      <c r="O119" s="4" t="n">
        <f aca="false">IF(OR(TRIM(Customers!O119&amp;"")="",ISNUMBER(MATCH(TRIM(Customers!O119&amp;""),Codes!$A$5:$A$14,0))),"",IF(ISNUMBER(Customers!O119),Customers!O119,IFERROR(VALUE(Customers!O119),"")))</f>
        <v>48.39</v>
      </c>
      <c r="P119" s="3" t="n">
        <f aca="false">IF(OR(TRIM(Customers!P119&amp;"")="",ISNUMBER(MATCH(TRIM(Customers!P119&amp;""),Codes!$A$5:$A$14,0))),"",IF(ISNUMBER(Customers!P119),Customers!P119,IFERROR(VALUE(Customers!P119),"")))</f>
        <v>6</v>
      </c>
      <c r="Q119" s="4" t="n">
        <f aca="false">IF(OR(TRIM(Customers!Q119&amp;"")="",ISNUMBER(MATCH(TRIM(Customers!Q119&amp;""),Codes!$A$5:$A$14,0))),"",IF(ISNUMBER(Customers!Q119),Customers!Q119,IFERROR(VALUE(Customers!Q119),"")))</f>
        <v>0</v>
      </c>
      <c r="R119" s="4" t="n">
        <f aca="false">IF(OR(TRIM(Customers!R119&amp;"")="",ISNUMBER(MATCH(TRIM(Customers!R119&amp;""),Codes!$A$5:$A$14,0))),"",IF(ISNUMBER(Customers!R119),Customers!R119,IFERROR(VALUE(Customers!R119),"")))</f>
        <v>0</v>
      </c>
      <c r="S119" s="4" t="str">
        <f aca="false">IF(OR(TRIM(Customers!S119&amp;"")="",ISNUMBER(MATCH(TRIM(Customers!S119&amp;""),Codes!$A$5:$A$14,0))),"",IF(ISNUMBER(Customers!S119),Customers!S119,IFERROR(VALUE(Customers!S119),"")))</f>
        <v/>
      </c>
      <c r="T119" s="4" t="str">
        <f aca="false">IF(OR(TRIM(Customers!T119&amp;"")="",ISNUMBER(MATCH(TRIM(Customers!T119&amp;""),Codes!$A$5:$A$14,0))),"",IF(ISNUMBER(Customers!T119),Customers!T119,IFERROR(VALUE(Customers!T119),"")))</f>
        <v/>
      </c>
      <c r="U119" s="3" t="n">
        <f aca="false">IF(OR(TRIM(Customers!U119&amp;"")="",ISNUMBER(MATCH(TRIM(Customers!U119&amp;""),Codes!$A$5:$A$14,0)),Customers!U119=0),"",IF(ISNUMBER(Customers!U119),Customers!U119,IFERROR(VALUE(Customers!U119),"")))</f>
        <v>597</v>
      </c>
      <c r="V119" s="3" t="n">
        <f aca="false">IF(OR(TRIM(Customers!V119&amp;"")="",ISNUMBER(MATCH(TRIM(Customers!V119&amp;""),Codes!$A$5:$A$14,0))),"",IF(ISNUMBER(Customers!V119),Customers!V119,IFERROR(VALUE(Customers!V119),"")))</f>
        <v>0</v>
      </c>
    </row>
    <row r="120" customFormat="false" ht="15" hidden="false" customHeight="false" outlineLevel="0" collapsed="false">
      <c r="A120" s="2" t="str">
        <f aca="false">Customers!A120</f>
        <v>CL00119</v>
      </c>
      <c r="B120" s="3" t="n">
        <f aca="false">IF(OR(TRIM(Customers!B120&amp;"")="",ISNUMBER(MATCH(TRIM(Customers!B120&amp;""),Codes!$A$5:$A$14,0)),Customers!B120=0),"",IF(ISNUMBER(Customers!B120),Customers!B120,IFERROR(VALUE(Customers!B120),"")))</f>
        <v>58</v>
      </c>
      <c r="C120" s="2" t="str">
        <f aca="false">IF(OR(TRIM(Customers!C120&amp;"")="",ISNUMBER(MATCH(TRIM(Customers!C120&amp;""),Codes!$A$5:$A$14,0))),"",TRIM(Customers!C120))</f>
        <v>F</v>
      </c>
      <c r="D120" s="2" t="str">
        <f aca="false">IF(OR(TRIM(Customers!D120&amp;"")="",ISNUMBER(MATCH(TRIM(Customers!D120&amp;""),Codes!$A$5:$A$14,0))),"",TRIM(Customers!D120))</f>
        <v>Lazio</v>
      </c>
      <c r="E120" s="2" t="str">
        <f aca="false">IF(OR(TRIM(Customers!E120&amp;"")="",ISNUMBER(MATCH(TRIM(Customers!E120&amp;""),Codes!$A$5:$A$14,0))),"",TRIM(Customers!E120))</f>
        <v>Manual worker</v>
      </c>
      <c r="F120" s="2" t="str">
        <f aca="false">IF(OR(TRIM(Customers!F120&amp;"")="",ISNUMBER(MATCH(TRIM(Customers!F120&amp;""),Codes!$A$5:$A$14,0))),"",TRIM(Customers!F120))</f>
        <v>Married</v>
      </c>
      <c r="G120" s="4" t="n">
        <f aca="false">IF(OR(TRIM(Customers!G120&amp;"")="",ISNUMBER(MATCH(TRIM(Customers!G120&amp;""),Codes!$A$5:$A$14,0)),Customers!G120=-999),"",IF(ISNUMBER(Customers!G120),Customers!G120,IFERROR(VALUE(Customers!G120),"")))</f>
        <v>20000</v>
      </c>
      <c r="H120" s="3" t="n">
        <f aca="false">IF(OR(TRIM(Customers!H120&amp;"")="",ISNUMBER(MATCH(TRIM(Customers!H120&amp;""),Codes!$A$5:$A$14,0))),"",IF(ISNUMBER(Customers!H120),Customers!H120,IFERROR(VALUE(Customers!H120),"")))</f>
        <v>33</v>
      </c>
      <c r="I120" s="5" t="n">
        <f aca="false">IF(OR(TRIM(Customers!I120&amp;"")="",ISNUMBER(MATCH(TRIM(Customers!I120&amp;""),Codes!$A$5:$A$14,0)),Customers!I120=DATE(1970,1,1)),"",IF(ISNUMBER(Customers!I120),Customers!I120,IFERROR(DATEVALUE(Customers!I120),"")))</f>
        <v>34100</v>
      </c>
      <c r="J120" s="2" t="str">
        <f aca="false">IF(OR(TRIM(Customers!J120&amp;"")="",ISNUMBER(MATCH(TRIM(Customers!J120&amp;""),Codes!$A$5:$A$14,0))),"",TRIM(Customers!J120))</f>
        <v>Branch</v>
      </c>
      <c r="K120" s="3" t="n">
        <f aca="false">IF(OR(TRIM(Customers!K120&amp;"")="",ISNUMBER(MATCH(TRIM(Customers!K120&amp;""),Codes!$A$5:$A$14,0))),"",IF(ISNUMBER(Customers!K120),Customers!K120,IFERROR(VALUE(Customers!K120),"")))</f>
        <v>1</v>
      </c>
      <c r="L120" s="4" t="n">
        <f aca="false">IF(OR(TRIM(Customers!L120&amp;"")="",ISNUMBER(MATCH(TRIM(Customers!L120&amp;""),Codes!$A$5:$A$14,0))),"",IF(ISNUMBER(Customers!L120),Customers!L120,IFERROR(VALUE(Customers!L120),"")))</f>
        <v>838.68</v>
      </c>
      <c r="M120" s="4" t="n">
        <f aca="false">IF(OR(TRIM(Customers!M120&amp;"")="",ISNUMBER(MATCH(TRIM(Customers!M120&amp;""),Codes!$A$5:$A$14,0))),"",IF(ISNUMBER(Customers!M120),Customers!M120,IFERROR(VALUE(Customers!M120),"")))</f>
        <v>37161.75</v>
      </c>
      <c r="N120" s="3" t="n">
        <f aca="false">IF(OR(TRIM(Customers!N120&amp;"")="",ISNUMBER(MATCH(TRIM(Customers!N120&amp;""),Codes!$A$5:$A$14,0)),Customers!N120=9999),"",IF(ISNUMBER(Customers!N120),Customers!N120,IFERROR(VALUE(Customers!N120),"")))</f>
        <v>22</v>
      </c>
      <c r="O120" s="4" t="n">
        <f aca="false">IF(OR(TRIM(Customers!O120&amp;"")="",ISNUMBER(MATCH(TRIM(Customers!O120&amp;""),Codes!$A$5:$A$14,0))),"",IF(ISNUMBER(Customers!O120),Customers!O120,IFERROR(VALUE(Customers!O120),"")))</f>
        <v>34.93</v>
      </c>
      <c r="P120" s="3" t="n">
        <f aca="false">IF(OR(TRIM(Customers!P120&amp;"")="",ISNUMBER(MATCH(TRIM(Customers!P120&amp;""),Codes!$A$5:$A$14,0))),"",IF(ISNUMBER(Customers!P120),Customers!P120,IFERROR(VALUE(Customers!P120),"")))</f>
        <v>2</v>
      </c>
      <c r="Q120" s="4" t="n">
        <f aca="false">IF(OR(TRIM(Customers!Q120&amp;"")="",ISNUMBER(MATCH(TRIM(Customers!Q120&amp;""),Codes!$A$5:$A$14,0))),"",IF(ISNUMBER(Customers!Q120),Customers!Q120,IFERROR(VALUE(Customers!Q120),"")))</f>
        <v>4500</v>
      </c>
      <c r="R120" s="4" t="n">
        <f aca="false">IF(OR(TRIM(Customers!R120&amp;"")="",ISNUMBER(MATCH(TRIM(Customers!R120&amp;""),Codes!$A$5:$A$14,0))),"",IF(ISNUMBER(Customers!R120),Customers!R120,IFERROR(VALUE(Customers!R120),"")))</f>
        <v>1526.01</v>
      </c>
      <c r="S120" s="4" t="n">
        <f aca="false">IF(OR(TRIM(Customers!S120&amp;"")="",ISNUMBER(MATCH(TRIM(Customers!S120&amp;""),Codes!$A$5:$A$14,0))),"",IF(ISNUMBER(Customers!S120),Customers!S120,IFERROR(VALUE(Customers!S120),"")))</f>
        <v>82000</v>
      </c>
      <c r="T120" s="4" t="n">
        <f aca="false">IF(OR(TRIM(Customers!T120&amp;"")="",ISNUMBER(MATCH(TRIM(Customers!T120&amp;""),Codes!$A$5:$A$14,0))),"",IF(ISNUMBER(Customers!T120),Customers!T120,IFERROR(VALUE(Customers!T120),"")))</f>
        <v>383</v>
      </c>
      <c r="U120" s="3" t="n">
        <f aca="false">IF(OR(TRIM(Customers!U120&amp;"")="",ISNUMBER(MATCH(TRIM(Customers!U120&amp;""),Codes!$A$5:$A$14,0)),Customers!U120=0),"",IF(ISNUMBER(Customers!U120),Customers!U120,IFERROR(VALUE(Customers!U120),"")))</f>
        <v>700</v>
      </c>
      <c r="V120" s="3" t="n">
        <f aca="false">IF(OR(TRIM(Customers!V120&amp;"")="",ISNUMBER(MATCH(TRIM(Customers!V120&amp;""),Codes!$A$5:$A$14,0))),"",IF(ISNUMBER(Customers!V120),Customers!V120,IFERROR(VALUE(Customers!V120),"")))</f>
        <v>0</v>
      </c>
    </row>
    <row r="121" customFormat="false" ht="15" hidden="false" customHeight="false" outlineLevel="0" collapsed="false">
      <c r="A121" s="2" t="str">
        <f aca="false">Customers!A121</f>
        <v>CL00120</v>
      </c>
      <c r="B121" s="3" t="n">
        <f aca="false">IF(OR(TRIM(Customers!B121&amp;"")="",ISNUMBER(MATCH(TRIM(Customers!B121&amp;""),Codes!$A$5:$A$14,0)),Customers!B121=0),"",IF(ISNUMBER(Customers!B121),Customers!B121,IFERROR(VALUE(Customers!B121),"")))</f>
        <v>55</v>
      </c>
      <c r="C121" s="2" t="str">
        <f aca="false">IF(OR(TRIM(Customers!C121&amp;"")="",ISNUMBER(MATCH(TRIM(Customers!C121&amp;""),Codes!$A$5:$A$14,0))),"",TRIM(Customers!C121))</f>
        <v>F</v>
      </c>
      <c r="D121" s="2" t="str">
        <f aca="false">IF(OR(TRIM(Customers!D121&amp;"")="",ISNUMBER(MATCH(TRIM(Customers!D121&amp;""),Codes!$A$5:$A$14,0))),"",TRIM(Customers!D121))</f>
        <v>Lombardia</v>
      </c>
      <c r="E121" s="2" t="str">
        <f aca="false">IF(OR(TRIM(Customers!E121&amp;"")="",ISNUMBER(MATCH(TRIM(Customers!E121&amp;""),Codes!$A$5:$A$14,0))),"",TRIM(Customers!E121))</f>
        <v>Employee</v>
      </c>
      <c r="F121" s="2" t="str">
        <f aca="false">IF(OR(TRIM(Customers!F121&amp;"")="",ISNUMBER(MATCH(TRIM(Customers!F121&amp;""),Codes!$A$5:$A$14,0))),"",TRIM(Customers!F121))</f>
        <v>Single</v>
      </c>
      <c r="G121" s="4" t="n">
        <f aca="false">IF(OR(TRIM(Customers!G121&amp;"")="",ISNUMBER(MATCH(TRIM(Customers!G121&amp;""),Codes!$A$5:$A$14,0)),Customers!G121=-999),"",IF(ISNUMBER(Customers!G121),Customers!G121,IFERROR(VALUE(Customers!G121),"")))</f>
        <v>30600</v>
      </c>
      <c r="H121" s="3" t="n">
        <f aca="false">IF(OR(TRIM(Customers!H121&amp;"")="",ISNUMBER(MATCH(TRIM(Customers!H121&amp;""),Codes!$A$5:$A$14,0))),"",IF(ISNUMBER(Customers!H121),Customers!H121,IFERROR(VALUE(Customers!H121),"")))</f>
        <v>17</v>
      </c>
      <c r="I121" s="5" t="n">
        <f aca="false">IF(OR(TRIM(Customers!I121&amp;"")="",ISNUMBER(MATCH(TRIM(Customers!I121&amp;""),Codes!$A$5:$A$14,0)),Customers!I121=DATE(1970,1,1)),"",IF(ISNUMBER(Customers!I121),Customers!I121,IFERROR(DATEVALUE(Customers!I121),"")))</f>
        <v>39772</v>
      </c>
      <c r="J121" s="2" t="str">
        <f aca="false">IF(OR(TRIM(Customers!J121&amp;"")="",ISNUMBER(MATCH(TRIM(Customers!J121&amp;""),Codes!$A$5:$A$14,0))),"",TRIM(Customers!J121))</f>
        <v>Branch</v>
      </c>
      <c r="K121" s="3" t="n">
        <f aca="false">IF(OR(TRIM(Customers!K121&amp;"")="",ISNUMBER(MATCH(TRIM(Customers!K121&amp;""),Codes!$A$5:$A$14,0))),"",IF(ISNUMBER(Customers!K121),Customers!K121,IFERROR(VALUE(Customers!K121),"")))</f>
        <v>2</v>
      </c>
      <c r="L121" s="4" t="n">
        <f aca="false">IF(OR(TRIM(Customers!L121&amp;"")="",ISNUMBER(MATCH(TRIM(Customers!L121&amp;""),Codes!$A$5:$A$14,0))),"",IF(ISNUMBER(Customers!L121),Customers!L121,IFERROR(VALUE(Customers!L121),"")))</f>
        <v>1506.75</v>
      </c>
      <c r="M121" s="4" t="n">
        <f aca="false">IF(OR(TRIM(Customers!M121&amp;"")="",ISNUMBER(MATCH(TRIM(Customers!M121&amp;""),Codes!$A$5:$A$14,0))),"",IF(ISNUMBER(Customers!M121),Customers!M121,IFERROR(VALUE(Customers!M121),"")))</f>
        <v>65706.97</v>
      </c>
      <c r="N121" s="3" t="n">
        <f aca="false">IF(OR(TRIM(Customers!N121&amp;"")="",ISNUMBER(MATCH(TRIM(Customers!N121&amp;""),Codes!$A$5:$A$14,0)),Customers!N121=9999),"",IF(ISNUMBER(Customers!N121),Customers!N121,IFERROR(VALUE(Customers!N121),"")))</f>
        <v>21</v>
      </c>
      <c r="O121" s="4" t="n">
        <f aca="false">IF(OR(TRIM(Customers!O121&amp;"")="",ISNUMBER(MATCH(TRIM(Customers!O121&amp;""),Codes!$A$5:$A$14,0))),"",IF(ISNUMBER(Customers!O121),Customers!O121,IFERROR(VALUE(Customers!O121),"")))</f>
        <v>48.12</v>
      </c>
      <c r="P121" s="3" t="n">
        <f aca="false">IF(OR(TRIM(Customers!P121&amp;"")="",ISNUMBER(MATCH(TRIM(Customers!P121&amp;""),Codes!$A$5:$A$14,0))),"",IF(ISNUMBER(Customers!P121),Customers!P121,IFERROR(VALUE(Customers!P121),"")))</f>
        <v>5</v>
      </c>
      <c r="Q121" s="4" t="n">
        <f aca="false">IF(OR(TRIM(Customers!Q121&amp;"")="",ISNUMBER(MATCH(TRIM(Customers!Q121&amp;""),Codes!$A$5:$A$14,0))),"",IF(ISNUMBER(Customers!Q121),Customers!Q121,IFERROR(VALUE(Customers!Q121),"")))</f>
        <v>7000</v>
      </c>
      <c r="R121" s="4" t="n">
        <f aca="false">IF(OR(TRIM(Customers!R121&amp;"")="",ISNUMBER(MATCH(TRIM(Customers!R121&amp;""),Codes!$A$5:$A$14,0))),"",IF(ISNUMBER(Customers!R121),Customers!R121,IFERROR(VALUE(Customers!R121),"")))</f>
        <v>3731.68</v>
      </c>
      <c r="S121" s="4" t="str">
        <f aca="false">IF(OR(TRIM(Customers!S121&amp;"")="",ISNUMBER(MATCH(TRIM(Customers!S121&amp;""),Codes!$A$5:$A$14,0))),"",IF(ISNUMBER(Customers!S121),Customers!S121,IFERROR(VALUE(Customers!S121),"")))</f>
        <v/>
      </c>
      <c r="T121" s="4" t="str">
        <f aca="false">IF(OR(TRIM(Customers!T121&amp;"")="",ISNUMBER(MATCH(TRIM(Customers!T121&amp;""),Codes!$A$5:$A$14,0))),"",IF(ISNUMBER(Customers!T121),Customers!T121,IFERROR(VALUE(Customers!T121),"")))</f>
        <v/>
      </c>
      <c r="U121" s="3" t="n">
        <f aca="false">IF(OR(TRIM(Customers!U121&amp;"")="",ISNUMBER(MATCH(TRIM(Customers!U121&amp;""),Codes!$A$5:$A$14,0)),Customers!U121=0),"",IF(ISNUMBER(Customers!U121),Customers!U121,IFERROR(VALUE(Customers!U121),"")))</f>
        <v>628</v>
      </c>
      <c r="V121" s="3" t="n">
        <f aca="false">IF(OR(TRIM(Customers!V121&amp;"")="",ISNUMBER(MATCH(TRIM(Customers!V121&amp;""),Codes!$A$5:$A$14,0))),"",IF(ISNUMBER(Customers!V121),Customers!V121,IFERROR(VALUE(Customers!V121),"")))</f>
        <v>0</v>
      </c>
    </row>
    <row r="122" customFormat="false" ht="15" hidden="false" customHeight="false" outlineLevel="0" collapsed="false">
      <c r="A122" s="2" t="str">
        <f aca="false">Customers!A122</f>
        <v>CL00121</v>
      </c>
      <c r="B122" s="3" t="n">
        <f aca="false">IF(OR(TRIM(Customers!B122&amp;"")="",ISNUMBER(MATCH(TRIM(Customers!B122&amp;""),Codes!$A$5:$A$14,0)),Customers!B122=0),"",IF(ISNUMBER(Customers!B122),Customers!B122,IFERROR(VALUE(Customers!B122),"")))</f>
        <v>51</v>
      </c>
      <c r="C122" s="2" t="str">
        <f aca="false">IF(OR(TRIM(Customers!C122&amp;"")="",ISNUMBER(MATCH(TRIM(Customers!C122&amp;""),Codes!$A$5:$A$14,0))),"",TRIM(Customers!C122))</f>
        <v>F</v>
      </c>
      <c r="D122" s="2" t="str">
        <f aca="false">IF(OR(TRIM(Customers!D122&amp;"")="",ISNUMBER(MATCH(TRIM(Customers!D122&amp;""),Codes!$A$5:$A$14,0))),"",TRIM(Customers!D122))</f>
        <v>Sicilia</v>
      </c>
      <c r="E122" s="2" t="str">
        <f aca="false">IF(OR(TRIM(Customers!E122&amp;"")="",ISNUMBER(MATCH(TRIM(Customers!E122&amp;""),Codes!$A$5:$A$14,0))),"",TRIM(Customers!E122))</f>
        <v>Employee</v>
      </c>
      <c r="F122" s="2" t="str">
        <f aca="false">IF(OR(TRIM(Customers!F122&amp;"")="",ISNUMBER(MATCH(TRIM(Customers!F122&amp;""),Codes!$A$5:$A$14,0))),"",TRIM(Customers!F122))</f>
        <v>Divorced</v>
      </c>
      <c r="G122" s="4" t="n">
        <f aca="false">IF(OR(TRIM(Customers!G122&amp;"")="",ISNUMBER(MATCH(TRIM(Customers!G122&amp;""),Codes!$A$5:$A$14,0)),Customers!G122=-999),"",IF(ISNUMBER(Customers!G122),Customers!G122,IFERROR(VALUE(Customers!G122),"")))</f>
        <v>60700</v>
      </c>
      <c r="H122" s="3" t="n">
        <f aca="false">IF(OR(TRIM(Customers!H122&amp;"")="",ISNUMBER(MATCH(TRIM(Customers!H122&amp;""),Codes!$A$5:$A$14,0))),"",IF(ISNUMBER(Customers!H122),Customers!H122,IFERROR(VALUE(Customers!H122),"")))</f>
        <v>18</v>
      </c>
      <c r="I122" s="5" t="n">
        <f aca="false">IF(OR(TRIM(Customers!I122&amp;"")="",ISNUMBER(MATCH(TRIM(Customers!I122&amp;""),Codes!$A$5:$A$14,0)),Customers!I122=DATE(1970,1,1)),"",IF(ISNUMBER(Customers!I122),Customers!I122,IFERROR(DATEVALUE(Customers!I122),"")))</f>
        <v>39614</v>
      </c>
      <c r="J122" s="2" t="str">
        <f aca="false">IF(OR(TRIM(Customers!J122&amp;"")="",ISNUMBER(MATCH(TRIM(Customers!J122&amp;""),Codes!$A$5:$A$14,0))),"",TRIM(Customers!J122))</f>
        <v>Online Banking</v>
      </c>
      <c r="K122" s="3" t="n">
        <f aca="false">IF(OR(TRIM(Customers!K122&amp;"")="",ISNUMBER(MATCH(TRIM(Customers!K122&amp;""),Codes!$A$5:$A$14,0))),"",IF(ISNUMBER(Customers!K122),Customers!K122,IFERROR(VALUE(Customers!K122),"")))</f>
        <v>1</v>
      </c>
      <c r="L122" s="4" t="n">
        <f aca="false">IF(OR(TRIM(Customers!L122&amp;"")="",ISNUMBER(MATCH(TRIM(Customers!L122&amp;""),Codes!$A$5:$A$14,0))),"",IF(ISNUMBER(Customers!L122),Customers!L122,IFERROR(VALUE(Customers!L122),"")))</f>
        <v>-580.88</v>
      </c>
      <c r="M122" s="4" t="n">
        <f aca="false">IF(OR(TRIM(Customers!M122&amp;"")="",ISNUMBER(MATCH(TRIM(Customers!M122&amp;""),Codes!$A$5:$A$14,0))),"",IF(ISNUMBER(Customers!M122),Customers!M122,IFERROR(VALUE(Customers!M122),"")))</f>
        <v>78689.44</v>
      </c>
      <c r="N122" s="3" t="n">
        <f aca="false">IF(OR(TRIM(Customers!N122&amp;"")="",ISNUMBER(MATCH(TRIM(Customers!N122&amp;""),Codes!$A$5:$A$14,0)),Customers!N122=9999),"",IF(ISNUMBER(Customers!N122),Customers!N122,IFERROR(VALUE(Customers!N122),"")))</f>
        <v>32</v>
      </c>
      <c r="O122" s="4" t="n">
        <f aca="false">IF(OR(TRIM(Customers!O122&amp;"")="",ISNUMBER(MATCH(TRIM(Customers!O122&amp;""),Codes!$A$5:$A$14,0))),"",IF(ISNUMBER(Customers!O122),Customers!O122,IFERROR(VALUE(Customers!O122),"")))</f>
        <v>94.59</v>
      </c>
      <c r="P122" s="3" t="n">
        <f aca="false">IF(OR(TRIM(Customers!P122&amp;"")="",ISNUMBER(MATCH(TRIM(Customers!P122&amp;""),Codes!$A$5:$A$14,0))),"",IF(ISNUMBER(Customers!P122),Customers!P122,IFERROR(VALUE(Customers!P122),"")))</f>
        <v>3</v>
      </c>
      <c r="Q122" s="4" t="n">
        <f aca="false">IF(OR(TRIM(Customers!Q122&amp;"")="",ISNUMBER(MATCH(TRIM(Customers!Q122&amp;""),Codes!$A$5:$A$14,0))),"",IF(ISNUMBER(Customers!Q122),Customers!Q122,IFERROR(VALUE(Customers!Q122),"")))</f>
        <v>12000</v>
      </c>
      <c r="R122" s="4" t="n">
        <f aca="false">IF(OR(TRIM(Customers!R122&amp;"")="",ISNUMBER(MATCH(TRIM(Customers!R122&amp;""),Codes!$A$5:$A$14,0))),"",IF(ISNUMBER(Customers!R122),Customers!R122,IFERROR(VALUE(Customers!R122),"")))</f>
        <v>1040.99</v>
      </c>
      <c r="S122" s="4" t="str">
        <f aca="false">IF(OR(TRIM(Customers!S122&amp;"")="",ISNUMBER(MATCH(TRIM(Customers!S122&amp;""),Codes!$A$5:$A$14,0))),"",IF(ISNUMBER(Customers!S122),Customers!S122,IFERROR(VALUE(Customers!S122),"")))</f>
        <v/>
      </c>
      <c r="T122" s="4" t="str">
        <f aca="false">IF(OR(TRIM(Customers!T122&amp;"")="",ISNUMBER(MATCH(TRIM(Customers!T122&amp;""),Codes!$A$5:$A$14,0))),"",IF(ISNUMBER(Customers!T122),Customers!T122,IFERROR(VALUE(Customers!T122),"")))</f>
        <v/>
      </c>
      <c r="U122" s="3" t="n">
        <f aca="false">IF(OR(TRIM(Customers!U122&amp;"")="",ISNUMBER(MATCH(TRIM(Customers!U122&amp;""),Codes!$A$5:$A$14,0)),Customers!U122=0),"",IF(ISNUMBER(Customers!U122),Customers!U122,IFERROR(VALUE(Customers!U122),"")))</f>
        <v>730</v>
      </c>
      <c r="V122" s="3" t="n">
        <f aca="false">IF(OR(TRIM(Customers!V122&amp;"")="",ISNUMBER(MATCH(TRIM(Customers!V122&amp;""),Codes!$A$5:$A$14,0))),"",IF(ISNUMBER(Customers!V122),Customers!V122,IFERROR(VALUE(Customers!V122),"")))</f>
        <v>0</v>
      </c>
    </row>
    <row r="123" customFormat="false" ht="15" hidden="false" customHeight="false" outlineLevel="0" collapsed="false">
      <c r="A123" s="2" t="str">
        <f aca="false">Customers!A123</f>
        <v>CL00122</v>
      </c>
      <c r="B123" s="3" t="n">
        <f aca="false">IF(OR(TRIM(Customers!B123&amp;"")="",ISNUMBER(MATCH(TRIM(Customers!B123&amp;""),Codes!$A$5:$A$14,0)),Customers!B123=0),"",IF(ISNUMBER(Customers!B123),Customers!B123,IFERROR(VALUE(Customers!B123),"")))</f>
        <v>47</v>
      </c>
      <c r="C123" s="2" t="str">
        <f aca="false">IF(OR(TRIM(Customers!C123&amp;"")="",ISNUMBER(MATCH(TRIM(Customers!C123&amp;""),Codes!$A$5:$A$14,0))),"",TRIM(Customers!C123))</f>
        <v>M</v>
      </c>
      <c r="D123" s="2" t="str">
        <f aca="false">IF(OR(TRIM(Customers!D123&amp;"")="",ISNUMBER(MATCH(TRIM(Customers!D123&amp;""),Codes!$A$5:$A$14,0))),"",TRIM(Customers!D123))</f>
        <v>Lombardia</v>
      </c>
      <c r="E123" s="2" t="str">
        <f aca="false">IF(OR(TRIM(Customers!E123&amp;"")="",ISNUMBER(MATCH(TRIM(Customers!E123&amp;""),Codes!$A$5:$A$14,0))),"",TRIM(Customers!E123))</f>
        <v>Unemployed</v>
      </c>
      <c r="F123" s="2" t="str">
        <f aca="false">IF(OR(TRIM(Customers!F123&amp;"")="",ISNUMBER(MATCH(TRIM(Customers!F123&amp;""),Codes!$A$5:$A$14,0))),"",TRIM(Customers!F123))</f>
        <v>Single</v>
      </c>
      <c r="G123" s="4" t="n">
        <f aca="false">IF(OR(TRIM(Customers!G123&amp;"")="",ISNUMBER(MATCH(TRIM(Customers!G123&amp;""),Codes!$A$5:$A$14,0)),Customers!G123=-999),"",IF(ISNUMBER(Customers!G123),Customers!G123,IFERROR(VALUE(Customers!G123),"")))</f>
        <v>5100</v>
      </c>
      <c r="H123" s="3" t="n">
        <f aca="false">IF(OR(TRIM(Customers!H123&amp;"")="",ISNUMBER(MATCH(TRIM(Customers!H123&amp;""),Codes!$A$5:$A$14,0))),"",IF(ISNUMBER(Customers!H123),Customers!H123,IFERROR(VALUE(Customers!H123),"")))</f>
        <v>15</v>
      </c>
      <c r="I123" s="5" t="n">
        <f aca="false">IF(OR(TRIM(Customers!I123&amp;"")="",ISNUMBER(MATCH(TRIM(Customers!I123&amp;""),Codes!$A$5:$A$14,0)),Customers!I123=DATE(1970,1,1)),"",IF(ISNUMBER(Customers!I123),Customers!I123,IFERROR(DATEVALUE(Customers!I123),"")))</f>
        <v>40523</v>
      </c>
      <c r="J123" s="2" t="str">
        <f aca="false">IF(OR(TRIM(Customers!J123&amp;"")="",ISNUMBER(MATCH(TRIM(Customers!J123&amp;""),Codes!$A$5:$A$14,0))),"",TRIM(Customers!J123))</f>
        <v>Online Banking</v>
      </c>
      <c r="K123" s="3" t="n">
        <f aca="false">IF(OR(TRIM(Customers!K123&amp;"")="",ISNUMBER(MATCH(TRIM(Customers!K123&amp;""),Codes!$A$5:$A$14,0))),"",IF(ISNUMBER(Customers!K123),Customers!K123,IFERROR(VALUE(Customers!K123),"")))</f>
        <v>3</v>
      </c>
      <c r="L123" s="4" t="n">
        <f aca="false">IF(OR(TRIM(Customers!L123&amp;"")="",ISNUMBER(MATCH(TRIM(Customers!L123&amp;""),Codes!$A$5:$A$14,0))),"",IF(ISNUMBER(Customers!L123),Customers!L123,IFERROR(VALUE(Customers!L123),"")))</f>
        <v>1429.53</v>
      </c>
      <c r="M123" s="4" t="n">
        <f aca="false">IF(OR(TRIM(Customers!M123&amp;"")="",ISNUMBER(MATCH(TRIM(Customers!M123&amp;""),Codes!$A$5:$A$14,0))),"",IF(ISNUMBER(Customers!M123),Customers!M123,IFERROR(VALUE(Customers!M123),"")))</f>
        <v>4503.61</v>
      </c>
      <c r="N123" s="3" t="n">
        <f aca="false">IF(OR(TRIM(Customers!N123&amp;"")="",ISNUMBER(MATCH(TRIM(Customers!N123&amp;""),Codes!$A$5:$A$14,0)),Customers!N123=9999),"",IF(ISNUMBER(Customers!N123),Customers!N123,IFERROR(VALUE(Customers!N123),"")))</f>
        <v>21</v>
      </c>
      <c r="O123" s="4" t="n">
        <f aca="false">IF(OR(TRIM(Customers!O123&amp;"")="",ISNUMBER(MATCH(TRIM(Customers!O123&amp;""),Codes!$A$5:$A$14,0))),"",IF(ISNUMBER(Customers!O123),Customers!O123,IFERROR(VALUE(Customers!O123),"")))</f>
        <v>26.86</v>
      </c>
      <c r="P123" s="3" t="n">
        <f aca="false">IF(OR(TRIM(Customers!P123&amp;"")="",ISNUMBER(MATCH(TRIM(Customers!P123&amp;""),Codes!$A$5:$A$14,0))),"",IF(ISNUMBER(Customers!P123),Customers!P123,IFERROR(VALUE(Customers!P123),"")))</f>
        <v>3</v>
      </c>
      <c r="Q123" s="4" t="n">
        <f aca="false">IF(OR(TRIM(Customers!Q123&amp;"")="",ISNUMBER(MATCH(TRIM(Customers!Q123&amp;""),Codes!$A$5:$A$14,0))),"",IF(ISNUMBER(Customers!Q123),Customers!Q123,IFERROR(VALUE(Customers!Q123),"")))</f>
        <v>1000</v>
      </c>
      <c r="R123" s="4" t="n">
        <f aca="false">IF(OR(TRIM(Customers!R123&amp;"")="",ISNUMBER(MATCH(TRIM(Customers!R123&amp;""),Codes!$A$5:$A$14,0))),"",IF(ISNUMBER(Customers!R123),Customers!R123,IFERROR(VALUE(Customers!R123),"")))</f>
        <v>222.83</v>
      </c>
      <c r="S123" s="4" t="n">
        <f aca="false">IF(OR(TRIM(Customers!S123&amp;"")="",ISNUMBER(MATCH(TRIM(Customers!S123&amp;""),Codes!$A$5:$A$14,0))),"",IF(ISNUMBER(Customers!S123),Customers!S123,IFERROR(VALUE(Customers!S123),"")))</f>
        <v>0</v>
      </c>
      <c r="T123" s="4" t="n">
        <f aca="false">IF(OR(TRIM(Customers!T123&amp;"")="",ISNUMBER(MATCH(TRIM(Customers!T123&amp;""),Codes!$A$5:$A$14,0))),"",IF(ISNUMBER(Customers!T123),Customers!T123,IFERROR(VALUE(Customers!T123),"")))</f>
        <v>0</v>
      </c>
      <c r="U123" s="3" t="str">
        <f aca="false">IF(OR(TRIM(Customers!U123&amp;"")="",ISNUMBER(MATCH(TRIM(Customers!U123&amp;""),Codes!$A$5:$A$14,0)),Customers!U123=0),"",IF(ISNUMBER(Customers!U123),Customers!U123,IFERROR(VALUE(Customers!U123),"")))</f>
        <v/>
      </c>
      <c r="V123" s="3" t="n">
        <f aca="false">IF(OR(TRIM(Customers!V123&amp;"")="",ISNUMBER(MATCH(TRIM(Customers!V123&amp;""),Codes!$A$5:$A$14,0))),"",IF(ISNUMBER(Customers!V123),Customers!V123,IFERROR(VALUE(Customers!V123),"")))</f>
        <v>0</v>
      </c>
    </row>
    <row r="124" customFormat="false" ht="15" hidden="false" customHeight="false" outlineLevel="0" collapsed="false">
      <c r="A124" s="2" t="str">
        <f aca="false">Customers!A124</f>
        <v>CL00123</v>
      </c>
      <c r="B124" s="3" t="n">
        <f aca="false">IF(OR(TRIM(Customers!B124&amp;"")="",ISNUMBER(MATCH(TRIM(Customers!B124&amp;""),Codes!$A$5:$A$14,0)),Customers!B124=0),"",IF(ISNUMBER(Customers!B124),Customers!B124,IFERROR(VALUE(Customers!B124),"")))</f>
        <v>57</v>
      </c>
      <c r="C124" s="2" t="str">
        <f aca="false">IF(OR(TRIM(Customers!C124&amp;"")="",ISNUMBER(MATCH(TRIM(Customers!C124&amp;""),Codes!$A$5:$A$14,0))),"",TRIM(Customers!C124))</f>
        <v>M</v>
      </c>
      <c r="D124" s="2" t="str">
        <f aca="false">IF(OR(TRIM(Customers!D124&amp;"")="",ISNUMBER(MATCH(TRIM(Customers!D124&amp;""),Codes!$A$5:$A$14,0))),"",TRIM(Customers!D124))</f>
        <v>Sardegna</v>
      </c>
      <c r="E124" s="2" t="str">
        <f aca="false">IF(OR(TRIM(Customers!E124&amp;"")="",ISNUMBER(MATCH(TRIM(Customers!E124&amp;""),Codes!$A$5:$A$14,0))),"",TRIM(Customers!E124))</f>
        <v>Manual worker</v>
      </c>
      <c r="F124" s="2" t="str">
        <f aca="false">IF(OR(TRIM(Customers!F124&amp;"")="",ISNUMBER(MATCH(TRIM(Customers!F124&amp;""),Codes!$A$5:$A$14,0))),"",TRIM(Customers!F124))</f>
        <v>Married</v>
      </c>
      <c r="G124" s="4" t="n">
        <f aca="false">IF(OR(TRIM(Customers!G124&amp;"")="",ISNUMBER(MATCH(TRIM(Customers!G124&amp;""),Codes!$A$5:$A$14,0)),Customers!G124=-999),"",IF(ISNUMBER(Customers!G124),Customers!G124,IFERROR(VALUE(Customers!G124),"")))</f>
        <v>18200</v>
      </c>
      <c r="H124" s="3" t="n">
        <f aca="false">IF(OR(TRIM(Customers!H124&amp;"")="",ISNUMBER(MATCH(TRIM(Customers!H124&amp;""),Codes!$A$5:$A$14,0))),"",IF(ISNUMBER(Customers!H124),Customers!H124,IFERROR(VALUE(Customers!H124),"")))</f>
        <v>11</v>
      </c>
      <c r="I124" s="5" t="n">
        <f aca="false">IF(OR(TRIM(Customers!I124&amp;"")="",ISNUMBER(MATCH(TRIM(Customers!I124&amp;""),Codes!$A$5:$A$14,0)),Customers!I124=DATE(1970,1,1)),"",IF(ISNUMBER(Customers!I124),Customers!I124,IFERROR(DATEVALUE(Customers!I124),"")))</f>
        <v>42020</v>
      </c>
      <c r="J124" s="2" t="str">
        <f aca="false">IF(OR(TRIM(Customers!J124&amp;"")="",ISNUMBER(MATCH(TRIM(Customers!J124&amp;""),Codes!$A$5:$A$14,0))),"",TRIM(Customers!J124))</f>
        <v>Online Banking</v>
      </c>
      <c r="K124" s="3" t="str">
        <f aca="false">IF(OR(TRIM(Customers!K124&amp;"")="",ISNUMBER(MATCH(TRIM(Customers!K124&amp;""),Codes!$A$5:$A$14,0))),"",IF(ISNUMBER(Customers!K124),Customers!K124,IFERROR(VALUE(Customers!K124),"")))</f>
        <v/>
      </c>
      <c r="L124" s="4" t="n">
        <f aca="false">IF(OR(TRIM(Customers!L124&amp;"")="",ISNUMBER(MATCH(TRIM(Customers!L124&amp;""),Codes!$A$5:$A$14,0))),"",IF(ISNUMBER(Customers!L124),Customers!L124,IFERROR(VALUE(Customers!L124),"")))</f>
        <v>1568.93</v>
      </c>
      <c r="M124" s="4" t="n">
        <f aca="false">IF(OR(TRIM(Customers!M124&amp;"")="",ISNUMBER(MATCH(TRIM(Customers!M124&amp;""),Codes!$A$5:$A$14,0))),"",IF(ISNUMBER(Customers!M124),Customers!M124,IFERROR(VALUE(Customers!M124),"")))</f>
        <v>9849.57</v>
      </c>
      <c r="N124" s="3" t="n">
        <f aca="false">IF(OR(TRIM(Customers!N124&amp;"")="",ISNUMBER(MATCH(TRIM(Customers!N124&amp;""),Codes!$A$5:$A$14,0)),Customers!N124=9999),"",IF(ISNUMBER(Customers!N124),Customers!N124,IFERROR(VALUE(Customers!N124),"")))</f>
        <v>28</v>
      </c>
      <c r="O124" s="4" t="n">
        <f aca="false">IF(OR(TRIM(Customers!O124&amp;"")="",ISNUMBER(MATCH(TRIM(Customers!O124&amp;""),Codes!$A$5:$A$14,0))),"",IF(ISNUMBER(Customers!O124),Customers!O124,IFERROR(VALUE(Customers!O124),"")))</f>
        <v>26.59</v>
      </c>
      <c r="P124" s="3" t="n">
        <f aca="false">IF(OR(TRIM(Customers!P124&amp;"")="",ISNUMBER(MATCH(TRIM(Customers!P124&amp;""),Codes!$A$5:$A$14,0))),"",IF(ISNUMBER(Customers!P124),Customers!P124,IFERROR(VALUE(Customers!P124),"")))</f>
        <v>4</v>
      </c>
      <c r="Q124" s="4" t="n">
        <f aca="false">IF(OR(TRIM(Customers!Q124&amp;"")="",ISNUMBER(MATCH(TRIM(Customers!Q124&amp;""),Codes!$A$5:$A$14,0))),"",IF(ISNUMBER(Customers!Q124),Customers!Q124,IFERROR(VALUE(Customers!Q124),"")))</f>
        <v>3500</v>
      </c>
      <c r="R124" s="4" t="n">
        <f aca="false">IF(OR(TRIM(Customers!R124&amp;"")="",ISNUMBER(MATCH(TRIM(Customers!R124&amp;""),Codes!$A$5:$A$14,0))),"",IF(ISNUMBER(Customers!R124),Customers!R124,IFERROR(VALUE(Customers!R124),"")))</f>
        <v>923.86</v>
      </c>
      <c r="S124" s="4" t="n">
        <f aca="false">IF(OR(TRIM(Customers!S124&amp;"")="",ISNUMBER(MATCH(TRIM(Customers!S124&amp;""),Codes!$A$5:$A$14,0))),"",IF(ISNUMBER(Customers!S124),Customers!S124,IFERROR(VALUE(Customers!S124),"")))</f>
        <v>69000</v>
      </c>
      <c r="T124" s="4" t="n">
        <f aca="false">IF(OR(TRIM(Customers!T124&amp;"")="",ISNUMBER(MATCH(TRIM(Customers!T124&amp;""),Codes!$A$5:$A$14,0))),"",IF(ISNUMBER(Customers!T124),Customers!T124,IFERROR(VALUE(Customers!T124),"")))</f>
        <v>327</v>
      </c>
      <c r="U124" s="3" t="n">
        <f aca="false">IF(OR(TRIM(Customers!U124&amp;"")="",ISNUMBER(MATCH(TRIM(Customers!U124&amp;""),Codes!$A$5:$A$14,0)),Customers!U124=0),"",IF(ISNUMBER(Customers!U124),Customers!U124,IFERROR(VALUE(Customers!U124),"")))</f>
        <v>577</v>
      </c>
      <c r="V124" s="3" t="n">
        <f aca="false">IF(OR(TRIM(Customers!V124&amp;"")="",ISNUMBER(MATCH(TRIM(Customers!V124&amp;""),Codes!$A$5:$A$14,0))),"",IF(ISNUMBER(Customers!V124),Customers!V124,IFERROR(VALUE(Customers!V124),"")))</f>
        <v>0</v>
      </c>
    </row>
    <row r="125" customFormat="false" ht="15" hidden="false" customHeight="false" outlineLevel="0" collapsed="false">
      <c r="A125" s="2" t="str">
        <f aca="false">Customers!A125</f>
        <v>CL00124</v>
      </c>
      <c r="B125" s="3" t="n">
        <f aca="false">IF(OR(TRIM(Customers!B125&amp;"")="",ISNUMBER(MATCH(TRIM(Customers!B125&amp;""),Codes!$A$5:$A$14,0)),Customers!B125=0),"",IF(ISNUMBER(Customers!B125),Customers!B125,IFERROR(VALUE(Customers!B125),"")))</f>
        <v>55</v>
      </c>
      <c r="C125" s="2" t="str">
        <f aca="false">IF(OR(TRIM(Customers!C125&amp;"")="",ISNUMBER(MATCH(TRIM(Customers!C125&amp;""),Codes!$A$5:$A$14,0))),"",TRIM(Customers!C125))</f>
        <v>F</v>
      </c>
      <c r="D125" s="2" t="str">
        <f aca="false">IF(OR(TRIM(Customers!D125&amp;"")="",ISNUMBER(MATCH(TRIM(Customers!D125&amp;""),Codes!$A$5:$A$14,0))),"",TRIM(Customers!D125))</f>
        <v>Emilia-Romagna</v>
      </c>
      <c r="E125" s="2" t="str">
        <f aca="false">IF(OR(TRIM(Customers!E125&amp;"")="",ISNUMBER(MATCH(TRIM(Customers!E125&amp;""),Codes!$A$5:$A$14,0))),"",TRIM(Customers!E125))</f>
        <v>Teacher</v>
      </c>
      <c r="F125" s="2" t="str">
        <f aca="false">IF(OR(TRIM(Customers!F125&amp;"")="",ISNUMBER(MATCH(TRIM(Customers!F125&amp;""),Codes!$A$5:$A$14,0))),"",TRIM(Customers!F125))</f>
        <v>Married</v>
      </c>
      <c r="G125" s="4" t="n">
        <f aca="false">IF(OR(TRIM(Customers!G125&amp;"")="",ISNUMBER(MATCH(TRIM(Customers!G125&amp;""),Codes!$A$5:$A$14,0)),Customers!G125=-999),"",IF(ISNUMBER(Customers!G125),Customers!G125,IFERROR(VALUE(Customers!G125),"")))</f>
        <v>33100</v>
      </c>
      <c r="H125" s="3" t="n">
        <f aca="false">IF(OR(TRIM(Customers!H125&amp;"")="",ISNUMBER(MATCH(TRIM(Customers!H125&amp;""),Codes!$A$5:$A$14,0))),"",IF(ISNUMBER(Customers!H125),Customers!H125,IFERROR(VALUE(Customers!H125),"")))</f>
        <v>3</v>
      </c>
      <c r="I125" s="5" t="str">
        <f aca="false">IF(OR(TRIM(Customers!I125&amp;"")="",ISNUMBER(MATCH(TRIM(Customers!I125&amp;""),Codes!$A$5:$A$14,0)),Customers!I125=DATE(1970,1,1)),"",IF(ISNUMBER(Customers!I125),Customers!I125,IFERROR(DATEVALUE(Customers!I125),"")))</f>
        <v/>
      </c>
      <c r="J125" s="2" t="str">
        <f aca="false">IF(OR(TRIM(Customers!J125&amp;"")="",ISNUMBER(MATCH(TRIM(Customers!J125&amp;""),Codes!$A$5:$A$14,0))),"",TRIM(Customers!J125))</f>
        <v>Online Banking</v>
      </c>
      <c r="K125" s="3" t="n">
        <f aca="false">IF(OR(TRIM(Customers!K125&amp;"")="",ISNUMBER(MATCH(TRIM(Customers!K125&amp;""),Codes!$A$5:$A$14,0))),"",IF(ISNUMBER(Customers!K125),Customers!K125,IFERROR(VALUE(Customers!K125),"")))</f>
        <v>1</v>
      </c>
      <c r="L125" s="4" t="n">
        <f aca="false">IF(OR(TRIM(Customers!L125&amp;"")="",ISNUMBER(MATCH(TRIM(Customers!L125&amp;""),Codes!$A$5:$A$14,0))),"",IF(ISNUMBER(Customers!L125),Customers!L125,IFERROR(VALUE(Customers!L125),"")))</f>
        <v>2837.98</v>
      </c>
      <c r="M125" s="4" t="n">
        <f aca="false">IF(OR(TRIM(Customers!M125&amp;"")="",ISNUMBER(MATCH(TRIM(Customers!M125&amp;""),Codes!$A$5:$A$14,0))),"",IF(ISNUMBER(Customers!M125),Customers!M125,IFERROR(VALUE(Customers!M125),"")))</f>
        <v>7185.17</v>
      </c>
      <c r="N125" s="3" t="n">
        <f aca="false">IF(OR(TRIM(Customers!N125&amp;"")="",ISNUMBER(MATCH(TRIM(Customers!N125&amp;""),Codes!$A$5:$A$14,0)),Customers!N125=9999),"",IF(ISNUMBER(Customers!N125),Customers!N125,IFERROR(VALUE(Customers!N125),"")))</f>
        <v>24</v>
      </c>
      <c r="O125" s="4" t="n">
        <f aca="false">IF(OR(TRIM(Customers!O125&amp;"")="",ISNUMBER(MATCH(TRIM(Customers!O125&amp;""),Codes!$A$5:$A$14,0))),"",IF(ISNUMBER(Customers!O125),Customers!O125,IFERROR(VALUE(Customers!O125),"")))</f>
        <v>46.04</v>
      </c>
      <c r="P125" s="3" t="n">
        <f aca="false">IF(OR(TRIM(Customers!P125&amp;"")="",ISNUMBER(MATCH(TRIM(Customers!P125&amp;""),Codes!$A$5:$A$14,0))),"",IF(ISNUMBER(Customers!P125),Customers!P125,IFERROR(VALUE(Customers!P125),"")))</f>
        <v>3</v>
      </c>
      <c r="Q125" s="4" t="n">
        <f aca="false">IF(OR(TRIM(Customers!Q125&amp;"")="",ISNUMBER(MATCH(TRIM(Customers!Q125&amp;""),Codes!$A$5:$A$14,0))),"",IF(ISNUMBER(Customers!Q125),Customers!Q125,IFERROR(VALUE(Customers!Q125),"")))</f>
        <v>6500</v>
      </c>
      <c r="R125" s="4" t="n">
        <f aca="false">IF(OR(TRIM(Customers!R125&amp;"")="",ISNUMBER(MATCH(TRIM(Customers!R125&amp;""),Codes!$A$5:$A$14,0))),"",IF(ISNUMBER(Customers!R125),Customers!R125,IFERROR(VALUE(Customers!R125),"")))</f>
        <v>1327.73</v>
      </c>
      <c r="S125" s="4" t="n">
        <f aca="false">IF(OR(TRIM(Customers!S125&amp;"")="",ISNUMBER(MATCH(TRIM(Customers!S125&amp;""),Codes!$A$5:$A$14,0))),"",IF(ISNUMBER(Customers!S125),Customers!S125,IFERROR(VALUE(Customers!S125),"")))</f>
        <v>74000</v>
      </c>
      <c r="T125" s="4" t="n">
        <f aca="false">IF(OR(TRIM(Customers!T125&amp;"")="",ISNUMBER(MATCH(TRIM(Customers!T125&amp;""),Codes!$A$5:$A$14,0))),"",IF(ISNUMBER(Customers!T125),Customers!T125,IFERROR(VALUE(Customers!T125),"")))</f>
        <v>336</v>
      </c>
      <c r="U125" s="3" t="n">
        <f aca="false">IF(OR(TRIM(Customers!U125&amp;"")="",ISNUMBER(MATCH(TRIM(Customers!U125&amp;""),Codes!$A$5:$A$14,0)),Customers!U125=0),"",IF(ISNUMBER(Customers!U125),Customers!U125,IFERROR(VALUE(Customers!U125),"")))</f>
        <v>658</v>
      </c>
      <c r="V125" s="3" t="str">
        <f aca="false">IF(OR(TRIM(Customers!V125&amp;"")="",ISNUMBER(MATCH(TRIM(Customers!V125&amp;""),Codes!$A$5:$A$14,0))),"",IF(ISNUMBER(Customers!V125),Customers!V125,IFERROR(VALUE(Customers!V125),"")))</f>
        <v/>
      </c>
    </row>
    <row r="126" customFormat="false" ht="15" hidden="false" customHeight="false" outlineLevel="0" collapsed="false">
      <c r="A126" s="2" t="str">
        <f aca="false">Customers!A126</f>
        <v>CL00125</v>
      </c>
      <c r="B126" s="3" t="n">
        <f aca="false">IF(OR(TRIM(Customers!B126&amp;"")="",ISNUMBER(MATCH(TRIM(Customers!B126&amp;""),Codes!$A$5:$A$14,0)),Customers!B126=0),"",IF(ISNUMBER(Customers!B126),Customers!B126,IFERROR(VALUE(Customers!B126),"")))</f>
        <v>32</v>
      </c>
      <c r="C126" s="2" t="str">
        <f aca="false">IF(OR(TRIM(Customers!C126&amp;"")="",ISNUMBER(MATCH(TRIM(Customers!C126&amp;""),Codes!$A$5:$A$14,0))),"",TRIM(Customers!C126))</f>
        <v>M</v>
      </c>
      <c r="D126" s="2" t="str">
        <f aca="false">IF(OR(TRIM(Customers!D126&amp;"")="",ISNUMBER(MATCH(TRIM(Customers!D126&amp;""),Codes!$A$5:$A$14,0))),"",TRIM(Customers!D126))</f>
        <v>Lazio</v>
      </c>
      <c r="E126" s="2" t="str">
        <f aca="false">IF(OR(TRIM(Customers!E126&amp;"")="",ISNUMBER(MATCH(TRIM(Customers!E126&amp;""),Codes!$A$5:$A$14,0))),"",TRIM(Customers!E126))</f>
        <v>Employee</v>
      </c>
      <c r="F126" s="2" t="str">
        <f aca="false">IF(OR(TRIM(Customers!F126&amp;"")="",ISNUMBER(MATCH(TRIM(Customers!F126&amp;""),Codes!$A$5:$A$14,0))),"",TRIM(Customers!F126))</f>
        <v>Married</v>
      </c>
      <c r="G126" s="4" t="n">
        <f aca="false">IF(OR(TRIM(Customers!G126&amp;"")="",ISNUMBER(MATCH(TRIM(Customers!G126&amp;""),Codes!$A$5:$A$14,0)),Customers!G126=-999),"",IF(ISNUMBER(Customers!G126),Customers!G126,IFERROR(VALUE(Customers!G126),"")))</f>
        <v>20600</v>
      </c>
      <c r="H126" s="3" t="n">
        <f aca="false">IF(OR(TRIM(Customers!H126&amp;"")="",ISNUMBER(MATCH(TRIM(Customers!H126&amp;""),Codes!$A$5:$A$14,0))),"",IF(ISNUMBER(Customers!H126),Customers!H126,IFERROR(VALUE(Customers!H126),"")))</f>
        <v>4</v>
      </c>
      <c r="I126" s="5" t="n">
        <f aca="false">IF(OR(TRIM(Customers!I126&amp;"")="",ISNUMBER(MATCH(TRIM(Customers!I126&amp;""),Codes!$A$5:$A$14,0)),Customers!I126=DATE(1970,1,1)),"",IF(ISNUMBER(Customers!I126),Customers!I126,IFERROR(DATEVALUE(Customers!I126),"")))</f>
        <v>44474</v>
      </c>
      <c r="J126" s="2" t="str">
        <f aca="false">IF(OR(TRIM(Customers!J126&amp;"")="",ISNUMBER(MATCH(TRIM(Customers!J126&amp;""),Codes!$A$5:$A$14,0))),"",TRIM(Customers!J126))</f>
        <v>App</v>
      </c>
      <c r="K126" s="3" t="n">
        <f aca="false">IF(OR(TRIM(Customers!K126&amp;"")="",ISNUMBER(MATCH(TRIM(Customers!K126&amp;""),Codes!$A$5:$A$14,0))),"",IF(ISNUMBER(Customers!K126),Customers!K126,IFERROR(VALUE(Customers!K126),"")))</f>
        <v>1</v>
      </c>
      <c r="L126" s="4" t="n">
        <f aca="false">IF(OR(TRIM(Customers!L126&amp;"")="",ISNUMBER(MATCH(TRIM(Customers!L126&amp;""),Codes!$A$5:$A$14,0))),"",IF(ISNUMBER(Customers!L126),Customers!L126,IFERROR(VALUE(Customers!L126),"")))</f>
        <v>2829.23</v>
      </c>
      <c r="M126" s="4" t="n">
        <f aca="false">IF(OR(TRIM(Customers!M126&amp;"")="",ISNUMBER(MATCH(TRIM(Customers!M126&amp;""),Codes!$A$5:$A$14,0))),"",IF(ISNUMBER(Customers!M126),Customers!M126,IFERROR(VALUE(Customers!M126),"")))</f>
        <v>0</v>
      </c>
      <c r="N126" s="3" t="n">
        <f aca="false">IF(OR(TRIM(Customers!N126&amp;"")="",ISNUMBER(MATCH(TRIM(Customers!N126&amp;""),Codes!$A$5:$A$14,0)),Customers!N126=9999),"",IF(ISNUMBER(Customers!N126),Customers!N126,IFERROR(VALUE(Customers!N126),"")))</f>
        <v>20</v>
      </c>
      <c r="O126" s="4" t="n">
        <f aca="false">IF(OR(TRIM(Customers!O126&amp;"")="",ISNUMBER(MATCH(TRIM(Customers!O126&amp;""),Codes!$A$5:$A$14,0))),"",IF(ISNUMBER(Customers!O126),Customers!O126,IFERROR(VALUE(Customers!O126),"")))</f>
        <v>53.27</v>
      </c>
      <c r="P126" s="3" t="n">
        <f aca="false">IF(OR(TRIM(Customers!P126&amp;"")="",ISNUMBER(MATCH(TRIM(Customers!P126&amp;""),Codes!$A$5:$A$14,0))),"",IF(ISNUMBER(Customers!P126),Customers!P126,IFERROR(VALUE(Customers!P126),"")))</f>
        <v>0</v>
      </c>
      <c r="Q126" s="4" t="n">
        <f aca="false">IF(OR(TRIM(Customers!Q126&amp;"")="",ISNUMBER(MATCH(TRIM(Customers!Q126&amp;""),Codes!$A$5:$A$14,0))),"",IF(ISNUMBER(Customers!Q126),Customers!Q126,IFERROR(VALUE(Customers!Q126),"")))</f>
        <v>4500</v>
      </c>
      <c r="R126" s="4" t="n">
        <f aca="false">IF(OR(TRIM(Customers!R126&amp;"")="",ISNUMBER(MATCH(TRIM(Customers!R126&amp;""),Codes!$A$5:$A$14,0))),"",IF(ISNUMBER(Customers!R126),Customers!R126,IFERROR(VALUE(Customers!R126),"")))</f>
        <v>309.68</v>
      </c>
      <c r="S126" s="4" t="str">
        <f aca="false">IF(OR(TRIM(Customers!S126&amp;"")="",ISNUMBER(MATCH(TRIM(Customers!S126&amp;""),Codes!$A$5:$A$14,0))),"",IF(ISNUMBER(Customers!S126),Customers!S126,IFERROR(VALUE(Customers!S126),"")))</f>
        <v/>
      </c>
      <c r="T126" s="4" t="str">
        <f aca="false">IF(OR(TRIM(Customers!T126&amp;"")="",ISNUMBER(MATCH(TRIM(Customers!T126&amp;""),Codes!$A$5:$A$14,0))),"",IF(ISNUMBER(Customers!T126),Customers!T126,IFERROR(VALUE(Customers!T126),"")))</f>
        <v/>
      </c>
      <c r="U126" s="3" t="n">
        <f aca="false">IF(OR(TRIM(Customers!U126&amp;"")="",ISNUMBER(MATCH(TRIM(Customers!U126&amp;""),Codes!$A$5:$A$14,0)),Customers!U126=0),"",IF(ISNUMBER(Customers!U126),Customers!U126,IFERROR(VALUE(Customers!U126),"")))</f>
        <v>524</v>
      </c>
      <c r="V126" s="3" t="n">
        <f aca="false">IF(OR(TRIM(Customers!V126&amp;"")="",ISNUMBER(MATCH(TRIM(Customers!V126&amp;""),Codes!$A$5:$A$14,0))),"",IF(ISNUMBER(Customers!V126),Customers!V126,IFERROR(VALUE(Customers!V126),"")))</f>
        <v>0</v>
      </c>
    </row>
    <row r="127" customFormat="false" ht="15" hidden="false" customHeight="false" outlineLevel="0" collapsed="false">
      <c r="A127" s="2" t="str">
        <f aca="false">Customers!A127</f>
        <v>CL00126</v>
      </c>
      <c r="B127" s="3" t="n">
        <f aca="false">IF(OR(TRIM(Customers!B127&amp;"")="",ISNUMBER(MATCH(TRIM(Customers!B127&amp;""),Codes!$A$5:$A$14,0)),Customers!B127=0),"",IF(ISNUMBER(Customers!B127),Customers!B127,IFERROR(VALUE(Customers!B127),"")))</f>
        <v>49</v>
      </c>
      <c r="C127" s="2" t="str">
        <f aca="false">IF(OR(TRIM(Customers!C127&amp;"")="",ISNUMBER(MATCH(TRIM(Customers!C127&amp;""),Codes!$A$5:$A$14,0))),"",TRIM(Customers!C127))</f>
        <v>F</v>
      </c>
      <c r="D127" s="2" t="str">
        <f aca="false">IF(OR(TRIM(Customers!D127&amp;"")="",ISNUMBER(MATCH(TRIM(Customers!D127&amp;""),Codes!$A$5:$A$14,0))),"",TRIM(Customers!D127))</f>
        <v>Lazio</v>
      </c>
      <c r="E127" s="2" t="str">
        <f aca="false">IF(OR(TRIM(Customers!E127&amp;"")="",ISNUMBER(MATCH(TRIM(Customers!E127&amp;""),Codes!$A$5:$A$14,0))),"",TRIM(Customers!E127))</f>
        <v>Employee</v>
      </c>
      <c r="F127" s="2" t="str">
        <f aca="false">IF(OR(TRIM(Customers!F127&amp;"")="",ISNUMBER(MATCH(TRIM(Customers!F127&amp;""),Codes!$A$5:$A$14,0))),"",TRIM(Customers!F127))</f>
        <v>Married</v>
      </c>
      <c r="G127" s="4" t="n">
        <f aca="false">IF(OR(TRIM(Customers!G127&amp;"")="",ISNUMBER(MATCH(TRIM(Customers!G127&amp;""),Codes!$A$5:$A$14,0)),Customers!G127=-999),"",IF(ISNUMBER(Customers!G127),Customers!G127,IFERROR(VALUE(Customers!G127),"")))</f>
        <v>35600</v>
      </c>
      <c r="H127" s="3" t="n">
        <f aca="false">IF(OR(TRIM(Customers!H127&amp;"")="",ISNUMBER(MATCH(TRIM(Customers!H127&amp;""),Codes!$A$5:$A$14,0))),"",IF(ISNUMBER(Customers!H127),Customers!H127,IFERROR(VALUE(Customers!H127),"")))</f>
        <v>10</v>
      </c>
      <c r="I127" s="5" t="n">
        <f aca="false">IF(OR(TRIM(Customers!I127&amp;"")="",ISNUMBER(MATCH(TRIM(Customers!I127&amp;""),Codes!$A$5:$A$14,0)),Customers!I127=DATE(1970,1,1)),"",IF(ISNUMBER(Customers!I127),Customers!I127,IFERROR(DATEVALUE(Customers!I127),"")))</f>
        <v>42601</v>
      </c>
      <c r="J127" s="2" t="str">
        <f aca="false">IF(OR(TRIM(Customers!J127&amp;"")="",ISNUMBER(MATCH(TRIM(Customers!J127&amp;""),Codes!$A$5:$A$14,0))),"",TRIM(Customers!J127))</f>
        <v>App</v>
      </c>
      <c r="K127" s="3" t="n">
        <f aca="false">IF(OR(TRIM(Customers!K127&amp;"")="",ISNUMBER(MATCH(TRIM(Customers!K127&amp;""),Codes!$A$5:$A$14,0))),"",IF(ISNUMBER(Customers!K127),Customers!K127,IFERROR(VALUE(Customers!K127),"")))</f>
        <v>1</v>
      </c>
      <c r="L127" s="4" t="n">
        <f aca="false">IF(OR(TRIM(Customers!L127&amp;"")="",ISNUMBER(MATCH(TRIM(Customers!L127&amp;""),Codes!$A$5:$A$14,0))),"",IF(ISNUMBER(Customers!L127),Customers!L127,IFERROR(VALUE(Customers!L127),"")))</f>
        <v>1553.02</v>
      </c>
      <c r="M127" s="4" t="n">
        <f aca="false">IF(OR(TRIM(Customers!M127&amp;"")="",ISNUMBER(MATCH(TRIM(Customers!M127&amp;""),Codes!$A$5:$A$14,0))),"",IF(ISNUMBER(Customers!M127),Customers!M127,IFERROR(VALUE(Customers!M127),"")))</f>
        <v>0</v>
      </c>
      <c r="N127" s="3" t="n">
        <f aca="false">IF(OR(TRIM(Customers!N127&amp;"")="",ISNUMBER(MATCH(TRIM(Customers!N127&amp;""),Codes!$A$5:$A$14,0)),Customers!N127=9999),"",IF(ISNUMBER(Customers!N127),Customers!N127,IFERROR(VALUE(Customers!N127),"")))</f>
        <v>26</v>
      </c>
      <c r="O127" s="4" t="n">
        <f aca="false">IF(OR(TRIM(Customers!O127&amp;"")="",ISNUMBER(MATCH(TRIM(Customers!O127&amp;""),Codes!$A$5:$A$14,0))),"",IF(ISNUMBER(Customers!O127),Customers!O127,IFERROR(VALUE(Customers!O127),"")))</f>
        <v>35.48</v>
      </c>
      <c r="P127" s="3" t="n">
        <f aca="false">IF(OR(TRIM(Customers!P127&amp;"")="",ISNUMBER(MATCH(TRIM(Customers!P127&amp;""),Codes!$A$5:$A$14,0))),"",IF(ISNUMBER(Customers!P127),Customers!P127,IFERROR(VALUE(Customers!P127),"")))</f>
        <v>0</v>
      </c>
      <c r="Q127" s="4" t="n">
        <f aca="false">IF(OR(TRIM(Customers!Q127&amp;"")="",ISNUMBER(MATCH(TRIM(Customers!Q127&amp;""),Codes!$A$5:$A$14,0))),"",IF(ISNUMBER(Customers!Q127),Customers!Q127,IFERROR(VALUE(Customers!Q127),"")))</f>
        <v>4000</v>
      </c>
      <c r="R127" s="4" t="n">
        <f aca="false">IF(OR(TRIM(Customers!R127&amp;"")="",ISNUMBER(MATCH(TRIM(Customers!R127&amp;""),Codes!$A$5:$A$14,0))),"",IF(ISNUMBER(Customers!R127),Customers!R127,IFERROR(VALUE(Customers!R127),"")))</f>
        <v>722.55</v>
      </c>
      <c r="S127" s="4" t="str">
        <f aca="false">IF(OR(TRIM(Customers!S127&amp;"")="",ISNUMBER(MATCH(TRIM(Customers!S127&amp;""),Codes!$A$5:$A$14,0))),"",IF(ISNUMBER(Customers!S127),Customers!S127,IFERROR(VALUE(Customers!S127),"")))</f>
        <v/>
      </c>
      <c r="T127" s="4" t="str">
        <f aca="false">IF(OR(TRIM(Customers!T127&amp;"")="",ISNUMBER(MATCH(TRIM(Customers!T127&amp;""),Codes!$A$5:$A$14,0))),"",IF(ISNUMBER(Customers!T127),Customers!T127,IFERROR(VALUE(Customers!T127),"")))</f>
        <v/>
      </c>
      <c r="U127" s="3" t="n">
        <f aca="false">IF(OR(TRIM(Customers!U127&amp;"")="",ISNUMBER(MATCH(TRIM(Customers!U127&amp;""),Codes!$A$5:$A$14,0)),Customers!U127=0),"",IF(ISNUMBER(Customers!U127),Customers!U127,IFERROR(VALUE(Customers!U127),"")))</f>
        <v>702</v>
      </c>
      <c r="V127" s="3" t="n">
        <f aca="false">IF(OR(TRIM(Customers!V127&amp;"")="",ISNUMBER(MATCH(TRIM(Customers!V127&amp;""),Codes!$A$5:$A$14,0))),"",IF(ISNUMBER(Customers!V127),Customers!V127,IFERROR(VALUE(Customers!V127),"")))</f>
        <v>0</v>
      </c>
    </row>
    <row r="128" customFormat="false" ht="15" hidden="false" customHeight="false" outlineLevel="0" collapsed="false">
      <c r="A128" s="2" t="str">
        <f aca="false">Customers!A128</f>
        <v>CL00127</v>
      </c>
      <c r="B128" s="3" t="n">
        <f aca="false">IF(OR(TRIM(Customers!B128&amp;"")="",ISNUMBER(MATCH(TRIM(Customers!B128&amp;""),Codes!$A$5:$A$14,0)),Customers!B128=0),"",IF(ISNUMBER(Customers!B128),Customers!B128,IFERROR(VALUE(Customers!B128),"")))</f>
        <v>26</v>
      </c>
      <c r="C128" s="2" t="str">
        <f aca="false">IF(OR(TRIM(Customers!C128&amp;"")="",ISNUMBER(MATCH(TRIM(Customers!C128&amp;""),Codes!$A$5:$A$14,0))),"",TRIM(Customers!C128))</f>
        <v>F</v>
      </c>
      <c r="D128" s="2" t="str">
        <f aca="false">IF(OR(TRIM(Customers!D128&amp;"")="",ISNUMBER(MATCH(TRIM(Customers!D128&amp;""),Codes!$A$5:$A$14,0))),"",TRIM(Customers!D128))</f>
        <v>Puglia</v>
      </c>
      <c r="E128" s="2" t="str">
        <f aca="false">IF(OR(TRIM(Customers!E128&amp;"")="",ISNUMBER(MATCH(TRIM(Customers!E128&amp;""),Codes!$A$5:$A$14,0))),"",TRIM(Customers!E128))</f>
        <v>Self-employed</v>
      </c>
      <c r="F128" s="2" t="str">
        <f aca="false">IF(OR(TRIM(Customers!F128&amp;"")="",ISNUMBER(MATCH(TRIM(Customers!F128&amp;""),Codes!$A$5:$A$14,0))),"",TRIM(Customers!F128))</f>
        <v>Single</v>
      </c>
      <c r="G128" s="4" t="n">
        <f aca="false">IF(OR(TRIM(Customers!G128&amp;"")="",ISNUMBER(MATCH(TRIM(Customers!G128&amp;""),Codes!$A$5:$A$14,0)),Customers!G128=-999),"",IF(ISNUMBER(Customers!G128),Customers!G128,IFERROR(VALUE(Customers!G128),"")))</f>
        <v>55800</v>
      </c>
      <c r="H128" s="3" t="n">
        <f aca="false">IF(OR(TRIM(Customers!H128&amp;"")="",ISNUMBER(MATCH(TRIM(Customers!H128&amp;""),Codes!$A$5:$A$14,0))),"",IF(ISNUMBER(Customers!H128),Customers!H128,IFERROR(VALUE(Customers!H128),"")))</f>
        <v>3</v>
      </c>
      <c r="I128" s="5" t="n">
        <f aca="false">IF(OR(TRIM(Customers!I128&amp;"")="",ISNUMBER(MATCH(TRIM(Customers!I128&amp;""),Codes!$A$5:$A$14,0)),Customers!I128=DATE(1970,1,1)),"",IF(ISNUMBER(Customers!I128),Customers!I128,IFERROR(DATEVALUE(Customers!I128),"")))</f>
        <v>45161</v>
      </c>
      <c r="J128" s="2" t="str">
        <f aca="false">IF(OR(TRIM(Customers!J128&amp;"")="",ISNUMBER(MATCH(TRIM(Customers!J128&amp;""),Codes!$A$5:$A$14,0))),"",TRIM(Customers!J128))</f>
        <v>App</v>
      </c>
      <c r="K128" s="3" t="n">
        <f aca="false">IF(OR(TRIM(Customers!K128&amp;"")="",ISNUMBER(MATCH(TRIM(Customers!K128&amp;""),Codes!$A$5:$A$14,0))),"",IF(ISNUMBER(Customers!K128),Customers!K128,IFERROR(VALUE(Customers!K128),"")))</f>
        <v>1</v>
      </c>
      <c r="L128" s="4" t="n">
        <f aca="false">IF(OR(TRIM(Customers!L128&amp;"")="",ISNUMBER(MATCH(TRIM(Customers!L128&amp;""),Codes!$A$5:$A$14,0))),"",IF(ISNUMBER(Customers!L128),Customers!L128,IFERROR(VALUE(Customers!L128),"")))</f>
        <v>6098.61</v>
      </c>
      <c r="M128" s="4" t="n">
        <f aca="false">IF(OR(TRIM(Customers!M128&amp;"")="",ISNUMBER(MATCH(TRIM(Customers!M128&amp;""),Codes!$A$5:$A$14,0))),"",IF(ISNUMBER(Customers!M128),Customers!M128,IFERROR(VALUE(Customers!M128),"")))</f>
        <v>24772.57</v>
      </c>
      <c r="N128" s="3" t="n">
        <f aca="false">IF(OR(TRIM(Customers!N128&amp;"")="",ISNUMBER(MATCH(TRIM(Customers!N128&amp;""),Codes!$A$5:$A$14,0)),Customers!N128=9999),"",IF(ISNUMBER(Customers!N128),Customers!N128,IFERROR(VALUE(Customers!N128),"")))</f>
        <v>49</v>
      </c>
      <c r="O128" s="4" t="n">
        <f aca="false">IF(OR(TRIM(Customers!O128&amp;"")="",ISNUMBER(MATCH(TRIM(Customers!O128&amp;""),Codes!$A$5:$A$14,0))),"",IF(ISNUMBER(Customers!O128),Customers!O128,IFERROR(VALUE(Customers!O128),"")))</f>
        <v>61.27</v>
      </c>
      <c r="P128" s="3" t="n">
        <f aca="false">IF(OR(TRIM(Customers!P128&amp;"")="",ISNUMBER(MATCH(TRIM(Customers!P128&amp;""),Codes!$A$5:$A$14,0))),"",IF(ISNUMBER(Customers!P128),Customers!P128,IFERROR(VALUE(Customers!P128),"")))</f>
        <v>2</v>
      </c>
      <c r="Q128" s="4" t="n">
        <f aca="false">IF(OR(TRIM(Customers!Q128&amp;"")="",ISNUMBER(MATCH(TRIM(Customers!Q128&amp;""),Codes!$A$5:$A$14,0))),"",IF(ISNUMBER(Customers!Q128),Customers!Q128,IFERROR(VALUE(Customers!Q128),"")))</f>
        <v>8000</v>
      </c>
      <c r="R128" s="4" t="n">
        <f aca="false">IF(OR(TRIM(Customers!R128&amp;"")="",ISNUMBER(MATCH(TRIM(Customers!R128&amp;""),Codes!$A$5:$A$14,0))),"",IF(ISNUMBER(Customers!R128),Customers!R128,IFERROR(VALUE(Customers!R128),"")))</f>
        <v>2547</v>
      </c>
      <c r="S128" s="4" t="str">
        <f aca="false">IF(OR(TRIM(Customers!S128&amp;"")="",ISNUMBER(MATCH(TRIM(Customers!S128&amp;""),Codes!$A$5:$A$14,0))),"",IF(ISNUMBER(Customers!S128),Customers!S128,IFERROR(VALUE(Customers!S128),"")))</f>
        <v/>
      </c>
      <c r="T128" s="4" t="str">
        <f aca="false">IF(OR(TRIM(Customers!T128&amp;"")="",ISNUMBER(MATCH(TRIM(Customers!T128&amp;""),Codes!$A$5:$A$14,0))),"",IF(ISNUMBER(Customers!T128),Customers!T128,IFERROR(VALUE(Customers!T128),"")))</f>
        <v/>
      </c>
      <c r="U128" s="3" t="n">
        <f aca="false">IF(OR(TRIM(Customers!U128&amp;"")="",ISNUMBER(MATCH(TRIM(Customers!U128&amp;""),Codes!$A$5:$A$14,0)),Customers!U128=0),"",IF(ISNUMBER(Customers!U128),Customers!U128,IFERROR(VALUE(Customers!U128),"")))</f>
        <v>635</v>
      </c>
      <c r="V128" s="3" t="n">
        <f aca="false">IF(OR(TRIM(Customers!V128&amp;"")="",ISNUMBER(MATCH(TRIM(Customers!V128&amp;""),Codes!$A$5:$A$14,0))),"",IF(ISNUMBER(Customers!V128),Customers!V128,IFERROR(VALUE(Customers!V128),"")))</f>
        <v>0</v>
      </c>
    </row>
    <row r="129" customFormat="false" ht="15" hidden="false" customHeight="false" outlineLevel="0" collapsed="false">
      <c r="A129" s="2" t="str">
        <f aca="false">Customers!A129</f>
        <v>CL00128</v>
      </c>
      <c r="B129" s="3" t="n">
        <f aca="false">IF(OR(TRIM(Customers!B129&amp;"")="",ISNUMBER(MATCH(TRIM(Customers!B129&amp;""),Codes!$A$5:$A$14,0)),Customers!B129=0),"",IF(ISNUMBER(Customers!B129),Customers!B129,IFERROR(VALUE(Customers!B129),"")))</f>
        <v>32</v>
      </c>
      <c r="C129" s="2" t="str">
        <f aca="false">IF(OR(TRIM(Customers!C129&amp;"")="",ISNUMBER(MATCH(TRIM(Customers!C129&amp;""),Codes!$A$5:$A$14,0))),"",TRIM(Customers!C129))</f>
        <v>F</v>
      </c>
      <c r="D129" s="2" t="str">
        <f aca="false">IF(OR(TRIM(Customers!D129&amp;"")="",ISNUMBER(MATCH(TRIM(Customers!D129&amp;""),Codes!$A$5:$A$14,0))),"",TRIM(Customers!D129))</f>
        <v>Lombardia</v>
      </c>
      <c r="E129" s="2" t="str">
        <f aca="false">IF(OR(TRIM(Customers!E129&amp;"")="",ISNUMBER(MATCH(TRIM(Customers!E129&amp;""),Codes!$A$5:$A$14,0))),"",TRIM(Customers!E129))</f>
        <v>Teacher</v>
      </c>
      <c r="F129" s="2" t="str">
        <f aca="false">IF(OR(TRIM(Customers!F129&amp;"")="",ISNUMBER(MATCH(TRIM(Customers!F129&amp;""),Codes!$A$5:$A$14,0))),"",TRIM(Customers!F129))</f>
        <v>Single</v>
      </c>
      <c r="G129" s="4" t="n">
        <f aca="false">IF(OR(TRIM(Customers!G129&amp;"")="",ISNUMBER(MATCH(TRIM(Customers!G129&amp;""),Codes!$A$5:$A$14,0)),Customers!G129=-999),"",IF(ISNUMBER(Customers!G129),Customers!G129,IFERROR(VALUE(Customers!G129),"")))</f>
        <v>26200</v>
      </c>
      <c r="H129" s="3" t="n">
        <f aca="false">IF(OR(TRIM(Customers!H129&amp;"")="",ISNUMBER(MATCH(TRIM(Customers!H129&amp;""),Codes!$A$5:$A$14,0))),"",IF(ISNUMBER(Customers!H129),Customers!H129,IFERROR(VALUE(Customers!H129),"")))</f>
        <v>7</v>
      </c>
      <c r="I129" s="5" t="n">
        <f aca="false">IF(OR(TRIM(Customers!I129&amp;"")="",ISNUMBER(MATCH(TRIM(Customers!I129&amp;""),Codes!$A$5:$A$14,0)),Customers!I129=DATE(1970,1,1)),"",IF(ISNUMBER(Customers!I129),Customers!I129,IFERROR(DATEVALUE(Customers!I129),"")))</f>
        <v>43680</v>
      </c>
      <c r="J129" s="2" t="str">
        <f aca="false">IF(OR(TRIM(Customers!J129&amp;"")="",ISNUMBER(MATCH(TRIM(Customers!J129&amp;""),Codes!$A$5:$A$14,0))),"",TRIM(Customers!J129))</f>
        <v/>
      </c>
      <c r="K129" s="3" t="n">
        <f aca="false">IF(OR(TRIM(Customers!K129&amp;"")="",ISNUMBER(MATCH(TRIM(Customers!K129&amp;""),Codes!$A$5:$A$14,0))),"",IF(ISNUMBER(Customers!K129),Customers!K129,IFERROR(VALUE(Customers!K129),"")))</f>
        <v>2</v>
      </c>
      <c r="L129" s="4" t="n">
        <f aca="false">IF(OR(TRIM(Customers!L129&amp;"")="",ISNUMBER(MATCH(TRIM(Customers!L129&amp;""),Codes!$A$5:$A$14,0))),"",IF(ISNUMBER(Customers!L129),Customers!L129,IFERROR(VALUE(Customers!L129),"")))</f>
        <v>870.37</v>
      </c>
      <c r="M129" s="4" t="n">
        <f aca="false">IF(OR(TRIM(Customers!M129&amp;"")="",ISNUMBER(MATCH(TRIM(Customers!M129&amp;""),Codes!$A$5:$A$14,0))),"",IF(ISNUMBER(Customers!M129),Customers!M129,IFERROR(VALUE(Customers!M129),"")))</f>
        <v>0</v>
      </c>
      <c r="N129" s="3" t="n">
        <f aca="false">IF(OR(TRIM(Customers!N129&amp;"")="",ISNUMBER(MATCH(TRIM(Customers!N129&amp;""),Codes!$A$5:$A$14,0)),Customers!N129=9999),"",IF(ISNUMBER(Customers!N129),Customers!N129,IFERROR(VALUE(Customers!N129),"")))</f>
        <v>31</v>
      </c>
      <c r="O129" s="4" t="n">
        <f aca="false">IF(OR(TRIM(Customers!O129&amp;"")="",ISNUMBER(MATCH(TRIM(Customers!O129&amp;""),Codes!$A$5:$A$14,0))),"",IF(ISNUMBER(Customers!O129),Customers!O129,IFERROR(VALUE(Customers!O129),"")))</f>
        <v>61.36</v>
      </c>
      <c r="P129" s="3" t="n">
        <f aca="false">IF(OR(TRIM(Customers!P129&amp;"")="",ISNUMBER(MATCH(TRIM(Customers!P129&amp;""),Codes!$A$5:$A$14,0))),"",IF(ISNUMBER(Customers!P129),Customers!P129,IFERROR(VALUE(Customers!P129),"")))</f>
        <v>2</v>
      </c>
      <c r="Q129" s="4" t="n">
        <f aca="false">IF(OR(TRIM(Customers!Q129&amp;"")="",ISNUMBER(MATCH(TRIM(Customers!Q129&amp;""),Codes!$A$5:$A$14,0))),"",IF(ISNUMBER(Customers!Q129),Customers!Q129,IFERROR(VALUE(Customers!Q129),"")))</f>
        <v>3000</v>
      </c>
      <c r="R129" s="4" t="n">
        <f aca="false">IF(OR(TRIM(Customers!R129&amp;"")="",ISNUMBER(MATCH(TRIM(Customers!R129&amp;""),Codes!$A$5:$A$14,0))),"",IF(ISNUMBER(Customers!R129),Customers!R129,IFERROR(VALUE(Customers!R129),"")))</f>
        <v>1496.67</v>
      </c>
      <c r="S129" s="4" t="n">
        <f aca="false">IF(OR(TRIM(Customers!S129&amp;"")="",ISNUMBER(MATCH(TRIM(Customers!S129&amp;""),Codes!$A$5:$A$14,0))),"",IF(ISNUMBER(Customers!S129),Customers!S129,IFERROR(VALUE(Customers!S129),"")))</f>
        <v>74000</v>
      </c>
      <c r="T129" s="4" t="n">
        <f aca="false">IF(OR(TRIM(Customers!T129&amp;"")="",ISNUMBER(MATCH(TRIM(Customers!T129&amp;""),Codes!$A$5:$A$14,0))),"",IF(ISNUMBER(Customers!T129),Customers!T129,IFERROR(VALUE(Customers!T129),"")))</f>
        <v>436</v>
      </c>
      <c r="U129" s="3" t="n">
        <f aca="false">IF(OR(TRIM(Customers!U129&amp;"")="",ISNUMBER(MATCH(TRIM(Customers!U129&amp;""),Codes!$A$5:$A$14,0)),Customers!U129=0),"",IF(ISNUMBER(Customers!U129),Customers!U129,IFERROR(VALUE(Customers!U129),"")))</f>
        <v>548</v>
      </c>
      <c r="V129" s="3" t="n">
        <f aca="false">IF(OR(TRIM(Customers!V129&amp;"")="",ISNUMBER(MATCH(TRIM(Customers!V129&amp;""),Codes!$A$5:$A$14,0))),"",IF(ISNUMBER(Customers!V129),Customers!V129,IFERROR(VALUE(Customers!V129),"")))</f>
        <v>0</v>
      </c>
    </row>
    <row r="130" customFormat="false" ht="15" hidden="false" customHeight="false" outlineLevel="0" collapsed="false">
      <c r="A130" s="2" t="str">
        <f aca="false">Customers!A130</f>
        <v>CL00129</v>
      </c>
      <c r="B130" s="3" t="n">
        <f aca="false">IF(OR(TRIM(Customers!B130&amp;"")="",ISNUMBER(MATCH(TRIM(Customers!B130&amp;""),Codes!$A$5:$A$14,0)),Customers!B130=0),"",IF(ISNUMBER(Customers!B130),Customers!B130,IFERROR(VALUE(Customers!B130),"")))</f>
        <v>42</v>
      </c>
      <c r="C130" s="2" t="str">
        <f aca="false">IF(OR(TRIM(Customers!C130&amp;"")="",ISNUMBER(MATCH(TRIM(Customers!C130&amp;""),Codes!$A$5:$A$14,0))),"",TRIM(Customers!C130))</f>
        <v>M</v>
      </c>
      <c r="D130" s="2" t="str">
        <f aca="false">IF(OR(TRIM(Customers!D130&amp;"")="",ISNUMBER(MATCH(TRIM(Customers!D130&amp;""),Codes!$A$5:$A$14,0))),"",TRIM(Customers!D130))</f>
        <v>Campania</v>
      </c>
      <c r="E130" s="2" t="str">
        <f aca="false">IF(OR(TRIM(Customers!E130&amp;"")="",ISNUMBER(MATCH(TRIM(Customers!E130&amp;""),Codes!$A$5:$A$14,0))),"",TRIM(Customers!E130))</f>
        <v>Employee</v>
      </c>
      <c r="F130" s="2" t="str">
        <f aca="false">IF(OR(TRIM(Customers!F130&amp;"")="",ISNUMBER(MATCH(TRIM(Customers!F130&amp;""),Codes!$A$5:$A$14,0))),"",TRIM(Customers!F130))</f>
        <v>Divorced</v>
      </c>
      <c r="G130" s="4" t="n">
        <f aca="false">IF(OR(TRIM(Customers!G130&amp;"")="",ISNUMBER(MATCH(TRIM(Customers!G130&amp;""),Codes!$A$5:$A$14,0)),Customers!G130=-999),"",IF(ISNUMBER(Customers!G130),Customers!G130,IFERROR(VALUE(Customers!G130),"")))</f>
        <v>23700</v>
      </c>
      <c r="H130" s="3" t="n">
        <f aca="false">IF(OR(TRIM(Customers!H130&amp;"")="",ISNUMBER(MATCH(TRIM(Customers!H130&amp;""),Codes!$A$5:$A$14,0))),"",IF(ISNUMBER(Customers!H130),Customers!H130,IFERROR(VALUE(Customers!H130),"")))</f>
        <v>9</v>
      </c>
      <c r="I130" s="5" t="n">
        <f aca="false">IF(OR(TRIM(Customers!I130&amp;"")="",ISNUMBER(MATCH(TRIM(Customers!I130&amp;""),Codes!$A$5:$A$14,0)),Customers!I130=DATE(1970,1,1)),"",IF(ISNUMBER(Customers!I130),Customers!I130,IFERROR(DATEVALUE(Customers!I130),"")))</f>
        <v>42979</v>
      </c>
      <c r="J130" s="2" t="str">
        <f aca="false">IF(OR(TRIM(Customers!J130&amp;"")="",ISNUMBER(MATCH(TRIM(Customers!J130&amp;""),Codes!$A$5:$A$14,0))),"",TRIM(Customers!J130))</f>
        <v>Branch</v>
      </c>
      <c r="K130" s="3" t="n">
        <f aca="false">IF(OR(TRIM(Customers!K130&amp;"")="",ISNUMBER(MATCH(TRIM(Customers!K130&amp;""),Codes!$A$5:$A$14,0))),"",IF(ISNUMBER(Customers!K130),Customers!K130,IFERROR(VALUE(Customers!K130),"")))</f>
        <v>1</v>
      </c>
      <c r="L130" s="4" t="str">
        <f aca="false">IF(OR(TRIM(Customers!L130&amp;"")="",ISNUMBER(MATCH(TRIM(Customers!L130&amp;""),Codes!$A$5:$A$14,0))),"",IF(ISNUMBER(Customers!L130),Customers!L130,IFERROR(VALUE(Customers!L130),"")))</f>
        <v/>
      </c>
      <c r="M130" s="4" t="n">
        <f aca="false">IF(OR(TRIM(Customers!M130&amp;"")="",ISNUMBER(MATCH(TRIM(Customers!M130&amp;""),Codes!$A$5:$A$14,0))),"",IF(ISNUMBER(Customers!M130),Customers!M130,IFERROR(VALUE(Customers!M130),"")))</f>
        <v>11619.08</v>
      </c>
      <c r="N130" s="3" t="n">
        <f aca="false">IF(OR(TRIM(Customers!N130&amp;"")="",ISNUMBER(MATCH(TRIM(Customers!N130&amp;""),Codes!$A$5:$A$14,0)),Customers!N130=9999),"",IF(ISNUMBER(Customers!N130),Customers!N130,IFERROR(VALUE(Customers!N130),"")))</f>
        <v>19</v>
      </c>
      <c r="O130" s="4" t="n">
        <f aca="false">IF(OR(TRIM(Customers!O130&amp;"")="",ISNUMBER(MATCH(TRIM(Customers!O130&amp;""),Codes!$A$5:$A$14,0))),"",IF(ISNUMBER(Customers!O130),Customers!O130,IFERROR(VALUE(Customers!O130),"")))</f>
        <v>57.96</v>
      </c>
      <c r="P130" s="3" t="n">
        <f aca="false">IF(OR(TRIM(Customers!P130&amp;"")="",ISNUMBER(MATCH(TRIM(Customers!P130&amp;""),Codes!$A$5:$A$14,0))),"",IF(ISNUMBER(Customers!P130),Customers!P130,IFERROR(VALUE(Customers!P130),"")))</f>
        <v>4</v>
      </c>
      <c r="Q130" s="4" t="str">
        <f aca="false">IF(OR(TRIM(Customers!Q130&amp;"")="",ISNUMBER(MATCH(TRIM(Customers!Q130&amp;""),Codes!$A$5:$A$14,0))),"",IF(ISNUMBER(Customers!Q130),Customers!Q130,IFERROR(VALUE(Customers!Q130),"")))</f>
        <v/>
      </c>
      <c r="R130" s="4" t="str">
        <f aca="false">IF(OR(TRIM(Customers!R130&amp;"")="",ISNUMBER(MATCH(TRIM(Customers!R130&amp;""),Codes!$A$5:$A$14,0))),"",IF(ISNUMBER(Customers!R130),Customers!R130,IFERROR(VALUE(Customers!R130),"")))</f>
        <v/>
      </c>
      <c r="S130" s="4" t="n">
        <f aca="false">IF(OR(TRIM(Customers!S130&amp;"")="",ISNUMBER(MATCH(TRIM(Customers!S130&amp;""),Codes!$A$5:$A$14,0))),"",IF(ISNUMBER(Customers!S130),Customers!S130,IFERROR(VALUE(Customers!S130),"")))</f>
        <v>112000</v>
      </c>
      <c r="T130" s="4" t="n">
        <f aca="false">IF(OR(TRIM(Customers!T130&amp;"")="",ISNUMBER(MATCH(TRIM(Customers!T130&amp;""),Codes!$A$5:$A$14,0))),"",IF(ISNUMBER(Customers!T130),Customers!T130,IFERROR(VALUE(Customers!T130),"")))</f>
        <v>798</v>
      </c>
      <c r="U130" s="3" t="n">
        <f aca="false">IF(OR(TRIM(Customers!U130&amp;"")="",ISNUMBER(MATCH(TRIM(Customers!U130&amp;""),Codes!$A$5:$A$14,0)),Customers!U130=0),"",IF(ISNUMBER(Customers!U130),Customers!U130,IFERROR(VALUE(Customers!U130),"")))</f>
        <v>603</v>
      </c>
      <c r="V130" s="3" t="str">
        <f aca="false">IF(OR(TRIM(Customers!V130&amp;"")="",ISNUMBER(MATCH(TRIM(Customers!V130&amp;""),Codes!$A$5:$A$14,0))),"",IF(ISNUMBER(Customers!V130),Customers!V130,IFERROR(VALUE(Customers!V130),"")))</f>
        <v/>
      </c>
    </row>
    <row r="131" customFormat="false" ht="15" hidden="false" customHeight="false" outlineLevel="0" collapsed="false">
      <c r="A131" s="2" t="str">
        <f aca="false">Customers!A131</f>
        <v>CL00130</v>
      </c>
      <c r="B131" s="3" t="n">
        <f aca="false">IF(OR(TRIM(Customers!B131&amp;"")="",ISNUMBER(MATCH(TRIM(Customers!B131&amp;""),Codes!$A$5:$A$14,0)),Customers!B131=0),"",IF(ISNUMBER(Customers!B131),Customers!B131,IFERROR(VALUE(Customers!B131),"")))</f>
        <v>81</v>
      </c>
      <c r="C131" s="2" t="str">
        <f aca="false">IF(OR(TRIM(Customers!C131&amp;"")="",ISNUMBER(MATCH(TRIM(Customers!C131&amp;""),Codes!$A$5:$A$14,0))),"",TRIM(Customers!C131))</f>
        <v>M</v>
      </c>
      <c r="D131" s="2" t="str">
        <f aca="false">IF(OR(TRIM(Customers!D131&amp;"")="",ISNUMBER(MATCH(TRIM(Customers!D131&amp;""),Codes!$A$5:$A$14,0))),"",TRIM(Customers!D131))</f>
        <v>Sicilia</v>
      </c>
      <c r="E131" s="2" t="str">
        <f aca="false">IF(OR(TRIM(Customers!E131&amp;"")="",ISNUMBER(MATCH(TRIM(Customers!E131&amp;""),Codes!$A$5:$A$14,0))),"",TRIM(Customers!E131))</f>
        <v>Retired</v>
      </c>
      <c r="F131" s="2" t="str">
        <f aca="false">IF(OR(TRIM(Customers!F131&amp;"")="",ISNUMBER(MATCH(TRIM(Customers!F131&amp;""),Codes!$A$5:$A$14,0))),"",TRIM(Customers!F131))</f>
        <v/>
      </c>
      <c r="G131" s="4" t="n">
        <f aca="false">IF(OR(TRIM(Customers!G131&amp;"")="",ISNUMBER(MATCH(TRIM(Customers!G131&amp;""),Codes!$A$5:$A$14,0)),Customers!G131=-999),"",IF(ISNUMBER(Customers!G131),Customers!G131,IFERROR(VALUE(Customers!G131),"")))</f>
        <v>26700</v>
      </c>
      <c r="H131" s="3" t="n">
        <f aca="false">IF(OR(TRIM(Customers!H131&amp;"")="",ISNUMBER(MATCH(TRIM(Customers!H131&amp;""),Codes!$A$5:$A$14,0))),"",IF(ISNUMBER(Customers!H131),Customers!H131,IFERROR(VALUE(Customers!H131),"")))</f>
        <v>30</v>
      </c>
      <c r="I131" s="5" t="n">
        <f aca="false">IF(OR(TRIM(Customers!I131&amp;"")="",ISNUMBER(MATCH(TRIM(Customers!I131&amp;""),Codes!$A$5:$A$14,0)),Customers!I131=DATE(1970,1,1)),"",IF(ISNUMBER(Customers!I131),Customers!I131,IFERROR(DATEVALUE(Customers!I131),"")))</f>
        <v>35052</v>
      </c>
      <c r="J131" s="2" t="str">
        <f aca="false">IF(OR(TRIM(Customers!J131&amp;"")="",ISNUMBER(MATCH(TRIM(Customers!J131&amp;""),Codes!$A$5:$A$14,0))),"",TRIM(Customers!J131))</f>
        <v>Branch</v>
      </c>
      <c r="K131" s="3" t="n">
        <f aca="false">IF(OR(TRIM(Customers!K131&amp;"")="",ISNUMBER(MATCH(TRIM(Customers!K131&amp;""),Codes!$A$5:$A$14,0))),"",IF(ISNUMBER(Customers!K131),Customers!K131,IFERROR(VALUE(Customers!K131),"")))</f>
        <v>4</v>
      </c>
      <c r="L131" s="4" t="n">
        <f aca="false">IF(OR(TRIM(Customers!L131&amp;"")="",ISNUMBER(MATCH(TRIM(Customers!L131&amp;""),Codes!$A$5:$A$14,0))),"",IF(ISNUMBER(Customers!L131),Customers!L131,IFERROR(VALUE(Customers!L131),"")))</f>
        <v>4830.92</v>
      </c>
      <c r="M131" s="4" t="n">
        <f aca="false">IF(OR(TRIM(Customers!M131&amp;"")="",ISNUMBER(MATCH(TRIM(Customers!M131&amp;""),Codes!$A$5:$A$14,0))),"",IF(ISNUMBER(Customers!M131),Customers!M131,IFERROR(VALUE(Customers!M131),"")))</f>
        <v>30178.47</v>
      </c>
      <c r="N131" s="3" t="n">
        <f aca="false">IF(OR(TRIM(Customers!N131&amp;"")="",ISNUMBER(MATCH(TRIM(Customers!N131&amp;""),Codes!$A$5:$A$14,0)),Customers!N131=9999),"",IF(ISNUMBER(Customers!N131),Customers!N131,IFERROR(VALUE(Customers!N131),"")))</f>
        <v>27</v>
      </c>
      <c r="O131" s="4" t="n">
        <f aca="false">IF(OR(TRIM(Customers!O131&amp;"")="",ISNUMBER(MATCH(TRIM(Customers!O131&amp;""),Codes!$A$5:$A$14,0))),"",IF(ISNUMBER(Customers!O131),Customers!O131,IFERROR(VALUE(Customers!O131),"")))</f>
        <v>73</v>
      </c>
      <c r="P131" s="3" t="n">
        <f aca="false">IF(OR(TRIM(Customers!P131&amp;"")="",ISNUMBER(MATCH(TRIM(Customers!P131&amp;""),Codes!$A$5:$A$14,0))),"",IF(ISNUMBER(Customers!P131),Customers!P131,IFERROR(VALUE(Customers!P131),"")))</f>
        <v>2</v>
      </c>
      <c r="Q131" s="4" t="n">
        <f aca="false">IF(OR(TRIM(Customers!Q131&amp;"")="",ISNUMBER(MATCH(TRIM(Customers!Q131&amp;""),Codes!$A$5:$A$14,0))),"",IF(ISNUMBER(Customers!Q131),Customers!Q131,IFERROR(VALUE(Customers!Q131),"")))</f>
        <v>3500</v>
      </c>
      <c r="R131" s="4" t="n">
        <f aca="false">IF(OR(TRIM(Customers!R131&amp;"")="",ISNUMBER(MATCH(TRIM(Customers!R131&amp;""),Codes!$A$5:$A$14,0))),"",IF(ISNUMBER(Customers!R131),Customers!R131,IFERROR(VALUE(Customers!R131),"")))</f>
        <v>1833.19</v>
      </c>
      <c r="S131" s="4" t="n">
        <f aca="false">IF(OR(TRIM(Customers!S131&amp;"")="",ISNUMBER(MATCH(TRIM(Customers!S131&amp;""),Codes!$A$5:$A$14,0))),"",IF(ISNUMBER(Customers!S131),Customers!S131,IFERROR(VALUE(Customers!S131),"")))</f>
        <v>96000</v>
      </c>
      <c r="T131" s="4" t="n">
        <f aca="false">IF(OR(TRIM(Customers!T131&amp;"")="",ISNUMBER(MATCH(TRIM(Customers!T131&amp;""),Codes!$A$5:$A$14,0))),"",IF(ISNUMBER(Customers!T131),Customers!T131,IFERROR(VALUE(Customers!T131),"")))</f>
        <v>689</v>
      </c>
      <c r="U131" s="3" t="n">
        <f aca="false">IF(OR(TRIM(Customers!U131&amp;"")="",ISNUMBER(MATCH(TRIM(Customers!U131&amp;""),Codes!$A$5:$A$14,0)),Customers!U131=0),"",IF(ISNUMBER(Customers!U131),Customers!U131,IFERROR(VALUE(Customers!U131),"")))</f>
        <v>596</v>
      </c>
      <c r="V131" s="3" t="n">
        <f aca="false">IF(OR(TRIM(Customers!V131&amp;"")="",ISNUMBER(MATCH(TRIM(Customers!V131&amp;""),Codes!$A$5:$A$14,0))),"",IF(ISNUMBER(Customers!V131),Customers!V131,IFERROR(VALUE(Customers!V131),"")))</f>
        <v>2</v>
      </c>
    </row>
    <row r="132" customFormat="false" ht="15" hidden="false" customHeight="false" outlineLevel="0" collapsed="false">
      <c r="A132" s="2" t="str">
        <f aca="false">Customers!A132</f>
        <v>CL00131</v>
      </c>
      <c r="B132" s="3" t="n">
        <f aca="false">IF(OR(TRIM(Customers!B132&amp;"")="",ISNUMBER(MATCH(TRIM(Customers!B132&amp;""),Codes!$A$5:$A$14,0)),Customers!B132=0),"",IF(ISNUMBER(Customers!B132),Customers!B132,IFERROR(VALUE(Customers!B132),"")))</f>
        <v>37</v>
      </c>
      <c r="C132" s="2" t="str">
        <f aca="false">IF(OR(TRIM(Customers!C132&amp;"")="",ISNUMBER(MATCH(TRIM(Customers!C132&amp;""),Codes!$A$5:$A$14,0))),"",TRIM(Customers!C132))</f>
        <v>F</v>
      </c>
      <c r="D132" s="2" t="str">
        <f aca="false">IF(OR(TRIM(Customers!D132&amp;"")="",ISNUMBER(MATCH(TRIM(Customers!D132&amp;""),Codes!$A$5:$A$14,0))),"",TRIM(Customers!D132))</f>
        <v>Veneto</v>
      </c>
      <c r="E132" s="2" t="str">
        <f aca="false">IF(OR(TRIM(Customers!E132&amp;"")="",ISNUMBER(MATCH(TRIM(Customers!E132&amp;""),Codes!$A$5:$A$14,0))),"",TRIM(Customers!E132))</f>
        <v>Teacher</v>
      </c>
      <c r="F132" s="2" t="str">
        <f aca="false">IF(OR(TRIM(Customers!F132&amp;"")="",ISNUMBER(MATCH(TRIM(Customers!F132&amp;""),Codes!$A$5:$A$14,0))),"",TRIM(Customers!F132))</f>
        <v>Married</v>
      </c>
      <c r="G132" s="4" t="n">
        <f aca="false">IF(OR(TRIM(Customers!G132&amp;"")="",ISNUMBER(MATCH(TRIM(Customers!G132&amp;""),Codes!$A$5:$A$14,0)),Customers!G132=-999),"",IF(ISNUMBER(Customers!G132),Customers!G132,IFERROR(VALUE(Customers!G132),"")))</f>
        <v>24700</v>
      </c>
      <c r="H132" s="3" t="n">
        <f aca="false">IF(OR(TRIM(Customers!H132&amp;"")="",ISNUMBER(MATCH(TRIM(Customers!H132&amp;""),Codes!$A$5:$A$14,0))),"",IF(ISNUMBER(Customers!H132),Customers!H132,IFERROR(VALUE(Customers!H132),"")))</f>
        <v>5</v>
      </c>
      <c r="I132" s="5" t="n">
        <f aca="false">IF(OR(TRIM(Customers!I132&amp;"")="",ISNUMBER(MATCH(TRIM(Customers!I132&amp;""),Codes!$A$5:$A$14,0)),Customers!I132=DATE(1970,1,1)),"",IF(ISNUMBER(Customers!I132),Customers!I132,IFERROR(DATEVALUE(Customers!I132),"")))</f>
        <v>44098</v>
      </c>
      <c r="J132" s="2" t="str">
        <f aca="false">IF(OR(TRIM(Customers!J132&amp;"")="",ISNUMBER(MATCH(TRIM(Customers!J132&amp;""),Codes!$A$5:$A$14,0))),"",TRIM(Customers!J132))</f>
        <v>App</v>
      </c>
      <c r="K132" s="3" t="n">
        <f aca="false">IF(OR(TRIM(Customers!K132&amp;"")="",ISNUMBER(MATCH(TRIM(Customers!K132&amp;""),Codes!$A$5:$A$14,0))),"",IF(ISNUMBER(Customers!K132),Customers!K132,IFERROR(VALUE(Customers!K132),"")))</f>
        <v>2</v>
      </c>
      <c r="L132" s="4" t="n">
        <f aca="false">IF(OR(TRIM(Customers!L132&amp;"")="",ISNUMBER(MATCH(TRIM(Customers!L132&amp;""),Codes!$A$5:$A$14,0))),"",IF(ISNUMBER(Customers!L132),Customers!L132,IFERROR(VALUE(Customers!L132),"")))</f>
        <v>5150.32</v>
      </c>
      <c r="M132" s="4" t="n">
        <f aca="false">IF(OR(TRIM(Customers!M132&amp;"")="",ISNUMBER(MATCH(TRIM(Customers!M132&amp;""),Codes!$A$5:$A$14,0))),"",IF(ISNUMBER(Customers!M132),Customers!M132,IFERROR(VALUE(Customers!M132),"")))</f>
        <v>8666.49</v>
      </c>
      <c r="N132" s="3" t="n">
        <f aca="false">IF(OR(TRIM(Customers!N132&amp;"")="",ISNUMBER(MATCH(TRIM(Customers!N132&amp;""),Codes!$A$5:$A$14,0)),Customers!N132=9999),"",IF(ISNUMBER(Customers!N132),Customers!N132,IFERROR(VALUE(Customers!N132),"")))</f>
        <v>24</v>
      </c>
      <c r="O132" s="4" t="n">
        <f aca="false">IF(OR(TRIM(Customers!O132&amp;"")="",ISNUMBER(MATCH(TRIM(Customers!O132&amp;""),Codes!$A$5:$A$14,0))),"",IF(ISNUMBER(Customers!O132),Customers!O132,IFERROR(VALUE(Customers!O132),"")))</f>
        <v>27.16</v>
      </c>
      <c r="P132" s="3" t="n">
        <f aca="false">IF(OR(TRIM(Customers!P132&amp;"")="",ISNUMBER(MATCH(TRIM(Customers!P132&amp;""),Codes!$A$5:$A$14,0))),"",IF(ISNUMBER(Customers!P132),Customers!P132,IFERROR(VALUE(Customers!P132),"")))</f>
        <v>0</v>
      </c>
      <c r="Q132" s="4" t="n">
        <f aca="false">IF(OR(TRIM(Customers!Q132&amp;"")="",ISNUMBER(MATCH(TRIM(Customers!Q132&amp;""),Codes!$A$5:$A$14,0))),"",IF(ISNUMBER(Customers!Q132),Customers!Q132,IFERROR(VALUE(Customers!Q132),"")))</f>
        <v>3500</v>
      </c>
      <c r="R132" s="4" t="n">
        <f aca="false">IF(OR(TRIM(Customers!R132&amp;"")="",ISNUMBER(MATCH(TRIM(Customers!R132&amp;""),Codes!$A$5:$A$14,0))),"",IF(ISNUMBER(Customers!R132),Customers!R132,IFERROR(VALUE(Customers!R132),"")))</f>
        <v>208.15</v>
      </c>
      <c r="S132" s="4" t="n">
        <f aca="false">IF(OR(TRIM(Customers!S132&amp;"")="",ISNUMBER(MATCH(TRIM(Customers!S132&amp;""),Codes!$A$5:$A$14,0))),"",IF(ISNUMBER(Customers!S132),Customers!S132,IFERROR(VALUE(Customers!S132),"")))</f>
        <v>0</v>
      </c>
      <c r="T132" s="4" t="n">
        <f aca="false">IF(OR(TRIM(Customers!T132&amp;"")="",ISNUMBER(MATCH(TRIM(Customers!T132&amp;""),Codes!$A$5:$A$14,0))),"",IF(ISNUMBER(Customers!T132),Customers!T132,IFERROR(VALUE(Customers!T132),"")))</f>
        <v>0</v>
      </c>
      <c r="U132" s="3" t="n">
        <f aca="false">IF(OR(TRIM(Customers!U132&amp;"")="",ISNUMBER(MATCH(TRIM(Customers!U132&amp;""),Codes!$A$5:$A$14,0)),Customers!U132=0),"",IF(ISNUMBER(Customers!U132),Customers!U132,IFERROR(VALUE(Customers!U132),"")))</f>
        <v>678</v>
      </c>
      <c r="V132" s="3" t="n">
        <f aca="false">IF(OR(TRIM(Customers!V132&amp;"")="",ISNUMBER(MATCH(TRIM(Customers!V132&amp;""),Codes!$A$5:$A$14,0))),"",IF(ISNUMBER(Customers!V132),Customers!V132,IFERROR(VALUE(Customers!V132),"")))</f>
        <v>0</v>
      </c>
    </row>
    <row r="133" customFormat="false" ht="15" hidden="false" customHeight="false" outlineLevel="0" collapsed="false">
      <c r="A133" s="2" t="str">
        <f aca="false">Customers!A133</f>
        <v>CL00132</v>
      </c>
      <c r="B133" s="3" t="n">
        <f aca="false">IF(OR(TRIM(Customers!B133&amp;"")="",ISNUMBER(MATCH(TRIM(Customers!B133&amp;""),Codes!$A$5:$A$14,0)),Customers!B133=0),"",IF(ISNUMBER(Customers!B133),Customers!B133,IFERROR(VALUE(Customers!B133),"")))</f>
        <v>63</v>
      </c>
      <c r="C133" s="2" t="str">
        <f aca="false">IF(OR(TRIM(Customers!C133&amp;"")="",ISNUMBER(MATCH(TRIM(Customers!C133&amp;""),Codes!$A$5:$A$14,0))),"",TRIM(Customers!C133))</f>
        <v>M</v>
      </c>
      <c r="D133" s="2" t="str">
        <f aca="false">IF(OR(TRIM(Customers!D133&amp;"")="",ISNUMBER(MATCH(TRIM(Customers!D133&amp;""),Codes!$A$5:$A$14,0))),"",TRIM(Customers!D133))</f>
        <v>Campania</v>
      </c>
      <c r="E133" s="2" t="str">
        <f aca="false">IF(OR(TRIM(Customers!E133&amp;"")="",ISNUMBER(MATCH(TRIM(Customers!E133&amp;""),Codes!$A$5:$A$14,0))),"",TRIM(Customers!E133))</f>
        <v>Self-employed</v>
      </c>
      <c r="F133" s="2" t="str">
        <f aca="false">IF(OR(TRIM(Customers!F133&amp;"")="",ISNUMBER(MATCH(TRIM(Customers!F133&amp;""),Codes!$A$5:$A$14,0))),"",TRIM(Customers!F133))</f>
        <v>Married</v>
      </c>
      <c r="G133" s="4" t="n">
        <f aca="false">IF(OR(TRIM(Customers!G133&amp;"")="",ISNUMBER(MATCH(TRIM(Customers!G133&amp;""),Codes!$A$5:$A$14,0)),Customers!G133=-999),"",IF(ISNUMBER(Customers!G133),Customers!G133,IFERROR(VALUE(Customers!G133),"")))</f>
        <v>48900</v>
      </c>
      <c r="H133" s="3" t="n">
        <f aca="false">IF(OR(TRIM(Customers!H133&amp;"")="",ISNUMBER(MATCH(TRIM(Customers!H133&amp;""),Codes!$A$5:$A$14,0))),"",IF(ISNUMBER(Customers!H133),Customers!H133,IFERROR(VALUE(Customers!H133),"")))</f>
        <v>14</v>
      </c>
      <c r="I133" s="5" t="n">
        <f aca="false">IF(OR(TRIM(Customers!I133&amp;"")="",ISNUMBER(MATCH(TRIM(Customers!I133&amp;""),Codes!$A$5:$A$14,0)),Customers!I133=DATE(1970,1,1)),"",IF(ISNUMBER(Customers!I133),Customers!I133,IFERROR(DATEVALUE(Customers!I133),"")))</f>
        <v>40858</v>
      </c>
      <c r="J133" s="2" t="str">
        <f aca="false">IF(OR(TRIM(Customers!J133&amp;"")="",ISNUMBER(MATCH(TRIM(Customers!J133&amp;""),Codes!$A$5:$A$14,0))),"",TRIM(Customers!J133))</f>
        <v>Branch</v>
      </c>
      <c r="K133" s="3" t="n">
        <f aca="false">IF(OR(TRIM(Customers!K133&amp;"")="",ISNUMBER(MATCH(TRIM(Customers!K133&amp;""),Codes!$A$5:$A$14,0))),"",IF(ISNUMBER(Customers!K133),Customers!K133,IFERROR(VALUE(Customers!K133),"")))</f>
        <v>2</v>
      </c>
      <c r="L133" s="4" t="n">
        <f aca="false">IF(OR(TRIM(Customers!L133&amp;"")="",ISNUMBER(MATCH(TRIM(Customers!L133&amp;""),Codes!$A$5:$A$14,0))),"",IF(ISNUMBER(Customers!L133),Customers!L133,IFERROR(VALUE(Customers!L133),"")))</f>
        <v>12216.31</v>
      </c>
      <c r="M133" s="4" t="n">
        <f aca="false">IF(OR(TRIM(Customers!M133&amp;"")="",ISNUMBER(MATCH(TRIM(Customers!M133&amp;""),Codes!$A$5:$A$14,0))),"",IF(ISNUMBER(Customers!M133),Customers!M133,IFERROR(VALUE(Customers!M133),"")))</f>
        <v>62364.3</v>
      </c>
      <c r="N133" s="3" t="n">
        <f aca="false">IF(OR(TRIM(Customers!N133&amp;"")="",ISNUMBER(MATCH(TRIM(Customers!N133&amp;""),Codes!$A$5:$A$14,0)),Customers!N133=9999),"",IF(ISNUMBER(Customers!N133),Customers!N133,IFERROR(VALUE(Customers!N133),"")))</f>
        <v>38</v>
      </c>
      <c r="O133" s="4" t="n">
        <f aca="false">IF(OR(TRIM(Customers!O133&amp;"")="",ISNUMBER(MATCH(TRIM(Customers!O133&amp;""),Codes!$A$5:$A$14,0))),"",IF(ISNUMBER(Customers!O133),Customers!O133,IFERROR(VALUE(Customers!O133),"")))</f>
        <v>110.77</v>
      </c>
      <c r="P133" s="3" t="n">
        <f aca="false">IF(OR(TRIM(Customers!P133&amp;"")="",ISNUMBER(MATCH(TRIM(Customers!P133&amp;""),Codes!$A$5:$A$14,0))),"",IF(ISNUMBER(Customers!P133),Customers!P133,IFERROR(VALUE(Customers!P133),"")))</f>
        <v>5</v>
      </c>
      <c r="Q133" s="4" t="n">
        <f aca="false">IF(OR(TRIM(Customers!Q133&amp;"")="",ISNUMBER(MATCH(TRIM(Customers!Q133&amp;""),Codes!$A$5:$A$14,0))),"",IF(ISNUMBER(Customers!Q133),Customers!Q133,IFERROR(VALUE(Customers!Q133),"")))</f>
        <v>7000</v>
      </c>
      <c r="R133" s="4" t="n">
        <f aca="false">IF(OR(TRIM(Customers!R133&amp;"")="",ISNUMBER(MATCH(TRIM(Customers!R133&amp;""),Codes!$A$5:$A$14,0))),"",IF(ISNUMBER(Customers!R133),Customers!R133,IFERROR(VALUE(Customers!R133),"")))</f>
        <v>3479.07</v>
      </c>
      <c r="S133" s="4" t="n">
        <f aca="false">IF(OR(TRIM(Customers!S133&amp;"")="",ISNUMBER(MATCH(TRIM(Customers!S133&amp;""),Codes!$A$5:$A$14,0))),"",IF(ISNUMBER(Customers!S133),Customers!S133,IFERROR(VALUE(Customers!S133),"")))</f>
        <v>0</v>
      </c>
      <c r="T133" s="4" t="n">
        <f aca="false">IF(OR(TRIM(Customers!T133&amp;"")="",ISNUMBER(MATCH(TRIM(Customers!T133&amp;""),Codes!$A$5:$A$14,0))),"",IF(ISNUMBER(Customers!T133),Customers!T133,IFERROR(VALUE(Customers!T133),"")))</f>
        <v>0</v>
      </c>
      <c r="U133" s="3" t="n">
        <f aca="false">IF(OR(TRIM(Customers!U133&amp;"")="",ISNUMBER(MATCH(TRIM(Customers!U133&amp;""),Codes!$A$5:$A$14,0)),Customers!U133=0),"",IF(ISNUMBER(Customers!U133),Customers!U133,IFERROR(VALUE(Customers!U133),"")))</f>
        <v>688</v>
      </c>
      <c r="V133" s="3" t="str">
        <f aca="false">IF(OR(TRIM(Customers!V133&amp;"")="",ISNUMBER(MATCH(TRIM(Customers!V133&amp;""),Codes!$A$5:$A$14,0))),"",IF(ISNUMBER(Customers!V133),Customers!V133,IFERROR(VALUE(Customers!V133),"")))</f>
        <v/>
      </c>
    </row>
    <row r="134" customFormat="false" ht="15" hidden="false" customHeight="false" outlineLevel="0" collapsed="false">
      <c r="A134" s="2" t="str">
        <f aca="false">Customers!A134</f>
        <v>CL00133</v>
      </c>
      <c r="B134" s="3" t="n">
        <f aca="false">IF(OR(TRIM(Customers!B134&amp;"")="",ISNUMBER(MATCH(TRIM(Customers!B134&amp;""),Codes!$A$5:$A$14,0)),Customers!B134=0),"",IF(ISNUMBER(Customers!B134),Customers!B134,IFERROR(VALUE(Customers!B134),"")))</f>
        <v>39</v>
      </c>
      <c r="C134" s="2" t="str">
        <f aca="false">IF(OR(TRIM(Customers!C134&amp;"")="",ISNUMBER(MATCH(TRIM(Customers!C134&amp;""),Codes!$A$5:$A$14,0))),"",TRIM(Customers!C134))</f>
        <v>M</v>
      </c>
      <c r="D134" s="2" t="str">
        <f aca="false">IF(OR(TRIM(Customers!D134&amp;"")="",ISNUMBER(MATCH(TRIM(Customers!D134&amp;""),Codes!$A$5:$A$14,0))),"",TRIM(Customers!D134))</f>
        <v>Lombardia</v>
      </c>
      <c r="E134" s="2" t="str">
        <f aca="false">IF(OR(TRIM(Customers!E134&amp;"")="",ISNUMBER(MATCH(TRIM(Customers!E134&amp;""),Codes!$A$5:$A$14,0))),"",TRIM(Customers!E134))</f>
        <v>Business owner</v>
      </c>
      <c r="F134" s="2" t="str">
        <f aca="false">IF(OR(TRIM(Customers!F134&amp;"")="",ISNUMBER(MATCH(TRIM(Customers!F134&amp;""),Codes!$A$5:$A$14,0))),"",TRIM(Customers!F134))</f>
        <v>Married</v>
      </c>
      <c r="G134" s="4" t="n">
        <f aca="false">IF(OR(TRIM(Customers!G134&amp;"")="",ISNUMBER(MATCH(TRIM(Customers!G134&amp;""),Codes!$A$5:$A$14,0)),Customers!G134=-999),"",IF(ISNUMBER(Customers!G134),Customers!G134,IFERROR(VALUE(Customers!G134),"")))</f>
        <v>41600</v>
      </c>
      <c r="H134" s="3" t="n">
        <f aca="false">IF(OR(TRIM(Customers!H134&amp;"")="",ISNUMBER(MATCH(TRIM(Customers!H134&amp;""),Codes!$A$5:$A$14,0))),"",IF(ISNUMBER(Customers!H134),Customers!H134,IFERROR(VALUE(Customers!H134),"")))</f>
        <v>9</v>
      </c>
      <c r="I134" s="5" t="n">
        <f aca="false">IF(OR(TRIM(Customers!I134&amp;"")="",ISNUMBER(MATCH(TRIM(Customers!I134&amp;""),Codes!$A$5:$A$14,0)),Customers!I134=DATE(1970,1,1)),"",IF(ISNUMBER(Customers!I134),Customers!I134,IFERROR(DATEVALUE(Customers!I134),"")))</f>
        <v>42858</v>
      </c>
      <c r="J134" s="2" t="str">
        <f aca="false">IF(OR(TRIM(Customers!J134&amp;"")="",ISNUMBER(MATCH(TRIM(Customers!J134&amp;""),Codes!$A$5:$A$14,0))),"",TRIM(Customers!J134))</f>
        <v>Branch</v>
      </c>
      <c r="K134" s="3" t="n">
        <f aca="false">IF(OR(TRIM(Customers!K134&amp;"")="",ISNUMBER(MATCH(TRIM(Customers!K134&amp;""),Codes!$A$5:$A$14,0))),"",IF(ISNUMBER(Customers!K134),Customers!K134,IFERROR(VALUE(Customers!K134),"")))</f>
        <v>2</v>
      </c>
      <c r="L134" s="4" t="n">
        <f aca="false">IF(OR(TRIM(Customers!L134&amp;"")="",ISNUMBER(MATCH(TRIM(Customers!L134&amp;""),Codes!$A$5:$A$14,0))),"",IF(ISNUMBER(Customers!L134),Customers!L134,IFERROR(VALUE(Customers!L134),"")))</f>
        <v>2837.92</v>
      </c>
      <c r="M134" s="4" t="str">
        <f aca="false">IF(OR(TRIM(Customers!M134&amp;"")="",ISNUMBER(MATCH(TRIM(Customers!M134&amp;""),Codes!$A$5:$A$14,0))),"",IF(ISNUMBER(Customers!M134),Customers!M134,IFERROR(VALUE(Customers!M134),"")))</f>
        <v/>
      </c>
      <c r="N134" s="3" t="n">
        <f aca="false">IF(OR(TRIM(Customers!N134&amp;"")="",ISNUMBER(MATCH(TRIM(Customers!N134&amp;""),Codes!$A$5:$A$14,0)),Customers!N134=9999),"",IF(ISNUMBER(Customers!N134),Customers!N134,IFERROR(VALUE(Customers!N134),"")))</f>
        <v>29</v>
      </c>
      <c r="O134" s="4" t="n">
        <f aca="false">IF(OR(TRIM(Customers!O134&amp;"")="",ISNUMBER(MATCH(TRIM(Customers!O134&amp;""),Codes!$A$5:$A$14,0))),"",IF(ISNUMBER(Customers!O134),Customers!O134,IFERROR(VALUE(Customers!O134),"")))</f>
        <v>36.67</v>
      </c>
      <c r="P134" s="3" t="n">
        <f aca="false">IF(OR(TRIM(Customers!P134&amp;"")="",ISNUMBER(MATCH(TRIM(Customers!P134&amp;""),Codes!$A$5:$A$14,0))),"",IF(ISNUMBER(Customers!P134),Customers!P134,IFERROR(VALUE(Customers!P134),"")))</f>
        <v>1</v>
      </c>
      <c r="Q134" s="4" t="n">
        <f aca="false">IF(OR(TRIM(Customers!Q134&amp;"")="",ISNUMBER(MATCH(TRIM(Customers!Q134&amp;""),Codes!$A$5:$A$14,0))),"",IF(ISNUMBER(Customers!Q134),Customers!Q134,IFERROR(VALUE(Customers!Q134),"")))</f>
        <v>5500</v>
      </c>
      <c r="R134" s="4" t="n">
        <f aca="false">IF(OR(TRIM(Customers!R134&amp;"")="",ISNUMBER(MATCH(TRIM(Customers!R134&amp;""),Codes!$A$5:$A$14,0))),"",IF(ISNUMBER(Customers!R134),Customers!R134,IFERROR(VALUE(Customers!R134),"")))</f>
        <v>1726.8</v>
      </c>
      <c r="S134" s="4" t="n">
        <f aca="false">IF(OR(TRIM(Customers!S134&amp;"")="",ISNUMBER(MATCH(TRIM(Customers!S134&amp;""),Codes!$A$5:$A$14,0))),"",IF(ISNUMBER(Customers!S134),Customers!S134,IFERROR(VALUE(Customers!S134),"")))</f>
        <v>114000</v>
      </c>
      <c r="T134" s="4" t="n">
        <f aca="false">IF(OR(TRIM(Customers!T134&amp;"")="",ISNUMBER(MATCH(TRIM(Customers!T134&amp;""),Codes!$A$5:$A$14,0))),"",IF(ISNUMBER(Customers!T134),Customers!T134,IFERROR(VALUE(Customers!T134),"")))</f>
        <v>743</v>
      </c>
      <c r="U134" s="3" t="n">
        <f aca="false">IF(OR(TRIM(Customers!U134&amp;"")="",ISNUMBER(MATCH(TRIM(Customers!U134&amp;""),Codes!$A$5:$A$14,0)),Customers!U134=0),"",IF(ISNUMBER(Customers!U134),Customers!U134,IFERROR(VALUE(Customers!U134),"")))</f>
        <v>552</v>
      </c>
      <c r="V134" s="3" t="n">
        <f aca="false">IF(OR(TRIM(Customers!V134&amp;"")="",ISNUMBER(MATCH(TRIM(Customers!V134&amp;""),Codes!$A$5:$A$14,0))),"",IF(ISNUMBER(Customers!V134),Customers!V134,IFERROR(VALUE(Customers!V134),"")))</f>
        <v>3</v>
      </c>
    </row>
    <row r="135" customFormat="false" ht="15" hidden="false" customHeight="false" outlineLevel="0" collapsed="false">
      <c r="A135" s="2" t="str">
        <f aca="false">Customers!A135</f>
        <v>CL00134</v>
      </c>
      <c r="B135" s="3" t="n">
        <f aca="false">IF(OR(TRIM(Customers!B135&amp;"")="",ISNUMBER(MATCH(TRIM(Customers!B135&amp;""),Codes!$A$5:$A$14,0)),Customers!B135=0),"",IF(ISNUMBER(Customers!B135),Customers!B135,IFERROR(VALUE(Customers!B135),"")))</f>
        <v>54</v>
      </c>
      <c r="C135" s="2" t="str">
        <f aca="false">IF(OR(TRIM(Customers!C135&amp;"")="",ISNUMBER(MATCH(TRIM(Customers!C135&amp;""),Codes!$A$5:$A$14,0))),"",TRIM(Customers!C135))</f>
        <v>F</v>
      </c>
      <c r="D135" s="2" t="str">
        <f aca="false">IF(OR(TRIM(Customers!D135&amp;"")="",ISNUMBER(MATCH(TRIM(Customers!D135&amp;""),Codes!$A$5:$A$14,0))),"",TRIM(Customers!D135))</f>
        <v>Basilicata</v>
      </c>
      <c r="E135" s="2" t="str">
        <f aca="false">IF(OR(TRIM(Customers!E135&amp;"")="",ISNUMBER(MATCH(TRIM(Customers!E135&amp;""),Codes!$A$5:$A$14,0))),"",TRIM(Customers!E135))</f>
        <v>Unemployed</v>
      </c>
      <c r="F135" s="2" t="str">
        <f aca="false">IF(OR(TRIM(Customers!F135&amp;"")="",ISNUMBER(MATCH(TRIM(Customers!F135&amp;""),Codes!$A$5:$A$14,0))),"",TRIM(Customers!F135))</f>
        <v>Married</v>
      </c>
      <c r="G135" s="4" t="n">
        <f aca="false">IF(OR(TRIM(Customers!G135&amp;"")="",ISNUMBER(MATCH(TRIM(Customers!G135&amp;""),Codes!$A$5:$A$14,0)),Customers!G135=-999),"",IF(ISNUMBER(Customers!G135),Customers!G135,IFERROR(VALUE(Customers!G135),"")))</f>
        <v>3800</v>
      </c>
      <c r="H135" s="3" t="n">
        <f aca="false">IF(OR(TRIM(Customers!H135&amp;"")="",ISNUMBER(MATCH(TRIM(Customers!H135&amp;""),Codes!$A$5:$A$14,0))),"",IF(ISNUMBER(Customers!H135),Customers!H135,IFERROR(VALUE(Customers!H135),"")))</f>
        <v>16</v>
      </c>
      <c r="I135" s="5" t="n">
        <f aca="false">IF(OR(TRIM(Customers!I135&amp;"")="",ISNUMBER(MATCH(TRIM(Customers!I135&amp;""),Codes!$A$5:$A$14,0)),Customers!I135=DATE(1970,1,1)),"",IF(ISNUMBER(Customers!I135),Customers!I135,IFERROR(DATEVALUE(Customers!I135),"")))</f>
        <v>40322</v>
      </c>
      <c r="J135" s="2" t="str">
        <f aca="false">IF(OR(TRIM(Customers!J135&amp;"")="",ISNUMBER(MATCH(TRIM(Customers!J135&amp;""),Codes!$A$5:$A$14,0))),"",TRIM(Customers!J135))</f>
        <v>Branch</v>
      </c>
      <c r="K135" s="3" t="n">
        <f aca="false">IF(OR(TRIM(Customers!K135&amp;"")="",ISNUMBER(MATCH(TRIM(Customers!K135&amp;""),Codes!$A$5:$A$14,0))),"",IF(ISNUMBER(Customers!K135),Customers!K135,IFERROR(VALUE(Customers!K135),"")))</f>
        <v>1</v>
      </c>
      <c r="L135" s="4" t="n">
        <f aca="false">IF(OR(TRIM(Customers!L135&amp;"")="",ISNUMBER(MATCH(TRIM(Customers!L135&amp;""),Codes!$A$5:$A$14,0))),"",IF(ISNUMBER(Customers!L135),Customers!L135,IFERROR(VALUE(Customers!L135),"")))</f>
        <v>235.36</v>
      </c>
      <c r="M135" s="4" t="n">
        <f aca="false">IF(OR(TRIM(Customers!M135&amp;"")="",ISNUMBER(MATCH(TRIM(Customers!M135&amp;""),Codes!$A$5:$A$14,0))),"",IF(ISNUMBER(Customers!M135),Customers!M135,IFERROR(VALUE(Customers!M135),"")))</f>
        <v>5972.77</v>
      </c>
      <c r="N135" s="3" t="n">
        <f aca="false">IF(OR(TRIM(Customers!N135&amp;"")="",ISNUMBER(MATCH(TRIM(Customers!N135&amp;""),Codes!$A$5:$A$14,0)),Customers!N135=9999),"",IF(ISNUMBER(Customers!N135),Customers!N135,IFERROR(VALUE(Customers!N135),"")))</f>
        <v>17</v>
      </c>
      <c r="O135" s="4" t="n">
        <f aca="false">IF(OR(TRIM(Customers!O135&amp;"")="",ISNUMBER(MATCH(TRIM(Customers!O135&amp;""),Codes!$A$5:$A$14,0))),"",IF(ISNUMBER(Customers!O135),Customers!O135,IFERROR(VALUE(Customers!O135),"")))</f>
        <v>32.69</v>
      </c>
      <c r="P135" s="3" t="n">
        <f aca="false">IF(OR(TRIM(Customers!P135&amp;"")="",ISNUMBER(MATCH(TRIM(Customers!P135&amp;""),Codes!$A$5:$A$14,0))),"",IF(ISNUMBER(Customers!P135),Customers!P135,IFERROR(VALUE(Customers!P135),"")))</f>
        <v>6</v>
      </c>
      <c r="Q135" s="4" t="n">
        <f aca="false">IF(OR(TRIM(Customers!Q135&amp;"")="",ISNUMBER(MATCH(TRIM(Customers!Q135&amp;""),Codes!$A$5:$A$14,0))),"",IF(ISNUMBER(Customers!Q135),Customers!Q135,IFERROR(VALUE(Customers!Q135),"")))</f>
        <v>0</v>
      </c>
      <c r="R135" s="4" t="n">
        <f aca="false">IF(OR(TRIM(Customers!R135&amp;"")="",ISNUMBER(MATCH(TRIM(Customers!R135&amp;""),Codes!$A$5:$A$14,0))),"",IF(ISNUMBER(Customers!R135),Customers!R135,IFERROR(VALUE(Customers!R135),"")))</f>
        <v>0</v>
      </c>
      <c r="S135" s="4" t="n">
        <f aca="false">IF(OR(TRIM(Customers!S135&amp;"")="",ISNUMBER(MATCH(TRIM(Customers!S135&amp;""),Codes!$A$5:$A$14,0))),"",IF(ISNUMBER(Customers!S135),Customers!S135,IFERROR(VALUE(Customers!S135),"")))</f>
        <v>0</v>
      </c>
      <c r="T135" s="4" t="n">
        <f aca="false">IF(OR(TRIM(Customers!T135&amp;"")="",ISNUMBER(MATCH(TRIM(Customers!T135&amp;""),Codes!$A$5:$A$14,0))),"",IF(ISNUMBER(Customers!T135),Customers!T135,IFERROR(VALUE(Customers!T135),"")))</f>
        <v>0</v>
      </c>
      <c r="U135" s="3" t="str">
        <f aca="false">IF(OR(TRIM(Customers!U135&amp;"")="",ISNUMBER(MATCH(TRIM(Customers!U135&amp;""),Codes!$A$5:$A$14,0)),Customers!U135=0),"",IF(ISNUMBER(Customers!U135),Customers!U135,IFERROR(VALUE(Customers!U135),"")))</f>
        <v/>
      </c>
      <c r="V135" s="3" t="n">
        <f aca="false">IF(OR(TRIM(Customers!V135&amp;"")="",ISNUMBER(MATCH(TRIM(Customers!V135&amp;""),Codes!$A$5:$A$14,0))),"",IF(ISNUMBER(Customers!V135),Customers!V135,IFERROR(VALUE(Customers!V135),"")))</f>
        <v>0</v>
      </c>
    </row>
    <row r="136" customFormat="false" ht="15" hidden="false" customHeight="false" outlineLevel="0" collapsed="false">
      <c r="A136" s="2" t="str">
        <f aca="false">Customers!A136</f>
        <v>CL00135</v>
      </c>
      <c r="B136" s="3" t="n">
        <f aca="false">IF(OR(TRIM(Customers!B136&amp;"")="",ISNUMBER(MATCH(TRIM(Customers!B136&amp;""),Codes!$A$5:$A$14,0)),Customers!B136=0),"",IF(ISNUMBER(Customers!B136),Customers!B136,IFERROR(VALUE(Customers!B136),"")))</f>
        <v>57</v>
      </c>
      <c r="C136" s="2" t="str">
        <f aca="false">IF(OR(TRIM(Customers!C136&amp;"")="",ISNUMBER(MATCH(TRIM(Customers!C136&amp;""),Codes!$A$5:$A$14,0))),"",TRIM(Customers!C136))</f>
        <v>F</v>
      </c>
      <c r="D136" s="2" t="str">
        <f aca="false">IF(OR(TRIM(Customers!D136&amp;"")="",ISNUMBER(MATCH(TRIM(Customers!D136&amp;""),Codes!$A$5:$A$14,0))),"",TRIM(Customers!D136))</f>
        <v>Emilia-Romagna</v>
      </c>
      <c r="E136" s="2" t="str">
        <f aca="false">IF(OR(TRIM(Customers!E136&amp;"")="",ISNUMBER(MATCH(TRIM(Customers!E136&amp;""),Codes!$A$5:$A$14,0))),"",TRIM(Customers!E136))</f>
        <v>Employee</v>
      </c>
      <c r="F136" s="2" t="str">
        <f aca="false">IF(OR(TRIM(Customers!F136&amp;"")="",ISNUMBER(MATCH(TRIM(Customers!F136&amp;""),Codes!$A$5:$A$14,0))),"",TRIM(Customers!F136))</f>
        <v>Married</v>
      </c>
      <c r="G136" s="4" t="n">
        <f aca="false">IF(OR(TRIM(Customers!G136&amp;"")="",ISNUMBER(MATCH(TRIM(Customers!G136&amp;""),Codes!$A$5:$A$14,0)),Customers!G136=-999),"",IF(ISNUMBER(Customers!G136),Customers!G136,IFERROR(VALUE(Customers!G136),"")))</f>
        <v>50700</v>
      </c>
      <c r="H136" s="3" t="n">
        <f aca="false">IF(OR(TRIM(Customers!H136&amp;"")="",ISNUMBER(MATCH(TRIM(Customers!H136&amp;""),Codes!$A$5:$A$14,0))),"",IF(ISNUMBER(Customers!H136),Customers!H136,IFERROR(VALUE(Customers!H136),"")))</f>
        <v>13</v>
      </c>
      <c r="I136" s="5" t="n">
        <f aca="false">IF(OR(TRIM(Customers!I136&amp;"")="",ISNUMBER(MATCH(TRIM(Customers!I136&amp;""),Codes!$A$5:$A$14,0)),Customers!I136=DATE(1970,1,1)),"",IF(ISNUMBER(Customers!I136),Customers!I136,IFERROR(DATEVALUE(Customers!I136),"")))</f>
        <v>41361</v>
      </c>
      <c r="J136" s="2" t="str">
        <f aca="false">IF(OR(TRIM(Customers!J136&amp;"")="",ISNUMBER(MATCH(TRIM(Customers!J136&amp;""),Codes!$A$5:$A$14,0))),"",TRIM(Customers!J136))</f>
        <v>Branch</v>
      </c>
      <c r="K136" s="3" t="str">
        <f aca="false">IF(OR(TRIM(Customers!K136&amp;"")="",ISNUMBER(MATCH(TRIM(Customers!K136&amp;""),Codes!$A$5:$A$14,0))),"",IF(ISNUMBER(Customers!K136),Customers!K136,IFERROR(VALUE(Customers!K136),"")))</f>
        <v/>
      </c>
      <c r="L136" s="4" t="n">
        <f aca="false">IF(OR(TRIM(Customers!L136&amp;"")="",ISNUMBER(MATCH(TRIM(Customers!L136&amp;""),Codes!$A$5:$A$14,0))),"",IF(ISNUMBER(Customers!L136),Customers!L136,IFERROR(VALUE(Customers!L136),"")))</f>
        <v>-2428.05</v>
      </c>
      <c r="M136" s="4" t="n">
        <f aca="false">IF(OR(TRIM(Customers!M136&amp;"")="",ISNUMBER(MATCH(TRIM(Customers!M136&amp;""),Codes!$A$5:$A$14,0))),"",IF(ISNUMBER(Customers!M136),Customers!M136,IFERROR(VALUE(Customers!M136),"")))</f>
        <v>68129.21</v>
      </c>
      <c r="N136" s="3" t="n">
        <f aca="false">IF(OR(TRIM(Customers!N136&amp;"")="",ISNUMBER(MATCH(TRIM(Customers!N136&amp;""),Codes!$A$5:$A$14,0)),Customers!N136=9999),"",IF(ISNUMBER(Customers!N136),Customers!N136,IFERROR(VALUE(Customers!N136),"")))</f>
        <v>26</v>
      </c>
      <c r="O136" s="4" t="n">
        <f aca="false">IF(OR(TRIM(Customers!O136&amp;"")="",ISNUMBER(MATCH(TRIM(Customers!O136&amp;""),Codes!$A$5:$A$14,0))),"",IF(ISNUMBER(Customers!O136),Customers!O136,IFERROR(VALUE(Customers!O136),"")))</f>
        <v>53.63</v>
      </c>
      <c r="P136" s="3" t="n">
        <f aca="false">IF(OR(TRIM(Customers!P136&amp;"")="",ISNUMBER(MATCH(TRIM(Customers!P136&amp;""),Codes!$A$5:$A$14,0))),"",IF(ISNUMBER(Customers!P136),Customers!P136,IFERROR(VALUE(Customers!P136),"")))</f>
        <v>7</v>
      </c>
      <c r="Q136" s="4" t="n">
        <f aca="false">IF(OR(TRIM(Customers!Q136&amp;"")="",ISNUMBER(MATCH(TRIM(Customers!Q136&amp;""),Codes!$A$5:$A$14,0))),"",IF(ISNUMBER(Customers!Q136),Customers!Q136,IFERROR(VALUE(Customers!Q136),"")))</f>
        <v>8000</v>
      </c>
      <c r="R136" s="4" t="n">
        <f aca="false">IF(OR(TRIM(Customers!R136&amp;"")="",ISNUMBER(MATCH(TRIM(Customers!R136&amp;""),Codes!$A$5:$A$14,0))),"",IF(ISNUMBER(Customers!R136),Customers!R136,IFERROR(VALUE(Customers!R136),"")))</f>
        <v>4918.35</v>
      </c>
      <c r="S136" s="4" t="n">
        <f aca="false">IF(OR(TRIM(Customers!S136&amp;"")="",ISNUMBER(MATCH(TRIM(Customers!S136&amp;""),Codes!$A$5:$A$14,0))),"",IF(ISNUMBER(Customers!S136),Customers!S136,IFERROR(VALUE(Customers!S136),"")))</f>
        <v>0</v>
      </c>
      <c r="T136" s="4" t="n">
        <f aca="false">IF(OR(TRIM(Customers!T136&amp;"")="",ISNUMBER(MATCH(TRIM(Customers!T136&amp;""),Codes!$A$5:$A$14,0))),"",IF(ISNUMBER(Customers!T136),Customers!T136,IFERROR(VALUE(Customers!T136),"")))</f>
        <v>0</v>
      </c>
      <c r="U136" s="3" t="n">
        <f aca="false">IF(OR(TRIM(Customers!U136&amp;"")="",ISNUMBER(MATCH(TRIM(Customers!U136&amp;""),Codes!$A$5:$A$14,0)),Customers!U136=0),"",IF(ISNUMBER(Customers!U136),Customers!U136,IFERROR(VALUE(Customers!U136),"")))</f>
        <v>599</v>
      </c>
      <c r="V136" s="3" t="n">
        <f aca="false">IF(OR(TRIM(Customers!V136&amp;"")="",ISNUMBER(MATCH(TRIM(Customers!V136&amp;""),Codes!$A$5:$A$14,0))),"",IF(ISNUMBER(Customers!V136),Customers!V136,IFERROR(VALUE(Customers!V136),"")))</f>
        <v>1</v>
      </c>
    </row>
    <row r="137" customFormat="false" ht="15" hidden="false" customHeight="false" outlineLevel="0" collapsed="false">
      <c r="A137" s="2" t="str">
        <f aca="false">Customers!A137</f>
        <v>CL00136</v>
      </c>
      <c r="B137" s="3" t="n">
        <f aca="false">IF(OR(TRIM(Customers!B137&amp;"")="",ISNUMBER(MATCH(TRIM(Customers!B137&amp;""),Codes!$A$5:$A$14,0)),Customers!B137=0),"",IF(ISNUMBER(Customers!B137),Customers!B137,IFERROR(VALUE(Customers!B137),"")))</f>
        <v>25</v>
      </c>
      <c r="C137" s="2" t="str">
        <f aca="false">IF(OR(TRIM(Customers!C137&amp;"")="",ISNUMBER(MATCH(TRIM(Customers!C137&amp;""),Codes!$A$5:$A$14,0))),"",TRIM(Customers!C137))</f>
        <v>F</v>
      </c>
      <c r="D137" s="2" t="str">
        <f aca="false">IF(OR(TRIM(Customers!D137&amp;"")="",ISNUMBER(MATCH(TRIM(Customers!D137&amp;""),Codes!$A$5:$A$14,0))),"",TRIM(Customers!D137))</f>
        <v>Trentino-Alto Adige</v>
      </c>
      <c r="E137" s="2" t="str">
        <f aca="false">IF(OR(TRIM(Customers!E137&amp;"")="",ISNUMBER(MATCH(TRIM(Customers!E137&amp;""),Codes!$A$5:$A$14,0))),"",TRIM(Customers!E137))</f>
        <v>Teacher</v>
      </c>
      <c r="F137" s="2" t="str">
        <f aca="false">IF(OR(TRIM(Customers!F137&amp;"")="",ISNUMBER(MATCH(TRIM(Customers!F137&amp;""),Codes!$A$5:$A$14,0))),"",TRIM(Customers!F137))</f>
        <v>Married</v>
      </c>
      <c r="G137" s="4" t="n">
        <f aca="false">IF(OR(TRIM(Customers!G137&amp;"")="",ISNUMBER(MATCH(TRIM(Customers!G137&amp;""),Codes!$A$5:$A$14,0)),Customers!G137=-999),"",IF(ISNUMBER(Customers!G137),Customers!G137,IFERROR(VALUE(Customers!G137),"")))</f>
        <v>27700</v>
      </c>
      <c r="H137" s="3" t="n">
        <f aca="false">IF(OR(TRIM(Customers!H137&amp;"")="",ISNUMBER(MATCH(TRIM(Customers!H137&amp;""),Codes!$A$5:$A$14,0))),"",IF(ISNUMBER(Customers!H137),Customers!H137,IFERROR(VALUE(Customers!H137),"")))</f>
        <v>2</v>
      </c>
      <c r="I137" s="5" t="n">
        <f aca="false">IF(OR(TRIM(Customers!I137&amp;"")="",ISNUMBER(MATCH(TRIM(Customers!I137&amp;""),Codes!$A$5:$A$14,0)),Customers!I137=DATE(1970,1,1)),"",IF(ISNUMBER(Customers!I137),Customers!I137,IFERROR(DATEVALUE(Customers!I137),"")))</f>
        <v>45291</v>
      </c>
      <c r="J137" s="2" t="str">
        <f aca="false">IF(OR(TRIM(Customers!J137&amp;"")="",ISNUMBER(MATCH(TRIM(Customers!J137&amp;""),Codes!$A$5:$A$14,0))),"",TRIM(Customers!J137))</f>
        <v>App</v>
      </c>
      <c r="K137" s="3" t="n">
        <f aca="false">IF(OR(TRIM(Customers!K137&amp;"")="",ISNUMBER(MATCH(TRIM(Customers!K137&amp;""),Codes!$A$5:$A$14,0))),"",IF(ISNUMBER(Customers!K137),Customers!K137,IFERROR(VALUE(Customers!K137),"")))</f>
        <v>3</v>
      </c>
      <c r="L137" s="4" t="n">
        <f aca="false">IF(OR(TRIM(Customers!L137&amp;"")="",ISNUMBER(MATCH(TRIM(Customers!L137&amp;""),Codes!$A$5:$A$14,0))),"",IF(ISNUMBER(Customers!L137),Customers!L137,IFERROR(VALUE(Customers!L137),"")))</f>
        <v>1991.55</v>
      </c>
      <c r="M137" s="4" t="n">
        <f aca="false">IF(OR(TRIM(Customers!M137&amp;"")="",ISNUMBER(MATCH(TRIM(Customers!M137&amp;""),Codes!$A$5:$A$14,0))),"",IF(ISNUMBER(Customers!M137),Customers!M137,IFERROR(VALUE(Customers!M137),"")))</f>
        <v>7556.09</v>
      </c>
      <c r="N137" s="3" t="n">
        <f aca="false">IF(OR(TRIM(Customers!N137&amp;"")="",ISNUMBER(MATCH(TRIM(Customers!N137&amp;""),Codes!$A$5:$A$14,0)),Customers!N137=9999),"",IF(ISNUMBER(Customers!N137),Customers!N137,IFERROR(VALUE(Customers!N137),"")))</f>
        <v>23</v>
      </c>
      <c r="O137" s="4" t="n">
        <f aca="false">IF(OR(TRIM(Customers!O137&amp;"")="",ISNUMBER(MATCH(TRIM(Customers!O137&amp;""),Codes!$A$5:$A$14,0))),"",IF(ISNUMBER(Customers!O137),Customers!O137,IFERROR(VALUE(Customers!O137),"")))</f>
        <v>54.2</v>
      </c>
      <c r="P137" s="3" t="n">
        <f aca="false">IF(OR(TRIM(Customers!P137&amp;"")="",ISNUMBER(MATCH(TRIM(Customers!P137&amp;""),Codes!$A$5:$A$14,0))),"",IF(ISNUMBER(Customers!P137),Customers!P137,IFERROR(VALUE(Customers!P137),"")))</f>
        <v>3</v>
      </c>
      <c r="Q137" s="4" t="str">
        <f aca="false">IF(OR(TRIM(Customers!Q137&amp;"")="",ISNUMBER(MATCH(TRIM(Customers!Q137&amp;""),Codes!$A$5:$A$14,0))),"",IF(ISNUMBER(Customers!Q137),Customers!Q137,IFERROR(VALUE(Customers!Q137),"")))</f>
        <v/>
      </c>
      <c r="R137" s="4" t="str">
        <f aca="false">IF(OR(TRIM(Customers!R137&amp;"")="",ISNUMBER(MATCH(TRIM(Customers!R137&amp;""),Codes!$A$5:$A$14,0))),"",IF(ISNUMBER(Customers!R137),Customers!R137,IFERROR(VALUE(Customers!R137),"")))</f>
        <v/>
      </c>
      <c r="S137" s="4" t="str">
        <f aca="false">IF(OR(TRIM(Customers!S137&amp;"")="",ISNUMBER(MATCH(TRIM(Customers!S137&amp;""),Codes!$A$5:$A$14,0))),"",IF(ISNUMBER(Customers!S137),Customers!S137,IFERROR(VALUE(Customers!S137),"")))</f>
        <v/>
      </c>
      <c r="T137" s="4" t="str">
        <f aca="false">IF(OR(TRIM(Customers!T137&amp;"")="",ISNUMBER(MATCH(TRIM(Customers!T137&amp;""),Codes!$A$5:$A$14,0))),"",IF(ISNUMBER(Customers!T137),Customers!T137,IFERROR(VALUE(Customers!T137),"")))</f>
        <v/>
      </c>
      <c r="U137" s="3" t="n">
        <f aca="false">IF(OR(TRIM(Customers!U137&amp;"")="",ISNUMBER(MATCH(TRIM(Customers!U137&amp;""),Codes!$A$5:$A$14,0)),Customers!U137=0),"",IF(ISNUMBER(Customers!U137),Customers!U137,IFERROR(VALUE(Customers!U137),"")))</f>
        <v>639</v>
      </c>
      <c r="V137" s="3" t="str">
        <f aca="false">IF(OR(TRIM(Customers!V137&amp;"")="",ISNUMBER(MATCH(TRIM(Customers!V137&amp;""),Codes!$A$5:$A$14,0))),"",IF(ISNUMBER(Customers!V137),Customers!V137,IFERROR(VALUE(Customers!V137),"")))</f>
        <v/>
      </c>
    </row>
    <row r="138" customFormat="false" ht="15" hidden="false" customHeight="false" outlineLevel="0" collapsed="false">
      <c r="A138" s="2" t="str">
        <f aca="false">Customers!A138</f>
        <v>CL00137</v>
      </c>
      <c r="B138" s="3" t="n">
        <f aca="false">IF(OR(TRIM(Customers!B138&amp;"")="",ISNUMBER(MATCH(TRIM(Customers!B138&amp;""),Codes!$A$5:$A$14,0)),Customers!B138=0),"",IF(ISNUMBER(Customers!B138),Customers!B138,IFERROR(VALUE(Customers!B138),"")))</f>
        <v>24</v>
      </c>
      <c r="C138" s="2" t="str">
        <f aca="false">IF(OR(TRIM(Customers!C138&amp;"")="",ISNUMBER(MATCH(TRIM(Customers!C138&amp;""),Codes!$A$5:$A$14,0))),"",TRIM(Customers!C138))</f>
        <v>M</v>
      </c>
      <c r="D138" s="2" t="str">
        <f aca="false">IF(OR(TRIM(Customers!D138&amp;"")="",ISNUMBER(MATCH(TRIM(Customers!D138&amp;""),Codes!$A$5:$A$14,0))),"",TRIM(Customers!D138))</f>
        <v>Campania</v>
      </c>
      <c r="E138" s="2" t="str">
        <f aca="false">IF(OR(TRIM(Customers!E138&amp;"")="",ISNUMBER(MATCH(TRIM(Customers!E138&amp;""),Codes!$A$5:$A$14,0))),"",TRIM(Customers!E138))</f>
        <v>Employee</v>
      </c>
      <c r="F138" s="2" t="str">
        <f aca="false">IF(OR(TRIM(Customers!F138&amp;"")="",ISNUMBER(MATCH(TRIM(Customers!F138&amp;""),Codes!$A$5:$A$14,0))),"",TRIM(Customers!F138))</f>
        <v>Single</v>
      </c>
      <c r="G138" s="4" t="n">
        <f aca="false">IF(OR(TRIM(Customers!G138&amp;"")="",ISNUMBER(MATCH(TRIM(Customers!G138&amp;""),Codes!$A$5:$A$14,0)),Customers!G138=-999),"",IF(ISNUMBER(Customers!G138),Customers!G138,IFERROR(VALUE(Customers!G138),"")))</f>
        <v>15900</v>
      </c>
      <c r="H138" s="3" t="n">
        <f aca="false">IF(OR(TRIM(Customers!H138&amp;"")="",ISNUMBER(MATCH(TRIM(Customers!H138&amp;""),Codes!$A$5:$A$14,0))),"",IF(ISNUMBER(Customers!H138),Customers!H138,IFERROR(VALUE(Customers!H138),"")))</f>
        <v>0</v>
      </c>
      <c r="I138" s="5" t="n">
        <f aca="false">IF(OR(TRIM(Customers!I138&amp;"")="",ISNUMBER(MATCH(TRIM(Customers!I138&amp;""),Codes!$A$5:$A$14,0)),Customers!I138=DATE(1970,1,1)),"",IF(ISNUMBER(Customers!I138),Customers!I138,IFERROR(DATEVALUE(Customers!I138),"")))</f>
        <v>46045</v>
      </c>
      <c r="J138" s="2" t="str">
        <f aca="false">IF(OR(TRIM(Customers!J138&amp;"")="",ISNUMBER(MATCH(TRIM(Customers!J138&amp;""),Codes!$A$5:$A$14,0))),"",TRIM(Customers!J138))</f>
        <v>Online Banking</v>
      </c>
      <c r="K138" s="3" t="n">
        <f aca="false">IF(OR(TRIM(Customers!K138&amp;"")="",ISNUMBER(MATCH(TRIM(Customers!K138&amp;""),Codes!$A$5:$A$14,0))),"",IF(ISNUMBER(Customers!K138),Customers!K138,IFERROR(VALUE(Customers!K138),"")))</f>
        <v>1</v>
      </c>
      <c r="L138" s="4" t="n">
        <f aca="false">IF(OR(TRIM(Customers!L138&amp;"")="",ISNUMBER(MATCH(TRIM(Customers!L138&amp;""),Codes!$A$5:$A$14,0))),"",IF(ISNUMBER(Customers!L138),Customers!L138,IFERROR(VALUE(Customers!L138),"")))</f>
        <v>1058.06</v>
      </c>
      <c r="M138" s="4" t="n">
        <f aca="false">IF(OR(TRIM(Customers!M138&amp;"")="",ISNUMBER(MATCH(TRIM(Customers!M138&amp;""),Codes!$A$5:$A$14,0))),"",IF(ISNUMBER(Customers!M138),Customers!M138,IFERROR(VALUE(Customers!M138),"")))</f>
        <v>2215.35</v>
      </c>
      <c r="N138" s="3" t="n">
        <f aca="false">IF(OR(TRIM(Customers!N138&amp;"")="",ISNUMBER(MATCH(TRIM(Customers!N138&amp;""),Codes!$A$5:$A$14,0)),Customers!N138=9999),"",IF(ISNUMBER(Customers!N138),Customers!N138,IFERROR(VALUE(Customers!N138),"")))</f>
        <v>33</v>
      </c>
      <c r="O138" s="4" t="n">
        <f aca="false">IF(OR(TRIM(Customers!O138&amp;"")="",ISNUMBER(MATCH(TRIM(Customers!O138&amp;""),Codes!$A$5:$A$14,0))),"",IF(ISNUMBER(Customers!O138),Customers!O138,IFERROR(VALUE(Customers!O138),"")))</f>
        <v>23.63</v>
      </c>
      <c r="P138" s="3" t="n">
        <f aca="false">IF(OR(TRIM(Customers!P138&amp;"")="",ISNUMBER(MATCH(TRIM(Customers!P138&amp;""),Codes!$A$5:$A$14,0))),"",IF(ISNUMBER(Customers!P138),Customers!P138,IFERROR(VALUE(Customers!P138),"")))</f>
        <v>3</v>
      </c>
      <c r="Q138" s="4" t="n">
        <f aca="false">IF(OR(TRIM(Customers!Q138&amp;"")="",ISNUMBER(MATCH(TRIM(Customers!Q138&amp;""),Codes!$A$5:$A$14,0))),"",IF(ISNUMBER(Customers!Q138),Customers!Q138,IFERROR(VALUE(Customers!Q138),"")))</f>
        <v>3000</v>
      </c>
      <c r="R138" s="4" t="n">
        <f aca="false">IF(OR(TRIM(Customers!R138&amp;"")="",ISNUMBER(MATCH(TRIM(Customers!R138&amp;""),Codes!$A$5:$A$14,0))),"",IF(ISNUMBER(Customers!R138),Customers!R138,IFERROR(VALUE(Customers!R138),"")))</f>
        <v>247.42</v>
      </c>
      <c r="S138" s="4" t="n">
        <f aca="false">IF(OR(TRIM(Customers!S138&amp;"")="",ISNUMBER(MATCH(TRIM(Customers!S138&amp;""),Codes!$A$5:$A$14,0))),"",IF(ISNUMBER(Customers!S138),Customers!S138,IFERROR(VALUE(Customers!S138),"")))</f>
        <v>0</v>
      </c>
      <c r="T138" s="4" t="n">
        <f aca="false">IF(OR(TRIM(Customers!T138&amp;"")="",ISNUMBER(MATCH(TRIM(Customers!T138&amp;""),Codes!$A$5:$A$14,0))),"",IF(ISNUMBER(Customers!T138),Customers!T138,IFERROR(VALUE(Customers!T138),"")))</f>
        <v>0</v>
      </c>
      <c r="U138" s="3" t="n">
        <f aca="false">IF(OR(TRIM(Customers!U138&amp;"")="",ISNUMBER(MATCH(TRIM(Customers!U138&amp;""),Codes!$A$5:$A$14,0)),Customers!U138=0),"",IF(ISNUMBER(Customers!U138),Customers!U138,IFERROR(VALUE(Customers!U138),"")))</f>
        <v>500</v>
      </c>
      <c r="V138" s="3" t="str">
        <f aca="false">IF(OR(TRIM(Customers!V138&amp;"")="",ISNUMBER(MATCH(TRIM(Customers!V138&amp;""),Codes!$A$5:$A$14,0))),"",IF(ISNUMBER(Customers!V138),Customers!V138,IFERROR(VALUE(Customers!V138),"")))</f>
        <v/>
      </c>
    </row>
    <row r="139" customFormat="false" ht="15" hidden="false" customHeight="false" outlineLevel="0" collapsed="false">
      <c r="A139" s="2" t="str">
        <f aca="false">Customers!A139</f>
        <v>CL00138</v>
      </c>
      <c r="B139" s="3" t="n">
        <f aca="false">IF(OR(TRIM(Customers!B139&amp;"")="",ISNUMBER(MATCH(TRIM(Customers!B139&amp;""),Codes!$A$5:$A$14,0)),Customers!B139=0),"",IF(ISNUMBER(Customers!B139),Customers!B139,IFERROR(VALUE(Customers!B139),"")))</f>
        <v>35</v>
      </c>
      <c r="C139" s="2" t="str">
        <f aca="false">IF(OR(TRIM(Customers!C139&amp;"")="",ISNUMBER(MATCH(TRIM(Customers!C139&amp;""),Codes!$A$5:$A$14,0))),"",TRIM(Customers!C139))</f>
        <v>F</v>
      </c>
      <c r="D139" s="2" t="str">
        <f aca="false">IF(OR(TRIM(Customers!D139&amp;"")="",ISNUMBER(MATCH(TRIM(Customers!D139&amp;""),Codes!$A$5:$A$14,0))),"",TRIM(Customers!D139))</f>
        <v>Lombardia</v>
      </c>
      <c r="E139" s="2" t="str">
        <f aca="false">IF(OR(TRIM(Customers!E139&amp;"")="",ISNUMBER(MATCH(TRIM(Customers!E139&amp;""),Codes!$A$5:$A$14,0))),"",TRIM(Customers!E139))</f>
        <v>Employee</v>
      </c>
      <c r="F139" s="2" t="str">
        <f aca="false">IF(OR(TRIM(Customers!F139&amp;"")="",ISNUMBER(MATCH(TRIM(Customers!F139&amp;""),Codes!$A$5:$A$14,0))),"",TRIM(Customers!F139))</f>
        <v>Married</v>
      </c>
      <c r="G139" s="4" t="n">
        <f aca="false">IF(OR(TRIM(Customers!G139&amp;"")="",ISNUMBER(MATCH(TRIM(Customers!G139&amp;""),Codes!$A$5:$A$14,0)),Customers!G139=-999),"",IF(ISNUMBER(Customers!G139),Customers!G139,IFERROR(VALUE(Customers!G139),"")))</f>
        <v>22900</v>
      </c>
      <c r="H139" s="3" t="n">
        <f aca="false">IF(OR(TRIM(Customers!H139&amp;"")="",ISNUMBER(MATCH(TRIM(Customers!H139&amp;""),Codes!$A$5:$A$14,0))),"",IF(ISNUMBER(Customers!H139),Customers!H139,IFERROR(VALUE(Customers!H139),"")))</f>
        <v>8</v>
      </c>
      <c r="I139" s="5" t="n">
        <f aca="false">IF(OR(TRIM(Customers!I139&amp;"")="",ISNUMBER(MATCH(TRIM(Customers!I139&amp;""),Codes!$A$5:$A$14,0)),Customers!I139=DATE(1970,1,1)),"",IF(ISNUMBER(Customers!I139),Customers!I139,IFERROR(DATEVALUE(Customers!I139),"")))</f>
        <v>43015</v>
      </c>
      <c r="J139" s="2" t="str">
        <f aca="false">IF(OR(TRIM(Customers!J139&amp;"")="",ISNUMBER(MATCH(TRIM(Customers!J139&amp;""),Codes!$A$5:$A$14,0))),"",TRIM(Customers!J139))</f>
        <v>Branch</v>
      </c>
      <c r="K139" s="3" t="n">
        <f aca="false">IF(OR(TRIM(Customers!K139&amp;"")="",ISNUMBER(MATCH(TRIM(Customers!K139&amp;""),Codes!$A$5:$A$14,0))),"",IF(ISNUMBER(Customers!K139),Customers!K139,IFERROR(VALUE(Customers!K139),"")))</f>
        <v>5</v>
      </c>
      <c r="L139" s="4" t="n">
        <f aca="false">IF(OR(TRIM(Customers!L139&amp;"")="",ISNUMBER(MATCH(TRIM(Customers!L139&amp;""),Codes!$A$5:$A$14,0))),"",IF(ISNUMBER(Customers!L139),Customers!L139,IFERROR(VALUE(Customers!L139),"")))</f>
        <v>1190.46</v>
      </c>
      <c r="M139" s="4" t="n">
        <f aca="false">IF(OR(TRIM(Customers!M139&amp;"")="",ISNUMBER(MATCH(TRIM(Customers!M139&amp;""),Codes!$A$5:$A$14,0))),"",IF(ISNUMBER(Customers!M139),Customers!M139,IFERROR(VALUE(Customers!M139),"")))</f>
        <v>0</v>
      </c>
      <c r="N139" s="3" t="n">
        <f aca="false">IF(OR(TRIM(Customers!N139&amp;"")="",ISNUMBER(MATCH(TRIM(Customers!N139&amp;""),Codes!$A$5:$A$14,0)),Customers!N139=9999),"",IF(ISNUMBER(Customers!N139),Customers!N139,IFERROR(VALUE(Customers!N139),"")))</f>
        <v>27</v>
      </c>
      <c r="O139" s="4" t="n">
        <f aca="false">IF(OR(TRIM(Customers!O139&amp;"")="",ISNUMBER(MATCH(TRIM(Customers!O139&amp;""),Codes!$A$5:$A$14,0))),"",IF(ISNUMBER(Customers!O139),Customers!O139,IFERROR(VALUE(Customers!O139),"")))</f>
        <v>51.73</v>
      </c>
      <c r="P139" s="3" t="n">
        <f aca="false">IF(OR(TRIM(Customers!P139&amp;"")="",ISNUMBER(MATCH(TRIM(Customers!P139&amp;""),Codes!$A$5:$A$14,0))),"",IF(ISNUMBER(Customers!P139),Customers!P139,IFERROR(VALUE(Customers!P139),"")))</f>
        <v>2</v>
      </c>
      <c r="Q139" s="4" t="n">
        <f aca="false">IF(OR(TRIM(Customers!Q139&amp;"")="",ISNUMBER(MATCH(TRIM(Customers!Q139&amp;""),Codes!$A$5:$A$14,0))),"",IF(ISNUMBER(Customers!Q139),Customers!Q139,IFERROR(VALUE(Customers!Q139),"")))</f>
        <v>5000</v>
      </c>
      <c r="R139" s="4" t="n">
        <f aca="false">IF(OR(TRIM(Customers!R139&amp;"")="",ISNUMBER(MATCH(TRIM(Customers!R139&amp;""),Codes!$A$5:$A$14,0))),"",IF(ISNUMBER(Customers!R139),Customers!R139,IFERROR(VALUE(Customers!R139),"")))</f>
        <v>601.69</v>
      </c>
      <c r="S139" s="4" t="n">
        <f aca="false">IF(OR(TRIM(Customers!S139&amp;"")="",ISNUMBER(MATCH(TRIM(Customers!S139&amp;""),Codes!$A$5:$A$14,0))),"",IF(ISNUMBER(Customers!S139),Customers!S139,IFERROR(VALUE(Customers!S139),"")))</f>
        <v>0</v>
      </c>
      <c r="T139" s="4" t="n">
        <f aca="false">IF(OR(TRIM(Customers!T139&amp;"")="",ISNUMBER(MATCH(TRIM(Customers!T139&amp;""),Codes!$A$5:$A$14,0))),"",IF(ISNUMBER(Customers!T139),Customers!T139,IFERROR(VALUE(Customers!T139),"")))</f>
        <v>0</v>
      </c>
      <c r="U139" s="3" t="n">
        <f aca="false">IF(OR(TRIM(Customers!U139&amp;"")="",ISNUMBER(MATCH(TRIM(Customers!U139&amp;""),Codes!$A$5:$A$14,0)),Customers!U139=0),"",IF(ISNUMBER(Customers!U139),Customers!U139,IFERROR(VALUE(Customers!U139),"")))</f>
        <v>644</v>
      </c>
      <c r="V139" s="3" t="str">
        <f aca="false">IF(OR(TRIM(Customers!V139&amp;"")="",ISNUMBER(MATCH(TRIM(Customers!V139&amp;""),Codes!$A$5:$A$14,0))),"",IF(ISNUMBER(Customers!V139),Customers!V139,IFERROR(VALUE(Customers!V139),"")))</f>
        <v/>
      </c>
    </row>
    <row r="140" customFormat="false" ht="15" hidden="false" customHeight="false" outlineLevel="0" collapsed="false">
      <c r="A140" s="2" t="str">
        <f aca="false">Customers!A140</f>
        <v>CL00139</v>
      </c>
      <c r="B140" s="3" t="n">
        <f aca="false">IF(OR(TRIM(Customers!B140&amp;"")="",ISNUMBER(MATCH(TRIM(Customers!B140&amp;""),Codes!$A$5:$A$14,0)),Customers!B140=0),"",IF(ISNUMBER(Customers!B140),Customers!B140,IFERROR(VALUE(Customers!B140),"")))</f>
        <v>48</v>
      </c>
      <c r="C140" s="2" t="str">
        <f aca="false">IF(OR(TRIM(Customers!C140&amp;"")="",ISNUMBER(MATCH(TRIM(Customers!C140&amp;""),Codes!$A$5:$A$14,0))),"",TRIM(Customers!C140))</f>
        <v>M</v>
      </c>
      <c r="D140" s="2" t="str">
        <f aca="false">IF(OR(TRIM(Customers!D140&amp;"")="",ISNUMBER(MATCH(TRIM(Customers!D140&amp;""),Codes!$A$5:$A$14,0))),"",TRIM(Customers!D140))</f>
        <v>Emilia-Romagna</v>
      </c>
      <c r="E140" s="2" t="str">
        <f aca="false">IF(OR(TRIM(Customers!E140&amp;"")="",ISNUMBER(MATCH(TRIM(Customers!E140&amp;""),Codes!$A$5:$A$14,0))),"",TRIM(Customers!E140))</f>
        <v>Shopkeeper</v>
      </c>
      <c r="F140" s="2" t="str">
        <f aca="false">IF(OR(TRIM(Customers!F140&amp;"")="",ISNUMBER(MATCH(TRIM(Customers!F140&amp;""),Codes!$A$5:$A$14,0))),"",TRIM(Customers!F140))</f>
        <v>Married</v>
      </c>
      <c r="G140" s="4" t="n">
        <f aca="false">IF(OR(TRIM(Customers!G140&amp;"")="",ISNUMBER(MATCH(TRIM(Customers!G140&amp;""),Codes!$A$5:$A$14,0)),Customers!G140=-999),"",IF(ISNUMBER(Customers!G140),Customers!G140,IFERROR(VALUE(Customers!G140),"")))</f>
        <v>32700</v>
      </c>
      <c r="H140" s="3" t="n">
        <f aca="false">IF(OR(TRIM(Customers!H140&amp;"")="",ISNUMBER(MATCH(TRIM(Customers!H140&amp;""),Codes!$A$5:$A$14,0))),"",IF(ISNUMBER(Customers!H140),Customers!H140,IFERROR(VALUE(Customers!H140),"")))</f>
        <v>12</v>
      </c>
      <c r="I140" s="5" t="n">
        <f aca="false">IF(OR(TRIM(Customers!I140&amp;"")="",ISNUMBER(MATCH(TRIM(Customers!I140&amp;""),Codes!$A$5:$A$14,0)),Customers!I140=DATE(1970,1,1)),"",IF(ISNUMBER(Customers!I140),Customers!I140,IFERROR(DATEVALUE(Customers!I140),"")))</f>
        <v>41835</v>
      </c>
      <c r="J140" s="2" t="str">
        <f aca="false">IF(OR(TRIM(Customers!J140&amp;"")="",ISNUMBER(MATCH(TRIM(Customers!J140&amp;""),Codes!$A$5:$A$14,0))),"",TRIM(Customers!J140))</f>
        <v>Branch</v>
      </c>
      <c r="K140" s="3" t="n">
        <f aca="false">IF(OR(TRIM(Customers!K140&amp;"")="",ISNUMBER(MATCH(TRIM(Customers!K140&amp;""),Codes!$A$5:$A$14,0))),"",IF(ISNUMBER(Customers!K140),Customers!K140,IFERROR(VALUE(Customers!K140),"")))</f>
        <v>3</v>
      </c>
      <c r="L140" s="4" t="n">
        <f aca="false">IF(OR(TRIM(Customers!L140&amp;"")="",ISNUMBER(MATCH(TRIM(Customers!L140&amp;""),Codes!$A$5:$A$14,0))),"",IF(ISNUMBER(Customers!L140),Customers!L140,IFERROR(VALUE(Customers!L140),"")))</f>
        <v>4216.07</v>
      </c>
      <c r="M140" s="4" t="n">
        <f aca="false">IF(OR(TRIM(Customers!M140&amp;"")="",ISNUMBER(MATCH(TRIM(Customers!M140&amp;""),Codes!$A$5:$A$14,0))),"",IF(ISNUMBER(Customers!M140),Customers!M140,IFERROR(VALUE(Customers!M140),"")))</f>
        <v>30864.15</v>
      </c>
      <c r="N140" s="3" t="n">
        <f aca="false">IF(OR(TRIM(Customers!N140&amp;"")="",ISNUMBER(MATCH(TRIM(Customers!N140&amp;""),Codes!$A$5:$A$14,0)),Customers!N140=9999),"",IF(ISNUMBER(Customers!N140),Customers!N140,IFERROR(VALUE(Customers!N140),"")))</f>
        <v>26</v>
      </c>
      <c r="O140" s="4" t="str">
        <f aca="false">IF(OR(TRIM(Customers!O140&amp;"")="",ISNUMBER(MATCH(TRIM(Customers!O140&amp;""),Codes!$A$5:$A$14,0))),"",IF(ISNUMBER(Customers!O140),Customers!O140,IFERROR(VALUE(Customers!O140),"")))</f>
        <v/>
      </c>
      <c r="P140" s="3" t="n">
        <f aca="false">IF(OR(TRIM(Customers!P140&amp;"")="",ISNUMBER(MATCH(TRIM(Customers!P140&amp;""),Codes!$A$5:$A$14,0))),"",IF(ISNUMBER(Customers!P140),Customers!P140,IFERROR(VALUE(Customers!P140),"")))</f>
        <v>5</v>
      </c>
      <c r="Q140" s="4" t="n">
        <f aca="false">IF(OR(TRIM(Customers!Q140&amp;"")="",ISNUMBER(MATCH(TRIM(Customers!Q140&amp;""),Codes!$A$5:$A$14,0))),"",IF(ISNUMBER(Customers!Q140),Customers!Q140,IFERROR(VALUE(Customers!Q140),"")))</f>
        <v>6000</v>
      </c>
      <c r="R140" s="4" t="n">
        <f aca="false">IF(OR(TRIM(Customers!R140&amp;"")="",ISNUMBER(MATCH(TRIM(Customers!R140&amp;""),Codes!$A$5:$A$14,0))),"",IF(ISNUMBER(Customers!R140),Customers!R140,IFERROR(VALUE(Customers!R140),"")))</f>
        <v>573.52</v>
      </c>
      <c r="S140" s="4" t="n">
        <f aca="false">IF(OR(TRIM(Customers!S140&amp;"")="",ISNUMBER(MATCH(TRIM(Customers!S140&amp;""),Codes!$A$5:$A$14,0))),"",IF(ISNUMBER(Customers!S140),Customers!S140,IFERROR(VALUE(Customers!S140),"")))</f>
        <v>0</v>
      </c>
      <c r="T140" s="4" t="n">
        <f aca="false">IF(OR(TRIM(Customers!T140&amp;"")="",ISNUMBER(MATCH(TRIM(Customers!T140&amp;""),Codes!$A$5:$A$14,0))),"",IF(ISNUMBER(Customers!T140),Customers!T140,IFERROR(VALUE(Customers!T140),"")))</f>
        <v>0</v>
      </c>
      <c r="U140" s="3" t="n">
        <f aca="false">IF(OR(TRIM(Customers!U140&amp;"")="",ISNUMBER(MATCH(TRIM(Customers!U140&amp;""),Codes!$A$5:$A$14,0)),Customers!U140=0),"",IF(ISNUMBER(Customers!U140),Customers!U140,IFERROR(VALUE(Customers!U140),"")))</f>
        <v>625</v>
      </c>
      <c r="V140" s="3" t="n">
        <f aca="false">IF(OR(TRIM(Customers!V140&amp;"")="",ISNUMBER(MATCH(TRIM(Customers!V140&amp;""),Codes!$A$5:$A$14,0))),"",IF(ISNUMBER(Customers!V140),Customers!V140,IFERROR(VALUE(Customers!V140),"")))</f>
        <v>1</v>
      </c>
    </row>
    <row r="141" customFormat="false" ht="15" hidden="false" customHeight="false" outlineLevel="0" collapsed="false">
      <c r="A141" s="2" t="str">
        <f aca="false">Customers!A141</f>
        <v>CL00140</v>
      </c>
      <c r="B141" s="3" t="n">
        <f aca="false">IF(OR(TRIM(Customers!B141&amp;"")="",ISNUMBER(MATCH(TRIM(Customers!B141&amp;""),Codes!$A$5:$A$14,0)),Customers!B141=0),"",IF(ISNUMBER(Customers!B141),Customers!B141,IFERROR(VALUE(Customers!B141),"")))</f>
        <v>52</v>
      </c>
      <c r="C141" s="2" t="str">
        <f aca="false">IF(OR(TRIM(Customers!C141&amp;"")="",ISNUMBER(MATCH(TRIM(Customers!C141&amp;""),Codes!$A$5:$A$14,0))),"",TRIM(Customers!C141))</f>
        <v>F</v>
      </c>
      <c r="D141" s="2" t="str">
        <f aca="false">IF(OR(TRIM(Customers!D141&amp;"")="",ISNUMBER(MATCH(TRIM(Customers!D141&amp;""),Codes!$A$5:$A$14,0))),"",TRIM(Customers!D141))</f>
        <v>Toscana</v>
      </c>
      <c r="E141" s="2" t="str">
        <f aca="false">IF(OR(TRIM(Customers!E141&amp;"")="",ISNUMBER(MATCH(TRIM(Customers!E141&amp;""),Codes!$A$5:$A$14,0))),"",TRIM(Customers!E141))</f>
        <v>Employee</v>
      </c>
      <c r="F141" s="2" t="str">
        <f aca="false">IF(OR(TRIM(Customers!F141&amp;"")="",ISNUMBER(MATCH(TRIM(Customers!F141&amp;""),Codes!$A$5:$A$14,0))),"",TRIM(Customers!F141))</f>
        <v>Married</v>
      </c>
      <c r="G141" s="4" t="n">
        <f aca="false">IF(OR(TRIM(Customers!G141&amp;"")="",ISNUMBER(MATCH(TRIM(Customers!G141&amp;""),Codes!$A$5:$A$14,0)),Customers!G141=-999),"",IF(ISNUMBER(Customers!G141),Customers!G141,IFERROR(VALUE(Customers!G141),"")))</f>
        <v>38300</v>
      </c>
      <c r="H141" s="3" t="n">
        <f aca="false">IF(OR(TRIM(Customers!H141&amp;"")="",ISNUMBER(MATCH(TRIM(Customers!H141&amp;""),Codes!$A$5:$A$14,0))),"",IF(ISNUMBER(Customers!H141),Customers!H141,IFERROR(VALUE(Customers!H141),"")))</f>
        <v>11</v>
      </c>
      <c r="I141" s="5" t="n">
        <f aca="false">IF(OR(TRIM(Customers!I141&amp;"")="",ISNUMBER(MATCH(TRIM(Customers!I141&amp;""),Codes!$A$5:$A$14,0)),Customers!I141=DATE(1970,1,1)),"",IF(ISNUMBER(Customers!I141),Customers!I141,IFERROR(DATEVALUE(Customers!I141),"")))</f>
        <v>42167</v>
      </c>
      <c r="J141" s="2" t="str">
        <f aca="false">IF(OR(TRIM(Customers!J141&amp;"")="",ISNUMBER(MATCH(TRIM(Customers!J141&amp;""),Codes!$A$5:$A$14,0))),"",TRIM(Customers!J141))</f>
        <v>App</v>
      </c>
      <c r="K141" s="3" t="n">
        <f aca="false">IF(OR(TRIM(Customers!K141&amp;"")="",ISNUMBER(MATCH(TRIM(Customers!K141&amp;""),Codes!$A$5:$A$14,0))),"",IF(ISNUMBER(Customers!K141),Customers!K141,IFERROR(VALUE(Customers!K141),"")))</f>
        <v>1</v>
      </c>
      <c r="L141" s="4" t="n">
        <f aca="false">IF(OR(TRIM(Customers!L141&amp;"")="",ISNUMBER(MATCH(TRIM(Customers!L141&amp;""),Codes!$A$5:$A$14,0))),"",IF(ISNUMBER(Customers!L141),Customers!L141,IFERROR(VALUE(Customers!L141),"")))</f>
        <v>583.6</v>
      </c>
      <c r="M141" s="4" t="n">
        <f aca="false">IF(OR(TRIM(Customers!M141&amp;"")="",ISNUMBER(MATCH(TRIM(Customers!M141&amp;""),Codes!$A$5:$A$14,0))),"",IF(ISNUMBER(Customers!M141),Customers!M141,IFERROR(VALUE(Customers!M141),"")))</f>
        <v>25886.67</v>
      </c>
      <c r="N141" s="3" t="n">
        <f aca="false">IF(OR(TRIM(Customers!N141&amp;"")="",ISNUMBER(MATCH(TRIM(Customers!N141&amp;""),Codes!$A$5:$A$14,0)),Customers!N141=9999),"",IF(ISNUMBER(Customers!N141),Customers!N141,IFERROR(VALUE(Customers!N141),"")))</f>
        <v>22</v>
      </c>
      <c r="O141" s="4" t="n">
        <f aca="false">IF(OR(TRIM(Customers!O141&amp;"")="",ISNUMBER(MATCH(TRIM(Customers!O141&amp;""),Codes!$A$5:$A$14,0))),"",IF(ISNUMBER(Customers!O141),Customers!O141,IFERROR(VALUE(Customers!O141),"")))</f>
        <v>52.89</v>
      </c>
      <c r="P141" s="3" t="n">
        <f aca="false">IF(OR(TRIM(Customers!P141&amp;"")="",ISNUMBER(MATCH(TRIM(Customers!P141&amp;""),Codes!$A$5:$A$14,0))),"",IF(ISNUMBER(Customers!P141),Customers!P141,IFERROR(VALUE(Customers!P141),"")))</f>
        <v>0</v>
      </c>
      <c r="Q141" s="4" t="n">
        <f aca="false">IF(OR(TRIM(Customers!Q141&amp;"")="",ISNUMBER(MATCH(TRIM(Customers!Q141&amp;""),Codes!$A$5:$A$14,0))),"",IF(ISNUMBER(Customers!Q141),Customers!Q141,IFERROR(VALUE(Customers!Q141),"")))</f>
        <v>0</v>
      </c>
      <c r="R141" s="4" t="n">
        <f aca="false">IF(OR(TRIM(Customers!R141&amp;"")="",ISNUMBER(MATCH(TRIM(Customers!R141&amp;""),Codes!$A$5:$A$14,0))),"",IF(ISNUMBER(Customers!R141),Customers!R141,IFERROR(VALUE(Customers!R141),"")))</f>
        <v>0</v>
      </c>
      <c r="S141" s="4" t="n">
        <f aca="false">IF(OR(TRIM(Customers!S141&amp;"")="",ISNUMBER(MATCH(TRIM(Customers!S141&amp;""),Codes!$A$5:$A$14,0))),"",IF(ISNUMBER(Customers!S141),Customers!S141,IFERROR(VALUE(Customers!S141),"")))</f>
        <v>170000</v>
      </c>
      <c r="T141" s="4" t="n">
        <f aca="false">IF(OR(TRIM(Customers!T141&amp;"")="",ISNUMBER(MATCH(TRIM(Customers!T141&amp;""),Codes!$A$5:$A$14,0))),"",IF(ISNUMBER(Customers!T141),Customers!T141,IFERROR(VALUE(Customers!T141),"")))</f>
        <v>1225</v>
      </c>
      <c r="U141" s="3" t="n">
        <f aca="false">IF(OR(TRIM(Customers!U141&amp;"")="",ISNUMBER(MATCH(TRIM(Customers!U141&amp;""),Codes!$A$5:$A$14,0)),Customers!U141=0),"",IF(ISNUMBER(Customers!U141),Customers!U141,IFERROR(VALUE(Customers!U141),"")))</f>
        <v>600</v>
      </c>
      <c r="V141" s="3" t="n">
        <f aca="false">IF(OR(TRIM(Customers!V141&amp;"")="",ISNUMBER(MATCH(TRIM(Customers!V141&amp;""),Codes!$A$5:$A$14,0))),"",IF(ISNUMBER(Customers!V141),Customers!V141,IFERROR(VALUE(Customers!V141),"")))</f>
        <v>1</v>
      </c>
    </row>
    <row r="142" customFormat="false" ht="15" hidden="false" customHeight="false" outlineLevel="0" collapsed="false">
      <c r="A142" s="2" t="str">
        <f aca="false">Customers!A142</f>
        <v>CL00141</v>
      </c>
      <c r="B142" s="3" t="n">
        <f aca="false">IF(OR(TRIM(Customers!B142&amp;"")="",ISNUMBER(MATCH(TRIM(Customers!B142&amp;""),Codes!$A$5:$A$14,0)),Customers!B142=0),"",IF(ISNUMBER(Customers!B142),Customers!B142,IFERROR(VALUE(Customers!B142),"")))</f>
        <v>60</v>
      </c>
      <c r="C142" s="2" t="str">
        <f aca="false">IF(OR(TRIM(Customers!C142&amp;"")="",ISNUMBER(MATCH(TRIM(Customers!C142&amp;""),Codes!$A$5:$A$14,0))),"",TRIM(Customers!C142))</f>
        <v>M</v>
      </c>
      <c r="D142" s="2" t="str">
        <f aca="false">IF(OR(TRIM(Customers!D142&amp;"")="",ISNUMBER(MATCH(TRIM(Customers!D142&amp;""),Codes!$A$5:$A$14,0))),"",TRIM(Customers!D142))</f>
        <v>Lombardia</v>
      </c>
      <c r="E142" s="2" t="str">
        <f aca="false">IF(OR(TRIM(Customers!E142&amp;"")="",ISNUMBER(MATCH(TRIM(Customers!E142&amp;""),Codes!$A$5:$A$14,0))),"",TRIM(Customers!E142))</f>
        <v>Employee</v>
      </c>
      <c r="F142" s="2" t="str">
        <f aca="false">IF(OR(TRIM(Customers!F142&amp;"")="",ISNUMBER(MATCH(TRIM(Customers!F142&amp;""),Codes!$A$5:$A$14,0))),"",TRIM(Customers!F142))</f>
        <v>Married</v>
      </c>
      <c r="G142" s="4" t="n">
        <f aca="false">IF(OR(TRIM(Customers!G142&amp;"")="",ISNUMBER(MATCH(TRIM(Customers!G142&amp;""),Codes!$A$5:$A$14,0)),Customers!G142=-999),"",IF(ISNUMBER(Customers!G142),Customers!G142,IFERROR(VALUE(Customers!G142),"")))</f>
        <v>28500</v>
      </c>
      <c r="H142" s="3" t="n">
        <f aca="false">IF(OR(TRIM(Customers!H142&amp;"")="",ISNUMBER(MATCH(TRIM(Customers!H142&amp;""),Codes!$A$5:$A$14,0))),"",IF(ISNUMBER(Customers!H142),Customers!H142,IFERROR(VALUE(Customers!H142),"")))</f>
        <v>24</v>
      </c>
      <c r="I142" s="5" t="str">
        <f aca="false">IF(OR(TRIM(Customers!I142&amp;"")="",ISNUMBER(MATCH(TRIM(Customers!I142&amp;""),Codes!$A$5:$A$14,0)),Customers!I142=DATE(1970,1,1)),"",IF(ISNUMBER(Customers!I142),Customers!I142,IFERROR(DATEVALUE(Customers!I142),"")))</f>
        <v/>
      </c>
      <c r="J142" s="2" t="str">
        <f aca="false">IF(OR(TRIM(Customers!J142&amp;"")="",ISNUMBER(MATCH(TRIM(Customers!J142&amp;""),Codes!$A$5:$A$14,0))),"",TRIM(Customers!J142))</f>
        <v>Branch</v>
      </c>
      <c r="K142" s="3" t="n">
        <f aca="false">IF(OR(TRIM(Customers!K142&amp;"")="",ISNUMBER(MATCH(TRIM(Customers!K142&amp;""),Codes!$A$5:$A$14,0))),"",IF(ISNUMBER(Customers!K142),Customers!K142,IFERROR(VALUE(Customers!K142),"")))</f>
        <v>4</v>
      </c>
      <c r="L142" s="4" t="n">
        <f aca="false">IF(OR(TRIM(Customers!L142&amp;"")="",ISNUMBER(MATCH(TRIM(Customers!L142&amp;""),Codes!$A$5:$A$14,0))),"",IF(ISNUMBER(Customers!L142),Customers!L142,IFERROR(VALUE(Customers!L142),"")))</f>
        <v>1640.5</v>
      </c>
      <c r="M142" s="4" t="n">
        <f aca="false">IF(OR(TRIM(Customers!M142&amp;"")="",ISNUMBER(MATCH(TRIM(Customers!M142&amp;""),Codes!$A$5:$A$14,0))),"",IF(ISNUMBER(Customers!M142),Customers!M142,IFERROR(VALUE(Customers!M142),"")))</f>
        <v>21635.8</v>
      </c>
      <c r="N142" s="3" t="n">
        <f aca="false">IF(OR(TRIM(Customers!N142&amp;"")="",ISNUMBER(MATCH(TRIM(Customers!N142&amp;""),Codes!$A$5:$A$14,0)),Customers!N142=9999),"",IF(ISNUMBER(Customers!N142),Customers!N142,IFERROR(VALUE(Customers!N142),"")))</f>
        <v>27</v>
      </c>
      <c r="O142" s="4" t="n">
        <f aca="false">IF(OR(TRIM(Customers!O142&amp;"")="",ISNUMBER(MATCH(TRIM(Customers!O142&amp;""),Codes!$A$5:$A$14,0))),"",IF(ISNUMBER(Customers!O142),Customers!O142,IFERROR(VALUE(Customers!O142),"")))</f>
        <v>72.14</v>
      </c>
      <c r="P142" s="3" t="n">
        <f aca="false">IF(OR(TRIM(Customers!P142&amp;"")="",ISNUMBER(MATCH(TRIM(Customers!P142&amp;""),Codes!$A$5:$A$14,0))),"",IF(ISNUMBER(Customers!P142),Customers!P142,IFERROR(VALUE(Customers!P142),"")))</f>
        <v>3</v>
      </c>
      <c r="Q142" s="4" t="str">
        <f aca="false">IF(OR(TRIM(Customers!Q142&amp;"")="",ISNUMBER(MATCH(TRIM(Customers!Q142&amp;""),Codes!$A$5:$A$14,0))),"",IF(ISNUMBER(Customers!Q142),Customers!Q142,IFERROR(VALUE(Customers!Q142),"")))</f>
        <v/>
      </c>
      <c r="R142" s="4" t="str">
        <f aca="false">IF(OR(TRIM(Customers!R142&amp;"")="",ISNUMBER(MATCH(TRIM(Customers!R142&amp;""),Codes!$A$5:$A$14,0))),"",IF(ISNUMBER(Customers!R142),Customers!R142,IFERROR(VALUE(Customers!R142),"")))</f>
        <v/>
      </c>
      <c r="S142" s="4" t="n">
        <f aca="false">IF(OR(TRIM(Customers!S142&amp;"")="",ISNUMBER(MATCH(TRIM(Customers!S142&amp;""),Codes!$A$5:$A$14,0))),"",IF(ISNUMBER(Customers!S142),Customers!S142,IFERROR(VALUE(Customers!S142),"")))</f>
        <v>134000</v>
      </c>
      <c r="T142" s="4" t="n">
        <f aca="false">IF(OR(TRIM(Customers!T142&amp;"")="",ISNUMBER(MATCH(TRIM(Customers!T142&amp;""),Codes!$A$5:$A$14,0))),"",IF(ISNUMBER(Customers!T142),Customers!T142,IFERROR(VALUE(Customers!T142),"")))</f>
        <v>755</v>
      </c>
      <c r="U142" s="3" t="n">
        <f aca="false">IF(OR(TRIM(Customers!U142&amp;"")="",ISNUMBER(MATCH(TRIM(Customers!U142&amp;""),Codes!$A$5:$A$14,0)),Customers!U142=0),"",IF(ISNUMBER(Customers!U142),Customers!U142,IFERROR(VALUE(Customers!U142),"")))</f>
        <v>679</v>
      </c>
      <c r="V142" s="3" t="n">
        <f aca="false">IF(OR(TRIM(Customers!V142&amp;"")="",ISNUMBER(MATCH(TRIM(Customers!V142&amp;""),Codes!$A$5:$A$14,0))),"",IF(ISNUMBER(Customers!V142),Customers!V142,IFERROR(VALUE(Customers!V142),"")))</f>
        <v>0</v>
      </c>
    </row>
    <row r="143" customFormat="false" ht="15" hidden="false" customHeight="false" outlineLevel="0" collapsed="false">
      <c r="A143" s="2" t="str">
        <f aca="false">Customers!A143</f>
        <v>CL00142</v>
      </c>
      <c r="B143" s="3" t="n">
        <f aca="false">IF(OR(TRIM(Customers!B143&amp;"")="",ISNUMBER(MATCH(TRIM(Customers!B143&amp;""),Codes!$A$5:$A$14,0)),Customers!B143=0),"",IF(ISNUMBER(Customers!B143),Customers!B143,IFERROR(VALUE(Customers!B143),"")))</f>
        <v>52</v>
      </c>
      <c r="C143" s="2" t="str">
        <f aca="false">IF(OR(TRIM(Customers!C143&amp;"")="",ISNUMBER(MATCH(TRIM(Customers!C143&amp;""),Codes!$A$5:$A$14,0))),"",TRIM(Customers!C143))</f>
        <v>M</v>
      </c>
      <c r="D143" s="2" t="str">
        <f aca="false">IF(OR(TRIM(Customers!D143&amp;"")="",ISNUMBER(MATCH(TRIM(Customers!D143&amp;""),Codes!$A$5:$A$14,0))),"",TRIM(Customers!D143))</f>
        <v>Piemonte</v>
      </c>
      <c r="E143" s="2" t="str">
        <f aca="false">IF(OR(TRIM(Customers!E143&amp;"")="",ISNUMBER(MATCH(TRIM(Customers!E143&amp;""),Codes!$A$5:$A$14,0))),"",TRIM(Customers!E143))</f>
        <v>Manual worker</v>
      </c>
      <c r="F143" s="2" t="str">
        <f aca="false">IF(OR(TRIM(Customers!F143&amp;"")="",ISNUMBER(MATCH(TRIM(Customers!F143&amp;""),Codes!$A$5:$A$14,0))),"",TRIM(Customers!F143))</f>
        <v>Single</v>
      </c>
      <c r="G143" s="4" t="str">
        <f aca="false">IF(OR(TRIM(Customers!G143&amp;"")="",ISNUMBER(MATCH(TRIM(Customers!G143&amp;""),Codes!$A$5:$A$14,0)),Customers!G143=-999),"",IF(ISNUMBER(Customers!G143),Customers!G143,IFERROR(VALUE(Customers!G143),"")))</f>
        <v/>
      </c>
      <c r="H143" s="3" t="n">
        <f aca="false">IF(OR(TRIM(Customers!H143&amp;"")="",ISNUMBER(MATCH(TRIM(Customers!H143&amp;""),Codes!$A$5:$A$14,0))),"",IF(ISNUMBER(Customers!H143),Customers!H143,IFERROR(VALUE(Customers!H143),"")))</f>
        <v>2</v>
      </c>
      <c r="I143" s="5" t="n">
        <f aca="false">IF(OR(TRIM(Customers!I143&amp;"")="",ISNUMBER(MATCH(TRIM(Customers!I143&amp;""),Codes!$A$5:$A$14,0)),Customers!I143=DATE(1970,1,1)),"",IF(ISNUMBER(Customers!I143),Customers!I143,IFERROR(DATEVALUE(Customers!I143),"")))</f>
        <v>45536</v>
      </c>
      <c r="J143" s="2" t="str">
        <f aca="false">IF(OR(TRIM(Customers!J143&amp;"")="",ISNUMBER(MATCH(TRIM(Customers!J143&amp;""),Codes!$A$5:$A$14,0))),"",TRIM(Customers!J143))</f>
        <v>App</v>
      </c>
      <c r="K143" s="3" t="n">
        <f aca="false">IF(OR(TRIM(Customers!K143&amp;"")="",ISNUMBER(MATCH(TRIM(Customers!K143&amp;""),Codes!$A$5:$A$14,0))),"",IF(ISNUMBER(Customers!K143),Customers!K143,IFERROR(VALUE(Customers!K143),"")))</f>
        <v>1</v>
      </c>
      <c r="L143" s="4" t="n">
        <f aca="false">IF(OR(TRIM(Customers!L143&amp;"")="",ISNUMBER(MATCH(TRIM(Customers!L143&amp;""),Codes!$A$5:$A$14,0))),"",IF(ISNUMBER(Customers!L143),Customers!L143,IFERROR(VALUE(Customers!L143),"")))</f>
        <v>1195.03</v>
      </c>
      <c r="M143" s="4" t="n">
        <f aca="false">IF(OR(TRIM(Customers!M143&amp;"")="",ISNUMBER(MATCH(TRIM(Customers!M143&amp;""),Codes!$A$5:$A$14,0))),"",IF(ISNUMBER(Customers!M143),Customers!M143,IFERROR(VALUE(Customers!M143),"")))</f>
        <v>5429.1</v>
      </c>
      <c r="N143" s="3" t="n">
        <f aca="false">IF(OR(TRIM(Customers!N143&amp;"")="",ISNUMBER(MATCH(TRIM(Customers!N143&amp;""),Codes!$A$5:$A$14,0)),Customers!N143=9999),"",IF(ISNUMBER(Customers!N143),Customers!N143,IFERROR(VALUE(Customers!N143),"")))</f>
        <v>35</v>
      </c>
      <c r="O143" s="4" t="n">
        <f aca="false">IF(OR(TRIM(Customers!O143&amp;"")="",ISNUMBER(MATCH(TRIM(Customers!O143&amp;""),Codes!$A$5:$A$14,0))),"",IF(ISNUMBER(Customers!O143),Customers!O143,IFERROR(VALUE(Customers!O143),"")))</f>
        <v>40.65</v>
      </c>
      <c r="P143" s="3" t="n">
        <f aca="false">IF(OR(TRIM(Customers!P143&amp;"")="",ISNUMBER(MATCH(TRIM(Customers!P143&amp;""),Codes!$A$5:$A$14,0))),"",IF(ISNUMBER(Customers!P143),Customers!P143,IFERROR(VALUE(Customers!P143),"")))</f>
        <v>3</v>
      </c>
      <c r="Q143" s="4" t="n">
        <f aca="false">IF(OR(TRIM(Customers!Q143&amp;"")="",ISNUMBER(MATCH(TRIM(Customers!Q143&amp;""),Codes!$A$5:$A$14,0))),"",IF(ISNUMBER(Customers!Q143),Customers!Q143,IFERROR(VALUE(Customers!Q143),"")))</f>
        <v>2500</v>
      </c>
      <c r="R143" s="4" t="n">
        <f aca="false">IF(OR(TRIM(Customers!R143&amp;"")="",ISNUMBER(MATCH(TRIM(Customers!R143&amp;""),Codes!$A$5:$A$14,0))),"",IF(ISNUMBER(Customers!R143),Customers!R143,IFERROR(VALUE(Customers!R143),"")))</f>
        <v>104.07</v>
      </c>
      <c r="S143" s="4" t="n">
        <f aca="false">IF(OR(TRIM(Customers!S143&amp;"")="",ISNUMBER(MATCH(TRIM(Customers!S143&amp;""),Codes!$A$5:$A$14,0))),"",IF(ISNUMBER(Customers!S143),Customers!S143,IFERROR(VALUE(Customers!S143),"")))</f>
        <v>0</v>
      </c>
      <c r="T143" s="4" t="n">
        <f aca="false">IF(OR(TRIM(Customers!T143&amp;"")="",ISNUMBER(MATCH(TRIM(Customers!T143&amp;""),Codes!$A$5:$A$14,0))),"",IF(ISNUMBER(Customers!T143),Customers!T143,IFERROR(VALUE(Customers!T143),"")))</f>
        <v>0</v>
      </c>
      <c r="U143" s="3" t="n">
        <f aca="false">IF(OR(TRIM(Customers!U143&amp;"")="",ISNUMBER(MATCH(TRIM(Customers!U143&amp;""),Codes!$A$5:$A$14,0)),Customers!U143=0),"",IF(ISNUMBER(Customers!U143),Customers!U143,IFERROR(VALUE(Customers!U143),"")))</f>
        <v>551</v>
      </c>
      <c r="V143" s="3" t="n">
        <f aca="false">IF(OR(TRIM(Customers!V143&amp;"")="",ISNUMBER(MATCH(TRIM(Customers!V143&amp;""),Codes!$A$5:$A$14,0))),"",IF(ISNUMBER(Customers!V143),Customers!V143,IFERROR(VALUE(Customers!V143),"")))</f>
        <v>2</v>
      </c>
    </row>
    <row r="144" customFormat="false" ht="15" hidden="false" customHeight="false" outlineLevel="0" collapsed="false">
      <c r="A144" s="2" t="str">
        <f aca="false">Customers!A144</f>
        <v>CL00143</v>
      </c>
      <c r="B144" s="3" t="n">
        <f aca="false">IF(OR(TRIM(Customers!B144&amp;"")="",ISNUMBER(MATCH(TRIM(Customers!B144&amp;""),Codes!$A$5:$A$14,0)),Customers!B144=0),"",IF(ISNUMBER(Customers!B144),Customers!B144,IFERROR(VALUE(Customers!B144),"")))</f>
        <v>34</v>
      </c>
      <c r="C144" s="2" t="str">
        <f aca="false">IF(OR(TRIM(Customers!C144&amp;"")="",ISNUMBER(MATCH(TRIM(Customers!C144&amp;""),Codes!$A$5:$A$14,0))),"",TRIM(Customers!C144))</f>
        <v>F</v>
      </c>
      <c r="D144" s="2" t="str">
        <f aca="false">IF(OR(TRIM(Customers!D144&amp;"")="",ISNUMBER(MATCH(TRIM(Customers!D144&amp;""),Codes!$A$5:$A$14,0))),"",TRIM(Customers!D144))</f>
        <v>Campania</v>
      </c>
      <c r="E144" s="2" t="str">
        <f aca="false">IF(OR(TRIM(Customers!E144&amp;"")="",ISNUMBER(MATCH(TRIM(Customers!E144&amp;""),Codes!$A$5:$A$14,0))),"",TRIM(Customers!E144))</f>
        <v>Employee</v>
      </c>
      <c r="F144" s="2" t="str">
        <f aca="false">IF(OR(TRIM(Customers!F144&amp;"")="",ISNUMBER(MATCH(TRIM(Customers!F144&amp;""),Codes!$A$5:$A$14,0))),"",TRIM(Customers!F144))</f>
        <v>Married</v>
      </c>
      <c r="G144" s="4" t="n">
        <f aca="false">IF(OR(TRIM(Customers!G144&amp;"")="",ISNUMBER(MATCH(TRIM(Customers!G144&amp;""),Codes!$A$5:$A$14,0)),Customers!G144=-999),"",IF(ISNUMBER(Customers!G144),Customers!G144,IFERROR(VALUE(Customers!G144),"")))</f>
        <v>31500</v>
      </c>
      <c r="H144" s="3" t="n">
        <f aca="false">IF(OR(TRIM(Customers!H144&amp;"")="",ISNUMBER(MATCH(TRIM(Customers!H144&amp;""),Codes!$A$5:$A$14,0))),"",IF(ISNUMBER(Customers!H144),Customers!H144,IFERROR(VALUE(Customers!H144),"")))</f>
        <v>8</v>
      </c>
      <c r="I144" s="5" t="n">
        <f aca="false">IF(OR(TRIM(Customers!I144&amp;"")="",ISNUMBER(MATCH(TRIM(Customers!I144&amp;""),Codes!$A$5:$A$14,0)),Customers!I144=DATE(1970,1,1)),"",IF(ISNUMBER(Customers!I144),Customers!I144,IFERROR(DATEVALUE(Customers!I144),"")))</f>
        <v>43111</v>
      </c>
      <c r="J144" s="2" t="str">
        <f aca="false">IF(OR(TRIM(Customers!J144&amp;"")="",ISNUMBER(MATCH(TRIM(Customers!J144&amp;""),Codes!$A$5:$A$14,0))),"",TRIM(Customers!J144))</f>
        <v>App</v>
      </c>
      <c r="K144" s="3" t="n">
        <f aca="false">IF(OR(TRIM(Customers!K144&amp;"")="",ISNUMBER(MATCH(TRIM(Customers!K144&amp;""),Codes!$A$5:$A$14,0))),"",IF(ISNUMBER(Customers!K144),Customers!K144,IFERROR(VALUE(Customers!K144),"")))</f>
        <v>2</v>
      </c>
      <c r="L144" s="4" t="n">
        <f aca="false">IF(OR(TRIM(Customers!L144&amp;"")="",ISNUMBER(MATCH(TRIM(Customers!L144&amp;""),Codes!$A$5:$A$14,0))),"",IF(ISNUMBER(Customers!L144),Customers!L144,IFERROR(VALUE(Customers!L144),"")))</f>
        <v>2711.19</v>
      </c>
      <c r="M144" s="4" t="n">
        <f aca="false">IF(OR(TRIM(Customers!M144&amp;"")="",ISNUMBER(MATCH(TRIM(Customers!M144&amp;""),Codes!$A$5:$A$14,0))),"",IF(ISNUMBER(Customers!M144),Customers!M144,IFERROR(VALUE(Customers!M144),"")))</f>
        <v>18196.1</v>
      </c>
      <c r="N144" s="3" t="n">
        <f aca="false">IF(OR(TRIM(Customers!N144&amp;"")="",ISNUMBER(MATCH(TRIM(Customers!N144&amp;""),Codes!$A$5:$A$14,0)),Customers!N144=9999),"",IF(ISNUMBER(Customers!N144),Customers!N144,IFERROR(VALUE(Customers!N144),"")))</f>
        <v>0</v>
      </c>
      <c r="O144" s="4" t="str">
        <f aca="false">IF(OR(TRIM(Customers!O144&amp;"")="",ISNUMBER(MATCH(TRIM(Customers!O144&amp;""),Codes!$A$5:$A$14,0))),"",IF(ISNUMBER(Customers!O144),Customers!O144,IFERROR(VALUE(Customers!O144),"")))</f>
        <v/>
      </c>
      <c r="P144" s="3" t="n">
        <f aca="false">IF(OR(TRIM(Customers!P144&amp;"")="",ISNUMBER(MATCH(TRIM(Customers!P144&amp;""),Codes!$A$5:$A$14,0))),"",IF(ISNUMBER(Customers!P144),Customers!P144,IFERROR(VALUE(Customers!P144),"")))</f>
        <v>0</v>
      </c>
      <c r="Q144" s="4" t="n">
        <f aca="false">IF(OR(TRIM(Customers!Q144&amp;"")="",ISNUMBER(MATCH(TRIM(Customers!Q144&amp;""),Codes!$A$5:$A$14,0))),"",IF(ISNUMBER(Customers!Q144),Customers!Q144,IFERROR(VALUE(Customers!Q144),"")))</f>
        <v>5500</v>
      </c>
      <c r="R144" s="4" t="n">
        <f aca="false">IF(OR(TRIM(Customers!R144&amp;"")="",ISNUMBER(MATCH(TRIM(Customers!R144&amp;""),Codes!$A$5:$A$14,0))),"",IF(ISNUMBER(Customers!R144),Customers!R144,IFERROR(VALUE(Customers!R144),"")))</f>
        <v>2341.95</v>
      </c>
      <c r="S144" s="4" t="n">
        <f aca="false">IF(OR(TRIM(Customers!S144&amp;"")="",ISNUMBER(MATCH(TRIM(Customers!S144&amp;""),Codes!$A$5:$A$14,0))),"",IF(ISNUMBER(Customers!S144),Customers!S144,IFERROR(VALUE(Customers!S144),"")))</f>
        <v>0</v>
      </c>
      <c r="T144" s="4" t="n">
        <f aca="false">IF(OR(TRIM(Customers!T144&amp;"")="",ISNUMBER(MATCH(TRIM(Customers!T144&amp;""),Codes!$A$5:$A$14,0))),"",IF(ISNUMBER(Customers!T144),Customers!T144,IFERROR(VALUE(Customers!T144),"")))</f>
        <v>0</v>
      </c>
      <c r="U144" s="3" t="n">
        <f aca="false">IF(OR(TRIM(Customers!U144&amp;"")="",ISNUMBER(MATCH(TRIM(Customers!U144&amp;""),Codes!$A$5:$A$14,0)),Customers!U144=0),"",IF(ISNUMBER(Customers!U144),Customers!U144,IFERROR(VALUE(Customers!U144),"")))</f>
        <v>565</v>
      </c>
      <c r="V144" s="3" t="n">
        <f aca="false">IF(OR(TRIM(Customers!V144&amp;"")="",ISNUMBER(MATCH(TRIM(Customers!V144&amp;""),Codes!$A$5:$A$14,0))),"",IF(ISNUMBER(Customers!V144),Customers!V144,IFERROR(VALUE(Customers!V144),"")))</f>
        <v>0</v>
      </c>
    </row>
    <row r="145" customFormat="false" ht="15" hidden="false" customHeight="false" outlineLevel="0" collapsed="false">
      <c r="A145" s="2" t="str">
        <f aca="false">Customers!A145</f>
        <v>CL00144</v>
      </c>
      <c r="B145" s="3" t="n">
        <f aca="false">IF(OR(TRIM(Customers!B145&amp;"")="",ISNUMBER(MATCH(TRIM(Customers!B145&amp;""),Codes!$A$5:$A$14,0)),Customers!B145=0),"",IF(ISNUMBER(Customers!B145),Customers!B145,IFERROR(VALUE(Customers!B145),"")))</f>
        <v>52</v>
      </c>
      <c r="C145" s="2" t="str">
        <f aca="false">IF(OR(TRIM(Customers!C145&amp;"")="",ISNUMBER(MATCH(TRIM(Customers!C145&amp;""),Codes!$A$5:$A$14,0))),"",TRIM(Customers!C145))</f>
        <v>M</v>
      </c>
      <c r="D145" s="2" t="str">
        <f aca="false">IF(OR(TRIM(Customers!D145&amp;"")="",ISNUMBER(MATCH(TRIM(Customers!D145&amp;""),Codes!$A$5:$A$14,0))),"",TRIM(Customers!D145))</f>
        <v>Toscana</v>
      </c>
      <c r="E145" s="2" t="str">
        <f aca="false">IF(OR(TRIM(Customers!E145&amp;"")="",ISNUMBER(MATCH(TRIM(Customers!E145&amp;""),Codes!$A$5:$A$14,0))),"",TRIM(Customers!E145))</f>
        <v>Employee</v>
      </c>
      <c r="F145" s="2" t="str">
        <f aca="false">IF(OR(TRIM(Customers!F145&amp;"")="",ISNUMBER(MATCH(TRIM(Customers!F145&amp;""),Codes!$A$5:$A$14,0))),"",TRIM(Customers!F145))</f>
        <v>Married</v>
      </c>
      <c r="G145" s="4" t="n">
        <f aca="false">IF(OR(TRIM(Customers!G145&amp;"")="",ISNUMBER(MATCH(TRIM(Customers!G145&amp;""),Codes!$A$5:$A$14,0)),Customers!G145=-999),"",IF(ISNUMBER(Customers!G145),Customers!G145,IFERROR(VALUE(Customers!G145),"")))</f>
        <v>21500</v>
      </c>
      <c r="H145" s="3" t="n">
        <f aca="false">IF(OR(TRIM(Customers!H145&amp;"")="",ISNUMBER(MATCH(TRIM(Customers!H145&amp;""),Codes!$A$5:$A$14,0))),"",IF(ISNUMBER(Customers!H145),Customers!H145,IFERROR(VALUE(Customers!H145),"")))</f>
        <v>3</v>
      </c>
      <c r="I145" s="5" t="n">
        <f aca="false">IF(OR(TRIM(Customers!I145&amp;"")="",ISNUMBER(MATCH(TRIM(Customers!I145&amp;""),Codes!$A$5:$A$14,0)),Customers!I145=DATE(1970,1,1)),"",IF(ISNUMBER(Customers!I145),Customers!I145,IFERROR(DATEVALUE(Customers!I145),"")))</f>
        <v>44911</v>
      </c>
      <c r="J145" s="2" t="str">
        <f aca="false">IF(OR(TRIM(Customers!J145&amp;"")="",ISNUMBER(MATCH(TRIM(Customers!J145&amp;""),Codes!$A$5:$A$14,0))),"",TRIM(Customers!J145))</f>
        <v>Online Banking</v>
      </c>
      <c r="K145" s="3" t="n">
        <f aca="false">IF(OR(TRIM(Customers!K145&amp;"")="",ISNUMBER(MATCH(TRIM(Customers!K145&amp;""),Codes!$A$5:$A$14,0))),"",IF(ISNUMBER(Customers!K145),Customers!K145,IFERROR(VALUE(Customers!K145),"")))</f>
        <v>1</v>
      </c>
      <c r="L145" s="4" t="n">
        <f aca="false">IF(OR(TRIM(Customers!L145&amp;"")="",ISNUMBER(MATCH(TRIM(Customers!L145&amp;""),Codes!$A$5:$A$14,0))),"",IF(ISNUMBER(Customers!L145),Customers!L145,IFERROR(VALUE(Customers!L145),"")))</f>
        <v>2144.93</v>
      </c>
      <c r="M145" s="4" t="n">
        <f aca="false">IF(OR(TRIM(Customers!M145&amp;"")="",ISNUMBER(MATCH(TRIM(Customers!M145&amp;""),Codes!$A$5:$A$14,0))),"",IF(ISNUMBER(Customers!M145),Customers!M145,IFERROR(VALUE(Customers!M145),"")))</f>
        <v>5558.92</v>
      </c>
      <c r="N145" s="3" t="n">
        <f aca="false">IF(OR(TRIM(Customers!N145&amp;"")="",ISNUMBER(MATCH(TRIM(Customers!N145&amp;""),Codes!$A$5:$A$14,0)),Customers!N145=9999),"",IF(ISNUMBER(Customers!N145),Customers!N145,IFERROR(VALUE(Customers!N145),"")))</f>
        <v>22</v>
      </c>
      <c r="O145" s="4" t="n">
        <f aca="false">IF(OR(TRIM(Customers!O145&amp;"")="",ISNUMBER(MATCH(TRIM(Customers!O145&amp;""),Codes!$A$5:$A$14,0))),"",IF(ISNUMBER(Customers!O145),Customers!O145,IFERROR(VALUE(Customers!O145),"")))</f>
        <v>53.67</v>
      </c>
      <c r="P145" s="3" t="n">
        <f aca="false">IF(OR(TRIM(Customers!P145&amp;"")="",ISNUMBER(MATCH(TRIM(Customers!P145&amp;""),Codes!$A$5:$A$14,0))),"",IF(ISNUMBER(Customers!P145),Customers!P145,IFERROR(VALUE(Customers!P145),"")))</f>
        <v>1</v>
      </c>
      <c r="Q145" s="4" t="n">
        <f aca="false">IF(OR(TRIM(Customers!Q145&amp;"")="",ISNUMBER(MATCH(TRIM(Customers!Q145&amp;""),Codes!$A$5:$A$14,0))),"",IF(ISNUMBER(Customers!Q145),Customers!Q145,IFERROR(VALUE(Customers!Q145),"")))</f>
        <v>3000</v>
      </c>
      <c r="R145" s="4" t="n">
        <f aca="false">IF(OR(TRIM(Customers!R145&amp;"")="",ISNUMBER(MATCH(TRIM(Customers!R145&amp;""),Codes!$A$5:$A$14,0))),"",IF(ISNUMBER(Customers!R145),Customers!R145,IFERROR(VALUE(Customers!R145),"")))</f>
        <v>565.51</v>
      </c>
      <c r="S145" s="4" t="n">
        <f aca="false">IF(OR(TRIM(Customers!S145&amp;"")="",ISNUMBER(MATCH(TRIM(Customers!S145&amp;""),Codes!$A$5:$A$14,0))),"",IF(ISNUMBER(Customers!S145),Customers!S145,IFERROR(VALUE(Customers!S145),"")))</f>
        <v>0</v>
      </c>
      <c r="T145" s="4" t="n">
        <f aca="false">IF(OR(TRIM(Customers!T145&amp;"")="",ISNUMBER(MATCH(TRIM(Customers!T145&amp;""),Codes!$A$5:$A$14,0))),"",IF(ISNUMBER(Customers!T145),Customers!T145,IFERROR(VALUE(Customers!T145),"")))</f>
        <v>0</v>
      </c>
      <c r="U145" s="3" t="n">
        <f aca="false">IF(OR(TRIM(Customers!U145&amp;"")="",ISNUMBER(MATCH(TRIM(Customers!U145&amp;""),Codes!$A$5:$A$14,0)),Customers!U145=0),"",IF(ISNUMBER(Customers!U145),Customers!U145,IFERROR(VALUE(Customers!U145),"")))</f>
        <v>627</v>
      </c>
      <c r="V145" s="3" t="n">
        <f aca="false">IF(OR(TRIM(Customers!V145&amp;"")="",ISNUMBER(MATCH(TRIM(Customers!V145&amp;""),Codes!$A$5:$A$14,0))),"",IF(ISNUMBER(Customers!V145),Customers!V145,IFERROR(VALUE(Customers!V145),"")))</f>
        <v>0</v>
      </c>
    </row>
    <row r="146" customFormat="false" ht="15" hidden="false" customHeight="false" outlineLevel="0" collapsed="false">
      <c r="A146" s="2" t="str">
        <f aca="false">Customers!A146</f>
        <v>CL00145</v>
      </c>
      <c r="B146" s="3" t="n">
        <f aca="false">IF(OR(TRIM(Customers!B146&amp;"")="",ISNUMBER(MATCH(TRIM(Customers!B146&amp;""),Codes!$A$5:$A$14,0)),Customers!B146=0),"",IF(ISNUMBER(Customers!B146),Customers!B146,IFERROR(VALUE(Customers!B146),"")))</f>
        <v>49</v>
      </c>
      <c r="C146" s="2" t="str">
        <f aca="false">IF(OR(TRIM(Customers!C146&amp;"")="",ISNUMBER(MATCH(TRIM(Customers!C146&amp;""),Codes!$A$5:$A$14,0))),"",TRIM(Customers!C146))</f>
        <v>M</v>
      </c>
      <c r="D146" s="2" t="str">
        <f aca="false">IF(OR(TRIM(Customers!D146&amp;"")="",ISNUMBER(MATCH(TRIM(Customers!D146&amp;""),Codes!$A$5:$A$14,0))),"",TRIM(Customers!D146))</f>
        <v>Friuli-Venezia Giulia</v>
      </c>
      <c r="E146" s="2" t="str">
        <f aca="false">IF(OR(TRIM(Customers!E146&amp;"")="",ISNUMBER(MATCH(TRIM(Customers!E146&amp;""),Codes!$A$5:$A$14,0))),"",TRIM(Customers!E146))</f>
        <v>Employee</v>
      </c>
      <c r="F146" s="2" t="str">
        <f aca="false">IF(OR(TRIM(Customers!F146&amp;"")="",ISNUMBER(MATCH(TRIM(Customers!F146&amp;""),Codes!$A$5:$A$14,0))),"",TRIM(Customers!F146))</f>
        <v>Married</v>
      </c>
      <c r="G146" s="4" t="n">
        <f aca="false">IF(OR(TRIM(Customers!G146&amp;"")="",ISNUMBER(MATCH(TRIM(Customers!G146&amp;""),Codes!$A$5:$A$14,0)),Customers!G146=-999),"",IF(ISNUMBER(Customers!G146),Customers!G146,IFERROR(VALUE(Customers!G146),"")))</f>
        <v>39900</v>
      </c>
      <c r="H146" s="3" t="n">
        <f aca="false">IF(OR(TRIM(Customers!H146&amp;"")="",ISNUMBER(MATCH(TRIM(Customers!H146&amp;""),Codes!$A$5:$A$14,0))),"",IF(ISNUMBER(Customers!H146),Customers!H146,IFERROR(VALUE(Customers!H146),"")))</f>
        <v>25</v>
      </c>
      <c r="I146" s="5" t="n">
        <f aca="false">IF(OR(TRIM(Customers!I146&amp;"")="",ISNUMBER(MATCH(TRIM(Customers!I146&amp;""),Codes!$A$5:$A$14,0)),Customers!I146=DATE(1970,1,1)),"",IF(ISNUMBER(Customers!I146),Customers!I146,IFERROR(DATEVALUE(Customers!I146),"")))</f>
        <v>36909</v>
      </c>
      <c r="J146" s="2" t="str">
        <f aca="false">IF(OR(TRIM(Customers!J146&amp;"")="",ISNUMBER(MATCH(TRIM(Customers!J146&amp;""),Codes!$A$5:$A$14,0))),"",TRIM(Customers!J146))</f>
        <v>App</v>
      </c>
      <c r="K146" s="3" t="n">
        <f aca="false">IF(OR(TRIM(Customers!K146&amp;"")="",ISNUMBER(MATCH(TRIM(Customers!K146&amp;""),Codes!$A$5:$A$14,0))),"",IF(ISNUMBER(Customers!K146),Customers!K146,IFERROR(VALUE(Customers!K146),"")))</f>
        <v>5</v>
      </c>
      <c r="L146" s="4" t="n">
        <f aca="false">IF(OR(TRIM(Customers!L146&amp;"")="",ISNUMBER(MATCH(TRIM(Customers!L146&amp;""),Codes!$A$5:$A$14,0))),"",IF(ISNUMBER(Customers!L146),Customers!L146,IFERROR(VALUE(Customers!L146),"")))</f>
        <v>4656.95</v>
      </c>
      <c r="M146" s="4" t="n">
        <f aca="false">IF(OR(TRIM(Customers!M146&amp;"")="",ISNUMBER(MATCH(TRIM(Customers!M146&amp;""),Codes!$A$5:$A$14,0))),"",IF(ISNUMBER(Customers!M146),Customers!M146,IFERROR(VALUE(Customers!M146),"")))</f>
        <v>0</v>
      </c>
      <c r="N146" s="3" t="n">
        <f aca="false">IF(OR(TRIM(Customers!N146&amp;"")="",ISNUMBER(MATCH(TRIM(Customers!N146&amp;""),Codes!$A$5:$A$14,0)),Customers!N146=9999),"",IF(ISNUMBER(Customers!N146),Customers!N146,IFERROR(VALUE(Customers!N146),"")))</f>
        <v>29</v>
      </c>
      <c r="O146" s="4" t="n">
        <f aca="false">IF(OR(TRIM(Customers!O146&amp;"")="",ISNUMBER(MATCH(TRIM(Customers!O146&amp;""),Codes!$A$5:$A$14,0))),"",IF(ISNUMBER(Customers!O146),Customers!O146,IFERROR(VALUE(Customers!O146),"")))</f>
        <v>63.72</v>
      </c>
      <c r="P146" s="3" t="n">
        <f aca="false">IF(OR(TRIM(Customers!P146&amp;"")="",ISNUMBER(MATCH(TRIM(Customers!P146&amp;""),Codes!$A$5:$A$14,0))),"",IF(ISNUMBER(Customers!P146),Customers!P146,IFERROR(VALUE(Customers!P146),"")))</f>
        <v>0</v>
      </c>
      <c r="Q146" s="4" t="n">
        <f aca="false">IF(OR(TRIM(Customers!Q146&amp;"")="",ISNUMBER(MATCH(TRIM(Customers!Q146&amp;""),Codes!$A$5:$A$14,0))),"",IF(ISNUMBER(Customers!Q146),Customers!Q146,IFERROR(VALUE(Customers!Q146),"")))</f>
        <v>10000</v>
      </c>
      <c r="R146" s="4" t="n">
        <f aca="false">IF(OR(TRIM(Customers!R146&amp;"")="",ISNUMBER(MATCH(TRIM(Customers!R146&amp;""),Codes!$A$5:$A$14,0))),"",IF(ISNUMBER(Customers!R146),Customers!R146,IFERROR(VALUE(Customers!R146),"")))</f>
        <v>3880.46</v>
      </c>
      <c r="S146" s="4" t="n">
        <f aca="false">IF(OR(TRIM(Customers!S146&amp;"")="",ISNUMBER(MATCH(TRIM(Customers!S146&amp;""),Codes!$A$5:$A$14,0))),"",IF(ISNUMBER(Customers!S146),Customers!S146,IFERROR(VALUE(Customers!S146),"")))</f>
        <v>71000</v>
      </c>
      <c r="T146" s="4" t="n">
        <f aca="false">IF(OR(TRIM(Customers!T146&amp;"")="",ISNUMBER(MATCH(TRIM(Customers!T146&amp;""),Codes!$A$5:$A$14,0))),"",IF(ISNUMBER(Customers!T146),Customers!T146,IFERROR(VALUE(Customers!T146),"")))</f>
        <v>417</v>
      </c>
      <c r="U146" s="3" t="n">
        <f aca="false">IF(OR(TRIM(Customers!U146&amp;"")="",ISNUMBER(MATCH(TRIM(Customers!U146&amp;""),Codes!$A$5:$A$14,0)),Customers!U146=0),"",IF(ISNUMBER(Customers!U146),Customers!U146,IFERROR(VALUE(Customers!U146),"")))</f>
        <v>662</v>
      </c>
      <c r="V146" s="3" t="n">
        <f aca="false">IF(OR(TRIM(Customers!V146&amp;"")="",ISNUMBER(MATCH(TRIM(Customers!V146&amp;""),Codes!$A$5:$A$14,0))),"",IF(ISNUMBER(Customers!V146),Customers!V146,IFERROR(VALUE(Customers!V146),"")))</f>
        <v>1</v>
      </c>
    </row>
    <row r="147" customFormat="false" ht="15" hidden="false" customHeight="false" outlineLevel="0" collapsed="false">
      <c r="A147" s="2" t="str">
        <f aca="false">Customers!A147</f>
        <v>CL00146</v>
      </c>
      <c r="B147" s="3" t="n">
        <f aca="false">IF(OR(TRIM(Customers!B147&amp;"")="",ISNUMBER(MATCH(TRIM(Customers!B147&amp;""),Codes!$A$5:$A$14,0)),Customers!B147=0),"",IF(ISNUMBER(Customers!B147),Customers!B147,IFERROR(VALUE(Customers!B147),"")))</f>
        <v>38</v>
      </c>
      <c r="C147" s="2" t="str">
        <f aca="false">IF(OR(TRIM(Customers!C147&amp;"")="",ISNUMBER(MATCH(TRIM(Customers!C147&amp;""),Codes!$A$5:$A$14,0))),"",TRIM(Customers!C147))</f>
        <v>M</v>
      </c>
      <c r="D147" s="2" t="str">
        <f aca="false">IF(OR(TRIM(Customers!D147&amp;"")="",ISNUMBER(MATCH(TRIM(Customers!D147&amp;""),Codes!$A$5:$A$14,0))),"",TRIM(Customers!D147))</f>
        <v>Trentino-Alto Adige</v>
      </c>
      <c r="E147" s="2" t="str">
        <f aca="false">IF(OR(TRIM(Customers!E147&amp;"")="",ISNUMBER(MATCH(TRIM(Customers!E147&amp;""),Codes!$A$5:$A$14,0))),"",TRIM(Customers!E147))</f>
        <v>Executive</v>
      </c>
      <c r="F147" s="2" t="str">
        <f aca="false">IF(OR(TRIM(Customers!F147&amp;"")="",ISNUMBER(MATCH(TRIM(Customers!F147&amp;""),Codes!$A$5:$A$14,0))),"",TRIM(Customers!F147))</f>
        <v>Married</v>
      </c>
      <c r="G147" s="4" t="n">
        <f aca="false">IF(OR(TRIM(Customers!G147&amp;"")="",ISNUMBER(MATCH(TRIM(Customers!G147&amp;""),Codes!$A$5:$A$14,0)),Customers!G147=-999),"",IF(ISNUMBER(Customers!G147),Customers!G147,IFERROR(VALUE(Customers!G147),"")))</f>
        <v>122900</v>
      </c>
      <c r="H147" s="3" t="n">
        <f aca="false">IF(OR(TRIM(Customers!H147&amp;"")="",ISNUMBER(MATCH(TRIM(Customers!H147&amp;""),Codes!$A$5:$A$14,0))),"",IF(ISNUMBER(Customers!H147),Customers!H147,IFERROR(VALUE(Customers!H147),"")))</f>
        <v>7</v>
      </c>
      <c r="I147" s="5" t="n">
        <f aca="false">IF(OR(TRIM(Customers!I147&amp;"")="",ISNUMBER(MATCH(TRIM(Customers!I147&amp;""),Codes!$A$5:$A$14,0)),Customers!I147=DATE(1970,1,1)),"",IF(ISNUMBER(Customers!I147),Customers!I147,IFERROR(DATEVALUE(Customers!I147),"")))</f>
        <v>43440</v>
      </c>
      <c r="J147" s="2" t="str">
        <f aca="false">IF(OR(TRIM(Customers!J147&amp;"")="",ISNUMBER(MATCH(TRIM(Customers!J147&amp;""),Codes!$A$5:$A$14,0))),"",TRIM(Customers!J147))</f>
        <v>Online Banking</v>
      </c>
      <c r="K147" s="3" t="n">
        <f aca="false">IF(OR(TRIM(Customers!K147&amp;"")="",ISNUMBER(MATCH(TRIM(Customers!K147&amp;""),Codes!$A$5:$A$14,0))),"",IF(ISNUMBER(Customers!K147),Customers!K147,IFERROR(VALUE(Customers!K147),"")))</f>
        <v>2</v>
      </c>
      <c r="L147" s="4" t="n">
        <f aca="false">IF(OR(TRIM(Customers!L147&amp;"")="",ISNUMBER(MATCH(TRIM(Customers!L147&amp;""),Codes!$A$5:$A$14,0))),"",IF(ISNUMBER(Customers!L147),Customers!L147,IFERROR(VALUE(Customers!L147),"")))</f>
        <v>-1240.07</v>
      </c>
      <c r="M147" s="4" t="n">
        <f aca="false">IF(OR(TRIM(Customers!M147&amp;"")="",ISNUMBER(MATCH(TRIM(Customers!M147&amp;""),Codes!$A$5:$A$14,0))),"",IF(ISNUMBER(Customers!M147),Customers!M147,IFERROR(VALUE(Customers!M147),"")))</f>
        <v>85363.04</v>
      </c>
      <c r="N147" s="3" t="n">
        <f aca="false">IF(OR(TRIM(Customers!N147&amp;"")="",ISNUMBER(MATCH(TRIM(Customers!N147&amp;""),Codes!$A$5:$A$14,0)),Customers!N147=9999),"",IF(ISNUMBER(Customers!N147),Customers!N147,IFERROR(VALUE(Customers!N147),"")))</f>
        <v>64</v>
      </c>
      <c r="O147" s="4" t="n">
        <f aca="false">IF(OR(TRIM(Customers!O147&amp;"")="",ISNUMBER(MATCH(TRIM(Customers!O147&amp;""),Codes!$A$5:$A$14,0))),"",IF(ISNUMBER(Customers!O147),Customers!O147,IFERROR(VALUE(Customers!O147),"")))</f>
        <v>101.05</v>
      </c>
      <c r="P147" s="3" t="n">
        <f aca="false">IF(OR(TRIM(Customers!P147&amp;"")="",ISNUMBER(MATCH(TRIM(Customers!P147&amp;""),Codes!$A$5:$A$14,0))),"",IF(ISNUMBER(Customers!P147),Customers!P147,IFERROR(VALUE(Customers!P147),"")))</f>
        <v>4</v>
      </c>
      <c r="Q147" s="4" t="n">
        <f aca="false">IF(OR(TRIM(Customers!Q147&amp;"")="",ISNUMBER(MATCH(TRIM(Customers!Q147&amp;""),Codes!$A$5:$A$14,0))),"",IF(ISNUMBER(Customers!Q147),Customers!Q147,IFERROR(VALUE(Customers!Q147),"")))</f>
        <v>15000</v>
      </c>
      <c r="R147" s="4" t="n">
        <f aca="false">IF(OR(TRIM(Customers!R147&amp;"")="",ISNUMBER(MATCH(TRIM(Customers!R147&amp;""),Codes!$A$5:$A$14,0))),"",IF(ISNUMBER(Customers!R147),Customers!R147,IFERROR(VALUE(Customers!R147),"")))</f>
        <v>7183.56</v>
      </c>
      <c r="S147" s="4" t="n">
        <f aca="false">IF(OR(TRIM(Customers!S147&amp;"")="",ISNUMBER(MATCH(TRIM(Customers!S147&amp;""),Codes!$A$5:$A$14,0))),"",IF(ISNUMBER(Customers!S147),Customers!S147,IFERROR(VALUE(Customers!S147),"")))</f>
        <v>0</v>
      </c>
      <c r="T147" s="4" t="n">
        <f aca="false">IF(OR(TRIM(Customers!T147&amp;"")="",ISNUMBER(MATCH(TRIM(Customers!T147&amp;""),Codes!$A$5:$A$14,0))),"",IF(ISNUMBER(Customers!T147),Customers!T147,IFERROR(VALUE(Customers!T147),"")))</f>
        <v>0</v>
      </c>
      <c r="U147" s="3" t="n">
        <f aca="false">IF(OR(TRIM(Customers!U147&amp;"")="",ISNUMBER(MATCH(TRIM(Customers!U147&amp;""),Codes!$A$5:$A$14,0)),Customers!U147=0),"",IF(ISNUMBER(Customers!U147),Customers!U147,IFERROR(VALUE(Customers!U147),"")))</f>
        <v>755</v>
      </c>
      <c r="V147" s="3" t="n">
        <f aca="false">IF(OR(TRIM(Customers!V147&amp;"")="",ISNUMBER(MATCH(TRIM(Customers!V147&amp;""),Codes!$A$5:$A$14,0))),"",IF(ISNUMBER(Customers!V147),Customers!V147,IFERROR(VALUE(Customers!V147),"")))</f>
        <v>0</v>
      </c>
    </row>
    <row r="148" customFormat="false" ht="15" hidden="false" customHeight="false" outlineLevel="0" collapsed="false">
      <c r="A148" s="2" t="str">
        <f aca="false">Customers!A148</f>
        <v>CL00147</v>
      </c>
      <c r="B148" s="3" t="n">
        <f aca="false">IF(OR(TRIM(Customers!B148&amp;"")="",ISNUMBER(MATCH(TRIM(Customers!B148&amp;""),Codes!$A$5:$A$14,0)),Customers!B148=0),"",IF(ISNUMBER(Customers!B148),Customers!B148,IFERROR(VALUE(Customers!B148),"")))</f>
        <v>42</v>
      </c>
      <c r="C148" s="2" t="str">
        <f aca="false">IF(OR(TRIM(Customers!C148&amp;"")="",ISNUMBER(MATCH(TRIM(Customers!C148&amp;""),Codes!$A$5:$A$14,0))),"",TRIM(Customers!C148))</f>
        <v>F</v>
      </c>
      <c r="D148" s="2" t="str">
        <f aca="false">IF(OR(TRIM(Customers!D148&amp;"")="",ISNUMBER(MATCH(TRIM(Customers!D148&amp;""),Codes!$A$5:$A$14,0))),"",TRIM(Customers!D148))</f>
        <v>Lazio</v>
      </c>
      <c r="E148" s="2" t="str">
        <f aca="false">IF(OR(TRIM(Customers!E148&amp;"")="",ISNUMBER(MATCH(TRIM(Customers!E148&amp;""),Codes!$A$5:$A$14,0))),"",TRIM(Customers!E148))</f>
        <v>Manual worker</v>
      </c>
      <c r="F148" s="2" t="str">
        <f aca="false">IF(OR(TRIM(Customers!F148&amp;"")="",ISNUMBER(MATCH(TRIM(Customers!F148&amp;""),Codes!$A$5:$A$14,0))),"",TRIM(Customers!F148))</f>
        <v>Single</v>
      </c>
      <c r="G148" s="4" t="n">
        <f aca="false">IF(OR(TRIM(Customers!G148&amp;"")="",ISNUMBER(MATCH(TRIM(Customers!G148&amp;""),Codes!$A$5:$A$14,0)),Customers!G148=-999),"",IF(ISNUMBER(Customers!G148),Customers!G148,IFERROR(VALUE(Customers!G148),"")))</f>
        <v>25700</v>
      </c>
      <c r="H148" s="3" t="n">
        <f aca="false">IF(OR(TRIM(Customers!H148&amp;"")="",ISNUMBER(MATCH(TRIM(Customers!H148&amp;""),Codes!$A$5:$A$14,0))),"",IF(ISNUMBER(Customers!H148),Customers!H148,IFERROR(VALUE(Customers!H148),"")))</f>
        <v>2</v>
      </c>
      <c r="I148" s="5" t="n">
        <f aca="false">IF(OR(TRIM(Customers!I148&amp;"")="",ISNUMBER(MATCH(TRIM(Customers!I148&amp;""),Codes!$A$5:$A$14,0)),Customers!I148=DATE(1970,1,1)),"",IF(ISNUMBER(Customers!I148),Customers!I148,IFERROR(DATEVALUE(Customers!I148),"")))</f>
        <v>45343</v>
      </c>
      <c r="J148" s="2" t="str">
        <f aca="false">IF(OR(TRIM(Customers!J148&amp;"")="",ISNUMBER(MATCH(TRIM(Customers!J148&amp;""),Codes!$A$5:$A$14,0))),"",TRIM(Customers!J148))</f>
        <v>Online Banking</v>
      </c>
      <c r="K148" s="3" t="n">
        <f aca="false">IF(OR(TRIM(Customers!K148&amp;"")="",ISNUMBER(MATCH(TRIM(Customers!K148&amp;""),Codes!$A$5:$A$14,0))),"",IF(ISNUMBER(Customers!K148),Customers!K148,IFERROR(VALUE(Customers!K148),"")))</f>
        <v>2</v>
      </c>
      <c r="L148" s="4" t="n">
        <f aca="false">IF(OR(TRIM(Customers!L148&amp;"")="",ISNUMBER(MATCH(TRIM(Customers!L148&amp;""),Codes!$A$5:$A$14,0))),"",IF(ISNUMBER(Customers!L148),Customers!L148,IFERROR(VALUE(Customers!L148),"")))</f>
        <v>714.64</v>
      </c>
      <c r="M148" s="4" t="n">
        <f aca="false">IF(OR(TRIM(Customers!M148&amp;"")="",ISNUMBER(MATCH(TRIM(Customers!M148&amp;""),Codes!$A$5:$A$14,0))),"",IF(ISNUMBER(Customers!M148),Customers!M148,IFERROR(VALUE(Customers!M148),"")))</f>
        <v>14156.76</v>
      </c>
      <c r="N148" s="3" t="n">
        <f aca="false">IF(OR(TRIM(Customers!N148&amp;"")="",ISNUMBER(MATCH(TRIM(Customers!N148&amp;""),Codes!$A$5:$A$14,0)),Customers!N148=9999),"",IF(ISNUMBER(Customers!N148),Customers!N148,IFERROR(VALUE(Customers!N148),"")))</f>
        <v>34</v>
      </c>
      <c r="O148" s="4" t="n">
        <f aca="false">IF(OR(TRIM(Customers!O148&amp;"")="",ISNUMBER(MATCH(TRIM(Customers!O148&amp;""),Codes!$A$5:$A$14,0))),"",IF(ISNUMBER(Customers!O148),Customers!O148,IFERROR(VALUE(Customers!O148),"")))</f>
        <v>29.76</v>
      </c>
      <c r="P148" s="3" t="n">
        <f aca="false">IF(OR(TRIM(Customers!P148&amp;"")="",ISNUMBER(MATCH(TRIM(Customers!P148&amp;""),Codes!$A$5:$A$14,0))),"",IF(ISNUMBER(Customers!P148),Customers!P148,IFERROR(VALUE(Customers!P148),"")))</f>
        <v>4</v>
      </c>
      <c r="Q148" s="4" t="str">
        <f aca="false">IF(OR(TRIM(Customers!Q148&amp;"")="",ISNUMBER(MATCH(TRIM(Customers!Q148&amp;""),Codes!$A$5:$A$14,0))),"",IF(ISNUMBER(Customers!Q148),Customers!Q148,IFERROR(VALUE(Customers!Q148),"")))</f>
        <v/>
      </c>
      <c r="R148" s="4" t="str">
        <f aca="false">IF(OR(TRIM(Customers!R148&amp;"")="",ISNUMBER(MATCH(TRIM(Customers!R148&amp;""),Codes!$A$5:$A$14,0))),"",IF(ISNUMBER(Customers!R148),Customers!R148,IFERROR(VALUE(Customers!R148),"")))</f>
        <v/>
      </c>
      <c r="S148" s="4" t="n">
        <f aca="false">IF(OR(TRIM(Customers!S148&amp;"")="",ISNUMBER(MATCH(TRIM(Customers!S148&amp;""),Codes!$A$5:$A$14,0))),"",IF(ISNUMBER(Customers!S148),Customers!S148,IFERROR(VALUE(Customers!S148),"")))</f>
        <v>52000</v>
      </c>
      <c r="T148" s="4" t="n">
        <f aca="false">IF(OR(TRIM(Customers!T148&amp;"")="",ISNUMBER(MATCH(TRIM(Customers!T148&amp;""),Codes!$A$5:$A$14,0))),"",IF(ISNUMBER(Customers!T148),Customers!T148,IFERROR(VALUE(Customers!T148),"")))</f>
        <v>246</v>
      </c>
      <c r="U148" s="3" t="n">
        <f aca="false">IF(OR(TRIM(Customers!U148&amp;"")="",ISNUMBER(MATCH(TRIM(Customers!U148&amp;""),Codes!$A$5:$A$14,0)),Customers!U148=0),"",IF(ISNUMBER(Customers!U148),Customers!U148,IFERROR(VALUE(Customers!U148),"")))</f>
        <v>656</v>
      </c>
      <c r="V148" s="3" t="n">
        <f aca="false">IF(OR(TRIM(Customers!V148&amp;"")="",ISNUMBER(MATCH(TRIM(Customers!V148&amp;""),Codes!$A$5:$A$14,0))),"",IF(ISNUMBER(Customers!V148),Customers!V148,IFERROR(VALUE(Customers!V148),"")))</f>
        <v>0</v>
      </c>
    </row>
    <row r="149" customFormat="false" ht="15" hidden="false" customHeight="false" outlineLevel="0" collapsed="false">
      <c r="A149" s="2" t="str">
        <f aca="false">Customers!A149</f>
        <v>CL00148</v>
      </c>
      <c r="B149" s="3" t="n">
        <f aca="false">IF(OR(TRIM(Customers!B149&amp;"")="",ISNUMBER(MATCH(TRIM(Customers!B149&amp;""),Codes!$A$5:$A$14,0)),Customers!B149=0),"",IF(ISNUMBER(Customers!B149),Customers!B149,IFERROR(VALUE(Customers!B149),"")))</f>
        <v>46</v>
      </c>
      <c r="C149" s="2" t="str">
        <f aca="false">IF(OR(TRIM(Customers!C149&amp;"")="",ISNUMBER(MATCH(TRIM(Customers!C149&amp;""),Codes!$A$5:$A$14,0))),"",TRIM(Customers!C149))</f>
        <v>M</v>
      </c>
      <c r="D149" s="2" t="str">
        <f aca="false">IF(OR(TRIM(Customers!D149&amp;"")="",ISNUMBER(MATCH(TRIM(Customers!D149&amp;""),Codes!$A$5:$A$14,0))),"",TRIM(Customers!D149))</f>
        <v>Piemonte</v>
      </c>
      <c r="E149" s="2" t="str">
        <f aca="false">IF(OR(TRIM(Customers!E149&amp;"")="",ISNUMBER(MATCH(TRIM(Customers!E149&amp;""),Codes!$A$5:$A$14,0))),"",TRIM(Customers!E149))</f>
        <v>Manual worker</v>
      </c>
      <c r="F149" s="2" t="str">
        <f aca="false">IF(OR(TRIM(Customers!F149&amp;"")="",ISNUMBER(MATCH(TRIM(Customers!F149&amp;""),Codes!$A$5:$A$14,0))),"",TRIM(Customers!F149))</f>
        <v>Divorced</v>
      </c>
      <c r="G149" s="4" t="n">
        <f aca="false">IF(OR(TRIM(Customers!G149&amp;"")="",ISNUMBER(MATCH(TRIM(Customers!G149&amp;""),Codes!$A$5:$A$14,0)),Customers!G149=-999),"",IF(ISNUMBER(Customers!G149),Customers!G149,IFERROR(VALUE(Customers!G149),"")))</f>
        <v>18200</v>
      </c>
      <c r="H149" s="3" t="n">
        <f aca="false">IF(OR(TRIM(Customers!H149&amp;"")="",ISNUMBER(MATCH(TRIM(Customers!H149&amp;""),Codes!$A$5:$A$14,0))),"",IF(ISNUMBER(Customers!H149),Customers!H149,IFERROR(VALUE(Customers!H149),"")))</f>
        <v>8</v>
      </c>
      <c r="I149" s="5" t="n">
        <f aca="false">IF(OR(TRIM(Customers!I149&amp;"")="",ISNUMBER(MATCH(TRIM(Customers!I149&amp;""),Codes!$A$5:$A$14,0)),Customers!I149=DATE(1970,1,1)),"",IF(ISNUMBER(Customers!I149),Customers!I149,IFERROR(DATEVALUE(Customers!I149),"")))</f>
        <v>43220</v>
      </c>
      <c r="J149" s="2" t="str">
        <f aca="false">IF(OR(TRIM(Customers!J149&amp;"")="",ISNUMBER(MATCH(TRIM(Customers!J149&amp;""),Codes!$A$5:$A$14,0))),"",TRIM(Customers!J149))</f>
        <v>Phone</v>
      </c>
      <c r="K149" s="3" t="n">
        <f aca="false">IF(OR(TRIM(Customers!K149&amp;"")="",ISNUMBER(MATCH(TRIM(Customers!K149&amp;""),Codes!$A$5:$A$14,0))),"",IF(ISNUMBER(Customers!K149),Customers!K149,IFERROR(VALUE(Customers!K149),"")))</f>
        <v>2</v>
      </c>
      <c r="L149" s="4" t="n">
        <f aca="false">IF(OR(TRIM(Customers!L149&amp;"")="",ISNUMBER(MATCH(TRIM(Customers!L149&amp;""),Codes!$A$5:$A$14,0))),"",IF(ISNUMBER(Customers!L149),Customers!L149,IFERROR(VALUE(Customers!L149),"")))</f>
        <v>1325.26</v>
      </c>
      <c r="M149" s="4" t="n">
        <f aca="false">IF(OR(TRIM(Customers!M149&amp;"")="",ISNUMBER(MATCH(TRIM(Customers!M149&amp;""),Codes!$A$5:$A$14,0))),"",IF(ISNUMBER(Customers!M149),Customers!M149,IFERROR(VALUE(Customers!M149),"")))</f>
        <v>9932.6</v>
      </c>
      <c r="N149" s="3" t="n">
        <f aca="false">IF(OR(TRIM(Customers!N149&amp;"")="",ISNUMBER(MATCH(TRIM(Customers!N149&amp;""),Codes!$A$5:$A$14,0)),Customers!N149=9999),"",IF(ISNUMBER(Customers!N149),Customers!N149,IFERROR(VALUE(Customers!N149),"")))</f>
        <v>16</v>
      </c>
      <c r="O149" s="4" t="n">
        <f aca="false">IF(OR(TRIM(Customers!O149&amp;"")="",ISNUMBER(MATCH(TRIM(Customers!O149&amp;""),Codes!$A$5:$A$14,0))),"",IF(ISNUMBER(Customers!O149),Customers!O149,IFERROR(VALUE(Customers!O149),"")))</f>
        <v>20.65</v>
      </c>
      <c r="P149" s="3" t="n">
        <f aca="false">IF(OR(TRIM(Customers!P149&amp;"")="",ISNUMBER(MATCH(TRIM(Customers!P149&amp;""),Codes!$A$5:$A$14,0))),"",IF(ISNUMBER(Customers!P149),Customers!P149,IFERROR(VALUE(Customers!P149),"")))</f>
        <v>1</v>
      </c>
      <c r="Q149" s="4" t="n">
        <f aca="false">IF(OR(TRIM(Customers!Q149&amp;"")="",ISNUMBER(MATCH(TRIM(Customers!Q149&amp;""),Codes!$A$5:$A$14,0))),"",IF(ISNUMBER(Customers!Q149),Customers!Q149,IFERROR(VALUE(Customers!Q149),"")))</f>
        <v>2500</v>
      </c>
      <c r="R149" s="4" t="str">
        <f aca="false">IF(OR(TRIM(Customers!R149&amp;"")="",ISNUMBER(MATCH(TRIM(Customers!R149&amp;""),Codes!$A$5:$A$14,0))),"",IF(ISNUMBER(Customers!R149),Customers!R149,IFERROR(VALUE(Customers!R149),"")))</f>
        <v/>
      </c>
      <c r="S149" s="4" t="n">
        <f aca="false">IF(OR(TRIM(Customers!S149&amp;"")="",ISNUMBER(MATCH(TRIM(Customers!S149&amp;""),Codes!$A$5:$A$14,0))),"",IF(ISNUMBER(Customers!S149),Customers!S149,IFERROR(VALUE(Customers!S149),"")))</f>
        <v>45000</v>
      </c>
      <c r="T149" s="4" t="n">
        <f aca="false">IF(OR(TRIM(Customers!T149&amp;"")="",ISNUMBER(MATCH(TRIM(Customers!T149&amp;""),Codes!$A$5:$A$14,0))),"",IF(ISNUMBER(Customers!T149),Customers!T149,IFERROR(VALUE(Customers!T149),"")))</f>
        <v>332</v>
      </c>
      <c r="U149" s="3" t="n">
        <f aca="false">IF(OR(TRIM(Customers!U149&amp;"")="",ISNUMBER(MATCH(TRIM(Customers!U149&amp;""),Codes!$A$5:$A$14,0)),Customers!U149=0),"",IF(ISNUMBER(Customers!U149),Customers!U149,IFERROR(VALUE(Customers!U149),"")))</f>
        <v>596</v>
      </c>
      <c r="V149" s="3" t="str">
        <f aca="false">IF(OR(TRIM(Customers!V149&amp;"")="",ISNUMBER(MATCH(TRIM(Customers!V149&amp;""),Codes!$A$5:$A$14,0))),"",IF(ISNUMBER(Customers!V149),Customers!V149,IFERROR(VALUE(Customers!V149),"")))</f>
        <v/>
      </c>
    </row>
    <row r="150" customFormat="false" ht="15" hidden="false" customHeight="false" outlineLevel="0" collapsed="false">
      <c r="A150" s="2" t="str">
        <f aca="false">Customers!A150</f>
        <v>CL00149</v>
      </c>
      <c r="B150" s="3" t="n">
        <f aca="false">IF(OR(TRIM(Customers!B150&amp;"")="",ISNUMBER(MATCH(TRIM(Customers!B150&amp;""),Codes!$A$5:$A$14,0)),Customers!B150=0),"",IF(ISNUMBER(Customers!B150),Customers!B150,IFERROR(VALUE(Customers!B150),"")))</f>
        <v>47</v>
      </c>
      <c r="C150" s="2" t="str">
        <f aca="false">IF(OR(TRIM(Customers!C150&amp;"")="",ISNUMBER(MATCH(TRIM(Customers!C150&amp;""),Codes!$A$5:$A$14,0))),"",TRIM(Customers!C150))</f>
        <v>M</v>
      </c>
      <c r="D150" s="2" t="str">
        <f aca="false">IF(OR(TRIM(Customers!D150&amp;"")="",ISNUMBER(MATCH(TRIM(Customers!D150&amp;""),Codes!$A$5:$A$14,0))),"",TRIM(Customers!D150))</f>
        <v>Abruzzo</v>
      </c>
      <c r="E150" s="2" t="str">
        <f aca="false">IF(OR(TRIM(Customers!E150&amp;"")="",ISNUMBER(MATCH(TRIM(Customers!E150&amp;""),Codes!$A$5:$A$14,0))),"",TRIM(Customers!E150))</f>
        <v>Unemployed</v>
      </c>
      <c r="F150" s="2" t="str">
        <f aca="false">IF(OR(TRIM(Customers!F150&amp;"")="",ISNUMBER(MATCH(TRIM(Customers!F150&amp;""),Codes!$A$5:$A$14,0))),"",TRIM(Customers!F150))</f>
        <v>Married</v>
      </c>
      <c r="G150" s="4" t="n">
        <f aca="false">IF(OR(TRIM(Customers!G150&amp;"")="",ISNUMBER(MATCH(TRIM(Customers!G150&amp;""),Codes!$A$5:$A$14,0)),Customers!G150=-999),"",IF(ISNUMBER(Customers!G150),Customers!G150,IFERROR(VALUE(Customers!G150),"")))</f>
        <v>3400</v>
      </c>
      <c r="H150" s="3" t="n">
        <f aca="false">IF(OR(TRIM(Customers!H150&amp;"")="",ISNUMBER(MATCH(TRIM(Customers!H150&amp;""),Codes!$A$5:$A$14,0))),"",IF(ISNUMBER(Customers!H150),Customers!H150,IFERROR(VALUE(Customers!H150),"")))</f>
        <v>14</v>
      </c>
      <c r="I150" s="5" t="n">
        <f aca="false">IF(OR(TRIM(Customers!I150&amp;"")="",ISNUMBER(MATCH(TRIM(Customers!I150&amp;""),Codes!$A$5:$A$14,0)),Customers!I150=DATE(1970,1,1)),"",IF(ISNUMBER(Customers!I150),Customers!I150,IFERROR(DATEVALUE(Customers!I150),"")))</f>
        <v>40962</v>
      </c>
      <c r="J150" s="2" t="str">
        <f aca="false">IF(OR(TRIM(Customers!J150&amp;"")="",ISNUMBER(MATCH(TRIM(Customers!J150&amp;""),Codes!$A$5:$A$14,0))),"",TRIM(Customers!J150))</f>
        <v>Branch</v>
      </c>
      <c r="K150" s="3" t="n">
        <f aca="false">IF(OR(TRIM(Customers!K150&amp;"")="",ISNUMBER(MATCH(TRIM(Customers!K150&amp;""),Codes!$A$5:$A$14,0))),"",IF(ISNUMBER(Customers!K150),Customers!K150,IFERROR(VALUE(Customers!K150),"")))</f>
        <v>3</v>
      </c>
      <c r="L150" s="4" t="n">
        <f aca="false">IF(OR(TRIM(Customers!L150&amp;"")="",ISNUMBER(MATCH(TRIM(Customers!L150&amp;""),Codes!$A$5:$A$14,0))),"",IF(ISNUMBER(Customers!L150),Customers!L150,IFERROR(VALUE(Customers!L150),"")))</f>
        <v>422.26</v>
      </c>
      <c r="M150" s="4" t="n">
        <f aca="false">IF(OR(TRIM(Customers!M150&amp;"")="",ISNUMBER(MATCH(TRIM(Customers!M150&amp;""),Codes!$A$5:$A$14,0))),"",IF(ISNUMBER(Customers!M150),Customers!M150,IFERROR(VALUE(Customers!M150),"")))</f>
        <v>0</v>
      </c>
      <c r="N150" s="3" t="n">
        <f aca="false">IF(OR(TRIM(Customers!N150&amp;"")="",ISNUMBER(MATCH(TRIM(Customers!N150&amp;""),Codes!$A$5:$A$14,0)),Customers!N150=9999),"",IF(ISNUMBER(Customers!N150),Customers!N150,IFERROR(VALUE(Customers!N150),"")))</f>
        <v>13</v>
      </c>
      <c r="O150" s="4" t="n">
        <f aca="false">IF(OR(TRIM(Customers!O150&amp;"")="",ISNUMBER(MATCH(TRIM(Customers!O150&amp;""),Codes!$A$5:$A$14,0))),"",IF(ISNUMBER(Customers!O150),Customers!O150,IFERROR(VALUE(Customers!O150),"")))</f>
        <v>23.88</v>
      </c>
      <c r="P150" s="3" t="n">
        <f aca="false">IF(OR(TRIM(Customers!P150&amp;"")="",ISNUMBER(MATCH(TRIM(Customers!P150&amp;""),Codes!$A$5:$A$14,0))),"",IF(ISNUMBER(Customers!P150),Customers!P150,IFERROR(VALUE(Customers!P150),"")))</f>
        <v>9</v>
      </c>
      <c r="Q150" s="4" t="n">
        <f aca="false">IF(OR(TRIM(Customers!Q150&amp;"")="",ISNUMBER(MATCH(TRIM(Customers!Q150&amp;""),Codes!$A$5:$A$14,0))),"",IF(ISNUMBER(Customers!Q150),Customers!Q150,IFERROR(VALUE(Customers!Q150),"")))</f>
        <v>500</v>
      </c>
      <c r="R150" s="4" t="n">
        <f aca="false">IF(OR(TRIM(Customers!R150&amp;"")="",ISNUMBER(MATCH(TRIM(Customers!R150&amp;""),Codes!$A$5:$A$14,0))),"",IF(ISNUMBER(Customers!R150),Customers!R150,IFERROR(VALUE(Customers!R150),"")))</f>
        <v>50.23</v>
      </c>
      <c r="S150" s="4" t="str">
        <f aca="false">IF(OR(TRIM(Customers!S150&amp;"")="",ISNUMBER(MATCH(TRIM(Customers!S150&amp;""),Codes!$A$5:$A$14,0))),"",IF(ISNUMBER(Customers!S150),Customers!S150,IFERROR(VALUE(Customers!S150),"")))</f>
        <v/>
      </c>
      <c r="T150" s="4" t="str">
        <f aca="false">IF(OR(TRIM(Customers!T150&amp;"")="",ISNUMBER(MATCH(TRIM(Customers!T150&amp;""),Codes!$A$5:$A$14,0))),"",IF(ISNUMBER(Customers!T150),Customers!T150,IFERROR(VALUE(Customers!T150),"")))</f>
        <v/>
      </c>
      <c r="U150" s="3" t="n">
        <f aca="false">IF(OR(TRIM(Customers!U150&amp;"")="",ISNUMBER(MATCH(TRIM(Customers!U150&amp;""),Codes!$A$5:$A$14,0)),Customers!U150=0),"",IF(ISNUMBER(Customers!U150),Customers!U150,IFERROR(VALUE(Customers!U150),"")))</f>
        <v>498</v>
      </c>
      <c r="V150" s="3" t="n">
        <f aca="false">IF(OR(TRIM(Customers!V150&amp;"")="",ISNUMBER(MATCH(TRIM(Customers!V150&amp;""),Codes!$A$5:$A$14,0))),"",IF(ISNUMBER(Customers!V150),Customers!V150,IFERROR(VALUE(Customers!V150),"")))</f>
        <v>1</v>
      </c>
    </row>
    <row r="151" customFormat="false" ht="15" hidden="false" customHeight="false" outlineLevel="0" collapsed="false">
      <c r="A151" s="2" t="str">
        <f aca="false">Customers!A151</f>
        <v>CL00150</v>
      </c>
      <c r="B151" s="3" t="n">
        <f aca="false">IF(OR(TRIM(Customers!B151&amp;"")="",ISNUMBER(MATCH(TRIM(Customers!B151&amp;""),Codes!$A$5:$A$14,0)),Customers!B151=0),"",IF(ISNUMBER(Customers!B151),Customers!B151,IFERROR(VALUE(Customers!B151),"")))</f>
        <v>58</v>
      </c>
      <c r="C151" s="2" t="str">
        <f aca="false">IF(OR(TRIM(Customers!C151&amp;"")="",ISNUMBER(MATCH(TRIM(Customers!C151&amp;""),Codes!$A$5:$A$14,0))),"",TRIM(Customers!C151))</f>
        <v>M</v>
      </c>
      <c r="D151" s="2" t="str">
        <f aca="false">IF(OR(TRIM(Customers!D151&amp;"")="",ISNUMBER(MATCH(TRIM(Customers!D151&amp;""),Codes!$A$5:$A$14,0))),"",TRIM(Customers!D151))</f>
        <v>Basilicata</v>
      </c>
      <c r="E151" s="2" t="str">
        <f aca="false">IF(OR(TRIM(Customers!E151&amp;"")="",ISNUMBER(MATCH(TRIM(Customers!E151&amp;""),Codes!$A$5:$A$14,0))),"",TRIM(Customers!E151))</f>
        <v>Teacher</v>
      </c>
      <c r="F151" s="2" t="str">
        <f aca="false">IF(OR(TRIM(Customers!F151&amp;"")="",ISNUMBER(MATCH(TRIM(Customers!F151&amp;""),Codes!$A$5:$A$14,0))),"",TRIM(Customers!F151))</f>
        <v>Divorced</v>
      </c>
      <c r="G151" s="4" t="n">
        <f aca="false">IF(OR(TRIM(Customers!G151&amp;"")="",ISNUMBER(MATCH(TRIM(Customers!G151&amp;""),Codes!$A$5:$A$14,0)),Customers!G151=-999),"",IF(ISNUMBER(Customers!G151),Customers!G151,IFERROR(VALUE(Customers!G151),"")))</f>
        <v>20700</v>
      </c>
      <c r="H151" s="3" t="n">
        <f aca="false">IF(OR(TRIM(Customers!H151&amp;"")="",ISNUMBER(MATCH(TRIM(Customers!H151&amp;""),Codes!$A$5:$A$14,0))),"",IF(ISNUMBER(Customers!H151),Customers!H151,IFERROR(VALUE(Customers!H151),"")))</f>
        <v>17</v>
      </c>
      <c r="I151" s="5" t="n">
        <f aca="false">IF(OR(TRIM(Customers!I151&amp;"")="",ISNUMBER(MATCH(TRIM(Customers!I151&amp;""),Codes!$A$5:$A$14,0)),Customers!I151=DATE(1970,1,1)),"",IF(ISNUMBER(Customers!I151),Customers!I151,IFERROR(DATEVALUE(Customers!I151),"")))</f>
        <v>39974</v>
      </c>
      <c r="J151" s="2" t="str">
        <f aca="false">IF(OR(TRIM(Customers!J151&amp;"")="",ISNUMBER(MATCH(TRIM(Customers!J151&amp;""),Codes!$A$5:$A$14,0))),"",TRIM(Customers!J151))</f>
        <v>Branch</v>
      </c>
      <c r="K151" s="3" t="n">
        <f aca="false">IF(OR(TRIM(Customers!K151&amp;"")="",ISNUMBER(MATCH(TRIM(Customers!K151&amp;""),Codes!$A$5:$A$14,0))),"",IF(ISNUMBER(Customers!K151),Customers!K151,IFERROR(VALUE(Customers!K151),"")))</f>
        <v>4</v>
      </c>
      <c r="L151" s="4" t="n">
        <f aca="false">IF(OR(TRIM(Customers!L151&amp;"")="",ISNUMBER(MATCH(TRIM(Customers!L151&amp;""),Codes!$A$5:$A$14,0))),"",IF(ISNUMBER(Customers!L151),Customers!L151,IFERROR(VALUE(Customers!L151),"")))</f>
        <v>1996.35</v>
      </c>
      <c r="M151" s="4" t="n">
        <f aca="false">IF(OR(TRIM(Customers!M151&amp;"")="",ISNUMBER(MATCH(TRIM(Customers!M151&amp;""),Codes!$A$5:$A$14,0))),"",IF(ISNUMBER(Customers!M151),Customers!M151,IFERROR(VALUE(Customers!M151),"")))</f>
        <v>0</v>
      </c>
      <c r="N151" s="3" t="n">
        <f aca="false">IF(OR(TRIM(Customers!N151&amp;"")="",ISNUMBER(MATCH(TRIM(Customers!N151&amp;""),Codes!$A$5:$A$14,0)),Customers!N151=9999),"",IF(ISNUMBER(Customers!N151),Customers!N151,IFERROR(VALUE(Customers!N151),"")))</f>
        <v>23</v>
      </c>
      <c r="O151" s="4" t="n">
        <f aca="false">IF(OR(TRIM(Customers!O151&amp;"")="",ISNUMBER(MATCH(TRIM(Customers!O151&amp;""),Codes!$A$5:$A$14,0))),"",IF(ISNUMBER(Customers!O151),Customers!O151,IFERROR(VALUE(Customers!O151),"")))</f>
        <v>21.63</v>
      </c>
      <c r="P151" s="3" t="n">
        <f aca="false">IF(OR(TRIM(Customers!P151&amp;"")="",ISNUMBER(MATCH(TRIM(Customers!P151&amp;""),Codes!$A$5:$A$14,0))),"",IF(ISNUMBER(Customers!P151),Customers!P151,IFERROR(VALUE(Customers!P151),"")))</f>
        <v>4</v>
      </c>
      <c r="Q151" s="4" t="n">
        <f aca="false">IF(OR(TRIM(Customers!Q151&amp;"")="",ISNUMBER(MATCH(TRIM(Customers!Q151&amp;""),Codes!$A$5:$A$14,0))),"",IF(ISNUMBER(Customers!Q151),Customers!Q151,IFERROR(VALUE(Customers!Q151),"")))</f>
        <v>5000</v>
      </c>
      <c r="R151" s="4" t="n">
        <f aca="false">IF(OR(TRIM(Customers!R151&amp;"")="",ISNUMBER(MATCH(TRIM(Customers!R151&amp;""),Codes!$A$5:$A$14,0))),"",IF(ISNUMBER(Customers!R151),Customers!R151,IFERROR(VALUE(Customers!R151),"")))</f>
        <v>1576.16</v>
      </c>
      <c r="S151" s="4" t="str">
        <f aca="false">IF(OR(TRIM(Customers!S151&amp;"")="",ISNUMBER(MATCH(TRIM(Customers!S151&amp;""),Codes!$A$5:$A$14,0))),"",IF(ISNUMBER(Customers!S151),Customers!S151,IFERROR(VALUE(Customers!S151),"")))</f>
        <v/>
      </c>
      <c r="T151" s="4" t="str">
        <f aca="false">IF(OR(TRIM(Customers!T151&amp;"")="",ISNUMBER(MATCH(TRIM(Customers!T151&amp;""),Codes!$A$5:$A$14,0))),"",IF(ISNUMBER(Customers!T151),Customers!T151,IFERROR(VALUE(Customers!T151),"")))</f>
        <v/>
      </c>
      <c r="U151" s="3" t="n">
        <f aca="false">IF(OR(TRIM(Customers!U151&amp;"")="",ISNUMBER(MATCH(TRIM(Customers!U151&amp;""),Codes!$A$5:$A$14,0)),Customers!U151=0),"",IF(ISNUMBER(Customers!U151),Customers!U151,IFERROR(VALUE(Customers!U151),"")))</f>
        <v>575</v>
      </c>
      <c r="V151" s="3" t="n">
        <f aca="false">IF(OR(TRIM(Customers!V151&amp;"")="",ISNUMBER(MATCH(TRIM(Customers!V151&amp;""),Codes!$A$5:$A$14,0))),"",IF(ISNUMBER(Customers!V151),Customers!V151,IFERROR(VALUE(Customers!V151),"")))</f>
        <v>0</v>
      </c>
    </row>
    <row r="152" customFormat="false" ht="15" hidden="false" customHeight="false" outlineLevel="0" collapsed="false">
      <c r="A152" s="2" t="str">
        <f aca="false">Customers!A152</f>
        <v>CL00151</v>
      </c>
      <c r="B152" s="3" t="n">
        <f aca="false">IF(OR(TRIM(Customers!B152&amp;"")="",ISNUMBER(MATCH(TRIM(Customers!B152&amp;""),Codes!$A$5:$A$14,0)),Customers!B152=0),"",IF(ISNUMBER(Customers!B152),Customers!B152,IFERROR(VALUE(Customers!B152),"")))</f>
        <v>18</v>
      </c>
      <c r="C152" s="2" t="str">
        <f aca="false">IF(OR(TRIM(Customers!C152&amp;"")="",ISNUMBER(MATCH(TRIM(Customers!C152&amp;""),Codes!$A$5:$A$14,0))),"",TRIM(Customers!C152))</f>
        <v>F</v>
      </c>
      <c r="D152" s="2" t="str">
        <f aca="false">IF(OR(TRIM(Customers!D152&amp;"")="",ISNUMBER(MATCH(TRIM(Customers!D152&amp;""),Codes!$A$5:$A$14,0))),"",TRIM(Customers!D152))</f>
        <v>Campania</v>
      </c>
      <c r="E152" s="2" t="str">
        <f aca="false">IF(OR(TRIM(Customers!E152&amp;"")="",ISNUMBER(MATCH(TRIM(Customers!E152&amp;""),Codes!$A$5:$A$14,0))),"",TRIM(Customers!E152))</f>
        <v>Employee</v>
      </c>
      <c r="F152" s="2" t="str">
        <f aca="false">IF(OR(TRIM(Customers!F152&amp;"")="",ISNUMBER(MATCH(TRIM(Customers!F152&amp;""),Codes!$A$5:$A$14,0))),"",TRIM(Customers!F152))</f>
        <v/>
      </c>
      <c r="G152" s="4" t="n">
        <f aca="false">IF(OR(TRIM(Customers!G152&amp;"")="",ISNUMBER(MATCH(TRIM(Customers!G152&amp;""),Codes!$A$5:$A$14,0)),Customers!G152=-999),"",IF(ISNUMBER(Customers!G152),Customers!G152,IFERROR(VALUE(Customers!G152),"")))</f>
        <v>38100</v>
      </c>
      <c r="H152" s="3" t="n">
        <f aca="false">IF(OR(TRIM(Customers!H152&amp;"")="",ISNUMBER(MATCH(TRIM(Customers!H152&amp;""),Codes!$A$5:$A$14,0))),"",IF(ISNUMBER(Customers!H152),Customers!H152,IFERROR(VALUE(Customers!H152),"")))</f>
        <v>0</v>
      </c>
      <c r="I152" s="5" t="n">
        <f aca="false">IF(OR(TRIM(Customers!I152&amp;"")="",ISNUMBER(MATCH(TRIM(Customers!I152&amp;""),Codes!$A$5:$A$14,0)),Customers!I152=DATE(1970,1,1)),"",IF(ISNUMBER(Customers!I152),Customers!I152,IFERROR(DATEVALUE(Customers!I152),"")))</f>
        <v>46163</v>
      </c>
      <c r="J152" s="2" t="str">
        <f aca="false">IF(OR(TRIM(Customers!J152&amp;"")="",ISNUMBER(MATCH(TRIM(Customers!J152&amp;""),Codes!$A$5:$A$14,0))),"",TRIM(Customers!J152))</f>
        <v>Branch</v>
      </c>
      <c r="K152" s="3" t="n">
        <f aca="false">IF(OR(TRIM(Customers!K152&amp;"")="",ISNUMBER(MATCH(TRIM(Customers!K152&amp;""),Codes!$A$5:$A$14,0))),"",IF(ISNUMBER(Customers!K152),Customers!K152,IFERROR(VALUE(Customers!K152),"")))</f>
        <v>1</v>
      </c>
      <c r="L152" s="4" t="n">
        <f aca="false">IF(OR(TRIM(Customers!L152&amp;"")="",ISNUMBER(MATCH(TRIM(Customers!L152&amp;""),Codes!$A$5:$A$14,0))),"",IF(ISNUMBER(Customers!L152),Customers!L152,IFERROR(VALUE(Customers!L152),"")))</f>
        <v>5348.97</v>
      </c>
      <c r="M152" s="4" t="n">
        <f aca="false">IF(OR(TRIM(Customers!M152&amp;"")="",ISNUMBER(MATCH(TRIM(Customers!M152&amp;""),Codes!$A$5:$A$14,0))),"",IF(ISNUMBER(Customers!M152),Customers!M152,IFERROR(VALUE(Customers!M152),"")))</f>
        <v>3698.23</v>
      </c>
      <c r="N152" s="3" t="n">
        <f aca="false">IF(OR(TRIM(Customers!N152&amp;"")="",ISNUMBER(MATCH(TRIM(Customers!N152&amp;""),Codes!$A$5:$A$14,0)),Customers!N152=9999),"",IF(ISNUMBER(Customers!N152),Customers!N152,IFERROR(VALUE(Customers!N152),"")))</f>
        <v>23</v>
      </c>
      <c r="O152" s="4" t="n">
        <f aca="false">IF(OR(TRIM(Customers!O152&amp;"")="",ISNUMBER(MATCH(TRIM(Customers!O152&amp;""),Codes!$A$5:$A$14,0))),"",IF(ISNUMBER(Customers!O152),Customers!O152,IFERROR(VALUE(Customers!O152),"")))</f>
        <v>48.54</v>
      </c>
      <c r="P152" s="3" t="n">
        <f aca="false">IF(OR(TRIM(Customers!P152&amp;"")="",ISNUMBER(MATCH(TRIM(Customers!P152&amp;""),Codes!$A$5:$A$14,0))),"",IF(ISNUMBER(Customers!P152),Customers!P152,IFERROR(VALUE(Customers!P152),"")))</f>
        <v>2</v>
      </c>
      <c r="Q152" s="4" t="n">
        <f aca="false">IF(OR(TRIM(Customers!Q152&amp;"")="",ISNUMBER(MATCH(TRIM(Customers!Q152&amp;""),Codes!$A$5:$A$14,0))),"",IF(ISNUMBER(Customers!Q152),Customers!Q152,IFERROR(VALUE(Customers!Q152),"")))</f>
        <v>8000</v>
      </c>
      <c r="R152" s="4" t="n">
        <f aca="false">IF(OR(TRIM(Customers!R152&amp;"")="",ISNUMBER(MATCH(TRIM(Customers!R152&amp;""),Codes!$A$5:$A$14,0))),"",IF(ISNUMBER(Customers!R152),Customers!R152,IFERROR(VALUE(Customers!R152),"")))</f>
        <v>2918.17</v>
      </c>
      <c r="S152" s="4" t="n">
        <f aca="false">IF(OR(TRIM(Customers!S152&amp;"")="",ISNUMBER(MATCH(TRIM(Customers!S152&amp;""),Codes!$A$5:$A$14,0))),"",IF(ISNUMBER(Customers!S152),Customers!S152,IFERROR(VALUE(Customers!S152),"")))</f>
        <v>0</v>
      </c>
      <c r="T152" s="4" t="n">
        <f aca="false">IF(OR(TRIM(Customers!T152&amp;"")="",ISNUMBER(MATCH(TRIM(Customers!T152&amp;""),Codes!$A$5:$A$14,0))),"",IF(ISNUMBER(Customers!T152),Customers!T152,IFERROR(VALUE(Customers!T152),"")))</f>
        <v>0</v>
      </c>
      <c r="U152" s="3" t="n">
        <f aca="false">IF(OR(TRIM(Customers!U152&amp;"")="",ISNUMBER(MATCH(TRIM(Customers!U152&amp;""),Codes!$A$5:$A$14,0)),Customers!U152=0),"",IF(ISNUMBER(Customers!U152),Customers!U152,IFERROR(VALUE(Customers!U152),"")))</f>
        <v>616</v>
      </c>
      <c r="V152" s="3" t="n">
        <f aca="false">IF(OR(TRIM(Customers!V152&amp;"")="",ISNUMBER(MATCH(TRIM(Customers!V152&amp;""),Codes!$A$5:$A$14,0))),"",IF(ISNUMBER(Customers!V152),Customers!V152,IFERROR(VALUE(Customers!V152),"")))</f>
        <v>0</v>
      </c>
    </row>
    <row r="153" customFormat="false" ht="15" hidden="false" customHeight="false" outlineLevel="0" collapsed="false">
      <c r="A153" s="2" t="str">
        <f aca="false">Customers!A153</f>
        <v>CL00152</v>
      </c>
      <c r="B153" s="3" t="n">
        <f aca="false">IF(OR(TRIM(Customers!B153&amp;"")="",ISNUMBER(MATCH(TRIM(Customers!B153&amp;""),Codes!$A$5:$A$14,0)),Customers!B153=0),"",IF(ISNUMBER(Customers!B153),Customers!B153,IFERROR(VALUE(Customers!B153),"")))</f>
        <v>34</v>
      </c>
      <c r="C153" s="2" t="str">
        <f aca="false">IF(OR(TRIM(Customers!C153&amp;"")="",ISNUMBER(MATCH(TRIM(Customers!C153&amp;""),Codes!$A$5:$A$14,0))),"",TRIM(Customers!C153))</f>
        <v>M</v>
      </c>
      <c r="D153" s="2" t="str">
        <f aca="false">IF(OR(TRIM(Customers!D153&amp;"")="",ISNUMBER(MATCH(TRIM(Customers!D153&amp;""),Codes!$A$5:$A$14,0))),"",TRIM(Customers!D153))</f>
        <v>Marche</v>
      </c>
      <c r="E153" s="2" t="str">
        <f aca="false">IF(OR(TRIM(Customers!E153&amp;"")="",ISNUMBER(MATCH(TRIM(Customers!E153&amp;""),Codes!$A$5:$A$14,0))),"",TRIM(Customers!E153))</f>
        <v>Employee</v>
      </c>
      <c r="F153" s="2" t="str">
        <f aca="false">IF(OR(TRIM(Customers!F153&amp;"")="",ISNUMBER(MATCH(TRIM(Customers!F153&amp;""),Codes!$A$5:$A$14,0))),"",TRIM(Customers!F153))</f>
        <v>Married</v>
      </c>
      <c r="G153" s="4" t="n">
        <f aca="false">IF(OR(TRIM(Customers!G153&amp;"")="",ISNUMBER(MATCH(TRIM(Customers!G153&amp;""),Codes!$A$5:$A$14,0)),Customers!G153=-999),"",IF(ISNUMBER(Customers!G153),Customers!G153,IFERROR(VALUE(Customers!G153),"")))</f>
        <v>19600</v>
      </c>
      <c r="H153" s="3" t="n">
        <f aca="false">IF(OR(TRIM(Customers!H153&amp;"")="",ISNUMBER(MATCH(TRIM(Customers!H153&amp;""),Codes!$A$5:$A$14,0))),"",IF(ISNUMBER(Customers!H153),Customers!H153,IFERROR(VALUE(Customers!H153),"")))</f>
        <v>13</v>
      </c>
      <c r="I153" s="5" t="n">
        <f aca="false">IF(OR(TRIM(Customers!I153&amp;"")="",ISNUMBER(MATCH(TRIM(Customers!I153&amp;""),Codes!$A$5:$A$14,0)),Customers!I153=DATE(1970,1,1)),"",IF(ISNUMBER(Customers!I153),Customers!I153,IFERROR(DATEVALUE(Customers!I153),"")))</f>
        <v>41423</v>
      </c>
      <c r="J153" s="2" t="str">
        <f aca="false">IF(OR(TRIM(Customers!J153&amp;"")="",ISNUMBER(MATCH(TRIM(Customers!J153&amp;""),Codes!$A$5:$A$14,0))),"",TRIM(Customers!J153))</f>
        <v>App</v>
      </c>
      <c r="K153" s="3" t="n">
        <f aca="false">IF(OR(TRIM(Customers!K153&amp;"")="",ISNUMBER(MATCH(TRIM(Customers!K153&amp;""),Codes!$A$5:$A$14,0))),"",IF(ISNUMBER(Customers!K153),Customers!K153,IFERROR(VALUE(Customers!K153),"")))</f>
        <v>4</v>
      </c>
      <c r="L153" s="4" t="n">
        <f aca="false">IF(OR(TRIM(Customers!L153&amp;"")="",ISNUMBER(MATCH(TRIM(Customers!L153&amp;""),Codes!$A$5:$A$14,0))),"",IF(ISNUMBER(Customers!L153),Customers!L153,IFERROR(VALUE(Customers!L153),"")))</f>
        <v>2614.76</v>
      </c>
      <c r="M153" s="4" t="n">
        <f aca="false">IF(OR(TRIM(Customers!M153&amp;"")="",ISNUMBER(MATCH(TRIM(Customers!M153&amp;""),Codes!$A$5:$A$14,0))),"",IF(ISNUMBER(Customers!M153),Customers!M153,IFERROR(VALUE(Customers!M153),"")))</f>
        <v>17685.66</v>
      </c>
      <c r="N153" s="3" t="n">
        <f aca="false">IF(OR(TRIM(Customers!N153&amp;"")="",ISNUMBER(MATCH(TRIM(Customers!N153&amp;""),Codes!$A$5:$A$14,0)),Customers!N153=9999),"",IF(ISNUMBER(Customers!N153),Customers!N153,IFERROR(VALUE(Customers!N153),"")))</f>
        <v>24</v>
      </c>
      <c r="O153" s="4" t="n">
        <f aca="false">IF(OR(TRIM(Customers!O153&amp;"")="",ISNUMBER(MATCH(TRIM(Customers!O153&amp;""),Codes!$A$5:$A$14,0))),"",IF(ISNUMBER(Customers!O153),Customers!O153,IFERROR(VALUE(Customers!O153),"")))</f>
        <v>36.61</v>
      </c>
      <c r="P153" s="3" t="n">
        <f aca="false">IF(OR(TRIM(Customers!P153&amp;"")="",ISNUMBER(MATCH(TRIM(Customers!P153&amp;""),Codes!$A$5:$A$14,0))),"",IF(ISNUMBER(Customers!P153),Customers!P153,IFERROR(VALUE(Customers!P153),"")))</f>
        <v>3</v>
      </c>
      <c r="Q153" s="4" t="n">
        <f aca="false">IF(OR(TRIM(Customers!Q153&amp;"")="",ISNUMBER(MATCH(TRIM(Customers!Q153&amp;""),Codes!$A$5:$A$14,0))),"",IF(ISNUMBER(Customers!Q153),Customers!Q153,IFERROR(VALUE(Customers!Q153),"")))</f>
        <v>2000</v>
      </c>
      <c r="R153" s="4" t="n">
        <f aca="false">IF(OR(TRIM(Customers!R153&amp;"")="",ISNUMBER(MATCH(TRIM(Customers!R153&amp;""),Codes!$A$5:$A$14,0))),"",IF(ISNUMBER(Customers!R153),Customers!R153,IFERROR(VALUE(Customers!R153),"")))</f>
        <v>509.05</v>
      </c>
      <c r="S153" s="4" t="str">
        <f aca="false">IF(OR(TRIM(Customers!S153&amp;"")="",ISNUMBER(MATCH(TRIM(Customers!S153&amp;""),Codes!$A$5:$A$14,0))),"",IF(ISNUMBER(Customers!S153),Customers!S153,IFERROR(VALUE(Customers!S153),"")))</f>
        <v/>
      </c>
      <c r="T153" s="4" t="str">
        <f aca="false">IF(OR(TRIM(Customers!T153&amp;"")="",ISNUMBER(MATCH(TRIM(Customers!T153&amp;""),Codes!$A$5:$A$14,0))),"",IF(ISNUMBER(Customers!T153),Customers!T153,IFERROR(VALUE(Customers!T153),"")))</f>
        <v/>
      </c>
      <c r="U153" s="3" t="n">
        <f aca="false">IF(OR(TRIM(Customers!U153&amp;"")="",ISNUMBER(MATCH(TRIM(Customers!U153&amp;""),Codes!$A$5:$A$14,0)),Customers!U153=0),"",IF(ISNUMBER(Customers!U153),Customers!U153,IFERROR(VALUE(Customers!U153),"")))</f>
        <v>690</v>
      </c>
      <c r="V153" s="3" t="str">
        <f aca="false">IF(OR(TRIM(Customers!V153&amp;"")="",ISNUMBER(MATCH(TRIM(Customers!V153&amp;""),Codes!$A$5:$A$14,0))),"",IF(ISNUMBER(Customers!V153),Customers!V153,IFERROR(VALUE(Customers!V153),"")))</f>
        <v/>
      </c>
    </row>
    <row r="154" customFormat="false" ht="15" hidden="false" customHeight="false" outlineLevel="0" collapsed="false">
      <c r="A154" s="2" t="str">
        <f aca="false">Customers!A154</f>
        <v>CL00153</v>
      </c>
      <c r="B154" s="3" t="n">
        <f aca="false">IF(OR(TRIM(Customers!B154&amp;"")="",ISNUMBER(MATCH(TRIM(Customers!B154&amp;""),Codes!$A$5:$A$14,0)),Customers!B154=0),"",IF(ISNUMBER(Customers!B154),Customers!B154,IFERROR(VALUE(Customers!B154),"")))</f>
        <v>21</v>
      </c>
      <c r="C154" s="2" t="str">
        <f aca="false">IF(OR(TRIM(Customers!C154&amp;"")="",ISNUMBER(MATCH(TRIM(Customers!C154&amp;""),Codes!$A$5:$A$14,0))),"",TRIM(Customers!C154))</f>
        <v>M</v>
      </c>
      <c r="D154" s="2" t="str">
        <f aca="false">IF(OR(TRIM(Customers!D154&amp;"")="",ISNUMBER(MATCH(TRIM(Customers!D154&amp;""),Codes!$A$5:$A$14,0))),"",TRIM(Customers!D154))</f>
        <v>Lazio</v>
      </c>
      <c r="E154" s="2" t="str">
        <f aca="false">IF(OR(TRIM(Customers!E154&amp;"")="",ISNUMBER(MATCH(TRIM(Customers!E154&amp;""),Codes!$A$5:$A$14,0))),"",TRIM(Customers!E154))</f>
        <v>Manual worker</v>
      </c>
      <c r="F154" s="2" t="str">
        <f aca="false">IF(OR(TRIM(Customers!F154&amp;"")="",ISNUMBER(MATCH(TRIM(Customers!F154&amp;""),Codes!$A$5:$A$14,0))),"",TRIM(Customers!F154))</f>
        <v>Single</v>
      </c>
      <c r="G154" s="4" t="n">
        <f aca="false">IF(OR(TRIM(Customers!G154&amp;"")="",ISNUMBER(MATCH(TRIM(Customers!G154&amp;""),Codes!$A$5:$A$14,0)),Customers!G154=-999),"",IF(ISNUMBER(Customers!G154),Customers!G154,IFERROR(VALUE(Customers!G154),"")))</f>
        <v>24000</v>
      </c>
      <c r="H154" s="3" t="n">
        <f aca="false">IF(OR(TRIM(Customers!H154&amp;"")="",ISNUMBER(MATCH(TRIM(Customers!H154&amp;""),Codes!$A$5:$A$14,0))),"",IF(ISNUMBER(Customers!H154),Customers!H154,IFERROR(VALUE(Customers!H154),"")))</f>
        <v>0</v>
      </c>
      <c r="I154" s="5" t="n">
        <f aca="false">IF(OR(TRIM(Customers!I154&amp;"")="",ISNUMBER(MATCH(TRIM(Customers!I154&amp;""),Codes!$A$5:$A$14,0)),Customers!I154=DATE(1970,1,1)),"",IF(ISNUMBER(Customers!I154),Customers!I154,IFERROR(DATEVALUE(Customers!I154),"")))</f>
        <v>46116</v>
      </c>
      <c r="J154" s="2" t="str">
        <f aca="false">IF(OR(TRIM(Customers!J154&amp;"")="",ISNUMBER(MATCH(TRIM(Customers!J154&amp;""),Codes!$A$5:$A$14,0))),"",TRIM(Customers!J154))</f>
        <v>Online Banking</v>
      </c>
      <c r="K154" s="3" t="n">
        <f aca="false">IF(OR(TRIM(Customers!K154&amp;"")="",ISNUMBER(MATCH(TRIM(Customers!K154&amp;""),Codes!$A$5:$A$14,0))),"",IF(ISNUMBER(Customers!K154),Customers!K154,IFERROR(VALUE(Customers!K154),"")))</f>
        <v>1</v>
      </c>
      <c r="L154" s="4" t="n">
        <f aca="false">IF(OR(TRIM(Customers!L154&amp;"")="",ISNUMBER(MATCH(TRIM(Customers!L154&amp;""),Codes!$A$5:$A$14,0))),"",IF(ISNUMBER(Customers!L154),Customers!L154,IFERROR(VALUE(Customers!L154),"")))</f>
        <v>3246.99</v>
      </c>
      <c r="M154" s="4" t="n">
        <f aca="false">IF(OR(TRIM(Customers!M154&amp;"")="",ISNUMBER(MATCH(TRIM(Customers!M154&amp;""),Codes!$A$5:$A$14,0))),"",IF(ISNUMBER(Customers!M154),Customers!M154,IFERROR(VALUE(Customers!M154),"")))</f>
        <v>0</v>
      </c>
      <c r="N154" s="3" t="n">
        <f aca="false">IF(OR(TRIM(Customers!N154&amp;"")="",ISNUMBER(MATCH(TRIM(Customers!N154&amp;""),Codes!$A$5:$A$14,0)),Customers!N154=9999),"",IF(ISNUMBER(Customers!N154),Customers!N154,IFERROR(VALUE(Customers!N154),"")))</f>
        <v>22</v>
      </c>
      <c r="O154" s="4" t="n">
        <f aca="false">IF(OR(TRIM(Customers!O154&amp;"")="",ISNUMBER(MATCH(TRIM(Customers!O154&amp;""),Codes!$A$5:$A$14,0))),"",IF(ISNUMBER(Customers!O154),Customers!O154,IFERROR(VALUE(Customers!O154),"")))</f>
        <v>32.81</v>
      </c>
      <c r="P154" s="3" t="n">
        <f aca="false">IF(OR(TRIM(Customers!P154&amp;"")="",ISNUMBER(MATCH(TRIM(Customers!P154&amp;""),Codes!$A$5:$A$14,0))),"",IF(ISNUMBER(Customers!P154),Customers!P154,IFERROR(VALUE(Customers!P154),"")))</f>
        <v>2</v>
      </c>
      <c r="Q154" s="4" t="n">
        <f aca="false">IF(OR(TRIM(Customers!Q154&amp;"")="",ISNUMBER(MATCH(TRIM(Customers!Q154&amp;""),Codes!$A$5:$A$14,0))),"",IF(ISNUMBER(Customers!Q154),Customers!Q154,IFERROR(VALUE(Customers!Q154),"")))</f>
        <v>3500</v>
      </c>
      <c r="R154" s="4" t="n">
        <f aca="false">IF(OR(TRIM(Customers!R154&amp;"")="",ISNUMBER(MATCH(TRIM(Customers!R154&amp;""),Codes!$A$5:$A$14,0))),"",IF(ISNUMBER(Customers!R154),Customers!R154,IFERROR(VALUE(Customers!R154),"")))</f>
        <v>22.03</v>
      </c>
      <c r="S154" s="4" t="n">
        <f aca="false">IF(OR(TRIM(Customers!S154&amp;"")="",ISNUMBER(MATCH(TRIM(Customers!S154&amp;""),Codes!$A$5:$A$14,0))),"",IF(ISNUMBER(Customers!S154),Customers!S154,IFERROR(VALUE(Customers!S154),"")))</f>
        <v>0</v>
      </c>
      <c r="T154" s="4" t="n">
        <f aca="false">IF(OR(TRIM(Customers!T154&amp;"")="",ISNUMBER(MATCH(TRIM(Customers!T154&amp;""),Codes!$A$5:$A$14,0))),"",IF(ISNUMBER(Customers!T154),Customers!T154,IFERROR(VALUE(Customers!T154),"")))</f>
        <v>0</v>
      </c>
      <c r="U154" s="3" t="n">
        <f aca="false">IF(OR(TRIM(Customers!U154&amp;"")="",ISNUMBER(MATCH(TRIM(Customers!U154&amp;""),Codes!$A$5:$A$14,0)),Customers!U154=0),"",IF(ISNUMBER(Customers!U154),Customers!U154,IFERROR(VALUE(Customers!U154),"")))</f>
        <v>697</v>
      </c>
      <c r="V154" s="3" t="n">
        <f aca="false">IF(OR(TRIM(Customers!V154&amp;"")="",ISNUMBER(MATCH(TRIM(Customers!V154&amp;""),Codes!$A$5:$A$14,0))),"",IF(ISNUMBER(Customers!V154),Customers!V154,IFERROR(VALUE(Customers!V154),"")))</f>
        <v>0</v>
      </c>
    </row>
    <row r="155" customFormat="false" ht="15" hidden="false" customHeight="false" outlineLevel="0" collapsed="false">
      <c r="A155" s="2" t="str">
        <f aca="false">Customers!A155</f>
        <v>CL00154</v>
      </c>
      <c r="B155" s="3" t="n">
        <f aca="false">IF(OR(TRIM(Customers!B155&amp;"")="",ISNUMBER(MATCH(TRIM(Customers!B155&amp;""),Codes!$A$5:$A$14,0)),Customers!B155=0),"",IF(ISNUMBER(Customers!B155),Customers!B155,IFERROR(VALUE(Customers!B155),"")))</f>
        <v>44</v>
      </c>
      <c r="C155" s="2" t="str">
        <f aca="false">IF(OR(TRIM(Customers!C155&amp;"")="",ISNUMBER(MATCH(TRIM(Customers!C155&amp;""),Codes!$A$5:$A$14,0))),"",TRIM(Customers!C155))</f>
        <v>M</v>
      </c>
      <c r="D155" s="2" t="str">
        <f aca="false">IF(OR(TRIM(Customers!D155&amp;"")="",ISNUMBER(MATCH(TRIM(Customers!D155&amp;""),Codes!$A$5:$A$14,0))),"",TRIM(Customers!D155))</f>
        <v>Campania</v>
      </c>
      <c r="E155" s="2" t="str">
        <f aca="false">IF(OR(TRIM(Customers!E155&amp;"")="",ISNUMBER(MATCH(TRIM(Customers!E155&amp;""),Codes!$A$5:$A$14,0))),"",TRIM(Customers!E155))</f>
        <v>Manual worker</v>
      </c>
      <c r="F155" s="2" t="str">
        <f aca="false">IF(OR(TRIM(Customers!F155&amp;"")="",ISNUMBER(MATCH(TRIM(Customers!F155&amp;""),Codes!$A$5:$A$14,0))),"",TRIM(Customers!F155))</f>
        <v>Divorced</v>
      </c>
      <c r="G155" s="4" t="n">
        <f aca="false">IF(OR(TRIM(Customers!G155&amp;"")="",ISNUMBER(MATCH(TRIM(Customers!G155&amp;""),Codes!$A$5:$A$14,0)),Customers!G155=-999),"",IF(ISNUMBER(Customers!G155),Customers!G155,IFERROR(VALUE(Customers!G155),"")))</f>
        <v>21600</v>
      </c>
      <c r="H155" s="3" t="n">
        <f aca="false">IF(OR(TRIM(Customers!H155&amp;"")="",ISNUMBER(MATCH(TRIM(Customers!H155&amp;""),Codes!$A$5:$A$14,0))),"",IF(ISNUMBER(Customers!H155),Customers!H155,IFERROR(VALUE(Customers!H155),"")))</f>
        <v>14</v>
      </c>
      <c r="I155" s="5" t="n">
        <f aca="false">IF(OR(TRIM(Customers!I155&amp;"")="",ISNUMBER(MATCH(TRIM(Customers!I155&amp;""),Codes!$A$5:$A$14,0)),Customers!I155=DATE(1970,1,1)),"",IF(ISNUMBER(Customers!I155),Customers!I155,IFERROR(DATEVALUE(Customers!I155),"")))</f>
        <v>41048</v>
      </c>
      <c r="J155" s="2" t="str">
        <f aca="false">IF(OR(TRIM(Customers!J155&amp;"")="",ISNUMBER(MATCH(TRIM(Customers!J155&amp;""),Codes!$A$5:$A$14,0))),"",TRIM(Customers!J155))</f>
        <v>Online Banking</v>
      </c>
      <c r="K155" s="3" t="n">
        <f aca="false">IF(OR(TRIM(Customers!K155&amp;"")="",ISNUMBER(MATCH(TRIM(Customers!K155&amp;""),Codes!$A$5:$A$14,0))),"",IF(ISNUMBER(Customers!K155),Customers!K155,IFERROR(VALUE(Customers!K155),"")))</f>
        <v>2</v>
      </c>
      <c r="L155" s="4" t="n">
        <f aca="false">IF(OR(TRIM(Customers!L155&amp;"")="",ISNUMBER(MATCH(TRIM(Customers!L155&amp;""),Codes!$A$5:$A$14,0))),"",IF(ISNUMBER(Customers!L155),Customers!L155,IFERROR(VALUE(Customers!L155),"")))</f>
        <v>508.03</v>
      </c>
      <c r="M155" s="4" t="n">
        <f aca="false">IF(OR(TRIM(Customers!M155&amp;"")="",ISNUMBER(MATCH(TRIM(Customers!M155&amp;""),Codes!$A$5:$A$14,0))),"",IF(ISNUMBER(Customers!M155),Customers!M155,IFERROR(VALUE(Customers!M155),"")))</f>
        <v>0</v>
      </c>
      <c r="N155" s="3" t="str">
        <f aca="false">IF(OR(TRIM(Customers!N155&amp;"")="",ISNUMBER(MATCH(TRIM(Customers!N155&amp;""),Codes!$A$5:$A$14,0)),Customers!N155=9999),"",IF(ISNUMBER(Customers!N155),Customers!N155,IFERROR(VALUE(Customers!N155),"")))</f>
        <v/>
      </c>
      <c r="O155" s="4" t="n">
        <f aca="false">IF(OR(TRIM(Customers!O155&amp;"")="",ISNUMBER(MATCH(TRIM(Customers!O155&amp;""),Codes!$A$5:$A$14,0))),"",IF(ISNUMBER(Customers!O155),Customers!O155,IFERROR(VALUE(Customers!O155),"")))</f>
        <v>32.03</v>
      </c>
      <c r="P155" s="3" t="n">
        <f aca="false">IF(OR(TRIM(Customers!P155&amp;"")="",ISNUMBER(MATCH(TRIM(Customers!P155&amp;""),Codes!$A$5:$A$14,0))),"",IF(ISNUMBER(Customers!P155),Customers!P155,IFERROR(VALUE(Customers!P155),"")))</f>
        <v>4</v>
      </c>
      <c r="Q155" s="4" t="n">
        <f aca="false">IF(OR(TRIM(Customers!Q155&amp;"")="",ISNUMBER(MATCH(TRIM(Customers!Q155&amp;""),Codes!$A$5:$A$14,0))),"",IF(ISNUMBER(Customers!Q155),Customers!Q155,IFERROR(VALUE(Customers!Q155),"")))</f>
        <v>0</v>
      </c>
      <c r="R155" s="4" t="n">
        <f aca="false">IF(OR(TRIM(Customers!R155&amp;"")="",ISNUMBER(MATCH(TRIM(Customers!R155&amp;""),Codes!$A$5:$A$14,0))),"",IF(ISNUMBER(Customers!R155),Customers!R155,IFERROR(VALUE(Customers!R155),"")))</f>
        <v>0</v>
      </c>
      <c r="S155" s="4" t="n">
        <f aca="false">IF(OR(TRIM(Customers!S155&amp;"")="",ISNUMBER(MATCH(TRIM(Customers!S155&amp;""),Codes!$A$5:$A$14,0))),"",IF(ISNUMBER(Customers!S155),Customers!S155,IFERROR(VALUE(Customers!S155),"")))</f>
        <v>41000</v>
      </c>
      <c r="T155" s="4" t="n">
        <f aca="false">IF(OR(TRIM(Customers!T155&amp;"")="",ISNUMBER(MATCH(TRIM(Customers!T155&amp;""),Codes!$A$5:$A$14,0))),"",IF(ISNUMBER(Customers!T155),Customers!T155,IFERROR(VALUE(Customers!T155),"")))</f>
        <v>288</v>
      </c>
      <c r="U155" s="3" t="n">
        <f aca="false">IF(OR(TRIM(Customers!U155&amp;"")="",ISNUMBER(MATCH(TRIM(Customers!U155&amp;""),Codes!$A$5:$A$14,0)),Customers!U155=0),"",IF(ISNUMBER(Customers!U155),Customers!U155,IFERROR(VALUE(Customers!U155),"")))</f>
        <v>576</v>
      </c>
      <c r="V155" s="3" t="str">
        <f aca="false">IF(OR(TRIM(Customers!V155&amp;"")="",ISNUMBER(MATCH(TRIM(Customers!V155&amp;""),Codes!$A$5:$A$14,0))),"",IF(ISNUMBER(Customers!V155),Customers!V155,IFERROR(VALUE(Customers!V155),"")))</f>
        <v/>
      </c>
    </row>
    <row r="156" customFormat="false" ht="15" hidden="false" customHeight="false" outlineLevel="0" collapsed="false">
      <c r="A156" s="2" t="str">
        <f aca="false">Customers!A156</f>
        <v>CL00155</v>
      </c>
      <c r="B156" s="3" t="n">
        <f aca="false">IF(OR(TRIM(Customers!B156&amp;"")="",ISNUMBER(MATCH(TRIM(Customers!B156&amp;""),Codes!$A$5:$A$14,0)),Customers!B156=0),"",IF(ISNUMBER(Customers!B156),Customers!B156,IFERROR(VALUE(Customers!B156),"")))</f>
        <v>40</v>
      </c>
      <c r="C156" s="2" t="str">
        <f aca="false">IF(OR(TRIM(Customers!C156&amp;"")="",ISNUMBER(MATCH(TRIM(Customers!C156&amp;""),Codes!$A$5:$A$14,0))),"",TRIM(Customers!C156))</f>
        <v>F</v>
      </c>
      <c r="D156" s="2" t="str">
        <f aca="false">IF(OR(TRIM(Customers!D156&amp;"")="",ISNUMBER(MATCH(TRIM(Customers!D156&amp;""),Codes!$A$5:$A$14,0))),"",TRIM(Customers!D156))</f>
        <v>Emilia-Romagna</v>
      </c>
      <c r="E156" s="2" t="str">
        <f aca="false">IF(OR(TRIM(Customers!E156&amp;"")="",ISNUMBER(MATCH(TRIM(Customers!E156&amp;""),Codes!$A$5:$A$14,0))),"",TRIM(Customers!E156))</f>
        <v>Manual worker</v>
      </c>
      <c r="F156" s="2" t="str">
        <f aca="false">IF(OR(TRIM(Customers!F156&amp;"")="",ISNUMBER(MATCH(TRIM(Customers!F156&amp;""),Codes!$A$5:$A$14,0))),"",TRIM(Customers!F156))</f>
        <v>Divorced</v>
      </c>
      <c r="G156" s="4" t="n">
        <f aca="false">IF(OR(TRIM(Customers!G156&amp;"")="",ISNUMBER(MATCH(TRIM(Customers!G156&amp;""),Codes!$A$5:$A$14,0)),Customers!G156=-999),"",IF(ISNUMBER(Customers!G156),Customers!G156,IFERROR(VALUE(Customers!G156),"")))</f>
        <v>33300</v>
      </c>
      <c r="H156" s="3" t="n">
        <f aca="false">IF(OR(TRIM(Customers!H156&amp;"")="",ISNUMBER(MATCH(TRIM(Customers!H156&amp;""),Codes!$A$5:$A$14,0))),"",IF(ISNUMBER(Customers!H156),Customers!H156,IFERROR(VALUE(Customers!H156),"")))</f>
        <v>11</v>
      </c>
      <c r="I156" s="5" t="n">
        <f aca="false">IF(OR(TRIM(Customers!I156&amp;"")="",ISNUMBER(MATCH(TRIM(Customers!I156&amp;""),Codes!$A$5:$A$14,0)),Customers!I156=DATE(1970,1,1)),"",IF(ISNUMBER(Customers!I156),Customers!I156,IFERROR(DATEVALUE(Customers!I156),"")))</f>
        <v>42127</v>
      </c>
      <c r="J156" s="2" t="str">
        <f aca="false">IF(OR(TRIM(Customers!J156&amp;"")="",ISNUMBER(MATCH(TRIM(Customers!J156&amp;""),Codes!$A$5:$A$14,0))),"",TRIM(Customers!J156))</f>
        <v>Branch</v>
      </c>
      <c r="K156" s="3" t="n">
        <f aca="false">IF(OR(TRIM(Customers!K156&amp;"")="",ISNUMBER(MATCH(TRIM(Customers!K156&amp;""),Codes!$A$5:$A$14,0))),"",IF(ISNUMBER(Customers!K156),Customers!K156,IFERROR(VALUE(Customers!K156),"")))</f>
        <v>3</v>
      </c>
      <c r="L156" s="4" t="n">
        <f aca="false">IF(OR(TRIM(Customers!L156&amp;"")="",ISNUMBER(MATCH(TRIM(Customers!L156&amp;""),Codes!$A$5:$A$14,0))),"",IF(ISNUMBER(Customers!L156),Customers!L156,IFERROR(VALUE(Customers!L156),"")))</f>
        <v>2642.13</v>
      </c>
      <c r="M156" s="4" t="n">
        <f aca="false">IF(OR(TRIM(Customers!M156&amp;"")="",ISNUMBER(MATCH(TRIM(Customers!M156&amp;""),Codes!$A$5:$A$14,0))),"",IF(ISNUMBER(Customers!M156),Customers!M156,IFERROR(VALUE(Customers!M156),"")))</f>
        <v>43538.54</v>
      </c>
      <c r="N156" s="3" t="n">
        <f aca="false">IF(OR(TRIM(Customers!N156&amp;"")="",ISNUMBER(MATCH(TRIM(Customers!N156&amp;""),Codes!$A$5:$A$14,0)),Customers!N156=9999),"",IF(ISNUMBER(Customers!N156),Customers!N156,IFERROR(VALUE(Customers!N156),"")))</f>
        <v>19</v>
      </c>
      <c r="O156" s="4" t="n">
        <f aca="false">IF(OR(TRIM(Customers!O156&amp;"")="",ISNUMBER(MATCH(TRIM(Customers!O156&amp;""),Codes!$A$5:$A$14,0))),"",IF(ISNUMBER(Customers!O156),Customers!O156,IFERROR(VALUE(Customers!O156),"")))</f>
        <v>27.11</v>
      </c>
      <c r="P156" s="3" t="n">
        <f aca="false">IF(OR(TRIM(Customers!P156&amp;"")="",ISNUMBER(MATCH(TRIM(Customers!P156&amp;""),Codes!$A$5:$A$14,0))),"",IF(ISNUMBER(Customers!P156),Customers!P156,IFERROR(VALUE(Customers!P156),"")))</f>
        <v>5</v>
      </c>
      <c r="Q156" s="4" t="n">
        <f aca="false">IF(OR(TRIM(Customers!Q156&amp;"")="",ISNUMBER(MATCH(TRIM(Customers!Q156&amp;""),Codes!$A$5:$A$14,0))),"",IF(ISNUMBER(Customers!Q156),Customers!Q156,IFERROR(VALUE(Customers!Q156),"")))</f>
        <v>6000</v>
      </c>
      <c r="R156" s="4" t="n">
        <f aca="false">IF(OR(TRIM(Customers!R156&amp;"")="",ISNUMBER(MATCH(TRIM(Customers!R156&amp;""),Codes!$A$5:$A$14,0))),"",IF(ISNUMBER(Customers!R156),Customers!R156,IFERROR(VALUE(Customers!R156),"")))</f>
        <v>1024.72</v>
      </c>
      <c r="S156" s="4" t="n">
        <f aca="false">IF(OR(TRIM(Customers!S156&amp;"")="",ISNUMBER(MATCH(TRIM(Customers!S156&amp;""),Codes!$A$5:$A$14,0))),"",IF(ISNUMBER(Customers!S156),Customers!S156,IFERROR(VALUE(Customers!S156),"")))</f>
        <v>107000</v>
      </c>
      <c r="T156" s="4" t="n">
        <f aca="false">IF(OR(TRIM(Customers!T156&amp;"")="",ISNUMBER(MATCH(TRIM(Customers!T156&amp;""),Codes!$A$5:$A$14,0))),"",IF(ISNUMBER(Customers!T156),Customers!T156,IFERROR(VALUE(Customers!T156),"")))</f>
        <v>531</v>
      </c>
      <c r="U156" s="3" t="n">
        <f aca="false">IF(OR(TRIM(Customers!U156&amp;"")="",ISNUMBER(MATCH(TRIM(Customers!U156&amp;""),Codes!$A$5:$A$14,0)),Customers!U156=0),"",IF(ISNUMBER(Customers!U156),Customers!U156,IFERROR(VALUE(Customers!U156),"")))</f>
        <v>626</v>
      </c>
      <c r="V156" s="3" t="n">
        <f aca="false">IF(OR(TRIM(Customers!V156&amp;"")="",ISNUMBER(MATCH(TRIM(Customers!V156&amp;""),Codes!$A$5:$A$14,0))),"",IF(ISNUMBER(Customers!V156),Customers!V156,IFERROR(VALUE(Customers!V156),"")))</f>
        <v>0</v>
      </c>
    </row>
    <row r="157" customFormat="false" ht="15" hidden="false" customHeight="false" outlineLevel="0" collapsed="false">
      <c r="A157" s="2" t="str">
        <f aca="false">Customers!A157</f>
        <v>CL00156</v>
      </c>
      <c r="B157" s="3" t="n">
        <f aca="false">IF(OR(TRIM(Customers!B157&amp;"")="",ISNUMBER(MATCH(TRIM(Customers!B157&amp;""),Codes!$A$5:$A$14,0)),Customers!B157=0),"",IF(ISNUMBER(Customers!B157),Customers!B157,IFERROR(VALUE(Customers!B157),"")))</f>
        <v>32</v>
      </c>
      <c r="C157" s="2" t="str">
        <f aca="false">IF(OR(TRIM(Customers!C157&amp;"")="",ISNUMBER(MATCH(TRIM(Customers!C157&amp;""),Codes!$A$5:$A$14,0))),"",TRIM(Customers!C157))</f>
        <v>M</v>
      </c>
      <c r="D157" s="2" t="str">
        <f aca="false">IF(OR(TRIM(Customers!D157&amp;"")="",ISNUMBER(MATCH(TRIM(Customers!D157&amp;""),Codes!$A$5:$A$14,0))),"",TRIM(Customers!D157))</f>
        <v>Lazio</v>
      </c>
      <c r="E157" s="2" t="str">
        <f aca="false">IF(OR(TRIM(Customers!E157&amp;"")="",ISNUMBER(MATCH(TRIM(Customers!E157&amp;""),Codes!$A$5:$A$14,0))),"",TRIM(Customers!E157))</f>
        <v>Executive</v>
      </c>
      <c r="F157" s="2" t="str">
        <f aca="false">IF(OR(TRIM(Customers!F157&amp;"")="",ISNUMBER(MATCH(TRIM(Customers!F157&amp;""),Codes!$A$5:$A$14,0))),"",TRIM(Customers!F157))</f>
        <v>Married</v>
      </c>
      <c r="G157" s="4" t="n">
        <f aca="false">IF(OR(TRIM(Customers!G157&amp;"")="",ISNUMBER(MATCH(TRIM(Customers!G157&amp;""),Codes!$A$5:$A$14,0)),Customers!G157=-999),"",IF(ISNUMBER(Customers!G157),Customers!G157,IFERROR(VALUE(Customers!G157),"")))</f>
        <v>68000</v>
      </c>
      <c r="H157" s="3" t="n">
        <f aca="false">IF(OR(TRIM(Customers!H157&amp;"")="",ISNUMBER(MATCH(TRIM(Customers!H157&amp;""),Codes!$A$5:$A$14,0))),"",IF(ISNUMBER(Customers!H157),Customers!H157,IFERROR(VALUE(Customers!H157),"")))</f>
        <v>2</v>
      </c>
      <c r="I157" s="5" t="n">
        <f aca="false">IF(OR(TRIM(Customers!I157&amp;"")="",ISNUMBER(MATCH(TRIM(Customers!I157&amp;""),Codes!$A$5:$A$14,0)),Customers!I157=DATE(1970,1,1)),"",IF(ISNUMBER(Customers!I157),Customers!I157,IFERROR(DATEVALUE(Customers!I157),"")))</f>
        <v>45346</v>
      </c>
      <c r="J157" s="2" t="str">
        <f aca="false">IF(OR(TRIM(Customers!J157&amp;"")="",ISNUMBER(MATCH(TRIM(Customers!J157&amp;""),Codes!$A$5:$A$14,0))),"",TRIM(Customers!J157))</f>
        <v>App</v>
      </c>
      <c r="K157" s="3" t="n">
        <f aca="false">IF(OR(TRIM(Customers!K157&amp;"")="",ISNUMBER(MATCH(TRIM(Customers!K157&amp;""),Codes!$A$5:$A$14,0))),"",IF(ISNUMBER(Customers!K157),Customers!K157,IFERROR(VALUE(Customers!K157),"")))</f>
        <v>1</v>
      </c>
      <c r="L157" s="4" t="n">
        <f aca="false">IF(OR(TRIM(Customers!L157&amp;"")="",ISNUMBER(MATCH(TRIM(Customers!L157&amp;""),Codes!$A$5:$A$14,0))),"",IF(ISNUMBER(Customers!L157),Customers!L157,IFERROR(VALUE(Customers!L157),"")))</f>
        <v>7916.62</v>
      </c>
      <c r="M157" s="4" t="n">
        <f aca="false">IF(OR(TRIM(Customers!M157&amp;"")="",ISNUMBER(MATCH(TRIM(Customers!M157&amp;""),Codes!$A$5:$A$14,0))),"",IF(ISNUMBER(Customers!M157),Customers!M157,IFERROR(VALUE(Customers!M157),"")))</f>
        <v>20451.26</v>
      </c>
      <c r="N157" s="3" t="n">
        <f aca="false">IF(OR(TRIM(Customers!N157&amp;"")="",ISNUMBER(MATCH(TRIM(Customers!N157&amp;""),Codes!$A$5:$A$14,0)),Customers!N157=9999),"",IF(ISNUMBER(Customers!N157),Customers!N157,IFERROR(VALUE(Customers!N157),"")))</f>
        <v>43</v>
      </c>
      <c r="O157" s="4" t="n">
        <f aca="false">IF(OR(TRIM(Customers!O157&amp;"")="",ISNUMBER(MATCH(TRIM(Customers!O157&amp;""),Codes!$A$5:$A$14,0))),"",IF(ISNUMBER(Customers!O157),Customers!O157,IFERROR(VALUE(Customers!O157),"")))</f>
        <v>118.46</v>
      </c>
      <c r="P157" s="3" t="n">
        <f aca="false">IF(OR(TRIM(Customers!P157&amp;"")="",ISNUMBER(MATCH(TRIM(Customers!P157&amp;""),Codes!$A$5:$A$14,0))),"",IF(ISNUMBER(Customers!P157),Customers!P157,IFERROR(VALUE(Customers!P157),"")))</f>
        <v>4</v>
      </c>
      <c r="Q157" s="4" t="n">
        <f aca="false">IF(OR(TRIM(Customers!Q157&amp;"")="",ISNUMBER(MATCH(TRIM(Customers!Q157&amp;""),Codes!$A$5:$A$14,0))),"",IF(ISNUMBER(Customers!Q157),Customers!Q157,IFERROR(VALUE(Customers!Q157),"")))</f>
        <v>15000</v>
      </c>
      <c r="R157" s="4" t="n">
        <f aca="false">IF(OR(TRIM(Customers!R157&amp;"")="",ISNUMBER(MATCH(TRIM(Customers!R157&amp;""),Codes!$A$5:$A$14,0))),"",IF(ISNUMBER(Customers!R157),Customers!R157,IFERROR(VALUE(Customers!R157),"")))</f>
        <v>4363.96</v>
      </c>
      <c r="S157" s="4" t="n">
        <f aca="false">IF(OR(TRIM(Customers!S157&amp;"")="",ISNUMBER(MATCH(TRIM(Customers!S157&amp;""),Codes!$A$5:$A$14,0))),"",IF(ISNUMBER(Customers!S157),Customers!S157,IFERROR(VALUE(Customers!S157),"")))</f>
        <v>0</v>
      </c>
      <c r="T157" s="4" t="n">
        <f aca="false">IF(OR(TRIM(Customers!T157&amp;"")="",ISNUMBER(MATCH(TRIM(Customers!T157&amp;""),Codes!$A$5:$A$14,0))),"",IF(ISNUMBER(Customers!T157),Customers!T157,IFERROR(VALUE(Customers!T157),"")))</f>
        <v>0</v>
      </c>
      <c r="U157" s="3" t="n">
        <f aca="false">IF(OR(TRIM(Customers!U157&amp;"")="",ISNUMBER(MATCH(TRIM(Customers!U157&amp;""),Codes!$A$5:$A$14,0)),Customers!U157=0),"",IF(ISNUMBER(Customers!U157),Customers!U157,IFERROR(VALUE(Customers!U157),"")))</f>
        <v>647</v>
      </c>
      <c r="V157" s="3" t="n">
        <f aca="false">IF(OR(TRIM(Customers!V157&amp;"")="",ISNUMBER(MATCH(TRIM(Customers!V157&amp;""),Codes!$A$5:$A$14,0))),"",IF(ISNUMBER(Customers!V157),Customers!V157,IFERROR(VALUE(Customers!V157),"")))</f>
        <v>0</v>
      </c>
    </row>
    <row r="158" customFormat="false" ht="15" hidden="false" customHeight="false" outlineLevel="0" collapsed="false">
      <c r="A158" s="2" t="str">
        <f aca="false">Customers!A158</f>
        <v>CL00157</v>
      </c>
      <c r="B158" s="3" t="n">
        <f aca="false">IF(OR(TRIM(Customers!B158&amp;"")="",ISNUMBER(MATCH(TRIM(Customers!B158&amp;""),Codes!$A$5:$A$14,0)),Customers!B158=0),"",IF(ISNUMBER(Customers!B158),Customers!B158,IFERROR(VALUE(Customers!B158),"")))</f>
        <v>33</v>
      </c>
      <c r="C158" s="2" t="str">
        <f aca="false">IF(OR(TRIM(Customers!C158&amp;"")="",ISNUMBER(MATCH(TRIM(Customers!C158&amp;""),Codes!$A$5:$A$14,0))),"",TRIM(Customers!C158))</f>
        <v>M</v>
      </c>
      <c r="D158" s="2" t="str">
        <f aca="false">IF(OR(TRIM(Customers!D158&amp;"")="",ISNUMBER(MATCH(TRIM(Customers!D158&amp;""),Codes!$A$5:$A$14,0))),"",TRIM(Customers!D158))</f>
        <v>Campania</v>
      </c>
      <c r="E158" s="2" t="str">
        <f aca="false">IF(OR(TRIM(Customers!E158&amp;"")="",ISNUMBER(MATCH(TRIM(Customers!E158&amp;""),Codes!$A$5:$A$14,0))),"",TRIM(Customers!E158))</f>
        <v>Self-employed</v>
      </c>
      <c r="F158" s="2" t="str">
        <f aca="false">IF(OR(TRIM(Customers!F158&amp;"")="",ISNUMBER(MATCH(TRIM(Customers!F158&amp;""),Codes!$A$5:$A$14,0))),"",TRIM(Customers!F158))</f>
        <v>Divorced</v>
      </c>
      <c r="G158" s="4" t="n">
        <f aca="false">IF(OR(TRIM(Customers!G158&amp;"")="",ISNUMBER(MATCH(TRIM(Customers!G158&amp;""),Codes!$A$5:$A$14,0)),Customers!G158=-999),"",IF(ISNUMBER(Customers!G158),Customers!G158,IFERROR(VALUE(Customers!G158),"")))</f>
        <v>61400</v>
      </c>
      <c r="H158" s="3" t="n">
        <f aca="false">IF(OR(TRIM(Customers!H158&amp;"")="",ISNUMBER(MATCH(TRIM(Customers!H158&amp;""),Codes!$A$5:$A$14,0))),"",IF(ISNUMBER(Customers!H158),Customers!H158,IFERROR(VALUE(Customers!H158),"")))</f>
        <v>8</v>
      </c>
      <c r="I158" s="5" t="n">
        <f aca="false">IF(OR(TRIM(Customers!I158&amp;"")="",ISNUMBER(MATCH(TRIM(Customers!I158&amp;""),Codes!$A$5:$A$14,0)),Customers!I158=DATE(1970,1,1)),"",IF(ISNUMBER(Customers!I158),Customers!I158,IFERROR(DATEVALUE(Customers!I158),"")))</f>
        <v>43353</v>
      </c>
      <c r="J158" s="2" t="str">
        <f aca="false">IF(OR(TRIM(Customers!J158&amp;"")="",ISNUMBER(MATCH(TRIM(Customers!J158&amp;""),Codes!$A$5:$A$14,0))),"",TRIM(Customers!J158))</f>
        <v>App</v>
      </c>
      <c r="K158" s="3" t="n">
        <f aca="false">IF(OR(TRIM(Customers!K158&amp;"")="",ISNUMBER(MATCH(TRIM(Customers!K158&amp;""),Codes!$A$5:$A$14,0))),"",IF(ISNUMBER(Customers!K158),Customers!K158,IFERROR(VALUE(Customers!K158),"")))</f>
        <v>2</v>
      </c>
      <c r="L158" s="4" t="n">
        <f aca="false">IF(OR(TRIM(Customers!L158&amp;"")="",ISNUMBER(MATCH(TRIM(Customers!L158&amp;""),Codes!$A$5:$A$14,0))),"",IF(ISNUMBER(Customers!L158),Customers!L158,IFERROR(VALUE(Customers!L158),"")))</f>
        <v>5054.98</v>
      </c>
      <c r="M158" s="4" t="n">
        <f aca="false">IF(OR(TRIM(Customers!M158&amp;"")="",ISNUMBER(MATCH(TRIM(Customers!M158&amp;""),Codes!$A$5:$A$14,0))),"",IF(ISNUMBER(Customers!M158),Customers!M158,IFERROR(VALUE(Customers!M158),"")))</f>
        <v>0</v>
      </c>
      <c r="N158" s="3" t="n">
        <f aca="false">IF(OR(TRIM(Customers!N158&amp;"")="",ISNUMBER(MATCH(TRIM(Customers!N158&amp;""),Codes!$A$5:$A$14,0)),Customers!N158=9999),"",IF(ISNUMBER(Customers!N158),Customers!N158,IFERROR(VALUE(Customers!N158),"")))</f>
        <v>38</v>
      </c>
      <c r="O158" s="4" t="n">
        <f aca="false">IF(OR(TRIM(Customers!O158&amp;"")="",ISNUMBER(MATCH(TRIM(Customers!O158&amp;""),Codes!$A$5:$A$14,0))),"",IF(ISNUMBER(Customers!O158),Customers!O158,IFERROR(VALUE(Customers!O158),"")))</f>
        <v>75.3</v>
      </c>
      <c r="P158" s="3" t="n">
        <f aca="false">IF(OR(TRIM(Customers!P158&amp;"")="",ISNUMBER(MATCH(TRIM(Customers!P158&amp;""),Codes!$A$5:$A$14,0))),"",IF(ISNUMBER(Customers!P158),Customers!P158,IFERROR(VALUE(Customers!P158),"")))</f>
        <v>2</v>
      </c>
      <c r="Q158" s="4" t="n">
        <f aca="false">IF(OR(TRIM(Customers!Q158&amp;"")="",ISNUMBER(MATCH(TRIM(Customers!Q158&amp;""),Codes!$A$5:$A$14,0))),"",IF(ISNUMBER(Customers!Q158),Customers!Q158,IFERROR(VALUE(Customers!Q158),"")))</f>
        <v>14500</v>
      </c>
      <c r="R158" s="4" t="n">
        <f aca="false">IF(OR(TRIM(Customers!R158&amp;"")="",ISNUMBER(MATCH(TRIM(Customers!R158&amp;""),Codes!$A$5:$A$14,0))),"",IF(ISNUMBER(Customers!R158),Customers!R158,IFERROR(VALUE(Customers!R158),"")))</f>
        <v>5186.81</v>
      </c>
      <c r="S158" s="4" t="n">
        <f aca="false">IF(OR(TRIM(Customers!S158&amp;"")="",ISNUMBER(MATCH(TRIM(Customers!S158&amp;""),Codes!$A$5:$A$14,0))),"",IF(ISNUMBER(Customers!S158),Customers!S158,IFERROR(VALUE(Customers!S158),"")))</f>
        <v>144000</v>
      </c>
      <c r="T158" s="4" t="n">
        <f aca="false">IF(OR(TRIM(Customers!T158&amp;"")="",ISNUMBER(MATCH(TRIM(Customers!T158&amp;""),Codes!$A$5:$A$14,0))),"",IF(ISNUMBER(Customers!T158),Customers!T158,IFERROR(VALUE(Customers!T158),"")))</f>
        <v>682</v>
      </c>
      <c r="U158" s="3" t="n">
        <f aca="false">IF(OR(TRIM(Customers!U158&amp;"")="",ISNUMBER(MATCH(TRIM(Customers!U158&amp;""),Codes!$A$5:$A$14,0)),Customers!U158=0),"",IF(ISNUMBER(Customers!U158),Customers!U158,IFERROR(VALUE(Customers!U158),"")))</f>
        <v>541</v>
      </c>
      <c r="V158" s="3" t="str">
        <f aca="false">IF(OR(TRIM(Customers!V158&amp;"")="",ISNUMBER(MATCH(TRIM(Customers!V158&amp;""),Codes!$A$5:$A$14,0))),"",IF(ISNUMBER(Customers!V158),Customers!V158,IFERROR(VALUE(Customers!V158),"")))</f>
        <v/>
      </c>
    </row>
    <row r="159" customFormat="false" ht="15" hidden="false" customHeight="false" outlineLevel="0" collapsed="false">
      <c r="A159" s="2" t="str">
        <f aca="false">Customers!A159</f>
        <v>CL00158</v>
      </c>
      <c r="B159" s="3" t="n">
        <f aca="false">IF(OR(TRIM(Customers!B159&amp;"")="",ISNUMBER(MATCH(TRIM(Customers!B159&amp;""),Codes!$A$5:$A$14,0)),Customers!B159=0),"",IF(ISNUMBER(Customers!B159),Customers!B159,IFERROR(VALUE(Customers!B159),"")))</f>
        <v>26</v>
      </c>
      <c r="C159" s="2" t="str">
        <f aca="false">IF(OR(TRIM(Customers!C159&amp;"")="",ISNUMBER(MATCH(TRIM(Customers!C159&amp;""),Codes!$A$5:$A$14,0))),"",TRIM(Customers!C159))</f>
        <v>F</v>
      </c>
      <c r="D159" s="2" t="str">
        <f aca="false">IF(OR(TRIM(Customers!D159&amp;"")="",ISNUMBER(MATCH(TRIM(Customers!D159&amp;""),Codes!$A$5:$A$14,0))),"",TRIM(Customers!D159))</f>
        <v>Piemonte</v>
      </c>
      <c r="E159" s="2" t="str">
        <f aca="false">IF(OR(TRIM(Customers!E159&amp;"")="",ISNUMBER(MATCH(TRIM(Customers!E159&amp;""),Codes!$A$5:$A$14,0))),"",TRIM(Customers!E159))</f>
        <v>Manual worker</v>
      </c>
      <c r="F159" s="2" t="str">
        <f aca="false">IF(OR(TRIM(Customers!F159&amp;"")="",ISNUMBER(MATCH(TRIM(Customers!F159&amp;""),Codes!$A$5:$A$14,0))),"",TRIM(Customers!F159))</f>
        <v>Single</v>
      </c>
      <c r="G159" s="4" t="n">
        <f aca="false">IF(OR(TRIM(Customers!G159&amp;"")="",ISNUMBER(MATCH(TRIM(Customers!G159&amp;""),Codes!$A$5:$A$14,0)),Customers!G159=-999),"",IF(ISNUMBER(Customers!G159),Customers!G159,IFERROR(VALUE(Customers!G159),"")))</f>
        <v>20500</v>
      </c>
      <c r="H159" s="3" t="n">
        <f aca="false">IF(OR(TRIM(Customers!H159&amp;"")="",ISNUMBER(MATCH(TRIM(Customers!H159&amp;""),Codes!$A$5:$A$14,0))),"",IF(ISNUMBER(Customers!H159),Customers!H159,IFERROR(VALUE(Customers!H159),"")))</f>
        <v>1</v>
      </c>
      <c r="I159" s="5" t="n">
        <f aca="false">IF(OR(TRIM(Customers!I159&amp;"")="",ISNUMBER(MATCH(TRIM(Customers!I159&amp;""),Codes!$A$5:$A$14,0)),Customers!I159=DATE(1970,1,1)),"",IF(ISNUMBER(Customers!I159),Customers!I159,IFERROR(DATEVALUE(Customers!I159),"")))</f>
        <v>45623</v>
      </c>
      <c r="J159" s="2" t="str">
        <f aca="false">IF(OR(TRIM(Customers!J159&amp;"")="",ISNUMBER(MATCH(TRIM(Customers!J159&amp;""),Codes!$A$5:$A$14,0))),"",TRIM(Customers!J159))</f>
        <v>App</v>
      </c>
      <c r="K159" s="3" t="n">
        <f aca="false">IF(OR(TRIM(Customers!K159&amp;"")="",ISNUMBER(MATCH(TRIM(Customers!K159&amp;""),Codes!$A$5:$A$14,0))),"",IF(ISNUMBER(Customers!K159),Customers!K159,IFERROR(VALUE(Customers!K159),"")))</f>
        <v>1</v>
      </c>
      <c r="L159" s="4" t="n">
        <f aca="false">IF(OR(TRIM(Customers!L159&amp;"")="",ISNUMBER(MATCH(TRIM(Customers!L159&amp;""),Codes!$A$5:$A$14,0))),"",IF(ISNUMBER(Customers!L159),Customers!L159,IFERROR(VALUE(Customers!L159),"")))</f>
        <v>-1710.81</v>
      </c>
      <c r="M159" s="4" t="n">
        <f aca="false">IF(OR(TRIM(Customers!M159&amp;"")="",ISNUMBER(MATCH(TRIM(Customers!M159&amp;""),Codes!$A$5:$A$14,0))),"",IF(ISNUMBER(Customers!M159),Customers!M159,IFERROR(VALUE(Customers!M159),"")))</f>
        <v>2859.49</v>
      </c>
      <c r="N159" s="3" t="n">
        <f aca="false">IF(OR(TRIM(Customers!N159&amp;"")="",ISNUMBER(MATCH(TRIM(Customers!N159&amp;""),Codes!$A$5:$A$14,0)),Customers!N159=9999),"",IF(ISNUMBER(Customers!N159),Customers!N159,IFERROR(VALUE(Customers!N159),"")))</f>
        <v>40</v>
      </c>
      <c r="O159" s="4" t="n">
        <f aca="false">IF(OR(TRIM(Customers!O159&amp;"")="",ISNUMBER(MATCH(TRIM(Customers!O159&amp;""),Codes!$A$5:$A$14,0))),"",IF(ISNUMBER(Customers!O159),Customers!O159,IFERROR(VALUE(Customers!O159),"")))</f>
        <v>40.22</v>
      </c>
      <c r="P159" s="3" t="n">
        <f aca="false">IF(OR(TRIM(Customers!P159&amp;"")="",ISNUMBER(MATCH(TRIM(Customers!P159&amp;""),Codes!$A$5:$A$14,0))),"",IF(ISNUMBER(Customers!P159),Customers!P159,IFERROR(VALUE(Customers!P159),"")))</f>
        <v>0</v>
      </c>
      <c r="Q159" s="4" t="n">
        <f aca="false">IF(OR(TRIM(Customers!Q159&amp;"")="",ISNUMBER(MATCH(TRIM(Customers!Q159&amp;""),Codes!$A$5:$A$14,0))),"",IF(ISNUMBER(Customers!Q159),Customers!Q159,IFERROR(VALUE(Customers!Q159),"")))</f>
        <v>2500</v>
      </c>
      <c r="R159" s="4" t="n">
        <f aca="false">IF(OR(TRIM(Customers!R159&amp;"")="",ISNUMBER(MATCH(TRIM(Customers!R159&amp;""),Codes!$A$5:$A$14,0))),"",IF(ISNUMBER(Customers!R159),Customers!R159,IFERROR(VALUE(Customers!R159),"")))</f>
        <v>1267.49</v>
      </c>
      <c r="S159" s="4" t="str">
        <f aca="false">IF(OR(TRIM(Customers!S159&amp;"")="",ISNUMBER(MATCH(TRIM(Customers!S159&amp;""),Codes!$A$5:$A$14,0))),"",IF(ISNUMBER(Customers!S159),Customers!S159,IFERROR(VALUE(Customers!S159),"")))</f>
        <v/>
      </c>
      <c r="T159" s="4" t="str">
        <f aca="false">IF(OR(TRIM(Customers!T159&amp;"")="",ISNUMBER(MATCH(TRIM(Customers!T159&amp;""),Codes!$A$5:$A$14,0))),"",IF(ISNUMBER(Customers!T159),Customers!T159,IFERROR(VALUE(Customers!T159),"")))</f>
        <v/>
      </c>
      <c r="U159" s="3" t="n">
        <f aca="false">IF(OR(TRIM(Customers!U159&amp;"")="",ISNUMBER(MATCH(TRIM(Customers!U159&amp;""),Codes!$A$5:$A$14,0)),Customers!U159=0),"",IF(ISNUMBER(Customers!U159),Customers!U159,IFERROR(VALUE(Customers!U159),"")))</f>
        <v>607</v>
      </c>
      <c r="V159" s="3" t="n">
        <f aca="false">IF(OR(TRIM(Customers!V159&amp;"")="",ISNUMBER(MATCH(TRIM(Customers!V159&amp;""),Codes!$A$5:$A$14,0))),"",IF(ISNUMBER(Customers!V159),Customers!V159,IFERROR(VALUE(Customers!V159),"")))</f>
        <v>0</v>
      </c>
    </row>
    <row r="160" customFormat="false" ht="15" hidden="false" customHeight="false" outlineLevel="0" collapsed="false">
      <c r="A160" s="2" t="str">
        <f aca="false">Customers!A160</f>
        <v>CL00159</v>
      </c>
      <c r="B160" s="3" t="n">
        <f aca="false">IF(OR(TRIM(Customers!B160&amp;"")="",ISNUMBER(MATCH(TRIM(Customers!B160&amp;""),Codes!$A$5:$A$14,0)),Customers!B160=0),"",IF(ISNUMBER(Customers!B160),Customers!B160,IFERROR(VALUE(Customers!B160),"")))</f>
        <v>33</v>
      </c>
      <c r="C160" s="2" t="str">
        <f aca="false">IF(OR(TRIM(Customers!C160&amp;"")="",ISNUMBER(MATCH(TRIM(Customers!C160&amp;""),Codes!$A$5:$A$14,0))),"",TRIM(Customers!C160))</f>
        <v>M</v>
      </c>
      <c r="D160" s="2" t="str">
        <f aca="false">IF(OR(TRIM(Customers!D160&amp;"")="",ISNUMBER(MATCH(TRIM(Customers!D160&amp;""),Codes!$A$5:$A$14,0))),"",TRIM(Customers!D160))</f>
        <v>Molise</v>
      </c>
      <c r="E160" s="2" t="str">
        <f aca="false">IF(OR(TRIM(Customers!E160&amp;"")="",ISNUMBER(MATCH(TRIM(Customers!E160&amp;""),Codes!$A$5:$A$14,0))),"",TRIM(Customers!E160))</f>
        <v>Shopkeeper</v>
      </c>
      <c r="F160" s="2" t="str">
        <f aca="false">IF(OR(TRIM(Customers!F160&amp;"")="",ISNUMBER(MATCH(TRIM(Customers!F160&amp;""),Codes!$A$5:$A$14,0))),"",TRIM(Customers!F160))</f>
        <v>Divorced</v>
      </c>
      <c r="G160" s="4" t="n">
        <f aca="false">IF(OR(TRIM(Customers!G160&amp;"")="",ISNUMBER(MATCH(TRIM(Customers!G160&amp;""),Codes!$A$5:$A$14,0)),Customers!G160=-999),"",IF(ISNUMBER(Customers!G160),Customers!G160,IFERROR(VALUE(Customers!G160),"")))</f>
        <v>31900</v>
      </c>
      <c r="H160" s="3" t="n">
        <f aca="false">IF(OR(TRIM(Customers!H160&amp;"")="",ISNUMBER(MATCH(TRIM(Customers!H160&amp;""),Codes!$A$5:$A$14,0))),"",IF(ISNUMBER(Customers!H160),Customers!H160,IFERROR(VALUE(Customers!H160),"")))</f>
        <v>4</v>
      </c>
      <c r="I160" s="5" t="n">
        <f aca="false">IF(OR(TRIM(Customers!I160&amp;"")="",ISNUMBER(MATCH(TRIM(Customers!I160&amp;""),Codes!$A$5:$A$14,0)),Customers!I160=DATE(1970,1,1)),"",IF(ISNUMBER(Customers!I160),Customers!I160,IFERROR(DATEVALUE(Customers!I160),"")))</f>
        <v>44490</v>
      </c>
      <c r="J160" s="2" t="str">
        <f aca="false">IF(OR(TRIM(Customers!J160&amp;"")="",ISNUMBER(MATCH(TRIM(Customers!J160&amp;""),Codes!$A$5:$A$14,0))),"",TRIM(Customers!J160))</f>
        <v>Online Banking</v>
      </c>
      <c r="K160" s="3" t="n">
        <f aca="false">IF(OR(TRIM(Customers!K160&amp;"")="",ISNUMBER(MATCH(TRIM(Customers!K160&amp;""),Codes!$A$5:$A$14,0))),"",IF(ISNUMBER(Customers!K160),Customers!K160,IFERROR(VALUE(Customers!K160),"")))</f>
        <v>1</v>
      </c>
      <c r="L160" s="4" t="n">
        <f aca="false">IF(OR(TRIM(Customers!L160&amp;"")="",ISNUMBER(MATCH(TRIM(Customers!L160&amp;""),Codes!$A$5:$A$14,0))),"",IF(ISNUMBER(Customers!L160),Customers!L160,IFERROR(VALUE(Customers!L160),"")))</f>
        <v>5836.7</v>
      </c>
      <c r="M160" s="4" t="n">
        <f aca="false">IF(OR(TRIM(Customers!M160&amp;"")="",ISNUMBER(MATCH(TRIM(Customers!M160&amp;""),Codes!$A$5:$A$14,0))),"",IF(ISNUMBER(Customers!M160),Customers!M160,IFERROR(VALUE(Customers!M160),"")))</f>
        <v>10903.08</v>
      </c>
      <c r="N160" s="3" t="n">
        <f aca="false">IF(OR(TRIM(Customers!N160&amp;"")="",ISNUMBER(MATCH(TRIM(Customers!N160&amp;""),Codes!$A$5:$A$14,0)),Customers!N160=9999),"",IF(ISNUMBER(Customers!N160),Customers!N160,IFERROR(VALUE(Customers!N160),"")))</f>
        <v>33</v>
      </c>
      <c r="O160" s="4" t="n">
        <f aca="false">IF(OR(TRIM(Customers!O160&amp;"")="",ISNUMBER(MATCH(TRIM(Customers!O160&amp;""),Codes!$A$5:$A$14,0))),"",IF(ISNUMBER(Customers!O160),Customers!O160,IFERROR(VALUE(Customers!O160),"")))</f>
        <v>67.54</v>
      </c>
      <c r="P160" s="3" t="n">
        <f aca="false">IF(OR(TRIM(Customers!P160&amp;"")="",ISNUMBER(MATCH(TRIM(Customers!P160&amp;""),Codes!$A$5:$A$14,0))),"",IF(ISNUMBER(Customers!P160),Customers!P160,IFERROR(VALUE(Customers!P160),"")))</f>
        <v>4</v>
      </c>
      <c r="Q160" s="4" t="n">
        <f aca="false">IF(OR(TRIM(Customers!Q160&amp;"")="",ISNUMBER(MATCH(TRIM(Customers!Q160&amp;""),Codes!$A$5:$A$14,0))),"",IF(ISNUMBER(Customers!Q160),Customers!Q160,IFERROR(VALUE(Customers!Q160),"")))</f>
        <v>4000</v>
      </c>
      <c r="R160" s="4" t="n">
        <f aca="false">IF(OR(TRIM(Customers!R160&amp;"")="",ISNUMBER(MATCH(TRIM(Customers!R160&amp;""),Codes!$A$5:$A$14,0))),"",IF(ISNUMBER(Customers!R160),Customers!R160,IFERROR(VALUE(Customers!R160),"")))</f>
        <v>397.01</v>
      </c>
      <c r="S160" s="4" t="n">
        <f aca="false">IF(OR(TRIM(Customers!S160&amp;"")="",ISNUMBER(MATCH(TRIM(Customers!S160&amp;""),Codes!$A$5:$A$14,0))),"",IF(ISNUMBER(Customers!S160),Customers!S160,IFERROR(VALUE(Customers!S160),"")))</f>
        <v>0</v>
      </c>
      <c r="T160" s="4" t="n">
        <f aca="false">IF(OR(TRIM(Customers!T160&amp;"")="",ISNUMBER(MATCH(TRIM(Customers!T160&amp;""),Codes!$A$5:$A$14,0))),"",IF(ISNUMBER(Customers!T160),Customers!T160,IFERROR(VALUE(Customers!T160),"")))</f>
        <v>0</v>
      </c>
      <c r="U160" s="3" t="n">
        <f aca="false">IF(OR(TRIM(Customers!U160&amp;"")="",ISNUMBER(MATCH(TRIM(Customers!U160&amp;""),Codes!$A$5:$A$14,0)),Customers!U160=0),"",IF(ISNUMBER(Customers!U160),Customers!U160,IFERROR(VALUE(Customers!U160),"")))</f>
        <v>566</v>
      </c>
      <c r="V160" s="3" t="n">
        <f aca="false">IF(OR(TRIM(Customers!V160&amp;"")="",ISNUMBER(MATCH(TRIM(Customers!V160&amp;""),Codes!$A$5:$A$14,0))),"",IF(ISNUMBER(Customers!V160),Customers!V160,IFERROR(VALUE(Customers!V160),"")))</f>
        <v>0</v>
      </c>
    </row>
    <row r="161" customFormat="false" ht="15" hidden="false" customHeight="false" outlineLevel="0" collapsed="false">
      <c r="A161" s="2" t="str">
        <f aca="false">Customers!A161</f>
        <v>CL00160</v>
      </c>
      <c r="B161" s="3" t="n">
        <f aca="false">IF(OR(TRIM(Customers!B161&amp;"")="",ISNUMBER(MATCH(TRIM(Customers!B161&amp;""),Codes!$A$5:$A$14,0)),Customers!B161=0),"",IF(ISNUMBER(Customers!B161),Customers!B161,IFERROR(VALUE(Customers!B161),"")))</f>
        <v>54</v>
      </c>
      <c r="C161" s="2" t="str">
        <f aca="false">IF(OR(TRIM(Customers!C161&amp;"")="",ISNUMBER(MATCH(TRIM(Customers!C161&amp;""),Codes!$A$5:$A$14,0))),"",TRIM(Customers!C161))</f>
        <v>F</v>
      </c>
      <c r="D161" s="2" t="str">
        <f aca="false">IF(OR(TRIM(Customers!D161&amp;"")="",ISNUMBER(MATCH(TRIM(Customers!D161&amp;""),Codes!$A$5:$A$14,0))),"",TRIM(Customers!D161))</f>
        <v>Sicilia</v>
      </c>
      <c r="E161" s="2" t="str">
        <f aca="false">IF(OR(TRIM(Customers!E161&amp;"")="",ISNUMBER(MATCH(TRIM(Customers!E161&amp;""),Codes!$A$5:$A$14,0))),"",TRIM(Customers!E161))</f>
        <v>Employee</v>
      </c>
      <c r="F161" s="2" t="str">
        <f aca="false">IF(OR(TRIM(Customers!F161&amp;"")="",ISNUMBER(MATCH(TRIM(Customers!F161&amp;""),Codes!$A$5:$A$14,0))),"",TRIM(Customers!F161))</f>
        <v>Married</v>
      </c>
      <c r="G161" s="4" t="n">
        <f aca="false">IF(OR(TRIM(Customers!G161&amp;"")="",ISNUMBER(MATCH(TRIM(Customers!G161&amp;""),Codes!$A$5:$A$14,0)),Customers!G161=-999),"",IF(ISNUMBER(Customers!G161),Customers!G161,IFERROR(VALUE(Customers!G161),"")))</f>
        <v>29800</v>
      </c>
      <c r="H161" s="3" t="n">
        <f aca="false">IF(OR(TRIM(Customers!H161&amp;"")="",ISNUMBER(MATCH(TRIM(Customers!H161&amp;""),Codes!$A$5:$A$14,0))),"",IF(ISNUMBER(Customers!H161),Customers!H161,IFERROR(VALUE(Customers!H161),"")))</f>
        <v>16</v>
      </c>
      <c r="I161" s="5" t="n">
        <f aca="false">IF(OR(TRIM(Customers!I161&amp;"")="",ISNUMBER(MATCH(TRIM(Customers!I161&amp;""),Codes!$A$5:$A$14,0)),Customers!I161=DATE(1970,1,1)),"",IF(ISNUMBER(Customers!I161),Customers!I161,IFERROR(DATEVALUE(Customers!I161),"")))</f>
        <v>40185</v>
      </c>
      <c r="J161" s="2" t="str">
        <f aca="false">IF(OR(TRIM(Customers!J161&amp;"")="",ISNUMBER(MATCH(TRIM(Customers!J161&amp;""),Codes!$A$5:$A$14,0))),"",TRIM(Customers!J161))</f>
        <v>Branch</v>
      </c>
      <c r="K161" s="3" t="n">
        <f aca="false">IF(OR(TRIM(Customers!K161&amp;"")="",ISNUMBER(MATCH(TRIM(Customers!K161&amp;""),Codes!$A$5:$A$14,0))),"",IF(ISNUMBER(Customers!K161),Customers!K161,IFERROR(VALUE(Customers!K161),"")))</f>
        <v>1</v>
      </c>
      <c r="L161" s="4" t="n">
        <f aca="false">IF(OR(TRIM(Customers!L161&amp;"")="",ISNUMBER(MATCH(TRIM(Customers!L161&amp;""),Codes!$A$5:$A$14,0))),"",IF(ISNUMBER(Customers!L161),Customers!L161,IFERROR(VALUE(Customers!L161),"")))</f>
        <v>278.58</v>
      </c>
      <c r="M161" s="4" t="n">
        <f aca="false">IF(OR(TRIM(Customers!M161&amp;"")="",ISNUMBER(MATCH(TRIM(Customers!M161&amp;""),Codes!$A$5:$A$14,0))),"",IF(ISNUMBER(Customers!M161),Customers!M161,IFERROR(VALUE(Customers!M161),"")))</f>
        <v>23040.19</v>
      </c>
      <c r="N161" s="3" t="n">
        <f aca="false">IF(OR(TRIM(Customers!N161&amp;"")="",ISNUMBER(MATCH(TRIM(Customers!N161&amp;""),Codes!$A$5:$A$14,0)),Customers!N161=9999),"",IF(ISNUMBER(Customers!N161),Customers!N161,IFERROR(VALUE(Customers!N161),"")))</f>
        <v>28</v>
      </c>
      <c r="O161" s="4" t="n">
        <f aca="false">IF(OR(TRIM(Customers!O161&amp;"")="",ISNUMBER(MATCH(TRIM(Customers!O161&amp;""),Codes!$A$5:$A$14,0))),"",IF(ISNUMBER(Customers!O161),Customers!O161,IFERROR(VALUE(Customers!O161),"")))</f>
        <v>40.42</v>
      </c>
      <c r="P161" s="3" t="str">
        <f aca="false">IF(OR(TRIM(Customers!P161&amp;"")="",ISNUMBER(MATCH(TRIM(Customers!P161&amp;""),Codes!$A$5:$A$14,0))),"",IF(ISNUMBER(Customers!P161),Customers!P161,IFERROR(VALUE(Customers!P161),"")))</f>
        <v/>
      </c>
      <c r="Q161" s="4" t="n">
        <f aca="false">IF(OR(TRIM(Customers!Q161&amp;"")="",ISNUMBER(MATCH(TRIM(Customers!Q161&amp;""),Codes!$A$5:$A$14,0))),"",IF(ISNUMBER(Customers!Q161),Customers!Q161,IFERROR(VALUE(Customers!Q161),"")))</f>
        <v>0</v>
      </c>
      <c r="R161" s="4" t="n">
        <f aca="false">IF(OR(TRIM(Customers!R161&amp;"")="",ISNUMBER(MATCH(TRIM(Customers!R161&amp;""),Codes!$A$5:$A$14,0))),"",IF(ISNUMBER(Customers!R161),Customers!R161,IFERROR(VALUE(Customers!R161),"")))</f>
        <v>0</v>
      </c>
      <c r="S161" s="4" t="n">
        <f aca="false">IF(OR(TRIM(Customers!S161&amp;"")="",ISNUMBER(MATCH(TRIM(Customers!S161&amp;""),Codes!$A$5:$A$14,0))),"",IF(ISNUMBER(Customers!S161),Customers!S161,IFERROR(VALUE(Customers!S161),"")))</f>
        <v>0</v>
      </c>
      <c r="T161" s="4" t="n">
        <f aca="false">IF(OR(TRIM(Customers!T161&amp;"")="",ISNUMBER(MATCH(TRIM(Customers!T161&amp;""),Codes!$A$5:$A$14,0))),"",IF(ISNUMBER(Customers!T161),Customers!T161,IFERROR(VALUE(Customers!T161),"")))</f>
        <v>0</v>
      </c>
      <c r="U161" s="3" t="n">
        <f aca="false">IF(OR(TRIM(Customers!U161&amp;"")="",ISNUMBER(MATCH(TRIM(Customers!U161&amp;""),Codes!$A$5:$A$14,0)),Customers!U161=0),"",IF(ISNUMBER(Customers!U161),Customers!U161,IFERROR(VALUE(Customers!U161),"")))</f>
        <v>647</v>
      </c>
      <c r="V161" s="3" t="str">
        <f aca="false">IF(OR(TRIM(Customers!V161&amp;"")="",ISNUMBER(MATCH(TRIM(Customers!V161&amp;""),Codes!$A$5:$A$14,0))),"",IF(ISNUMBER(Customers!V161),Customers!V161,IFERROR(VALUE(Customers!V161),"")))</f>
        <v/>
      </c>
    </row>
    <row r="162" customFormat="false" ht="15" hidden="false" customHeight="false" outlineLevel="0" collapsed="false">
      <c r="A162" s="2" t="str">
        <f aca="false">Customers!A162</f>
        <v>CL00161</v>
      </c>
      <c r="B162" s="3" t="n">
        <f aca="false">IF(OR(TRIM(Customers!B162&amp;"")="",ISNUMBER(MATCH(TRIM(Customers!B162&amp;""),Codes!$A$5:$A$14,0)),Customers!B162=0),"",IF(ISNUMBER(Customers!B162),Customers!B162,IFERROR(VALUE(Customers!B162),"")))</f>
        <v>37</v>
      </c>
      <c r="C162" s="2" t="str">
        <f aca="false">IF(OR(TRIM(Customers!C162&amp;"")="",ISNUMBER(MATCH(TRIM(Customers!C162&amp;""),Codes!$A$5:$A$14,0))),"",TRIM(Customers!C162))</f>
        <v>F</v>
      </c>
      <c r="D162" s="2" t="str">
        <f aca="false">IF(OR(TRIM(Customers!D162&amp;"")="",ISNUMBER(MATCH(TRIM(Customers!D162&amp;""),Codes!$A$5:$A$14,0))),"",TRIM(Customers!D162))</f>
        <v>Puglia</v>
      </c>
      <c r="E162" s="2" t="str">
        <f aca="false">IF(OR(TRIM(Customers!E162&amp;"")="",ISNUMBER(MATCH(TRIM(Customers!E162&amp;""),Codes!$A$5:$A$14,0))),"",TRIM(Customers!E162))</f>
        <v>Self-employed</v>
      </c>
      <c r="F162" s="2" t="str">
        <f aca="false">IF(OR(TRIM(Customers!F162&amp;"")="",ISNUMBER(MATCH(TRIM(Customers!F162&amp;""),Codes!$A$5:$A$14,0))),"",TRIM(Customers!F162))</f>
        <v>Married</v>
      </c>
      <c r="G162" s="4" t="n">
        <f aca="false">IF(OR(TRIM(Customers!G162&amp;"")="",ISNUMBER(MATCH(TRIM(Customers!G162&amp;""),Codes!$A$5:$A$14,0)),Customers!G162=-999),"",IF(ISNUMBER(Customers!G162),Customers!G162,IFERROR(VALUE(Customers!G162),"")))</f>
        <v>37700</v>
      </c>
      <c r="H162" s="3" t="n">
        <f aca="false">IF(OR(TRIM(Customers!H162&amp;"")="",ISNUMBER(MATCH(TRIM(Customers!H162&amp;""),Codes!$A$5:$A$14,0))),"",IF(ISNUMBER(Customers!H162),Customers!H162,IFERROR(VALUE(Customers!H162),"")))</f>
        <v>9</v>
      </c>
      <c r="I162" s="5" t="n">
        <f aca="false">IF(OR(TRIM(Customers!I162&amp;"")="",ISNUMBER(MATCH(TRIM(Customers!I162&amp;""),Codes!$A$5:$A$14,0)),Customers!I162=DATE(1970,1,1)),"",IF(ISNUMBER(Customers!I162),Customers!I162,IFERROR(DATEVALUE(Customers!I162),"")))</f>
        <v>42898</v>
      </c>
      <c r="J162" s="2" t="str">
        <f aca="false">IF(OR(TRIM(Customers!J162&amp;"")="",ISNUMBER(MATCH(TRIM(Customers!J162&amp;""),Codes!$A$5:$A$14,0))),"",TRIM(Customers!J162))</f>
        <v>Branch</v>
      </c>
      <c r="K162" s="3" t="n">
        <f aca="false">IF(OR(TRIM(Customers!K162&amp;"")="",ISNUMBER(MATCH(TRIM(Customers!K162&amp;""),Codes!$A$5:$A$14,0))),"",IF(ISNUMBER(Customers!K162),Customers!K162,IFERROR(VALUE(Customers!K162),"")))</f>
        <v>2</v>
      </c>
      <c r="L162" s="4" t="n">
        <f aca="false">IF(OR(TRIM(Customers!L162&amp;"")="",ISNUMBER(MATCH(TRIM(Customers!L162&amp;""),Codes!$A$5:$A$14,0))),"",IF(ISNUMBER(Customers!L162),Customers!L162,IFERROR(VALUE(Customers!L162),"")))</f>
        <v>4221.36</v>
      </c>
      <c r="M162" s="4" t="n">
        <f aca="false">IF(OR(TRIM(Customers!M162&amp;"")="",ISNUMBER(MATCH(TRIM(Customers!M162&amp;""),Codes!$A$5:$A$14,0))),"",IF(ISNUMBER(Customers!M162),Customers!M162,IFERROR(VALUE(Customers!M162),"")))</f>
        <v>0</v>
      </c>
      <c r="N162" s="3" t="n">
        <f aca="false">IF(OR(TRIM(Customers!N162&amp;"")="",ISNUMBER(MATCH(TRIM(Customers!N162&amp;""),Codes!$A$5:$A$14,0)),Customers!N162=9999),"",IF(ISNUMBER(Customers!N162),Customers!N162,IFERROR(VALUE(Customers!N162),"")))</f>
        <v>16</v>
      </c>
      <c r="O162" s="4" t="n">
        <f aca="false">IF(OR(TRIM(Customers!O162&amp;"")="",ISNUMBER(MATCH(TRIM(Customers!O162&amp;""),Codes!$A$5:$A$14,0))),"",IF(ISNUMBER(Customers!O162),Customers!O162,IFERROR(VALUE(Customers!O162),"")))</f>
        <v>62.28</v>
      </c>
      <c r="P162" s="3" t="n">
        <f aca="false">IF(OR(TRIM(Customers!P162&amp;"")="",ISNUMBER(MATCH(TRIM(Customers!P162&amp;""),Codes!$A$5:$A$14,0))),"",IF(ISNUMBER(Customers!P162),Customers!P162,IFERROR(VALUE(Customers!P162),"")))</f>
        <v>7</v>
      </c>
      <c r="Q162" s="4" t="str">
        <f aca="false">IF(OR(TRIM(Customers!Q162&amp;"")="",ISNUMBER(MATCH(TRIM(Customers!Q162&amp;""),Codes!$A$5:$A$14,0))),"",IF(ISNUMBER(Customers!Q162),Customers!Q162,IFERROR(VALUE(Customers!Q162),"")))</f>
        <v/>
      </c>
      <c r="R162" s="4" t="n">
        <f aca="false">IF(OR(TRIM(Customers!R162&amp;"")="",ISNUMBER(MATCH(TRIM(Customers!R162&amp;""),Codes!$A$5:$A$14,0))),"",IF(ISNUMBER(Customers!R162),Customers!R162,IFERROR(VALUE(Customers!R162),"")))</f>
        <v>1328.23</v>
      </c>
      <c r="S162" s="4" t="str">
        <f aca="false">IF(OR(TRIM(Customers!S162&amp;"")="",ISNUMBER(MATCH(TRIM(Customers!S162&amp;""),Codes!$A$5:$A$14,0))),"",IF(ISNUMBER(Customers!S162),Customers!S162,IFERROR(VALUE(Customers!S162),"")))</f>
        <v/>
      </c>
      <c r="T162" s="4" t="str">
        <f aca="false">IF(OR(TRIM(Customers!T162&amp;"")="",ISNUMBER(MATCH(TRIM(Customers!T162&amp;""),Codes!$A$5:$A$14,0))),"",IF(ISNUMBER(Customers!T162),Customers!T162,IFERROR(VALUE(Customers!T162),"")))</f>
        <v/>
      </c>
      <c r="U162" s="3" t="n">
        <f aca="false">IF(OR(TRIM(Customers!U162&amp;"")="",ISNUMBER(MATCH(TRIM(Customers!U162&amp;""),Codes!$A$5:$A$14,0)),Customers!U162=0),"",IF(ISNUMBER(Customers!U162),Customers!U162,IFERROR(VALUE(Customers!U162),"")))</f>
        <v>620</v>
      </c>
      <c r="V162" s="3" t="n">
        <f aca="false">IF(OR(TRIM(Customers!V162&amp;"")="",ISNUMBER(MATCH(TRIM(Customers!V162&amp;""),Codes!$A$5:$A$14,0))),"",IF(ISNUMBER(Customers!V162),Customers!V162,IFERROR(VALUE(Customers!V162),"")))</f>
        <v>1</v>
      </c>
    </row>
    <row r="163" customFormat="false" ht="15" hidden="false" customHeight="false" outlineLevel="0" collapsed="false">
      <c r="A163" s="2" t="str">
        <f aca="false">Customers!A163</f>
        <v>CL00162</v>
      </c>
      <c r="B163" s="3" t="n">
        <f aca="false">IF(OR(TRIM(Customers!B163&amp;"")="",ISNUMBER(MATCH(TRIM(Customers!B163&amp;""),Codes!$A$5:$A$14,0)),Customers!B163=0),"",IF(ISNUMBER(Customers!B163),Customers!B163,IFERROR(VALUE(Customers!B163),"")))</f>
        <v>71</v>
      </c>
      <c r="C163" s="2" t="str">
        <f aca="false">IF(OR(TRIM(Customers!C163&amp;"")="",ISNUMBER(MATCH(TRIM(Customers!C163&amp;""),Codes!$A$5:$A$14,0))),"",TRIM(Customers!C163))</f>
        <v>M</v>
      </c>
      <c r="D163" s="2" t="str">
        <f aca="false">IF(OR(TRIM(Customers!D163&amp;"")="",ISNUMBER(MATCH(TRIM(Customers!D163&amp;""),Codes!$A$5:$A$14,0))),"",TRIM(Customers!D163))</f>
        <v>Lombardia</v>
      </c>
      <c r="E163" s="2" t="str">
        <f aca="false">IF(OR(TRIM(Customers!E163&amp;"")="",ISNUMBER(MATCH(TRIM(Customers!E163&amp;""),Codes!$A$5:$A$14,0))),"",TRIM(Customers!E163))</f>
        <v>Retired</v>
      </c>
      <c r="F163" s="2" t="str">
        <f aca="false">IF(OR(TRIM(Customers!F163&amp;"")="",ISNUMBER(MATCH(TRIM(Customers!F163&amp;""),Codes!$A$5:$A$14,0))),"",TRIM(Customers!F163))</f>
        <v>Married</v>
      </c>
      <c r="G163" s="4" t="n">
        <f aca="false">IF(OR(TRIM(Customers!G163&amp;"")="",ISNUMBER(MATCH(TRIM(Customers!G163&amp;""),Codes!$A$5:$A$14,0)),Customers!G163=-999),"",IF(ISNUMBER(Customers!G163),Customers!G163,IFERROR(VALUE(Customers!G163),"")))</f>
        <v>13900</v>
      </c>
      <c r="H163" s="3" t="n">
        <f aca="false">IF(OR(TRIM(Customers!H163&amp;"")="",ISNUMBER(MATCH(TRIM(Customers!H163&amp;""),Codes!$A$5:$A$14,0))),"",IF(ISNUMBER(Customers!H163),Customers!H163,IFERROR(VALUE(Customers!H163),"")))</f>
        <v>17</v>
      </c>
      <c r="I163" s="5" t="n">
        <f aca="false">IF(OR(TRIM(Customers!I163&amp;"")="",ISNUMBER(MATCH(TRIM(Customers!I163&amp;""),Codes!$A$5:$A$14,0)),Customers!I163=DATE(1970,1,1)),"",IF(ISNUMBER(Customers!I163),Customers!I163,IFERROR(DATEVALUE(Customers!I163),"")))</f>
        <v>39947</v>
      </c>
      <c r="J163" s="2" t="str">
        <f aca="false">IF(OR(TRIM(Customers!J163&amp;"")="",ISNUMBER(MATCH(TRIM(Customers!J163&amp;""),Codes!$A$5:$A$14,0))),"",TRIM(Customers!J163))</f>
        <v>Branch</v>
      </c>
      <c r="K163" s="3" t="n">
        <f aca="false">IF(OR(TRIM(Customers!K163&amp;"")="",ISNUMBER(MATCH(TRIM(Customers!K163&amp;""),Codes!$A$5:$A$14,0))),"",IF(ISNUMBER(Customers!K163),Customers!K163,IFERROR(VALUE(Customers!K163),"")))</f>
        <v>2</v>
      </c>
      <c r="L163" s="4" t="n">
        <f aca="false">IF(OR(TRIM(Customers!L163&amp;"")="",ISNUMBER(MATCH(TRIM(Customers!L163&amp;""),Codes!$A$5:$A$14,0))),"",IF(ISNUMBER(Customers!L163),Customers!L163,IFERROR(VALUE(Customers!L163),"")))</f>
        <v>398.29</v>
      </c>
      <c r="M163" s="4" t="str">
        <f aca="false">IF(OR(TRIM(Customers!M163&amp;"")="",ISNUMBER(MATCH(TRIM(Customers!M163&amp;""),Codes!$A$5:$A$14,0))),"",IF(ISNUMBER(Customers!M163),Customers!M163,IFERROR(VALUE(Customers!M163),"")))</f>
        <v/>
      </c>
      <c r="N163" s="3" t="n">
        <f aca="false">IF(OR(TRIM(Customers!N163&amp;"")="",ISNUMBER(MATCH(TRIM(Customers!N163&amp;""),Codes!$A$5:$A$14,0)),Customers!N163=9999),"",IF(ISNUMBER(Customers!N163),Customers!N163,IFERROR(VALUE(Customers!N163),"")))</f>
        <v>11</v>
      </c>
      <c r="O163" s="4" t="n">
        <f aca="false">IF(OR(TRIM(Customers!O163&amp;"")="",ISNUMBER(MATCH(TRIM(Customers!O163&amp;""),Codes!$A$5:$A$14,0))),"",IF(ISNUMBER(Customers!O163),Customers!O163,IFERROR(VALUE(Customers!O163),"")))</f>
        <v>52.62</v>
      </c>
      <c r="P163" s="3" t="n">
        <f aca="false">IF(OR(TRIM(Customers!P163&amp;"")="",ISNUMBER(MATCH(TRIM(Customers!P163&amp;""),Codes!$A$5:$A$14,0))),"",IF(ISNUMBER(Customers!P163),Customers!P163,IFERROR(VALUE(Customers!P163),"")))</f>
        <v>6</v>
      </c>
      <c r="Q163" s="4" t="n">
        <f aca="false">IF(OR(TRIM(Customers!Q163&amp;"")="",ISNUMBER(MATCH(TRIM(Customers!Q163&amp;""),Codes!$A$5:$A$14,0))),"",IF(ISNUMBER(Customers!Q163),Customers!Q163,IFERROR(VALUE(Customers!Q163),"")))</f>
        <v>3500</v>
      </c>
      <c r="R163" s="4" t="n">
        <f aca="false">IF(OR(TRIM(Customers!R163&amp;"")="",ISNUMBER(MATCH(TRIM(Customers!R163&amp;""),Codes!$A$5:$A$14,0))),"",IF(ISNUMBER(Customers!R163),Customers!R163,IFERROR(VALUE(Customers!R163),"")))</f>
        <v>471.05</v>
      </c>
      <c r="S163" s="4" t="str">
        <f aca="false">IF(OR(TRIM(Customers!S163&amp;"")="",ISNUMBER(MATCH(TRIM(Customers!S163&amp;""),Codes!$A$5:$A$14,0))),"",IF(ISNUMBER(Customers!S163),Customers!S163,IFERROR(VALUE(Customers!S163),"")))</f>
        <v/>
      </c>
      <c r="T163" s="4" t="str">
        <f aca="false">IF(OR(TRIM(Customers!T163&amp;"")="",ISNUMBER(MATCH(TRIM(Customers!T163&amp;""),Codes!$A$5:$A$14,0))),"",IF(ISNUMBER(Customers!T163),Customers!T163,IFERROR(VALUE(Customers!T163),"")))</f>
        <v/>
      </c>
      <c r="U163" s="3" t="n">
        <f aca="false">IF(OR(TRIM(Customers!U163&amp;"")="",ISNUMBER(MATCH(TRIM(Customers!U163&amp;""),Codes!$A$5:$A$14,0)),Customers!U163=0),"",IF(ISNUMBER(Customers!U163),Customers!U163,IFERROR(VALUE(Customers!U163),"")))</f>
        <v>579</v>
      </c>
      <c r="V163" s="3" t="n">
        <f aca="false">IF(OR(TRIM(Customers!V163&amp;"")="",ISNUMBER(MATCH(TRIM(Customers!V163&amp;""),Codes!$A$5:$A$14,0))),"",IF(ISNUMBER(Customers!V163),Customers!V163,IFERROR(VALUE(Customers!V163),"")))</f>
        <v>0</v>
      </c>
    </row>
    <row r="164" customFormat="false" ht="15" hidden="false" customHeight="false" outlineLevel="0" collapsed="false">
      <c r="A164" s="2" t="str">
        <f aca="false">Customers!A164</f>
        <v>CL00163</v>
      </c>
      <c r="B164" s="3" t="n">
        <f aca="false">IF(OR(TRIM(Customers!B164&amp;"")="",ISNUMBER(MATCH(TRIM(Customers!B164&amp;""),Codes!$A$5:$A$14,0)),Customers!B164=0),"",IF(ISNUMBER(Customers!B164),Customers!B164,IFERROR(VALUE(Customers!B164),"")))</f>
        <v>85</v>
      </c>
      <c r="C164" s="2" t="str">
        <f aca="false">IF(OR(TRIM(Customers!C164&amp;"")="",ISNUMBER(MATCH(TRIM(Customers!C164&amp;""),Codes!$A$5:$A$14,0))),"",TRIM(Customers!C164))</f>
        <v>F</v>
      </c>
      <c r="D164" s="2" t="str">
        <f aca="false">IF(OR(TRIM(Customers!D164&amp;"")="",ISNUMBER(MATCH(TRIM(Customers!D164&amp;""),Codes!$A$5:$A$14,0))),"",TRIM(Customers!D164))</f>
        <v>Veneto</v>
      </c>
      <c r="E164" s="2" t="str">
        <f aca="false">IF(OR(TRIM(Customers!E164&amp;"")="",ISNUMBER(MATCH(TRIM(Customers!E164&amp;""),Codes!$A$5:$A$14,0))),"",TRIM(Customers!E164))</f>
        <v>Retired</v>
      </c>
      <c r="F164" s="2" t="str">
        <f aca="false">IF(OR(TRIM(Customers!F164&amp;"")="",ISNUMBER(MATCH(TRIM(Customers!F164&amp;""),Codes!$A$5:$A$14,0))),"",TRIM(Customers!F164))</f>
        <v>Divorced</v>
      </c>
      <c r="G164" s="4" t="n">
        <f aca="false">IF(OR(TRIM(Customers!G164&amp;"")="",ISNUMBER(MATCH(TRIM(Customers!G164&amp;""),Codes!$A$5:$A$14,0)),Customers!G164=-999),"",IF(ISNUMBER(Customers!G164),Customers!G164,IFERROR(VALUE(Customers!G164),"")))</f>
        <v>19000</v>
      </c>
      <c r="H164" s="3" t="n">
        <f aca="false">IF(OR(TRIM(Customers!H164&amp;"")="",ISNUMBER(MATCH(TRIM(Customers!H164&amp;""),Codes!$A$5:$A$14,0))),"",IF(ISNUMBER(Customers!H164),Customers!H164,IFERROR(VALUE(Customers!H164),"")))</f>
        <v>6</v>
      </c>
      <c r="I164" s="5" t="n">
        <f aca="false">IF(OR(TRIM(Customers!I164&amp;"")="",ISNUMBER(MATCH(TRIM(Customers!I164&amp;""),Codes!$A$5:$A$14,0)),Customers!I164=DATE(1970,1,1)),"",IF(ISNUMBER(Customers!I164),Customers!I164,IFERROR(DATEVALUE(Customers!I164),"")))</f>
        <v>44012</v>
      </c>
      <c r="J164" s="2" t="str">
        <f aca="false">IF(OR(TRIM(Customers!J164&amp;"")="",ISNUMBER(MATCH(TRIM(Customers!J164&amp;""),Codes!$A$5:$A$14,0))),"",TRIM(Customers!J164))</f>
        <v>Branch</v>
      </c>
      <c r="K164" s="3" t="n">
        <f aca="false">IF(OR(TRIM(Customers!K164&amp;"")="",ISNUMBER(MATCH(TRIM(Customers!K164&amp;""),Codes!$A$5:$A$14,0))),"",IF(ISNUMBER(Customers!K164),Customers!K164,IFERROR(VALUE(Customers!K164),"")))</f>
        <v>5</v>
      </c>
      <c r="L164" s="4" t="n">
        <f aca="false">IF(OR(TRIM(Customers!L164&amp;"")="",ISNUMBER(MATCH(TRIM(Customers!L164&amp;""),Codes!$A$5:$A$14,0))),"",IF(ISNUMBER(Customers!L164),Customers!L164,IFERROR(VALUE(Customers!L164),"")))</f>
        <v>654.12</v>
      </c>
      <c r="M164" s="4" t="n">
        <f aca="false">IF(OR(TRIM(Customers!M164&amp;"")="",ISNUMBER(MATCH(TRIM(Customers!M164&amp;""),Codes!$A$5:$A$14,0))),"",IF(ISNUMBER(Customers!M164),Customers!M164,IFERROR(VALUE(Customers!M164),"")))</f>
        <v>0</v>
      </c>
      <c r="N164" s="3" t="n">
        <f aca="false">IF(OR(TRIM(Customers!N164&amp;"")="",ISNUMBER(MATCH(TRIM(Customers!N164&amp;""),Codes!$A$5:$A$14,0)),Customers!N164=9999),"",IF(ISNUMBER(Customers!N164),Customers!N164,IFERROR(VALUE(Customers!N164),"")))</f>
        <v>18</v>
      </c>
      <c r="O164" s="4" t="n">
        <f aca="false">IF(OR(TRIM(Customers!O164&amp;"")="",ISNUMBER(MATCH(TRIM(Customers!O164&amp;""),Codes!$A$5:$A$14,0))),"",IF(ISNUMBER(Customers!O164),Customers!O164,IFERROR(VALUE(Customers!O164),"")))</f>
        <v>46.57</v>
      </c>
      <c r="P164" s="3" t="n">
        <f aca="false">IF(OR(TRIM(Customers!P164&amp;"")="",ISNUMBER(MATCH(TRIM(Customers!P164&amp;""),Codes!$A$5:$A$14,0))),"",IF(ISNUMBER(Customers!P164),Customers!P164,IFERROR(VALUE(Customers!P164),"")))</f>
        <v>3</v>
      </c>
      <c r="Q164" s="4" t="n">
        <f aca="false">IF(OR(TRIM(Customers!Q164&amp;"")="",ISNUMBER(MATCH(TRIM(Customers!Q164&amp;""),Codes!$A$5:$A$14,0))),"",IF(ISNUMBER(Customers!Q164),Customers!Q164,IFERROR(VALUE(Customers!Q164),"")))</f>
        <v>3500</v>
      </c>
      <c r="R164" s="4" t="n">
        <f aca="false">IF(OR(TRIM(Customers!R164&amp;"")="",ISNUMBER(MATCH(TRIM(Customers!R164&amp;""),Codes!$A$5:$A$14,0))),"",IF(ISNUMBER(Customers!R164),Customers!R164,IFERROR(VALUE(Customers!R164),"")))</f>
        <v>270.5</v>
      </c>
      <c r="S164" s="4" t="n">
        <f aca="false">IF(OR(TRIM(Customers!S164&amp;"")="",ISNUMBER(MATCH(TRIM(Customers!S164&amp;""),Codes!$A$5:$A$14,0))),"",IF(ISNUMBER(Customers!S164),Customers!S164,IFERROR(VALUE(Customers!S164),"")))</f>
        <v>0</v>
      </c>
      <c r="T164" s="4" t="n">
        <f aca="false">IF(OR(TRIM(Customers!T164&amp;"")="",ISNUMBER(MATCH(TRIM(Customers!T164&amp;""),Codes!$A$5:$A$14,0))),"",IF(ISNUMBER(Customers!T164),Customers!T164,IFERROR(VALUE(Customers!T164),"")))</f>
        <v>0</v>
      </c>
      <c r="U164" s="3" t="n">
        <f aca="false">IF(OR(TRIM(Customers!U164&amp;"")="",ISNUMBER(MATCH(TRIM(Customers!U164&amp;""),Codes!$A$5:$A$14,0)),Customers!U164=0),"",IF(ISNUMBER(Customers!U164),Customers!U164,IFERROR(VALUE(Customers!U164),"")))</f>
        <v>658</v>
      </c>
      <c r="V164" s="3" t="n">
        <f aca="false">IF(OR(TRIM(Customers!V164&amp;"")="",ISNUMBER(MATCH(TRIM(Customers!V164&amp;""),Codes!$A$5:$A$14,0))),"",IF(ISNUMBER(Customers!V164),Customers!V164,IFERROR(VALUE(Customers!V164),"")))</f>
        <v>0</v>
      </c>
    </row>
    <row r="165" customFormat="false" ht="15" hidden="false" customHeight="false" outlineLevel="0" collapsed="false">
      <c r="A165" s="2" t="str">
        <f aca="false">Customers!A165</f>
        <v>CL00164</v>
      </c>
      <c r="B165" s="3" t="n">
        <f aca="false">IF(OR(TRIM(Customers!B165&amp;"")="",ISNUMBER(MATCH(TRIM(Customers!B165&amp;""),Codes!$A$5:$A$14,0)),Customers!B165=0),"",IF(ISNUMBER(Customers!B165),Customers!B165,IFERROR(VALUE(Customers!B165),"")))</f>
        <v>30</v>
      </c>
      <c r="C165" s="2" t="str">
        <f aca="false">IF(OR(TRIM(Customers!C165&amp;"")="",ISNUMBER(MATCH(TRIM(Customers!C165&amp;""),Codes!$A$5:$A$14,0))),"",TRIM(Customers!C165))</f>
        <v>M</v>
      </c>
      <c r="D165" s="2" t="str">
        <f aca="false">IF(OR(TRIM(Customers!D165&amp;"")="",ISNUMBER(MATCH(TRIM(Customers!D165&amp;""),Codes!$A$5:$A$14,0))),"",TRIM(Customers!D165))</f>
        <v>Puglia</v>
      </c>
      <c r="E165" s="2" t="str">
        <f aca="false">IF(OR(TRIM(Customers!E165&amp;"")="",ISNUMBER(MATCH(TRIM(Customers!E165&amp;""),Codes!$A$5:$A$14,0))),"",TRIM(Customers!E165))</f>
        <v>Employee</v>
      </c>
      <c r="F165" s="2" t="str">
        <f aca="false">IF(OR(TRIM(Customers!F165&amp;"")="",ISNUMBER(MATCH(TRIM(Customers!F165&amp;""),Codes!$A$5:$A$14,0))),"",TRIM(Customers!F165))</f>
        <v>Married</v>
      </c>
      <c r="G165" s="4" t="n">
        <f aca="false">IF(OR(TRIM(Customers!G165&amp;"")="",ISNUMBER(MATCH(TRIM(Customers!G165&amp;""),Codes!$A$5:$A$14,0)),Customers!G165=-999),"",IF(ISNUMBER(Customers!G165),Customers!G165,IFERROR(VALUE(Customers!G165),"")))</f>
        <v>39000</v>
      </c>
      <c r="H165" s="3" t="n">
        <f aca="false">IF(OR(TRIM(Customers!H165&amp;"")="",ISNUMBER(MATCH(TRIM(Customers!H165&amp;""),Codes!$A$5:$A$14,0))),"",IF(ISNUMBER(Customers!H165),Customers!H165,IFERROR(VALUE(Customers!H165),"")))</f>
        <v>3</v>
      </c>
      <c r="I165" s="5" t="n">
        <f aca="false">IF(OR(TRIM(Customers!I165&amp;"")="",ISNUMBER(MATCH(TRIM(Customers!I165&amp;""),Codes!$A$5:$A$14,0)),Customers!I165=DATE(1970,1,1)),"",IF(ISNUMBER(Customers!I165),Customers!I165,IFERROR(DATEVALUE(Customers!I165),"")))</f>
        <v>44934</v>
      </c>
      <c r="J165" s="2" t="str">
        <f aca="false">IF(OR(TRIM(Customers!J165&amp;"")="",ISNUMBER(MATCH(TRIM(Customers!J165&amp;""),Codes!$A$5:$A$14,0))),"",TRIM(Customers!J165))</f>
        <v>Online Banking</v>
      </c>
      <c r="K165" s="3" t="n">
        <f aca="false">IF(OR(TRIM(Customers!K165&amp;"")="",ISNUMBER(MATCH(TRIM(Customers!K165&amp;""),Codes!$A$5:$A$14,0))),"",IF(ISNUMBER(Customers!K165),Customers!K165,IFERROR(VALUE(Customers!K165),"")))</f>
        <v>2</v>
      </c>
      <c r="L165" s="4" t="n">
        <f aca="false">IF(OR(TRIM(Customers!L165&amp;"")="",ISNUMBER(MATCH(TRIM(Customers!L165&amp;""),Codes!$A$5:$A$14,0))),"",IF(ISNUMBER(Customers!L165),Customers!L165,IFERROR(VALUE(Customers!L165),"")))</f>
        <v>21700.49</v>
      </c>
      <c r="M165" s="4" t="n">
        <f aca="false">IF(OR(TRIM(Customers!M165&amp;"")="",ISNUMBER(MATCH(TRIM(Customers!M165&amp;""),Codes!$A$5:$A$14,0))),"",IF(ISNUMBER(Customers!M165),Customers!M165,IFERROR(VALUE(Customers!M165),"")))</f>
        <v>12565.15</v>
      </c>
      <c r="N165" s="3" t="n">
        <f aca="false">IF(OR(TRIM(Customers!N165&amp;"")="",ISNUMBER(MATCH(TRIM(Customers!N165&amp;""),Codes!$A$5:$A$14,0)),Customers!N165=9999),"",IF(ISNUMBER(Customers!N165),Customers!N165,IFERROR(VALUE(Customers!N165),"")))</f>
        <v>25</v>
      </c>
      <c r="O165" s="4" t="n">
        <f aca="false">IF(OR(TRIM(Customers!O165&amp;"")="",ISNUMBER(MATCH(TRIM(Customers!O165&amp;""),Codes!$A$5:$A$14,0))),"",IF(ISNUMBER(Customers!O165),Customers!O165,IFERROR(VALUE(Customers!O165),"")))</f>
        <v>56.72</v>
      </c>
      <c r="P165" s="3" t="n">
        <f aca="false">IF(OR(TRIM(Customers!P165&amp;"")="",ISNUMBER(MATCH(TRIM(Customers!P165&amp;""),Codes!$A$5:$A$14,0))),"",IF(ISNUMBER(Customers!P165),Customers!P165,IFERROR(VALUE(Customers!P165),"")))</f>
        <v>2</v>
      </c>
      <c r="Q165" s="4" t="n">
        <f aca="false">IF(OR(TRIM(Customers!Q165&amp;"")="",ISNUMBER(MATCH(TRIM(Customers!Q165&amp;""),Codes!$A$5:$A$14,0))),"",IF(ISNUMBER(Customers!Q165),Customers!Q165,IFERROR(VALUE(Customers!Q165),"")))</f>
        <v>6500</v>
      </c>
      <c r="R165" s="4" t="n">
        <f aca="false">IF(OR(TRIM(Customers!R165&amp;"")="",ISNUMBER(MATCH(TRIM(Customers!R165&amp;""),Codes!$A$5:$A$14,0))),"",IF(ISNUMBER(Customers!R165),Customers!R165,IFERROR(VALUE(Customers!R165),"")))</f>
        <v>2321.75</v>
      </c>
      <c r="S165" s="4" t="n">
        <f aca="false">IF(OR(TRIM(Customers!S165&amp;"")="",ISNUMBER(MATCH(TRIM(Customers!S165&amp;""),Codes!$A$5:$A$14,0))),"",IF(ISNUMBER(Customers!S165),Customers!S165,IFERROR(VALUE(Customers!S165),"")))</f>
        <v>134000</v>
      </c>
      <c r="T165" s="4" t="n">
        <f aca="false">IF(OR(TRIM(Customers!T165&amp;"")="",ISNUMBER(MATCH(TRIM(Customers!T165&amp;""),Codes!$A$5:$A$14,0))),"",IF(ISNUMBER(Customers!T165),Customers!T165,IFERROR(VALUE(Customers!T165),"")))</f>
        <v>904</v>
      </c>
      <c r="U165" s="3" t="n">
        <f aca="false">IF(OR(TRIM(Customers!U165&amp;"")="",ISNUMBER(MATCH(TRIM(Customers!U165&amp;""),Codes!$A$5:$A$14,0)),Customers!U165=0),"",IF(ISNUMBER(Customers!U165),Customers!U165,IFERROR(VALUE(Customers!U165),"")))</f>
        <v>718</v>
      </c>
      <c r="V165" s="3" t="n">
        <f aca="false">IF(OR(TRIM(Customers!V165&amp;"")="",ISNUMBER(MATCH(TRIM(Customers!V165&amp;""),Codes!$A$5:$A$14,0))),"",IF(ISNUMBER(Customers!V165),Customers!V165,IFERROR(VALUE(Customers!V165),"")))</f>
        <v>1</v>
      </c>
    </row>
    <row r="166" customFormat="false" ht="15" hidden="false" customHeight="false" outlineLevel="0" collapsed="false">
      <c r="A166" s="2" t="str">
        <f aca="false">Customers!A166</f>
        <v>CL00165</v>
      </c>
      <c r="B166" s="3" t="n">
        <f aca="false">IF(OR(TRIM(Customers!B166&amp;"")="",ISNUMBER(MATCH(TRIM(Customers!B166&amp;""),Codes!$A$5:$A$14,0)),Customers!B166=0),"",IF(ISNUMBER(Customers!B166),Customers!B166,IFERROR(VALUE(Customers!B166),"")))</f>
        <v>45</v>
      </c>
      <c r="C166" s="2" t="str">
        <f aca="false">IF(OR(TRIM(Customers!C166&amp;"")="",ISNUMBER(MATCH(TRIM(Customers!C166&amp;""),Codes!$A$5:$A$14,0))),"",TRIM(Customers!C166))</f>
        <v>M</v>
      </c>
      <c r="D166" s="2" t="str">
        <f aca="false">IF(OR(TRIM(Customers!D166&amp;"")="",ISNUMBER(MATCH(TRIM(Customers!D166&amp;""),Codes!$A$5:$A$14,0))),"",TRIM(Customers!D166))</f>
        <v>Piemonte</v>
      </c>
      <c r="E166" s="2" t="str">
        <f aca="false">IF(OR(TRIM(Customers!E166&amp;"")="",ISNUMBER(MATCH(TRIM(Customers!E166&amp;""),Codes!$A$5:$A$14,0))),"",TRIM(Customers!E166))</f>
        <v>Employee</v>
      </c>
      <c r="F166" s="2" t="str">
        <f aca="false">IF(OR(TRIM(Customers!F166&amp;"")="",ISNUMBER(MATCH(TRIM(Customers!F166&amp;""),Codes!$A$5:$A$14,0))),"",TRIM(Customers!F166))</f>
        <v>Married</v>
      </c>
      <c r="G166" s="4" t="n">
        <f aca="false">IF(OR(TRIM(Customers!G166&amp;"")="",ISNUMBER(MATCH(TRIM(Customers!G166&amp;""),Codes!$A$5:$A$14,0)),Customers!G166=-999),"",IF(ISNUMBER(Customers!G166),Customers!G166,IFERROR(VALUE(Customers!G166),"")))</f>
        <v>35800</v>
      </c>
      <c r="H166" s="3" t="n">
        <f aca="false">IF(OR(TRIM(Customers!H166&amp;"")="",ISNUMBER(MATCH(TRIM(Customers!H166&amp;""),Codes!$A$5:$A$14,0))),"",IF(ISNUMBER(Customers!H166),Customers!H166,IFERROR(VALUE(Customers!H166),"")))</f>
        <v>12</v>
      </c>
      <c r="I166" s="5" t="n">
        <f aca="false">IF(OR(TRIM(Customers!I166&amp;"")="",ISNUMBER(MATCH(TRIM(Customers!I166&amp;""),Codes!$A$5:$A$14,0)),Customers!I166=DATE(1970,1,1)),"",IF(ISNUMBER(Customers!I166),Customers!I166,IFERROR(DATEVALUE(Customers!I166),"")))</f>
        <v>41686</v>
      </c>
      <c r="J166" s="2" t="str">
        <f aca="false">IF(OR(TRIM(Customers!J166&amp;"")="",ISNUMBER(MATCH(TRIM(Customers!J166&amp;""),Codes!$A$5:$A$14,0))),"",TRIM(Customers!J166))</f>
        <v>Branch</v>
      </c>
      <c r="K166" s="3" t="n">
        <f aca="false">IF(OR(TRIM(Customers!K166&amp;"")="",ISNUMBER(MATCH(TRIM(Customers!K166&amp;""),Codes!$A$5:$A$14,0))),"",IF(ISNUMBER(Customers!K166),Customers!K166,IFERROR(VALUE(Customers!K166),"")))</f>
        <v>3</v>
      </c>
      <c r="L166" s="4" t="n">
        <f aca="false">IF(OR(TRIM(Customers!L166&amp;"")="",ISNUMBER(MATCH(TRIM(Customers!L166&amp;""),Codes!$A$5:$A$14,0))),"",IF(ISNUMBER(Customers!L166),Customers!L166,IFERROR(VALUE(Customers!L166),"")))</f>
        <v>1701.62</v>
      </c>
      <c r="M166" s="4" t="n">
        <f aca="false">IF(OR(TRIM(Customers!M166&amp;"")="",ISNUMBER(MATCH(TRIM(Customers!M166&amp;""),Codes!$A$5:$A$14,0))),"",IF(ISNUMBER(Customers!M166),Customers!M166,IFERROR(VALUE(Customers!M166),"")))</f>
        <v>13052.65</v>
      </c>
      <c r="N166" s="3" t="str">
        <f aca="false">IF(OR(TRIM(Customers!N166&amp;"")="",ISNUMBER(MATCH(TRIM(Customers!N166&amp;""),Codes!$A$5:$A$14,0)),Customers!N166=9999),"",IF(ISNUMBER(Customers!N166),Customers!N166,IFERROR(VALUE(Customers!N166),"")))</f>
        <v/>
      </c>
      <c r="O166" s="4" t="n">
        <f aca="false">IF(OR(TRIM(Customers!O166&amp;"")="",ISNUMBER(MATCH(TRIM(Customers!O166&amp;""),Codes!$A$5:$A$14,0))),"",IF(ISNUMBER(Customers!O166),Customers!O166,IFERROR(VALUE(Customers!O166),"")))</f>
        <v>54.35</v>
      </c>
      <c r="P166" s="3" t="n">
        <f aca="false">IF(OR(TRIM(Customers!P166&amp;"")="",ISNUMBER(MATCH(TRIM(Customers!P166&amp;""),Codes!$A$5:$A$14,0))),"",IF(ISNUMBER(Customers!P166),Customers!P166,IFERROR(VALUE(Customers!P166),"")))</f>
        <v>3</v>
      </c>
      <c r="Q166" s="4" t="n">
        <f aca="false">IF(OR(TRIM(Customers!Q166&amp;"")="",ISNUMBER(MATCH(TRIM(Customers!Q166&amp;""),Codes!$A$5:$A$14,0))),"",IF(ISNUMBER(Customers!Q166),Customers!Q166,IFERROR(VALUE(Customers!Q166),"")))</f>
        <v>8500</v>
      </c>
      <c r="R166" s="4" t="n">
        <f aca="false">IF(OR(TRIM(Customers!R166&amp;"")="",ISNUMBER(MATCH(TRIM(Customers!R166&amp;""),Codes!$A$5:$A$14,0))),"",IF(ISNUMBER(Customers!R166),Customers!R166,IFERROR(VALUE(Customers!R166),"")))</f>
        <v>3277.21</v>
      </c>
      <c r="S166" s="4" t="n">
        <f aca="false">IF(OR(TRIM(Customers!S166&amp;"")="",ISNUMBER(MATCH(TRIM(Customers!S166&amp;""),Codes!$A$5:$A$14,0))),"",IF(ISNUMBER(Customers!S166),Customers!S166,IFERROR(VALUE(Customers!S166),"")))</f>
        <v>57000</v>
      </c>
      <c r="T166" s="4" t="n">
        <f aca="false">IF(OR(TRIM(Customers!T166&amp;"")="",ISNUMBER(MATCH(TRIM(Customers!T166&amp;""),Codes!$A$5:$A$14,0))),"",IF(ISNUMBER(Customers!T166),Customers!T166,IFERROR(VALUE(Customers!T166),"")))</f>
        <v>362</v>
      </c>
      <c r="U166" s="3" t="n">
        <f aca="false">IF(OR(TRIM(Customers!U166&amp;"")="",ISNUMBER(MATCH(TRIM(Customers!U166&amp;""),Codes!$A$5:$A$14,0)),Customers!U166=0),"",IF(ISNUMBER(Customers!U166),Customers!U166,IFERROR(VALUE(Customers!U166),"")))</f>
        <v>648</v>
      </c>
      <c r="V166" s="3" t="n">
        <f aca="false">IF(OR(TRIM(Customers!V166&amp;"")="",ISNUMBER(MATCH(TRIM(Customers!V166&amp;""),Codes!$A$5:$A$14,0))),"",IF(ISNUMBER(Customers!V166),Customers!V166,IFERROR(VALUE(Customers!V166),"")))</f>
        <v>0</v>
      </c>
    </row>
    <row r="167" customFormat="false" ht="15" hidden="false" customHeight="false" outlineLevel="0" collapsed="false">
      <c r="A167" s="2" t="str">
        <f aca="false">Customers!A167</f>
        <v>CL00166</v>
      </c>
      <c r="B167" s="3" t="n">
        <f aca="false">IF(OR(TRIM(Customers!B167&amp;"")="",ISNUMBER(MATCH(TRIM(Customers!B167&amp;""),Codes!$A$5:$A$14,0)),Customers!B167=0),"",IF(ISNUMBER(Customers!B167),Customers!B167,IFERROR(VALUE(Customers!B167),"")))</f>
        <v>57</v>
      </c>
      <c r="C167" s="2" t="str">
        <f aca="false">IF(OR(TRIM(Customers!C167&amp;"")="",ISNUMBER(MATCH(TRIM(Customers!C167&amp;""),Codes!$A$5:$A$14,0))),"",TRIM(Customers!C167))</f>
        <v>M</v>
      </c>
      <c r="D167" s="2" t="str">
        <f aca="false">IF(OR(TRIM(Customers!D167&amp;"")="",ISNUMBER(MATCH(TRIM(Customers!D167&amp;""),Codes!$A$5:$A$14,0))),"",TRIM(Customers!D167))</f>
        <v>Puglia</v>
      </c>
      <c r="E167" s="2" t="str">
        <f aca="false">IF(OR(TRIM(Customers!E167&amp;"")="",ISNUMBER(MATCH(TRIM(Customers!E167&amp;""),Codes!$A$5:$A$14,0))),"",TRIM(Customers!E167))</f>
        <v>Employee</v>
      </c>
      <c r="F167" s="2" t="str">
        <f aca="false">IF(OR(TRIM(Customers!F167&amp;"")="",ISNUMBER(MATCH(TRIM(Customers!F167&amp;""),Codes!$A$5:$A$14,0))),"",TRIM(Customers!F167))</f>
        <v>Married</v>
      </c>
      <c r="G167" s="4" t="n">
        <f aca="false">IF(OR(TRIM(Customers!G167&amp;"")="",ISNUMBER(MATCH(TRIM(Customers!G167&amp;""),Codes!$A$5:$A$14,0)),Customers!G167=-999),"",IF(ISNUMBER(Customers!G167),Customers!G167,IFERROR(VALUE(Customers!G167),"")))</f>
        <v>29200</v>
      </c>
      <c r="H167" s="3" t="n">
        <f aca="false">IF(OR(TRIM(Customers!H167&amp;"")="",ISNUMBER(MATCH(TRIM(Customers!H167&amp;""),Codes!$A$5:$A$14,0))),"",IF(ISNUMBER(Customers!H167),Customers!H167,IFERROR(VALUE(Customers!H167),"")))</f>
        <v>9</v>
      </c>
      <c r="I167" s="5" t="n">
        <f aca="false">IF(OR(TRIM(Customers!I167&amp;"")="",ISNUMBER(MATCH(TRIM(Customers!I167&amp;""),Codes!$A$5:$A$14,0)),Customers!I167=DATE(1970,1,1)),"",IF(ISNUMBER(Customers!I167),Customers!I167,IFERROR(DATEVALUE(Customers!I167),"")))</f>
        <v>42652</v>
      </c>
      <c r="J167" s="2" t="str">
        <f aca="false">IF(OR(TRIM(Customers!J167&amp;"")="",ISNUMBER(MATCH(TRIM(Customers!J167&amp;""),Codes!$A$5:$A$14,0))),"",TRIM(Customers!J167))</f>
        <v>Branch</v>
      </c>
      <c r="K167" s="3" t="n">
        <f aca="false">IF(OR(TRIM(Customers!K167&amp;"")="",ISNUMBER(MATCH(TRIM(Customers!K167&amp;""),Codes!$A$5:$A$14,0))),"",IF(ISNUMBER(Customers!K167),Customers!K167,IFERROR(VALUE(Customers!K167),"")))</f>
        <v>1</v>
      </c>
      <c r="L167" s="4" t="n">
        <f aca="false">IF(OR(TRIM(Customers!L167&amp;"")="",ISNUMBER(MATCH(TRIM(Customers!L167&amp;""),Codes!$A$5:$A$14,0))),"",IF(ISNUMBER(Customers!L167),Customers!L167,IFERROR(VALUE(Customers!L167),"")))</f>
        <v>5694.01</v>
      </c>
      <c r="M167" s="4" t="n">
        <f aca="false">IF(OR(TRIM(Customers!M167&amp;"")="",ISNUMBER(MATCH(TRIM(Customers!M167&amp;""),Codes!$A$5:$A$14,0))),"",IF(ISNUMBER(Customers!M167),Customers!M167,IFERROR(VALUE(Customers!M167),"")))</f>
        <v>14121.54</v>
      </c>
      <c r="N167" s="3" t="n">
        <f aca="false">IF(OR(TRIM(Customers!N167&amp;"")="",ISNUMBER(MATCH(TRIM(Customers!N167&amp;""),Codes!$A$5:$A$14,0)),Customers!N167=9999),"",IF(ISNUMBER(Customers!N167),Customers!N167,IFERROR(VALUE(Customers!N167),"")))</f>
        <v>24</v>
      </c>
      <c r="O167" s="4" t="n">
        <f aca="false">IF(OR(TRIM(Customers!O167&amp;"")="",ISNUMBER(MATCH(TRIM(Customers!O167&amp;""),Codes!$A$5:$A$14,0))),"",IF(ISNUMBER(Customers!O167),Customers!O167,IFERROR(VALUE(Customers!O167),"")))</f>
        <v>34.09</v>
      </c>
      <c r="P167" s="3" t="n">
        <f aca="false">IF(OR(TRIM(Customers!P167&amp;"")="",ISNUMBER(MATCH(TRIM(Customers!P167&amp;""),Codes!$A$5:$A$14,0))),"",IF(ISNUMBER(Customers!P167),Customers!P167,IFERROR(VALUE(Customers!P167),"")))</f>
        <v>4</v>
      </c>
      <c r="Q167" s="4" t="n">
        <f aca="false">IF(OR(TRIM(Customers!Q167&amp;"")="",ISNUMBER(MATCH(TRIM(Customers!Q167&amp;""),Codes!$A$5:$A$14,0))),"",IF(ISNUMBER(Customers!Q167),Customers!Q167,IFERROR(VALUE(Customers!Q167),"")))</f>
        <v>6500</v>
      </c>
      <c r="R167" s="4" t="n">
        <f aca="false">IF(OR(TRIM(Customers!R167&amp;"")="",ISNUMBER(MATCH(TRIM(Customers!R167&amp;""),Codes!$A$5:$A$14,0))),"",IF(ISNUMBER(Customers!R167),Customers!R167,IFERROR(VALUE(Customers!R167),"")))</f>
        <v>476.39</v>
      </c>
      <c r="S167" s="4" t="n">
        <f aca="false">IF(OR(TRIM(Customers!S167&amp;"")="",ISNUMBER(MATCH(TRIM(Customers!S167&amp;""),Codes!$A$5:$A$14,0))),"",IF(ISNUMBER(Customers!S167),Customers!S167,IFERROR(VALUE(Customers!S167),"")))</f>
        <v>117000</v>
      </c>
      <c r="T167" s="4" t="n">
        <f aca="false">IF(OR(TRIM(Customers!T167&amp;"")="",ISNUMBER(MATCH(TRIM(Customers!T167&amp;""),Codes!$A$5:$A$14,0))),"",IF(ISNUMBER(Customers!T167),Customers!T167,IFERROR(VALUE(Customers!T167),"")))</f>
        <v>606</v>
      </c>
      <c r="U167" s="3" t="n">
        <f aca="false">IF(OR(TRIM(Customers!U167&amp;"")="",ISNUMBER(MATCH(TRIM(Customers!U167&amp;""),Codes!$A$5:$A$14,0)),Customers!U167=0),"",IF(ISNUMBER(Customers!U167),Customers!U167,IFERROR(VALUE(Customers!U167),"")))</f>
        <v>600</v>
      </c>
      <c r="V167" s="3" t="n">
        <f aca="false">IF(OR(TRIM(Customers!V167&amp;"")="",ISNUMBER(MATCH(TRIM(Customers!V167&amp;""),Codes!$A$5:$A$14,0))),"",IF(ISNUMBER(Customers!V167),Customers!V167,IFERROR(VALUE(Customers!V167),"")))</f>
        <v>1</v>
      </c>
    </row>
    <row r="168" customFormat="false" ht="15" hidden="false" customHeight="false" outlineLevel="0" collapsed="false">
      <c r="A168" s="2" t="str">
        <f aca="false">Customers!A168</f>
        <v>CL00167</v>
      </c>
      <c r="B168" s="3" t="n">
        <f aca="false">IF(OR(TRIM(Customers!B168&amp;"")="",ISNUMBER(MATCH(TRIM(Customers!B168&amp;""),Codes!$A$5:$A$14,0)),Customers!B168=0),"",IF(ISNUMBER(Customers!B168),Customers!B168,IFERROR(VALUE(Customers!B168),"")))</f>
        <v>58</v>
      </c>
      <c r="C168" s="2" t="str">
        <f aca="false">IF(OR(TRIM(Customers!C168&amp;"")="",ISNUMBER(MATCH(TRIM(Customers!C168&amp;""),Codes!$A$5:$A$14,0))),"",TRIM(Customers!C168))</f>
        <v>M</v>
      </c>
      <c r="D168" s="2" t="str">
        <f aca="false">IF(OR(TRIM(Customers!D168&amp;"")="",ISNUMBER(MATCH(TRIM(Customers!D168&amp;""),Codes!$A$5:$A$14,0))),"",TRIM(Customers!D168))</f>
        <v>Lombardia</v>
      </c>
      <c r="E168" s="2" t="str">
        <f aca="false">IF(OR(TRIM(Customers!E168&amp;"")="",ISNUMBER(MATCH(TRIM(Customers!E168&amp;""),Codes!$A$5:$A$14,0))),"",TRIM(Customers!E168))</f>
        <v>Employee</v>
      </c>
      <c r="F168" s="2" t="str">
        <f aca="false">IF(OR(TRIM(Customers!F168&amp;"")="",ISNUMBER(MATCH(TRIM(Customers!F168&amp;""),Codes!$A$5:$A$14,0))),"",TRIM(Customers!F168))</f>
        <v>Divorced</v>
      </c>
      <c r="G168" s="4" t="n">
        <f aca="false">IF(OR(TRIM(Customers!G168&amp;"")="",ISNUMBER(MATCH(TRIM(Customers!G168&amp;""),Codes!$A$5:$A$14,0)),Customers!G168=-999),"",IF(ISNUMBER(Customers!G168),Customers!G168,IFERROR(VALUE(Customers!G168),"")))</f>
        <v>29600</v>
      </c>
      <c r="H168" s="3" t="n">
        <f aca="false">IF(OR(TRIM(Customers!H168&amp;"")="",ISNUMBER(MATCH(TRIM(Customers!H168&amp;""),Codes!$A$5:$A$14,0))),"",IF(ISNUMBER(Customers!H168),Customers!H168,IFERROR(VALUE(Customers!H168),"")))</f>
        <v>12</v>
      </c>
      <c r="I168" s="5" t="n">
        <f aca="false">IF(OR(TRIM(Customers!I168&amp;"")="",ISNUMBER(MATCH(TRIM(Customers!I168&amp;""),Codes!$A$5:$A$14,0)),Customers!I168=DATE(1970,1,1)),"",IF(ISNUMBER(Customers!I168),Customers!I168,IFERROR(DATEVALUE(Customers!I168),"")))</f>
        <v>41630</v>
      </c>
      <c r="J168" s="2" t="str">
        <f aca="false">IF(OR(TRIM(Customers!J168&amp;"")="",ISNUMBER(MATCH(TRIM(Customers!J168&amp;""),Codes!$A$5:$A$14,0))),"",TRIM(Customers!J168))</f>
        <v>Online Banking</v>
      </c>
      <c r="K168" s="3" t="n">
        <f aca="false">IF(OR(TRIM(Customers!K168&amp;"")="",ISNUMBER(MATCH(TRIM(Customers!K168&amp;""),Codes!$A$5:$A$14,0))),"",IF(ISNUMBER(Customers!K168),Customers!K168,IFERROR(VALUE(Customers!K168),"")))</f>
        <v>2</v>
      </c>
      <c r="L168" s="4" t="n">
        <f aca="false">IF(OR(TRIM(Customers!L168&amp;"")="",ISNUMBER(MATCH(TRIM(Customers!L168&amp;""),Codes!$A$5:$A$14,0))),"",IF(ISNUMBER(Customers!L168),Customers!L168,IFERROR(VALUE(Customers!L168),"")))</f>
        <v>2422.08</v>
      </c>
      <c r="M168" s="4" t="n">
        <f aca="false">IF(OR(TRIM(Customers!M168&amp;"")="",ISNUMBER(MATCH(TRIM(Customers!M168&amp;""),Codes!$A$5:$A$14,0))),"",IF(ISNUMBER(Customers!M168),Customers!M168,IFERROR(VALUE(Customers!M168),"")))</f>
        <v>0</v>
      </c>
      <c r="N168" s="3" t="n">
        <f aca="false">IF(OR(TRIM(Customers!N168&amp;"")="",ISNUMBER(MATCH(TRIM(Customers!N168&amp;""),Codes!$A$5:$A$14,0)),Customers!N168=9999),"",IF(ISNUMBER(Customers!N168),Customers!N168,IFERROR(VALUE(Customers!N168),"")))</f>
        <v>26</v>
      </c>
      <c r="O168" s="4" t="n">
        <f aca="false">IF(OR(TRIM(Customers!O168&amp;"")="",ISNUMBER(MATCH(TRIM(Customers!O168&amp;""),Codes!$A$5:$A$14,0))),"",IF(ISNUMBER(Customers!O168),Customers!O168,IFERROR(VALUE(Customers!O168),"")))</f>
        <v>31.26</v>
      </c>
      <c r="P168" s="3" t="n">
        <f aca="false">IF(OR(TRIM(Customers!P168&amp;"")="",ISNUMBER(MATCH(TRIM(Customers!P168&amp;""),Codes!$A$5:$A$14,0))),"",IF(ISNUMBER(Customers!P168),Customers!P168,IFERROR(VALUE(Customers!P168),"")))</f>
        <v>6</v>
      </c>
      <c r="Q168" s="4" t="n">
        <f aca="false">IF(OR(TRIM(Customers!Q168&amp;"")="",ISNUMBER(MATCH(TRIM(Customers!Q168&amp;""),Codes!$A$5:$A$14,0))),"",IF(ISNUMBER(Customers!Q168),Customers!Q168,IFERROR(VALUE(Customers!Q168),"")))</f>
        <v>7000</v>
      </c>
      <c r="R168" s="4" t="n">
        <f aca="false">IF(OR(TRIM(Customers!R168&amp;"")="",ISNUMBER(MATCH(TRIM(Customers!R168&amp;""),Codes!$A$5:$A$14,0))),"",IF(ISNUMBER(Customers!R168),Customers!R168,IFERROR(VALUE(Customers!R168),"")))</f>
        <v>3029.92</v>
      </c>
      <c r="S168" s="4" t="n">
        <f aca="false">IF(OR(TRIM(Customers!S168&amp;"")="",ISNUMBER(MATCH(TRIM(Customers!S168&amp;""),Codes!$A$5:$A$14,0))),"",IF(ISNUMBER(Customers!S168),Customers!S168,IFERROR(VALUE(Customers!S168),"")))</f>
        <v>0</v>
      </c>
      <c r="T168" s="4" t="n">
        <f aca="false">IF(OR(TRIM(Customers!T168&amp;"")="",ISNUMBER(MATCH(TRIM(Customers!T168&amp;""),Codes!$A$5:$A$14,0))),"",IF(ISNUMBER(Customers!T168),Customers!T168,IFERROR(VALUE(Customers!T168),"")))</f>
        <v>0</v>
      </c>
      <c r="U168" s="3" t="n">
        <f aca="false">IF(OR(TRIM(Customers!U168&amp;"")="",ISNUMBER(MATCH(TRIM(Customers!U168&amp;""),Codes!$A$5:$A$14,0)),Customers!U168=0),"",IF(ISNUMBER(Customers!U168),Customers!U168,IFERROR(VALUE(Customers!U168),"")))</f>
        <v>574</v>
      </c>
      <c r="V168" s="3" t="str">
        <f aca="false">IF(OR(TRIM(Customers!V168&amp;"")="",ISNUMBER(MATCH(TRIM(Customers!V168&amp;""),Codes!$A$5:$A$14,0))),"",IF(ISNUMBER(Customers!V168),Customers!V168,IFERROR(VALUE(Customers!V168),"")))</f>
        <v/>
      </c>
    </row>
    <row r="169" customFormat="false" ht="15" hidden="false" customHeight="false" outlineLevel="0" collapsed="false">
      <c r="A169" s="2" t="str">
        <f aca="false">Customers!A169</f>
        <v>CL00168</v>
      </c>
      <c r="B169" s="3" t="n">
        <f aca="false">IF(OR(TRIM(Customers!B169&amp;"")="",ISNUMBER(MATCH(TRIM(Customers!B169&amp;""),Codes!$A$5:$A$14,0)),Customers!B169=0),"",IF(ISNUMBER(Customers!B169),Customers!B169,IFERROR(VALUE(Customers!B169),"")))</f>
        <v>40</v>
      </c>
      <c r="C169" s="2" t="str">
        <f aca="false">IF(OR(TRIM(Customers!C169&amp;"")="",ISNUMBER(MATCH(TRIM(Customers!C169&amp;""),Codes!$A$5:$A$14,0))),"",TRIM(Customers!C169))</f>
        <v>M</v>
      </c>
      <c r="D169" s="2" t="str">
        <f aca="false">IF(OR(TRIM(Customers!D169&amp;"")="",ISNUMBER(MATCH(TRIM(Customers!D169&amp;""),Codes!$A$5:$A$14,0))),"",TRIM(Customers!D169))</f>
        <v>Emilia-Romagna</v>
      </c>
      <c r="E169" s="2" t="str">
        <f aca="false">IF(OR(TRIM(Customers!E169&amp;"")="",ISNUMBER(MATCH(TRIM(Customers!E169&amp;""),Codes!$A$5:$A$14,0))),"",TRIM(Customers!E169))</f>
        <v>Employee</v>
      </c>
      <c r="F169" s="2" t="str">
        <f aca="false">IF(OR(TRIM(Customers!F169&amp;"")="",ISNUMBER(MATCH(TRIM(Customers!F169&amp;""),Codes!$A$5:$A$14,0))),"",TRIM(Customers!F169))</f>
        <v>Married</v>
      </c>
      <c r="G169" s="4" t="n">
        <f aca="false">IF(OR(TRIM(Customers!G169&amp;"")="",ISNUMBER(MATCH(TRIM(Customers!G169&amp;""),Codes!$A$5:$A$14,0)),Customers!G169=-999),"",IF(ISNUMBER(Customers!G169),Customers!G169,IFERROR(VALUE(Customers!G169),"")))</f>
        <v>35900</v>
      </c>
      <c r="H169" s="3" t="n">
        <f aca="false">IF(OR(TRIM(Customers!H169&amp;"")="",ISNUMBER(MATCH(TRIM(Customers!H169&amp;""),Codes!$A$5:$A$14,0))),"",IF(ISNUMBER(Customers!H169),Customers!H169,IFERROR(VALUE(Customers!H169),"")))</f>
        <v>5</v>
      </c>
      <c r="I169" s="5" t="n">
        <f aca="false">IF(OR(TRIM(Customers!I169&amp;"")="",ISNUMBER(MATCH(TRIM(Customers!I169&amp;""),Codes!$A$5:$A$14,0)),Customers!I169=DATE(1970,1,1)),"",IF(ISNUMBER(Customers!I169),Customers!I169,IFERROR(DATEVALUE(Customers!I169),"")))</f>
        <v>44099</v>
      </c>
      <c r="J169" s="2" t="str">
        <f aca="false">IF(OR(TRIM(Customers!J169&amp;"")="",ISNUMBER(MATCH(TRIM(Customers!J169&amp;""),Codes!$A$5:$A$14,0))),"",TRIM(Customers!J169))</f>
        <v>App</v>
      </c>
      <c r="K169" s="3" t="n">
        <f aca="false">IF(OR(TRIM(Customers!K169&amp;"")="",ISNUMBER(MATCH(TRIM(Customers!K169&amp;""),Codes!$A$5:$A$14,0))),"",IF(ISNUMBER(Customers!K169),Customers!K169,IFERROR(VALUE(Customers!K169),"")))</f>
        <v>2</v>
      </c>
      <c r="L169" s="4" t="n">
        <f aca="false">IF(OR(TRIM(Customers!L169&amp;"")="",ISNUMBER(MATCH(TRIM(Customers!L169&amp;""),Codes!$A$5:$A$14,0))),"",IF(ISNUMBER(Customers!L169),Customers!L169,IFERROR(VALUE(Customers!L169),"")))</f>
        <v>10042.56</v>
      </c>
      <c r="M169" s="4" t="n">
        <f aca="false">IF(OR(TRIM(Customers!M169&amp;"")="",ISNUMBER(MATCH(TRIM(Customers!M169&amp;""),Codes!$A$5:$A$14,0))),"",IF(ISNUMBER(Customers!M169),Customers!M169,IFERROR(VALUE(Customers!M169),"")))</f>
        <v>18187.29</v>
      </c>
      <c r="N169" s="3" t="n">
        <f aca="false">IF(OR(TRIM(Customers!N169&amp;"")="",ISNUMBER(MATCH(TRIM(Customers!N169&amp;""),Codes!$A$5:$A$14,0)),Customers!N169=9999),"",IF(ISNUMBER(Customers!N169),Customers!N169,IFERROR(VALUE(Customers!N169),"")))</f>
        <v>36</v>
      </c>
      <c r="O169" s="4" t="n">
        <f aca="false">IF(OR(TRIM(Customers!O169&amp;"")="",ISNUMBER(MATCH(TRIM(Customers!O169&amp;""),Codes!$A$5:$A$14,0))),"",IF(ISNUMBER(Customers!O169),Customers!O169,IFERROR(VALUE(Customers!O169),"")))</f>
        <v>69.34</v>
      </c>
      <c r="P169" s="3" t="n">
        <f aca="false">IF(OR(TRIM(Customers!P169&amp;"")="",ISNUMBER(MATCH(TRIM(Customers!P169&amp;""),Codes!$A$5:$A$14,0))),"",IF(ISNUMBER(Customers!P169),Customers!P169,IFERROR(VALUE(Customers!P169),"")))</f>
        <v>0</v>
      </c>
      <c r="Q169" s="4" t="n">
        <f aca="false">IF(OR(TRIM(Customers!Q169&amp;"")="",ISNUMBER(MATCH(TRIM(Customers!Q169&amp;""),Codes!$A$5:$A$14,0))),"",IF(ISNUMBER(Customers!Q169),Customers!Q169,IFERROR(VALUE(Customers!Q169),"")))</f>
        <v>7500</v>
      </c>
      <c r="R169" s="4" t="n">
        <f aca="false">IF(OR(TRIM(Customers!R169&amp;"")="",ISNUMBER(MATCH(TRIM(Customers!R169&amp;""),Codes!$A$5:$A$14,0))),"",IF(ISNUMBER(Customers!R169),Customers!R169,IFERROR(VALUE(Customers!R169),"")))</f>
        <v>2521.59</v>
      </c>
      <c r="S169" s="4" t="str">
        <f aca="false">IF(OR(TRIM(Customers!S169&amp;"")="",ISNUMBER(MATCH(TRIM(Customers!S169&amp;""),Codes!$A$5:$A$14,0))),"",IF(ISNUMBER(Customers!S169),Customers!S169,IFERROR(VALUE(Customers!S169),"")))</f>
        <v/>
      </c>
      <c r="T169" s="4" t="str">
        <f aca="false">IF(OR(TRIM(Customers!T169&amp;"")="",ISNUMBER(MATCH(TRIM(Customers!T169&amp;""),Codes!$A$5:$A$14,0))),"",IF(ISNUMBER(Customers!T169),Customers!T169,IFERROR(VALUE(Customers!T169),"")))</f>
        <v/>
      </c>
      <c r="U169" s="3" t="n">
        <f aca="false">IF(OR(TRIM(Customers!U169&amp;"")="",ISNUMBER(MATCH(TRIM(Customers!U169&amp;""),Codes!$A$5:$A$14,0)),Customers!U169=0),"",IF(ISNUMBER(Customers!U169),Customers!U169,IFERROR(VALUE(Customers!U169),"")))</f>
        <v>613</v>
      </c>
      <c r="V169" s="3" t="str">
        <f aca="false">IF(OR(TRIM(Customers!V169&amp;"")="",ISNUMBER(MATCH(TRIM(Customers!V169&amp;""),Codes!$A$5:$A$14,0))),"",IF(ISNUMBER(Customers!V169),Customers!V169,IFERROR(VALUE(Customers!V169),"")))</f>
        <v/>
      </c>
    </row>
    <row r="170" customFormat="false" ht="15" hidden="false" customHeight="false" outlineLevel="0" collapsed="false">
      <c r="A170" s="2" t="str">
        <f aca="false">Customers!A170</f>
        <v>CL00169</v>
      </c>
      <c r="B170" s="3" t="n">
        <f aca="false">IF(OR(TRIM(Customers!B170&amp;"")="",ISNUMBER(MATCH(TRIM(Customers!B170&amp;""),Codes!$A$5:$A$14,0)),Customers!B170=0),"",IF(ISNUMBER(Customers!B170),Customers!B170,IFERROR(VALUE(Customers!B170),"")))</f>
        <v>50</v>
      </c>
      <c r="C170" s="2" t="str">
        <f aca="false">IF(OR(TRIM(Customers!C170&amp;"")="",ISNUMBER(MATCH(TRIM(Customers!C170&amp;""),Codes!$A$5:$A$14,0))),"",TRIM(Customers!C170))</f>
        <v>M</v>
      </c>
      <c r="D170" s="2" t="str">
        <f aca="false">IF(OR(TRIM(Customers!D170&amp;"")="",ISNUMBER(MATCH(TRIM(Customers!D170&amp;""),Codes!$A$5:$A$14,0))),"",TRIM(Customers!D170))</f>
        <v>Campania</v>
      </c>
      <c r="E170" s="2" t="str">
        <f aca="false">IF(OR(TRIM(Customers!E170&amp;"")="",ISNUMBER(MATCH(TRIM(Customers!E170&amp;""),Codes!$A$5:$A$14,0))),"",TRIM(Customers!E170))</f>
        <v>Executive</v>
      </c>
      <c r="F170" s="2" t="str">
        <f aca="false">IF(OR(TRIM(Customers!F170&amp;"")="",ISNUMBER(MATCH(TRIM(Customers!F170&amp;""),Codes!$A$5:$A$14,0))),"",TRIM(Customers!F170))</f>
        <v>Married</v>
      </c>
      <c r="G170" s="4" t="n">
        <f aca="false">IF(OR(TRIM(Customers!G170&amp;"")="",ISNUMBER(MATCH(TRIM(Customers!G170&amp;""),Codes!$A$5:$A$14,0)),Customers!G170=-999),"",IF(ISNUMBER(Customers!G170),Customers!G170,IFERROR(VALUE(Customers!G170),"")))</f>
        <v>119700</v>
      </c>
      <c r="H170" s="3" t="n">
        <f aca="false">IF(OR(TRIM(Customers!H170&amp;"")="",ISNUMBER(MATCH(TRIM(Customers!H170&amp;""),Codes!$A$5:$A$14,0))),"",IF(ISNUMBER(Customers!H170),Customers!H170,IFERROR(VALUE(Customers!H170),"")))</f>
        <v>5</v>
      </c>
      <c r="I170" s="5" t="n">
        <f aca="false">IF(OR(TRIM(Customers!I170&amp;"")="",ISNUMBER(MATCH(TRIM(Customers!I170&amp;""),Codes!$A$5:$A$14,0)),Customers!I170=DATE(1970,1,1)),"",IF(ISNUMBER(Customers!I170),Customers!I170,IFERROR(DATEVALUE(Customers!I170),"")))</f>
        <v>44383</v>
      </c>
      <c r="J170" s="2" t="str">
        <f aca="false">IF(OR(TRIM(Customers!J170&amp;"")="",ISNUMBER(MATCH(TRIM(Customers!J170&amp;""),Codes!$A$5:$A$14,0))),"",TRIM(Customers!J170))</f>
        <v/>
      </c>
      <c r="K170" s="3" t="n">
        <f aca="false">IF(OR(TRIM(Customers!K170&amp;"")="",ISNUMBER(MATCH(TRIM(Customers!K170&amp;""),Codes!$A$5:$A$14,0))),"",IF(ISNUMBER(Customers!K170),Customers!K170,IFERROR(VALUE(Customers!K170),"")))</f>
        <v>2</v>
      </c>
      <c r="L170" s="4" t="n">
        <f aca="false">IF(OR(TRIM(Customers!L170&amp;"")="",ISNUMBER(MATCH(TRIM(Customers!L170&amp;""),Codes!$A$5:$A$14,0))),"",IF(ISNUMBER(Customers!L170),Customers!L170,IFERROR(VALUE(Customers!L170),"")))</f>
        <v>13174.38</v>
      </c>
      <c r="M170" s="4" t="n">
        <f aca="false">IF(OR(TRIM(Customers!M170&amp;"")="",ISNUMBER(MATCH(TRIM(Customers!M170&amp;""),Codes!$A$5:$A$14,0))),"",IF(ISNUMBER(Customers!M170),Customers!M170,IFERROR(VALUE(Customers!M170),"")))</f>
        <v>45890.28</v>
      </c>
      <c r="N170" s="3" t="n">
        <f aca="false">IF(OR(TRIM(Customers!N170&amp;"")="",ISNUMBER(MATCH(TRIM(Customers!N170&amp;""),Codes!$A$5:$A$14,0)),Customers!N170=9999),"",IF(ISNUMBER(Customers!N170),Customers!N170,IFERROR(VALUE(Customers!N170),"")))</f>
        <v>52</v>
      </c>
      <c r="O170" s="4" t="n">
        <f aca="false">IF(OR(TRIM(Customers!O170&amp;"")="",ISNUMBER(MATCH(TRIM(Customers!O170&amp;""),Codes!$A$5:$A$14,0))),"",IF(ISNUMBER(Customers!O170),Customers!O170,IFERROR(VALUE(Customers!O170),"")))</f>
        <v>142.33</v>
      </c>
      <c r="P170" s="3" t="n">
        <f aca="false">IF(OR(TRIM(Customers!P170&amp;"")="",ISNUMBER(MATCH(TRIM(Customers!P170&amp;""),Codes!$A$5:$A$14,0))),"",IF(ISNUMBER(Customers!P170),Customers!P170,IFERROR(VALUE(Customers!P170),"")))</f>
        <v>2</v>
      </c>
      <c r="Q170" s="4" t="n">
        <f aca="false">IF(OR(TRIM(Customers!Q170&amp;"")="",ISNUMBER(MATCH(TRIM(Customers!Q170&amp;""),Codes!$A$5:$A$14,0))),"",IF(ISNUMBER(Customers!Q170),Customers!Q170,IFERROR(VALUE(Customers!Q170),"")))</f>
        <v>15000</v>
      </c>
      <c r="R170" s="4" t="n">
        <f aca="false">IF(OR(TRIM(Customers!R170&amp;"")="",ISNUMBER(MATCH(TRIM(Customers!R170&amp;""),Codes!$A$5:$A$14,0))),"",IF(ISNUMBER(Customers!R170),Customers!R170,IFERROR(VALUE(Customers!R170),"")))</f>
        <v>5657.72</v>
      </c>
      <c r="S170" s="4" t="n">
        <f aca="false">IF(OR(TRIM(Customers!S170&amp;"")="",ISNUMBER(MATCH(TRIM(Customers!S170&amp;""),Codes!$A$5:$A$14,0))),"",IF(ISNUMBER(Customers!S170),Customers!S170,IFERROR(VALUE(Customers!S170),"")))</f>
        <v>304000</v>
      </c>
      <c r="T170" s="4" t="n">
        <f aca="false">IF(OR(TRIM(Customers!T170&amp;"")="",ISNUMBER(MATCH(TRIM(Customers!T170&amp;""),Codes!$A$5:$A$14,0))),"",IF(ISNUMBER(Customers!T170),Customers!T170,IFERROR(VALUE(Customers!T170),"")))</f>
        <v>1506</v>
      </c>
      <c r="U170" s="3" t="n">
        <f aca="false">IF(OR(TRIM(Customers!U170&amp;"")="",ISNUMBER(MATCH(TRIM(Customers!U170&amp;""),Codes!$A$5:$A$14,0)),Customers!U170=0),"",IF(ISNUMBER(Customers!U170),Customers!U170,IFERROR(VALUE(Customers!U170),"")))</f>
        <v>628</v>
      </c>
      <c r="V170" s="3" t="n">
        <f aca="false">IF(OR(TRIM(Customers!V170&amp;"")="",ISNUMBER(MATCH(TRIM(Customers!V170&amp;""),Codes!$A$5:$A$14,0))),"",IF(ISNUMBER(Customers!V170),Customers!V170,IFERROR(VALUE(Customers!V170),"")))</f>
        <v>0</v>
      </c>
    </row>
    <row r="171" customFormat="false" ht="15" hidden="false" customHeight="false" outlineLevel="0" collapsed="false">
      <c r="A171" s="2" t="str">
        <f aca="false">Customers!A171</f>
        <v>CL00170</v>
      </c>
      <c r="B171" s="3" t="n">
        <f aca="false">IF(OR(TRIM(Customers!B171&amp;"")="",ISNUMBER(MATCH(TRIM(Customers!B171&amp;""),Codes!$A$5:$A$14,0)),Customers!B171=0),"",IF(ISNUMBER(Customers!B171),Customers!B171,IFERROR(VALUE(Customers!B171),"")))</f>
        <v>69</v>
      </c>
      <c r="C171" s="2" t="str">
        <f aca="false">IF(OR(TRIM(Customers!C171&amp;"")="",ISNUMBER(MATCH(TRIM(Customers!C171&amp;""),Codes!$A$5:$A$14,0))),"",TRIM(Customers!C171))</f>
        <v>M</v>
      </c>
      <c r="D171" s="2" t="str">
        <f aca="false">IF(OR(TRIM(Customers!D171&amp;"")="",ISNUMBER(MATCH(TRIM(Customers!D171&amp;""),Codes!$A$5:$A$14,0))),"",TRIM(Customers!D171))</f>
        <v>Piemonte</v>
      </c>
      <c r="E171" s="2" t="str">
        <f aca="false">IF(OR(TRIM(Customers!E171&amp;"")="",ISNUMBER(MATCH(TRIM(Customers!E171&amp;""),Codes!$A$5:$A$14,0))),"",TRIM(Customers!E171))</f>
        <v>Retired</v>
      </c>
      <c r="F171" s="2" t="str">
        <f aca="false">IF(OR(TRIM(Customers!F171&amp;"")="",ISNUMBER(MATCH(TRIM(Customers!F171&amp;""),Codes!$A$5:$A$14,0))),"",TRIM(Customers!F171))</f>
        <v>Married</v>
      </c>
      <c r="G171" s="4" t="n">
        <f aca="false">IF(OR(TRIM(Customers!G171&amp;"")="",ISNUMBER(MATCH(TRIM(Customers!G171&amp;""),Codes!$A$5:$A$14,0)),Customers!G171=-999),"",IF(ISNUMBER(Customers!G171),Customers!G171,IFERROR(VALUE(Customers!G171),"")))</f>
        <v>20900</v>
      </c>
      <c r="H171" s="3" t="n">
        <f aca="false">IF(OR(TRIM(Customers!H171&amp;"")="",ISNUMBER(MATCH(TRIM(Customers!H171&amp;""),Codes!$A$5:$A$14,0))),"",IF(ISNUMBER(Customers!H171),Customers!H171,IFERROR(VALUE(Customers!H171),"")))</f>
        <v>25</v>
      </c>
      <c r="I171" s="5" t="n">
        <f aca="false">IF(OR(TRIM(Customers!I171&amp;"")="",ISNUMBER(MATCH(TRIM(Customers!I171&amp;""),Codes!$A$5:$A$14,0)),Customers!I171=DATE(1970,1,1)),"",IF(ISNUMBER(Customers!I171),Customers!I171,IFERROR(DATEVALUE(Customers!I171),"")))</f>
        <v>36789</v>
      </c>
      <c r="J171" s="2" t="str">
        <f aca="false">IF(OR(TRIM(Customers!J171&amp;"")="",ISNUMBER(MATCH(TRIM(Customers!J171&amp;""),Codes!$A$5:$A$14,0))),"",TRIM(Customers!J171))</f>
        <v>Branch</v>
      </c>
      <c r="K171" s="3" t="n">
        <f aca="false">IF(OR(TRIM(Customers!K171&amp;"")="",ISNUMBER(MATCH(TRIM(Customers!K171&amp;""),Codes!$A$5:$A$14,0))),"",IF(ISNUMBER(Customers!K171),Customers!K171,IFERROR(VALUE(Customers!K171),"")))</f>
        <v>1</v>
      </c>
      <c r="L171" s="4" t="n">
        <f aca="false">IF(OR(TRIM(Customers!L171&amp;"")="",ISNUMBER(MATCH(TRIM(Customers!L171&amp;""),Codes!$A$5:$A$14,0))),"",IF(ISNUMBER(Customers!L171),Customers!L171,IFERROR(VALUE(Customers!L171),"")))</f>
        <v>3223.91</v>
      </c>
      <c r="M171" s="4" t="n">
        <f aca="false">IF(OR(TRIM(Customers!M171&amp;"")="",ISNUMBER(MATCH(TRIM(Customers!M171&amp;""),Codes!$A$5:$A$14,0))),"",IF(ISNUMBER(Customers!M171),Customers!M171,IFERROR(VALUE(Customers!M171),"")))</f>
        <v>37220.34</v>
      </c>
      <c r="N171" s="3" t="n">
        <f aca="false">IF(OR(TRIM(Customers!N171&amp;"")="",ISNUMBER(MATCH(TRIM(Customers!N171&amp;""),Codes!$A$5:$A$14,0)),Customers!N171=9999),"",IF(ISNUMBER(Customers!N171),Customers!N171,IFERROR(VALUE(Customers!N171),"")))</f>
        <v>24</v>
      </c>
      <c r="O171" s="4" t="n">
        <f aca="false">IF(OR(TRIM(Customers!O171&amp;"")="",ISNUMBER(MATCH(TRIM(Customers!O171&amp;""),Codes!$A$5:$A$14,0))),"",IF(ISNUMBER(Customers!O171),Customers!O171,IFERROR(VALUE(Customers!O171),"")))</f>
        <v>93.74</v>
      </c>
      <c r="P171" s="3" t="n">
        <f aca="false">IF(OR(TRIM(Customers!P171&amp;"")="",ISNUMBER(MATCH(TRIM(Customers!P171&amp;""),Codes!$A$5:$A$14,0))),"",IF(ISNUMBER(Customers!P171),Customers!P171,IFERROR(VALUE(Customers!P171),"")))</f>
        <v>2</v>
      </c>
      <c r="Q171" s="4" t="str">
        <f aca="false">IF(OR(TRIM(Customers!Q171&amp;"")="",ISNUMBER(MATCH(TRIM(Customers!Q171&amp;""),Codes!$A$5:$A$14,0))),"",IF(ISNUMBER(Customers!Q171),Customers!Q171,IFERROR(VALUE(Customers!Q171),"")))</f>
        <v/>
      </c>
      <c r="R171" s="4" t="str">
        <f aca="false">IF(OR(TRIM(Customers!R171&amp;"")="",ISNUMBER(MATCH(TRIM(Customers!R171&amp;""),Codes!$A$5:$A$14,0))),"",IF(ISNUMBER(Customers!R171),Customers!R171,IFERROR(VALUE(Customers!R171),"")))</f>
        <v/>
      </c>
      <c r="S171" s="4" t="str">
        <f aca="false">IF(OR(TRIM(Customers!S171&amp;"")="",ISNUMBER(MATCH(TRIM(Customers!S171&amp;""),Codes!$A$5:$A$14,0))),"",IF(ISNUMBER(Customers!S171),Customers!S171,IFERROR(VALUE(Customers!S171),"")))</f>
        <v/>
      </c>
      <c r="T171" s="4" t="str">
        <f aca="false">IF(OR(TRIM(Customers!T171&amp;"")="",ISNUMBER(MATCH(TRIM(Customers!T171&amp;""),Codes!$A$5:$A$14,0))),"",IF(ISNUMBER(Customers!T171),Customers!T171,IFERROR(VALUE(Customers!T171),"")))</f>
        <v/>
      </c>
      <c r="U171" s="3" t="n">
        <f aca="false">IF(OR(TRIM(Customers!U171&amp;"")="",ISNUMBER(MATCH(TRIM(Customers!U171&amp;""),Codes!$A$5:$A$14,0)),Customers!U171=0),"",IF(ISNUMBER(Customers!U171),Customers!U171,IFERROR(VALUE(Customers!U171),"")))</f>
        <v>614</v>
      </c>
      <c r="V171" s="3" t="n">
        <f aca="false">IF(OR(TRIM(Customers!V171&amp;"")="",ISNUMBER(MATCH(TRIM(Customers!V171&amp;""),Codes!$A$5:$A$14,0))),"",IF(ISNUMBER(Customers!V171),Customers!V171,IFERROR(VALUE(Customers!V171),"")))</f>
        <v>1</v>
      </c>
    </row>
    <row r="172" customFormat="false" ht="15" hidden="false" customHeight="false" outlineLevel="0" collapsed="false">
      <c r="A172" s="2" t="str">
        <f aca="false">Customers!A172</f>
        <v>CL00171</v>
      </c>
      <c r="B172" s="3" t="n">
        <f aca="false">IF(OR(TRIM(Customers!B172&amp;"")="",ISNUMBER(MATCH(TRIM(Customers!B172&amp;""),Codes!$A$5:$A$14,0)),Customers!B172=0),"",IF(ISNUMBER(Customers!B172),Customers!B172,IFERROR(VALUE(Customers!B172),"")))</f>
        <v>48</v>
      </c>
      <c r="C172" s="2" t="str">
        <f aca="false">IF(OR(TRIM(Customers!C172&amp;"")="",ISNUMBER(MATCH(TRIM(Customers!C172&amp;""),Codes!$A$5:$A$14,0))),"",TRIM(Customers!C172))</f>
        <v>F</v>
      </c>
      <c r="D172" s="2" t="str">
        <f aca="false">IF(OR(TRIM(Customers!D172&amp;"")="",ISNUMBER(MATCH(TRIM(Customers!D172&amp;""),Codes!$A$5:$A$14,0))),"",TRIM(Customers!D172))</f>
        <v>Piemonte</v>
      </c>
      <c r="E172" s="2" t="str">
        <f aca="false">IF(OR(TRIM(Customers!E172&amp;"")="",ISNUMBER(MATCH(TRIM(Customers!E172&amp;""),Codes!$A$5:$A$14,0))),"",TRIM(Customers!E172))</f>
        <v>Manual worker</v>
      </c>
      <c r="F172" s="2" t="str">
        <f aca="false">IF(OR(TRIM(Customers!F172&amp;"")="",ISNUMBER(MATCH(TRIM(Customers!F172&amp;""),Codes!$A$5:$A$14,0))),"",TRIM(Customers!F172))</f>
        <v>Married</v>
      </c>
      <c r="G172" s="4" t="n">
        <f aca="false">IF(OR(TRIM(Customers!G172&amp;"")="",ISNUMBER(MATCH(TRIM(Customers!G172&amp;""),Codes!$A$5:$A$14,0)),Customers!G172=-999),"",IF(ISNUMBER(Customers!G172),Customers!G172,IFERROR(VALUE(Customers!G172),"")))</f>
        <v>28300</v>
      </c>
      <c r="H172" s="3" t="n">
        <f aca="false">IF(OR(TRIM(Customers!H172&amp;"")="",ISNUMBER(MATCH(TRIM(Customers!H172&amp;""),Codes!$A$5:$A$14,0))),"",IF(ISNUMBER(Customers!H172),Customers!H172,IFERROR(VALUE(Customers!H172),"")))</f>
        <v>7</v>
      </c>
      <c r="I172" s="5" t="n">
        <f aca="false">IF(OR(TRIM(Customers!I172&amp;"")="",ISNUMBER(MATCH(TRIM(Customers!I172&amp;""),Codes!$A$5:$A$14,0)),Customers!I172=DATE(1970,1,1)),"",IF(ISNUMBER(Customers!I172),Customers!I172,IFERROR(DATEVALUE(Customers!I172),"")))</f>
        <v>43551</v>
      </c>
      <c r="J172" s="2" t="str">
        <f aca="false">IF(OR(TRIM(Customers!J172&amp;"")="",ISNUMBER(MATCH(TRIM(Customers!J172&amp;""),Codes!$A$5:$A$14,0))),"",TRIM(Customers!J172))</f>
        <v>Online Banking</v>
      </c>
      <c r="K172" s="3" t="n">
        <f aca="false">IF(OR(TRIM(Customers!K172&amp;"")="",ISNUMBER(MATCH(TRIM(Customers!K172&amp;""),Codes!$A$5:$A$14,0))),"",IF(ISNUMBER(Customers!K172),Customers!K172,IFERROR(VALUE(Customers!K172),"")))</f>
        <v>2</v>
      </c>
      <c r="L172" s="4" t="n">
        <f aca="false">IF(OR(TRIM(Customers!L172&amp;"")="",ISNUMBER(MATCH(TRIM(Customers!L172&amp;""),Codes!$A$5:$A$14,0))),"",IF(ISNUMBER(Customers!L172),Customers!L172,IFERROR(VALUE(Customers!L172),"")))</f>
        <v>1408.9</v>
      </c>
      <c r="M172" s="4" t="n">
        <f aca="false">IF(OR(TRIM(Customers!M172&amp;"")="",ISNUMBER(MATCH(TRIM(Customers!M172&amp;""),Codes!$A$5:$A$14,0))),"",IF(ISNUMBER(Customers!M172),Customers!M172,IFERROR(VALUE(Customers!M172),"")))</f>
        <v>22620.98</v>
      </c>
      <c r="N172" s="3" t="n">
        <f aca="false">IF(OR(TRIM(Customers!N172&amp;"")="",ISNUMBER(MATCH(TRIM(Customers!N172&amp;""),Codes!$A$5:$A$14,0)),Customers!N172=9999),"",IF(ISNUMBER(Customers!N172),Customers!N172,IFERROR(VALUE(Customers!N172),"")))</f>
        <v>37</v>
      </c>
      <c r="O172" s="4" t="n">
        <f aca="false">IF(OR(TRIM(Customers!O172&amp;"")="",ISNUMBER(MATCH(TRIM(Customers!O172&amp;""),Codes!$A$5:$A$14,0))),"",IF(ISNUMBER(Customers!O172),Customers!O172,IFERROR(VALUE(Customers!O172),"")))</f>
        <v>35.66</v>
      </c>
      <c r="P172" s="3" t="n">
        <f aca="false">IF(OR(TRIM(Customers!P172&amp;"")="",ISNUMBER(MATCH(TRIM(Customers!P172&amp;""),Codes!$A$5:$A$14,0))),"",IF(ISNUMBER(Customers!P172),Customers!P172,IFERROR(VALUE(Customers!P172),"")))</f>
        <v>5</v>
      </c>
      <c r="Q172" s="4" t="n">
        <f aca="false">IF(OR(TRIM(Customers!Q172&amp;"")="",ISNUMBER(MATCH(TRIM(Customers!Q172&amp;""),Codes!$A$5:$A$14,0))),"",IF(ISNUMBER(Customers!Q172),Customers!Q172,IFERROR(VALUE(Customers!Q172),"")))</f>
        <v>0</v>
      </c>
      <c r="R172" s="4" t="n">
        <f aca="false">IF(OR(TRIM(Customers!R172&amp;"")="",ISNUMBER(MATCH(TRIM(Customers!R172&amp;""),Codes!$A$5:$A$14,0))),"",IF(ISNUMBER(Customers!R172),Customers!R172,IFERROR(VALUE(Customers!R172),"")))</f>
        <v>0</v>
      </c>
      <c r="S172" s="4" t="n">
        <f aca="false">IF(OR(TRIM(Customers!S172&amp;"")="",ISNUMBER(MATCH(TRIM(Customers!S172&amp;""),Codes!$A$5:$A$14,0))),"",IF(ISNUMBER(Customers!S172),Customers!S172,IFERROR(VALUE(Customers!S172),"")))</f>
        <v>110000</v>
      </c>
      <c r="T172" s="4" t="n">
        <f aca="false">IF(OR(TRIM(Customers!T172&amp;"")="",ISNUMBER(MATCH(TRIM(Customers!T172&amp;""),Codes!$A$5:$A$14,0))),"",IF(ISNUMBER(Customers!T172),Customers!T172,IFERROR(VALUE(Customers!T172),"")))</f>
        <v>547</v>
      </c>
      <c r="U172" s="3" t="n">
        <f aca="false">IF(OR(TRIM(Customers!U172&amp;"")="",ISNUMBER(MATCH(TRIM(Customers!U172&amp;""),Codes!$A$5:$A$14,0)),Customers!U172=0),"",IF(ISNUMBER(Customers!U172),Customers!U172,IFERROR(VALUE(Customers!U172),"")))</f>
        <v>631</v>
      </c>
      <c r="V172" s="3" t="str">
        <f aca="false">IF(OR(TRIM(Customers!V172&amp;"")="",ISNUMBER(MATCH(TRIM(Customers!V172&amp;""),Codes!$A$5:$A$14,0))),"",IF(ISNUMBER(Customers!V172),Customers!V172,IFERROR(VALUE(Customers!V172),"")))</f>
        <v/>
      </c>
    </row>
    <row r="173" customFormat="false" ht="15" hidden="false" customHeight="false" outlineLevel="0" collapsed="false">
      <c r="A173" s="2" t="str">
        <f aca="false">Customers!A173</f>
        <v>CL00172</v>
      </c>
      <c r="B173" s="3" t="n">
        <f aca="false">IF(OR(TRIM(Customers!B173&amp;"")="",ISNUMBER(MATCH(TRIM(Customers!B173&amp;""),Codes!$A$5:$A$14,0)),Customers!B173=0),"",IF(ISNUMBER(Customers!B173),Customers!B173,IFERROR(VALUE(Customers!B173),"")))</f>
        <v>57</v>
      </c>
      <c r="C173" s="2" t="str">
        <f aca="false">IF(OR(TRIM(Customers!C173&amp;"")="",ISNUMBER(MATCH(TRIM(Customers!C173&amp;""),Codes!$A$5:$A$14,0))),"",TRIM(Customers!C173))</f>
        <v>F</v>
      </c>
      <c r="D173" s="2" t="str">
        <f aca="false">IF(OR(TRIM(Customers!D173&amp;"")="",ISNUMBER(MATCH(TRIM(Customers!D173&amp;""),Codes!$A$5:$A$14,0))),"",TRIM(Customers!D173))</f>
        <v>Lombardia</v>
      </c>
      <c r="E173" s="2" t="str">
        <f aca="false">IF(OR(TRIM(Customers!E173&amp;"")="",ISNUMBER(MATCH(TRIM(Customers!E173&amp;""),Codes!$A$5:$A$14,0))),"",TRIM(Customers!E173))</f>
        <v>Manual worker</v>
      </c>
      <c r="F173" s="2" t="str">
        <f aca="false">IF(OR(TRIM(Customers!F173&amp;"")="",ISNUMBER(MATCH(TRIM(Customers!F173&amp;""),Codes!$A$5:$A$14,0))),"",TRIM(Customers!F173))</f>
        <v>Married</v>
      </c>
      <c r="G173" s="4" t="n">
        <f aca="false">IF(OR(TRIM(Customers!G173&amp;"")="",ISNUMBER(MATCH(TRIM(Customers!G173&amp;""),Codes!$A$5:$A$14,0)),Customers!G173=-999),"",IF(ISNUMBER(Customers!G173),Customers!G173,IFERROR(VALUE(Customers!G173),"")))</f>
        <v>20300</v>
      </c>
      <c r="H173" s="3" t="str">
        <f aca="false">IF(OR(TRIM(Customers!H173&amp;"")="",ISNUMBER(MATCH(TRIM(Customers!H173&amp;""),Codes!$A$5:$A$14,0))),"",IF(ISNUMBER(Customers!H173),Customers!H173,IFERROR(VALUE(Customers!H173),"")))</f>
        <v/>
      </c>
      <c r="I173" s="5" t="n">
        <f aca="false">IF(OR(TRIM(Customers!I173&amp;"")="",ISNUMBER(MATCH(TRIM(Customers!I173&amp;""),Codes!$A$5:$A$14,0)),Customers!I173=DATE(1970,1,1)),"",IF(ISNUMBER(Customers!I173),Customers!I173,IFERROR(DATEVALUE(Customers!I173),"")))</f>
        <v>42821</v>
      </c>
      <c r="J173" s="2" t="str">
        <f aca="false">IF(OR(TRIM(Customers!J173&amp;"")="",ISNUMBER(MATCH(TRIM(Customers!J173&amp;""),Codes!$A$5:$A$14,0))),"",TRIM(Customers!J173))</f>
        <v>App</v>
      </c>
      <c r="K173" s="3" t="n">
        <f aca="false">IF(OR(TRIM(Customers!K173&amp;"")="",ISNUMBER(MATCH(TRIM(Customers!K173&amp;""),Codes!$A$5:$A$14,0))),"",IF(ISNUMBER(Customers!K173),Customers!K173,IFERROR(VALUE(Customers!K173),"")))</f>
        <v>2</v>
      </c>
      <c r="L173" s="4" t="n">
        <f aca="false">IF(OR(TRIM(Customers!L173&amp;"")="",ISNUMBER(MATCH(TRIM(Customers!L173&amp;""),Codes!$A$5:$A$14,0))),"",IF(ISNUMBER(Customers!L173),Customers!L173,IFERROR(VALUE(Customers!L173),"")))</f>
        <v>1523.85</v>
      </c>
      <c r="M173" s="4" t="n">
        <f aca="false">IF(OR(TRIM(Customers!M173&amp;"")="",ISNUMBER(MATCH(TRIM(Customers!M173&amp;""),Codes!$A$5:$A$14,0))),"",IF(ISNUMBER(Customers!M173),Customers!M173,IFERROR(VALUE(Customers!M173),"")))</f>
        <v>16200.15</v>
      </c>
      <c r="N173" s="3" t="n">
        <f aca="false">IF(OR(TRIM(Customers!N173&amp;"")="",ISNUMBER(MATCH(TRIM(Customers!N173&amp;""),Codes!$A$5:$A$14,0)),Customers!N173=9999),"",IF(ISNUMBER(Customers!N173),Customers!N173,IFERROR(VALUE(Customers!N173),"")))</f>
        <v>31</v>
      </c>
      <c r="O173" s="4" t="n">
        <f aca="false">IF(OR(TRIM(Customers!O173&amp;"")="",ISNUMBER(MATCH(TRIM(Customers!O173&amp;""),Codes!$A$5:$A$14,0))),"",IF(ISNUMBER(Customers!O173),Customers!O173,IFERROR(VALUE(Customers!O173),"")))</f>
        <v>33.07</v>
      </c>
      <c r="P173" s="3" t="n">
        <f aca="false">IF(OR(TRIM(Customers!P173&amp;"")="",ISNUMBER(MATCH(TRIM(Customers!P173&amp;""),Codes!$A$5:$A$14,0))),"",IF(ISNUMBER(Customers!P173),Customers!P173,IFERROR(VALUE(Customers!P173),"")))</f>
        <v>1</v>
      </c>
      <c r="Q173" s="4" t="str">
        <f aca="false">IF(OR(TRIM(Customers!Q173&amp;"")="",ISNUMBER(MATCH(TRIM(Customers!Q173&amp;""),Codes!$A$5:$A$14,0))),"",IF(ISNUMBER(Customers!Q173),Customers!Q173,IFERROR(VALUE(Customers!Q173),"")))</f>
        <v/>
      </c>
      <c r="R173" s="4" t="str">
        <f aca="false">IF(OR(TRIM(Customers!R173&amp;"")="",ISNUMBER(MATCH(TRIM(Customers!R173&amp;""),Codes!$A$5:$A$14,0))),"",IF(ISNUMBER(Customers!R173),Customers!R173,IFERROR(VALUE(Customers!R173),"")))</f>
        <v/>
      </c>
      <c r="S173" s="4" t="n">
        <f aca="false">IF(OR(TRIM(Customers!S173&amp;"")="",ISNUMBER(MATCH(TRIM(Customers!S173&amp;""),Codes!$A$5:$A$14,0))),"",IF(ISNUMBER(Customers!S173),Customers!S173,IFERROR(VALUE(Customers!S173),"")))</f>
        <v>0</v>
      </c>
      <c r="T173" s="4" t="n">
        <f aca="false">IF(OR(TRIM(Customers!T173&amp;"")="",ISNUMBER(MATCH(TRIM(Customers!T173&amp;""),Codes!$A$5:$A$14,0))),"",IF(ISNUMBER(Customers!T173),Customers!T173,IFERROR(VALUE(Customers!T173),"")))</f>
        <v>0</v>
      </c>
      <c r="U173" s="3" t="n">
        <f aca="false">IF(OR(TRIM(Customers!U173&amp;"")="",ISNUMBER(MATCH(TRIM(Customers!U173&amp;""),Codes!$A$5:$A$14,0)),Customers!U173=0),"",IF(ISNUMBER(Customers!U173),Customers!U173,IFERROR(VALUE(Customers!U173),"")))</f>
        <v>618</v>
      </c>
      <c r="V173" s="3" t="n">
        <f aca="false">IF(OR(TRIM(Customers!V173&amp;"")="",ISNUMBER(MATCH(TRIM(Customers!V173&amp;""),Codes!$A$5:$A$14,0))),"",IF(ISNUMBER(Customers!V173),Customers!V173,IFERROR(VALUE(Customers!V173),"")))</f>
        <v>0</v>
      </c>
    </row>
    <row r="174" customFormat="false" ht="15" hidden="false" customHeight="false" outlineLevel="0" collapsed="false">
      <c r="A174" s="2" t="str">
        <f aca="false">Customers!A174</f>
        <v>CL00173</v>
      </c>
      <c r="B174" s="3" t="n">
        <f aca="false">IF(OR(TRIM(Customers!B174&amp;"")="",ISNUMBER(MATCH(TRIM(Customers!B174&amp;""),Codes!$A$5:$A$14,0)),Customers!B174=0),"",IF(ISNUMBER(Customers!B174),Customers!B174,IFERROR(VALUE(Customers!B174),"")))</f>
        <v>54</v>
      </c>
      <c r="C174" s="2" t="str">
        <f aca="false">IF(OR(TRIM(Customers!C174&amp;"")="",ISNUMBER(MATCH(TRIM(Customers!C174&amp;""),Codes!$A$5:$A$14,0))),"",TRIM(Customers!C174))</f>
        <v>F</v>
      </c>
      <c r="D174" s="2" t="str">
        <f aca="false">IF(OR(TRIM(Customers!D174&amp;"")="",ISNUMBER(MATCH(TRIM(Customers!D174&amp;""),Codes!$A$5:$A$14,0))),"",TRIM(Customers!D174))</f>
        <v>Lazio</v>
      </c>
      <c r="E174" s="2" t="str">
        <f aca="false">IF(OR(TRIM(Customers!E174&amp;"")="",ISNUMBER(MATCH(TRIM(Customers!E174&amp;""),Codes!$A$5:$A$14,0))),"",TRIM(Customers!E174))</f>
        <v>Self-employed</v>
      </c>
      <c r="F174" s="2" t="str">
        <f aca="false">IF(OR(TRIM(Customers!F174&amp;"")="",ISNUMBER(MATCH(TRIM(Customers!F174&amp;""),Codes!$A$5:$A$14,0))),"",TRIM(Customers!F174))</f>
        <v>Single</v>
      </c>
      <c r="G174" s="4" t="n">
        <f aca="false">IF(OR(TRIM(Customers!G174&amp;"")="",ISNUMBER(MATCH(TRIM(Customers!G174&amp;""),Codes!$A$5:$A$14,0)),Customers!G174=-999),"",IF(ISNUMBER(Customers!G174),Customers!G174,IFERROR(VALUE(Customers!G174),"")))</f>
        <v>56500</v>
      </c>
      <c r="H174" s="3" t="n">
        <f aca="false">IF(OR(TRIM(Customers!H174&amp;"")="",ISNUMBER(MATCH(TRIM(Customers!H174&amp;""),Codes!$A$5:$A$14,0))),"",IF(ISNUMBER(Customers!H174),Customers!H174,IFERROR(VALUE(Customers!H174),"")))</f>
        <v>10</v>
      </c>
      <c r="I174" s="5" t="n">
        <f aca="false">IF(OR(TRIM(Customers!I174&amp;"")="",ISNUMBER(MATCH(TRIM(Customers!I174&amp;""),Codes!$A$5:$A$14,0)),Customers!I174=DATE(1970,1,1)),"",IF(ISNUMBER(Customers!I174),Customers!I174,IFERROR(DATEVALUE(Customers!I174),"")))</f>
        <v>42289</v>
      </c>
      <c r="J174" s="2" t="str">
        <f aca="false">IF(OR(TRIM(Customers!J174&amp;"")="",ISNUMBER(MATCH(TRIM(Customers!J174&amp;""),Codes!$A$5:$A$14,0))),"",TRIM(Customers!J174))</f>
        <v>Online Banking</v>
      </c>
      <c r="K174" s="3" t="n">
        <f aca="false">IF(OR(TRIM(Customers!K174&amp;"")="",ISNUMBER(MATCH(TRIM(Customers!K174&amp;""),Codes!$A$5:$A$14,0))),"",IF(ISNUMBER(Customers!K174),Customers!K174,IFERROR(VALUE(Customers!K174),"")))</f>
        <v>4</v>
      </c>
      <c r="L174" s="4" t="n">
        <f aca="false">IF(OR(TRIM(Customers!L174&amp;"")="",ISNUMBER(MATCH(TRIM(Customers!L174&amp;""),Codes!$A$5:$A$14,0))),"",IF(ISNUMBER(Customers!L174),Customers!L174,IFERROR(VALUE(Customers!L174),"")))</f>
        <v>1739.85</v>
      </c>
      <c r="M174" s="4" t="n">
        <f aca="false">IF(OR(TRIM(Customers!M174&amp;"")="",ISNUMBER(MATCH(TRIM(Customers!M174&amp;""),Codes!$A$5:$A$14,0))),"",IF(ISNUMBER(Customers!M174),Customers!M174,IFERROR(VALUE(Customers!M174),"")))</f>
        <v>34597.57</v>
      </c>
      <c r="N174" s="3" t="n">
        <f aca="false">IF(OR(TRIM(Customers!N174&amp;"")="",ISNUMBER(MATCH(TRIM(Customers!N174&amp;""),Codes!$A$5:$A$14,0)),Customers!N174=9999),"",IF(ISNUMBER(Customers!N174),Customers!N174,IFERROR(VALUE(Customers!N174),"")))</f>
        <v>35</v>
      </c>
      <c r="O174" s="4" t="n">
        <f aca="false">IF(OR(TRIM(Customers!O174&amp;"")="",ISNUMBER(MATCH(TRIM(Customers!O174&amp;""),Codes!$A$5:$A$14,0))),"",IF(ISNUMBER(Customers!O174),Customers!O174,IFERROR(VALUE(Customers!O174),"")))</f>
        <v>58.11</v>
      </c>
      <c r="P174" s="3" t="n">
        <f aca="false">IF(OR(TRIM(Customers!P174&amp;"")="",ISNUMBER(MATCH(TRIM(Customers!P174&amp;""),Codes!$A$5:$A$14,0))),"",IF(ISNUMBER(Customers!P174),Customers!P174,IFERROR(VALUE(Customers!P174),"")))</f>
        <v>4</v>
      </c>
      <c r="Q174" s="4" t="n">
        <f aca="false">IF(OR(TRIM(Customers!Q174&amp;"")="",ISNUMBER(MATCH(TRIM(Customers!Q174&amp;""),Codes!$A$5:$A$14,0))),"",IF(ISNUMBER(Customers!Q174),Customers!Q174,IFERROR(VALUE(Customers!Q174),"")))</f>
        <v>11000</v>
      </c>
      <c r="R174" s="4" t="n">
        <f aca="false">IF(OR(TRIM(Customers!R174&amp;"")="",ISNUMBER(MATCH(TRIM(Customers!R174&amp;""),Codes!$A$5:$A$14,0))),"",IF(ISNUMBER(Customers!R174),Customers!R174,IFERROR(VALUE(Customers!R174),"")))</f>
        <v>2485.77</v>
      </c>
      <c r="S174" s="4" t="n">
        <f aca="false">IF(OR(TRIM(Customers!S174&amp;"")="",ISNUMBER(MATCH(TRIM(Customers!S174&amp;""),Codes!$A$5:$A$14,0))),"",IF(ISNUMBER(Customers!S174),Customers!S174,IFERROR(VALUE(Customers!S174),"")))</f>
        <v>93000</v>
      </c>
      <c r="T174" s="4" t="n">
        <f aca="false">IF(OR(TRIM(Customers!T174&amp;"")="",ISNUMBER(MATCH(TRIM(Customers!T174&amp;""),Codes!$A$5:$A$14,0))),"",IF(ISNUMBER(Customers!T174),Customers!T174,IFERROR(VALUE(Customers!T174),"")))</f>
        <v>666</v>
      </c>
      <c r="U174" s="3" t="str">
        <f aca="false">IF(OR(TRIM(Customers!U174&amp;"")="",ISNUMBER(MATCH(TRIM(Customers!U174&amp;""),Codes!$A$5:$A$14,0)),Customers!U174=0),"",IF(ISNUMBER(Customers!U174),Customers!U174,IFERROR(VALUE(Customers!U174),"")))</f>
        <v/>
      </c>
      <c r="V174" s="3" t="n">
        <f aca="false">IF(OR(TRIM(Customers!V174&amp;"")="",ISNUMBER(MATCH(TRIM(Customers!V174&amp;""),Codes!$A$5:$A$14,0))),"",IF(ISNUMBER(Customers!V174),Customers!V174,IFERROR(VALUE(Customers!V174),"")))</f>
        <v>0</v>
      </c>
    </row>
    <row r="175" customFormat="false" ht="15" hidden="false" customHeight="false" outlineLevel="0" collapsed="false">
      <c r="A175" s="2" t="str">
        <f aca="false">Customers!A175</f>
        <v>CL00174</v>
      </c>
      <c r="B175" s="3" t="str">
        <f aca="false">IF(OR(TRIM(Customers!B175&amp;"")="",ISNUMBER(MATCH(TRIM(Customers!B175&amp;""),Codes!$A$5:$A$14,0)),Customers!B175=0),"",IF(ISNUMBER(Customers!B175),Customers!B175,IFERROR(VALUE(Customers!B175),"")))</f>
        <v/>
      </c>
      <c r="C175" s="2" t="str">
        <f aca="false">IF(OR(TRIM(Customers!C175&amp;"")="",ISNUMBER(MATCH(TRIM(Customers!C175&amp;""),Codes!$A$5:$A$14,0))),"",TRIM(Customers!C175))</f>
        <v>F</v>
      </c>
      <c r="D175" s="2" t="str">
        <f aca="false">IF(OR(TRIM(Customers!D175&amp;"")="",ISNUMBER(MATCH(TRIM(Customers!D175&amp;""),Codes!$A$5:$A$14,0))),"",TRIM(Customers!D175))</f>
        <v>Piemonte</v>
      </c>
      <c r="E175" s="2" t="str">
        <f aca="false">IF(OR(TRIM(Customers!E175&amp;"")="",ISNUMBER(MATCH(TRIM(Customers!E175&amp;""),Codes!$A$5:$A$14,0))),"",TRIM(Customers!E175))</f>
        <v>Employee</v>
      </c>
      <c r="F175" s="2" t="str">
        <f aca="false">IF(OR(TRIM(Customers!F175&amp;"")="",ISNUMBER(MATCH(TRIM(Customers!F175&amp;""),Codes!$A$5:$A$14,0))),"",TRIM(Customers!F175))</f>
        <v>Married</v>
      </c>
      <c r="G175" s="4" t="str">
        <f aca="false">IF(OR(TRIM(Customers!G175&amp;"")="",ISNUMBER(MATCH(TRIM(Customers!G175&amp;""),Codes!$A$5:$A$14,0)),Customers!G175=-999),"",IF(ISNUMBER(Customers!G175),Customers!G175,IFERROR(VALUE(Customers!G175),"")))</f>
        <v/>
      </c>
      <c r="H175" s="3" t="n">
        <f aca="false">IF(OR(TRIM(Customers!H175&amp;"")="",ISNUMBER(MATCH(TRIM(Customers!H175&amp;""),Codes!$A$5:$A$14,0))),"",IF(ISNUMBER(Customers!H175),Customers!H175,IFERROR(VALUE(Customers!H175),"")))</f>
        <v>6</v>
      </c>
      <c r="I175" s="5" t="n">
        <f aca="false">IF(OR(TRIM(Customers!I175&amp;"")="",ISNUMBER(MATCH(TRIM(Customers!I175&amp;""),Codes!$A$5:$A$14,0)),Customers!I175=DATE(1970,1,1)),"",IF(ISNUMBER(Customers!I175),Customers!I175,IFERROR(DATEVALUE(Customers!I175),"")))</f>
        <v>43841</v>
      </c>
      <c r="J175" s="2" t="str">
        <f aca="false">IF(OR(TRIM(Customers!J175&amp;"")="",ISNUMBER(MATCH(TRIM(Customers!J175&amp;""),Codes!$A$5:$A$14,0))),"",TRIM(Customers!J175))</f>
        <v>Branch</v>
      </c>
      <c r="K175" s="3" t="n">
        <f aca="false">IF(OR(TRIM(Customers!K175&amp;"")="",ISNUMBER(MATCH(TRIM(Customers!K175&amp;""),Codes!$A$5:$A$14,0))),"",IF(ISNUMBER(Customers!K175),Customers!K175,IFERROR(VALUE(Customers!K175),"")))</f>
        <v>2</v>
      </c>
      <c r="L175" s="4" t="n">
        <f aca="false">IF(OR(TRIM(Customers!L175&amp;"")="",ISNUMBER(MATCH(TRIM(Customers!L175&amp;""),Codes!$A$5:$A$14,0))),"",IF(ISNUMBER(Customers!L175),Customers!L175,IFERROR(VALUE(Customers!L175),"")))</f>
        <v>3446.18</v>
      </c>
      <c r="M175" s="4" t="n">
        <f aca="false">IF(OR(TRIM(Customers!M175&amp;"")="",ISNUMBER(MATCH(TRIM(Customers!M175&amp;""),Codes!$A$5:$A$14,0))),"",IF(ISNUMBER(Customers!M175),Customers!M175,IFERROR(VALUE(Customers!M175),"")))</f>
        <v>0</v>
      </c>
      <c r="N175" s="3" t="n">
        <f aca="false">IF(OR(TRIM(Customers!N175&amp;"")="",ISNUMBER(MATCH(TRIM(Customers!N175&amp;""),Codes!$A$5:$A$14,0)),Customers!N175=9999),"",IF(ISNUMBER(Customers!N175),Customers!N175,IFERROR(VALUE(Customers!N175),"")))</f>
        <v>18</v>
      </c>
      <c r="O175" s="4" t="n">
        <f aca="false">IF(OR(TRIM(Customers!O175&amp;"")="",ISNUMBER(MATCH(TRIM(Customers!O175&amp;""),Codes!$A$5:$A$14,0))),"",IF(ISNUMBER(Customers!O175),Customers!O175,IFERROR(VALUE(Customers!O175),"")))</f>
        <v>37.22</v>
      </c>
      <c r="P175" s="3" t="n">
        <f aca="false">IF(OR(TRIM(Customers!P175&amp;"")="",ISNUMBER(MATCH(TRIM(Customers!P175&amp;""),Codes!$A$5:$A$14,0))),"",IF(ISNUMBER(Customers!P175),Customers!P175,IFERROR(VALUE(Customers!P175),"")))</f>
        <v>5</v>
      </c>
      <c r="Q175" s="4" t="n">
        <f aca="false">IF(OR(TRIM(Customers!Q175&amp;"")="",ISNUMBER(MATCH(TRIM(Customers!Q175&amp;""),Codes!$A$5:$A$14,0))),"",IF(ISNUMBER(Customers!Q175),Customers!Q175,IFERROR(VALUE(Customers!Q175),"")))</f>
        <v>9500</v>
      </c>
      <c r="R175" s="4" t="n">
        <f aca="false">IF(OR(TRIM(Customers!R175&amp;"")="",ISNUMBER(MATCH(TRIM(Customers!R175&amp;""),Codes!$A$5:$A$14,0))),"",IF(ISNUMBER(Customers!R175),Customers!R175,IFERROR(VALUE(Customers!R175),"")))</f>
        <v>3269.64</v>
      </c>
      <c r="S175" s="4" t="n">
        <f aca="false">IF(OR(TRIM(Customers!S175&amp;"")="",ISNUMBER(MATCH(TRIM(Customers!S175&amp;""),Codes!$A$5:$A$14,0))),"",IF(ISNUMBER(Customers!S175),Customers!S175,IFERROR(VALUE(Customers!S175),"")))</f>
        <v>84000</v>
      </c>
      <c r="T175" s="4" t="n">
        <f aca="false">IF(OR(TRIM(Customers!T175&amp;"")="",ISNUMBER(MATCH(TRIM(Customers!T175&amp;""),Codes!$A$5:$A$14,0))),"",IF(ISNUMBER(Customers!T175),Customers!T175,IFERROR(VALUE(Customers!T175),"")))</f>
        <v>629</v>
      </c>
      <c r="U175" s="3" t="n">
        <f aca="false">IF(OR(TRIM(Customers!U175&amp;"")="",ISNUMBER(MATCH(TRIM(Customers!U175&amp;""),Codes!$A$5:$A$14,0)),Customers!U175=0),"",IF(ISNUMBER(Customers!U175),Customers!U175,IFERROR(VALUE(Customers!U175),"")))</f>
        <v>535</v>
      </c>
      <c r="V175" s="3" t="n">
        <f aca="false">IF(OR(TRIM(Customers!V175&amp;"")="",ISNUMBER(MATCH(TRIM(Customers!V175&amp;""),Codes!$A$5:$A$14,0))),"",IF(ISNUMBER(Customers!V175),Customers!V175,IFERROR(VALUE(Customers!V175),"")))</f>
        <v>1</v>
      </c>
    </row>
    <row r="176" customFormat="false" ht="15" hidden="false" customHeight="false" outlineLevel="0" collapsed="false">
      <c r="A176" s="2" t="str">
        <f aca="false">Customers!A176</f>
        <v>CL00175</v>
      </c>
      <c r="B176" s="3" t="n">
        <f aca="false">IF(OR(TRIM(Customers!B176&amp;"")="",ISNUMBER(MATCH(TRIM(Customers!B176&amp;""),Codes!$A$5:$A$14,0)),Customers!B176=0),"",IF(ISNUMBER(Customers!B176),Customers!B176,IFERROR(VALUE(Customers!B176),"")))</f>
        <v>62</v>
      </c>
      <c r="C176" s="2" t="str">
        <f aca="false">IF(OR(TRIM(Customers!C176&amp;"")="",ISNUMBER(MATCH(TRIM(Customers!C176&amp;""),Codes!$A$5:$A$14,0))),"",TRIM(Customers!C176))</f>
        <v>F</v>
      </c>
      <c r="D176" s="2" t="str">
        <f aca="false">IF(OR(TRIM(Customers!D176&amp;"")="",ISNUMBER(MATCH(TRIM(Customers!D176&amp;""),Codes!$A$5:$A$14,0))),"",TRIM(Customers!D176))</f>
        <v>Lazio</v>
      </c>
      <c r="E176" s="2" t="str">
        <f aca="false">IF(OR(TRIM(Customers!E176&amp;"")="",ISNUMBER(MATCH(TRIM(Customers!E176&amp;""),Codes!$A$5:$A$14,0))),"",TRIM(Customers!E176))</f>
        <v>Employee</v>
      </c>
      <c r="F176" s="2" t="str">
        <f aca="false">IF(OR(TRIM(Customers!F176&amp;"")="",ISNUMBER(MATCH(TRIM(Customers!F176&amp;""),Codes!$A$5:$A$14,0))),"",TRIM(Customers!F176))</f>
        <v>Divorced</v>
      </c>
      <c r="G176" s="4" t="n">
        <f aca="false">IF(OR(TRIM(Customers!G176&amp;"")="",ISNUMBER(MATCH(TRIM(Customers!G176&amp;""),Codes!$A$5:$A$14,0)),Customers!G176=-999),"",IF(ISNUMBER(Customers!G176),Customers!G176,IFERROR(VALUE(Customers!G176),"")))</f>
        <v>52000</v>
      </c>
      <c r="H176" s="3" t="n">
        <f aca="false">IF(OR(TRIM(Customers!H176&amp;"")="",ISNUMBER(MATCH(TRIM(Customers!H176&amp;""),Codes!$A$5:$A$14,0))),"",IF(ISNUMBER(Customers!H176),Customers!H176,IFERROR(VALUE(Customers!H176),"")))</f>
        <v>14</v>
      </c>
      <c r="I176" s="5" t="n">
        <f aca="false">IF(OR(TRIM(Customers!I176&amp;"")="",ISNUMBER(MATCH(TRIM(Customers!I176&amp;""),Codes!$A$5:$A$14,0)),Customers!I176=DATE(1970,1,1)),"",IF(ISNUMBER(Customers!I176),Customers!I176,IFERROR(DATEVALUE(Customers!I176),"")))</f>
        <v>41133</v>
      </c>
      <c r="J176" s="2" t="str">
        <f aca="false">IF(OR(TRIM(Customers!J176&amp;"")="",ISNUMBER(MATCH(TRIM(Customers!J176&amp;""),Codes!$A$5:$A$14,0))),"",TRIM(Customers!J176))</f>
        <v>Branch</v>
      </c>
      <c r="K176" s="3" t="n">
        <f aca="false">IF(OR(TRIM(Customers!K176&amp;"")="",ISNUMBER(MATCH(TRIM(Customers!K176&amp;""),Codes!$A$5:$A$14,0))),"",IF(ISNUMBER(Customers!K176),Customers!K176,IFERROR(VALUE(Customers!K176),"")))</f>
        <v>2</v>
      </c>
      <c r="L176" s="4" t="n">
        <f aca="false">IF(OR(TRIM(Customers!L176&amp;"")="",ISNUMBER(MATCH(TRIM(Customers!L176&amp;""),Codes!$A$5:$A$14,0))),"",IF(ISNUMBER(Customers!L176),Customers!L176,IFERROR(VALUE(Customers!L176),"")))</f>
        <v>1029.62</v>
      </c>
      <c r="M176" s="4" t="n">
        <f aca="false">IF(OR(TRIM(Customers!M176&amp;"")="",ISNUMBER(MATCH(TRIM(Customers!M176&amp;""),Codes!$A$5:$A$14,0))),"",IF(ISNUMBER(Customers!M176),Customers!M176,IFERROR(VALUE(Customers!M176),"")))</f>
        <v>34867.17</v>
      </c>
      <c r="N176" s="3" t="n">
        <f aca="false">IF(OR(TRIM(Customers!N176&amp;"")="",ISNUMBER(MATCH(TRIM(Customers!N176&amp;""),Codes!$A$5:$A$14,0)),Customers!N176=9999),"",IF(ISNUMBER(Customers!N176),Customers!N176,IFERROR(VALUE(Customers!N176),"")))</f>
        <v>30</v>
      </c>
      <c r="O176" s="4" t="n">
        <f aca="false">IF(OR(TRIM(Customers!O176&amp;"")="",ISNUMBER(MATCH(TRIM(Customers!O176&amp;""),Codes!$A$5:$A$14,0))),"",IF(ISNUMBER(Customers!O176),Customers!O176,IFERROR(VALUE(Customers!O176),"")))</f>
        <v>65.45</v>
      </c>
      <c r="P176" s="3" t="n">
        <f aca="false">IF(OR(TRIM(Customers!P176&amp;"")="",ISNUMBER(MATCH(TRIM(Customers!P176&amp;""),Codes!$A$5:$A$14,0))),"",IF(ISNUMBER(Customers!P176),Customers!P176,IFERROR(VALUE(Customers!P176),"")))</f>
        <v>8</v>
      </c>
      <c r="Q176" s="4" t="n">
        <f aca="false">IF(OR(TRIM(Customers!Q176&amp;"")="",ISNUMBER(MATCH(TRIM(Customers!Q176&amp;""),Codes!$A$5:$A$14,0))),"",IF(ISNUMBER(Customers!Q176),Customers!Q176,IFERROR(VALUE(Customers!Q176),"")))</f>
        <v>11000</v>
      </c>
      <c r="R176" s="4" t="n">
        <f aca="false">IF(OR(TRIM(Customers!R176&amp;"")="",ISNUMBER(MATCH(TRIM(Customers!R176&amp;""),Codes!$A$5:$A$14,0))),"",IF(ISNUMBER(Customers!R176),Customers!R176,IFERROR(VALUE(Customers!R176),"")))</f>
        <v>2524.68</v>
      </c>
      <c r="S176" s="4" t="n">
        <f aca="false">IF(OR(TRIM(Customers!S176&amp;"")="",ISNUMBER(MATCH(TRIM(Customers!S176&amp;""),Codes!$A$5:$A$14,0))),"",IF(ISNUMBER(Customers!S176),Customers!S176,IFERROR(VALUE(Customers!S176),"")))</f>
        <v>109000</v>
      </c>
      <c r="T176" s="4" t="n">
        <f aca="false">IF(OR(TRIM(Customers!T176&amp;"")="",ISNUMBER(MATCH(TRIM(Customers!T176&amp;""),Codes!$A$5:$A$14,0))),"",IF(ISNUMBER(Customers!T176),Customers!T176,IFERROR(VALUE(Customers!T176),"")))</f>
        <v>629</v>
      </c>
      <c r="U176" s="3" t="n">
        <f aca="false">IF(OR(TRIM(Customers!U176&amp;"")="",ISNUMBER(MATCH(TRIM(Customers!U176&amp;""),Codes!$A$5:$A$14,0)),Customers!U176=0),"",IF(ISNUMBER(Customers!U176),Customers!U176,IFERROR(VALUE(Customers!U176),"")))</f>
        <v>673</v>
      </c>
      <c r="V176" s="3" t="n">
        <f aca="false">IF(OR(TRIM(Customers!V176&amp;"")="",ISNUMBER(MATCH(TRIM(Customers!V176&amp;""),Codes!$A$5:$A$14,0))),"",IF(ISNUMBER(Customers!V176),Customers!V176,IFERROR(VALUE(Customers!V176),"")))</f>
        <v>0</v>
      </c>
    </row>
    <row r="177" customFormat="false" ht="15" hidden="false" customHeight="false" outlineLevel="0" collapsed="false">
      <c r="A177" s="2" t="str">
        <f aca="false">Customers!A177</f>
        <v>CL00176</v>
      </c>
      <c r="B177" s="3" t="n">
        <f aca="false">IF(OR(TRIM(Customers!B177&amp;"")="",ISNUMBER(MATCH(TRIM(Customers!B177&amp;""),Codes!$A$5:$A$14,0)),Customers!B177=0),"",IF(ISNUMBER(Customers!B177),Customers!B177,IFERROR(VALUE(Customers!B177),"")))</f>
        <v>56</v>
      </c>
      <c r="C177" s="2" t="str">
        <f aca="false">IF(OR(TRIM(Customers!C177&amp;"")="",ISNUMBER(MATCH(TRIM(Customers!C177&amp;""),Codes!$A$5:$A$14,0))),"",TRIM(Customers!C177))</f>
        <v>M</v>
      </c>
      <c r="D177" s="2" t="str">
        <f aca="false">IF(OR(TRIM(Customers!D177&amp;"")="",ISNUMBER(MATCH(TRIM(Customers!D177&amp;""),Codes!$A$5:$A$14,0))),"",TRIM(Customers!D177))</f>
        <v>Abruzzo</v>
      </c>
      <c r="E177" s="2" t="str">
        <f aca="false">IF(OR(TRIM(Customers!E177&amp;"")="",ISNUMBER(MATCH(TRIM(Customers!E177&amp;""),Codes!$A$5:$A$14,0))),"",TRIM(Customers!E177))</f>
        <v>Employee</v>
      </c>
      <c r="F177" s="2" t="str">
        <f aca="false">IF(OR(TRIM(Customers!F177&amp;"")="",ISNUMBER(MATCH(TRIM(Customers!F177&amp;""),Codes!$A$5:$A$14,0))),"",TRIM(Customers!F177))</f>
        <v>Divorced</v>
      </c>
      <c r="G177" s="4" t="n">
        <f aca="false">IF(OR(TRIM(Customers!G177&amp;"")="",ISNUMBER(MATCH(TRIM(Customers!G177&amp;""),Codes!$A$5:$A$14,0)),Customers!G177=-999),"",IF(ISNUMBER(Customers!G177),Customers!G177,IFERROR(VALUE(Customers!G177),"")))</f>
        <v>47100</v>
      </c>
      <c r="H177" s="3" t="n">
        <f aca="false">IF(OR(TRIM(Customers!H177&amp;"")="",ISNUMBER(MATCH(TRIM(Customers!H177&amp;""),Codes!$A$5:$A$14,0))),"",IF(ISNUMBER(Customers!H177),Customers!H177,IFERROR(VALUE(Customers!H177),"")))</f>
        <v>9</v>
      </c>
      <c r="I177" s="5" t="n">
        <f aca="false">IF(OR(TRIM(Customers!I177&amp;"")="",ISNUMBER(MATCH(TRIM(Customers!I177&amp;""),Codes!$A$5:$A$14,0)),Customers!I177=DATE(1970,1,1)),"",IF(ISNUMBER(Customers!I177),Customers!I177,IFERROR(DATEVALUE(Customers!I177),"")))</f>
        <v>42875</v>
      </c>
      <c r="J177" s="2" t="str">
        <f aca="false">IF(OR(TRIM(Customers!J177&amp;"")="",ISNUMBER(MATCH(TRIM(Customers!J177&amp;""),Codes!$A$5:$A$14,0))),"",TRIM(Customers!J177))</f>
        <v>Online Banking</v>
      </c>
      <c r="K177" s="3" t="n">
        <f aca="false">IF(OR(TRIM(Customers!K177&amp;"")="",ISNUMBER(MATCH(TRIM(Customers!K177&amp;""),Codes!$A$5:$A$14,0))),"",IF(ISNUMBER(Customers!K177),Customers!K177,IFERROR(VALUE(Customers!K177),"")))</f>
        <v>1</v>
      </c>
      <c r="L177" s="4" t="n">
        <f aca="false">IF(OR(TRIM(Customers!L177&amp;"")="",ISNUMBER(MATCH(TRIM(Customers!L177&amp;""),Codes!$A$5:$A$14,0))),"",IF(ISNUMBER(Customers!L177),Customers!L177,IFERROR(VALUE(Customers!L177),"")))</f>
        <v>3423.73</v>
      </c>
      <c r="M177" s="4" t="n">
        <f aca="false">IF(OR(TRIM(Customers!M177&amp;"")="",ISNUMBER(MATCH(TRIM(Customers!M177&amp;""),Codes!$A$5:$A$14,0))),"",IF(ISNUMBER(Customers!M177),Customers!M177,IFERROR(VALUE(Customers!M177),"")))</f>
        <v>0</v>
      </c>
      <c r="N177" s="3" t="n">
        <f aca="false">IF(OR(TRIM(Customers!N177&amp;"")="",ISNUMBER(MATCH(TRIM(Customers!N177&amp;""),Codes!$A$5:$A$14,0)),Customers!N177=9999),"",IF(ISNUMBER(Customers!N177),Customers!N177,IFERROR(VALUE(Customers!N177),"")))</f>
        <v>37</v>
      </c>
      <c r="O177" s="4" t="n">
        <f aca="false">IF(OR(TRIM(Customers!O177&amp;"")="",ISNUMBER(MATCH(TRIM(Customers!O177&amp;""),Codes!$A$5:$A$14,0))),"",IF(ISNUMBER(Customers!O177),Customers!O177,IFERROR(VALUE(Customers!O177),"")))</f>
        <v>64.45</v>
      </c>
      <c r="P177" s="3" t="n">
        <f aca="false">IF(OR(TRIM(Customers!P177&amp;"")="",ISNUMBER(MATCH(TRIM(Customers!P177&amp;""),Codes!$A$5:$A$14,0))),"",IF(ISNUMBER(Customers!P177),Customers!P177,IFERROR(VALUE(Customers!P177),"")))</f>
        <v>4</v>
      </c>
      <c r="Q177" s="4" t="str">
        <f aca="false">IF(OR(TRIM(Customers!Q177&amp;"")="",ISNUMBER(MATCH(TRIM(Customers!Q177&amp;""),Codes!$A$5:$A$14,0))),"",IF(ISNUMBER(Customers!Q177),Customers!Q177,IFERROR(VALUE(Customers!Q177),"")))</f>
        <v/>
      </c>
      <c r="R177" s="4" t="str">
        <f aca="false">IF(OR(TRIM(Customers!R177&amp;"")="",ISNUMBER(MATCH(TRIM(Customers!R177&amp;""),Codes!$A$5:$A$14,0))),"",IF(ISNUMBER(Customers!R177),Customers!R177,IFERROR(VALUE(Customers!R177),"")))</f>
        <v/>
      </c>
      <c r="S177" s="4" t="n">
        <f aca="false">IF(OR(TRIM(Customers!S177&amp;"")="",ISNUMBER(MATCH(TRIM(Customers!S177&amp;""),Codes!$A$5:$A$14,0))),"",IF(ISNUMBER(Customers!S177),Customers!S177,IFERROR(VALUE(Customers!S177),"")))</f>
        <v>0</v>
      </c>
      <c r="T177" s="4" t="n">
        <f aca="false">IF(OR(TRIM(Customers!T177&amp;"")="",ISNUMBER(MATCH(TRIM(Customers!T177&amp;""),Codes!$A$5:$A$14,0))),"",IF(ISNUMBER(Customers!T177),Customers!T177,IFERROR(VALUE(Customers!T177),"")))</f>
        <v>0</v>
      </c>
      <c r="U177" s="3" t="n">
        <f aca="false">IF(OR(TRIM(Customers!U177&amp;"")="",ISNUMBER(MATCH(TRIM(Customers!U177&amp;""),Codes!$A$5:$A$14,0)),Customers!U177=0),"",IF(ISNUMBER(Customers!U177),Customers!U177,IFERROR(VALUE(Customers!U177),"")))</f>
        <v>591</v>
      </c>
      <c r="V177" s="3" t="str">
        <f aca="false">IF(OR(TRIM(Customers!V177&amp;"")="",ISNUMBER(MATCH(TRIM(Customers!V177&amp;""),Codes!$A$5:$A$14,0))),"",IF(ISNUMBER(Customers!V177),Customers!V177,IFERROR(VALUE(Customers!V177),"")))</f>
        <v/>
      </c>
    </row>
    <row r="178" customFormat="false" ht="15" hidden="false" customHeight="false" outlineLevel="0" collapsed="false">
      <c r="A178" s="2" t="str">
        <f aca="false">Customers!A178</f>
        <v>CL00177</v>
      </c>
      <c r="B178" s="3" t="n">
        <f aca="false">IF(OR(TRIM(Customers!B178&amp;"")="",ISNUMBER(MATCH(TRIM(Customers!B178&amp;""),Codes!$A$5:$A$14,0)),Customers!B178=0),"",IF(ISNUMBER(Customers!B178),Customers!B178,IFERROR(VALUE(Customers!B178),"")))</f>
        <v>41</v>
      </c>
      <c r="C178" s="2" t="str">
        <f aca="false">IF(OR(TRIM(Customers!C178&amp;"")="",ISNUMBER(MATCH(TRIM(Customers!C178&amp;""),Codes!$A$5:$A$14,0))),"",TRIM(Customers!C178))</f>
        <v>M</v>
      </c>
      <c r="D178" s="2" t="str">
        <f aca="false">IF(OR(TRIM(Customers!D178&amp;"")="",ISNUMBER(MATCH(TRIM(Customers!D178&amp;""),Codes!$A$5:$A$14,0))),"",TRIM(Customers!D178))</f>
        <v>Puglia</v>
      </c>
      <c r="E178" s="2" t="str">
        <f aca="false">IF(OR(TRIM(Customers!E178&amp;"")="",ISNUMBER(MATCH(TRIM(Customers!E178&amp;""),Codes!$A$5:$A$14,0))),"",TRIM(Customers!E178))</f>
        <v>Teacher</v>
      </c>
      <c r="F178" s="2" t="str">
        <f aca="false">IF(OR(TRIM(Customers!F178&amp;"")="",ISNUMBER(MATCH(TRIM(Customers!F178&amp;""),Codes!$A$5:$A$14,0))),"",TRIM(Customers!F178))</f>
        <v>Married</v>
      </c>
      <c r="G178" s="4" t="n">
        <f aca="false">IF(OR(TRIM(Customers!G178&amp;"")="",ISNUMBER(MATCH(TRIM(Customers!G178&amp;""),Codes!$A$5:$A$14,0)),Customers!G178=-999),"",IF(ISNUMBER(Customers!G178),Customers!G178,IFERROR(VALUE(Customers!G178),"")))</f>
        <v>35500</v>
      </c>
      <c r="H178" s="3" t="n">
        <f aca="false">IF(OR(TRIM(Customers!H178&amp;"")="",ISNUMBER(MATCH(TRIM(Customers!H178&amp;""),Codes!$A$5:$A$14,0))),"",IF(ISNUMBER(Customers!H178),Customers!H178,IFERROR(VALUE(Customers!H178),"")))</f>
        <v>5</v>
      </c>
      <c r="I178" s="5" t="n">
        <f aca="false">IF(OR(TRIM(Customers!I178&amp;"")="",ISNUMBER(MATCH(TRIM(Customers!I178&amp;""),Codes!$A$5:$A$14,0)),Customers!I178=DATE(1970,1,1)),"",IF(ISNUMBER(Customers!I178),Customers!I178,IFERROR(DATEVALUE(Customers!I178),"")))</f>
        <v>44206</v>
      </c>
      <c r="J178" s="2" t="str">
        <f aca="false">IF(OR(TRIM(Customers!J178&amp;"")="",ISNUMBER(MATCH(TRIM(Customers!J178&amp;""),Codes!$A$5:$A$14,0))),"",TRIM(Customers!J178))</f>
        <v>App</v>
      </c>
      <c r="K178" s="3" t="n">
        <f aca="false">IF(OR(TRIM(Customers!K178&amp;"")="",ISNUMBER(MATCH(TRIM(Customers!K178&amp;""),Codes!$A$5:$A$14,0))),"",IF(ISNUMBER(Customers!K178),Customers!K178,IFERROR(VALUE(Customers!K178),"")))</f>
        <v>3</v>
      </c>
      <c r="L178" s="4" t="n">
        <f aca="false">IF(OR(TRIM(Customers!L178&amp;"")="",ISNUMBER(MATCH(TRIM(Customers!L178&amp;""),Codes!$A$5:$A$14,0))),"",IF(ISNUMBER(Customers!L178),Customers!L178,IFERROR(VALUE(Customers!L178),"")))</f>
        <v>2659.53</v>
      </c>
      <c r="M178" s="4" t="n">
        <f aca="false">IF(OR(TRIM(Customers!M178&amp;"")="",ISNUMBER(MATCH(TRIM(Customers!M178&amp;""),Codes!$A$5:$A$14,0))),"",IF(ISNUMBER(Customers!M178),Customers!M178,IFERROR(VALUE(Customers!M178),"")))</f>
        <v>18227.66</v>
      </c>
      <c r="N178" s="3" t="n">
        <f aca="false">IF(OR(TRIM(Customers!N178&amp;"")="",ISNUMBER(MATCH(TRIM(Customers!N178&amp;""),Codes!$A$5:$A$14,0)),Customers!N178=9999),"",IF(ISNUMBER(Customers!N178),Customers!N178,IFERROR(VALUE(Customers!N178),"")))</f>
        <v>35</v>
      </c>
      <c r="O178" s="4" t="n">
        <f aca="false">IF(OR(TRIM(Customers!O178&amp;"")="",ISNUMBER(MATCH(TRIM(Customers!O178&amp;""),Codes!$A$5:$A$14,0))),"",IF(ISNUMBER(Customers!O178),Customers!O178,IFERROR(VALUE(Customers!O178),"")))</f>
        <v>76.56</v>
      </c>
      <c r="P178" s="3" t="n">
        <f aca="false">IF(OR(TRIM(Customers!P178&amp;"")="",ISNUMBER(MATCH(TRIM(Customers!P178&amp;""),Codes!$A$5:$A$14,0))),"",IF(ISNUMBER(Customers!P178),Customers!P178,IFERROR(VALUE(Customers!P178),"")))</f>
        <v>2</v>
      </c>
      <c r="Q178" s="4" t="n">
        <f aca="false">IF(OR(TRIM(Customers!Q178&amp;"")="",ISNUMBER(MATCH(TRIM(Customers!Q178&amp;""),Codes!$A$5:$A$14,0))),"",IF(ISNUMBER(Customers!Q178),Customers!Q178,IFERROR(VALUE(Customers!Q178),"")))</f>
        <v>5500</v>
      </c>
      <c r="R178" s="4" t="n">
        <f aca="false">IF(OR(TRIM(Customers!R178&amp;"")="",ISNUMBER(MATCH(TRIM(Customers!R178&amp;""),Codes!$A$5:$A$14,0))),"",IF(ISNUMBER(Customers!R178),Customers!R178,IFERROR(VALUE(Customers!R178),"")))</f>
        <v>1293.37</v>
      </c>
      <c r="S178" s="4" t="str">
        <f aca="false">IF(OR(TRIM(Customers!S178&amp;"")="",ISNUMBER(MATCH(TRIM(Customers!S178&amp;""),Codes!$A$5:$A$14,0))),"",IF(ISNUMBER(Customers!S178),Customers!S178,IFERROR(VALUE(Customers!S178),"")))</f>
        <v/>
      </c>
      <c r="T178" s="4" t="str">
        <f aca="false">IF(OR(TRIM(Customers!T178&amp;"")="",ISNUMBER(MATCH(TRIM(Customers!T178&amp;""),Codes!$A$5:$A$14,0))),"",IF(ISNUMBER(Customers!T178),Customers!T178,IFERROR(VALUE(Customers!T178),"")))</f>
        <v/>
      </c>
      <c r="U178" s="3" t="n">
        <f aca="false">IF(OR(TRIM(Customers!U178&amp;"")="",ISNUMBER(MATCH(TRIM(Customers!U178&amp;""),Codes!$A$5:$A$14,0)),Customers!U178=0),"",IF(ISNUMBER(Customers!U178),Customers!U178,IFERROR(VALUE(Customers!U178),"")))</f>
        <v>672</v>
      </c>
      <c r="V178" s="3" t="n">
        <f aca="false">IF(OR(TRIM(Customers!V178&amp;"")="",ISNUMBER(MATCH(TRIM(Customers!V178&amp;""),Codes!$A$5:$A$14,0))),"",IF(ISNUMBER(Customers!V178),Customers!V178,IFERROR(VALUE(Customers!V178),"")))</f>
        <v>0</v>
      </c>
    </row>
    <row r="179" customFormat="false" ht="15" hidden="false" customHeight="false" outlineLevel="0" collapsed="false">
      <c r="A179" s="2" t="str">
        <f aca="false">Customers!A179</f>
        <v>CL00178</v>
      </c>
      <c r="B179" s="3" t="n">
        <f aca="false">IF(OR(TRIM(Customers!B179&amp;"")="",ISNUMBER(MATCH(TRIM(Customers!B179&amp;""),Codes!$A$5:$A$14,0)),Customers!B179=0),"",IF(ISNUMBER(Customers!B179),Customers!B179,IFERROR(VALUE(Customers!B179),"")))</f>
        <v>56</v>
      </c>
      <c r="C179" s="2" t="str">
        <f aca="false">IF(OR(TRIM(Customers!C179&amp;"")="",ISNUMBER(MATCH(TRIM(Customers!C179&amp;""),Codes!$A$5:$A$14,0))),"",TRIM(Customers!C179))</f>
        <v>M</v>
      </c>
      <c r="D179" s="2" t="str">
        <f aca="false">IF(OR(TRIM(Customers!D179&amp;"")="",ISNUMBER(MATCH(TRIM(Customers!D179&amp;""),Codes!$A$5:$A$14,0))),"",TRIM(Customers!D179))</f>
        <v>Emilia-Romagna</v>
      </c>
      <c r="E179" s="2" t="str">
        <f aca="false">IF(OR(TRIM(Customers!E179&amp;"")="",ISNUMBER(MATCH(TRIM(Customers!E179&amp;""),Codes!$A$5:$A$14,0))),"",TRIM(Customers!E179))</f>
        <v>Shopkeeper</v>
      </c>
      <c r="F179" s="2" t="str">
        <f aca="false">IF(OR(TRIM(Customers!F179&amp;"")="",ISNUMBER(MATCH(TRIM(Customers!F179&amp;""),Codes!$A$5:$A$14,0))),"",TRIM(Customers!F179))</f>
        <v>Single</v>
      </c>
      <c r="G179" s="4" t="n">
        <f aca="false">IF(OR(TRIM(Customers!G179&amp;"")="",ISNUMBER(MATCH(TRIM(Customers!G179&amp;""),Codes!$A$5:$A$14,0)),Customers!G179=-999),"",IF(ISNUMBER(Customers!G179),Customers!G179,IFERROR(VALUE(Customers!G179),"")))</f>
        <v>27200</v>
      </c>
      <c r="H179" s="3" t="n">
        <f aca="false">IF(OR(TRIM(Customers!H179&amp;"")="",ISNUMBER(MATCH(TRIM(Customers!H179&amp;""),Codes!$A$5:$A$14,0))),"",IF(ISNUMBER(Customers!H179),Customers!H179,IFERROR(VALUE(Customers!H179),"")))</f>
        <v>7</v>
      </c>
      <c r="I179" s="5" t="n">
        <f aca="false">IF(OR(TRIM(Customers!I179&amp;"")="",ISNUMBER(MATCH(TRIM(Customers!I179&amp;""),Codes!$A$5:$A$14,0)),Customers!I179=DATE(1970,1,1)),"",IF(ISNUMBER(Customers!I179),Customers!I179,IFERROR(DATEVALUE(Customers!I179),"")))</f>
        <v>43592</v>
      </c>
      <c r="J179" s="2" t="str">
        <f aca="false">IF(OR(TRIM(Customers!J179&amp;"")="",ISNUMBER(MATCH(TRIM(Customers!J179&amp;""),Codes!$A$5:$A$14,0))),"",TRIM(Customers!J179))</f>
        <v>Branch</v>
      </c>
      <c r="K179" s="3" t="n">
        <f aca="false">IF(OR(TRIM(Customers!K179&amp;"")="",ISNUMBER(MATCH(TRIM(Customers!K179&amp;""),Codes!$A$5:$A$14,0))),"",IF(ISNUMBER(Customers!K179),Customers!K179,IFERROR(VALUE(Customers!K179),"")))</f>
        <v>3</v>
      </c>
      <c r="L179" s="4" t="n">
        <f aca="false">IF(OR(TRIM(Customers!L179&amp;"")="",ISNUMBER(MATCH(TRIM(Customers!L179&amp;""),Codes!$A$5:$A$14,0))),"",IF(ISNUMBER(Customers!L179),Customers!L179,IFERROR(VALUE(Customers!L179),"")))</f>
        <v>2152.08</v>
      </c>
      <c r="M179" s="4" t="n">
        <f aca="false">IF(OR(TRIM(Customers!M179&amp;"")="",ISNUMBER(MATCH(TRIM(Customers!M179&amp;""),Codes!$A$5:$A$14,0))),"",IF(ISNUMBER(Customers!M179),Customers!M179,IFERROR(VALUE(Customers!M179),"")))</f>
        <v>0</v>
      </c>
      <c r="N179" s="3" t="n">
        <f aca="false">IF(OR(TRIM(Customers!N179&amp;"")="",ISNUMBER(MATCH(TRIM(Customers!N179&amp;""),Codes!$A$5:$A$14,0)),Customers!N179=9999),"",IF(ISNUMBER(Customers!N179),Customers!N179,IFERROR(VALUE(Customers!N179),"")))</f>
        <v>19</v>
      </c>
      <c r="O179" s="4" t="n">
        <f aca="false">IF(OR(TRIM(Customers!O179&amp;"")="",ISNUMBER(MATCH(TRIM(Customers!O179&amp;""),Codes!$A$5:$A$14,0))),"",IF(ISNUMBER(Customers!O179),Customers!O179,IFERROR(VALUE(Customers!O179),"")))</f>
        <v>70.35</v>
      </c>
      <c r="P179" s="3" t="n">
        <f aca="false">IF(OR(TRIM(Customers!P179&amp;"")="",ISNUMBER(MATCH(TRIM(Customers!P179&amp;""),Codes!$A$5:$A$14,0))),"",IF(ISNUMBER(Customers!P179),Customers!P179,IFERROR(VALUE(Customers!P179),"")))</f>
        <v>5</v>
      </c>
      <c r="Q179" s="4" t="n">
        <f aca="false">IF(OR(TRIM(Customers!Q179&amp;"")="",ISNUMBER(MATCH(TRIM(Customers!Q179&amp;""),Codes!$A$5:$A$14,0))),"",IF(ISNUMBER(Customers!Q179),Customers!Q179,IFERROR(VALUE(Customers!Q179),"")))</f>
        <v>6500</v>
      </c>
      <c r="R179" s="4" t="n">
        <f aca="false">IF(OR(TRIM(Customers!R179&amp;"")="",ISNUMBER(MATCH(TRIM(Customers!R179&amp;""),Codes!$A$5:$A$14,0))),"",IF(ISNUMBER(Customers!R179),Customers!R179,IFERROR(VALUE(Customers!R179),"")))</f>
        <v>1372.77</v>
      </c>
      <c r="S179" s="4" t="n">
        <f aca="false">IF(OR(TRIM(Customers!S179&amp;"")="",ISNUMBER(MATCH(TRIM(Customers!S179&amp;""),Codes!$A$5:$A$14,0))),"",IF(ISNUMBER(Customers!S179),Customers!S179,IFERROR(VALUE(Customers!S179),"")))</f>
        <v>0</v>
      </c>
      <c r="T179" s="4" t="n">
        <f aca="false">IF(OR(TRIM(Customers!T179&amp;"")="",ISNUMBER(MATCH(TRIM(Customers!T179&amp;""),Codes!$A$5:$A$14,0))),"",IF(ISNUMBER(Customers!T179),Customers!T179,IFERROR(VALUE(Customers!T179),"")))</f>
        <v>0</v>
      </c>
      <c r="U179" s="3" t="n">
        <f aca="false">IF(OR(TRIM(Customers!U179&amp;"")="",ISNUMBER(MATCH(TRIM(Customers!U179&amp;""),Codes!$A$5:$A$14,0)),Customers!U179=0),"",IF(ISNUMBER(Customers!U179),Customers!U179,IFERROR(VALUE(Customers!U179),"")))</f>
        <v>688</v>
      </c>
      <c r="V179" s="3" t="n">
        <f aca="false">IF(OR(TRIM(Customers!V179&amp;"")="",ISNUMBER(MATCH(TRIM(Customers!V179&amp;""),Codes!$A$5:$A$14,0))),"",IF(ISNUMBER(Customers!V179),Customers!V179,IFERROR(VALUE(Customers!V179),"")))</f>
        <v>0</v>
      </c>
    </row>
    <row r="180" customFormat="false" ht="15" hidden="false" customHeight="false" outlineLevel="0" collapsed="false">
      <c r="A180" s="2" t="str">
        <f aca="false">Customers!A180</f>
        <v>CL00179</v>
      </c>
      <c r="B180" s="3" t="n">
        <f aca="false">IF(OR(TRIM(Customers!B180&amp;"")="",ISNUMBER(MATCH(TRIM(Customers!B180&amp;""),Codes!$A$5:$A$14,0)),Customers!B180=0),"",IF(ISNUMBER(Customers!B180),Customers!B180,IFERROR(VALUE(Customers!B180),"")))</f>
        <v>49</v>
      </c>
      <c r="C180" s="2" t="str">
        <f aca="false">IF(OR(TRIM(Customers!C180&amp;"")="",ISNUMBER(MATCH(TRIM(Customers!C180&amp;""),Codes!$A$5:$A$14,0))),"",TRIM(Customers!C180))</f>
        <v>F</v>
      </c>
      <c r="D180" s="2" t="str">
        <f aca="false">IF(OR(TRIM(Customers!D180&amp;"")="",ISNUMBER(MATCH(TRIM(Customers!D180&amp;""),Codes!$A$5:$A$14,0))),"",TRIM(Customers!D180))</f>
        <v>Lombardia</v>
      </c>
      <c r="E180" s="2" t="str">
        <f aca="false">IF(OR(TRIM(Customers!E180&amp;"")="",ISNUMBER(MATCH(TRIM(Customers!E180&amp;""),Codes!$A$5:$A$14,0))),"",TRIM(Customers!E180))</f>
        <v>Business owner</v>
      </c>
      <c r="F180" s="2" t="str">
        <f aca="false">IF(OR(TRIM(Customers!F180&amp;"")="",ISNUMBER(MATCH(TRIM(Customers!F180&amp;""),Codes!$A$5:$A$14,0))),"",TRIM(Customers!F180))</f>
        <v>Married</v>
      </c>
      <c r="G180" s="4" t="n">
        <f aca="false">IF(OR(TRIM(Customers!G180&amp;"")="",ISNUMBER(MATCH(TRIM(Customers!G180&amp;""),Codes!$A$5:$A$14,0)),Customers!G180=-999),"",IF(ISNUMBER(Customers!G180),Customers!G180,IFERROR(VALUE(Customers!G180),"")))</f>
        <v>55500</v>
      </c>
      <c r="H180" s="3" t="n">
        <f aca="false">IF(OR(TRIM(Customers!H180&amp;"")="",ISNUMBER(MATCH(TRIM(Customers!H180&amp;""),Codes!$A$5:$A$14,0))),"",IF(ISNUMBER(Customers!H180),Customers!H180,IFERROR(VALUE(Customers!H180),"")))</f>
        <v>7</v>
      </c>
      <c r="I180" s="5" t="n">
        <f aca="false">IF(OR(TRIM(Customers!I180&amp;"")="",ISNUMBER(MATCH(TRIM(Customers!I180&amp;""),Codes!$A$5:$A$14,0)),Customers!I180=DATE(1970,1,1)),"",IF(ISNUMBER(Customers!I180),Customers!I180,IFERROR(DATEVALUE(Customers!I180),"")))</f>
        <v>43377</v>
      </c>
      <c r="J180" s="2" t="str">
        <f aca="false">IF(OR(TRIM(Customers!J180&amp;"")="",ISNUMBER(MATCH(TRIM(Customers!J180&amp;""),Codes!$A$5:$A$14,0))),"",TRIM(Customers!J180))</f>
        <v>Branch</v>
      </c>
      <c r="K180" s="3" t="n">
        <f aca="false">IF(OR(TRIM(Customers!K180&amp;"")="",ISNUMBER(MATCH(TRIM(Customers!K180&amp;""),Codes!$A$5:$A$14,0))),"",IF(ISNUMBER(Customers!K180),Customers!K180,IFERROR(VALUE(Customers!K180),"")))</f>
        <v>3</v>
      </c>
      <c r="L180" s="4" t="n">
        <f aca="false">IF(OR(TRIM(Customers!L180&amp;"")="",ISNUMBER(MATCH(TRIM(Customers!L180&amp;""),Codes!$A$5:$A$14,0))),"",IF(ISNUMBER(Customers!L180),Customers!L180,IFERROR(VALUE(Customers!L180),"")))</f>
        <v>3611.06</v>
      </c>
      <c r="M180" s="4" t="n">
        <f aca="false">IF(OR(TRIM(Customers!M180&amp;"")="",ISNUMBER(MATCH(TRIM(Customers!M180&amp;""),Codes!$A$5:$A$14,0))),"",IF(ISNUMBER(Customers!M180),Customers!M180,IFERROR(VALUE(Customers!M180),"")))</f>
        <v>20617.2</v>
      </c>
      <c r="N180" s="3" t="n">
        <f aca="false">IF(OR(TRIM(Customers!N180&amp;"")="",ISNUMBER(MATCH(TRIM(Customers!N180&amp;""),Codes!$A$5:$A$14,0)),Customers!N180=9999),"",IF(ISNUMBER(Customers!N180),Customers!N180,IFERROR(VALUE(Customers!N180),"")))</f>
        <v>32</v>
      </c>
      <c r="O180" s="4" t="n">
        <f aca="false">IF(OR(TRIM(Customers!O180&amp;"")="",ISNUMBER(MATCH(TRIM(Customers!O180&amp;""),Codes!$A$5:$A$14,0))),"",IF(ISNUMBER(Customers!O180),Customers!O180,IFERROR(VALUE(Customers!O180),"")))</f>
        <v>75.05</v>
      </c>
      <c r="P180" s="3" t="n">
        <f aca="false">IF(OR(TRIM(Customers!P180&amp;"")="",ISNUMBER(MATCH(TRIM(Customers!P180&amp;""),Codes!$A$5:$A$14,0))),"",IF(ISNUMBER(Customers!P180),Customers!P180,IFERROR(VALUE(Customers!P180),"")))</f>
        <v>6</v>
      </c>
      <c r="Q180" s="4" t="n">
        <f aca="false">IF(OR(TRIM(Customers!Q180&amp;"")="",ISNUMBER(MATCH(TRIM(Customers!Q180&amp;""),Codes!$A$5:$A$14,0))),"",IF(ISNUMBER(Customers!Q180),Customers!Q180,IFERROR(VALUE(Customers!Q180),"")))</f>
        <v>9500</v>
      </c>
      <c r="R180" s="4" t="n">
        <f aca="false">IF(OR(TRIM(Customers!R180&amp;"")="",ISNUMBER(MATCH(TRIM(Customers!R180&amp;""),Codes!$A$5:$A$14,0))),"",IF(ISNUMBER(Customers!R180),Customers!R180,IFERROR(VALUE(Customers!R180),"")))</f>
        <v>2042.47</v>
      </c>
      <c r="S180" s="4" t="n">
        <f aca="false">IF(OR(TRIM(Customers!S180&amp;"")="",ISNUMBER(MATCH(TRIM(Customers!S180&amp;""),Codes!$A$5:$A$14,0))),"",IF(ISNUMBER(Customers!S180),Customers!S180,IFERROR(VALUE(Customers!S180),"")))</f>
        <v>0</v>
      </c>
      <c r="T180" s="4" t="n">
        <f aca="false">IF(OR(TRIM(Customers!T180&amp;"")="",ISNUMBER(MATCH(TRIM(Customers!T180&amp;""),Codes!$A$5:$A$14,0))),"",IF(ISNUMBER(Customers!T180),Customers!T180,IFERROR(VALUE(Customers!T180),"")))</f>
        <v>0</v>
      </c>
      <c r="U180" s="3" t="str">
        <f aca="false">IF(OR(TRIM(Customers!U180&amp;"")="",ISNUMBER(MATCH(TRIM(Customers!U180&amp;""),Codes!$A$5:$A$14,0)),Customers!U180=0),"",IF(ISNUMBER(Customers!U180),Customers!U180,IFERROR(VALUE(Customers!U180),"")))</f>
        <v/>
      </c>
      <c r="V180" s="3" t="n">
        <f aca="false">IF(OR(TRIM(Customers!V180&amp;"")="",ISNUMBER(MATCH(TRIM(Customers!V180&amp;""),Codes!$A$5:$A$14,0))),"",IF(ISNUMBER(Customers!V180),Customers!V180,IFERROR(VALUE(Customers!V180),"")))</f>
        <v>0</v>
      </c>
    </row>
    <row r="181" customFormat="false" ht="15" hidden="false" customHeight="false" outlineLevel="0" collapsed="false">
      <c r="A181" s="2" t="str">
        <f aca="false">Customers!A181</f>
        <v>CL00180</v>
      </c>
      <c r="B181" s="3" t="n">
        <f aca="false">IF(OR(TRIM(Customers!B181&amp;"")="",ISNUMBER(MATCH(TRIM(Customers!B181&amp;""),Codes!$A$5:$A$14,0)),Customers!B181=0),"",IF(ISNUMBER(Customers!B181),Customers!B181,IFERROR(VALUE(Customers!B181),"")))</f>
        <v>56</v>
      </c>
      <c r="C181" s="2" t="str">
        <f aca="false">IF(OR(TRIM(Customers!C181&amp;"")="",ISNUMBER(MATCH(TRIM(Customers!C181&amp;""),Codes!$A$5:$A$14,0))),"",TRIM(Customers!C181))</f>
        <v>M</v>
      </c>
      <c r="D181" s="2" t="str">
        <f aca="false">IF(OR(TRIM(Customers!D181&amp;"")="",ISNUMBER(MATCH(TRIM(Customers!D181&amp;""),Codes!$A$5:$A$14,0))),"",TRIM(Customers!D181))</f>
        <v>Campania</v>
      </c>
      <c r="E181" s="2" t="str">
        <f aca="false">IF(OR(TRIM(Customers!E181&amp;"")="",ISNUMBER(MATCH(TRIM(Customers!E181&amp;""),Codes!$A$5:$A$14,0))),"",TRIM(Customers!E181))</f>
        <v>Self-employed</v>
      </c>
      <c r="F181" s="2" t="str">
        <f aca="false">IF(OR(TRIM(Customers!F181&amp;"")="",ISNUMBER(MATCH(TRIM(Customers!F181&amp;""),Codes!$A$5:$A$14,0))),"",TRIM(Customers!F181))</f>
        <v>Single</v>
      </c>
      <c r="G181" s="4" t="n">
        <f aca="false">IF(OR(TRIM(Customers!G181&amp;"")="",ISNUMBER(MATCH(TRIM(Customers!G181&amp;""),Codes!$A$5:$A$14,0)),Customers!G181=-999),"",IF(ISNUMBER(Customers!G181),Customers!G181,IFERROR(VALUE(Customers!G181),"")))</f>
        <v>38200</v>
      </c>
      <c r="H181" s="3" t="n">
        <f aca="false">IF(OR(TRIM(Customers!H181&amp;"")="",ISNUMBER(MATCH(TRIM(Customers!H181&amp;""),Codes!$A$5:$A$14,0))),"",IF(ISNUMBER(Customers!H181),Customers!H181,IFERROR(VALUE(Customers!H181),"")))</f>
        <v>23</v>
      </c>
      <c r="I181" s="5" t="n">
        <f aca="false">IF(OR(TRIM(Customers!I181&amp;"")="",ISNUMBER(MATCH(TRIM(Customers!I181&amp;""),Codes!$A$5:$A$14,0)),Customers!I181=DATE(1970,1,1)),"",IF(ISNUMBER(Customers!I181),Customers!I181,IFERROR(DATEVALUE(Customers!I181),"")))</f>
        <v>37569</v>
      </c>
      <c r="J181" s="2" t="str">
        <f aca="false">IF(OR(TRIM(Customers!J181&amp;"")="",ISNUMBER(MATCH(TRIM(Customers!J181&amp;""),Codes!$A$5:$A$14,0))),"",TRIM(Customers!J181))</f>
        <v>Branch</v>
      </c>
      <c r="K181" s="3" t="n">
        <f aca="false">IF(OR(TRIM(Customers!K181&amp;"")="",ISNUMBER(MATCH(TRIM(Customers!K181&amp;""),Codes!$A$5:$A$14,0))),"",IF(ISNUMBER(Customers!K181),Customers!K181,IFERROR(VALUE(Customers!K181),"")))</f>
        <v>4</v>
      </c>
      <c r="L181" s="4" t="n">
        <f aca="false">IF(OR(TRIM(Customers!L181&amp;"")="",ISNUMBER(MATCH(TRIM(Customers!L181&amp;""),Codes!$A$5:$A$14,0))),"",IF(ISNUMBER(Customers!L181),Customers!L181,IFERROR(VALUE(Customers!L181),"")))</f>
        <v>3639.23</v>
      </c>
      <c r="M181" s="4" t="n">
        <f aca="false">IF(OR(TRIM(Customers!M181&amp;"")="",ISNUMBER(MATCH(TRIM(Customers!M181&amp;""),Codes!$A$5:$A$14,0))),"",IF(ISNUMBER(Customers!M181),Customers!M181,IFERROR(VALUE(Customers!M181),"")))</f>
        <v>49829.28</v>
      </c>
      <c r="N181" s="3" t="n">
        <f aca="false">IF(OR(TRIM(Customers!N181&amp;"")="",ISNUMBER(MATCH(TRIM(Customers!N181&amp;""),Codes!$A$5:$A$14,0)),Customers!N181=9999),"",IF(ISNUMBER(Customers!N181),Customers!N181,IFERROR(VALUE(Customers!N181),"")))</f>
        <v>26</v>
      </c>
      <c r="O181" s="4" t="n">
        <f aca="false">IF(OR(TRIM(Customers!O181&amp;"")="",ISNUMBER(MATCH(TRIM(Customers!O181&amp;""),Codes!$A$5:$A$14,0))),"",IF(ISNUMBER(Customers!O181),Customers!O181,IFERROR(VALUE(Customers!O181),"")))</f>
        <v>60.37</v>
      </c>
      <c r="P181" s="3" t="n">
        <f aca="false">IF(OR(TRIM(Customers!P181&amp;"")="",ISNUMBER(MATCH(TRIM(Customers!P181&amp;""),Codes!$A$5:$A$14,0))),"",IF(ISNUMBER(Customers!P181),Customers!P181,IFERROR(VALUE(Customers!P181),"")))</f>
        <v>5</v>
      </c>
      <c r="Q181" s="4" t="n">
        <f aca="false">IF(OR(TRIM(Customers!Q181&amp;"")="",ISNUMBER(MATCH(TRIM(Customers!Q181&amp;""),Codes!$A$5:$A$14,0))),"",IF(ISNUMBER(Customers!Q181),Customers!Q181,IFERROR(VALUE(Customers!Q181),"")))</f>
        <v>9000</v>
      </c>
      <c r="R181" s="4" t="n">
        <f aca="false">IF(OR(TRIM(Customers!R181&amp;"")="",ISNUMBER(MATCH(TRIM(Customers!R181&amp;""),Codes!$A$5:$A$14,0))),"",IF(ISNUMBER(Customers!R181),Customers!R181,IFERROR(VALUE(Customers!R181),"")))</f>
        <v>179.58</v>
      </c>
      <c r="S181" s="4" t="n">
        <f aca="false">IF(OR(TRIM(Customers!S181&amp;"")="",ISNUMBER(MATCH(TRIM(Customers!S181&amp;""),Codes!$A$5:$A$14,0))),"",IF(ISNUMBER(Customers!S181),Customers!S181,IFERROR(VALUE(Customers!S181),"")))</f>
        <v>0</v>
      </c>
      <c r="T181" s="4" t="n">
        <f aca="false">IF(OR(TRIM(Customers!T181&amp;"")="",ISNUMBER(MATCH(TRIM(Customers!T181&amp;""),Codes!$A$5:$A$14,0))),"",IF(ISNUMBER(Customers!T181),Customers!T181,IFERROR(VALUE(Customers!T181),"")))</f>
        <v>0</v>
      </c>
      <c r="U181" s="3" t="n">
        <f aca="false">IF(OR(TRIM(Customers!U181&amp;"")="",ISNUMBER(MATCH(TRIM(Customers!U181&amp;""),Codes!$A$5:$A$14,0)),Customers!U181=0),"",IF(ISNUMBER(Customers!U181),Customers!U181,IFERROR(VALUE(Customers!U181),"")))</f>
        <v>669</v>
      </c>
      <c r="V181" s="3" t="n">
        <f aca="false">IF(OR(TRIM(Customers!V181&amp;"")="",ISNUMBER(MATCH(TRIM(Customers!V181&amp;""),Codes!$A$5:$A$14,0))),"",IF(ISNUMBER(Customers!V181),Customers!V181,IFERROR(VALUE(Customers!V181),"")))</f>
        <v>0</v>
      </c>
    </row>
    <row r="182" customFormat="false" ht="15" hidden="false" customHeight="false" outlineLevel="0" collapsed="false">
      <c r="A182" s="2" t="str">
        <f aca="false">Customers!A182</f>
        <v>CL00181</v>
      </c>
      <c r="B182" s="3" t="n">
        <f aca="false">IF(OR(TRIM(Customers!B182&amp;"")="",ISNUMBER(MATCH(TRIM(Customers!B182&amp;""),Codes!$A$5:$A$14,0)),Customers!B182=0),"",IF(ISNUMBER(Customers!B182),Customers!B182,IFERROR(VALUE(Customers!B182),"")))</f>
        <v>47</v>
      </c>
      <c r="C182" s="2" t="str">
        <f aca="false">IF(OR(TRIM(Customers!C182&amp;"")="",ISNUMBER(MATCH(TRIM(Customers!C182&amp;""),Codes!$A$5:$A$14,0))),"",TRIM(Customers!C182))</f>
        <v>F</v>
      </c>
      <c r="D182" s="2" t="str">
        <f aca="false">IF(OR(TRIM(Customers!D182&amp;"")="",ISNUMBER(MATCH(TRIM(Customers!D182&amp;""),Codes!$A$5:$A$14,0))),"",TRIM(Customers!D182))</f>
        <v>Toscana</v>
      </c>
      <c r="E182" s="2" t="str">
        <f aca="false">IF(OR(TRIM(Customers!E182&amp;"")="",ISNUMBER(MATCH(TRIM(Customers!E182&amp;""),Codes!$A$5:$A$14,0))),"",TRIM(Customers!E182))</f>
        <v>Self-employed</v>
      </c>
      <c r="F182" s="2" t="str">
        <f aca="false">IF(OR(TRIM(Customers!F182&amp;"")="",ISNUMBER(MATCH(TRIM(Customers!F182&amp;""),Codes!$A$5:$A$14,0))),"",TRIM(Customers!F182))</f>
        <v>Single</v>
      </c>
      <c r="G182" s="4" t="str">
        <f aca="false">IF(OR(TRIM(Customers!G182&amp;"")="",ISNUMBER(MATCH(TRIM(Customers!G182&amp;""),Codes!$A$5:$A$14,0)),Customers!G182=-999),"",IF(ISNUMBER(Customers!G182),Customers!G182,IFERROR(VALUE(Customers!G182),"")))</f>
        <v/>
      </c>
      <c r="H182" s="3" t="n">
        <f aca="false">IF(OR(TRIM(Customers!H182&amp;"")="",ISNUMBER(MATCH(TRIM(Customers!H182&amp;""),Codes!$A$5:$A$14,0))),"",IF(ISNUMBER(Customers!H182),Customers!H182,IFERROR(VALUE(Customers!H182),"")))</f>
        <v>22</v>
      </c>
      <c r="I182" s="5" t="n">
        <f aca="false">IF(OR(TRIM(Customers!I182&amp;"")="",ISNUMBER(MATCH(TRIM(Customers!I182&amp;""),Codes!$A$5:$A$14,0)),Customers!I182=DATE(1970,1,1)),"",IF(ISNUMBER(Customers!I182),Customers!I182,IFERROR(DATEVALUE(Customers!I182),"")))</f>
        <v>38117</v>
      </c>
      <c r="J182" s="2" t="str">
        <f aca="false">IF(OR(TRIM(Customers!J182&amp;"")="",ISNUMBER(MATCH(TRIM(Customers!J182&amp;""),Codes!$A$5:$A$14,0))),"",TRIM(Customers!J182))</f>
        <v>App</v>
      </c>
      <c r="K182" s="3" t="n">
        <f aca="false">IF(OR(TRIM(Customers!K182&amp;"")="",ISNUMBER(MATCH(TRIM(Customers!K182&amp;""),Codes!$A$5:$A$14,0))),"",IF(ISNUMBER(Customers!K182),Customers!K182,IFERROR(VALUE(Customers!K182),"")))</f>
        <v>4</v>
      </c>
      <c r="L182" s="4" t="n">
        <f aca="false">IF(OR(TRIM(Customers!L182&amp;"")="",ISNUMBER(MATCH(TRIM(Customers!L182&amp;""),Codes!$A$5:$A$14,0))),"",IF(ISNUMBER(Customers!L182),Customers!L182,IFERROR(VALUE(Customers!L182),"")))</f>
        <v>999.09</v>
      </c>
      <c r="M182" s="4" t="n">
        <f aca="false">IF(OR(TRIM(Customers!M182&amp;"")="",ISNUMBER(MATCH(TRIM(Customers!M182&amp;""),Codes!$A$5:$A$14,0))),"",IF(ISNUMBER(Customers!M182),Customers!M182,IFERROR(VALUE(Customers!M182),"")))</f>
        <v>47244.82</v>
      </c>
      <c r="N182" s="3" t="n">
        <f aca="false">IF(OR(TRIM(Customers!N182&amp;"")="",ISNUMBER(MATCH(TRIM(Customers!N182&amp;""),Codes!$A$5:$A$14,0)),Customers!N182=9999),"",IF(ISNUMBER(Customers!N182),Customers!N182,IFERROR(VALUE(Customers!N182),"")))</f>
        <v>32</v>
      </c>
      <c r="O182" s="4" t="n">
        <f aca="false">IF(OR(TRIM(Customers!O182&amp;"")="",ISNUMBER(MATCH(TRIM(Customers!O182&amp;""),Codes!$A$5:$A$14,0))),"",IF(ISNUMBER(Customers!O182),Customers!O182,IFERROR(VALUE(Customers!O182),"")))</f>
        <v>58.16</v>
      </c>
      <c r="P182" s="3" t="n">
        <f aca="false">IF(OR(TRIM(Customers!P182&amp;"")="",ISNUMBER(MATCH(TRIM(Customers!P182&amp;""),Codes!$A$5:$A$14,0))),"",IF(ISNUMBER(Customers!P182),Customers!P182,IFERROR(VALUE(Customers!P182),"")))</f>
        <v>2</v>
      </c>
      <c r="Q182" s="4" t="n">
        <f aca="false">IF(OR(TRIM(Customers!Q182&amp;"")="",ISNUMBER(MATCH(TRIM(Customers!Q182&amp;""),Codes!$A$5:$A$14,0))),"",IF(ISNUMBER(Customers!Q182),Customers!Q182,IFERROR(VALUE(Customers!Q182),"")))</f>
        <v>8500</v>
      </c>
      <c r="R182" s="4" t="n">
        <f aca="false">IF(OR(TRIM(Customers!R182&amp;"")="",ISNUMBER(MATCH(TRIM(Customers!R182&amp;""),Codes!$A$5:$A$14,0))),"",IF(ISNUMBER(Customers!R182),Customers!R182,IFERROR(VALUE(Customers!R182),"")))</f>
        <v>1885.13</v>
      </c>
      <c r="S182" s="4" t="n">
        <f aca="false">IF(OR(TRIM(Customers!S182&amp;"")="",ISNUMBER(MATCH(TRIM(Customers!S182&amp;""),Codes!$A$5:$A$14,0))),"",IF(ISNUMBER(Customers!S182),Customers!S182,IFERROR(VALUE(Customers!S182),"")))</f>
        <v>0</v>
      </c>
      <c r="T182" s="4" t="n">
        <f aca="false">IF(OR(TRIM(Customers!T182&amp;"")="",ISNUMBER(MATCH(TRIM(Customers!T182&amp;""),Codes!$A$5:$A$14,0))),"",IF(ISNUMBER(Customers!T182),Customers!T182,IFERROR(VALUE(Customers!T182),"")))</f>
        <v>0</v>
      </c>
      <c r="U182" s="3" t="n">
        <f aca="false">IF(OR(TRIM(Customers!U182&amp;"")="",ISNUMBER(MATCH(TRIM(Customers!U182&amp;""),Codes!$A$5:$A$14,0)),Customers!U182=0),"",IF(ISNUMBER(Customers!U182),Customers!U182,IFERROR(VALUE(Customers!U182),"")))</f>
        <v>624</v>
      </c>
      <c r="V182" s="3" t="n">
        <f aca="false">IF(OR(TRIM(Customers!V182&amp;"")="",ISNUMBER(MATCH(TRIM(Customers!V182&amp;""),Codes!$A$5:$A$14,0))),"",IF(ISNUMBER(Customers!V182),Customers!V182,IFERROR(VALUE(Customers!V182),"")))</f>
        <v>0</v>
      </c>
    </row>
    <row r="183" customFormat="false" ht="15" hidden="false" customHeight="false" outlineLevel="0" collapsed="false">
      <c r="A183" s="2" t="str">
        <f aca="false">Customers!A183</f>
        <v>CL00182</v>
      </c>
      <c r="B183" s="3" t="n">
        <f aca="false">IF(OR(TRIM(Customers!B183&amp;"")="",ISNUMBER(MATCH(TRIM(Customers!B183&amp;""),Codes!$A$5:$A$14,0)),Customers!B183=0),"",IF(ISNUMBER(Customers!B183),Customers!B183,IFERROR(VALUE(Customers!B183),"")))</f>
        <v>49</v>
      </c>
      <c r="C183" s="2" t="str">
        <f aca="false">IF(OR(TRIM(Customers!C183&amp;"")="",ISNUMBER(MATCH(TRIM(Customers!C183&amp;""),Codes!$A$5:$A$14,0))),"",TRIM(Customers!C183))</f>
        <v>M</v>
      </c>
      <c r="D183" s="2" t="str">
        <f aca="false">IF(OR(TRIM(Customers!D183&amp;"")="",ISNUMBER(MATCH(TRIM(Customers!D183&amp;""),Codes!$A$5:$A$14,0))),"",TRIM(Customers!D183))</f>
        <v>Toscana</v>
      </c>
      <c r="E183" s="2" t="str">
        <f aca="false">IF(OR(TRIM(Customers!E183&amp;"")="",ISNUMBER(MATCH(TRIM(Customers!E183&amp;""),Codes!$A$5:$A$14,0))),"",TRIM(Customers!E183))</f>
        <v>Self-employed</v>
      </c>
      <c r="F183" s="2" t="str">
        <f aca="false">IF(OR(TRIM(Customers!F183&amp;"")="",ISNUMBER(MATCH(TRIM(Customers!F183&amp;""),Codes!$A$5:$A$14,0))),"",TRIM(Customers!F183))</f>
        <v>Married</v>
      </c>
      <c r="G183" s="4" t="n">
        <f aca="false">IF(OR(TRIM(Customers!G183&amp;"")="",ISNUMBER(MATCH(TRIM(Customers!G183&amp;""),Codes!$A$5:$A$14,0)),Customers!G183=-999),"",IF(ISNUMBER(Customers!G183),Customers!G183,IFERROR(VALUE(Customers!G183),"")))</f>
        <v>60700</v>
      </c>
      <c r="H183" s="3" t="n">
        <f aca="false">IF(OR(TRIM(Customers!H183&amp;"")="",ISNUMBER(MATCH(TRIM(Customers!H183&amp;""),Codes!$A$5:$A$14,0))),"",IF(ISNUMBER(Customers!H183),Customers!H183,IFERROR(VALUE(Customers!H183),"")))</f>
        <v>25</v>
      </c>
      <c r="I183" s="5" t="n">
        <f aca="false">IF(OR(TRIM(Customers!I183&amp;"")="",ISNUMBER(MATCH(TRIM(Customers!I183&amp;""),Codes!$A$5:$A$14,0)),Customers!I183=DATE(1970,1,1)),"",IF(ISNUMBER(Customers!I183),Customers!I183,IFERROR(DATEVALUE(Customers!I183),"")))</f>
        <v>37112</v>
      </c>
      <c r="J183" s="2" t="str">
        <f aca="false">IF(OR(TRIM(Customers!J183&amp;"")="",ISNUMBER(MATCH(TRIM(Customers!J183&amp;""),Codes!$A$5:$A$14,0))),"",TRIM(Customers!J183))</f>
        <v>App</v>
      </c>
      <c r="K183" s="3" t="n">
        <f aca="false">IF(OR(TRIM(Customers!K183&amp;"")="",ISNUMBER(MATCH(TRIM(Customers!K183&amp;""),Codes!$A$5:$A$14,0))),"",IF(ISNUMBER(Customers!K183),Customers!K183,IFERROR(VALUE(Customers!K183),"")))</f>
        <v>1</v>
      </c>
      <c r="L183" s="4" t="n">
        <f aca="false">IF(OR(TRIM(Customers!L183&amp;"")="",ISNUMBER(MATCH(TRIM(Customers!L183&amp;""),Codes!$A$5:$A$14,0))),"",IF(ISNUMBER(Customers!L183),Customers!L183,IFERROR(VALUE(Customers!L183),"")))</f>
        <v>5372.36</v>
      </c>
      <c r="M183" s="4" t="str">
        <f aca="false">IF(OR(TRIM(Customers!M183&amp;"")="",ISNUMBER(MATCH(TRIM(Customers!M183&amp;""),Codes!$A$5:$A$14,0))),"",IF(ISNUMBER(Customers!M183),Customers!M183,IFERROR(VALUE(Customers!M183),"")))</f>
        <v/>
      </c>
      <c r="N183" s="3" t="n">
        <f aca="false">IF(OR(TRIM(Customers!N183&amp;"")="",ISNUMBER(MATCH(TRIM(Customers!N183&amp;""),Codes!$A$5:$A$14,0)),Customers!N183=9999),"",IF(ISNUMBER(Customers!N183),Customers!N183,IFERROR(VALUE(Customers!N183),"")))</f>
        <v>28</v>
      </c>
      <c r="O183" s="4" t="n">
        <f aca="false">IF(OR(TRIM(Customers!O183&amp;"")="",ISNUMBER(MATCH(TRIM(Customers!O183&amp;""),Codes!$A$5:$A$14,0))),"",IF(ISNUMBER(Customers!O183),Customers!O183,IFERROR(VALUE(Customers!O183),"")))</f>
        <v>49.25</v>
      </c>
      <c r="P183" s="3" t="n">
        <f aca="false">IF(OR(TRIM(Customers!P183&amp;"")="",ISNUMBER(MATCH(TRIM(Customers!P183&amp;""),Codes!$A$5:$A$14,0))),"",IF(ISNUMBER(Customers!P183),Customers!P183,IFERROR(VALUE(Customers!P183),"")))</f>
        <v>2</v>
      </c>
      <c r="Q183" s="4" t="str">
        <f aca="false">IF(OR(TRIM(Customers!Q183&amp;"")="",ISNUMBER(MATCH(TRIM(Customers!Q183&amp;""),Codes!$A$5:$A$14,0))),"",IF(ISNUMBER(Customers!Q183),Customers!Q183,IFERROR(VALUE(Customers!Q183),"")))</f>
        <v/>
      </c>
      <c r="R183" s="4" t="str">
        <f aca="false">IF(OR(TRIM(Customers!R183&amp;"")="",ISNUMBER(MATCH(TRIM(Customers!R183&amp;""),Codes!$A$5:$A$14,0))),"",IF(ISNUMBER(Customers!R183),Customers!R183,IFERROR(VALUE(Customers!R183),"")))</f>
        <v/>
      </c>
      <c r="S183" s="4" t="str">
        <f aca="false">IF(OR(TRIM(Customers!S183&amp;"")="",ISNUMBER(MATCH(TRIM(Customers!S183&amp;""),Codes!$A$5:$A$14,0))),"",IF(ISNUMBER(Customers!S183),Customers!S183,IFERROR(VALUE(Customers!S183),"")))</f>
        <v/>
      </c>
      <c r="T183" s="4" t="str">
        <f aca="false">IF(OR(TRIM(Customers!T183&amp;"")="",ISNUMBER(MATCH(TRIM(Customers!T183&amp;""),Codes!$A$5:$A$14,0))),"",IF(ISNUMBER(Customers!T183),Customers!T183,IFERROR(VALUE(Customers!T183),"")))</f>
        <v/>
      </c>
      <c r="U183" s="3" t="n">
        <f aca="false">IF(OR(TRIM(Customers!U183&amp;"")="",ISNUMBER(MATCH(TRIM(Customers!U183&amp;""),Codes!$A$5:$A$14,0)),Customers!U183=0),"",IF(ISNUMBER(Customers!U183),Customers!U183,IFERROR(VALUE(Customers!U183),"")))</f>
        <v>771</v>
      </c>
      <c r="V183" s="3" t="n">
        <f aca="false">IF(OR(TRIM(Customers!V183&amp;"")="",ISNUMBER(MATCH(TRIM(Customers!V183&amp;""),Codes!$A$5:$A$14,0))),"",IF(ISNUMBER(Customers!V183),Customers!V183,IFERROR(VALUE(Customers!V183),"")))</f>
        <v>0</v>
      </c>
    </row>
    <row r="184" customFormat="false" ht="15" hidden="false" customHeight="false" outlineLevel="0" collapsed="false">
      <c r="A184" s="2" t="str">
        <f aca="false">Customers!A184</f>
        <v>CL00183</v>
      </c>
      <c r="B184" s="3" t="n">
        <f aca="false">IF(OR(TRIM(Customers!B184&amp;"")="",ISNUMBER(MATCH(TRIM(Customers!B184&amp;""),Codes!$A$5:$A$14,0)),Customers!B184=0),"",IF(ISNUMBER(Customers!B184),Customers!B184,IFERROR(VALUE(Customers!B184),"")))</f>
        <v>52</v>
      </c>
      <c r="C184" s="2" t="str">
        <f aca="false">IF(OR(TRIM(Customers!C184&amp;"")="",ISNUMBER(MATCH(TRIM(Customers!C184&amp;""),Codes!$A$5:$A$14,0))),"",TRIM(Customers!C184))</f>
        <v>F</v>
      </c>
      <c r="D184" s="2" t="str">
        <f aca="false">IF(OR(TRIM(Customers!D184&amp;"")="",ISNUMBER(MATCH(TRIM(Customers!D184&amp;""),Codes!$A$5:$A$14,0))),"",TRIM(Customers!D184))</f>
        <v>Piemonte</v>
      </c>
      <c r="E184" s="2" t="str">
        <f aca="false">IF(OR(TRIM(Customers!E184&amp;"")="",ISNUMBER(MATCH(TRIM(Customers!E184&amp;""),Codes!$A$5:$A$14,0))),"",TRIM(Customers!E184))</f>
        <v>Self-employed</v>
      </c>
      <c r="F184" s="2" t="str">
        <f aca="false">IF(OR(TRIM(Customers!F184&amp;"")="",ISNUMBER(MATCH(TRIM(Customers!F184&amp;""),Codes!$A$5:$A$14,0))),"",TRIM(Customers!F184))</f>
        <v>Married</v>
      </c>
      <c r="G184" s="4" t="n">
        <f aca="false">IF(OR(TRIM(Customers!G184&amp;"")="",ISNUMBER(MATCH(TRIM(Customers!G184&amp;""),Codes!$A$5:$A$14,0)),Customers!G184=-999),"",IF(ISNUMBER(Customers!G184),Customers!G184,IFERROR(VALUE(Customers!G184),"")))</f>
        <v>42300</v>
      </c>
      <c r="H184" s="3" t="n">
        <f aca="false">IF(OR(TRIM(Customers!H184&amp;"")="",ISNUMBER(MATCH(TRIM(Customers!H184&amp;""),Codes!$A$5:$A$14,0))),"",IF(ISNUMBER(Customers!H184),Customers!H184,IFERROR(VALUE(Customers!H184),"")))</f>
        <v>9</v>
      </c>
      <c r="I184" s="5" t="n">
        <f aca="false">IF(OR(TRIM(Customers!I184&amp;"")="",ISNUMBER(MATCH(TRIM(Customers!I184&amp;""),Codes!$A$5:$A$14,0)),Customers!I184=DATE(1970,1,1)),"",IF(ISNUMBER(Customers!I184),Customers!I184,IFERROR(DATEVALUE(Customers!I184),"")))</f>
        <v>42915</v>
      </c>
      <c r="J184" s="2" t="str">
        <f aca="false">IF(OR(TRIM(Customers!J184&amp;"")="",ISNUMBER(MATCH(TRIM(Customers!J184&amp;""),Codes!$A$5:$A$14,0))),"",TRIM(Customers!J184))</f>
        <v>Online Banking</v>
      </c>
      <c r="K184" s="3" t="n">
        <f aca="false">IF(OR(TRIM(Customers!K184&amp;"")="",ISNUMBER(MATCH(TRIM(Customers!K184&amp;""),Codes!$A$5:$A$14,0))),"",IF(ISNUMBER(Customers!K184),Customers!K184,IFERROR(VALUE(Customers!K184),"")))</f>
        <v>3</v>
      </c>
      <c r="L184" s="4" t="n">
        <f aca="false">IF(OR(TRIM(Customers!L184&amp;"")="",ISNUMBER(MATCH(TRIM(Customers!L184&amp;""),Codes!$A$5:$A$14,0))),"",IF(ISNUMBER(Customers!L184),Customers!L184,IFERROR(VALUE(Customers!L184),"")))</f>
        <v>-1272.18</v>
      </c>
      <c r="M184" s="4" t="n">
        <f aca="false">IF(OR(TRIM(Customers!M184&amp;"")="",ISNUMBER(MATCH(TRIM(Customers!M184&amp;""),Codes!$A$5:$A$14,0))),"",IF(ISNUMBER(Customers!M184),Customers!M184,IFERROR(VALUE(Customers!M184),"")))</f>
        <v>55648.27</v>
      </c>
      <c r="N184" s="3" t="n">
        <f aca="false">IF(OR(TRIM(Customers!N184&amp;"")="",ISNUMBER(MATCH(TRIM(Customers!N184&amp;""),Codes!$A$5:$A$14,0)),Customers!N184=9999),"",IF(ISNUMBER(Customers!N184),Customers!N184,IFERROR(VALUE(Customers!N184),"")))</f>
        <v>30</v>
      </c>
      <c r="O184" s="4" t="n">
        <f aca="false">IF(OR(TRIM(Customers!O184&amp;"")="",ISNUMBER(MATCH(TRIM(Customers!O184&amp;""),Codes!$A$5:$A$14,0))),"",IF(ISNUMBER(Customers!O184),Customers!O184,IFERROR(VALUE(Customers!O184),"")))</f>
        <v>81.25</v>
      </c>
      <c r="P184" s="3" t="n">
        <f aca="false">IF(OR(TRIM(Customers!P184&amp;"")="",ISNUMBER(MATCH(TRIM(Customers!P184&amp;""),Codes!$A$5:$A$14,0))),"",IF(ISNUMBER(Customers!P184),Customers!P184,IFERROR(VALUE(Customers!P184),"")))</f>
        <v>2</v>
      </c>
      <c r="Q184" s="4" t="str">
        <f aca="false">IF(OR(TRIM(Customers!Q184&amp;"")="",ISNUMBER(MATCH(TRIM(Customers!Q184&amp;""),Codes!$A$5:$A$14,0))),"",IF(ISNUMBER(Customers!Q184),Customers!Q184,IFERROR(VALUE(Customers!Q184),"")))</f>
        <v/>
      </c>
      <c r="R184" s="4" t="str">
        <f aca="false">IF(OR(TRIM(Customers!R184&amp;"")="",ISNUMBER(MATCH(TRIM(Customers!R184&amp;""),Codes!$A$5:$A$14,0))),"",IF(ISNUMBER(Customers!R184),Customers!R184,IFERROR(VALUE(Customers!R184),"")))</f>
        <v/>
      </c>
      <c r="S184" s="4" t="n">
        <f aca="false">IF(OR(TRIM(Customers!S184&amp;"")="",ISNUMBER(MATCH(TRIM(Customers!S184&amp;""),Codes!$A$5:$A$14,0))),"",IF(ISNUMBER(Customers!S184),Customers!S184,IFERROR(VALUE(Customers!S184),"")))</f>
        <v>0</v>
      </c>
      <c r="T184" s="4" t="n">
        <f aca="false">IF(OR(TRIM(Customers!T184&amp;"")="",ISNUMBER(MATCH(TRIM(Customers!T184&amp;""),Codes!$A$5:$A$14,0))),"",IF(ISNUMBER(Customers!T184),Customers!T184,IFERROR(VALUE(Customers!T184),"")))</f>
        <v>0</v>
      </c>
      <c r="U184" s="3" t="n">
        <f aca="false">IF(OR(TRIM(Customers!U184&amp;"")="",ISNUMBER(MATCH(TRIM(Customers!U184&amp;""),Codes!$A$5:$A$14,0)),Customers!U184=0),"",IF(ISNUMBER(Customers!U184),Customers!U184,IFERROR(VALUE(Customers!U184),"")))</f>
        <v>643</v>
      </c>
      <c r="V184" s="3" t="n">
        <f aca="false">IF(OR(TRIM(Customers!V184&amp;"")="",ISNUMBER(MATCH(TRIM(Customers!V184&amp;""),Codes!$A$5:$A$14,0))),"",IF(ISNUMBER(Customers!V184),Customers!V184,IFERROR(VALUE(Customers!V184),"")))</f>
        <v>0</v>
      </c>
    </row>
    <row r="185" customFormat="false" ht="15" hidden="false" customHeight="false" outlineLevel="0" collapsed="false">
      <c r="A185" s="2" t="str">
        <f aca="false">Customers!A185</f>
        <v>CL00184</v>
      </c>
      <c r="B185" s="3" t="n">
        <f aca="false">IF(OR(TRIM(Customers!B185&amp;"")="",ISNUMBER(MATCH(TRIM(Customers!B185&amp;""),Codes!$A$5:$A$14,0)),Customers!B185=0),"",IF(ISNUMBER(Customers!B185),Customers!B185,IFERROR(VALUE(Customers!B185),"")))</f>
        <v>48</v>
      </c>
      <c r="C185" s="2" t="str">
        <f aca="false">IF(OR(TRIM(Customers!C185&amp;"")="",ISNUMBER(MATCH(TRIM(Customers!C185&amp;""),Codes!$A$5:$A$14,0))),"",TRIM(Customers!C185))</f>
        <v>M</v>
      </c>
      <c r="D185" s="2" t="str">
        <f aca="false">IF(OR(TRIM(Customers!D185&amp;"")="",ISNUMBER(MATCH(TRIM(Customers!D185&amp;""),Codes!$A$5:$A$14,0))),"",TRIM(Customers!D185))</f>
        <v>Lazio</v>
      </c>
      <c r="E185" s="2" t="str">
        <f aca="false">IF(OR(TRIM(Customers!E185&amp;"")="",ISNUMBER(MATCH(TRIM(Customers!E185&amp;""),Codes!$A$5:$A$14,0))),"",TRIM(Customers!E185))</f>
        <v>Manual worker</v>
      </c>
      <c r="F185" s="2" t="str">
        <f aca="false">IF(OR(TRIM(Customers!F185&amp;"")="",ISNUMBER(MATCH(TRIM(Customers!F185&amp;""),Codes!$A$5:$A$14,0))),"",TRIM(Customers!F185))</f>
        <v>Single</v>
      </c>
      <c r="G185" s="4" t="n">
        <f aca="false">IF(OR(TRIM(Customers!G185&amp;"")="",ISNUMBER(MATCH(TRIM(Customers!G185&amp;""),Codes!$A$5:$A$14,0)),Customers!G185=-999),"",IF(ISNUMBER(Customers!G185),Customers!G185,IFERROR(VALUE(Customers!G185),"")))</f>
        <v>12700</v>
      </c>
      <c r="H185" s="3" t="n">
        <f aca="false">IF(OR(TRIM(Customers!H185&amp;"")="",ISNUMBER(MATCH(TRIM(Customers!H185&amp;""),Codes!$A$5:$A$14,0))),"",IF(ISNUMBER(Customers!H185),Customers!H185,IFERROR(VALUE(Customers!H185),"")))</f>
        <v>13</v>
      </c>
      <c r="I185" s="5" t="n">
        <f aca="false">IF(OR(TRIM(Customers!I185&amp;"")="",ISNUMBER(MATCH(TRIM(Customers!I185&amp;""),Codes!$A$5:$A$14,0)),Customers!I185=DATE(1970,1,1)),"",IF(ISNUMBER(Customers!I185),Customers!I185,IFERROR(DATEVALUE(Customers!I185),"")))</f>
        <v>41247</v>
      </c>
      <c r="J185" s="2" t="str">
        <f aca="false">IF(OR(TRIM(Customers!J185&amp;"")="",ISNUMBER(MATCH(TRIM(Customers!J185&amp;""),Codes!$A$5:$A$14,0))),"",TRIM(Customers!J185))</f>
        <v>App</v>
      </c>
      <c r="K185" s="3" t="n">
        <f aca="false">IF(OR(TRIM(Customers!K185&amp;"")="",ISNUMBER(MATCH(TRIM(Customers!K185&amp;""),Codes!$A$5:$A$14,0))),"",IF(ISNUMBER(Customers!K185),Customers!K185,IFERROR(VALUE(Customers!K185),"")))</f>
        <v>5</v>
      </c>
      <c r="L185" s="4" t="n">
        <f aca="false">IF(OR(TRIM(Customers!L185&amp;"")="",ISNUMBER(MATCH(TRIM(Customers!L185&amp;""),Codes!$A$5:$A$14,0))),"",IF(ISNUMBER(Customers!L185),Customers!L185,IFERROR(VALUE(Customers!L185),"")))</f>
        <v>1725.38</v>
      </c>
      <c r="M185" s="4" t="n">
        <f aca="false">IF(OR(TRIM(Customers!M185&amp;"")="",ISNUMBER(MATCH(TRIM(Customers!M185&amp;""),Codes!$A$5:$A$14,0))),"",IF(ISNUMBER(Customers!M185),Customers!M185,IFERROR(VALUE(Customers!M185),"")))</f>
        <v>16807.68</v>
      </c>
      <c r="N185" s="3" t="n">
        <f aca="false">IF(OR(TRIM(Customers!N185&amp;"")="",ISNUMBER(MATCH(TRIM(Customers!N185&amp;""),Codes!$A$5:$A$14,0)),Customers!N185=9999),"",IF(ISNUMBER(Customers!N185),Customers!N185,IFERROR(VALUE(Customers!N185),"")))</f>
        <v>0</v>
      </c>
      <c r="O185" s="4" t="str">
        <f aca="false">IF(OR(TRIM(Customers!O185&amp;"")="",ISNUMBER(MATCH(TRIM(Customers!O185&amp;""),Codes!$A$5:$A$14,0))),"",IF(ISNUMBER(Customers!O185),Customers!O185,IFERROR(VALUE(Customers!O185),"")))</f>
        <v/>
      </c>
      <c r="P185" s="3" t="n">
        <f aca="false">IF(OR(TRIM(Customers!P185&amp;"")="",ISNUMBER(MATCH(TRIM(Customers!P185&amp;""),Codes!$A$5:$A$14,0))),"",IF(ISNUMBER(Customers!P185),Customers!P185,IFERROR(VALUE(Customers!P185),"")))</f>
        <v>0</v>
      </c>
      <c r="Q185" s="4" t="n">
        <f aca="false">IF(OR(TRIM(Customers!Q185&amp;"")="",ISNUMBER(MATCH(TRIM(Customers!Q185&amp;""),Codes!$A$5:$A$14,0))),"",IF(ISNUMBER(Customers!Q185),Customers!Q185,IFERROR(VALUE(Customers!Q185),"")))</f>
        <v>0</v>
      </c>
      <c r="R185" s="4" t="n">
        <f aca="false">IF(OR(TRIM(Customers!R185&amp;"")="",ISNUMBER(MATCH(TRIM(Customers!R185&amp;""),Codes!$A$5:$A$14,0))),"",IF(ISNUMBER(Customers!R185),Customers!R185,IFERROR(VALUE(Customers!R185),"")))</f>
        <v>0</v>
      </c>
      <c r="S185" s="4" t="n">
        <f aca="false">IF(OR(TRIM(Customers!S185&amp;"")="",ISNUMBER(MATCH(TRIM(Customers!S185&amp;""),Codes!$A$5:$A$14,0))),"",IF(ISNUMBER(Customers!S185),Customers!S185,IFERROR(VALUE(Customers!S185),"")))</f>
        <v>0</v>
      </c>
      <c r="T185" s="4" t="n">
        <f aca="false">IF(OR(TRIM(Customers!T185&amp;"")="",ISNUMBER(MATCH(TRIM(Customers!T185&amp;""),Codes!$A$5:$A$14,0))),"",IF(ISNUMBER(Customers!T185),Customers!T185,IFERROR(VALUE(Customers!T185),"")))</f>
        <v>0</v>
      </c>
      <c r="U185" s="3" t="n">
        <f aca="false">IF(OR(TRIM(Customers!U185&amp;"")="",ISNUMBER(MATCH(TRIM(Customers!U185&amp;""),Codes!$A$5:$A$14,0)),Customers!U185=0),"",IF(ISNUMBER(Customers!U185),Customers!U185,IFERROR(VALUE(Customers!U185),"")))</f>
        <v>650</v>
      </c>
      <c r="V185" s="3" t="n">
        <f aca="false">IF(OR(TRIM(Customers!V185&amp;"")="",ISNUMBER(MATCH(TRIM(Customers!V185&amp;""),Codes!$A$5:$A$14,0))),"",IF(ISNUMBER(Customers!V185),Customers!V185,IFERROR(VALUE(Customers!V185),"")))</f>
        <v>1</v>
      </c>
    </row>
    <row r="186" customFormat="false" ht="15" hidden="false" customHeight="false" outlineLevel="0" collapsed="false">
      <c r="A186" s="2" t="str">
        <f aca="false">Customers!A186</f>
        <v>CL00185</v>
      </c>
      <c r="B186" s="3" t="str">
        <f aca="false">IF(OR(TRIM(Customers!B186&amp;"")="",ISNUMBER(MATCH(TRIM(Customers!B186&amp;""),Codes!$A$5:$A$14,0)),Customers!B186=0),"",IF(ISNUMBER(Customers!B186),Customers!B186,IFERROR(VALUE(Customers!B186),"")))</f>
        <v/>
      </c>
      <c r="C186" s="2" t="str">
        <f aca="false">IF(OR(TRIM(Customers!C186&amp;"")="",ISNUMBER(MATCH(TRIM(Customers!C186&amp;""),Codes!$A$5:$A$14,0))),"",TRIM(Customers!C186))</f>
        <v/>
      </c>
      <c r="D186" s="2" t="str">
        <f aca="false">IF(OR(TRIM(Customers!D186&amp;"")="",ISNUMBER(MATCH(TRIM(Customers!D186&amp;""),Codes!$A$5:$A$14,0))),"",TRIM(Customers!D186))</f>
        <v/>
      </c>
      <c r="E186" s="2" t="str">
        <f aca="false">IF(OR(TRIM(Customers!E186&amp;"")="",ISNUMBER(MATCH(TRIM(Customers!E186&amp;""),Codes!$A$5:$A$14,0))),"",TRIM(Customers!E186))</f>
        <v/>
      </c>
      <c r="F186" s="2" t="str">
        <f aca="false">IF(OR(TRIM(Customers!F186&amp;"")="",ISNUMBER(MATCH(TRIM(Customers!F186&amp;""),Codes!$A$5:$A$14,0))),"",TRIM(Customers!F186))</f>
        <v/>
      </c>
      <c r="G186" s="4" t="str">
        <f aca="false">IF(OR(TRIM(Customers!G186&amp;"")="",ISNUMBER(MATCH(TRIM(Customers!G186&amp;""),Codes!$A$5:$A$14,0)),Customers!G186=-999),"",IF(ISNUMBER(Customers!G186),Customers!G186,IFERROR(VALUE(Customers!G186),"")))</f>
        <v/>
      </c>
      <c r="H186" s="3" t="str">
        <f aca="false">IF(OR(TRIM(Customers!H186&amp;"")="",ISNUMBER(MATCH(TRIM(Customers!H186&amp;""),Codes!$A$5:$A$14,0))),"",IF(ISNUMBER(Customers!H186),Customers!H186,IFERROR(VALUE(Customers!H186),"")))</f>
        <v/>
      </c>
      <c r="I186" s="5" t="str">
        <f aca="false">IF(OR(TRIM(Customers!I186&amp;"")="",ISNUMBER(MATCH(TRIM(Customers!I186&amp;""),Codes!$A$5:$A$14,0)),Customers!I186=DATE(1970,1,1)),"",IF(ISNUMBER(Customers!I186),Customers!I186,IFERROR(DATEVALUE(Customers!I186),"")))</f>
        <v/>
      </c>
      <c r="J186" s="2" t="str">
        <f aca="false">IF(OR(TRIM(Customers!J186&amp;"")="",ISNUMBER(MATCH(TRIM(Customers!J186&amp;""),Codes!$A$5:$A$14,0))),"",TRIM(Customers!J186))</f>
        <v/>
      </c>
      <c r="K186" s="3" t="str">
        <f aca="false">IF(OR(TRIM(Customers!K186&amp;"")="",ISNUMBER(MATCH(TRIM(Customers!K186&amp;""),Codes!$A$5:$A$14,0))),"",IF(ISNUMBER(Customers!K186),Customers!K186,IFERROR(VALUE(Customers!K186),"")))</f>
        <v/>
      </c>
      <c r="L186" s="4" t="str">
        <f aca="false">IF(OR(TRIM(Customers!L186&amp;"")="",ISNUMBER(MATCH(TRIM(Customers!L186&amp;""),Codes!$A$5:$A$14,0))),"",IF(ISNUMBER(Customers!L186),Customers!L186,IFERROR(VALUE(Customers!L186),"")))</f>
        <v/>
      </c>
      <c r="M186" s="4" t="str">
        <f aca="false">IF(OR(TRIM(Customers!M186&amp;"")="",ISNUMBER(MATCH(TRIM(Customers!M186&amp;""),Codes!$A$5:$A$14,0))),"",IF(ISNUMBER(Customers!M186),Customers!M186,IFERROR(VALUE(Customers!M186),"")))</f>
        <v/>
      </c>
      <c r="N186" s="3" t="str">
        <f aca="false">IF(OR(TRIM(Customers!N186&amp;"")="",ISNUMBER(MATCH(TRIM(Customers!N186&amp;""),Codes!$A$5:$A$14,0)),Customers!N186=9999),"",IF(ISNUMBER(Customers!N186),Customers!N186,IFERROR(VALUE(Customers!N186),"")))</f>
        <v/>
      </c>
      <c r="O186" s="4" t="str">
        <f aca="false">IF(OR(TRIM(Customers!O186&amp;"")="",ISNUMBER(MATCH(TRIM(Customers!O186&amp;""),Codes!$A$5:$A$14,0))),"",IF(ISNUMBER(Customers!O186),Customers!O186,IFERROR(VALUE(Customers!O186),"")))</f>
        <v/>
      </c>
      <c r="P186" s="3" t="str">
        <f aca="false">IF(OR(TRIM(Customers!P186&amp;"")="",ISNUMBER(MATCH(TRIM(Customers!P186&amp;""),Codes!$A$5:$A$14,0))),"",IF(ISNUMBER(Customers!P186),Customers!P186,IFERROR(VALUE(Customers!P186),"")))</f>
        <v/>
      </c>
      <c r="Q186" s="4" t="str">
        <f aca="false">IF(OR(TRIM(Customers!Q186&amp;"")="",ISNUMBER(MATCH(TRIM(Customers!Q186&amp;""),Codes!$A$5:$A$14,0))),"",IF(ISNUMBER(Customers!Q186),Customers!Q186,IFERROR(VALUE(Customers!Q186),"")))</f>
        <v/>
      </c>
      <c r="R186" s="4" t="str">
        <f aca="false">IF(OR(TRIM(Customers!R186&amp;"")="",ISNUMBER(MATCH(TRIM(Customers!R186&amp;""),Codes!$A$5:$A$14,0))),"",IF(ISNUMBER(Customers!R186),Customers!R186,IFERROR(VALUE(Customers!R186),"")))</f>
        <v/>
      </c>
      <c r="S186" s="4" t="str">
        <f aca="false">IF(OR(TRIM(Customers!S186&amp;"")="",ISNUMBER(MATCH(TRIM(Customers!S186&amp;""),Codes!$A$5:$A$14,0))),"",IF(ISNUMBER(Customers!S186),Customers!S186,IFERROR(VALUE(Customers!S186),"")))</f>
        <v/>
      </c>
      <c r="T186" s="4" t="str">
        <f aca="false">IF(OR(TRIM(Customers!T186&amp;"")="",ISNUMBER(MATCH(TRIM(Customers!T186&amp;""),Codes!$A$5:$A$14,0))),"",IF(ISNUMBER(Customers!T186),Customers!T186,IFERROR(VALUE(Customers!T186),"")))</f>
        <v/>
      </c>
      <c r="U186" s="3" t="str">
        <f aca="false">IF(OR(TRIM(Customers!U186&amp;"")="",ISNUMBER(MATCH(TRIM(Customers!U186&amp;""),Codes!$A$5:$A$14,0)),Customers!U186=0),"",IF(ISNUMBER(Customers!U186),Customers!U186,IFERROR(VALUE(Customers!U186),"")))</f>
        <v/>
      </c>
      <c r="V186" s="3" t="str">
        <f aca="false">IF(OR(TRIM(Customers!V186&amp;"")="",ISNUMBER(MATCH(TRIM(Customers!V186&amp;""),Codes!$A$5:$A$14,0))),"",IF(ISNUMBER(Customers!V186),Customers!V186,IFERROR(VALUE(Customers!V186),"")))</f>
        <v/>
      </c>
    </row>
    <row r="187" customFormat="false" ht="15" hidden="false" customHeight="false" outlineLevel="0" collapsed="false">
      <c r="A187" s="2" t="str">
        <f aca="false">Customers!A187</f>
        <v>CL00186</v>
      </c>
      <c r="B187" s="3" t="n">
        <f aca="false">IF(OR(TRIM(Customers!B187&amp;"")="",ISNUMBER(MATCH(TRIM(Customers!B187&amp;""),Codes!$A$5:$A$14,0)),Customers!B187=0),"",IF(ISNUMBER(Customers!B187),Customers!B187,IFERROR(VALUE(Customers!B187),"")))</f>
        <v>57</v>
      </c>
      <c r="C187" s="2" t="str">
        <f aca="false">IF(OR(TRIM(Customers!C187&amp;"")="",ISNUMBER(MATCH(TRIM(Customers!C187&amp;""),Codes!$A$5:$A$14,0))),"",TRIM(Customers!C187))</f>
        <v>F</v>
      </c>
      <c r="D187" s="2" t="str">
        <f aca="false">IF(OR(TRIM(Customers!D187&amp;"")="",ISNUMBER(MATCH(TRIM(Customers!D187&amp;""),Codes!$A$5:$A$14,0))),"",TRIM(Customers!D187))</f>
        <v>Veneto</v>
      </c>
      <c r="E187" s="2" t="str">
        <f aca="false">IF(OR(TRIM(Customers!E187&amp;"")="",ISNUMBER(MATCH(TRIM(Customers!E187&amp;""),Codes!$A$5:$A$14,0))),"",TRIM(Customers!E187))</f>
        <v>Employee</v>
      </c>
      <c r="F187" s="2" t="str">
        <f aca="false">IF(OR(TRIM(Customers!F187&amp;"")="",ISNUMBER(MATCH(TRIM(Customers!F187&amp;""),Codes!$A$5:$A$14,0))),"",TRIM(Customers!F187))</f>
        <v>Married</v>
      </c>
      <c r="G187" s="4" t="n">
        <f aca="false">IF(OR(TRIM(Customers!G187&amp;"")="",ISNUMBER(MATCH(TRIM(Customers!G187&amp;""),Codes!$A$5:$A$14,0)),Customers!G187=-999),"",IF(ISNUMBER(Customers!G187),Customers!G187,IFERROR(VALUE(Customers!G187),"")))</f>
        <v>40000</v>
      </c>
      <c r="H187" s="3" t="n">
        <f aca="false">IF(OR(TRIM(Customers!H187&amp;"")="",ISNUMBER(MATCH(TRIM(Customers!H187&amp;""),Codes!$A$5:$A$14,0))),"",IF(ISNUMBER(Customers!H187),Customers!H187,IFERROR(VALUE(Customers!H187),"")))</f>
        <v>21</v>
      </c>
      <c r="I187" s="5" t="n">
        <f aca="false">IF(OR(TRIM(Customers!I187&amp;"")="",ISNUMBER(MATCH(TRIM(Customers!I187&amp;""),Codes!$A$5:$A$14,0)),Customers!I187=DATE(1970,1,1)),"",IF(ISNUMBER(Customers!I187),Customers!I187,IFERROR(DATEVALUE(Customers!I187),"")))</f>
        <v>38420</v>
      </c>
      <c r="J187" s="2" t="str">
        <f aca="false">IF(OR(TRIM(Customers!J187&amp;"")="",ISNUMBER(MATCH(TRIM(Customers!J187&amp;""),Codes!$A$5:$A$14,0))),"",TRIM(Customers!J187))</f>
        <v>Branch</v>
      </c>
      <c r="K187" s="3" t="n">
        <f aca="false">IF(OR(TRIM(Customers!K187&amp;"")="",ISNUMBER(MATCH(TRIM(Customers!K187&amp;""),Codes!$A$5:$A$14,0))),"",IF(ISNUMBER(Customers!K187),Customers!K187,IFERROR(VALUE(Customers!K187),"")))</f>
        <v>4</v>
      </c>
      <c r="L187" s="4" t="n">
        <f aca="false">IF(OR(TRIM(Customers!L187&amp;"")="",ISNUMBER(MATCH(TRIM(Customers!L187&amp;""),Codes!$A$5:$A$14,0))),"",IF(ISNUMBER(Customers!L187),Customers!L187,IFERROR(VALUE(Customers!L187),"")))</f>
        <v>2187.09</v>
      </c>
      <c r="M187" s="4" t="n">
        <f aca="false">IF(OR(TRIM(Customers!M187&amp;"")="",ISNUMBER(MATCH(TRIM(Customers!M187&amp;""),Codes!$A$5:$A$14,0))),"",IF(ISNUMBER(Customers!M187),Customers!M187,IFERROR(VALUE(Customers!M187),"")))</f>
        <v>0</v>
      </c>
      <c r="N187" s="3" t="n">
        <f aca="false">IF(OR(TRIM(Customers!N187&amp;"")="",ISNUMBER(MATCH(TRIM(Customers!N187&amp;""),Codes!$A$5:$A$14,0)),Customers!N187=9999),"",IF(ISNUMBER(Customers!N187),Customers!N187,IFERROR(VALUE(Customers!N187),"")))</f>
        <v>20</v>
      </c>
      <c r="O187" s="4" t="n">
        <f aca="false">IF(OR(TRIM(Customers!O187&amp;"")="",ISNUMBER(MATCH(TRIM(Customers!O187&amp;""),Codes!$A$5:$A$14,0))),"",IF(ISNUMBER(Customers!O187),Customers!O187,IFERROR(VALUE(Customers!O187),"")))</f>
        <v>84.03</v>
      </c>
      <c r="P187" s="3" t="n">
        <f aca="false">IF(OR(TRIM(Customers!P187&amp;"")="",ISNUMBER(MATCH(TRIM(Customers!P187&amp;""),Codes!$A$5:$A$14,0))),"",IF(ISNUMBER(Customers!P187),Customers!P187,IFERROR(VALUE(Customers!P187),"")))</f>
        <v>5</v>
      </c>
      <c r="Q187" s="4" t="n">
        <f aca="false">IF(OR(TRIM(Customers!Q187&amp;"")="",ISNUMBER(MATCH(TRIM(Customers!Q187&amp;""),Codes!$A$5:$A$14,0))),"",IF(ISNUMBER(Customers!Q187),Customers!Q187,IFERROR(VALUE(Customers!Q187),"")))</f>
        <v>9500</v>
      </c>
      <c r="R187" s="4" t="n">
        <f aca="false">IF(OR(TRIM(Customers!R187&amp;"")="",ISNUMBER(MATCH(TRIM(Customers!R187&amp;""),Codes!$A$5:$A$14,0))),"",IF(ISNUMBER(Customers!R187),Customers!R187,IFERROR(VALUE(Customers!R187),"")))</f>
        <v>96.34</v>
      </c>
      <c r="S187" s="4" t="n">
        <f aca="false">IF(OR(TRIM(Customers!S187&amp;"")="",ISNUMBER(MATCH(TRIM(Customers!S187&amp;""),Codes!$A$5:$A$14,0))),"",IF(ISNUMBER(Customers!S187),Customers!S187,IFERROR(VALUE(Customers!S187),"")))</f>
        <v>0</v>
      </c>
      <c r="T187" s="4" t="n">
        <f aca="false">IF(OR(TRIM(Customers!T187&amp;"")="",ISNUMBER(MATCH(TRIM(Customers!T187&amp;""),Codes!$A$5:$A$14,0))),"",IF(ISNUMBER(Customers!T187),Customers!T187,IFERROR(VALUE(Customers!T187),"")))</f>
        <v>0</v>
      </c>
      <c r="U187" s="3" t="n">
        <f aca="false">IF(OR(TRIM(Customers!U187&amp;"")="",ISNUMBER(MATCH(TRIM(Customers!U187&amp;""),Codes!$A$5:$A$14,0)),Customers!U187=0),"",IF(ISNUMBER(Customers!U187),Customers!U187,IFERROR(VALUE(Customers!U187),"")))</f>
        <v>673</v>
      </c>
      <c r="V187" s="3" t="n">
        <f aca="false">IF(OR(TRIM(Customers!V187&amp;"")="",ISNUMBER(MATCH(TRIM(Customers!V187&amp;""),Codes!$A$5:$A$14,0))),"",IF(ISNUMBER(Customers!V187),Customers!V187,IFERROR(VALUE(Customers!V187),"")))</f>
        <v>1</v>
      </c>
    </row>
    <row r="188" customFormat="false" ht="15" hidden="false" customHeight="false" outlineLevel="0" collapsed="false">
      <c r="A188" s="2" t="str">
        <f aca="false">Customers!A188</f>
        <v>CL00187</v>
      </c>
      <c r="B188" s="3" t="n">
        <f aca="false">IF(OR(TRIM(Customers!B188&amp;"")="",ISNUMBER(MATCH(TRIM(Customers!B188&amp;""),Codes!$A$5:$A$14,0)),Customers!B188=0),"",IF(ISNUMBER(Customers!B188),Customers!B188,IFERROR(VALUE(Customers!B188),"")))</f>
        <v>46</v>
      </c>
      <c r="C188" s="2" t="str">
        <f aca="false">IF(OR(TRIM(Customers!C188&amp;"")="",ISNUMBER(MATCH(TRIM(Customers!C188&amp;""),Codes!$A$5:$A$14,0))),"",TRIM(Customers!C188))</f>
        <v>F</v>
      </c>
      <c r="D188" s="2" t="str">
        <f aca="false">IF(OR(TRIM(Customers!D188&amp;"")="",ISNUMBER(MATCH(TRIM(Customers!D188&amp;""),Codes!$A$5:$A$14,0))),"",TRIM(Customers!D188))</f>
        <v>Toscana</v>
      </c>
      <c r="E188" s="2" t="str">
        <f aca="false">IF(OR(TRIM(Customers!E188&amp;"")="",ISNUMBER(MATCH(TRIM(Customers!E188&amp;""),Codes!$A$5:$A$14,0))),"",TRIM(Customers!E188))</f>
        <v>Self-employed</v>
      </c>
      <c r="F188" s="2" t="str">
        <f aca="false">IF(OR(TRIM(Customers!F188&amp;"")="",ISNUMBER(MATCH(TRIM(Customers!F188&amp;""),Codes!$A$5:$A$14,0))),"",TRIM(Customers!F188))</f>
        <v/>
      </c>
      <c r="G188" s="4" t="n">
        <f aca="false">IF(OR(TRIM(Customers!G188&amp;"")="",ISNUMBER(MATCH(TRIM(Customers!G188&amp;""),Codes!$A$5:$A$14,0)),Customers!G188=-999),"",IF(ISNUMBER(Customers!G188),Customers!G188,IFERROR(VALUE(Customers!G188),"")))</f>
        <v>73600</v>
      </c>
      <c r="H188" s="3" t="n">
        <f aca="false">IF(OR(TRIM(Customers!H188&amp;"")="",ISNUMBER(MATCH(TRIM(Customers!H188&amp;""),Codes!$A$5:$A$14,0))),"",IF(ISNUMBER(Customers!H188),Customers!H188,IFERROR(VALUE(Customers!H188),"")))</f>
        <v>10</v>
      </c>
      <c r="I188" s="5" t="n">
        <f aca="false">IF(OR(TRIM(Customers!I188&amp;"")="",ISNUMBER(MATCH(TRIM(Customers!I188&amp;""),Codes!$A$5:$A$14,0)),Customers!I188=DATE(1970,1,1)),"",IF(ISNUMBER(Customers!I188),Customers!I188,IFERROR(DATEVALUE(Customers!I188),"")))</f>
        <v>42373</v>
      </c>
      <c r="J188" s="2" t="str">
        <f aca="false">IF(OR(TRIM(Customers!J188&amp;"")="",ISNUMBER(MATCH(TRIM(Customers!J188&amp;""),Codes!$A$5:$A$14,0))),"",TRIM(Customers!J188))</f>
        <v>App</v>
      </c>
      <c r="K188" s="3" t="n">
        <f aca="false">IF(OR(TRIM(Customers!K188&amp;"")="",ISNUMBER(MATCH(TRIM(Customers!K188&amp;""),Codes!$A$5:$A$14,0))),"",IF(ISNUMBER(Customers!K188),Customers!K188,IFERROR(VALUE(Customers!K188),"")))</f>
        <v>3</v>
      </c>
      <c r="L188" s="4" t="n">
        <f aca="false">IF(OR(TRIM(Customers!L188&amp;"")="",ISNUMBER(MATCH(TRIM(Customers!L188&amp;""),Codes!$A$5:$A$14,0))),"",IF(ISNUMBER(Customers!L188),Customers!L188,IFERROR(VALUE(Customers!L188),"")))</f>
        <v>3899.94</v>
      </c>
      <c r="M188" s="4" t="n">
        <f aca="false">IF(OR(TRIM(Customers!M188&amp;"")="",ISNUMBER(MATCH(TRIM(Customers!M188&amp;""),Codes!$A$5:$A$14,0))),"",IF(ISNUMBER(Customers!M188),Customers!M188,IFERROR(VALUE(Customers!M188),"")))</f>
        <v>0</v>
      </c>
      <c r="N188" s="3" t="n">
        <f aca="false">IF(OR(TRIM(Customers!N188&amp;"")="",ISNUMBER(MATCH(TRIM(Customers!N188&amp;""),Codes!$A$5:$A$14,0)),Customers!N188=9999),"",IF(ISNUMBER(Customers!N188),Customers!N188,IFERROR(VALUE(Customers!N188),"")))</f>
        <v>57</v>
      </c>
      <c r="O188" s="4" t="n">
        <f aca="false">IF(OR(TRIM(Customers!O188&amp;"")="",ISNUMBER(MATCH(TRIM(Customers!O188&amp;""),Codes!$A$5:$A$14,0))),"",IF(ISNUMBER(Customers!O188),Customers!O188,IFERROR(VALUE(Customers!O188),"")))</f>
        <v>101.72</v>
      </c>
      <c r="P188" s="3" t="n">
        <f aca="false">IF(OR(TRIM(Customers!P188&amp;"")="",ISNUMBER(MATCH(TRIM(Customers!P188&amp;""),Codes!$A$5:$A$14,0))),"",IF(ISNUMBER(Customers!P188),Customers!P188,IFERROR(VALUE(Customers!P188),"")))</f>
        <v>1</v>
      </c>
      <c r="Q188" s="4" t="n">
        <f aca="false">IF(OR(TRIM(Customers!Q188&amp;"")="",ISNUMBER(MATCH(TRIM(Customers!Q188&amp;""),Codes!$A$5:$A$14,0))),"",IF(ISNUMBER(Customers!Q188),Customers!Q188,IFERROR(VALUE(Customers!Q188),"")))</f>
        <v>14000</v>
      </c>
      <c r="R188" s="4" t="n">
        <f aca="false">IF(OR(TRIM(Customers!R188&amp;"")="",ISNUMBER(MATCH(TRIM(Customers!R188&amp;""),Codes!$A$5:$A$14,0))),"",IF(ISNUMBER(Customers!R188),Customers!R188,IFERROR(VALUE(Customers!R188),"")))</f>
        <v>5327.29</v>
      </c>
      <c r="S188" s="4" t="n">
        <f aca="false">IF(OR(TRIM(Customers!S188&amp;"")="",ISNUMBER(MATCH(TRIM(Customers!S188&amp;""),Codes!$A$5:$A$14,0))),"",IF(ISNUMBER(Customers!S188),Customers!S188,IFERROR(VALUE(Customers!S188),"")))</f>
        <v>0</v>
      </c>
      <c r="T188" s="4" t="n">
        <f aca="false">IF(OR(TRIM(Customers!T188&amp;"")="",ISNUMBER(MATCH(TRIM(Customers!T188&amp;""),Codes!$A$5:$A$14,0))),"",IF(ISNUMBER(Customers!T188),Customers!T188,IFERROR(VALUE(Customers!T188),"")))</f>
        <v>0</v>
      </c>
      <c r="U188" s="3" t="n">
        <f aca="false">IF(OR(TRIM(Customers!U188&amp;"")="",ISNUMBER(MATCH(TRIM(Customers!U188&amp;""),Codes!$A$5:$A$14,0)),Customers!U188=0),"",IF(ISNUMBER(Customers!U188),Customers!U188,IFERROR(VALUE(Customers!U188),"")))</f>
        <v>634</v>
      </c>
      <c r="V188" s="3" t="n">
        <f aca="false">IF(OR(TRIM(Customers!V188&amp;"")="",ISNUMBER(MATCH(TRIM(Customers!V188&amp;""),Codes!$A$5:$A$14,0))),"",IF(ISNUMBER(Customers!V188),Customers!V188,IFERROR(VALUE(Customers!V188),"")))</f>
        <v>1</v>
      </c>
    </row>
    <row r="189" customFormat="false" ht="15" hidden="false" customHeight="false" outlineLevel="0" collapsed="false">
      <c r="A189" s="2" t="str">
        <f aca="false">Customers!A189</f>
        <v>CL00188</v>
      </c>
      <c r="B189" s="3" t="n">
        <f aca="false">IF(OR(TRIM(Customers!B189&amp;"")="",ISNUMBER(MATCH(TRIM(Customers!B189&amp;""),Codes!$A$5:$A$14,0)),Customers!B189=0),"",IF(ISNUMBER(Customers!B189),Customers!B189,IFERROR(VALUE(Customers!B189),"")))</f>
        <v>56</v>
      </c>
      <c r="C189" s="2" t="str">
        <f aca="false">IF(OR(TRIM(Customers!C189&amp;"")="",ISNUMBER(MATCH(TRIM(Customers!C189&amp;""),Codes!$A$5:$A$14,0))),"",TRIM(Customers!C189))</f>
        <v>F</v>
      </c>
      <c r="D189" s="2" t="str">
        <f aca="false">IF(OR(TRIM(Customers!D189&amp;"")="",ISNUMBER(MATCH(TRIM(Customers!D189&amp;""),Codes!$A$5:$A$14,0))),"",TRIM(Customers!D189))</f>
        <v>Campania</v>
      </c>
      <c r="E189" s="2" t="str">
        <f aca="false">IF(OR(TRIM(Customers!E189&amp;"")="",ISNUMBER(MATCH(TRIM(Customers!E189&amp;""),Codes!$A$5:$A$14,0))),"",TRIM(Customers!E189))</f>
        <v>Employee</v>
      </c>
      <c r="F189" s="2" t="str">
        <f aca="false">IF(OR(TRIM(Customers!F189&amp;"")="",ISNUMBER(MATCH(TRIM(Customers!F189&amp;""),Codes!$A$5:$A$14,0))),"",TRIM(Customers!F189))</f>
        <v>Divorced</v>
      </c>
      <c r="G189" s="4" t="n">
        <f aca="false">IF(OR(TRIM(Customers!G189&amp;"")="",ISNUMBER(MATCH(TRIM(Customers!G189&amp;""),Codes!$A$5:$A$14,0)),Customers!G189=-999),"",IF(ISNUMBER(Customers!G189),Customers!G189,IFERROR(VALUE(Customers!G189),"")))</f>
        <v>26000</v>
      </c>
      <c r="H189" s="3" t="n">
        <f aca="false">IF(OR(TRIM(Customers!H189&amp;"")="",ISNUMBER(MATCH(TRIM(Customers!H189&amp;""),Codes!$A$5:$A$14,0))),"",IF(ISNUMBER(Customers!H189),Customers!H189,IFERROR(VALUE(Customers!H189),"")))</f>
        <v>18</v>
      </c>
      <c r="I189" s="5" t="n">
        <f aca="false">IF(OR(TRIM(Customers!I189&amp;"")="",ISNUMBER(MATCH(TRIM(Customers!I189&amp;""),Codes!$A$5:$A$14,0)),Customers!I189=DATE(1970,1,1)),"",IF(ISNUMBER(Customers!I189),Customers!I189,IFERROR(DATEVALUE(Customers!I189),"")))</f>
        <v>39581</v>
      </c>
      <c r="J189" s="2" t="str">
        <f aca="false">IF(OR(TRIM(Customers!J189&amp;"")="",ISNUMBER(MATCH(TRIM(Customers!J189&amp;""),Codes!$A$5:$A$14,0))),"",TRIM(Customers!J189))</f>
        <v>Online Banking</v>
      </c>
      <c r="K189" s="3" t="n">
        <f aca="false">IF(OR(TRIM(Customers!K189&amp;"")="",ISNUMBER(MATCH(TRIM(Customers!K189&amp;""),Codes!$A$5:$A$14,0))),"",IF(ISNUMBER(Customers!K189),Customers!K189,IFERROR(VALUE(Customers!K189),"")))</f>
        <v>2</v>
      </c>
      <c r="L189" s="4" t="n">
        <f aca="false">IF(OR(TRIM(Customers!L189&amp;"")="",ISNUMBER(MATCH(TRIM(Customers!L189&amp;""),Codes!$A$5:$A$14,0))),"",IF(ISNUMBER(Customers!L189),Customers!L189,IFERROR(VALUE(Customers!L189),"")))</f>
        <v>1340.89</v>
      </c>
      <c r="M189" s="4" t="str">
        <f aca="false">IF(OR(TRIM(Customers!M189&amp;"")="",ISNUMBER(MATCH(TRIM(Customers!M189&amp;""),Codes!$A$5:$A$14,0))),"",IF(ISNUMBER(Customers!M189),Customers!M189,IFERROR(VALUE(Customers!M189),"")))</f>
        <v/>
      </c>
      <c r="N189" s="3" t="n">
        <f aca="false">IF(OR(TRIM(Customers!N189&amp;"")="",ISNUMBER(MATCH(TRIM(Customers!N189&amp;""),Codes!$A$5:$A$14,0)),Customers!N189=9999),"",IF(ISNUMBER(Customers!N189),Customers!N189,IFERROR(VALUE(Customers!N189),"")))</f>
        <v>28</v>
      </c>
      <c r="O189" s="4" t="n">
        <f aca="false">IF(OR(TRIM(Customers!O189&amp;"")="",ISNUMBER(MATCH(TRIM(Customers!O189&amp;""),Codes!$A$5:$A$14,0))),"",IF(ISNUMBER(Customers!O189),Customers!O189,IFERROR(VALUE(Customers!O189),"")))</f>
        <v>39.52</v>
      </c>
      <c r="P189" s="3" t="n">
        <f aca="false">IF(OR(TRIM(Customers!P189&amp;"")="",ISNUMBER(MATCH(TRIM(Customers!P189&amp;""),Codes!$A$5:$A$14,0))),"",IF(ISNUMBER(Customers!P189),Customers!P189,IFERROR(VALUE(Customers!P189),"")))</f>
        <v>1</v>
      </c>
      <c r="Q189" s="4" t="n">
        <f aca="false">IF(OR(TRIM(Customers!Q189&amp;"")="",ISNUMBER(MATCH(TRIM(Customers!Q189&amp;""),Codes!$A$5:$A$14,0))),"",IF(ISNUMBER(Customers!Q189),Customers!Q189,IFERROR(VALUE(Customers!Q189),"")))</f>
        <v>5000</v>
      </c>
      <c r="R189" s="4" t="n">
        <f aca="false">IF(OR(TRIM(Customers!R189&amp;"")="",ISNUMBER(MATCH(TRIM(Customers!R189&amp;""),Codes!$A$5:$A$14,0))),"",IF(ISNUMBER(Customers!R189),Customers!R189,IFERROR(VALUE(Customers!R189),"")))</f>
        <v>1982.9</v>
      </c>
      <c r="S189" s="4" t="str">
        <f aca="false">IF(OR(TRIM(Customers!S189&amp;"")="",ISNUMBER(MATCH(TRIM(Customers!S189&amp;""),Codes!$A$5:$A$14,0))),"",IF(ISNUMBER(Customers!S189),Customers!S189,IFERROR(VALUE(Customers!S189),"")))</f>
        <v/>
      </c>
      <c r="T189" s="4" t="str">
        <f aca="false">IF(OR(TRIM(Customers!T189&amp;"")="",ISNUMBER(MATCH(TRIM(Customers!T189&amp;""),Codes!$A$5:$A$14,0))),"",IF(ISNUMBER(Customers!T189),Customers!T189,IFERROR(VALUE(Customers!T189),"")))</f>
        <v/>
      </c>
      <c r="U189" s="3" t="n">
        <f aca="false">IF(OR(TRIM(Customers!U189&amp;"")="",ISNUMBER(MATCH(TRIM(Customers!U189&amp;""),Codes!$A$5:$A$14,0)),Customers!U189=0),"",IF(ISNUMBER(Customers!U189),Customers!U189,IFERROR(VALUE(Customers!U189),"")))</f>
        <v>565</v>
      </c>
      <c r="V189" s="3" t="n">
        <f aca="false">IF(OR(TRIM(Customers!V189&amp;"")="",ISNUMBER(MATCH(TRIM(Customers!V189&amp;""),Codes!$A$5:$A$14,0))),"",IF(ISNUMBER(Customers!V189),Customers!V189,IFERROR(VALUE(Customers!V189),"")))</f>
        <v>0</v>
      </c>
    </row>
    <row r="190" customFormat="false" ht="15" hidden="false" customHeight="false" outlineLevel="0" collapsed="false">
      <c r="A190" s="2" t="str">
        <f aca="false">Customers!A190</f>
        <v>CL00189</v>
      </c>
      <c r="B190" s="3" t="n">
        <f aca="false">IF(OR(TRIM(Customers!B190&amp;"")="",ISNUMBER(MATCH(TRIM(Customers!B190&amp;""),Codes!$A$5:$A$14,0)),Customers!B190=0),"",IF(ISNUMBER(Customers!B190),Customers!B190,IFERROR(VALUE(Customers!B190),"")))</f>
        <v>44</v>
      </c>
      <c r="C190" s="2" t="str">
        <f aca="false">IF(OR(TRIM(Customers!C190&amp;"")="",ISNUMBER(MATCH(TRIM(Customers!C190&amp;""),Codes!$A$5:$A$14,0))),"",TRIM(Customers!C190))</f>
        <v>F</v>
      </c>
      <c r="D190" s="2" t="str">
        <f aca="false">IF(OR(TRIM(Customers!D190&amp;"")="",ISNUMBER(MATCH(TRIM(Customers!D190&amp;""),Codes!$A$5:$A$14,0))),"",TRIM(Customers!D190))</f>
        <v>Lombardia</v>
      </c>
      <c r="E190" s="2" t="str">
        <f aca="false">IF(OR(TRIM(Customers!E190&amp;"")="",ISNUMBER(MATCH(TRIM(Customers!E190&amp;""),Codes!$A$5:$A$14,0))),"",TRIM(Customers!E190))</f>
        <v>Manual worker</v>
      </c>
      <c r="F190" s="2" t="str">
        <f aca="false">IF(OR(TRIM(Customers!F190&amp;"")="",ISNUMBER(MATCH(TRIM(Customers!F190&amp;""),Codes!$A$5:$A$14,0))),"",TRIM(Customers!F190))</f>
        <v>Married</v>
      </c>
      <c r="G190" s="4" t="n">
        <f aca="false">IF(OR(TRIM(Customers!G190&amp;"")="",ISNUMBER(MATCH(TRIM(Customers!G190&amp;""),Codes!$A$5:$A$14,0)),Customers!G190=-999),"",IF(ISNUMBER(Customers!G190),Customers!G190,IFERROR(VALUE(Customers!G190),"")))</f>
        <v>21800</v>
      </c>
      <c r="H190" s="3" t="n">
        <f aca="false">IF(OR(TRIM(Customers!H190&amp;"")="",ISNUMBER(MATCH(TRIM(Customers!H190&amp;""),Codes!$A$5:$A$14,0))),"",IF(ISNUMBER(Customers!H190),Customers!H190,IFERROR(VALUE(Customers!H190),"")))</f>
        <v>9</v>
      </c>
      <c r="I190" s="5" t="n">
        <f aca="false">IF(OR(TRIM(Customers!I190&amp;"")="",ISNUMBER(MATCH(TRIM(Customers!I190&amp;""),Codes!$A$5:$A$14,0)),Customers!I190=DATE(1970,1,1)),"",IF(ISNUMBER(Customers!I190),Customers!I190,IFERROR(DATEVALUE(Customers!I190),"")))</f>
        <v>42757</v>
      </c>
      <c r="J190" s="2" t="str">
        <f aca="false">IF(OR(TRIM(Customers!J190&amp;"")="",ISNUMBER(MATCH(TRIM(Customers!J190&amp;""),Codes!$A$5:$A$14,0))),"",TRIM(Customers!J190))</f>
        <v>Online Banking</v>
      </c>
      <c r="K190" s="3" t="n">
        <f aca="false">IF(OR(TRIM(Customers!K190&amp;"")="",ISNUMBER(MATCH(TRIM(Customers!K190&amp;""),Codes!$A$5:$A$14,0))),"",IF(ISNUMBER(Customers!K190),Customers!K190,IFERROR(VALUE(Customers!K190),"")))</f>
        <v>4</v>
      </c>
      <c r="L190" s="4" t="n">
        <f aca="false">IF(OR(TRIM(Customers!L190&amp;"")="",ISNUMBER(MATCH(TRIM(Customers!L190&amp;""),Codes!$A$5:$A$14,0))),"",IF(ISNUMBER(Customers!L190),Customers!L190,IFERROR(VALUE(Customers!L190),"")))</f>
        <v>1069.72</v>
      </c>
      <c r="M190" s="4" t="n">
        <f aca="false">IF(OR(TRIM(Customers!M190&amp;"")="",ISNUMBER(MATCH(TRIM(Customers!M190&amp;""),Codes!$A$5:$A$14,0))),"",IF(ISNUMBER(Customers!M190),Customers!M190,IFERROR(VALUE(Customers!M190),"")))</f>
        <v>10536.27</v>
      </c>
      <c r="N190" s="3" t="n">
        <f aca="false">IF(OR(TRIM(Customers!N190&amp;"")="",ISNUMBER(MATCH(TRIM(Customers!N190&amp;""),Codes!$A$5:$A$14,0)),Customers!N190=9999),"",IF(ISNUMBER(Customers!N190),Customers!N190,IFERROR(VALUE(Customers!N190),"")))</f>
        <v>24</v>
      </c>
      <c r="O190" s="4" t="n">
        <f aca="false">IF(OR(TRIM(Customers!O190&amp;"")="",ISNUMBER(MATCH(TRIM(Customers!O190&amp;""),Codes!$A$5:$A$14,0))),"",IF(ISNUMBER(Customers!O190),Customers!O190,IFERROR(VALUE(Customers!O190),"")))</f>
        <v>36.93</v>
      </c>
      <c r="P190" s="3" t="n">
        <f aca="false">IF(OR(TRIM(Customers!P190&amp;"")="",ISNUMBER(MATCH(TRIM(Customers!P190&amp;""),Codes!$A$5:$A$14,0))),"",IF(ISNUMBER(Customers!P190),Customers!P190,IFERROR(VALUE(Customers!P190),"")))</f>
        <v>1</v>
      </c>
      <c r="Q190" s="4" t="n">
        <f aca="false">IF(OR(TRIM(Customers!Q190&amp;"")="",ISNUMBER(MATCH(TRIM(Customers!Q190&amp;""),Codes!$A$5:$A$14,0))),"",IF(ISNUMBER(Customers!Q190),Customers!Q190,IFERROR(VALUE(Customers!Q190),"")))</f>
        <v>5000</v>
      </c>
      <c r="R190" s="4" t="n">
        <f aca="false">IF(OR(TRIM(Customers!R190&amp;"")="",ISNUMBER(MATCH(TRIM(Customers!R190&amp;""),Codes!$A$5:$A$14,0))),"",IF(ISNUMBER(Customers!R190),Customers!R190,IFERROR(VALUE(Customers!R190),"")))</f>
        <v>468.63</v>
      </c>
      <c r="S190" s="4" t="str">
        <f aca="false">IF(OR(TRIM(Customers!S190&amp;"")="",ISNUMBER(MATCH(TRIM(Customers!S190&amp;""),Codes!$A$5:$A$14,0))),"",IF(ISNUMBER(Customers!S190),Customers!S190,IFERROR(VALUE(Customers!S190),"")))</f>
        <v/>
      </c>
      <c r="T190" s="4" t="str">
        <f aca="false">IF(OR(TRIM(Customers!T190&amp;"")="",ISNUMBER(MATCH(TRIM(Customers!T190&amp;""),Codes!$A$5:$A$14,0))),"",IF(ISNUMBER(Customers!T190),Customers!T190,IFERROR(VALUE(Customers!T190),"")))</f>
        <v/>
      </c>
      <c r="U190" s="3" t="n">
        <f aca="false">IF(OR(TRIM(Customers!U190&amp;"")="",ISNUMBER(MATCH(TRIM(Customers!U190&amp;""),Codes!$A$5:$A$14,0)),Customers!U190=0),"",IF(ISNUMBER(Customers!U190),Customers!U190,IFERROR(VALUE(Customers!U190),"")))</f>
        <v>563</v>
      </c>
      <c r="V190" s="3" t="n">
        <f aca="false">IF(OR(TRIM(Customers!V190&amp;"")="",ISNUMBER(MATCH(TRIM(Customers!V190&amp;""),Codes!$A$5:$A$14,0))),"",IF(ISNUMBER(Customers!V190),Customers!V190,IFERROR(VALUE(Customers!V190),"")))</f>
        <v>0</v>
      </c>
    </row>
    <row r="191" customFormat="false" ht="15" hidden="false" customHeight="false" outlineLevel="0" collapsed="false">
      <c r="A191" s="2" t="str">
        <f aca="false">Customers!A191</f>
        <v>CL00190</v>
      </c>
      <c r="B191" s="3" t="n">
        <f aca="false">IF(OR(TRIM(Customers!B191&amp;"")="",ISNUMBER(MATCH(TRIM(Customers!B191&amp;""),Codes!$A$5:$A$14,0)),Customers!B191=0),"",IF(ISNUMBER(Customers!B191),Customers!B191,IFERROR(VALUE(Customers!B191),"")))</f>
        <v>21</v>
      </c>
      <c r="C191" s="2" t="str">
        <f aca="false">IF(OR(TRIM(Customers!C191&amp;"")="",ISNUMBER(MATCH(TRIM(Customers!C191&amp;""),Codes!$A$5:$A$14,0))),"",TRIM(Customers!C191))</f>
        <v>F</v>
      </c>
      <c r="D191" s="2" t="str">
        <f aca="false">IF(OR(TRIM(Customers!D191&amp;"")="",ISNUMBER(MATCH(TRIM(Customers!D191&amp;""),Codes!$A$5:$A$14,0))),"",TRIM(Customers!D191))</f>
        <v>Lazio</v>
      </c>
      <c r="E191" s="2" t="str">
        <f aca="false">IF(OR(TRIM(Customers!E191&amp;"")="",ISNUMBER(MATCH(TRIM(Customers!E191&amp;""),Codes!$A$5:$A$14,0))),"",TRIM(Customers!E191))</f>
        <v>Student</v>
      </c>
      <c r="F191" s="2" t="str">
        <f aca="false">IF(OR(TRIM(Customers!F191&amp;"")="",ISNUMBER(MATCH(TRIM(Customers!F191&amp;""),Codes!$A$5:$A$14,0))),"",TRIM(Customers!F191))</f>
        <v>Single</v>
      </c>
      <c r="G191" s="4" t="n">
        <f aca="false">IF(OR(TRIM(Customers!G191&amp;"")="",ISNUMBER(MATCH(TRIM(Customers!G191&amp;""),Codes!$A$5:$A$14,0)),Customers!G191=-999),"",IF(ISNUMBER(Customers!G191),Customers!G191,IFERROR(VALUE(Customers!G191),"")))</f>
        <v>4800</v>
      </c>
      <c r="H191" s="3" t="n">
        <f aca="false">IF(OR(TRIM(Customers!H191&amp;"")="",ISNUMBER(MATCH(TRIM(Customers!H191&amp;""),Codes!$A$5:$A$14,0))),"",IF(ISNUMBER(Customers!H191),Customers!H191,IFERROR(VALUE(Customers!H191),"")))</f>
        <v>1</v>
      </c>
      <c r="I191" s="5" t="n">
        <f aca="false">IF(OR(TRIM(Customers!I191&amp;"")="",ISNUMBER(MATCH(TRIM(Customers!I191&amp;""),Codes!$A$5:$A$14,0)),Customers!I191=DATE(1970,1,1)),"",IF(ISNUMBER(Customers!I191),Customers!I191,IFERROR(DATEVALUE(Customers!I191),"")))</f>
        <v>45691</v>
      </c>
      <c r="J191" s="2" t="str">
        <f aca="false">IF(OR(TRIM(Customers!J191&amp;"")="",ISNUMBER(MATCH(TRIM(Customers!J191&amp;""),Codes!$A$5:$A$14,0))),"",TRIM(Customers!J191))</f>
        <v>Branch</v>
      </c>
      <c r="K191" s="3" t="n">
        <f aca="false">IF(OR(TRIM(Customers!K191&amp;"")="",ISNUMBER(MATCH(TRIM(Customers!K191&amp;""),Codes!$A$5:$A$14,0))),"",IF(ISNUMBER(Customers!K191),Customers!K191,IFERROR(VALUE(Customers!K191),"")))</f>
        <v>1</v>
      </c>
      <c r="L191" s="4" t="n">
        <f aca="false">IF(OR(TRIM(Customers!L191&amp;"")="",ISNUMBER(MATCH(TRIM(Customers!L191&amp;""),Codes!$A$5:$A$14,0))),"",IF(ISNUMBER(Customers!L191),Customers!L191,IFERROR(VALUE(Customers!L191),"")))</f>
        <v>786.32</v>
      </c>
      <c r="M191" s="4" t="n">
        <f aca="false">IF(OR(TRIM(Customers!M191&amp;"")="",ISNUMBER(MATCH(TRIM(Customers!M191&amp;""),Codes!$A$5:$A$14,0))),"",IF(ISNUMBER(Customers!M191),Customers!M191,IFERROR(VALUE(Customers!M191),"")))</f>
        <v>1113</v>
      </c>
      <c r="N191" s="3" t="n">
        <f aca="false">IF(OR(TRIM(Customers!N191&amp;"")="",ISNUMBER(MATCH(TRIM(Customers!N191&amp;""),Codes!$A$5:$A$14,0)),Customers!N191=9999),"",IF(ISNUMBER(Customers!N191),Customers!N191,IFERROR(VALUE(Customers!N191),"")))</f>
        <v>9</v>
      </c>
      <c r="O191" s="4" t="n">
        <f aca="false">IF(OR(TRIM(Customers!O191&amp;"")="",ISNUMBER(MATCH(TRIM(Customers!O191&amp;""),Codes!$A$5:$A$14,0))),"",IF(ISNUMBER(Customers!O191),Customers!O191,IFERROR(VALUE(Customers!O191),"")))</f>
        <v>29.91</v>
      </c>
      <c r="P191" s="3" t="n">
        <f aca="false">IF(OR(TRIM(Customers!P191&amp;"")="",ISNUMBER(MATCH(TRIM(Customers!P191&amp;""),Codes!$A$5:$A$14,0))),"",IF(ISNUMBER(Customers!P191),Customers!P191,IFERROR(VALUE(Customers!P191),"")))</f>
        <v>3</v>
      </c>
      <c r="Q191" s="4" t="n">
        <f aca="false">IF(OR(TRIM(Customers!Q191&amp;"")="",ISNUMBER(MATCH(TRIM(Customers!Q191&amp;""),Codes!$A$5:$A$14,0))),"",IF(ISNUMBER(Customers!Q191),Customers!Q191,IFERROR(VALUE(Customers!Q191),"")))</f>
        <v>500</v>
      </c>
      <c r="R191" s="4" t="n">
        <f aca="false">IF(OR(TRIM(Customers!R191&amp;"")="",ISNUMBER(MATCH(TRIM(Customers!R191&amp;""),Codes!$A$5:$A$14,0))),"",IF(ISNUMBER(Customers!R191),Customers!R191,IFERROR(VALUE(Customers!R191),"")))</f>
        <v>316.28</v>
      </c>
      <c r="S191" s="4" t="n">
        <f aca="false">IF(OR(TRIM(Customers!S191&amp;"")="",ISNUMBER(MATCH(TRIM(Customers!S191&amp;""),Codes!$A$5:$A$14,0))),"",IF(ISNUMBER(Customers!S191),Customers!S191,IFERROR(VALUE(Customers!S191),"")))</f>
        <v>0</v>
      </c>
      <c r="T191" s="4" t="n">
        <f aca="false">IF(OR(TRIM(Customers!T191&amp;"")="",ISNUMBER(MATCH(TRIM(Customers!T191&amp;""),Codes!$A$5:$A$14,0))),"",IF(ISNUMBER(Customers!T191),Customers!T191,IFERROR(VALUE(Customers!T191),"")))</f>
        <v>0</v>
      </c>
      <c r="U191" s="3" t="n">
        <f aca="false">IF(OR(TRIM(Customers!U191&amp;"")="",ISNUMBER(MATCH(TRIM(Customers!U191&amp;""),Codes!$A$5:$A$14,0)),Customers!U191=0),"",IF(ISNUMBER(Customers!U191),Customers!U191,IFERROR(VALUE(Customers!U191),"")))</f>
        <v>475</v>
      </c>
      <c r="V191" s="3" t="n">
        <f aca="false">IF(OR(TRIM(Customers!V191&amp;"")="",ISNUMBER(MATCH(TRIM(Customers!V191&amp;""),Codes!$A$5:$A$14,0))),"",IF(ISNUMBER(Customers!V191),Customers!V191,IFERROR(VALUE(Customers!V191),"")))</f>
        <v>0</v>
      </c>
    </row>
    <row r="192" customFormat="false" ht="15" hidden="false" customHeight="false" outlineLevel="0" collapsed="false">
      <c r="A192" s="2" t="str">
        <f aca="false">Customers!A192</f>
        <v>CL00191</v>
      </c>
      <c r="B192" s="3" t="n">
        <f aca="false">IF(OR(TRIM(Customers!B192&amp;"")="",ISNUMBER(MATCH(TRIM(Customers!B192&amp;""),Codes!$A$5:$A$14,0)),Customers!B192=0),"",IF(ISNUMBER(Customers!B192),Customers!B192,IFERROR(VALUE(Customers!B192),"")))</f>
        <v>50</v>
      </c>
      <c r="C192" s="2" t="str">
        <f aca="false">IF(OR(TRIM(Customers!C192&amp;"")="",ISNUMBER(MATCH(TRIM(Customers!C192&amp;""),Codes!$A$5:$A$14,0))),"",TRIM(Customers!C192))</f>
        <v>F</v>
      </c>
      <c r="D192" s="2" t="str">
        <f aca="false">IF(OR(TRIM(Customers!D192&amp;"")="",ISNUMBER(MATCH(TRIM(Customers!D192&amp;""),Codes!$A$5:$A$14,0))),"",TRIM(Customers!D192))</f>
        <v/>
      </c>
      <c r="E192" s="2" t="str">
        <f aca="false">IF(OR(TRIM(Customers!E192&amp;"")="",ISNUMBER(MATCH(TRIM(Customers!E192&amp;""),Codes!$A$5:$A$14,0))),"",TRIM(Customers!E192))</f>
        <v>Employee</v>
      </c>
      <c r="F192" s="2" t="str">
        <f aca="false">IF(OR(TRIM(Customers!F192&amp;"")="",ISNUMBER(MATCH(TRIM(Customers!F192&amp;""),Codes!$A$5:$A$14,0))),"",TRIM(Customers!F192))</f>
        <v>Married</v>
      </c>
      <c r="G192" s="4" t="n">
        <f aca="false">IF(OR(TRIM(Customers!G192&amp;"")="",ISNUMBER(MATCH(TRIM(Customers!G192&amp;""),Codes!$A$5:$A$14,0)),Customers!G192=-999),"",IF(ISNUMBER(Customers!G192),Customers!G192,IFERROR(VALUE(Customers!G192),"")))</f>
        <v>23000</v>
      </c>
      <c r="H192" s="3" t="n">
        <f aca="false">IF(OR(TRIM(Customers!H192&amp;"")="",ISNUMBER(MATCH(TRIM(Customers!H192&amp;""),Codes!$A$5:$A$14,0))),"",IF(ISNUMBER(Customers!H192),Customers!H192,IFERROR(VALUE(Customers!H192),"")))</f>
        <v>6</v>
      </c>
      <c r="I192" s="5" t="n">
        <f aca="false">IF(OR(TRIM(Customers!I192&amp;"")="",ISNUMBER(MATCH(TRIM(Customers!I192&amp;""),Codes!$A$5:$A$14,0)),Customers!I192=DATE(1970,1,1)),"",IF(ISNUMBER(Customers!I192),Customers!I192,IFERROR(DATEVALUE(Customers!I192),"")))</f>
        <v>44023</v>
      </c>
      <c r="J192" s="2" t="str">
        <f aca="false">IF(OR(TRIM(Customers!J192&amp;"")="",ISNUMBER(MATCH(TRIM(Customers!J192&amp;""),Codes!$A$5:$A$14,0))),"",TRIM(Customers!J192))</f>
        <v>Branch</v>
      </c>
      <c r="K192" s="3" t="n">
        <f aca="false">IF(OR(TRIM(Customers!K192&amp;"")="",ISNUMBER(MATCH(TRIM(Customers!K192&amp;""),Codes!$A$5:$A$14,0))),"",IF(ISNUMBER(Customers!K192),Customers!K192,IFERROR(VALUE(Customers!K192),"")))</f>
        <v>1</v>
      </c>
      <c r="L192" s="4" t="n">
        <f aca="false">IF(OR(TRIM(Customers!L192&amp;"")="",ISNUMBER(MATCH(TRIM(Customers!L192&amp;""),Codes!$A$5:$A$14,0))),"",IF(ISNUMBER(Customers!L192),Customers!L192,IFERROR(VALUE(Customers!L192),"")))</f>
        <v>-589.44</v>
      </c>
      <c r="M192" s="4" t="n">
        <f aca="false">IF(OR(TRIM(Customers!M192&amp;"")="",ISNUMBER(MATCH(TRIM(Customers!M192&amp;""),Codes!$A$5:$A$14,0))),"",IF(ISNUMBER(Customers!M192),Customers!M192,IFERROR(VALUE(Customers!M192),"")))</f>
        <v>7183.53</v>
      </c>
      <c r="N192" s="3" t="n">
        <f aca="false">IF(OR(TRIM(Customers!N192&amp;"")="",ISNUMBER(MATCH(TRIM(Customers!N192&amp;""),Codes!$A$5:$A$14,0)),Customers!N192=9999),"",IF(ISNUMBER(Customers!N192),Customers!N192,IFERROR(VALUE(Customers!N192),"")))</f>
        <v>14</v>
      </c>
      <c r="O192" s="4" t="n">
        <f aca="false">IF(OR(TRIM(Customers!O192&amp;"")="",ISNUMBER(MATCH(TRIM(Customers!O192&amp;""),Codes!$A$5:$A$14,0))),"",IF(ISNUMBER(Customers!O192),Customers!O192,IFERROR(VALUE(Customers!O192),"")))</f>
        <v>36.84</v>
      </c>
      <c r="P192" s="3" t="n">
        <f aca="false">IF(OR(TRIM(Customers!P192&amp;"")="",ISNUMBER(MATCH(TRIM(Customers!P192&amp;""),Codes!$A$5:$A$14,0))),"",IF(ISNUMBER(Customers!P192),Customers!P192,IFERROR(VALUE(Customers!P192),"")))</f>
        <v>7</v>
      </c>
      <c r="Q192" s="4" t="n">
        <f aca="false">IF(OR(TRIM(Customers!Q192&amp;"")="",ISNUMBER(MATCH(TRIM(Customers!Q192&amp;""),Codes!$A$5:$A$14,0))),"",IF(ISNUMBER(Customers!Q192),Customers!Q192,IFERROR(VALUE(Customers!Q192),"")))</f>
        <v>3000</v>
      </c>
      <c r="R192" s="4" t="n">
        <f aca="false">IF(OR(TRIM(Customers!R192&amp;"")="",ISNUMBER(MATCH(TRIM(Customers!R192&amp;""),Codes!$A$5:$A$14,0))),"",IF(ISNUMBER(Customers!R192),Customers!R192,IFERROR(VALUE(Customers!R192),"")))</f>
        <v>458.16</v>
      </c>
      <c r="S192" s="4" t="n">
        <f aca="false">IF(OR(TRIM(Customers!S192&amp;"")="",ISNUMBER(MATCH(TRIM(Customers!S192&amp;""),Codes!$A$5:$A$14,0))),"",IF(ISNUMBER(Customers!S192),Customers!S192,IFERROR(VALUE(Customers!S192),"")))</f>
        <v>0</v>
      </c>
      <c r="T192" s="4" t="n">
        <f aca="false">IF(OR(TRIM(Customers!T192&amp;"")="",ISNUMBER(MATCH(TRIM(Customers!T192&amp;""),Codes!$A$5:$A$14,0))),"",IF(ISNUMBER(Customers!T192),Customers!T192,IFERROR(VALUE(Customers!T192),"")))</f>
        <v>0</v>
      </c>
      <c r="U192" s="3" t="n">
        <f aca="false">IF(OR(TRIM(Customers!U192&amp;"")="",ISNUMBER(MATCH(TRIM(Customers!U192&amp;""),Codes!$A$5:$A$14,0)),Customers!U192=0),"",IF(ISNUMBER(Customers!U192),Customers!U192,IFERROR(VALUE(Customers!U192),"")))</f>
        <v>622</v>
      </c>
      <c r="V192" s="3" t="n">
        <f aca="false">IF(OR(TRIM(Customers!V192&amp;"")="",ISNUMBER(MATCH(TRIM(Customers!V192&amp;""),Codes!$A$5:$A$14,0))),"",IF(ISNUMBER(Customers!V192),Customers!V192,IFERROR(VALUE(Customers!V192),"")))</f>
        <v>0</v>
      </c>
    </row>
    <row r="193" customFormat="false" ht="15" hidden="false" customHeight="false" outlineLevel="0" collapsed="false">
      <c r="A193" s="2" t="str">
        <f aca="false">Customers!A193</f>
        <v>CL00192</v>
      </c>
      <c r="B193" s="3" t="n">
        <f aca="false">IF(OR(TRIM(Customers!B193&amp;"")="",ISNUMBER(MATCH(TRIM(Customers!B193&amp;""),Codes!$A$5:$A$14,0)),Customers!B193=0),"",IF(ISNUMBER(Customers!B193),Customers!B193,IFERROR(VALUE(Customers!B193),"")))</f>
        <v>73</v>
      </c>
      <c r="C193" s="2" t="str">
        <f aca="false">IF(OR(TRIM(Customers!C193&amp;"")="",ISNUMBER(MATCH(TRIM(Customers!C193&amp;""),Codes!$A$5:$A$14,0))),"",TRIM(Customers!C193))</f>
        <v>M</v>
      </c>
      <c r="D193" s="2" t="str">
        <f aca="false">IF(OR(TRIM(Customers!D193&amp;"")="",ISNUMBER(MATCH(TRIM(Customers!D193&amp;""),Codes!$A$5:$A$14,0))),"",TRIM(Customers!D193))</f>
        <v/>
      </c>
      <c r="E193" s="2" t="str">
        <f aca="false">IF(OR(TRIM(Customers!E193&amp;"")="",ISNUMBER(MATCH(TRIM(Customers!E193&amp;""),Codes!$A$5:$A$14,0))),"",TRIM(Customers!E193))</f>
        <v>Retired</v>
      </c>
      <c r="F193" s="2" t="str">
        <f aca="false">IF(OR(TRIM(Customers!F193&amp;"")="",ISNUMBER(MATCH(TRIM(Customers!F193&amp;""),Codes!$A$5:$A$14,0))),"",TRIM(Customers!F193))</f>
        <v>Widowed</v>
      </c>
      <c r="G193" s="4" t="str">
        <f aca="false">IF(OR(TRIM(Customers!G193&amp;"")="",ISNUMBER(MATCH(TRIM(Customers!G193&amp;""),Codes!$A$5:$A$14,0)),Customers!G193=-999),"",IF(ISNUMBER(Customers!G193),Customers!G193,IFERROR(VALUE(Customers!G193),"")))</f>
        <v/>
      </c>
      <c r="H193" s="3" t="n">
        <f aca="false">IF(OR(TRIM(Customers!H193&amp;"")="",ISNUMBER(MATCH(TRIM(Customers!H193&amp;""),Codes!$A$5:$A$14,0))),"",IF(ISNUMBER(Customers!H193),Customers!H193,IFERROR(VALUE(Customers!H193),"")))</f>
        <v>18</v>
      </c>
      <c r="I193" s="5" t="n">
        <f aca="false">IF(OR(TRIM(Customers!I193&amp;"")="",ISNUMBER(MATCH(TRIM(Customers!I193&amp;""),Codes!$A$5:$A$14,0)),Customers!I193=DATE(1970,1,1)),"",IF(ISNUMBER(Customers!I193),Customers!I193,IFERROR(DATEVALUE(Customers!I193),"")))</f>
        <v>39375</v>
      </c>
      <c r="J193" s="2" t="str">
        <f aca="false">IF(OR(TRIM(Customers!J193&amp;"")="",ISNUMBER(MATCH(TRIM(Customers!J193&amp;""),Codes!$A$5:$A$14,0))),"",TRIM(Customers!J193))</f>
        <v>Branch</v>
      </c>
      <c r="K193" s="3" t="n">
        <f aca="false">IF(OR(TRIM(Customers!K193&amp;"")="",ISNUMBER(MATCH(TRIM(Customers!K193&amp;""),Codes!$A$5:$A$14,0))),"",IF(ISNUMBER(Customers!K193),Customers!K193,IFERROR(VALUE(Customers!K193),"")))</f>
        <v>2</v>
      </c>
      <c r="L193" s="4" t="n">
        <f aca="false">IF(OR(TRIM(Customers!L193&amp;"")="",ISNUMBER(MATCH(TRIM(Customers!L193&amp;""),Codes!$A$5:$A$14,0))),"",IF(ISNUMBER(Customers!L193),Customers!L193,IFERROR(VALUE(Customers!L193),"")))</f>
        <v>4010.28</v>
      </c>
      <c r="M193" s="4" t="n">
        <f aca="false">IF(OR(TRIM(Customers!M193&amp;"")="",ISNUMBER(MATCH(TRIM(Customers!M193&amp;""),Codes!$A$5:$A$14,0))),"",IF(ISNUMBER(Customers!M193),Customers!M193,IFERROR(VALUE(Customers!M193),"")))</f>
        <v>11223.22</v>
      </c>
      <c r="N193" s="3" t="n">
        <f aca="false">IF(OR(TRIM(Customers!N193&amp;"")="",ISNUMBER(MATCH(TRIM(Customers!N193&amp;""),Codes!$A$5:$A$14,0)),Customers!N193=9999),"",IF(ISNUMBER(Customers!N193),Customers!N193,IFERROR(VALUE(Customers!N193),"")))</f>
        <v>27</v>
      </c>
      <c r="O193" s="4" t="n">
        <f aca="false">IF(OR(TRIM(Customers!O193&amp;"")="",ISNUMBER(MATCH(TRIM(Customers!O193&amp;""),Codes!$A$5:$A$14,0))),"",IF(ISNUMBER(Customers!O193),Customers!O193,IFERROR(VALUE(Customers!O193),"")))</f>
        <v>42.11</v>
      </c>
      <c r="P193" s="3" t="n">
        <f aca="false">IF(OR(TRIM(Customers!P193&amp;"")="",ISNUMBER(MATCH(TRIM(Customers!P193&amp;""),Codes!$A$5:$A$14,0))),"",IF(ISNUMBER(Customers!P193),Customers!P193,IFERROR(VALUE(Customers!P193),"")))</f>
        <v>4</v>
      </c>
      <c r="Q193" s="4" t="n">
        <f aca="false">IF(OR(TRIM(Customers!Q193&amp;"")="",ISNUMBER(MATCH(TRIM(Customers!Q193&amp;""),Codes!$A$5:$A$14,0))),"",IF(ISNUMBER(Customers!Q193),Customers!Q193,IFERROR(VALUE(Customers!Q193),"")))</f>
        <v>3000</v>
      </c>
      <c r="R193" s="4" t="n">
        <f aca="false">IF(OR(TRIM(Customers!R193&amp;"")="",ISNUMBER(MATCH(TRIM(Customers!R193&amp;""),Codes!$A$5:$A$14,0))),"",IF(ISNUMBER(Customers!R193),Customers!R193,IFERROR(VALUE(Customers!R193),"")))</f>
        <v>1136.77</v>
      </c>
      <c r="S193" s="4" t="n">
        <f aca="false">IF(OR(TRIM(Customers!S193&amp;"")="",ISNUMBER(MATCH(TRIM(Customers!S193&amp;""),Codes!$A$5:$A$14,0))),"",IF(ISNUMBER(Customers!S193),Customers!S193,IFERROR(VALUE(Customers!S193),"")))</f>
        <v>0</v>
      </c>
      <c r="T193" s="4" t="n">
        <f aca="false">IF(OR(TRIM(Customers!T193&amp;"")="",ISNUMBER(MATCH(TRIM(Customers!T193&amp;""),Codes!$A$5:$A$14,0))),"",IF(ISNUMBER(Customers!T193),Customers!T193,IFERROR(VALUE(Customers!T193),"")))</f>
        <v>0</v>
      </c>
      <c r="U193" s="3" t="n">
        <f aca="false">IF(OR(TRIM(Customers!U193&amp;"")="",ISNUMBER(MATCH(TRIM(Customers!U193&amp;""),Codes!$A$5:$A$14,0)),Customers!U193=0),"",IF(ISNUMBER(Customers!U193),Customers!U193,IFERROR(VALUE(Customers!U193),"")))</f>
        <v>632</v>
      </c>
      <c r="V193" s="3" t="n">
        <f aca="false">IF(OR(TRIM(Customers!V193&amp;"")="",ISNUMBER(MATCH(TRIM(Customers!V193&amp;""),Codes!$A$5:$A$14,0))),"",IF(ISNUMBER(Customers!V193),Customers!V193,IFERROR(VALUE(Customers!V193),"")))</f>
        <v>0</v>
      </c>
    </row>
    <row r="194" customFormat="false" ht="15" hidden="false" customHeight="false" outlineLevel="0" collapsed="false">
      <c r="A194" s="2" t="str">
        <f aca="false">Customers!A194</f>
        <v>CL00193</v>
      </c>
      <c r="B194" s="3" t="n">
        <f aca="false">IF(OR(TRIM(Customers!B194&amp;"")="",ISNUMBER(MATCH(TRIM(Customers!B194&amp;""),Codes!$A$5:$A$14,0)),Customers!B194=0),"",IF(ISNUMBER(Customers!B194),Customers!B194,IFERROR(VALUE(Customers!B194),"")))</f>
        <v>29</v>
      </c>
      <c r="C194" s="2" t="str">
        <f aca="false">IF(OR(TRIM(Customers!C194&amp;"")="",ISNUMBER(MATCH(TRIM(Customers!C194&amp;""),Codes!$A$5:$A$14,0))),"",TRIM(Customers!C194))</f>
        <v>M</v>
      </c>
      <c r="D194" s="2" t="str">
        <f aca="false">IF(OR(TRIM(Customers!D194&amp;"")="",ISNUMBER(MATCH(TRIM(Customers!D194&amp;""),Codes!$A$5:$A$14,0))),"",TRIM(Customers!D194))</f>
        <v>Marche</v>
      </c>
      <c r="E194" s="2" t="str">
        <f aca="false">IF(OR(TRIM(Customers!E194&amp;"")="",ISNUMBER(MATCH(TRIM(Customers!E194&amp;""),Codes!$A$5:$A$14,0))),"",TRIM(Customers!E194))</f>
        <v>Unemployed</v>
      </c>
      <c r="F194" s="2" t="str">
        <f aca="false">IF(OR(TRIM(Customers!F194&amp;"")="",ISNUMBER(MATCH(TRIM(Customers!F194&amp;""),Codes!$A$5:$A$14,0))),"",TRIM(Customers!F194))</f>
        <v>Single</v>
      </c>
      <c r="G194" s="4" t="n">
        <f aca="false">IF(OR(TRIM(Customers!G194&amp;"")="",ISNUMBER(MATCH(TRIM(Customers!G194&amp;""),Codes!$A$5:$A$14,0)),Customers!G194=-999),"",IF(ISNUMBER(Customers!G194),Customers!G194,IFERROR(VALUE(Customers!G194),"")))</f>
        <v>3000</v>
      </c>
      <c r="H194" s="3" t="n">
        <f aca="false">IF(OR(TRIM(Customers!H194&amp;"")="",ISNUMBER(MATCH(TRIM(Customers!H194&amp;""),Codes!$A$5:$A$14,0))),"",IF(ISNUMBER(Customers!H194),Customers!H194,IFERROR(VALUE(Customers!H194),"")))</f>
        <v>6</v>
      </c>
      <c r="I194" s="5" t="n">
        <f aca="false">IF(OR(TRIM(Customers!I194&amp;"")="",ISNUMBER(MATCH(TRIM(Customers!I194&amp;""),Codes!$A$5:$A$14,0)),Customers!I194=DATE(1970,1,1)),"",IF(ISNUMBER(Customers!I194),Customers!I194,IFERROR(DATEVALUE(Customers!I194),"")))</f>
        <v>43823</v>
      </c>
      <c r="J194" s="2" t="str">
        <f aca="false">IF(OR(TRIM(Customers!J194&amp;"")="",ISNUMBER(MATCH(TRIM(Customers!J194&amp;""),Codes!$A$5:$A$14,0))),"",TRIM(Customers!J194))</f>
        <v>Online Banking</v>
      </c>
      <c r="K194" s="3" t="n">
        <f aca="false">IF(OR(TRIM(Customers!K194&amp;"")="",ISNUMBER(MATCH(TRIM(Customers!K194&amp;""),Codes!$A$5:$A$14,0))),"",IF(ISNUMBER(Customers!K194),Customers!K194,IFERROR(VALUE(Customers!K194),"")))</f>
        <v>1</v>
      </c>
      <c r="L194" s="4" t="n">
        <f aca="false">IF(OR(TRIM(Customers!L194&amp;"")="",ISNUMBER(MATCH(TRIM(Customers!L194&amp;""),Codes!$A$5:$A$14,0))),"",IF(ISNUMBER(Customers!L194),Customers!L194,IFERROR(VALUE(Customers!L194),"")))</f>
        <v>115.7</v>
      </c>
      <c r="M194" s="4" t="n">
        <f aca="false">IF(OR(TRIM(Customers!M194&amp;"")="",ISNUMBER(MATCH(TRIM(Customers!M194&amp;""),Codes!$A$5:$A$14,0))),"",IF(ISNUMBER(Customers!M194),Customers!M194,IFERROR(VALUE(Customers!M194),"")))</f>
        <v>0</v>
      </c>
      <c r="N194" s="3" t="n">
        <f aca="false">IF(OR(TRIM(Customers!N194&amp;"")="",ISNUMBER(MATCH(TRIM(Customers!N194&amp;""),Codes!$A$5:$A$14,0)),Customers!N194=9999),"",IF(ISNUMBER(Customers!N194),Customers!N194,IFERROR(VALUE(Customers!N194),"")))</f>
        <v>15</v>
      </c>
      <c r="O194" s="4" t="n">
        <f aca="false">IF(OR(TRIM(Customers!O194&amp;"")="",ISNUMBER(MATCH(TRIM(Customers!O194&amp;""),Codes!$A$5:$A$14,0))),"",IF(ISNUMBER(Customers!O194),Customers!O194,IFERROR(VALUE(Customers!O194),"")))</f>
        <v>62.3</v>
      </c>
      <c r="P194" s="3" t="n">
        <f aca="false">IF(OR(TRIM(Customers!P194&amp;"")="",ISNUMBER(MATCH(TRIM(Customers!P194&amp;""),Codes!$A$5:$A$14,0))),"",IF(ISNUMBER(Customers!P194),Customers!P194,IFERROR(VALUE(Customers!P194),"")))</f>
        <v>2</v>
      </c>
      <c r="Q194" s="4" t="n">
        <f aca="false">IF(OR(TRIM(Customers!Q194&amp;"")="",ISNUMBER(MATCH(TRIM(Customers!Q194&amp;""),Codes!$A$5:$A$14,0))),"",IF(ISNUMBER(Customers!Q194),Customers!Q194,IFERROR(VALUE(Customers!Q194),"")))</f>
        <v>500</v>
      </c>
      <c r="R194" s="4" t="n">
        <f aca="false">IF(OR(TRIM(Customers!R194&amp;"")="",ISNUMBER(MATCH(TRIM(Customers!R194&amp;""),Codes!$A$5:$A$14,0))),"",IF(ISNUMBER(Customers!R194),Customers!R194,IFERROR(VALUE(Customers!R194),"")))</f>
        <v>3.2</v>
      </c>
      <c r="S194" s="4" t="n">
        <f aca="false">IF(OR(TRIM(Customers!S194&amp;"")="",ISNUMBER(MATCH(TRIM(Customers!S194&amp;""),Codes!$A$5:$A$14,0))),"",IF(ISNUMBER(Customers!S194),Customers!S194,IFERROR(VALUE(Customers!S194),"")))</f>
        <v>0</v>
      </c>
      <c r="T194" s="4" t="n">
        <f aca="false">IF(OR(TRIM(Customers!T194&amp;"")="",ISNUMBER(MATCH(TRIM(Customers!T194&amp;""),Codes!$A$5:$A$14,0))),"",IF(ISNUMBER(Customers!T194),Customers!T194,IFERROR(VALUE(Customers!T194),"")))</f>
        <v>0</v>
      </c>
      <c r="U194" s="3" t="n">
        <f aca="false">IF(OR(TRIM(Customers!U194&amp;"")="",ISNUMBER(MATCH(TRIM(Customers!U194&amp;""),Codes!$A$5:$A$14,0)),Customers!U194=0),"",IF(ISNUMBER(Customers!U194),Customers!U194,IFERROR(VALUE(Customers!U194),"")))</f>
        <v>561</v>
      </c>
      <c r="V194" s="3" t="n">
        <f aca="false">IF(OR(TRIM(Customers!V194&amp;"")="",ISNUMBER(MATCH(TRIM(Customers!V194&amp;""),Codes!$A$5:$A$14,0))),"",IF(ISNUMBER(Customers!V194),Customers!V194,IFERROR(VALUE(Customers!V194),"")))</f>
        <v>1</v>
      </c>
    </row>
    <row r="195" customFormat="false" ht="15" hidden="false" customHeight="false" outlineLevel="0" collapsed="false">
      <c r="A195" s="2" t="str">
        <f aca="false">Customers!A195</f>
        <v>CL00194</v>
      </c>
      <c r="B195" s="3" t="n">
        <f aca="false">IF(OR(TRIM(Customers!B195&amp;"")="",ISNUMBER(MATCH(TRIM(Customers!B195&amp;""),Codes!$A$5:$A$14,0)),Customers!B195=0),"",IF(ISNUMBER(Customers!B195),Customers!B195,IFERROR(VALUE(Customers!B195),"")))</f>
        <v>30</v>
      </c>
      <c r="C195" s="2" t="str">
        <f aca="false">IF(OR(TRIM(Customers!C195&amp;"")="",ISNUMBER(MATCH(TRIM(Customers!C195&amp;""),Codes!$A$5:$A$14,0))),"",TRIM(Customers!C195))</f>
        <v>M</v>
      </c>
      <c r="D195" s="2" t="str">
        <f aca="false">IF(OR(TRIM(Customers!D195&amp;"")="",ISNUMBER(MATCH(TRIM(Customers!D195&amp;""),Codes!$A$5:$A$14,0))),"",TRIM(Customers!D195))</f>
        <v>Friuli-Venezia Giulia</v>
      </c>
      <c r="E195" s="2" t="str">
        <f aca="false">IF(OR(TRIM(Customers!E195&amp;"")="",ISNUMBER(MATCH(TRIM(Customers!E195&amp;""),Codes!$A$5:$A$14,0))),"",TRIM(Customers!E195))</f>
        <v>Shopkeeper</v>
      </c>
      <c r="F195" s="2" t="str">
        <f aca="false">IF(OR(TRIM(Customers!F195&amp;"")="",ISNUMBER(MATCH(TRIM(Customers!F195&amp;""),Codes!$A$5:$A$14,0))),"",TRIM(Customers!F195))</f>
        <v>Single</v>
      </c>
      <c r="G195" s="4" t="n">
        <f aca="false">IF(OR(TRIM(Customers!G195&amp;"")="",ISNUMBER(MATCH(TRIM(Customers!G195&amp;""),Codes!$A$5:$A$14,0)),Customers!G195=-999),"",IF(ISNUMBER(Customers!G195),Customers!G195,IFERROR(VALUE(Customers!G195),"")))</f>
        <v>34800</v>
      </c>
      <c r="H195" s="3" t="n">
        <f aca="false">IF(OR(TRIM(Customers!H195&amp;"")="",ISNUMBER(MATCH(TRIM(Customers!H195&amp;""),Codes!$A$5:$A$14,0))),"",IF(ISNUMBER(Customers!H195),Customers!H195,IFERROR(VALUE(Customers!H195),"")))</f>
        <v>1</v>
      </c>
      <c r="I195" s="5" t="n">
        <f aca="false">IF(OR(TRIM(Customers!I195&amp;"")="",ISNUMBER(MATCH(TRIM(Customers!I195&amp;""),Codes!$A$5:$A$14,0)),Customers!I195=DATE(1970,1,1)),"",IF(ISNUMBER(Customers!I195),Customers!I195,IFERROR(DATEVALUE(Customers!I195),"")))</f>
        <v>45757</v>
      </c>
      <c r="J195" s="2" t="str">
        <f aca="false">IF(OR(TRIM(Customers!J195&amp;"")="",ISNUMBER(MATCH(TRIM(Customers!J195&amp;""),Codes!$A$5:$A$14,0))),"",TRIM(Customers!J195))</f>
        <v>App</v>
      </c>
      <c r="K195" s="3" t="n">
        <f aca="false">IF(OR(TRIM(Customers!K195&amp;"")="",ISNUMBER(MATCH(TRIM(Customers!K195&amp;""),Codes!$A$5:$A$14,0))),"",IF(ISNUMBER(Customers!K195),Customers!K195,IFERROR(VALUE(Customers!K195),"")))</f>
        <v>1</v>
      </c>
      <c r="L195" s="4" t="n">
        <f aca="false">IF(OR(TRIM(Customers!L195&amp;"")="",ISNUMBER(MATCH(TRIM(Customers!L195&amp;""),Codes!$A$5:$A$14,0))),"",IF(ISNUMBER(Customers!L195),Customers!L195,IFERROR(VALUE(Customers!L195),"")))</f>
        <v>1442.2</v>
      </c>
      <c r="M195" s="4" t="n">
        <f aca="false">IF(OR(TRIM(Customers!M195&amp;"")="",ISNUMBER(MATCH(TRIM(Customers!M195&amp;""),Codes!$A$5:$A$14,0))),"",IF(ISNUMBER(Customers!M195),Customers!M195,IFERROR(VALUE(Customers!M195),"")))</f>
        <v>14001.85</v>
      </c>
      <c r="N195" s="3" t="n">
        <f aca="false">IF(OR(TRIM(Customers!N195&amp;"")="",ISNUMBER(MATCH(TRIM(Customers!N195&amp;""),Codes!$A$5:$A$14,0)),Customers!N195=9999),"",IF(ISNUMBER(Customers!N195),Customers!N195,IFERROR(VALUE(Customers!N195),"")))</f>
        <v>34</v>
      </c>
      <c r="O195" s="4" t="n">
        <f aca="false">IF(OR(TRIM(Customers!O195&amp;"")="",ISNUMBER(MATCH(TRIM(Customers!O195&amp;""),Codes!$A$5:$A$14,0))),"",IF(ISNUMBER(Customers!O195),Customers!O195,IFERROR(VALUE(Customers!O195),"")))</f>
        <v>73.86</v>
      </c>
      <c r="P195" s="3" t="n">
        <f aca="false">IF(OR(TRIM(Customers!P195&amp;"")="",ISNUMBER(MATCH(TRIM(Customers!P195&amp;""),Codes!$A$5:$A$14,0))),"",IF(ISNUMBER(Customers!P195),Customers!P195,IFERROR(VALUE(Customers!P195),"")))</f>
        <v>0</v>
      </c>
      <c r="Q195" s="4" t="n">
        <f aca="false">IF(OR(TRIM(Customers!Q195&amp;"")="",ISNUMBER(MATCH(TRIM(Customers!Q195&amp;""),Codes!$A$5:$A$14,0))),"",IF(ISNUMBER(Customers!Q195),Customers!Q195,IFERROR(VALUE(Customers!Q195),"")))</f>
        <v>6000</v>
      </c>
      <c r="R195" s="4" t="n">
        <f aca="false">IF(OR(TRIM(Customers!R195&amp;"")="",ISNUMBER(MATCH(TRIM(Customers!R195&amp;""),Codes!$A$5:$A$14,0))),"",IF(ISNUMBER(Customers!R195),Customers!R195,IFERROR(VALUE(Customers!R195),"")))</f>
        <v>325.56</v>
      </c>
      <c r="S195" s="4" t="str">
        <f aca="false">IF(OR(TRIM(Customers!S195&amp;"")="",ISNUMBER(MATCH(TRIM(Customers!S195&amp;""),Codes!$A$5:$A$14,0))),"",IF(ISNUMBER(Customers!S195),Customers!S195,IFERROR(VALUE(Customers!S195),"")))</f>
        <v/>
      </c>
      <c r="T195" s="4" t="str">
        <f aca="false">IF(OR(TRIM(Customers!T195&amp;"")="",ISNUMBER(MATCH(TRIM(Customers!T195&amp;""),Codes!$A$5:$A$14,0))),"",IF(ISNUMBER(Customers!T195),Customers!T195,IFERROR(VALUE(Customers!T195),"")))</f>
        <v/>
      </c>
      <c r="U195" s="3" t="n">
        <f aca="false">IF(OR(TRIM(Customers!U195&amp;"")="",ISNUMBER(MATCH(TRIM(Customers!U195&amp;""),Codes!$A$5:$A$14,0)),Customers!U195=0),"",IF(ISNUMBER(Customers!U195),Customers!U195,IFERROR(VALUE(Customers!U195),"")))</f>
        <v>577</v>
      </c>
      <c r="V195" s="3" t="n">
        <f aca="false">IF(OR(TRIM(Customers!V195&amp;"")="",ISNUMBER(MATCH(TRIM(Customers!V195&amp;""),Codes!$A$5:$A$14,0))),"",IF(ISNUMBER(Customers!V195),Customers!V195,IFERROR(VALUE(Customers!V195),"")))</f>
        <v>0</v>
      </c>
    </row>
    <row r="196" customFormat="false" ht="15" hidden="false" customHeight="false" outlineLevel="0" collapsed="false">
      <c r="A196" s="2" t="str">
        <f aca="false">Customers!A196</f>
        <v>CL00195</v>
      </c>
      <c r="B196" s="3" t="n">
        <f aca="false">IF(OR(TRIM(Customers!B196&amp;"")="",ISNUMBER(MATCH(TRIM(Customers!B196&amp;""),Codes!$A$5:$A$14,0)),Customers!B196=0),"",IF(ISNUMBER(Customers!B196),Customers!B196,IFERROR(VALUE(Customers!B196),"")))</f>
        <v>36</v>
      </c>
      <c r="C196" s="2" t="str">
        <f aca="false">IF(OR(TRIM(Customers!C196&amp;"")="",ISNUMBER(MATCH(TRIM(Customers!C196&amp;""),Codes!$A$5:$A$14,0))),"",TRIM(Customers!C196))</f>
        <v>F</v>
      </c>
      <c r="D196" s="2" t="str">
        <f aca="false">IF(OR(TRIM(Customers!D196&amp;"")="",ISNUMBER(MATCH(TRIM(Customers!D196&amp;""),Codes!$A$5:$A$14,0))),"",TRIM(Customers!D196))</f>
        <v>Puglia</v>
      </c>
      <c r="E196" s="2" t="str">
        <f aca="false">IF(OR(TRIM(Customers!E196&amp;"")="",ISNUMBER(MATCH(TRIM(Customers!E196&amp;""),Codes!$A$5:$A$14,0))),"",TRIM(Customers!E196))</f>
        <v>Manual worker</v>
      </c>
      <c r="F196" s="2" t="str">
        <f aca="false">IF(OR(TRIM(Customers!F196&amp;"")="",ISNUMBER(MATCH(TRIM(Customers!F196&amp;""),Codes!$A$5:$A$14,0))),"",TRIM(Customers!F196))</f>
        <v>Married</v>
      </c>
      <c r="G196" s="4" t="n">
        <f aca="false">IF(OR(TRIM(Customers!G196&amp;"")="",ISNUMBER(MATCH(TRIM(Customers!G196&amp;""),Codes!$A$5:$A$14,0)),Customers!G196=-999),"",IF(ISNUMBER(Customers!G196),Customers!G196,IFERROR(VALUE(Customers!G196),"")))</f>
        <v>23100</v>
      </c>
      <c r="H196" s="3" t="n">
        <f aca="false">IF(OR(TRIM(Customers!H196&amp;"")="",ISNUMBER(MATCH(TRIM(Customers!H196&amp;""),Codes!$A$5:$A$14,0))),"",IF(ISNUMBER(Customers!H196),Customers!H196,IFERROR(VALUE(Customers!H196),"")))</f>
        <v>11</v>
      </c>
      <c r="I196" s="5" t="n">
        <f aca="false">IF(OR(TRIM(Customers!I196&amp;"")="",ISNUMBER(MATCH(TRIM(Customers!I196&amp;""),Codes!$A$5:$A$14,0)),Customers!I196=DATE(1970,1,1)),"",IF(ISNUMBER(Customers!I196),Customers!I196,IFERROR(DATEVALUE(Customers!I196),"")))</f>
        <v>41929</v>
      </c>
      <c r="J196" s="2" t="str">
        <f aca="false">IF(OR(TRIM(Customers!J196&amp;"")="",ISNUMBER(MATCH(TRIM(Customers!J196&amp;""),Codes!$A$5:$A$14,0))),"",TRIM(Customers!J196))</f>
        <v>Branch</v>
      </c>
      <c r="K196" s="3" t="n">
        <f aca="false">IF(OR(TRIM(Customers!K196&amp;"")="",ISNUMBER(MATCH(TRIM(Customers!K196&amp;""),Codes!$A$5:$A$14,0))),"",IF(ISNUMBER(Customers!K196),Customers!K196,IFERROR(VALUE(Customers!K196),"")))</f>
        <v>3</v>
      </c>
      <c r="L196" s="4" t="n">
        <f aca="false">IF(OR(TRIM(Customers!L196&amp;"")="",ISNUMBER(MATCH(TRIM(Customers!L196&amp;""),Codes!$A$5:$A$14,0))),"",IF(ISNUMBER(Customers!L196),Customers!L196,IFERROR(VALUE(Customers!L196),"")))</f>
        <v>3106.62</v>
      </c>
      <c r="M196" s="4" t="n">
        <f aca="false">IF(OR(TRIM(Customers!M196&amp;"")="",ISNUMBER(MATCH(TRIM(Customers!M196&amp;""),Codes!$A$5:$A$14,0))),"",IF(ISNUMBER(Customers!M196),Customers!M196,IFERROR(VALUE(Customers!M196),"")))</f>
        <v>21668.71</v>
      </c>
      <c r="N196" s="3" t="n">
        <f aca="false">IF(OR(TRIM(Customers!N196&amp;"")="",ISNUMBER(MATCH(TRIM(Customers!N196&amp;""),Codes!$A$5:$A$14,0)),Customers!N196=9999),"",IF(ISNUMBER(Customers!N196),Customers!N196,IFERROR(VALUE(Customers!N196),"")))</f>
        <v>16</v>
      </c>
      <c r="O196" s="4" t="n">
        <f aca="false">IF(OR(TRIM(Customers!O196&amp;"")="",ISNUMBER(MATCH(TRIM(Customers!O196&amp;""),Codes!$A$5:$A$14,0))),"",IF(ISNUMBER(Customers!O196),Customers!O196,IFERROR(VALUE(Customers!O196),"")))</f>
        <v>53.45</v>
      </c>
      <c r="P196" s="3" t="n">
        <f aca="false">IF(OR(TRIM(Customers!P196&amp;"")="",ISNUMBER(MATCH(TRIM(Customers!P196&amp;""),Codes!$A$5:$A$14,0))),"",IF(ISNUMBER(Customers!P196),Customers!P196,IFERROR(VALUE(Customers!P196),"")))</f>
        <v>4</v>
      </c>
      <c r="Q196" s="4" t="n">
        <f aca="false">IF(OR(TRIM(Customers!Q196&amp;"")="",ISNUMBER(MATCH(TRIM(Customers!Q196&amp;""),Codes!$A$5:$A$14,0))),"",IF(ISNUMBER(Customers!Q196),Customers!Q196,IFERROR(VALUE(Customers!Q196),"")))</f>
        <v>0</v>
      </c>
      <c r="R196" s="4" t="n">
        <f aca="false">IF(OR(TRIM(Customers!R196&amp;"")="",ISNUMBER(MATCH(TRIM(Customers!R196&amp;""),Codes!$A$5:$A$14,0))),"",IF(ISNUMBER(Customers!R196),Customers!R196,IFERROR(VALUE(Customers!R196),"")))</f>
        <v>0</v>
      </c>
      <c r="S196" s="4" t="n">
        <f aca="false">IF(OR(TRIM(Customers!S196&amp;"")="",ISNUMBER(MATCH(TRIM(Customers!S196&amp;""),Codes!$A$5:$A$14,0))),"",IF(ISNUMBER(Customers!S196),Customers!S196,IFERROR(VALUE(Customers!S196),"")))</f>
        <v>42000</v>
      </c>
      <c r="T196" s="4" t="n">
        <f aca="false">IF(OR(TRIM(Customers!T196&amp;"")="",ISNUMBER(MATCH(TRIM(Customers!T196&amp;""),Codes!$A$5:$A$14,0))),"",IF(ISNUMBER(Customers!T196),Customers!T196,IFERROR(VALUE(Customers!T196),"")))</f>
        <v>263</v>
      </c>
      <c r="U196" s="3" t="n">
        <f aca="false">IF(OR(TRIM(Customers!U196&amp;"")="",ISNUMBER(MATCH(TRIM(Customers!U196&amp;""),Codes!$A$5:$A$14,0)),Customers!U196=0),"",IF(ISNUMBER(Customers!U196),Customers!U196,IFERROR(VALUE(Customers!U196),"")))</f>
        <v>585</v>
      </c>
      <c r="V196" s="3" t="n">
        <f aca="false">IF(OR(TRIM(Customers!V196&amp;"")="",ISNUMBER(MATCH(TRIM(Customers!V196&amp;""),Codes!$A$5:$A$14,0))),"",IF(ISNUMBER(Customers!V196),Customers!V196,IFERROR(VALUE(Customers!V196),"")))</f>
        <v>2</v>
      </c>
    </row>
    <row r="197" customFormat="false" ht="15" hidden="false" customHeight="false" outlineLevel="0" collapsed="false">
      <c r="A197" s="2" t="str">
        <f aca="false">Customers!A197</f>
        <v>CL00196</v>
      </c>
      <c r="B197" s="3" t="n">
        <f aca="false">IF(OR(TRIM(Customers!B197&amp;"")="",ISNUMBER(MATCH(TRIM(Customers!B197&amp;""),Codes!$A$5:$A$14,0)),Customers!B197=0),"",IF(ISNUMBER(Customers!B197),Customers!B197,IFERROR(VALUE(Customers!B197),"")))</f>
        <v>45</v>
      </c>
      <c r="C197" s="2" t="str">
        <f aca="false">IF(OR(TRIM(Customers!C197&amp;"")="",ISNUMBER(MATCH(TRIM(Customers!C197&amp;""),Codes!$A$5:$A$14,0))),"",TRIM(Customers!C197))</f>
        <v>M</v>
      </c>
      <c r="D197" s="2" t="str">
        <f aca="false">IF(OR(TRIM(Customers!D197&amp;"")="",ISNUMBER(MATCH(TRIM(Customers!D197&amp;""),Codes!$A$5:$A$14,0))),"",TRIM(Customers!D197))</f>
        <v>Puglia</v>
      </c>
      <c r="E197" s="2" t="str">
        <f aca="false">IF(OR(TRIM(Customers!E197&amp;"")="",ISNUMBER(MATCH(TRIM(Customers!E197&amp;""),Codes!$A$5:$A$14,0))),"",TRIM(Customers!E197))</f>
        <v>Shopkeeper</v>
      </c>
      <c r="F197" s="2" t="str">
        <f aca="false">IF(OR(TRIM(Customers!F197&amp;"")="",ISNUMBER(MATCH(TRIM(Customers!F197&amp;""),Codes!$A$5:$A$14,0))),"",TRIM(Customers!F197))</f>
        <v>Married</v>
      </c>
      <c r="G197" s="4" t="n">
        <f aca="false">IF(OR(TRIM(Customers!G197&amp;"")="",ISNUMBER(MATCH(TRIM(Customers!G197&amp;""),Codes!$A$5:$A$14,0)),Customers!G197=-999),"",IF(ISNUMBER(Customers!G197),Customers!G197,IFERROR(VALUE(Customers!G197),"")))</f>
        <v>28600</v>
      </c>
      <c r="H197" s="3" t="n">
        <f aca="false">IF(OR(TRIM(Customers!H197&amp;"")="",ISNUMBER(MATCH(TRIM(Customers!H197&amp;""),Codes!$A$5:$A$14,0))),"",IF(ISNUMBER(Customers!H197),Customers!H197,IFERROR(VALUE(Customers!H197),"")))</f>
        <v>7</v>
      </c>
      <c r="I197" s="5" t="n">
        <f aca="false">IF(OR(TRIM(Customers!I197&amp;"")="",ISNUMBER(MATCH(TRIM(Customers!I197&amp;""),Codes!$A$5:$A$14,0)),Customers!I197=DATE(1970,1,1)),"",IF(ISNUMBER(Customers!I197),Customers!I197,IFERROR(DATEVALUE(Customers!I197),"")))</f>
        <v>43368</v>
      </c>
      <c r="J197" s="2" t="str">
        <f aca="false">IF(OR(TRIM(Customers!J197&amp;"")="",ISNUMBER(MATCH(TRIM(Customers!J197&amp;""),Codes!$A$5:$A$14,0))),"",TRIM(Customers!J197))</f>
        <v>App</v>
      </c>
      <c r="K197" s="3" t="n">
        <f aca="false">IF(OR(TRIM(Customers!K197&amp;"")="",ISNUMBER(MATCH(TRIM(Customers!K197&amp;""),Codes!$A$5:$A$14,0))),"",IF(ISNUMBER(Customers!K197),Customers!K197,IFERROR(VALUE(Customers!K197),"")))</f>
        <v>1</v>
      </c>
      <c r="L197" s="4" t="n">
        <f aca="false">IF(OR(TRIM(Customers!L197&amp;"")="",ISNUMBER(MATCH(TRIM(Customers!L197&amp;""),Codes!$A$5:$A$14,0))),"",IF(ISNUMBER(Customers!L197),Customers!L197,IFERROR(VALUE(Customers!L197),"")))</f>
        <v>6495.02</v>
      </c>
      <c r="M197" s="4" t="n">
        <f aca="false">IF(OR(TRIM(Customers!M197&amp;"")="",ISNUMBER(MATCH(TRIM(Customers!M197&amp;""),Codes!$A$5:$A$14,0))),"",IF(ISNUMBER(Customers!M197),Customers!M197,IFERROR(VALUE(Customers!M197),"")))</f>
        <v>0</v>
      </c>
      <c r="N197" s="3" t="n">
        <f aca="false">IF(OR(TRIM(Customers!N197&amp;"")="",ISNUMBER(MATCH(TRIM(Customers!N197&amp;""),Codes!$A$5:$A$14,0)),Customers!N197=9999),"",IF(ISNUMBER(Customers!N197),Customers!N197,IFERROR(VALUE(Customers!N197),"")))</f>
        <v>36</v>
      </c>
      <c r="O197" s="4" t="n">
        <f aca="false">IF(OR(TRIM(Customers!O197&amp;"")="",ISNUMBER(MATCH(TRIM(Customers!O197&amp;""),Codes!$A$5:$A$14,0))),"",IF(ISNUMBER(Customers!O197),Customers!O197,IFERROR(VALUE(Customers!O197),"")))</f>
        <v>46.84</v>
      </c>
      <c r="P197" s="3" t="n">
        <f aca="false">IF(OR(TRIM(Customers!P197&amp;"")="",ISNUMBER(MATCH(TRIM(Customers!P197&amp;""),Codes!$A$5:$A$14,0))),"",IF(ISNUMBER(Customers!P197),Customers!P197,IFERROR(VALUE(Customers!P197),"")))</f>
        <v>0</v>
      </c>
      <c r="Q197" s="4" t="n">
        <f aca="false">IF(OR(TRIM(Customers!Q197&amp;"")="",ISNUMBER(MATCH(TRIM(Customers!Q197&amp;""),Codes!$A$5:$A$14,0))),"",IF(ISNUMBER(Customers!Q197),Customers!Q197,IFERROR(VALUE(Customers!Q197),"")))</f>
        <v>6500</v>
      </c>
      <c r="R197" s="4" t="n">
        <f aca="false">IF(OR(TRIM(Customers!R197&amp;"")="",ISNUMBER(MATCH(TRIM(Customers!R197&amp;""),Codes!$A$5:$A$14,0))),"",IF(ISNUMBER(Customers!R197),Customers!R197,IFERROR(VALUE(Customers!R197),"")))</f>
        <v>830.2</v>
      </c>
      <c r="S197" s="4" t="str">
        <f aca="false">IF(OR(TRIM(Customers!S197&amp;"")="",ISNUMBER(MATCH(TRIM(Customers!S197&amp;""),Codes!$A$5:$A$14,0))),"",IF(ISNUMBER(Customers!S197),Customers!S197,IFERROR(VALUE(Customers!S197),"")))</f>
        <v/>
      </c>
      <c r="T197" s="4" t="str">
        <f aca="false">IF(OR(TRIM(Customers!T197&amp;"")="",ISNUMBER(MATCH(TRIM(Customers!T197&amp;""),Codes!$A$5:$A$14,0))),"",IF(ISNUMBER(Customers!T197),Customers!T197,IFERROR(VALUE(Customers!T197),"")))</f>
        <v/>
      </c>
      <c r="U197" s="3" t="n">
        <f aca="false">IF(OR(TRIM(Customers!U197&amp;"")="",ISNUMBER(MATCH(TRIM(Customers!U197&amp;""),Codes!$A$5:$A$14,0)),Customers!U197=0),"",IF(ISNUMBER(Customers!U197),Customers!U197,IFERROR(VALUE(Customers!U197),"")))</f>
        <v>586</v>
      </c>
      <c r="V197" s="3" t="n">
        <f aca="false">IF(OR(TRIM(Customers!V197&amp;"")="",ISNUMBER(MATCH(TRIM(Customers!V197&amp;""),Codes!$A$5:$A$14,0))),"",IF(ISNUMBER(Customers!V197),Customers!V197,IFERROR(VALUE(Customers!V197),"")))</f>
        <v>0</v>
      </c>
    </row>
    <row r="198" customFormat="false" ht="15" hidden="false" customHeight="false" outlineLevel="0" collapsed="false">
      <c r="A198" s="2" t="str">
        <f aca="false">Customers!A198</f>
        <v>CL00197</v>
      </c>
      <c r="B198" s="3" t="n">
        <f aca="false">IF(OR(TRIM(Customers!B198&amp;"")="",ISNUMBER(MATCH(TRIM(Customers!B198&amp;""),Codes!$A$5:$A$14,0)),Customers!B198=0),"",IF(ISNUMBER(Customers!B198),Customers!B198,IFERROR(VALUE(Customers!B198),"")))</f>
        <v>28</v>
      </c>
      <c r="C198" s="2" t="str">
        <f aca="false">IF(OR(TRIM(Customers!C198&amp;"")="",ISNUMBER(MATCH(TRIM(Customers!C198&amp;""),Codes!$A$5:$A$14,0))),"",TRIM(Customers!C198))</f>
        <v/>
      </c>
      <c r="D198" s="2" t="str">
        <f aca="false">IF(OR(TRIM(Customers!D198&amp;"")="",ISNUMBER(MATCH(TRIM(Customers!D198&amp;""),Codes!$A$5:$A$14,0))),"",TRIM(Customers!D198))</f>
        <v>Sardegna</v>
      </c>
      <c r="E198" s="2" t="str">
        <f aca="false">IF(OR(TRIM(Customers!E198&amp;"")="",ISNUMBER(MATCH(TRIM(Customers!E198&amp;""),Codes!$A$5:$A$14,0))),"",TRIM(Customers!E198))</f>
        <v>Employee</v>
      </c>
      <c r="F198" s="2" t="str">
        <f aca="false">IF(OR(TRIM(Customers!F198&amp;"")="",ISNUMBER(MATCH(TRIM(Customers!F198&amp;""),Codes!$A$5:$A$14,0))),"",TRIM(Customers!F198))</f>
        <v>Married</v>
      </c>
      <c r="G198" s="4" t="n">
        <f aca="false">IF(OR(TRIM(Customers!G198&amp;"")="",ISNUMBER(MATCH(TRIM(Customers!G198&amp;""),Codes!$A$5:$A$14,0)),Customers!G198=-999),"",IF(ISNUMBER(Customers!G198),Customers!G198,IFERROR(VALUE(Customers!G198),"")))</f>
        <v>19800</v>
      </c>
      <c r="H198" s="3" t="n">
        <f aca="false">IF(OR(TRIM(Customers!H198&amp;"")="",ISNUMBER(MATCH(TRIM(Customers!H198&amp;""),Codes!$A$5:$A$14,0))),"",IF(ISNUMBER(Customers!H198),Customers!H198,IFERROR(VALUE(Customers!H198),"")))</f>
        <v>2</v>
      </c>
      <c r="I198" s="5" t="n">
        <f aca="false">IF(OR(TRIM(Customers!I198&amp;"")="",ISNUMBER(MATCH(TRIM(Customers!I198&amp;""),Codes!$A$5:$A$14,0)),Customers!I198=DATE(1970,1,1)),"",IF(ISNUMBER(Customers!I198),Customers!I198,IFERROR(DATEVALUE(Customers!I198),"")))</f>
        <v>45433</v>
      </c>
      <c r="J198" s="2" t="str">
        <f aca="false">IF(OR(TRIM(Customers!J198&amp;"")="",ISNUMBER(MATCH(TRIM(Customers!J198&amp;""),Codes!$A$5:$A$14,0))),"",TRIM(Customers!J198))</f>
        <v>App</v>
      </c>
      <c r="K198" s="3" t="n">
        <f aca="false">IF(OR(TRIM(Customers!K198&amp;"")="",ISNUMBER(MATCH(TRIM(Customers!K198&amp;""),Codes!$A$5:$A$14,0))),"",IF(ISNUMBER(Customers!K198),Customers!K198,IFERROR(VALUE(Customers!K198),"")))</f>
        <v>1</v>
      </c>
      <c r="L198" s="4" t="n">
        <f aca="false">IF(OR(TRIM(Customers!L198&amp;"")="",ISNUMBER(MATCH(TRIM(Customers!L198&amp;""),Codes!$A$5:$A$14,0))),"",IF(ISNUMBER(Customers!L198),Customers!L198,IFERROR(VALUE(Customers!L198),"")))</f>
        <v>623.91</v>
      </c>
      <c r="M198" s="4" t="n">
        <f aca="false">IF(OR(TRIM(Customers!M198&amp;"")="",ISNUMBER(MATCH(TRIM(Customers!M198&amp;""),Codes!$A$5:$A$14,0))),"",IF(ISNUMBER(Customers!M198),Customers!M198,IFERROR(VALUE(Customers!M198),"")))</f>
        <v>0</v>
      </c>
      <c r="N198" s="3" t="n">
        <f aca="false">IF(OR(TRIM(Customers!N198&amp;"")="",ISNUMBER(MATCH(TRIM(Customers!N198&amp;""),Codes!$A$5:$A$14,0)),Customers!N198=9999),"",IF(ISNUMBER(Customers!N198),Customers!N198,IFERROR(VALUE(Customers!N198),"")))</f>
        <v>31</v>
      </c>
      <c r="O198" s="4" t="n">
        <f aca="false">IF(OR(TRIM(Customers!O198&amp;"")="",ISNUMBER(MATCH(TRIM(Customers!O198&amp;""),Codes!$A$5:$A$14,0))),"",IF(ISNUMBER(Customers!O198),Customers!O198,IFERROR(VALUE(Customers!O198),"")))</f>
        <v>71.32</v>
      </c>
      <c r="P198" s="3" t="n">
        <f aca="false">IF(OR(TRIM(Customers!P198&amp;"")="",ISNUMBER(MATCH(TRIM(Customers!P198&amp;""),Codes!$A$5:$A$14,0))),"",IF(ISNUMBER(Customers!P198),Customers!P198,IFERROR(VALUE(Customers!P198),"")))</f>
        <v>0</v>
      </c>
      <c r="Q198" s="4" t="n">
        <f aca="false">IF(OR(TRIM(Customers!Q198&amp;"")="",ISNUMBER(MATCH(TRIM(Customers!Q198&amp;""),Codes!$A$5:$A$14,0))),"",IF(ISNUMBER(Customers!Q198),Customers!Q198,IFERROR(VALUE(Customers!Q198),"")))</f>
        <v>3000</v>
      </c>
      <c r="R198" s="4" t="n">
        <f aca="false">IF(OR(TRIM(Customers!R198&amp;"")="",ISNUMBER(MATCH(TRIM(Customers!R198&amp;""),Codes!$A$5:$A$14,0))),"",IF(ISNUMBER(Customers!R198),Customers!R198,IFERROR(VALUE(Customers!R198),"")))</f>
        <v>106.56</v>
      </c>
      <c r="S198" s="4" t="n">
        <f aca="false">IF(OR(TRIM(Customers!S198&amp;"")="",ISNUMBER(MATCH(TRIM(Customers!S198&amp;""),Codes!$A$5:$A$14,0))),"",IF(ISNUMBER(Customers!S198),Customers!S198,IFERROR(VALUE(Customers!S198),"")))</f>
        <v>31000</v>
      </c>
      <c r="T198" s="4" t="n">
        <f aca="false">IF(OR(TRIM(Customers!T198&amp;"")="",ISNUMBER(MATCH(TRIM(Customers!T198&amp;""),Codes!$A$5:$A$14,0))),"",IF(ISNUMBER(Customers!T198),Customers!T198,IFERROR(VALUE(Customers!T198),"")))</f>
        <v>192</v>
      </c>
      <c r="U198" s="3" t="n">
        <f aca="false">IF(OR(TRIM(Customers!U198&amp;"")="",ISNUMBER(MATCH(TRIM(Customers!U198&amp;""),Codes!$A$5:$A$14,0)),Customers!U198=0),"",IF(ISNUMBER(Customers!U198),Customers!U198,IFERROR(VALUE(Customers!U198),"")))</f>
        <v>498</v>
      </c>
      <c r="V198" s="3" t="n">
        <f aca="false">IF(OR(TRIM(Customers!V198&amp;"")="",ISNUMBER(MATCH(TRIM(Customers!V198&amp;""),Codes!$A$5:$A$14,0))),"",IF(ISNUMBER(Customers!V198),Customers!V198,IFERROR(VALUE(Customers!V198),"")))</f>
        <v>0</v>
      </c>
    </row>
    <row r="199" customFormat="false" ht="15" hidden="false" customHeight="false" outlineLevel="0" collapsed="false">
      <c r="A199" s="2" t="str">
        <f aca="false">Customers!A199</f>
        <v>CL00198</v>
      </c>
      <c r="B199" s="3" t="n">
        <f aca="false">IF(OR(TRIM(Customers!B199&amp;"")="",ISNUMBER(MATCH(TRIM(Customers!B199&amp;""),Codes!$A$5:$A$14,0)),Customers!B199=0),"",IF(ISNUMBER(Customers!B199),Customers!B199,IFERROR(VALUE(Customers!B199),"")))</f>
        <v>36</v>
      </c>
      <c r="C199" s="2" t="str">
        <f aca="false">IF(OR(TRIM(Customers!C199&amp;"")="",ISNUMBER(MATCH(TRIM(Customers!C199&amp;""),Codes!$A$5:$A$14,0))),"",TRIM(Customers!C199))</f>
        <v>F</v>
      </c>
      <c r="D199" s="2" t="str">
        <f aca="false">IF(OR(TRIM(Customers!D199&amp;"")="",ISNUMBER(MATCH(TRIM(Customers!D199&amp;""),Codes!$A$5:$A$14,0))),"",TRIM(Customers!D199))</f>
        <v>Liguria</v>
      </c>
      <c r="E199" s="2" t="str">
        <f aca="false">IF(OR(TRIM(Customers!E199&amp;"")="",ISNUMBER(MATCH(TRIM(Customers!E199&amp;""),Codes!$A$5:$A$14,0))),"",TRIM(Customers!E199))</f>
        <v>Employee</v>
      </c>
      <c r="F199" s="2" t="str">
        <f aca="false">IF(OR(TRIM(Customers!F199&amp;"")="",ISNUMBER(MATCH(TRIM(Customers!F199&amp;""),Codes!$A$5:$A$14,0))),"",TRIM(Customers!F199))</f>
        <v>Married</v>
      </c>
      <c r="G199" s="4" t="n">
        <f aca="false">IF(OR(TRIM(Customers!G199&amp;"")="",ISNUMBER(MATCH(TRIM(Customers!G199&amp;""),Codes!$A$5:$A$14,0)),Customers!G199=-999),"",IF(ISNUMBER(Customers!G199),Customers!G199,IFERROR(VALUE(Customers!G199),"")))</f>
        <v>27200</v>
      </c>
      <c r="H199" s="3" t="n">
        <f aca="false">IF(OR(TRIM(Customers!H199&amp;"")="",ISNUMBER(MATCH(TRIM(Customers!H199&amp;""),Codes!$A$5:$A$14,0))),"",IF(ISNUMBER(Customers!H199),Customers!H199,IFERROR(VALUE(Customers!H199),"")))</f>
        <v>9</v>
      </c>
      <c r="I199" s="5" t="n">
        <f aca="false">IF(OR(TRIM(Customers!I199&amp;"")="",ISNUMBER(MATCH(TRIM(Customers!I199&amp;""),Codes!$A$5:$A$14,0)),Customers!I199=DATE(1970,1,1)),"",IF(ISNUMBER(Customers!I199),Customers!I199,IFERROR(DATEVALUE(Customers!I199),"")))</f>
        <v>42736</v>
      </c>
      <c r="J199" s="2" t="str">
        <f aca="false">IF(OR(TRIM(Customers!J199&amp;"")="",ISNUMBER(MATCH(TRIM(Customers!J199&amp;""),Codes!$A$5:$A$14,0))),"",TRIM(Customers!J199))</f>
        <v>Online Banking</v>
      </c>
      <c r="K199" s="3" t="n">
        <f aca="false">IF(OR(TRIM(Customers!K199&amp;"")="",ISNUMBER(MATCH(TRIM(Customers!K199&amp;""),Codes!$A$5:$A$14,0))),"",IF(ISNUMBER(Customers!K199),Customers!K199,IFERROR(VALUE(Customers!K199),"")))</f>
        <v>2</v>
      </c>
      <c r="L199" s="4" t="n">
        <f aca="false">IF(OR(TRIM(Customers!L199&amp;"")="",ISNUMBER(MATCH(TRIM(Customers!L199&amp;""),Codes!$A$5:$A$14,0))),"",IF(ISNUMBER(Customers!L199),Customers!L199,IFERROR(VALUE(Customers!L199),"")))</f>
        <v>3993.75</v>
      </c>
      <c r="M199" s="4" t="n">
        <f aca="false">IF(OR(TRIM(Customers!M199&amp;"")="",ISNUMBER(MATCH(TRIM(Customers!M199&amp;""),Codes!$A$5:$A$14,0))),"",IF(ISNUMBER(Customers!M199),Customers!M199,IFERROR(VALUE(Customers!M199),"")))</f>
        <v>22691.29</v>
      </c>
      <c r="N199" s="3" t="n">
        <f aca="false">IF(OR(TRIM(Customers!N199&amp;"")="",ISNUMBER(MATCH(TRIM(Customers!N199&amp;""),Codes!$A$5:$A$14,0)),Customers!N199=9999),"",IF(ISNUMBER(Customers!N199),Customers!N199,IFERROR(VALUE(Customers!N199),"")))</f>
        <v>27</v>
      </c>
      <c r="O199" s="4" t="n">
        <f aca="false">IF(OR(TRIM(Customers!O199&amp;"")="",ISNUMBER(MATCH(TRIM(Customers!O199&amp;""),Codes!$A$5:$A$14,0))),"",IF(ISNUMBER(Customers!O199),Customers!O199,IFERROR(VALUE(Customers!O199),"")))</f>
        <v>76.53</v>
      </c>
      <c r="P199" s="3" t="n">
        <f aca="false">IF(OR(TRIM(Customers!P199&amp;"")="",ISNUMBER(MATCH(TRIM(Customers!P199&amp;""),Codes!$A$5:$A$14,0))),"",IF(ISNUMBER(Customers!P199),Customers!P199,IFERROR(VALUE(Customers!P199),"")))</f>
        <v>2</v>
      </c>
      <c r="Q199" s="4" t="n">
        <f aca="false">IF(OR(TRIM(Customers!Q199&amp;"")="",ISNUMBER(MATCH(TRIM(Customers!Q199&amp;""),Codes!$A$5:$A$14,0))),"",IF(ISNUMBER(Customers!Q199),Customers!Q199,IFERROR(VALUE(Customers!Q199),"")))</f>
        <v>5500</v>
      </c>
      <c r="R199" s="4" t="n">
        <f aca="false">IF(OR(TRIM(Customers!R199&amp;"")="",ISNUMBER(MATCH(TRIM(Customers!R199&amp;""),Codes!$A$5:$A$14,0))),"",IF(ISNUMBER(Customers!R199),Customers!R199,IFERROR(VALUE(Customers!R199),"")))</f>
        <v>2502.99</v>
      </c>
      <c r="S199" s="4" t="n">
        <f aca="false">IF(OR(TRIM(Customers!S199&amp;"")="",ISNUMBER(MATCH(TRIM(Customers!S199&amp;""),Codes!$A$5:$A$14,0))),"",IF(ISNUMBER(Customers!S199),Customers!S199,IFERROR(VALUE(Customers!S199),"")))</f>
        <v>0</v>
      </c>
      <c r="T199" s="4" t="n">
        <f aca="false">IF(OR(TRIM(Customers!T199&amp;"")="",ISNUMBER(MATCH(TRIM(Customers!T199&amp;""),Codes!$A$5:$A$14,0))),"",IF(ISNUMBER(Customers!T199),Customers!T199,IFERROR(VALUE(Customers!T199),"")))</f>
        <v>0</v>
      </c>
      <c r="U199" s="3" t="n">
        <f aca="false">IF(OR(TRIM(Customers!U199&amp;"")="",ISNUMBER(MATCH(TRIM(Customers!U199&amp;""),Codes!$A$5:$A$14,0)),Customers!U199=0),"",IF(ISNUMBER(Customers!U199),Customers!U199,IFERROR(VALUE(Customers!U199),"")))</f>
        <v>668</v>
      </c>
      <c r="V199" s="3" t="str">
        <f aca="false">IF(OR(TRIM(Customers!V199&amp;"")="",ISNUMBER(MATCH(TRIM(Customers!V199&amp;""),Codes!$A$5:$A$14,0))),"",IF(ISNUMBER(Customers!V199),Customers!V199,IFERROR(VALUE(Customers!V199),"")))</f>
        <v/>
      </c>
    </row>
    <row r="200" customFormat="false" ht="15" hidden="false" customHeight="false" outlineLevel="0" collapsed="false">
      <c r="A200" s="2" t="str">
        <f aca="false">Customers!A200</f>
        <v>CL00199</v>
      </c>
      <c r="B200" s="3" t="n">
        <f aca="false">IF(OR(TRIM(Customers!B200&amp;"")="",ISNUMBER(MATCH(TRIM(Customers!B200&amp;""),Codes!$A$5:$A$14,0)),Customers!B200=0),"",IF(ISNUMBER(Customers!B200),Customers!B200,IFERROR(VALUE(Customers!B200),"")))</f>
        <v>47</v>
      </c>
      <c r="C200" s="2" t="str">
        <f aca="false">IF(OR(TRIM(Customers!C200&amp;"")="",ISNUMBER(MATCH(TRIM(Customers!C200&amp;""),Codes!$A$5:$A$14,0))),"",TRIM(Customers!C200))</f>
        <v>M</v>
      </c>
      <c r="D200" s="2" t="str">
        <f aca="false">IF(OR(TRIM(Customers!D200&amp;"")="",ISNUMBER(MATCH(TRIM(Customers!D200&amp;""),Codes!$A$5:$A$14,0))),"",TRIM(Customers!D200))</f>
        <v>Lombardia</v>
      </c>
      <c r="E200" s="2" t="str">
        <f aca="false">IF(OR(TRIM(Customers!E200&amp;"")="",ISNUMBER(MATCH(TRIM(Customers!E200&amp;""),Codes!$A$5:$A$14,0))),"",TRIM(Customers!E200))</f>
        <v>Executive</v>
      </c>
      <c r="F200" s="2" t="str">
        <f aca="false">IF(OR(TRIM(Customers!F200&amp;"")="",ISNUMBER(MATCH(TRIM(Customers!F200&amp;""),Codes!$A$5:$A$14,0))),"",TRIM(Customers!F200))</f>
        <v>Married</v>
      </c>
      <c r="G200" s="4" t="n">
        <f aca="false">IF(OR(TRIM(Customers!G200&amp;"")="",ISNUMBER(MATCH(TRIM(Customers!G200&amp;""),Codes!$A$5:$A$14,0)),Customers!G200=-999),"",IF(ISNUMBER(Customers!G200),Customers!G200,IFERROR(VALUE(Customers!G200),"")))</f>
        <v>106700</v>
      </c>
      <c r="H200" s="3" t="n">
        <f aca="false">IF(OR(TRIM(Customers!H200&amp;"")="",ISNUMBER(MATCH(TRIM(Customers!H200&amp;""),Codes!$A$5:$A$14,0))),"",IF(ISNUMBER(Customers!H200),Customers!H200,IFERROR(VALUE(Customers!H200),"")))</f>
        <v>1</v>
      </c>
      <c r="I200" s="5" t="n">
        <f aca="false">IF(OR(TRIM(Customers!I200&amp;"")="",ISNUMBER(MATCH(TRIM(Customers!I200&amp;""),Codes!$A$5:$A$14,0)),Customers!I200=DATE(1970,1,1)),"",IF(ISNUMBER(Customers!I200),Customers!I200,IFERROR(DATEVALUE(Customers!I200),"")))</f>
        <v>45743</v>
      </c>
      <c r="J200" s="2" t="str">
        <f aca="false">IF(OR(TRIM(Customers!J200&amp;"")="",ISNUMBER(MATCH(TRIM(Customers!J200&amp;""),Codes!$A$5:$A$14,0))),"",TRIM(Customers!J200))</f>
        <v>App</v>
      </c>
      <c r="K200" s="3" t="n">
        <f aca="false">IF(OR(TRIM(Customers!K200&amp;"")="",ISNUMBER(MATCH(TRIM(Customers!K200&amp;""),Codes!$A$5:$A$14,0))),"",IF(ISNUMBER(Customers!K200),Customers!K200,IFERROR(VALUE(Customers!K200),"")))</f>
        <v>2</v>
      </c>
      <c r="L200" s="4" t="n">
        <f aca="false">IF(OR(TRIM(Customers!L200&amp;"")="",ISNUMBER(MATCH(TRIM(Customers!L200&amp;""),Codes!$A$5:$A$14,0))),"",IF(ISNUMBER(Customers!L200),Customers!L200,IFERROR(VALUE(Customers!L200),"")))</f>
        <v>4699.52</v>
      </c>
      <c r="M200" s="4" t="n">
        <f aca="false">IF(OR(TRIM(Customers!M200&amp;"")="",ISNUMBER(MATCH(TRIM(Customers!M200&amp;""),Codes!$A$5:$A$14,0))),"",IF(ISNUMBER(Customers!M200),Customers!M200,IFERROR(VALUE(Customers!M200),"")))</f>
        <v>28509.01</v>
      </c>
      <c r="N200" s="3" t="n">
        <f aca="false">IF(OR(TRIM(Customers!N200&amp;"")="",ISNUMBER(MATCH(TRIM(Customers!N200&amp;""),Codes!$A$5:$A$14,0)),Customers!N200=9999),"",IF(ISNUMBER(Customers!N200),Customers!N200,IFERROR(VALUE(Customers!N200),"")))</f>
        <v>66</v>
      </c>
      <c r="O200" s="4" t="n">
        <f aca="false">IF(OR(TRIM(Customers!O200&amp;"")="",ISNUMBER(MATCH(TRIM(Customers!O200&amp;""),Codes!$A$5:$A$14,0))),"",IF(ISNUMBER(Customers!O200),Customers!O200,IFERROR(VALUE(Customers!O200),"")))</f>
        <v>106.25</v>
      </c>
      <c r="P200" s="3" t="n">
        <f aca="false">IF(OR(TRIM(Customers!P200&amp;"")="",ISNUMBER(MATCH(TRIM(Customers!P200&amp;""),Codes!$A$5:$A$14,0))),"",IF(ISNUMBER(Customers!P200),Customers!P200,IFERROR(VALUE(Customers!P200),"")))</f>
        <v>2</v>
      </c>
      <c r="Q200" s="4" t="n">
        <f aca="false">IF(OR(TRIM(Customers!Q200&amp;"")="",ISNUMBER(MATCH(TRIM(Customers!Q200&amp;""),Codes!$A$5:$A$14,0))),"",IF(ISNUMBER(Customers!Q200),Customers!Q200,IFERROR(VALUE(Customers!Q200),"")))</f>
        <v>0</v>
      </c>
      <c r="R200" s="4" t="n">
        <f aca="false">IF(OR(TRIM(Customers!R200&amp;"")="",ISNUMBER(MATCH(TRIM(Customers!R200&amp;""),Codes!$A$5:$A$14,0))),"",IF(ISNUMBER(Customers!R200),Customers!R200,IFERROR(VALUE(Customers!R200),"")))</f>
        <v>0</v>
      </c>
      <c r="S200" s="4" t="n">
        <f aca="false">IF(OR(TRIM(Customers!S200&amp;"")="",ISNUMBER(MATCH(TRIM(Customers!S200&amp;""),Codes!$A$5:$A$14,0))),"",IF(ISNUMBER(Customers!S200),Customers!S200,IFERROR(VALUE(Customers!S200),"")))</f>
        <v>0</v>
      </c>
      <c r="T200" s="4" t="n">
        <f aca="false">IF(OR(TRIM(Customers!T200&amp;"")="",ISNUMBER(MATCH(TRIM(Customers!T200&amp;""),Codes!$A$5:$A$14,0))),"",IF(ISNUMBER(Customers!T200),Customers!T200,IFERROR(VALUE(Customers!T200),"")))</f>
        <v>0</v>
      </c>
      <c r="U200" s="3" t="n">
        <f aca="false">IF(OR(TRIM(Customers!U200&amp;"")="",ISNUMBER(MATCH(TRIM(Customers!U200&amp;""),Codes!$A$5:$A$14,0)),Customers!U200=0),"",IF(ISNUMBER(Customers!U200),Customers!U200,IFERROR(VALUE(Customers!U200),"")))</f>
        <v>736</v>
      </c>
      <c r="V200" s="3" t="n">
        <f aca="false">IF(OR(TRIM(Customers!V200&amp;"")="",ISNUMBER(MATCH(TRIM(Customers!V200&amp;""),Codes!$A$5:$A$14,0))),"",IF(ISNUMBER(Customers!V200),Customers!V200,IFERROR(VALUE(Customers!V200),"")))</f>
        <v>0</v>
      </c>
    </row>
    <row r="201" customFormat="false" ht="15" hidden="false" customHeight="false" outlineLevel="0" collapsed="false">
      <c r="A201" s="2" t="str">
        <f aca="false">Customers!A201</f>
        <v>CL00200</v>
      </c>
      <c r="B201" s="3" t="n">
        <f aca="false">IF(OR(TRIM(Customers!B201&amp;"")="",ISNUMBER(MATCH(TRIM(Customers!B201&amp;""),Codes!$A$5:$A$14,0)),Customers!B201=0),"",IF(ISNUMBER(Customers!B201),Customers!B201,IFERROR(VALUE(Customers!B201),"")))</f>
        <v>43</v>
      </c>
      <c r="C201" s="2" t="str">
        <f aca="false">IF(OR(TRIM(Customers!C201&amp;"")="",ISNUMBER(MATCH(TRIM(Customers!C201&amp;""),Codes!$A$5:$A$14,0))),"",TRIM(Customers!C201))</f>
        <v>F</v>
      </c>
      <c r="D201" s="2" t="str">
        <f aca="false">IF(OR(TRIM(Customers!D201&amp;"")="",ISNUMBER(MATCH(TRIM(Customers!D201&amp;""),Codes!$A$5:$A$14,0))),"",TRIM(Customers!D201))</f>
        <v>Veneto</v>
      </c>
      <c r="E201" s="2" t="str">
        <f aca="false">IF(OR(TRIM(Customers!E201&amp;"")="",ISNUMBER(MATCH(TRIM(Customers!E201&amp;""),Codes!$A$5:$A$14,0))),"",TRIM(Customers!E201))</f>
        <v>Manual worker</v>
      </c>
      <c r="F201" s="2" t="str">
        <f aca="false">IF(OR(TRIM(Customers!F201&amp;"")="",ISNUMBER(MATCH(TRIM(Customers!F201&amp;""),Codes!$A$5:$A$14,0))),"",TRIM(Customers!F201))</f>
        <v>Married</v>
      </c>
      <c r="G201" s="4" t="n">
        <f aca="false">IF(OR(TRIM(Customers!G201&amp;"")="",ISNUMBER(MATCH(TRIM(Customers!G201&amp;""),Codes!$A$5:$A$14,0)),Customers!G201=-999),"",IF(ISNUMBER(Customers!G201),Customers!G201,IFERROR(VALUE(Customers!G201),"")))</f>
        <v>21300</v>
      </c>
      <c r="H201" s="3" t="n">
        <f aca="false">IF(OR(TRIM(Customers!H201&amp;"")="",ISNUMBER(MATCH(TRIM(Customers!H201&amp;""),Codes!$A$5:$A$14,0))),"",IF(ISNUMBER(Customers!H201),Customers!H201,IFERROR(VALUE(Customers!H201),"")))</f>
        <v>10</v>
      </c>
      <c r="I201" s="5" t="n">
        <f aca="false">IF(OR(TRIM(Customers!I201&amp;"")="",ISNUMBER(MATCH(TRIM(Customers!I201&amp;""),Codes!$A$5:$A$14,0)),Customers!I201=DATE(1970,1,1)),"",IF(ISNUMBER(Customers!I201),Customers!I201,IFERROR(DATEVALUE(Customers!I201),"")))</f>
        <v>42560</v>
      </c>
      <c r="J201" s="2" t="str">
        <f aca="false">IF(OR(TRIM(Customers!J201&amp;"")="",ISNUMBER(MATCH(TRIM(Customers!J201&amp;""),Codes!$A$5:$A$14,0))),"",TRIM(Customers!J201))</f>
        <v>App</v>
      </c>
      <c r="K201" s="3" t="n">
        <f aca="false">IF(OR(TRIM(Customers!K201&amp;"")="",ISNUMBER(MATCH(TRIM(Customers!K201&amp;""),Codes!$A$5:$A$14,0))),"",IF(ISNUMBER(Customers!K201),Customers!K201,IFERROR(VALUE(Customers!K201),"")))</f>
        <v>1</v>
      </c>
      <c r="L201" s="4" t="n">
        <f aca="false">IF(OR(TRIM(Customers!L201&amp;"")="",ISNUMBER(MATCH(TRIM(Customers!L201&amp;""),Codes!$A$5:$A$14,0))),"",IF(ISNUMBER(Customers!L201),Customers!L201,IFERROR(VALUE(Customers!L201),"")))</f>
        <v>541.12</v>
      </c>
      <c r="M201" s="4" t="n">
        <f aca="false">IF(OR(TRIM(Customers!M201&amp;"")="",ISNUMBER(MATCH(TRIM(Customers!M201&amp;""),Codes!$A$5:$A$14,0))),"",IF(ISNUMBER(Customers!M201),Customers!M201,IFERROR(VALUE(Customers!M201),"")))</f>
        <v>0</v>
      </c>
      <c r="N201" s="3" t="n">
        <f aca="false">IF(OR(TRIM(Customers!N201&amp;"")="",ISNUMBER(MATCH(TRIM(Customers!N201&amp;""),Codes!$A$5:$A$14,0)),Customers!N201=9999),"",IF(ISNUMBER(Customers!N201),Customers!N201,IFERROR(VALUE(Customers!N201),"")))</f>
        <v>28</v>
      </c>
      <c r="O201" s="4" t="n">
        <f aca="false">IF(OR(TRIM(Customers!O201&amp;"")="",ISNUMBER(MATCH(TRIM(Customers!O201&amp;""),Codes!$A$5:$A$14,0))),"",IF(ISNUMBER(Customers!O201),Customers!O201,IFERROR(VALUE(Customers!O201),"")))</f>
        <v>32.77</v>
      </c>
      <c r="P201" s="3" t="n">
        <f aca="false">IF(OR(TRIM(Customers!P201&amp;"")="",ISNUMBER(MATCH(TRIM(Customers!P201&amp;""),Codes!$A$5:$A$14,0))),"",IF(ISNUMBER(Customers!P201),Customers!P201,IFERROR(VALUE(Customers!P201),"")))</f>
        <v>0</v>
      </c>
      <c r="Q201" s="4" t="n">
        <f aca="false">IF(OR(TRIM(Customers!Q201&amp;"")="",ISNUMBER(MATCH(TRIM(Customers!Q201&amp;""),Codes!$A$5:$A$14,0))),"",IF(ISNUMBER(Customers!Q201),Customers!Q201,IFERROR(VALUE(Customers!Q201),"")))</f>
        <v>4000</v>
      </c>
      <c r="R201" s="4" t="n">
        <f aca="false">IF(OR(TRIM(Customers!R201&amp;"")="",ISNUMBER(MATCH(TRIM(Customers!R201&amp;""),Codes!$A$5:$A$14,0))),"",IF(ISNUMBER(Customers!R201),Customers!R201,IFERROR(VALUE(Customers!R201),"")))</f>
        <v>703.66</v>
      </c>
      <c r="S201" s="4" t="n">
        <f aca="false">IF(OR(TRIM(Customers!S201&amp;"")="",ISNUMBER(MATCH(TRIM(Customers!S201&amp;""),Codes!$A$5:$A$14,0))),"",IF(ISNUMBER(Customers!S201),Customers!S201,IFERROR(VALUE(Customers!S201),"")))</f>
        <v>48000</v>
      </c>
      <c r="T201" s="4" t="n">
        <f aca="false">IF(OR(TRIM(Customers!T201&amp;"")="",ISNUMBER(MATCH(TRIM(Customers!T201&amp;""),Codes!$A$5:$A$14,0))),"",IF(ISNUMBER(Customers!T201),Customers!T201,IFERROR(VALUE(Customers!T201),"")))</f>
        <v>255</v>
      </c>
      <c r="U201" s="3" t="n">
        <f aca="false">IF(OR(TRIM(Customers!U201&amp;"")="",ISNUMBER(MATCH(TRIM(Customers!U201&amp;""),Codes!$A$5:$A$14,0)),Customers!U201=0),"",IF(ISNUMBER(Customers!U201),Customers!U201,IFERROR(VALUE(Customers!U201),"")))</f>
        <v>628</v>
      </c>
      <c r="V201" s="3" t="str">
        <f aca="false">IF(OR(TRIM(Customers!V201&amp;"")="",ISNUMBER(MATCH(TRIM(Customers!V201&amp;""),Codes!$A$5:$A$14,0))),"",IF(ISNUMBER(Customers!V201),Customers!V201,IFERROR(VALUE(Customers!V201),"")))</f>
        <v/>
      </c>
    </row>
    <row r="202" customFormat="false" ht="15" hidden="false" customHeight="false" outlineLevel="0" collapsed="false">
      <c r="A202" s="2" t="str">
        <f aca="false">Customers!A202</f>
        <v>CL00201</v>
      </c>
      <c r="B202" s="3" t="n">
        <f aca="false">IF(OR(TRIM(Customers!B202&amp;"")="",ISNUMBER(MATCH(TRIM(Customers!B202&amp;""),Codes!$A$5:$A$14,0)),Customers!B202=0),"",IF(ISNUMBER(Customers!B202),Customers!B202,IFERROR(VALUE(Customers!B202),"")))</f>
        <v>66</v>
      </c>
      <c r="C202" s="2" t="str">
        <f aca="false">IF(OR(TRIM(Customers!C202&amp;"")="",ISNUMBER(MATCH(TRIM(Customers!C202&amp;""),Codes!$A$5:$A$14,0))),"",TRIM(Customers!C202))</f>
        <v>F</v>
      </c>
      <c r="D202" s="2" t="str">
        <f aca="false">IF(OR(TRIM(Customers!D202&amp;"")="",ISNUMBER(MATCH(TRIM(Customers!D202&amp;""),Codes!$A$5:$A$14,0))),"",TRIM(Customers!D202))</f>
        <v>Toscana</v>
      </c>
      <c r="E202" s="2" t="str">
        <f aca="false">IF(OR(TRIM(Customers!E202&amp;"")="",ISNUMBER(MATCH(TRIM(Customers!E202&amp;""),Codes!$A$5:$A$14,0))),"",TRIM(Customers!E202))</f>
        <v>Retired</v>
      </c>
      <c r="F202" s="2" t="str">
        <f aca="false">IF(OR(TRIM(Customers!F202&amp;"")="",ISNUMBER(MATCH(TRIM(Customers!F202&amp;""),Codes!$A$5:$A$14,0))),"",TRIM(Customers!F202))</f>
        <v>Widowed</v>
      </c>
      <c r="G202" s="4" t="n">
        <f aca="false">IF(OR(TRIM(Customers!G202&amp;"")="",ISNUMBER(MATCH(TRIM(Customers!G202&amp;""),Codes!$A$5:$A$14,0)),Customers!G202=-999),"",IF(ISNUMBER(Customers!G202),Customers!G202,IFERROR(VALUE(Customers!G202),"")))</f>
        <v>35900</v>
      </c>
      <c r="H202" s="3" t="n">
        <f aca="false">IF(OR(TRIM(Customers!H202&amp;"")="",ISNUMBER(MATCH(TRIM(Customers!H202&amp;""),Codes!$A$5:$A$14,0))),"",IF(ISNUMBER(Customers!H202),Customers!H202,IFERROR(VALUE(Customers!H202),"")))</f>
        <v>13</v>
      </c>
      <c r="I202" s="5" t="n">
        <f aca="false">IF(OR(TRIM(Customers!I202&amp;"")="",ISNUMBER(MATCH(TRIM(Customers!I202&amp;""),Codes!$A$5:$A$14,0)),Customers!I202=DATE(1970,1,1)),"",IF(ISNUMBER(Customers!I202),Customers!I202,IFERROR(DATEVALUE(Customers!I202),"")))</f>
        <v>41477</v>
      </c>
      <c r="J202" s="2" t="str">
        <f aca="false">IF(OR(TRIM(Customers!J202&amp;"")="",ISNUMBER(MATCH(TRIM(Customers!J202&amp;""),Codes!$A$5:$A$14,0))),"",TRIM(Customers!J202))</f>
        <v>Branch</v>
      </c>
      <c r="K202" s="3" t="n">
        <f aca="false">IF(OR(TRIM(Customers!K202&amp;"")="",ISNUMBER(MATCH(TRIM(Customers!K202&amp;""),Codes!$A$5:$A$14,0))),"",IF(ISNUMBER(Customers!K202),Customers!K202,IFERROR(VALUE(Customers!K202),"")))</f>
        <v>3</v>
      </c>
      <c r="L202" s="4" t="n">
        <f aca="false">IF(OR(TRIM(Customers!L202&amp;"")="",ISNUMBER(MATCH(TRIM(Customers!L202&amp;""),Codes!$A$5:$A$14,0))),"",IF(ISNUMBER(Customers!L202),Customers!L202,IFERROR(VALUE(Customers!L202),"")))</f>
        <v>2482.92</v>
      </c>
      <c r="M202" s="4" t="str">
        <f aca="false">IF(OR(TRIM(Customers!M202&amp;"")="",ISNUMBER(MATCH(TRIM(Customers!M202&amp;""),Codes!$A$5:$A$14,0))),"",IF(ISNUMBER(Customers!M202),Customers!M202,IFERROR(VALUE(Customers!M202),"")))</f>
        <v/>
      </c>
      <c r="N202" s="3" t="n">
        <f aca="false">IF(OR(TRIM(Customers!N202&amp;"")="",ISNUMBER(MATCH(TRIM(Customers!N202&amp;""),Codes!$A$5:$A$14,0)),Customers!N202=9999),"",IF(ISNUMBER(Customers!N202),Customers!N202,IFERROR(VALUE(Customers!N202),"")))</f>
        <v>30</v>
      </c>
      <c r="O202" s="4" t="n">
        <f aca="false">IF(OR(TRIM(Customers!O202&amp;"")="",ISNUMBER(MATCH(TRIM(Customers!O202&amp;""),Codes!$A$5:$A$14,0))),"",IF(ISNUMBER(Customers!O202),Customers!O202,IFERROR(VALUE(Customers!O202),"")))</f>
        <v>33.23</v>
      </c>
      <c r="P202" s="3" t="n">
        <f aca="false">IF(OR(TRIM(Customers!P202&amp;"")="",ISNUMBER(MATCH(TRIM(Customers!P202&amp;""),Codes!$A$5:$A$14,0))),"",IF(ISNUMBER(Customers!P202),Customers!P202,IFERROR(VALUE(Customers!P202),"")))</f>
        <v>1</v>
      </c>
      <c r="Q202" s="4" t="n">
        <f aca="false">IF(OR(TRIM(Customers!Q202&amp;"")="",ISNUMBER(MATCH(TRIM(Customers!Q202&amp;""),Codes!$A$5:$A$14,0))),"",IF(ISNUMBER(Customers!Q202),Customers!Q202,IFERROR(VALUE(Customers!Q202),"")))</f>
        <v>7000</v>
      </c>
      <c r="R202" s="4" t="n">
        <f aca="false">IF(OR(TRIM(Customers!R202&amp;"")="",ISNUMBER(MATCH(TRIM(Customers!R202&amp;""),Codes!$A$5:$A$14,0))),"",IF(ISNUMBER(Customers!R202),Customers!R202,IFERROR(VALUE(Customers!R202),"")))</f>
        <v>3042.03</v>
      </c>
      <c r="S202" s="4" t="str">
        <f aca="false">IF(OR(TRIM(Customers!S202&amp;"")="",ISNUMBER(MATCH(TRIM(Customers!S202&amp;""),Codes!$A$5:$A$14,0))),"",IF(ISNUMBER(Customers!S202),Customers!S202,IFERROR(VALUE(Customers!S202),"")))</f>
        <v/>
      </c>
      <c r="T202" s="4" t="str">
        <f aca="false">IF(OR(TRIM(Customers!T202&amp;"")="",ISNUMBER(MATCH(TRIM(Customers!T202&amp;""),Codes!$A$5:$A$14,0))),"",IF(ISNUMBER(Customers!T202),Customers!T202,IFERROR(VALUE(Customers!T202),"")))</f>
        <v/>
      </c>
      <c r="U202" s="3" t="n">
        <f aca="false">IF(OR(TRIM(Customers!U202&amp;"")="",ISNUMBER(MATCH(TRIM(Customers!U202&amp;""),Codes!$A$5:$A$14,0)),Customers!U202=0),"",IF(ISNUMBER(Customers!U202),Customers!U202,IFERROR(VALUE(Customers!U202),"")))</f>
        <v>626</v>
      </c>
      <c r="V202" s="3" t="n">
        <f aca="false">IF(OR(TRIM(Customers!V202&amp;"")="",ISNUMBER(MATCH(TRIM(Customers!V202&amp;""),Codes!$A$5:$A$14,0))),"",IF(ISNUMBER(Customers!V202),Customers!V202,IFERROR(VALUE(Customers!V202),"")))</f>
        <v>1</v>
      </c>
    </row>
    <row r="203" customFormat="false" ht="15" hidden="false" customHeight="false" outlineLevel="0" collapsed="false">
      <c r="A203" s="2" t="str">
        <f aca="false">Customers!A203</f>
        <v>CL00202</v>
      </c>
      <c r="B203" s="3" t="n">
        <f aca="false">IF(OR(TRIM(Customers!B203&amp;"")="",ISNUMBER(MATCH(TRIM(Customers!B203&amp;""),Codes!$A$5:$A$14,0)),Customers!B203=0),"",IF(ISNUMBER(Customers!B203),Customers!B203,IFERROR(VALUE(Customers!B203),"")))</f>
        <v>57</v>
      </c>
      <c r="C203" s="2" t="str">
        <f aca="false">IF(OR(TRIM(Customers!C203&amp;"")="",ISNUMBER(MATCH(TRIM(Customers!C203&amp;""),Codes!$A$5:$A$14,0))),"",TRIM(Customers!C203))</f>
        <v>F</v>
      </c>
      <c r="D203" s="2" t="str">
        <f aca="false">IF(OR(TRIM(Customers!D203&amp;"")="",ISNUMBER(MATCH(TRIM(Customers!D203&amp;""),Codes!$A$5:$A$14,0))),"",TRIM(Customers!D203))</f>
        <v>Veneto</v>
      </c>
      <c r="E203" s="2" t="str">
        <f aca="false">IF(OR(TRIM(Customers!E203&amp;"")="",ISNUMBER(MATCH(TRIM(Customers!E203&amp;""),Codes!$A$5:$A$14,0))),"",TRIM(Customers!E203))</f>
        <v>Employee</v>
      </c>
      <c r="F203" s="2" t="str">
        <f aca="false">IF(OR(TRIM(Customers!F203&amp;"")="",ISNUMBER(MATCH(TRIM(Customers!F203&amp;""),Codes!$A$5:$A$14,0))),"",TRIM(Customers!F203))</f>
        <v>Married</v>
      </c>
      <c r="G203" s="4" t="n">
        <f aca="false">IF(OR(TRIM(Customers!G203&amp;"")="",ISNUMBER(MATCH(TRIM(Customers!G203&amp;""),Codes!$A$5:$A$14,0)),Customers!G203=-999),"",IF(ISNUMBER(Customers!G203),Customers!G203,IFERROR(VALUE(Customers!G203),"")))</f>
        <v>38500</v>
      </c>
      <c r="H203" s="3" t="n">
        <f aca="false">IF(OR(TRIM(Customers!H203&amp;"")="",ISNUMBER(MATCH(TRIM(Customers!H203&amp;""),Codes!$A$5:$A$14,0))),"",IF(ISNUMBER(Customers!H203),Customers!H203,IFERROR(VALUE(Customers!H203),"")))</f>
        <v>17</v>
      </c>
      <c r="I203" s="5" t="n">
        <f aca="false">IF(OR(TRIM(Customers!I203&amp;"")="",ISNUMBER(MATCH(TRIM(Customers!I203&amp;""),Codes!$A$5:$A$14,0)),Customers!I203=DATE(1970,1,1)),"",IF(ISNUMBER(Customers!I203),Customers!I203,IFERROR(DATEVALUE(Customers!I203),"")))</f>
        <v>39903</v>
      </c>
      <c r="J203" s="2" t="str">
        <f aca="false">IF(OR(TRIM(Customers!J203&amp;"")="",ISNUMBER(MATCH(TRIM(Customers!J203&amp;""),Codes!$A$5:$A$14,0))),"",TRIM(Customers!J203))</f>
        <v>Branch</v>
      </c>
      <c r="K203" s="3" t="n">
        <f aca="false">IF(OR(TRIM(Customers!K203&amp;"")="",ISNUMBER(MATCH(TRIM(Customers!K203&amp;""),Codes!$A$5:$A$14,0))),"",IF(ISNUMBER(Customers!K203),Customers!K203,IFERROR(VALUE(Customers!K203),"")))</f>
        <v>3</v>
      </c>
      <c r="L203" s="4" t="n">
        <f aca="false">IF(OR(TRIM(Customers!L203&amp;"")="",ISNUMBER(MATCH(TRIM(Customers!L203&amp;""),Codes!$A$5:$A$14,0))),"",IF(ISNUMBER(Customers!L203),Customers!L203,IFERROR(VALUE(Customers!L203),"")))</f>
        <v>1181.97</v>
      </c>
      <c r="M203" s="4" t="n">
        <f aca="false">IF(OR(TRIM(Customers!M203&amp;"")="",ISNUMBER(MATCH(TRIM(Customers!M203&amp;""),Codes!$A$5:$A$14,0))),"",IF(ISNUMBER(Customers!M203),Customers!M203,IFERROR(VALUE(Customers!M203),"")))</f>
        <v>36094.64</v>
      </c>
      <c r="N203" s="3" t="n">
        <f aca="false">IF(OR(TRIM(Customers!N203&amp;"")="",ISNUMBER(MATCH(TRIM(Customers!N203&amp;""),Codes!$A$5:$A$14,0)),Customers!N203=9999),"",IF(ISNUMBER(Customers!N203),Customers!N203,IFERROR(VALUE(Customers!N203),"")))</f>
        <v>20</v>
      </c>
      <c r="O203" s="4" t="n">
        <f aca="false">IF(OR(TRIM(Customers!O203&amp;"")="",ISNUMBER(MATCH(TRIM(Customers!O203&amp;""),Codes!$A$5:$A$14,0))),"",IF(ISNUMBER(Customers!O203),Customers!O203,IFERROR(VALUE(Customers!O203),"")))</f>
        <v>44.26</v>
      </c>
      <c r="P203" s="3" t="n">
        <f aca="false">IF(OR(TRIM(Customers!P203&amp;"")="",ISNUMBER(MATCH(TRIM(Customers!P203&amp;""),Codes!$A$5:$A$14,0))),"",IF(ISNUMBER(Customers!P203),Customers!P203,IFERROR(VALUE(Customers!P203),"")))</f>
        <v>4</v>
      </c>
      <c r="Q203" s="4" t="n">
        <f aca="false">IF(OR(TRIM(Customers!Q203&amp;"")="",ISNUMBER(MATCH(TRIM(Customers!Q203&amp;""),Codes!$A$5:$A$14,0))),"",IF(ISNUMBER(Customers!Q203),Customers!Q203,IFERROR(VALUE(Customers!Q203),"")))</f>
        <v>0</v>
      </c>
      <c r="R203" s="4" t="n">
        <f aca="false">IF(OR(TRIM(Customers!R203&amp;"")="",ISNUMBER(MATCH(TRIM(Customers!R203&amp;""),Codes!$A$5:$A$14,0))),"",IF(ISNUMBER(Customers!R203),Customers!R203,IFERROR(VALUE(Customers!R203),"")))</f>
        <v>0</v>
      </c>
      <c r="S203" s="4" t="n">
        <f aca="false">IF(OR(TRIM(Customers!S203&amp;"")="",ISNUMBER(MATCH(TRIM(Customers!S203&amp;""),Codes!$A$5:$A$14,0))),"",IF(ISNUMBER(Customers!S203),Customers!S203,IFERROR(VALUE(Customers!S203),"")))</f>
        <v>0</v>
      </c>
      <c r="T203" s="4" t="n">
        <f aca="false">IF(OR(TRIM(Customers!T203&amp;"")="",ISNUMBER(MATCH(TRIM(Customers!T203&amp;""),Codes!$A$5:$A$14,0))),"",IF(ISNUMBER(Customers!T203),Customers!T203,IFERROR(VALUE(Customers!T203),"")))</f>
        <v>0</v>
      </c>
      <c r="U203" s="3" t="n">
        <f aca="false">IF(OR(TRIM(Customers!U203&amp;"")="",ISNUMBER(MATCH(TRIM(Customers!U203&amp;""),Codes!$A$5:$A$14,0)),Customers!U203=0),"",IF(ISNUMBER(Customers!U203),Customers!U203,IFERROR(VALUE(Customers!U203),"")))</f>
        <v>674</v>
      </c>
      <c r="V203" s="3" t="n">
        <f aca="false">IF(OR(TRIM(Customers!V203&amp;"")="",ISNUMBER(MATCH(TRIM(Customers!V203&amp;""),Codes!$A$5:$A$14,0))),"",IF(ISNUMBER(Customers!V203),Customers!V203,IFERROR(VALUE(Customers!V203),"")))</f>
        <v>0</v>
      </c>
    </row>
    <row r="204" customFormat="false" ht="15" hidden="false" customHeight="false" outlineLevel="0" collapsed="false">
      <c r="A204" s="2" t="str">
        <f aca="false">Customers!A204</f>
        <v>CL00203</v>
      </c>
      <c r="B204" s="3" t="n">
        <f aca="false">IF(OR(TRIM(Customers!B204&amp;"")="",ISNUMBER(MATCH(TRIM(Customers!B204&amp;""),Codes!$A$5:$A$14,0)),Customers!B204=0),"",IF(ISNUMBER(Customers!B204),Customers!B204,IFERROR(VALUE(Customers!B204),"")))</f>
        <v>26</v>
      </c>
      <c r="C204" s="2" t="str">
        <f aca="false">IF(OR(TRIM(Customers!C204&amp;"")="",ISNUMBER(MATCH(TRIM(Customers!C204&amp;""),Codes!$A$5:$A$14,0))),"",TRIM(Customers!C204))</f>
        <v>M</v>
      </c>
      <c r="D204" s="2" t="str">
        <f aca="false">IF(OR(TRIM(Customers!D204&amp;"")="",ISNUMBER(MATCH(TRIM(Customers!D204&amp;""),Codes!$A$5:$A$14,0))),"",TRIM(Customers!D204))</f>
        <v>Lombardia</v>
      </c>
      <c r="E204" s="2" t="str">
        <f aca="false">IF(OR(TRIM(Customers!E204&amp;"")="",ISNUMBER(MATCH(TRIM(Customers!E204&amp;""),Codes!$A$5:$A$14,0))),"",TRIM(Customers!E204))</f>
        <v>Business owner</v>
      </c>
      <c r="F204" s="2" t="str">
        <f aca="false">IF(OR(TRIM(Customers!F204&amp;"")="",ISNUMBER(MATCH(TRIM(Customers!F204&amp;""),Codes!$A$5:$A$14,0))),"",TRIM(Customers!F204))</f>
        <v>Single</v>
      </c>
      <c r="G204" s="4" t="str">
        <f aca="false">IF(OR(TRIM(Customers!G204&amp;"")="",ISNUMBER(MATCH(TRIM(Customers!G204&amp;""),Codes!$A$5:$A$14,0)),Customers!G204=-999),"",IF(ISNUMBER(Customers!G204),Customers!G204,IFERROR(VALUE(Customers!G204),"")))</f>
        <v/>
      </c>
      <c r="H204" s="3" t="n">
        <f aca="false">IF(OR(TRIM(Customers!H204&amp;"")="",ISNUMBER(MATCH(TRIM(Customers!H204&amp;""),Codes!$A$5:$A$14,0))),"",IF(ISNUMBER(Customers!H204),Customers!H204,IFERROR(VALUE(Customers!H204),"")))</f>
        <v>6</v>
      </c>
      <c r="I204" s="5" t="n">
        <f aca="false">IF(OR(TRIM(Customers!I204&amp;"")="",ISNUMBER(MATCH(TRIM(Customers!I204&amp;""),Codes!$A$5:$A$14,0)),Customers!I204=DATE(1970,1,1)),"",IF(ISNUMBER(Customers!I204),Customers!I204,IFERROR(DATEVALUE(Customers!I204),"")))</f>
        <v>43728</v>
      </c>
      <c r="J204" s="2" t="str">
        <f aca="false">IF(OR(TRIM(Customers!J204&amp;"")="",ISNUMBER(MATCH(TRIM(Customers!J204&amp;""),Codes!$A$5:$A$14,0))),"",TRIM(Customers!J204))</f>
        <v>App</v>
      </c>
      <c r="K204" s="3" t="n">
        <f aca="false">IF(OR(TRIM(Customers!K204&amp;"")="",ISNUMBER(MATCH(TRIM(Customers!K204&amp;""),Codes!$A$5:$A$14,0))),"",IF(ISNUMBER(Customers!K204),Customers!K204,IFERROR(VALUE(Customers!K204),"")))</f>
        <v>2</v>
      </c>
      <c r="L204" s="4" t="n">
        <f aca="false">IF(OR(TRIM(Customers!L204&amp;"")="",ISNUMBER(MATCH(TRIM(Customers!L204&amp;""),Codes!$A$5:$A$14,0))),"",IF(ISNUMBER(Customers!L204),Customers!L204,IFERROR(VALUE(Customers!L204),"")))</f>
        <v>10151.32</v>
      </c>
      <c r="M204" s="4" t="str">
        <f aca="false">IF(OR(TRIM(Customers!M204&amp;"")="",ISNUMBER(MATCH(TRIM(Customers!M204&amp;""),Codes!$A$5:$A$14,0))),"",IF(ISNUMBER(Customers!M204),Customers!M204,IFERROR(VALUE(Customers!M204),"")))</f>
        <v/>
      </c>
      <c r="N204" s="3" t="n">
        <f aca="false">IF(OR(TRIM(Customers!N204&amp;"")="",ISNUMBER(MATCH(TRIM(Customers!N204&amp;""),Codes!$A$5:$A$14,0)),Customers!N204=9999),"",IF(ISNUMBER(Customers!N204),Customers!N204,IFERROR(VALUE(Customers!N204),"")))</f>
        <v>0</v>
      </c>
      <c r="O204" s="4" t="str">
        <f aca="false">IF(OR(TRIM(Customers!O204&amp;"")="",ISNUMBER(MATCH(TRIM(Customers!O204&amp;""),Codes!$A$5:$A$14,0))),"",IF(ISNUMBER(Customers!O204),Customers!O204,IFERROR(VALUE(Customers!O204),"")))</f>
        <v/>
      </c>
      <c r="P204" s="3" t="n">
        <f aca="false">IF(OR(TRIM(Customers!P204&amp;"")="",ISNUMBER(MATCH(TRIM(Customers!P204&amp;""),Codes!$A$5:$A$14,0))),"",IF(ISNUMBER(Customers!P204),Customers!P204,IFERROR(VALUE(Customers!P204),"")))</f>
        <v>0</v>
      </c>
      <c r="Q204" s="4" t="str">
        <f aca="false">IF(OR(TRIM(Customers!Q204&amp;"")="",ISNUMBER(MATCH(TRIM(Customers!Q204&amp;""),Codes!$A$5:$A$14,0))),"",IF(ISNUMBER(Customers!Q204),Customers!Q204,IFERROR(VALUE(Customers!Q204),"")))</f>
        <v/>
      </c>
      <c r="R204" s="4" t="str">
        <f aca="false">IF(OR(TRIM(Customers!R204&amp;"")="",ISNUMBER(MATCH(TRIM(Customers!R204&amp;""),Codes!$A$5:$A$14,0))),"",IF(ISNUMBER(Customers!R204),Customers!R204,IFERROR(VALUE(Customers!R204),"")))</f>
        <v/>
      </c>
      <c r="S204" s="4" t="n">
        <f aca="false">IF(OR(TRIM(Customers!S204&amp;"")="",ISNUMBER(MATCH(TRIM(Customers!S204&amp;""),Codes!$A$5:$A$14,0))),"",IF(ISNUMBER(Customers!S204),Customers!S204,IFERROR(VALUE(Customers!S204),"")))</f>
        <v>0</v>
      </c>
      <c r="T204" s="4" t="n">
        <f aca="false">IF(OR(TRIM(Customers!T204&amp;"")="",ISNUMBER(MATCH(TRIM(Customers!T204&amp;""),Codes!$A$5:$A$14,0))),"",IF(ISNUMBER(Customers!T204),Customers!T204,IFERROR(VALUE(Customers!T204),"")))</f>
        <v>0</v>
      </c>
      <c r="U204" s="3" t="n">
        <f aca="false">IF(OR(TRIM(Customers!U204&amp;"")="",ISNUMBER(MATCH(TRIM(Customers!U204&amp;""),Codes!$A$5:$A$14,0)),Customers!U204=0),"",IF(ISNUMBER(Customers!U204),Customers!U204,IFERROR(VALUE(Customers!U204),"")))</f>
        <v>733</v>
      </c>
      <c r="V204" s="3" t="n">
        <f aca="false">IF(OR(TRIM(Customers!V204&amp;"")="",ISNUMBER(MATCH(TRIM(Customers!V204&amp;""),Codes!$A$5:$A$14,0))),"",IF(ISNUMBER(Customers!V204),Customers!V204,IFERROR(VALUE(Customers!V204),"")))</f>
        <v>0</v>
      </c>
    </row>
    <row r="205" customFormat="false" ht="15" hidden="false" customHeight="false" outlineLevel="0" collapsed="false">
      <c r="A205" s="2" t="str">
        <f aca="false">Customers!A205</f>
        <v>CL00204</v>
      </c>
      <c r="B205" s="3" t="n">
        <f aca="false">IF(OR(TRIM(Customers!B205&amp;"")="",ISNUMBER(MATCH(TRIM(Customers!B205&amp;""),Codes!$A$5:$A$14,0)),Customers!B205=0),"",IF(ISNUMBER(Customers!B205),Customers!B205,IFERROR(VALUE(Customers!B205),"")))</f>
        <v>50</v>
      </c>
      <c r="C205" s="2" t="str">
        <f aca="false">IF(OR(TRIM(Customers!C205&amp;"")="",ISNUMBER(MATCH(TRIM(Customers!C205&amp;""),Codes!$A$5:$A$14,0))),"",TRIM(Customers!C205))</f>
        <v>F</v>
      </c>
      <c r="D205" s="2" t="str">
        <f aca="false">IF(OR(TRIM(Customers!D205&amp;"")="",ISNUMBER(MATCH(TRIM(Customers!D205&amp;""),Codes!$A$5:$A$14,0))),"",TRIM(Customers!D205))</f>
        <v>Valle d'Aosta</v>
      </c>
      <c r="E205" s="2" t="str">
        <f aca="false">IF(OR(TRIM(Customers!E205&amp;"")="",ISNUMBER(MATCH(TRIM(Customers!E205&amp;""),Codes!$A$5:$A$14,0))),"",TRIM(Customers!E205))</f>
        <v>Employee</v>
      </c>
      <c r="F205" s="2" t="str">
        <f aca="false">IF(OR(TRIM(Customers!F205&amp;"")="",ISNUMBER(MATCH(TRIM(Customers!F205&amp;""),Codes!$A$5:$A$14,0))),"",TRIM(Customers!F205))</f>
        <v>Married</v>
      </c>
      <c r="G205" s="4" t="n">
        <f aca="false">IF(OR(TRIM(Customers!G205&amp;"")="",ISNUMBER(MATCH(TRIM(Customers!G205&amp;""),Codes!$A$5:$A$14,0)),Customers!G205=-999),"",IF(ISNUMBER(Customers!G205),Customers!G205,IFERROR(VALUE(Customers!G205),"")))</f>
        <v>33400</v>
      </c>
      <c r="H205" s="3" t="n">
        <f aca="false">IF(OR(TRIM(Customers!H205&amp;"")="",ISNUMBER(MATCH(TRIM(Customers!H205&amp;""),Codes!$A$5:$A$14,0))),"",IF(ISNUMBER(Customers!H205),Customers!H205,IFERROR(VALUE(Customers!H205),"")))</f>
        <v>19</v>
      </c>
      <c r="I205" s="5" t="n">
        <f aca="false">IF(OR(TRIM(Customers!I205&amp;"")="",ISNUMBER(MATCH(TRIM(Customers!I205&amp;""),Codes!$A$5:$A$14,0)),Customers!I205=DATE(1970,1,1)),"",IF(ISNUMBER(Customers!I205),Customers!I205,IFERROR(DATEVALUE(Customers!I205),"")))</f>
        <v>39019</v>
      </c>
      <c r="J205" s="2" t="str">
        <f aca="false">IF(OR(TRIM(Customers!J205&amp;"")="",ISNUMBER(MATCH(TRIM(Customers!J205&amp;""),Codes!$A$5:$A$14,0))),"",TRIM(Customers!J205))</f>
        <v>Online Banking</v>
      </c>
      <c r="K205" s="3" t="n">
        <f aca="false">IF(OR(TRIM(Customers!K205&amp;"")="",ISNUMBER(MATCH(TRIM(Customers!K205&amp;""),Codes!$A$5:$A$14,0))),"",IF(ISNUMBER(Customers!K205),Customers!K205,IFERROR(VALUE(Customers!K205),"")))</f>
        <v>3</v>
      </c>
      <c r="L205" s="4" t="n">
        <f aca="false">IF(OR(TRIM(Customers!L205&amp;"")="",ISNUMBER(MATCH(TRIM(Customers!L205&amp;""),Codes!$A$5:$A$14,0))),"",IF(ISNUMBER(Customers!L205),Customers!L205,IFERROR(VALUE(Customers!L205),"")))</f>
        <v>4778.58</v>
      </c>
      <c r="M205" s="4" t="n">
        <f aca="false">IF(OR(TRIM(Customers!M205&amp;"")="",ISNUMBER(MATCH(TRIM(Customers!M205&amp;""),Codes!$A$5:$A$14,0))),"",IF(ISNUMBER(Customers!M205),Customers!M205,IFERROR(VALUE(Customers!M205),"")))</f>
        <v>71840.45</v>
      </c>
      <c r="N205" s="3" t="n">
        <f aca="false">IF(OR(TRIM(Customers!N205&amp;"")="",ISNUMBER(MATCH(TRIM(Customers!N205&amp;""),Codes!$A$5:$A$14,0)),Customers!N205=9999),"",IF(ISNUMBER(Customers!N205),Customers!N205,IFERROR(VALUE(Customers!N205),"")))</f>
        <v>35</v>
      </c>
      <c r="O205" s="4" t="n">
        <f aca="false">IF(OR(TRIM(Customers!O205&amp;"")="",ISNUMBER(MATCH(TRIM(Customers!O205&amp;""),Codes!$A$5:$A$14,0))),"",IF(ISNUMBER(Customers!O205),Customers!O205,IFERROR(VALUE(Customers!O205),"")))</f>
        <v>88.3</v>
      </c>
      <c r="P205" s="3" t="n">
        <f aca="false">IF(OR(TRIM(Customers!P205&amp;"")="",ISNUMBER(MATCH(TRIM(Customers!P205&amp;""),Codes!$A$5:$A$14,0))),"",IF(ISNUMBER(Customers!P205),Customers!P205,IFERROR(VALUE(Customers!P205),"")))</f>
        <v>3</v>
      </c>
      <c r="Q205" s="4" t="n">
        <f aca="false">IF(OR(TRIM(Customers!Q205&amp;"")="",ISNUMBER(MATCH(TRIM(Customers!Q205&amp;""),Codes!$A$5:$A$14,0))),"",IF(ISNUMBER(Customers!Q205),Customers!Q205,IFERROR(VALUE(Customers!Q205),"")))</f>
        <v>3500</v>
      </c>
      <c r="R205" s="4" t="n">
        <f aca="false">IF(OR(TRIM(Customers!R205&amp;"")="",ISNUMBER(MATCH(TRIM(Customers!R205&amp;""),Codes!$A$5:$A$14,0))),"",IF(ISNUMBER(Customers!R205),Customers!R205,IFERROR(VALUE(Customers!R205),"")))</f>
        <v>626.99</v>
      </c>
      <c r="S205" s="4" t="str">
        <f aca="false">IF(OR(TRIM(Customers!S205&amp;"")="",ISNUMBER(MATCH(TRIM(Customers!S205&amp;""),Codes!$A$5:$A$14,0))),"",IF(ISNUMBER(Customers!S205),Customers!S205,IFERROR(VALUE(Customers!S205),"")))</f>
        <v/>
      </c>
      <c r="T205" s="4" t="str">
        <f aca="false">IF(OR(TRIM(Customers!T205&amp;"")="",ISNUMBER(MATCH(TRIM(Customers!T205&amp;""),Codes!$A$5:$A$14,0))),"",IF(ISNUMBER(Customers!T205),Customers!T205,IFERROR(VALUE(Customers!T205),"")))</f>
        <v/>
      </c>
      <c r="U205" s="3" t="str">
        <f aca="false">IF(OR(TRIM(Customers!U205&amp;"")="",ISNUMBER(MATCH(TRIM(Customers!U205&amp;""),Codes!$A$5:$A$14,0)),Customers!U205=0),"",IF(ISNUMBER(Customers!U205),Customers!U205,IFERROR(VALUE(Customers!U205),"")))</f>
        <v/>
      </c>
      <c r="V205" s="3" t="n">
        <f aca="false">IF(OR(TRIM(Customers!V205&amp;"")="",ISNUMBER(MATCH(TRIM(Customers!V205&amp;""),Codes!$A$5:$A$14,0))),"",IF(ISNUMBER(Customers!V205),Customers!V205,IFERROR(VALUE(Customers!V205),"")))</f>
        <v>0</v>
      </c>
    </row>
    <row r="206" customFormat="false" ht="15" hidden="false" customHeight="false" outlineLevel="0" collapsed="false">
      <c r="A206" s="2" t="str">
        <f aca="false">Customers!A206</f>
        <v>CL00205</v>
      </c>
      <c r="B206" s="3" t="n">
        <f aca="false">IF(OR(TRIM(Customers!B206&amp;"")="",ISNUMBER(MATCH(TRIM(Customers!B206&amp;""),Codes!$A$5:$A$14,0)),Customers!B206=0),"",IF(ISNUMBER(Customers!B206),Customers!B206,IFERROR(VALUE(Customers!B206),"")))</f>
        <v>53</v>
      </c>
      <c r="C206" s="2" t="str">
        <f aca="false">IF(OR(TRIM(Customers!C206&amp;"")="",ISNUMBER(MATCH(TRIM(Customers!C206&amp;""),Codes!$A$5:$A$14,0))),"",TRIM(Customers!C206))</f>
        <v>M</v>
      </c>
      <c r="D206" s="2" t="str">
        <f aca="false">IF(OR(TRIM(Customers!D206&amp;"")="",ISNUMBER(MATCH(TRIM(Customers!D206&amp;""),Codes!$A$5:$A$14,0))),"",TRIM(Customers!D206))</f>
        <v>Toscana</v>
      </c>
      <c r="E206" s="2" t="str">
        <f aca="false">IF(OR(TRIM(Customers!E206&amp;"")="",ISNUMBER(MATCH(TRIM(Customers!E206&amp;""),Codes!$A$5:$A$14,0))),"",TRIM(Customers!E206))</f>
        <v>Self-employed</v>
      </c>
      <c r="F206" s="2" t="str">
        <f aca="false">IF(OR(TRIM(Customers!F206&amp;"")="",ISNUMBER(MATCH(TRIM(Customers!F206&amp;""),Codes!$A$5:$A$14,0))),"",TRIM(Customers!F206))</f>
        <v>Single</v>
      </c>
      <c r="G206" s="4" t="str">
        <f aca="false">IF(OR(TRIM(Customers!G206&amp;"")="",ISNUMBER(MATCH(TRIM(Customers!G206&amp;""),Codes!$A$5:$A$14,0)),Customers!G206=-999),"",IF(ISNUMBER(Customers!G206),Customers!G206,IFERROR(VALUE(Customers!G206),"")))</f>
        <v/>
      </c>
      <c r="H206" s="3" t="n">
        <f aca="false">IF(OR(TRIM(Customers!H206&amp;"")="",ISNUMBER(MATCH(TRIM(Customers!H206&amp;""),Codes!$A$5:$A$14,0))),"",IF(ISNUMBER(Customers!H206),Customers!H206,IFERROR(VALUE(Customers!H206),"")))</f>
        <v>11</v>
      </c>
      <c r="I206" s="5" t="n">
        <f aca="false">IF(OR(TRIM(Customers!I206&amp;"")="",ISNUMBER(MATCH(TRIM(Customers!I206&amp;""),Codes!$A$5:$A$14,0)),Customers!I206=DATE(1970,1,1)),"",IF(ISNUMBER(Customers!I206),Customers!I206,IFERROR(DATEVALUE(Customers!I206),"")))</f>
        <v>42225</v>
      </c>
      <c r="J206" s="2" t="str">
        <f aca="false">IF(OR(TRIM(Customers!J206&amp;"")="",ISNUMBER(MATCH(TRIM(Customers!J206&amp;""),Codes!$A$5:$A$14,0))),"",TRIM(Customers!J206))</f>
        <v>Branch</v>
      </c>
      <c r="K206" s="3" t="n">
        <f aca="false">IF(OR(TRIM(Customers!K206&amp;"")="",ISNUMBER(MATCH(TRIM(Customers!K206&amp;""),Codes!$A$5:$A$14,0))),"",IF(ISNUMBER(Customers!K206),Customers!K206,IFERROR(VALUE(Customers!K206),"")))</f>
        <v>1</v>
      </c>
      <c r="L206" s="4" t="n">
        <f aca="false">IF(OR(TRIM(Customers!L206&amp;"")="",ISNUMBER(MATCH(TRIM(Customers!L206&amp;""),Codes!$A$5:$A$14,0))),"",IF(ISNUMBER(Customers!L206),Customers!L206,IFERROR(VALUE(Customers!L206),"")))</f>
        <v>1596.24</v>
      </c>
      <c r="M206" s="4" t="n">
        <f aca="false">IF(OR(TRIM(Customers!M206&amp;"")="",ISNUMBER(MATCH(TRIM(Customers!M206&amp;""),Codes!$A$5:$A$14,0))),"",IF(ISNUMBER(Customers!M206),Customers!M206,IFERROR(VALUE(Customers!M206),"")))</f>
        <v>0</v>
      </c>
      <c r="N206" s="3" t="n">
        <f aca="false">IF(OR(TRIM(Customers!N206&amp;"")="",ISNUMBER(MATCH(TRIM(Customers!N206&amp;""),Codes!$A$5:$A$14,0)),Customers!N206=9999),"",IF(ISNUMBER(Customers!N206),Customers!N206,IFERROR(VALUE(Customers!N206),"")))</f>
        <v>25</v>
      </c>
      <c r="O206" s="4" t="n">
        <f aca="false">IF(OR(TRIM(Customers!O206&amp;"")="",ISNUMBER(MATCH(TRIM(Customers!O206&amp;""),Codes!$A$5:$A$14,0))),"",IF(ISNUMBER(Customers!O206),Customers!O206,IFERROR(VALUE(Customers!O206),"")))</f>
        <v>140.8</v>
      </c>
      <c r="P206" s="3" t="n">
        <f aca="false">IF(OR(TRIM(Customers!P206&amp;"")="",ISNUMBER(MATCH(TRIM(Customers!P206&amp;""),Codes!$A$5:$A$14,0))),"",IF(ISNUMBER(Customers!P206),Customers!P206,IFERROR(VALUE(Customers!P206),"")))</f>
        <v>3</v>
      </c>
      <c r="Q206" s="4" t="n">
        <f aca="false">IF(OR(TRIM(Customers!Q206&amp;"")="",ISNUMBER(MATCH(TRIM(Customers!Q206&amp;""),Codes!$A$5:$A$14,0))),"",IF(ISNUMBER(Customers!Q206),Customers!Q206,IFERROR(VALUE(Customers!Q206),"")))</f>
        <v>12500</v>
      </c>
      <c r="R206" s="4" t="n">
        <f aca="false">IF(OR(TRIM(Customers!R206&amp;"")="",ISNUMBER(MATCH(TRIM(Customers!R206&amp;""),Codes!$A$5:$A$14,0))),"",IF(ISNUMBER(Customers!R206),Customers!R206,IFERROR(VALUE(Customers!R206),"")))</f>
        <v>3499.74</v>
      </c>
      <c r="S206" s="4" t="n">
        <f aca="false">IF(OR(TRIM(Customers!S206&amp;"")="",ISNUMBER(MATCH(TRIM(Customers!S206&amp;""),Codes!$A$5:$A$14,0))),"",IF(ISNUMBER(Customers!S206),Customers!S206,IFERROR(VALUE(Customers!S206),"")))</f>
        <v>0</v>
      </c>
      <c r="T206" s="4" t="n">
        <f aca="false">IF(OR(TRIM(Customers!T206&amp;"")="",ISNUMBER(MATCH(TRIM(Customers!T206&amp;""),Codes!$A$5:$A$14,0))),"",IF(ISNUMBER(Customers!T206),Customers!T206,IFERROR(VALUE(Customers!T206),"")))</f>
        <v>0</v>
      </c>
      <c r="U206" s="3" t="n">
        <f aca="false">IF(OR(TRIM(Customers!U206&amp;"")="",ISNUMBER(MATCH(TRIM(Customers!U206&amp;""),Codes!$A$5:$A$14,0)),Customers!U206=0),"",IF(ISNUMBER(Customers!U206),Customers!U206,IFERROR(VALUE(Customers!U206),"")))</f>
        <v>586</v>
      </c>
      <c r="V206" s="3" t="n">
        <f aca="false">IF(OR(TRIM(Customers!V206&amp;"")="",ISNUMBER(MATCH(TRIM(Customers!V206&amp;""),Codes!$A$5:$A$14,0))),"",IF(ISNUMBER(Customers!V206),Customers!V206,IFERROR(VALUE(Customers!V206),"")))</f>
        <v>1</v>
      </c>
    </row>
    <row r="207" customFormat="false" ht="15" hidden="false" customHeight="false" outlineLevel="0" collapsed="false">
      <c r="A207" s="2" t="str">
        <f aca="false">Customers!A207</f>
        <v>CL00206</v>
      </c>
      <c r="B207" s="3" t="n">
        <f aca="false">IF(OR(TRIM(Customers!B207&amp;"")="",ISNUMBER(MATCH(TRIM(Customers!B207&amp;""),Codes!$A$5:$A$14,0)),Customers!B207=0),"",IF(ISNUMBER(Customers!B207),Customers!B207,IFERROR(VALUE(Customers!B207),"")))</f>
        <v>85</v>
      </c>
      <c r="C207" s="2" t="str">
        <f aca="false">IF(OR(TRIM(Customers!C207&amp;"")="",ISNUMBER(MATCH(TRIM(Customers!C207&amp;""),Codes!$A$5:$A$14,0))),"",TRIM(Customers!C207))</f>
        <v>F</v>
      </c>
      <c r="D207" s="2" t="str">
        <f aca="false">IF(OR(TRIM(Customers!D207&amp;"")="",ISNUMBER(MATCH(TRIM(Customers!D207&amp;""),Codes!$A$5:$A$14,0))),"",TRIM(Customers!D207))</f>
        <v>Campania</v>
      </c>
      <c r="E207" s="2" t="str">
        <f aca="false">IF(OR(TRIM(Customers!E207&amp;"")="",ISNUMBER(MATCH(TRIM(Customers!E207&amp;""),Codes!$A$5:$A$14,0))),"",TRIM(Customers!E207))</f>
        <v>Retired</v>
      </c>
      <c r="F207" s="2" t="str">
        <f aca="false">IF(OR(TRIM(Customers!F207&amp;"")="",ISNUMBER(MATCH(TRIM(Customers!F207&amp;""),Codes!$A$5:$A$14,0))),"",TRIM(Customers!F207))</f>
        <v>Married</v>
      </c>
      <c r="G207" s="4" t="n">
        <f aca="false">IF(OR(TRIM(Customers!G207&amp;"")="",ISNUMBER(MATCH(TRIM(Customers!G207&amp;""),Codes!$A$5:$A$14,0)),Customers!G207=-999),"",IF(ISNUMBER(Customers!G207),Customers!G207,IFERROR(VALUE(Customers!G207),"")))</f>
        <v>30500</v>
      </c>
      <c r="H207" s="3" t="n">
        <f aca="false">IF(OR(TRIM(Customers!H207&amp;"")="",ISNUMBER(MATCH(TRIM(Customers!H207&amp;""),Codes!$A$5:$A$14,0))),"",IF(ISNUMBER(Customers!H207),Customers!H207,IFERROR(VALUE(Customers!H207),"")))</f>
        <v>9</v>
      </c>
      <c r="I207" s="5" t="n">
        <f aca="false">IF(OR(TRIM(Customers!I207&amp;"")="",ISNUMBER(MATCH(TRIM(Customers!I207&amp;""),Codes!$A$5:$A$14,0)),Customers!I207=DATE(1970,1,1)),"",IF(ISNUMBER(Customers!I207),Customers!I207,IFERROR(DATEVALUE(Customers!I207),"")))</f>
        <v>42798</v>
      </c>
      <c r="J207" s="2" t="str">
        <f aca="false">IF(OR(TRIM(Customers!J207&amp;"")="",ISNUMBER(MATCH(TRIM(Customers!J207&amp;""),Codes!$A$5:$A$14,0))),"",TRIM(Customers!J207))</f>
        <v>App</v>
      </c>
      <c r="K207" s="3" t="n">
        <f aca="false">IF(OR(TRIM(Customers!K207&amp;"")="",ISNUMBER(MATCH(TRIM(Customers!K207&amp;""),Codes!$A$5:$A$14,0))),"",IF(ISNUMBER(Customers!K207),Customers!K207,IFERROR(VALUE(Customers!K207),"")))</f>
        <v>4</v>
      </c>
      <c r="L207" s="4" t="n">
        <f aca="false">IF(OR(TRIM(Customers!L207&amp;"")="",ISNUMBER(MATCH(TRIM(Customers!L207&amp;""),Codes!$A$5:$A$14,0))),"",IF(ISNUMBER(Customers!L207),Customers!L207,IFERROR(VALUE(Customers!L207),"")))</f>
        <v>1764.6</v>
      </c>
      <c r="M207" s="4" t="n">
        <f aca="false">IF(OR(TRIM(Customers!M207&amp;"")="",ISNUMBER(MATCH(TRIM(Customers!M207&amp;""),Codes!$A$5:$A$14,0))),"",IF(ISNUMBER(Customers!M207),Customers!M207,IFERROR(VALUE(Customers!M207),"")))</f>
        <v>16516.57</v>
      </c>
      <c r="N207" s="3" t="n">
        <f aca="false">IF(OR(TRIM(Customers!N207&amp;"")="",ISNUMBER(MATCH(TRIM(Customers!N207&amp;""),Codes!$A$5:$A$14,0)),Customers!N207=9999),"",IF(ISNUMBER(Customers!N207),Customers!N207,IFERROR(VALUE(Customers!N207),"")))</f>
        <v>37</v>
      </c>
      <c r="O207" s="4" t="n">
        <f aca="false">IF(OR(TRIM(Customers!O207&amp;"")="",ISNUMBER(MATCH(TRIM(Customers!O207&amp;""),Codes!$A$5:$A$14,0))),"",IF(ISNUMBER(Customers!O207),Customers!O207,IFERROR(VALUE(Customers!O207),"")))</f>
        <v>45.43</v>
      </c>
      <c r="P207" s="3" t="n">
        <f aca="false">IF(OR(TRIM(Customers!P207&amp;"")="",ISNUMBER(MATCH(TRIM(Customers!P207&amp;""),Codes!$A$5:$A$14,0))),"",IF(ISNUMBER(Customers!P207),Customers!P207,IFERROR(VALUE(Customers!P207),"")))</f>
        <v>0</v>
      </c>
      <c r="Q207" s="4" t="n">
        <f aca="false">IF(OR(TRIM(Customers!Q207&amp;"")="",ISNUMBER(MATCH(TRIM(Customers!Q207&amp;""),Codes!$A$5:$A$14,0))),"",IF(ISNUMBER(Customers!Q207),Customers!Q207,IFERROR(VALUE(Customers!Q207),"")))</f>
        <v>4500</v>
      </c>
      <c r="R207" s="4" t="n">
        <f aca="false">IF(OR(TRIM(Customers!R207&amp;"")="",ISNUMBER(MATCH(TRIM(Customers!R207&amp;""),Codes!$A$5:$A$14,0))),"",IF(ISNUMBER(Customers!R207),Customers!R207,IFERROR(VALUE(Customers!R207),"")))</f>
        <v>259.75</v>
      </c>
      <c r="S207" s="4" t="str">
        <f aca="false">IF(OR(TRIM(Customers!S207&amp;"")="",ISNUMBER(MATCH(TRIM(Customers!S207&amp;""),Codes!$A$5:$A$14,0))),"",IF(ISNUMBER(Customers!S207),Customers!S207,IFERROR(VALUE(Customers!S207),"")))</f>
        <v/>
      </c>
      <c r="T207" s="4" t="str">
        <f aca="false">IF(OR(TRIM(Customers!T207&amp;"")="",ISNUMBER(MATCH(TRIM(Customers!T207&amp;""),Codes!$A$5:$A$14,0))),"",IF(ISNUMBER(Customers!T207),Customers!T207,IFERROR(VALUE(Customers!T207),"")))</f>
        <v/>
      </c>
      <c r="U207" s="3" t="n">
        <f aca="false">IF(OR(TRIM(Customers!U207&amp;"")="",ISNUMBER(MATCH(TRIM(Customers!U207&amp;""),Codes!$A$5:$A$14,0)),Customers!U207=0),"",IF(ISNUMBER(Customers!U207),Customers!U207,IFERROR(VALUE(Customers!U207),"")))</f>
        <v>587</v>
      </c>
      <c r="V207" s="3" t="n">
        <f aca="false">IF(OR(TRIM(Customers!V207&amp;"")="",ISNUMBER(MATCH(TRIM(Customers!V207&amp;""),Codes!$A$5:$A$14,0))),"",IF(ISNUMBER(Customers!V207),Customers!V207,IFERROR(VALUE(Customers!V207),"")))</f>
        <v>0</v>
      </c>
    </row>
    <row r="208" customFormat="false" ht="15" hidden="false" customHeight="false" outlineLevel="0" collapsed="false">
      <c r="A208" s="2" t="str">
        <f aca="false">Customers!A208</f>
        <v>CL00207</v>
      </c>
      <c r="B208" s="3" t="n">
        <f aca="false">IF(OR(TRIM(Customers!B208&amp;"")="",ISNUMBER(MATCH(TRIM(Customers!B208&amp;""),Codes!$A$5:$A$14,0)),Customers!B208=0),"",IF(ISNUMBER(Customers!B208),Customers!B208,IFERROR(VALUE(Customers!B208),"")))</f>
        <v>33</v>
      </c>
      <c r="C208" s="2" t="str">
        <f aca="false">IF(OR(TRIM(Customers!C208&amp;"")="",ISNUMBER(MATCH(TRIM(Customers!C208&amp;""),Codes!$A$5:$A$14,0))),"",TRIM(Customers!C208))</f>
        <v>F</v>
      </c>
      <c r="D208" s="2" t="str">
        <f aca="false">IF(OR(TRIM(Customers!D208&amp;"")="",ISNUMBER(MATCH(TRIM(Customers!D208&amp;""),Codes!$A$5:$A$14,0))),"",TRIM(Customers!D208))</f>
        <v>Friuli-Venezia Giulia</v>
      </c>
      <c r="E208" s="2" t="str">
        <f aca="false">IF(OR(TRIM(Customers!E208&amp;"")="",ISNUMBER(MATCH(TRIM(Customers!E208&amp;""),Codes!$A$5:$A$14,0))),"",TRIM(Customers!E208))</f>
        <v>Self-employed</v>
      </c>
      <c r="F208" s="2" t="str">
        <f aca="false">IF(OR(TRIM(Customers!F208&amp;"")="",ISNUMBER(MATCH(TRIM(Customers!F208&amp;""),Codes!$A$5:$A$14,0))),"",TRIM(Customers!F208))</f>
        <v>Divorced</v>
      </c>
      <c r="G208" s="4" t="str">
        <f aca="false">IF(OR(TRIM(Customers!G208&amp;"")="",ISNUMBER(MATCH(TRIM(Customers!G208&amp;""),Codes!$A$5:$A$14,0)),Customers!G208=-999),"",IF(ISNUMBER(Customers!G208),Customers!G208,IFERROR(VALUE(Customers!G208),"")))</f>
        <v/>
      </c>
      <c r="H208" s="3" t="n">
        <f aca="false">IF(OR(TRIM(Customers!H208&amp;"")="",ISNUMBER(MATCH(TRIM(Customers!H208&amp;""),Codes!$A$5:$A$14,0))),"",IF(ISNUMBER(Customers!H208),Customers!H208,IFERROR(VALUE(Customers!H208),"")))</f>
        <v>11</v>
      </c>
      <c r="I208" s="5" t="n">
        <f aca="false">IF(OR(TRIM(Customers!I208&amp;"")="",ISNUMBER(MATCH(TRIM(Customers!I208&amp;""),Codes!$A$5:$A$14,0)),Customers!I208=DATE(1970,1,1)),"",IF(ISNUMBER(Customers!I208),Customers!I208,IFERROR(DATEVALUE(Customers!I208),"")))</f>
        <v>42059</v>
      </c>
      <c r="J208" s="2" t="str">
        <f aca="false">IF(OR(TRIM(Customers!J208&amp;"")="",ISNUMBER(MATCH(TRIM(Customers!J208&amp;""),Codes!$A$5:$A$14,0))),"",TRIM(Customers!J208))</f>
        <v>Online Banking</v>
      </c>
      <c r="K208" s="3" t="n">
        <f aca="false">IF(OR(TRIM(Customers!K208&amp;"")="",ISNUMBER(MATCH(TRIM(Customers!K208&amp;""),Codes!$A$5:$A$14,0))),"",IF(ISNUMBER(Customers!K208),Customers!K208,IFERROR(VALUE(Customers!K208),"")))</f>
        <v>4</v>
      </c>
      <c r="L208" s="4" t="n">
        <f aca="false">IF(OR(TRIM(Customers!L208&amp;"")="",ISNUMBER(MATCH(TRIM(Customers!L208&amp;""),Codes!$A$5:$A$14,0))),"",IF(ISNUMBER(Customers!L208),Customers!L208,IFERROR(VALUE(Customers!L208),"")))</f>
        <v>1919.6</v>
      </c>
      <c r="M208" s="4" t="n">
        <f aca="false">IF(OR(TRIM(Customers!M208&amp;"")="",ISNUMBER(MATCH(TRIM(Customers!M208&amp;""),Codes!$A$5:$A$14,0))),"",IF(ISNUMBER(Customers!M208),Customers!M208,IFERROR(VALUE(Customers!M208),"")))</f>
        <v>24978.05</v>
      </c>
      <c r="N208" s="3" t="n">
        <f aca="false">IF(OR(TRIM(Customers!N208&amp;"")="",ISNUMBER(MATCH(TRIM(Customers!N208&amp;""),Codes!$A$5:$A$14,0)),Customers!N208=9999),"",IF(ISNUMBER(Customers!N208),Customers!N208,IFERROR(VALUE(Customers!N208),"")))</f>
        <v>40</v>
      </c>
      <c r="O208" s="4" t="n">
        <f aca="false">IF(OR(TRIM(Customers!O208&amp;"")="",ISNUMBER(MATCH(TRIM(Customers!O208&amp;""),Codes!$A$5:$A$14,0))),"",IF(ISNUMBER(Customers!O208),Customers!O208,IFERROR(VALUE(Customers!O208),"")))</f>
        <v>30.93</v>
      </c>
      <c r="P208" s="3" t="n">
        <f aca="false">IF(OR(TRIM(Customers!P208&amp;"")="",ISNUMBER(MATCH(TRIM(Customers!P208&amp;""),Codes!$A$5:$A$14,0))),"",IF(ISNUMBER(Customers!P208),Customers!P208,IFERROR(VALUE(Customers!P208),"")))</f>
        <v>6</v>
      </c>
      <c r="Q208" s="4" t="n">
        <f aca="false">IF(OR(TRIM(Customers!Q208&amp;"")="",ISNUMBER(MATCH(TRIM(Customers!Q208&amp;""),Codes!$A$5:$A$14,0))),"",IF(ISNUMBER(Customers!Q208),Customers!Q208,IFERROR(VALUE(Customers!Q208),"")))</f>
        <v>0</v>
      </c>
      <c r="R208" s="4" t="n">
        <f aca="false">IF(OR(TRIM(Customers!R208&amp;"")="",ISNUMBER(MATCH(TRIM(Customers!R208&amp;""),Codes!$A$5:$A$14,0))),"",IF(ISNUMBER(Customers!R208),Customers!R208,IFERROR(VALUE(Customers!R208),"")))</f>
        <v>0</v>
      </c>
      <c r="S208" s="4" t="n">
        <f aca="false">IF(OR(TRIM(Customers!S208&amp;"")="",ISNUMBER(MATCH(TRIM(Customers!S208&amp;""),Codes!$A$5:$A$14,0))),"",IF(ISNUMBER(Customers!S208),Customers!S208,IFERROR(VALUE(Customers!S208),"")))</f>
        <v>111000</v>
      </c>
      <c r="T208" s="4" t="n">
        <f aca="false">IF(OR(TRIM(Customers!T208&amp;"")="",ISNUMBER(MATCH(TRIM(Customers!T208&amp;""),Codes!$A$5:$A$14,0))),"",IF(ISNUMBER(Customers!T208),Customers!T208,IFERROR(VALUE(Customers!T208),"")))</f>
        <v>610</v>
      </c>
      <c r="U208" s="3" t="n">
        <f aca="false">IF(OR(TRIM(Customers!U208&amp;"")="",ISNUMBER(MATCH(TRIM(Customers!U208&amp;""),Codes!$A$5:$A$14,0)),Customers!U208=0),"",IF(ISNUMBER(Customers!U208),Customers!U208,IFERROR(VALUE(Customers!U208),"")))</f>
        <v>675</v>
      </c>
      <c r="V208" s="3" t="n">
        <f aca="false">IF(OR(TRIM(Customers!V208&amp;"")="",ISNUMBER(MATCH(TRIM(Customers!V208&amp;""),Codes!$A$5:$A$14,0))),"",IF(ISNUMBER(Customers!V208),Customers!V208,IFERROR(VALUE(Customers!V208),"")))</f>
        <v>0</v>
      </c>
    </row>
    <row r="209" customFormat="false" ht="15" hidden="false" customHeight="false" outlineLevel="0" collapsed="false">
      <c r="A209" s="2" t="str">
        <f aca="false">Customers!A209</f>
        <v>CL00208</v>
      </c>
      <c r="B209" s="3" t="str">
        <f aca="false">IF(OR(TRIM(Customers!B209&amp;"")="",ISNUMBER(MATCH(TRIM(Customers!B209&amp;""),Codes!$A$5:$A$14,0)),Customers!B209=0),"",IF(ISNUMBER(Customers!B209),Customers!B209,IFERROR(VALUE(Customers!B209),"")))</f>
        <v/>
      </c>
      <c r="C209" s="2" t="str">
        <f aca="false">IF(OR(TRIM(Customers!C209&amp;"")="",ISNUMBER(MATCH(TRIM(Customers!C209&amp;""),Codes!$A$5:$A$14,0))),"",TRIM(Customers!C209))</f>
        <v>F</v>
      </c>
      <c r="D209" s="2" t="str">
        <f aca="false">IF(OR(TRIM(Customers!D209&amp;"")="",ISNUMBER(MATCH(TRIM(Customers!D209&amp;""),Codes!$A$5:$A$14,0))),"",TRIM(Customers!D209))</f>
        <v>Piemonte</v>
      </c>
      <c r="E209" s="2" t="str">
        <f aca="false">IF(OR(TRIM(Customers!E209&amp;"")="",ISNUMBER(MATCH(TRIM(Customers!E209&amp;""),Codes!$A$5:$A$14,0))),"",TRIM(Customers!E209))</f>
        <v>Self-employed</v>
      </c>
      <c r="F209" s="2" t="str">
        <f aca="false">IF(OR(TRIM(Customers!F209&amp;"")="",ISNUMBER(MATCH(TRIM(Customers!F209&amp;""),Codes!$A$5:$A$14,0))),"",TRIM(Customers!F209))</f>
        <v>Married</v>
      </c>
      <c r="G209" s="4" t="n">
        <f aca="false">IF(OR(TRIM(Customers!G209&amp;"")="",ISNUMBER(MATCH(TRIM(Customers!G209&amp;""),Codes!$A$5:$A$14,0)),Customers!G209=-999),"",IF(ISNUMBER(Customers!G209),Customers!G209,IFERROR(VALUE(Customers!G209),"")))</f>
        <v>67100</v>
      </c>
      <c r="H209" s="3" t="n">
        <f aca="false">IF(OR(TRIM(Customers!H209&amp;"")="",ISNUMBER(MATCH(TRIM(Customers!H209&amp;""),Codes!$A$5:$A$14,0))),"",IF(ISNUMBER(Customers!H209),Customers!H209,IFERROR(VALUE(Customers!H209),"")))</f>
        <v>10</v>
      </c>
      <c r="I209" s="5" t="n">
        <f aca="false">IF(OR(TRIM(Customers!I209&amp;"")="",ISNUMBER(MATCH(TRIM(Customers!I209&amp;""),Codes!$A$5:$A$14,0)),Customers!I209=DATE(1970,1,1)),"",IF(ISNUMBER(Customers!I209),Customers!I209,IFERROR(DATEVALUE(Customers!I209),"")))</f>
        <v>42552</v>
      </c>
      <c r="J209" s="2" t="str">
        <f aca="false">IF(OR(TRIM(Customers!J209&amp;"")="",ISNUMBER(MATCH(TRIM(Customers!J209&amp;""),Codes!$A$5:$A$14,0))),"",TRIM(Customers!J209))</f>
        <v>Online Banking</v>
      </c>
      <c r="K209" s="3" t="n">
        <f aca="false">IF(OR(TRIM(Customers!K209&amp;"")="",ISNUMBER(MATCH(TRIM(Customers!K209&amp;""),Codes!$A$5:$A$14,0))),"",IF(ISNUMBER(Customers!K209),Customers!K209,IFERROR(VALUE(Customers!K209),"")))</f>
        <v>3</v>
      </c>
      <c r="L209" s="4" t="n">
        <f aca="false">IF(OR(TRIM(Customers!L209&amp;"")="",ISNUMBER(MATCH(TRIM(Customers!L209&amp;""),Codes!$A$5:$A$14,0))),"",IF(ISNUMBER(Customers!L209),Customers!L209,IFERROR(VALUE(Customers!L209),"")))</f>
        <v>13342.69</v>
      </c>
      <c r="M209" s="4" t="n">
        <f aca="false">IF(OR(TRIM(Customers!M209&amp;"")="",ISNUMBER(MATCH(TRIM(Customers!M209&amp;""),Codes!$A$5:$A$14,0))),"",IF(ISNUMBER(Customers!M209),Customers!M209,IFERROR(VALUE(Customers!M209),"")))</f>
        <v>61783.66</v>
      </c>
      <c r="N209" s="3" t="n">
        <f aca="false">IF(OR(TRIM(Customers!N209&amp;"")="",ISNUMBER(MATCH(TRIM(Customers!N209&amp;""),Codes!$A$5:$A$14,0)),Customers!N209=9999),"",IF(ISNUMBER(Customers!N209),Customers!N209,IFERROR(VALUE(Customers!N209),"")))</f>
        <v>38</v>
      </c>
      <c r="O209" s="4" t="n">
        <f aca="false">IF(OR(TRIM(Customers!O209&amp;"")="",ISNUMBER(MATCH(TRIM(Customers!O209&amp;""),Codes!$A$5:$A$14,0))),"",IF(ISNUMBER(Customers!O209),Customers!O209,IFERROR(VALUE(Customers!O209),"")))</f>
        <v>39.91</v>
      </c>
      <c r="P209" s="3" t="n">
        <f aca="false">IF(OR(TRIM(Customers!P209&amp;"")="",ISNUMBER(MATCH(TRIM(Customers!P209&amp;""),Codes!$A$5:$A$14,0))),"",IF(ISNUMBER(Customers!P209),Customers!P209,IFERROR(VALUE(Customers!P209),"")))</f>
        <v>3</v>
      </c>
      <c r="Q209" s="4" t="n">
        <f aca="false">IF(OR(TRIM(Customers!Q209&amp;"")="",ISNUMBER(MATCH(TRIM(Customers!Q209&amp;""),Codes!$A$5:$A$14,0))),"",IF(ISNUMBER(Customers!Q209),Customers!Q209,IFERROR(VALUE(Customers!Q209),"")))</f>
        <v>0</v>
      </c>
      <c r="R209" s="4" t="n">
        <f aca="false">IF(OR(TRIM(Customers!R209&amp;"")="",ISNUMBER(MATCH(TRIM(Customers!R209&amp;""),Codes!$A$5:$A$14,0))),"",IF(ISNUMBER(Customers!R209),Customers!R209,IFERROR(VALUE(Customers!R209),"")))</f>
        <v>0</v>
      </c>
      <c r="S209" s="4" t="str">
        <f aca="false">IF(OR(TRIM(Customers!S209&amp;"")="",ISNUMBER(MATCH(TRIM(Customers!S209&amp;""),Codes!$A$5:$A$14,0))),"",IF(ISNUMBER(Customers!S209),Customers!S209,IFERROR(VALUE(Customers!S209),"")))</f>
        <v/>
      </c>
      <c r="T209" s="4" t="str">
        <f aca="false">IF(OR(TRIM(Customers!T209&amp;"")="",ISNUMBER(MATCH(TRIM(Customers!T209&amp;""),Codes!$A$5:$A$14,0))),"",IF(ISNUMBER(Customers!T209),Customers!T209,IFERROR(VALUE(Customers!T209),"")))</f>
        <v/>
      </c>
      <c r="U209" s="3" t="n">
        <f aca="false">IF(OR(TRIM(Customers!U209&amp;"")="",ISNUMBER(MATCH(TRIM(Customers!U209&amp;""),Codes!$A$5:$A$14,0)),Customers!U209=0),"",IF(ISNUMBER(Customers!U209),Customers!U209,IFERROR(VALUE(Customers!U209),"")))</f>
        <v>663</v>
      </c>
      <c r="V209" s="3" t="n">
        <f aca="false">IF(OR(TRIM(Customers!V209&amp;"")="",ISNUMBER(MATCH(TRIM(Customers!V209&amp;""),Codes!$A$5:$A$14,0))),"",IF(ISNUMBER(Customers!V209),Customers!V209,IFERROR(VALUE(Customers!V209),"")))</f>
        <v>0</v>
      </c>
    </row>
    <row r="210" customFormat="false" ht="15" hidden="false" customHeight="false" outlineLevel="0" collapsed="false">
      <c r="A210" s="2" t="str">
        <f aca="false">Customers!A210</f>
        <v>CL00209</v>
      </c>
      <c r="B210" s="3" t="n">
        <f aca="false">IF(OR(TRIM(Customers!B210&amp;"")="",ISNUMBER(MATCH(TRIM(Customers!B210&amp;""),Codes!$A$5:$A$14,0)),Customers!B210=0),"",IF(ISNUMBER(Customers!B210),Customers!B210,IFERROR(VALUE(Customers!B210),"")))</f>
        <v>63</v>
      </c>
      <c r="C210" s="2" t="str">
        <f aca="false">IF(OR(TRIM(Customers!C210&amp;"")="",ISNUMBER(MATCH(TRIM(Customers!C210&amp;""),Codes!$A$5:$A$14,0))),"",TRIM(Customers!C210))</f>
        <v>M</v>
      </c>
      <c r="D210" s="2" t="str">
        <f aca="false">IF(OR(TRIM(Customers!D210&amp;"")="",ISNUMBER(MATCH(TRIM(Customers!D210&amp;""),Codes!$A$5:$A$14,0))),"",TRIM(Customers!D210))</f>
        <v>Sardegna</v>
      </c>
      <c r="E210" s="2" t="str">
        <f aca="false">IF(OR(TRIM(Customers!E210&amp;"")="",ISNUMBER(MATCH(TRIM(Customers!E210&amp;""),Codes!$A$5:$A$14,0))),"",TRIM(Customers!E210))</f>
        <v>Unemployed</v>
      </c>
      <c r="F210" s="2" t="str">
        <f aca="false">IF(OR(TRIM(Customers!F210&amp;"")="",ISNUMBER(MATCH(TRIM(Customers!F210&amp;""),Codes!$A$5:$A$14,0))),"",TRIM(Customers!F210))</f>
        <v>Widowed</v>
      </c>
      <c r="G210" s="4" t="n">
        <f aca="false">IF(OR(TRIM(Customers!G210&amp;"")="",ISNUMBER(MATCH(TRIM(Customers!G210&amp;""),Codes!$A$5:$A$14,0)),Customers!G210=-999),"",IF(ISNUMBER(Customers!G210),Customers!G210,IFERROR(VALUE(Customers!G210),"")))</f>
        <v>3000</v>
      </c>
      <c r="H210" s="3" t="n">
        <f aca="false">IF(OR(TRIM(Customers!H210&amp;"")="",ISNUMBER(MATCH(TRIM(Customers!H210&amp;""),Codes!$A$5:$A$14,0))),"",IF(ISNUMBER(Customers!H210),Customers!H210,IFERROR(VALUE(Customers!H210),"")))</f>
        <v>7</v>
      </c>
      <c r="I210" s="5" t="n">
        <f aca="false">IF(OR(TRIM(Customers!I210&amp;"")="",ISNUMBER(MATCH(TRIM(Customers!I210&amp;""),Codes!$A$5:$A$14,0)),Customers!I210=DATE(1970,1,1)),"",IF(ISNUMBER(Customers!I210),Customers!I210,IFERROR(DATEVALUE(Customers!I210),"")))</f>
        <v>43601</v>
      </c>
      <c r="J210" s="2" t="str">
        <f aca="false">IF(OR(TRIM(Customers!J210&amp;"")="",ISNUMBER(MATCH(TRIM(Customers!J210&amp;""),Codes!$A$5:$A$14,0))),"",TRIM(Customers!J210))</f>
        <v>App</v>
      </c>
      <c r="K210" s="3" t="n">
        <f aca="false">IF(OR(TRIM(Customers!K210&amp;"")="",ISNUMBER(MATCH(TRIM(Customers!K210&amp;""),Codes!$A$5:$A$14,0))),"",IF(ISNUMBER(Customers!K210),Customers!K210,IFERROR(VALUE(Customers!K210),"")))</f>
        <v>1</v>
      </c>
      <c r="L210" s="4" t="n">
        <f aca="false">IF(OR(TRIM(Customers!L210&amp;"")="",ISNUMBER(MATCH(TRIM(Customers!L210&amp;""),Codes!$A$5:$A$14,0))),"",IF(ISNUMBER(Customers!L210),Customers!L210,IFERROR(VALUE(Customers!L210),"")))</f>
        <v>214.58</v>
      </c>
      <c r="M210" s="4" t="n">
        <f aca="false">IF(OR(TRIM(Customers!M210&amp;"")="",ISNUMBER(MATCH(TRIM(Customers!M210&amp;""),Codes!$A$5:$A$14,0))),"",IF(ISNUMBER(Customers!M210),Customers!M210,IFERROR(VALUE(Customers!M210),"")))</f>
        <v>1026.38</v>
      </c>
      <c r="N210" s="3" t="n">
        <f aca="false">IF(OR(TRIM(Customers!N210&amp;"")="",ISNUMBER(MATCH(TRIM(Customers!N210&amp;""),Codes!$A$5:$A$14,0)),Customers!N210=9999),"",IF(ISNUMBER(Customers!N210),Customers!N210,IFERROR(VALUE(Customers!N210),"")))</f>
        <v>22</v>
      </c>
      <c r="O210" s="4" t="n">
        <f aca="false">IF(OR(TRIM(Customers!O210&amp;"")="",ISNUMBER(MATCH(TRIM(Customers!O210&amp;""),Codes!$A$5:$A$14,0))),"",IF(ISNUMBER(Customers!O210),Customers!O210,IFERROR(VALUE(Customers!O210),"")))</f>
        <v>56.82</v>
      </c>
      <c r="P210" s="3" t="n">
        <f aca="false">IF(OR(TRIM(Customers!P210&amp;"")="",ISNUMBER(MATCH(TRIM(Customers!P210&amp;""),Codes!$A$5:$A$14,0))),"",IF(ISNUMBER(Customers!P210),Customers!P210,IFERROR(VALUE(Customers!P210),"")))</f>
        <v>1</v>
      </c>
      <c r="Q210" s="4" t="n">
        <f aca="false">IF(OR(TRIM(Customers!Q210&amp;"")="",ISNUMBER(MATCH(TRIM(Customers!Q210&amp;""),Codes!$A$5:$A$14,0))),"",IF(ISNUMBER(Customers!Q210),Customers!Q210,IFERROR(VALUE(Customers!Q210),"")))</f>
        <v>500</v>
      </c>
      <c r="R210" s="4" t="n">
        <f aca="false">IF(OR(TRIM(Customers!R210&amp;"")="",ISNUMBER(MATCH(TRIM(Customers!R210&amp;""),Codes!$A$5:$A$14,0))),"",IF(ISNUMBER(Customers!R210),Customers!R210,IFERROR(VALUE(Customers!R210),"")))</f>
        <v>132.72</v>
      </c>
      <c r="S210" s="4" t="str">
        <f aca="false">IF(OR(TRIM(Customers!S210&amp;"")="",ISNUMBER(MATCH(TRIM(Customers!S210&amp;""),Codes!$A$5:$A$14,0))),"",IF(ISNUMBER(Customers!S210),Customers!S210,IFERROR(VALUE(Customers!S210),"")))</f>
        <v/>
      </c>
      <c r="T210" s="4" t="str">
        <f aca="false">IF(OR(TRIM(Customers!T210&amp;"")="",ISNUMBER(MATCH(TRIM(Customers!T210&amp;""),Codes!$A$5:$A$14,0))),"",IF(ISNUMBER(Customers!T210),Customers!T210,IFERROR(VALUE(Customers!T210),"")))</f>
        <v/>
      </c>
      <c r="U210" s="3" t="n">
        <f aca="false">IF(OR(TRIM(Customers!U210&amp;"")="",ISNUMBER(MATCH(TRIM(Customers!U210&amp;""),Codes!$A$5:$A$14,0)),Customers!U210=0),"",IF(ISNUMBER(Customers!U210),Customers!U210,IFERROR(VALUE(Customers!U210),"")))</f>
        <v>608</v>
      </c>
      <c r="V210" s="3" t="str">
        <f aca="false">IF(OR(TRIM(Customers!V210&amp;"")="",ISNUMBER(MATCH(TRIM(Customers!V210&amp;""),Codes!$A$5:$A$14,0))),"",IF(ISNUMBER(Customers!V210),Customers!V210,IFERROR(VALUE(Customers!V210),"")))</f>
        <v/>
      </c>
    </row>
    <row r="211" customFormat="false" ht="15" hidden="false" customHeight="false" outlineLevel="0" collapsed="false">
      <c r="A211" s="2" t="str">
        <f aca="false">Customers!A211</f>
        <v>CL00210</v>
      </c>
      <c r="B211" s="3" t="n">
        <f aca="false">IF(OR(TRIM(Customers!B211&amp;"")="",ISNUMBER(MATCH(TRIM(Customers!B211&amp;""),Codes!$A$5:$A$14,0)),Customers!B211=0),"",IF(ISNUMBER(Customers!B211),Customers!B211,IFERROR(VALUE(Customers!B211),"")))</f>
        <v>45</v>
      </c>
      <c r="C211" s="2" t="str">
        <f aca="false">IF(OR(TRIM(Customers!C211&amp;"")="",ISNUMBER(MATCH(TRIM(Customers!C211&amp;""),Codes!$A$5:$A$14,0))),"",TRIM(Customers!C211))</f>
        <v>F</v>
      </c>
      <c r="D211" s="2" t="str">
        <f aca="false">IF(OR(TRIM(Customers!D211&amp;"")="",ISNUMBER(MATCH(TRIM(Customers!D211&amp;""),Codes!$A$5:$A$14,0))),"",TRIM(Customers!D211))</f>
        <v>Toscana</v>
      </c>
      <c r="E211" s="2" t="str">
        <f aca="false">IF(OR(TRIM(Customers!E211&amp;"")="",ISNUMBER(MATCH(TRIM(Customers!E211&amp;""),Codes!$A$5:$A$14,0))),"",TRIM(Customers!E211))</f>
        <v>Manual worker</v>
      </c>
      <c r="F211" s="2" t="str">
        <f aca="false">IF(OR(TRIM(Customers!F211&amp;"")="",ISNUMBER(MATCH(TRIM(Customers!F211&amp;""),Codes!$A$5:$A$14,0))),"",TRIM(Customers!F211))</f>
        <v>Married</v>
      </c>
      <c r="G211" s="4" t="str">
        <f aca="false">IF(OR(TRIM(Customers!G211&amp;"")="",ISNUMBER(MATCH(TRIM(Customers!G211&amp;""),Codes!$A$5:$A$14,0)),Customers!G211=-999),"",IF(ISNUMBER(Customers!G211),Customers!G211,IFERROR(VALUE(Customers!G211),"")))</f>
        <v/>
      </c>
      <c r="H211" s="3" t="n">
        <f aca="false">IF(OR(TRIM(Customers!H211&amp;"")="",ISNUMBER(MATCH(TRIM(Customers!H211&amp;""),Codes!$A$5:$A$14,0))),"",IF(ISNUMBER(Customers!H211),Customers!H211,IFERROR(VALUE(Customers!H211),"")))</f>
        <v>6</v>
      </c>
      <c r="I211" s="5" t="n">
        <f aca="false">IF(OR(TRIM(Customers!I211&amp;"")="",ISNUMBER(MATCH(TRIM(Customers!I211&amp;""),Codes!$A$5:$A$14,0)),Customers!I211=DATE(1970,1,1)),"",IF(ISNUMBER(Customers!I211),Customers!I211,IFERROR(DATEVALUE(Customers!I211),"")))</f>
        <v>44015</v>
      </c>
      <c r="J211" s="2" t="str">
        <f aca="false">IF(OR(TRIM(Customers!J211&amp;"")="",ISNUMBER(MATCH(TRIM(Customers!J211&amp;""),Codes!$A$5:$A$14,0))),"",TRIM(Customers!J211))</f>
        <v>Branch</v>
      </c>
      <c r="K211" s="3" t="n">
        <f aca="false">IF(OR(TRIM(Customers!K211&amp;"")="",ISNUMBER(MATCH(TRIM(Customers!K211&amp;""),Codes!$A$5:$A$14,0))),"",IF(ISNUMBER(Customers!K211),Customers!K211,IFERROR(VALUE(Customers!K211),"")))</f>
        <v>3</v>
      </c>
      <c r="L211" s="4" t="n">
        <f aca="false">IF(OR(TRIM(Customers!L211&amp;"")="",ISNUMBER(MATCH(TRIM(Customers!L211&amp;""),Codes!$A$5:$A$14,0))),"",IF(ISNUMBER(Customers!L211),Customers!L211,IFERROR(VALUE(Customers!L211),"")))</f>
        <v>1744.62</v>
      </c>
      <c r="M211" s="4" t="n">
        <f aca="false">IF(OR(TRIM(Customers!M211&amp;"")="",ISNUMBER(MATCH(TRIM(Customers!M211&amp;""),Codes!$A$5:$A$14,0))),"",IF(ISNUMBER(Customers!M211),Customers!M211,IFERROR(VALUE(Customers!M211),"")))</f>
        <v>0</v>
      </c>
      <c r="N211" s="3" t="n">
        <f aca="false">IF(OR(TRIM(Customers!N211&amp;"")="",ISNUMBER(MATCH(TRIM(Customers!N211&amp;""),Codes!$A$5:$A$14,0)),Customers!N211=9999),"",IF(ISNUMBER(Customers!N211),Customers!N211,IFERROR(VALUE(Customers!N211),"")))</f>
        <v>18</v>
      </c>
      <c r="O211" s="4" t="n">
        <f aca="false">IF(OR(TRIM(Customers!O211&amp;"")="",ISNUMBER(MATCH(TRIM(Customers!O211&amp;""),Codes!$A$5:$A$14,0))),"",IF(ISNUMBER(Customers!O211),Customers!O211,IFERROR(VALUE(Customers!O211),"")))</f>
        <v>24.19</v>
      </c>
      <c r="P211" s="3" t="n">
        <f aca="false">IF(OR(TRIM(Customers!P211&amp;"")="",ISNUMBER(MATCH(TRIM(Customers!P211&amp;""),Codes!$A$5:$A$14,0))),"",IF(ISNUMBER(Customers!P211),Customers!P211,IFERROR(VALUE(Customers!P211),"")))</f>
        <v>5</v>
      </c>
      <c r="Q211" s="4" t="n">
        <f aca="false">IF(OR(TRIM(Customers!Q211&amp;"")="",ISNUMBER(MATCH(TRIM(Customers!Q211&amp;""),Codes!$A$5:$A$14,0))),"",IF(ISNUMBER(Customers!Q211),Customers!Q211,IFERROR(VALUE(Customers!Q211),"")))</f>
        <v>0</v>
      </c>
      <c r="R211" s="4" t="n">
        <f aca="false">IF(OR(TRIM(Customers!R211&amp;"")="",ISNUMBER(MATCH(TRIM(Customers!R211&amp;""),Codes!$A$5:$A$14,0))),"",IF(ISNUMBER(Customers!R211),Customers!R211,IFERROR(VALUE(Customers!R211),"")))</f>
        <v>0</v>
      </c>
      <c r="S211" s="4" t="n">
        <f aca="false">IF(OR(TRIM(Customers!S211&amp;"")="",ISNUMBER(MATCH(TRIM(Customers!S211&amp;""),Codes!$A$5:$A$14,0))),"",IF(ISNUMBER(Customers!S211),Customers!S211,IFERROR(VALUE(Customers!S211),"")))</f>
        <v>0</v>
      </c>
      <c r="T211" s="4" t="n">
        <f aca="false">IF(OR(TRIM(Customers!T211&amp;"")="",ISNUMBER(MATCH(TRIM(Customers!T211&amp;""),Codes!$A$5:$A$14,0))),"",IF(ISNUMBER(Customers!T211),Customers!T211,IFERROR(VALUE(Customers!T211),"")))</f>
        <v>0</v>
      </c>
      <c r="U211" s="3" t="str">
        <f aca="false">IF(OR(TRIM(Customers!U211&amp;"")="",ISNUMBER(MATCH(TRIM(Customers!U211&amp;""),Codes!$A$5:$A$14,0)),Customers!U211=0),"",IF(ISNUMBER(Customers!U211),Customers!U211,IFERROR(VALUE(Customers!U211),"")))</f>
        <v/>
      </c>
      <c r="V211" s="3" t="n">
        <f aca="false">IF(OR(TRIM(Customers!V211&amp;"")="",ISNUMBER(MATCH(TRIM(Customers!V211&amp;""),Codes!$A$5:$A$14,0))),"",IF(ISNUMBER(Customers!V211),Customers!V211,IFERROR(VALUE(Customers!V211),"")))</f>
        <v>1</v>
      </c>
    </row>
    <row r="212" customFormat="false" ht="15" hidden="false" customHeight="false" outlineLevel="0" collapsed="false">
      <c r="A212" s="2" t="str">
        <f aca="false">Customers!A212</f>
        <v>CL00211</v>
      </c>
      <c r="B212" s="3" t="n">
        <f aca="false">IF(OR(TRIM(Customers!B212&amp;"")="",ISNUMBER(MATCH(TRIM(Customers!B212&amp;""),Codes!$A$5:$A$14,0)),Customers!B212=0),"",IF(ISNUMBER(Customers!B212),Customers!B212,IFERROR(VALUE(Customers!B212),"")))</f>
        <v>51</v>
      </c>
      <c r="C212" s="2" t="str">
        <f aca="false">IF(OR(TRIM(Customers!C212&amp;"")="",ISNUMBER(MATCH(TRIM(Customers!C212&amp;""),Codes!$A$5:$A$14,0))),"",TRIM(Customers!C212))</f>
        <v>F</v>
      </c>
      <c r="D212" s="2" t="str">
        <f aca="false">IF(OR(TRIM(Customers!D212&amp;"")="",ISNUMBER(MATCH(TRIM(Customers!D212&amp;""),Codes!$A$5:$A$14,0))),"",TRIM(Customers!D212))</f>
        <v>Sicilia</v>
      </c>
      <c r="E212" s="2" t="str">
        <f aca="false">IF(OR(TRIM(Customers!E212&amp;"")="",ISNUMBER(MATCH(TRIM(Customers!E212&amp;""),Codes!$A$5:$A$14,0))),"",TRIM(Customers!E212))</f>
        <v>Shopkeeper</v>
      </c>
      <c r="F212" s="2" t="str">
        <f aca="false">IF(OR(TRIM(Customers!F212&amp;"")="",ISNUMBER(MATCH(TRIM(Customers!F212&amp;""),Codes!$A$5:$A$14,0))),"",TRIM(Customers!F212))</f>
        <v>Single</v>
      </c>
      <c r="G212" s="4" t="n">
        <f aca="false">IF(OR(TRIM(Customers!G212&amp;"")="",ISNUMBER(MATCH(TRIM(Customers!G212&amp;""),Codes!$A$5:$A$14,0)),Customers!G212=-999),"",IF(ISNUMBER(Customers!G212),Customers!G212,IFERROR(VALUE(Customers!G212),"")))</f>
        <v>29800</v>
      </c>
      <c r="H212" s="3" t="n">
        <f aca="false">IF(OR(TRIM(Customers!H212&amp;"")="",ISNUMBER(MATCH(TRIM(Customers!H212&amp;""),Codes!$A$5:$A$14,0))),"",IF(ISNUMBER(Customers!H212),Customers!H212,IFERROR(VALUE(Customers!H212),"")))</f>
        <v>4</v>
      </c>
      <c r="I212" s="5" t="n">
        <f aca="false">IF(OR(TRIM(Customers!I212&amp;"")="",ISNUMBER(MATCH(TRIM(Customers!I212&amp;""),Codes!$A$5:$A$14,0)),Customers!I212=DATE(1970,1,1)),"",IF(ISNUMBER(Customers!I212),Customers!I212,IFERROR(DATEVALUE(Customers!I212),"")))</f>
        <v>44471</v>
      </c>
      <c r="J212" s="2" t="str">
        <f aca="false">IF(OR(TRIM(Customers!J212&amp;"")="",ISNUMBER(MATCH(TRIM(Customers!J212&amp;""),Codes!$A$5:$A$14,0))),"",TRIM(Customers!J212))</f>
        <v>App</v>
      </c>
      <c r="K212" s="3" t="n">
        <f aca="false">IF(OR(TRIM(Customers!K212&amp;"")="",ISNUMBER(MATCH(TRIM(Customers!K212&amp;""),Codes!$A$5:$A$14,0))),"",IF(ISNUMBER(Customers!K212),Customers!K212,IFERROR(VALUE(Customers!K212),"")))</f>
        <v>4</v>
      </c>
      <c r="L212" s="4" t="n">
        <f aca="false">IF(OR(TRIM(Customers!L212&amp;"")="",ISNUMBER(MATCH(TRIM(Customers!L212&amp;""),Codes!$A$5:$A$14,0))),"",IF(ISNUMBER(Customers!L212),Customers!L212,IFERROR(VALUE(Customers!L212),"")))</f>
        <v>1691.57</v>
      </c>
      <c r="M212" s="4" t="n">
        <f aca="false">IF(OR(TRIM(Customers!M212&amp;"")="",ISNUMBER(MATCH(TRIM(Customers!M212&amp;""),Codes!$A$5:$A$14,0))),"",IF(ISNUMBER(Customers!M212),Customers!M212,IFERROR(VALUE(Customers!M212),"")))</f>
        <v>14958.98</v>
      </c>
      <c r="N212" s="3" t="n">
        <f aca="false">IF(OR(TRIM(Customers!N212&amp;"")="",ISNUMBER(MATCH(TRIM(Customers!N212&amp;""),Codes!$A$5:$A$14,0)),Customers!N212=9999),"",IF(ISNUMBER(Customers!N212),Customers!N212,IFERROR(VALUE(Customers!N212),"")))</f>
        <v>30</v>
      </c>
      <c r="O212" s="4" t="n">
        <f aca="false">IF(OR(TRIM(Customers!O212&amp;"")="",ISNUMBER(MATCH(TRIM(Customers!O212&amp;""),Codes!$A$5:$A$14,0))),"",IF(ISNUMBER(Customers!O212),Customers!O212,IFERROR(VALUE(Customers!O212),"")))</f>
        <v>42.77</v>
      </c>
      <c r="P212" s="3" t="n">
        <f aca="false">IF(OR(TRIM(Customers!P212&amp;"")="",ISNUMBER(MATCH(TRIM(Customers!P212&amp;""),Codes!$A$5:$A$14,0))),"",IF(ISNUMBER(Customers!P212),Customers!P212,IFERROR(VALUE(Customers!P212),"")))</f>
        <v>2</v>
      </c>
      <c r="Q212" s="4" t="n">
        <f aca="false">IF(OR(TRIM(Customers!Q212&amp;"")="",ISNUMBER(MATCH(TRIM(Customers!Q212&amp;""),Codes!$A$5:$A$14,0))),"",IF(ISNUMBER(Customers!Q212),Customers!Q212,IFERROR(VALUE(Customers!Q212),"")))</f>
        <v>5000</v>
      </c>
      <c r="R212" s="4" t="n">
        <f aca="false">IF(OR(TRIM(Customers!R212&amp;"")="",ISNUMBER(MATCH(TRIM(Customers!R212&amp;""),Codes!$A$5:$A$14,0))),"",IF(ISNUMBER(Customers!R212),Customers!R212,IFERROR(VALUE(Customers!R212),"")))</f>
        <v>873.91</v>
      </c>
      <c r="S212" s="4" t="str">
        <f aca="false">IF(OR(TRIM(Customers!S212&amp;"")="",ISNUMBER(MATCH(TRIM(Customers!S212&amp;""),Codes!$A$5:$A$14,0))),"",IF(ISNUMBER(Customers!S212),Customers!S212,IFERROR(VALUE(Customers!S212),"")))</f>
        <v/>
      </c>
      <c r="T212" s="4" t="str">
        <f aca="false">IF(OR(TRIM(Customers!T212&amp;"")="",ISNUMBER(MATCH(TRIM(Customers!T212&amp;""),Codes!$A$5:$A$14,0))),"",IF(ISNUMBER(Customers!T212),Customers!T212,IFERROR(VALUE(Customers!T212),"")))</f>
        <v/>
      </c>
      <c r="U212" s="3" t="n">
        <f aca="false">IF(OR(TRIM(Customers!U212&amp;"")="",ISNUMBER(MATCH(TRIM(Customers!U212&amp;""),Codes!$A$5:$A$14,0)),Customers!U212=0),"",IF(ISNUMBER(Customers!U212),Customers!U212,IFERROR(VALUE(Customers!U212),"")))</f>
        <v>534</v>
      </c>
      <c r="V212" s="3" t="n">
        <f aca="false">IF(OR(TRIM(Customers!V212&amp;"")="",ISNUMBER(MATCH(TRIM(Customers!V212&amp;""),Codes!$A$5:$A$14,0))),"",IF(ISNUMBER(Customers!V212),Customers!V212,IFERROR(VALUE(Customers!V212),"")))</f>
        <v>1</v>
      </c>
    </row>
    <row r="213" customFormat="false" ht="15" hidden="false" customHeight="false" outlineLevel="0" collapsed="false">
      <c r="A213" s="2" t="str">
        <f aca="false">Customers!A213</f>
        <v>CL00212</v>
      </c>
      <c r="B213" s="3" t="n">
        <f aca="false">IF(OR(TRIM(Customers!B213&amp;"")="",ISNUMBER(MATCH(TRIM(Customers!B213&amp;""),Codes!$A$5:$A$14,0)),Customers!B213=0),"",IF(ISNUMBER(Customers!B213),Customers!B213,IFERROR(VALUE(Customers!B213),"")))</f>
        <v>52</v>
      </c>
      <c r="C213" s="2" t="str">
        <f aca="false">IF(OR(TRIM(Customers!C213&amp;"")="",ISNUMBER(MATCH(TRIM(Customers!C213&amp;""),Codes!$A$5:$A$14,0))),"",TRIM(Customers!C213))</f>
        <v>F</v>
      </c>
      <c r="D213" s="2" t="str">
        <f aca="false">IF(OR(TRIM(Customers!D213&amp;"")="",ISNUMBER(MATCH(TRIM(Customers!D213&amp;""),Codes!$A$5:$A$14,0))),"",TRIM(Customers!D213))</f>
        <v>Lazio</v>
      </c>
      <c r="E213" s="2" t="str">
        <f aca="false">IF(OR(TRIM(Customers!E213&amp;"")="",ISNUMBER(MATCH(TRIM(Customers!E213&amp;""),Codes!$A$5:$A$14,0))),"",TRIM(Customers!E213))</f>
        <v>Executive</v>
      </c>
      <c r="F213" s="2" t="str">
        <f aca="false">IF(OR(TRIM(Customers!F213&amp;"")="",ISNUMBER(MATCH(TRIM(Customers!F213&amp;""),Codes!$A$5:$A$14,0))),"",TRIM(Customers!F213))</f>
        <v>Married</v>
      </c>
      <c r="G213" s="4" t="n">
        <f aca="false">IF(OR(TRIM(Customers!G213&amp;"")="",ISNUMBER(MATCH(TRIM(Customers!G213&amp;""),Codes!$A$5:$A$14,0)),Customers!G213=-999),"",IF(ISNUMBER(Customers!G213),Customers!G213,IFERROR(VALUE(Customers!G213),"")))</f>
        <v>73000</v>
      </c>
      <c r="H213" s="3" t="n">
        <f aca="false">IF(OR(TRIM(Customers!H213&amp;"")="",ISNUMBER(MATCH(TRIM(Customers!H213&amp;""),Codes!$A$5:$A$14,0))),"",IF(ISNUMBER(Customers!H213),Customers!H213,IFERROR(VALUE(Customers!H213),"")))</f>
        <v>13</v>
      </c>
      <c r="I213" s="5" t="n">
        <f aca="false">IF(OR(TRIM(Customers!I213&amp;"")="",ISNUMBER(MATCH(TRIM(Customers!I213&amp;""),Codes!$A$5:$A$14,0)),Customers!I213=DATE(1970,1,1)),"",IF(ISNUMBER(Customers!I213),Customers!I213,IFERROR(DATEVALUE(Customers!I213),"")))</f>
        <v>41195</v>
      </c>
      <c r="J213" s="2" t="str">
        <f aca="false">IF(OR(TRIM(Customers!J213&amp;"")="",ISNUMBER(MATCH(TRIM(Customers!J213&amp;""),Codes!$A$5:$A$14,0))),"",TRIM(Customers!J213))</f>
        <v>Online Banking</v>
      </c>
      <c r="K213" s="3" t="n">
        <f aca="false">IF(OR(TRIM(Customers!K213&amp;"")="",ISNUMBER(MATCH(TRIM(Customers!K213&amp;""),Codes!$A$5:$A$14,0))),"",IF(ISNUMBER(Customers!K213),Customers!K213,IFERROR(VALUE(Customers!K213),"")))</f>
        <v>1</v>
      </c>
      <c r="L213" s="4" t="n">
        <f aca="false">IF(OR(TRIM(Customers!L213&amp;"")="",ISNUMBER(MATCH(TRIM(Customers!L213&amp;""),Codes!$A$5:$A$14,0))),"",IF(ISNUMBER(Customers!L213),Customers!L213,IFERROR(VALUE(Customers!L213),"")))</f>
        <v>47689.31</v>
      </c>
      <c r="M213" s="4" t="n">
        <f aca="false">IF(OR(TRIM(Customers!M213&amp;"")="",ISNUMBER(MATCH(TRIM(Customers!M213&amp;""),Codes!$A$5:$A$14,0))),"",IF(ISNUMBER(Customers!M213),Customers!M213,IFERROR(VALUE(Customers!M213),"")))</f>
        <v>139993.7</v>
      </c>
      <c r="N213" s="3" t="n">
        <f aca="false">IF(OR(TRIM(Customers!N213&amp;"")="",ISNUMBER(MATCH(TRIM(Customers!N213&amp;""),Codes!$A$5:$A$14,0)),Customers!N213=9999),"",IF(ISNUMBER(Customers!N213),Customers!N213,IFERROR(VALUE(Customers!N213),"")))</f>
        <v>35</v>
      </c>
      <c r="O213" s="4" t="n">
        <f aca="false">IF(OR(TRIM(Customers!O213&amp;"")="",ISNUMBER(MATCH(TRIM(Customers!O213&amp;""),Codes!$A$5:$A$14,0))),"",IF(ISNUMBER(Customers!O213),Customers!O213,IFERROR(VALUE(Customers!O213),"")))</f>
        <v>44.8</v>
      </c>
      <c r="P213" s="3" t="n">
        <f aca="false">IF(OR(TRIM(Customers!P213&amp;"")="",ISNUMBER(MATCH(TRIM(Customers!P213&amp;""),Codes!$A$5:$A$14,0))),"",IF(ISNUMBER(Customers!P213),Customers!P213,IFERROR(VALUE(Customers!P213),"")))</f>
        <v>3</v>
      </c>
      <c r="Q213" s="4" t="n">
        <f aca="false">IF(OR(TRIM(Customers!Q213&amp;"")="",ISNUMBER(MATCH(TRIM(Customers!Q213&amp;""),Codes!$A$5:$A$14,0))),"",IF(ISNUMBER(Customers!Q213),Customers!Q213,IFERROR(VALUE(Customers!Q213),"")))</f>
        <v>15000</v>
      </c>
      <c r="R213" s="4" t="n">
        <f aca="false">IF(OR(TRIM(Customers!R213&amp;"")="",ISNUMBER(MATCH(TRIM(Customers!R213&amp;""),Codes!$A$5:$A$14,0))),"",IF(ISNUMBER(Customers!R213),Customers!R213,IFERROR(VALUE(Customers!R213),"")))</f>
        <v>2100.34</v>
      </c>
      <c r="S213" s="4" t="n">
        <f aca="false">IF(OR(TRIM(Customers!S213&amp;"")="",ISNUMBER(MATCH(TRIM(Customers!S213&amp;""),Codes!$A$5:$A$14,0))),"",IF(ISNUMBER(Customers!S213),Customers!S213,IFERROR(VALUE(Customers!S213),"")))</f>
        <v>0</v>
      </c>
      <c r="T213" s="4" t="n">
        <f aca="false">IF(OR(TRIM(Customers!T213&amp;"")="",ISNUMBER(MATCH(TRIM(Customers!T213&amp;""),Codes!$A$5:$A$14,0))),"",IF(ISNUMBER(Customers!T213),Customers!T213,IFERROR(VALUE(Customers!T213),"")))</f>
        <v>0</v>
      </c>
      <c r="U213" s="3" t="n">
        <f aca="false">IF(OR(TRIM(Customers!U213&amp;"")="",ISNUMBER(MATCH(TRIM(Customers!U213&amp;""),Codes!$A$5:$A$14,0)),Customers!U213=0),"",IF(ISNUMBER(Customers!U213),Customers!U213,IFERROR(VALUE(Customers!U213),"")))</f>
        <v>684</v>
      </c>
      <c r="V213" s="3" t="n">
        <f aca="false">IF(OR(TRIM(Customers!V213&amp;"")="",ISNUMBER(MATCH(TRIM(Customers!V213&amp;""),Codes!$A$5:$A$14,0))),"",IF(ISNUMBER(Customers!V213),Customers!V213,IFERROR(VALUE(Customers!V213),"")))</f>
        <v>0</v>
      </c>
    </row>
    <row r="214" customFormat="false" ht="15" hidden="false" customHeight="false" outlineLevel="0" collapsed="false">
      <c r="A214" s="2" t="str">
        <f aca="false">Customers!A214</f>
        <v>CL00213</v>
      </c>
      <c r="B214" s="3" t="n">
        <f aca="false">IF(OR(TRIM(Customers!B214&amp;"")="",ISNUMBER(MATCH(TRIM(Customers!B214&amp;""),Codes!$A$5:$A$14,0)),Customers!B214=0),"",IF(ISNUMBER(Customers!B214),Customers!B214,IFERROR(VALUE(Customers!B214),"")))</f>
        <v>18</v>
      </c>
      <c r="C214" s="2" t="str">
        <f aca="false">IF(OR(TRIM(Customers!C214&amp;"")="",ISNUMBER(MATCH(TRIM(Customers!C214&amp;""),Codes!$A$5:$A$14,0))),"",TRIM(Customers!C214))</f>
        <v>M</v>
      </c>
      <c r="D214" s="2" t="str">
        <f aca="false">IF(OR(TRIM(Customers!D214&amp;"")="",ISNUMBER(MATCH(TRIM(Customers!D214&amp;""),Codes!$A$5:$A$14,0))),"",TRIM(Customers!D214))</f>
        <v>Lazio</v>
      </c>
      <c r="E214" s="2" t="str">
        <f aca="false">IF(OR(TRIM(Customers!E214&amp;"")="",ISNUMBER(MATCH(TRIM(Customers!E214&amp;""),Codes!$A$5:$A$14,0))),"",TRIM(Customers!E214))</f>
        <v>Student</v>
      </c>
      <c r="F214" s="2" t="str">
        <f aca="false">IF(OR(TRIM(Customers!F214&amp;"")="",ISNUMBER(MATCH(TRIM(Customers!F214&amp;""),Codes!$A$5:$A$14,0))),"",TRIM(Customers!F214))</f>
        <v>Single</v>
      </c>
      <c r="G214" s="4" t="str">
        <f aca="false">IF(OR(TRIM(Customers!G214&amp;"")="",ISNUMBER(MATCH(TRIM(Customers!G214&amp;""),Codes!$A$5:$A$14,0)),Customers!G214=-999),"",IF(ISNUMBER(Customers!G214),Customers!G214,IFERROR(VALUE(Customers!G214),"")))</f>
        <v/>
      </c>
      <c r="H214" s="3" t="n">
        <f aca="false">IF(OR(TRIM(Customers!H214&amp;"")="",ISNUMBER(MATCH(TRIM(Customers!H214&amp;""),Codes!$A$5:$A$14,0))),"",IF(ISNUMBER(Customers!H214),Customers!H214,IFERROR(VALUE(Customers!H214),"")))</f>
        <v>0</v>
      </c>
      <c r="I214" s="5" t="n">
        <f aca="false">IF(OR(TRIM(Customers!I214&amp;"")="",ISNUMBER(MATCH(TRIM(Customers!I214&amp;""),Codes!$A$5:$A$14,0)),Customers!I214=DATE(1970,1,1)),"",IF(ISNUMBER(Customers!I214),Customers!I214,IFERROR(DATEVALUE(Customers!I214),"")))</f>
        <v>46024</v>
      </c>
      <c r="J214" s="2" t="str">
        <f aca="false">IF(OR(TRIM(Customers!J214&amp;"")="",ISNUMBER(MATCH(TRIM(Customers!J214&amp;""),Codes!$A$5:$A$14,0))),"",TRIM(Customers!J214))</f>
        <v>Online Banking</v>
      </c>
      <c r="K214" s="3" t="n">
        <f aca="false">IF(OR(TRIM(Customers!K214&amp;"")="",ISNUMBER(MATCH(TRIM(Customers!K214&amp;""),Codes!$A$5:$A$14,0))),"",IF(ISNUMBER(Customers!K214),Customers!K214,IFERROR(VALUE(Customers!K214),"")))</f>
        <v>1</v>
      </c>
      <c r="L214" s="4" t="n">
        <f aca="false">IF(OR(TRIM(Customers!L214&amp;"")="",ISNUMBER(MATCH(TRIM(Customers!L214&amp;""),Codes!$A$5:$A$14,0))),"",IF(ISNUMBER(Customers!L214),Customers!L214,IFERROR(VALUE(Customers!L214),"")))</f>
        <v>691.54</v>
      </c>
      <c r="M214" s="4" t="n">
        <f aca="false">IF(OR(TRIM(Customers!M214&amp;"")="",ISNUMBER(MATCH(TRIM(Customers!M214&amp;""),Codes!$A$5:$A$14,0))),"",IF(ISNUMBER(Customers!M214),Customers!M214,IFERROR(VALUE(Customers!M214),"")))</f>
        <v>445.92</v>
      </c>
      <c r="N214" s="3" t="n">
        <f aca="false">IF(OR(TRIM(Customers!N214&amp;"")="",ISNUMBER(MATCH(TRIM(Customers!N214&amp;""),Codes!$A$5:$A$14,0)),Customers!N214=9999),"",IF(ISNUMBER(Customers!N214),Customers!N214,IFERROR(VALUE(Customers!N214),"")))</f>
        <v>12</v>
      </c>
      <c r="O214" s="4" t="n">
        <f aca="false">IF(OR(TRIM(Customers!O214&amp;"")="",ISNUMBER(MATCH(TRIM(Customers!O214&amp;""),Codes!$A$5:$A$14,0))),"",IF(ISNUMBER(Customers!O214),Customers!O214,IFERROR(VALUE(Customers!O214),"")))</f>
        <v>25.5</v>
      </c>
      <c r="P214" s="3" t="n">
        <f aca="false">IF(OR(TRIM(Customers!P214&amp;"")="",ISNUMBER(MATCH(TRIM(Customers!P214&amp;""),Codes!$A$5:$A$14,0))),"",IF(ISNUMBER(Customers!P214),Customers!P214,IFERROR(VALUE(Customers!P214),"")))</f>
        <v>3</v>
      </c>
      <c r="Q214" s="4" t="str">
        <f aca="false">IF(OR(TRIM(Customers!Q214&amp;"")="",ISNUMBER(MATCH(TRIM(Customers!Q214&amp;""),Codes!$A$5:$A$14,0))),"",IF(ISNUMBER(Customers!Q214),Customers!Q214,IFERROR(VALUE(Customers!Q214),"")))</f>
        <v/>
      </c>
      <c r="R214" s="4" t="str">
        <f aca="false">IF(OR(TRIM(Customers!R214&amp;"")="",ISNUMBER(MATCH(TRIM(Customers!R214&amp;""),Codes!$A$5:$A$14,0))),"",IF(ISNUMBER(Customers!R214),Customers!R214,IFERROR(VALUE(Customers!R214),"")))</f>
        <v/>
      </c>
      <c r="S214" s="4" t="n">
        <f aca="false">IF(OR(TRIM(Customers!S214&amp;"")="",ISNUMBER(MATCH(TRIM(Customers!S214&amp;""),Codes!$A$5:$A$14,0))),"",IF(ISNUMBER(Customers!S214),Customers!S214,IFERROR(VALUE(Customers!S214),"")))</f>
        <v>0</v>
      </c>
      <c r="T214" s="4" t="n">
        <f aca="false">IF(OR(TRIM(Customers!T214&amp;"")="",ISNUMBER(MATCH(TRIM(Customers!T214&amp;""),Codes!$A$5:$A$14,0))),"",IF(ISNUMBER(Customers!T214),Customers!T214,IFERROR(VALUE(Customers!T214),"")))</f>
        <v>0</v>
      </c>
      <c r="U214" s="3" t="n">
        <f aca="false">IF(OR(TRIM(Customers!U214&amp;"")="",ISNUMBER(MATCH(TRIM(Customers!U214&amp;""),Codes!$A$5:$A$14,0)),Customers!U214=0),"",IF(ISNUMBER(Customers!U214),Customers!U214,IFERROR(VALUE(Customers!U214),"")))</f>
        <v>519</v>
      </c>
      <c r="V214" s="3" t="str">
        <f aca="false">IF(OR(TRIM(Customers!V214&amp;"")="",ISNUMBER(MATCH(TRIM(Customers!V214&amp;""),Codes!$A$5:$A$14,0))),"",IF(ISNUMBER(Customers!V214),Customers!V214,IFERROR(VALUE(Customers!V214),"")))</f>
        <v/>
      </c>
    </row>
    <row r="215" customFormat="false" ht="15" hidden="false" customHeight="false" outlineLevel="0" collapsed="false">
      <c r="A215" s="2" t="str">
        <f aca="false">Customers!A215</f>
        <v>CL00214</v>
      </c>
      <c r="B215" s="3" t="n">
        <f aca="false">IF(OR(TRIM(Customers!B215&amp;"")="",ISNUMBER(MATCH(TRIM(Customers!B215&amp;""),Codes!$A$5:$A$14,0)),Customers!B215=0),"",IF(ISNUMBER(Customers!B215),Customers!B215,IFERROR(VALUE(Customers!B215),"")))</f>
        <v>39</v>
      </c>
      <c r="C215" s="2" t="str">
        <f aca="false">IF(OR(TRIM(Customers!C215&amp;"")="",ISNUMBER(MATCH(TRIM(Customers!C215&amp;""),Codes!$A$5:$A$14,0))),"",TRIM(Customers!C215))</f>
        <v>M</v>
      </c>
      <c r="D215" s="2" t="str">
        <f aca="false">IF(OR(TRIM(Customers!D215&amp;"")="",ISNUMBER(MATCH(TRIM(Customers!D215&amp;""),Codes!$A$5:$A$14,0))),"",TRIM(Customers!D215))</f>
        <v>Lombardia</v>
      </c>
      <c r="E215" s="2" t="str">
        <f aca="false">IF(OR(TRIM(Customers!E215&amp;"")="",ISNUMBER(MATCH(TRIM(Customers!E215&amp;""),Codes!$A$5:$A$14,0))),"",TRIM(Customers!E215))</f>
        <v>Employee</v>
      </c>
      <c r="F215" s="2" t="str">
        <f aca="false">IF(OR(TRIM(Customers!F215&amp;"")="",ISNUMBER(MATCH(TRIM(Customers!F215&amp;""),Codes!$A$5:$A$14,0))),"",TRIM(Customers!F215))</f>
        <v>Married</v>
      </c>
      <c r="G215" s="4" t="n">
        <f aca="false">IF(OR(TRIM(Customers!G215&amp;"")="",ISNUMBER(MATCH(TRIM(Customers!G215&amp;""),Codes!$A$5:$A$14,0)),Customers!G215=-999),"",IF(ISNUMBER(Customers!G215),Customers!G215,IFERROR(VALUE(Customers!G215),"")))</f>
        <v>49800</v>
      </c>
      <c r="H215" s="3" t="n">
        <f aca="false">IF(OR(TRIM(Customers!H215&amp;"")="",ISNUMBER(MATCH(TRIM(Customers!H215&amp;""),Codes!$A$5:$A$14,0))),"",IF(ISNUMBER(Customers!H215),Customers!H215,IFERROR(VALUE(Customers!H215),"")))</f>
        <v>2</v>
      </c>
      <c r="I215" s="5" t="n">
        <f aca="false">IF(OR(TRIM(Customers!I215&amp;"")="",ISNUMBER(MATCH(TRIM(Customers!I215&amp;""),Codes!$A$5:$A$14,0)),Customers!I215=DATE(1970,1,1)),"",IF(ISNUMBER(Customers!I215),Customers!I215,IFERROR(DATEVALUE(Customers!I215),"")))</f>
        <v>45537</v>
      </c>
      <c r="J215" s="2" t="str">
        <f aca="false">IF(OR(TRIM(Customers!J215&amp;"")="",ISNUMBER(MATCH(TRIM(Customers!J215&amp;""),Codes!$A$5:$A$14,0))),"",TRIM(Customers!J215))</f>
        <v>Branch</v>
      </c>
      <c r="K215" s="3" t="n">
        <f aca="false">IF(OR(TRIM(Customers!K215&amp;"")="",ISNUMBER(MATCH(TRIM(Customers!K215&amp;""),Codes!$A$5:$A$14,0))),"",IF(ISNUMBER(Customers!K215),Customers!K215,IFERROR(VALUE(Customers!K215),"")))</f>
        <v>2</v>
      </c>
      <c r="L215" s="4" t="n">
        <f aca="false">IF(OR(TRIM(Customers!L215&amp;"")="",ISNUMBER(MATCH(TRIM(Customers!L215&amp;""),Codes!$A$5:$A$14,0))),"",IF(ISNUMBER(Customers!L215),Customers!L215,IFERROR(VALUE(Customers!L215),"")))</f>
        <v>9436.92</v>
      </c>
      <c r="M215" s="4" t="str">
        <f aca="false">IF(OR(TRIM(Customers!M215&amp;"")="",ISNUMBER(MATCH(TRIM(Customers!M215&amp;""),Codes!$A$5:$A$14,0))),"",IF(ISNUMBER(Customers!M215),Customers!M215,IFERROR(VALUE(Customers!M215),"")))</f>
        <v/>
      </c>
      <c r="N215" s="3" t="n">
        <f aca="false">IF(OR(TRIM(Customers!N215&amp;"")="",ISNUMBER(MATCH(TRIM(Customers!N215&amp;""),Codes!$A$5:$A$14,0)),Customers!N215=9999),"",IF(ISNUMBER(Customers!N215),Customers!N215,IFERROR(VALUE(Customers!N215),"")))</f>
        <v>39</v>
      </c>
      <c r="O215" s="4" t="n">
        <f aca="false">IF(OR(TRIM(Customers!O215&amp;"")="",ISNUMBER(MATCH(TRIM(Customers!O215&amp;""),Codes!$A$5:$A$14,0))),"",IF(ISNUMBER(Customers!O215),Customers!O215,IFERROR(VALUE(Customers!O215),"")))</f>
        <v>109.56</v>
      </c>
      <c r="P215" s="3" t="n">
        <f aca="false">IF(OR(TRIM(Customers!P215&amp;"")="",ISNUMBER(MATCH(TRIM(Customers!P215&amp;""),Codes!$A$5:$A$14,0))),"",IF(ISNUMBER(Customers!P215),Customers!P215,IFERROR(VALUE(Customers!P215),"")))</f>
        <v>7</v>
      </c>
      <c r="Q215" s="4" t="n">
        <f aca="false">IF(OR(TRIM(Customers!Q215&amp;"")="",ISNUMBER(MATCH(TRIM(Customers!Q215&amp;""),Codes!$A$5:$A$14,0))),"",IF(ISNUMBER(Customers!Q215),Customers!Q215,IFERROR(VALUE(Customers!Q215),"")))</f>
        <v>11000</v>
      </c>
      <c r="R215" s="4" t="n">
        <f aca="false">IF(OR(TRIM(Customers!R215&amp;"")="",ISNUMBER(MATCH(TRIM(Customers!R215&amp;""),Codes!$A$5:$A$14,0))),"",IF(ISNUMBER(Customers!R215),Customers!R215,IFERROR(VALUE(Customers!R215),"")))</f>
        <v>4639.07</v>
      </c>
      <c r="S215" s="4" t="n">
        <f aca="false">IF(OR(TRIM(Customers!S215&amp;"")="",ISNUMBER(MATCH(TRIM(Customers!S215&amp;""),Codes!$A$5:$A$14,0))),"",IF(ISNUMBER(Customers!S215),Customers!S215,IFERROR(VALUE(Customers!S215),"")))</f>
        <v>176000</v>
      </c>
      <c r="T215" s="4" t="n">
        <f aca="false">IF(OR(TRIM(Customers!T215&amp;"")="",ISNUMBER(MATCH(TRIM(Customers!T215&amp;""),Codes!$A$5:$A$14,0))),"",IF(ISNUMBER(Customers!T215),Customers!T215,IFERROR(VALUE(Customers!T215),"")))</f>
        <v>1089</v>
      </c>
      <c r="U215" s="3" t="n">
        <f aca="false">IF(OR(TRIM(Customers!U215&amp;"")="",ISNUMBER(MATCH(TRIM(Customers!U215&amp;""),Codes!$A$5:$A$14,0)),Customers!U215=0),"",IF(ISNUMBER(Customers!U215),Customers!U215,IFERROR(VALUE(Customers!U215),"")))</f>
        <v>668</v>
      </c>
      <c r="V215" s="3" t="n">
        <f aca="false">IF(OR(TRIM(Customers!V215&amp;"")="",ISNUMBER(MATCH(TRIM(Customers!V215&amp;""),Codes!$A$5:$A$14,0))),"",IF(ISNUMBER(Customers!V215),Customers!V215,IFERROR(VALUE(Customers!V215),"")))</f>
        <v>0</v>
      </c>
    </row>
    <row r="216" customFormat="false" ht="15" hidden="false" customHeight="false" outlineLevel="0" collapsed="false">
      <c r="A216" s="2" t="str">
        <f aca="false">Customers!A216</f>
        <v>CL00215</v>
      </c>
      <c r="B216" s="3" t="n">
        <f aca="false">IF(OR(TRIM(Customers!B216&amp;"")="",ISNUMBER(MATCH(TRIM(Customers!B216&amp;""),Codes!$A$5:$A$14,0)),Customers!B216=0),"",IF(ISNUMBER(Customers!B216),Customers!B216,IFERROR(VALUE(Customers!B216),"")))</f>
        <v>46</v>
      </c>
      <c r="C216" s="2" t="str">
        <f aca="false">IF(OR(TRIM(Customers!C216&amp;"")="",ISNUMBER(MATCH(TRIM(Customers!C216&amp;""),Codes!$A$5:$A$14,0))),"",TRIM(Customers!C216))</f>
        <v>M</v>
      </c>
      <c r="D216" s="2" t="str">
        <f aca="false">IF(OR(TRIM(Customers!D216&amp;"")="",ISNUMBER(MATCH(TRIM(Customers!D216&amp;""),Codes!$A$5:$A$14,0))),"",TRIM(Customers!D216))</f>
        <v>Sicilia</v>
      </c>
      <c r="E216" s="2" t="str">
        <f aca="false">IF(OR(TRIM(Customers!E216&amp;"")="",ISNUMBER(MATCH(TRIM(Customers!E216&amp;""),Codes!$A$5:$A$14,0))),"",TRIM(Customers!E216))</f>
        <v>Employee</v>
      </c>
      <c r="F216" s="2" t="str">
        <f aca="false">IF(OR(TRIM(Customers!F216&amp;"")="",ISNUMBER(MATCH(TRIM(Customers!F216&amp;""),Codes!$A$5:$A$14,0))),"",TRIM(Customers!F216))</f>
        <v>Single</v>
      </c>
      <c r="G216" s="4" t="n">
        <f aca="false">IF(OR(TRIM(Customers!G216&amp;"")="",ISNUMBER(MATCH(TRIM(Customers!G216&amp;""),Codes!$A$5:$A$14,0)),Customers!G216=-999),"",IF(ISNUMBER(Customers!G216),Customers!G216,IFERROR(VALUE(Customers!G216),"")))</f>
        <v>19900</v>
      </c>
      <c r="H216" s="3" t="n">
        <f aca="false">IF(OR(TRIM(Customers!H216&amp;"")="",ISNUMBER(MATCH(TRIM(Customers!H216&amp;""),Codes!$A$5:$A$14,0))),"",IF(ISNUMBER(Customers!H216),Customers!H216,IFERROR(VALUE(Customers!H216),"")))</f>
        <v>6</v>
      </c>
      <c r="I216" s="5" t="n">
        <f aca="false">IF(OR(TRIM(Customers!I216&amp;"")="",ISNUMBER(MATCH(TRIM(Customers!I216&amp;""),Codes!$A$5:$A$14,0)),Customers!I216=DATE(1970,1,1)),"",IF(ISNUMBER(Customers!I216),Customers!I216,IFERROR(DATEVALUE(Customers!I216),"")))</f>
        <v>43832</v>
      </c>
      <c r="J216" s="2" t="str">
        <f aca="false">IF(OR(TRIM(Customers!J216&amp;"")="",ISNUMBER(MATCH(TRIM(Customers!J216&amp;""),Codes!$A$5:$A$14,0))),"",TRIM(Customers!J216))</f>
        <v>Branch</v>
      </c>
      <c r="K216" s="3" t="n">
        <f aca="false">IF(OR(TRIM(Customers!K216&amp;"")="",ISNUMBER(MATCH(TRIM(Customers!K216&amp;""),Codes!$A$5:$A$14,0))),"",IF(ISNUMBER(Customers!K216),Customers!K216,IFERROR(VALUE(Customers!K216),"")))</f>
        <v>6</v>
      </c>
      <c r="L216" s="4" t="n">
        <f aca="false">IF(OR(TRIM(Customers!L216&amp;"")="",ISNUMBER(MATCH(TRIM(Customers!L216&amp;""),Codes!$A$5:$A$14,0))),"",IF(ISNUMBER(Customers!L216),Customers!L216,IFERROR(VALUE(Customers!L216),"")))</f>
        <v>-236.65</v>
      </c>
      <c r="M216" s="4" t="n">
        <f aca="false">IF(OR(TRIM(Customers!M216&amp;"")="",ISNUMBER(MATCH(TRIM(Customers!M216&amp;""),Codes!$A$5:$A$14,0))),"",IF(ISNUMBER(Customers!M216),Customers!M216,IFERROR(VALUE(Customers!M216),"")))</f>
        <v>27725.25</v>
      </c>
      <c r="N216" s="3" t="n">
        <f aca="false">IF(OR(TRIM(Customers!N216&amp;"")="",ISNUMBER(MATCH(TRIM(Customers!N216&amp;""),Codes!$A$5:$A$14,0)),Customers!N216=9999),"",IF(ISNUMBER(Customers!N216),Customers!N216,IFERROR(VALUE(Customers!N216),"")))</f>
        <v>15</v>
      </c>
      <c r="O216" s="4" t="n">
        <f aca="false">IF(OR(TRIM(Customers!O216&amp;"")="",ISNUMBER(MATCH(TRIM(Customers!O216&amp;""),Codes!$A$5:$A$14,0))),"",IF(ISNUMBER(Customers!O216),Customers!O216,IFERROR(VALUE(Customers!O216),"")))</f>
        <v>69.04</v>
      </c>
      <c r="P216" s="3" t="n">
        <f aca="false">IF(OR(TRIM(Customers!P216&amp;"")="",ISNUMBER(MATCH(TRIM(Customers!P216&amp;""),Codes!$A$5:$A$14,0))),"",IF(ISNUMBER(Customers!P216),Customers!P216,IFERROR(VALUE(Customers!P216),"")))</f>
        <v>4</v>
      </c>
      <c r="Q216" s="4" t="n">
        <f aca="false">IF(OR(TRIM(Customers!Q216&amp;"")="",ISNUMBER(MATCH(TRIM(Customers!Q216&amp;""),Codes!$A$5:$A$14,0))),"",IF(ISNUMBER(Customers!Q216),Customers!Q216,IFERROR(VALUE(Customers!Q216),"")))</f>
        <v>3000</v>
      </c>
      <c r="R216" s="4" t="n">
        <f aca="false">IF(OR(TRIM(Customers!R216&amp;"")="",ISNUMBER(MATCH(TRIM(Customers!R216&amp;""),Codes!$A$5:$A$14,0))),"",IF(ISNUMBER(Customers!R216),Customers!R216,IFERROR(VALUE(Customers!R216),"")))</f>
        <v>323.14</v>
      </c>
      <c r="S216" s="4" t="str">
        <f aca="false">IF(OR(TRIM(Customers!S216&amp;"")="",ISNUMBER(MATCH(TRIM(Customers!S216&amp;""),Codes!$A$5:$A$14,0))),"",IF(ISNUMBER(Customers!S216),Customers!S216,IFERROR(VALUE(Customers!S216),"")))</f>
        <v/>
      </c>
      <c r="T216" s="4" t="str">
        <f aca="false">IF(OR(TRIM(Customers!T216&amp;"")="",ISNUMBER(MATCH(TRIM(Customers!T216&amp;""),Codes!$A$5:$A$14,0))),"",IF(ISNUMBER(Customers!T216),Customers!T216,IFERROR(VALUE(Customers!T216),"")))</f>
        <v/>
      </c>
      <c r="U216" s="3" t="n">
        <f aca="false">IF(OR(TRIM(Customers!U216&amp;"")="",ISNUMBER(MATCH(TRIM(Customers!U216&amp;""),Codes!$A$5:$A$14,0)),Customers!U216=0),"",IF(ISNUMBER(Customers!U216),Customers!U216,IFERROR(VALUE(Customers!U216),"")))</f>
        <v>662</v>
      </c>
      <c r="V216" s="3" t="n">
        <f aca="false">IF(OR(TRIM(Customers!V216&amp;"")="",ISNUMBER(MATCH(TRIM(Customers!V216&amp;""),Codes!$A$5:$A$14,0))),"",IF(ISNUMBER(Customers!V216),Customers!V216,IFERROR(VALUE(Customers!V216),"")))</f>
        <v>0</v>
      </c>
    </row>
    <row r="217" customFormat="false" ht="15" hidden="false" customHeight="false" outlineLevel="0" collapsed="false">
      <c r="A217" s="2" t="str">
        <f aca="false">Customers!A217</f>
        <v>CL00216</v>
      </c>
      <c r="B217" s="3" t="n">
        <f aca="false">IF(OR(TRIM(Customers!B217&amp;"")="",ISNUMBER(MATCH(TRIM(Customers!B217&amp;""),Codes!$A$5:$A$14,0)),Customers!B217=0),"",IF(ISNUMBER(Customers!B217),Customers!B217,IFERROR(VALUE(Customers!B217),"")))</f>
        <v>72</v>
      </c>
      <c r="C217" s="2" t="str">
        <f aca="false">IF(OR(TRIM(Customers!C217&amp;"")="",ISNUMBER(MATCH(TRIM(Customers!C217&amp;""),Codes!$A$5:$A$14,0))),"",TRIM(Customers!C217))</f>
        <v>M</v>
      </c>
      <c r="D217" s="2" t="str">
        <f aca="false">IF(OR(TRIM(Customers!D217&amp;"")="",ISNUMBER(MATCH(TRIM(Customers!D217&amp;""),Codes!$A$5:$A$14,0))),"",TRIM(Customers!D217))</f>
        <v>Lombardia</v>
      </c>
      <c r="E217" s="2" t="str">
        <f aca="false">IF(OR(TRIM(Customers!E217&amp;"")="",ISNUMBER(MATCH(TRIM(Customers!E217&amp;""),Codes!$A$5:$A$14,0))),"",TRIM(Customers!E217))</f>
        <v>Retired</v>
      </c>
      <c r="F217" s="2" t="str">
        <f aca="false">IF(OR(TRIM(Customers!F217&amp;"")="",ISNUMBER(MATCH(TRIM(Customers!F217&amp;""),Codes!$A$5:$A$14,0))),"",TRIM(Customers!F217))</f>
        <v>Married</v>
      </c>
      <c r="G217" s="4" t="n">
        <f aca="false">IF(OR(TRIM(Customers!G217&amp;"")="",ISNUMBER(MATCH(TRIM(Customers!G217&amp;""),Codes!$A$5:$A$14,0)),Customers!G217=-999),"",IF(ISNUMBER(Customers!G217),Customers!G217,IFERROR(VALUE(Customers!G217),"")))</f>
        <v>21200</v>
      </c>
      <c r="H217" s="3" t="n">
        <f aca="false">IF(OR(TRIM(Customers!H217&amp;"")="",ISNUMBER(MATCH(TRIM(Customers!H217&amp;""),Codes!$A$5:$A$14,0))),"",IF(ISNUMBER(Customers!H217),Customers!H217,IFERROR(VALUE(Customers!H217),"")))</f>
        <v>7</v>
      </c>
      <c r="I217" s="5" t="n">
        <f aca="false">IF(OR(TRIM(Customers!I217&amp;"")="",ISNUMBER(MATCH(TRIM(Customers!I217&amp;""),Codes!$A$5:$A$14,0)),Customers!I217=DATE(1970,1,1)),"",IF(ISNUMBER(Customers!I217),Customers!I217,IFERROR(DATEVALUE(Customers!I217),"")))</f>
        <v>43633</v>
      </c>
      <c r="J217" s="2" t="str">
        <f aca="false">IF(OR(TRIM(Customers!J217&amp;"")="",ISNUMBER(MATCH(TRIM(Customers!J217&amp;""),Codes!$A$5:$A$14,0))),"",TRIM(Customers!J217))</f>
        <v>Branch</v>
      </c>
      <c r="K217" s="3" t="n">
        <f aca="false">IF(OR(TRIM(Customers!K217&amp;"")="",ISNUMBER(MATCH(TRIM(Customers!K217&amp;""),Codes!$A$5:$A$14,0))),"",IF(ISNUMBER(Customers!K217),Customers!K217,IFERROR(VALUE(Customers!K217),"")))</f>
        <v>2</v>
      </c>
      <c r="L217" s="4" t="n">
        <f aca="false">IF(OR(TRIM(Customers!L217&amp;"")="",ISNUMBER(MATCH(TRIM(Customers!L217&amp;""),Codes!$A$5:$A$14,0))),"",IF(ISNUMBER(Customers!L217),Customers!L217,IFERROR(VALUE(Customers!L217),"")))</f>
        <v>7930.47</v>
      </c>
      <c r="M217" s="4" t="n">
        <f aca="false">IF(OR(TRIM(Customers!M217&amp;"")="",ISNUMBER(MATCH(TRIM(Customers!M217&amp;""),Codes!$A$5:$A$14,0))),"",IF(ISNUMBER(Customers!M217),Customers!M217,IFERROR(VALUE(Customers!M217),"")))</f>
        <v>0</v>
      </c>
      <c r="N217" s="3" t="n">
        <f aca="false">IF(OR(TRIM(Customers!N217&amp;"")="",ISNUMBER(MATCH(TRIM(Customers!N217&amp;""),Codes!$A$5:$A$14,0)),Customers!N217=9999),"",IF(ISNUMBER(Customers!N217),Customers!N217,IFERROR(VALUE(Customers!N217),"")))</f>
        <v>19</v>
      </c>
      <c r="O217" s="4" t="n">
        <f aca="false">IF(OR(TRIM(Customers!O217&amp;"")="",ISNUMBER(MATCH(TRIM(Customers!O217&amp;""),Codes!$A$5:$A$14,0))),"",IF(ISNUMBER(Customers!O217),Customers!O217,IFERROR(VALUE(Customers!O217),"")))</f>
        <v>62.71</v>
      </c>
      <c r="P217" s="3" t="n">
        <f aca="false">IF(OR(TRIM(Customers!P217&amp;"")="",ISNUMBER(MATCH(TRIM(Customers!P217&amp;""),Codes!$A$5:$A$14,0))),"",IF(ISNUMBER(Customers!P217),Customers!P217,IFERROR(VALUE(Customers!P217),"")))</f>
        <v>5</v>
      </c>
      <c r="Q217" s="4" t="n">
        <f aca="false">IF(OR(TRIM(Customers!Q217&amp;"")="",ISNUMBER(MATCH(TRIM(Customers!Q217&amp;""),Codes!$A$5:$A$14,0))),"",IF(ISNUMBER(Customers!Q217),Customers!Q217,IFERROR(VALUE(Customers!Q217),"")))</f>
        <v>2500</v>
      </c>
      <c r="R217" s="4" t="n">
        <f aca="false">IF(OR(TRIM(Customers!R217&amp;"")="",ISNUMBER(MATCH(TRIM(Customers!R217&amp;""),Codes!$A$5:$A$14,0))),"",IF(ISNUMBER(Customers!R217),Customers!R217,IFERROR(VALUE(Customers!R217),"")))</f>
        <v>650.18</v>
      </c>
      <c r="S217" s="4" t="str">
        <f aca="false">IF(OR(TRIM(Customers!S217&amp;"")="",ISNUMBER(MATCH(TRIM(Customers!S217&amp;""),Codes!$A$5:$A$14,0))),"",IF(ISNUMBER(Customers!S217),Customers!S217,IFERROR(VALUE(Customers!S217),"")))</f>
        <v/>
      </c>
      <c r="T217" s="4" t="str">
        <f aca="false">IF(OR(TRIM(Customers!T217&amp;"")="",ISNUMBER(MATCH(TRIM(Customers!T217&amp;""),Codes!$A$5:$A$14,0))),"",IF(ISNUMBER(Customers!T217),Customers!T217,IFERROR(VALUE(Customers!T217),"")))</f>
        <v/>
      </c>
      <c r="U217" s="3" t="n">
        <f aca="false">IF(OR(TRIM(Customers!U217&amp;"")="",ISNUMBER(MATCH(TRIM(Customers!U217&amp;""),Codes!$A$5:$A$14,0)),Customers!U217=0),"",IF(ISNUMBER(Customers!U217),Customers!U217,IFERROR(VALUE(Customers!U217),"")))</f>
        <v>644</v>
      </c>
      <c r="V217" s="3" t="n">
        <f aca="false">IF(OR(TRIM(Customers!V217&amp;"")="",ISNUMBER(MATCH(TRIM(Customers!V217&amp;""),Codes!$A$5:$A$14,0))),"",IF(ISNUMBER(Customers!V217),Customers!V217,IFERROR(VALUE(Customers!V217),"")))</f>
        <v>0</v>
      </c>
    </row>
    <row r="218" customFormat="false" ht="15" hidden="false" customHeight="false" outlineLevel="0" collapsed="false">
      <c r="A218" s="2" t="str">
        <f aca="false">Customers!A218</f>
        <v>CL00217</v>
      </c>
      <c r="B218" s="3" t="n">
        <f aca="false">IF(OR(TRIM(Customers!B218&amp;"")="",ISNUMBER(MATCH(TRIM(Customers!B218&amp;""),Codes!$A$5:$A$14,0)),Customers!B218=0),"",IF(ISNUMBER(Customers!B218),Customers!B218,IFERROR(VALUE(Customers!B218),"")))</f>
        <v>47</v>
      </c>
      <c r="C218" s="2" t="str">
        <f aca="false">IF(OR(TRIM(Customers!C218&amp;"")="",ISNUMBER(MATCH(TRIM(Customers!C218&amp;""),Codes!$A$5:$A$14,0))),"",TRIM(Customers!C218))</f>
        <v>M</v>
      </c>
      <c r="D218" s="2" t="str">
        <f aca="false">IF(OR(TRIM(Customers!D218&amp;"")="",ISNUMBER(MATCH(TRIM(Customers!D218&amp;""),Codes!$A$5:$A$14,0))),"",TRIM(Customers!D218))</f>
        <v>Veneto</v>
      </c>
      <c r="E218" s="2" t="str">
        <f aca="false">IF(OR(TRIM(Customers!E218&amp;"")="",ISNUMBER(MATCH(TRIM(Customers!E218&amp;""),Codes!$A$5:$A$14,0))),"",TRIM(Customers!E218))</f>
        <v>Employee</v>
      </c>
      <c r="F218" s="2" t="str">
        <f aca="false">IF(OR(TRIM(Customers!F218&amp;"")="",ISNUMBER(MATCH(TRIM(Customers!F218&amp;""),Codes!$A$5:$A$14,0))),"",TRIM(Customers!F218))</f>
        <v>Single</v>
      </c>
      <c r="G218" s="4" t="n">
        <f aca="false">IF(OR(TRIM(Customers!G218&amp;"")="",ISNUMBER(MATCH(TRIM(Customers!G218&amp;""),Codes!$A$5:$A$14,0)),Customers!G218=-999),"",IF(ISNUMBER(Customers!G218),Customers!G218,IFERROR(VALUE(Customers!G218),"")))</f>
        <v>21800</v>
      </c>
      <c r="H218" s="3" t="n">
        <f aca="false">IF(OR(TRIM(Customers!H218&amp;"")="",ISNUMBER(MATCH(TRIM(Customers!H218&amp;""),Codes!$A$5:$A$14,0))),"",IF(ISNUMBER(Customers!H218),Customers!H218,IFERROR(VALUE(Customers!H218),"")))</f>
        <v>12</v>
      </c>
      <c r="I218" s="5" t="n">
        <f aca="false">IF(OR(TRIM(Customers!I218&amp;"")="",ISNUMBER(MATCH(TRIM(Customers!I218&amp;""),Codes!$A$5:$A$14,0)),Customers!I218=DATE(1970,1,1)),"",IF(ISNUMBER(Customers!I218),Customers!I218,IFERROR(DATEVALUE(Customers!I218),"")))</f>
        <v>41622</v>
      </c>
      <c r="J218" s="2" t="str">
        <f aca="false">IF(OR(TRIM(Customers!J218&amp;"")="",ISNUMBER(MATCH(TRIM(Customers!J218&amp;""),Codes!$A$5:$A$14,0))),"",TRIM(Customers!J218))</f>
        <v>Online Banking</v>
      </c>
      <c r="K218" s="3" t="n">
        <f aca="false">IF(OR(TRIM(Customers!K218&amp;"")="",ISNUMBER(MATCH(TRIM(Customers!K218&amp;""),Codes!$A$5:$A$14,0))),"",IF(ISNUMBER(Customers!K218),Customers!K218,IFERROR(VALUE(Customers!K218),"")))</f>
        <v>4</v>
      </c>
      <c r="L218" s="4" t="n">
        <f aca="false">IF(OR(TRIM(Customers!L218&amp;"")="",ISNUMBER(MATCH(TRIM(Customers!L218&amp;""),Codes!$A$5:$A$14,0))),"",IF(ISNUMBER(Customers!L218),Customers!L218,IFERROR(VALUE(Customers!L218),"")))</f>
        <v>1431.21</v>
      </c>
      <c r="M218" s="4" t="n">
        <f aca="false">IF(OR(TRIM(Customers!M218&amp;"")="",ISNUMBER(MATCH(TRIM(Customers!M218&amp;""),Codes!$A$5:$A$14,0))),"",IF(ISNUMBER(Customers!M218),Customers!M218,IFERROR(VALUE(Customers!M218),"")))</f>
        <v>12850.06</v>
      </c>
      <c r="N218" s="3" t="n">
        <f aca="false">IF(OR(TRIM(Customers!N218&amp;"")="",ISNUMBER(MATCH(TRIM(Customers!N218&amp;""),Codes!$A$5:$A$14,0)),Customers!N218=9999),"",IF(ISNUMBER(Customers!N218),Customers!N218,IFERROR(VALUE(Customers!N218),"")))</f>
        <v>31</v>
      </c>
      <c r="O218" s="4" t="n">
        <f aca="false">IF(OR(TRIM(Customers!O218&amp;"")="",ISNUMBER(MATCH(TRIM(Customers!O218&amp;""),Codes!$A$5:$A$14,0))),"",IF(ISNUMBER(Customers!O218),Customers!O218,IFERROR(VALUE(Customers!O218),"")))</f>
        <v>48.79</v>
      </c>
      <c r="P218" s="3" t="n">
        <f aca="false">IF(OR(TRIM(Customers!P218&amp;"")="",ISNUMBER(MATCH(TRIM(Customers!P218&amp;""),Codes!$A$5:$A$14,0))),"",IF(ISNUMBER(Customers!P218),Customers!P218,IFERROR(VALUE(Customers!P218),"")))</f>
        <v>3</v>
      </c>
      <c r="Q218" s="4" t="n">
        <f aca="false">IF(OR(TRIM(Customers!Q218&amp;"")="",ISNUMBER(MATCH(TRIM(Customers!Q218&amp;""),Codes!$A$5:$A$14,0))),"",IF(ISNUMBER(Customers!Q218),Customers!Q218,IFERROR(VALUE(Customers!Q218),"")))</f>
        <v>4500</v>
      </c>
      <c r="R218" s="4" t="n">
        <f aca="false">IF(OR(TRIM(Customers!R218&amp;"")="",ISNUMBER(MATCH(TRIM(Customers!R218&amp;""),Codes!$A$5:$A$14,0))),"",IF(ISNUMBER(Customers!R218),Customers!R218,IFERROR(VALUE(Customers!R218),"")))</f>
        <v>1106.31</v>
      </c>
      <c r="S218" s="4" t="n">
        <f aca="false">IF(OR(TRIM(Customers!S218&amp;"")="",ISNUMBER(MATCH(TRIM(Customers!S218&amp;""),Codes!$A$5:$A$14,0))),"",IF(ISNUMBER(Customers!S218),Customers!S218,IFERROR(VALUE(Customers!S218),"")))</f>
        <v>103000</v>
      </c>
      <c r="T218" s="4" t="str">
        <f aca="false">IF(OR(TRIM(Customers!T218&amp;"")="",ISNUMBER(MATCH(TRIM(Customers!T218&amp;""),Codes!$A$5:$A$14,0))),"",IF(ISNUMBER(Customers!T218),Customers!T218,IFERROR(VALUE(Customers!T218),"")))</f>
        <v/>
      </c>
      <c r="U218" s="3" t="n">
        <f aca="false">IF(OR(TRIM(Customers!U218&amp;"")="",ISNUMBER(MATCH(TRIM(Customers!U218&amp;""),Codes!$A$5:$A$14,0)),Customers!U218=0),"",IF(ISNUMBER(Customers!U218),Customers!U218,IFERROR(VALUE(Customers!U218),"")))</f>
        <v>639</v>
      </c>
      <c r="V218" s="3" t="n">
        <f aca="false">IF(OR(TRIM(Customers!V218&amp;"")="",ISNUMBER(MATCH(TRIM(Customers!V218&amp;""),Codes!$A$5:$A$14,0))),"",IF(ISNUMBER(Customers!V218),Customers!V218,IFERROR(VALUE(Customers!V218),"")))</f>
        <v>0</v>
      </c>
    </row>
    <row r="219" customFormat="false" ht="15" hidden="false" customHeight="false" outlineLevel="0" collapsed="false">
      <c r="A219" s="2" t="str">
        <f aca="false">Customers!A219</f>
        <v>CL00218</v>
      </c>
      <c r="B219" s="3" t="n">
        <f aca="false">IF(OR(TRIM(Customers!B219&amp;"")="",ISNUMBER(MATCH(TRIM(Customers!B219&amp;""),Codes!$A$5:$A$14,0)),Customers!B219=0),"",IF(ISNUMBER(Customers!B219),Customers!B219,IFERROR(VALUE(Customers!B219),"")))</f>
        <v>62</v>
      </c>
      <c r="C219" s="2" t="str">
        <f aca="false">IF(OR(TRIM(Customers!C219&amp;"")="",ISNUMBER(MATCH(TRIM(Customers!C219&amp;""),Codes!$A$5:$A$14,0))),"",TRIM(Customers!C219))</f>
        <v>M</v>
      </c>
      <c r="D219" s="2" t="str">
        <f aca="false">IF(OR(TRIM(Customers!D219&amp;"")="",ISNUMBER(MATCH(TRIM(Customers!D219&amp;""),Codes!$A$5:$A$14,0))),"",TRIM(Customers!D219))</f>
        <v>Sicilia</v>
      </c>
      <c r="E219" s="2" t="str">
        <f aca="false">IF(OR(TRIM(Customers!E219&amp;"")="",ISNUMBER(MATCH(TRIM(Customers!E219&amp;""),Codes!$A$5:$A$14,0))),"",TRIM(Customers!E219))</f>
        <v>Teacher</v>
      </c>
      <c r="F219" s="2" t="str">
        <f aca="false">IF(OR(TRIM(Customers!F219&amp;"")="",ISNUMBER(MATCH(TRIM(Customers!F219&amp;""),Codes!$A$5:$A$14,0))),"",TRIM(Customers!F219))</f>
        <v>Married</v>
      </c>
      <c r="G219" s="4" t="n">
        <f aca="false">IF(OR(TRIM(Customers!G219&amp;"")="",ISNUMBER(MATCH(TRIM(Customers!G219&amp;""),Codes!$A$5:$A$14,0)),Customers!G219=-999),"",IF(ISNUMBER(Customers!G219),Customers!G219,IFERROR(VALUE(Customers!G219),"")))</f>
        <v>25400</v>
      </c>
      <c r="H219" s="3" t="n">
        <f aca="false">IF(OR(TRIM(Customers!H219&amp;"")="",ISNUMBER(MATCH(TRIM(Customers!H219&amp;""),Codes!$A$5:$A$14,0))),"",IF(ISNUMBER(Customers!H219),Customers!H219,IFERROR(VALUE(Customers!H219),"")))</f>
        <v>16</v>
      </c>
      <c r="I219" s="5" t="n">
        <f aca="false">IF(OR(TRIM(Customers!I219&amp;"")="",ISNUMBER(MATCH(TRIM(Customers!I219&amp;""),Codes!$A$5:$A$14,0)),Customers!I219=DATE(1970,1,1)),"",IF(ISNUMBER(Customers!I219),Customers!I219,IFERROR(DATEVALUE(Customers!I219),"")))</f>
        <v>40289</v>
      </c>
      <c r="J219" s="2" t="str">
        <f aca="false">IF(OR(TRIM(Customers!J219&amp;"")="",ISNUMBER(MATCH(TRIM(Customers!J219&amp;""),Codes!$A$5:$A$14,0))),"",TRIM(Customers!J219))</f>
        <v>Branch</v>
      </c>
      <c r="K219" s="3" t="n">
        <f aca="false">IF(OR(TRIM(Customers!K219&amp;"")="",ISNUMBER(MATCH(TRIM(Customers!K219&amp;""),Codes!$A$5:$A$14,0))),"",IF(ISNUMBER(Customers!K219),Customers!K219,IFERROR(VALUE(Customers!K219),"")))</f>
        <v>2</v>
      </c>
      <c r="L219" s="4" t="n">
        <f aca="false">IF(OR(TRIM(Customers!L219&amp;"")="",ISNUMBER(MATCH(TRIM(Customers!L219&amp;""),Codes!$A$5:$A$14,0))),"",IF(ISNUMBER(Customers!L219),Customers!L219,IFERROR(VALUE(Customers!L219),"")))</f>
        <v>1800</v>
      </c>
      <c r="M219" s="4" t="n">
        <f aca="false">IF(OR(TRIM(Customers!M219&amp;"")="",ISNUMBER(MATCH(TRIM(Customers!M219&amp;""),Codes!$A$5:$A$14,0))),"",IF(ISNUMBER(Customers!M219),Customers!M219,IFERROR(VALUE(Customers!M219),"")))</f>
        <v>0</v>
      </c>
      <c r="N219" s="3" t="n">
        <f aca="false">IF(OR(TRIM(Customers!N219&amp;"")="",ISNUMBER(MATCH(TRIM(Customers!N219&amp;""),Codes!$A$5:$A$14,0)),Customers!N219=9999),"",IF(ISNUMBER(Customers!N219),Customers!N219,IFERROR(VALUE(Customers!N219),"")))</f>
        <v>19</v>
      </c>
      <c r="O219" s="4" t="n">
        <f aca="false">IF(OR(TRIM(Customers!O219&amp;"")="",ISNUMBER(MATCH(TRIM(Customers!O219&amp;""),Codes!$A$5:$A$14,0))),"",IF(ISNUMBER(Customers!O219),Customers!O219,IFERROR(VALUE(Customers!O219),"")))</f>
        <v>38.12</v>
      </c>
      <c r="P219" s="3" t="n">
        <f aca="false">IF(OR(TRIM(Customers!P219&amp;"")="",ISNUMBER(MATCH(TRIM(Customers!P219&amp;""),Codes!$A$5:$A$14,0))),"",IF(ISNUMBER(Customers!P219),Customers!P219,IFERROR(VALUE(Customers!P219),"")))</f>
        <v>7</v>
      </c>
      <c r="Q219" s="4" t="n">
        <f aca="false">IF(OR(TRIM(Customers!Q219&amp;"")="",ISNUMBER(MATCH(TRIM(Customers!Q219&amp;""),Codes!$A$5:$A$14,0))),"",IF(ISNUMBER(Customers!Q219),Customers!Q219,IFERROR(VALUE(Customers!Q219),"")))</f>
        <v>0</v>
      </c>
      <c r="R219" s="4" t="n">
        <f aca="false">IF(OR(TRIM(Customers!R219&amp;"")="",ISNUMBER(MATCH(TRIM(Customers!R219&amp;""),Codes!$A$5:$A$14,0))),"",IF(ISNUMBER(Customers!R219),Customers!R219,IFERROR(VALUE(Customers!R219),"")))</f>
        <v>0</v>
      </c>
      <c r="S219" s="4" t="n">
        <f aca="false">IF(OR(TRIM(Customers!S219&amp;"")="",ISNUMBER(MATCH(TRIM(Customers!S219&amp;""),Codes!$A$5:$A$14,0))),"",IF(ISNUMBER(Customers!S219),Customers!S219,IFERROR(VALUE(Customers!S219),"")))</f>
        <v>61000</v>
      </c>
      <c r="T219" s="4" t="n">
        <f aca="false">IF(OR(TRIM(Customers!T219&amp;"")="",ISNUMBER(MATCH(TRIM(Customers!T219&amp;""),Codes!$A$5:$A$14,0))),"",IF(ISNUMBER(Customers!T219),Customers!T219,IFERROR(VALUE(Customers!T219),"")))</f>
        <v>342</v>
      </c>
      <c r="U219" s="3" t="n">
        <f aca="false">IF(OR(TRIM(Customers!U219&amp;"")="",ISNUMBER(MATCH(TRIM(Customers!U219&amp;""),Codes!$A$5:$A$14,0)),Customers!U219=0),"",IF(ISNUMBER(Customers!U219),Customers!U219,IFERROR(VALUE(Customers!U219),"")))</f>
        <v>625</v>
      </c>
      <c r="V219" s="3" t="n">
        <f aca="false">IF(OR(TRIM(Customers!V219&amp;"")="",ISNUMBER(MATCH(TRIM(Customers!V219&amp;""),Codes!$A$5:$A$14,0))),"",IF(ISNUMBER(Customers!V219),Customers!V219,IFERROR(VALUE(Customers!V219),"")))</f>
        <v>0</v>
      </c>
    </row>
    <row r="220" customFormat="false" ht="15" hidden="false" customHeight="false" outlineLevel="0" collapsed="false">
      <c r="A220" s="2" t="str">
        <f aca="false">Customers!A220</f>
        <v>CL00219</v>
      </c>
      <c r="B220" s="3" t="n">
        <f aca="false">IF(OR(TRIM(Customers!B220&amp;"")="",ISNUMBER(MATCH(TRIM(Customers!B220&amp;""),Codes!$A$5:$A$14,0)),Customers!B220=0),"",IF(ISNUMBER(Customers!B220),Customers!B220,IFERROR(VALUE(Customers!B220),"")))</f>
        <v>40</v>
      </c>
      <c r="C220" s="2" t="str">
        <f aca="false">IF(OR(TRIM(Customers!C220&amp;"")="",ISNUMBER(MATCH(TRIM(Customers!C220&amp;""),Codes!$A$5:$A$14,0))),"",TRIM(Customers!C220))</f>
        <v>F</v>
      </c>
      <c r="D220" s="2" t="str">
        <f aca="false">IF(OR(TRIM(Customers!D220&amp;"")="",ISNUMBER(MATCH(TRIM(Customers!D220&amp;""),Codes!$A$5:$A$14,0))),"",TRIM(Customers!D220))</f>
        <v>Campania</v>
      </c>
      <c r="E220" s="2" t="str">
        <f aca="false">IF(OR(TRIM(Customers!E220&amp;"")="",ISNUMBER(MATCH(TRIM(Customers!E220&amp;""),Codes!$A$5:$A$14,0))),"",TRIM(Customers!E220))</f>
        <v>Self-employed</v>
      </c>
      <c r="F220" s="2" t="str">
        <f aca="false">IF(OR(TRIM(Customers!F220&amp;"")="",ISNUMBER(MATCH(TRIM(Customers!F220&amp;""),Codes!$A$5:$A$14,0))),"",TRIM(Customers!F220))</f>
        <v>Married</v>
      </c>
      <c r="G220" s="4" t="n">
        <f aca="false">IF(OR(TRIM(Customers!G220&amp;"")="",ISNUMBER(MATCH(TRIM(Customers!G220&amp;""),Codes!$A$5:$A$14,0)),Customers!G220=-999),"",IF(ISNUMBER(Customers!G220),Customers!G220,IFERROR(VALUE(Customers!G220),"")))</f>
        <v>36200</v>
      </c>
      <c r="H220" s="3" t="n">
        <f aca="false">IF(OR(TRIM(Customers!H220&amp;"")="",ISNUMBER(MATCH(TRIM(Customers!H220&amp;""),Codes!$A$5:$A$14,0))),"",IF(ISNUMBER(Customers!H220),Customers!H220,IFERROR(VALUE(Customers!H220),"")))</f>
        <v>7</v>
      </c>
      <c r="I220" s="5" t="n">
        <f aca="false">IF(OR(TRIM(Customers!I220&amp;"")="",ISNUMBER(MATCH(TRIM(Customers!I220&amp;""),Codes!$A$5:$A$14,0)),Customers!I220=DATE(1970,1,1)),"",IF(ISNUMBER(Customers!I220),Customers!I220,IFERROR(DATEVALUE(Customers!I220),"")))</f>
        <v>43599</v>
      </c>
      <c r="J220" s="2" t="str">
        <f aca="false">IF(OR(TRIM(Customers!J220&amp;"")="",ISNUMBER(MATCH(TRIM(Customers!J220&amp;""),Codes!$A$5:$A$14,0))),"",TRIM(Customers!J220))</f>
        <v>Online Banking</v>
      </c>
      <c r="K220" s="3" t="n">
        <f aca="false">IF(OR(TRIM(Customers!K220&amp;"")="",ISNUMBER(MATCH(TRIM(Customers!K220&amp;""),Codes!$A$5:$A$14,0))),"",IF(ISNUMBER(Customers!K220),Customers!K220,IFERROR(VALUE(Customers!K220),"")))</f>
        <v>2</v>
      </c>
      <c r="L220" s="4" t="n">
        <f aca="false">IF(OR(TRIM(Customers!L220&amp;"")="",ISNUMBER(MATCH(TRIM(Customers!L220&amp;""),Codes!$A$5:$A$14,0))),"",IF(ISNUMBER(Customers!L220),Customers!L220,IFERROR(VALUE(Customers!L220),"")))</f>
        <v>1633.18</v>
      </c>
      <c r="M220" s="4" t="n">
        <f aca="false">IF(OR(TRIM(Customers!M220&amp;"")="",ISNUMBER(MATCH(TRIM(Customers!M220&amp;""),Codes!$A$5:$A$14,0))),"",IF(ISNUMBER(Customers!M220),Customers!M220,IFERROR(VALUE(Customers!M220),"")))</f>
        <v>18402.33</v>
      </c>
      <c r="N220" s="3" t="n">
        <f aca="false">IF(OR(TRIM(Customers!N220&amp;"")="",ISNUMBER(MATCH(TRIM(Customers!N220&amp;""),Codes!$A$5:$A$14,0)),Customers!N220=9999),"",IF(ISNUMBER(Customers!N220),Customers!N220,IFERROR(VALUE(Customers!N220),"")))</f>
        <v>39</v>
      </c>
      <c r="O220" s="4" t="n">
        <f aca="false">IF(OR(TRIM(Customers!O220&amp;"")="",ISNUMBER(MATCH(TRIM(Customers!O220&amp;""),Codes!$A$5:$A$14,0))),"",IF(ISNUMBER(Customers!O220),Customers!O220,IFERROR(VALUE(Customers!O220),"")))</f>
        <v>54.5</v>
      </c>
      <c r="P220" s="3" t="n">
        <f aca="false">IF(OR(TRIM(Customers!P220&amp;"")="",ISNUMBER(MATCH(TRIM(Customers!P220&amp;""),Codes!$A$5:$A$14,0))),"",IF(ISNUMBER(Customers!P220),Customers!P220,IFERROR(VALUE(Customers!P220),"")))</f>
        <v>8</v>
      </c>
      <c r="Q220" s="4" t="n">
        <f aca="false">IF(OR(TRIM(Customers!Q220&amp;"")="",ISNUMBER(MATCH(TRIM(Customers!Q220&amp;""),Codes!$A$5:$A$14,0))),"",IF(ISNUMBER(Customers!Q220),Customers!Q220,IFERROR(VALUE(Customers!Q220),"")))</f>
        <v>5500</v>
      </c>
      <c r="R220" s="4" t="n">
        <f aca="false">IF(OR(TRIM(Customers!R220&amp;"")="",ISNUMBER(MATCH(TRIM(Customers!R220&amp;""),Codes!$A$5:$A$14,0))),"",IF(ISNUMBER(Customers!R220),Customers!R220,IFERROR(VALUE(Customers!R220),"")))</f>
        <v>2110.83</v>
      </c>
      <c r="S220" s="4" t="n">
        <f aca="false">IF(OR(TRIM(Customers!S220&amp;"")="",ISNUMBER(MATCH(TRIM(Customers!S220&amp;""),Codes!$A$5:$A$14,0))),"",IF(ISNUMBER(Customers!S220),Customers!S220,IFERROR(VALUE(Customers!S220),"")))</f>
        <v>0</v>
      </c>
      <c r="T220" s="4" t="n">
        <f aca="false">IF(OR(TRIM(Customers!T220&amp;"")="",ISNUMBER(MATCH(TRIM(Customers!T220&amp;""),Codes!$A$5:$A$14,0))),"",IF(ISNUMBER(Customers!T220),Customers!T220,IFERROR(VALUE(Customers!T220),"")))</f>
        <v>0</v>
      </c>
      <c r="U220" s="3" t="n">
        <f aca="false">IF(OR(TRIM(Customers!U220&amp;"")="",ISNUMBER(MATCH(TRIM(Customers!U220&amp;""),Codes!$A$5:$A$14,0)),Customers!U220=0),"",IF(ISNUMBER(Customers!U220),Customers!U220,IFERROR(VALUE(Customers!U220),"")))</f>
        <v>633</v>
      </c>
      <c r="V220" s="3" t="n">
        <f aca="false">IF(OR(TRIM(Customers!V220&amp;"")="",ISNUMBER(MATCH(TRIM(Customers!V220&amp;""),Codes!$A$5:$A$14,0))),"",IF(ISNUMBER(Customers!V220),Customers!V220,IFERROR(VALUE(Customers!V220),"")))</f>
        <v>0</v>
      </c>
    </row>
    <row r="221" customFormat="false" ht="15" hidden="false" customHeight="false" outlineLevel="0" collapsed="false">
      <c r="A221" s="2" t="str">
        <f aca="false">Customers!A221</f>
        <v>CL00220</v>
      </c>
      <c r="B221" s="3" t="n">
        <f aca="false">IF(OR(TRIM(Customers!B221&amp;"")="",ISNUMBER(MATCH(TRIM(Customers!B221&amp;""),Codes!$A$5:$A$14,0)),Customers!B221=0),"",IF(ISNUMBER(Customers!B221),Customers!B221,IFERROR(VALUE(Customers!B221),"")))</f>
        <v>53</v>
      </c>
      <c r="C221" s="2" t="str">
        <f aca="false">IF(OR(TRIM(Customers!C221&amp;"")="",ISNUMBER(MATCH(TRIM(Customers!C221&amp;""),Codes!$A$5:$A$14,0))),"",TRIM(Customers!C221))</f>
        <v>M</v>
      </c>
      <c r="D221" s="2" t="str">
        <f aca="false">IF(OR(TRIM(Customers!D221&amp;"")="",ISNUMBER(MATCH(TRIM(Customers!D221&amp;""),Codes!$A$5:$A$14,0))),"",TRIM(Customers!D221))</f>
        <v>Friuli-Venezia Giulia</v>
      </c>
      <c r="E221" s="2" t="str">
        <f aca="false">IF(OR(TRIM(Customers!E221&amp;"")="",ISNUMBER(MATCH(TRIM(Customers!E221&amp;""),Codes!$A$5:$A$14,0))),"",TRIM(Customers!E221))</f>
        <v>Teacher</v>
      </c>
      <c r="F221" s="2" t="str">
        <f aca="false">IF(OR(TRIM(Customers!F221&amp;"")="",ISNUMBER(MATCH(TRIM(Customers!F221&amp;""),Codes!$A$5:$A$14,0))),"",TRIM(Customers!F221))</f>
        <v>Divorced</v>
      </c>
      <c r="G221" s="4" t="n">
        <f aca="false">IF(OR(TRIM(Customers!G221&amp;"")="",ISNUMBER(MATCH(TRIM(Customers!G221&amp;""),Codes!$A$5:$A$14,0)),Customers!G221=-999),"",IF(ISNUMBER(Customers!G221),Customers!G221,IFERROR(VALUE(Customers!G221),"")))</f>
        <v>30100</v>
      </c>
      <c r="H221" s="3" t="n">
        <f aca="false">IF(OR(TRIM(Customers!H221&amp;"")="",ISNUMBER(MATCH(TRIM(Customers!H221&amp;""),Codes!$A$5:$A$14,0))),"",IF(ISNUMBER(Customers!H221),Customers!H221,IFERROR(VALUE(Customers!H221),"")))</f>
        <v>19</v>
      </c>
      <c r="I221" s="5" t="n">
        <f aca="false">IF(OR(TRIM(Customers!I221&amp;"")="",ISNUMBER(MATCH(TRIM(Customers!I221&amp;""),Codes!$A$5:$A$14,0)),Customers!I221=DATE(1970,1,1)),"",IF(ISNUMBER(Customers!I221),Customers!I221,IFERROR(DATEVALUE(Customers!I221),"")))</f>
        <v>39225</v>
      </c>
      <c r="J221" s="2" t="str">
        <f aca="false">IF(OR(TRIM(Customers!J221&amp;"")="",ISNUMBER(MATCH(TRIM(Customers!J221&amp;""),Codes!$A$5:$A$14,0))),"",TRIM(Customers!J221))</f>
        <v>App</v>
      </c>
      <c r="K221" s="3" t="n">
        <f aca="false">IF(OR(TRIM(Customers!K221&amp;"")="",ISNUMBER(MATCH(TRIM(Customers!K221&amp;""),Codes!$A$5:$A$14,0))),"",IF(ISNUMBER(Customers!K221),Customers!K221,IFERROR(VALUE(Customers!K221),"")))</f>
        <v>5</v>
      </c>
      <c r="L221" s="4" t="n">
        <f aca="false">IF(OR(TRIM(Customers!L221&amp;"")="",ISNUMBER(MATCH(TRIM(Customers!L221&amp;""),Codes!$A$5:$A$14,0))),"",IF(ISNUMBER(Customers!L221),Customers!L221,IFERROR(VALUE(Customers!L221),"")))</f>
        <v>1834.74</v>
      </c>
      <c r="M221" s="4" t="n">
        <f aca="false">IF(OR(TRIM(Customers!M221&amp;"")="",ISNUMBER(MATCH(TRIM(Customers!M221&amp;""),Codes!$A$5:$A$14,0))),"",IF(ISNUMBER(Customers!M221),Customers!M221,IFERROR(VALUE(Customers!M221),"")))</f>
        <v>15183.57</v>
      </c>
      <c r="N221" s="3" t="n">
        <f aca="false">IF(OR(TRIM(Customers!N221&amp;"")="",ISNUMBER(MATCH(TRIM(Customers!N221&amp;""),Codes!$A$5:$A$14,0)),Customers!N221=9999),"",IF(ISNUMBER(Customers!N221),Customers!N221,IFERROR(VALUE(Customers!N221),"")))</f>
        <v>23</v>
      </c>
      <c r="O221" s="4" t="n">
        <f aca="false">IF(OR(TRIM(Customers!O221&amp;"")="",ISNUMBER(MATCH(TRIM(Customers!O221&amp;""),Codes!$A$5:$A$14,0))),"",IF(ISNUMBER(Customers!O221),Customers!O221,IFERROR(VALUE(Customers!O221),"")))</f>
        <v>109.55</v>
      </c>
      <c r="P221" s="3" t="n">
        <f aca="false">IF(OR(TRIM(Customers!P221&amp;"")="",ISNUMBER(MATCH(TRIM(Customers!P221&amp;""),Codes!$A$5:$A$14,0))),"",IF(ISNUMBER(Customers!P221),Customers!P221,IFERROR(VALUE(Customers!P221),"")))</f>
        <v>1</v>
      </c>
      <c r="Q221" s="4" t="n">
        <f aca="false">IF(OR(TRIM(Customers!Q221&amp;"")="",ISNUMBER(MATCH(TRIM(Customers!Q221&amp;""),Codes!$A$5:$A$14,0))),"",IF(ISNUMBER(Customers!Q221),Customers!Q221,IFERROR(VALUE(Customers!Q221),"")))</f>
        <v>4500</v>
      </c>
      <c r="R221" s="4" t="n">
        <f aca="false">IF(OR(TRIM(Customers!R221&amp;"")="",ISNUMBER(MATCH(TRIM(Customers!R221&amp;""),Codes!$A$5:$A$14,0))),"",IF(ISNUMBER(Customers!R221),Customers!R221,IFERROR(VALUE(Customers!R221),"")))</f>
        <v>678.56</v>
      </c>
      <c r="S221" s="4" t="n">
        <f aca="false">IF(OR(TRIM(Customers!S221&amp;"")="",ISNUMBER(MATCH(TRIM(Customers!S221&amp;""),Codes!$A$5:$A$14,0))),"",IF(ISNUMBER(Customers!S221),Customers!S221,IFERROR(VALUE(Customers!S221),"")))</f>
        <v>100000</v>
      </c>
      <c r="T221" s="4" t="n">
        <f aca="false">IF(OR(TRIM(Customers!T221&amp;"")="",ISNUMBER(MATCH(TRIM(Customers!T221&amp;""),Codes!$A$5:$A$14,0))),"",IF(ISNUMBER(Customers!T221),Customers!T221,IFERROR(VALUE(Customers!T221),"")))</f>
        <v>739</v>
      </c>
      <c r="U221" s="3" t="n">
        <f aca="false">IF(OR(TRIM(Customers!U221&amp;"")="",ISNUMBER(MATCH(TRIM(Customers!U221&amp;""),Codes!$A$5:$A$14,0)),Customers!U221=0),"",IF(ISNUMBER(Customers!U221),Customers!U221,IFERROR(VALUE(Customers!U221),"")))</f>
        <v>711</v>
      </c>
      <c r="V221" s="3" t="n">
        <f aca="false">IF(OR(TRIM(Customers!V221&amp;"")="",ISNUMBER(MATCH(TRIM(Customers!V221&amp;""),Codes!$A$5:$A$14,0))),"",IF(ISNUMBER(Customers!V221),Customers!V221,IFERROR(VALUE(Customers!V221),"")))</f>
        <v>0</v>
      </c>
    </row>
    <row r="222" customFormat="false" ht="15" hidden="false" customHeight="false" outlineLevel="0" collapsed="false">
      <c r="A222" s="2" t="str">
        <f aca="false">Customers!A222</f>
        <v>CL00221</v>
      </c>
      <c r="B222" s="3" t="n">
        <f aca="false">IF(OR(TRIM(Customers!B222&amp;"")="",ISNUMBER(MATCH(TRIM(Customers!B222&amp;""),Codes!$A$5:$A$14,0)),Customers!B222=0),"",IF(ISNUMBER(Customers!B222),Customers!B222,IFERROR(VALUE(Customers!B222),"")))</f>
        <v>48</v>
      </c>
      <c r="C222" s="2" t="str">
        <f aca="false">IF(OR(TRIM(Customers!C222&amp;"")="",ISNUMBER(MATCH(TRIM(Customers!C222&amp;""),Codes!$A$5:$A$14,0))),"",TRIM(Customers!C222))</f>
        <v>M</v>
      </c>
      <c r="D222" s="2" t="str">
        <f aca="false">IF(OR(TRIM(Customers!D222&amp;"")="",ISNUMBER(MATCH(TRIM(Customers!D222&amp;""),Codes!$A$5:$A$14,0))),"",TRIM(Customers!D222))</f>
        <v>Lombardia</v>
      </c>
      <c r="E222" s="2" t="str">
        <f aca="false">IF(OR(TRIM(Customers!E222&amp;"")="",ISNUMBER(MATCH(TRIM(Customers!E222&amp;""),Codes!$A$5:$A$14,0))),"",TRIM(Customers!E222))</f>
        <v>Manual worker</v>
      </c>
      <c r="F222" s="2" t="str">
        <f aca="false">IF(OR(TRIM(Customers!F222&amp;"")="",ISNUMBER(MATCH(TRIM(Customers!F222&amp;""),Codes!$A$5:$A$14,0))),"",TRIM(Customers!F222))</f>
        <v>Married</v>
      </c>
      <c r="G222" s="4" t="n">
        <f aca="false">IF(OR(TRIM(Customers!G222&amp;"")="",ISNUMBER(MATCH(TRIM(Customers!G222&amp;""),Codes!$A$5:$A$14,0)),Customers!G222=-999),"",IF(ISNUMBER(Customers!G222),Customers!G222,IFERROR(VALUE(Customers!G222),"")))</f>
        <v>32000</v>
      </c>
      <c r="H222" s="3" t="n">
        <f aca="false">IF(OR(TRIM(Customers!H222&amp;"")="",ISNUMBER(MATCH(TRIM(Customers!H222&amp;""),Codes!$A$5:$A$14,0))),"",IF(ISNUMBER(Customers!H222),Customers!H222,IFERROR(VALUE(Customers!H222),"")))</f>
        <v>13</v>
      </c>
      <c r="I222" s="5" t="n">
        <f aca="false">IF(OR(TRIM(Customers!I222&amp;"")="",ISNUMBER(MATCH(TRIM(Customers!I222&amp;""),Codes!$A$5:$A$14,0)),Customers!I222=DATE(1970,1,1)),"",IF(ISNUMBER(Customers!I222),Customers!I222,IFERROR(DATEVALUE(Customers!I222),"")))</f>
        <v>41367</v>
      </c>
      <c r="J222" s="2" t="str">
        <f aca="false">IF(OR(TRIM(Customers!J222&amp;"")="",ISNUMBER(MATCH(TRIM(Customers!J222&amp;""),Codes!$A$5:$A$14,0))),"",TRIM(Customers!J222))</f>
        <v>Online Banking</v>
      </c>
      <c r="K222" s="3" t="n">
        <f aca="false">IF(OR(TRIM(Customers!K222&amp;"")="",ISNUMBER(MATCH(TRIM(Customers!K222&amp;""),Codes!$A$5:$A$14,0))),"",IF(ISNUMBER(Customers!K222),Customers!K222,IFERROR(VALUE(Customers!K222),"")))</f>
        <v>2</v>
      </c>
      <c r="L222" s="4" t="n">
        <f aca="false">IF(OR(TRIM(Customers!L222&amp;"")="",ISNUMBER(MATCH(TRIM(Customers!L222&amp;""),Codes!$A$5:$A$14,0))),"",IF(ISNUMBER(Customers!L222),Customers!L222,IFERROR(VALUE(Customers!L222),"")))</f>
        <v>2433.3</v>
      </c>
      <c r="M222" s="4" t="n">
        <f aca="false">IF(OR(TRIM(Customers!M222&amp;"")="",ISNUMBER(MATCH(TRIM(Customers!M222&amp;""),Codes!$A$5:$A$14,0))),"",IF(ISNUMBER(Customers!M222),Customers!M222,IFERROR(VALUE(Customers!M222),"")))</f>
        <v>46755.88</v>
      </c>
      <c r="N222" s="3" t="n">
        <f aca="false">IF(OR(TRIM(Customers!N222&amp;"")="",ISNUMBER(MATCH(TRIM(Customers!N222&amp;""),Codes!$A$5:$A$14,0)),Customers!N222=9999),"",IF(ISNUMBER(Customers!N222),Customers!N222,IFERROR(VALUE(Customers!N222),"")))</f>
        <v>24</v>
      </c>
      <c r="O222" s="4" t="n">
        <f aca="false">IF(OR(TRIM(Customers!O222&amp;"")="",ISNUMBER(MATCH(TRIM(Customers!O222&amp;""),Codes!$A$5:$A$14,0))),"",IF(ISNUMBER(Customers!O222),Customers!O222,IFERROR(VALUE(Customers!O222),"")))</f>
        <v>28.79</v>
      </c>
      <c r="P222" s="3" t="n">
        <f aca="false">IF(OR(TRIM(Customers!P222&amp;"")="",ISNUMBER(MATCH(TRIM(Customers!P222&amp;""),Codes!$A$5:$A$14,0))),"",IF(ISNUMBER(Customers!P222),Customers!P222,IFERROR(VALUE(Customers!P222),"")))</f>
        <v>5</v>
      </c>
      <c r="Q222" s="4" t="n">
        <f aca="false">IF(OR(TRIM(Customers!Q222&amp;"")="",ISNUMBER(MATCH(TRIM(Customers!Q222&amp;""),Codes!$A$5:$A$14,0))),"",IF(ISNUMBER(Customers!Q222),Customers!Q222,IFERROR(VALUE(Customers!Q222),"")))</f>
        <v>7000</v>
      </c>
      <c r="R222" s="4" t="n">
        <f aca="false">IF(OR(TRIM(Customers!R222&amp;"")="",ISNUMBER(MATCH(TRIM(Customers!R222&amp;""),Codes!$A$5:$A$14,0))),"",IF(ISNUMBER(Customers!R222),Customers!R222,IFERROR(VALUE(Customers!R222),"")))</f>
        <v>2925.6</v>
      </c>
      <c r="S222" s="4" t="n">
        <f aca="false">IF(OR(TRIM(Customers!S222&amp;"")="",ISNUMBER(MATCH(TRIM(Customers!S222&amp;""),Codes!$A$5:$A$14,0))),"",IF(ISNUMBER(Customers!S222),Customers!S222,IFERROR(VALUE(Customers!S222),"")))</f>
        <v>133000</v>
      </c>
      <c r="T222" s="4" t="n">
        <f aca="false">IF(OR(TRIM(Customers!T222&amp;"")="",ISNUMBER(MATCH(TRIM(Customers!T222&amp;""),Codes!$A$5:$A$14,0))),"",IF(ISNUMBER(Customers!T222),Customers!T222,IFERROR(VALUE(Customers!T222),"")))</f>
        <v>862</v>
      </c>
      <c r="U222" s="3" t="n">
        <f aca="false">IF(OR(TRIM(Customers!U222&amp;"")="",ISNUMBER(MATCH(TRIM(Customers!U222&amp;""),Codes!$A$5:$A$14,0)),Customers!U222=0),"",IF(ISNUMBER(Customers!U222),Customers!U222,IFERROR(VALUE(Customers!U222),"")))</f>
        <v>680</v>
      </c>
      <c r="V222" s="3" t="n">
        <f aca="false">IF(OR(TRIM(Customers!V222&amp;"")="",ISNUMBER(MATCH(TRIM(Customers!V222&amp;""),Codes!$A$5:$A$14,0))),"",IF(ISNUMBER(Customers!V222),Customers!V222,IFERROR(VALUE(Customers!V222),"")))</f>
        <v>0</v>
      </c>
    </row>
    <row r="223" customFormat="false" ht="15" hidden="false" customHeight="false" outlineLevel="0" collapsed="false">
      <c r="A223" s="2" t="str">
        <f aca="false">Customers!A223</f>
        <v>CL00222</v>
      </c>
      <c r="B223" s="3" t="n">
        <f aca="false">IF(OR(TRIM(Customers!B223&amp;"")="",ISNUMBER(MATCH(TRIM(Customers!B223&amp;""),Codes!$A$5:$A$14,0)),Customers!B223=0),"",IF(ISNUMBER(Customers!B223),Customers!B223,IFERROR(VALUE(Customers!B223),"")))</f>
        <v>27</v>
      </c>
      <c r="C223" s="2" t="str">
        <f aca="false">IF(OR(TRIM(Customers!C223&amp;"")="",ISNUMBER(MATCH(TRIM(Customers!C223&amp;""),Codes!$A$5:$A$14,0))),"",TRIM(Customers!C223))</f>
        <v>M</v>
      </c>
      <c r="D223" s="2" t="str">
        <f aca="false">IF(OR(TRIM(Customers!D223&amp;"")="",ISNUMBER(MATCH(TRIM(Customers!D223&amp;""),Codes!$A$5:$A$14,0))),"",TRIM(Customers!D223))</f>
        <v>Lombardia</v>
      </c>
      <c r="E223" s="2" t="str">
        <f aca="false">IF(OR(TRIM(Customers!E223&amp;"")="",ISNUMBER(MATCH(TRIM(Customers!E223&amp;""),Codes!$A$5:$A$14,0))),"",TRIM(Customers!E223))</f>
        <v>Employee</v>
      </c>
      <c r="F223" s="2" t="str">
        <f aca="false">IF(OR(TRIM(Customers!F223&amp;"")="",ISNUMBER(MATCH(TRIM(Customers!F223&amp;""),Codes!$A$5:$A$14,0))),"",TRIM(Customers!F223))</f>
        <v>Single</v>
      </c>
      <c r="G223" s="4" t="n">
        <f aca="false">IF(OR(TRIM(Customers!G223&amp;"")="",ISNUMBER(MATCH(TRIM(Customers!G223&amp;""),Codes!$A$5:$A$14,0)),Customers!G223=-999),"",IF(ISNUMBER(Customers!G223),Customers!G223,IFERROR(VALUE(Customers!G223),"")))</f>
        <v>21500</v>
      </c>
      <c r="H223" s="3" t="n">
        <f aca="false">IF(OR(TRIM(Customers!H223&amp;"")="",ISNUMBER(MATCH(TRIM(Customers!H223&amp;""),Codes!$A$5:$A$14,0))),"",IF(ISNUMBER(Customers!H223),Customers!H223,IFERROR(VALUE(Customers!H223),"")))</f>
        <v>6</v>
      </c>
      <c r="I223" s="5" t="n">
        <f aca="false">IF(OR(TRIM(Customers!I223&amp;"")="",ISNUMBER(MATCH(TRIM(Customers!I223&amp;""),Codes!$A$5:$A$14,0)),Customers!I223=DATE(1970,1,1)),"",IF(ISNUMBER(Customers!I223),Customers!I223,IFERROR(DATEVALUE(Customers!I223),"")))</f>
        <v>43974</v>
      </c>
      <c r="J223" s="2" t="str">
        <f aca="false">IF(OR(TRIM(Customers!J223&amp;"")="",ISNUMBER(MATCH(TRIM(Customers!J223&amp;""),Codes!$A$5:$A$14,0))),"",TRIM(Customers!J223))</f>
        <v>Online Banking</v>
      </c>
      <c r="K223" s="3" t="n">
        <f aca="false">IF(OR(TRIM(Customers!K223&amp;"")="",ISNUMBER(MATCH(TRIM(Customers!K223&amp;""),Codes!$A$5:$A$14,0))),"",IF(ISNUMBER(Customers!K223),Customers!K223,IFERROR(VALUE(Customers!K223),"")))</f>
        <v>1</v>
      </c>
      <c r="L223" s="4" t="n">
        <f aca="false">IF(OR(TRIM(Customers!L223&amp;"")="",ISNUMBER(MATCH(TRIM(Customers!L223&amp;""),Codes!$A$5:$A$14,0))),"",IF(ISNUMBER(Customers!L223),Customers!L223,IFERROR(VALUE(Customers!L223),"")))</f>
        <v>669.54</v>
      </c>
      <c r="M223" s="4" t="n">
        <f aca="false">IF(OR(TRIM(Customers!M223&amp;"")="",ISNUMBER(MATCH(TRIM(Customers!M223&amp;""),Codes!$A$5:$A$14,0))),"",IF(ISNUMBER(Customers!M223),Customers!M223,IFERROR(VALUE(Customers!M223),"")))</f>
        <v>8303.52</v>
      </c>
      <c r="N223" s="3" t="n">
        <f aca="false">IF(OR(TRIM(Customers!N223&amp;"")="",ISNUMBER(MATCH(TRIM(Customers!N223&amp;""),Codes!$A$5:$A$14,0)),Customers!N223=9999),"",IF(ISNUMBER(Customers!N223),Customers!N223,IFERROR(VALUE(Customers!N223),"")))</f>
        <v>27</v>
      </c>
      <c r="O223" s="4" t="n">
        <f aca="false">IF(OR(TRIM(Customers!O223&amp;"")="",ISNUMBER(MATCH(TRIM(Customers!O223&amp;""),Codes!$A$5:$A$14,0))),"",IF(ISNUMBER(Customers!O223),Customers!O223,IFERROR(VALUE(Customers!O223),"")))</f>
        <v>28.97</v>
      </c>
      <c r="P223" s="3" t="n">
        <f aca="false">IF(OR(TRIM(Customers!P223&amp;"")="",ISNUMBER(MATCH(TRIM(Customers!P223&amp;""),Codes!$A$5:$A$14,0))),"",IF(ISNUMBER(Customers!P223),Customers!P223,IFERROR(VALUE(Customers!P223),"")))</f>
        <v>2</v>
      </c>
      <c r="Q223" s="4" t="n">
        <f aca="false">IF(OR(TRIM(Customers!Q223&amp;"")="",ISNUMBER(MATCH(TRIM(Customers!Q223&amp;""),Codes!$A$5:$A$14,0))),"",IF(ISNUMBER(Customers!Q223),Customers!Q223,IFERROR(VALUE(Customers!Q223),"")))</f>
        <v>2500</v>
      </c>
      <c r="R223" s="4" t="n">
        <f aca="false">IF(OR(TRIM(Customers!R223&amp;"")="",ISNUMBER(MATCH(TRIM(Customers!R223&amp;""),Codes!$A$5:$A$14,0))),"",IF(ISNUMBER(Customers!R223),Customers!R223,IFERROR(VALUE(Customers!R223),"")))</f>
        <v>713.07</v>
      </c>
      <c r="S223" s="4" t="str">
        <f aca="false">IF(OR(TRIM(Customers!S223&amp;"")="",ISNUMBER(MATCH(TRIM(Customers!S223&amp;""),Codes!$A$5:$A$14,0))),"",IF(ISNUMBER(Customers!S223),Customers!S223,IFERROR(VALUE(Customers!S223),"")))</f>
        <v/>
      </c>
      <c r="T223" s="4" t="str">
        <f aca="false">IF(OR(TRIM(Customers!T223&amp;"")="",ISNUMBER(MATCH(TRIM(Customers!T223&amp;""),Codes!$A$5:$A$14,0))),"",IF(ISNUMBER(Customers!T223),Customers!T223,IFERROR(VALUE(Customers!T223),"")))</f>
        <v/>
      </c>
      <c r="U223" s="3" t="n">
        <f aca="false">IF(OR(TRIM(Customers!U223&amp;"")="",ISNUMBER(MATCH(TRIM(Customers!U223&amp;""),Codes!$A$5:$A$14,0)),Customers!U223=0),"",IF(ISNUMBER(Customers!U223),Customers!U223,IFERROR(VALUE(Customers!U223),"")))</f>
        <v>507</v>
      </c>
      <c r="V223" s="3" t="n">
        <f aca="false">IF(OR(TRIM(Customers!V223&amp;"")="",ISNUMBER(MATCH(TRIM(Customers!V223&amp;""),Codes!$A$5:$A$14,0))),"",IF(ISNUMBER(Customers!V223),Customers!V223,IFERROR(VALUE(Customers!V223),"")))</f>
        <v>2</v>
      </c>
    </row>
    <row r="224" customFormat="false" ht="15" hidden="false" customHeight="false" outlineLevel="0" collapsed="false">
      <c r="A224" s="2" t="str">
        <f aca="false">Customers!A224</f>
        <v>CL00223</v>
      </c>
      <c r="B224" s="3" t="n">
        <f aca="false">IF(OR(TRIM(Customers!B224&amp;"")="",ISNUMBER(MATCH(TRIM(Customers!B224&amp;""),Codes!$A$5:$A$14,0)),Customers!B224=0),"",IF(ISNUMBER(Customers!B224),Customers!B224,IFERROR(VALUE(Customers!B224),"")))</f>
        <v>54</v>
      </c>
      <c r="C224" s="2" t="str">
        <f aca="false">IF(OR(TRIM(Customers!C224&amp;"")="",ISNUMBER(MATCH(TRIM(Customers!C224&amp;""),Codes!$A$5:$A$14,0))),"",TRIM(Customers!C224))</f>
        <v>M</v>
      </c>
      <c r="D224" s="2" t="str">
        <f aca="false">IF(OR(TRIM(Customers!D224&amp;"")="",ISNUMBER(MATCH(TRIM(Customers!D224&amp;""),Codes!$A$5:$A$14,0))),"",TRIM(Customers!D224))</f>
        <v>Lombardia</v>
      </c>
      <c r="E224" s="2" t="str">
        <f aca="false">IF(OR(TRIM(Customers!E224&amp;"")="",ISNUMBER(MATCH(TRIM(Customers!E224&amp;""),Codes!$A$5:$A$14,0))),"",TRIM(Customers!E224))</f>
        <v>Business owner</v>
      </c>
      <c r="F224" s="2" t="str">
        <f aca="false">IF(OR(TRIM(Customers!F224&amp;"")="",ISNUMBER(MATCH(TRIM(Customers!F224&amp;""),Codes!$A$5:$A$14,0))),"",TRIM(Customers!F224))</f>
        <v>Married</v>
      </c>
      <c r="G224" s="4" t="n">
        <f aca="false">IF(OR(TRIM(Customers!G224&amp;"")="",ISNUMBER(MATCH(TRIM(Customers!G224&amp;""),Codes!$A$5:$A$14,0)),Customers!G224=-999),"",IF(ISNUMBER(Customers!G224),Customers!G224,IFERROR(VALUE(Customers!G224),"")))</f>
        <v>75300</v>
      </c>
      <c r="H224" s="3" t="n">
        <f aca="false">IF(OR(TRIM(Customers!H224&amp;"")="",ISNUMBER(MATCH(TRIM(Customers!H224&amp;""),Codes!$A$5:$A$14,0))),"",IF(ISNUMBER(Customers!H224),Customers!H224,IFERROR(VALUE(Customers!H224),"")))</f>
        <v>22</v>
      </c>
      <c r="I224" s="5" t="str">
        <f aca="false">IF(OR(TRIM(Customers!I224&amp;"")="",ISNUMBER(MATCH(TRIM(Customers!I224&amp;""),Codes!$A$5:$A$14,0)),Customers!I224=DATE(1970,1,1)),"",IF(ISNUMBER(Customers!I224),Customers!I224,IFERROR(DATEVALUE(Customers!I224),"")))</f>
        <v/>
      </c>
      <c r="J224" s="2" t="str">
        <f aca="false">IF(OR(TRIM(Customers!J224&amp;"")="",ISNUMBER(MATCH(TRIM(Customers!J224&amp;""),Codes!$A$5:$A$14,0))),"",TRIM(Customers!J224))</f>
        <v/>
      </c>
      <c r="K224" s="3" t="n">
        <f aca="false">IF(OR(TRIM(Customers!K224&amp;"")="",ISNUMBER(MATCH(TRIM(Customers!K224&amp;""),Codes!$A$5:$A$14,0))),"",IF(ISNUMBER(Customers!K224),Customers!K224,IFERROR(VALUE(Customers!K224),"")))</f>
        <v>2</v>
      </c>
      <c r="L224" s="4" t="n">
        <f aca="false">IF(OR(TRIM(Customers!L224&amp;"")="",ISNUMBER(MATCH(TRIM(Customers!L224&amp;""),Codes!$A$5:$A$14,0))),"",IF(ISNUMBER(Customers!L224),Customers!L224,IFERROR(VALUE(Customers!L224),"")))</f>
        <v>11950.72</v>
      </c>
      <c r="M224" s="4" t="n">
        <f aca="false">IF(OR(TRIM(Customers!M224&amp;"")="",ISNUMBER(MATCH(TRIM(Customers!M224&amp;""),Codes!$A$5:$A$14,0))),"",IF(ISNUMBER(Customers!M224),Customers!M224,IFERROR(VALUE(Customers!M224),"")))</f>
        <v>176454.55</v>
      </c>
      <c r="N224" s="3" t="n">
        <f aca="false">IF(OR(TRIM(Customers!N224&amp;"")="",ISNUMBER(MATCH(TRIM(Customers!N224&amp;""),Codes!$A$5:$A$14,0)),Customers!N224=9999),"",IF(ISNUMBER(Customers!N224),Customers!N224,IFERROR(VALUE(Customers!N224),"")))</f>
        <v>37</v>
      </c>
      <c r="O224" s="4" t="n">
        <f aca="false">IF(OR(TRIM(Customers!O224&amp;"")="",ISNUMBER(MATCH(TRIM(Customers!O224&amp;""),Codes!$A$5:$A$14,0))),"",IF(ISNUMBER(Customers!O224),Customers!O224,IFERROR(VALUE(Customers!O224),"")))</f>
        <v>55.42</v>
      </c>
      <c r="P224" s="3" t="n">
        <f aca="false">IF(OR(TRIM(Customers!P224&amp;"")="",ISNUMBER(MATCH(TRIM(Customers!P224&amp;""),Codes!$A$5:$A$14,0))),"",IF(ISNUMBER(Customers!P224),Customers!P224,IFERROR(VALUE(Customers!P224),"")))</f>
        <v>0</v>
      </c>
      <c r="Q224" s="4" t="n">
        <f aca="false">IF(OR(TRIM(Customers!Q224&amp;"")="",ISNUMBER(MATCH(TRIM(Customers!Q224&amp;""),Codes!$A$5:$A$14,0))),"",IF(ISNUMBER(Customers!Q224),Customers!Q224,IFERROR(VALUE(Customers!Q224),"")))</f>
        <v>0</v>
      </c>
      <c r="R224" s="4" t="n">
        <f aca="false">IF(OR(TRIM(Customers!R224&amp;"")="",ISNUMBER(MATCH(TRIM(Customers!R224&amp;""),Codes!$A$5:$A$14,0))),"",IF(ISNUMBER(Customers!R224),Customers!R224,IFERROR(VALUE(Customers!R224),"")))</f>
        <v>0</v>
      </c>
      <c r="S224" s="4" t="n">
        <f aca="false">IF(OR(TRIM(Customers!S224&amp;"")="",ISNUMBER(MATCH(TRIM(Customers!S224&amp;""),Codes!$A$5:$A$14,0))),"",IF(ISNUMBER(Customers!S224),Customers!S224,IFERROR(VALUE(Customers!S224),"")))</f>
        <v>0</v>
      </c>
      <c r="T224" s="4" t="n">
        <f aca="false">IF(OR(TRIM(Customers!T224&amp;"")="",ISNUMBER(MATCH(TRIM(Customers!T224&amp;""),Codes!$A$5:$A$14,0))),"",IF(ISNUMBER(Customers!T224),Customers!T224,IFERROR(VALUE(Customers!T224),"")))</f>
        <v>0</v>
      </c>
      <c r="U224" s="3" t="n">
        <f aca="false">IF(OR(TRIM(Customers!U224&amp;"")="",ISNUMBER(MATCH(TRIM(Customers!U224&amp;""),Codes!$A$5:$A$14,0)),Customers!U224=0),"",IF(ISNUMBER(Customers!U224),Customers!U224,IFERROR(VALUE(Customers!U224),"")))</f>
        <v>745</v>
      </c>
      <c r="V224" s="3" t="n">
        <f aca="false">IF(OR(TRIM(Customers!V224&amp;"")="",ISNUMBER(MATCH(TRIM(Customers!V224&amp;""),Codes!$A$5:$A$14,0))),"",IF(ISNUMBER(Customers!V224),Customers!V224,IFERROR(VALUE(Customers!V224),"")))</f>
        <v>0</v>
      </c>
    </row>
    <row r="225" customFormat="false" ht="15" hidden="false" customHeight="false" outlineLevel="0" collapsed="false">
      <c r="A225" s="2" t="str">
        <f aca="false">Customers!A225</f>
        <v>CL00224</v>
      </c>
      <c r="B225" s="3" t="n">
        <f aca="false">IF(OR(TRIM(Customers!B225&amp;"")="",ISNUMBER(MATCH(TRIM(Customers!B225&amp;""),Codes!$A$5:$A$14,0)),Customers!B225=0),"",IF(ISNUMBER(Customers!B225),Customers!B225,IFERROR(VALUE(Customers!B225),"")))</f>
        <v>64</v>
      </c>
      <c r="C225" s="2" t="str">
        <f aca="false">IF(OR(TRIM(Customers!C225&amp;"")="",ISNUMBER(MATCH(TRIM(Customers!C225&amp;""),Codes!$A$5:$A$14,0))),"",TRIM(Customers!C225))</f>
        <v/>
      </c>
      <c r="D225" s="2" t="str">
        <f aca="false">IF(OR(TRIM(Customers!D225&amp;"")="",ISNUMBER(MATCH(TRIM(Customers!D225&amp;""),Codes!$A$5:$A$14,0))),"",TRIM(Customers!D225))</f>
        <v>Lombardia</v>
      </c>
      <c r="E225" s="2" t="str">
        <f aca="false">IF(OR(TRIM(Customers!E225&amp;"")="",ISNUMBER(MATCH(TRIM(Customers!E225&amp;""),Codes!$A$5:$A$14,0))),"",TRIM(Customers!E225))</f>
        <v>Shopkeeper</v>
      </c>
      <c r="F225" s="2" t="str">
        <f aca="false">IF(OR(TRIM(Customers!F225&amp;"")="",ISNUMBER(MATCH(TRIM(Customers!F225&amp;""),Codes!$A$5:$A$14,0))),"",TRIM(Customers!F225))</f>
        <v>Divorced</v>
      </c>
      <c r="G225" s="4" t="n">
        <f aca="false">IF(OR(TRIM(Customers!G225&amp;"")="",ISNUMBER(MATCH(TRIM(Customers!G225&amp;""),Codes!$A$5:$A$14,0)),Customers!G225=-999),"",IF(ISNUMBER(Customers!G225),Customers!G225,IFERROR(VALUE(Customers!G225),"")))</f>
        <v>35400</v>
      </c>
      <c r="H225" s="3" t="n">
        <f aca="false">IF(OR(TRIM(Customers!H225&amp;"")="",ISNUMBER(MATCH(TRIM(Customers!H225&amp;""),Codes!$A$5:$A$14,0))),"",IF(ISNUMBER(Customers!H225),Customers!H225,IFERROR(VALUE(Customers!H225),"")))</f>
        <v>21</v>
      </c>
      <c r="I225" s="5" t="n">
        <f aca="false">IF(OR(TRIM(Customers!I225&amp;"")="",ISNUMBER(MATCH(TRIM(Customers!I225&amp;""),Codes!$A$5:$A$14,0)),Customers!I225=DATE(1970,1,1)),"",IF(ISNUMBER(Customers!I225),Customers!I225,IFERROR(DATEVALUE(Customers!I225),"")))</f>
        <v>38447</v>
      </c>
      <c r="J225" s="2" t="str">
        <f aca="false">IF(OR(TRIM(Customers!J225&amp;"")="",ISNUMBER(MATCH(TRIM(Customers!J225&amp;""),Codes!$A$5:$A$14,0))),"",TRIM(Customers!J225))</f>
        <v>Online Banking</v>
      </c>
      <c r="K225" s="3" t="str">
        <f aca="false">IF(OR(TRIM(Customers!K225&amp;"")="",ISNUMBER(MATCH(TRIM(Customers!K225&amp;""),Codes!$A$5:$A$14,0))),"",IF(ISNUMBER(Customers!K225),Customers!K225,IFERROR(VALUE(Customers!K225),"")))</f>
        <v/>
      </c>
      <c r="L225" s="4" t="n">
        <f aca="false">IF(OR(TRIM(Customers!L225&amp;"")="",ISNUMBER(MATCH(TRIM(Customers!L225&amp;""),Codes!$A$5:$A$14,0))),"",IF(ISNUMBER(Customers!L225),Customers!L225,IFERROR(VALUE(Customers!L225),"")))</f>
        <v>2693.29</v>
      </c>
      <c r="M225" s="4" t="str">
        <f aca="false">IF(OR(TRIM(Customers!M225&amp;"")="",ISNUMBER(MATCH(TRIM(Customers!M225&amp;""),Codes!$A$5:$A$14,0))),"",IF(ISNUMBER(Customers!M225),Customers!M225,IFERROR(VALUE(Customers!M225),"")))</f>
        <v/>
      </c>
      <c r="N225" s="3" t="n">
        <f aca="false">IF(OR(TRIM(Customers!N225&amp;"")="",ISNUMBER(MATCH(TRIM(Customers!N225&amp;""),Codes!$A$5:$A$14,0)),Customers!N225=9999),"",IF(ISNUMBER(Customers!N225),Customers!N225,IFERROR(VALUE(Customers!N225),"")))</f>
        <v>27</v>
      </c>
      <c r="O225" s="4" t="n">
        <f aca="false">IF(OR(TRIM(Customers!O225&amp;"")="",ISNUMBER(MATCH(TRIM(Customers!O225&amp;""),Codes!$A$5:$A$14,0))),"",IF(ISNUMBER(Customers!O225),Customers!O225,IFERROR(VALUE(Customers!O225),"")))</f>
        <v>32.01</v>
      </c>
      <c r="P225" s="3" t="n">
        <f aca="false">IF(OR(TRIM(Customers!P225&amp;"")="",ISNUMBER(MATCH(TRIM(Customers!P225&amp;""),Codes!$A$5:$A$14,0))),"",IF(ISNUMBER(Customers!P225),Customers!P225,IFERROR(VALUE(Customers!P225),"")))</f>
        <v>4</v>
      </c>
      <c r="Q225" s="4" t="n">
        <f aca="false">IF(OR(TRIM(Customers!Q225&amp;"")="",ISNUMBER(MATCH(TRIM(Customers!Q225&amp;""),Codes!$A$5:$A$14,0))),"",IF(ISNUMBER(Customers!Q225),Customers!Q225,IFERROR(VALUE(Customers!Q225),"")))</f>
        <v>8500</v>
      </c>
      <c r="R225" s="4" t="n">
        <f aca="false">IF(OR(TRIM(Customers!R225&amp;"")="",ISNUMBER(MATCH(TRIM(Customers!R225&amp;""),Codes!$A$5:$A$14,0))),"",IF(ISNUMBER(Customers!R225),Customers!R225,IFERROR(VALUE(Customers!R225),"")))</f>
        <v>1044.54</v>
      </c>
      <c r="S225" s="4" t="n">
        <f aca="false">IF(OR(TRIM(Customers!S225&amp;"")="",ISNUMBER(MATCH(TRIM(Customers!S225&amp;""),Codes!$A$5:$A$14,0))),"",IF(ISNUMBER(Customers!S225),Customers!S225,IFERROR(VALUE(Customers!S225),"")))</f>
        <v>0</v>
      </c>
      <c r="T225" s="4" t="n">
        <f aca="false">IF(OR(TRIM(Customers!T225&amp;"")="",ISNUMBER(MATCH(TRIM(Customers!T225&amp;""),Codes!$A$5:$A$14,0))),"",IF(ISNUMBER(Customers!T225),Customers!T225,IFERROR(VALUE(Customers!T225),"")))</f>
        <v>0</v>
      </c>
      <c r="U225" s="3" t="n">
        <f aca="false">IF(OR(TRIM(Customers!U225&amp;"")="",ISNUMBER(MATCH(TRIM(Customers!U225&amp;""),Codes!$A$5:$A$14,0)),Customers!U225=0),"",IF(ISNUMBER(Customers!U225),Customers!U225,IFERROR(VALUE(Customers!U225),"")))</f>
        <v>639</v>
      </c>
      <c r="V225" s="3" t="n">
        <f aca="false">IF(OR(TRIM(Customers!V225&amp;"")="",ISNUMBER(MATCH(TRIM(Customers!V225&amp;""),Codes!$A$5:$A$14,0))),"",IF(ISNUMBER(Customers!V225),Customers!V225,IFERROR(VALUE(Customers!V225),"")))</f>
        <v>1</v>
      </c>
    </row>
    <row r="226" customFormat="false" ht="15" hidden="false" customHeight="false" outlineLevel="0" collapsed="false">
      <c r="A226" s="2" t="str">
        <f aca="false">Customers!A226</f>
        <v>CL00225</v>
      </c>
      <c r="B226" s="3" t="n">
        <f aca="false">IF(OR(TRIM(Customers!B226&amp;"")="",ISNUMBER(MATCH(TRIM(Customers!B226&amp;""),Codes!$A$5:$A$14,0)),Customers!B226=0),"",IF(ISNUMBER(Customers!B226),Customers!B226,IFERROR(VALUE(Customers!B226),"")))</f>
        <v>82</v>
      </c>
      <c r="C226" s="2" t="str">
        <f aca="false">IF(OR(TRIM(Customers!C226&amp;"")="",ISNUMBER(MATCH(TRIM(Customers!C226&amp;""),Codes!$A$5:$A$14,0))),"",TRIM(Customers!C226))</f>
        <v>F</v>
      </c>
      <c r="D226" s="2" t="str">
        <f aca="false">IF(OR(TRIM(Customers!D226&amp;"")="",ISNUMBER(MATCH(TRIM(Customers!D226&amp;""),Codes!$A$5:$A$14,0))),"",TRIM(Customers!D226))</f>
        <v>Puglia</v>
      </c>
      <c r="E226" s="2" t="str">
        <f aca="false">IF(OR(TRIM(Customers!E226&amp;"")="",ISNUMBER(MATCH(TRIM(Customers!E226&amp;""),Codes!$A$5:$A$14,0))),"",TRIM(Customers!E226))</f>
        <v>Retired</v>
      </c>
      <c r="F226" s="2" t="str">
        <f aca="false">IF(OR(TRIM(Customers!F226&amp;"")="",ISNUMBER(MATCH(TRIM(Customers!F226&amp;""),Codes!$A$5:$A$14,0))),"",TRIM(Customers!F226))</f>
        <v>Married</v>
      </c>
      <c r="G226" s="4" t="n">
        <f aca="false">IF(OR(TRIM(Customers!G226&amp;"")="",ISNUMBER(MATCH(TRIM(Customers!G226&amp;""),Codes!$A$5:$A$14,0)),Customers!G226=-999),"",IF(ISNUMBER(Customers!G226),Customers!G226,IFERROR(VALUE(Customers!G226),"")))</f>
        <v>28100</v>
      </c>
      <c r="H226" s="3" t="n">
        <f aca="false">IF(OR(TRIM(Customers!H226&amp;"")="",ISNUMBER(MATCH(TRIM(Customers!H226&amp;""),Codes!$A$5:$A$14,0))),"",IF(ISNUMBER(Customers!H226),Customers!H226,IFERROR(VALUE(Customers!H226),"")))</f>
        <v>13</v>
      </c>
      <c r="I226" s="5" t="n">
        <f aca="false">IF(OR(TRIM(Customers!I226&amp;"")="",ISNUMBER(MATCH(TRIM(Customers!I226&amp;""),Codes!$A$5:$A$14,0)),Customers!I226=DATE(1970,1,1)),"",IF(ISNUMBER(Customers!I226),Customers!I226,IFERROR(DATEVALUE(Customers!I226),"")))</f>
        <v>41452</v>
      </c>
      <c r="J226" s="2" t="str">
        <f aca="false">IF(OR(TRIM(Customers!J226&amp;"")="",ISNUMBER(MATCH(TRIM(Customers!J226&amp;""),Codes!$A$5:$A$14,0))),"",TRIM(Customers!J226))</f>
        <v>Branch</v>
      </c>
      <c r="K226" s="3" t="n">
        <f aca="false">IF(OR(TRIM(Customers!K226&amp;"")="",ISNUMBER(MATCH(TRIM(Customers!K226&amp;""),Codes!$A$5:$A$14,0))),"",IF(ISNUMBER(Customers!K226),Customers!K226,IFERROR(VALUE(Customers!K226),"")))</f>
        <v>2</v>
      </c>
      <c r="L226" s="4" t="n">
        <f aca="false">IF(OR(TRIM(Customers!L226&amp;"")="",ISNUMBER(MATCH(TRIM(Customers!L226&amp;""),Codes!$A$5:$A$14,0))),"",IF(ISNUMBER(Customers!L226),Customers!L226,IFERROR(VALUE(Customers!L226),"")))</f>
        <v>3394.56</v>
      </c>
      <c r="M226" s="4" t="n">
        <f aca="false">IF(OR(TRIM(Customers!M226&amp;"")="",ISNUMBER(MATCH(TRIM(Customers!M226&amp;""),Codes!$A$5:$A$14,0))),"",IF(ISNUMBER(Customers!M226),Customers!M226,IFERROR(VALUE(Customers!M226),"")))</f>
        <v>25650.66</v>
      </c>
      <c r="N226" s="3" t="n">
        <f aca="false">IF(OR(TRIM(Customers!N226&amp;"")="",ISNUMBER(MATCH(TRIM(Customers!N226&amp;""),Codes!$A$5:$A$14,0)),Customers!N226=9999),"",IF(ISNUMBER(Customers!N226),Customers!N226,IFERROR(VALUE(Customers!N226),"")))</f>
        <v>15</v>
      </c>
      <c r="O226" s="4" t="n">
        <f aca="false">IF(OR(TRIM(Customers!O226&amp;"")="",ISNUMBER(MATCH(TRIM(Customers!O226&amp;""),Codes!$A$5:$A$14,0))),"",IF(ISNUMBER(Customers!O226),Customers!O226,IFERROR(VALUE(Customers!O226),"")))</f>
        <v>60.86</v>
      </c>
      <c r="P226" s="3" t="n">
        <f aca="false">IF(OR(TRIM(Customers!P226&amp;"")="",ISNUMBER(MATCH(TRIM(Customers!P226&amp;""),Codes!$A$5:$A$14,0))),"",IF(ISNUMBER(Customers!P226),Customers!P226,IFERROR(VALUE(Customers!P226),"")))</f>
        <v>8</v>
      </c>
      <c r="Q226" s="4" t="n">
        <f aca="false">IF(OR(TRIM(Customers!Q226&amp;"")="",ISNUMBER(MATCH(TRIM(Customers!Q226&amp;""),Codes!$A$5:$A$14,0))),"",IF(ISNUMBER(Customers!Q226),Customers!Q226,IFERROR(VALUE(Customers!Q226),"")))</f>
        <v>5500</v>
      </c>
      <c r="R226" s="4" t="n">
        <f aca="false">IF(OR(TRIM(Customers!R226&amp;"")="",ISNUMBER(MATCH(TRIM(Customers!R226&amp;""),Codes!$A$5:$A$14,0))),"",IF(ISNUMBER(Customers!R226),Customers!R226,IFERROR(VALUE(Customers!R226),"")))</f>
        <v>534.45</v>
      </c>
      <c r="S226" s="4" t="n">
        <f aca="false">IF(OR(TRIM(Customers!S226&amp;"")="",ISNUMBER(MATCH(TRIM(Customers!S226&amp;""),Codes!$A$5:$A$14,0))),"",IF(ISNUMBER(Customers!S226),Customers!S226,IFERROR(VALUE(Customers!S226),"")))</f>
        <v>0</v>
      </c>
      <c r="T226" s="4" t="n">
        <f aca="false">IF(OR(TRIM(Customers!T226&amp;"")="",ISNUMBER(MATCH(TRIM(Customers!T226&amp;""),Codes!$A$5:$A$14,0))),"",IF(ISNUMBER(Customers!T226),Customers!T226,IFERROR(VALUE(Customers!T226),"")))</f>
        <v>0</v>
      </c>
      <c r="U226" s="3" t="n">
        <f aca="false">IF(OR(TRIM(Customers!U226&amp;"")="",ISNUMBER(MATCH(TRIM(Customers!U226&amp;""),Codes!$A$5:$A$14,0)),Customers!U226=0),"",IF(ISNUMBER(Customers!U226),Customers!U226,IFERROR(VALUE(Customers!U226),"")))</f>
        <v>628</v>
      </c>
      <c r="V226" s="3" t="n">
        <f aca="false">IF(OR(TRIM(Customers!V226&amp;"")="",ISNUMBER(MATCH(TRIM(Customers!V226&amp;""),Codes!$A$5:$A$14,0))),"",IF(ISNUMBER(Customers!V226),Customers!V226,IFERROR(VALUE(Customers!V226),"")))</f>
        <v>0</v>
      </c>
    </row>
    <row r="227" customFormat="false" ht="15" hidden="false" customHeight="false" outlineLevel="0" collapsed="false">
      <c r="A227" s="2" t="str">
        <f aca="false">Customers!A227</f>
        <v>CL00226</v>
      </c>
      <c r="B227" s="3" t="n">
        <f aca="false">IF(OR(TRIM(Customers!B227&amp;"")="",ISNUMBER(MATCH(TRIM(Customers!B227&amp;""),Codes!$A$5:$A$14,0)),Customers!B227=0),"",IF(ISNUMBER(Customers!B227),Customers!B227,IFERROR(VALUE(Customers!B227),"")))</f>
        <v>39</v>
      </c>
      <c r="C227" s="2" t="str">
        <f aca="false">IF(OR(TRIM(Customers!C227&amp;"")="",ISNUMBER(MATCH(TRIM(Customers!C227&amp;""),Codes!$A$5:$A$14,0))),"",TRIM(Customers!C227))</f>
        <v>M</v>
      </c>
      <c r="D227" s="2" t="str">
        <f aca="false">IF(OR(TRIM(Customers!D227&amp;"")="",ISNUMBER(MATCH(TRIM(Customers!D227&amp;""),Codes!$A$5:$A$14,0))),"",TRIM(Customers!D227))</f>
        <v>Piemonte</v>
      </c>
      <c r="E227" s="2" t="str">
        <f aca="false">IF(OR(TRIM(Customers!E227&amp;"")="",ISNUMBER(MATCH(TRIM(Customers!E227&amp;""),Codes!$A$5:$A$14,0))),"",TRIM(Customers!E227))</f>
        <v>Self-employed</v>
      </c>
      <c r="F227" s="2" t="str">
        <f aca="false">IF(OR(TRIM(Customers!F227&amp;"")="",ISNUMBER(MATCH(TRIM(Customers!F227&amp;""),Codes!$A$5:$A$14,0))),"",TRIM(Customers!F227))</f>
        <v>Married</v>
      </c>
      <c r="G227" s="4" t="str">
        <f aca="false">IF(OR(TRIM(Customers!G227&amp;"")="",ISNUMBER(MATCH(TRIM(Customers!G227&amp;""),Codes!$A$5:$A$14,0)),Customers!G227=-999),"",IF(ISNUMBER(Customers!G227),Customers!G227,IFERROR(VALUE(Customers!G227),"")))</f>
        <v/>
      </c>
      <c r="H227" s="3" t="n">
        <f aca="false">IF(OR(TRIM(Customers!H227&amp;"")="",ISNUMBER(MATCH(TRIM(Customers!H227&amp;""),Codes!$A$5:$A$14,0))),"",IF(ISNUMBER(Customers!H227),Customers!H227,IFERROR(VALUE(Customers!H227),"")))</f>
        <v>12</v>
      </c>
      <c r="I227" s="5" t="n">
        <f aca="false">IF(OR(TRIM(Customers!I227&amp;"")="",ISNUMBER(MATCH(TRIM(Customers!I227&amp;""),Codes!$A$5:$A$14,0)),Customers!I227=DATE(1970,1,1)),"",IF(ISNUMBER(Customers!I227),Customers!I227,IFERROR(DATEVALUE(Customers!I227),"")))</f>
        <v>41582</v>
      </c>
      <c r="J227" s="2" t="str">
        <f aca="false">IF(OR(TRIM(Customers!J227&amp;"")="",ISNUMBER(MATCH(TRIM(Customers!J227&amp;""),Codes!$A$5:$A$14,0))),"",TRIM(Customers!J227))</f>
        <v>App</v>
      </c>
      <c r="K227" s="3" t="n">
        <f aca="false">IF(OR(TRIM(Customers!K227&amp;"")="",ISNUMBER(MATCH(TRIM(Customers!K227&amp;""),Codes!$A$5:$A$14,0))),"",IF(ISNUMBER(Customers!K227),Customers!K227,IFERROR(VALUE(Customers!K227),"")))</f>
        <v>2</v>
      </c>
      <c r="L227" s="4" t="n">
        <f aca="false">IF(OR(TRIM(Customers!L227&amp;"")="",ISNUMBER(MATCH(TRIM(Customers!L227&amp;""),Codes!$A$5:$A$14,0))),"",IF(ISNUMBER(Customers!L227),Customers!L227,IFERROR(VALUE(Customers!L227),"")))</f>
        <v>4813.6</v>
      </c>
      <c r="M227" s="4" t="str">
        <f aca="false">IF(OR(TRIM(Customers!M227&amp;"")="",ISNUMBER(MATCH(TRIM(Customers!M227&amp;""),Codes!$A$5:$A$14,0))),"",IF(ISNUMBER(Customers!M227),Customers!M227,IFERROR(VALUE(Customers!M227),"")))</f>
        <v/>
      </c>
      <c r="N227" s="3" t="n">
        <f aca="false">IF(OR(TRIM(Customers!N227&amp;"")="",ISNUMBER(MATCH(TRIM(Customers!N227&amp;""),Codes!$A$5:$A$14,0)),Customers!N227=9999),"",IF(ISNUMBER(Customers!N227),Customers!N227,IFERROR(VALUE(Customers!N227),"")))</f>
        <v>38</v>
      </c>
      <c r="O227" s="4" t="n">
        <f aca="false">IF(OR(TRIM(Customers!O227&amp;"")="",ISNUMBER(MATCH(TRIM(Customers!O227&amp;""),Codes!$A$5:$A$14,0))),"",IF(ISNUMBER(Customers!O227),Customers!O227,IFERROR(VALUE(Customers!O227),"")))</f>
        <v>48.23</v>
      </c>
      <c r="P227" s="3" t="n">
        <f aca="false">IF(OR(TRIM(Customers!P227&amp;"")="",ISNUMBER(MATCH(TRIM(Customers!P227&amp;""),Codes!$A$5:$A$14,0))),"",IF(ISNUMBER(Customers!P227),Customers!P227,IFERROR(VALUE(Customers!P227),"")))</f>
        <v>1</v>
      </c>
      <c r="Q227" s="4" t="n">
        <f aca="false">IF(OR(TRIM(Customers!Q227&amp;"")="",ISNUMBER(MATCH(TRIM(Customers!Q227&amp;""),Codes!$A$5:$A$14,0))),"",IF(ISNUMBER(Customers!Q227),Customers!Q227,IFERROR(VALUE(Customers!Q227),"")))</f>
        <v>4500</v>
      </c>
      <c r="R227" s="4" t="n">
        <f aca="false">IF(OR(TRIM(Customers!R227&amp;"")="",ISNUMBER(MATCH(TRIM(Customers!R227&amp;""),Codes!$A$5:$A$14,0))),"",IF(ISNUMBER(Customers!R227),Customers!R227,IFERROR(VALUE(Customers!R227),"")))</f>
        <v>1593.22</v>
      </c>
      <c r="S227" s="4" t="n">
        <f aca="false">IF(OR(TRIM(Customers!S227&amp;"")="",ISNUMBER(MATCH(TRIM(Customers!S227&amp;""),Codes!$A$5:$A$14,0))),"",IF(ISNUMBER(Customers!S227),Customers!S227,IFERROR(VALUE(Customers!S227),"")))</f>
        <v>0</v>
      </c>
      <c r="T227" s="4" t="n">
        <f aca="false">IF(OR(TRIM(Customers!T227&amp;"")="",ISNUMBER(MATCH(TRIM(Customers!T227&amp;""),Codes!$A$5:$A$14,0))),"",IF(ISNUMBER(Customers!T227),Customers!T227,IFERROR(VALUE(Customers!T227),"")))</f>
        <v>0</v>
      </c>
      <c r="U227" s="3" t="n">
        <f aca="false">IF(OR(TRIM(Customers!U227&amp;"")="",ISNUMBER(MATCH(TRIM(Customers!U227&amp;""),Codes!$A$5:$A$14,0)),Customers!U227=0),"",IF(ISNUMBER(Customers!U227),Customers!U227,IFERROR(VALUE(Customers!U227),"")))</f>
        <v>634</v>
      </c>
      <c r="V227" s="3" t="n">
        <f aca="false">IF(OR(TRIM(Customers!V227&amp;"")="",ISNUMBER(MATCH(TRIM(Customers!V227&amp;""),Codes!$A$5:$A$14,0))),"",IF(ISNUMBER(Customers!V227),Customers!V227,IFERROR(VALUE(Customers!V227),"")))</f>
        <v>0</v>
      </c>
    </row>
    <row r="228" customFormat="false" ht="15" hidden="false" customHeight="false" outlineLevel="0" collapsed="false">
      <c r="A228" s="2" t="str">
        <f aca="false">Customers!A228</f>
        <v>CL00227</v>
      </c>
      <c r="B228" s="3" t="n">
        <f aca="false">IF(OR(TRIM(Customers!B228&amp;"")="",ISNUMBER(MATCH(TRIM(Customers!B228&amp;""),Codes!$A$5:$A$14,0)),Customers!B228=0),"",IF(ISNUMBER(Customers!B228),Customers!B228,IFERROR(VALUE(Customers!B228),"")))</f>
        <v>53</v>
      </c>
      <c r="C228" s="2" t="str">
        <f aca="false">IF(OR(TRIM(Customers!C228&amp;"")="",ISNUMBER(MATCH(TRIM(Customers!C228&amp;""),Codes!$A$5:$A$14,0))),"",TRIM(Customers!C228))</f>
        <v>M</v>
      </c>
      <c r="D228" s="2" t="str">
        <f aca="false">IF(OR(TRIM(Customers!D228&amp;"")="",ISNUMBER(MATCH(TRIM(Customers!D228&amp;""),Codes!$A$5:$A$14,0))),"",TRIM(Customers!D228))</f>
        <v/>
      </c>
      <c r="E228" s="2" t="str">
        <f aca="false">IF(OR(TRIM(Customers!E228&amp;"")="",ISNUMBER(MATCH(TRIM(Customers!E228&amp;""),Codes!$A$5:$A$14,0))),"",TRIM(Customers!E228))</f>
        <v>Executive</v>
      </c>
      <c r="F228" s="2" t="str">
        <f aca="false">IF(OR(TRIM(Customers!F228&amp;"")="",ISNUMBER(MATCH(TRIM(Customers!F228&amp;""),Codes!$A$5:$A$14,0))),"",TRIM(Customers!F228))</f>
        <v>Married</v>
      </c>
      <c r="G228" s="4" t="n">
        <f aca="false">IF(OR(TRIM(Customers!G228&amp;"")="",ISNUMBER(MATCH(TRIM(Customers!G228&amp;""),Codes!$A$5:$A$14,0)),Customers!G228=-999),"",IF(ISNUMBER(Customers!G228),Customers!G228,IFERROR(VALUE(Customers!G228),"")))</f>
        <v>97400</v>
      </c>
      <c r="H228" s="3" t="n">
        <f aca="false">IF(OR(TRIM(Customers!H228&amp;"")="",ISNUMBER(MATCH(TRIM(Customers!H228&amp;""),Codes!$A$5:$A$14,0))),"",IF(ISNUMBER(Customers!H228),Customers!H228,IFERROR(VALUE(Customers!H228),"")))</f>
        <v>15</v>
      </c>
      <c r="I228" s="5" t="n">
        <f aca="false">IF(OR(TRIM(Customers!I228&amp;"")="",ISNUMBER(MATCH(TRIM(Customers!I228&amp;""),Codes!$A$5:$A$14,0)),Customers!I228=DATE(1970,1,1)),"",IF(ISNUMBER(Customers!I228),Customers!I228,IFERROR(DATEVALUE(Customers!I228),"")))</f>
        <v>40506</v>
      </c>
      <c r="J228" s="2" t="str">
        <f aca="false">IF(OR(TRIM(Customers!J228&amp;"")="",ISNUMBER(MATCH(TRIM(Customers!J228&amp;""),Codes!$A$5:$A$14,0))),"",TRIM(Customers!J228))</f>
        <v>App</v>
      </c>
      <c r="K228" s="3" t="n">
        <f aca="false">IF(OR(TRIM(Customers!K228&amp;"")="",ISNUMBER(MATCH(TRIM(Customers!K228&amp;""),Codes!$A$5:$A$14,0))),"",IF(ISNUMBER(Customers!K228),Customers!K228,IFERROR(VALUE(Customers!K228),"")))</f>
        <v>3</v>
      </c>
      <c r="L228" s="4" t="n">
        <f aca="false">IF(OR(TRIM(Customers!L228&amp;"")="",ISNUMBER(MATCH(TRIM(Customers!L228&amp;""),Codes!$A$5:$A$14,0))),"",IF(ISNUMBER(Customers!L228),Customers!L228,IFERROR(VALUE(Customers!L228),"")))</f>
        <v>10605.87</v>
      </c>
      <c r="M228" s="4" t="str">
        <f aca="false">IF(OR(TRIM(Customers!M228&amp;"")="",ISNUMBER(MATCH(TRIM(Customers!M228&amp;""),Codes!$A$5:$A$14,0))),"",IF(ISNUMBER(Customers!M228),Customers!M228,IFERROR(VALUE(Customers!M228),"")))</f>
        <v/>
      </c>
      <c r="N228" s="3" t="n">
        <f aca="false">IF(OR(TRIM(Customers!N228&amp;"")="",ISNUMBER(MATCH(TRIM(Customers!N228&amp;""),Codes!$A$5:$A$14,0)),Customers!N228=9999),"",IF(ISNUMBER(Customers!N228),Customers!N228,IFERROR(VALUE(Customers!N228),"")))</f>
        <v>45</v>
      </c>
      <c r="O228" s="4" t="n">
        <f aca="false">IF(OR(TRIM(Customers!O228&amp;"")="",ISNUMBER(MATCH(TRIM(Customers!O228&amp;""),Codes!$A$5:$A$14,0))),"",IF(ISNUMBER(Customers!O228),Customers!O228,IFERROR(VALUE(Customers!O228),"")))</f>
        <v>124.11</v>
      </c>
      <c r="P228" s="3" t="n">
        <f aca="false">IF(OR(TRIM(Customers!P228&amp;"")="",ISNUMBER(MATCH(TRIM(Customers!P228&amp;""),Codes!$A$5:$A$14,0))),"",IF(ISNUMBER(Customers!P228),Customers!P228,IFERROR(VALUE(Customers!P228),"")))</f>
        <v>7</v>
      </c>
      <c r="Q228" s="4" t="n">
        <f aca="false">IF(OR(TRIM(Customers!Q228&amp;"")="",ISNUMBER(MATCH(TRIM(Customers!Q228&amp;""),Codes!$A$5:$A$14,0))),"",IF(ISNUMBER(Customers!Q228),Customers!Q228,IFERROR(VALUE(Customers!Q228),"")))</f>
        <v>15000</v>
      </c>
      <c r="R228" s="4" t="n">
        <f aca="false">IF(OR(TRIM(Customers!R228&amp;"")="",ISNUMBER(MATCH(TRIM(Customers!R228&amp;""),Codes!$A$5:$A$14,0))),"",IF(ISNUMBER(Customers!R228),Customers!R228,IFERROR(VALUE(Customers!R228),"")))</f>
        <v>1454.77</v>
      </c>
      <c r="S228" s="4" t="n">
        <f aca="false">IF(OR(TRIM(Customers!S228&amp;"")="",ISNUMBER(MATCH(TRIM(Customers!S228&amp;""),Codes!$A$5:$A$14,0))),"",IF(ISNUMBER(Customers!S228),Customers!S228,IFERROR(VALUE(Customers!S228),"")))</f>
        <v>380000</v>
      </c>
      <c r="T228" s="4" t="n">
        <f aca="false">IF(OR(TRIM(Customers!T228&amp;"")="",ISNUMBER(MATCH(TRIM(Customers!T228&amp;""),Codes!$A$5:$A$14,0))),"",IF(ISNUMBER(Customers!T228),Customers!T228,IFERROR(VALUE(Customers!T228),"")))</f>
        <v>2018</v>
      </c>
      <c r="U228" s="3" t="n">
        <f aca="false">IF(OR(TRIM(Customers!U228&amp;"")="",ISNUMBER(MATCH(TRIM(Customers!U228&amp;""),Codes!$A$5:$A$14,0)),Customers!U228=0),"",IF(ISNUMBER(Customers!U228),Customers!U228,IFERROR(VALUE(Customers!U228),"")))</f>
        <v>737</v>
      </c>
      <c r="V228" s="3" t="str">
        <f aca="false">IF(OR(TRIM(Customers!V228&amp;"")="",ISNUMBER(MATCH(TRIM(Customers!V228&amp;""),Codes!$A$5:$A$14,0))),"",IF(ISNUMBER(Customers!V228),Customers!V228,IFERROR(VALUE(Customers!V228),"")))</f>
        <v/>
      </c>
    </row>
    <row r="229" customFormat="false" ht="15" hidden="false" customHeight="false" outlineLevel="0" collapsed="false">
      <c r="A229" s="2" t="str">
        <f aca="false">Customers!A229</f>
        <v>CL00228</v>
      </c>
      <c r="B229" s="3" t="n">
        <f aca="false">IF(OR(TRIM(Customers!B229&amp;"")="",ISNUMBER(MATCH(TRIM(Customers!B229&amp;""),Codes!$A$5:$A$14,0)),Customers!B229=0),"",IF(ISNUMBER(Customers!B229),Customers!B229,IFERROR(VALUE(Customers!B229),"")))</f>
        <v>50</v>
      </c>
      <c r="C229" s="2" t="str">
        <f aca="false">IF(OR(TRIM(Customers!C229&amp;"")="",ISNUMBER(MATCH(TRIM(Customers!C229&amp;""),Codes!$A$5:$A$14,0))),"",TRIM(Customers!C229))</f>
        <v>F</v>
      </c>
      <c r="D229" s="2" t="str">
        <f aca="false">IF(OR(TRIM(Customers!D229&amp;"")="",ISNUMBER(MATCH(TRIM(Customers!D229&amp;""),Codes!$A$5:$A$14,0))),"",TRIM(Customers!D229))</f>
        <v>Veneto</v>
      </c>
      <c r="E229" s="2" t="str">
        <f aca="false">IF(OR(TRIM(Customers!E229&amp;"")="",ISNUMBER(MATCH(TRIM(Customers!E229&amp;""),Codes!$A$5:$A$14,0))),"",TRIM(Customers!E229))</f>
        <v>Manual worker</v>
      </c>
      <c r="F229" s="2" t="str">
        <f aca="false">IF(OR(TRIM(Customers!F229&amp;"")="",ISNUMBER(MATCH(TRIM(Customers!F229&amp;""),Codes!$A$5:$A$14,0))),"",TRIM(Customers!F229))</f>
        <v>Married</v>
      </c>
      <c r="G229" s="4" t="n">
        <f aca="false">IF(OR(TRIM(Customers!G229&amp;"")="",ISNUMBER(MATCH(TRIM(Customers!G229&amp;""),Codes!$A$5:$A$14,0)),Customers!G229=-999),"",IF(ISNUMBER(Customers!G229),Customers!G229,IFERROR(VALUE(Customers!G229),"")))</f>
        <v>40900</v>
      </c>
      <c r="H229" s="3" t="n">
        <f aca="false">IF(OR(TRIM(Customers!H229&amp;"")="",ISNUMBER(MATCH(TRIM(Customers!H229&amp;""),Codes!$A$5:$A$14,0))),"",IF(ISNUMBER(Customers!H229),Customers!H229,IFERROR(VALUE(Customers!H229),"")))</f>
        <v>6</v>
      </c>
      <c r="I229" s="5" t="n">
        <f aca="false">IF(OR(TRIM(Customers!I229&amp;"")="",ISNUMBER(MATCH(TRIM(Customers!I229&amp;""),Codes!$A$5:$A$14,0)),Customers!I229=DATE(1970,1,1)),"",IF(ISNUMBER(Customers!I229),Customers!I229,IFERROR(DATEVALUE(Customers!I229),"")))</f>
        <v>43725</v>
      </c>
      <c r="J229" s="2" t="str">
        <f aca="false">IF(OR(TRIM(Customers!J229&amp;"")="",ISNUMBER(MATCH(TRIM(Customers!J229&amp;""),Codes!$A$5:$A$14,0))),"",TRIM(Customers!J229))</f>
        <v>Online Banking</v>
      </c>
      <c r="K229" s="3" t="n">
        <f aca="false">IF(OR(TRIM(Customers!K229&amp;"")="",ISNUMBER(MATCH(TRIM(Customers!K229&amp;""),Codes!$A$5:$A$14,0))),"",IF(ISNUMBER(Customers!K229),Customers!K229,IFERROR(VALUE(Customers!K229),"")))</f>
        <v>1</v>
      </c>
      <c r="L229" s="4" t="n">
        <f aca="false">IF(OR(TRIM(Customers!L229&amp;"")="",ISNUMBER(MATCH(TRIM(Customers!L229&amp;""),Codes!$A$5:$A$14,0))),"",IF(ISNUMBER(Customers!L229),Customers!L229,IFERROR(VALUE(Customers!L229),"")))</f>
        <v>2279.21</v>
      </c>
      <c r="M229" s="4" t="n">
        <f aca="false">IF(OR(TRIM(Customers!M229&amp;"")="",ISNUMBER(MATCH(TRIM(Customers!M229&amp;""),Codes!$A$5:$A$14,0))),"",IF(ISNUMBER(Customers!M229),Customers!M229,IFERROR(VALUE(Customers!M229),"")))</f>
        <v>10434.57</v>
      </c>
      <c r="N229" s="3" t="n">
        <f aca="false">IF(OR(TRIM(Customers!N229&amp;"")="",ISNUMBER(MATCH(TRIM(Customers!N229&amp;""),Codes!$A$5:$A$14,0)),Customers!N229=9999),"",IF(ISNUMBER(Customers!N229),Customers!N229,IFERROR(VALUE(Customers!N229),"")))</f>
        <v>27</v>
      </c>
      <c r="O229" s="4" t="n">
        <f aca="false">IF(OR(TRIM(Customers!O229&amp;"")="",ISNUMBER(MATCH(TRIM(Customers!O229&amp;""),Codes!$A$5:$A$14,0))),"",IF(ISNUMBER(Customers!O229),Customers!O229,IFERROR(VALUE(Customers!O229),"")))</f>
        <v>70.37</v>
      </c>
      <c r="P229" s="3" t="n">
        <f aca="false">IF(OR(TRIM(Customers!P229&amp;"")="",ISNUMBER(MATCH(TRIM(Customers!P229&amp;""),Codes!$A$5:$A$14,0))),"",IF(ISNUMBER(Customers!P229),Customers!P229,IFERROR(VALUE(Customers!P229),"")))</f>
        <v>4</v>
      </c>
      <c r="Q229" s="4" t="n">
        <f aca="false">IF(OR(TRIM(Customers!Q229&amp;"")="",ISNUMBER(MATCH(TRIM(Customers!Q229&amp;""),Codes!$A$5:$A$14,0))),"",IF(ISNUMBER(Customers!Q229),Customers!Q229,IFERROR(VALUE(Customers!Q229),"")))</f>
        <v>7000</v>
      </c>
      <c r="R229" s="4" t="n">
        <f aca="false">IF(OR(TRIM(Customers!R229&amp;"")="",ISNUMBER(MATCH(TRIM(Customers!R229&amp;""),Codes!$A$5:$A$14,0))),"",IF(ISNUMBER(Customers!R229),Customers!R229,IFERROR(VALUE(Customers!R229),"")))</f>
        <v>2684.05</v>
      </c>
      <c r="S229" s="4" t="n">
        <f aca="false">IF(OR(TRIM(Customers!S229&amp;"")="",ISNUMBER(MATCH(TRIM(Customers!S229&amp;""),Codes!$A$5:$A$14,0))),"",IF(ISNUMBER(Customers!S229),Customers!S229,IFERROR(VALUE(Customers!S229),"")))</f>
        <v>95000</v>
      </c>
      <c r="T229" s="4" t="n">
        <f aca="false">IF(OR(TRIM(Customers!T229&amp;"")="",ISNUMBER(MATCH(TRIM(Customers!T229&amp;""),Codes!$A$5:$A$14,0))),"",IF(ISNUMBER(Customers!T229),Customers!T229,IFERROR(VALUE(Customers!T229),"")))</f>
        <v>525</v>
      </c>
      <c r="U229" s="3" t="n">
        <f aca="false">IF(OR(TRIM(Customers!U229&amp;"")="",ISNUMBER(MATCH(TRIM(Customers!U229&amp;""),Codes!$A$5:$A$14,0)),Customers!U229=0),"",IF(ISNUMBER(Customers!U229),Customers!U229,IFERROR(VALUE(Customers!U229),"")))</f>
        <v>652</v>
      </c>
      <c r="V229" s="3" t="n">
        <f aca="false">IF(OR(TRIM(Customers!V229&amp;"")="",ISNUMBER(MATCH(TRIM(Customers!V229&amp;""),Codes!$A$5:$A$14,0))),"",IF(ISNUMBER(Customers!V229),Customers!V229,IFERROR(VALUE(Customers!V229),"")))</f>
        <v>0</v>
      </c>
    </row>
    <row r="230" customFormat="false" ht="15" hidden="false" customHeight="false" outlineLevel="0" collapsed="false">
      <c r="A230" s="2" t="str">
        <f aca="false">Customers!A230</f>
        <v>CL00229</v>
      </c>
      <c r="B230" s="3" t="str">
        <f aca="false">IF(OR(TRIM(Customers!B230&amp;"")="",ISNUMBER(MATCH(TRIM(Customers!B230&amp;""),Codes!$A$5:$A$14,0)),Customers!B230=0),"",IF(ISNUMBER(Customers!B230),Customers!B230,IFERROR(VALUE(Customers!B230),"")))</f>
        <v/>
      </c>
      <c r="C230" s="2" t="str">
        <f aca="false">IF(OR(TRIM(Customers!C230&amp;"")="",ISNUMBER(MATCH(TRIM(Customers!C230&amp;""),Codes!$A$5:$A$14,0))),"",TRIM(Customers!C230))</f>
        <v>M</v>
      </c>
      <c r="D230" s="2" t="str">
        <f aca="false">IF(OR(TRIM(Customers!D230&amp;"")="",ISNUMBER(MATCH(TRIM(Customers!D230&amp;""),Codes!$A$5:$A$14,0))),"",TRIM(Customers!D230))</f>
        <v>Puglia</v>
      </c>
      <c r="E230" s="2" t="str">
        <f aca="false">IF(OR(TRIM(Customers!E230&amp;"")="",ISNUMBER(MATCH(TRIM(Customers!E230&amp;""),Codes!$A$5:$A$14,0))),"",TRIM(Customers!E230))</f>
        <v>Self-employed</v>
      </c>
      <c r="F230" s="2" t="str">
        <f aca="false">IF(OR(TRIM(Customers!F230&amp;"")="",ISNUMBER(MATCH(TRIM(Customers!F230&amp;""),Codes!$A$5:$A$14,0))),"",TRIM(Customers!F230))</f>
        <v>Married</v>
      </c>
      <c r="G230" s="4" t="str">
        <f aca="false">IF(OR(TRIM(Customers!G230&amp;"")="",ISNUMBER(MATCH(TRIM(Customers!G230&amp;""),Codes!$A$5:$A$14,0)),Customers!G230=-999),"",IF(ISNUMBER(Customers!G230),Customers!G230,IFERROR(VALUE(Customers!G230),"")))</f>
        <v/>
      </c>
      <c r="H230" s="3" t="n">
        <f aca="false">IF(OR(TRIM(Customers!H230&amp;"")="",ISNUMBER(MATCH(TRIM(Customers!H230&amp;""),Codes!$A$5:$A$14,0))),"",IF(ISNUMBER(Customers!H230),Customers!H230,IFERROR(VALUE(Customers!H230),"")))</f>
        <v>15</v>
      </c>
      <c r="I230" s="5" t="n">
        <f aca="false">IF(OR(TRIM(Customers!I230&amp;"")="",ISNUMBER(MATCH(TRIM(Customers!I230&amp;""),Codes!$A$5:$A$14,0)),Customers!I230=DATE(1970,1,1)),"",IF(ISNUMBER(Customers!I230),Customers!I230,IFERROR(DATEVALUE(Customers!I230),"")))</f>
        <v>40452</v>
      </c>
      <c r="J230" s="2" t="str">
        <f aca="false">IF(OR(TRIM(Customers!J230&amp;"")="",ISNUMBER(MATCH(TRIM(Customers!J230&amp;""),Codes!$A$5:$A$14,0))),"",TRIM(Customers!J230))</f>
        <v>App</v>
      </c>
      <c r="K230" s="3" t="n">
        <f aca="false">IF(OR(TRIM(Customers!K230&amp;"")="",ISNUMBER(MATCH(TRIM(Customers!K230&amp;""),Codes!$A$5:$A$14,0))),"",IF(ISNUMBER(Customers!K230),Customers!K230,IFERROR(VALUE(Customers!K230),"")))</f>
        <v>2</v>
      </c>
      <c r="L230" s="4" t="n">
        <f aca="false">IF(OR(TRIM(Customers!L230&amp;"")="",ISNUMBER(MATCH(TRIM(Customers!L230&amp;""),Codes!$A$5:$A$14,0))),"",IF(ISNUMBER(Customers!L230),Customers!L230,IFERROR(VALUE(Customers!L230),"")))</f>
        <v>2217.18</v>
      </c>
      <c r="M230" s="4" t="n">
        <f aca="false">IF(OR(TRIM(Customers!M230&amp;"")="",ISNUMBER(MATCH(TRIM(Customers!M230&amp;""),Codes!$A$5:$A$14,0))),"",IF(ISNUMBER(Customers!M230),Customers!M230,IFERROR(VALUE(Customers!M230),"")))</f>
        <v>0</v>
      </c>
      <c r="N230" s="3" t="n">
        <f aca="false">IF(OR(TRIM(Customers!N230&amp;"")="",ISNUMBER(MATCH(TRIM(Customers!N230&amp;""),Codes!$A$5:$A$14,0)),Customers!N230=9999),"",IF(ISNUMBER(Customers!N230),Customers!N230,IFERROR(VALUE(Customers!N230),"")))</f>
        <v>39</v>
      </c>
      <c r="O230" s="4" t="n">
        <f aca="false">IF(OR(TRIM(Customers!O230&amp;"")="",ISNUMBER(MATCH(TRIM(Customers!O230&amp;""),Codes!$A$5:$A$14,0))),"",IF(ISNUMBER(Customers!O230),Customers!O230,IFERROR(VALUE(Customers!O230),"")))</f>
        <v>147.44</v>
      </c>
      <c r="P230" s="3" t="n">
        <f aca="false">IF(OR(TRIM(Customers!P230&amp;"")="",ISNUMBER(MATCH(TRIM(Customers!P230&amp;""),Codes!$A$5:$A$14,0))),"",IF(ISNUMBER(Customers!P230),Customers!P230,IFERROR(VALUE(Customers!P230),"")))</f>
        <v>2</v>
      </c>
      <c r="Q230" s="4" t="n">
        <f aca="false">IF(OR(TRIM(Customers!Q230&amp;"")="",ISNUMBER(MATCH(TRIM(Customers!Q230&amp;""),Codes!$A$5:$A$14,0))),"",IF(ISNUMBER(Customers!Q230),Customers!Q230,IFERROR(VALUE(Customers!Q230),"")))</f>
        <v>0</v>
      </c>
      <c r="R230" s="4" t="n">
        <f aca="false">IF(OR(TRIM(Customers!R230&amp;"")="",ISNUMBER(MATCH(TRIM(Customers!R230&amp;""),Codes!$A$5:$A$14,0))),"",IF(ISNUMBER(Customers!R230),Customers!R230,IFERROR(VALUE(Customers!R230),"")))</f>
        <v>0</v>
      </c>
      <c r="S230" s="4" t="n">
        <f aca="false">IF(OR(TRIM(Customers!S230&amp;"")="",ISNUMBER(MATCH(TRIM(Customers!S230&amp;""),Codes!$A$5:$A$14,0))),"",IF(ISNUMBER(Customers!S230),Customers!S230,IFERROR(VALUE(Customers!S230),"")))</f>
        <v>105000</v>
      </c>
      <c r="T230" s="4" t="n">
        <f aca="false">IF(OR(TRIM(Customers!T230&amp;"")="",ISNUMBER(MATCH(TRIM(Customers!T230&amp;""),Codes!$A$5:$A$14,0))),"",IF(ISNUMBER(Customers!T230),Customers!T230,IFERROR(VALUE(Customers!T230),"")))</f>
        <v>588</v>
      </c>
      <c r="U230" s="3" t="n">
        <f aca="false">IF(OR(TRIM(Customers!U230&amp;"")="",ISNUMBER(MATCH(TRIM(Customers!U230&amp;""),Codes!$A$5:$A$14,0)),Customers!U230=0),"",IF(ISNUMBER(Customers!U230),Customers!U230,IFERROR(VALUE(Customers!U230),"")))</f>
        <v>640</v>
      </c>
      <c r="V230" s="3" t="n">
        <f aca="false">IF(OR(TRIM(Customers!V230&amp;"")="",ISNUMBER(MATCH(TRIM(Customers!V230&amp;""),Codes!$A$5:$A$14,0))),"",IF(ISNUMBER(Customers!V230),Customers!V230,IFERROR(VALUE(Customers!V230),"")))</f>
        <v>0</v>
      </c>
    </row>
    <row r="231" customFormat="false" ht="15" hidden="false" customHeight="false" outlineLevel="0" collapsed="false">
      <c r="A231" s="2" t="str">
        <f aca="false">Customers!A231</f>
        <v>CL00230</v>
      </c>
      <c r="B231" s="3" t="n">
        <f aca="false">IF(OR(TRIM(Customers!B231&amp;"")="",ISNUMBER(MATCH(TRIM(Customers!B231&amp;""),Codes!$A$5:$A$14,0)),Customers!B231=0),"",IF(ISNUMBER(Customers!B231),Customers!B231,IFERROR(VALUE(Customers!B231),"")))</f>
        <v>59</v>
      </c>
      <c r="C231" s="2" t="str">
        <f aca="false">IF(OR(TRIM(Customers!C231&amp;"")="",ISNUMBER(MATCH(TRIM(Customers!C231&amp;""),Codes!$A$5:$A$14,0))),"",TRIM(Customers!C231))</f>
        <v>F</v>
      </c>
      <c r="D231" s="2" t="str">
        <f aca="false">IF(OR(TRIM(Customers!D231&amp;"")="",ISNUMBER(MATCH(TRIM(Customers!D231&amp;""),Codes!$A$5:$A$14,0))),"",TRIM(Customers!D231))</f>
        <v>Lombardia</v>
      </c>
      <c r="E231" s="2" t="str">
        <f aca="false">IF(OR(TRIM(Customers!E231&amp;"")="",ISNUMBER(MATCH(TRIM(Customers!E231&amp;""),Codes!$A$5:$A$14,0))),"",TRIM(Customers!E231))</f>
        <v>Employee</v>
      </c>
      <c r="F231" s="2" t="str">
        <f aca="false">IF(OR(TRIM(Customers!F231&amp;"")="",ISNUMBER(MATCH(TRIM(Customers!F231&amp;""),Codes!$A$5:$A$14,0))),"",TRIM(Customers!F231))</f>
        <v>Single</v>
      </c>
      <c r="G231" s="4" t="n">
        <f aca="false">IF(OR(TRIM(Customers!G231&amp;"")="",ISNUMBER(MATCH(TRIM(Customers!G231&amp;""),Codes!$A$5:$A$14,0)),Customers!G231=-999),"",IF(ISNUMBER(Customers!G231),Customers!G231,IFERROR(VALUE(Customers!G231),"")))</f>
        <v>46400</v>
      </c>
      <c r="H231" s="3" t="n">
        <f aca="false">IF(OR(TRIM(Customers!H231&amp;"")="",ISNUMBER(MATCH(TRIM(Customers!H231&amp;""),Codes!$A$5:$A$14,0))),"",IF(ISNUMBER(Customers!H231),Customers!H231,IFERROR(VALUE(Customers!H231),"")))</f>
        <v>15</v>
      </c>
      <c r="I231" s="5" t="n">
        <f aca="false">IF(OR(TRIM(Customers!I231&amp;"")="",ISNUMBER(MATCH(TRIM(Customers!I231&amp;""),Codes!$A$5:$A$14,0)),Customers!I231=DATE(1970,1,1)),"",IF(ISNUMBER(Customers!I231),Customers!I231,IFERROR(DATEVALUE(Customers!I231),"")))</f>
        <v>40697</v>
      </c>
      <c r="J231" s="2" t="str">
        <f aca="false">IF(OR(TRIM(Customers!J231&amp;"")="",ISNUMBER(MATCH(TRIM(Customers!J231&amp;""),Codes!$A$5:$A$14,0))),"",TRIM(Customers!J231))</f>
        <v>Branch</v>
      </c>
      <c r="K231" s="3" t="n">
        <f aca="false">IF(OR(TRIM(Customers!K231&amp;"")="",ISNUMBER(MATCH(TRIM(Customers!K231&amp;""),Codes!$A$5:$A$14,0))),"",IF(ISNUMBER(Customers!K231),Customers!K231,IFERROR(VALUE(Customers!K231),"")))</f>
        <v>4</v>
      </c>
      <c r="L231" s="4" t="n">
        <f aca="false">IF(OR(TRIM(Customers!L231&amp;"")="",ISNUMBER(MATCH(TRIM(Customers!L231&amp;""),Codes!$A$5:$A$14,0))),"",IF(ISNUMBER(Customers!L231),Customers!L231,IFERROR(VALUE(Customers!L231),"")))</f>
        <v>8832.72</v>
      </c>
      <c r="M231" s="4" t="n">
        <f aca="false">IF(OR(TRIM(Customers!M231&amp;"")="",ISNUMBER(MATCH(TRIM(Customers!M231&amp;""),Codes!$A$5:$A$14,0))),"",IF(ISNUMBER(Customers!M231),Customers!M231,IFERROR(VALUE(Customers!M231),"")))</f>
        <v>57187.79</v>
      </c>
      <c r="N231" s="3" t="n">
        <f aca="false">IF(OR(TRIM(Customers!N231&amp;"")="",ISNUMBER(MATCH(TRIM(Customers!N231&amp;""),Codes!$A$5:$A$14,0)),Customers!N231=9999),"",IF(ISNUMBER(Customers!N231),Customers!N231,IFERROR(VALUE(Customers!N231),"")))</f>
        <v>25</v>
      </c>
      <c r="O231" s="4" t="n">
        <f aca="false">IF(OR(TRIM(Customers!O231&amp;"")="",ISNUMBER(MATCH(TRIM(Customers!O231&amp;""),Codes!$A$5:$A$14,0))),"",IF(ISNUMBER(Customers!O231),Customers!O231,IFERROR(VALUE(Customers!O231),"")))</f>
        <v>81.72</v>
      </c>
      <c r="P231" s="3" t="n">
        <f aca="false">IF(OR(TRIM(Customers!P231&amp;"")="",ISNUMBER(MATCH(TRIM(Customers!P231&amp;""),Codes!$A$5:$A$14,0))),"",IF(ISNUMBER(Customers!P231),Customers!P231,IFERROR(VALUE(Customers!P231),"")))</f>
        <v>3</v>
      </c>
      <c r="Q231" s="4" t="n">
        <f aca="false">IF(OR(TRIM(Customers!Q231&amp;"")="",ISNUMBER(MATCH(TRIM(Customers!Q231&amp;""),Codes!$A$5:$A$14,0))),"",IF(ISNUMBER(Customers!Q231),Customers!Q231,IFERROR(VALUE(Customers!Q231),"")))</f>
        <v>5000</v>
      </c>
      <c r="R231" s="4" t="n">
        <f aca="false">IF(OR(TRIM(Customers!R231&amp;"")="",ISNUMBER(MATCH(TRIM(Customers!R231&amp;""),Codes!$A$5:$A$14,0))),"",IF(ISNUMBER(Customers!R231),Customers!R231,IFERROR(VALUE(Customers!R231),"")))</f>
        <v>879.55</v>
      </c>
      <c r="S231" s="4" t="n">
        <f aca="false">IF(OR(TRIM(Customers!S231&amp;"")="",ISNUMBER(MATCH(TRIM(Customers!S231&amp;""),Codes!$A$5:$A$14,0))),"",IF(ISNUMBER(Customers!S231),Customers!S231,IFERROR(VALUE(Customers!S231),"")))</f>
        <v>170000</v>
      </c>
      <c r="T231" s="4" t="n">
        <f aca="false">IF(OR(TRIM(Customers!T231&amp;"")="",ISNUMBER(MATCH(TRIM(Customers!T231&amp;""),Codes!$A$5:$A$14,0))),"",IF(ISNUMBER(Customers!T231),Customers!T231,IFERROR(VALUE(Customers!T231),"")))</f>
        <v>1200</v>
      </c>
      <c r="U231" s="3" t="n">
        <f aca="false">IF(OR(TRIM(Customers!U231&amp;"")="",ISNUMBER(MATCH(TRIM(Customers!U231&amp;""),Codes!$A$5:$A$14,0)),Customers!U231=0),"",IF(ISNUMBER(Customers!U231),Customers!U231,IFERROR(VALUE(Customers!U231),"")))</f>
        <v>648</v>
      </c>
      <c r="V231" s="3" t="n">
        <f aca="false">IF(OR(TRIM(Customers!V231&amp;"")="",ISNUMBER(MATCH(TRIM(Customers!V231&amp;""),Codes!$A$5:$A$14,0))),"",IF(ISNUMBER(Customers!V231),Customers!V231,IFERROR(VALUE(Customers!V231),"")))</f>
        <v>0</v>
      </c>
    </row>
    <row r="232" customFormat="false" ht="15" hidden="false" customHeight="false" outlineLevel="0" collapsed="false">
      <c r="A232" s="2" t="str">
        <f aca="false">Customers!A232</f>
        <v>CL00231</v>
      </c>
      <c r="B232" s="3" t="n">
        <f aca="false">IF(OR(TRIM(Customers!B232&amp;"")="",ISNUMBER(MATCH(TRIM(Customers!B232&amp;""),Codes!$A$5:$A$14,0)),Customers!B232=0),"",IF(ISNUMBER(Customers!B232),Customers!B232,IFERROR(VALUE(Customers!B232),"")))</f>
        <v>59</v>
      </c>
      <c r="C232" s="2" t="str">
        <f aca="false">IF(OR(TRIM(Customers!C232&amp;"")="",ISNUMBER(MATCH(TRIM(Customers!C232&amp;""),Codes!$A$5:$A$14,0))),"",TRIM(Customers!C232))</f>
        <v>F</v>
      </c>
      <c r="D232" s="2" t="str">
        <f aca="false">IF(OR(TRIM(Customers!D232&amp;"")="",ISNUMBER(MATCH(TRIM(Customers!D232&amp;""),Codes!$A$5:$A$14,0))),"",TRIM(Customers!D232))</f>
        <v/>
      </c>
      <c r="E232" s="2" t="str">
        <f aca="false">IF(OR(TRIM(Customers!E232&amp;"")="",ISNUMBER(MATCH(TRIM(Customers!E232&amp;""),Codes!$A$5:$A$14,0))),"",TRIM(Customers!E232))</f>
        <v/>
      </c>
      <c r="F232" s="2" t="str">
        <f aca="false">IF(OR(TRIM(Customers!F232&amp;"")="",ISNUMBER(MATCH(TRIM(Customers!F232&amp;""),Codes!$A$5:$A$14,0))),"",TRIM(Customers!F232))</f>
        <v>Single</v>
      </c>
      <c r="G232" s="4" t="n">
        <f aca="false">IF(OR(TRIM(Customers!G232&amp;"")="",ISNUMBER(MATCH(TRIM(Customers!G232&amp;""),Codes!$A$5:$A$14,0)),Customers!G232=-999),"",IF(ISNUMBER(Customers!G232),Customers!G232,IFERROR(VALUE(Customers!G232),"")))</f>
        <v>29500</v>
      </c>
      <c r="H232" s="3" t="n">
        <f aca="false">IF(OR(TRIM(Customers!H232&amp;"")="",ISNUMBER(MATCH(TRIM(Customers!H232&amp;""),Codes!$A$5:$A$14,0))),"",IF(ISNUMBER(Customers!H232),Customers!H232,IFERROR(VALUE(Customers!H232),"")))</f>
        <v>4</v>
      </c>
      <c r="I232" s="5" t="n">
        <f aca="false">IF(OR(TRIM(Customers!I232&amp;"")="",ISNUMBER(MATCH(TRIM(Customers!I232&amp;""),Codes!$A$5:$A$14,0)),Customers!I232=DATE(1970,1,1)),"",IF(ISNUMBER(Customers!I232),Customers!I232,IFERROR(DATEVALUE(Customers!I232),"")))</f>
        <v>44716</v>
      </c>
      <c r="J232" s="2" t="str">
        <f aca="false">IF(OR(TRIM(Customers!J232&amp;"")="",ISNUMBER(MATCH(TRIM(Customers!J232&amp;""),Codes!$A$5:$A$14,0))),"",TRIM(Customers!J232))</f>
        <v>App</v>
      </c>
      <c r="K232" s="3" t="n">
        <f aca="false">IF(OR(TRIM(Customers!K232&amp;"")="",ISNUMBER(MATCH(TRIM(Customers!K232&amp;""),Codes!$A$5:$A$14,0))),"",IF(ISNUMBER(Customers!K232),Customers!K232,IFERROR(VALUE(Customers!K232),"")))</f>
        <v>1</v>
      </c>
      <c r="L232" s="4" t="n">
        <f aca="false">IF(OR(TRIM(Customers!L232&amp;"")="",ISNUMBER(MATCH(TRIM(Customers!L232&amp;""),Codes!$A$5:$A$14,0))),"",IF(ISNUMBER(Customers!L232),Customers!L232,IFERROR(VALUE(Customers!L232),"")))</f>
        <v>1854.22</v>
      </c>
      <c r="M232" s="4" t="n">
        <f aca="false">IF(OR(TRIM(Customers!M232&amp;"")="",ISNUMBER(MATCH(TRIM(Customers!M232&amp;""),Codes!$A$5:$A$14,0))),"",IF(ISNUMBER(Customers!M232),Customers!M232,IFERROR(VALUE(Customers!M232),"")))</f>
        <v>19255.45</v>
      </c>
      <c r="N232" s="3" t="n">
        <f aca="false">IF(OR(TRIM(Customers!N232&amp;"")="",ISNUMBER(MATCH(TRIM(Customers!N232&amp;""),Codes!$A$5:$A$14,0)),Customers!N232=9999),"",IF(ISNUMBER(Customers!N232),Customers!N232,IFERROR(VALUE(Customers!N232),"")))</f>
        <v>30</v>
      </c>
      <c r="O232" s="4" t="n">
        <f aca="false">IF(OR(TRIM(Customers!O232&amp;"")="",ISNUMBER(MATCH(TRIM(Customers!O232&amp;""),Codes!$A$5:$A$14,0))),"",IF(ISNUMBER(Customers!O232),Customers!O232,IFERROR(VALUE(Customers!O232),"")))</f>
        <v>39.29</v>
      </c>
      <c r="P232" s="3" t="n">
        <f aca="false">IF(OR(TRIM(Customers!P232&amp;"")="",ISNUMBER(MATCH(TRIM(Customers!P232&amp;""),Codes!$A$5:$A$14,0))),"",IF(ISNUMBER(Customers!P232),Customers!P232,IFERROR(VALUE(Customers!P232),"")))</f>
        <v>1</v>
      </c>
      <c r="Q232" s="4" t="n">
        <f aca="false">IF(OR(TRIM(Customers!Q232&amp;"")="",ISNUMBER(MATCH(TRIM(Customers!Q232&amp;""),Codes!$A$5:$A$14,0))),"",IF(ISNUMBER(Customers!Q232),Customers!Q232,IFERROR(VALUE(Customers!Q232),"")))</f>
        <v>5500</v>
      </c>
      <c r="R232" s="4" t="n">
        <f aca="false">IF(OR(TRIM(Customers!R232&amp;"")="",ISNUMBER(MATCH(TRIM(Customers!R232&amp;""),Codes!$A$5:$A$14,0))),"",IF(ISNUMBER(Customers!R232),Customers!R232,IFERROR(VALUE(Customers!R232),"")))</f>
        <v>1154.48</v>
      </c>
      <c r="S232" s="4" t="n">
        <f aca="false">IF(OR(TRIM(Customers!S232&amp;"")="",ISNUMBER(MATCH(TRIM(Customers!S232&amp;""),Codes!$A$5:$A$14,0))),"",IF(ISNUMBER(Customers!S232),Customers!S232,IFERROR(VALUE(Customers!S232),"")))</f>
        <v>76000</v>
      </c>
      <c r="T232" s="4" t="n">
        <f aca="false">IF(OR(TRIM(Customers!T232&amp;"")="",ISNUMBER(MATCH(TRIM(Customers!T232&amp;""),Codes!$A$5:$A$14,0))),"",IF(ISNUMBER(Customers!T232),Customers!T232,IFERROR(VALUE(Customers!T232),"")))</f>
        <v>498</v>
      </c>
      <c r="U232" s="3" t="n">
        <f aca="false">IF(OR(TRIM(Customers!U232&amp;"")="",ISNUMBER(MATCH(TRIM(Customers!U232&amp;""),Codes!$A$5:$A$14,0)),Customers!U232=0),"",IF(ISNUMBER(Customers!U232),Customers!U232,IFERROR(VALUE(Customers!U232),"")))</f>
        <v>647</v>
      </c>
      <c r="V232" s="3" t="n">
        <f aca="false">IF(OR(TRIM(Customers!V232&amp;"")="",ISNUMBER(MATCH(TRIM(Customers!V232&amp;""),Codes!$A$5:$A$14,0))),"",IF(ISNUMBER(Customers!V232),Customers!V232,IFERROR(VALUE(Customers!V232),"")))</f>
        <v>0</v>
      </c>
    </row>
    <row r="233" customFormat="false" ht="15" hidden="false" customHeight="false" outlineLevel="0" collapsed="false">
      <c r="A233" s="2" t="str">
        <f aca="false">Customers!A233</f>
        <v>CL00232</v>
      </c>
      <c r="B233" s="3" t="n">
        <f aca="false">IF(OR(TRIM(Customers!B233&amp;"")="",ISNUMBER(MATCH(TRIM(Customers!B233&amp;""),Codes!$A$5:$A$14,0)),Customers!B233=0),"",IF(ISNUMBER(Customers!B233),Customers!B233,IFERROR(VALUE(Customers!B233),"")))</f>
        <v>46</v>
      </c>
      <c r="C233" s="2" t="str">
        <f aca="false">IF(OR(TRIM(Customers!C233&amp;"")="",ISNUMBER(MATCH(TRIM(Customers!C233&amp;""),Codes!$A$5:$A$14,0))),"",TRIM(Customers!C233))</f>
        <v>M</v>
      </c>
      <c r="D233" s="2" t="str">
        <f aca="false">IF(OR(TRIM(Customers!D233&amp;"")="",ISNUMBER(MATCH(TRIM(Customers!D233&amp;""),Codes!$A$5:$A$14,0))),"",TRIM(Customers!D233))</f>
        <v>Campania</v>
      </c>
      <c r="E233" s="2" t="str">
        <f aca="false">IF(OR(TRIM(Customers!E233&amp;"")="",ISNUMBER(MATCH(TRIM(Customers!E233&amp;""),Codes!$A$5:$A$14,0))),"",TRIM(Customers!E233))</f>
        <v>Shopkeeper</v>
      </c>
      <c r="F233" s="2" t="str">
        <f aca="false">IF(OR(TRIM(Customers!F233&amp;"")="",ISNUMBER(MATCH(TRIM(Customers!F233&amp;""),Codes!$A$5:$A$14,0))),"",TRIM(Customers!F233))</f>
        <v>Married</v>
      </c>
      <c r="G233" s="4" t="n">
        <f aca="false">IF(OR(TRIM(Customers!G233&amp;"")="",ISNUMBER(MATCH(TRIM(Customers!G233&amp;""),Codes!$A$5:$A$14,0)),Customers!G233=-999),"",IF(ISNUMBER(Customers!G233),Customers!G233,IFERROR(VALUE(Customers!G233),"")))</f>
        <v>44600</v>
      </c>
      <c r="H233" s="3" t="n">
        <f aca="false">IF(OR(TRIM(Customers!H233&amp;"")="",ISNUMBER(MATCH(TRIM(Customers!H233&amp;""),Codes!$A$5:$A$14,0))),"",IF(ISNUMBER(Customers!H233),Customers!H233,IFERROR(VALUE(Customers!H233),"")))</f>
        <v>14</v>
      </c>
      <c r="I233" s="5" t="n">
        <f aca="false">IF(OR(TRIM(Customers!I233&amp;"")="",ISNUMBER(MATCH(TRIM(Customers!I233&amp;""),Codes!$A$5:$A$14,0)),Customers!I233=DATE(1970,1,1)),"",IF(ISNUMBER(Customers!I233),Customers!I233,IFERROR(DATEVALUE(Customers!I233),"")))</f>
        <v>41020</v>
      </c>
      <c r="J233" s="2" t="str">
        <f aca="false">IF(OR(TRIM(Customers!J233&amp;"")="",ISNUMBER(MATCH(TRIM(Customers!J233&amp;""),Codes!$A$5:$A$14,0))),"",TRIM(Customers!J233))</f>
        <v>App</v>
      </c>
      <c r="K233" s="3" t="n">
        <f aca="false">IF(OR(TRIM(Customers!K233&amp;"")="",ISNUMBER(MATCH(TRIM(Customers!K233&amp;""),Codes!$A$5:$A$14,0))),"",IF(ISNUMBER(Customers!K233),Customers!K233,IFERROR(VALUE(Customers!K233),"")))</f>
        <v>2</v>
      </c>
      <c r="L233" s="4" t="n">
        <f aca="false">IF(OR(TRIM(Customers!L233&amp;"")="",ISNUMBER(MATCH(TRIM(Customers!L233&amp;""),Codes!$A$5:$A$14,0))),"",IF(ISNUMBER(Customers!L233),Customers!L233,IFERROR(VALUE(Customers!L233),"")))</f>
        <v>4055.54</v>
      </c>
      <c r="M233" s="4" t="n">
        <f aca="false">IF(OR(TRIM(Customers!M233&amp;"")="",ISNUMBER(MATCH(TRIM(Customers!M233&amp;""),Codes!$A$5:$A$14,0))),"",IF(ISNUMBER(Customers!M233),Customers!M233,IFERROR(VALUE(Customers!M233),"")))</f>
        <v>60819.52</v>
      </c>
      <c r="N233" s="3" t="n">
        <f aca="false">IF(OR(TRIM(Customers!N233&amp;"")="",ISNUMBER(MATCH(TRIM(Customers!N233&amp;""),Codes!$A$5:$A$14,0)),Customers!N233=9999),"",IF(ISNUMBER(Customers!N233),Customers!N233,IFERROR(VALUE(Customers!N233),"")))</f>
        <v>39</v>
      </c>
      <c r="O233" s="4" t="n">
        <f aca="false">IF(OR(TRIM(Customers!O233&amp;"")="",ISNUMBER(MATCH(TRIM(Customers!O233&amp;""),Codes!$A$5:$A$14,0))),"",IF(ISNUMBER(Customers!O233),Customers!O233,IFERROR(VALUE(Customers!O233),"")))</f>
        <v>65.04</v>
      </c>
      <c r="P233" s="3" t="n">
        <f aca="false">IF(OR(TRIM(Customers!P233&amp;"")="",ISNUMBER(MATCH(TRIM(Customers!P233&amp;""),Codes!$A$5:$A$14,0))),"",IF(ISNUMBER(Customers!P233),Customers!P233,IFERROR(VALUE(Customers!P233),"")))</f>
        <v>2</v>
      </c>
      <c r="Q233" s="4" t="str">
        <f aca="false">IF(OR(TRIM(Customers!Q233&amp;"")="",ISNUMBER(MATCH(TRIM(Customers!Q233&amp;""),Codes!$A$5:$A$14,0))),"",IF(ISNUMBER(Customers!Q233),Customers!Q233,IFERROR(VALUE(Customers!Q233),"")))</f>
        <v/>
      </c>
      <c r="R233" s="4" t="str">
        <f aca="false">IF(OR(TRIM(Customers!R233&amp;"")="",ISNUMBER(MATCH(TRIM(Customers!R233&amp;""),Codes!$A$5:$A$14,0))),"",IF(ISNUMBER(Customers!R233),Customers!R233,IFERROR(VALUE(Customers!R233),"")))</f>
        <v/>
      </c>
      <c r="S233" s="4" t="n">
        <f aca="false">IF(OR(TRIM(Customers!S233&amp;"")="",ISNUMBER(MATCH(TRIM(Customers!S233&amp;""),Codes!$A$5:$A$14,0))),"",IF(ISNUMBER(Customers!S233),Customers!S233,IFERROR(VALUE(Customers!S233),"")))</f>
        <v>0</v>
      </c>
      <c r="T233" s="4" t="n">
        <f aca="false">IF(OR(TRIM(Customers!T233&amp;"")="",ISNUMBER(MATCH(TRIM(Customers!T233&amp;""),Codes!$A$5:$A$14,0))),"",IF(ISNUMBER(Customers!T233),Customers!T233,IFERROR(VALUE(Customers!T233),"")))</f>
        <v>0</v>
      </c>
      <c r="U233" s="3" t="n">
        <f aca="false">IF(OR(TRIM(Customers!U233&amp;"")="",ISNUMBER(MATCH(TRIM(Customers!U233&amp;""),Codes!$A$5:$A$14,0)),Customers!U233=0),"",IF(ISNUMBER(Customers!U233),Customers!U233,IFERROR(VALUE(Customers!U233),"")))</f>
        <v>613</v>
      </c>
      <c r="V233" s="3" t="n">
        <f aca="false">IF(OR(TRIM(Customers!V233&amp;"")="",ISNUMBER(MATCH(TRIM(Customers!V233&amp;""),Codes!$A$5:$A$14,0))),"",IF(ISNUMBER(Customers!V233),Customers!V233,IFERROR(VALUE(Customers!V233),"")))</f>
        <v>1</v>
      </c>
    </row>
    <row r="234" customFormat="false" ht="15" hidden="false" customHeight="false" outlineLevel="0" collapsed="false">
      <c r="A234" s="2" t="str">
        <f aca="false">Customers!A234</f>
        <v>CL00233</v>
      </c>
      <c r="B234" s="3" t="n">
        <f aca="false">IF(OR(TRIM(Customers!B234&amp;"")="",ISNUMBER(MATCH(TRIM(Customers!B234&amp;""),Codes!$A$5:$A$14,0)),Customers!B234=0),"",IF(ISNUMBER(Customers!B234),Customers!B234,IFERROR(VALUE(Customers!B234),"")))</f>
        <v>50</v>
      </c>
      <c r="C234" s="2" t="str">
        <f aca="false">IF(OR(TRIM(Customers!C234&amp;"")="",ISNUMBER(MATCH(TRIM(Customers!C234&amp;""),Codes!$A$5:$A$14,0))),"",TRIM(Customers!C234))</f>
        <v>F</v>
      </c>
      <c r="D234" s="2" t="str">
        <f aca="false">IF(OR(TRIM(Customers!D234&amp;"")="",ISNUMBER(MATCH(TRIM(Customers!D234&amp;""),Codes!$A$5:$A$14,0))),"",TRIM(Customers!D234))</f>
        <v>Campania</v>
      </c>
      <c r="E234" s="2" t="str">
        <f aca="false">IF(OR(TRIM(Customers!E234&amp;"")="",ISNUMBER(MATCH(TRIM(Customers!E234&amp;""),Codes!$A$5:$A$14,0))),"",TRIM(Customers!E234))</f>
        <v>Employee</v>
      </c>
      <c r="F234" s="2" t="str">
        <f aca="false">IF(OR(TRIM(Customers!F234&amp;"")="",ISNUMBER(MATCH(TRIM(Customers!F234&amp;""),Codes!$A$5:$A$14,0))),"",TRIM(Customers!F234))</f>
        <v>Widowed</v>
      </c>
      <c r="G234" s="4" t="n">
        <f aca="false">IF(OR(TRIM(Customers!G234&amp;"")="",ISNUMBER(MATCH(TRIM(Customers!G234&amp;""),Codes!$A$5:$A$14,0)),Customers!G234=-999),"",IF(ISNUMBER(Customers!G234),Customers!G234,IFERROR(VALUE(Customers!G234),"")))</f>
        <v>22000</v>
      </c>
      <c r="H234" s="3" t="n">
        <f aca="false">IF(OR(TRIM(Customers!H234&amp;"")="",ISNUMBER(MATCH(TRIM(Customers!H234&amp;""),Codes!$A$5:$A$14,0))),"",IF(ISNUMBER(Customers!H234),Customers!H234,IFERROR(VALUE(Customers!H234),"")))</f>
        <v>10</v>
      </c>
      <c r="I234" s="5" t="n">
        <f aca="false">IF(OR(TRIM(Customers!I234&amp;"")="",ISNUMBER(MATCH(TRIM(Customers!I234&amp;""),Codes!$A$5:$A$14,0)),Customers!I234=DATE(1970,1,1)),"",IF(ISNUMBER(Customers!I234),Customers!I234,IFERROR(DATEVALUE(Customers!I234),"")))</f>
        <v>42418</v>
      </c>
      <c r="J234" s="2" t="str">
        <f aca="false">IF(OR(TRIM(Customers!J234&amp;"")="",ISNUMBER(MATCH(TRIM(Customers!J234&amp;""),Codes!$A$5:$A$14,0))),"",TRIM(Customers!J234))</f>
        <v>App</v>
      </c>
      <c r="K234" s="3" t="n">
        <f aca="false">IF(OR(TRIM(Customers!K234&amp;"")="",ISNUMBER(MATCH(TRIM(Customers!K234&amp;""),Codes!$A$5:$A$14,0))),"",IF(ISNUMBER(Customers!K234),Customers!K234,IFERROR(VALUE(Customers!K234),"")))</f>
        <v>2</v>
      </c>
      <c r="L234" s="4" t="n">
        <f aca="false">IF(OR(TRIM(Customers!L234&amp;"")="",ISNUMBER(MATCH(TRIM(Customers!L234&amp;""),Codes!$A$5:$A$14,0))),"",IF(ISNUMBER(Customers!L234),Customers!L234,IFERROR(VALUE(Customers!L234),"")))</f>
        <v>1651.9</v>
      </c>
      <c r="M234" s="4" t="n">
        <f aca="false">IF(OR(TRIM(Customers!M234&amp;"")="",ISNUMBER(MATCH(TRIM(Customers!M234&amp;""),Codes!$A$5:$A$14,0))),"",IF(ISNUMBER(Customers!M234),Customers!M234,IFERROR(VALUE(Customers!M234),"")))</f>
        <v>0</v>
      </c>
      <c r="N234" s="3" t="n">
        <f aca="false">IF(OR(TRIM(Customers!N234&amp;"")="",ISNUMBER(MATCH(TRIM(Customers!N234&amp;""),Codes!$A$5:$A$14,0)),Customers!N234=9999),"",IF(ISNUMBER(Customers!N234),Customers!N234,IFERROR(VALUE(Customers!N234),"")))</f>
        <v>19</v>
      </c>
      <c r="O234" s="4" t="n">
        <f aca="false">IF(OR(TRIM(Customers!O234&amp;"")="",ISNUMBER(MATCH(TRIM(Customers!O234&amp;""),Codes!$A$5:$A$14,0))),"",IF(ISNUMBER(Customers!O234),Customers!O234,IFERROR(VALUE(Customers!O234),"")))</f>
        <v>41.29</v>
      </c>
      <c r="P234" s="3" t="n">
        <f aca="false">IF(OR(TRIM(Customers!P234&amp;"")="",ISNUMBER(MATCH(TRIM(Customers!P234&amp;""),Codes!$A$5:$A$14,0))),"",IF(ISNUMBER(Customers!P234),Customers!P234,IFERROR(VALUE(Customers!P234),"")))</f>
        <v>1</v>
      </c>
      <c r="Q234" s="4" t="n">
        <f aca="false">IF(OR(TRIM(Customers!Q234&amp;"")="",ISNUMBER(MATCH(TRIM(Customers!Q234&amp;""),Codes!$A$5:$A$14,0))),"",IF(ISNUMBER(Customers!Q234),Customers!Q234,IFERROR(VALUE(Customers!Q234),"")))</f>
        <v>2500</v>
      </c>
      <c r="R234" s="4" t="n">
        <f aca="false">IF(OR(TRIM(Customers!R234&amp;"")="",ISNUMBER(MATCH(TRIM(Customers!R234&amp;""),Codes!$A$5:$A$14,0))),"",IF(ISNUMBER(Customers!R234),Customers!R234,IFERROR(VALUE(Customers!R234),"")))</f>
        <v>376.79</v>
      </c>
      <c r="S234" s="4" t="n">
        <f aca="false">IF(OR(TRIM(Customers!S234&amp;"")="",ISNUMBER(MATCH(TRIM(Customers!S234&amp;""),Codes!$A$5:$A$14,0))),"",IF(ISNUMBER(Customers!S234),Customers!S234,IFERROR(VALUE(Customers!S234),"")))</f>
        <v>63000</v>
      </c>
      <c r="T234" s="4" t="n">
        <f aca="false">IF(OR(TRIM(Customers!T234&amp;"")="",ISNUMBER(MATCH(TRIM(Customers!T234&amp;""),Codes!$A$5:$A$14,0))),"",IF(ISNUMBER(Customers!T234),Customers!T234,IFERROR(VALUE(Customers!T234),"")))</f>
        <v>358</v>
      </c>
      <c r="U234" s="3" t="n">
        <f aca="false">IF(OR(TRIM(Customers!U234&amp;"")="",ISNUMBER(MATCH(TRIM(Customers!U234&amp;""),Codes!$A$5:$A$14,0)),Customers!U234=0),"",IF(ISNUMBER(Customers!U234),Customers!U234,IFERROR(VALUE(Customers!U234),"")))</f>
        <v>580</v>
      </c>
      <c r="V234" s="3" t="str">
        <f aca="false">IF(OR(TRIM(Customers!V234&amp;"")="",ISNUMBER(MATCH(TRIM(Customers!V234&amp;""),Codes!$A$5:$A$14,0))),"",IF(ISNUMBER(Customers!V234),Customers!V234,IFERROR(VALUE(Customers!V234),"")))</f>
        <v/>
      </c>
    </row>
    <row r="235" customFormat="false" ht="15" hidden="false" customHeight="false" outlineLevel="0" collapsed="false">
      <c r="A235" s="2" t="str">
        <f aca="false">Customers!A235</f>
        <v>CL00234</v>
      </c>
      <c r="B235" s="3" t="n">
        <f aca="false">IF(OR(TRIM(Customers!B235&amp;"")="",ISNUMBER(MATCH(TRIM(Customers!B235&amp;""),Codes!$A$5:$A$14,0)),Customers!B235=0),"",IF(ISNUMBER(Customers!B235),Customers!B235,IFERROR(VALUE(Customers!B235),"")))</f>
        <v>35</v>
      </c>
      <c r="C235" s="2" t="str">
        <f aca="false">IF(OR(TRIM(Customers!C235&amp;"")="",ISNUMBER(MATCH(TRIM(Customers!C235&amp;""),Codes!$A$5:$A$14,0))),"",TRIM(Customers!C235))</f>
        <v>M</v>
      </c>
      <c r="D235" s="2" t="str">
        <f aca="false">IF(OR(TRIM(Customers!D235&amp;"")="",ISNUMBER(MATCH(TRIM(Customers!D235&amp;""),Codes!$A$5:$A$14,0))),"",TRIM(Customers!D235))</f>
        <v>Sicilia</v>
      </c>
      <c r="E235" s="2" t="str">
        <f aca="false">IF(OR(TRIM(Customers!E235&amp;"")="",ISNUMBER(MATCH(TRIM(Customers!E235&amp;""),Codes!$A$5:$A$14,0))),"",TRIM(Customers!E235))</f>
        <v>Self-employed</v>
      </c>
      <c r="F235" s="2" t="str">
        <f aca="false">IF(OR(TRIM(Customers!F235&amp;"")="",ISNUMBER(MATCH(TRIM(Customers!F235&amp;""),Codes!$A$5:$A$14,0))),"",TRIM(Customers!F235))</f>
        <v>Single</v>
      </c>
      <c r="G235" s="4" t="str">
        <f aca="false">IF(OR(TRIM(Customers!G235&amp;"")="",ISNUMBER(MATCH(TRIM(Customers!G235&amp;""),Codes!$A$5:$A$14,0)),Customers!G235=-999),"",IF(ISNUMBER(Customers!G235),Customers!G235,IFERROR(VALUE(Customers!G235),"")))</f>
        <v/>
      </c>
      <c r="H235" s="3" t="n">
        <f aca="false">IF(OR(TRIM(Customers!H235&amp;"")="",ISNUMBER(MATCH(TRIM(Customers!H235&amp;""),Codes!$A$5:$A$14,0))),"",IF(ISNUMBER(Customers!H235),Customers!H235,IFERROR(VALUE(Customers!H235),"")))</f>
        <v>8</v>
      </c>
      <c r="I235" s="5" t="n">
        <f aca="false">IF(OR(TRIM(Customers!I235&amp;"")="",ISNUMBER(MATCH(TRIM(Customers!I235&amp;""),Codes!$A$5:$A$14,0)),Customers!I235=DATE(1970,1,1)),"",IF(ISNUMBER(Customers!I235),Customers!I235,IFERROR(DATEVALUE(Customers!I235),"")))</f>
        <v>43324</v>
      </c>
      <c r="J235" s="2" t="str">
        <f aca="false">IF(OR(TRIM(Customers!J235&amp;"")="",ISNUMBER(MATCH(TRIM(Customers!J235&amp;""),Codes!$A$5:$A$14,0))),"",TRIM(Customers!J235))</f>
        <v>App</v>
      </c>
      <c r="K235" s="3" t="str">
        <f aca="false">IF(OR(TRIM(Customers!K235&amp;"")="",ISNUMBER(MATCH(TRIM(Customers!K235&amp;""),Codes!$A$5:$A$14,0))),"",IF(ISNUMBER(Customers!K235),Customers!K235,IFERROR(VALUE(Customers!K235),"")))</f>
        <v/>
      </c>
      <c r="L235" s="4" t="n">
        <f aca="false">IF(OR(TRIM(Customers!L235&amp;"")="",ISNUMBER(MATCH(TRIM(Customers!L235&amp;""),Codes!$A$5:$A$14,0))),"",IF(ISNUMBER(Customers!L235),Customers!L235,IFERROR(VALUE(Customers!L235),"")))</f>
        <v>8642.77</v>
      </c>
      <c r="M235" s="4" t="n">
        <f aca="false">IF(OR(TRIM(Customers!M235&amp;"")="",ISNUMBER(MATCH(TRIM(Customers!M235&amp;""),Codes!$A$5:$A$14,0))),"",IF(ISNUMBER(Customers!M235),Customers!M235,IFERROR(VALUE(Customers!M235),"")))</f>
        <v>87694.78</v>
      </c>
      <c r="N235" s="3" t="n">
        <f aca="false">IF(OR(TRIM(Customers!N235&amp;"")="",ISNUMBER(MATCH(TRIM(Customers!N235&amp;""),Codes!$A$5:$A$14,0)),Customers!N235=9999),"",IF(ISNUMBER(Customers!N235),Customers!N235,IFERROR(VALUE(Customers!N235),"")))</f>
        <v>30</v>
      </c>
      <c r="O235" s="4" t="n">
        <f aca="false">IF(OR(TRIM(Customers!O235&amp;"")="",ISNUMBER(MATCH(TRIM(Customers!O235&amp;""),Codes!$A$5:$A$14,0))),"",IF(ISNUMBER(Customers!O235),Customers!O235,IFERROR(VALUE(Customers!O235),"")))</f>
        <v>93.2</v>
      </c>
      <c r="P235" s="3" t="n">
        <f aca="false">IF(OR(TRIM(Customers!P235&amp;"")="",ISNUMBER(MATCH(TRIM(Customers!P235&amp;""),Codes!$A$5:$A$14,0))),"",IF(ISNUMBER(Customers!P235),Customers!P235,IFERROR(VALUE(Customers!P235),"")))</f>
        <v>2</v>
      </c>
      <c r="Q235" s="4" t="n">
        <f aca="false">IF(OR(TRIM(Customers!Q235&amp;"")="",ISNUMBER(MATCH(TRIM(Customers!Q235&amp;""),Codes!$A$5:$A$14,0))),"",IF(ISNUMBER(Customers!Q235),Customers!Q235,IFERROR(VALUE(Customers!Q235),"")))</f>
        <v>12500</v>
      </c>
      <c r="R235" s="4" t="n">
        <f aca="false">IF(OR(TRIM(Customers!R235&amp;"")="",ISNUMBER(MATCH(TRIM(Customers!R235&amp;""),Codes!$A$5:$A$14,0))),"",IF(ISNUMBER(Customers!R235),Customers!R235,IFERROR(VALUE(Customers!R235),"")))</f>
        <v>1237.6</v>
      </c>
      <c r="S235" s="4" t="n">
        <f aca="false">IF(OR(TRIM(Customers!S235&amp;"")="",ISNUMBER(MATCH(TRIM(Customers!S235&amp;""),Codes!$A$5:$A$14,0))),"",IF(ISNUMBER(Customers!S235),Customers!S235,IFERROR(VALUE(Customers!S235),"")))</f>
        <v>0</v>
      </c>
      <c r="T235" s="4" t="n">
        <f aca="false">IF(OR(TRIM(Customers!T235&amp;"")="",ISNUMBER(MATCH(TRIM(Customers!T235&amp;""),Codes!$A$5:$A$14,0))),"",IF(ISNUMBER(Customers!T235),Customers!T235,IFERROR(VALUE(Customers!T235),"")))</f>
        <v>0</v>
      </c>
      <c r="U235" s="3" t="n">
        <f aca="false">IF(OR(TRIM(Customers!U235&amp;"")="",ISNUMBER(MATCH(TRIM(Customers!U235&amp;""),Codes!$A$5:$A$14,0)),Customers!U235=0),"",IF(ISNUMBER(Customers!U235),Customers!U235,IFERROR(VALUE(Customers!U235),"")))</f>
        <v>668</v>
      </c>
      <c r="V235" s="3" t="n">
        <f aca="false">IF(OR(TRIM(Customers!V235&amp;"")="",ISNUMBER(MATCH(TRIM(Customers!V235&amp;""),Codes!$A$5:$A$14,0))),"",IF(ISNUMBER(Customers!V235),Customers!V235,IFERROR(VALUE(Customers!V235),"")))</f>
        <v>1</v>
      </c>
    </row>
    <row r="236" customFormat="false" ht="15" hidden="false" customHeight="false" outlineLevel="0" collapsed="false">
      <c r="A236" s="2" t="str">
        <f aca="false">Customers!A236</f>
        <v>CL00235</v>
      </c>
      <c r="B236" s="3" t="n">
        <f aca="false">IF(OR(TRIM(Customers!B236&amp;"")="",ISNUMBER(MATCH(TRIM(Customers!B236&amp;""),Codes!$A$5:$A$14,0)),Customers!B236=0),"",IF(ISNUMBER(Customers!B236),Customers!B236,IFERROR(VALUE(Customers!B236),"")))</f>
        <v>56</v>
      </c>
      <c r="C236" s="2" t="str">
        <f aca="false">IF(OR(TRIM(Customers!C236&amp;"")="",ISNUMBER(MATCH(TRIM(Customers!C236&amp;""),Codes!$A$5:$A$14,0))),"",TRIM(Customers!C236))</f>
        <v>F</v>
      </c>
      <c r="D236" s="2" t="str">
        <f aca="false">IF(OR(TRIM(Customers!D236&amp;"")="",ISNUMBER(MATCH(TRIM(Customers!D236&amp;""),Codes!$A$5:$A$14,0))),"",TRIM(Customers!D236))</f>
        <v>Toscana</v>
      </c>
      <c r="E236" s="2" t="str">
        <f aca="false">IF(OR(TRIM(Customers!E236&amp;"")="",ISNUMBER(MATCH(TRIM(Customers!E236&amp;""),Codes!$A$5:$A$14,0))),"",TRIM(Customers!E236))</f>
        <v>Teacher</v>
      </c>
      <c r="F236" s="2" t="str">
        <f aca="false">IF(OR(TRIM(Customers!F236&amp;"")="",ISNUMBER(MATCH(TRIM(Customers!F236&amp;""),Codes!$A$5:$A$14,0))),"",TRIM(Customers!F236))</f>
        <v>Single</v>
      </c>
      <c r="G236" s="4" t="n">
        <f aca="false">IF(OR(TRIM(Customers!G236&amp;"")="",ISNUMBER(MATCH(TRIM(Customers!G236&amp;""),Codes!$A$5:$A$14,0)),Customers!G236=-999),"",IF(ISNUMBER(Customers!G236),Customers!G236,IFERROR(VALUE(Customers!G236),"")))</f>
        <v>27400</v>
      </c>
      <c r="H236" s="3" t="n">
        <f aca="false">IF(OR(TRIM(Customers!H236&amp;"")="",ISNUMBER(MATCH(TRIM(Customers!H236&amp;""),Codes!$A$5:$A$14,0))),"",IF(ISNUMBER(Customers!H236),Customers!H236,IFERROR(VALUE(Customers!H236),"")))</f>
        <v>6</v>
      </c>
      <c r="I236" s="5" t="n">
        <f aca="false">IF(OR(TRIM(Customers!I236&amp;"")="",ISNUMBER(MATCH(TRIM(Customers!I236&amp;""),Codes!$A$5:$A$14,0)),Customers!I236=DATE(1970,1,1)),"",IF(ISNUMBER(Customers!I236),Customers!I236,IFERROR(DATEVALUE(Customers!I236),"")))</f>
        <v>44062</v>
      </c>
      <c r="J236" s="2" t="str">
        <f aca="false">IF(OR(TRIM(Customers!J236&amp;"")="",ISNUMBER(MATCH(TRIM(Customers!J236&amp;""),Codes!$A$5:$A$14,0))),"",TRIM(Customers!J236))</f>
        <v>Branch</v>
      </c>
      <c r="K236" s="3" t="n">
        <f aca="false">IF(OR(TRIM(Customers!K236&amp;"")="",ISNUMBER(MATCH(TRIM(Customers!K236&amp;""),Codes!$A$5:$A$14,0))),"",IF(ISNUMBER(Customers!K236),Customers!K236,IFERROR(VALUE(Customers!K236),"")))</f>
        <v>3</v>
      </c>
      <c r="L236" s="4" t="n">
        <f aca="false">IF(OR(TRIM(Customers!L236&amp;"")="",ISNUMBER(MATCH(TRIM(Customers!L236&amp;""),Codes!$A$5:$A$14,0))),"",IF(ISNUMBER(Customers!L236),Customers!L236,IFERROR(VALUE(Customers!L236),"")))</f>
        <v>1292.76</v>
      </c>
      <c r="M236" s="4" t="n">
        <f aca="false">IF(OR(TRIM(Customers!M236&amp;"")="",ISNUMBER(MATCH(TRIM(Customers!M236&amp;""),Codes!$A$5:$A$14,0))),"",IF(ISNUMBER(Customers!M236),Customers!M236,IFERROR(VALUE(Customers!M236),"")))</f>
        <v>0</v>
      </c>
      <c r="N236" s="3" t="n">
        <f aca="false">IF(OR(TRIM(Customers!N236&amp;"")="",ISNUMBER(MATCH(TRIM(Customers!N236&amp;""),Codes!$A$5:$A$14,0)),Customers!N236=9999),"",IF(ISNUMBER(Customers!N236),Customers!N236,IFERROR(VALUE(Customers!N236),"")))</f>
        <v>25</v>
      </c>
      <c r="O236" s="4" t="str">
        <f aca="false">IF(OR(TRIM(Customers!O236&amp;"")="",ISNUMBER(MATCH(TRIM(Customers!O236&amp;""),Codes!$A$5:$A$14,0))),"",IF(ISNUMBER(Customers!O236),Customers!O236,IFERROR(VALUE(Customers!O236),"")))</f>
        <v/>
      </c>
      <c r="P236" s="3" t="n">
        <f aca="false">IF(OR(TRIM(Customers!P236&amp;"")="",ISNUMBER(MATCH(TRIM(Customers!P236&amp;""),Codes!$A$5:$A$14,0))),"",IF(ISNUMBER(Customers!P236),Customers!P236,IFERROR(VALUE(Customers!P236),"")))</f>
        <v>3</v>
      </c>
      <c r="Q236" s="4" t="n">
        <f aca="false">IF(OR(TRIM(Customers!Q236&amp;"")="",ISNUMBER(MATCH(TRIM(Customers!Q236&amp;""),Codes!$A$5:$A$14,0))),"",IF(ISNUMBER(Customers!Q236),Customers!Q236,IFERROR(VALUE(Customers!Q236),"")))</f>
        <v>0</v>
      </c>
      <c r="R236" s="4" t="n">
        <f aca="false">IF(OR(TRIM(Customers!R236&amp;"")="",ISNUMBER(MATCH(TRIM(Customers!R236&amp;""),Codes!$A$5:$A$14,0))),"",IF(ISNUMBER(Customers!R236),Customers!R236,IFERROR(VALUE(Customers!R236),"")))</f>
        <v>0</v>
      </c>
      <c r="S236" s="4" t="n">
        <f aca="false">IF(OR(TRIM(Customers!S236&amp;"")="",ISNUMBER(MATCH(TRIM(Customers!S236&amp;""),Codes!$A$5:$A$14,0))),"",IF(ISNUMBER(Customers!S236),Customers!S236,IFERROR(VALUE(Customers!S236),"")))</f>
        <v>0</v>
      </c>
      <c r="T236" s="4" t="n">
        <f aca="false">IF(OR(TRIM(Customers!T236&amp;"")="",ISNUMBER(MATCH(TRIM(Customers!T236&amp;""),Codes!$A$5:$A$14,0))),"",IF(ISNUMBER(Customers!T236),Customers!T236,IFERROR(VALUE(Customers!T236),"")))</f>
        <v>0</v>
      </c>
      <c r="U236" s="3" t="str">
        <f aca="false">IF(OR(TRIM(Customers!U236&amp;"")="",ISNUMBER(MATCH(TRIM(Customers!U236&amp;""),Codes!$A$5:$A$14,0)),Customers!U236=0),"",IF(ISNUMBER(Customers!U236),Customers!U236,IFERROR(VALUE(Customers!U236),"")))</f>
        <v/>
      </c>
      <c r="V236" s="3" t="n">
        <f aca="false">IF(OR(TRIM(Customers!V236&amp;"")="",ISNUMBER(MATCH(TRIM(Customers!V236&amp;""),Codes!$A$5:$A$14,0))),"",IF(ISNUMBER(Customers!V236),Customers!V236,IFERROR(VALUE(Customers!V236),"")))</f>
        <v>1</v>
      </c>
    </row>
    <row r="237" customFormat="false" ht="15" hidden="false" customHeight="false" outlineLevel="0" collapsed="false">
      <c r="A237" s="2" t="str">
        <f aca="false">Customers!A237</f>
        <v>CL00236</v>
      </c>
      <c r="B237" s="3" t="n">
        <f aca="false">IF(OR(TRIM(Customers!B237&amp;"")="",ISNUMBER(MATCH(TRIM(Customers!B237&amp;""),Codes!$A$5:$A$14,0)),Customers!B237=0),"",IF(ISNUMBER(Customers!B237),Customers!B237,IFERROR(VALUE(Customers!B237),"")))</f>
        <v>49</v>
      </c>
      <c r="C237" s="2" t="str">
        <f aca="false">IF(OR(TRIM(Customers!C237&amp;"")="",ISNUMBER(MATCH(TRIM(Customers!C237&amp;""),Codes!$A$5:$A$14,0))),"",TRIM(Customers!C237))</f>
        <v>F</v>
      </c>
      <c r="D237" s="2" t="str">
        <f aca="false">IF(OR(TRIM(Customers!D237&amp;"")="",ISNUMBER(MATCH(TRIM(Customers!D237&amp;""),Codes!$A$5:$A$14,0))),"",TRIM(Customers!D237))</f>
        <v>Veneto</v>
      </c>
      <c r="E237" s="2" t="str">
        <f aca="false">IF(OR(TRIM(Customers!E237&amp;"")="",ISNUMBER(MATCH(TRIM(Customers!E237&amp;""),Codes!$A$5:$A$14,0))),"",TRIM(Customers!E237))</f>
        <v>Shopkeeper</v>
      </c>
      <c r="F237" s="2" t="str">
        <f aca="false">IF(OR(TRIM(Customers!F237&amp;"")="",ISNUMBER(MATCH(TRIM(Customers!F237&amp;""),Codes!$A$5:$A$14,0))),"",TRIM(Customers!F237))</f>
        <v>Divorced</v>
      </c>
      <c r="G237" s="4" t="n">
        <f aca="false">IF(OR(TRIM(Customers!G237&amp;"")="",ISNUMBER(MATCH(TRIM(Customers!G237&amp;""),Codes!$A$5:$A$14,0)),Customers!G237=-999),"",IF(ISNUMBER(Customers!G237),Customers!G237,IFERROR(VALUE(Customers!G237),"")))</f>
        <v>34400</v>
      </c>
      <c r="H237" s="3" t="n">
        <f aca="false">IF(OR(TRIM(Customers!H237&amp;"")="",ISNUMBER(MATCH(TRIM(Customers!H237&amp;""),Codes!$A$5:$A$14,0))),"",IF(ISNUMBER(Customers!H237),Customers!H237,IFERROR(VALUE(Customers!H237),"")))</f>
        <v>16</v>
      </c>
      <c r="I237" s="5" t="n">
        <f aca="false">IF(OR(TRIM(Customers!I237&amp;"")="",ISNUMBER(MATCH(TRIM(Customers!I237&amp;""),Codes!$A$5:$A$14,0)),Customers!I237=DATE(1970,1,1)),"",IF(ISNUMBER(Customers!I237),Customers!I237,IFERROR(DATEVALUE(Customers!I237),"")))</f>
        <v>40220</v>
      </c>
      <c r="J237" s="2" t="str">
        <f aca="false">IF(OR(TRIM(Customers!J237&amp;"")="",ISNUMBER(MATCH(TRIM(Customers!J237&amp;""),Codes!$A$5:$A$14,0))),"",TRIM(Customers!J237))</f>
        <v>App</v>
      </c>
      <c r="K237" s="3" t="n">
        <f aca="false">IF(OR(TRIM(Customers!K237&amp;"")="",ISNUMBER(MATCH(TRIM(Customers!K237&amp;""),Codes!$A$5:$A$14,0))),"",IF(ISNUMBER(Customers!K237),Customers!K237,IFERROR(VALUE(Customers!K237),"")))</f>
        <v>3</v>
      </c>
      <c r="L237" s="4" t="n">
        <f aca="false">IF(OR(TRIM(Customers!L237&amp;"")="",ISNUMBER(MATCH(TRIM(Customers!L237&amp;""),Codes!$A$5:$A$14,0))),"",IF(ISNUMBER(Customers!L237),Customers!L237,IFERROR(VALUE(Customers!L237),"")))</f>
        <v>4064.3</v>
      </c>
      <c r="M237" s="4" t="n">
        <f aca="false">IF(OR(TRIM(Customers!M237&amp;"")="",ISNUMBER(MATCH(TRIM(Customers!M237&amp;""),Codes!$A$5:$A$14,0))),"",IF(ISNUMBER(Customers!M237),Customers!M237,IFERROR(VALUE(Customers!M237),"")))</f>
        <v>0</v>
      </c>
      <c r="N237" s="3" t="n">
        <f aca="false">IF(OR(TRIM(Customers!N237&amp;"")="",ISNUMBER(MATCH(TRIM(Customers!N237&amp;""),Codes!$A$5:$A$14,0)),Customers!N237=9999),"",IF(ISNUMBER(Customers!N237),Customers!N237,IFERROR(VALUE(Customers!N237),"")))</f>
        <v>33</v>
      </c>
      <c r="O237" s="4" t="n">
        <f aca="false">IF(OR(TRIM(Customers!O237&amp;"")="",ISNUMBER(MATCH(TRIM(Customers!O237&amp;""),Codes!$A$5:$A$14,0))),"",IF(ISNUMBER(Customers!O237),Customers!O237,IFERROR(VALUE(Customers!O237),"")))</f>
        <v>22.59</v>
      </c>
      <c r="P237" s="3" t="n">
        <f aca="false">IF(OR(TRIM(Customers!P237&amp;"")="",ISNUMBER(MATCH(TRIM(Customers!P237&amp;""),Codes!$A$5:$A$14,0))),"",IF(ISNUMBER(Customers!P237),Customers!P237,IFERROR(VALUE(Customers!P237),"")))</f>
        <v>2</v>
      </c>
      <c r="Q237" s="4" t="n">
        <f aca="false">IF(OR(TRIM(Customers!Q237&amp;"")="",ISNUMBER(MATCH(TRIM(Customers!Q237&amp;""),Codes!$A$5:$A$14,0))),"",IF(ISNUMBER(Customers!Q237),Customers!Q237,IFERROR(VALUE(Customers!Q237),"")))</f>
        <v>5500</v>
      </c>
      <c r="R237" s="4" t="n">
        <f aca="false">IF(OR(TRIM(Customers!R237&amp;"")="",ISNUMBER(MATCH(TRIM(Customers!R237&amp;""),Codes!$A$5:$A$14,0))),"",IF(ISNUMBER(Customers!R237),Customers!R237,IFERROR(VALUE(Customers!R237),"")))</f>
        <v>915.44</v>
      </c>
      <c r="S237" s="4" t="n">
        <f aca="false">IF(OR(TRIM(Customers!S237&amp;"")="",ISNUMBER(MATCH(TRIM(Customers!S237&amp;""),Codes!$A$5:$A$14,0))),"",IF(ISNUMBER(Customers!S237),Customers!S237,IFERROR(VALUE(Customers!S237),"")))</f>
        <v>0</v>
      </c>
      <c r="T237" s="4" t="n">
        <f aca="false">IF(OR(TRIM(Customers!T237&amp;"")="",ISNUMBER(MATCH(TRIM(Customers!T237&amp;""),Codes!$A$5:$A$14,0))),"",IF(ISNUMBER(Customers!T237),Customers!T237,IFERROR(VALUE(Customers!T237),"")))</f>
        <v>0</v>
      </c>
      <c r="U237" s="3" t="n">
        <f aca="false">IF(OR(TRIM(Customers!U237&amp;"")="",ISNUMBER(MATCH(TRIM(Customers!U237&amp;""),Codes!$A$5:$A$14,0)),Customers!U237=0),"",IF(ISNUMBER(Customers!U237),Customers!U237,IFERROR(VALUE(Customers!U237),"")))</f>
        <v>642</v>
      </c>
      <c r="V237" s="3" t="n">
        <f aca="false">IF(OR(TRIM(Customers!V237&amp;"")="",ISNUMBER(MATCH(TRIM(Customers!V237&amp;""),Codes!$A$5:$A$14,0))),"",IF(ISNUMBER(Customers!V237),Customers!V237,IFERROR(VALUE(Customers!V237),"")))</f>
        <v>0</v>
      </c>
    </row>
    <row r="238" customFormat="false" ht="15" hidden="false" customHeight="false" outlineLevel="0" collapsed="false">
      <c r="A238" s="2" t="str">
        <f aca="false">Customers!A238</f>
        <v>CL00237</v>
      </c>
      <c r="B238" s="3" t="n">
        <f aca="false">IF(OR(TRIM(Customers!B238&amp;"")="",ISNUMBER(MATCH(TRIM(Customers!B238&amp;""),Codes!$A$5:$A$14,0)),Customers!B238=0),"",IF(ISNUMBER(Customers!B238),Customers!B238,IFERROR(VALUE(Customers!B238),"")))</f>
        <v>56</v>
      </c>
      <c r="C238" s="2" t="str">
        <f aca="false">IF(OR(TRIM(Customers!C238&amp;"")="",ISNUMBER(MATCH(TRIM(Customers!C238&amp;""),Codes!$A$5:$A$14,0))),"",TRIM(Customers!C238))</f>
        <v>M</v>
      </c>
      <c r="D238" s="2" t="str">
        <f aca="false">IF(OR(TRIM(Customers!D238&amp;"")="",ISNUMBER(MATCH(TRIM(Customers!D238&amp;""),Codes!$A$5:$A$14,0))),"",TRIM(Customers!D238))</f>
        <v>Marche</v>
      </c>
      <c r="E238" s="2" t="str">
        <f aca="false">IF(OR(TRIM(Customers!E238&amp;"")="",ISNUMBER(MATCH(TRIM(Customers!E238&amp;""),Codes!$A$5:$A$14,0))),"",TRIM(Customers!E238))</f>
        <v>Executive</v>
      </c>
      <c r="F238" s="2" t="str">
        <f aca="false">IF(OR(TRIM(Customers!F238&amp;"")="",ISNUMBER(MATCH(TRIM(Customers!F238&amp;""),Codes!$A$5:$A$14,0))),"",TRIM(Customers!F238))</f>
        <v>Married</v>
      </c>
      <c r="G238" s="4" t="n">
        <f aca="false">IF(OR(TRIM(Customers!G238&amp;"")="",ISNUMBER(MATCH(TRIM(Customers!G238&amp;""),Codes!$A$5:$A$14,0)),Customers!G238=-999),"",IF(ISNUMBER(Customers!G238),Customers!G238,IFERROR(VALUE(Customers!G238),"")))</f>
        <v>74000</v>
      </c>
      <c r="H238" s="3" t="n">
        <f aca="false">IF(OR(TRIM(Customers!H238&amp;"")="",ISNUMBER(MATCH(TRIM(Customers!H238&amp;""),Codes!$A$5:$A$14,0))),"",IF(ISNUMBER(Customers!H238),Customers!H238,IFERROR(VALUE(Customers!H238),"")))</f>
        <v>8</v>
      </c>
      <c r="I238" s="5" t="n">
        <f aca="false">IF(OR(TRIM(Customers!I238&amp;"")="",ISNUMBER(MATCH(TRIM(Customers!I238&amp;""),Codes!$A$5:$A$14,0)),Customers!I238=DATE(1970,1,1)),"",IF(ISNUMBER(Customers!I238),Customers!I238,IFERROR(DATEVALUE(Customers!I238),"")))</f>
        <v>43356</v>
      </c>
      <c r="J238" s="2" t="str">
        <f aca="false">IF(OR(TRIM(Customers!J238&amp;"")="",ISNUMBER(MATCH(TRIM(Customers!J238&amp;""),Codes!$A$5:$A$14,0))),"",TRIM(Customers!J238))</f>
        <v>App</v>
      </c>
      <c r="K238" s="3" t="n">
        <f aca="false">IF(OR(TRIM(Customers!K238&amp;"")="",ISNUMBER(MATCH(TRIM(Customers!K238&amp;""),Codes!$A$5:$A$14,0))),"",IF(ISNUMBER(Customers!K238),Customers!K238,IFERROR(VALUE(Customers!K238),"")))</f>
        <v>2</v>
      </c>
      <c r="L238" s="4" t="n">
        <f aca="false">IF(OR(TRIM(Customers!L238&amp;"")="",ISNUMBER(MATCH(TRIM(Customers!L238&amp;""),Codes!$A$5:$A$14,0))),"",IF(ISNUMBER(Customers!L238),Customers!L238,IFERROR(VALUE(Customers!L238),"")))</f>
        <v>4198.5</v>
      </c>
      <c r="M238" s="4" t="n">
        <f aca="false">IF(OR(TRIM(Customers!M238&amp;"")="",ISNUMBER(MATCH(TRIM(Customers!M238&amp;""),Codes!$A$5:$A$14,0))),"",IF(ISNUMBER(Customers!M238),Customers!M238,IFERROR(VALUE(Customers!M238),"")))</f>
        <v>77213.96</v>
      </c>
      <c r="N238" s="3" t="n">
        <f aca="false">IF(OR(TRIM(Customers!N238&amp;"")="",ISNUMBER(MATCH(TRIM(Customers!N238&amp;""),Codes!$A$5:$A$14,0)),Customers!N238=9999),"",IF(ISNUMBER(Customers!N238),Customers!N238,IFERROR(VALUE(Customers!N238),"")))</f>
        <v>53</v>
      </c>
      <c r="O238" s="4" t="n">
        <f aca="false">IF(OR(TRIM(Customers!O238&amp;"")="",ISNUMBER(MATCH(TRIM(Customers!O238&amp;""),Codes!$A$5:$A$14,0))),"",IF(ISNUMBER(Customers!O238),Customers!O238,IFERROR(VALUE(Customers!O238),"")))</f>
        <v>66.86</v>
      </c>
      <c r="P238" s="3" t="n">
        <f aca="false">IF(OR(TRIM(Customers!P238&amp;"")="",ISNUMBER(MATCH(TRIM(Customers!P238&amp;""),Codes!$A$5:$A$14,0))),"",IF(ISNUMBER(Customers!P238),Customers!P238,IFERROR(VALUE(Customers!P238),"")))</f>
        <v>2</v>
      </c>
      <c r="Q238" s="4" t="n">
        <f aca="false">IF(OR(TRIM(Customers!Q238&amp;"")="",ISNUMBER(MATCH(TRIM(Customers!Q238&amp;""),Codes!$A$5:$A$14,0))),"",IF(ISNUMBER(Customers!Q238),Customers!Q238,IFERROR(VALUE(Customers!Q238),"")))</f>
        <v>0</v>
      </c>
      <c r="R238" s="4" t="n">
        <f aca="false">IF(OR(TRIM(Customers!R238&amp;"")="",ISNUMBER(MATCH(TRIM(Customers!R238&amp;""),Codes!$A$5:$A$14,0))),"",IF(ISNUMBER(Customers!R238),Customers!R238,IFERROR(VALUE(Customers!R238),"")))</f>
        <v>0</v>
      </c>
      <c r="S238" s="4" t="n">
        <f aca="false">IF(OR(TRIM(Customers!S238&amp;"")="",ISNUMBER(MATCH(TRIM(Customers!S238&amp;""),Codes!$A$5:$A$14,0))),"",IF(ISNUMBER(Customers!S238),Customers!S238,IFERROR(VALUE(Customers!S238),"")))</f>
        <v>242000</v>
      </c>
      <c r="T238" s="4" t="n">
        <f aca="false">IF(OR(TRIM(Customers!T238&amp;"")="",ISNUMBER(MATCH(TRIM(Customers!T238&amp;""),Codes!$A$5:$A$14,0))),"",IF(ISNUMBER(Customers!T238),Customers!T238,IFERROR(VALUE(Customers!T238),"")))</f>
        <v>1714</v>
      </c>
      <c r="U238" s="3" t="n">
        <f aca="false">IF(OR(TRIM(Customers!U238&amp;"")="",ISNUMBER(MATCH(TRIM(Customers!U238&amp;""),Codes!$A$5:$A$14,0)),Customers!U238=0),"",IF(ISNUMBER(Customers!U238),Customers!U238,IFERROR(VALUE(Customers!U238),"")))</f>
        <v>576</v>
      </c>
      <c r="V238" s="3" t="n">
        <f aca="false">IF(OR(TRIM(Customers!V238&amp;"")="",ISNUMBER(MATCH(TRIM(Customers!V238&amp;""),Codes!$A$5:$A$14,0))),"",IF(ISNUMBER(Customers!V238),Customers!V238,IFERROR(VALUE(Customers!V238),"")))</f>
        <v>0</v>
      </c>
    </row>
    <row r="239" customFormat="false" ht="15" hidden="false" customHeight="false" outlineLevel="0" collapsed="false">
      <c r="A239" s="2" t="str">
        <f aca="false">Customers!A239</f>
        <v>CL00238</v>
      </c>
      <c r="B239" s="3" t="n">
        <f aca="false">IF(OR(TRIM(Customers!B239&amp;"")="",ISNUMBER(MATCH(TRIM(Customers!B239&amp;""),Codes!$A$5:$A$14,0)),Customers!B239=0),"",IF(ISNUMBER(Customers!B239),Customers!B239,IFERROR(VALUE(Customers!B239),"")))</f>
        <v>48</v>
      </c>
      <c r="C239" s="2" t="str">
        <f aca="false">IF(OR(TRIM(Customers!C239&amp;"")="",ISNUMBER(MATCH(TRIM(Customers!C239&amp;""),Codes!$A$5:$A$14,0))),"",TRIM(Customers!C239))</f>
        <v>F</v>
      </c>
      <c r="D239" s="2" t="str">
        <f aca="false">IF(OR(TRIM(Customers!D239&amp;"")="",ISNUMBER(MATCH(TRIM(Customers!D239&amp;""),Codes!$A$5:$A$14,0))),"",TRIM(Customers!D239))</f>
        <v>Lombardia</v>
      </c>
      <c r="E239" s="2" t="str">
        <f aca="false">IF(OR(TRIM(Customers!E239&amp;"")="",ISNUMBER(MATCH(TRIM(Customers!E239&amp;""),Codes!$A$5:$A$14,0))),"",TRIM(Customers!E239))</f>
        <v>Employee</v>
      </c>
      <c r="F239" s="2" t="str">
        <f aca="false">IF(OR(TRIM(Customers!F239&amp;"")="",ISNUMBER(MATCH(TRIM(Customers!F239&amp;""),Codes!$A$5:$A$14,0))),"",TRIM(Customers!F239))</f>
        <v>Divorced</v>
      </c>
      <c r="G239" s="4" t="n">
        <f aca="false">IF(OR(TRIM(Customers!G239&amp;"")="",ISNUMBER(MATCH(TRIM(Customers!G239&amp;""),Codes!$A$5:$A$14,0)),Customers!G239=-999),"",IF(ISNUMBER(Customers!G239),Customers!G239,IFERROR(VALUE(Customers!G239),"")))</f>
        <v>36400</v>
      </c>
      <c r="H239" s="3" t="n">
        <f aca="false">IF(OR(TRIM(Customers!H239&amp;"")="",ISNUMBER(MATCH(TRIM(Customers!H239&amp;""),Codes!$A$5:$A$14,0))),"",IF(ISNUMBER(Customers!H239),Customers!H239,IFERROR(VALUE(Customers!H239),"")))</f>
        <v>4</v>
      </c>
      <c r="I239" s="5" t="n">
        <f aca="false">IF(OR(TRIM(Customers!I239&amp;"")="",ISNUMBER(MATCH(TRIM(Customers!I239&amp;""),Codes!$A$5:$A$14,0)),Customers!I239=DATE(1970,1,1)),"",IF(ISNUMBER(Customers!I239),Customers!I239,IFERROR(DATEVALUE(Customers!I239),"")))</f>
        <v>44790</v>
      </c>
      <c r="J239" s="2" t="str">
        <f aca="false">IF(OR(TRIM(Customers!J239&amp;"")="",ISNUMBER(MATCH(TRIM(Customers!J239&amp;""),Codes!$A$5:$A$14,0))),"",TRIM(Customers!J239))</f>
        <v>Online Banking</v>
      </c>
      <c r="K239" s="3" t="n">
        <f aca="false">IF(OR(TRIM(Customers!K239&amp;"")="",ISNUMBER(MATCH(TRIM(Customers!K239&amp;""),Codes!$A$5:$A$14,0))),"",IF(ISNUMBER(Customers!K239),Customers!K239,IFERROR(VALUE(Customers!K239),"")))</f>
        <v>3</v>
      </c>
      <c r="L239" s="4" t="n">
        <f aca="false">IF(OR(TRIM(Customers!L239&amp;"")="",ISNUMBER(MATCH(TRIM(Customers!L239&amp;""),Codes!$A$5:$A$14,0))),"",IF(ISNUMBER(Customers!L239),Customers!L239,IFERROR(VALUE(Customers!L239),"")))</f>
        <v>5906.8</v>
      </c>
      <c r="M239" s="4" t="n">
        <f aca="false">IF(OR(TRIM(Customers!M239&amp;"")="",ISNUMBER(MATCH(TRIM(Customers!M239&amp;""),Codes!$A$5:$A$14,0))),"",IF(ISNUMBER(Customers!M239),Customers!M239,IFERROR(VALUE(Customers!M239),"")))</f>
        <v>44735.72</v>
      </c>
      <c r="N239" s="3" t="n">
        <f aca="false">IF(OR(TRIM(Customers!N239&amp;"")="",ISNUMBER(MATCH(TRIM(Customers!N239&amp;""),Codes!$A$5:$A$14,0)),Customers!N239=9999),"",IF(ISNUMBER(Customers!N239),Customers!N239,IFERROR(VALUE(Customers!N239),"")))</f>
        <v>26</v>
      </c>
      <c r="O239" s="4" t="n">
        <f aca="false">IF(OR(TRIM(Customers!O239&amp;"")="",ISNUMBER(MATCH(TRIM(Customers!O239&amp;""),Codes!$A$5:$A$14,0))),"",IF(ISNUMBER(Customers!O239),Customers!O239,IFERROR(VALUE(Customers!O239),"")))</f>
        <v>67.87</v>
      </c>
      <c r="P239" s="3" t="n">
        <f aca="false">IF(OR(TRIM(Customers!P239&amp;"")="",ISNUMBER(MATCH(TRIM(Customers!P239&amp;""),Codes!$A$5:$A$14,0))),"",IF(ISNUMBER(Customers!P239),Customers!P239,IFERROR(VALUE(Customers!P239),"")))</f>
        <v>6</v>
      </c>
      <c r="Q239" s="4" t="n">
        <f aca="false">IF(OR(TRIM(Customers!Q239&amp;"")="",ISNUMBER(MATCH(TRIM(Customers!Q239&amp;""),Codes!$A$5:$A$14,0))),"",IF(ISNUMBER(Customers!Q239),Customers!Q239,IFERROR(VALUE(Customers!Q239),"")))</f>
        <v>7500</v>
      </c>
      <c r="R239" s="4" t="n">
        <f aca="false">IF(OR(TRIM(Customers!R239&amp;"")="",ISNUMBER(MATCH(TRIM(Customers!R239&amp;""),Codes!$A$5:$A$14,0))),"",IF(ISNUMBER(Customers!R239),Customers!R239,IFERROR(VALUE(Customers!R239),"")))</f>
        <v>3480.97</v>
      </c>
      <c r="S239" s="4" t="n">
        <f aca="false">IF(OR(TRIM(Customers!S239&amp;"")="",ISNUMBER(MATCH(TRIM(Customers!S239&amp;""),Codes!$A$5:$A$14,0))),"",IF(ISNUMBER(Customers!S239),Customers!S239,IFERROR(VALUE(Customers!S239),"")))</f>
        <v>73000</v>
      </c>
      <c r="T239" s="4" t="n">
        <f aca="false">IF(OR(TRIM(Customers!T239&amp;"")="",ISNUMBER(MATCH(TRIM(Customers!T239&amp;""),Codes!$A$5:$A$14,0))),"",IF(ISNUMBER(Customers!T239),Customers!T239,IFERROR(VALUE(Customers!T239),"")))</f>
        <v>334</v>
      </c>
      <c r="U239" s="3" t="n">
        <f aca="false">IF(OR(TRIM(Customers!U239&amp;"")="",ISNUMBER(MATCH(TRIM(Customers!U239&amp;""),Codes!$A$5:$A$14,0)),Customers!U239=0),"",IF(ISNUMBER(Customers!U239),Customers!U239,IFERROR(VALUE(Customers!U239),"")))</f>
        <v>594</v>
      </c>
      <c r="V239" s="3" t="n">
        <f aca="false">IF(OR(TRIM(Customers!V239&amp;"")="",ISNUMBER(MATCH(TRIM(Customers!V239&amp;""),Codes!$A$5:$A$14,0))),"",IF(ISNUMBER(Customers!V239),Customers!V239,IFERROR(VALUE(Customers!V239),"")))</f>
        <v>0</v>
      </c>
    </row>
    <row r="240" customFormat="false" ht="15" hidden="false" customHeight="false" outlineLevel="0" collapsed="false">
      <c r="A240" s="2" t="str">
        <f aca="false">Customers!A240</f>
        <v>CL00239</v>
      </c>
      <c r="B240" s="3" t="n">
        <f aca="false">IF(OR(TRIM(Customers!B240&amp;"")="",ISNUMBER(MATCH(TRIM(Customers!B240&amp;""),Codes!$A$5:$A$14,0)),Customers!B240=0),"",IF(ISNUMBER(Customers!B240),Customers!B240,IFERROR(VALUE(Customers!B240),"")))</f>
        <v>41</v>
      </c>
      <c r="C240" s="2" t="str">
        <f aca="false">IF(OR(TRIM(Customers!C240&amp;"")="",ISNUMBER(MATCH(TRIM(Customers!C240&amp;""),Codes!$A$5:$A$14,0))),"",TRIM(Customers!C240))</f>
        <v>M</v>
      </c>
      <c r="D240" s="2" t="str">
        <f aca="false">IF(OR(TRIM(Customers!D240&amp;"")="",ISNUMBER(MATCH(TRIM(Customers!D240&amp;""),Codes!$A$5:$A$14,0))),"",TRIM(Customers!D240))</f>
        <v>Lazio</v>
      </c>
      <c r="E240" s="2" t="str">
        <f aca="false">IF(OR(TRIM(Customers!E240&amp;"")="",ISNUMBER(MATCH(TRIM(Customers!E240&amp;""),Codes!$A$5:$A$14,0))),"",TRIM(Customers!E240))</f>
        <v>Employee</v>
      </c>
      <c r="F240" s="2" t="str">
        <f aca="false">IF(OR(TRIM(Customers!F240&amp;"")="",ISNUMBER(MATCH(TRIM(Customers!F240&amp;""),Codes!$A$5:$A$14,0))),"",TRIM(Customers!F240))</f>
        <v>Married</v>
      </c>
      <c r="G240" s="4" t="n">
        <f aca="false">IF(OR(TRIM(Customers!G240&amp;"")="",ISNUMBER(MATCH(TRIM(Customers!G240&amp;""),Codes!$A$5:$A$14,0)),Customers!G240=-999),"",IF(ISNUMBER(Customers!G240),Customers!G240,IFERROR(VALUE(Customers!G240),"")))</f>
        <v>39600</v>
      </c>
      <c r="H240" s="3" t="n">
        <f aca="false">IF(OR(TRIM(Customers!H240&amp;"")="",ISNUMBER(MATCH(TRIM(Customers!H240&amp;""),Codes!$A$5:$A$14,0))),"",IF(ISNUMBER(Customers!H240),Customers!H240,IFERROR(VALUE(Customers!H240),"")))</f>
        <v>2</v>
      </c>
      <c r="I240" s="5" t="n">
        <f aca="false">IF(OR(TRIM(Customers!I240&amp;"")="",ISNUMBER(MATCH(TRIM(Customers!I240&amp;""),Codes!$A$5:$A$14,0)),Customers!I240=DATE(1970,1,1)),"",IF(ISNUMBER(Customers!I240),Customers!I240,IFERROR(DATEVALUE(Customers!I240),"")))</f>
        <v>45476</v>
      </c>
      <c r="J240" s="2" t="str">
        <f aca="false">IF(OR(TRIM(Customers!J240&amp;"")="",ISNUMBER(MATCH(TRIM(Customers!J240&amp;""),Codes!$A$5:$A$14,0))),"",TRIM(Customers!J240))</f>
        <v>App</v>
      </c>
      <c r="K240" s="3" t="n">
        <f aca="false">IF(OR(TRIM(Customers!K240&amp;"")="",ISNUMBER(MATCH(TRIM(Customers!K240&amp;""),Codes!$A$5:$A$14,0))),"",IF(ISNUMBER(Customers!K240),Customers!K240,IFERROR(VALUE(Customers!K240),"")))</f>
        <v>1</v>
      </c>
      <c r="L240" s="4" t="n">
        <f aca="false">IF(OR(TRIM(Customers!L240&amp;"")="",ISNUMBER(MATCH(TRIM(Customers!L240&amp;""),Codes!$A$5:$A$14,0))),"",IF(ISNUMBER(Customers!L240),Customers!L240,IFERROR(VALUE(Customers!L240),"")))</f>
        <v>1252.61</v>
      </c>
      <c r="M240" s="4" t="n">
        <f aca="false">IF(OR(TRIM(Customers!M240&amp;"")="",ISNUMBER(MATCH(TRIM(Customers!M240&amp;""),Codes!$A$5:$A$14,0))),"",IF(ISNUMBER(Customers!M240),Customers!M240,IFERROR(VALUE(Customers!M240),"")))</f>
        <v>4943.24</v>
      </c>
      <c r="N240" s="3" t="n">
        <f aca="false">IF(OR(TRIM(Customers!N240&amp;"")="",ISNUMBER(MATCH(TRIM(Customers!N240&amp;""),Codes!$A$5:$A$14,0)),Customers!N240=9999),"",IF(ISNUMBER(Customers!N240),Customers!N240,IFERROR(VALUE(Customers!N240),"")))</f>
        <v>31</v>
      </c>
      <c r="O240" s="4" t="n">
        <f aca="false">IF(OR(TRIM(Customers!O240&amp;"")="",ISNUMBER(MATCH(TRIM(Customers!O240&amp;""),Codes!$A$5:$A$14,0))),"",IF(ISNUMBER(Customers!O240),Customers!O240,IFERROR(VALUE(Customers!O240),"")))</f>
        <v>70.63</v>
      </c>
      <c r="P240" s="3" t="n">
        <f aca="false">IF(OR(TRIM(Customers!P240&amp;"")="",ISNUMBER(MATCH(TRIM(Customers!P240&amp;""),Codes!$A$5:$A$14,0))),"",IF(ISNUMBER(Customers!P240),Customers!P240,IFERROR(VALUE(Customers!P240),"")))</f>
        <v>2</v>
      </c>
      <c r="Q240" s="4" t="str">
        <f aca="false">IF(OR(TRIM(Customers!Q240&amp;"")="",ISNUMBER(MATCH(TRIM(Customers!Q240&amp;""),Codes!$A$5:$A$14,0))),"",IF(ISNUMBER(Customers!Q240),Customers!Q240,IFERROR(VALUE(Customers!Q240),"")))</f>
        <v/>
      </c>
      <c r="R240" s="4" t="str">
        <f aca="false">IF(OR(TRIM(Customers!R240&amp;"")="",ISNUMBER(MATCH(TRIM(Customers!R240&amp;""),Codes!$A$5:$A$14,0))),"",IF(ISNUMBER(Customers!R240),Customers!R240,IFERROR(VALUE(Customers!R240),"")))</f>
        <v/>
      </c>
      <c r="S240" s="4" t="n">
        <f aca="false">IF(OR(TRIM(Customers!S240&amp;"")="",ISNUMBER(MATCH(TRIM(Customers!S240&amp;""),Codes!$A$5:$A$14,0))),"",IF(ISNUMBER(Customers!S240),Customers!S240,IFERROR(VALUE(Customers!S240),"")))</f>
        <v>63000</v>
      </c>
      <c r="T240" s="4" t="n">
        <f aca="false">IF(OR(TRIM(Customers!T240&amp;"")="",ISNUMBER(MATCH(TRIM(Customers!T240&amp;""),Codes!$A$5:$A$14,0))),"",IF(ISNUMBER(Customers!T240),Customers!T240,IFERROR(VALUE(Customers!T240),"")))</f>
        <v>469</v>
      </c>
      <c r="U240" s="3" t="n">
        <f aca="false">IF(OR(TRIM(Customers!U240&amp;"")="",ISNUMBER(MATCH(TRIM(Customers!U240&amp;""),Codes!$A$5:$A$14,0)),Customers!U240=0),"",IF(ISNUMBER(Customers!U240),Customers!U240,IFERROR(VALUE(Customers!U240),"")))</f>
        <v>601</v>
      </c>
      <c r="V240" s="3" t="n">
        <f aca="false">IF(OR(TRIM(Customers!V240&amp;"")="",ISNUMBER(MATCH(TRIM(Customers!V240&amp;""),Codes!$A$5:$A$14,0))),"",IF(ISNUMBER(Customers!V240),Customers!V240,IFERROR(VALUE(Customers!V240),"")))</f>
        <v>1</v>
      </c>
    </row>
    <row r="241" customFormat="false" ht="15" hidden="false" customHeight="false" outlineLevel="0" collapsed="false">
      <c r="A241" s="2" t="str">
        <f aca="false">Customers!A241</f>
        <v>CL00240</v>
      </c>
      <c r="B241" s="3" t="n">
        <f aca="false">IF(OR(TRIM(Customers!B241&amp;"")="",ISNUMBER(MATCH(TRIM(Customers!B241&amp;""),Codes!$A$5:$A$14,0)),Customers!B241=0),"",IF(ISNUMBER(Customers!B241),Customers!B241,IFERROR(VALUE(Customers!B241),"")))</f>
        <v>33</v>
      </c>
      <c r="C241" s="2" t="str">
        <f aca="false">IF(OR(TRIM(Customers!C241&amp;"")="",ISNUMBER(MATCH(TRIM(Customers!C241&amp;""),Codes!$A$5:$A$14,0))),"",TRIM(Customers!C241))</f>
        <v>M</v>
      </c>
      <c r="D241" s="2" t="str">
        <f aca="false">IF(OR(TRIM(Customers!D241&amp;"")="",ISNUMBER(MATCH(TRIM(Customers!D241&amp;""),Codes!$A$5:$A$14,0))),"",TRIM(Customers!D241))</f>
        <v>Lazio</v>
      </c>
      <c r="E241" s="2" t="str">
        <f aca="false">IF(OR(TRIM(Customers!E241&amp;"")="",ISNUMBER(MATCH(TRIM(Customers!E241&amp;""),Codes!$A$5:$A$14,0))),"",TRIM(Customers!E241))</f>
        <v>Employee</v>
      </c>
      <c r="F241" s="2" t="str">
        <f aca="false">IF(OR(TRIM(Customers!F241&amp;"")="",ISNUMBER(MATCH(TRIM(Customers!F241&amp;""),Codes!$A$5:$A$14,0))),"",TRIM(Customers!F241))</f>
        <v>Single</v>
      </c>
      <c r="G241" s="4" t="n">
        <f aca="false">IF(OR(TRIM(Customers!G241&amp;"")="",ISNUMBER(MATCH(TRIM(Customers!G241&amp;""),Codes!$A$5:$A$14,0)),Customers!G241=-999),"",IF(ISNUMBER(Customers!G241),Customers!G241,IFERROR(VALUE(Customers!G241),"")))</f>
        <v>33600</v>
      </c>
      <c r="H241" s="3" t="n">
        <f aca="false">IF(OR(TRIM(Customers!H241&amp;"")="",ISNUMBER(MATCH(TRIM(Customers!H241&amp;""),Codes!$A$5:$A$14,0))),"",IF(ISNUMBER(Customers!H241),Customers!H241,IFERROR(VALUE(Customers!H241),"")))</f>
        <v>4</v>
      </c>
      <c r="I241" s="5" t="n">
        <f aca="false">IF(OR(TRIM(Customers!I241&amp;"")="",ISNUMBER(MATCH(TRIM(Customers!I241&amp;""),Codes!$A$5:$A$14,0)),Customers!I241=DATE(1970,1,1)),"",IF(ISNUMBER(Customers!I241),Customers!I241,IFERROR(DATEVALUE(Customers!I241),"")))</f>
        <v>44813</v>
      </c>
      <c r="J241" s="2" t="str">
        <f aca="false">IF(OR(TRIM(Customers!J241&amp;"")="",ISNUMBER(MATCH(TRIM(Customers!J241&amp;""),Codes!$A$5:$A$14,0))),"",TRIM(Customers!J241))</f>
        <v>App</v>
      </c>
      <c r="K241" s="3" t="n">
        <f aca="false">IF(OR(TRIM(Customers!K241&amp;"")="",ISNUMBER(MATCH(TRIM(Customers!K241&amp;""),Codes!$A$5:$A$14,0))),"",IF(ISNUMBER(Customers!K241),Customers!K241,IFERROR(VALUE(Customers!K241),"")))</f>
        <v>3</v>
      </c>
      <c r="L241" s="4" t="n">
        <f aca="false">IF(OR(TRIM(Customers!L241&amp;"")="",ISNUMBER(MATCH(TRIM(Customers!L241&amp;""),Codes!$A$5:$A$14,0))),"",IF(ISNUMBER(Customers!L241),Customers!L241,IFERROR(VALUE(Customers!L241),"")))</f>
        <v>1494.74</v>
      </c>
      <c r="M241" s="4" t="n">
        <f aca="false">IF(OR(TRIM(Customers!M241&amp;"")="",ISNUMBER(MATCH(TRIM(Customers!M241&amp;""),Codes!$A$5:$A$14,0))),"",IF(ISNUMBER(Customers!M241),Customers!M241,IFERROR(VALUE(Customers!M241),"")))</f>
        <v>26656.05</v>
      </c>
      <c r="N241" s="3" t="n">
        <f aca="false">IF(OR(TRIM(Customers!N241&amp;"")="",ISNUMBER(MATCH(TRIM(Customers!N241&amp;""),Codes!$A$5:$A$14,0)),Customers!N241=9999),"",IF(ISNUMBER(Customers!N241),Customers!N241,IFERROR(VALUE(Customers!N241),"")))</f>
        <v>31</v>
      </c>
      <c r="O241" s="4" t="n">
        <f aca="false">IF(OR(TRIM(Customers!O241&amp;"")="",ISNUMBER(MATCH(TRIM(Customers!O241&amp;""),Codes!$A$5:$A$14,0))),"",IF(ISNUMBER(Customers!O241),Customers!O241,IFERROR(VALUE(Customers!O241),"")))</f>
        <v>41.79</v>
      </c>
      <c r="P241" s="3" t="n">
        <f aca="false">IF(OR(TRIM(Customers!P241&amp;"")="",ISNUMBER(MATCH(TRIM(Customers!P241&amp;""),Codes!$A$5:$A$14,0))),"",IF(ISNUMBER(Customers!P241),Customers!P241,IFERROR(VALUE(Customers!P241),"")))</f>
        <v>0</v>
      </c>
      <c r="Q241" s="4" t="n">
        <f aca="false">IF(OR(TRIM(Customers!Q241&amp;"")="",ISNUMBER(MATCH(TRIM(Customers!Q241&amp;""),Codes!$A$5:$A$14,0))),"",IF(ISNUMBER(Customers!Q241),Customers!Q241,IFERROR(VALUE(Customers!Q241),"")))</f>
        <v>7000</v>
      </c>
      <c r="R241" s="4" t="n">
        <f aca="false">IF(OR(TRIM(Customers!R241&amp;"")="",ISNUMBER(MATCH(TRIM(Customers!R241&amp;""),Codes!$A$5:$A$14,0))),"",IF(ISNUMBER(Customers!R241),Customers!R241,IFERROR(VALUE(Customers!R241),"")))</f>
        <v>110.9</v>
      </c>
      <c r="S241" s="4" t="n">
        <f aca="false">IF(OR(TRIM(Customers!S241&amp;"")="",ISNUMBER(MATCH(TRIM(Customers!S241&amp;""),Codes!$A$5:$A$14,0))),"",IF(ISNUMBER(Customers!S241),Customers!S241,IFERROR(VALUE(Customers!S241),"")))</f>
        <v>153000</v>
      </c>
      <c r="T241" s="4" t="n">
        <f aca="false">IF(OR(TRIM(Customers!T241&amp;"")="",ISNUMBER(MATCH(TRIM(Customers!T241&amp;""),Codes!$A$5:$A$14,0))),"",IF(ISNUMBER(Customers!T241),Customers!T241,IFERROR(VALUE(Customers!T241),"")))</f>
        <v>1051</v>
      </c>
      <c r="U241" s="3" t="n">
        <f aca="false">IF(OR(TRIM(Customers!U241&amp;"")="",ISNUMBER(MATCH(TRIM(Customers!U241&amp;""),Codes!$A$5:$A$14,0)),Customers!U241=0),"",IF(ISNUMBER(Customers!U241),Customers!U241,IFERROR(VALUE(Customers!U241),"")))</f>
        <v>650</v>
      </c>
      <c r="V241" s="3" t="n">
        <f aca="false">IF(OR(TRIM(Customers!V241&amp;"")="",ISNUMBER(MATCH(TRIM(Customers!V241&amp;""),Codes!$A$5:$A$14,0))),"",IF(ISNUMBER(Customers!V241),Customers!V241,IFERROR(VALUE(Customers!V241),"")))</f>
        <v>2</v>
      </c>
    </row>
    <row r="242" customFormat="false" ht="15" hidden="false" customHeight="false" outlineLevel="0" collapsed="false">
      <c r="A242" s="2" t="str">
        <f aca="false">Customers!A242</f>
        <v>CL00241</v>
      </c>
      <c r="B242" s="3" t="n">
        <f aca="false">IF(OR(TRIM(Customers!B242&amp;"")="",ISNUMBER(MATCH(TRIM(Customers!B242&amp;""),Codes!$A$5:$A$14,0)),Customers!B242=0),"",IF(ISNUMBER(Customers!B242),Customers!B242,IFERROR(VALUE(Customers!B242),"")))</f>
        <v>53</v>
      </c>
      <c r="C242" s="2" t="str">
        <f aca="false">IF(OR(TRIM(Customers!C242&amp;"")="",ISNUMBER(MATCH(TRIM(Customers!C242&amp;""),Codes!$A$5:$A$14,0))),"",TRIM(Customers!C242))</f>
        <v>M</v>
      </c>
      <c r="D242" s="2" t="str">
        <f aca="false">IF(OR(TRIM(Customers!D242&amp;"")="",ISNUMBER(MATCH(TRIM(Customers!D242&amp;""),Codes!$A$5:$A$14,0))),"",TRIM(Customers!D242))</f>
        <v>Veneto</v>
      </c>
      <c r="E242" s="2" t="str">
        <f aca="false">IF(OR(TRIM(Customers!E242&amp;"")="",ISNUMBER(MATCH(TRIM(Customers!E242&amp;""),Codes!$A$5:$A$14,0))),"",TRIM(Customers!E242))</f>
        <v>Shopkeeper</v>
      </c>
      <c r="F242" s="2" t="str">
        <f aca="false">IF(OR(TRIM(Customers!F242&amp;"")="",ISNUMBER(MATCH(TRIM(Customers!F242&amp;""),Codes!$A$5:$A$14,0))),"",TRIM(Customers!F242))</f>
        <v>Single</v>
      </c>
      <c r="G242" s="4" t="n">
        <f aca="false">IF(OR(TRIM(Customers!G242&amp;"")="",ISNUMBER(MATCH(TRIM(Customers!G242&amp;""),Codes!$A$5:$A$14,0)),Customers!G242=-999),"",IF(ISNUMBER(Customers!G242),Customers!G242,IFERROR(VALUE(Customers!G242),"")))</f>
        <v>32300</v>
      </c>
      <c r="H242" s="3" t="n">
        <f aca="false">IF(OR(TRIM(Customers!H242&amp;"")="",ISNUMBER(MATCH(TRIM(Customers!H242&amp;""),Codes!$A$5:$A$14,0))),"",IF(ISNUMBER(Customers!H242),Customers!H242,IFERROR(VALUE(Customers!H242),"")))</f>
        <v>3</v>
      </c>
      <c r="I242" s="5" t="n">
        <f aca="false">IF(OR(TRIM(Customers!I242&amp;"")="",ISNUMBER(MATCH(TRIM(Customers!I242&amp;""),Codes!$A$5:$A$14,0)),Customers!I242=DATE(1970,1,1)),"",IF(ISNUMBER(Customers!I242),Customers!I242,IFERROR(DATEVALUE(Customers!I242),"")))</f>
        <v>44837</v>
      </c>
      <c r="J242" s="2" t="str">
        <f aca="false">IF(OR(TRIM(Customers!J242&amp;"")="",ISNUMBER(MATCH(TRIM(Customers!J242&amp;""),Codes!$A$5:$A$14,0))),"",TRIM(Customers!J242))</f>
        <v>Online Banking</v>
      </c>
      <c r="K242" s="3" t="n">
        <f aca="false">IF(OR(TRIM(Customers!K242&amp;"")="",ISNUMBER(MATCH(TRIM(Customers!K242&amp;""),Codes!$A$5:$A$14,0))),"",IF(ISNUMBER(Customers!K242),Customers!K242,IFERROR(VALUE(Customers!K242),"")))</f>
        <v>2</v>
      </c>
      <c r="L242" s="4" t="n">
        <f aca="false">IF(OR(TRIM(Customers!L242&amp;"")="",ISNUMBER(MATCH(TRIM(Customers!L242&amp;""),Codes!$A$5:$A$14,0))),"",IF(ISNUMBER(Customers!L242),Customers!L242,IFERROR(VALUE(Customers!L242),"")))</f>
        <v>3589.54</v>
      </c>
      <c r="M242" s="4" t="n">
        <f aca="false">IF(OR(TRIM(Customers!M242&amp;"")="",ISNUMBER(MATCH(TRIM(Customers!M242&amp;""),Codes!$A$5:$A$14,0))),"",IF(ISNUMBER(Customers!M242),Customers!M242,IFERROR(VALUE(Customers!M242),"")))</f>
        <v>6161.78</v>
      </c>
      <c r="N242" s="3" t="n">
        <f aca="false">IF(OR(TRIM(Customers!N242&amp;"")="",ISNUMBER(MATCH(TRIM(Customers!N242&amp;""),Codes!$A$5:$A$14,0)),Customers!N242=9999),"",IF(ISNUMBER(Customers!N242),Customers!N242,IFERROR(VALUE(Customers!N242),"")))</f>
        <v>28</v>
      </c>
      <c r="O242" s="4" t="n">
        <f aca="false">IF(OR(TRIM(Customers!O242&amp;"")="",ISNUMBER(MATCH(TRIM(Customers!O242&amp;""),Codes!$A$5:$A$14,0))),"",IF(ISNUMBER(Customers!O242),Customers!O242,IFERROR(VALUE(Customers!O242),"")))</f>
        <v>59.29</v>
      </c>
      <c r="P242" s="3" t="n">
        <f aca="false">IF(OR(TRIM(Customers!P242&amp;"")="",ISNUMBER(MATCH(TRIM(Customers!P242&amp;""),Codes!$A$5:$A$14,0))),"",IF(ISNUMBER(Customers!P242),Customers!P242,IFERROR(VALUE(Customers!P242),"")))</f>
        <v>3</v>
      </c>
      <c r="Q242" s="4" t="n">
        <f aca="false">IF(OR(TRIM(Customers!Q242&amp;"")="",ISNUMBER(MATCH(TRIM(Customers!Q242&amp;""),Codes!$A$5:$A$14,0))),"",IF(ISNUMBER(Customers!Q242),Customers!Q242,IFERROR(VALUE(Customers!Q242),"")))</f>
        <v>3500</v>
      </c>
      <c r="R242" s="4" t="n">
        <f aca="false">IF(OR(TRIM(Customers!R242&amp;"")="",ISNUMBER(MATCH(TRIM(Customers!R242&amp;""),Codes!$A$5:$A$14,0))),"",IF(ISNUMBER(Customers!R242),Customers!R242,IFERROR(VALUE(Customers!R242),"")))</f>
        <v>400.09</v>
      </c>
      <c r="S242" s="4" t="n">
        <f aca="false">IF(OR(TRIM(Customers!S242&amp;"")="",ISNUMBER(MATCH(TRIM(Customers!S242&amp;""),Codes!$A$5:$A$14,0))),"",IF(ISNUMBER(Customers!S242),Customers!S242,IFERROR(VALUE(Customers!S242),"")))</f>
        <v>62000</v>
      </c>
      <c r="T242" s="4" t="n">
        <f aca="false">IF(OR(TRIM(Customers!T242&amp;"")="",ISNUMBER(MATCH(TRIM(Customers!T242&amp;""),Codes!$A$5:$A$14,0))),"",IF(ISNUMBER(Customers!T242),Customers!T242,IFERROR(VALUE(Customers!T242),"")))</f>
        <v>326</v>
      </c>
      <c r="U242" s="3" t="n">
        <f aca="false">IF(OR(TRIM(Customers!U242&amp;"")="",ISNUMBER(MATCH(TRIM(Customers!U242&amp;""),Codes!$A$5:$A$14,0)),Customers!U242=0),"",IF(ISNUMBER(Customers!U242),Customers!U242,IFERROR(VALUE(Customers!U242),"")))</f>
        <v>603</v>
      </c>
      <c r="V242" s="3" t="n">
        <f aca="false">IF(OR(TRIM(Customers!V242&amp;"")="",ISNUMBER(MATCH(TRIM(Customers!V242&amp;""),Codes!$A$5:$A$14,0))),"",IF(ISNUMBER(Customers!V242),Customers!V242,IFERROR(VALUE(Customers!V242),"")))</f>
        <v>0</v>
      </c>
    </row>
    <row r="243" customFormat="false" ht="15" hidden="false" customHeight="false" outlineLevel="0" collapsed="false">
      <c r="A243" s="2" t="str">
        <f aca="false">Customers!A243</f>
        <v>CL00242</v>
      </c>
      <c r="B243" s="3" t="n">
        <f aca="false">IF(OR(TRIM(Customers!B243&amp;"")="",ISNUMBER(MATCH(TRIM(Customers!B243&amp;""),Codes!$A$5:$A$14,0)),Customers!B243=0),"",IF(ISNUMBER(Customers!B243),Customers!B243,IFERROR(VALUE(Customers!B243),"")))</f>
        <v>58</v>
      </c>
      <c r="C243" s="2" t="str">
        <f aca="false">IF(OR(TRIM(Customers!C243&amp;"")="",ISNUMBER(MATCH(TRIM(Customers!C243&amp;""),Codes!$A$5:$A$14,0))),"",TRIM(Customers!C243))</f>
        <v>M</v>
      </c>
      <c r="D243" s="2" t="str">
        <f aca="false">IF(OR(TRIM(Customers!D243&amp;"")="",ISNUMBER(MATCH(TRIM(Customers!D243&amp;""),Codes!$A$5:$A$14,0))),"",TRIM(Customers!D243))</f>
        <v>Trentino-Alto Adige</v>
      </c>
      <c r="E243" s="2" t="str">
        <f aca="false">IF(OR(TRIM(Customers!E243&amp;"")="",ISNUMBER(MATCH(TRIM(Customers!E243&amp;""),Codes!$A$5:$A$14,0))),"",TRIM(Customers!E243))</f>
        <v>Manual worker</v>
      </c>
      <c r="F243" s="2" t="str">
        <f aca="false">IF(OR(TRIM(Customers!F243&amp;"")="",ISNUMBER(MATCH(TRIM(Customers!F243&amp;""),Codes!$A$5:$A$14,0))),"",TRIM(Customers!F243))</f>
        <v>Married</v>
      </c>
      <c r="G243" s="4" t="n">
        <f aca="false">IF(OR(TRIM(Customers!G243&amp;"")="",ISNUMBER(MATCH(TRIM(Customers!G243&amp;""),Codes!$A$5:$A$14,0)),Customers!G243=-999),"",IF(ISNUMBER(Customers!G243),Customers!G243,IFERROR(VALUE(Customers!G243),"")))</f>
        <v>35800</v>
      </c>
      <c r="H243" s="3" t="str">
        <f aca="false">IF(OR(TRIM(Customers!H243&amp;"")="",ISNUMBER(MATCH(TRIM(Customers!H243&amp;""),Codes!$A$5:$A$14,0))),"",IF(ISNUMBER(Customers!H243),Customers!H243,IFERROR(VALUE(Customers!H243),"")))</f>
        <v/>
      </c>
      <c r="I243" s="5" t="str">
        <f aca="false">IF(OR(TRIM(Customers!I243&amp;"")="",ISNUMBER(MATCH(TRIM(Customers!I243&amp;""),Codes!$A$5:$A$14,0)),Customers!I243=DATE(1970,1,1)),"",IF(ISNUMBER(Customers!I243),Customers!I243,IFERROR(DATEVALUE(Customers!I243),"")))</f>
        <v/>
      </c>
      <c r="J243" s="2" t="str">
        <f aca="false">IF(OR(TRIM(Customers!J243&amp;"")="",ISNUMBER(MATCH(TRIM(Customers!J243&amp;""),Codes!$A$5:$A$14,0))),"",TRIM(Customers!J243))</f>
        <v>Branch</v>
      </c>
      <c r="K243" s="3" t="str">
        <f aca="false">IF(OR(TRIM(Customers!K243&amp;"")="",ISNUMBER(MATCH(TRIM(Customers!K243&amp;""),Codes!$A$5:$A$14,0))),"",IF(ISNUMBER(Customers!K243),Customers!K243,IFERROR(VALUE(Customers!K243),"")))</f>
        <v/>
      </c>
      <c r="L243" s="4" t="n">
        <f aca="false">IF(OR(TRIM(Customers!L243&amp;"")="",ISNUMBER(MATCH(TRIM(Customers!L243&amp;""),Codes!$A$5:$A$14,0))),"",IF(ISNUMBER(Customers!L243),Customers!L243,IFERROR(VALUE(Customers!L243),"")))</f>
        <v>3863.81</v>
      </c>
      <c r="M243" s="4" t="n">
        <f aca="false">IF(OR(TRIM(Customers!M243&amp;"")="",ISNUMBER(MATCH(TRIM(Customers!M243&amp;""),Codes!$A$5:$A$14,0))),"",IF(ISNUMBER(Customers!M243),Customers!M243,IFERROR(VALUE(Customers!M243),"")))</f>
        <v>0</v>
      </c>
      <c r="N243" s="3" t="n">
        <f aca="false">IF(OR(TRIM(Customers!N243&amp;"")="",ISNUMBER(MATCH(TRIM(Customers!N243&amp;""),Codes!$A$5:$A$14,0)),Customers!N243=9999),"",IF(ISNUMBER(Customers!N243),Customers!N243,IFERROR(VALUE(Customers!N243),"")))</f>
        <v>31</v>
      </c>
      <c r="O243" s="4" t="n">
        <f aca="false">IF(OR(TRIM(Customers!O243&amp;"")="",ISNUMBER(MATCH(TRIM(Customers!O243&amp;""),Codes!$A$5:$A$14,0))),"",IF(ISNUMBER(Customers!O243),Customers!O243,IFERROR(VALUE(Customers!O243),"")))</f>
        <v>82.02</v>
      </c>
      <c r="P243" s="3" t="n">
        <f aca="false">IF(OR(TRIM(Customers!P243&amp;"")="",ISNUMBER(MATCH(TRIM(Customers!P243&amp;""),Codes!$A$5:$A$14,0))),"",IF(ISNUMBER(Customers!P243),Customers!P243,IFERROR(VALUE(Customers!P243),"")))</f>
        <v>5</v>
      </c>
      <c r="Q243" s="4" t="n">
        <f aca="false">IF(OR(TRIM(Customers!Q243&amp;"")="",ISNUMBER(MATCH(TRIM(Customers!Q243&amp;""),Codes!$A$5:$A$14,0))),"",IF(ISNUMBER(Customers!Q243),Customers!Q243,IFERROR(VALUE(Customers!Q243),"")))</f>
        <v>8500</v>
      </c>
      <c r="R243" s="4" t="n">
        <f aca="false">IF(OR(TRIM(Customers!R243&amp;"")="",ISNUMBER(MATCH(TRIM(Customers!R243&amp;""),Codes!$A$5:$A$14,0))),"",IF(ISNUMBER(Customers!R243),Customers!R243,IFERROR(VALUE(Customers!R243),"")))</f>
        <v>2762.76</v>
      </c>
      <c r="S243" s="4" t="str">
        <f aca="false">IF(OR(TRIM(Customers!S243&amp;"")="",ISNUMBER(MATCH(TRIM(Customers!S243&amp;""),Codes!$A$5:$A$14,0))),"",IF(ISNUMBER(Customers!S243),Customers!S243,IFERROR(VALUE(Customers!S243),"")))</f>
        <v/>
      </c>
      <c r="T243" s="4" t="str">
        <f aca="false">IF(OR(TRIM(Customers!T243&amp;"")="",ISNUMBER(MATCH(TRIM(Customers!T243&amp;""),Codes!$A$5:$A$14,0))),"",IF(ISNUMBER(Customers!T243),Customers!T243,IFERROR(VALUE(Customers!T243),"")))</f>
        <v/>
      </c>
      <c r="U243" s="3" t="n">
        <f aca="false">IF(OR(TRIM(Customers!U243&amp;"")="",ISNUMBER(MATCH(TRIM(Customers!U243&amp;""),Codes!$A$5:$A$14,0)),Customers!U243=0),"",IF(ISNUMBER(Customers!U243),Customers!U243,IFERROR(VALUE(Customers!U243),"")))</f>
        <v>726</v>
      </c>
      <c r="V243" s="3" t="str">
        <f aca="false">IF(OR(TRIM(Customers!V243&amp;"")="",ISNUMBER(MATCH(TRIM(Customers!V243&amp;""),Codes!$A$5:$A$14,0))),"",IF(ISNUMBER(Customers!V243),Customers!V243,IFERROR(VALUE(Customers!V243),"")))</f>
        <v/>
      </c>
    </row>
    <row r="244" customFormat="false" ht="15" hidden="false" customHeight="false" outlineLevel="0" collapsed="false">
      <c r="A244" s="2" t="str">
        <f aca="false">Customers!A244</f>
        <v>CL00243</v>
      </c>
      <c r="B244" s="3" t="n">
        <f aca="false">IF(OR(TRIM(Customers!B244&amp;"")="",ISNUMBER(MATCH(TRIM(Customers!B244&amp;""),Codes!$A$5:$A$14,0)),Customers!B244=0),"",IF(ISNUMBER(Customers!B244),Customers!B244,IFERROR(VALUE(Customers!B244),"")))</f>
        <v>49</v>
      </c>
      <c r="C244" s="2" t="str">
        <f aca="false">IF(OR(TRIM(Customers!C244&amp;"")="",ISNUMBER(MATCH(TRIM(Customers!C244&amp;""),Codes!$A$5:$A$14,0))),"",TRIM(Customers!C244))</f>
        <v>F</v>
      </c>
      <c r="D244" s="2" t="str">
        <f aca="false">IF(OR(TRIM(Customers!D244&amp;"")="",ISNUMBER(MATCH(TRIM(Customers!D244&amp;""),Codes!$A$5:$A$14,0))),"",TRIM(Customers!D244))</f>
        <v>Emilia-Romagna</v>
      </c>
      <c r="E244" s="2" t="str">
        <f aca="false">IF(OR(TRIM(Customers!E244&amp;"")="",ISNUMBER(MATCH(TRIM(Customers!E244&amp;""),Codes!$A$5:$A$14,0))),"",TRIM(Customers!E244))</f>
        <v>Manual worker</v>
      </c>
      <c r="F244" s="2" t="str">
        <f aca="false">IF(OR(TRIM(Customers!F244&amp;"")="",ISNUMBER(MATCH(TRIM(Customers!F244&amp;""),Codes!$A$5:$A$14,0))),"",TRIM(Customers!F244))</f>
        <v>Married</v>
      </c>
      <c r="G244" s="4" t="n">
        <f aca="false">IF(OR(TRIM(Customers!G244&amp;"")="",ISNUMBER(MATCH(TRIM(Customers!G244&amp;""),Codes!$A$5:$A$14,0)),Customers!G244=-999),"",IF(ISNUMBER(Customers!G244),Customers!G244,IFERROR(VALUE(Customers!G244),"")))</f>
        <v>14800</v>
      </c>
      <c r="H244" s="3" t="n">
        <f aca="false">IF(OR(TRIM(Customers!H244&amp;"")="",ISNUMBER(MATCH(TRIM(Customers!H244&amp;""),Codes!$A$5:$A$14,0))),"",IF(ISNUMBER(Customers!H244),Customers!H244,IFERROR(VALUE(Customers!H244),"")))</f>
        <v>9</v>
      </c>
      <c r="I244" s="5" t="n">
        <f aca="false">IF(OR(TRIM(Customers!I244&amp;"")="",ISNUMBER(MATCH(TRIM(Customers!I244&amp;""),Codes!$A$5:$A$14,0)),Customers!I244=DATE(1970,1,1)),"",IF(ISNUMBER(Customers!I244),Customers!I244,IFERROR(DATEVALUE(Customers!I244),"")))</f>
        <v>42785</v>
      </c>
      <c r="J244" s="2" t="str">
        <f aca="false">IF(OR(TRIM(Customers!J244&amp;"")="",ISNUMBER(MATCH(TRIM(Customers!J244&amp;""),Codes!$A$5:$A$14,0))),"",TRIM(Customers!J244))</f>
        <v>Online Banking</v>
      </c>
      <c r="K244" s="3" t="n">
        <f aca="false">IF(OR(TRIM(Customers!K244&amp;"")="",ISNUMBER(MATCH(TRIM(Customers!K244&amp;""),Codes!$A$5:$A$14,0))),"",IF(ISNUMBER(Customers!K244),Customers!K244,IFERROR(VALUE(Customers!K244),"")))</f>
        <v>3</v>
      </c>
      <c r="L244" s="4" t="n">
        <f aca="false">IF(OR(TRIM(Customers!L244&amp;"")="",ISNUMBER(MATCH(TRIM(Customers!L244&amp;""),Codes!$A$5:$A$14,0))),"",IF(ISNUMBER(Customers!L244),Customers!L244,IFERROR(VALUE(Customers!L244),"")))</f>
        <v>925.65</v>
      </c>
      <c r="M244" s="4" t="str">
        <f aca="false">IF(OR(TRIM(Customers!M244&amp;"")="",ISNUMBER(MATCH(TRIM(Customers!M244&amp;""),Codes!$A$5:$A$14,0))),"",IF(ISNUMBER(Customers!M244),Customers!M244,IFERROR(VALUE(Customers!M244),"")))</f>
        <v/>
      </c>
      <c r="N244" s="3" t="n">
        <f aca="false">IF(OR(TRIM(Customers!N244&amp;"")="",ISNUMBER(MATCH(TRIM(Customers!N244&amp;""),Codes!$A$5:$A$14,0)),Customers!N244=9999),"",IF(ISNUMBER(Customers!N244),Customers!N244,IFERROR(VALUE(Customers!N244),"")))</f>
        <v>32</v>
      </c>
      <c r="O244" s="4" t="n">
        <f aca="false">IF(OR(TRIM(Customers!O244&amp;"")="",ISNUMBER(MATCH(TRIM(Customers!O244&amp;""),Codes!$A$5:$A$14,0))),"",IF(ISNUMBER(Customers!O244),Customers!O244,IFERROR(VALUE(Customers!O244),"")))</f>
        <v>44.23</v>
      </c>
      <c r="P244" s="3" t="n">
        <f aca="false">IF(OR(TRIM(Customers!P244&amp;"")="",ISNUMBER(MATCH(TRIM(Customers!P244&amp;""),Codes!$A$5:$A$14,0))),"",IF(ISNUMBER(Customers!P244),Customers!P244,IFERROR(VALUE(Customers!P244),"")))</f>
        <v>2</v>
      </c>
      <c r="Q244" s="4" t="n">
        <f aca="false">IF(OR(TRIM(Customers!Q244&amp;"")="",ISNUMBER(MATCH(TRIM(Customers!Q244&amp;""),Codes!$A$5:$A$14,0))),"",IF(ISNUMBER(Customers!Q244),Customers!Q244,IFERROR(VALUE(Customers!Q244),"")))</f>
        <v>2000</v>
      </c>
      <c r="R244" s="4" t="n">
        <f aca="false">IF(OR(TRIM(Customers!R244&amp;"")="",ISNUMBER(MATCH(TRIM(Customers!R244&amp;""),Codes!$A$5:$A$14,0))),"",IF(ISNUMBER(Customers!R244),Customers!R244,IFERROR(VALUE(Customers!R244),"")))</f>
        <v>676.8</v>
      </c>
      <c r="S244" s="4" t="n">
        <f aca="false">IF(OR(TRIM(Customers!S244&amp;"")="",ISNUMBER(MATCH(TRIM(Customers!S244&amp;""),Codes!$A$5:$A$14,0))),"",IF(ISNUMBER(Customers!S244),Customers!S244,IFERROR(VALUE(Customers!S244),"")))</f>
        <v>0</v>
      </c>
      <c r="T244" s="4" t="n">
        <f aca="false">IF(OR(TRIM(Customers!T244&amp;"")="",ISNUMBER(MATCH(TRIM(Customers!T244&amp;""),Codes!$A$5:$A$14,0))),"",IF(ISNUMBER(Customers!T244),Customers!T244,IFERROR(VALUE(Customers!T244),"")))</f>
        <v>0</v>
      </c>
      <c r="U244" s="3" t="n">
        <f aca="false">IF(OR(TRIM(Customers!U244&amp;"")="",ISNUMBER(MATCH(TRIM(Customers!U244&amp;""),Codes!$A$5:$A$14,0)),Customers!U244=0),"",IF(ISNUMBER(Customers!U244),Customers!U244,IFERROR(VALUE(Customers!U244),"")))</f>
        <v>673</v>
      </c>
      <c r="V244" s="3" t="str">
        <f aca="false">IF(OR(TRIM(Customers!V244&amp;"")="",ISNUMBER(MATCH(TRIM(Customers!V244&amp;""),Codes!$A$5:$A$14,0))),"",IF(ISNUMBER(Customers!V244),Customers!V244,IFERROR(VALUE(Customers!V244),"")))</f>
        <v/>
      </c>
    </row>
    <row r="245" customFormat="false" ht="15" hidden="false" customHeight="false" outlineLevel="0" collapsed="false">
      <c r="A245" s="2" t="str">
        <f aca="false">Customers!A245</f>
        <v>CL00244</v>
      </c>
      <c r="B245" s="3" t="n">
        <f aca="false">IF(OR(TRIM(Customers!B245&amp;"")="",ISNUMBER(MATCH(TRIM(Customers!B245&amp;""),Codes!$A$5:$A$14,0)),Customers!B245=0),"",IF(ISNUMBER(Customers!B245),Customers!B245,IFERROR(VALUE(Customers!B245),"")))</f>
        <v>58</v>
      </c>
      <c r="C245" s="2" t="str">
        <f aca="false">IF(OR(TRIM(Customers!C245&amp;"")="",ISNUMBER(MATCH(TRIM(Customers!C245&amp;""),Codes!$A$5:$A$14,0))),"",TRIM(Customers!C245))</f>
        <v>M</v>
      </c>
      <c r="D245" s="2" t="str">
        <f aca="false">IF(OR(TRIM(Customers!D245&amp;"")="",ISNUMBER(MATCH(TRIM(Customers!D245&amp;""),Codes!$A$5:$A$14,0))),"",TRIM(Customers!D245))</f>
        <v>Lombardia</v>
      </c>
      <c r="E245" s="2" t="str">
        <f aca="false">IF(OR(TRIM(Customers!E245&amp;"")="",ISNUMBER(MATCH(TRIM(Customers!E245&amp;""),Codes!$A$5:$A$14,0))),"",TRIM(Customers!E245))</f>
        <v>Employee</v>
      </c>
      <c r="F245" s="2" t="str">
        <f aca="false">IF(OR(TRIM(Customers!F245&amp;"")="",ISNUMBER(MATCH(TRIM(Customers!F245&amp;""),Codes!$A$5:$A$14,0))),"",TRIM(Customers!F245))</f>
        <v>Married</v>
      </c>
      <c r="G245" s="4" t="n">
        <f aca="false">IF(OR(TRIM(Customers!G245&amp;"")="",ISNUMBER(MATCH(TRIM(Customers!G245&amp;""),Codes!$A$5:$A$14,0)),Customers!G245=-999),"",IF(ISNUMBER(Customers!G245),Customers!G245,IFERROR(VALUE(Customers!G245),"")))</f>
        <v>40400</v>
      </c>
      <c r="H245" s="3" t="n">
        <f aca="false">IF(OR(TRIM(Customers!H245&amp;"")="",ISNUMBER(MATCH(TRIM(Customers!H245&amp;""),Codes!$A$5:$A$14,0))),"",IF(ISNUMBER(Customers!H245),Customers!H245,IFERROR(VALUE(Customers!H245),"")))</f>
        <v>33</v>
      </c>
      <c r="I245" s="5" t="n">
        <f aca="false">IF(OR(TRIM(Customers!I245&amp;"")="",ISNUMBER(MATCH(TRIM(Customers!I245&amp;""),Codes!$A$5:$A$14,0)),Customers!I245=DATE(1970,1,1)),"",IF(ISNUMBER(Customers!I245),Customers!I245,IFERROR(DATEVALUE(Customers!I245),"")))</f>
        <v>34141</v>
      </c>
      <c r="J245" s="2" t="str">
        <f aca="false">IF(OR(TRIM(Customers!J245&amp;"")="",ISNUMBER(MATCH(TRIM(Customers!J245&amp;""),Codes!$A$5:$A$14,0))),"",TRIM(Customers!J245))</f>
        <v>App</v>
      </c>
      <c r="K245" s="3" t="n">
        <f aca="false">IF(OR(TRIM(Customers!K245&amp;"")="",ISNUMBER(MATCH(TRIM(Customers!K245&amp;""),Codes!$A$5:$A$14,0))),"",IF(ISNUMBER(Customers!K245),Customers!K245,IFERROR(VALUE(Customers!K245),"")))</f>
        <v>2</v>
      </c>
      <c r="L245" s="4" t="n">
        <f aca="false">IF(OR(TRIM(Customers!L245&amp;"")="",ISNUMBER(MATCH(TRIM(Customers!L245&amp;""),Codes!$A$5:$A$14,0))),"",IF(ISNUMBER(Customers!L245),Customers!L245,IFERROR(VALUE(Customers!L245),"")))</f>
        <v>3595.44</v>
      </c>
      <c r="M245" s="4" t="n">
        <f aca="false">IF(OR(TRIM(Customers!M245&amp;"")="",ISNUMBER(MATCH(TRIM(Customers!M245&amp;""),Codes!$A$5:$A$14,0))),"",IF(ISNUMBER(Customers!M245),Customers!M245,IFERROR(VALUE(Customers!M245),"")))</f>
        <v>76907.23</v>
      </c>
      <c r="N245" s="3" t="n">
        <f aca="false">IF(OR(TRIM(Customers!N245&amp;"")="",ISNUMBER(MATCH(TRIM(Customers!N245&amp;""),Codes!$A$5:$A$14,0)),Customers!N245=9999),"",IF(ISNUMBER(Customers!N245),Customers!N245,IFERROR(VALUE(Customers!N245),"")))</f>
        <v>31</v>
      </c>
      <c r="O245" s="4" t="n">
        <f aca="false">IF(OR(TRIM(Customers!O245&amp;"")="",ISNUMBER(MATCH(TRIM(Customers!O245&amp;""),Codes!$A$5:$A$14,0))),"",IF(ISNUMBER(Customers!O245),Customers!O245,IFERROR(VALUE(Customers!O245),"")))</f>
        <v>49.68</v>
      </c>
      <c r="P245" s="3" t="n">
        <f aca="false">IF(OR(TRIM(Customers!P245&amp;"")="",ISNUMBER(MATCH(TRIM(Customers!P245&amp;""),Codes!$A$5:$A$14,0))),"",IF(ISNUMBER(Customers!P245),Customers!P245,IFERROR(VALUE(Customers!P245),"")))</f>
        <v>0</v>
      </c>
      <c r="Q245" s="4" t="n">
        <f aca="false">IF(OR(TRIM(Customers!Q245&amp;"")="",ISNUMBER(MATCH(TRIM(Customers!Q245&amp;""),Codes!$A$5:$A$14,0))),"",IF(ISNUMBER(Customers!Q245),Customers!Q245,IFERROR(VALUE(Customers!Q245),"")))</f>
        <v>4500</v>
      </c>
      <c r="R245" s="4" t="str">
        <f aca="false">IF(OR(TRIM(Customers!R245&amp;"")="",ISNUMBER(MATCH(TRIM(Customers!R245&amp;""),Codes!$A$5:$A$14,0))),"",IF(ISNUMBER(Customers!R245),Customers!R245,IFERROR(VALUE(Customers!R245),"")))</f>
        <v/>
      </c>
      <c r="S245" s="4" t="n">
        <f aca="false">IF(OR(TRIM(Customers!S245&amp;"")="",ISNUMBER(MATCH(TRIM(Customers!S245&amp;""),Codes!$A$5:$A$14,0))),"",IF(ISNUMBER(Customers!S245),Customers!S245,IFERROR(VALUE(Customers!S245),"")))</f>
        <v>191000</v>
      </c>
      <c r="T245" s="4" t="n">
        <f aca="false">IF(OR(TRIM(Customers!T245&amp;"")="",ISNUMBER(MATCH(TRIM(Customers!T245&amp;""),Codes!$A$5:$A$14,0))),"",IF(ISNUMBER(Customers!T245),Customers!T245,IFERROR(VALUE(Customers!T245),"")))</f>
        <v>1296</v>
      </c>
      <c r="U245" s="3" t="str">
        <f aca="false">IF(OR(TRIM(Customers!U245&amp;"")="",ISNUMBER(MATCH(TRIM(Customers!U245&amp;""),Codes!$A$5:$A$14,0)),Customers!U245=0),"",IF(ISNUMBER(Customers!U245),Customers!U245,IFERROR(VALUE(Customers!U245),"")))</f>
        <v/>
      </c>
      <c r="V245" s="3" t="n">
        <f aca="false">IF(OR(TRIM(Customers!V245&amp;"")="",ISNUMBER(MATCH(TRIM(Customers!V245&amp;""),Codes!$A$5:$A$14,0))),"",IF(ISNUMBER(Customers!V245),Customers!V245,IFERROR(VALUE(Customers!V245),"")))</f>
        <v>0</v>
      </c>
    </row>
    <row r="246" customFormat="false" ht="15" hidden="false" customHeight="false" outlineLevel="0" collapsed="false">
      <c r="A246" s="2" t="str">
        <f aca="false">Customers!A246</f>
        <v>CL00245</v>
      </c>
      <c r="B246" s="3" t="n">
        <f aca="false">IF(OR(TRIM(Customers!B246&amp;"")="",ISNUMBER(MATCH(TRIM(Customers!B246&amp;""),Codes!$A$5:$A$14,0)),Customers!B246=0),"",IF(ISNUMBER(Customers!B246),Customers!B246,IFERROR(VALUE(Customers!B246),"")))</f>
        <v>26</v>
      </c>
      <c r="C246" s="2" t="str">
        <f aca="false">IF(OR(TRIM(Customers!C246&amp;"")="",ISNUMBER(MATCH(TRIM(Customers!C246&amp;""),Codes!$A$5:$A$14,0))),"",TRIM(Customers!C246))</f>
        <v/>
      </c>
      <c r="D246" s="2" t="str">
        <f aca="false">IF(OR(TRIM(Customers!D246&amp;"")="",ISNUMBER(MATCH(TRIM(Customers!D246&amp;""),Codes!$A$5:$A$14,0))),"",TRIM(Customers!D246))</f>
        <v>Lazio</v>
      </c>
      <c r="E246" s="2" t="str">
        <f aca="false">IF(OR(TRIM(Customers!E246&amp;"")="",ISNUMBER(MATCH(TRIM(Customers!E246&amp;""),Codes!$A$5:$A$14,0))),"",TRIM(Customers!E246))</f>
        <v>Employee</v>
      </c>
      <c r="F246" s="2" t="str">
        <f aca="false">IF(OR(TRIM(Customers!F246&amp;"")="",ISNUMBER(MATCH(TRIM(Customers!F246&amp;""),Codes!$A$5:$A$14,0))),"",TRIM(Customers!F246))</f>
        <v>Single</v>
      </c>
      <c r="G246" s="4" t="n">
        <f aca="false">IF(OR(TRIM(Customers!G246&amp;"")="",ISNUMBER(MATCH(TRIM(Customers!G246&amp;""),Codes!$A$5:$A$14,0)),Customers!G246=-999),"",IF(ISNUMBER(Customers!G246),Customers!G246,IFERROR(VALUE(Customers!G246),"")))</f>
        <v>26200</v>
      </c>
      <c r="H246" s="3" t="n">
        <f aca="false">IF(OR(TRIM(Customers!H246&amp;"")="",ISNUMBER(MATCH(TRIM(Customers!H246&amp;""),Codes!$A$5:$A$14,0))),"",IF(ISNUMBER(Customers!H246),Customers!H246,IFERROR(VALUE(Customers!H246),"")))</f>
        <v>4</v>
      </c>
      <c r="I246" s="5" t="n">
        <f aca="false">IF(OR(TRIM(Customers!I246&amp;"")="",ISNUMBER(MATCH(TRIM(Customers!I246&amp;""),Codes!$A$5:$A$14,0)),Customers!I246=DATE(1970,1,1)),"",IF(ISNUMBER(Customers!I246),Customers!I246,IFERROR(DATEVALUE(Customers!I246),"")))</f>
        <v>44550</v>
      </c>
      <c r="J246" s="2" t="str">
        <f aca="false">IF(OR(TRIM(Customers!J246&amp;"")="",ISNUMBER(MATCH(TRIM(Customers!J246&amp;""),Codes!$A$5:$A$14,0))),"",TRIM(Customers!J246))</f>
        <v>Online Banking</v>
      </c>
      <c r="K246" s="3" t="n">
        <f aca="false">IF(OR(TRIM(Customers!K246&amp;"")="",ISNUMBER(MATCH(TRIM(Customers!K246&amp;""),Codes!$A$5:$A$14,0))),"",IF(ISNUMBER(Customers!K246),Customers!K246,IFERROR(VALUE(Customers!K246),"")))</f>
        <v>3</v>
      </c>
      <c r="L246" s="4" t="n">
        <f aca="false">IF(OR(TRIM(Customers!L246&amp;"")="",ISNUMBER(MATCH(TRIM(Customers!L246&amp;""),Codes!$A$5:$A$14,0))),"",IF(ISNUMBER(Customers!L246),Customers!L246,IFERROR(VALUE(Customers!L246),"")))</f>
        <v>3821.14</v>
      </c>
      <c r="M246" s="4" t="n">
        <f aca="false">IF(OR(TRIM(Customers!M246&amp;"")="",ISNUMBER(MATCH(TRIM(Customers!M246&amp;""),Codes!$A$5:$A$14,0))),"",IF(ISNUMBER(Customers!M246),Customers!M246,IFERROR(VALUE(Customers!M246),"")))</f>
        <v>7504.94</v>
      </c>
      <c r="N246" s="3" t="n">
        <f aca="false">IF(OR(TRIM(Customers!N246&amp;"")="",ISNUMBER(MATCH(TRIM(Customers!N246&amp;""),Codes!$A$5:$A$14,0)),Customers!N246=9999),"",IF(ISNUMBER(Customers!N246),Customers!N246,IFERROR(VALUE(Customers!N246),"")))</f>
        <v>31</v>
      </c>
      <c r="O246" s="4" t="n">
        <f aca="false">IF(OR(TRIM(Customers!O246&amp;"")="",ISNUMBER(MATCH(TRIM(Customers!O246&amp;""),Codes!$A$5:$A$14,0))),"",IF(ISNUMBER(Customers!O246),Customers!O246,IFERROR(VALUE(Customers!O246),"")))</f>
        <v>43.66</v>
      </c>
      <c r="P246" s="3" t="n">
        <f aca="false">IF(OR(TRIM(Customers!P246&amp;"")="",ISNUMBER(MATCH(TRIM(Customers!P246&amp;""),Codes!$A$5:$A$14,0))),"",IF(ISNUMBER(Customers!P246),Customers!P246,IFERROR(VALUE(Customers!P246),"")))</f>
        <v>4</v>
      </c>
      <c r="Q246" s="4" t="n">
        <f aca="false">IF(OR(TRIM(Customers!Q246&amp;"")="",ISNUMBER(MATCH(TRIM(Customers!Q246&amp;""),Codes!$A$5:$A$14,0))),"",IF(ISNUMBER(Customers!Q246),Customers!Q246,IFERROR(VALUE(Customers!Q246),"")))</f>
        <v>4500</v>
      </c>
      <c r="R246" s="4" t="n">
        <f aca="false">IF(OR(TRIM(Customers!R246&amp;"")="",ISNUMBER(MATCH(TRIM(Customers!R246&amp;""),Codes!$A$5:$A$14,0))),"",IF(ISNUMBER(Customers!R246),Customers!R246,IFERROR(VALUE(Customers!R246),"")))</f>
        <v>1325.3</v>
      </c>
      <c r="S246" s="4" t="n">
        <f aca="false">IF(OR(TRIM(Customers!S246&amp;"")="",ISNUMBER(MATCH(TRIM(Customers!S246&amp;""),Codes!$A$5:$A$14,0))),"",IF(ISNUMBER(Customers!S246),Customers!S246,IFERROR(VALUE(Customers!S246),"")))</f>
        <v>0</v>
      </c>
      <c r="T246" s="4" t="n">
        <f aca="false">IF(OR(TRIM(Customers!T246&amp;"")="",ISNUMBER(MATCH(TRIM(Customers!T246&amp;""),Codes!$A$5:$A$14,0))),"",IF(ISNUMBER(Customers!T246),Customers!T246,IFERROR(VALUE(Customers!T246),"")))</f>
        <v>0</v>
      </c>
      <c r="U246" s="3" t="n">
        <f aca="false">IF(OR(TRIM(Customers!U246&amp;"")="",ISNUMBER(MATCH(TRIM(Customers!U246&amp;""),Codes!$A$5:$A$14,0)),Customers!U246=0),"",IF(ISNUMBER(Customers!U246),Customers!U246,IFERROR(VALUE(Customers!U246),"")))</f>
        <v>575</v>
      </c>
      <c r="V246" s="3" t="str">
        <f aca="false">IF(OR(TRIM(Customers!V246&amp;"")="",ISNUMBER(MATCH(TRIM(Customers!V246&amp;""),Codes!$A$5:$A$14,0))),"",IF(ISNUMBER(Customers!V246),Customers!V246,IFERROR(VALUE(Customers!V246),"")))</f>
        <v/>
      </c>
    </row>
    <row r="247" customFormat="false" ht="15" hidden="false" customHeight="false" outlineLevel="0" collapsed="false">
      <c r="A247" s="2" t="str">
        <f aca="false">Customers!A247</f>
        <v>CL00246</v>
      </c>
      <c r="B247" s="3" t="n">
        <f aca="false">IF(OR(TRIM(Customers!B247&amp;"")="",ISNUMBER(MATCH(TRIM(Customers!B247&amp;""),Codes!$A$5:$A$14,0)),Customers!B247=0),"",IF(ISNUMBER(Customers!B247),Customers!B247,IFERROR(VALUE(Customers!B247),"")))</f>
        <v>41</v>
      </c>
      <c r="C247" s="2" t="str">
        <f aca="false">IF(OR(TRIM(Customers!C247&amp;"")="",ISNUMBER(MATCH(TRIM(Customers!C247&amp;""),Codes!$A$5:$A$14,0))),"",TRIM(Customers!C247))</f>
        <v>M</v>
      </c>
      <c r="D247" s="2" t="str">
        <f aca="false">IF(OR(TRIM(Customers!D247&amp;"")="",ISNUMBER(MATCH(TRIM(Customers!D247&amp;""),Codes!$A$5:$A$14,0))),"",TRIM(Customers!D247))</f>
        <v>Liguria</v>
      </c>
      <c r="E247" s="2" t="str">
        <f aca="false">IF(OR(TRIM(Customers!E247&amp;"")="",ISNUMBER(MATCH(TRIM(Customers!E247&amp;""),Codes!$A$5:$A$14,0))),"",TRIM(Customers!E247))</f>
        <v>Employee</v>
      </c>
      <c r="F247" s="2" t="str">
        <f aca="false">IF(OR(TRIM(Customers!F247&amp;"")="",ISNUMBER(MATCH(TRIM(Customers!F247&amp;""),Codes!$A$5:$A$14,0))),"",TRIM(Customers!F247))</f>
        <v>Married</v>
      </c>
      <c r="G247" s="4" t="n">
        <f aca="false">IF(OR(TRIM(Customers!G247&amp;"")="",ISNUMBER(MATCH(TRIM(Customers!G247&amp;""),Codes!$A$5:$A$14,0)),Customers!G247=-999),"",IF(ISNUMBER(Customers!G247),Customers!G247,IFERROR(VALUE(Customers!G247),"")))</f>
        <v>33100</v>
      </c>
      <c r="H247" s="3" t="n">
        <f aca="false">IF(OR(TRIM(Customers!H247&amp;"")="",ISNUMBER(MATCH(TRIM(Customers!H247&amp;""),Codes!$A$5:$A$14,0))),"",IF(ISNUMBER(Customers!H247),Customers!H247,IFERROR(VALUE(Customers!H247),"")))</f>
        <v>13</v>
      </c>
      <c r="I247" s="5" t="n">
        <f aca="false">IF(OR(TRIM(Customers!I247&amp;"")="",ISNUMBER(MATCH(TRIM(Customers!I247&amp;""),Codes!$A$5:$A$14,0)),Customers!I247=DATE(1970,1,1)),"",IF(ISNUMBER(Customers!I247),Customers!I247,IFERROR(DATEVALUE(Customers!I247),"")))</f>
        <v>41250</v>
      </c>
      <c r="J247" s="2" t="str">
        <f aca="false">IF(OR(TRIM(Customers!J247&amp;"")="",ISNUMBER(MATCH(TRIM(Customers!J247&amp;""),Codes!$A$5:$A$14,0))),"",TRIM(Customers!J247))</f>
        <v>Online Banking</v>
      </c>
      <c r="K247" s="3" t="n">
        <f aca="false">IF(OR(TRIM(Customers!K247&amp;"")="",ISNUMBER(MATCH(TRIM(Customers!K247&amp;""),Codes!$A$5:$A$14,0))),"",IF(ISNUMBER(Customers!K247),Customers!K247,IFERROR(VALUE(Customers!K247),"")))</f>
        <v>2</v>
      </c>
      <c r="L247" s="4" t="n">
        <f aca="false">IF(OR(TRIM(Customers!L247&amp;"")="",ISNUMBER(MATCH(TRIM(Customers!L247&amp;""),Codes!$A$5:$A$14,0))),"",IF(ISNUMBER(Customers!L247),Customers!L247,IFERROR(VALUE(Customers!L247),"")))</f>
        <v>4311.01</v>
      </c>
      <c r="M247" s="4" t="n">
        <f aca="false">IF(OR(TRIM(Customers!M247&amp;"")="",ISNUMBER(MATCH(TRIM(Customers!M247&amp;""),Codes!$A$5:$A$14,0))),"",IF(ISNUMBER(Customers!M247),Customers!M247,IFERROR(VALUE(Customers!M247),"")))</f>
        <v>21640.61</v>
      </c>
      <c r="N247" s="3" t="n">
        <f aca="false">IF(OR(TRIM(Customers!N247&amp;"")="",ISNUMBER(MATCH(TRIM(Customers!N247&amp;""),Codes!$A$5:$A$14,0)),Customers!N247=9999),"",IF(ISNUMBER(Customers!N247),Customers!N247,IFERROR(VALUE(Customers!N247),"")))</f>
        <v>28</v>
      </c>
      <c r="O247" s="4" t="n">
        <f aca="false">IF(OR(TRIM(Customers!O247&amp;"")="",ISNUMBER(MATCH(TRIM(Customers!O247&amp;""),Codes!$A$5:$A$14,0))),"",IF(ISNUMBER(Customers!O247),Customers!O247,IFERROR(VALUE(Customers!O247),"")))</f>
        <v>21.66</v>
      </c>
      <c r="P247" s="3" t="n">
        <f aca="false">IF(OR(TRIM(Customers!P247&amp;"")="",ISNUMBER(MATCH(TRIM(Customers!P247&amp;""),Codes!$A$5:$A$14,0))),"",IF(ISNUMBER(Customers!P247),Customers!P247,IFERROR(VALUE(Customers!P247),"")))</f>
        <v>8</v>
      </c>
      <c r="Q247" s="4" t="str">
        <f aca="false">IF(OR(TRIM(Customers!Q247&amp;"")="",ISNUMBER(MATCH(TRIM(Customers!Q247&amp;""),Codes!$A$5:$A$14,0))),"",IF(ISNUMBER(Customers!Q247),Customers!Q247,IFERROR(VALUE(Customers!Q247),"")))</f>
        <v/>
      </c>
      <c r="R247" s="4" t="str">
        <f aca="false">IF(OR(TRIM(Customers!R247&amp;"")="",ISNUMBER(MATCH(TRIM(Customers!R247&amp;""),Codes!$A$5:$A$14,0))),"",IF(ISNUMBER(Customers!R247),Customers!R247,IFERROR(VALUE(Customers!R247),"")))</f>
        <v/>
      </c>
      <c r="S247" s="4" t="n">
        <f aca="false">IF(OR(TRIM(Customers!S247&amp;"")="",ISNUMBER(MATCH(TRIM(Customers!S247&amp;""),Codes!$A$5:$A$14,0))),"",IF(ISNUMBER(Customers!S247),Customers!S247,IFERROR(VALUE(Customers!S247),"")))</f>
        <v>124000</v>
      </c>
      <c r="T247" s="4" t="n">
        <f aca="false">IF(OR(TRIM(Customers!T247&amp;"")="",ISNUMBER(MATCH(TRIM(Customers!T247&amp;""),Codes!$A$5:$A$14,0))),"",IF(ISNUMBER(Customers!T247),Customers!T247,IFERROR(VALUE(Customers!T247),"")))</f>
        <v>874</v>
      </c>
      <c r="U247" s="3" t="n">
        <f aca="false">IF(OR(TRIM(Customers!U247&amp;"")="",ISNUMBER(MATCH(TRIM(Customers!U247&amp;""),Codes!$A$5:$A$14,0)),Customers!U247=0),"",IF(ISNUMBER(Customers!U247),Customers!U247,IFERROR(VALUE(Customers!U247),"")))</f>
        <v>626</v>
      </c>
      <c r="V247" s="3" t="n">
        <f aca="false">IF(OR(TRIM(Customers!V247&amp;"")="",ISNUMBER(MATCH(TRIM(Customers!V247&amp;""),Codes!$A$5:$A$14,0))),"",IF(ISNUMBER(Customers!V247),Customers!V247,IFERROR(VALUE(Customers!V247),"")))</f>
        <v>0</v>
      </c>
    </row>
    <row r="248" customFormat="false" ht="15" hidden="false" customHeight="false" outlineLevel="0" collapsed="false">
      <c r="A248" s="2" t="str">
        <f aca="false">Customers!A248</f>
        <v>CL00247</v>
      </c>
      <c r="B248" s="3" t="n">
        <f aca="false">IF(OR(TRIM(Customers!B248&amp;"")="",ISNUMBER(MATCH(TRIM(Customers!B248&amp;""),Codes!$A$5:$A$14,0)),Customers!B248=0),"",IF(ISNUMBER(Customers!B248),Customers!B248,IFERROR(VALUE(Customers!B248),"")))</f>
        <v>36</v>
      </c>
      <c r="C248" s="2" t="str">
        <f aca="false">IF(OR(TRIM(Customers!C248&amp;"")="",ISNUMBER(MATCH(TRIM(Customers!C248&amp;""),Codes!$A$5:$A$14,0))),"",TRIM(Customers!C248))</f>
        <v>M</v>
      </c>
      <c r="D248" s="2" t="str">
        <f aca="false">IF(OR(TRIM(Customers!D248&amp;"")="",ISNUMBER(MATCH(TRIM(Customers!D248&amp;""),Codes!$A$5:$A$14,0))),"",TRIM(Customers!D248))</f>
        <v>Lazio</v>
      </c>
      <c r="E248" s="2" t="str">
        <f aca="false">IF(OR(TRIM(Customers!E248&amp;"")="",ISNUMBER(MATCH(TRIM(Customers!E248&amp;""),Codes!$A$5:$A$14,0))),"",TRIM(Customers!E248))</f>
        <v>Unemployed</v>
      </c>
      <c r="F248" s="2" t="str">
        <f aca="false">IF(OR(TRIM(Customers!F248&amp;"")="",ISNUMBER(MATCH(TRIM(Customers!F248&amp;""),Codes!$A$5:$A$14,0))),"",TRIM(Customers!F248))</f>
        <v>Divorced</v>
      </c>
      <c r="G248" s="4" t="n">
        <f aca="false">IF(OR(TRIM(Customers!G248&amp;"")="",ISNUMBER(MATCH(TRIM(Customers!G248&amp;""),Codes!$A$5:$A$14,0)),Customers!G248=-999),"",IF(ISNUMBER(Customers!G248),Customers!G248,IFERROR(VALUE(Customers!G248),"")))</f>
        <v>4900</v>
      </c>
      <c r="H248" s="3" t="n">
        <f aca="false">IF(OR(TRIM(Customers!H248&amp;"")="",ISNUMBER(MATCH(TRIM(Customers!H248&amp;""),Codes!$A$5:$A$14,0))),"",IF(ISNUMBER(Customers!H248),Customers!H248,IFERROR(VALUE(Customers!H248),"")))</f>
        <v>5</v>
      </c>
      <c r="I248" s="5" t="n">
        <f aca="false">IF(OR(TRIM(Customers!I248&amp;"")="",ISNUMBER(MATCH(TRIM(Customers!I248&amp;""),Codes!$A$5:$A$14,0)),Customers!I248=DATE(1970,1,1)),"",IF(ISNUMBER(Customers!I248),Customers!I248,IFERROR(DATEVALUE(Customers!I248),"")))</f>
        <v>44346</v>
      </c>
      <c r="J248" s="2" t="str">
        <f aca="false">IF(OR(TRIM(Customers!J248&amp;"")="",ISNUMBER(MATCH(TRIM(Customers!J248&amp;""),Codes!$A$5:$A$14,0))),"",TRIM(Customers!J248))</f>
        <v>App</v>
      </c>
      <c r="K248" s="3" t="n">
        <f aca="false">IF(OR(TRIM(Customers!K248&amp;"")="",ISNUMBER(MATCH(TRIM(Customers!K248&amp;""),Codes!$A$5:$A$14,0))),"",IF(ISNUMBER(Customers!K248),Customers!K248,IFERROR(VALUE(Customers!K248),"")))</f>
        <v>5</v>
      </c>
      <c r="L248" s="4" t="n">
        <f aca="false">IF(OR(TRIM(Customers!L248&amp;"")="",ISNUMBER(MATCH(TRIM(Customers!L248&amp;""),Codes!$A$5:$A$14,0))),"",IF(ISNUMBER(Customers!L248),Customers!L248,IFERROR(VALUE(Customers!L248),"")))</f>
        <v>784.39</v>
      </c>
      <c r="M248" s="4" t="n">
        <f aca="false">IF(OR(TRIM(Customers!M248&amp;"")="",ISNUMBER(MATCH(TRIM(Customers!M248&amp;""),Codes!$A$5:$A$14,0))),"",IF(ISNUMBER(Customers!M248),Customers!M248,IFERROR(VALUE(Customers!M248),"")))</f>
        <v>0</v>
      </c>
      <c r="N248" s="3" t="n">
        <f aca="false">IF(OR(TRIM(Customers!N248&amp;"")="",ISNUMBER(MATCH(TRIM(Customers!N248&amp;""),Codes!$A$5:$A$14,0)),Customers!N248=9999),"",IF(ISNUMBER(Customers!N248),Customers!N248,IFERROR(VALUE(Customers!N248),"")))</f>
        <v>20</v>
      </c>
      <c r="O248" s="4" t="n">
        <f aca="false">IF(OR(TRIM(Customers!O248&amp;"")="",ISNUMBER(MATCH(TRIM(Customers!O248&amp;""),Codes!$A$5:$A$14,0))),"",IF(ISNUMBER(Customers!O248),Customers!O248,IFERROR(VALUE(Customers!O248),"")))</f>
        <v>36.38</v>
      </c>
      <c r="P248" s="3" t="n">
        <f aca="false">IF(OR(TRIM(Customers!P248&amp;"")="",ISNUMBER(MATCH(TRIM(Customers!P248&amp;""),Codes!$A$5:$A$14,0))),"",IF(ISNUMBER(Customers!P248),Customers!P248,IFERROR(VALUE(Customers!P248),"")))</f>
        <v>3</v>
      </c>
      <c r="Q248" s="4" t="n">
        <f aca="false">IF(OR(TRIM(Customers!Q248&amp;"")="",ISNUMBER(MATCH(TRIM(Customers!Q248&amp;""),Codes!$A$5:$A$14,0))),"",IF(ISNUMBER(Customers!Q248),Customers!Q248,IFERROR(VALUE(Customers!Q248),"")))</f>
        <v>1000</v>
      </c>
      <c r="R248" s="4" t="n">
        <f aca="false">IF(OR(TRIM(Customers!R248&amp;"")="",ISNUMBER(MATCH(TRIM(Customers!R248&amp;""),Codes!$A$5:$A$14,0))),"",IF(ISNUMBER(Customers!R248),Customers!R248,IFERROR(VALUE(Customers!R248),"")))</f>
        <v>470.93</v>
      </c>
      <c r="S248" s="4" t="n">
        <f aca="false">IF(OR(TRIM(Customers!S248&amp;"")="",ISNUMBER(MATCH(TRIM(Customers!S248&amp;""),Codes!$A$5:$A$14,0))),"",IF(ISNUMBER(Customers!S248),Customers!S248,IFERROR(VALUE(Customers!S248),"")))</f>
        <v>20000</v>
      </c>
      <c r="T248" s="4" t="str">
        <f aca="false">IF(OR(TRIM(Customers!T248&amp;"")="",ISNUMBER(MATCH(TRIM(Customers!T248&amp;""),Codes!$A$5:$A$14,0))),"",IF(ISNUMBER(Customers!T248),Customers!T248,IFERROR(VALUE(Customers!T248),"")))</f>
        <v/>
      </c>
      <c r="U248" s="3" t="n">
        <f aca="false">IF(OR(TRIM(Customers!U248&amp;"")="",ISNUMBER(MATCH(TRIM(Customers!U248&amp;""),Codes!$A$5:$A$14,0)),Customers!U248=0),"",IF(ISNUMBER(Customers!U248),Customers!U248,IFERROR(VALUE(Customers!U248),"")))</f>
        <v>564</v>
      </c>
      <c r="V248" s="3" t="str">
        <f aca="false">IF(OR(TRIM(Customers!V248&amp;"")="",ISNUMBER(MATCH(TRIM(Customers!V248&amp;""),Codes!$A$5:$A$14,0))),"",IF(ISNUMBER(Customers!V248),Customers!V248,IFERROR(VALUE(Customers!V248),"")))</f>
        <v/>
      </c>
    </row>
    <row r="249" customFormat="false" ht="15" hidden="false" customHeight="false" outlineLevel="0" collapsed="false">
      <c r="A249" s="2" t="str">
        <f aca="false">Customers!A249</f>
        <v>CL00248</v>
      </c>
      <c r="B249" s="3" t="n">
        <f aca="false">IF(OR(TRIM(Customers!B249&amp;"")="",ISNUMBER(MATCH(TRIM(Customers!B249&amp;""),Codes!$A$5:$A$14,0)),Customers!B249=0),"",IF(ISNUMBER(Customers!B249),Customers!B249,IFERROR(VALUE(Customers!B249),"")))</f>
        <v>52</v>
      </c>
      <c r="C249" s="2" t="str">
        <f aca="false">IF(OR(TRIM(Customers!C249&amp;"")="",ISNUMBER(MATCH(TRIM(Customers!C249&amp;""),Codes!$A$5:$A$14,0))),"",TRIM(Customers!C249))</f>
        <v>M</v>
      </c>
      <c r="D249" s="2" t="str">
        <f aca="false">IF(OR(TRIM(Customers!D249&amp;"")="",ISNUMBER(MATCH(TRIM(Customers!D249&amp;""),Codes!$A$5:$A$14,0))),"",TRIM(Customers!D249))</f>
        <v>Campania</v>
      </c>
      <c r="E249" s="2" t="str">
        <f aca="false">IF(OR(TRIM(Customers!E249&amp;"")="",ISNUMBER(MATCH(TRIM(Customers!E249&amp;""),Codes!$A$5:$A$14,0))),"",TRIM(Customers!E249))</f>
        <v>Manual worker</v>
      </c>
      <c r="F249" s="2" t="str">
        <f aca="false">IF(OR(TRIM(Customers!F249&amp;"")="",ISNUMBER(MATCH(TRIM(Customers!F249&amp;""),Codes!$A$5:$A$14,0))),"",TRIM(Customers!F249))</f>
        <v>Married</v>
      </c>
      <c r="G249" s="4" t="n">
        <f aca="false">IF(OR(TRIM(Customers!G249&amp;"")="",ISNUMBER(MATCH(TRIM(Customers!G249&amp;""),Codes!$A$5:$A$14,0)),Customers!G249=-999),"",IF(ISNUMBER(Customers!G249),Customers!G249,IFERROR(VALUE(Customers!G249),"")))</f>
        <v>24000</v>
      </c>
      <c r="H249" s="3" t="n">
        <f aca="false">IF(OR(TRIM(Customers!H249&amp;"")="",ISNUMBER(MATCH(TRIM(Customers!H249&amp;""),Codes!$A$5:$A$14,0))),"",IF(ISNUMBER(Customers!H249),Customers!H249,IFERROR(VALUE(Customers!H249),"")))</f>
        <v>9</v>
      </c>
      <c r="I249" s="5" t="n">
        <f aca="false">IF(OR(TRIM(Customers!I249&amp;"")="",ISNUMBER(MATCH(TRIM(Customers!I249&amp;""),Codes!$A$5:$A$14,0)),Customers!I249=DATE(1970,1,1)),"",IF(ISNUMBER(Customers!I249),Customers!I249,IFERROR(DATEVALUE(Customers!I249),"")))</f>
        <v>42689</v>
      </c>
      <c r="J249" s="2" t="str">
        <f aca="false">IF(OR(TRIM(Customers!J249&amp;"")="",ISNUMBER(MATCH(TRIM(Customers!J249&amp;""),Codes!$A$5:$A$14,0))),"",TRIM(Customers!J249))</f>
        <v>Online Banking</v>
      </c>
      <c r="K249" s="3" t="n">
        <f aca="false">IF(OR(TRIM(Customers!K249&amp;"")="",ISNUMBER(MATCH(TRIM(Customers!K249&amp;""),Codes!$A$5:$A$14,0))),"",IF(ISNUMBER(Customers!K249),Customers!K249,IFERROR(VALUE(Customers!K249),"")))</f>
        <v>3</v>
      </c>
      <c r="L249" s="4" t="n">
        <f aca="false">IF(OR(TRIM(Customers!L249&amp;"")="",ISNUMBER(MATCH(TRIM(Customers!L249&amp;""),Codes!$A$5:$A$14,0))),"",IF(ISNUMBER(Customers!L249),Customers!L249,IFERROR(VALUE(Customers!L249),"")))</f>
        <v>2048.75</v>
      </c>
      <c r="M249" s="4" t="n">
        <f aca="false">IF(OR(TRIM(Customers!M249&amp;"")="",ISNUMBER(MATCH(TRIM(Customers!M249&amp;""),Codes!$A$5:$A$14,0))),"",IF(ISNUMBER(Customers!M249),Customers!M249,IFERROR(VALUE(Customers!M249),"")))</f>
        <v>5844.99</v>
      </c>
      <c r="N249" s="3" t="n">
        <f aca="false">IF(OR(TRIM(Customers!N249&amp;"")="",ISNUMBER(MATCH(TRIM(Customers!N249&amp;""),Codes!$A$5:$A$14,0)),Customers!N249=9999),"",IF(ISNUMBER(Customers!N249),Customers!N249,IFERROR(VALUE(Customers!N249),"")))</f>
        <v>27</v>
      </c>
      <c r="O249" s="4" t="n">
        <f aca="false">IF(OR(TRIM(Customers!O249&amp;"")="",ISNUMBER(MATCH(TRIM(Customers!O249&amp;""),Codes!$A$5:$A$14,0))),"",IF(ISNUMBER(Customers!O249),Customers!O249,IFERROR(VALUE(Customers!O249),"")))</f>
        <v>44.99</v>
      </c>
      <c r="P249" s="3" t="n">
        <f aca="false">IF(OR(TRIM(Customers!P249&amp;"")="",ISNUMBER(MATCH(TRIM(Customers!P249&amp;""),Codes!$A$5:$A$14,0))),"",IF(ISNUMBER(Customers!P249),Customers!P249,IFERROR(VALUE(Customers!P249),"")))</f>
        <v>3</v>
      </c>
      <c r="Q249" s="4" t="n">
        <f aca="false">IF(OR(TRIM(Customers!Q249&amp;"")="",ISNUMBER(MATCH(TRIM(Customers!Q249&amp;""),Codes!$A$5:$A$14,0))),"",IF(ISNUMBER(Customers!Q249),Customers!Q249,IFERROR(VALUE(Customers!Q249),"")))</f>
        <v>3500</v>
      </c>
      <c r="R249" s="4" t="n">
        <f aca="false">IF(OR(TRIM(Customers!R249&amp;"")="",ISNUMBER(MATCH(TRIM(Customers!R249&amp;""),Codes!$A$5:$A$14,0))),"",IF(ISNUMBER(Customers!R249),Customers!R249,IFERROR(VALUE(Customers!R249),"")))</f>
        <v>922.83</v>
      </c>
      <c r="S249" s="4" t="n">
        <f aca="false">IF(OR(TRIM(Customers!S249&amp;"")="",ISNUMBER(MATCH(TRIM(Customers!S249&amp;""),Codes!$A$5:$A$14,0))),"",IF(ISNUMBER(Customers!S249),Customers!S249,IFERROR(VALUE(Customers!S249),"")))</f>
        <v>0</v>
      </c>
      <c r="T249" s="4" t="n">
        <f aca="false">IF(OR(TRIM(Customers!T249&amp;"")="",ISNUMBER(MATCH(TRIM(Customers!T249&amp;""),Codes!$A$5:$A$14,0))),"",IF(ISNUMBER(Customers!T249),Customers!T249,IFERROR(VALUE(Customers!T249),"")))</f>
        <v>0</v>
      </c>
      <c r="U249" s="3" t="n">
        <f aca="false">IF(OR(TRIM(Customers!U249&amp;"")="",ISNUMBER(MATCH(TRIM(Customers!U249&amp;""),Codes!$A$5:$A$14,0)),Customers!U249=0),"",IF(ISNUMBER(Customers!U249),Customers!U249,IFERROR(VALUE(Customers!U249),"")))</f>
        <v>593</v>
      </c>
      <c r="V249" s="3" t="n">
        <f aca="false">IF(OR(TRIM(Customers!V249&amp;"")="",ISNUMBER(MATCH(TRIM(Customers!V249&amp;""),Codes!$A$5:$A$14,0))),"",IF(ISNUMBER(Customers!V249),Customers!V249,IFERROR(VALUE(Customers!V249),"")))</f>
        <v>0</v>
      </c>
    </row>
    <row r="250" customFormat="false" ht="15" hidden="false" customHeight="false" outlineLevel="0" collapsed="false">
      <c r="A250" s="2" t="str">
        <f aca="false">Customers!A250</f>
        <v>CL00249</v>
      </c>
      <c r="B250" s="3" t="n">
        <f aca="false">IF(OR(TRIM(Customers!B250&amp;"")="",ISNUMBER(MATCH(TRIM(Customers!B250&amp;""),Codes!$A$5:$A$14,0)),Customers!B250=0),"",IF(ISNUMBER(Customers!B250),Customers!B250,IFERROR(VALUE(Customers!B250),"")))</f>
        <v>18</v>
      </c>
      <c r="C250" s="2" t="str">
        <f aca="false">IF(OR(TRIM(Customers!C250&amp;"")="",ISNUMBER(MATCH(TRIM(Customers!C250&amp;""),Codes!$A$5:$A$14,0))),"",TRIM(Customers!C250))</f>
        <v>M</v>
      </c>
      <c r="D250" s="2" t="str">
        <f aca="false">IF(OR(TRIM(Customers!D250&amp;"")="",ISNUMBER(MATCH(TRIM(Customers!D250&amp;""),Codes!$A$5:$A$14,0))),"",TRIM(Customers!D250))</f>
        <v>Puglia</v>
      </c>
      <c r="E250" s="2" t="str">
        <f aca="false">IF(OR(TRIM(Customers!E250&amp;"")="",ISNUMBER(MATCH(TRIM(Customers!E250&amp;""),Codes!$A$5:$A$14,0))),"",TRIM(Customers!E250))</f>
        <v>Manual worker</v>
      </c>
      <c r="F250" s="2" t="str">
        <f aca="false">IF(OR(TRIM(Customers!F250&amp;"")="",ISNUMBER(MATCH(TRIM(Customers!F250&amp;""),Codes!$A$5:$A$14,0))),"",TRIM(Customers!F250))</f>
        <v>Married</v>
      </c>
      <c r="G250" s="4" t="n">
        <f aca="false">IF(OR(TRIM(Customers!G250&amp;"")="",ISNUMBER(MATCH(TRIM(Customers!G250&amp;""),Codes!$A$5:$A$14,0)),Customers!G250=-999),"",IF(ISNUMBER(Customers!G250),Customers!G250,IFERROR(VALUE(Customers!G250),"")))</f>
        <v>22800</v>
      </c>
      <c r="H250" s="3" t="n">
        <f aca="false">IF(OR(TRIM(Customers!H250&amp;"")="",ISNUMBER(MATCH(TRIM(Customers!H250&amp;""),Codes!$A$5:$A$14,0))),"",IF(ISNUMBER(Customers!H250),Customers!H250,IFERROR(VALUE(Customers!H250),"")))</f>
        <v>0</v>
      </c>
      <c r="I250" s="5" t="n">
        <f aca="false">IF(OR(TRIM(Customers!I250&amp;"")="",ISNUMBER(MATCH(TRIM(Customers!I250&amp;""),Codes!$A$5:$A$14,0)),Customers!I250=DATE(1970,1,1)),"",IF(ISNUMBER(Customers!I250),Customers!I250,IFERROR(DATEVALUE(Customers!I250),"")))</f>
        <v>45924</v>
      </c>
      <c r="J250" s="2" t="str">
        <f aca="false">IF(OR(TRIM(Customers!J250&amp;"")="",ISNUMBER(MATCH(TRIM(Customers!J250&amp;""),Codes!$A$5:$A$14,0))),"",TRIM(Customers!J250))</f>
        <v>App</v>
      </c>
      <c r="K250" s="3" t="n">
        <f aca="false">IF(OR(TRIM(Customers!K250&amp;"")="",ISNUMBER(MATCH(TRIM(Customers!K250&amp;""),Codes!$A$5:$A$14,0))),"",IF(ISNUMBER(Customers!K250),Customers!K250,IFERROR(VALUE(Customers!K250),"")))</f>
        <v>3</v>
      </c>
      <c r="L250" s="4" t="n">
        <f aca="false">IF(OR(TRIM(Customers!L250&amp;"")="",ISNUMBER(MATCH(TRIM(Customers!L250&amp;""),Codes!$A$5:$A$14,0))),"",IF(ISNUMBER(Customers!L250),Customers!L250,IFERROR(VALUE(Customers!L250),"")))</f>
        <v>-1829.15</v>
      </c>
      <c r="M250" s="4" t="n">
        <f aca="false">IF(OR(TRIM(Customers!M250&amp;"")="",ISNUMBER(MATCH(TRIM(Customers!M250&amp;""),Codes!$A$5:$A$14,0))),"",IF(ISNUMBER(Customers!M250),Customers!M250,IFERROR(VALUE(Customers!M250),"")))</f>
        <v>0</v>
      </c>
      <c r="N250" s="3" t="n">
        <f aca="false">IF(OR(TRIM(Customers!N250&amp;"")="",ISNUMBER(MATCH(TRIM(Customers!N250&amp;""),Codes!$A$5:$A$14,0)),Customers!N250=9999),"",IF(ISNUMBER(Customers!N250),Customers!N250,IFERROR(VALUE(Customers!N250),"")))</f>
        <v>42</v>
      </c>
      <c r="O250" s="4" t="n">
        <f aca="false">IF(OR(TRIM(Customers!O250&amp;"")="",ISNUMBER(MATCH(TRIM(Customers!O250&amp;""),Codes!$A$5:$A$14,0))),"",IF(ISNUMBER(Customers!O250),Customers!O250,IFERROR(VALUE(Customers!O250),"")))</f>
        <v>45.17</v>
      </c>
      <c r="P250" s="3" t="n">
        <f aca="false">IF(OR(TRIM(Customers!P250&amp;"")="",ISNUMBER(MATCH(TRIM(Customers!P250&amp;""),Codes!$A$5:$A$14,0))),"",IF(ISNUMBER(Customers!P250),Customers!P250,IFERROR(VALUE(Customers!P250),"")))</f>
        <v>1</v>
      </c>
      <c r="Q250" s="4" t="n">
        <f aca="false">IF(OR(TRIM(Customers!Q250&amp;"")="",ISNUMBER(MATCH(TRIM(Customers!Q250&amp;""),Codes!$A$5:$A$14,0))),"",IF(ISNUMBER(Customers!Q250),Customers!Q250,IFERROR(VALUE(Customers!Q250),"")))</f>
        <v>4500</v>
      </c>
      <c r="R250" s="4" t="n">
        <f aca="false">IF(OR(TRIM(Customers!R250&amp;"")="",ISNUMBER(MATCH(TRIM(Customers!R250&amp;""),Codes!$A$5:$A$14,0))),"",IF(ISNUMBER(Customers!R250),Customers!R250,IFERROR(VALUE(Customers!R250),"")))</f>
        <v>977.68</v>
      </c>
      <c r="S250" s="4" t="n">
        <f aca="false">IF(OR(TRIM(Customers!S250&amp;"")="",ISNUMBER(MATCH(TRIM(Customers!S250&amp;""),Codes!$A$5:$A$14,0))),"",IF(ISNUMBER(Customers!S250),Customers!S250,IFERROR(VALUE(Customers!S250),"")))</f>
        <v>0</v>
      </c>
      <c r="T250" s="4" t="n">
        <f aca="false">IF(OR(TRIM(Customers!T250&amp;"")="",ISNUMBER(MATCH(TRIM(Customers!T250&amp;""),Codes!$A$5:$A$14,0))),"",IF(ISNUMBER(Customers!T250),Customers!T250,IFERROR(VALUE(Customers!T250),"")))</f>
        <v>0</v>
      </c>
      <c r="U250" s="3" t="n">
        <f aca="false">IF(OR(TRIM(Customers!U250&amp;"")="",ISNUMBER(MATCH(TRIM(Customers!U250&amp;""),Codes!$A$5:$A$14,0)),Customers!U250=0),"",IF(ISNUMBER(Customers!U250),Customers!U250,IFERROR(VALUE(Customers!U250),"")))</f>
        <v>522</v>
      </c>
      <c r="V250" s="3" t="n">
        <f aca="false">IF(OR(TRIM(Customers!V250&amp;"")="",ISNUMBER(MATCH(TRIM(Customers!V250&amp;""),Codes!$A$5:$A$14,0))),"",IF(ISNUMBER(Customers!V250),Customers!V250,IFERROR(VALUE(Customers!V250),"")))</f>
        <v>0</v>
      </c>
    </row>
    <row r="251" customFormat="false" ht="15" hidden="false" customHeight="false" outlineLevel="0" collapsed="false">
      <c r="A251" s="2" t="str">
        <f aca="false">Customers!A251</f>
        <v>CL00250</v>
      </c>
      <c r="B251" s="3" t="n">
        <f aca="false">IF(OR(TRIM(Customers!B251&amp;"")="",ISNUMBER(MATCH(TRIM(Customers!B251&amp;""),Codes!$A$5:$A$14,0)),Customers!B251=0),"",IF(ISNUMBER(Customers!B251),Customers!B251,IFERROR(VALUE(Customers!B251),"")))</f>
        <v>52</v>
      </c>
      <c r="C251" s="2" t="str">
        <f aca="false">IF(OR(TRIM(Customers!C251&amp;"")="",ISNUMBER(MATCH(TRIM(Customers!C251&amp;""),Codes!$A$5:$A$14,0))),"",TRIM(Customers!C251))</f>
        <v>F</v>
      </c>
      <c r="D251" s="2" t="str">
        <f aca="false">IF(OR(TRIM(Customers!D251&amp;"")="",ISNUMBER(MATCH(TRIM(Customers!D251&amp;""),Codes!$A$5:$A$14,0))),"",TRIM(Customers!D251))</f>
        <v>Marche</v>
      </c>
      <c r="E251" s="2" t="str">
        <f aca="false">IF(OR(TRIM(Customers!E251&amp;"")="",ISNUMBER(MATCH(TRIM(Customers!E251&amp;""),Codes!$A$5:$A$14,0))),"",TRIM(Customers!E251))</f>
        <v>Manual worker</v>
      </c>
      <c r="F251" s="2" t="str">
        <f aca="false">IF(OR(TRIM(Customers!F251&amp;"")="",ISNUMBER(MATCH(TRIM(Customers!F251&amp;""),Codes!$A$5:$A$14,0))),"",TRIM(Customers!F251))</f>
        <v>Single</v>
      </c>
      <c r="G251" s="4" t="n">
        <f aca="false">IF(OR(TRIM(Customers!G251&amp;"")="",ISNUMBER(MATCH(TRIM(Customers!G251&amp;""),Codes!$A$5:$A$14,0)),Customers!G251=-999),"",IF(ISNUMBER(Customers!G251),Customers!G251,IFERROR(VALUE(Customers!G251),"")))</f>
        <v>19600</v>
      </c>
      <c r="H251" s="3" t="n">
        <f aca="false">IF(OR(TRIM(Customers!H251&amp;"")="",ISNUMBER(MATCH(TRIM(Customers!H251&amp;""),Codes!$A$5:$A$14,0))),"",IF(ISNUMBER(Customers!H251),Customers!H251,IFERROR(VALUE(Customers!H251),"")))</f>
        <v>21</v>
      </c>
      <c r="I251" s="5" t="n">
        <f aca="false">IF(OR(TRIM(Customers!I251&amp;"")="",ISNUMBER(MATCH(TRIM(Customers!I251&amp;""),Codes!$A$5:$A$14,0)),Customers!I251=DATE(1970,1,1)),"",IF(ISNUMBER(Customers!I251),Customers!I251,IFERROR(DATEVALUE(Customers!I251),"")))</f>
        <v>38414</v>
      </c>
      <c r="J251" s="2" t="str">
        <f aca="false">IF(OR(TRIM(Customers!J251&amp;"")="",ISNUMBER(MATCH(TRIM(Customers!J251&amp;""),Codes!$A$5:$A$14,0))),"",TRIM(Customers!J251))</f>
        <v>Online Banking</v>
      </c>
      <c r="K251" s="3" t="n">
        <f aca="false">IF(OR(TRIM(Customers!K251&amp;"")="",ISNUMBER(MATCH(TRIM(Customers!K251&amp;""),Codes!$A$5:$A$14,0))),"",IF(ISNUMBER(Customers!K251),Customers!K251,IFERROR(VALUE(Customers!K251),"")))</f>
        <v>4</v>
      </c>
      <c r="L251" s="4" t="n">
        <f aca="false">IF(OR(TRIM(Customers!L251&amp;"")="",ISNUMBER(MATCH(TRIM(Customers!L251&amp;""),Codes!$A$5:$A$14,0))),"",IF(ISNUMBER(Customers!L251),Customers!L251,IFERROR(VALUE(Customers!L251),"")))</f>
        <v>9609.03</v>
      </c>
      <c r="M251" s="4" t="str">
        <f aca="false">IF(OR(TRIM(Customers!M251&amp;"")="",ISNUMBER(MATCH(TRIM(Customers!M251&amp;""),Codes!$A$5:$A$14,0))),"",IF(ISNUMBER(Customers!M251),Customers!M251,IFERROR(VALUE(Customers!M251),"")))</f>
        <v/>
      </c>
      <c r="N251" s="3" t="n">
        <f aca="false">IF(OR(TRIM(Customers!N251&amp;"")="",ISNUMBER(MATCH(TRIM(Customers!N251&amp;""),Codes!$A$5:$A$14,0)),Customers!N251=9999),"",IF(ISNUMBER(Customers!N251),Customers!N251,IFERROR(VALUE(Customers!N251),"")))</f>
        <v>27</v>
      </c>
      <c r="O251" s="4" t="n">
        <f aca="false">IF(OR(TRIM(Customers!O251&amp;"")="",ISNUMBER(MATCH(TRIM(Customers!O251&amp;""),Codes!$A$5:$A$14,0))),"",IF(ISNUMBER(Customers!O251),Customers!O251,IFERROR(VALUE(Customers!O251),"")))</f>
        <v>49.16</v>
      </c>
      <c r="P251" s="3" t="n">
        <f aca="false">IF(OR(TRIM(Customers!P251&amp;"")="",ISNUMBER(MATCH(TRIM(Customers!P251&amp;""),Codes!$A$5:$A$14,0))),"",IF(ISNUMBER(Customers!P251),Customers!P251,IFERROR(VALUE(Customers!P251),"")))</f>
        <v>2</v>
      </c>
      <c r="Q251" s="4" t="n">
        <f aca="false">IF(OR(TRIM(Customers!Q251&amp;"")="",ISNUMBER(MATCH(TRIM(Customers!Q251&amp;""),Codes!$A$5:$A$14,0))),"",IF(ISNUMBER(Customers!Q251),Customers!Q251,IFERROR(VALUE(Customers!Q251),"")))</f>
        <v>5000</v>
      </c>
      <c r="R251" s="4" t="n">
        <f aca="false">IF(OR(TRIM(Customers!R251&amp;"")="",ISNUMBER(MATCH(TRIM(Customers!R251&amp;""),Codes!$A$5:$A$14,0))),"",IF(ISNUMBER(Customers!R251),Customers!R251,IFERROR(VALUE(Customers!R251),"")))</f>
        <v>2353.17</v>
      </c>
      <c r="S251" s="4" t="n">
        <f aca="false">IF(OR(TRIM(Customers!S251&amp;"")="",ISNUMBER(MATCH(TRIM(Customers!S251&amp;""),Codes!$A$5:$A$14,0))),"",IF(ISNUMBER(Customers!S251),Customers!S251,IFERROR(VALUE(Customers!S251),"")))</f>
        <v>91000</v>
      </c>
      <c r="T251" s="4" t="n">
        <f aca="false">IF(OR(TRIM(Customers!T251&amp;"")="",ISNUMBER(MATCH(TRIM(Customers!T251&amp;""),Codes!$A$5:$A$14,0))),"",IF(ISNUMBER(Customers!T251),Customers!T251,IFERROR(VALUE(Customers!T251),"")))</f>
        <v>660</v>
      </c>
      <c r="U251" s="3" t="n">
        <f aca="false">IF(OR(TRIM(Customers!U251&amp;"")="",ISNUMBER(MATCH(TRIM(Customers!U251&amp;""),Codes!$A$5:$A$14,0)),Customers!U251=0),"",IF(ISNUMBER(Customers!U251),Customers!U251,IFERROR(VALUE(Customers!U251),"")))</f>
        <v>628</v>
      </c>
      <c r="V251" s="3" t="n">
        <f aca="false">IF(OR(TRIM(Customers!V251&amp;"")="",ISNUMBER(MATCH(TRIM(Customers!V251&amp;""),Codes!$A$5:$A$14,0))),"",IF(ISNUMBER(Customers!V251),Customers!V251,IFERROR(VALUE(Customers!V251),"")))</f>
        <v>0</v>
      </c>
    </row>
    <row r="252" customFormat="false" ht="15" hidden="false" customHeight="false" outlineLevel="0" collapsed="false">
      <c r="A252" s="2" t="str">
        <f aca="false">Customers!A252</f>
        <v>CL00251</v>
      </c>
      <c r="B252" s="3" t="n">
        <f aca="false">IF(OR(TRIM(Customers!B252&amp;"")="",ISNUMBER(MATCH(TRIM(Customers!B252&amp;""),Codes!$A$5:$A$14,0)),Customers!B252=0),"",IF(ISNUMBER(Customers!B252),Customers!B252,IFERROR(VALUE(Customers!B252),"")))</f>
        <v>50</v>
      </c>
      <c r="C252" s="2" t="str">
        <f aca="false">IF(OR(TRIM(Customers!C252&amp;"")="",ISNUMBER(MATCH(TRIM(Customers!C252&amp;""),Codes!$A$5:$A$14,0))),"",TRIM(Customers!C252))</f>
        <v/>
      </c>
      <c r="D252" s="2" t="str">
        <f aca="false">IF(OR(TRIM(Customers!D252&amp;"")="",ISNUMBER(MATCH(TRIM(Customers!D252&amp;""),Codes!$A$5:$A$14,0))),"",TRIM(Customers!D252))</f>
        <v>Lombardia</v>
      </c>
      <c r="E252" s="2" t="str">
        <f aca="false">IF(OR(TRIM(Customers!E252&amp;"")="",ISNUMBER(MATCH(TRIM(Customers!E252&amp;""),Codes!$A$5:$A$14,0))),"",TRIM(Customers!E252))</f>
        <v>Employee</v>
      </c>
      <c r="F252" s="2" t="str">
        <f aca="false">IF(OR(TRIM(Customers!F252&amp;"")="",ISNUMBER(MATCH(TRIM(Customers!F252&amp;""),Codes!$A$5:$A$14,0))),"",TRIM(Customers!F252))</f>
        <v>Married</v>
      </c>
      <c r="G252" s="4" t="n">
        <f aca="false">IF(OR(TRIM(Customers!G252&amp;"")="",ISNUMBER(MATCH(TRIM(Customers!G252&amp;""),Codes!$A$5:$A$14,0)),Customers!G252=-999),"",IF(ISNUMBER(Customers!G252),Customers!G252,IFERROR(VALUE(Customers!G252),"")))</f>
        <v>27600</v>
      </c>
      <c r="H252" s="3" t="n">
        <f aca="false">IF(OR(TRIM(Customers!H252&amp;"")="",ISNUMBER(MATCH(TRIM(Customers!H252&amp;""),Codes!$A$5:$A$14,0))),"",IF(ISNUMBER(Customers!H252),Customers!H252,IFERROR(VALUE(Customers!H252),"")))</f>
        <v>7</v>
      </c>
      <c r="I252" s="5" t="n">
        <f aca="false">IF(OR(TRIM(Customers!I252&amp;"")="",ISNUMBER(MATCH(TRIM(Customers!I252&amp;""),Codes!$A$5:$A$14,0)),Customers!I252=DATE(1970,1,1)),"",IF(ISNUMBER(Customers!I252),Customers!I252,IFERROR(DATEVALUE(Customers!I252),"")))</f>
        <v>43570</v>
      </c>
      <c r="J252" s="2" t="str">
        <f aca="false">IF(OR(TRIM(Customers!J252&amp;"")="",ISNUMBER(MATCH(TRIM(Customers!J252&amp;""),Codes!$A$5:$A$14,0))),"",TRIM(Customers!J252))</f>
        <v>Branch</v>
      </c>
      <c r="K252" s="3" t="n">
        <f aca="false">IF(OR(TRIM(Customers!K252&amp;"")="",ISNUMBER(MATCH(TRIM(Customers!K252&amp;""),Codes!$A$5:$A$14,0))),"",IF(ISNUMBER(Customers!K252),Customers!K252,IFERROR(VALUE(Customers!K252),"")))</f>
        <v>3</v>
      </c>
      <c r="L252" s="4" t="n">
        <f aca="false">IF(OR(TRIM(Customers!L252&amp;"")="",ISNUMBER(MATCH(TRIM(Customers!L252&amp;""),Codes!$A$5:$A$14,0))),"",IF(ISNUMBER(Customers!L252),Customers!L252,IFERROR(VALUE(Customers!L252),"")))</f>
        <v>843.05</v>
      </c>
      <c r="M252" s="4" t="n">
        <f aca="false">IF(OR(TRIM(Customers!M252&amp;"")="",ISNUMBER(MATCH(TRIM(Customers!M252&amp;""),Codes!$A$5:$A$14,0))),"",IF(ISNUMBER(Customers!M252),Customers!M252,IFERROR(VALUE(Customers!M252),"")))</f>
        <v>0</v>
      </c>
      <c r="N252" s="3" t="n">
        <f aca="false">IF(OR(TRIM(Customers!N252&amp;"")="",ISNUMBER(MATCH(TRIM(Customers!N252&amp;""),Codes!$A$5:$A$14,0)),Customers!N252=9999),"",IF(ISNUMBER(Customers!N252),Customers!N252,IFERROR(VALUE(Customers!N252),"")))</f>
        <v>19</v>
      </c>
      <c r="O252" s="4" t="n">
        <f aca="false">IF(OR(TRIM(Customers!O252&amp;"")="",ISNUMBER(MATCH(TRIM(Customers!O252&amp;""),Codes!$A$5:$A$14,0))),"",IF(ISNUMBER(Customers!O252),Customers!O252,IFERROR(VALUE(Customers!O252),"")))</f>
        <v>80.36</v>
      </c>
      <c r="P252" s="3" t="n">
        <f aca="false">IF(OR(TRIM(Customers!P252&amp;"")="",ISNUMBER(MATCH(TRIM(Customers!P252&amp;""),Codes!$A$5:$A$14,0))),"",IF(ISNUMBER(Customers!P252),Customers!P252,IFERROR(VALUE(Customers!P252),"")))</f>
        <v>8</v>
      </c>
      <c r="Q252" s="4" t="n">
        <f aca="false">IF(OR(TRIM(Customers!Q252&amp;"")="",ISNUMBER(MATCH(TRIM(Customers!Q252&amp;""),Codes!$A$5:$A$14,0))),"",IF(ISNUMBER(Customers!Q252),Customers!Q252,IFERROR(VALUE(Customers!Q252),"")))</f>
        <v>3500</v>
      </c>
      <c r="R252" s="4" t="n">
        <f aca="false">IF(OR(TRIM(Customers!R252&amp;"")="",ISNUMBER(MATCH(TRIM(Customers!R252&amp;""),Codes!$A$5:$A$14,0))),"",IF(ISNUMBER(Customers!R252),Customers!R252,IFERROR(VALUE(Customers!R252),"")))</f>
        <v>842.97</v>
      </c>
      <c r="S252" s="4" t="str">
        <f aca="false">IF(OR(TRIM(Customers!S252&amp;"")="",ISNUMBER(MATCH(TRIM(Customers!S252&amp;""),Codes!$A$5:$A$14,0))),"",IF(ISNUMBER(Customers!S252),Customers!S252,IFERROR(VALUE(Customers!S252),"")))</f>
        <v/>
      </c>
      <c r="T252" s="4" t="str">
        <f aca="false">IF(OR(TRIM(Customers!T252&amp;"")="",ISNUMBER(MATCH(TRIM(Customers!T252&amp;""),Codes!$A$5:$A$14,0))),"",IF(ISNUMBER(Customers!T252),Customers!T252,IFERROR(VALUE(Customers!T252),"")))</f>
        <v/>
      </c>
      <c r="U252" s="3" t="n">
        <f aca="false">IF(OR(TRIM(Customers!U252&amp;"")="",ISNUMBER(MATCH(TRIM(Customers!U252&amp;""),Codes!$A$5:$A$14,0)),Customers!U252=0),"",IF(ISNUMBER(Customers!U252),Customers!U252,IFERROR(VALUE(Customers!U252),"")))</f>
        <v>768</v>
      </c>
      <c r="V252" s="3" t="n">
        <f aca="false">IF(OR(TRIM(Customers!V252&amp;"")="",ISNUMBER(MATCH(TRIM(Customers!V252&amp;""),Codes!$A$5:$A$14,0))),"",IF(ISNUMBER(Customers!V252),Customers!V252,IFERROR(VALUE(Customers!V252),"")))</f>
        <v>0</v>
      </c>
    </row>
    <row r="253" customFormat="false" ht="15" hidden="false" customHeight="false" outlineLevel="0" collapsed="false">
      <c r="A253" s="2" t="str">
        <f aca="false">Customers!A253</f>
        <v>CL00252</v>
      </c>
      <c r="B253" s="3" t="n">
        <f aca="false">IF(OR(TRIM(Customers!B253&amp;"")="",ISNUMBER(MATCH(TRIM(Customers!B253&amp;""),Codes!$A$5:$A$14,0)),Customers!B253=0),"",IF(ISNUMBER(Customers!B253),Customers!B253,IFERROR(VALUE(Customers!B253),"")))</f>
        <v>39</v>
      </c>
      <c r="C253" s="2" t="str">
        <f aca="false">IF(OR(TRIM(Customers!C253&amp;"")="",ISNUMBER(MATCH(TRIM(Customers!C253&amp;""),Codes!$A$5:$A$14,0))),"",TRIM(Customers!C253))</f>
        <v>F</v>
      </c>
      <c r="D253" s="2" t="str">
        <f aca="false">IF(OR(TRIM(Customers!D253&amp;"")="",ISNUMBER(MATCH(TRIM(Customers!D253&amp;""),Codes!$A$5:$A$14,0))),"",TRIM(Customers!D253))</f>
        <v>Piemonte</v>
      </c>
      <c r="E253" s="2" t="str">
        <f aca="false">IF(OR(TRIM(Customers!E253&amp;"")="",ISNUMBER(MATCH(TRIM(Customers!E253&amp;""),Codes!$A$5:$A$14,0))),"",TRIM(Customers!E253))</f>
        <v>Manual worker</v>
      </c>
      <c r="F253" s="2" t="str">
        <f aca="false">IF(OR(TRIM(Customers!F253&amp;"")="",ISNUMBER(MATCH(TRIM(Customers!F253&amp;""),Codes!$A$5:$A$14,0))),"",TRIM(Customers!F253))</f>
        <v>Single</v>
      </c>
      <c r="G253" s="4" t="n">
        <f aca="false">IF(OR(TRIM(Customers!G253&amp;"")="",ISNUMBER(MATCH(TRIM(Customers!G253&amp;""),Codes!$A$5:$A$14,0)),Customers!G253=-999),"",IF(ISNUMBER(Customers!G253),Customers!G253,IFERROR(VALUE(Customers!G253),"")))</f>
        <v>22700</v>
      </c>
      <c r="H253" s="3" t="n">
        <f aca="false">IF(OR(TRIM(Customers!H253&amp;"")="",ISNUMBER(MATCH(TRIM(Customers!H253&amp;""),Codes!$A$5:$A$14,0))),"",IF(ISNUMBER(Customers!H253),Customers!H253,IFERROR(VALUE(Customers!H253),"")))</f>
        <v>11</v>
      </c>
      <c r="I253" s="5" t="n">
        <f aca="false">IF(OR(TRIM(Customers!I253&amp;"")="",ISNUMBER(MATCH(TRIM(Customers!I253&amp;""),Codes!$A$5:$A$14,0)),Customers!I253=DATE(1970,1,1)),"",IF(ISNUMBER(Customers!I253),Customers!I253,IFERROR(DATEVALUE(Customers!I253),"")))</f>
        <v>42228</v>
      </c>
      <c r="J253" s="2" t="str">
        <f aca="false">IF(OR(TRIM(Customers!J253&amp;"")="",ISNUMBER(MATCH(TRIM(Customers!J253&amp;""),Codes!$A$5:$A$14,0))),"",TRIM(Customers!J253))</f>
        <v>Online Banking</v>
      </c>
      <c r="K253" s="3" t="n">
        <f aca="false">IF(OR(TRIM(Customers!K253&amp;"")="",ISNUMBER(MATCH(TRIM(Customers!K253&amp;""),Codes!$A$5:$A$14,0))),"",IF(ISNUMBER(Customers!K253),Customers!K253,IFERROR(VALUE(Customers!K253),"")))</f>
        <v>3</v>
      </c>
      <c r="L253" s="4" t="str">
        <f aca="false">IF(OR(TRIM(Customers!L253&amp;"")="",ISNUMBER(MATCH(TRIM(Customers!L253&amp;""),Codes!$A$5:$A$14,0))),"",IF(ISNUMBER(Customers!L253),Customers!L253,IFERROR(VALUE(Customers!L253),"")))</f>
        <v/>
      </c>
      <c r="M253" s="4" t="n">
        <f aca="false">IF(OR(TRIM(Customers!M253&amp;"")="",ISNUMBER(MATCH(TRIM(Customers!M253&amp;""),Codes!$A$5:$A$14,0))),"",IF(ISNUMBER(Customers!M253),Customers!M253,IFERROR(VALUE(Customers!M253),"")))</f>
        <v>27516.9</v>
      </c>
      <c r="N253" s="3" t="n">
        <f aca="false">IF(OR(TRIM(Customers!N253&amp;"")="",ISNUMBER(MATCH(TRIM(Customers!N253&amp;""),Codes!$A$5:$A$14,0)),Customers!N253=9999),"",IF(ISNUMBER(Customers!N253),Customers!N253,IFERROR(VALUE(Customers!N253),"")))</f>
        <v>32</v>
      </c>
      <c r="O253" s="4" t="n">
        <f aca="false">IF(OR(TRIM(Customers!O253&amp;"")="",ISNUMBER(MATCH(TRIM(Customers!O253&amp;""),Codes!$A$5:$A$14,0))),"",IF(ISNUMBER(Customers!O253),Customers!O253,IFERROR(VALUE(Customers!O253),"")))</f>
        <v>30.2</v>
      </c>
      <c r="P253" s="3" t="n">
        <f aca="false">IF(OR(TRIM(Customers!P253&amp;"")="",ISNUMBER(MATCH(TRIM(Customers!P253&amp;""),Codes!$A$5:$A$14,0))),"",IF(ISNUMBER(Customers!P253),Customers!P253,IFERROR(VALUE(Customers!P253),"")))</f>
        <v>2</v>
      </c>
      <c r="Q253" s="4" t="n">
        <f aca="false">IF(OR(TRIM(Customers!Q253&amp;"")="",ISNUMBER(MATCH(TRIM(Customers!Q253&amp;""),Codes!$A$5:$A$14,0))),"",IF(ISNUMBER(Customers!Q253),Customers!Q253,IFERROR(VALUE(Customers!Q253),"")))</f>
        <v>3000</v>
      </c>
      <c r="R253" s="4" t="n">
        <f aca="false">IF(OR(TRIM(Customers!R253&amp;"")="",ISNUMBER(MATCH(TRIM(Customers!R253&amp;""),Codes!$A$5:$A$14,0))),"",IF(ISNUMBER(Customers!R253),Customers!R253,IFERROR(VALUE(Customers!R253),"")))</f>
        <v>189.29</v>
      </c>
      <c r="S253" s="4" t="n">
        <f aca="false">IF(OR(TRIM(Customers!S253&amp;"")="",ISNUMBER(MATCH(TRIM(Customers!S253&amp;""),Codes!$A$5:$A$14,0))),"",IF(ISNUMBER(Customers!S253),Customers!S253,IFERROR(VALUE(Customers!S253),"")))</f>
        <v>96000</v>
      </c>
      <c r="T253" s="4" t="n">
        <f aca="false">IF(OR(TRIM(Customers!T253&amp;"")="",ISNUMBER(MATCH(TRIM(Customers!T253&amp;""),Codes!$A$5:$A$14,0))),"",IF(ISNUMBER(Customers!T253),Customers!T253,IFERROR(VALUE(Customers!T253),"")))</f>
        <v>630</v>
      </c>
      <c r="U253" s="3" t="n">
        <f aca="false">IF(OR(TRIM(Customers!U253&amp;"")="",ISNUMBER(MATCH(TRIM(Customers!U253&amp;""),Codes!$A$5:$A$14,0)),Customers!U253=0),"",IF(ISNUMBER(Customers!U253),Customers!U253,IFERROR(VALUE(Customers!U253),"")))</f>
        <v>574</v>
      </c>
      <c r="V253" s="3" t="n">
        <f aca="false">IF(OR(TRIM(Customers!V253&amp;"")="",ISNUMBER(MATCH(TRIM(Customers!V253&amp;""),Codes!$A$5:$A$14,0))),"",IF(ISNUMBER(Customers!V253),Customers!V253,IFERROR(VALUE(Customers!V253),"")))</f>
        <v>1</v>
      </c>
    </row>
    <row r="254" customFormat="false" ht="15" hidden="false" customHeight="false" outlineLevel="0" collapsed="false">
      <c r="A254" s="2" t="str">
        <f aca="false">Customers!A254</f>
        <v>CL00253</v>
      </c>
      <c r="B254" s="3" t="n">
        <f aca="false">IF(OR(TRIM(Customers!B254&amp;"")="",ISNUMBER(MATCH(TRIM(Customers!B254&amp;""),Codes!$A$5:$A$14,0)),Customers!B254=0),"",IF(ISNUMBER(Customers!B254),Customers!B254,IFERROR(VALUE(Customers!B254),"")))</f>
        <v>51</v>
      </c>
      <c r="C254" s="2" t="str">
        <f aca="false">IF(OR(TRIM(Customers!C254&amp;"")="",ISNUMBER(MATCH(TRIM(Customers!C254&amp;""),Codes!$A$5:$A$14,0))),"",TRIM(Customers!C254))</f>
        <v>M</v>
      </c>
      <c r="D254" s="2" t="str">
        <f aca="false">IF(OR(TRIM(Customers!D254&amp;"")="",ISNUMBER(MATCH(TRIM(Customers!D254&amp;""),Codes!$A$5:$A$14,0))),"",TRIM(Customers!D254))</f>
        <v>Emilia-Romagna</v>
      </c>
      <c r="E254" s="2" t="str">
        <f aca="false">IF(OR(TRIM(Customers!E254&amp;"")="",ISNUMBER(MATCH(TRIM(Customers!E254&amp;""),Codes!$A$5:$A$14,0))),"",TRIM(Customers!E254))</f>
        <v>Self-employed</v>
      </c>
      <c r="F254" s="2" t="str">
        <f aca="false">IF(OR(TRIM(Customers!F254&amp;"")="",ISNUMBER(MATCH(TRIM(Customers!F254&amp;""),Codes!$A$5:$A$14,0))),"",TRIM(Customers!F254))</f>
        <v>Single</v>
      </c>
      <c r="G254" s="4" t="n">
        <f aca="false">IF(OR(TRIM(Customers!G254&amp;"")="",ISNUMBER(MATCH(TRIM(Customers!G254&amp;""),Codes!$A$5:$A$14,0)),Customers!G254=-999),"",IF(ISNUMBER(Customers!G254),Customers!G254,IFERROR(VALUE(Customers!G254),"")))</f>
        <v>37500</v>
      </c>
      <c r="H254" s="3" t="n">
        <f aca="false">IF(OR(TRIM(Customers!H254&amp;"")="",ISNUMBER(MATCH(TRIM(Customers!H254&amp;""),Codes!$A$5:$A$14,0))),"",IF(ISNUMBER(Customers!H254),Customers!H254,IFERROR(VALUE(Customers!H254),"")))</f>
        <v>9</v>
      </c>
      <c r="I254" s="5" t="n">
        <f aca="false">IF(OR(TRIM(Customers!I254&amp;"")="",ISNUMBER(MATCH(TRIM(Customers!I254&amp;""),Codes!$A$5:$A$14,0)),Customers!I254=DATE(1970,1,1)),"",IF(ISNUMBER(Customers!I254),Customers!I254,IFERROR(DATEVALUE(Customers!I254),"")))</f>
        <v>42695</v>
      </c>
      <c r="J254" s="2" t="str">
        <f aca="false">IF(OR(TRIM(Customers!J254&amp;"")="",ISNUMBER(MATCH(TRIM(Customers!J254&amp;""),Codes!$A$5:$A$14,0))),"",TRIM(Customers!J254))</f>
        <v>Online Banking</v>
      </c>
      <c r="K254" s="3" t="n">
        <f aca="false">IF(OR(TRIM(Customers!K254&amp;"")="",ISNUMBER(MATCH(TRIM(Customers!K254&amp;""),Codes!$A$5:$A$14,0))),"",IF(ISNUMBER(Customers!K254),Customers!K254,IFERROR(VALUE(Customers!K254),"")))</f>
        <v>2</v>
      </c>
      <c r="L254" s="4" t="n">
        <f aca="false">IF(OR(TRIM(Customers!L254&amp;"")="",ISNUMBER(MATCH(TRIM(Customers!L254&amp;""),Codes!$A$5:$A$14,0))),"",IF(ISNUMBER(Customers!L254),Customers!L254,IFERROR(VALUE(Customers!L254),"")))</f>
        <v>1209.46</v>
      </c>
      <c r="M254" s="4" t="n">
        <f aca="false">IF(OR(TRIM(Customers!M254&amp;"")="",ISNUMBER(MATCH(TRIM(Customers!M254&amp;""),Codes!$A$5:$A$14,0))),"",IF(ISNUMBER(Customers!M254),Customers!M254,IFERROR(VALUE(Customers!M254),"")))</f>
        <v>32417.73</v>
      </c>
      <c r="N254" s="3" t="n">
        <f aca="false">IF(OR(TRIM(Customers!N254&amp;"")="",ISNUMBER(MATCH(TRIM(Customers!N254&amp;""),Codes!$A$5:$A$14,0)),Customers!N254=9999),"",IF(ISNUMBER(Customers!N254),Customers!N254,IFERROR(VALUE(Customers!N254),"")))</f>
        <v>24</v>
      </c>
      <c r="O254" s="4" t="n">
        <f aca="false">IF(OR(TRIM(Customers!O254&amp;"")="",ISNUMBER(MATCH(TRIM(Customers!O254&amp;""),Codes!$A$5:$A$14,0))),"",IF(ISNUMBER(Customers!O254),Customers!O254,IFERROR(VALUE(Customers!O254),"")))</f>
        <v>44.14</v>
      </c>
      <c r="P254" s="3" t="n">
        <f aca="false">IF(OR(TRIM(Customers!P254&amp;"")="",ISNUMBER(MATCH(TRIM(Customers!P254&amp;""),Codes!$A$5:$A$14,0))),"",IF(ISNUMBER(Customers!P254),Customers!P254,IFERROR(VALUE(Customers!P254),"")))</f>
        <v>1</v>
      </c>
      <c r="Q254" s="4" t="str">
        <f aca="false">IF(OR(TRIM(Customers!Q254&amp;"")="",ISNUMBER(MATCH(TRIM(Customers!Q254&amp;""),Codes!$A$5:$A$14,0))),"",IF(ISNUMBER(Customers!Q254),Customers!Q254,IFERROR(VALUE(Customers!Q254),"")))</f>
        <v/>
      </c>
      <c r="R254" s="4" t="str">
        <f aca="false">IF(OR(TRIM(Customers!R254&amp;"")="",ISNUMBER(MATCH(TRIM(Customers!R254&amp;""),Codes!$A$5:$A$14,0))),"",IF(ISNUMBER(Customers!R254),Customers!R254,IFERROR(VALUE(Customers!R254),"")))</f>
        <v/>
      </c>
      <c r="S254" s="4" t="n">
        <f aca="false">IF(OR(TRIM(Customers!S254&amp;"")="",ISNUMBER(MATCH(TRIM(Customers!S254&amp;""),Codes!$A$5:$A$14,0))),"",IF(ISNUMBER(Customers!S254),Customers!S254,IFERROR(VALUE(Customers!S254),"")))</f>
        <v>0</v>
      </c>
      <c r="T254" s="4" t="n">
        <f aca="false">IF(OR(TRIM(Customers!T254&amp;"")="",ISNUMBER(MATCH(TRIM(Customers!T254&amp;""),Codes!$A$5:$A$14,0))),"",IF(ISNUMBER(Customers!T254),Customers!T254,IFERROR(VALUE(Customers!T254),"")))</f>
        <v>0</v>
      </c>
      <c r="U254" s="3" t="n">
        <f aca="false">IF(OR(TRIM(Customers!U254&amp;"")="",ISNUMBER(MATCH(TRIM(Customers!U254&amp;""),Codes!$A$5:$A$14,0)),Customers!U254=0),"",IF(ISNUMBER(Customers!U254),Customers!U254,IFERROR(VALUE(Customers!U254),"")))</f>
        <v>629</v>
      </c>
      <c r="V254" s="3" t="n">
        <f aca="false">IF(OR(TRIM(Customers!V254&amp;"")="",ISNUMBER(MATCH(TRIM(Customers!V254&amp;""),Codes!$A$5:$A$14,0))),"",IF(ISNUMBER(Customers!V254),Customers!V254,IFERROR(VALUE(Customers!V254),"")))</f>
        <v>1</v>
      </c>
    </row>
    <row r="255" customFormat="false" ht="15" hidden="false" customHeight="false" outlineLevel="0" collapsed="false">
      <c r="A255" s="2" t="str">
        <f aca="false">Customers!A255</f>
        <v>CL00254</v>
      </c>
      <c r="B255" s="3" t="n">
        <f aca="false">IF(OR(TRIM(Customers!B255&amp;"")="",ISNUMBER(MATCH(TRIM(Customers!B255&amp;""),Codes!$A$5:$A$14,0)),Customers!B255=0),"",IF(ISNUMBER(Customers!B255),Customers!B255,IFERROR(VALUE(Customers!B255),"")))</f>
        <v>45</v>
      </c>
      <c r="C255" s="2" t="str">
        <f aca="false">IF(OR(TRIM(Customers!C255&amp;"")="",ISNUMBER(MATCH(TRIM(Customers!C255&amp;""),Codes!$A$5:$A$14,0))),"",TRIM(Customers!C255))</f>
        <v>F</v>
      </c>
      <c r="D255" s="2" t="str">
        <f aca="false">IF(OR(TRIM(Customers!D255&amp;"")="",ISNUMBER(MATCH(TRIM(Customers!D255&amp;""),Codes!$A$5:$A$14,0))),"",TRIM(Customers!D255))</f>
        <v>Puglia</v>
      </c>
      <c r="E255" s="2" t="str">
        <f aca="false">IF(OR(TRIM(Customers!E255&amp;"")="",ISNUMBER(MATCH(TRIM(Customers!E255&amp;""),Codes!$A$5:$A$14,0))),"",TRIM(Customers!E255))</f>
        <v>Manual worker</v>
      </c>
      <c r="F255" s="2" t="str">
        <f aca="false">IF(OR(TRIM(Customers!F255&amp;"")="",ISNUMBER(MATCH(TRIM(Customers!F255&amp;""),Codes!$A$5:$A$14,0))),"",TRIM(Customers!F255))</f>
        <v>Single</v>
      </c>
      <c r="G255" s="4" t="n">
        <f aca="false">IF(OR(TRIM(Customers!G255&amp;"")="",ISNUMBER(MATCH(TRIM(Customers!G255&amp;""),Codes!$A$5:$A$14,0)),Customers!G255=-999),"",IF(ISNUMBER(Customers!G255),Customers!G255,IFERROR(VALUE(Customers!G255),"")))</f>
        <v>29400</v>
      </c>
      <c r="H255" s="3" t="n">
        <f aca="false">IF(OR(TRIM(Customers!H255&amp;"")="",ISNUMBER(MATCH(TRIM(Customers!H255&amp;""),Codes!$A$5:$A$14,0))),"",IF(ISNUMBER(Customers!H255),Customers!H255,IFERROR(VALUE(Customers!H255),"")))</f>
        <v>14</v>
      </c>
      <c r="I255" s="5" t="n">
        <f aca="false">IF(OR(TRIM(Customers!I255&amp;"")="",ISNUMBER(MATCH(TRIM(Customers!I255&amp;""),Codes!$A$5:$A$14,0)),Customers!I255=DATE(1970,1,1)),"",IF(ISNUMBER(Customers!I255),Customers!I255,IFERROR(DATEVALUE(Customers!I255),"")))</f>
        <v>41077</v>
      </c>
      <c r="J255" s="2" t="str">
        <f aca="false">IF(OR(TRIM(Customers!J255&amp;"")="",ISNUMBER(MATCH(TRIM(Customers!J255&amp;""),Codes!$A$5:$A$14,0))),"",TRIM(Customers!J255))</f>
        <v>App</v>
      </c>
      <c r="K255" s="3" t="n">
        <f aca="false">IF(OR(TRIM(Customers!K255&amp;"")="",ISNUMBER(MATCH(TRIM(Customers!K255&amp;""),Codes!$A$5:$A$14,0))),"",IF(ISNUMBER(Customers!K255),Customers!K255,IFERROR(VALUE(Customers!K255),"")))</f>
        <v>1</v>
      </c>
      <c r="L255" s="4" t="n">
        <f aca="false">IF(OR(TRIM(Customers!L255&amp;"")="",ISNUMBER(MATCH(TRIM(Customers!L255&amp;""),Codes!$A$5:$A$14,0))),"",IF(ISNUMBER(Customers!L255),Customers!L255,IFERROR(VALUE(Customers!L255),"")))</f>
        <v>727.8</v>
      </c>
      <c r="M255" s="4" t="n">
        <f aca="false">IF(OR(TRIM(Customers!M255&amp;"")="",ISNUMBER(MATCH(TRIM(Customers!M255&amp;""),Codes!$A$5:$A$14,0))),"",IF(ISNUMBER(Customers!M255),Customers!M255,IFERROR(VALUE(Customers!M255),"")))</f>
        <v>33730.92</v>
      </c>
      <c r="N255" s="3" t="n">
        <f aca="false">IF(OR(TRIM(Customers!N255&amp;"")="",ISNUMBER(MATCH(TRIM(Customers!N255&amp;""),Codes!$A$5:$A$14,0)),Customers!N255=9999),"",IF(ISNUMBER(Customers!N255),Customers!N255,IFERROR(VALUE(Customers!N255),"")))</f>
        <v>24</v>
      </c>
      <c r="O255" s="4" t="n">
        <f aca="false">IF(OR(TRIM(Customers!O255&amp;"")="",ISNUMBER(MATCH(TRIM(Customers!O255&amp;""),Codes!$A$5:$A$14,0))),"",IF(ISNUMBER(Customers!O255),Customers!O255,IFERROR(VALUE(Customers!O255),"")))</f>
        <v>29.43</v>
      </c>
      <c r="P255" s="3" t="n">
        <f aca="false">IF(OR(TRIM(Customers!P255&amp;"")="",ISNUMBER(MATCH(TRIM(Customers!P255&amp;""),Codes!$A$5:$A$14,0))),"",IF(ISNUMBER(Customers!P255),Customers!P255,IFERROR(VALUE(Customers!P255),"")))</f>
        <v>0</v>
      </c>
      <c r="Q255" s="4" t="n">
        <f aca="false">IF(OR(TRIM(Customers!Q255&amp;"")="",ISNUMBER(MATCH(TRIM(Customers!Q255&amp;""),Codes!$A$5:$A$14,0))),"",IF(ISNUMBER(Customers!Q255),Customers!Q255,IFERROR(VALUE(Customers!Q255),"")))</f>
        <v>7000</v>
      </c>
      <c r="R255" s="4" t="n">
        <f aca="false">IF(OR(TRIM(Customers!R255&amp;"")="",ISNUMBER(MATCH(TRIM(Customers!R255&amp;""),Codes!$A$5:$A$14,0))),"",IF(ISNUMBER(Customers!R255),Customers!R255,IFERROR(VALUE(Customers!R255),"")))</f>
        <v>2056.51</v>
      </c>
      <c r="S255" s="4" t="n">
        <f aca="false">IF(OR(TRIM(Customers!S255&amp;"")="",ISNUMBER(MATCH(TRIM(Customers!S255&amp;""),Codes!$A$5:$A$14,0))),"",IF(ISNUMBER(Customers!S255),Customers!S255,IFERROR(VALUE(Customers!S255),"")))</f>
        <v>71000</v>
      </c>
      <c r="T255" s="4" t="n">
        <f aca="false">IF(OR(TRIM(Customers!T255&amp;"")="",ISNUMBER(MATCH(TRIM(Customers!T255&amp;""),Codes!$A$5:$A$14,0))),"",IF(ISNUMBER(Customers!T255),Customers!T255,IFERROR(VALUE(Customers!T255),"")))</f>
        <v>495</v>
      </c>
      <c r="U255" s="3" t="n">
        <f aca="false">IF(OR(TRIM(Customers!U255&amp;"")="",ISNUMBER(MATCH(TRIM(Customers!U255&amp;""),Codes!$A$5:$A$14,0)),Customers!U255=0),"",IF(ISNUMBER(Customers!U255),Customers!U255,IFERROR(VALUE(Customers!U255),"")))</f>
        <v>634</v>
      </c>
      <c r="V255" s="3" t="n">
        <f aca="false">IF(OR(TRIM(Customers!V255&amp;"")="",ISNUMBER(MATCH(TRIM(Customers!V255&amp;""),Codes!$A$5:$A$14,0))),"",IF(ISNUMBER(Customers!V255),Customers!V255,IFERROR(VALUE(Customers!V255),"")))</f>
        <v>0</v>
      </c>
    </row>
    <row r="256" customFormat="false" ht="15" hidden="false" customHeight="false" outlineLevel="0" collapsed="false">
      <c r="A256" s="2" t="str">
        <f aca="false">Customers!A256</f>
        <v>CL00255</v>
      </c>
      <c r="B256" s="3" t="n">
        <f aca="false">IF(OR(TRIM(Customers!B256&amp;"")="",ISNUMBER(MATCH(TRIM(Customers!B256&amp;""),Codes!$A$5:$A$14,0)),Customers!B256=0),"",IF(ISNUMBER(Customers!B256),Customers!B256,IFERROR(VALUE(Customers!B256),"")))</f>
        <v>55</v>
      </c>
      <c r="C256" s="2" t="str">
        <f aca="false">IF(OR(TRIM(Customers!C256&amp;"")="",ISNUMBER(MATCH(TRIM(Customers!C256&amp;""),Codes!$A$5:$A$14,0))),"",TRIM(Customers!C256))</f>
        <v>M</v>
      </c>
      <c r="D256" s="2" t="str">
        <f aca="false">IF(OR(TRIM(Customers!D256&amp;"")="",ISNUMBER(MATCH(TRIM(Customers!D256&amp;""),Codes!$A$5:$A$14,0))),"",TRIM(Customers!D256))</f>
        <v>Puglia</v>
      </c>
      <c r="E256" s="2" t="str">
        <f aca="false">IF(OR(TRIM(Customers!E256&amp;"")="",ISNUMBER(MATCH(TRIM(Customers!E256&amp;""),Codes!$A$5:$A$14,0))),"",TRIM(Customers!E256))</f>
        <v/>
      </c>
      <c r="F256" s="2" t="str">
        <f aca="false">IF(OR(TRIM(Customers!F256&amp;"")="",ISNUMBER(MATCH(TRIM(Customers!F256&amp;""),Codes!$A$5:$A$14,0))),"",TRIM(Customers!F256))</f>
        <v>Single</v>
      </c>
      <c r="G256" s="4" t="n">
        <f aca="false">IF(OR(TRIM(Customers!G256&amp;"")="",ISNUMBER(MATCH(TRIM(Customers!G256&amp;""),Codes!$A$5:$A$14,0)),Customers!G256=-999),"",IF(ISNUMBER(Customers!G256),Customers!G256,IFERROR(VALUE(Customers!G256),"")))</f>
        <v>29400</v>
      </c>
      <c r="H256" s="3" t="n">
        <f aca="false">IF(OR(TRIM(Customers!H256&amp;"")="",ISNUMBER(MATCH(TRIM(Customers!H256&amp;""),Codes!$A$5:$A$14,0))),"",IF(ISNUMBER(Customers!H256),Customers!H256,IFERROR(VALUE(Customers!H256),"")))</f>
        <v>15</v>
      </c>
      <c r="I256" s="5" t="n">
        <f aca="false">IF(OR(TRIM(Customers!I256&amp;"")="",ISNUMBER(MATCH(TRIM(Customers!I256&amp;""),Codes!$A$5:$A$14,0)),Customers!I256=DATE(1970,1,1)),"",IF(ISNUMBER(Customers!I256),Customers!I256,IFERROR(DATEVALUE(Customers!I256),"")))</f>
        <v>40720</v>
      </c>
      <c r="J256" s="2" t="str">
        <f aca="false">IF(OR(TRIM(Customers!J256&amp;"")="",ISNUMBER(MATCH(TRIM(Customers!J256&amp;""),Codes!$A$5:$A$14,0))),"",TRIM(Customers!J256))</f>
        <v>Branch</v>
      </c>
      <c r="K256" s="3" t="n">
        <f aca="false">IF(OR(TRIM(Customers!K256&amp;"")="",ISNUMBER(MATCH(TRIM(Customers!K256&amp;""),Codes!$A$5:$A$14,0))),"",IF(ISNUMBER(Customers!K256),Customers!K256,IFERROR(VALUE(Customers!K256),"")))</f>
        <v>2</v>
      </c>
      <c r="L256" s="4" t="n">
        <f aca="false">IF(OR(TRIM(Customers!L256&amp;"")="",ISNUMBER(MATCH(TRIM(Customers!L256&amp;""),Codes!$A$5:$A$14,0))),"",IF(ISNUMBER(Customers!L256),Customers!L256,IFERROR(VALUE(Customers!L256),"")))</f>
        <v>2931.49</v>
      </c>
      <c r="M256" s="4" t="n">
        <f aca="false">IF(OR(TRIM(Customers!M256&amp;"")="",ISNUMBER(MATCH(TRIM(Customers!M256&amp;""),Codes!$A$5:$A$14,0))),"",IF(ISNUMBER(Customers!M256),Customers!M256,IFERROR(VALUE(Customers!M256),"")))</f>
        <v>26216.16</v>
      </c>
      <c r="N256" s="3" t="n">
        <f aca="false">IF(OR(TRIM(Customers!N256&amp;"")="",ISNUMBER(MATCH(TRIM(Customers!N256&amp;""),Codes!$A$5:$A$14,0)),Customers!N256=9999),"",IF(ISNUMBER(Customers!N256),Customers!N256,IFERROR(VALUE(Customers!N256),"")))</f>
        <v>24</v>
      </c>
      <c r="O256" s="4" t="n">
        <f aca="false">IF(OR(TRIM(Customers!O256&amp;"")="",ISNUMBER(MATCH(TRIM(Customers!O256&amp;""),Codes!$A$5:$A$14,0))),"",IF(ISNUMBER(Customers!O256),Customers!O256,IFERROR(VALUE(Customers!O256),"")))</f>
        <v>17.82</v>
      </c>
      <c r="P256" s="3" t="n">
        <f aca="false">IF(OR(TRIM(Customers!P256&amp;"")="",ISNUMBER(MATCH(TRIM(Customers!P256&amp;""),Codes!$A$5:$A$14,0))),"",IF(ISNUMBER(Customers!P256),Customers!P256,IFERROR(VALUE(Customers!P256),"")))</f>
        <v>6</v>
      </c>
      <c r="Q256" s="4" t="n">
        <f aca="false">IF(OR(TRIM(Customers!Q256&amp;"")="",ISNUMBER(MATCH(TRIM(Customers!Q256&amp;""),Codes!$A$5:$A$14,0))),"",IF(ISNUMBER(Customers!Q256),Customers!Q256,IFERROR(VALUE(Customers!Q256),"")))</f>
        <v>7000</v>
      </c>
      <c r="R256" s="4" t="n">
        <f aca="false">IF(OR(TRIM(Customers!R256&amp;"")="",ISNUMBER(MATCH(TRIM(Customers!R256&amp;""),Codes!$A$5:$A$14,0))),"",IF(ISNUMBER(Customers!R256),Customers!R256,IFERROR(VALUE(Customers!R256),"")))</f>
        <v>2269.33</v>
      </c>
      <c r="S256" s="4" t="n">
        <f aca="false">IF(OR(TRIM(Customers!S256&amp;"")="",ISNUMBER(MATCH(TRIM(Customers!S256&amp;""),Codes!$A$5:$A$14,0))),"",IF(ISNUMBER(Customers!S256),Customers!S256,IFERROR(VALUE(Customers!S256),"")))</f>
        <v>59000</v>
      </c>
      <c r="T256" s="4" t="n">
        <f aca="false">IF(OR(TRIM(Customers!T256&amp;"")="",ISNUMBER(MATCH(TRIM(Customers!T256&amp;""),Codes!$A$5:$A$14,0))),"",IF(ISNUMBER(Customers!T256),Customers!T256,IFERROR(VALUE(Customers!T256),"")))</f>
        <v>391</v>
      </c>
      <c r="U256" s="3" t="n">
        <f aca="false">IF(OR(TRIM(Customers!U256&amp;"")="",ISNUMBER(MATCH(TRIM(Customers!U256&amp;""),Codes!$A$5:$A$14,0)),Customers!U256=0),"",IF(ISNUMBER(Customers!U256),Customers!U256,IFERROR(VALUE(Customers!U256),"")))</f>
        <v>631</v>
      </c>
      <c r="V256" s="3" t="str">
        <f aca="false">IF(OR(TRIM(Customers!V256&amp;"")="",ISNUMBER(MATCH(TRIM(Customers!V256&amp;""),Codes!$A$5:$A$14,0))),"",IF(ISNUMBER(Customers!V256),Customers!V256,IFERROR(VALUE(Customers!V256),"")))</f>
        <v/>
      </c>
    </row>
    <row r="257" customFormat="false" ht="15" hidden="false" customHeight="false" outlineLevel="0" collapsed="false">
      <c r="A257" s="2" t="str">
        <f aca="false">Customers!A257</f>
        <v>CL00256</v>
      </c>
      <c r="B257" s="3" t="n">
        <f aca="false">IF(OR(TRIM(Customers!B257&amp;"")="",ISNUMBER(MATCH(TRIM(Customers!B257&amp;""),Codes!$A$5:$A$14,0)),Customers!B257=0),"",IF(ISNUMBER(Customers!B257),Customers!B257,IFERROR(VALUE(Customers!B257),"")))</f>
        <v>35</v>
      </c>
      <c r="C257" s="2" t="str">
        <f aca="false">IF(OR(TRIM(Customers!C257&amp;"")="",ISNUMBER(MATCH(TRIM(Customers!C257&amp;""),Codes!$A$5:$A$14,0))),"",TRIM(Customers!C257))</f>
        <v>F</v>
      </c>
      <c r="D257" s="2" t="str">
        <f aca="false">IF(OR(TRIM(Customers!D257&amp;"")="",ISNUMBER(MATCH(TRIM(Customers!D257&amp;""),Codes!$A$5:$A$14,0))),"",TRIM(Customers!D257))</f>
        <v>Sicilia</v>
      </c>
      <c r="E257" s="2" t="str">
        <f aca="false">IF(OR(TRIM(Customers!E257&amp;"")="",ISNUMBER(MATCH(TRIM(Customers!E257&amp;""),Codes!$A$5:$A$14,0))),"",TRIM(Customers!E257))</f>
        <v>Employee</v>
      </c>
      <c r="F257" s="2" t="str">
        <f aca="false">IF(OR(TRIM(Customers!F257&amp;"")="",ISNUMBER(MATCH(TRIM(Customers!F257&amp;""),Codes!$A$5:$A$14,0))),"",TRIM(Customers!F257))</f>
        <v>Divorced</v>
      </c>
      <c r="G257" s="4" t="n">
        <f aca="false">IF(OR(TRIM(Customers!G257&amp;"")="",ISNUMBER(MATCH(TRIM(Customers!G257&amp;""),Codes!$A$5:$A$14,0)),Customers!G257=-999),"",IF(ISNUMBER(Customers!G257),Customers!G257,IFERROR(VALUE(Customers!G257),"")))</f>
        <v>17000</v>
      </c>
      <c r="H257" s="3" t="n">
        <f aca="false">IF(OR(TRIM(Customers!H257&amp;"")="",ISNUMBER(MATCH(TRIM(Customers!H257&amp;""),Codes!$A$5:$A$14,0))),"",IF(ISNUMBER(Customers!H257),Customers!H257,IFERROR(VALUE(Customers!H257),"")))</f>
        <v>6</v>
      </c>
      <c r="I257" s="5" t="n">
        <f aca="false">IF(OR(TRIM(Customers!I257&amp;"")="",ISNUMBER(MATCH(TRIM(Customers!I257&amp;""),Codes!$A$5:$A$14,0)),Customers!I257=DATE(1970,1,1)),"",IF(ISNUMBER(Customers!I257),Customers!I257,IFERROR(DATEVALUE(Customers!I257),"")))</f>
        <v>43794</v>
      </c>
      <c r="J257" s="2" t="str">
        <f aca="false">IF(OR(TRIM(Customers!J257&amp;"")="",ISNUMBER(MATCH(TRIM(Customers!J257&amp;""),Codes!$A$5:$A$14,0))),"",TRIM(Customers!J257))</f>
        <v>Online Banking</v>
      </c>
      <c r="K257" s="3" t="n">
        <f aca="false">IF(OR(TRIM(Customers!K257&amp;"")="",ISNUMBER(MATCH(TRIM(Customers!K257&amp;""),Codes!$A$5:$A$14,0))),"",IF(ISNUMBER(Customers!K257),Customers!K257,IFERROR(VALUE(Customers!K257),"")))</f>
        <v>1</v>
      </c>
      <c r="L257" s="4" t="n">
        <f aca="false">IF(OR(TRIM(Customers!L257&amp;"")="",ISNUMBER(MATCH(TRIM(Customers!L257&amp;""),Codes!$A$5:$A$14,0))),"",IF(ISNUMBER(Customers!L257),Customers!L257,IFERROR(VALUE(Customers!L257),"")))</f>
        <v>1607.85</v>
      </c>
      <c r="M257" s="4" t="n">
        <f aca="false">IF(OR(TRIM(Customers!M257&amp;"")="",ISNUMBER(MATCH(TRIM(Customers!M257&amp;""),Codes!$A$5:$A$14,0))),"",IF(ISNUMBER(Customers!M257),Customers!M257,IFERROR(VALUE(Customers!M257),"")))</f>
        <v>10651.66</v>
      </c>
      <c r="N257" s="3" t="n">
        <f aca="false">IF(OR(TRIM(Customers!N257&amp;"")="",ISNUMBER(MATCH(TRIM(Customers!N257&amp;""),Codes!$A$5:$A$14,0)),Customers!N257=9999),"",IF(ISNUMBER(Customers!N257),Customers!N257,IFERROR(VALUE(Customers!N257),"")))</f>
        <v>0</v>
      </c>
      <c r="O257" s="4" t="str">
        <f aca="false">IF(OR(TRIM(Customers!O257&amp;"")="",ISNUMBER(MATCH(TRIM(Customers!O257&amp;""),Codes!$A$5:$A$14,0))),"",IF(ISNUMBER(Customers!O257),Customers!O257,IFERROR(VALUE(Customers!O257),"")))</f>
        <v/>
      </c>
      <c r="P257" s="3" t="n">
        <f aca="false">IF(OR(TRIM(Customers!P257&amp;"")="",ISNUMBER(MATCH(TRIM(Customers!P257&amp;""),Codes!$A$5:$A$14,0))),"",IF(ISNUMBER(Customers!P257),Customers!P257,IFERROR(VALUE(Customers!P257),"")))</f>
        <v>0</v>
      </c>
      <c r="Q257" s="4" t="n">
        <f aca="false">IF(OR(TRIM(Customers!Q257&amp;"")="",ISNUMBER(MATCH(TRIM(Customers!Q257&amp;""),Codes!$A$5:$A$14,0))),"",IF(ISNUMBER(Customers!Q257),Customers!Q257,IFERROR(VALUE(Customers!Q257),"")))</f>
        <v>4000</v>
      </c>
      <c r="R257" s="4" t="n">
        <f aca="false">IF(OR(TRIM(Customers!R257&amp;"")="",ISNUMBER(MATCH(TRIM(Customers!R257&amp;""),Codes!$A$5:$A$14,0))),"",IF(ISNUMBER(Customers!R257),Customers!R257,IFERROR(VALUE(Customers!R257),"")))</f>
        <v>867.27</v>
      </c>
      <c r="S257" s="4" t="n">
        <f aca="false">IF(OR(TRIM(Customers!S257&amp;"")="",ISNUMBER(MATCH(TRIM(Customers!S257&amp;""),Codes!$A$5:$A$14,0))),"",IF(ISNUMBER(Customers!S257),Customers!S257,IFERROR(VALUE(Customers!S257),"")))</f>
        <v>0</v>
      </c>
      <c r="T257" s="4" t="n">
        <f aca="false">IF(OR(TRIM(Customers!T257&amp;"")="",ISNUMBER(MATCH(TRIM(Customers!T257&amp;""),Codes!$A$5:$A$14,0))),"",IF(ISNUMBER(Customers!T257),Customers!T257,IFERROR(VALUE(Customers!T257),"")))</f>
        <v>0</v>
      </c>
      <c r="U257" s="3" t="n">
        <f aca="false">IF(OR(TRIM(Customers!U257&amp;"")="",ISNUMBER(MATCH(TRIM(Customers!U257&amp;""),Codes!$A$5:$A$14,0)),Customers!U257=0),"",IF(ISNUMBER(Customers!U257),Customers!U257,IFERROR(VALUE(Customers!U257),"")))</f>
        <v>633</v>
      </c>
      <c r="V257" s="3" t="n">
        <f aca="false">IF(OR(TRIM(Customers!V257&amp;"")="",ISNUMBER(MATCH(TRIM(Customers!V257&amp;""),Codes!$A$5:$A$14,0))),"",IF(ISNUMBER(Customers!V257),Customers!V257,IFERROR(VALUE(Customers!V257),"")))</f>
        <v>0</v>
      </c>
    </row>
    <row r="258" customFormat="false" ht="15" hidden="false" customHeight="false" outlineLevel="0" collapsed="false">
      <c r="A258" s="2" t="str">
        <f aca="false">Customers!A258</f>
        <v>CL00257</v>
      </c>
      <c r="B258" s="3" t="n">
        <f aca="false">IF(OR(TRIM(Customers!B258&amp;"")="",ISNUMBER(MATCH(TRIM(Customers!B258&amp;""),Codes!$A$5:$A$14,0)),Customers!B258=0),"",IF(ISNUMBER(Customers!B258),Customers!B258,IFERROR(VALUE(Customers!B258),"")))</f>
        <v>20</v>
      </c>
      <c r="C258" s="2" t="str">
        <f aca="false">IF(OR(TRIM(Customers!C258&amp;"")="",ISNUMBER(MATCH(TRIM(Customers!C258&amp;""),Codes!$A$5:$A$14,0))),"",TRIM(Customers!C258))</f>
        <v>F</v>
      </c>
      <c r="D258" s="2" t="str">
        <f aca="false">IF(OR(TRIM(Customers!D258&amp;"")="",ISNUMBER(MATCH(TRIM(Customers!D258&amp;""),Codes!$A$5:$A$14,0))),"",TRIM(Customers!D258))</f>
        <v>Emilia-Romagna</v>
      </c>
      <c r="E258" s="2" t="str">
        <f aca="false">IF(OR(TRIM(Customers!E258&amp;"")="",ISNUMBER(MATCH(TRIM(Customers!E258&amp;""),Codes!$A$5:$A$14,0))),"",TRIM(Customers!E258))</f>
        <v>Student</v>
      </c>
      <c r="F258" s="2" t="str">
        <f aca="false">IF(OR(TRIM(Customers!F258&amp;"")="",ISNUMBER(MATCH(TRIM(Customers!F258&amp;""),Codes!$A$5:$A$14,0))),"",TRIM(Customers!F258))</f>
        <v>Married</v>
      </c>
      <c r="G258" s="4" t="n">
        <f aca="false">IF(OR(TRIM(Customers!G258&amp;"")="",ISNUMBER(MATCH(TRIM(Customers!G258&amp;""),Codes!$A$5:$A$14,0)),Customers!G258=-999),"",IF(ISNUMBER(Customers!G258),Customers!G258,IFERROR(VALUE(Customers!G258),"")))</f>
        <v>5600</v>
      </c>
      <c r="H258" s="3" t="n">
        <f aca="false">IF(OR(TRIM(Customers!H258&amp;"")="",ISNUMBER(MATCH(TRIM(Customers!H258&amp;""),Codes!$A$5:$A$14,0))),"",IF(ISNUMBER(Customers!H258),Customers!H258,IFERROR(VALUE(Customers!H258),"")))</f>
        <v>1</v>
      </c>
      <c r="I258" s="5" t="n">
        <f aca="false">IF(OR(TRIM(Customers!I258&amp;"")="",ISNUMBER(MATCH(TRIM(Customers!I258&amp;""),Codes!$A$5:$A$14,0)),Customers!I258=DATE(1970,1,1)),"",IF(ISNUMBER(Customers!I258),Customers!I258,IFERROR(DATEVALUE(Customers!I258),"")))</f>
        <v>45584</v>
      </c>
      <c r="J258" s="2" t="str">
        <f aca="false">IF(OR(TRIM(Customers!J258&amp;"")="",ISNUMBER(MATCH(TRIM(Customers!J258&amp;""),Codes!$A$5:$A$14,0))),"",TRIM(Customers!J258))</f>
        <v>App</v>
      </c>
      <c r="K258" s="3" t="n">
        <f aca="false">IF(OR(TRIM(Customers!K258&amp;"")="",ISNUMBER(MATCH(TRIM(Customers!K258&amp;""),Codes!$A$5:$A$14,0))),"",IF(ISNUMBER(Customers!K258),Customers!K258,IFERROR(VALUE(Customers!K258),"")))</f>
        <v>3</v>
      </c>
      <c r="L258" s="4" t="n">
        <f aca="false">IF(OR(TRIM(Customers!L258&amp;"")="",ISNUMBER(MATCH(TRIM(Customers!L258&amp;""),Codes!$A$5:$A$14,0))),"",IF(ISNUMBER(Customers!L258),Customers!L258,IFERROR(VALUE(Customers!L258),"")))</f>
        <v>338.34</v>
      </c>
      <c r="M258" s="4" t="n">
        <f aca="false">IF(OR(TRIM(Customers!M258&amp;"")="",ISNUMBER(MATCH(TRIM(Customers!M258&amp;""),Codes!$A$5:$A$14,0))),"",IF(ISNUMBER(Customers!M258),Customers!M258,IFERROR(VALUE(Customers!M258),"")))</f>
        <v>1606.02</v>
      </c>
      <c r="N258" s="3" t="n">
        <f aca="false">IF(OR(TRIM(Customers!N258&amp;"")="",ISNUMBER(MATCH(TRIM(Customers!N258&amp;""),Codes!$A$5:$A$14,0)),Customers!N258=9999),"",IF(ISNUMBER(Customers!N258),Customers!N258,IFERROR(VALUE(Customers!N258),"")))</f>
        <v>27</v>
      </c>
      <c r="O258" s="4" t="n">
        <f aca="false">IF(OR(TRIM(Customers!O258&amp;"")="",ISNUMBER(MATCH(TRIM(Customers!O258&amp;""),Codes!$A$5:$A$14,0))),"",IF(ISNUMBER(Customers!O258),Customers!O258,IFERROR(VALUE(Customers!O258),"")))</f>
        <v>19.98</v>
      </c>
      <c r="P258" s="3" t="n">
        <f aca="false">IF(OR(TRIM(Customers!P258&amp;"")="",ISNUMBER(MATCH(TRIM(Customers!P258&amp;""),Codes!$A$5:$A$14,0))),"",IF(ISNUMBER(Customers!P258),Customers!P258,IFERROR(VALUE(Customers!P258),"")))</f>
        <v>2</v>
      </c>
      <c r="Q258" s="4" t="n">
        <f aca="false">IF(OR(TRIM(Customers!Q258&amp;"")="",ISNUMBER(MATCH(TRIM(Customers!Q258&amp;""),Codes!$A$5:$A$14,0))),"",IF(ISNUMBER(Customers!Q258),Customers!Q258,IFERROR(VALUE(Customers!Q258),"")))</f>
        <v>1000</v>
      </c>
      <c r="R258" s="4" t="n">
        <f aca="false">IF(OR(TRIM(Customers!R258&amp;"")="",ISNUMBER(MATCH(TRIM(Customers!R258&amp;""),Codes!$A$5:$A$14,0))),"",IF(ISNUMBER(Customers!R258),Customers!R258,IFERROR(VALUE(Customers!R258),"")))</f>
        <v>205.03</v>
      </c>
      <c r="S258" s="4" t="n">
        <f aca="false">IF(OR(TRIM(Customers!S258&amp;"")="",ISNUMBER(MATCH(TRIM(Customers!S258&amp;""),Codes!$A$5:$A$14,0))),"",IF(ISNUMBER(Customers!S258),Customers!S258,IFERROR(VALUE(Customers!S258),"")))</f>
        <v>0</v>
      </c>
      <c r="T258" s="4" t="n">
        <f aca="false">IF(OR(TRIM(Customers!T258&amp;"")="",ISNUMBER(MATCH(TRIM(Customers!T258&amp;""),Codes!$A$5:$A$14,0))),"",IF(ISNUMBER(Customers!T258),Customers!T258,IFERROR(VALUE(Customers!T258),"")))</f>
        <v>0</v>
      </c>
      <c r="U258" s="3" t="n">
        <f aca="false">IF(OR(TRIM(Customers!U258&amp;"")="",ISNUMBER(MATCH(TRIM(Customers!U258&amp;""),Codes!$A$5:$A$14,0)),Customers!U258=0),"",IF(ISNUMBER(Customers!U258),Customers!U258,IFERROR(VALUE(Customers!U258),"")))</f>
        <v>534</v>
      </c>
      <c r="V258" s="3" t="n">
        <f aca="false">IF(OR(TRIM(Customers!V258&amp;"")="",ISNUMBER(MATCH(TRIM(Customers!V258&amp;""),Codes!$A$5:$A$14,0))),"",IF(ISNUMBER(Customers!V258),Customers!V258,IFERROR(VALUE(Customers!V258),"")))</f>
        <v>0</v>
      </c>
    </row>
    <row r="259" customFormat="false" ht="15" hidden="false" customHeight="false" outlineLevel="0" collapsed="false">
      <c r="A259" s="2" t="str">
        <f aca="false">Customers!A259</f>
        <v>CL00258</v>
      </c>
      <c r="B259" s="3" t="n">
        <f aca="false">IF(OR(TRIM(Customers!B259&amp;"")="",ISNUMBER(MATCH(TRIM(Customers!B259&amp;""),Codes!$A$5:$A$14,0)),Customers!B259=0),"",IF(ISNUMBER(Customers!B259),Customers!B259,IFERROR(VALUE(Customers!B259),"")))</f>
        <v>21</v>
      </c>
      <c r="C259" s="2" t="str">
        <f aca="false">IF(OR(TRIM(Customers!C259&amp;"")="",ISNUMBER(MATCH(TRIM(Customers!C259&amp;""),Codes!$A$5:$A$14,0))),"",TRIM(Customers!C259))</f>
        <v>M</v>
      </c>
      <c r="D259" s="2" t="str">
        <f aca="false">IF(OR(TRIM(Customers!D259&amp;"")="",ISNUMBER(MATCH(TRIM(Customers!D259&amp;""),Codes!$A$5:$A$14,0))),"",TRIM(Customers!D259))</f>
        <v/>
      </c>
      <c r="E259" s="2" t="str">
        <f aca="false">IF(OR(TRIM(Customers!E259&amp;"")="",ISNUMBER(MATCH(TRIM(Customers!E259&amp;""),Codes!$A$5:$A$14,0))),"",TRIM(Customers!E259))</f>
        <v>Student</v>
      </c>
      <c r="F259" s="2" t="str">
        <f aca="false">IF(OR(TRIM(Customers!F259&amp;"")="",ISNUMBER(MATCH(TRIM(Customers!F259&amp;""),Codes!$A$5:$A$14,0))),"",TRIM(Customers!F259))</f>
        <v>Single</v>
      </c>
      <c r="G259" s="4" t="n">
        <f aca="false">IF(OR(TRIM(Customers!G259&amp;"")="",ISNUMBER(MATCH(TRIM(Customers!G259&amp;""),Codes!$A$5:$A$14,0)),Customers!G259=-999),"",IF(ISNUMBER(Customers!G259),Customers!G259,IFERROR(VALUE(Customers!G259),"")))</f>
        <v>5000</v>
      </c>
      <c r="H259" s="3" t="n">
        <f aca="false">IF(OR(TRIM(Customers!H259&amp;"")="",ISNUMBER(MATCH(TRIM(Customers!H259&amp;""),Codes!$A$5:$A$14,0))),"",IF(ISNUMBER(Customers!H259),Customers!H259,IFERROR(VALUE(Customers!H259),"")))</f>
        <v>0</v>
      </c>
      <c r="I259" s="5" t="n">
        <f aca="false">IF(OR(TRIM(Customers!I259&amp;"")="",ISNUMBER(MATCH(TRIM(Customers!I259&amp;""),Codes!$A$5:$A$14,0)),Customers!I259=DATE(1970,1,1)),"",IF(ISNUMBER(Customers!I259),Customers!I259,IFERROR(DATEVALUE(Customers!I259),"")))</f>
        <v>46266</v>
      </c>
      <c r="J259" s="2" t="str">
        <f aca="false">IF(OR(TRIM(Customers!J259&amp;"")="",ISNUMBER(MATCH(TRIM(Customers!J259&amp;""),Codes!$A$5:$A$14,0))),"",TRIM(Customers!J259))</f>
        <v>App</v>
      </c>
      <c r="K259" s="3" t="n">
        <f aca="false">IF(OR(TRIM(Customers!K259&amp;"")="",ISNUMBER(MATCH(TRIM(Customers!K259&amp;""),Codes!$A$5:$A$14,0))),"",IF(ISNUMBER(Customers!K259),Customers!K259,IFERROR(VALUE(Customers!K259),"")))</f>
        <v>3</v>
      </c>
      <c r="L259" s="4" t="n">
        <f aca="false">IF(OR(TRIM(Customers!L259&amp;"")="",ISNUMBER(MATCH(TRIM(Customers!L259&amp;""),Codes!$A$5:$A$14,0))),"",IF(ISNUMBER(Customers!L259),Customers!L259,IFERROR(VALUE(Customers!L259),"")))</f>
        <v>176.66</v>
      </c>
      <c r="M259" s="4" t="n">
        <f aca="false">IF(OR(TRIM(Customers!M259&amp;"")="",ISNUMBER(MATCH(TRIM(Customers!M259&amp;""),Codes!$A$5:$A$14,0))),"",IF(ISNUMBER(Customers!M259),Customers!M259,IFERROR(VALUE(Customers!M259),"")))</f>
        <v>0</v>
      </c>
      <c r="N259" s="3" t="n">
        <f aca="false">IF(OR(TRIM(Customers!N259&amp;"")="",ISNUMBER(MATCH(TRIM(Customers!N259&amp;""),Codes!$A$5:$A$14,0)),Customers!N259=9999),"",IF(ISNUMBER(Customers!N259),Customers!N259,IFERROR(VALUE(Customers!N259),"")))</f>
        <v>15</v>
      </c>
      <c r="O259" s="4" t="n">
        <f aca="false">IF(OR(TRIM(Customers!O259&amp;"")="",ISNUMBER(MATCH(TRIM(Customers!O259&amp;""),Codes!$A$5:$A$14,0))),"",IF(ISNUMBER(Customers!O259),Customers!O259,IFERROR(VALUE(Customers!O259),"")))</f>
        <v>25.53</v>
      </c>
      <c r="P259" s="3" t="n">
        <f aca="false">IF(OR(TRIM(Customers!P259&amp;"")="",ISNUMBER(MATCH(TRIM(Customers!P259&amp;""),Codes!$A$5:$A$14,0))),"",IF(ISNUMBER(Customers!P259),Customers!P259,IFERROR(VALUE(Customers!P259),"")))</f>
        <v>0</v>
      </c>
      <c r="Q259" s="4" t="n">
        <f aca="false">IF(OR(TRIM(Customers!Q259&amp;"")="",ISNUMBER(MATCH(TRIM(Customers!Q259&amp;""),Codes!$A$5:$A$14,0))),"",IF(ISNUMBER(Customers!Q259),Customers!Q259,IFERROR(VALUE(Customers!Q259),"")))</f>
        <v>1000</v>
      </c>
      <c r="R259" s="4" t="n">
        <f aca="false">IF(OR(TRIM(Customers!R259&amp;"")="",ISNUMBER(MATCH(TRIM(Customers!R259&amp;""),Codes!$A$5:$A$14,0))),"",IF(ISNUMBER(Customers!R259),Customers!R259,IFERROR(VALUE(Customers!R259),"")))</f>
        <v>77.66</v>
      </c>
      <c r="S259" s="4" t="n">
        <f aca="false">IF(OR(TRIM(Customers!S259&amp;"")="",ISNUMBER(MATCH(TRIM(Customers!S259&amp;""),Codes!$A$5:$A$14,0))),"",IF(ISNUMBER(Customers!S259),Customers!S259,IFERROR(VALUE(Customers!S259),"")))</f>
        <v>0</v>
      </c>
      <c r="T259" s="4" t="n">
        <f aca="false">IF(OR(TRIM(Customers!T259&amp;"")="",ISNUMBER(MATCH(TRIM(Customers!T259&amp;""),Codes!$A$5:$A$14,0))),"",IF(ISNUMBER(Customers!T259),Customers!T259,IFERROR(VALUE(Customers!T259),"")))</f>
        <v>0</v>
      </c>
      <c r="U259" s="3" t="n">
        <f aca="false">IF(OR(TRIM(Customers!U259&amp;"")="",ISNUMBER(MATCH(TRIM(Customers!U259&amp;""),Codes!$A$5:$A$14,0)),Customers!U259=0),"",IF(ISNUMBER(Customers!U259),Customers!U259,IFERROR(VALUE(Customers!U259),"")))</f>
        <v>540</v>
      </c>
      <c r="V259" s="3" t="n">
        <f aca="false">IF(OR(TRIM(Customers!V259&amp;"")="",ISNUMBER(MATCH(TRIM(Customers!V259&amp;""),Codes!$A$5:$A$14,0))),"",IF(ISNUMBER(Customers!V259),Customers!V259,IFERROR(VALUE(Customers!V259),"")))</f>
        <v>0</v>
      </c>
    </row>
    <row r="260" customFormat="false" ht="15" hidden="false" customHeight="false" outlineLevel="0" collapsed="false">
      <c r="A260" s="2" t="str">
        <f aca="false">Customers!A260</f>
        <v>CL00259</v>
      </c>
      <c r="B260" s="3" t="n">
        <f aca="false">IF(OR(TRIM(Customers!B260&amp;"")="",ISNUMBER(MATCH(TRIM(Customers!B260&amp;""),Codes!$A$5:$A$14,0)),Customers!B260=0),"",IF(ISNUMBER(Customers!B260),Customers!B260,IFERROR(VALUE(Customers!B260),"")))</f>
        <v>48</v>
      </c>
      <c r="C260" s="2" t="str">
        <f aca="false">IF(OR(TRIM(Customers!C260&amp;"")="",ISNUMBER(MATCH(TRIM(Customers!C260&amp;""),Codes!$A$5:$A$14,0))),"",TRIM(Customers!C260))</f>
        <v>M</v>
      </c>
      <c r="D260" s="2" t="str">
        <f aca="false">IF(OR(TRIM(Customers!D260&amp;"")="",ISNUMBER(MATCH(TRIM(Customers!D260&amp;""),Codes!$A$5:$A$14,0))),"",TRIM(Customers!D260))</f>
        <v>Sardegna</v>
      </c>
      <c r="E260" s="2" t="str">
        <f aca="false">IF(OR(TRIM(Customers!E260&amp;"")="",ISNUMBER(MATCH(TRIM(Customers!E260&amp;""),Codes!$A$5:$A$14,0))),"",TRIM(Customers!E260))</f>
        <v>Shopkeeper</v>
      </c>
      <c r="F260" s="2" t="str">
        <f aca="false">IF(OR(TRIM(Customers!F260&amp;"")="",ISNUMBER(MATCH(TRIM(Customers!F260&amp;""),Codes!$A$5:$A$14,0))),"",TRIM(Customers!F260))</f>
        <v>Married</v>
      </c>
      <c r="G260" s="4" t="n">
        <f aca="false">IF(OR(TRIM(Customers!G260&amp;"")="",ISNUMBER(MATCH(TRIM(Customers!G260&amp;""),Codes!$A$5:$A$14,0)),Customers!G260=-999),"",IF(ISNUMBER(Customers!G260),Customers!G260,IFERROR(VALUE(Customers!G260),"")))</f>
        <v>30800</v>
      </c>
      <c r="H260" s="3" t="n">
        <f aca="false">IF(OR(TRIM(Customers!H260&amp;"")="",ISNUMBER(MATCH(TRIM(Customers!H260&amp;""),Codes!$A$5:$A$14,0))),"",IF(ISNUMBER(Customers!H260),Customers!H260,IFERROR(VALUE(Customers!H260),"")))</f>
        <v>13</v>
      </c>
      <c r="I260" s="5" t="n">
        <f aca="false">IF(OR(TRIM(Customers!I260&amp;"")="",ISNUMBER(MATCH(TRIM(Customers!I260&amp;""),Codes!$A$5:$A$14,0)),Customers!I260=DATE(1970,1,1)),"",IF(ISNUMBER(Customers!I260),Customers!I260,IFERROR(DATEVALUE(Customers!I260),"")))</f>
        <v>41222</v>
      </c>
      <c r="J260" s="2" t="str">
        <f aca="false">IF(OR(TRIM(Customers!J260&amp;"")="",ISNUMBER(MATCH(TRIM(Customers!J260&amp;""),Codes!$A$5:$A$14,0))),"",TRIM(Customers!J260))</f>
        <v>Online Banking</v>
      </c>
      <c r="K260" s="3" t="n">
        <f aca="false">IF(OR(TRIM(Customers!K260&amp;"")="",ISNUMBER(MATCH(TRIM(Customers!K260&amp;""),Codes!$A$5:$A$14,0))),"",IF(ISNUMBER(Customers!K260),Customers!K260,IFERROR(VALUE(Customers!K260),"")))</f>
        <v>3</v>
      </c>
      <c r="L260" s="4" t="n">
        <f aca="false">IF(OR(TRIM(Customers!L260&amp;"")="",ISNUMBER(MATCH(TRIM(Customers!L260&amp;""),Codes!$A$5:$A$14,0))),"",IF(ISNUMBER(Customers!L260),Customers!L260,IFERROR(VALUE(Customers!L260),"")))</f>
        <v>5188.25</v>
      </c>
      <c r="M260" s="4" t="n">
        <f aca="false">IF(OR(TRIM(Customers!M260&amp;"")="",ISNUMBER(MATCH(TRIM(Customers!M260&amp;""),Codes!$A$5:$A$14,0))),"",IF(ISNUMBER(Customers!M260),Customers!M260,IFERROR(VALUE(Customers!M260),"")))</f>
        <v>0</v>
      </c>
      <c r="N260" s="3" t="n">
        <f aca="false">IF(OR(TRIM(Customers!N260&amp;"")="",ISNUMBER(MATCH(TRIM(Customers!N260&amp;""),Codes!$A$5:$A$14,0)),Customers!N260=9999),"",IF(ISNUMBER(Customers!N260),Customers!N260,IFERROR(VALUE(Customers!N260),"")))</f>
        <v>25</v>
      </c>
      <c r="O260" s="4" t="n">
        <f aca="false">IF(OR(TRIM(Customers!O260&amp;"")="",ISNUMBER(MATCH(TRIM(Customers!O260&amp;""),Codes!$A$5:$A$14,0))),"",IF(ISNUMBER(Customers!O260),Customers!O260,IFERROR(VALUE(Customers!O260),"")))</f>
        <v>23.63</v>
      </c>
      <c r="P260" s="3" t="n">
        <f aca="false">IF(OR(TRIM(Customers!P260&amp;"")="",ISNUMBER(MATCH(TRIM(Customers!P260&amp;""),Codes!$A$5:$A$14,0))),"",IF(ISNUMBER(Customers!P260),Customers!P260,IFERROR(VALUE(Customers!P260),"")))</f>
        <v>6</v>
      </c>
      <c r="Q260" s="4" t="n">
        <f aca="false">IF(OR(TRIM(Customers!Q260&amp;"")="",ISNUMBER(MATCH(TRIM(Customers!Q260&amp;""),Codes!$A$5:$A$14,0))),"",IF(ISNUMBER(Customers!Q260),Customers!Q260,IFERROR(VALUE(Customers!Q260),"")))</f>
        <v>6000</v>
      </c>
      <c r="R260" s="4" t="n">
        <f aca="false">IF(OR(TRIM(Customers!R260&amp;"")="",ISNUMBER(MATCH(TRIM(Customers!R260&amp;""),Codes!$A$5:$A$14,0))),"",IF(ISNUMBER(Customers!R260),Customers!R260,IFERROR(VALUE(Customers!R260),"")))</f>
        <v>1116.06</v>
      </c>
      <c r="S260" s="4" t="n">
        <f aca="false">IF(OR(TRIM(Customers!S260&amp;"")="",ISNUMBER(MATCH(TRIM(Customers!S260&amp;""),Codes!$A$5:$A$14,0))),"",IF(ISNUMBER(Customers!S260),Customers!S260,IFERROR(VALUE(Customers!S260),"")))</f>
        <v>0</v>
      </c>
      <c r="T260" s="4" t="n">
        <f aca="false">IF(OR(TRIM(Customers!T260&amp;"")="",ISNUMBER(MATCH(TRIM(Customers!T260&amp;""),Codes!$A$5:$A$14,0))),"",IF(ISNUMBER(Customers!T260),Customers!T260,IFERROR(VALUE(Customers!T260),"")))</f>
        <v>0</v>
      </c>
      <c r="U260" s="3" t="n">
        <f aca="false">IF(OR(TRIM(Customers!U260&amp;"")="",ISNUMBER(MATCH(TRIM(Customers!U260&amp;""),Codes!$A$5:$A$14,0)),Customers!U260=0),"",IF(ISNUMBER(Customers!U260),Customers!U260,IFERROR(VALUE(Customers!U260),"")))</f>
        <v>626</v>
      </c>
      <c r="V260" s="3" t="n">
        <f aca="false">IF(OR(TRIM(Customers!V260&amp;"")="",ISNUMBER(MATCH(TRIM(Customers!V260&amp;""),Codes!$A$5:$A$14,0))),"",IF(ISNUMBER(Customers!V260),Customers!V260,IFERROR(VALUE(Customers!V260),"")))</f>
        <v>0</v>
      </c>
    </row>
    <row r="261" customFormat="false" ht="15" hidden="false" customHeight="false" outlineLevel="0" collapsed="false">
      <c r="A261" s="2" t="str">
        <f aca="false">Customers!A261</f>
        <v>CL00260</v>
      </c>
      <c r="B261" s="3" t="n">
        <f aca="false">IF(OR(TRIM(Customers!B261&amp;"")="",ISNUMBER(MATCH(TRIM(Customers!B261&amp;""),Codes!$A$5:$A$14,0)),Customers!B261=0),"",IF(ISNUMBER(Customers!B261),Customers!B261,IFERROR(VALUE(Customers!B261),"")))</f>
        <v>57</v>
      </c>
      <c r="C261" s="2" t="str">
        <f aca="false">IF(OR(TRIM(Customers!C261&amp;"")="",ISNUMBER(MATCH(TRIM(Customers!C261&amp;""),Codes!$A$5:$A$14,0))),"",TRIM(Customers!C261))</f>
        <v>M</v>
      </c>
      <c r="D261" s="2" t="str">
        <f aca="false">IF(OR(TRIM(Customers!D261&amp;"")="",ISNUMBER(MATCH(TRIM(Customers!D261&amp;""),Codes!$A$5:$A$14,0))),"",TRIM(Customers!D261))</f>
        <v>Lombardia</v>
      </c>
      <c r="E261" s="2" t="str">
        <f aca="false">IF(OR(TRIM(Customers!E261&amp;"")="",ISNUMBER(MATCH(TRIM(Customers!E261&amp;""),Codes!$A$5:$A$14,0))),"",TRIM(Customers!E261))</f>
        <v>Employee</v>
      </c>
      <c r="F261" s="2" t="str">
        <f aca="false">IF(OR(TRIM(Customers!F261&amp;"")="",ISNUMBER(MATCH(TRIM(Customers!F261&amp;""),Codes!$A$5:$A$14,0))),"",TRIM(Customers!F261))</f>
        <v>Divorced</v>
      </c>
      <c r="G261" s="4" t="n">
        <f aca="false">IF(OR(TRIM(Customers!G261&amp;"")="",ISNUMBER(MATCH(TRIM(Customers!G261&amp;""),Codes!$A$5:$A$14,0)),Customers!G261=-999),"",IF(ISNUMBER(Customers!G261),Customers!G261,IFERROR(VALUE(Customers!G261),"")))</f>
        <v>34000</v>
      </c>
      <c r="H261" s="3" t="n">
        <f aca="false">IF(OR(TRIM(Customers!H261&amp;"")="",ISNUMBER(MATCH(TRIM(Customers!H261&amp;""),Codes!$A$5:$A$14,0))),"",IF(ISNUMBER(Customers!H261),Customers!H261,IFERROR(VALUE(Customers!H261),"")))</f>
        <v>16</v>
      </c>
      <c r="I261" s="5" t="n">
        <f aca="false">IF(OR(TRIM(Customers!I261&amp;"")="",ISNUMBER(MATCH(TRIM(Customers!I261&amp;""),Codes!$A$5:$A$14,0)),Customers!I261=DATE(1970,1,1)),"",IF(ISNUMBER(Customers!I261),Customers!I261,IFERROR(DATEVALUE(Customers!I261),"")))</f>
        <v>40388</v>
      </c>
      <c r="J261" s="2" t="str">
        <f aca="false">IF(OR(TRIM(Customers!J261&amp;"")="",ISNUMBER(MATCH(TRIM(Customers!J261&amp;""),Codes!$A$5:$A$14,0))),"",TRIM(Customers!J261))</f>
        <v>Online Banking</v>
      </c>
      <c r="K261" s="3" t="n">
        <f aca="false">IF(OR(TRIM(Customers!K261&amp;"")="",ISNUMBER(MATCH(TRIM(Customers!K261&amp;""),Codes!$A$5:$A$14,0))),"",IF(ISNUMBER(Customers!K261),Customers!K261,IFERROR(VALUE(Customers!K261),"")))</f>
        <v>1</v>
      </c>
      <c r="L261" s="4" t="n">
        <f aca="false">IF(OR(TRIM(Customers!L261&amp;"")="",ISNUMBER(MATCH(TRIM(Customers!L261&amp;""),Codes!$A$5:$A$14,0))),"",IF(ISNUMBER(Customers!L261),Customers!L261,IFERROR(VALUE(Customers!L261),"")))</f>
        <v>3147.28</v>
      </c>
      <c r="M261" s="4" t="n">
        <f aca="false">IF(OR(TRIM(Customers!M261&amp;"")="",ISNUMBER(MATCH(TRIM(Customers!M261&amp;""),Codes!$A$5:$A$14,0))),"",IF(ISNUMBER(Customers!M261),Customers!M261,IFERROR(VALUE(Customers!M261),"")))</f>
        <v>0</v>
      </c>
      <c r="N261" s="3" t="n">
        <f aca="false">IF(OR(TRIM(Customers!N261&amp;"")="",ISNUMBER(MATCH(TRIM(Customers!N261&amp;""),Codes!$A$5:$A$14,0)),Customers!N261=9999),"",IF(ISNUMBER(Customers!N261),Customers!N261,IFERROR(VALUE(Customers!N261),"")))</f>
        <v>36</v>
      </c>
      <c r="O261" s="4" t="n">
        <f aca="false">IF(OR(TRIM(Customers!O261&amp;"")="",ISNUMBER(MATCH(TRIM(Customers!O261&amp;""),Codes!$A$5:$A$14,0))),"",IF(ISNUMBER(Customers!O261),Customers!O261,IFERROR(VALUE(Customers!O261),"")))</f>
        <v>69.84</v>
      </c>
      <c r="P261" s="3" t="n">
        <f aca="false">IF(OR(TRIM(Customers!P261&amp;"")="",ISNUMBER(MATCH(TRIM(Customers!P261&amp;""),Codes!$A$5:$A$14,0))),"",IF(ISNUMBER(Customers!P261),Customers!P261,IFERROR(VALUE(Customers!P261),"")))</f>
        <v>4</v>
      </c>
      <c r="Q261" s="4" t="str">
        <f aca="false">IF(OR(TRIM(Customers!Q261&amp;"")="",ISNUMBER(MATCH(TRIM(Customers!Q261&amp;""),Codes!$A$5:$A$14,0))),"",IF(ISNUMBER(Customers!Q261),Customers!Q261,IFERROR(VALUE(Customers!Q261),"")))</f>
        <v/>
      </c>
      <c r="R261" s="4" t="str">
        <f aca="false">IF(OR(TRIM(Customers!R261&amp;"")="",ISNUMBER(MATCH(TRIM(Customers!R261&amp;""),Codes!$A$5:$A$14,0))),"",IF(ISNUMBER(Customers!R261),Customers!R261,IFERROR(VALUE(Customers!R261),"")))</f>
        <v/>
      </c>
      <c r="S261" s="4" t="n">
        <f aca="false">IF(OR(TRIM(Customers!S261&amp;"")="",ISNUMBER(MATCH(TRIM(Customers!S261&amp;""),Codes!$A$5:$A$14,0))),"",IF(ISNUMBER(Customers!S261),Customers!S261,IFERROR(VALUE(Customers!S261),"")))</f>
        <v>151000</v>
      </c>
      <c r="T261" s="4" t="n">
        <f aca="false">IF(OR(TRIM(Customers!T261&amp;"")="",ISNUMBER(MATCH(TRIM(Customers!T261&amp;""),Codes!$A$5:$A$14,0))),"",IF(ISNUMBER(Customers!T261),Customers!T261,IFERROR(VALUE(Customers!T261),"")))</f>
        <v>855</v>
      </c>
      <c r="U261" s="3" t="n">
        <f aca="false">IF(OR(TRIM(Customers!U261&amp;"")="",ISNUMBER(MATCH(TRIM(Customers!U261&amp;""),Codes!$A$5:$A$14,0)),Customers!U261=0),"",IF(ISNUMBER(Customers!U261),Customers!U261,IFERROR(VALUE(Customers!U261),"")))</f>
        <v>682</v>
      </c>
      <c r="V261" s="3" t="n">
        <f aca="false">IF(OR(TRIM(Customers!V261&amp;"")="",ISNUMBER(MATCH(TRIM(Customers!V261&amp;""),Codes!$A$5:$A$14,0))),"",IF(ISNUMBER(Customers!V261),Customers!V261,IFERROR(VALUE(Customers!V261),"")))</f>
        <v>1</v>
      </c>
    </row>
    <row r="262" customFormat="false" ht="15" hidden="false" customHeight="false" outlineLevel="0" collapsed="false">
      <c r="A262" s="2" t="str">
        <f aca="false">Customers!A262</f>
        <v>CL00261</v>
      </c>
      <c r="B262" s="3" t="n">
        <f aca="false">IF(OR(TRIM(Customers!B262&amp;"")="",ISNUMBER(MATCH(TRIM(Customers!B262&amp;""),Codes!$A$5:$A$14,0)),Customers!B262=0),"",IF(ISNUMBER(Customers!B262),Customers!B262,IFERROR(VALUE(Customers!B262),"")))</f>
        <v>63</v>
      </c>
      <c r="C262" s="2" t="str">
        <f aca="false">IF(OR(TRIM(Customers!C262&amp;"")="",ISNUMBER(MATCH(TRIM(Customers!C262&amp;""),Codes!$A$5:$A$14,0))),"",TRIM(Customers!C262))</f>
        <v>F</v>
      </c>
      <c r="D262" s="2" t="str">
        <f aca="false">IF(OR(TRIM(Customers!D262&amp;"")="",ISNUMBER(MATCH(TRIM(Customers!D262&amp;""),Codes!$A$5:$A$14,0))),"",TRIM(Customers!D262))</f>
        <v>Sicilia</v>
      </c>
      <c r="E262" s="2" t="str">
        <f aca="false">IF(OR(TRIM(Customers!E262&amp;"")="",ISNUMBER(MATCH(TRIM(Customers!E262&amp;""),Codes!$A$5:$A$14,0))),"",TRIM(Customers!E262))</f>
        <v>Self-employed</v>
      </c>
      <c r="F262" s="2" t="str">
        <f aca="false">IF(OR(TRIM(Customers!F262&amp;"")="",ISNUMBER(MATCH(TRIM(Customers!F262&amp;""),Codes!$A$5:$A$14,0))),"",TRIM(Customers!F262))</f>
        <v>Single</v>
      </c>
      <c r="G262" s="4" t="n">
        <f aca="false">IF(OR(TRIM(Customers!G262&amp;"")="",ISNUMBER(MATCH(TRIM(Customers!G262&amp;""),Codes!$A$5:$A$14,0)),Customers!G262=-999),"",IF(ISNUMBER(Customers!G262),Customers!G262,IFERROR(VALUE(Customers!G262),"")))</f>
        <v>58700</v>
      </c>
      <c r="H262" s="3" t="n">
        <f aca="false">IF(OR(TRIM(Customers!H262&amp;"")="",ISNUMBER(MATCH(TRIM(Customers!H262&amp;""),Codes!$A$5:$A$14,0))),"",IF(ISNUMBER(Customers!H262),Customers!H262,IFERROR(VALUE(Customers!H262),"")))</f>
        <v>7</v>
      </c>
      <c r="I262" s="5" t="n">
        <f aca="false">IF(OR(TRIM(Customers!I262&amp;"")="",ISNUMBER(MATCH(TRIM(Customers!I262&amp;""),Codes!$A$5:$A$14,0)),Customers!I262=DATE(1970,1,1)),"",IF(ISNUMBER(Customers!I262),Customers!I262,IFERROR(DATEVALUE(Customers!I262),"")))</f>
        <v>43469</v>
      </c>
      <c r="J262" s="2" t="str">
        <f aca="false">IF(OR(TRIM(Customers!J262&amp;"")="",ISNUMBER(MATCH(TRIM(Customers!J262&amp;""),Codes!$A$5:$A$14,0))),"",TRIM(Customers!J262))</f>
        <v>App</v>
      </c>
      <c r="K262" s="3" t="n">
        <f aca="false">IF(OR(TRIM(Customers!K262&amp;"")="",ISNUMBER(MATCH(TRIM(Customers!K262&amp;""),Codes!$A$5:$A$14,0))),"",IF(ISNUMBER(Customers!K262),Customers!K262,IFERROR(VALUE(Customers!K262),"")))</f>
        <v>2</v>
      </c>
      <c r="L262" s="4" t="n">
        <f aca="false">IF(OR(TRIM(Customers!L262&amp;"")="",ISNUMBER(MATCH(TRIM(Customers!L262&amp;""),Codes!$A$5:$A$14,0))),"",IF(ISNUMBER(Customers!L262),Customers!L262,IFERROR(VALUE(Customers!L262),"")))</f>
        <v>6600.49</v>
      </c>
      <c r="M262" s="4" t="n">
        <f aca="false">IF(OR(TRIM(Customers!M262&amp;"")="",ISNUMBER(MATCH(TRIM(Customers!M262&amp;""),Codes!$A$5:$A$14,0))),"",IF(ISNUMBER(Customers!M262),Customers!M262,IFERROR(VALUE(Customers!M262),"")))</f>
        <v>36279.52</v>
      </c>
      <c r="N262" s="3" t="n">
        <f aca="false">IF(OR(TRIM(Customers!N262&amp;"")="",ISNUMBER(MATCH(TRIM(Customers!N262&amp;""),Codes!$A$5:$A$14,0)),Customers!N262=9999),"",IF(ISNUMBER(Customers!N262),Customers!N262,IFERROR(VALUE(Customers!N262),"")))</f>
        <v>35</v>
      </c>
      <c r="O262" s="4" t="n">
        <f aca="false">IF(OR(TRIM(Customers!O262&amp;"")="",ISNUMBER(MATCH(TRIM(Customers!O262&amp;""),Codes!$A$5:$A$14,0))),"",IF(ISNUMBER(Customers!O262),Customers!O262,IFERROR(VALUE(Customers!O262),"")))</f>
        <v>84.83</v>
      </c>
      <c r="P262" s="3" t="n">
        <f aca="false">IF(OR(TRIM(Customers!P262&amp;"")="",ISNUMBER(MATCH(TRIM(Customers!P262&amp;""),Codes!$A$5:$A$14,0))),"",IF(ISNUMBER(Customers!P262),Customers!P262,IFERROR(VALUE(Customers!P262),"")))</f>
        <v>2</v>
      </c>
      <c r="Q262" s="4" t="n">
        <f aca="false">IF(OR(TRIM(Customers!Q262&amp;"")="",ISNUMBER(MATCH(TRIM(Customers!Q262&amp;""),Codes!$A$5:$A$14,0))),"",IF(ISNUMBER(Customers!Q262),Customers!Q262,IFERROR(VALUE(Customers!Q262),"")))</f>
        <v>6000</v>
      </c>
      <c r="R262" s="4" t="n">
        <f aca="false">IF(OR(TRIM(Customers!R262&amp;"")="",ISNUMBER(MATCH(TRIM(Customers!R262&amp;""),Codes!$A$5:$A$14,0))),"",IF(ISNUMBER(Customers!R262),Customers!R262,IFERROR(VALUE(Customers!R262),"")))</f>
        <v>602.72</v>
      </c>
      <c r="S262" s="4" t="n">
        <f aca="false">IF(OR(TRIM(Customers!S262&amp;"")="",ISNUMBER(MATCH(TRIM(Customers!S262&amp;""),Codes!$A$5:$A$14,0))),"",IF(ISNUMBER(Customers!S262),Customers!S262,IFERROR(VALUE(Customers!S262),"")))</f>
        <v>0</v>
      </c>
      <c r="T262" s="4" t="n">
        <f aca="false">IF(OR(TRIM(Customers!T262&amp;"")="",ISNUMBER(MATCH(TRIM(Customers!T262&amp;""),Codes!$A$5:$A$14,0))),"",IF(ISNUMBER(Customers!T262),Customers!T262,IFERROR(VALUE(Customers!T262),"")))</f>
        <v>0</v>
      </c>
      <c r="U262" s="3" t="n">
        <f aca="false">IF(OR(TRIM(Customers!U262&amp;"")="",ISNUMBER(MATCH(TRIM(Customers!U262&amp;""),Codes!$A$5:$A$14,0)),Customers!U262=0),"",IF(ISNUMBER(Customers!U262),Customers!U262,IFERROR(VALUE(Customers!U262),"")))</f>
        <v>705</v>
      </c>
      <c r="V262" s="3" t="n">
        <f aca="false">IF(OR(TRIM(Customers!V262&amp;"")="",ISNUMBER(MATCH(TRIM(Customers!V262&amp;""),Codes!$A$5:$A$14,0))),"",IF(ISNUMBER(Customers!V262),Customers!V262,IFERROR(VALUE(Customers!V262),"")))</f>
        <v>0</v>
      </c>
    </row>
    <row r="263" customFormat="false" ht="15" hidden="false" customHeight="false" outlineLevel="0" collapsed="false">
      <c r="A263" s="2" t="str">
        <f aca="false">Customers!A263</f>
        <v>CL00262</v>
      </c>
      <c r="B263" s="3" t="n">
        <f aca="false">IF(OR(TRIM(Customers!B263&amp;"")="",ISNUMBER(MATCH(TRIM(Customers!B263&amp;""),Codes!$A$5:$A$14,0)),Customers!B263=0),"",IF(ISNUMBER(Customers!B263),Customers!B263,IFERROR(VALUE(Customers!B263),"")))</f>
        <v>18</v>
      </c>
      <c r="C263" s="2" t="str">
        <f aca="false">IF(OR(TRIM(Customers!C263&amp;"")="",ISNUMBER(MATCH(TRIM(Customers!C263&amp;""),Codes!$A$5:$A$14,0))),"",TRIM(Customers!C263))</f>
        <v>M</v>
      </c>
      <c r="D263" s="2" t="str">
        <f aca="false">IF(OR(TRIM(Customers!D263&amp;"")="",ISNUMBER(MATCH(TRIM(Customers!D263&amp;""),Codes!$A$5:$A$14,0))),"",TRIM(Customers!D263))</f>
        <v>Lombardia</v>
      </c>
      <c r="E263" s="2" t="str">
        <f aca="false">IF(OR(TRIM(Customers!E263&amp;"")="",ISNUMBER(MATCH(TRIM(Customers!E263&amp;""),Codes!$A$5:$A$14,0))),"",TRIM(Customers!E263))</f>
        <v>Manual worker</v>
      </c>
      <c r="F263" s="2" t="str">
        <f aca="false">IF(OR(TRIM(Customers!F263&amp;"")="",ISNUMBER(MATCH(TRIM(Customers!F263&amp;""),Codes!$A$5:$A$14,0))),"",TRIM(Customers!F263))</f>
        <v>Single</v>
      </c>
      <c r="G263" s="4" t="n">
        <f aca="false">IF(OR(TRIM(Customers!G263&amp;"")="",ISNUMBER(MATCH(TRIM(Customers!G263&amp;""),Codes!$A$5:$A$14,0)),Customers!G263=-999),"",IF(ISNUMBER(Customers!G263),Customers!G263,IFERROR(VALUE(Customers!G263),"")))</f>
        <v>16100</v>
      </c>
      <c r="H263" s="3" t="n">
        <f aca="false">IF(OR(TRIM(Customers!H263&amp;"")="",ISNUMBER(MATCH(TRIM(Customers!H263&amp;""),Codes!$A$5:$A$14,0))),"",IF(ISNUMBER(Customers!H263),Customers!H263,IFERROR(VALUE(Customers!H263),"")))</f>
        <v>0</v>
      </c>
      <c r="I263" s="5" t="n">
        <f aca="false">IF(OR(TRIM(Customers!I263&amp;"")="",ISNUMBER(MATCH(TRIM(Customers!I263&amp;""),Codes!$A$5:$A$14,0)),Customers!I263=DATE(1970,1,1)),"",IF(ISNUMBER(Customers!I263),Customers!I263,IFERROR(DATEVALUE(Customers!I263),"")))</f>
        <v>46244</v>
      </c>
      <c r="J263" s="2" t="str">
        <f aca="false">IF(OR(TRIM(Customers!J263&amp;"")="",ISNUMBER(MATCH(TRIM(Customers!J263&amp;""),Codes!$A$5:$A$14,0))),"",TRIM(Customers!J263))</f>
        <v>Online Banking</v>
      </c>
      <c r="K263" s="3" t="n">
        <f aca="false">IF(OR(TRIM(Customers!K263&amp;"")="",ISNUMBER(MATCH(TRIM(Customers!K263&amp;""),Codes!$A$5:$A$14,0))),"",IF(ISNUMBER(Customers!K263),Customers!K263,IFERROR(VALUE(Customers!K263),"")))</f>
        <v>3</v>
      </c>
      <c r="L263" s="4" t="n">
        <f aca="false">IF(OR(TRIM(Customers!L263&amp;"")="",ISNUMBER(MATCH(TRIM(Customers!L263&amp;""),Codes!$A$5:$A$14,0))),"",IF(ISNUMBER(Customers!L263),Customers!L263,IFERROR(VALUE(Customers!L263),"")))</f>
        <v>2324.78</v>
      </c>
      <c r="M263" s="4" t="n">
        <f aca="false">IF(OR(TRIM(Customers!M263&amp;"")="",ISNUMBER(MATCH(TRIM(Customers!M263&amp;""),Codes!$A$5:$A$14,0))),"",IF(ISNUMBER(Customers!M263),Customers!M263,IFERROR(VALUE(Customers!M263),"")))</f>
        <v>3304.33</v>
      </c>
      <c r="N263" s="3" t="n">
        <f aca="false">IF(OR(TRIM(Customers!N263&amp;"")="",ISNUMBER(MATCH(TRIM(Customers!N263&amp;""),Codes!$A$5:$A$14,0)),Customers!N263=9999),"",IF(ISNUMBER(Customers!N263),Customers!N263,IFERROR(VALUE(Customers!N263),"")))</f>
        <v>29</v>
      </c>
      <c r="O263" s="4" t="n">
        <f aca="false">IF(OR(TRIM(Customers!O263&amp;"")="",ISNUMBER(MATCH(TRIM(Customers!O263&amp;""),Codes!$A$5:$A$14,0))),"",IF(ISNUMBER(Customers!O263),Customers!O263,IFERROR(VALUE(Customers!O263),"")))</f>
        <v>23.91</v>
      </c>
      <c r="P263" s="3" t="n">
        <f aca="false">IF(OR(TRIM(Customers!P263&amp;"")="",ISNUMBER(MATCH(TRIM(Customers!P263&amp;""),Codes!$A$5:$A$14,0))),"",IF(ISNUMBER(Customers!P263),Customers!P263,IFERROR(VALUE(Customers!P263),"")))</f>
        <v>2</v>
      </c>
      <c r="Q263" s="4" t="n">
        <f aca="false">IF(OR(TRIM(Customers!Q263&amp;"")="",ISNUMBER(MATCH(TRIM(Customers!Q263&amp;""),Codes!$A$5:$A$14,0))),"",IF(ISNUMBER(Customers!Q263),Customers!Q263,IFERROR(VALUE(Customers!Q263),"")))</f>
        <v>3500</v>
      </c>
      <c r="R263" s="4" t="n">
        <f aca="false">IF(OR(TRIM(Customers!R263&amp;"")="",ISNUMBER(MATCH(TRIM(Customers!R263&amp;""),Codes!$A$5:$A$14,0))),"",IF(ISNUMBER(Customers!R263),Customers!R263,IFERROR(VALUE(Customers!R263),"")))</f>
        <v>500.83</v>
      </c>
      <c r="S263" s="4" t="n">
        <f aca="false">IF(OR(TRIM(Customers!S263&amp;"")="",ISNUMBER(MATCH(TRIM(Customers!S263&amp;""),Codes!$A$5:$A$14,0))),"",IF(ISNUMBER(Customers!S263),Customers!S263,IFERROR(VALUE(Customers!S263),"")))</f>
        <v>0</v>
      </c>
      <c r="T263" s="4" t="n">
        <f aca="false">IF(OR(TRIM(Customers!T263&amp;"")="",ISNUMBER(MATCH(TRIM(Customers!T263&amp;""),Codes!$A$5:$A$14,0))),"",IF(ISNUMBER(Customers!T263),Customers!T263,IFERROR(VALUE(Customers!T263),"")))</f>
        <v>0</v>
      </c>
      <c r="U263" s="3" t="n">
        <f aca="false">IF(OR(TRIM(Customers!U263&amp;"")="",ISNUMBER(MATCH(TRIM(Customers!U263&amp;""),Codes!$A$5:$A$14,0)),Customers!U263=0),"",IF(ISNUMBER(Customers!U263),Customers!U263,IFERROR(VALUE(Customers!U263),"")))</f>
        <v>500</v>
      </c>
      <c r="V263" s="3" t="n">
        <f aca="false">IF(OR(TRIM(Customers!V263&amp;"")="",ISNUMBER(MATCH(TRIM(Customers!V263&amp;""),Codes!$A$5:$A$14,0))),"",IF(ISNUMBER(Customers!V263),Customers!V263,IFERROR(VALUE(Customers!V263),"")))</f>
        <v>0</v>
      </c>
    </row>
    <row r="264" customFormat="false" ht="15" hidden="false" customHeight="false" outlineLevel="0" collapsed="false">
      <c r="A264" s="2" t="str">
        <f aca="false">Customers!A264</f>
        <v>CL00263</v>
      </c>
      <c r="B264" s="3" t="n">
        <f aca="false">IF(OR(TRIM(Customers!B264&amp;"")="",ISNUMBER(MATCH(TRIM(Customers!B264&amp;""),Codes!$A$5:$A$14,0)),Customers!B264=0),"",IF(ISNUMBER(Customers!B264),Customers!B264,IFERROR(VALUE(Customers!B264),"")))</f>
        <v>49</v>
      </c>
      <c r="C264" s="2" t="str">
        <f aca="false">IF(OR(TRIM(Customers!C264&amp;"")="",ISNUMBER(MATCH(TRIM(Customers!C264&amp;""),Codes!$A$5:$A$14,0))),"",TRIM(Customers!C264))</f>
        <v>M</v>
      </c>
      <c r="D264" s="2" t="str">
        <f aca="false">IF(OR(TRIM(Customers!D264&amp;"")="",ISNUMBER(MATCH(TRIM(Customers!D264&amp;""),Codes!$A$5:$A$14,0))),"",TRIM(Customers!D264))</f>
        <v>Veneto</v>
      </c>
      <c r="E264" s="2" t="str">
        <f aca="false">IF(OR(TRIM(Customers!E264&amp;"")="",ISNUMBER(MATCH(TRIM(Customers!E264&amp;""),Codes!$A$5:$A$14,0))),"",TRIM(Customers!E264))</f>
        <v>Unemployed</v>
      </c>
      <c r="F264" s="2" t="str">
        <f aca="false">IF(OR(TRIM(Customers!F264&amp;"")="",ISNUMBER(MATCH(TRIM(Customers!F264&amp;""),Codes!$A$5:$A$14,0))),"",TRIM(Customers!F264))</f>
        <v>Married</v>
      </c>
      <c r="G264" s="4" t="n">
        <f aca="false">IF(OR(TRIM(Customers!G264&amp;"")="",ISNUMBER(MATCH(TRIM(Customers!G264&amp;""),Codes!$A$5:$A$14,0)),Customers!G264=-999),"",IF(ISNUMBER(Customers!G264),Customers!G264,IFERROR(VALUE(Customers!G264),"")))</f>
        <v>4500</v>
      </c>
      <c r="H264" s="3" t="n">
        <f aca="false">IF(OR(TRIM(Customers!H264&amp;"")="",ISNUMBER(MATCH(TRIM(Customers!H264&amp;""),Codes!$A$5:$A$14,0))),"",IF(ISNUMBER(Customers!H264),Customers!H264,IFERROR(VALUE(Customers!H264),"")))</f>
        <v>23</v>
      </c>
      <c r="I264" s="5" t="n">
        <f aca="false">IF(OR(TRIM(Customers!I264&amp;"")="",ISNUMBER(MATCH(TRIM(Customers!I264&amp;""),Codes!$A$5:$A$14,0)),Customers!I264=DATE(1970,1,1)),"",IF(ISNUMBER(Customers!I264),Customers!I264,IFERROR(DATEVALUE(Customers!I264),"")))</f>
        <v>37860</v>
      </c>
      <c r="J264" s="2" t="str">
        <f aca="false">IF(OR(TRIM(Customers!J264&amp;"")="",ISNUMBER(MATCH(TRIM(Customers!J264&amp;""),Codes!$A$5:$A$14,0))),"",TRIM(Customers!J264))</f>
        <v>Online Banking</v>
      </c>
      <c r="K264" s="3" t="n">
        <f aca="false">IF(OR(TRIM(Customers!K264&amp;"")="",ISNUMBER(MATCH(TRIM(Customers!K264&amp;""),Codes!$A$5:$A$14,0))),"",IF(ISNUMBER(Customers!K264),Customers!K264,IFERROR(VALUE(Customers!K264),"")))</f>
        <v>4</v>
      </c>
      <c r="L264" s="4" t="n">
        <f aca="false">IF(OR(TRIM(Customers!L264&amp;"")="",ISNUMBER(MATCH(TRIM(Customers!L264&amp;""),Codes!$A$5:$A$14,0))),"",IF(ISNUMBER(Customers!L264),Customers!L264,IFERROR(VALUE(Customers!L264),"")))</f>
        <v>327.22</v>
      </c>
      <c r="M264" s="4" t="n">
        <f aca="false">IF(OR(TRIM(Customers!M264&amp;"")="",ISNUMBER(MATCH(TRIM(Customers!M264&amp;""),Codes!$A$5:$A$14,0))),"",IF(ISNUMBER(Customers!M264),Customers!M264,IFERROR(VALUE(Customers!M264),"")))</f>
        <v>18079.46</v>
      </c>
      <c r="N264" s="3" t="n">
        <f aca="false">IF(OR(TRIM(Customers!N264&amp;"")="",ISNUMBER(MATCH(TRIM(Customers!N264&amp;""),Codes!$A$5:$A$14,0)),Customers!N264=9999),"",IF(ISNUMBER(Customers!N264),Customers!N264,IFERROR(VALUE(Customers!N264),"")))</f>
        <v>0</v>
      </c>
      <c r="O264" s="4" t="str">
        <f aca="false">IF(OR(TRIM(Customers!O264&amp;"")="",ISNUMBER(MATCH(TRIM(Customers!O264&amp;""),Codes!$A$5:$A$14,0))),"",IF(ISNUMBER(Customers!O264),Customers!O264,IFERROR(VALUE(Customers!O264),"")))</f>
        <v/>
      </c>
      <c r="P264" s="3" t="n">
        <f aca="false">IF(OR(TRIM(Customers!P264&amp;"")="",ISNUMBER(MATCH(TRIM(Customers!P264&amp;""),Codes!$A$5:$A$14,0))),"",IF(ISNUMBER(Customers!P264),Customers!P264,IFERROR(VALUE(Customers!P264),"")))</f>
        <v>0</v>
      </c>
      <c r="Q264" s="4" t="n">
        <f aca="false">IF(OR(TRIM(Customers!Q264&amp;"")="",ISNUMBER(MATCH(TRIM(Customers!Q264&amp;""),Codes!$A$5:$A$14,0))),"",IF(ISNUMBER(Customers!Q264),Customers!Q264,IFERROR(VALUE(Customers!Q264),"")))</f>
        <v>500</v>
      </c>
      <c r="R264" s="4" t="n">
        <f aca="false">IF(OR(TRIM(Customers!R264&amp;"")="",ISNUMBER(MATCH(TRIM(Customers!R264&amp;""),Codes!$A$5:$A$14,0))),"",IF(ISNUMBER(Customers!R264),Customers!R264,IFERROR(VALUE(Customers!R264),"")))</f>
        <v>94.21</v>
      </c>
      <c r="S264" s="4" t="str">
        <f aca="false">IF(OR(TRIM(Customers!S264&amp;"")="",ISNUMBER(MATCH(TRIM(Customers!S264&amp;""),Codes!$A$5:$A$14,0))),"",IF(ISNUMBER(Customers!S264),Customers!S264,IFERROR(VALUE(Customers!S264),"")))</f>
        <v/>
      </c>
      <c r="T264" s="4" t="str">
        <f aca="false">IF(OR(TRIM(Customers!T264&amp;"")="",ISNUMBER(MATCH(TRIM(Customers!T264&amp;""),Codes!$A$5:$A$14,0))),"",IF(ISNUMBER(Customers!T264),Customers!T264,IFERROR(VALUE(Customers!T264),"")))</f>
        <v/>
      </c>
      <c r="U264" s="3" t="n">
        <f aca="false">IF(OR(TRIM(Customers!U264&amp;"")="",ISNUMBER(MATCH(TRIM(Customers!U264&amp;""),Codes!$A$5:$A$14,0)),Customers!U264=0),"",IF(ISNUMBER(Customers!U264),Customers!U264,IFERROR(VALUE(Customers!U264),"")))</f>
        <v>594</v>
      </c>
      <c r="V264" s="3" t="n">
        <f aca="false">IF(OR(TRIM(Customers!V264&amp;"")="",ISNUMBER(MATCH(TRIM(Customers!V264&amp;""),Codes!$A$5:$A$14,0))),"",IF(ISNUMBER(Customers!V264),Customers!V264,IFERROR(VALUE(Customers!V264),"")))</f>
        <v>0</v>
      </c>
    </row>
    <row r="265" customFormat="false" ht="15" hidden="false" customHeight="false" outlineLevel="0" collapsed="false">
      <c r="A265" s="2" t="str">
        <f aca="false">Customers!A265</f>
        <v>CL00264</v>
      </c>
      <c r="B265" s="3" t="n">
        <f aca="false">IF(OR(TRIM(Customers!B265&amp;"")="",ISNUMBER(MATCH(TRIM(Customers!B265&amp;""),Codes!$A$5:$A$14,0)),Customers!B265=0),"",IF(ISNUMBER(Customers!B265),Customers!B265,IFERROR(VALUE(Customers!B265),"")))</f>
        <v>47</v>
      </c>
      <c r="C265" s="2" t="str">
        <f aca="false">IF(OR(TRIM(Customers!C265&amp;"")="",ISNUMBER(MATCH(TRIM(Customers!C265&amp;""),Codes!$A$5:$A$14,0))),"",TRIM(Customers!C265))</f>
        <v>M</v>
      </c>
      <c r="D265" s="2" t="str">
        <f aca="false">IF(OR(TRIM(Customers!D265&amp;"")="",ISNUMBER(MATCH(TRIM(Customers!D265&amp;""),Codes!$A$5:$A$14,0))),"",TRIM(Customers!D265))</f>
        <v>Umbria</v>
      </c>
      <c r="E265" s="2" t="str">
        <f aca="false">IF(OR(TRIM(Customers!E265&amp;"")="",ISNUMBER(MATCH(TRIM(Customers!E265&amp;""),Codes!$A$5:$A$14,0))),"",TRIM(Customers!E265))</f>
        <v>Self-employed</v>
      </c>
      <c r="F265" s="2" t="str">
        <f aca="false">IF(OR(TRIM(Customers!F265&amp;"")="",ISNUMBER(MATCH(TRIM(Customers!F265&amp;""),Codes!$A$5:$A$14,0))),"",TRIM(Customers!F265))</f>
        <v>Single</v>
      </c>
      <c r="G265" s="4" t="n">
        <f aca="false">IF(OR(TRIM(Customers!G265&amp;"")="",ISNUMBER(MATCH(TRIM(Customers!G265&amp;""),Codes!$A$5:$A$14,0)),Customers!G265=-999),"",IF(ISNUMBER(Customers!G265),Customers!G265,IFERROR(VALUE(Customers!G265),"")))</f>
        <v>108700</v>
      </c>
      <c r="H265" s="3" t="n">
        <f aca="false">IF(OR(TRIM(Customers!H265&amp;"")="",ISNUMBER(MATCH(TRIM(Customers!H265&amp;""),Codes!$A$5:$A$14,0))),"",IF(ISNUMBER(Customers!H265),Customers!H265,IFERROR(VALUE(Customers!H265),"")))</f>
        <v>9</v>
      </c>
      <c r="I265" s="5" t="n">
        <f aca="false">IF(OR(TRIM(Customers!I265&amp;"")="",ISNUMBER(MATCH(TRIM(Customers!I265&amp;""),Codes!$A$5:$A$14,0)),Customers!I265=DATE(1970,1,1)),"",IF(ISNUMBER(Customers!I265),Customers!I265,IFERROR(DATEVALUE(Customers!I265),"")))</f>
        <v>42916</v>
      </c>
      <c r="J265" s="2" t="str">
        <f aca="false">IF(OR(TRIM(Customers!J265&amp;"")="",ISNUMBER(MATCH(TRIM(Customers!J265&amp;""),Codes!$A$5:$A$14,0))),"",TRIM(Customers!J265))</f>
        <v>Online Banking</v>
      </c>
      <c r="K265" s="3" t="n">
        <f aca="false">IF(OR(TRIM(Customers!K265&amp;"")="",ISNUMBER(MATCH(TRIM(Customers!K265&amp;""),Codes!$A$5:$A$14,0))),"",IF(ISNUMBER(Customers!K265),Customers!K265,IFERROR(VALUE(Customers!K265),"")))</f>
        <v>3</v>
      </c>
      <c r="L265" s="4" t="n">
        <f aca="false">IF(OR(TRIM(Customers!L265&amp;"")="",ISNUMBER(MATCH(TRIM(Customers!L265&amp;""),Codes!$A$5:$A$14,0))),"",IF(ISNUMBER(Customers!L265),Customers!L265,IFERROR(VALUE(Customers!L265),"")))</f>
        <v>13395.55</v>
      </c>
      <c r="M265" s="4" t="n">
        <f aca="false">IF(OR(TRIM(Customers!M265&amp;"")="",ISNUMBER(MATCH(TRIM(Customers!M265&amp;""),Codes!$A$5:$A$14,0))),"",IF(ISNUMBER(Customers!M265),Customers!M265,IFERROR(VALUE(Customers!M265),"")))</f>
        <v>78209.62</v>
      </c>
      <c r="N265" s="3" t="n">
        <f aca="false">IF(OR(TRIM(Customers!N265&amp;"")="",ISNUMBER(MATCH(TRIM(Customers!N265&amp;""),Codes!$A$5:$A$14,0)),Customers!N265=9999),"",IF(ISNUMBER(Customers!N265),Customers!N265,IFERROR(VALUE(Customers!N265),"")))</f>
        <v>53</v>
      </c>
      <c r="O265" s="4" t="n">
        <f aca="false">IF(OR(TRIM(Customers!O265&amp;"")="",ISNUMBER(MATCH(TRIM(Customers!O265&amp;""),Codes!$A$5:$A$14,0))),"",IF(ISNUMBER(Customers!O265),Customers!O265,IFERROR(VALUE(Customers!O265),"")))</f>
        <v>116.11</v>
      </c>
      <c r="P265" s="3" t="n">
        <f aca="false">IF(OR(TRIM(Customers!P265&amp;"")="",ISNUMBER(MATCH(TRIM(Customers!P265&amp;""),Codes!$A$5:$A$14,0))),"",IF(ISNUMBER(Customers!P265),Customers!P265,IFERROR(VALUE(Customers!P265),"")))</f>
        <v>1</v>
      </c>
      <c r="Q265" s="4" t="n">
        <f aca="false">IF(OR(TRIM(Customers!Q265&amp;"")="",ISNUMBER(MATCH(TRIM(Customers!Q265&amp;""),Codes!$A$5:$A$14,0))),"",IF(ISNUMBER(Customers!Q265),Customers!Q265,IFERROR(VALUE(Customers!Q265),"")))</f>
        <v>15000</v>
      </c>
      <c r="R265" s="4" t="n">
        <f aca="false">IF(OR(TRIM(Customers!R265&amp;"")="",ISNUMBER(MATCH(TRIM(Customers!R265&amp;""),Codes!$A$5:$A$14,0))),"",IF(ISNUMBER(Customers!R265),Customers!R265,IFERROR(VALUE(Customers!R265),"")))</f>
        <v>1963.77</v>
      </c>
      <c r="S265" s="4" t="n">
        <f aca="false">IF(OR(TRIM(Customers!S265&amp;"")="",ISNUMBER(MATCH(TRIM(Customers!S265&amp;""),Codes!$A$5:$A$14,0))),"",IF(ISNUMBER(Customers!S265),Customers!S265,IFERROR(VALUE(Customers!S265),"")))</f>
        <v>0</v>
      </c>
      <c r="T265" s="4" t="n">
        <f aca="false">IF(OR(TRIM(Customers!T265&amp;"")="",ISNUMBER(MATCH(TRIM(Customers!T265&amp;""),Codes!$A$5:$A$14,0))),"",IF(ISNUMBER(Customers!T265),Customers!T265,IFERROR(VALUE(Customers!T265),"")))</f>
        <v>0</v>
      </c>
      <c r="U265" s="3" t="n">
        <f aca="false">IF(OR(TRIM(Customers!U265&amp;"")="",ISNUMBER(MATCH(TRIM(Customers!U265&amp;""),Codes!$A$5:$A$14,0)),Customers!U265=0),"",IF(ISNUMBER(Customers!U265),Customers!U265,IFERROR(VALUE(Customers!U265),"")))</f>
        <v>611</v>
      </c>
      <c r="V265" s="3" t="n">
        <f aca="false">IF(OR(TRIM(Customers!V265&amp;"")="",ISNUMBER(MATCH(TRIM(Customers!V265&amp;""),Codes!$A$5:$A$14,0))),"",IF(ISNUMBER(Customers!V265),Customers!V265,IFERROR(VALUE(Customers!V265),"")))</f>
        <v>0</v>
      </c>
    </row>
    <row r="266" customFormat="false" ht="15" hidden="false" customHeight="false" outlineLevel="0" collapsed="false">
      <c r="A266" s="2" t="str">
        <f aca="false">Customers!A266</f>
        <v>CL00265</v>
      </c>
      <c r="B266" s="3" t="n">
        <f aca="false">IF(OR(TRIM(Customers!B266&amp;"")="",ISNUMBER(MATCH(TRIM(Customers!B266&amp;""),Codes!$A$5:$A$14,0)),Customers!B266=0),"",IF(ISNUMBER(Customers!B266),Customers!B266,IFERROR(VALUE(Customers!B266),"")))</f>
        <v>35</v>
      </c>
      <c r="C266" s="2" t="str">
        <f aca="false">IF(OR(TRIM(Customers!C266&amp;"")="",ISNUMBER(MATCH(TRIM(Customers!C266&amp;""),Codes!$A$5:$A$14,0))),"",TRIM(Customers!C266))</f>
        <v>F</v>
      </c>
      <c r="D266" s="2" t="str">
        <f aca="false">IF(OR(TRIM(Customers!D266&amp;"")="",ISNUMBER(MATCH(TRIM(Customers!D266&amp;""),Codes!$A$5:$A$14,0))),"",TRIM(Customers!D266))</f>
        <v>Lombardia</v>
      </c>
      <c r="E266" s="2" t="str">
        <f aca="false">IF(OR(TRIM(Customers!E266&amp;"")="",ISNUMBER(MATCH(TRIM(Customers!E266&amp;""),Codes!$A$5:$A$14,0))),"",TRIM(Customers!E266))</f>
        <v>Employee</v>
      </c>
      <c r="F266" s="2" t="str">
        <f aca="false">IF(OR(TRIM(Customers!F266&amp;"")="",ISNUMBER(MATCH(TRIM(Customers!F266&amp;""),Codes!$A$5:$A$14,0))),"",TRIM(Customers!F266))</f>
        <v>Married</v>
      </c>
      <c r="G266" s="4" t="n">
        <f aca="false">IF(OR(TRIM(Customers!G266&amp;"")="",ISNUMBER(MATCH(TRIM(Customers!G266&amp;""),Codes!$A$5:$A$14,0)),Customers!G266=-999),"",IF(ISNUMBER(Customers!G266),Customers!G266,IFERROR(VALUE(Customers!G266),"")))</f>
        <v>30600</v>
      </c>
      <c r="H266" s="3" t="n">
        <f aca="false">IF(OR(TRIM(Customers!H266&amp;"")="",ISNUMBER(MATCH(TRIM(Customers!H266&amp;""),Codes!$A$5:$A$14,0))),"",IF(ISNUMBER(Customers!H266),Customers!H266,IFERROR(VALUE(Customers!H266),"")))</f>
        <v>8</v>
      </c>
      <c r="I266" s="5" t="n">
        <f aca="false">IF(OR(TRIM(Customers!I266&amp;"")="",ISNUMBER(MATCH(TRIM(Customers!I266&amp;""),Codes!$A$5:$A$14,0)),Customers!I266=DATE(1970,1,1)),"",IF(ISNUMBER(Customers!I266),Customers!I266,IFERROR(DATEVALUE(Customers!I266),"")))</f>
        <v>43316</v>
      </c>
      <c r="J266" s="2" t="str">
        <f aca="false">IF(OR(TRIM(Customers!J266&amp;"")="",ISNUMBER(MATCH(TRIM(Customers!J266&amp;""),Codes!$A$5:$A$14,0))),"",TRIM(Customers!J266))</f>
        <v>App</v>
      </c>
      <c r="K266" s="3" t="n">
        <f aca="false">IF(OR(TRIM(Customers!K266&amp;"")="",ISNUMBER(MATCH(TRIM(Customers!K266&amp;""),Codes!$A$5:$A$14,0))),"",IF(ISNUMBER(Customers!K266),Customers!K266,IFERROR(VALUE(Customers!K266),"")))</f>
        <v>2</v>
      </c>
      <c r="L266" s="4" t="n">
        <f aca="false">IF(OR(TRIM(Customers!L266&amp;"")="",ISNUMBER(MATCH(TRIM(Customers!L266&amp;""),Codes!$A$5:$A$14,0))),"",IF(ISNUMBER(Customers!L266),Customers!L266,IFERROR(VALUE(Customers!L266),"")))</f>
        <v>891.63</v>
      </c>
      <c r="M266" s="4" t="n">
        <f aca="false">IF(OR(TRIM(Customers!M266&amp;"")="",ISNUMBER(MATCH(TRIM(Customers!M266&amp;""),Codes!$A$5:$A$14,0))),"",IF(ISNUMBER(Customers!M266),Customers!M266,IFERROR(VALUE(Customers!M266),"")))</f>
        <v>18895.77</v>
      </c>
      <c r="N266" s="3" t="n">
        <f aca="false">IF(OR(TRIM(Customers!N266&amp;"")="",ISNUMBER(MATCH(TRIM(Customers!N266&amp;""),Codes!$A$5:$A$14,0)),Customers!N266=9999),"",IF(ISNUMBER(Customers!N266),Customers!N266,IFERROR(VALUE(Customers!N266),"")))</f>
        <v>0</v>
      </c>
      <c r="O266" s="4" t="str">
        <f aca="false">IF(OR(TRIM(Customers!O266&amp;"")="",ISNUMBER(MATCH(TRIM(Customers!O266&amp;""),Codes!$A$5:$A$14,0))),"",IF(ISNUMBER(Customers!O266),Customers!O266,IFERROR(VALUE(Customers!O266),"")))</f>
        <v/>
      </c>
      <c r="P266" s="3" t="n">
        <f aca="false">IF(OR(TRIM(Customers!P266&amp;"")="",ISNUMBER(MATCH(TRIM(Customers!P266&amp;""),Codes!$A$5:$A$14,0))),"",IF(ISNUMBER(Customers!P266),Customers!P266,IFERROR(VALUE(Customers!P266),"")))</f>
        <v>0</v>
      </c>
      <c r="Q266" s="4" t="n">
        <f aca="false">IF(OR(TRIM(Customers!Q266&amp;"")="",ISNUMBER(MATCH(TRIM(Customers!Q266&amp;""),Codes!$A$5:$A$14,0))),"",IF(ISNUMBER(Customers!Q266),Customers!Q266,IFERROR(VALUE(Customers!Q266),"")))</f>
        <v>7000</v>
      </c>
      <c r="R266" s="4" t="n">
        <f aca="false">IF(OR(TRIM(Customers!R266&amp;"")="",ISNUMBER(MATCH(TRIM(Customers!R266&amp;""),Codes!$A$5:$A$14,0))),"",IF(ISNUMBER(Customers!R266),Customers!R266,IFERROR(VALUE(Customers!R266),"")))</f>
        <v>1838.32</v>
      </c>
      <c r="S266" s="4" t="n">
        <f aca="false">IF(OR(TRIM(Customers!S266&amp;"")="",ISNUMBER(MATCH(TRIM(Customers!S266&amp;""),Codes!$A$5:$A$14,0))),"",IF(ISNUMBER(Customers!S266),Customers!S266,IFERROR(VALUE(Customers!S266),"")))</f>
        <v>68000</v>
      </c>
      <c r="T266" s="4" t="n">
        <f aca="false">IF(OR(TRIM(Customers!T266&amp;"")="",ISNUMBER(MATCH(TRIM(Customers!T266&amp;""),Codes!$A$5:$A$14,0))),"",IF(ISNUMBER(Customers!T266),Customers!T266,IFERROR(VALUE(Customers!T266),"")))</f>
        <v>434</v>
      </c>
      <c r="U266" s="3" t="n">
        <f aca="false">IF(OR(TRIM(Customers!U266&amp;"")="",ISNUMBER(MATCH(TRIM(Customers!U266&amp;""),Codes!$A$5:$A$14,0)),Customers!U266=0),"",IF(ISNUMBER(Customers!U266),Customers!U266,IFERROR(VALUE(Customers!U266),"")))</f>
        <v>661</v>
      </c>
      <c r="V266" s="3" t="n">
        <f aca="false">IF(OR(TRIM(Customers!V266&amp;"")="",ISNUMBER(MATCH(TRIM(Customers!V266&amp;""),Codes!$A$5:$A$14,0))),"",IF(ISNUMBER(Customers!V266),Customers!V266,IFERROR(VALUE(Customers!V266),"")))</f>
        <v>0</v>
      </c>
    </row>
    <row r="267" customFormat="false" ht="15" hidden="false" customHeight="false" outlineLevel="0" collapsed="false">
      <c r="A267" s="2" t="str">
        <f aca="false">Customers!A267</f>
        <v>CL00266</v>
      </c>
      <c r="B267" s="3" t="n">
        <f aca="false">IF(OR(TRIM(Customers!B267&amp;"")="",ISNUMBER(MATCH(TRIM(Customers!B267&amp;""),Codes!$A$5:$A$14,0)),Customers!B267=0),"",IF(ISNUMBER(Customers!B267),Customers!B267,IFERROR(VALUE(Customers!B267),"")))</f>
        <v>30</v>
      </c>
      <c r="C267" s="2" t="str">
        <f aca="false">IF(OR(TRIM(Customers!C267&amp;"")="",ISNUMBER(MATCH(TRIM(Customers!C267&amp;""),Codes!$A$5:$A$14,0))),"",TRIM(Customers!C267))</f>
        <v>M</v>
      </c>
      <c r="D267" s="2" t="str">
        <f aca="false">IF(OR(TRIM(Customers!D267&amp;"")="",ISNUMBER(MATCH(TRIM(Customers!D267&amp;""),Codes!$A$5:$A$14,0))),"",TRIM(Customers!D267))</f>
        <v>Molise</v>
      </c>
      <c r="E267" s="2" t="str">
        <f aca="false">IF(OR(TRIM(Customers!E267&amp;"")="",ISNUMBER(MATCH(TRIM(Customers!E267&amp;""),Codes!$A$5:$A$14,0))),"",TRIM(Customers!E267))</f>
        <v>Employee</v>
      </c>
      <c r="F267" s="2" t="str">
        <f aca="false">IF(OR(TRIM(Customers!F267&amp;"")="",ISNUMBER(MATCH(TRIM(Customers!F267&amp;""),Codes!$A$5:$A$14,0))),"",TRIM(Customers!F267))</f>
        <v>Divorced</v>
      </c>
      <c r="G267" s="4" t="n">
        <f aca="false">IF(OR(TRIM(Customers!G267&amp;"")="",ISNUMBER(MATCH(TRIM(Customers!G267&amp;""),Codes!$A$5:$A$14,0)),Customers!G267=-999),"",IF(ISNUMBER(Customers!G267),Customers!G267,IFERROR(VALUE(Customers!G267),"")))</f>
        <v>18100</v>
      </c>
      <c r="H267" s="3" t="n">
        <f aca="false">IF(OR(TRIM(Customers!H267&amp;"")="",ISNUMBER(MATCH(TRIM(Customers!H267&amp;""),Codes!$A$5:$A$14,0))),"",IF(ISNUMBER(Customers!H267),Customers!H267,IFERROR(VALUE(Customers!H267),"")))</f>
        <v>6</v>
      </c>
      <c r="I267" s="5" t="n">
        <f aca="false">IF(OR(TRIM(Customers!I267&amp;"")="",ISNUMBER(MATCH(TRIM(Customers!I267&amp;""),Codes!$A$5:$A$14,0)),Customers!I267=DATE(1970,1,1)),"",IF(ISNUMBER(Customers!I267),Customers!I267,IFERROR(DATEVALUE(Customers!I267),"")))</f>
        <v>43761</v>
      </c>
      <c r="J267" s="2" t="str">
        <f aca="false">IF(OR(TRIM(Customers!J267&amp;"")="",ISNUMBER(MATCH(TRIM(Customers!J267&amp;""),Codes!$A$5:$A$14,0))),"",TRIM(Customers!J267))</f>
        <v/>
      </c>
      <c r="K267" s="3" t="n">
        <f aca="false">IF(OR(TRIM(Customers!K267&amp;"")="",ISNUMBER(MATCH(TRIM(Customers!K267&amp;""),Codes!$A$5:$A$14,0))),"",IF(ISNUMBER(Customers!K267),Customers!K267,IFERROR(VALUE(Customers!K267),"")))</f>
        <v>2</v>
      </c>
      <c r="L267" s="4" t="n">
        <f aca="false">IF(OR(TRIM(Customers!L267&amp;"")="",ISNUMBER(MATCH(TRIM(Customers!L267&amp;""),Codes!$A$5:$A$14,0))),"",IF(ISNUMBER(Customers!L267),Customers!L267,IFERROR(VALUE(Customers!L267),"")))</f>
        <v>2945.42</v>
      </c>
      <c r="M267" s="4" t="n">
        <f aca="false">IF(OR(TRIM(Customers!M267&amp;"")="",ISNUMBER(MATCH(TRIM(Customers!M267&amp;""),Codes!$A$5:$A$14,0))),"",IF(ISNUMBER(Customers!M267),Customers!M267,IFERROR(VALUE(Customers!M267),"")))</f>
        <v>8193.73</v>
      </c>
      <c r="N267" s="3" t="n">
        <f aca="false">IF(OR(TRIM(Customers!N267&amp;"")="",ISNUMBER(MATCH(TRIM(Customers!N267&amp;""),Codes!$A$5:$A$14,0)),Customers!N267=9999),"",IF(ISNUMBER(Customers!N267),Customers!N267,IFERROR(VALUE(Customers!N267),"")))</f>
        <v>14</v>
      </c>
      <c r="O267" s="4" t="n">
        <f aca="false">IF(OR(TRIM(Customers!O267&amp;"")="",ISNUMBER(MATCH(TRIM(Customers!O267&amp;""),Codes!$A$5:$A$14,0))),"",IF(ISNUMBER(Customers!O267),Customers!O267,IFERROR(VALUE(Customers!O267),"")))</f>
        <v>34.04</v>
      </c>
      <c r="P267" s="3" t="n">
        <f aca="false">IF(OR(TRIM(Customers!P267&amp;"")="",ISNUMBER(MATCH(TRIM(Customers!P267&amp;""),Codes!$A$5:$A$14,0))),"",IF(ISNUMBER(Customers!P267),Customers!P267,IFERROR(VALUE(Customers!P267),"")))</f>
        <v>5</v>
      </c>
      <c r="Q267" s="4" t="str">
        <f aca="false">IF(OR(TRIM(Customers!Q267&amp;"")="",ISNUMBER(MATCH(TRIM(Customers!Q267&amp;""),Codes!$A$5:$A$14,0))),"",IF(ISNUMBER(Customers!Q267),Customers!Q267,IFERROR(VALUE(Customers!Q267),"")))</f>
        <v/>
      </c>
      <c r="R267" s="4" t="str">
        <f aca="false">IF(OR(TRIM(Customers!R267&amp;"")="",ISNUMBER(MATCH(TRIM(Customers!R267&amp;""),Codes!$A$5:$A$14,0))),"",IF(ISNUMBER(Customers!R267),Customers!R267,IFERROR(VALUE(Customers!R267),"")))</f>
        <v/>
      </c>
      <c r="S267" s="4" t="n">
        <f aca="false">IF(OR(TRIM(Customers!S267&amp;"")="",ISNUMBER(MATCH(TRIM(Customers!S267&amp;""),Codes!$A$5:$A$14,0))),"",IF(ISNUMBER(Customers!S267),Customers!S267,IFERROR(VALUE(Customers!S267),"")))</f>
        <v>0</v>
      </c>
      <c r="T267" s="4" t="n">
        <f aca="false">IF(OR(TRIM(Customers!T267&amp;"")="",ISNUMBER(MATCH(TRIM(Customers!T267&amp;""),Codes!$A$5:$A$14,0))),"",IF(ISNUMBER(Customers!T267),Customers!T267,IFERROR(VALUE(Customers!T267),"")))</f>
        <v>0</v>
      </c>
      <c r="U267" s="3" t="n">
        <f aca="false">IF(OR(TRIM(Customers!U267&amp;"")="",ISNUMBER(MATCH(TRIM(Customers!U267&amp;""),Codes!$A$5:$A$14,0)),Customers!U267=0),"",IF(ISNUMBER(Customers!U267),Customers!U267,IFERROR(VALUE(Customers!U267),"")))</f>
        <v>604</v>
      </c>
      <c r="V267" s="3" t="n">
        <f aca="false">IF(OR(TRIM(Customers!V267&amp;"")="",ISNUMBER(MATCH(TRIM(Customers!V267&amp;""),Codes!$A$5:$A$14,0))),"",IF(ISNUMBER(Customers!V267),Customers!V267,IFERROR(VALUE(Customers!V267),"")))</f>
        <v>1</v>
      </c>
    </row>
    <row r="268" customFormat="false" ht="15" hidden="false" customHeight="false" outlineLevel="0" collapsed="false">
      <c r="A268" s="2" t="str">
        <f aca="false">Customers!A268</f>
        <v>CL00267</v>
      </c>
      <c r="B268" s="3" t="n">
        <f aca="false">IF(OR(TRIM(Customers!B268&amp;"")="",ISNUMBER(MATCH(TRIM(Customers!B268&amp;""),Codes!$A$5:$A$14,0)),Customers!B268=0),"",IF(ISNUMBER(Customers!B268),Customers!B268,IFERROR(VALUE(Customers!B268),"")))</f>
        <v>52</v>
      </c>
      <c r="C268" s="2" t="str">
        <f aca="false">IF(OR(TRIM(Customers!C268&amp;"")="",ISNUMBER(MATCH(TRIM(Customers!C268&amp;""),Codes!$A$5:$A$14,0))),"",TRIM(Customers!C268))</f>
        <v>F</v>
      </c>
      <c r="D268" s="2" t="str">
        <f aca="false">IF(OR(TRIM(Customers!D268&amp;"")="",ISNUMBER(MATCH(TRIM(Customers!D268&amp;""),Codes!$A$5:$A$14,0))),"",TRIM(Customers!D268))</f>
        <v>Lombardia</v>
      </c>
      <c r="E268" s="2" t="str">
        <f aca="false">IF(OR(TRIM(Customers!E268&amp;"")="",ISNUMBER(MATCH(TRIM(Customers!E268&amp;""),Codes!$A$5:$A$14,0))),"",TRIM(Customers!E268))</f>
        <v>Employee</v>
      </c>
      <c r="F268" s="2" t="str">
        <f aca="false">IF(OR(TRIM(Customers!F268&amp;"")="",ISNUMBER(MATCH(TRIM(Customers!F268&amp;""),Codes!$A$5:$A$14,0))),"",TRIM(Customers!F268))</f>
        <v>Married</v>
      </c>
      <c r="G268" s="4" t="n">
        <f aca="false">IF(OR(TRIM(Customers!G268&amp;"")="",ISNUMBER(MATCH(TRIM(Customers!G268&amp;""),Codes!$A$5:$A$14,0)),Customers!G268=-999),"",IF(ISNUMBER(Customers!G268),Customers!G268,IFERROR(VALUE(Customers!G268),"")))</f>
        <v>35000</v>
      </c>
      <c r="H268" s="3" t="n">
        <f aca="false">IF(OR(TRIM(Customers!H268&amp;"")="",ISNUMBER(MATCH(TRIM(Customers!H268&amp;""),Codes!$A$5:$A$14,0))),"",IF(ISNUMBER(Customers!H268),Customers!H268,IFERROR(VALUE(Customers!H268),"")))</f>
        <v>4</v>
      </c>
      <c r="I268" s="5" t="n">
        <f aca="false">IF(OR(TRIM(Customers!I268&amp;"")="",ISNUMBER(MATCH(TRIM(Customers!I268&amp;""),Codes!$A$5:$A$14,0)),Customers!I268=DATE(1970,1,1)),"",IF(ISNUMBER(Customers!I268),Customers!I268,IFERROR(DATEVALUE(Customers!I268),"")))</f>
        <v>44650</v>
      </c>
      <c r="J268" s="2" t="str">
        <f aca="false">IF(OR(TRIM(Customers!J268&amp;"")="",ISNUMBER(MATCH(TRIM(Customers!J268&amp;""),Codes!$A$5:$A$14,0))),"",TRIM(Customers!J268))</f>
        <v>App</v>
      </c>
      <c r="K268" s="3" t="n">
        <f aca="false">IF(OR(TRIM(Customers!K268&amp;"")="",ISNUMBER(MATCH(TRIM(Customers!K268&amp;""),Codes!$A$5:$A$14,0))),"",IF(ISNUMBER(Customers!K268),Customers!K268,IFERROR(VALUE(Customers!K268),"")))</f>
        <v>1</v>
      </c>
      <c r="L268" s="4" t="n">
        <f aca="false">IF(OR(TRIM(Customers!L268&amp;"")="",ISNUMBER(MATCH(TRIM(Customers!L268&amp;""),Codes!$A$5:$A$14,0))),"",IF(ISNUMBER(Customers!L268),Customers!L268,IFERROR(VALUE(Customers!L268),"")))</f>
        <v>1277.55</v>
      </c>
      <c r="M268" s="4" t="n">
        <f aca="false">IF(OR(TRIM(Customers!M268&amp;"")="",ISNUMBER(MATCH(TRIM(Customers!M268&amp;""),Codes!$A$5:$A$14,0))),"",IF(ISNUMBER(Customers!M268),Customers!M268,IFERROR(VALUE(Customers!M268),"")))</f>
        <v>12888.36</v>
      </c>
      <c r="N268" s="3" t="n">
        <f aca="false">IF(OR(TRIM(Customers!N268&amp;"")="",ISNUMBER(MATCH(TRIM(Customers!N268&amp;""),Codes!$A$5:$A$14,0)),Customers!N268=9999),"",IF(ISNUMBER(Customers!N268),Customers!N268,IFERROR(VALUE(Customers!N268),"")))</f>
        <v>28</v>
      </c>
      <c r="O268" s="4" t="n">
        <f aca="false">IF(OR(TRIM(Customers!O268&amp;"")="",ISNUMBER(MATCH(TRIM(Customers!O268&amp;""),Codes!$A$5:$A$14,0))),"",IF(ISNUMBER(Customers!O268),Customers!O268,IFERROR(VALUE(Customers!O268),"")))</f>
        <v>83.5</v>
      </c>
      <c r="P268" s="3" t="n">
        <f aca="false">IF(OR(TRIM(Customers!P268&amp;"")="",ISNUMBER(MATCH(TRIM(Customers!P268&amp;""),Codes!$A$5:$A$14,0))),"",IF(ISNUMBER(Customers!P268),Customers!P268,IFERROR(VALUE(Customers!P268),"")))</f>
        <v>0</v>
      </c>
      <c r="Q268" s="4" t="n">
        <f aca="false">IF(OR(TRIM(Customers!Q268&amp;"")="",ISNUMBER(MATCH(TRIM(Customers!Q268&amp;""),Codes!$A$5:$A$14,0))),"",IF(ISNUMBER(Customers!Q268),Customers!Q268,IFERROR(VALUE(Customers!Q268),"")))</f>
        <v>6000</v>
      </c>
      <c r="R268" s="4" t="n">
        <f aca="false">IF(OR(TRIM(Customers!R268&amp;"")="",ISNUMBER(MATCH(TRIM(Customers!R268&amp;""),Codes!$A$5:$A$14,0))),"",IF(ISNUMBER(Customers!R268),Customers!R268,IFERROR(VALUE(Customers!R268),"")))</f>
        <v>361.43</v>
      </c>
      <c r="S268" s="4" t="n">
        <f aca="false">IF(OR(TRIM(Customers!S268&amp;"")="",ISNUMBER(MATCH(TRIM(Customers!S268&amp;""),Codes!$A$5:$A$14,0))),"",IF(ISNUMBER(Customers!S268),Customers!S268,IFERROR(VALUE(Customers!S268),"")))</f>
        <v>0</v>
      </c>
      <c r="T268" s="4" t="n">
        <f aca="false">IF(OR(TRIM(Customers!T268&amp;"")="",ISNUMBER(MATCH(TRIM(Customers!T268&amp;""),Codes!$A$5:$A$14,0))),"",IF(ISNUMBER(Customers!T268),Customers!T268,IFERROR(VALUE(Customers!T268),"")))</f>
        <v>0</v>
      </c>
      <c r="U268" s="3" t="n">
        <f aca="false">IF(OR(TRIM(Customers!U268&amp;"")="",ISNUMBER(MATCH(TRIM(Customers!U268&amp;""),Codes!$A$5:$A$14,0)),Customers!U268=0),"",IF(ISNUMBER(Customers!U268),Customers!U268,IFERROR(VALUE(Customers!U268),"")))</f>
        <v>645</v>
      </c>
      <c r="V268" s="3" t="n">
        <f aca="false">IF(OR(TRIM(Customers!V268&amp;"")="",ISNUMBER(MATCH(TRIM(Customers!V268&amp;""),Codes!$A$5:$A$14,0))),"",IF(ISNUMBER(Customers!V268),Customers!V268,IFERROR(VALUE(Customers!V268),"")))</f>
        <v>0</v>
      </c>
    </row>
    <row r="269" customFormat="false" ht="15" hidden="false" customHeight="false" outlineLevel="0" collapsed="false">
      <c r="A269" s="2" t="str">
        <f aca="false">Customers!A269</f>
        <v>CL00268</v>
      </c>
      <c r="B269" s="3" t="n">
        <f aca="false">IF(OR(TRIM(Customers!B269&amp;"")="",ISNUMBER(MATCH(TRIM(Customers!B269&amp;""),Codes!$A$5:$A$14,0)),Customers!B269=0),"",IF(ISNUMBER(Customers!B269),Customers!B269,IFERROR(VALUE(Customers!B269),"")))</f>
        <v>42</v>
      </c>
      <c r="C269" s="2" t="str">
        <f aca="false">IF(OR(TRIM(Customers!C269&amp;"")="",ISNUMBER(MATCH(TRIM(Customers!C269&amp;""),Codes!$A$5:$A$14,0))),"",TRIM(Customers!C269))</f>
        <v>F</v>
      </c>
      <c r="D269" s="2" t="str">
        <f aca="false">IF(OR(TRIM(Customers!D269&amp;"")="",ISNUMBER(MATCH(TRIM(Customers!D269&amp;""),Codes!$A$5:$A$14,0))),"",TRIM(Customers!D269))</f>
        <v>Lazio</v>
      </c>
      <c r="E269" s="2" t="str">
        <f aca="false">IF(OR(TRIM(Customers!E269&amp;"")="",ISNUMBER(MATCH(TRIM(Customers!E269&amp;""),Codes!$A$5:$A$14,0))),"",TRIM(Customers!E269))</f>
        <v>Employee</v>
      </c>
      <c r="F269" s="2" t="str">
        <f aca="false">IF(OR(TRIM(Customers!F269&amp;"")="",ISNUMBER(MATCH(TRIM(Customers!F269&amp;""),Codes!$A$5:$A$14,0))),"",TRIM(Customers!F269))</f>
        <v>Widowed</v>
      </c>
      <c r="G269" s="4" t="n">
        <f aca="false">IF(OR(TRIM(Customers!G269&amp;"")="",ISNUMBER(MATCH(TRIM(Customers!G269&amp;""),Codes!$A$5:$A$14,0)),Customers!G269=-999),"",IF(ISNUMBER(Customers!G269),Customers!G269,IFERROR(VALUE(Customers!G269),"")))</f>
        <v>25300</v>
      </c>
      <c r="H269" s="3" t="n">
        <f aca="false">IF(OR(TRIM(Customers!H269&amp;"")="",ISNUMBER(MATCH(TRIM(Customers!H269&amp;""),Codes!$A$5:$A$14,0))),"",IF(ISNUMBER(Customers!H269),Customers!H269,IFERROR(VALUE(Customers!H269),"")))</f>
        <v>4</v>
      </c>
      <c r="I269" s="5" t="n">
        <f aca="false">IF(OR(TRIM(Customers!I269&amp;"")="",ISNUMBER(MATCH(TRIM(Customers!I269&amp;""),Codes!$A$5:$A$14,0)),Customers!I269=DATE(1970,1,1)),"",IF(ISNUMBER(Customers!I269),Customers!I269,IFERROR(DATEVALUE(Customers!I269),"")))</f>
        <v>44777</v>
      </c>
      <c r="J269" s="2" t="str">
        <f aca="false">IF(OR(TRIM(Customers!J269&amp;"")="",ISNUMBER(MATCH(TRIM(Customers!J269&amp;""),Codes!$A$5:$A$14,0))),"",TRIM(Customers!J269))</f>
        <v>App</v>
      </c>
      <c r="K269" s="3" t="n">
        <f aca="false">IF(OR(TRIM(Customers!K269&amp;"")="",ISNUMBER(MATCH(TRIM(Customers!K269&amp;""),Codes!$A$5:$A$14,0))),"",IF(ISNUMBER(Customers!K269),Customers!K269,IFERROR(VALUE(Customers!K269),"")))</f>
        <v>1</v>
      </c>
      <c r="L269" s="4" t="n">
        <f aca="false">IF(OR(TRIM(Customers!L269&amp;"")="",ISNUMBER(MATCH(TRIM(Customers!L269&amp;""),Codes!$A$5:$A$14,0))),"",IF(ISNUMBER(Customers!L269),Customers!L269,IFERROR(VALUE(Customers!L269),"")))</f>
        <v>989.63</v>
      </c>
      <c r="M269" s="4" t="n">
        <f aca="false">IF(OR(TRIM(Customers!M269&amp;"")="",ISNUMBER(MATCH(TRIM(Customers!M269&amp;""),Codes!$A$5:$A$14,0))),"",IF(ISNUMBER(Customers!M269),Customers!M269,IFERROR(VALUE(Customers!M269),"")))</f>
        <v>0</v>
      </c>
      <c r="N269" s="3" t="n">
        <f aca="false">IF(OR(TRIM(Customers!N269&amp;"")="",ISNUMBER(MATCH(TRIM(Customers!N269&amp;""),Codes!$A$5:$A$14,0)),Customers!N269=9999),"",IF(ISNUMBER(Customers!N269),Customers!N269,IFERROR(VALUE(Customers!N269),"")))</f>
        <v>25</v>
      </c>
      <c r="O269" s="4" t="n">
        <f aca="false">IF(OR(TRIM(Customers!O269&amp;"")="",ISNUMBER(MATCH(TRIM(Customers!O269&amp;""),Codes!$A$5:$A$14,0))),"",IF(ISNUMBER(Customers!O269),Customers!O269,IFERROR(VALUE(Customers!O269),"")))</f>
        <v>65.86</v>
      </c>
      <c r="P269" s="3" t="n">
        <f aca="false">IF(OR(TRIM(Customers!P269&amp;"")="",ISNUMBER(MATCH(TRIM(Customers!P269&amp;""),Codes!$A$5:$A$14,0))),"",IF(ISNUMBER(Customers!P269),Customers!P269,IFERROR(VALUE(Customers!P269),"")))</f>
        <v>0</v>
      </c>
      <c r="Q269" s="4" t="n">
        <f aca="false">IF(OR(TRIM(Customers!Q269&amp;"")="",ISNUMBER(MATCH(TRIM(Customers!Q269&amp;""),Codes!$A$5:$A$14,0))),"",IF(ISNUMBER(Customers!Q269),Customers!Q269,IFERROR(VALUE(Customers!Q269),"")))</f>
        <v>4000</v>
      </c>
      <c r="R269" s="4" t="n">
        <f aca="false">IF(OR(TRIM(Customers!R269&amp;"")="",ISNUMBER(MATCH(TRIM(Customers!R269&amp;""),Codes!$A$5:$A$14,0))),"",IF(ISNUMBER(Customers!R269),Customers!R269,IFERROR(VALUE(Customers!R269),"")))</f>
        <v>1309.22</v>
      </c>
      <c r="S269" s="4" t="n">
        <f aca="false">IF(OR(TRIM(Customers!S269&amp;"")="",ISNUMBER(MATCH(TRIM(Customers!S269&amp;""),Codes!$A$5:$A$14,0))),"",IF(ISNUMBER(Customers!S269),Customers!S269,IFERROR(VALUE(Customers!S269),"")))</f>
        <v>83000</v>
      </c>
      <c r="T269" s="4" t="n">
        <f aca="false">IF(OR(TRIM(Customers!T269&amp;"")="",ISNUMBER(MATCH(TRIM(Customers!T269&amp;""),Codes!$A$5:$A$14,0))),"",IF(ISNUMBER(Customers!T269),Customers!T269,IFERROR(VALUE(Customers!T269),"")))</f>
        <v>618</v>
      </c>
      <c r="U269" s="3" t="n">
        <f aca="false">IF(OR(TRIM(Customers!U269&amp;"")="",ISNUMBER(MATCH(TRIM(Customers!U269&amp;""),Codes!$A$5:$A$14,0)),Customers!U269=0),"",IF(ISNUMBER(Customers!U269),Customers!U269,IFERROR(VALUE(Customers!U269),"")))</f>
        <v>576</v>
      </c>
      <c r="V269" s="3" t="n">
        <f aca="false">IF(OR(TRIM(Customers!V269&amp;"")="",ISNUMBER(MATCH(TRIM(Customers!V269&amp;""),Codes!$A$5:$A$14,0))),"",IF(ISNUMBER(Customers!V269),Customers!V269,IFERROR(VALUE(Customers!V269),"")))</f>
        <v>0</v>
      </c>
    </row>
    <row r="270" customFormat="false" ht="15" hidden="false" customHeight="false" outlineLevel="0" collapsed="false">
      <c r="A270" s="2" t="str">
        <f aca="false">Customers!A270</f>
        <v>CL00269</v>
      </c>
      <c r="B270" s="3" t="n">
        <f aca="false">IF(OR(TRIM(Customers!B270&amp;"")="",ISNUMBER(MATCH(TRIM(Customers!B270&amp;""),Codes!$A$5:$A$14,0)),Customers!B270=0),"",IF(ISNUMBER(Customers!B270),Customers!B270,IFERROR(VALUE(Customers!B270),"")))</f>
        <v>44</v>
      </c>
      <c r="C270" s="2" t="str">
        <f aca="false">IF(OR(TRIM(Customers!C270&amp;"")="",ISNUMBER(MATCH(TRIM(Customers!C270&amp;""),Codes!$A$5:$A$14,0))),"",TRIM(Customers!C270))</f>
        <v>F</v>
      </c>
      <c r="D270" s="2" t="str">
        <f aca="false">IF(OR(TRIM(Customers!D270&amp;"")="",ISNUMBER(MATCH(TRIM(Customers!D270&amp;""),Codes!$A$5:$A$14,0))),"",TRIM(Customers!D270))</f>
        <v>Lombardia</v>
      </c>
      <c r="E270" s="2" t="str">
        <f aca="false">IF(OR(TRIM(Customers!E270&amp;"")="",ISNUMBER(MATCH(TRIM(Customers!E270&amp;""),Codes!$A$5:$A$14,0))),"",TRIM(Customers!E270))</f>
        <v>Teacher</v>
      </c>
      <c r="F270" s="2" t="str">
        <f aca="false">IF(OR(TRIM(Customers!F270&amp;"")="",ISNUMBER(MATCH(TRIM(Customers!F270&amp;""),Codes!$A$5:$A$14,0))),"",TRIM(Customers!F270))</f>
        <v>Married</v>
      </c>
      <c r="G270" s="4" t="n">
        <f aca="false">IF(OR(TRIM(Customers!G270&amp;"")="",ISNUMBER(MATCH(TRIM(Customers!G270&amp;""),Codes!$A$5:$A$14,0)),Customers!G270=-999),"",IF(ISNUMBER(Customers!G270),Customers!G270,IFERROR(VALUE(Customers!G270),"")))</f>
        <v>29400</v>
      </c>
      <c r="H270" s="3" t="n">
        <f aca="false">IF(OR(TRIM(Customers!H270&amp;"")="",ISNUMBER(MATCH(TRIM(Customers!H270&amp;""),Codes!$A$5:$A$14,0))),"",IF(ISNUMBER(Customers!H270),Customers!H270,IFERROR(VALUE(Customers!H270),"")))</f>
        <v>11</v>
      </c>
      <c r="I270" s="5" t="n">
        <f aca="false">IF(OR(TRIM(Customers!I270&amp;"")="",ISNUMBER(MATCH(TRIM(Customers!I270&amp;""),Codes!$A$5:$A$14,0)),Customers!I270=DATE(1970,1,1)),"",IF(ISNUMBER(Customers!I270),Customers!I270,IFERROR(DATEVALUE(Customers!I270),"")))</f>
        <v>42250</v>
      </c>
      <c r="J270" s="2" t="str">
        <f aca="false">IF(OR(TRIM(Customers!J270&amp;"")="",ISNUMBER(MATCH(TRIM(Customers!J270&amp;""),Codes!$A$5:$A$14,0))),"",TRIM(Customers!J270))</f>
        <v>Online Banking</v>
      </c>
      <c r="K270" s="3" t="n">
        <f aca="false">IF(OR(TRIM(Customers!K270&amp;"")="",ISNUMBER(MATCH(TRIM(Customers!K270&amp;""),Codes!$A$5:$A$14,0))),"",IF(ISNUMBER(Customers!K270),Customers!K270,IFERROR(VALUE(Customers!K270),"")))</f>
        <v>1</v>
      </c>
      <c r="L270" s="4" t="n">
        <f aca="false">IF(OR(TRIM(Customers!L270&amp;"")="",ISNUMBER(MATCH(TRIM(Customers!L270&amp;""),Codes!$A$5:$A$14,0))),"",IF(ISNUMBER(Customers!L270),Customers!L270,IFERROR(VALUE(Customers!L270),"")))</f>
        <v>2122.3</v>
      </c>
      <c r="M270" s="4" t="n">
        <f aca="false">IF(OR(TRIM(Customers!M270&amp;"")="",ISNUMBER(MATCH(TRIM(Customers!M270&amp;""),Codes!$A$5:$A$14,0))),"",IF(ISNUMBER(Customers!M270),Customers!M270,IFERROR(VALUE(Customers!M270),"")))</f>
        <v>28118.64</v>
      </c>
      <c r="N270" s="3" t="n">
        <f aca="false">IF(OR(TRIM(Customers!N270&amp;"")="",ISNUMBER(MATCH(TRIM(Customers!N270&amp;""),Codes!$A$5:$A$14,0)),Customers!N270=9999),"",IF(ISNUMBER(Customers!N270),Customers!N270,IFERROR(VALUE(Customers!N270),"")))</f>
        <v>26</v>
      </c>
      <c r="O270" s="4" t="n">
        <f aca="false">IF(OR(TRIM(Customers!O270&amp;"")="",ISNUMBER(MATCH(TRIM(Customers!O270&amp;""),Codes!$A$5:$A$14,0))),"",IF(ISNUMBER(Customers!O270),Customers!O270,IFERROR(VALUE(Customers!O270),"")))</f>
        <v>77.06</v>
      </c>
      <c r="P270" s="3" t="n">
        <f aca="false">IF(OR(TRIM(Customers!P270&amp;"")="",ISNUMBER(MATCH(TRIM(Customers!P270&amp;""),Codes!$A$5:$A$14,0))),"",IF(ISNUMBER(Customers!P270),Customers!P270,IFERROR(VALUE(Customers!P270),"")))</f>
        <v>0</v>
      </c>
      <c r="Q270" s="4" t="n">
        <f aca="false">IF(OR(TRIM(Customers!Q270&amp;"")="",ISNUMBER(MATCH(TRIM(Customers!Q270&amp;""),Codes!$A$5:$A$14,0))),"",IF(ISNUMBER(Customers!Q270),Customers!Q270,IFERROR(VALUE(Customers!Q270),"")))</f>
        <v>3500</v>
      </c>
      <c r="R270" s="4" t="n">
        <f aca="false">IF(OR(TRIM(Customers!R270&amp;"")="",ISNUMBER(MATCH(TRIM(Customers!R270&amp;""),Codes!$A$5:$A$14,0))),"",IF(ISNUMBER(Customers!R270),Customers!R270,IFERROR(VALUE(Customers!R270),"")))</f>
        <v>262.31</v>
      </c>
      <c r="S270" s="4" t="n">
        <f aca="false">IF(OR(TRIM(Customers!S270&amp;"")="",ISNUMBER(MATCH(TRIM(Customers!S270&amp;""),Codes!$A$5:$A$14,0))),"",IF(ISNUMBER(Customers!S270),Customers!S270,IFERROR(VALUE(Customers!S270),"")))</f>
        <v>78000</v>
      </c>
      <c r="T270" s="4" t="n">
        <f aca="false">IF(OR(TRIM(Customers!T270&amp;"")="",ISNUMBER(MATCH(TRIM(Customers!T270&amp;""),Codes!$A$5:$A$14,0))),"",IF(ISNUMBER(Customers!T270),Customers!T270,IFERROR(VALUE(Customers!T270),"")))</f>
        <v>373</v>
      </c>
      <c r="U270" s="3" t="n">
        <f aca="false">IF(OR(TRIM(Customers!U270&amp;"")="",ISNUMBER(MATCH(TRIM(Customers!U270&amp;""),Codes!$A$5:$A$14,0)),Customers!U270=0),"",IF(ISNUMBER(Customers!U270),Customers!U270,IFERROR(VALUE(Customers!U270),"")))</f>
        <v>624</v>
      </c>
      <c r="V270" s="3" t="n">
        <f aca="false">IF(OR(TRIM(Customers!V270&amp;"")="",ISNUMBER(MATCH(TRIM(Customers!V270&amp;""),Codes!$A$5:$A$14,0))),"",IF(ISNUMBER(Customers!V270),Customers!V270,IFERROR(VALUE(Customers!V270),"")))</f>
        <v>0</v>
      </c>
    </row>
    <row r="271" customFormat="false" ht="15" hidden="false" customHeight="false" outlineLevel="0" collapsed="false">
      <c r="A271" s="2" t="str">
        <f aca="false">Customers!A271</f>
        <v>CL00270</v>
      </c>
      <c r="B271" s="3" t="n">
        <f aca="false">IF(OR(TRIM(Customers!B271&amp;"")="",ISNUMBER(MATCH(TRIM(Customers!B271&amp;""),Codes!$A$5:$A$14,0)),Customers!B271=0),"",IF(ISNUMBER(Customers!B271),Customers!B271,IFERROR(VALUE(Customers!B271),"")))</f>
        <v>65</v>
      </c>
      <c r="C271" s="2" t="str">
        <f aca="false">IF(OR(TRIM(Customers!C271&amp;"")="",ISNUMBER(MATCH(TRIM(Customers!C271&amp;""),Codes!$A$5:$A$14,0))),"",TRIM(Customers!C271))</f>
        <v>F</v>
      </c>
      <c r="D271" s="2" t="str">
        <f aca="false">IF(OR(TRIM(Customers!D271&amp;"")="",ISNUMBER(MATCH(TRIM(Customers!D271&amp;""),Codes!$A$5:$A$14,0))),"",TRIM(Customers!D271))</f>
        <v>Sardegna</v>
      </c>
      <c r="E271" s="2" t="str">
        <f aca="false">IF(OR(TRIM(Customers!E271&amp;"")="",ISNUMBER(MATCH(TRIM(Customers!E271&amp;""),Codes!$A$5:$A$14,0))),"",TRIM(Customers!E271))</f>
        <v>Employee</v>
      </c>
      <c r="F271" s="2" t="str">
        <f aca="false">IF(OR(TRIM(Customers!F271&amp;"")="",ISNUMBER(MATCH(TRIM(Customers!F271&amp;""),Codes!$A$5:$A$14,0))),"",TRIM(Customers!F271))</f>
        <v>Divorced</v>
      </c>
      <c r="G271" s="4" t="n">
        <f aca="false">IF(OR(TRIM(Customers!G271&amp;"")="",ISNUMBER(MATCH(TRIM(Customers!G271&amp;""),Codes!$A$5:$A$14,0)),Customers!G271=-999),"",IF(ISNUMBER(Customers!G271),Customers!G271,IFERROR(VALUE(Customers!G271),"")))</f>
        <v>28200</v>
      </c>
      <c r="H271" s="3" t="n">
        <f aca="false">IF(OR(TRIM(Customers!H271&amp;"")="",ISNUMBER(MATCH(TRIM(Customers!H271&amp;""),Codes!$A$5:$A$14,0))),"",IF(ISNUMBER(Customers!H271),Customers!H271,IFERROR(VALUE(Customers!H271),"")))</f>
        <v>17</v>
      </c>
      <c r="I271" s="5" t="n">
        <f aca="false">IF(OR(TRIM(Customers!I271&amp;"")="",ISNUMBER(MATCH(TRIM(Customers!I271&amp;""),Codes!$A$5:$A$14,0)),Customers!I271=DATE(1970,1,1)),"",IF(ISNUMBER(Customers!I271),Customers!I271,IFERROR(DATEVALUE(Customers!I271),"")))</f>
        <v>39769</v>
      </c>
      <c r="J271" s="2" t="str">
        <f aca="false">IF(OR(TRIM(Customers!J271&amp;"")="",ISNUMBER(MATCH(TRIM(Customers!J271&amp;""),Codes!$A$5:$A$14,0))),"",TRIM(Customers!J271))</f>
        <v>App</v>
      </c>
      <c r="K271" s="3" t="n">
        <f aca="false">IF(OR(TRIM(Customers!K271&amp;"")="",ISNUMBER(MATCH(TRIM(Customers!K271&amp;""),Codes!$A$5:$A$14,0))),"",IF(ISNUMBER(Customers!K271),Customers!K271,IFERROR(VALUE(Customers!K271),"")))</f>
        <v>3</v>
      </c>
      <c r="L271" s="4" t="n">
        <f aca="false">IF(OR(TRIM(Customers!L271&amp;"")="",ISNUMBER(MATCH(TRIM(Customers!L271&amp;""),Codes!$A$5:$A$14,0))),"",IF(ISNUMBER(Customers!L271),Customers!L271,IFERROR(VALUE(Customers!L271),"")))</f>
        <v>2119.73</v>
      </c>
      <c r="M271" s="4" t="n">
        <f aca="false">IF(OR(TRIM(Customers!M271&amp;"")="",ISNUMBER(MATCH(TRIM(Customers!M271&amp;""),Codes!$A$5:$A$14,0))),"",IF(ISNUMBER(Customers!M271),Customers!M271,IFERROR(VALUE(Customers!M271),"")))</f>
        <v>48978.82</v>
      </c>
      <c r="N271" s="3" t="n">
        <f aca="false">IF(OR(TRIM(Customers!N271&amp;"")="",ISNUMBER(MATCH(TRIM(Customers!N271&amp;""),Codes!$A$5:$A$14,0)),Customers!N271=9999),"",IF(ISNUMBER(Customers!N271),Customers!N271,IFERROR(VALUE(Customers!N271),"")))</f>
        <v>33</v>
      </c>
      <c r="O271" s="4" t="n">
        <f aca="false">IF(OR(TRIM(Customers!O271&amp;"")="",ISNUMBER(MATCH(TRIM(Customers!O271&amp;""),Codes!$A$5:$A$14,0))),"",IF(ISNUMBER(Customers!O271),Customers!O271,IFERROR(VALUE(Customers!O271),"")))</f>
        <v>27.22</v>
      </c>
      <c r="P271" s="3" t="n">
        <f aca="false">IF(OR(TRIM(Customers!P271&amp;"")="",ISNUMBER(MATCH(TRIM(Customers!P271&amp;""),Codes!$A$5:$A$14,0))),"",IF(ISNUMBER(Customers!P271),Customers!P271,IFERROR(VALUE(Customers!P271),"")))</f>
        <v>0</v>
      </c>
      <c r="Q271" s="4" t="n">
        <f aca="false">IF(OR(TRIM(Customers!Q271&amp;"")="",ISNUMBER(MATCH(TRIM(Customers!Q271&amp;""),Codes!$A$5:$A$14,0))),"",IF(ISNUMBER(Customers!Q271),Customers!Q271,IFERROR(VALUE(Customers!Q271),"")))</f>
        <v>4500</v>
      </c>
      <c r="R271" s="4" t="n">
        <f aca="false">IF(OR(TRIM(Customers!R271&amp;"")="",ISNUMBER(MATCH(TRIM(Customers!R271&amp;""),Codes!$A$5:$A$14,0))),"",IF(ISNUMBER(Customers!R271),Customers!R271,IFERROR(VALUE(Customers!R271),"")))</f>
        <v>596.44</v>
      </c>
      <c r="S271" s="4" t="n">
        <f aca="false">IF(OR(TRIM(Customers!S271&amp;"")="",ISNUMBER(MATCH(TRIM(Customers!S271&amp;""),Codes!$A$5:$A$14,0))),"",IF(ISNUMBER(Customers!S271),Customers!S271,IFERROR(VALUE(Customers!S271),"")))</f>
        <v>107000</v>
      </c>
      <c r="T271" s="4" t="n">
        <f aca="false">IF(OR(TRIM(Customers!T271&amp;"")="",ISNUMBER(MATCH(TRIM(Customers!T271&amp;""),Codes!$A$5:$A$14,0))),"",IF(ISNUMBER(Customers!T271),Customers!T271,IFERROR(VALUE(Customers!T271),"")))</f>
        <v>567</v>
      </c>
      <c r="U271" s="3" t="n">
        <f aca="false">IF(OR(TRIM(Customers!U271&amp;"")="",ISNUMBER(MATCH(TRIM(Customers!U271&amp;""),Codes!$A$5:$A$14,0)),Customers!U271=0),"",IF(ISNUMBER(Customers!U271),Customers!U271,IFERROR(VALUE(Customers!U271),"")))</f>
        <v>642</v>
      </c>
      <c r="V271" s="3" t="str">
        <f aca="false">IF(OR(TRIM(Customers!V271&amp;"")="",ISNUMBER(MATCH(TRIM(Customers!V271&amp;""),Codes!$A$5:$A$14,0))),"",IF(ISNUMBER(Customers!V271),Customers!V271,IFERROR(VALUE(Customers!V271),"")))</f>
        <v/>
      </c>
    </row>
    <row r="272" customFormat="false" ht="15" hidden="false" customHeight="false" outlineLevel="0" collapsed="false">
      <c r="A272" s="2" t="str">
        <f aca="false">Customers!A272</f>
        <v>CL00271</v>
      </c>
      <c r="B272" s="3" t="n">
        <f aca="false">IF(OR(TRIM(Customers!B272&amp;"")="",ISNUMBER(MATCH(TRIM(Customers!B272&amp;""),Codes!$A$5:$A$14,0)),Customers!B272=0),"",IF(ISNUMBER(Customers!B272),Customers!B272,IFERROR(VALUE(Customers!B272),"")))</f>
        <v>20</v>
      </c>
      <c r="C272" s="2" t="str">
        <f aca="false">IF(OR(TRIM(Customers!C272&amp;"")="",ISNUMBER(MATCH(TRIM(Customers!C272&amp;""),Codes!$A$5:$A$14,0))),"",TRIM(Customers!C272))</f>
        <v>F</v>
      </c>
      <c r="D272" s="2" t="str">
        <f aca="false">IF(OR(TRIM(Customers!D272&amp;"")="",ISNUMBER(MATCH(TRIM(Customers!D272&amp;""),Codes!$A$5:$A$14,0))),"",TRIM(Customers!D272))</f>
        <v>Veneto</v>
      </c>
      <c r="E272" s="2" t="str">
        <f aca="false">IF(OR(TRIM(Customers!E272&amp;"")="",ISNUMBER(MATCH(TRIM(Customers!E272&amp;""),Codes!$A$5:$A$14,0))),"",TRIM(Customers!E272))</f>
        <v>Student</v>
      </c>
      <c r="F272" s="2" t="str">
        <f aca="false">IF(OR(TRIM(Customers!F272&amp;"")="",ISNUMBER(MATCH(TRIM(Customers!F272&amp;""),Codes!$A$5:$A$14,0))),"",TRIM(Customers!F272))</f>
        <v>Single</v>
      </c>
      <c r="G272" s="4" t="n">
        <f aca="false">IF(OR(TRIM(Customers!G272&amp;"")="",ISNUMBER(MATCH(TRIM(Customers!G272&amp;""),Codes!$A$5:$A$14,0)),Customers!G272=-999),"",IF(ISNUMBER(Customers!G272),Customers!G272,IFERROR(VALUE(Customers!G272),"")))</f>
        <v>5900</v>
      </c>
      <c r="H272" s="3" t="n">
        <f aca="false">IF(OR(TRIM(Customers!H272&amp;"")="",ISNUMBER(MATCH(TRIM(Customers!H272&amp;""),Codes!$A$5:$A$14,0))),"",IF(ISNUMBER(Customers!H272),Customers!H272,IFERROR(VALUE(Customers!H272),"")))</f>
        <v>0</v>
      </c>
      <c r="I272" s="5" t="n">
        <f aca="false">IF(OR(TRIM(Customers!I272&amp;"")="",ISNUMBER(MATCH(TRIM(Customers!I272&amp;""),Codes!$A$5:$A$14,0)),Customers!I272=DATE(1970,1,1)),"",IF(ISNUMBER(Customers!I272),Customers!I272,IFERROR(DATEVALUE(Customers!I272),"")))</f>
        <v>46006</v>
      </c>
      <c r="J272" s="2" t="str">
        <f aca="false">IF(OR(TRIM(Customers!J272&amp;"")="",ISNUMBER(MATCH(TRIM(Customers!J272&amp;""),Codes!$A$5:$A$14,0))),"",TRIM(Customers!J272))</f>
        <v>App</v>
      </c>
      <c r="K272" s="3" t="n">
        <f aca="false">IF(OR(TRIM(Customers!K272&amp;"")="",ISNUMBER(MATCH(TRIM(Customers!K272&amp;""),Codes!$A$5:$A$14,0))),"",IF(ISNUMBER(Customers!K272),Customers!K272,IFERROR(VALUE(Customers!K272),"")))</f>
        <v>1</v>
      </c>
      <c r="L272" s="4" t="n">
        <f aca="false">IF(OR(TRIM(Customers!L272&amp;"")="",ISNUMBER(MATCH(TRIM(Customers!L272&amp;""),Codes!$A$5:$A$14,0))),"",IF(ISNUMBER(Customers!L272),Customers!L272,IFERROR(VALUE(Customers!L272),"")))</f>
        <v>397.07</v>
      </c>
      <c r="M272" s="4" t="n">
        <f aca="false">IF(OR(TRIM(Customers!M272&amp;"")="",ISNUMBER(MATCH(TRIM(Customers!M272&amp;""),Codes!$A$5:$A$14,0))),"",IF(ISNUMBER(Customers!M272),Customers!M272,IFERROR(VALUE(Customers!M272),"")))</f>
        <v>615.04</v>
      </c>
      <c r="N272" s="3" t="n">
        <f aca="false">IF(OR(TRIM(Customers!N272&amp;"")="",ISNUMBER(MATCH(TRIM(Customers!N272&amp;""),Codes!$A$5:$A$14,0)),Customers!N272=9999),"",IF(ISNUMBER(Customers!N272),Customers!N272,IFERROR(VALUE(Customers!N272),"")))</f>
        <v>20</v>
      </c>
      <c r="O272" s="4" t="n">
        <f aca="false">IF(OR(TRIM(Customers!O272&amp;"")="",ISNUMBER(MATCH(TRIM(Customers!O272&amp;""),Codes!$A$5:$A$14,0))),"",IF(ISNUMBER(Customers!O272),Customers!O272,IFERROR(VALUE(Customers!O272),"")))</f>
        <v>44</v>
      </c>
      <c r="P272" s="3" t="n">
        <f aca="false">IF(OR(TRIM(Customers!P272&amp;"")="",ISNUMBER(MATCH(TRIM(Customers!P272&amp;""),Codes!$A$5:$A$14,0))),"",IF(ISNUMBER(Customers!P272),Customers!P272,IFERROR(VALUE(Customers!P272),"")))</f>
        <v>1</v>
      </c>
      <c r="Q272" s="4" t="n">
        <f aca="false">IF(OR(TRIM(Customers!Q272&amp;"")="",ISNUMBER(MATCH(TRIM(Customers!Q272&amp;""),Codes!$A$5:$A$14,0))),"",IF(ISNUMBER(Customers!Q272),Customers!Q272,IFERROR(VALUE(Customers!Q272),"")))</f>
        <v>0</v>
      </c>
      <c r="R272" s="4" t="n">
        <f aca="false">IF(OR(TRIM(Customers!R272&amp;"")="",ISNUMBER(MATCH(TRIM(Customers!R272&amp;""),Codes!$A$5:$A$14,0))),"",IF(ISNUMBER(Customers!R272),Customers!R272,IFERROR(VALUE(Customers!R272),"")))</f>
        <v>0</v>
      </c>
      <c r="S272" s="4" t="n">
        <f aca="false">IF(OR(TRIM(Customers!S272&amp;"")="",ISNUMBER(MATCH(TRIM(Customers!S272&amp;""),Codes!$A$5:$A$14,0))),"",IF(ISNUMBER(Customers!S272),Customers!S272,IFERROR(VALUE(Customers!S272),"")))</f>
        <v>0</v>
      </c>
      <c r="T272" s="4" t="n">
        <f aca="false">IF(OR(TRIM(Customers!T272&amp;"")="",ISNUMBER(MATCH(TRIM(Customers!T272&amp;""),Codes!$A$5:$A$14,0))),"",IF(ISNUMBER(Customers!T272),Customers!T272,IFERROR(VALUE(Customers!T272),"")))</f>
        <v>0</v>
      </c>
      <c r="U272" s="3" t="n">
        <f aca="false">IF(OR(TRIM(Customers!U272&amp;"")="",ISNUMBER(MATCH(TRIM(Customers!U272&amp;""),Codes!$A$5:$A$14,0)),Customers!U272=0),"",IF(ISNUMBER(Customers!U272),Customers!U272,IFERROR(VALUE(Customers!U272),"")))</f>
        <v>554</v>
      </c>
      <c r="V272" s="3" t="n">
        <f aca="false">IF(OR(TRIM(Customers!V272&amp;"")="",ISNUMBER(MATCH(TRIM(Customers!V272&amp;""),Codes!$A$5:$A$14,0))),"",IF(ISNUMBER(Customers!V272),Customers!V272,IFERROR(VALUE(Customers!V272),"")))</f>
        <v>0</v>
      </c>
    </row>
    <row r="273" customFormat="false" ht="15" hidden="false" customHeight="false" outlineLevel="0" collapsed="false">
      <c r="A273" s="2" t="str">
        <f aca="false">Customers!A273</f>
        <v>CL00272</v>
      </c>
      <c r="B273" s="3" t="n">
        <f aca="false">IF(OR(TRIM(Customers!B273&amp;"")="",ISNUMBER(MATCH(TRIM(Customers!B273&amp;""),Codes!$A$5:$A$14,0)),Customers!B273=0),"",IF(ISNUMBER(Customers!B273),Customers!B273,IFERROR(VALUE(Customers!B273),"")))</f>
        <v>48</v>
      </c>
      <c r="C273" s="2" t="str">
        <f aca="false">IF(OR(TRIM(Customers!C273&amp;"")="",ISNUMBER(MATCH(TRIM(Customers!C273&amp;""),Codes!$A$5:$A$14,0))),"",TRIM(Customers!C273))</f>
        <v>F</v>
      </c>
      <c r="D273" s="2" t="str">
        <f aca="false">IF(OR(TRIM(Customers!D273&amp;"")="",ISNUMBER(MATCH(TRIM(Customers!D273&amp;""),Codes!$A$5:$A$14,0))),"",TRIM(Customers!D273))</f>
        <v>Lombardia</v>
      </c>
      <c r="E273" s="2" t="str">
        <f aca="false">IF(OR(TRIM(Customers!E273&amp;"")="",ISNUMBER(MATCH(TRIM(Customers!E273&amp;""),Codes!$A$5:$A$14,0))),"",TRIM(Customers!E273))</f>
        <v>Employee</v>
      </c>
      <c r="F273" s="2" t="str">
        <f aca="false">IF(OR(TRIM(Customers!F273&amp;"")="",ISNUMBER(MATCH(TRIM(Customers!F273&amp;""),Codes!$A$5:$A$14,0))),"",TRIM(Customers!F273))</f>
        <v>Single</v>
      </c>
      <c r="G273" s="4" t="n">
        <f aca="false">IF(OR(TRIM(Customers!G273&amp;"")="",ISNUMBER(MATCH(TRIM(Customers!G273&amp;""),Codes!$A$5:$A$14,0)),Customers!G273=-999),"",IF(ISNUMBER(Customers!G273),Customers!G273,IFERROR(VALUE(Customers!G273),"")))</f>
        <v>31100</v>
      </c>
      <c r="H273" s="3" t="n">
        <f aca="false">IF(OR(TRIM(Customers!H273&amp;"")="",ISNUMBER(MATCH(TRIM(Customers!H273&amp;""),Codes!$A$5:$A$14,0))),"",IF(ISNUMBER(Customers!H273),Customers!H273,IFERROR(VALUE(Customers!H273),"")))</f>
        <v>5</v>
      </c>
      <c r="I273" s="5" t="n">
        <f aca="false">IF(OR(TRIM(Customers!I273&amp;"")="",ISNUMBER(MATCH(TRIM(Customers!I273&amp;""),Codes!$A$5:$A$14,0)),Customers!I273=DATE(1970,1,1)),"",IF(ISNUMBER(Customers!I273),Customers!I273,IFERROR(DATEVALUE(Customers!I273),"")))</f>
        <v>44346</v>
      </c>
      <c r="J273" s="2" t="str">
        <f aca="false">IF(OR(TRIM(Customers!J273&amp;"")="",ISNUMBER(MATCH(TRIM(Customers!J273&amp;""),Codes!$A$5:$A$14,0))),"",TRIM(Customers!J273))</f>
        <v>Branch</v>
      </c>
      <c r="K273" s="3" t="n">
        <f aca="false">IF(OR(TRIM(Customers!K273&amp;"")="",ISNUMBER(MATCH(TRIM(Customers!K273&amp;""),Codes!$A$5:$A$14,0))),"",IF(ISNUMBER(Customers!K273),Customers!K273,IFERROR(VALUE(Customers!K273),"")))</f>
        <v>1</v>
      </c>
      <c r="L273" s="4" t="n">
        <f aca="false">IF(OR(TRIM(Customers!L273&amp;"")="",ISNUMBER(MATCH(TRIM(Customers!L273&amp;""),Codes!$A$5:$A$14,0))),"",IF(ISNUMBER(Customers!L273),Customers!L273,IFERROR(VALUE(Customers!L273),"")))</f>
        <v>1490.67</v>
      </c>
      <c r="M273" s="4" t="n">
        <f aca="false">IF(OR(TRIM(Customers!M273&amp;"")="",ISNUMBER(MATCH(TRIM(Customers!M273&amp;""),Codes!$A$5:$A$14,0))),"",IF(ISNUMBER(Customers!M273),Customers!M273,IFERROR(VALUE(Customers!M273),"")))</f>
        <v>0</v>
      </c>
      <c r="N273" s="3" t="n">
        <f aca="false">IF(OR(TRIM(Customers!N273&amp;"")="",ISNUMBER(MATCH(TRIM(Customers!N273&amp;""),Codes!$A$5:$A$14,0)),Customers!N273=9999),"",IF(ISNUMBER(Customers!N273),Customers!N273,IFERROR(VALUE(Customers!N273),"")))</f>
        <v>16</v>
      </c>
      <c r="O273" s="4" t="n">
        <f aca="false">IF(OR(TRIM(Customers!O273&amp;"")="",ISNUMBER(MATCH(TRIM(Customers!O273&amp;""),Codes!$A$5:$A$14,0))),"",IF(ISNUMBER(Customers!O273),Customers!O273,IFERROR(VALUE(Customers!O273),"")))</f>
        <v>51.6</v>
      </c>
      <c r="P273" s="3" t="n">
        <f aca="false">IF(OR(TRIM(Customers!P273&amp;"")="",ISNUMBER(MATCH(TRIM(Customers!P273&amp;""),Codes!$A$5:$A$14,0))),"",IF(ISNUMBER(Customers!P273),Customers!P273,IFERROR(VALUE(Customers!P273),"")))</f>
        <v>1</v>
      </c>
      <c r="Q273" s="4" t="n">
        <f aca="false">IF(OR(TRIM(Customers!Q273&amp;"")="",ISNUMBER(MATCH(TRIM(Customers!Q273&amp;""),Codes!$A$5:$A$14,0))),"",IF(ISNUMBER(Customers!Q273),Customers!Q273,IFERROR(VALUE(Customers!Q273),"")))</f>
        <v>4500</v>
      </c>
      <c r="R273" s="4" t="n">
        <f aca="false">IF(OR(TRIM(Customers!R273&amp;"")="",ISNUMBER(MATCH(TRIM(Customers!R273&amp;""),Codes!$A$5:$A$14,0))),"",IF(ISNUMBER(Customers!R273),Customers!R273,IFERROR(VALUE(Customers!R273),"")))</f>
        <v>1923.57</v>
      </c>
      <c r="S273" s="4" t="n">
        <f aca="false">IF(OR(TRIM(Customers!S273&amp;"")="",ISNUMBER(MATCH(TRIM(Customers!S273&amp;""),Codes!$A$5:$A$14,0))),"",IF(ISNUMBER(Customers!S273),Customers!S273,IFERROR(VALUE(Customers!S273),"")))</f>
        <v>0</v>
      </c>
      <c r="T273" s="4" t="n">
        <f aca="false">IF(OR(TRIM(Customers!T273&amp;"")="",ISNUMBER(MATCH(TRIM(Customers!T273&amp;""),Codes!$A$5:$A$14,0))),"",IF(ISNUMBER(Customers!T273),Customers!T273,IFERROR(VALUE(Customers!T273),"")))</f>
        <v>0</v>
      </c>
      <c r="U273" s="3" t="n">
        <f aca="false">IF(OR(TRIM(Customers!U273&amp;"")="",ISNUMBER(MATCH(TRIM(Customers!U273&amp;""),Codes!$A$5:$A$14,0)),Customers!U273=0),"",IF(ISNUMBER(Customers!U273),Customers!U273,IFERROR(VALUE(Customers!U273),"")))</f>
        <v>657</v>
      </c>
      <c r="V273" s="3" t="n">
        <f aca="false">IF(OR(TRIM(Customers!V273&amp;"")="",ISNUMBER(MATCH(TRIM(Customers!V273&amp;""),Codes!$A$5:$A$14,0))),"",IF(ISNUMBER(Customers!V273),Customers!V273,IFERROR(VALUE(Customers!V273),"")))</f>
        <v>1</v>
      </c>
    </row>
    <row r="274" customFormat="false" ht="15" hidden="false" customHeight="false" outlineLevel="0" collapsed="false">
      <c r="A274" s="2" t="str">
        <f aca="false">Customers!A274</f>
        <v>CL00273</v>
      </c>
      <c r="B274" s="3" t="n">
        <f aca="false">IF(OR(TRIM(Customers!B274&amp;"")="",ISNUMBER(MATCH(TRIM(Customers!B274&amp;""),Codes!$A$5:$A$14,0)),Customers!B274=0),"",IF(ISNUMBER(Customers!B274),Customers!B274,IFERROR(VALUE(Customers!B274),"")))</f>
        <v>28</v>
      </c>
      <c r="C274" s="2" t="str">
        <f aca="false">IF(OR(TRIM(Customers!C274&amp;"")="",ISNUMBER(MATCH(TRIM(Customers!C274&amp;""),Codes!$A$5:$A$14,0))),"",TRIM(Customers!C274))</f>
        <v>F</v>
      </c>
      <c r="D274" s="2" t="str">
        <f aca="false">IF(OR(TRIM(Customers!D274&amp;"")="",ISNUMBER(MATCH(TRIM(Customers!D274&amp;""),Codes!$A$5:$A$14,0))),"",TRIM(Customers!D274))</f>
        <v>Lombardia</v>
      </c>
      <c r="E274" s="2" t="str">
        <f aca="false">IF(OR(TRIM(Customers!E274&amp;"")="",ISNUMBER(MATCH(TRIM(Customers!E274&amp;""),Codes!$A$5:$A$14,0))),"",TRIM(Customers!E274))</f>
        <v>Teacher</v>
      </c>
      <c r="F274" s="2" t="str">
        <f aca="false">IF(OR(TRIM(Customers!F274&amp;"")="",ISNUMBER(MATCH(TRIM(Customers!F274&amp;""),Codes!$A$5:$A$14,0))),"",TRIM(Customers!F274))</f>
        <v>Divorced</v>
      </c>
      <c r="G274" s="4" t="n">
        <f aca="false">IF(OR(TRIM(Customers!G274&amp;"")="",ISNUMBER(MATCH(TRIM(Customers!G274&amp;""),Codes!$A$5:$A$14,0)),Customers!G274=-999),"",IF(ISNUMBER(Customers!G274),Customers!G274,IFERROR(VALUE(Customers!G274),"")))</f>
        <v>23900</v>
      </c>
      <c r="H274" s="3" t="n">
        <f aca="false">IF(OR(TRIM(Customers!H274&amp;"")="",ISNUMBER(MATCH(TRIM(Customers!H274&amp;""),Codes!$A$5:$A$14,0))),"",IF(ISNUMBER(Customers!H274),Customers!H274,IFERROR(VALUE(Customers!H274),"")))</f>
        <v>5</v>
      </c>
      <c r="I274" s="5" t="n">
        <f aca="false">IF(OR(TRIM(Customers!I274&amp;"")="",ISNUMBER(MATCH(TRIM(Customers!I274&amp;""),Codes!$A$5:$A$14,0)),Customers!I274=DATE(1970,1,1)),"",IF(ISNUMBER(Customers!I274),Customers!I274,IFERROR(DATEVALUE(Customers!I274),"")))</f>
        <v>44283</v>
      </c>
      <c r="J274" s="2" t="str">
        <f aca="false">IF(OR(TRIM(Customers!J274&amp;"")="",ISNUMBER(MATCH(TRIM(Customers!J274&amp;""),Codes!$A$5:$A$14,0))),"",TRIM(Customers!J274))</f>
        <v>App</v>
      </c>
      <c r="K274" s="3" t="n">
        <f aca="false">IF(OR(TRIM(Customers!K274&amp;"")="",ISNUMBER(MATCH(TRIM(Customers!K274&amp;""),Codes!$A$5:$A$14,0))),"",IF(ISNUMBER(Customers!K274),Customers!K274,IFERROR(VALUE(Customers!K274),"")))</f>
        <v>2</v>
      </c>
      <c r="L274" s="4" t="n">
        <f aca="false">IF(OR(TRIM(Customers!L274&amp;"")="",ISNUMBER(MATCH(TRIM(Customers!L274&amp;""),Codes!$A$5:$A$14,0))),"",IF(ISNUMBER(Customers!L274),Customers!L274,IFERROR(VALUE(Customers!L274),"")))</f>
        <v>3362.71</v>
      </c>
      <c r="M274" s="4" t="n">
        <f aca="false">IF(OR(TRIM(Customers!M274&amp;"")="",ISNUMBER(MATCH(TRIM(Customers!M274&amp;""),Codes!$A$5:$A$14,0))),"",IF(ISNUMBER(Customers!M274),Customers!M274,IFERROR(VALUE(Customers!M274),"")))</f>
        <v>0</v>
      </c>
      <c r="N274" s="3" t="n">
        <f aca="false">IF(OR(TRIM(Customers!N274&amp;"")="",ISNUMBER(MATCH(TRIM(Customers!N274&amp;""),Codes!$A$5:$A$14,0)),Customers!N274=9999),"",IF(ISNUMBER(Customers!N274),Customers!N274,IFERROR(VALUE(Customers!N274),"")))</f>
        <v>23</v>
      </c>
      <c r="O274" s="4" t="n">
        <f aca="false">IF(OR(TRIM(Customers!O274&amp;"")="",ISNUMBER(MATCH(TRIM(Customers!O274&amp;""),Codes!$A$5:$A$14,0))),"",IF(ISNUMBER(Customers!O274),Customers!O274,IFERROR(VALUE(Customers!O274),"")))</f>
        <v>33.84</v>
      </c>
      <c r="P274" s="3" t="n">
        <f aca="false">IF(OR(TRIM(Customers!P274&amp;"")="",ISNUMBER(MATCH(TRIM(Customers!P274&amp;""),Codes!$A$5:$A$14,0))),"",IF(ISNUMBER(Customers!P274),Customers!P274,IFERROR(VALUE(Customers!P274),"")))</f>
        <v>4</v>
      </c>
      <c r="Q274" s="4" t="n">
        <f aca="false">IF(OR(TRIM(Customers!Q274&amp;"")="",ISNUMBER(MATCH(TRIM(Customers!Q274&amp;""),Codes!$A$5:$A$14,0))),"",IF(ISNUMBER(Customers!Q274),Customers!Q274,IFERROR(VALUE(Customers!Q274),"")))</f>
        <v>3000</v>
      </c>
      <c r="R274" s="4" t="n">
        <f aca="false">IF(OR(TRIM(Customers!R274&amp;"")="",ISNUMBER(MATCH(TRIM(Customers!R274&amp;""),Codes!$A$5:$A$14,0))),"",IF(ISNUMBER(Customers!R274),Customers!R274,IFERROR(VALUE(Customers!R274),"")))</f>
        <v>737.52</v>
      </c>
      <c r="S274" s="4" t="n">
        <f aca="false">IF(OR(TRIM(Customers!S274&amp;"")="",ISNUMBER(MATCH(TRIM(Customers!S274&amp;""),Codes!$A$5:$A$14,0))),"",IF(ISNUMBER(Customers!S274),Customers!S274,IFERROR(VALUE(Customers!S274),"")))</f>
        <v>0</v>
      </c>
      <c r="T274" s="4" t="n">
        <f aca="false">IF(OR(TRIM(Customers!T274&amp;"")="",ISNUMBER(MATCH(TRIM(Customers!T274&amp;""),Codes!$A$5:$A$14,0))),"",IF(ISNUMBER(Customers!T274),Customers!T274,IFERROR(VALUE(Customers!T274),"")))</f>
        <v>0</v>
      </c>
      <c r="U274" s="3" t="n">
        <f aca="false">IF(OR(TRIM(Customers!U274&amp;"")="",ISNUMBER(MATCH(TRIM(Customers!U274&amp;""),Codes!$A$5:$A$14,0)),Customers!U274=0),"",IF(ISNUMBER(Customers!U274),Customers!U274,IFERROR(VALUE(Customers!U274),"")))</f>
        <v>619</v>
      </c>
      <c r="V274" s="3" t="n">
        <f aca="false">IF(OR(TRIM(Customers!V274&amp;"")="",ISNUMBER(MATCH(TRIM(Customers!V274&amp;""),Codes!$A$5:$A$14,0))),"",IF(ISNUMBER(Customers!V274),Customers!V274,IFERROR(VALUE(Customers!V274),"")))</f>
        <v>0</v>
      </c>
    </row>
    <row r="275" customFormat="false" ht="15" hidden="false" customHeight="false" outlineLevel="0" collapsed="false">
      <c r="A275" s="2" t="str">
        <f aca="false">Customers!A275</f>
        <v>CL00274</v>
      </c>
      <c r="B275" s="3" t="n">
        <f aca="false">IF(OR(TRIM(Customers!B275&amp;"")="",ISNUMBER(MATCH(TRIM(Customers!B275&amp;""),Codes!$A$5:$A$14,0)),Customers!B275=0),"",IF(ISNUMBER(Customers!B275),Customers!B275,IFERROR(VALUE(Customers!B275),"")))</f>
        <v>23</v>
      </c>
      <c r="C275" s="2" t="str">
        <f aca="false">IF(OR(TRIM(Customers!C275&amp;"")="",ISNUMBER(MATCH(TRIM(Customers!C275&amp;""),Codes!$A$5:$A$14,0))),"",TRIM(Customers!C275))</f>
        <v>M</v>
      </c>
      <c r="D275" s="2" t="str">
        <f aca="false">IF(OR(TRIM(Customers!D275&amp;"")="",ISNUMBER(MATCH(TRIM(Customers!D275&amp;""),Codes!$A$5:$A$14,0))),"",TRIM(Customers!D275))</f>
        <v>Lombardia</v>
      </c>
      <c r="E275" s="2" t="str">
        <f aca="false">IF(OR(TRIM(Customers!E275&amp;"")="",ISNUMBER(MATCH(TRIM(Customers!E275&amp;""),Codes!$A$5:$A$14,0))),"",TRIM(Customers!E275))</f>
        <v>Employee</v>
      </c>
      <c r="F275" s="2" t="str">
        <f aca="false">IF(OR(TRIM(Customers!F275&amp;"")="",ISNUMBER(MATCH(TRIM(Customers!F275&amp;""),Codes!$A$5:$A$14,0))),"",TRIM(Customers!F275))</f>
        <v>Single</v>
      </c>
      <c r="G275" s="4" t="n">
        <f aca="false">IF(OR(TRIM(Customers!G275&amp;"")="",ISNUMBER(MATCH(TRIM(Customers!G275&amp;""),Codes!$A$5:$A$14,0)),Customers!G275=-999),"",IF(ISNUMBER(Customers!G275),Customers!G275,IFERROR(VALUE(Customers!G275),"")))</f>
        <v>37800</v>
      </c>
      <c r="H275" s="3" t="n">
        <f aca="false">IF(OR(TRIM(Customers!H275&amp;"")="",ISNUMBER(MATCH(TRIM(Customers!H275&amp;""),Codes!$A$5:$A$14,0))),"",IF(ISNUMBER(Customers!H275),Customers!H275,IFERROR(VALUE(Customers!H275),"")))</f>
        <v>1</v>
      </c>
      <c r="I275" s="5" t="n">
        <f aca="false">IF(OR(TRIM(Customers!I275&amp;"")="",ISNUMBER(MATCH(TRIM(Customers!I275&amp;""),Codes!$A$5:$A$14,0)),Customers!I275=DATE(1970,1,1)),"",IF(ISNUMBER(Customers!I275),Customers!I275,IFERROR(DATEVALUE(Customers!I275),"")))</f>
        <v>45628</v>
      </c>
      <c r="J275" s="2" t="str">
        <f aca="false">IF(OR(TRIM(Customers!J275&amp;"")="",ISNUMBER(MATCH(TRIM(Customers!J275&amp;""),Codes!$A$5:$A$14,0))),"",TRIM(Customers!J275))</f>
        <v>App</v>
      </c>
      <c r="K275" s="3" t="n">
        <f aca="false">IF(OR(TRIM(Customers!K275&amp;"")="",ISNUMBER(MATCH(TRIM(Customers!K275&amp;""),Codes!$A$5:$A$14,0))),"",IF(ISNUMBER(Customers!K275),Customers!K275,IFERROR(VALUE(Customers!K275),"")))</f>
        <v>1</v>
      </c>
      <c r="L275" s="4" t="n">
        <f aca="false">IF(OR(TRIM(Customers!L275&amp;"")="",ISNUMBER(MATCH(TRIM(Customers!L275&amp;""),Codes!$A$5:$A$14,0))),"",IF(ISNUMBER(Customers!L275),Customers!L275,IFERROR(VALUE(Customers!L275),"")))</f>
        <v>2016.63</v>
      </c>
      <c r="M275" s="4" t="str">
        <f aca="false">IF(OR(TRIM(Customers!M275&amp;"")="",ISNUMBER(MATCH(TRIM(Customers!M275&amp;""),Codes!$A$5:$A$14,0))),"",IF(ISNUMBER(Customers!M275),Customers!M275,IFERROR(VALUE(Customers!M275),"")))</f>
        <v/>
      </c>
      <c r="N275" s="3" t="n">
        <f aca="false">IF(OR(TRIM(Customers!N275&amp;"")="",ISNUMBER(MATCH(TRIM(Customers!N275&amp;""),Codes!$A$5:$A$14,0)),Customers!N275=9999),"",IF(ISNUMBER(Customers!N275),Customers!N275,IFERROR(VALUE(Customers!N275),"")))</f>
        <v>35</v>
      </c>
      <c r="O275" s="4" t="n">
        <f aca="false">IF(OR(TRIM(Customers!O275&amp;"")="",ISNUMBER(MATCH(TRIM(Customers!O275&amp;""),Codes!$A$5:$A$14,0))),"",IF(ISNUMBER(Customers!O275),Customers!O275,IFERROR(VALUE(Customers!O275),"")))</f>
        <v>70.98</v>
      </c>
      <c r="P275" s="3" t="n">
        <f aca="false">IF(OR(TRIM(Customers!P275&amp;"")="",ISNUMBER(MATCH(TRIM(Customers!P275&amp;""),Codes!$A$5:$A$14,0))),"",IF(ISNUMBER(Customers!P275),Customers!P275,IFERROR(VALUE(Customers!P275),"")))</f>
        <v>1</v>
      </c>
      <c r="Q275" s="4" t="n">
        <f aca="false">IF(OR(TRIM(Customers!Q275&amp;"")="",ISNUMBER(MATCH(TRIM(Customers!Q275&amp;""),Codes!$A$5:$A$14,0))),"",IF(ISNUMBER(Customers!Q275),Customers!Q275,IFERROR(VALUE(Customers!Q275),"")))</f>
        <v>4500</v>
      </c>
      <c r="R275" s="4" t="n">
        <f aca="false">IF(OR(TRIM(Customers!R275&amp;"")="",ISNUMBER(MATCH(TRIM(Customers!R275&amp;""),Codes!$A$5:$A$14,0))),"",IF(ISNUMBER(Customers!R275),Customers!R275,IFERROR(VALUE(Customers!R275),"")))</f>
        <v>1655.87</v>
      </c>
      <c r="S275" s="4" t="str">
        <f aca="false">IF(OR(TRIM(Customers!S275&amp;"")="",ISNUMBER(MATCH(TRIM(Customers!S275&amp;""),Codes!$A$5:$A$14,0))),"",IF(ISNUMBER(Customers!S275),Customers!S275,IFERROR(VALUE(Customers!S275),"")))</f>
        <v/>
      </c>
      <c r="T275" s="4" t="str">
        <f aca="false">IF(OR(TRIM(Customers!T275&amp;"")="",ISNUMBER(MATCH(TRIM(Customers!T275&amp;""),Codes!$A$5:$A$14,0))),"",IF(ISNUMBER(Customers!T275),Customers!T275,IFERROR(VALUE(Customers!T275),"")))</f>
        <v/>
      </c>
      <c r="U275" s="3" t="n">
        <f aca="false">IF(OR(TRIM(Customers!U275&amp;"")="",ISNUMBER(MATCH(TRIM(Customers!U275&amp;""),Codes!$A$5:$A$14,0)),Customers!U275=0),"",IF(ISNUMBER(Customers!U275),Customers!U275,IFERROR(VALUE(Customers!U275),"")))</f>
        <v>643</v>
      </c>
      <c r="V275" s="3" t="n">
        <f aca="false">IF(OR(TRIM(Customers!V275&amp;"")="",ISNUMBER(MATCH(TRIM(Customers!V275&amp;""),Codes!$A$5:$A$14,0))),"",IF(ISNUMBER(Customers!V275),Customers!V275,IFERROR(VALUE(Customers!V275),"")))</f>
        <v>0</v>
      </c>
    </row>
    <row r="276" customFormat="false" ht="15" hidden="false" customHeight="false" outlineLevel="0" collapsed="false">
      <c r="A276" s="2" t="str">
        <f aca="false">Customers!A276</f>
        <v>CL00275</v>
      </c>
      <c r="B276" s="3" t="n">
        <f aca="false">IF(OR(TRIM(Customers!B276&amp;"")="",ISNUMBER(MATCH(TRIM(Customers!B276&amp;""),Codes!$A$5:$A$14,0)),Customers!B276=0),"",IF(ISNUMBER(Customers!B276),Customers!B276,IFERROR(VALUE(Customers!B276),"")))</f>
        <v>61</v>
      </c>
      <c r="C276" s="2" t="str">
        <f aca="false">IF(OR(TRIM(Customers!C276&amp;"")="",ISNUMBER(MATCH(TRIM(Customers!C276&amp;""),Codes!$A$5:$A$14,0))),"",TRIM(Customers!C276))</f>
        <v>F</v>
      </c>
      <c r="D276" s="2" t="str">
        <f aca="false">IF(OR(TRIM(Customers!D276&amp;"")="",ISNUMBER(MATCH(TRIM(Customers!D276&amp;""),Codes!$A$5:$A$14,0))),"",TRIM(Customers!D276))</f>
        <v>Lazio</v>
      </c>
      <c r="E276" s="2" t="str">
        <f aca="false">IF(OR(TRIM(Customers!E276&amp;"")="",ISNUMBER(MATCH(TRIM(Customers!E276&amp;""),Codes!$A$5:$A$14,0))),"",TRIM(Customers!E276))</f>
        <v>Employee</v>
      </c>
      <c r="F276" s="2" t="str">
        <f aca="false">IF(OR(TRIM(Customers!F276&amp;"")="",ISNUMBER(MATCH(TRIM(Customers!F276&amp;""),Codes!$A$5:$A$14,0))),"",TRIM(Customers!F276))</f>
        <v>Widowed</v>
      </c>
      <c r="G276" s="4" t="n">
        <f aca="false">IF(OR(TRIM(Customers!G276&amp;"")="",ISNUMBER(MATCH(TRIM(Customers!G276&amp;""),Codes!$A$5:$A$14,0)),Customers!G276=-999),"",IF(ISNUMBER(Customers!G276),Customers!G276,IFERROR(VALUE(Customers!G276),"")))</f>
        <v>44100</v>
      </c>
      <c r="H276" s="3" t="n">
        <f aca="false">IF(OR(TRIM(Customers!H276&amp;"")="",ISNUMBER(MATCH(TRIM(Customers!H276&amp;""),Codes!$A$5:$A$14,0))),"",IF(ISNUMBER(Customers!H276),Customers!H276,IFERROR(VALUE(Customers!H276),"")))</f>
        <v>37</v>
      </c>
      <c r="I276" s="5" t="n">
        <f aca="false">IF(OR(TRIM(Customers!I276&amp;"")="",ISNUMBER(MATCH(TRIM(Customers!I276&amp;""),Codes!$A$5:$A$14,0)),Customers!I276=DATE(1970,1,1)),"",IF(ISNUMBER(Customers!I276),Customers!I276,IFERROR(DATEVALUE(Customers!I276),"")))</f>
        <v>32451</v>
      </c>
      <c r="J276" s="2" t="str">
        <f aca="false">IF(OR(TRIM(Customers!J276&amp;"")="",ISNUMBER(MATCH(TRIM(Customers!J276&amp;""),Codes!$A$5:$A$14,0))),"",TRIM(Customers!J276))</f>
        <v>Branch</v>
      </c>
      <c r="K276" s="3" t="n">
        <f aca="false">IF(OR(TRIM(Customers!K276&amp;"")="",ISNUMBER(MATCH(TRIM(Customers!K276&amp;""),Codes!$A$5:$A$14,0))),"",IF(ISNUMBER(Customers!K276),Customers!K276,IFERROR(VALUE(Customers!K276),"")))</f>
        <v>2</v>
      </c>
      <c r="L276" s="4" t="n">
        <f aca="false">IF(OR(TRIM(Customers!L276&amp;"")="",ISNUMBER(MATCH(TRIM(Customers!L276&amp;""),Codes!$A$5:$A$14,0))),"",IF(ISNUMBER(Customers!L276),Customers!L276,IFERROR(VALUE(Customers!L276),"")))</f>
        <v>5092.91</v>
      </c>
      <c r="M276" s="4" t="str">
        <f aca="false">IF(OR(TRIM(Customers!M276&amp;"")="",ISNUMBER(MATCH(TRIM(Customers!M276&amp;""),Codes!$A$5:$A$14,0))),"",IF(ISNUMBER(Customers!M276),Customers!M276,IFERROR(VALUE(Customers!M276),"")))</f>
        <v/>
      </c>
      <c r="N276" s="3" t="n">
        <f aca="false">IF(OR(TRIM(Customers!N276&amp;"")="",ISNUMBER(MATCH(TRIM(Customers!N276&amp;""),Codes!$A$5:$A$14,0)),Customers!N276=9999),"",IF(ISNUMBER(Customers!N276),Customers!N276,IFERROR(VALUE(Customers!N276),"")))</f>
        <v>25</v>
      </c>
      <c r="O276" s="4" t="n">
        <f aca="false">IF(OR(TRIM(Customers!O276&amp;"")="",ISNUMBER(MATCH(TRIM(Customers!O276&amp;""),Codes!$A$5:$A$14,0))),"",IF(ISNUMBER(Customers!O276),Customers!O276,IFERROR(VALUE(Customers!O276),"")))</f>
        <v>47.12</v>
      </c>
      <c r="P276" s="3" t="n">
        <f aca="false">IF(OR(TRIM(Customers!P276&amp;"")="",ISNUMBER(MATCH(TRIM(Customers!P276&amp;""),Codes!$A$5:$A$14,0))),"",IF(ISNUMBER(Customers!P276),Customers!P276,IFERROR(VALUE(Customers!P276),"")))</f>
        <v>4</v>
      </c>
      <c r="Q276" s="4" t="n">
        <f aca="false">IF(OR(TRIM(Customers!Q276&amp;"")="",ISNUMBER(MATCH(TRIM(Customers!Q276&amp;""),Codes!$A$5:$A$14,0))),"",IF(ISNUMBER(Customers!Q276),Customers!Q276,IFERROR(VALUE(Customers!Q276),"")))</f>
        <v>10000</v>
      </c>
      <c r="R276" s="4" t="n">
        <f aca="false">IF(OR(TRIM(Customers!R276&amp;"")="",ISNUMBER(MATCH(TRIM(Customers!R276&amp;""),Codes!$A$5:$A$14,0))),"",IF(ISNUMBER(Customers!R276),Customers!R276,IFERROR(VALUE(Customers!R276),"")))</f>
        <v>4278.02</v>
      </c>
      <c r="S276" s="4" t="str">
        <f aca="false">IF(OR(TRIM(Customers!S276&amp;"")="",ISNUMBER(MATCH(TRIM(Customers!S276&amp;""),Codes!$A$5:$A$14,0))),"",IF(ISNUMBER(Customers!S276),Customers!S276,IFERROR(VALUE(Customers!S276),"")))</f>
        <v/>
      </c>
      <c r="T276" s="4" t="str">
        <f aca="false">IF(OR(TRIM(Customers!T276&amp;"")="",ISNUMBER(MATCH(TRIM(Customers!T276&amp;""),Codes!$A$5:$A$14,0))),"",IF(ISNUMBER(Customers!T276),Customers!T276,IFERROR(VALUE(Customers!T276),"")))</f>
        <v/>
      </c>
      <c r="U276" s="3" t="n">
        <f aca="false">IF(OR(TRIM(Customers!U276&amp;"")="",ISNUMBER(MATCH(TRIM(Customers!U276&amp;""),Codes!$A$5:$A$14,0)),Customers!U276=0),"",IF(ISNUMBER(Customers!U276),Customers!U276,IFERROR(VALUE(Customers!U276),"")))</f>
        <v>726</v>
      </c>
      <c r="V276" s="3" t="n">
        <f aca="false">IF(OR(TRIM(Customers!V276&amp;"")="",ISNUMBER(MATCH(TRIM(Customers!V276&amp;""),Codes!$A$5:$A$14,0))),"",IF(ISNUMBER(Customers!V276),Customers!V276,IFERROR(VALUE(Customers!V276),"")))</f>
        <v>0</v>
      </c>
    </row>
    <row r="277" customFormat="false" ht="15" hidden="false" customHeight="false" outlineLevel="0" collapsed="false">
      <c r="A277" s="2" t="str">
        <f aca="false">Customers!A277</f>
        <v>CL00276</v>
      </c>
      <c r="B277" s="3" t="n">
        <f aca="false">IF(OR(TRIM(Customers!B277&amp;"")="",ISNUMBER(MATCH(TRIM(Customers!B277&amp;""),Codes!$A$5:$A$14,0)),Customers!B277=0),"",IF(ISNUMBER(Customers!B277),Customers!B277,IFERROR(VALUE(Customers!B277),"")))</f>
        <v>43</v>
      </c>
      <c r="C277" s="2" t="str">
        <f aca="false">IF(OR(TRIM(Customers!C277&amp;"")="",ISNUMBER(MATCH(TRIM(Customers!C277&amp;""),Codes!$A$5:$A$14,0))),"",TRIM(Customers!C277))</f>
        <v>F</v>
      </c>
      <c r="D277" s="2" t="str">
        <f aca="false">IF(OR(TRIM(Customers!D277&amp;"")="",ISNUMBER(MATCH(TRIM(Customers!D277&amp;""),Codes!$A$5:$A$14,0))),"",TRIM(Customers!D277))</f>
        <v>Puglia</v>
      </c>
      <c r="E277" s="2" t="str">
        <f aca="false">IF(OR(TRIM(Customers!E277&amp;"")="",ISNUMBER(MATCH(TRIM(Customers!E277&amp;""),Codes!$A$5:$A$14,0))),"",TRIM(Customers!E277))</f>
        <v>Self-employed</v>
      </c>
      <c r="F277" s="2" t="str">
        <f aca="false">IF(OR(TRIM(Customers!F277&amp;"")="",ISNUMBER(MATCH(TRIM(Customers!F277&amp;""),Codes!$A$5:$A$14,0))),"",TRIM(Customers!F277))</f>
        <v>Married</v>
      </c>
      <c r="G277" s="4" t="n">
        <f aca="false">IF(OR(TRIM(Customers!G277&amp;"")="",ISNUMBER(MATCH(TRIM(Customers!G277&amp;""),Codes!$A$5:$A$14,0)),Customers!G277=-999),"",IF(ISNUMBER(Customers!G277),Customers!G277,IFERROR(VALUE(Customers!G277),"")))</f>
        <v>57200</v>
      </c>
      <c r="H277" s="3" t="n">
        <f aca="false">IF(OR(TRIM(Customers!H277&amp;"")="",ISNUMBER(MATCH(TRIM(Customers!H277&amp;""),Codes!$A$5:$A$14,0))),"",IF(ISNUMBER(Customers!H277),Customers!H277,IFERROR(VALUE(Customers!H277),"")))</f>
        <v>7</v>
      </c>
      <c r="I277" s="5" t="n">
        <f aca="false">IF(OR(TRIM(Customers!I277&amp;"")="",ISNUMBER(MATCH(TRIM(Customers!I277&amp;""),Codes!$A$5:$A$14,0)),Customers!I277=DATE(1970,1,1)),"",IF(ISNUMBER(Customers!I277),Customers!I277,IFERROR(DATEVALUE(Customers!I277),"")))</f>
        <v>43458</v>
      </c>
      <c r="J277" s="2" t="str">
        <f aca="false">IF(OR(TRIM(Customers!J277&amp;"")="",ISNUMBER(MATCH(TRIM(Customers!J277&amp;""),Codes!$A$5:$A$14,0))),"",TRIM(Customers!J277))</f>
        <v>App</v>
      </c>
      <c r="K277" s="3" t="n">
        <f aca="false">IF(OR(TRIM(Customers!K277&amp;"")="",ISNUMBER(MATCH(TRIM(Customers!K277&amp;""),Codes!$A$5:$A$14,0))),"",IF(ISNUMBER(Customers!K277),Customers!K277,IFERROR(VALUE(Customers!K277),"")))</f>
        <v>2</v>
      </c>
      <c r="L277" s="4" t="n">
        <f aca="false">IF(OR(TRIM(Customers!L277&amp;"")="",ISNUMBER(MATCH(TRIM(Customers!L277&amp;""),Codes!$A$5:$A$14,0))),"",IF(ISNUMBER(Customers!L277),Customers!L277,IFERROR(VALUE(Customers!L277),"")))</f>
        <v>-1741.93</v>
      </c>
      <c r="M277" s="4" t="n">
        <f aca="false">IF(OR(TRIM(Customers!M277&amp;"")="",ISNUMBER(MATCH(TRIM(Customers!M277&amp;""),Codes!$A$5:$A$14,0))),"",IF(ISNUMBER(Customers!M277),Customers!M277,IFERROR(VALUE(Customers!M277),"")))</f>
        <v>0</v>
      </c>
      <c r="N277" s="3" t="n">
        <f aca="false">IF(OR(TRIM(Customers!N277&amp;"")="",ISNUMBER(MATCH(TRIM(Customers!N277&amp;""),Codes!$A$5:$A$14,0)),Customers!N277=9999),"",IF(ISNUMBER(Customers!N277),Customers!N277,IFERROR(VALUE(Customers!N277),"")))</f>
        <v>49</v>
      </c>
      <c r="O277" s="4" t="n">
        <f aca="false">IF(OR(TRIM(Customers!O277&amp;"")="",ISNUMBER(MATCH(TRIM(Customers!O277&amp;""),Codes!$A$5:$A$14,0))),"",IF(ISNUMBER(Customers!O277),Customers!O277,IFERROR(VALUE(Customers!O277),"")))</f>
        <v>76.54</v>
      </c>
      <c r="P277" s="3" t="str">
        <f aca="false">IF(OR(TRIM(Customers!P277&amp;"")="",ISNUMBER(MATCH(TRIM(Customers!P277&amp;""),Codes!$A$5:$A$14,0))),"",IF(ISNUMBER(Customers!P277),Customers!P277,IFERROR(VALUE(Customers!P277),"")))</f>
        <v/>
      </c>
      <c r="Q277" s="4" t="n">
        <f aca="false">IF(OR(TRIM(Customers!Q277&amp;"")="",ISNUMBER(MATCH(TRIM(Customers!Q277&amp;""),Codes!$A$5:$A$14,0))),"",IF(ISNUMBER(Customers!Q277),Customers!Q277,IFERROR(VALUE(Customers!Q277),"")))</f>
        <v>9500</v>
      </c>
      <c r="R277" s="4" t="n">
        <f aca="false">IF(OR(TRIM(Customers!R277&amp;"")="",ISNUMBER(MATCH(TRIM(Customers!R277&amp;""),Codes!$A$5:$A$14,0))),"",IF(ISNUMBER(Customers!R277),Customers!R277,IFERROR(VALUE(Customers!R277),"")))</f>
        <v>2931.73</v>
      </c>
      <c r="S277" s="4" t="str">
        <f aca="false">IF(OR(TRIM(Customers!S277&amp;"")="",ISNUMBER(MATCH(TRIM(Customers!S277&amp;""),Codes!$A$5:$A$14,0))),"",IF(ISNUMBER(Customers!S277),Customers!S277,IFERROR(VALUE(Customers!S277),"")))</f>
        <v/>
      </c>
      <c r="T277" s="4" t="str">
        <f aca="false">IF(OR(TRIM(Customers!T277&amp;"")="",ISNUMBER(MATCH(TRIM(Customers!T277&amp;""),Codes!$A$5:$A$14,0))),"",IF(ISNUMBER(Customers!T277),Customers!T277,IFERROR(VALUE(Customers!T277),"")))</f>
        <v/>
      </c>
      <c r="U277" s="3" t="n">
        <f aca="false">IF(OR(TRIM(Customers!U277&amp;"")="",ISNUMBER(MATCH(TRIM(Customers!U277&amp;""),Codes!$A$5:$A$14,0)),Customers!U277=0),"",IF(ISNUMBER(Customers!U277),Customers!U277,IFERROR(VALUE(Customers!U277),"")))</f>
        <v>674</v>
      </c>
      <c r="V277" s="3" t="n">
        <f aca="false">IF(OR(TRIM(Customers!V277&amp;"")="",ISNUMBER(MATCH(TRIM(Customers!V277&amp;""),Codes!$A$5:$A$14,0))),"",IF(ISNUMBER(Customers!V277),Customers!V277,IFERROR(VALUE(Customers!V277),"")))</f>
        <v>0</v>
      </c>
    </row>
    <row r="278" customFormat="false" ht="15" hidden="false" customHeight="false" outlineLevel="0" collapsed="false">
      <c r="A278" s="2" t="str">
        <f aca="false">Customers!A278</f>
        <v>CL00277</v>
      </c>
      <c r="B278" s="3" t="n">
        <f aca="false">IF(OR(TRIM(Customers!B278&amp;"")="",ISNUMBER(MATCH(TRIM(Customers!B278&amp;""),Codes!$A$5:$A$14,0)),Customers!B278=0),"",IF(ISNUMBER(Customers!B278),Customers!B278,IFERROR(VALUE(Customers!B278),"")))</f>
        <v>46</v>
      </c>
      <c r="C278" s="2" t="str">
        <f aca="false">IF(OR(TRIM(Customers!C278&amp;"")="",ISNUMBER(MATCH(TRIM(Customers!C278&amp;""),Codes!$A$5:$A$14,0))),"",TRIM(Customers!C278))</f>
        <v>M</v>
      </c>
      <c r="D278" s="2" t="str">
        <f aca="false">IF(OR(TRIM(Customers!D278&amp;"")="",ISNUMBER(MATCH(TRIM(Customers!D278&amp;""),Codes!$A$5:$A$14,0))),"",TRIM(Customers!D278))</f>
        <v>Emilia-Romagna</v>
      </c>
      <c r="E278" s="2" t="str">
        <f aca="false">IF(OR(TRIM(Customers!E278&amp;"")="",ISNUMBER(MATCH(TRIM(Customers!E278&amp;""),Codes!$A$5:$A$14,0))),"",TRIM(Customers!E278))</f>
        <v>Self-employed</v>
      </c>
      <c r="F278" s="2" t="str">
        <f aca="false">IF(OR(TRIM(Customers!F278&amp;"")="",ISNUMBER(MATCH(TRIM(Customers!F278&amp;""),Codes!$A$5:$A$14,0))),"",TRIM(Customers!F278))</f>
        <v>Single</v>
      </c>
      <c r="G278" s="4" t="n">
        <f aca="false">IF(OR(TRIM(Customers!G278&amp;"")="",ISNUMBER(MATCH(TRIM(Customers!G278&amp;""),Codes!$A$5:$A$14,0)),Customers!G278=-999),"",IF(ISNUMBER(Customers!G278),Customers!G278,IFERROR(VALUE(Customers!G278),"")))</f>
        <v>53200</v>
      </c>
      <c r="H278" s="3" t="n">
        <f aca="false">IF(OR(TRIM(Customers!H278&amp;"")="",ISNUMBER(MATCH(TRIM(Customers!H278&amp;""),Codes!$A$5:$A$14,0))),"",IF(ISNUMBER(Customers!H278),Customers!H278,IFERROR(VALUE(Customers!H278),"")))</f>
        <v>6</v>
      </c>
      <c r="I278" s="5" t="n">
        <f aca="false">IF(OR(TRIM(Customers!I278&amp;"")="",ISNUMBER(MATCH(TRIM(Customers!I278&amp;""),Codes!$A$5:$A$14,0)),Customers!I278=DATE(1970,1,1)),"",IF(ISNUMBER(Customers!I278),Customers!I278,IFERROR(DATEVALUE(Customers!I278),"")))</f>
        <v>43904</v>
      </c>
      <c r="J278" s="2" t="str">
        <f aca="false">IF(OR(TRIM(Customers!J278&amp;"")="",ISNUMBER(MATCH(TRIM(Customers!J278&amp;""),Codes!$A$5:$A$14,0))),"",TRIM(Customers!J278))</f>
        <v>Online Banking</v>
      </c>
      <c r="K278" s="3" t="n">
        <f aca="false">IF(OR(TRIM(Customers!K278&amp;"")="",ISNUMBER(MATCH(TRIM(Customers!K278&amp;""),Codes!$A$5:$A$14,0))),"",IF(ISNUMBER(Customers!K278),Customers!K278,IFERROR(VALUE(Customers!K278),"")))</f>
        <v>1</v>
      </c>
      <c r="L278" s="4" t="n">
        <f aca="false">IF(OR(TRIM(Customers!L278&amp;"")="",ISNUMBER(MATCH(TRIM(Customers!L278&amp;""),Codes!$A$5:$A$14,0))),"",IF(ISNUMBER(Customers!L278),Customers!L278,IFERROR(VALUE(Customers!L278),"")))</f>
        <v>3126.55</v>
      </c>
      <c r="M278" s="4" t="n">
        <f aca="false">IF(OR(TRIM(Customers!M278&amp;"")="",ISNUMBER(MATCH(TRIM(Customers!M278&amp;""),Codes!$A$5:$A$14,0))),"",IF(ISNUMBER(Customers!M278),Customers!M278,IFERROR(VALUE(Customers!M278),"")))</f>
        <v>31539.8</v>
      </c>
      <c r="N278" s="3" t="n">
        <f aca="false">IF(OR(TRIM(Customers!N278&amp;"")="",ISNUMBER(MATCH(TRIM(Customers!N278&amp;""),Codes!$A$5:$A$14,0)),Customers!N278=9999),"",IF(ISNUMBER(Customers!N278),Customers!N278,IFERROR(VALUE(Customers!N278),"")))</f>
        <v>40</v>
      </c>
      <c r="O278" s="4" t="n">
        <f aca="false">IF(OR(TRIM(Customers!O278&amp;"")="",ISNUMBER(MATCH(TRIM(Customers!O278&amp;""),Codes!$A$5:$A$14,0))),"",IF(ISNUMBER(Customers!O278),Customers!O278,IFERROR(VALUE(Customers!O278),"")))</f>
        <v>110.66</v>
      </c>
      <c r="P278" s="3" t="n">
        <f aca="false">IF(OR(TRIM(Customers!P278&amp;"")="",ISNUMBER(MATCH(TRIM(Customers!P278&amp;""),Codes!$A$5:$A$14,0))),"",IF(ISNUMBER(Customers!P278),Customers!P278,IFERROR(VALUE(Customers!P278),"")))</f>
        <v>3</v>
      </c>
      <c r="Q278" s="4" t="str">
        <f aca="false">IF(OR(TRIM(Customers!Q278&amp;"")="",ISNUMBER(MATCH(TRIM(Customers!Q278&amp;""),Codes!$A$5:$A$14,0))),"",IF(ISNUMBER(Customers!Q278),Customers!Q278,IFERROR(VALUE(Customers!Q278),"")))</f>
        <v/>
      </c>
      <c r="R278" s="4" t="str">
        <f aca="false">IF(OR(TRIM(Customers!R278&amp;"")="",ISNUMBER(MATCH(TRIM(Customers!R278&amp;""),Codes!$A$5:$A$14,0))),"",IF(ISNUMBER(Customers!R278),Customers!R278,IFERROR(VALUE(Customers!R278),"")))</f>
        <v/>
      </c>
      <c r="S278" s="4" t="str">
        <f aca="false">IF(OR(TRIM(Customers!S278&amp;"")="",ISNUMBER(MATCH(TRIM(Customers!S278&amp;""),Codes!$A$5:$A$14,0))),"",IF(ISNUMBER(Customers!S278),Customers!S278,IFERROR(VALUE(Customers!S278),"")))</f>
        <v/>
      </c>
      <c r="T278" s="4" t="str">
        <f aca="false">IF(OR(TRIM(Customers!T278&amp;"")="",ISNUMBER(MATCH(TRIM(Customers!T278&amp;""),Codes!$A$5:$A$14,0))),"",IF(ISNUMBER(Customers!T278),Customers!T278,IFERROR(VALUE(Customers!T278),"")))</f>
        <v/>
      </c>
      <c r="U278" s="3" t="n">
        <f aca="false">IF(OR(TRIM(Customers!U278&amp;"")="",ISNUMBER(MATCH(TRIM(Customers!U278&amp;""),Codes!$A$5:$A$14,0)),Customers!U278=0),"",IF(ISNUMBER(Customers!U278),Customers!U278,IFERROR(VALUE(Customers!U278),"")))</f>
        <v>731</v>
      </c>
      <c r="V278" s="3" t="str">
        <f aca="false">IF(OR(TRIM(Customers!V278&amp;"")="",ISNUMBER(MATCH(TRIM(Customers!V278&amp;""),Codes!$A$5:$A$14,0))),"",IF(ISNUMBER(Customers!V278),Customers!V278,IFERROR(VALUE(Customers!V278),"")))</f>
        <v/>
      </c>
    </row>
    <row r="279" customFormat="false" ht="15" hidden="false" customHeight="false" outlineLevel="0" collapsed="false">
      <c r="A279" s="2" t="str">
        <f aca="false">Customers!A279</f>
        <v>CL00278</v>
      </c>
      <c r="B279" s="3" t="n">
        <f aca="false">IF(OR(TRIM(Customers!B279&amp;"")="",ISNUMBER(MATCH(TRIM(Customers!B279&amp;""),Codes!$A$5:$A$14,0)),Customers!B279=0),"",IF(ISNUMBER(Customers!B279),Customers!B279,IFERROR(VALUE(Customers!B279),"")))</f>
        <v>45</v>
      </c>
      <c r="C279" s="2" t="str">
        <f aca="false">IF(OR(TRIM(Customers!C279&amp;"")="",ISNUMBER(MATCH(TRIM(Customers!C279&amp;""),Codes!$A$5:$A$14,0))),"",TRIM(Customers!C279))</f>
        <v>M</v>
      </c>
      <c r="D279" s="2" t="str">
        <f aca="false">IF(OR(TRIM(Customers!D279&amp;"")="",ISNUMBER(MATCH(TRIM(Customers!D279&amp;""),Codes!$A$5:$A$14,0))),"",TRIM(Customers!D279))</f>
        <v>Veneto</v>
      </c>
      <c r="E279" s="2" t="str">
        <f aca="false">IF(OR(TRIM(Customers!E279&amp;"")="",ISNUMBER(MATCH(TRIM(Customers!E279&amp;""),Codes!$A$5:$A$14,0))),"",TRIM(Customers!E279))</f>
        <v>Executive</v>
      </c>
      <c r="F279" s="2" t="str">
        <f aca="false">IF(OR(TRIM(Customers!F279&amp;"")="",ISNUMBER(MATCH(TRIM(Customers!F279&amp;""),Codes!$A$5:$A$14,0))),"",TRIM(Customers!F279))</f>
        <v/>
      </c>
      <c r="G279" s="4" t="n">
        <f aca="false">IF(OR(TRIM(Customers!G279&amp;"")="",ISNUMBER(MATCH(TRIM(Customers!G279&amp;""),Codes!$A$5:$A$14,0)),Customers!G279=-999),"",IF(ISNUMBER(Customers!G279),Customers!G279,IFERROR(VALUE(Customers!G279),"")))</f>
        <v>105600</v>
      </c>
      <c r="H279" s="3" t="n">
        <f aca="false">IF(OR(TRIM(Customers!H279&amp;"")="",ISNUMBER(MATCH(TRIM(Customers!H279&amp;""),Codes!$A$5:$A$14,0))),"",IF(ISNUMBER(Customers!H279),Customers!H279,IFERROR(VALUE(Customers!H279),"")))</f>
        <v>8</v>
      </c>
      <c r="I279" s="5" t="n">
        <f aca="false">IF(OR(TRIM(Customers!I279&amp;"")="",ISNUMBER(MATCH(TRIM(Customers!I279&amp;""),Codes!$A$5:$A$14,0)),Customers!I279=DATE(1970,1,1)),"",IF(ISNUMBER(Customers!I279),Customers!I279,IFERROR(DATEVALUE(Customers!I279),"")))</f>
        <v>43139</v>
      </c>
      <c r="J279" s="2" t="str">
        <f aca="false">IF(OR(TRIM(Customers!J279&amp;"")="",ISNUMBER(MATCH(TRIM(Customers!J279&amp;""),Codes!$A$5:$A$14,0))),"",TRIM(Customers!J279))</f>
        <v>Branch</v>
      </c>
      <c r="K279" s="3" t="n">
        <f aca="false">IF(OR(TRIM(Customers!K279&amp;"")="",ISNUMBER(MATCH(TRIM(Customers!K279&amp;""),Codes!$A$5:$A$14,0))),"",IF(ISNUMBER(Customers!K279),Customers!K279,IFERROR(VALUE(Customers!K279),"")))</f>
        <v>3</v>
      </c>
      <c r="L279" s="4" t="n">
        <f aca="false">IF(OR(TRIM(Customers!L279&amp;"")="",ISNUMBER(MATCH(TRIM(Customers!L279&amp;""),Codes!$A$5:$A$14,0))),"",IF(ISNUMBER(Customers!L279),Customers!L279,IFERROR(VALUE(Customers!L279),"")))</f>
        <v>6553.63</v>
      </c>
      <c r="M279" s="4" t="n">
        <f aca="false">IF(OR(TRIM(Customers!M279&amp;"")="",ISNUMBER(MATCH(TRIM(Customers!M279&amp;""),Codes!$A$5:$A$14,0))),"",IF(ISNUMBER(Customers!M279),Customers!M279,IFERROR(VALUE(Customers!M279),"")))</f>
        <v>64323.49</v>
      </c>
      <c r="N279" s="3" t="n">
        <f aca="false">IF(OR(TRIM(Customers!N279&amp;"")="",ISNUMBER(MATCH(TRIM(Customers!N279&amp;""),Codes!$A$5:$A$14,0)),Customers!N279=9999),"",IF(ISNUMBER(Customers!N279),Customers!N279,IFERROR(VALUE(Customers!N279),"")))</f>
        <v>56</v>
      </c>
      <c r="O279" s="4" t="n">
        <f aca="false">IF(OR(TRIM(Customers!O279&amp;"")="",ISNUMBER(MATCH(TRIM(Customers!O279&amp;""),Codes!$A$5:$A$14,0))),"",IF(ISNUMBER(Customers!O279),Customers!O279,IFERROR(VALUE(Customers!O279),"")))</f>
        <v>88.27</v>
      </c>
      <c r="P279" s="3" t="n">
        <f aca="false">IF(OR(TRIM(Customers!P279&amp;"")="",ISNUMBER(MATCH(TRIM(Customers!P279&amp;""),Codes!$A$5:$A$14,0))),"",IF(ISNUMBER(Customers!P279),Customers!P279,IFERROR(VALUE(Customers!P279),"")))</f>
        <v>3</v>
      </c>
      <c r="Q279" s="4" t="n">
        <f aca="false">IF(OR(TRIM(Customers!Q279&amp;"")="",ISNUMBER(MATCH(TRIM(Customers!Q279&amp;""),Codes!$A$5:$A$14,0))),"",IF(ISNUMBER(Customers!Q279),Customers!Q279,IFERROR(VALUE(Customers!Q279),"")))</f>
        <v>13500</v>
      </c>
      <c r="R279" s="4" t="n">
        <f aca="false">IF(OR(TRIM(Customers!R279&amp;"")="",ISNUMBER(MATCH(TRIM(Customers!R279&amp;""),Codes!$A$5:$A$14,0))),"",IF(ISNUMBER(Customers!R279),Customers!R279,IFERROR(VALUE(Customers!R279),"")))</f>
        <v>2270.13</v>
      </c>
      <c r="S279" s="4" t="n">
        <f aca="false">IF(OR(TRIM(Customers!S279&amp;"")="",ISNUMBER(MATCH(TRIM(Customers!S279&amp;""),Codes!$A$5:$A$14,0))),"",IF(ISNUMBER(Customers!S279),Customers!S279,IFERROR(VALUE(Customers!S279),"")))</f>
        <v>0</v>
      </c>
      <c r="T279" s="4" t="n">
        <f aca="false">IF(OR(TRIM(Customers!T279&amp;"")="",ISNUMBER(MATCH(TRIM(Customers!T279&amp;""),Codes!$A$5:$A$14,0))),"",IF(ISNUMBER(Customers!T279),Customers!T279,IFERROR(VALUE(Customers!T279),"")))</f>
        <v>0</v>
      </c>
      <c r="U279" s="3" t="n">
        <f aca="false">IF(OR(TRIM(Customers!U279&amp;"")="",ISNUMBER(MATCH(TRIM(Customers!U279&amp;""),Codes!$A$5:$A$14,0)),Customers!U279=0),"",IF(ISNUMBER(Customers!U279),Customers!U279,IFERROR(VALUE(Customers!U279),"")))</f>
        <v>647</v>
      </c>
      <c r="V279" s="3" t="n">
        <f aca="false">IF(OR(TRIM(Customers!V279&amp;"")="",ISNUMBER(MATCH(TRIM(Customers!V279&amp;""),Codes!$A$5:$A$14,0))),"",IF(ISNUMBER(Customers!V279),Customers!V279,IFERROR(VALUE(Customers!V279),"")))</f>
        <v>1</v>
      </c>
    </row>
    <row r="280" customFormat="false" ht="15" hidden="false" customHeight="false" outlineLevel="0" collapsed="false">
      <c r="A280" s="2" t="str">
        <f aca="false">Customers!A280</f>
        <v>CL00279</v>
      </c>
      <c r="B280" s="3" t="n">
        <f aca="false">IF(OR(TRIM(Customers!B280&amp;"")="",ISNUMBER(MATCH(TRIM(Customers!B280&amp;""),Codes!$A$5:$A$14,0)),Customers!B280=0),"",IF(ISNUMBER(Customers!B280),Customers!B280,IFERROR(VALUE(Customers!B280),"")))</f>
        <v>31</v>
      </c>
      <c r="C280" s="2" t="str">
        <f aca="false">IF(OR(TRIM(Customers!C280&amp;"")="",ISNUMBER(MATCH(TRIM(Customers!C280&amp;""),Codes!$A$5:$A$14,0))),"",TRIM(Customers!C280))</f>
        <v>M</v>
      </c>
      <c r="D280" s="2" t="str">
        <f aca="false">IF(OR(TRIM(Customers!D280&amp;"")="",ISNUMBER(MATCH(TRIM(Customers!D280&amp;""),Codes!$A$5:$A$14,0))),"",TRIM(Customers!D280))</f>
        <v>Lombardia</v>
      </c>
      <c r="E280" s="2" t="str">
        <f aca="false">IF(OR(TRIM(Customers!E280&amp;"")="",ISNUMBER(MATCH(TRIM(Customers!E280&amp;""),Codes!$A$5:$A$14,0))),"",TRIM(Customers!E280))</f>
        <v>Employee</v>
      </c>
      <c r="F280" s="2" t="str">
        <f aca="false">IF(OR(TRIM(Customers!F280&amp;"")="",ISNUMBER(MATCH(TRIM(Customers!F280&amp;""),Codes!$A$5:$A$14,0))),"",TRIM(Customers!F280))</f>
        <v>Married</v>
      </c>
      <c r="G280" s="4" t="n">
        <f aca="false">IF(OR(TRIM(Customers!G280&amp;"")="",ISNUMBER(MATCH(TRIM(Customers!G280&amp;""),Codes!$A$5:$A$14,0)),Customers!G280=-999),"",IF(ISNUMBER(Customers!G280),Customers!G280,IFERROR(VALUE(Customers!G280),"")))</f>
        <v>34600</v>
      </c>
      <c r="H280" s="3" t="n">
        <f aca="false">IF(OR(TRIM(Customers!H280&amp;"")="",ISNUMBER(MATCH(TRIM(Customers!H280&amp;""),Codes!$A$5:$A$14,0))),"",IF(ISNUMBER(Customers!H280),Customers!H280,IFERROR(VALUE(Customers!H280),"")))</f>
        <v>6</v>
      </c>
      <c r="I280" s="5" t="n">
        <f aca="false">IF(OR(TRIM(Customers!I280&amp;"")="",ISNUMBER(MATCH(TRIM(Customers!I280&amp;""),Codes!$A$5:$A$14,0)),Customers!I280=DATE(1970,1,1)),"",IF(ISNUMBER(Customers!I280),Customers!I280,IFERROR(DATEVALUE(Customers!I280),"")))</f>
        <v>43874</v>
      </c>
      <c r="J280" s="2" t="str">
        <f aca="false">IF(OR(TRIM(Customers!J280&amp;"")="",ISNUMBER(MATCH(TRIM(Customers!J280&amp;""),Codes!$A$5:$A$14,0))),"",TRIM(Customers!J280))</f>
        <v>App</v>
      </c>
      <c r="K280" s="3" t="n">
        <f aca="false">IF(OR(TRIM(Customers!K280&amp;"")="",ISNUMBER(MATCH(TRIM(Customers!K280&amp;""),Codes!$A$5:$A$14,0))),"",IF(ISNUMBER(Customers!K280),Customers!K280,IFERROR(VALUE(Customers!K280),"")))</f>
        <v>1</v>
      </c>
      <c r="L280" s="4" t="n">
        <f aca="false">IF(OR(TRIM(Customers!L280&amp;"")="",ISNUMBER(MATCH(TRIM(Customers!L280&amp;""),Codes!$A$5:$A$14,0))),"",IF(ISNUMBER(Customers!L280),Customers!L280,IFERROR(VALUE(Customers!L280),"")))</f>
        <v>2859.52</v>
      </c>
      <c r="M280" s="4" t="n">
        <f aca="false">IF(OR(TRIM(Customers!M280&amp;"")="",ISNUMBER(MATCH(TRIM(Customers!M280&amp;""),Codes!$A$5:$A$14,0))),"",IF(ISNUMBER(Customers!M280),Customers!M280,IFERROR(VALUE(Customers!M280),"")))</f>
        <v>19836.29</v>
      </c>
      <c r="N280" s="3" t="n">
        <f aca="false">IF(OR(TRIM(Customers!N280&amp;"")="",ISNUMBER(MATCH(TRIM(Customers!N280&amp;""),Codes!$A$5:$A$14,0)),Customers!N280=9999),"",IF(ISNUMBER(Customers!N280),Customers!N280,IFERROR(VALUE(Customers!N280),"")))</f>
        <v>31</v>
      </c>
      <c r="O280" s="4" t="n">
        <f aca="false">IF(OR(TRIM(Customers!O280&amp;"")="",ISNUMBER(MATCH(TRIM(Customers!O280&amp;""),Codes!$A$5:$A$14,0))),"",IF(ISNUMBER(Customers!O280),Customers!O280,IFERROR(VALUE(Customers!O280),"")))</f>
        <v>60.29</v>
      </c>
      <c r="P280" s="3" t="str">
        <f aca="false">IF(OR(TRIM(Customers!P280&amp;"")="",ISNUMBER(MATCH(TRIM(Customers!P280&amp;""),Codes!$A$5:$A$14,0))),"",IF(ISNUMBER(Customers!P280),Customers!P280,IFERROR(VALUE(Customers!P280),"")))</f>
        <v/>
      </c>
      <c r="Q280" s="4" t="str">
        <f aca="false">IF(OR(TRIM(Customers!Q280&amp;"")="",ISNUMBER(MATCH(TRIM(Customers!Q280&amp;""),Codes!$A$5:$A$14,0))),"",IF(ISNUMBER(Customers!Q280),Customers!Q280,IFERROR(VALUE(Customers!Q280),"")))</f>
        <v/>
      </c>
      <c r="R280" s="4" t="str">
        <f aca="false">IF(OR(TRIM(Customers!R280&amp;"")="",ISNUMBER(MATCH(TRIM(Customers!R280&amp;""),Codes!$A$5:$A$14,0))),"",IF(ISNUMBER(Customers!R280),Customers!R280,IFERROR(VALUE(Customers!R280),"")))</f>
        <v/>
      </c>
      <c r="S280" s="4" t="str">
        <f aca="false">IF(OR(TRIM(Customers!S280&amp;"")="",ISNUMBER(MATCH(TRIM(Customers!S280&amp;""),Codes!$A$5:$A$14,0))),"",IF(ISNUMBER(Customers!S280),Customers!S280,IFERROR(VALUE(Customers!S280),"")))</f>
        <v/>
      </c>
      <c r="T280" s="4" t="str">
        <f aca="false">IF(OR(TRIM(Customers!T280&amp;"")="",ISNUMBER(MATCH(TRIM(Customers!T280&amp;""),Codes!$A$5:$A$14,0))),"",IF(ISNUMBER(Customers!T280),Customers!T280,IFERROR(VALUE(Customers!T280),"")))</f>
        <v/>
      </c>
      <c r="U280" s="3" t="n">
        <f aca="false">IF(OR(TRIM(Customers!U280&amp;"")="",ISNUMBER(MATCH(TRIM(Customers!U280&amp;""),Codes!$A$5:$A$14,0)),Customers!U280=0),"",IF(ISNUMBER(Customers!U280),Customers!U280,IFERROR(VALUE(Customers!U280),"")))</f>
        <v>669</v>
      </c>
      <c r="V280" s="3" t="str">
        <f aca="false">IF(OR(TRIM(Customers!V280&amp;"")="",ISNUMBER(MATCH(TRIM(Customers!V280&amp;""),Codes!$A$5:$A$14,0))),"",IF(ISNUMBER(Customers!V280),Customers!V280,IFERROR(VALUE(Customers!V280),"")))</f>
        <v/>
      </c>
    </row>
    <row r="281" customFormat="false" ht="15" hidden="false" customHeight="false" outlineLevel="0" collapsed="false">
      <c r="A281" s="2" t="str">
        <f aca="false">Customers!A281</f>
        <v>CL00280</v>
      </c>
      <c r="B281" s="3" t="n">
        <f aca="false">IF(OR(TRIM(Customers!B281&amp;"")="",ISNUMBER(MATCH(TRIM(Customers!B281&amp;""),Codes!$A$5:$A$14,0)),Customers!B281=0),"",IF(ISNUMBER(Customers!B281),Customers!B281,IFERROR(VALUE(Customers!B281),"")))</f>
        <v>31</v>
      </c>
      <c r="C281" s="2" t="str">
        <f aca="false">IF(OR(TRIM(Customers!C281&amp;"")="",ISNUMBER(MATCH(TRIM(Customers!C281&amp;""),Codes!$A$5:$A$14,0))),"",TRIM(Customers!C281))</f>
        <v>F</v>
      </c>
      <c r="D281" s="2" t="str">
        <f aca="false">IF(OR(TRIM(Customers!D281&amp;"")="",ISNUMBER(MATCH(TRIM(Customers!D281&amp;""),Codes!$A$5:$A$14,0))),"",TRIM(Customers!D281))</f>
        <v>Marche</v>
      </c>
      <c r="E281" s="2" t="str">
        <f aca="false">IF(OR(TRIM(Customers!E281&amp;"")="",ISNUMBER(MATCH(TRIM(Customers!E281&amp;""),Codes!$A$5:$A$14,0))),"",TRIM(Customers!E281))</f>
        <v>Employee</v>
      </c>
      <c r="F281" s="2" t="str">
        <f aca="false">IF(OR(TRIM(Customers!F281&amp;"")="",ISNUMBER(MATCH(TRIM(Customers!F281&amp;""),Codes!$A$5:$A$14,0))),"",TRIM(Customers!F281))</f>
        <v>Divorced</v>
      </c>
      <c r="G281" s="4" t="n">
        <f aca="false">IF(OR(TRIM(Customers!G281&amp;"")="",ISNUMBER(MATCH(TRIM(Customers!G281&amp;""),Codes!$A$5:$A$14,0)),Customers!G281=-999),"",IF(ISNUMBER(Customers!G281),Customers!G281,IFERROR(VALUE(Customers!G281),"")))</f>
        <v>26000</v>
      </c>
      <c r="H281" s="3" t="n">
        <f aca="false">IF(OR(TRIM(Customers!H281&amp;"")="",ISNUMBER(MATCH(TRIM(Customers!H281&amp;""),Codes!$A$5:$A$14,0))),"",IF(ISNUMBER(Customers!H281),Customers!H281,IFERROR(VALUE(Customers!H281),"")))</f>
        <v>3</v>
      </c>
      <c r="I281" s="5" t="n">
        <f aca="false">IF(OR(TRIM(Customers!I281&amp;"")="",ISNUMBER(MATCH(TRIM(Customers!I281&amp;""),Codes!$A$5:$A$14,0)),Customers!I281=DATE(1970,1,1)),"",IF(ISNUMBER(Customers!I281),Customers!I281,IFERROR(DATEVALUE(Customers!I281),"")))</f>
        <v>44995</v>
      </c>
      <c r="J281" s="2" t="str">
        <f aca="false">IF(OR(TRIM(Customers!J281&amp;"")="",ISNUMBER(MATCH(TRIM(Customers!J281&amp;""),Codes!$A$5:$A$14,0))),"",TRIM(Customers!J281))</f>
        <v>App</v>
      </c>
      <c r="K281" s="3" t="n">
        <f aca="false">IF(OR(TRIM(Customers!K281&amp;"")="",ISNUMBER(MATCH(TRIM(Customers!K281&amp;""),Codes!$A$5:$A$14,0))),"",IF(ISNUMBER(Customers!K281),Customers!K281,IFERROR(VALUE(Customers!K281),"")))</f>
        <v>1</v>
      </c>
      <c r="L281" s="4" t="n">
        <f aca="false">IF(OR(TRIM(Customers!L281&amp;"")="",ISNUMBER(MATCH(TRIM(Customers!L281&amp;""),Codes!$A$5:$A$14,0))),"",IF(ISNUMBER(Customers!L281),Customers!L281,IFERROR(VALUE(Customers!L281),"")))</f>
        <v>2698.34</v>
      </c>
      <c r="M281" s="4" t="n">
        <f aca="false">IF(OR(TRIM(Customers!M281&amp;"")="",ISNUMBER(MATCH(TRIM(Customers!M281&amp;""),Codes!$A$5:$A$14,0))),"",IF(ISNUMBER(Customers!M281),Customers!M281,IFERROR(VALUE(Customers!M281),"")))</f>
        <v>2425.71</v>
      </c>
      <c r="N281" s="3" t="n">
        <f aca="false">IF(OR(TRIM(Customers!N281&amp;"")="",ISNUMBER(MATCH(TRIM(Customers!N281&amp;""),Codes!$A$5:$A$14,0)),Customers!N281=9999),"",IF(ISNUMBER(Customers!N281),Customers!N281,IFERROR(VALUE(Customers!N281),"")))</f>
        <v>30</v>
      </c>
      <c r="O281" s="4" t="n">
        <f aca="false">IF(OR(TRIM(Customers!O281&amp;"")="",ISNUMBER(MATCH(TRIM(Customers!O281&amp;""),Codes!$A$5:$A$14,0))),"",IF(ISNUMBER(Customers!O281),Customers!O281,IFERROR(VALUE(Customers!O281),"")))</f>
        <v>47.38</v>
      </c>
      <c r="P281" s="3" t="n">
        <f aca="false">IF(OR(TRIM(Customers!P281&amp;"")="",ISNUMBER(MATCH(TRIM(Customers!P281&amp;""),Codes!$A$5:$A$14,0))),"",IF(ISNUMBER(Customers!P281),Customers!P281,IFERROR(VALUE(Customers!P281),"")))</f>
        <v>1</v>
      </c>
      <c r="Q281" s="4" t="n">
        <f aca="false">IF(OR(TRIM(Customers!Q281&amp;"")="",ISNUMBER(MATCH(TRIM(Customers!Q281&amp;""),Codes!$A$5:$A$14,0))),"",IF(ISNUMBER(Customers!Q281),Customers!Q281,IFERROR(VALUE(Customers!Q281),"")))</f>
        <v>5500</v>
      </c>
      <c r="R281" s="4" t="n">
        <f aca="false">IF(OR(TRIM(Customers!R281&amp;"")="",ISNUMBER(MATCH(TRIM(Customers!R281&amp;""),Codes!$A$5:$A$14,0))),"",IF(ISNUMBER(Customers!R281),Customers!R281,IFERROR(VALUE(Customers!R281),"")))</f>
        <v>2718</v>
      </c>
      <c r="S281" s="4" t="n">
        <f aca="false">IF(OR(TRIM(Customers!S281&amp;"")="",ISNUMBER(MATCH(TRIM(Customers!S281&amp;""),Codes!$A$5:$A$14,0))),"",IF(ISNUMBER(Customers!S281),Customers!S281,IFERROR(VALUE(Customers!S281),"")))</f>
        <v>0</v>
      </c>
      <c r="T281" s="4" t="n">
        <f aca="false">IF(OR(TRIM(Customers!T281&amp;"")="",ISNUMBER(MATCH(TRIM(Customers!T281&amp;""),Codes!$A$5:$A$14,0))),"",IF(ISNUMBER(Customers!T281),Customers!T281,IFERROR(VALUE(Customers!T281),"")))</f>
        <v>0</v>
      </c>
      <c r="U281" s="3" t="n">
        <f aca="false">IF(OR(TRIM(Customers!U281&amp;"")="",ISNUMBER(MATCH(TRIM(Customers!U281&amp;""),Codes!$A$5:$A$14,0)),Customers!U281=0),"",IF(ISNUMBER(Customers!U281),Customers!U281,IFERROR(VALUE(Customers!U281),"")))</f>
        <v>649</v>
      </c>
      <c r="V281" s="3" t="n">
        <f aca="false">IF(OR(TRIM(Customers!V281&amp;"")="",ISNUMBER(MATCH(TRIM(Customers!V281&amp;""),Codes!$A$5:$A$14,0))),"",IF(ISNUMBER(Customers!V281),Customers!V281,IFERROR(VALUE(Customers!V281),"")))</f>
        <v>0</v>
      </c>
    </row>
    <row r="282" customFormat="false" ht="15" hidden="false" customHeight="false" outlineLevel="0" collapsed="false">
      <c r="A282" s="2" t="str">
        <f aca="false">Customers!A282</f>
        <v>CL00281</v>
      </c>
      <c r="B282" s="3" t="n">
        <f aca="false">IF(OR(TRIM(Customers!B282&amp;"")="",ISNUMBER(MATCH(TRIM(Customers!B282&amp;""),Codes!$A$5:$A$14,0)),Customers!B282=0),"",IF(ISNUMBER(Customers!B282),Customers!B282,IFERROR(VALUE(Customers!B282),"")))</f>
        <v>44</v>
      </c>
      <c r="C282" s="2" t="str">
        <f aca="false">IF(OR(TRIM(Customers!C282&amp;"")="",ISNUMBER(MATCH(TRIM(Customers!C282&amp;""),Codes!$A$5:$A$14,0))),"",TRIM(Customers!C282))</f>
        <v>M</v>
      </c>
      <c r="D282" s="2" t="str">
        <f aca="false">IF(OR(TRIM(Customers!D282&amp;"")="",ISNUMBER(MATCH(TRIM(Customers!D282&amp;""),Codes!$A$5:$A$14,0))),"",TRIM(Customers!D282))</f>
        <v>Marche</v>
      </c>
      <c r="E282" s="2" t="str">
        <f aca="false">IF(OR(TRIM(Customers!E282&amp;"")="",ISNUMBER(MATCH(TRIM(Customers!E282&amp;""),Codes!$A$5:$A$14,0))),"",TRIM(Customers!E282))</f>
        <v>Business owner</v>
      </c>
      <c r="F282" s="2" t="str">
        <f aca="false">IF(OR(TRIM(Customers!F282&amp;"")="",ISNUMBER(MATCH(TRIM(Customers!F282&amp;""),Codes!$A$5:$A$14,0))),"",TRIM(Customers!F282))</f>
        <v>Divorced</v>
      </c>
      <c r="G282" s="4" t="n">
        <f aca="false">IF(OR(TRIM(Customers!G282&amp;"")="",ISNUMBER(MATCH(TRIM(Customers!G282&amp;""),Codes!$A$5:$A$14,0)),Customers!G282=-999),"",IF(ISNUMBER(Customers!G282),Customers!G282,IFERROR(VALUE(Customers!G282),"")))</f>
        <v>49900</v>
      </c>
      <c r="H282" s="3" t="n">
        <f aca="false">IF(OR(TRIM(Customers!H282&amp;"")="",ISNUMBER(MATCH(TRIM(Customers!H282&amp;""),Codes!$A$5:$A$14,0))),"",IF(ISNUMBER(Customers!H282),Customers!H282,IFERROR(VALUE(Customers!H282),"")))</f>
        <v>7</v>
      </c>
      <c r="I282" s="5" t="n">
        <f aca="false">IF(OR(TRIM(Customers!I282&amp;"")="",ISNUMBER(MATCH(TRIM(Customers!I282&amp;""),Codes!$A$5:$A$14,0)),Customers!I282=DATE(1970,1,1)),"",IF(ISNUMBER(Customers!I282),Customers!I282,IFERROR(DATEVALUE(Customers!I282),"")))</f>
        <v>43566</v>
      </c>
      <c r="J282" s="2" t="str">
        <f aca="false">IF(OR(TRIM(Customers!J282&amp;"")="",ISNUMBER(MATCH(TRIM(Customers!J282&amp;""),Codes!$A$5:$A$14,0))),"",TRIM(Customers!J282))</f>
        <v>Online Banking</v>
      </c>
      <c r="K282" s="3" t="n">
        <f aca="false">IF(OR(TRIM(Customers!K282&amp;"")="",ISNUMBER(MATCH(TRIM(Customers!K282&amp;""),Codes!$A$5:$A$14,0))),"",IF(ISNUMBER(Customers!K282),Customers!K282,IFERROR(VALUE(Customers!K282),"")))</f>
        <v>1</v>
      </c>
      <c r="L282" s="4" t="n">
        <f aca="false">IF(OR(TRIM(Customers!L282&amp;"")="",ISNUMBER(MATCH(TRIM(Customers!L282&amp;""),Codes!$A$5:$A$14,0))),"",IF(ISNUMBER(Customers!L282),Customers!L282,IFERROR(VALUE(Customers!L282),"")))</f>
        <v>4132.66</v>
      </c>
      <c r="M282" s="4" t="n">
        <f aca="false">IF(OR(TRIM(Customers!M282&amp;"")="",ISNUMBER(MATCH(TRIM(Customers!M282&amp;""),Codes!$A$5:$A$14,0))),"",IF(ISNUMBER(Customers!M282),Customers!M282,IFERROR(VALUE(Customers!M282),"")))</f>
        <v>17439.11</v>
      </c>
      <c r="N282" s="3" t="n">
        <f aca="false">IF(OR(TRIM(Customers!N282&amp;"")="",ISNUMBER(MATCH(TRIM(Customers!N282&amp;""),Codes!$A$5:$A$14,0)),Customers!N282=9999),"",IF(ISNUMBER(Customers!N282),Customers!N282,IFERROR(VALUE(Customers!N282),"")))</f>
        <v>54</v>
      </c>
      <c r="O282" s="4" t="n">
        <f aca="false">IF(OR(TRIM(Customers!O282&amp;"")="",ISNUMBER(MATCH(TRIM(Customers!O282&amp;""),Codes!$A$5:$A$14,0))),"",IF(ISNUMBER(Customers!O282),Customers!O282,IFERROR(VALUE(Customers!O282),"")))</f>
        <v>75.21</v>
      </c>
      <c r="P282" s="3" t="n">
        <f aca="false">IF(OR(TRIM(Customers!P282&amp;"")="",ISNUMBER(MATCH(TRIM(Customers!P282&amp;""),Codes!$A$5:$A$14,0))),"",IF(ISNUMBER(Customers!P282),Customers!P282,IFERROR(VALUE(Customers!P282),"")))</f>
        <v>2</v>
      </c>
      <c r="Q282" s="4" t="n">
        <f aca="false">IF(OR(TRIM(Customers!Q282&amp;"")="",ISNUMBER(MATCH(TRIM(Customers!Q282&amp;""),Codes!$A$5:$A$14,0))),"",IF(ISNUMBER(Customers!Q282),Customers!Q282,IFERROR(VALUE(Customers!Q282),"")))</f>
        <v>10500</v>
      </c>
      <c r="R282" s="4" t="n">
        <f aca="false">IF(OR(TRIM(Customers!R282&amp;"")="",ISNUMBER(MATCH(TRIM(Customers!R282&amp;""),Codes!$A$5:$A$14,0))),"",IF(ISNUMBER(Customers!R282),Customers!R282,IFERROR(VALUE(Customers!R282),"")))</f>
        <v>3901.92</v>
      </c>
      <c r="S282" s="4" t="n">
        <f aca="false">IF(OR(TRIM(Customers!S282&amp;"")="",ISNUMBER(MATCH(TRIM(Customers!S282&amp;""),Codes!$A$5:$A$14,0))),"",IF(ISNUMBER(Customers!S282),Customers!S282,IFERROR(VALUE(Customers!S282),"")))</f>
        <v>0</v>
      </c>
      <c r="T282" s="4" t="n">
        <f aca="false">IF(OR(TRIM(Customers!T282&amp;"")="",ISNUMBER(MATCH(TRIM(Customers!T282&amp;""),Codes!$A$5:$A$14,0))),"",IF(ISNUMBER(Customers!T282),Customers!T282,IFERROR(VALUE(Customers!T282),"")))</f>
        <v>0</v>
      </c>
      <c r="U282" s="3" t="n">
        <f aca="false">IF(OR(TRIM(Customers!U282&amp;"")="",ISNUMBER(MATCH(TRIM(Customers!U282&amp;""),Codes!$A$5:$A$14,0)),Customers!U282=0),"",IF(ISNUMBER(Customers!U282),Customers!U282,IFERROR(VALUE(Customers!U282),"")))</f>
        <v>652</v>
      </c>
      <c r="V282" s="3" t="n">
        <f aca="false">IF(OR(TRIM(Customers!V282&amp;"")="",ISNUMBER(MATCH(TRIM(Customers!V282&amp;""),Codes!$A$5:$A$14,0))),"",IF(ISNUMBER(Customers!V282),Customers!V282,IFERROR(VALUE(Customers!V282),"")))</f>
        <v>0</v>
      </c>
    </row>
    <row r="283" customFormat="false" ht="15" hidden="false" customHeight="false" outlineLevel="0" collapsed="false">
      <c r="A283" s="2" t="str">
        <f aca="false">Customers!A283</f>
        <v>CL00282</v>
      </c>
      <c r="B283" s="3" t="n">
        <f aca="false">IF(OR(TRIM(Customers!B283&amp;"")="",ISNUMBER(MATCH(TRIM(Customers!B283&amp;""),Codes!$A$5:$A$14,0)),Customers!B283=0),"",IF(ISNUMBER(Customers!B283),Customers!B283,IFERROR(VALUE(Customers!B283),"")))</f>
        <v>35</v>
      </c>
      <c r="C283" s="2" t="str">
        <f aca="false">IF(OR(TRIM(Customers!C283&amp;"")="",ISNUMBER(MATCH(TRIM(Customers!C283&amp;""),Codes!$A$5:$A$14,0))),"",TRIM(Customers!C283))</f>
        <v>F</v>
      </c>
      <c r="D283" s="2" t="str">
        <f aca="false">IF(OR(TRIM(Customers!D283&amp;"")="",ISNUMBER(MATCH(TRIM(Customers!D283&amp;""),Codes!$A$5:$A$14,0))),"",TRIM(Customers!D283))</f>
        <v>Lombardia</v>
      </c>
      <c r="E283" s="2" t="str">
        <f aca="false">IF(OR(TRIM(Customers!E283&amp;"")="",ISNUMBER(MATCH(TRIM(Customers!E283&amp;""),Codes!$A$5:$A$14,0))),"",TRIM(Customers!E283))</f>
        <v>Shopkeeper</v>
      </c>
      <c r="F283" s="2" t="str">
        <f aca="false">IF(OR(TRIM(Customers!F283&amp;"")="",ISNUMBER(MATCH(TRIM(Customers!F283&amp;""),Codes!$A$5:$A$14,0))),"",TRIM(Customers!F283))</f>
        <v>Married</v>
      </c>
      <c r="G283" s="4" t="n">
        <f aca="false">IF(OR(TRIM(Customers!G283&amp;"")="",ISNUMBER(MATCH(TRIM(Customers!G283&amp;""),Codes!$A$5:$A$14,0)),Customers!G283=-999),"",IF(ISNUMBER(Customers!G283),Customers!G283,IFERROR(VALUE(Customers!G283),"")))</f>
        <v>25700</v>
      </c>
      <c r="H283" s="3" t="n">
        <f aca="false">IF(OR(TRIM(Customers!H283&amp;"")="",ISNUMBER(MATCH(TRIM(Customers!H283&amp;""),Codes!$A$5:$A$14,0))),"",IF(ISNUMBER(Customers!H283),Customers!H283,IFERROR(VALUE(Customers!H283),"")))</f>
        <v>11</v>
      </c>
      <c r="I283" s="5" t="n">
        <f aca="false">IF(OR(TRIM(Customers!I283&amp;"")="",ISNUMBER(MATCH(TRIM(Customers!I283&amp;""),Codes!$A$5:$A$14,0)),Customers!I283=DATE(1970,1,1)),"",IF(ISNUMBER(Customers!I283),Customers!I283,IFERROR(DATEVALUE(Customers!I283),"")))</f>
        <v>42039</v>
      </c>
      <c r="J283" s="2" t="str">
        <f aca="false">IF(OR(TRIM(Customers!J283&amp;"")="",ISNUMBER(MATCH(TRIM(Customers!J283&amp;""),Codes!$A$5:$A$14,0))),"",TRIM(Customers!J283))</f>
        <v>Branch</v>
      </c>
      <c r="K283" s="3" t="n">
        <f aca="false">IF(OR(TRIM(Customers!K283&amp;"")="",ISNUMBER(MATCH(TRIM(Customers!K283&amp;""),Codes!$A$5:$A$14,0))),"",IF(ISNUMBER(Customers!K283),Customers!K283,IFERROR(VALUE(Customers!K283),"")))</f>
        <v>3</v>
      </c>
      <c r="L283" s="4" t="n">
        <f aca="false">IF(OR(TRIM(Customers!L283&amp;"")="",ISNUMBER(MATCH(TRIM(Customers!L283&amp;""),Codes!$A$5:$A$14,0))),"",IF(ISNUMBER(Customers!L283),Customers!L283,IFERROR(VALUE(Customers!L283),"")))</f>
        <v>1391.98</v>
      </c>
      <c r="M283" s="4" t="n">
        <f aca="false">IF(OR(TRIM(Customers!M283&amp;"")="",ISNUMBER(MATCH(TRIM(Customers!M283&amp;""),Codes!$A$5:$A$14,0))),"",IF(ISNUMBER(Customers!M283),Customers!M283,IFERROR(VALUE(Customers!M283),"")))</f>
        <v>11718.62</v>
      </c>
      <c r="N283" s="3" t="n">
        <f aca="false">IF(OR(TRIM(Customers!N283&amp;"")="",ISNUMBER(MATCH(TRIM(Customers!N283&amp;""),Codes!$A$5:$A$14,0)),Customers!N283=9999),"",IF(ISNUMBER(Customers!N283),Customers!N283,IFERROR(VALUE(Customers!N283),"")))</f>
        <v>0</v>
      </c>
      <c r="O283" s="4" t="str">
        <f aca="false">IF(OR(TRIM(Customers!O283&amp;"")="",ISNUMBER(MATCH(TRIM(Customers!O283&amp;""),Codes!$A$5:$A$14,0))),"",IF(ISNUMBER(Customers!O283),Customers!O283,IFERROR(VALUE(Customers!O283),"")))</f>
        <v/>
      </c>
      <c r="P283" s="3" t="n">
        <f aca="false">IF(OR(TRIM(Customers!P283&amp;"")="",ISNUMBER(MATCH(TRIM(Customers!P283&amp;""),Codes!$A$5:$A$14,0))),"",IF(ISNUMBER(Customers!P283),Customers!P283,IFERROR(VALUE(Customers!P283),"")))</f>
        <v>0</v>
      </c>
      <c r="Q283" s="4" t="n">
        <f aca="false">IF(OR(TRIM(Customers!Q283&amp;"")="",ISNUMBER(MATCH(TRIM(Customers!Q283&amp;""),Codes!$A$5:$A$14,0))),"",IF(ISNUMBER(Customers!Q283),Customers!Q283,IFERROR(VALUE(Customers!Q283),"")))</f>
        <v>3000</v>
      </c>
      <c r="R283" s="4" t="n">
        <f aca="false">IF(OR(TRIM(Customers!R283&amp;"")="",ISNUMBER(MATCH(TRIM(Customers!R283&amp;""),Codes!$A$5:$A$14,0))),"",IF(ISNUMBER(Customers!R283),Customers!R283,IFERROR(VALUE(Customers!R283),"")))</f>
        <v>438.67</v>
      </c>
      <c r="S283" s="4" t="n">
        <f aca="false">IF(OR(TRIM(Customers!S283&amp;"")="",ISNUMBER(MATCH(TRIM(Customers!S283&amp;""),Codes!$A$5:$A$14,0))),"",IF(ISNUMBER(Customers!S283),Customers!S283,IFERROR(VALUE(Customers!S283),"")))</f>
        <v>75000</v>
      </c>
      <c r="T283" s="4" t="n">
        <f aca="false">IF(OR(TRIM(Customers!T283&amp;"")="",ISNUMBER(MATCH(TRIM(Customers!T283&amp;""),Codes!$A$5:$A$14,0))),"",IF(ISNUMBER(Customers!T283),Customers!T283,IFERROR(VALUE(Customers!T283),"")))</f>
        <v>432</v>
      </c>
      <c r="U283" s="3" t="n">
        <f aca="false">IF(OR(TRIM(Customers!U283&amp;"")="",ISNUMBER(MATCH(TRIM(Customers!U283&amp;""),Codes!$A$5:$A$14,0)),Customers!U283=0),"",IF(ISNUMBER(Customers!U283),Customers!U283,IFERROR(VALUE(Customers!U283),"")))</f>
        <v>639</v>
      </c>
      <c r="V283" s="3" t="n">
        <f aca="false">IF(OR(TRIM(Customers!V283&amp;"")="",ISNUMBER(MATCH(TRIM(Customers!V283&amp;""),Codes!$A$5:$A$14,0))),"",IF(ISNUMBER(Customers!V283),Customers!V283,IFERROR(VALUE(Customers!V283),"")))</f>
        <v>0</v>
      </c>
    </row>
    <row r="284" customFormat="false" ht="15" hidden="false" customHeight="false" outlineLevel="0" collapsed="false">
      <c r="A284" s="2" t="str">
        <f aca="false">Customers!A284</f>
        <v>CL00283</v>
      </c>
      <c r="B284" s="3" t="n">
        <f aca="false">IF(OR(TRIM(Customers!B284&amp;"")="",ISNUMBER(MATCH(TRIM(Customers!B284&amp;""),Codes!$A$5:$A$14,0)),Customers!B284=0),"",IF(ISNUMBER(Customers!B284),Customers!B284,IFERROR(VALUE(Customers!B284),"")))</f>
        <v>59</v>
      </c>
      <c r="C284" s="2" t="str">
        <f aca="false">IF(OR(TRIM(Customers!C284&amp;"")="",ISNUMBER(MATCH(TRIM(Customers!C284&amp;""),Codes!$A$5:$A$14,0))),"",TRIM(Customers!C284))</f>
        <v>M</v>
      </c>
      <c r="D284" s="2" t="str">
        <f aca="false">IF(OR(TRIM(Customers!D284&amp;"")="",ISNUMBER(MATCH(TRIM(Customers!D284&amp;""),Codes!$A$5:$A$14,0))),"",TRIM(Customers!D284))</f>
        <v>Friuli-Venezia Giulia</v>
      </c>
      <c r="E284" s="2" t="str">
        <f aca="false">IF(OR(TRIM(Customers!E284&amp;"")="",ISNUMBER(MATCH(TRIM(Customers!E284&amp;""),Codes!$A$5:$A$14,0))),"",TRIM(Customers!E284))</f>
        <v>Executive</v>
      </c>
      <c r="F284" s="2" t="str">
        <f aca="false">IF(OR(TRIM(Customers!F284&amp;"")="",ISNUMBER(MATCH(TRIM(Customers!F284&amp;""),Codes!$A$5:$A$14,0))),"",TRIM(Customers!F284))</f>
        <v>Married</v>
      </c>
      <c r="G284" s="4" t="n">
        <f aca="false">IF(OR(TRIM(Customers!G284&amp;"")="",ISNUMBER(MATCH(TRIM(Customers!G284&amp;""),Codes!$A$5:$A$14,0)),Customers!G284=-999),"",IF(ISNUMBER(Customers!G284),Customers!G284,IFERROR(VALUE(Customers!G284),"")))</f>
        <v>78300</v>
      </c>
      <c r="H284" s="3" t="n">
        <f aca="false">IF(OR(TRIM(Customers!H284&amp;"")="",ISNUMBER(MATCH(TRIM(Customers!H284&amp;""),Codes!$A$5:$A$14,0))),"",IF(ISNUMBER(Customers!H284),Customers!H284,IFERROR(VALUE(Customers!H284),"")))</f>
        <v>16</v>
      </c>
      <c r="I284" s="5" t="n">
        <f aca="false">IF(OR(TRIM(Customers!I284&amp;"")="",ISNUMBER(MATCH(TRIM(Customers!I284&amp;""),Codes!$A$5:$A$14,0)),Customers!I284=DATE(1970,1,1)),"",IF(ISNUMBER(Customers!I284),Customers!I284,IFERROR(DATEVALUE(Customers!I284),"")))</f>
        <v>40246</v>
      </c>
      <c r="J284" s="2" t="str">
        <f aca="false">IF(OR(TRIM(Customers!J284&amp;"")="",ISNUMBER(MATCH(TRIM(Customers!J284&amp;""),Codes!$A$5:$A$14,0))),"",TRIM(Customers!J284))</f>
        <v>Branch</v>
      </c>
      <c r="K284" s="3" t="n">
        <f aca="false">IF(OR(TRIM(Customers!K284&amp;"")="",ISNUMBER(MATCH(TRIM(Customers!K284&amp;""),Codes!$A$5:$A$14,0))),"",IF(ISNUMBER(Customers!K284),Customers!K284,IFERROR(VALUE(Customers!K284),"")))</f>
        <v>2</v>
      </c>
      <c r="L284" s="4" t="n">
        <f aca="false">IF(OR(TRIM(Customers!L284&amp;"")="",ISNUMBER(MATCH(TRIM(Customers!L284&amp;""),Codes!$A$5:$A$14,0))),"",IF(ISNUMBER(Customers!L284),Customers!L284,IFERROR(VALUE(Customers!L284),"")))</f>
        <v>3152.63</v>
      </c>
      <c r="M284" s="4" t="n">
        <f aca="false">IF(OR(TRIM(Customers!M284&amp;"")="",ISNUMBER(MATCH(TRIM(Customers!M284&amp;""),Codes!$A$5:$A$14,0))),"",IF(ISNUMBER(Customers!M284),Customers!M284,IFERROR(VALUE(Customers!M284),"")))</f>
        <v>52976.86</v>
      </c>
      <c r="N284" s="3" t="n">
        <f aca="false">IF(OR(TRIM(Customers!N284&amp;"")="",ISNUMBER(MATCH(TRIM(Customers!N284&amp;""),Codes!$A$5:$A$14,0)),Customers!N284=9999),"",IF(ISNUMBER(Customers!N284),Customers!N284,IFERROR(VALUE(Customers!N284),"")))</f>
        <v>35</v>
      </c>
      <c r="O284" s="4" t="n">
        <f aca="false">IF(OR(TRIM(Customers!O284&amp;"")="",ISNUMBER(MATCH(TRIM(Customers!O284&amp;""),Codes!$A$5:$A$14,0))),"",IF(ISNUMBER(Customers!O284),Customers!O284,IFERROR(VALUE(Customers!O284),"")))</f>
        <v>94.51</v>
      </c>
      <c r="P284" s="3" t="n">
        <f aca="false">IF(OR(TRIM(Customers!P284&amp;"")="",ISNUMBER(MATCH(TRIM(Customers!P284&amp;""),Codes!$A$5:$A$14,0))),"",IF(ISNUMBER(Customers!P284),Customers!P284,IFERROR(VALUE(Customers!P284),"")))</f>
        <v>3</v>
      </c>
      <c r="Q284" s="4" t="n">
        <f aca="false">IF(OR(TRIM(Customers!Q284&amp;"")="",ISNUMBER(MATCH(TRIM(Customers!Q284&amp;""),Codes!$A$5:$A$14,0))),"",IF(ISNUMBER(Customers!Q284),Customers!Q284,IFERROR(VALUE(Customers!Q284),"")))</f>
        <v>15000</v>
      </c>
      <c r="R284" s="4" t="n">
        <f aca="false">IF(OR(TRIM(Customers!R284&amp;"")="",ISNUMBER(MATCH(TRIM(Customers!R284&amp;""),Codes!$A$5:$A$14,0))),"",IF(ISNUMBER(Customers!R284),Customers!R284,IFERROR(VALUE(Customers!R284),"")))</f>
        <v>5636.07</v>
      </c>
      <c r="S284" s="4" t="str">
        <f aca="false">IF(OR(TRIM(Customers!S284&amp;"")="",ISNUMBER(MATCH(TRIM(Customers!S284&amp;""),Codes!$A$5:$A$14,0))),"",IF(ISNUMBER(Customers!S284),Customers!S284,IFERROR(VALUE(Customers!S284),"")))</f>
        <v/>
      </c>
      <c r="T284" s="4" t="str">
        <f aca="false">IF(OR(TRIM(Customers!T284&amp;"")="",ISNUMBER(MATCH(TRIM(Customers!T284&amp;""),Codes!$A$5:$A$14,0))),"",IF(ISNUMBER(Customers!T284),Customers!T284,IFERROR(VALUE(Customers!T284),"")))</f>
        <v/>
      </c>
      <c r="U284" s="3" t="n">
        <f aca="false">IF(OR(TRIM(Customers!U284&amp;"")="",ISNUMBER(MATCH(TRIM(Customers!U284&amp;""),Codes!$A$5:$A$14,0)),Customers!U284=0),"",IF(ISNUMBER(Customers!U284),Customers!U284,IFERROR(VALUE(Customers!U284),"")))</f>
        <v>755</v>
      </c>
      <c r="V284" s="3" t="n">
        <f aca="false">IF(OR(TRIM(Customers!V284&amp;"")="",ISNUMBER(MATCH(TRIM(Customers!V284&amp;""),Codes!$A$5:$A$14,0))),"",IF(ISNUMBER(Customers!V284),Customers!V284,IFERROR(VALUE(Customers!V284),"")))</f>
        <v>0</v>
      </c>
    </row>
    <row r="285" customFormat="false" ht="15" hidden="false" customHeight="false" outlineLevel="0" collapsed="false">
      <c r="A285" s="2" t="str">
        <f aca="false">Customers!A285</f>
        <v>CL00284</v>
      </c>
      <c r="B285" s="3" t="n">
        <f aca="false">IF(OR(TRIM(Customers!B285&amp;"")="",ISNUMBER(MATCH(TRIM(Customers!B285&amp;""),Codes!$A$5:$A$14,0)),Customers!B285=0),"",IF(ISNUMBER(Customers!B285),Customers!B285,IFERROR(VALUE(Customers!B285),"")))</f>
        <v>32</v>
      </c>
      <c r="C285" s="2" t="str">
        <f aca="false">IF(OR(TRIM(Customers!C285&amp;"")="",ISNUMBER(MATCH(TRIM(Customers!C285&amp;""),Codes!$A$5:$A$14,0))),"",TRIM(Customers!C285))</f>
        <v>M</v>
      </c>
      <c r="D285" s="2" t="str">
        <f aca="false">IF(OR(TRIM(Customers!D285&amp;"")="",ISNUMBER(MATCH(TRIM(Customers!D285&amp;""),Codes!$A$5:$A$14,0))),"",TRIM(Customers!D285))</f>
        <v>Puglia</v>
      </c>
      <c r="E285" s="2" t="str">
        <f aca="false">IF(OR(TRIM(Customers!E285&amp;"")="",ISNUMBER(MATCH(TRIM(Customers!E285&amp;""),Codes!$A$5:$A$14,0))),"",TRIM(Customers!E285))</f>
        <v>Business owner</v>
      </c>
      <c r="F285" s="2" t="str">
        <f aca="false">IF(OR(TRIM(Customers!F285&amp;"")="",ISNUMBER(MATCH(TRIM(Customers!F285&amp;""),Codes!$A$5:$A$14,0))),"",TRIM(Customers!F285))</f>
        <v>Married</v>
      </c>
      <c r="G285" s="4" t="str">
        <f aca="false">IF(OR(TRIM(Customers!G285&amp;"")="",ISNUMBER(MATCH(TRIM(Customers!G285&amp;""),Codes!$A$5:$A$14,0)),Customers!G285=-999),"",IF(ISNUMBER(Customers!G285),Customers!G285,IFERROR(VALUE(Customers!G285),"")))</f>
        <v/>
      </c>
      <c r="H285" s="3" t="n">
        <f aca="false">IF(OR(TRIM(Customers!H285&amp;"")="",ISNUMBER(MATCH(TRIM(Customers!H285&amp;""),Codes!$A$5:$A$14,0))),"",IF(ISNUMBER(Customers!H285),Customers!H285,IFERROR(VALUE(Customers!H285),"")))</f>
        <v>6</v>
      </c>
      <c r="I285" s="5" t="n">
        <f aca="false">IF(OR(TRIM(Customers!I285&amp;"")="",ISNUMBER(MATCH(TRIM(Customers!I285&amp;""),Codes!$A$5:$A$14,0)),Customers!I285=DATE(1970,1,1)),"",IF(ISNUMBER(Customers!I285),Customers!I285,IFERROR(DATEVALUE(Customers!I285),"")))</f>
        <v>43864</v>
      </c>
      <c r="J285" s="2" t="str">
        <f aca="false">IF(OR(TRIM(Customers!J285&amp;"")="",ISNUMBER(MATCH(TRIM(Customers!J285&amp;""),Codes!$A$5:$A$14,0))),"",TRIM(Customers!J285))</f>
        <v>Branch</v>
      </c>
      <c r="K285" s="3" t="n">
        <f aca="false">IF(OR(TRIM(Customers!K285&amp;"")="",ISNUMBER(MATCH(TRIM(Customers!K285&amp;""),Codes!$A$5:$A$14,0))),"",IF(ISNUMBER(Customers!K285),Customers!K285,IFERROR(VALUE(Customers!K285),"")))</f>
        <v>1</v>
      </c>
      <c r="L285" s="4" t="n">
        <f aca="false">IF(OR(TRIM(Customers!L285&amp;"")="",ISNUMBER(MATCH(TRIM(Customers!L285&amp;""),Codes!$A$5:$A$14,0))),"",IF(ISNUMBER(Customers!L285),Customers!L285,IFERROR(VALUE(Customers!L285),"")))</f>
        <v>12975.04</v>
      </c>
      <c r="M285" s="4" t="n">
        <f aca="false">IF(OR(TRIM(Customers!M285&amp;"")="",ISNUMBER(MATCH(TRIM(Customers!M285&amp;""),Codes!$A$5:$A$14,0))),"",IF(ISNUMBER(Customers!M285),Customers!M285,IFERROR(VALUE(Customers!M285),"")))</f>
        <v>53140.8</v>
      </c>
      <c r="N285" s="3" t="n">
        <f aca="false">IF(OR(TRIM(Customers!N285&amp;"")="",ISNUMBER(MATCH(TRIM(Customers!N285&amp;""),Codes!$A$5:$A$14,0)),Customers!N285=9999),"",IF(ISNUMBER(Customers!N285),Customers!N285,IFERROR(VALUE(Customers!N285),"")))</f>
        <v>25</v>
      </c>
      <c r="O285" s="4" t="n">
        <f aca="false">IF(OR(TRIM(Customers!O285&amp;"")="",ISNUMBER(MATCH(TRIM(Customers!O285&amp;""),Codes!$A$5:$A$14,0))),"",IF(ISNUMBER(Customers!O285),Customers!O285,IFERROR(VALUE(Customers!O285),"")))</f>
        <v>58.45</v>
      </c>
      <c r="P285" s="3" t="n">
        <f aca="false">IF(OR(TRIM(Customers!P285&amp;"")="",ISNUMBER(MATCH(TRIM(Customers!P285&amp;""),Codes!$A$5:$A$14,0))),"",IF(ISNUMBER(Customers!P285),Customers!P285,IFERROR(VALUE(Customers!P285),"")))</f>
        <v>3</v>
      </c>
      <c r="Q285" s="4" t="n">
        <f aca="false">IF(OR(TRIM(Customers!Q285&amp;"")="",ISNUMBER(MATCH(TRIM(Customers!Q285&amp;""),Codes!$A$5:$A$14,0))),"",IF(ISNUMBER(Customers!Q285),Customers!Q285,IFERROR(VALUE(Customers!Q285),"")))</f>
        <v>11500</v>
      </c>
      <c r="R285" s="4" t="n">
        <f aca="false">IF(OR(TRIM(Customers!R285&amp;"")="",ISNUMBER(MATCH(TRIM(Customers!R285&amp;""),Codes!$A$5:$A$14,0))),"",IF(ISNUMBER(Customers!R285),Customers!R285,IFERROR(VALUE(Customers!R285),"")))</f>
        <v>1379.89</v>
      </c>
      <c r="S285" s="4" t="n">
        <f aca="false">IF(OR(TRIM(Customers!S285&amp;"")="",ISNUMBER(MATCH(TRIM(Customers!S285&amp;""),Codes!$A$5:$A$14,0))),"",IF(ISNUMBER(Customers!S285),Customers!S285,IFERROR(VALUE(Customers!S285),"")))</f>
        <v>0</v>
      </c>
      <c r="T285" s="4" t="n">
        <f aca="false">IF(OR(TRIM(Customers!T285&amp;"")="",ISNUMBER(MATCH(TRIM(Customers!T285&amp;""),Codes!$A$5:$A$14,0))),"",IF(ISNUMBER(Customers!T285),Customers!T285,IFERROR(VALUE(Customers!T285),"")))</f>
        <v>0</v>
      </c>
      <c r="U285" s="3" t="n">
        <f aca="false">IF(OR(TRIM(Customers!U285&amp;"")="",ISNUMBER(MATCH(TRIM(Customers!U285&amp;""),Codes!$A$5:$A$14,0)),Customers!U285=0),"",IF(ISNUMBER(Customers!U285),Customers!U285,IFERROR(VALUE(Customers!U285),"")))</f>
        <v>680</v>
      </c>
      <c r="V285" s="3" t="n">
        <f aca="false">IF(OR(TRIM(Customers!V285&amp;"")="",ISNUMBER(MATCH(TRIM(Customers!V285&amp;""),Codes!$A$5:$A$14,0))),"",IF(ISNUMBER(Customers!V285),Customers!V285,IFERROR(VALUE(Customers!V285),"")))</f>
        <v>0</v>
      </c>
    </row>
    <row r="286" customFormat="false" ht="15" hidden="false" customHeight="false" outlineLevel="0" collapsed="false">
      <c r="A286" s="2" t="str">
        <f aca="false">Customers!A286</f>
        <v>CL00285</v>
      </c>
      <c r="B286" s="3" t="n">
        <f aca="false">IF(OR(TRIM(Customers!B286&amp;"")="",ISNUMBER(MATCH(TRIM(Customers!B286&amp;""),Codes!$A$5:$A$14,0)),Customers!B286=0),"",IF(ISNUMBER(Customers!B286),Customers!B286,IFERROR(VALUE(Customers!B286),"")))</f>
        <v>53</v>
      </c>
      <c r="C286" s="2" t="str">
        <f aca="false">IF(OR(TRIM(Customers!C286&amp;"")="",ISNUMBER(MATCH(TRIM(Customers!C286&amp;""),Codes!$A$5:$A$14,0))),"",TRIM(Customers!C286))</f>
        <v>F</v>
      </c>
      <c r="D286" s="2" t="str">
        <f aca="false">IF(OR(TRIM(Customers!D286&amp;"")="",ISNUMBER(MATCH(TRIM(Customers!D286&amp;""),Codes!$A$5:$A$14,0))),"",TRIM(Customers!D286))</f>
        <v>Puglia</v>
      </c>
      <c r="E286" s="2" t="str">
        <f aca="false">IF(OR(TRIM(Customers!E286&amp;"")="",ISNUMBER(MATCH(TRIM(Customers!E286&amp;""),Codes!$A$5:$A$14,0))),"",TRIM(Customers!E286))</f>
        <v>Employee</v>
      </c>
      <c r="F286" s="2" t="str">
        <f aca="false">IF(OR(TRIM(Customers!F286&amp;"")="",ISNUMBER(MATCH(TRIM(Customers!F286&amp;""),Codes!$A$5:$A$14,0))),"",TRIM(Customers!F286))</f>
        <v>Widowed</v>
      </c>
      <c r="G286" s="4" t="n">
        <f aca="false">IF(OR(TRIM(Customers!G286&amp;"")="",ISNUMBER(MATCH(TRIM(Customers!G286&amp;""),Codes!$A$5:$A$14,0)),Customers!G286=-999),"",IF(ISNUMBER(Customers!G286),Customers!G286,IFERROR(VALUE(Customers!G286),"")))</f>
        <v>32100</v>
      </c>
      <c r="H286" s="3" t="n">
        <f aca="false">IF(OR(TRIM(Customers!H286&amp;"")="",ISNUMBER(MATCH(TRIM(Customers!H286&amp;""),Codes!$A$5:$A$14,0))),"",IF(ISNUMBER(Customers!H286),Customers!H286,IFERROR(VALUE(Customers!H286),"")))</f>
        <v>15</v>
      </c>
      <c r="I286" s="5" t="n">
        <f aca="false">IF(OR(TRIM(Customers!I286&amp;"")="",ISNUMBER(MATCH(TRIM(Customers!I286&amp;""),Codes!$A$5:$A$14,0)),Customers!I286=DATE(1970,1,1)),"",IF(ISNUMBER(Customers!I286),Customers!I286,IFERROR(DATEVALUE(Customers!I286),"")))</f>
        <v>40764</v>
      </c>
      <c r="J286" s="2" t="str">
        <f aca="false">IF(OR(TRIM(Customers!J286&amp;"")="",ISNUMBER(MATCH(TRIM(Customers!J286&amp;""),Codes!$A$5:$A$14,0))),"",TRIM(Customers!J286))</f>
        <v>Branch</v>
      </c>
      <c r="K286" s="3" t="n">
        <f aca="false">IF(OR(TRIM(Customers!K286&amp;"")="",ISNUMBER(MATCH(TRIM(Customers!K286&amp;""),Codes!$A$5:$A$14,0))),"",IF(ISNUMBER(Customers!K286),Customers!K286,IFERROR(VALUE(Customers!K286),"")))</f>
        <v>2</v>
      </c>
      <c r="L286" s="4" t="n">
        <f aca="false">IF(OR(TRIM(Customers!L286&amp;"")="",ISNUMBER(MATCH(TRIM(Customers!L286&amp;""),Codes!$A$5:$A$14,0))),"",IF(ISNUMBER(Customers!L286),Customers!L286,IFERROR(VALUE(Customers!L286),"")))</f>
        <v>1740.93</v>
      </c>
      <c r="M286" s="4" t="n">
        <f aca="false">IF(OR(TRIM(Customers!M286&amp;"")="",ISNUMBER(MATCH(TRIM(Customers!M286&amp;""),Codes!$A$5:$A$14,0))),"",IF(ISNUMBER(Customers!M286),Customers!M286,IFERROR(VALUE(Customers!M286),"")))</f>
        <v>21573.82</v>
      </c>
      <c r="N286" s="3" t="n">
        <f aca="false">IF(OR(TRIM(Customers!N286&amp;"")="",ISNUMBER(MATCH(TRIM(Customers!N286&amp;""),Codes!$A$5:$A$14,0)),Customers!N286=9999),"",IF(ISNUMBER(Customers!N286),Customers!N286,IFERROR(VALUE(Customers!N286),"")))</f>
        <v>19</v>
      </c>
      <c r="O286" s="4" t="n">
        <f aca="false">IF(OR(TRIM(Customers!O286&amp;"")="",ISNUMBER(MATCH(TRIM(Customers!O286&amp;""),Codes!$A$5:$A$14,0))),"",IF(ISNUMBER(Customers!O286),Customers!O286,IFERROR(VALUE(Customers!O286),"")))</f>
        <v>49.43</v>
      </c>
      <c r="P286" s="3" t="n">
        <f aca="false">IF(OR(TRIM(Customers!P286&amp;"")="",ISNUMBER(MATCH(TRIM(Customers!P286&amp;""),Codes!$A$5:$A$14,0))),"",IF(ISNUMBER(Customers!P286),Customers!P286,IFERROR(VALUE(Customers!P286),"")))</f>
        <v>5</v>
      </c>
      <c r="Q286" s="4" t="n">
        <f aca="false">IF(OR(TRIM(Customers!Q286&amp;"")="",ISNUMBER(MATCH(TRIM(Customers!Q286&amp;""),Codes!$A$5:$A$14,0))),"",IF(ISNUMBER(Customers!Q286),Customers!Q286,IFERROR(VALUE(Customers!Q286),"")))</f>
        <v>8000</v>
      </c>
      <c r="R286" s="4" t="n">
        <f aca="false">IF(OR(TRIM(Customers!R286&amp;"")="",ISNUMBER(MATCH(TRIM(Customers!R286&amp;""),Codes!$A$5:$A$14,0))),"",IF(ISNUMBER(Customers!R286),Customers!R286,IFERROR(VALUE(Customers!R286),"")))</f>
        <v>3768.91</v>
      </c>
      <c r="S286" s="4" t="n">
        <f aca="false">IF(OR(TRIM(Customers!S286&amp;"")="",ISNUMBER(MATCH(TRIM(Customers!S286&amp;""),Codes!$A$5:$A$14,0))),"",IF(ISNUMBER(Customers!S286),Customers!S286,IFERROR(VALUE(Customers!S286),"")))</f>
        <v>0</v>
      </c>
      <c r="T286" s="4" t="n">
        <f aca="false">IF(OR(TRIM(Customers!T286&amp;"")="",ISNUMBER(MATCH(TRIM(Customers!T286&amp;""),Codes!$A$5:$A$14,0))),"",IF(ISNUMBER(Customers!T286),Customers!T286,IFERROR(VALUE(Customers!T286),"")))</f>
        <v>0</v>
      </c>
      <c r="U286" s="3" t="n">
        <f aca="false">IF(OR(TRIM(Customers!U286&amp;"")="",ISNUMBER(MATCH(TRIM(Customers!U286&amp;""),Codes!$A$5:$A$14,0)),Customers!U286=0),"",IF(ISNUMBER(Customers!U286),Customers!U286,IFERROR(VALUE(Customers!U286),"")))</f>
        <v>644</v>
      </c>
      <c r="V286" s="3" t="n">
        <f aca="false">IF(OR(TRIM(Customers!V286&amp;"")="",ISNUMBER(MATCH(TRIM(Customers!V286&amp;""),Codes!$A$5:$A$14,0))),"",IF(ISNUMBER(Customers!V286),Customers!V286,IFERROR(VALUE(Customers!V286),"")))</f>
        <v>0</v>
      </c>
    </row>
    <row r="287" customFormat="false" ht="15" hidden="false" customHeight="false" outlineLevel="0" collapsed="false">
      <c r="A287" s="2" t="str">
        <f aca="false">Customers!A287</f>
        <v>CL00286</v>
      </c>
      <c r="B287" s="3" t="n">
        <f aca="false">IF(OR(TRIM(Customers!B287&amp;"")="",ISNUMBER(MATCH(TRIM(Customers!B287&amp;""),Codes!$A$5:$A$14,0)),Customers!B287=0),"",IF(ISNUMBER(Customers!B287),Customers!B287,IFERROR(VALUE(Customers!B287),"")))</f>
        <v>54</v>
      </c>
      <c r="C287" s="2" t="str">
        <f aca="false">IF(OR(TRIM(Customers!C287&amp;"")="",ISNUMBER(MATCH(TRIM(Customers!C287&amp;""),Codes!$A$5:$A$14,0))),"",TRIM(Customers!C287))</f>
        <v>F</v>
      </c>
      <c r="D287" s="2" t="str">
        <f aca="false">IF(OR(TRIM(Customers!D287&amp;"")="",ISNUMBER(MATCH(TRIM(Customers!D287&amp;""),Codes!$A$5:$A$14,0))),"",TRIM(Customers!D287))</f>
        <v>Lombardia</v>
      </c>
      <c r="E287" s="2" t="str">
        <f aca="false">IF(OR(TRIM(Customers!E287&amp;"")="",ISNUMBER(MATCH(TRIM(Customers!E287&amp;""),Codes!$A$5:$A$14,0))),"",TRIM(Customers!E287))</f>
        <v>Employee</v>
      </c>
      <c r="F287" s="2" t="str">
        <f aca="false">IF(OR(TRIM(Customers!F287&amp;"")="",ISNUMBER(MATCH(TRIM(Customers!F287&amp;""),Codes!$A$5:$A$14,0))),"",TRIM(Customers!F287))</f>
        <v>Widowed</v>
      </c>
      <c r="G287" s="4" t="n">
        <f aca="false">IF(OR(TRIM(Customers!G287&amp;"")="",ISNUMBER(MATCH(TRIM(Customers!G287&amp;""),Codes!$A$5:$A$14,0)),Customers!G287=-999),"",IF(ISNUMBER(Customers!G287),Customers!G287,IFERROR(VALUE(Customers!G287),"")))</f>
        <v>24800</v>
      </c>
      <c r="H287" s="3" t="n">
        <f aca="false">IF(OR(TRIM(Customers!H287&amp;"")="",ISNUMBER(MATCH(TRIM(Customers!H287&amp;""),Codes!$A$5:$A$14,0))),"",IF(ISNUMBER(Customers!H287),Customers!H287,IFERROR(VALUE(Customers!H287),"")))</f>
        <v>20</v>
      </c>
      <c r="I287" s="5" t="n">
        <f aca="false">IF(OR(TRIM(Customers!I287&amp;"")="",ISNUMBER(MATCH(TRIM(Customers!I287&amp;""),Codes!$A$5:$A$14,0)),Customers!I287=DATE(1970,1,1)),"",IF(ISNUMBER(Customers!I287),Customers!I287,IFERROR(DATEVALUE(Customers!I287),"")))</f>
        <v>38934</v>
      </c>
      <c r="J287" s="2" t="str">
        <f aca="false">IF(OR(TRIM(Customers!J287&amp;"")="",ISNUMBER(MATCH(TRIM(Customers!J287&amp;""),Codes!$A$5:$A$14,0))),"",TRIM(Customers!J287))</f>
        <v>Online Banking</v>
      </c>
      <c r="K287" s="3" t="n">
        <f aca="false">IF(OR(TRIM(Customers!K287&amp;"")="",ISNUMBER(MATCH(TRIM(Customers!K287&amp;""),Codes!$A$5:$A$14,0))),"",IF(ISNUMBER(Customers!K287),Customers!K287,IFERROR(VALUE(Customers!K287),"")))</f>
        <v>1</v>
      </c>
      <c r="L287" s="4" t="n">
        <f aca="false">IF(OR(TRIM(Customers!L287&amp;"")="",ISNUMBER(MATCH(TRIM(Customers!L287&amp;""),Codes!$A$5:$A$14,0))),"",IF(ISNUMBER(Customers!L287),Customers!L287,IFERROR(VALUE(Customers!L287),"")))</f>
        <v>712.4</v>
      </c>
      <c r="M287" s="4" t="n">
        <f aca="false">IF(OR(TRIM(Customers!M287&amp;"")="",ISNUMBER(MATCH(TRIM(Customers!M287&amp;""),Codes!$A$5:$A$14,0))),"",IF(ISNUMBER(Customers!M287),Customers!M287,IFERROR(VALUE(Customers!M287),"")))</f>
        <v>22300.13</v>
      </c>
      <c r="N287" s="3" t="n">
        <f aca="false">IF(OR(TRIM(Customers!N287&amp;"")="",ISNUMBER(MATCH(TRIM(Customers!N287&amp;""),Codes!$A$5:$A$14,0)),Customers!N287=9999),"",IF(ISNUMBER(Customers!N287),Customers!N287,IFERROR(VALUE(Customers!N287),"")))</f>
        <v>20</v>
      </c>
      <c r="O287" s="4" t="n">
        <f aca="false">IF(OR(TRIM(Customers!O287&amp;"")="",ISNUMBER(MATCH(TRIM(Customers!O287&amp;""),Codes!$A$5:$A$14,0))),"",IF(ISNUMBER(Customers!O287),Customers!O287,IFERROR(VALUE(Customers!O287),"")))</f>
        <v>61.84</v>
      </c>
      <c r="P287" s="3" t="n">
        <f aca="false">IF(OR(TRIM(Customers!P287&amp;"")="",ISNUMBER(MATCH(TRIM(Customers!P287&amp;""),Codes!$A$5:$A$14,0))),"",IF(ISNUMBER(Customers!P287),Customers!P287,IFERROR(VALUE(Customers!P287),"")))</f>
        <v>1</v>
      </c>
      <c r="Q287" s="4" t="n">
        <f aca="false">IF(OR(TRIM(Customers!Q287&amp;"")="",ISNUMBER(MATCH(TRIM(Customers!Q287&amp;""),Codes!$A$5:$A$14,0))),"",IF(ISNUMBER(Customers!Q287),Customers!Q287,IFERROR(VALUE(Customers!Q287),"")))</f>
        <v>2500</v>
      </c>
      <c r="R287" s="4" t="n">
        <f aca="false">IF(OR(TRIM(Customers!R287&amp;"")="",ISNUMBER(MATCH(TRIM(Customers!R287&amp;""),Codes!$A$5:$A$14,0))),"",IF(ISNUMBER(Customers!R287),Customers!R287,IFERROR(VALUE(Customers!R287),"")))</f>
        <v>749.34</v>
      </c>
      <c r="S287" s="4" t="n">
        <f aca="false">IF(OR(TRIM(Customers!S287&amp;"")="",ISNUMBER(MATCH(TRIM(Customers!S287&amp;""),Codes!$A$5:$A$14,0))),"",IF(ISNUMBER(Customers!S287),Customers!S287,IFERROR(VALUE(Customers!S287),"")))</f>
        <v>0</v>
      </c>
      <c r="T287" s="4" t="n">
        <f aca="false">IF(OR(TRIM(Customers!T287&amp;"")="",ISNUMBER(MATCH(TRIM(Customers!T287&amp;""),Codes!$A$5:$A$14,0))),"",IF(ISNUMBER(Customers!T287),Customers!T287,IFERROR(VALUE(Customers!T287),"")))</f>
        <v>0</v>
      </c>
      <c r="U287" s="3" t="n">
        <f aca="false">IF(OR(TRIM(Customers!U287&amp;"")="",ISNUMBER(MATCH(TRIM(Customers!U287&amp;""),Codes!$A$5:$A$14,0)),Customers!U287=0),"",IF(ISNUMBER(Customers!U287),Customers!U287,IFERROR(VALUE(Customers!U287),"")))</f>
        <v>687</v>
      </c>
      <c r="V287" s="3" t="str">
        <f aca="false">IF(OR(TRIM(Customers!V287&amp;"")="",ISNUMBER(MATCH(TRIM(Customers!V287&amp;""),Codes!$A$5:$A$14,0))),"",IF(ISNUMBER(Customers!V287),Customers!V287,IFERROR(VALUE(Customers!V287),"")))</f>
        <v/>
      </c>
    </row>
    <row r="288" customFormat="false" ht="15" hidden="false" customHeight="false" outlineLevel="0" collapsed="false">
      <c r="A288" s="2" t="str">
        <f aca="false">Customers!A288</f>
        <v>CL00287</v>
      </c>
      <c r="B288" s="3" t="n">
        <f aca="false">IF(OR(TRIM(Customers!B288&amp;"")="",ISNUMBER(MATCH(TRIM(Customers!B288&amp;""),Codes!$A$5:$A$14,0)),Customers!B288=0),"",IF(ISNUMBER(Customers!B288),Customers!B288,IFERROR(VALUE(Customers!B288),"")))</f>
        <v>54</v>
      </c>
      <c r="C288" s="2" t="str">
        <f aca="false">IF(OR(TRIM(Customers!C288&amp;"")="",ISNUMBER(MATCH(TRIM(Customers!C288&amp;""),Codes!$A$5:$A$14,0))),"",TRIM(Customers!C288))</f>
        <v>M</v>
      </c>
      <c r="D288" s="2" t="str">
        <f aca="false">IF(OR(TRIM(Customers!D288&amp;"")="",ISNUMBER(MATCH(TRIM(Customers!D288&amp;""),Codes!$A$5:$A$14,0))),"",TRIM(Customers!D288))</f>
        <v>Veneto</v>
      </c>
      <c r="E288" s="2" t="str">
        <f aca="false">IF(OR(TRIM(Customers!E288&amp;"")="",ISNUMBER(MATCH(TRIM(Customers!E288&amp;""),Codes!$A$5:$A$14,0))),"",TRIM(Customers!E288))</f>
        <v>Employee</v>
      </c>
      <c r="F288" s="2" t="str">
        <f aca="false">IF(OR(TRIM(Customers!F288&amp;"")="",ISNUMBER(MATCH(TRIM(Customers!F288&amp;""),Codes!$A$5:$A$14,0))),"",TRIM(Customers!F288))</f>
        <v>Married</v>
      </c>
      <c r="G288" s="4" t="n">
        <f aca="false">IF(OR(TRIM(Customers!G288&amp;"")="",ISNUMBER(MATCH(TRIM(Customers!G288&amp;""),Codes!$A$5:$A$14,0)),Customers!G288=-999),"",IF(ISNUMBER(Customers!G288),Customers!G288,IFERROR(VALUE(Customers!G288),"")))</f>
        <v>34400</v>
      </c>
      <c r="H288" s="3" t="n">
        <f aca="false">IF(OR(TRIM(Customers!H288&amp;"")="",ISNUMBER(MATCH(TRIM(Customers!H288&amp;""),Codes!$A$5:$A$14,0))),"",IF(ISNUMBER(Customers!H288),Customers!H288,IFERROR(VALUE(Customers!H288),"")))</f>
        <v>29</v>
      </c>
      <c r="I288" s="5" t="n">
        <f aca="false">IF(OR(TRIM(Customers!I288&amp;"")="",ISNUMBER(MATCH(TRIM(Customers!I288&amp;""),Codes!$A$5:$A$14,0)),Customers!I288=DATE(1970,1,1)),"",IF(ISNUMBER(Customers!I288),Customers!I288,IFERROR(DATEVALUE(Customers!I288),"")))</f>
        <v>35512</v>
      </c>
      <c r="J288" s="2" t="str">
        <f aca="false">IF(OR(TRIM(Customers!J288&amp;"")="",ISNUMBER(MATCH(TRIM(Customers!J288&amp;""),Codes!$A$5:$A$14,0))),"",TRIM(Customers!J288))</f>
        <v>Online Banking</v>
      </c>
      <c r="K288" s="3" t="n">
        <f aca="false">IF(OR(TRIM(Customers!K288&amp;"")="",ISNUMBER(MATCH(TRIM(Customers!K288&amp;""),Codes!$A$5:$A$14,0))),"",IF(ISNUMBER(Customers!K288),Customers!K288,IFERROR(VALUE(Customers!K288),"")))</f>
        <v>4</v>
      </c>
      <c r="L288" s="4" t="n">
        <f aca="false">IF(OR(TRIM(Customers!L288&amp;"")="",ISNUMBER(MATCH(TRIM(Customers!L288&amp;""),Codes!$A$5:$A$14,0))),"",IF(ISNUMBER(Customers!L288),Customers!L288,IFERROR(VALUE(Customers!L288),"")))</f>
        <v>8470.32</v>
      </c>
      <c r="M288" s="4" t="str">
        <f aca="false">IF(OR(TRIM(Customers!M288&amp;"")="",ISNUMBER(MATCH(TRIM(Customers!M288&amp;""),Codes!$A$5:$A$14,0))),"",IF(ISNUMBER(Customers!M288),Customers!M288,IFERROR(VALUE(Customers!M288),"")))</f>
        <v/>
      </c>
      <c r="N288" s="3" t="n">
        <f aca="false">IF(OR(TRIM(Customers!N288&amp;"")="",ISNUMBER(MATCH(TRIM(Customers!N288&amp;""),Codes!$A$5:$A$14,0)),Customers!N288=9999),"",IF(ISNUMBER(Customers!N288),Customers!N288,IFERROR(VALUE(Customers!N288),"")))</f>
        <v>35</v>
      </c>
      <c r="O288" s="4" t="str">
        <f aca="false">IF(OR(TRIM(Customers!O288&amp;"")="",ISNUMBER(MATCH(TRIM(Customers!O288&amp;""),Codes!$A$5:$A$14,0))),"",IF(ISNUMBER(Customers!O288),Customers!O288,IFERROR(VALUE(Customers!O288),"")))</f>
        <v/>
      </c>
      <c r="P288" s="3" t="n">
        <f aca="false">IF(OR(TRIM(Customers!P288&amp;"")="",ISNUMBER(MATCH(TRIM(Customers!P288&amp;""),Codes!$A$5:$A$14,0))),"",IF(ISNUMBER(Customers!P288),Customers!P288,IFERROR(VALUE(Customers!P288),"")))</f>
        <v>3</v>
      </c>
      <c r="Q288" s="4" t="n">
        <f aca="false">IF(OR(TRIM(Customers!Q288&amp;"")="",ISNUMBER(MATCH(TRIM(Customers!Q288&amp;""),Codes!$A$5:$A$14,0))),"",IF(ISNUMBER(Customers!Q288),Customers!Q288,IFERROR(VALUE(Customers!Q288),"")))</f>
        <v>5000</v>
      </c>
      <c r="R288" s="4" t="n">
        <f aca="false">IF(OR(TRIM(Customers!R288&amp;"")="",ISNUMBER(MATCH(TRIM(Customers!R288&amp;""),Codes!$A$5:$A$14,0))),"",IF(ISNUMBER(Customers!R288),Customers!R288,IFERROR(VALUE(Customers!R288),"")))</f>
        <v>1001.87</v>
      </c>
      <c r="S288" s="4" t="str">
        <f aca="false">IF(OR(TRIM(Customers!S288&amp;"")="",ISNUMBER(MATCH(TRIM(Customers!S288&amp;""),Codes!$A$5:$A$14,0))),"",IF(ISNUMBER(Customers!S288),Customers!S288,IFERROR(VALUE(Customers!S288),"")))</f>
        <v/>
      </c>
      <c r="T288" s="4" t="str">
        <f aca="false">IF(OR(TRIM(Customers!T288&amp;"")="",ISNUMBER(MATCH(TRIM(Customers!T288&amp;""),Codes!$A$5:$A$14,0))),"",IF(ISNUMBER(Customers!T288),Customers!T288,IFERROR(VALUE(Customers!T288),"")))</f>
        <v/>
      </c>
      <c r="U288" s="3" t="n">
        <f aca="false">IF(OR(TRIM(Customers!U288&amp;"")="",ISNUMBER(MATCH(TRIM(Customers!U288&amp;""),Codes!$A$5:$A$14,0)),Customers!U288=0),"",IF(ISNUMBER(Customers!U288),Customers!U288,IFERROR(VALUE(Customers!U288),"")))</f>
        <v>732</v>
      </c>
      <c r="V288" s="3" t="str">
        <f aca="false">IF(OR(TRIM(Customers!V288&amp;"")="",ISNUMBER(MATCH(TRIM(Customers!V288&amp;""),Codes!$A$5:$A$14,0))),"",IF(ISNUMBER(Customers!V288),Customers!V288,IFERROR(VALUE(Customers!V288),"")))</f>
        <v/>
      </c>
    </row>
    <row r="289" customFormat="false" ht="15" hidden="false" customHeight="false" outlineLevel="0" collapsed="false">
      <c r="A289" s="2" t="str">
        <f aca="false">Customers!A289</f>
        <v>CL00288</v>
      </c>
      <c r="B289" s="3" t="n">
        <f aca="false">IF(OR(TRIM(Customers!B289&amp;"")="",ISNUMBER(MATCH(TRIM(Customers!B289&amp;""),Codes!$A$5:$A$14,0)),Customers!B289=0),"",IF(ISNUMBER(Customers!B289),Customers!B289,IFERROR(VALUE(Customers!B289),"")))</f>
        <v>24</v>
      </c>
      <c r="C289" s="2" t="str">
        <f aca="false">IF(OR(TRIM(Customers!C289&amp;"")="",ISNUMBER(MATCH(TRIM(Customers!C289&amp;""),Codes!$A$5:$A$14,0))),"",TRIM(Customers!C289))</f>
        <v>M</v>
      </c>
      <c r="D289" s="2" t="str">
        <f aca="false">IF(OR(TRIM(Customers!D289&amp;"")="",ISNUMBER(MATCH(TRIM(Customers!D289&amp;""),Codes!$A$5:$A$14,0))),"",TRIM(Customers!D289))</f>
        <v/>
      </c>
      <c r="E289" s="2" t="str">
        <f aca="false">IF(OR(TRIM(Customers!E289&amp;"")="",ISNUMBER(MATCH(TRIM(Customers!E289&amp;""),Codes!$A$5:$A$14,0))),"",TRIM(Customers!E289))</f>
        <v>Self-employed</v>
      </c>
      <c r="F289" s="2" t="str">
        <f aca="false">IF(OR(TRIM(Customers!F289&amp;"")="",ISNUMBER(MATCH(TRIM(Customers!F289&amp;""),Codes!$A$5:$A$14,0))),"",TRIM(Customers!F289))</f>
        <v>Single</v>
      </c>
      <c r="G289" s="4" t="n">
        <f aca="false">IF(OR(TRIM(Customers!G289&amp;"")="",ISNUMBER(MATCH(TRIM(Customers!G289&amp;""),Codes!$A$5:$A$14,0)),Customers!G289=-999),"",IF(ISNUMBER(Customers!G289),Customers!G289,IFERROR(VALUE(Customers!G289),"")))</f>
        <v>36000</v>
      </c>
      <c r="H289" s="3" t="n">
        <f aca="false">IF(OR(TRIM(Customers!H289&amp;"")="",ISNUMBER(MATCH(TRIM(Customers!H289&amp;""),Codes!$A$5:$A$14,0))),"",IF(ISNUMBER(Customers!H289),Customers!H289,IFERROR(VALUE(Customers!H289),"")))</f>
        <v>1</v>
      </c>
      <c r="I289" s="5" t="n">
        <f aca="false">IF(OR(TRIM(Customers!I289&amp;"")="",ISNUMBER(MATCH(TRIM(Customers!I289&amp;""),Codes!$A$5:$A$14,0)),Customers!I289=DATE(1970,1,1)),"",IF(ISNUMBER(Customers!I289),Customers!I289,IFERROR(DATEVALUE(Customers!I289),"")))</f>
        <v>45589</v>
      </c>
      <c r="J289" s="2" t="str">
        <f aca="false">IF(OR(TRIM(Customers!J289&amp;"")="",ISNUMBER(MATCH(TRIM(Customers!J289&amp;""),Codes!$A$5:$A$14,0))),"",TRIM(Customers!J289))</f>
        <v>Phone</v>
      </c>
      <c r="K289" s="3" t="n">
        <f aca="false">IF(OR(TRIM(Customers!K289&amp;"")="",ISNUMBER(MATCH(TRIM(Customers!K289&amp;""),Codes!$A$5:$A$14,0))),"",IF(ISNUMBER(Customers!K289),Customers!K289,IFERROR(VALUE(Customers!K289),"")))</f>
        <v>1</v>
      </c>
      <c r="L289" s="4" t="n">
        <f aca="false">IF(OR(TRIM(Customers!L289&amp;"")="",ISNUMBER(MATCH(TRIM(Customers!L289&amp;""),Codes!$A$5:$A$14,0))),"",IF(ISNUMBER(Customers!L289),Customers!L289,IFERROR(VALUE(Customers!L289),"")))</f>
        <v>1885.65</v>
      </c>
      <c r="M289" s="4" t="n">
        <f aca="false">IF(OR(TRIM(Customers!M289&amp;"")="",ISNUMBER(MATCH(TRIM(Customers!M289&amp;""),Codes!$A$5:$A$14,0))),"",IF(ISNUMBER(Customers!M289),Customers!M289,IFERROR(VALUE(Customers!M289),"")))</f>
        <v>0</v>
      </c>
      <c r="N289" s="3" t="n">
        <f aca="false">IF(OR(TRIM(Customers!N289&amp;"")="",ISNUMBER(MATCH(TRIM(Customers!N289&amp;""),Codes!$A$5:$A$14,0)),Customers!N289=9999),"",IF(ISNUMBER(Customers!N289),Customers!N289,IFERROR(VALUE(Customers!N289),"")))</f>
        <v>19</v>
      </c>
      <c r="O289" s="4" t="n">
        <f aca="false">IF(OR(TRIM(Customers!O289&amp;"")="",ISNUMBER(MATCH(TRIM(Customers!O289&amp;""),Codes!$A$5:$A$14,0))),"",IF(ISNUMBER(Customers!O289),Customers!O289,IFERROR(VALUE(Customers!O289),"")))</f>
        <v>66.03</v>
      </c>
      <c r="P289" s="3" t="n">
        <f aca="false">IF(OR(TRIM(Customers!P289&amp;"")="",ISNUMBER(MATCH(TRIM(Customers!P289&amp;""),Codes!$A$5:$A$14,0))),"",IF(ISNUMBER(Customers!P289),Customers!P289,IFERROR(VALUE(Customers!P289),"")))</f>
        <v>3</v>
      </c>
      <c r="Q289" s="4" t="n">
        <f aca="false">IF(OR(TRIM(Customers!Q289&amp;"")="",ISNUMBER(MATCH(TRIM(Customers!Q289&amp;""),Codes!$A$5:$A$14,0))),"",IF(ISNUMBER(Customers!Q289),Customers!Q289,IFERROR(VALUE(Customers!Q289),"")))</f>
        <v>6000</v>
      </c>
      <c r="R289" s="4" t="n">
        <f aca="false">IF(OR(TRIM(Customers!R289&amp;"")="",ISNUMBER(MATCH(TRIM(Customers!R289&amp;""),Codes!$A$5:$A$14,0))),"",IF(ISNUMBER(Customers!R289),Customers!R289,IFERROR(VALUE(Customers!R289),"")))</f>
        <v>3522.12</v>
      </c>
      <c r="S289" s="4" t="n">
        <f aca="false">IF(OR(TRIM(Customers!S289&amp;"")="",ISNUMBER(MATCH(TRIM(Customers!S289&amp;""),Codes!$A$5:$A$14,0))),"",IF(ISNUMBER(Customers!S289),Customers!S289,IFERROR(VALUE(Customers!S289),"")))</f>
        <v>0</v>
      </c>
      <c r="T289" s="4" t="n">
        <f aca="false">IF(OR(TRIM(Customers!T289&amp;"")="",ISNUMBER(MATCH(TRIM(Customers!T289&amp;""),Codes!$A$5:$A$14,0))),"",IF(ISNUMBER(Customers!T289),Customers!T289,IFERROR(VALUE(Customers!T289),"")))</f>
        <v>0</v>
      </c>
      <c r="U289" s="3" t="n">
        <f aca="false">IF(OR(TRIM(Customers!U289&amp;"")="",ISNUMBER(MATCH(TRIM(Customers!U289&amp;""),Codes!$A$5:$A$14,0)),Customers!U289=0),"",IF(ISNUMBER(Customers!U289),Customers!U289,IFERROR(VALUE(Customers!U289),"")))</f>
        <v>660</v>
      </c>
      <c r="V289" s="3" t="str">
        <f aca="false">IF(OR(TRIM(Customers!V289&amp;"")="",ISNUMBER(MATCH(TRIM(Customers!V289&amp;""),Codes!$A$5:$A$14,0))),"",IF(ISNUMBER(Customers!V289),Customers!V289,IFERROR(VALUE(Customers!V289),"")))</f>
        <v/>
      </c>
    </row>
    <row r="290" customFormat="false" ht="15" hidden="false" customHeight="false" outlineLevel="0" collapsed="false">
      <c r="A290" s="2" t="str">
        <f aca="false">Customers!A290</f>
        <v>CL00289</v>
      </c>
      <c r="B290" s="3" t="n">
        <f aca="false">IF(OR(TRIM(Customers!B290&amp;"")="",ISNUMBER(MATCH(TRIM(Customers!B290&amp;""),Codes!$A$5:$A$14,0)),Customers!B290=0),"",IF(ISNUMBER(Customers!B290),Customers!B290,IFERROR(VALUE(Customers!B290),"")))</f>
        <v>26</v>
      </c>
      <c r="C290" s="2" t="str">
        <f aca="false">IF(OR(TRIM(Customers!C290&amp;"")="",ISNUMBER(MATCH(TRIM(Customers!C290&amp;""),Codes!$A$5:$A$14,0))),"",TRIM(Customers!C290))</f>
        <v>F</v>
      </c>
      <c r="D290" s="2" t="str">
        <f aca="false">IF(OR(TRIM(Customers!D290&amp;"")="",ISNUMBER(MATCH(TRIM(Customers!D290&amp;""),Codes!$A$5:$A$14,0))),"",TRIM(Customers!D290))</f>
        <v>Lombardia</v>
      </c>
      <c r="E290" s="2" t="str">
        <f aca="false">IF(OR(TRIM(Customers!E290&amp;"")="",ISNUMBER(MATCH(TRIM(Customers!E290&amp;""),Codes!$A$5:$A$14,0))),"",TRIM(Customers!E290))</f>
        <v>Employee</v>
      </c>
      <c r="F290" s="2" t="str">
        <f aca="false">IF(OR(TRIM(Customers!F290&amp;"")="",ISNUMBER(MATCH(TRIM(Customers!F290&amp;""),Codes!$A$5:$A$14,0))),"",TRIM(Customers!F290))</f>
        <v>Single</v>
      </c>
      <c r="G290" s="4" t="n">
        <f aca="false">IF(OR(TRIM(Customers!G290&amp;"")="",ISNUMBER(MATCH(TRIM(Customers!G290&amp;""),Codes!$A$5:$A$14,0)),Customers!G290=-999),"",IF(ISNUMBER(Customers!G290),Customers!G290,IFERROR(VALUE(Customers!G290),"")))</f>
        <v>24100</v>
      </c>
      <c r="H290" s="3" t="n">
        <f aca="false">IF(OR(TRIM(Customers!H290&amp;"")="",ISNUMBER(MATCH(TRIM(Customers!H290&amp;""),Codes!$A$5:$A$14,0))),"",IF(ISNUMBER(Customers!H290),Customers!H290,IFERROR(VALUE(Customers!H290),"")))</f>
        <v>4</v>
      </c>
      <c r="I290" s="5" t="n">
        <f aca="false">IF(OR(TRIM(Customers!I290&amp;"")="",ISNUMBER(MATCH(TRIM(Customers!I290&amp;""),Codes!$A$5:$A$14,0)),Customers!I290=DATE(1970,1,1)),"",IF(ISNUMBER(Customers!I290),Customers!I290,IFERROR(DATEVALUE(Customers!I290),"")))</f>
        <v>44816</v>
      </c>
      <c r="J290" s="2" t="str">
        <f aca="false">IF(OR(TRIM(Customers!J290&amp;"")="",ISNUMBER(MATCH(TRIM(Customers!J290&amp;""),Codes!$A$5:$A$14,0))),"",TRIM(Customers!J290))</f>
        <v>App</v>
      </c>
      <c r="K290" s="3" t="n">
        <f aca="false">IF(OR(TRIM(Customers!K290&amp;"")="",ISNUMBER(MATCH(TRIM(Customers!K290&amp;""),Codes!$A$5:$A$14,0))),"",IF(ISNUMBER(Customers!K290),Customers!K290,IFERROR(VALUE(Customers!K290),"")))</f>
        <v>2</v>
      </c>
      <c r="L290" s="4" t="n">
        <f aca="false">IF(OR(TRIM(Customers!L290&amp;"")="",ISNUMBER(MATCH(TRIM(Customers!L290&amp;""),Codes!$A$5:$A$14,0))),"",IF(ISNUMBER(Customers!L290),Customers!L290,IFERROR(VALUE(Customers!L290),"")))</f>
        <v>8413.42</v>
      </c>
      <c r="M290" s="4" t="n">
        <f aca="false">IF(OR(TRIM(Customers!M290&amp;"")="",ISNUMBER(MATCH(TRIM(Customers!M290&amp;""),Codes!$A$5:$A$14,0))),"",IF(ISNUMBER(Customers!M290),Customers!M290,IFERROR(VALUE(Customers!M290),"")))</f>
        <v>0</v>
      </c>
      <c r="N290" s="3" t="n">
        <f aca="false">IF(OR(TRIM(Customers!N290&amp;"")="",ISNUMBER(MATCH(TRIM(Customers!N290&amp;""),Codes!$A$5:$A$14,0)),Customers!N290=9999),"",IF(ISNUMBER(Customers!N290),Customers!N290,IFERROR(VALUE(Customers!N290),"")))</f>
        <v>33</v>
      </c>
      <c r="O290" s="4" t="n">
        <f aca="false">IF(OR(TRIM(Customers!O290&amp;"")="",ISNUMBER(MATCH(TRIM(Customers!O290&amp;""),Codes!$A$5:$A$14,0))),"",IF(ISNUMBER(Customers!O290),Customers!O290,IFERROR(VALUE(Customers!O290),"")))</f>
        <v>36.9</v>
      </c>
      <c r="P290" s="3" t="n">
        <f aca="false">IF(OR(TRIM(Customers!P290&amp;"")="",ISNUMBER(MATCH(TRIM(Customers!P290&amp;""),Codes!$A$5:$A$14,0))),"",IF(ISNUMBER(Customers!P290),Customers!P290,IFERROR(VALUE(Customers!P290),"")))</f>
        <v>1</v>
      </c>
      <c r="Q290" s="4" t="n">
        <f aca="false">IF(OR(TRIM(Customers!Q290&amp;"")="",ISNUMBER(MATCH(TRIM(Customers!Q290&amp;""),Codes!$A$5:$A$14,0))),"",IF(ISNUMBER(Customers!Q290),Customers!Q290,IFERROR(VALUE(Customers!Q290),"")))</f>
        <v>3000</v>
      </c>
      <c r="R290" s="4" t="n">
        <f aca="false">IF(OR(TRIM(Customers!R290&amp;"")="",ISNUMBER(MATCH(TRIM(Customers!R290&amp;""),Codes!$A$5:$A$14,0))),"",IF(ISNUMBER(Customers!R290),Customers!R290,IFERROR(VALUE(Customers!R290),"")))</f>
        <v>773.34</v>
      </c>
      <c r="S290" s="4" t="n">
        <f aca="false">IF(OR(TRIM(Customers!S290&amp;"")="",ISNUMBER(MATCH(TRIM(Customers!S290&amp;""),Codes!$A$5:$A$14,0))),"",IF(ISNUMBER(Customers!S290),Customers!S290,IFERROR(VALUE(Customers!S290),"")))</f>
        <v>0</v>
      </c>
      <c r="T290" s="4" t="n">
        <f aca="false">IF(OR(TRIM(Customers!T290&amp;"")="",ISNUMBER(MATCH(TRIM(Customers!T290&amp;""),Codes!$A$5:$A$14,0))),"",IF(ISNUMBER(Customers!T290),Customers!T290,IFERROR(VALUE(Customers!T290),"")))</f>
        <v>0</v>
      </c>
      <c r="U290" s="3" t="n">
        <f aca="false">IF(OR(TRIM(Customers!U290&amp;"")="",ISNUMBER(MATCH(TRIM(Customers!U290&amp;""),Codes!$A$5:$A$14,0)),Customers!U290=0),"",IF(ISNUMBER(Customers!U290),Customers!U290,IFERROR(VALUE(Customers!U290),"")))</f>
        <v>596</v>
      </c>
      <c r="V290" s="3" t="n">
        <f aca="false">IF(OR(TRIM(Customers!V290&amp;"")="",ISNUMBER(MATCH(TRIM(Customers!V290&amp;""),Codes!$A$5:$A$14,0))),"",IF(ISNUMBER(Customers!V290),Customers!V290,IFERROR(VALUE(Customers!V290),"")))</f>
        <v>0</v>
      </c>
    </row>
    <row r="291" customFormat="false" ht="15" hidden="false" customHeight="false" outlineLevel="0" collapsed="false">
      <c r="A291" s="2" t="str">
        <f aca="false">Customers!A291</f>
        <v>CL00290</v>
      </c>
      <c r="B291" s="3" t="n">
        <f aca="false">IF(OR(TRIM(Customers!B291&amp;"")="",ISNUMBER(MATCH(TRIM(Customers!B291&amp;""),Codes!$A$5:$A$14,0)),Customers!B291=0),"",IF(ISNUMBER(Customers!B291),Customers!B291,IFERROR(VALUE(Customers!B291),"")))</f>
        <v>64</v>
      </c>
      <c r="C291" s="2" t="str">
        <f aca="false">IF(OR(TRIM(Customers!C291&amp;"")="",ISNUMBER(MATCH(TRIM(Customers!C291&amp;""),Codes!$A$5:$A$14,0))),"",TRIM(Customers!C291))</f>
        <v>M</v>
      </c>
      <c r="D291" s="2" t="str">
        <f aca="false">IF(OR(TRIM(Customers!D291&amp;"")="",ISNUMBER(MATCH(TRIM(Customers!D291&amp;""),Codes!$A$5:$A$14,0))),"",TRIM(Customers!D291))</f>
        <v>Lombardia</v>
      </c>
      <c r="E291" s="2" t="str">
        <f aca="false">IF(OR(TRIM(Customers!E291&amp;"")="",ISNUMBER(MATCH(TRIM(Customers!E291&amp;""),Codes!$A$5:$A$14,0))),"",TRIM(Customers!E291))</f>
        <v>Executive</v>
      </c>
      <c r="F291" s="2" t="str">
        <f aca="false">IF(OR(TRIM(Customers!F291&amp;"")="",ISNUMBER(MATCH(TRIM(Customers!F291&amp;""),Codes!$A$5:$A$14,0))),"",TRIM(Customers!F291))</f>
        <v>Married</v>
      </c>
      <c r="G291" s="4" t="n">
        <f aca="false">IF(OR(TRIM(Customers!G291&amp;"")="",ISNUMBER(MATCH(TRIM(Customers!G291&amp;""),Codes!$A$5:$A$14,0)),Customers!G291=-999),"",IF(ISNUMBER(Customers!G291),Customers!G291,IFERROR(VALUE(Customers!G291),"")))</f>
        <v>97000</v>
      </c>
      <c r="H291" s="3" t="str">
        <f aca="false">IF(OR(TRIM(Customers!H291&amp;"")="",ISNUMBER(MATCH(TRIM(Customers!H291&amp;""),Codes!$A$5:$A$14,0))),"",IF(ISNUMBER(Customers!H291),Customers!H291,IFERROR(VALUE(Customers!H291),"")))</f>
        <v/>
      </c>
      <c r="I291" s="5" t="n">
        <f aca="false">IF(OR(TRIM(Customers!I291&amp;"")="",ISNUMBER(MATCH(TRIM(Customers!I291&amp;""),Codes!$A$5:$A$14,0)),Customers!I291=DATE(1970,1,1)),"",IF(ISNUMBER(Customers!I291),Customers!I291,IFERROR(DATEVALUE(Customers!I291),"")))</f>
        <v>38529</v>
      </c>
      <c r="J291" s="2" t="str">
        <f aca="false">IF(OR(TRIM(Customers!J291&amp;"")="",ISNUMBER(MATCH(TRIM(Customers!J291&amp;""),Codes!$A$5:$A$14,0))),"",TRIM(Customers!J291))</f>
        <v>Branch</v>
      </c>
      <c r="K291" s="3" t="str">
        <f aca="false">IF(OR(TRIM(Customers!K291&amp;"")="",ISNUMBER(MATCH(TRIM(Customers!K291&amp;""),Codes!$A$5:$A$14,0))),"",IF(ISNUMBER(Customers!K291),Customers!K291,IFERROR(VALUE(Customers!K291),"")))</f>
        <v/>
      </c>
      <c r="L291" s="4" t="str">
        <f aca="false">IF(OR(TRIM(Customers!L291&amp;"")="",ISNUMBER(MATCH(TRIM(Customers!L291&amp;""),Codes!$A$5:$A$14,0))),"",IF(ISNUMBER(Customers!L291),Customers!L291,IFERROR(VALUE(Customers!L291),"")))</f>
        <v/>
      </c>
      <c r="M291" s="4" t="n">
        <f aca="false">IF(OR(TRIM(Customers!M291&amp;"")="",ISNUMBER(MATCH(TRIM(Customers!M291&amp;""),Codes!$A$5:$A$14,0))),"",IF(ISNUMBER(Customers!M291),Customers!M291,IFERROR(VALUE(Customers!M291),"")))</f>
        <v>216434.1</v>
      </c>
      <c r="N291" s="3" t="n">
        <f aca="false">IF(OR(TRIM(Customers!N291&amp;"")="",ISNUMBER(MATCH(TRIM(Customers!N291&amp;""),Codes!$A$5:$A$14,0)),Customers!N291=9999),"",IF(ISNUMBER(Customers!N291),Customers!N291,IFERROR(VALUE(Customers!N291),"")))</f>
        <v>42</v>
      </c>
      <c r="O291" s="4" t="n">
        <f aca="false">IF(OR(TRIM(Customers!O291&amp;"")="",ISNUMBER(MATCH(TRIM(Customers!O291&amp;""),Codes!$A$5:$A$14,0))),"",IF(ISNUMBER(Customers!O291),Customers!O291,IFERROR(VALUE(Customers!O291),"")))</f>
        <v>62.15</v>
      </c>
      <c r="P291" s="3" t="n">
        <f aca="false">IF(OR(TRIM(Customers!P291&amp;"")="",ISNUMBER(MATCH(TRIM(Customers!P291&amp;""),Codes!$A$5:$A$14,0))),"",IF(ISNUMBER(Customers!P291),Customers!P291,IFERROR(VALUE(Customers!P291),"")))</f>
        <v>5</v>
      </c>
      <c r="Q291" s="4" t="n">
        <f aca="false">IF(OR(TRIM(Customers!Q291&amp;"")="",ISNUMBER(MATCH(TRIM(Customers!Q291&amp;""),Codes!$A$5:$A$14,0))),"",IF(ISNUMBER(Customers!Q291),Customers!Q291,IFERROR(VALUE(Customers!Q291),"")))</f>
        <v>15000</v>
      </c>
      <c r="R291" s="4" t="n">
        <f aca="false">IF(OR(TRIM(Customers!R291&amp;"")="",ISNUMBER(MATCH(TRIM(Customers!R291&amp;""),Codes!$A$5:$A$14,0))),"",IF(ISNUMBER(Customers!R291),Customers!R291,IFERROR(VALUE(Customers!R291),"")))</f>
        <v>4055.95</v>
      </c>
      <c r="S291" s="4" t="n">
        <f aca="false">IF(OR(TRIM(Customers!S291&amp;"")="",ISNUMBER(MATCH(TRIM(Customers!S291&amp;""),Codes!$A$5:$A$14,0))),"",IF(ISNUMBER(Customers!S291),Customers!S291,IFERROR(VALUE(Customers!S291),"")))</f>
        <v>248000</v>
      </c>
      <c r="T291" s="4" t="n">
        <f aca="false">IF(OR(TRIM(Customers!T291&amp;"")="",ISNUMBER(MATCH(TRIM(Customers!T291&amp;""),Codes!$A$5:$A$14,0))),"",IF(ISNUMBER(Customers!T291),Customers!T291,IFERROR(VALUE(Customers!T291),"")))</f>
        <v>1818</v>
      </c>
      <c r="U291" s="3" t="n">
        <f aca="false">IF(OR(TRIM(Customers!U291&amp;"")="",ISNUMBER(MATCH(TRIM(Customers!U291&amp;""),Codes!$A$5:$A$14,0)),Customers!U291=0),"",IF(ISNUMBER(Customers!U291),Customers!U291,IFERROR(VALUE(Customers!U291),"")))</f>
        <v>694</v>
      </c>
      <c r="V291" s="3" t="n">
        <f aca="false">IF(OR(TRIM(Customers!V291&amp;"")="",ISNUMBER(MATCH(TRIM(Customers!V291&amp;""),Codes!$A$5:$A$14,0))),"",IF(ISNUMBER(Customers!V291),Customers!V291,IFERROR(VALUE(Customers!V291),"")))</f>
        <v>0</v>
      </c>
    </row>
    <row r="292" customFormat="false" ht="15" hidden="false" customHeight="false" outlineLevel="0" collapsed="false">
      <c r="A292" s="2" t="str">
        <f aca="false">Customers!A292</f>
        <v>CL00291</v>
      </c>
      <c r="B292" s="3" t="n">
        <f aca="false">IF(OR(TRIM(Customers!B292&amp;"")="",ISNUMBER(MATCH(TRIM(Customers!B292&amp;""),Codes!$A$5:$A$14,0)),Customers!B292=0),"",IF(ISNUMBER(Customers!B292),Customers!B292,IFERROR(VALUE(Customers!B292),"")))</f>
        <v>19</v>
      </c>
      <c r="C292" s="2" t="str">
        <f aca="false">IF(OR(TRIM(Customers!C292&amp;"")="",ISNUMBER(MATCH(TRIM(Customers!C292&amp;""),Codes!$A$5:$A$14,0))),"",TRIM(Customers!C292))</f>
        <v>M</v>
      </c>
      <c r="D292" s="2" t="str">
        <f aca="false">IF(OR(TRIM(Customers!D292&amp;"")="",ISNUMBER(MATCH(TRIM(Customers!D292&amp;""),Codes!$A$5:$A$14,0))),"",TRIM(Customers!D292))</f>
        <v>Umbria</v>
      </c>
      <c r="E292" s="2" t="str">
        <f aca="false">IF(OR(TRIM(Customers!E292&amp;"")="",ISNUMBER(MATCH(TRIM(Customers!E292&amp;""),Codes!$A$5:$A$14,0))),"",TRIM(Customers!E292))</f>
        <v/>
      </c>
      <c r="F292" s="2" t="str">
        <f aca="false">IF(OR(TRIM(Customers!F292&amp;"")="",ISNUMBER(MATCH(TRIM(Customers!F292&amp;""),Codes!$A$5:$A$14,0))),"",TRIM(Customers!F292))</f>
        <v>Single</v>
      </c>
      <c r="G292" s="4" t="n">
        <f aca="false">IF(OR(TRIM(Customers!G292&amp;"")="",ISNUMBER(MATCH(TRIM(Customers!G292&amp;""),Codes!$A$5:$A$14,0)),Customers!G292=-999),"",IF(ISNUMBER(Customers!G292),Customers!G292,IFERROR(VALUE(Customers!G292),"")))</f>
        <v>4500</v>
      </c>
      <c r="H292" s="3" t="n">
        <f aca="false">IF(OR(TRIM(Customers!H292&amp;"")="",ISNUMBER(MATCH(TRIM(Customers!H292&amp;""),Codes!$A$5:$A$14,0))),"",IF(ISNUMBER(Customers!H292),Customers!H292,IFERROR(VALUE(Customers!H292),"")))</f>
        <v>0</v>
      </c>
      <c r="I292" s="5" t="n">
        <f aca="false">IF(OR(TRIM(Customers!I292&amp;"")="",ISNUMBER(MATCH(TRIM(Customers!I292&amp;""),Codes!$A$5:$A$14,0)),Customers!I292=DATE(1970,1,1)),"",IF(ISNUMBER(Customers!I292),Customers!I292,IFERROR(DATEVALUE(Customers!I292),"")))</f>
        <v>46123</v>
      </c>
      <c r="J292" s="2" t="str">
        <f aca="false">IF(OR(TRIM(Customers!J292&amp;"")="",ISNUMBER(MATCH(TRIM(Customers!J292&amp;""),Codes!$A$5:$A$14,0))),"",TRIM(Customers!J292))</f>
        <v>Online Banking</v>
      </c>
      <c r="K292" s="3" t="n">
        <f aca="false">IF(OR(TRIM(Customers!K292&amp;"")="",ISNUMBER(MATCH(TRIM(Customers!K292&amp;""),Codes!$A$5:$A$14,0))),"",IF(ISNUMBER(Customers!K292),Customers!K292,IFERROR(VALUE(Customers!K292),"")))</f>
        <v>3</v>
      </c>
      <c r="L292" s="4" t="n">
        <f aca="false">IF(OR(TRIM(Customers!L292&amp;"")="",ISNUMBER(MATCH(TRIM(Customers!L292&amp;""),Codes!$A$5:$A$14,0))),"",IF(ISNUMBER(Customers!L292),Customers!L292,IFERROR(VALUE(Customers!L292),"")))</f>
        <v>30.47</v>
      </c>
      <c r="M292" s="4" t="n">
        <f aca="false">IF(OR(TRIM(Customers!M292&amp;"")="",ISNUMBER(MATCH(TRIM(Customers!M292&amp;""),Codes!$A$5:$A$14,0))),"",IF(ISNUMBER(Customers!M292),Customers!M292,IFERROR(VALUE(Customers!M292),"")))</f>
        <v>741.59</v>
      </c>
      <c r="N292" s="3" t="n">
        <f aca="false">IF(OR(TRIM(Customers!N292&amp;"")="",ISNUMBER(MATCH(TRIM(Customers!N292&amp;""),Codes!$A$5:$A$14,0)),Customers!N292=9999),"",IF(ISNUMBER(Customers!N292),Customers!N292,IFERROR(VALUE(Customers!N292),"")))</f>
        <v>29</v>
      </c>
      <c r="O292" s="4" t="n">
        <f aca="false">IF(OR(TRIM(Customers!O292&amp;"")="",ISNUMBER(MATCH(TRIM(Customers!O292&amp;""),Codes!$A$5:$A$14,0))),"",IF(ISNUMBER(Customers!O292),Customers!O292,IFERROR(VALUE(Customers!O292),"")))</f>
        <v>20.84</v>
      </c>
      <c r="P292" s="3" t="n">
        <f aca="false">IF(OR(TRIM(Customers!P292&amp;"")="",ISNUMBER(MATCH(TRIM(Customers!P292&amp;""),Codes!$A$5:$A$14,0))),"",IF(ISNUMBER(Customers!P292),Customers!P292,IFERROR(VALUE(Customers!P292),"")))</f>
        <v>2</v>
      </c>
      <c r="Q292" s="4" t="n">
        <f aca="false">IF(OR(TRIM(Customers!Q292&amp;"")="",ISNUMBER(MATCH(TRIM(Customers!Q292&amp;""),Codes!$A$5:$A$14,0))),"",IF(ISNUMBER(Customers!Q292),Customers!Q292,IFERROR(VALUE(Customers!Q292),"")))</f>
        <v>500</v>
      </c>
      <c r="R292" s="4" t="n">
        <f aca="false">IF(OR(TRIM(Customers!R292&amp;"")="",ISNUMBER(MATCH(TRIM(Customers!R292&amp;""),Codes!$A$5:$A$14,0))),"",IF(ISNUMBER(Customers!R292),Customers!R292,IFERROR(VALUE(Customers!R292),"")))</f>
        <v>96.21</v>
      </c>
      <c r="S292" s="4" t="str">
        <f aca="false">IF(OR(TRIM(Customers!S292&amp;"")="",ISNUMBER(MATCH(TRIM(Customers!S292&amp;""),Codes!$A$5:$A$14,0))),"",IF(ISNUMBER(Customers!S292),Customers!S292,IFERROR(VALUE(Customers!S292),"")))</f>
        <v/>
      </c>
      <c r="T292" s="4" t="str">
        <f aca="false">IF(OR(TRIM(Customers!T292&amp;"")="",ISNUMBER(MATCH(TRIM(Customers!T292&amp;""),Codes!$A$5:$A$14,0))),"",IF(ISNUMBER(Customers!T292),Customers!T292,IFERROR(VALUE(Customers!T292),"")))</f>
        <v/>
      </c>
      <c r="U292" s="3" t="n">
        <f aca="false">IF(OR(TRIM(Customers!U292&amp;"")="",ISNUMBER(MATCH(TRIM(Customers!U292&amp;""),Codes!$A$5:$A$14,0)),Customers!U292=0),"",IF(ISNUMBER(Customers!U292),Customers!U292,IFERROR(VALUE(Customers!U292),"")))</f>
        <v>542</v>
      </c>
      <c r="V292" s="3" t="str">
        <f aca="false">IF(OR(TRIM(Customers!V292&amp;"")="",ISNUMBER(MATCH(TRIM(Customers!V292&amp;""),Codes!$A$5:$A$14,0))),"",IF(ISNUMBER(Customers!V292),Customers!V292,IFERROR(VALUE(Customers!V292),"")))</f>
        <v/>
      </c>
    </row>
    <row r="293" customFormat="false" ht="15" hidden="false" customHeight="false" outlineLevel="0" collapsed="false">
      <c r="A293" s="2" t="str">
        <f aca="false">Customers!A293</f>
        <v>CL00292</v>
      </c>
      <c r="B293" s="3" t="n">
        <f aca="false">IF(OR(TRIM(Customers!B293&amp;"")="",ISNUMBER(MATCH(TRIM(Customers!B293&amp;""),Codes!$A$5:$A$14,0)),Customers!B293=0),"",IF(ISNUMBER(Customers!B293),Customers!B293,IFERROR(VALUE(Customers!B293),"")))</f>
        <v>36</v>
      </c>
      <c r="C293" s="2" t="str">
        <f aca="false">IF(OR(TRIM(Customers!C293&amp;"")="",ISNUMBER(MATCH(TRIM(Customers!C293&amp;""),Codes!$A$5:$A$14,0))),"",TRIM(Customers!C293))</f>
        <v/>
      </c>
      <c r="D293" s="2" t="str">
        <f aca="false">IF(OR(TRIM(Customers!D293&amp;"")="",ISNUMBER(MATCH(TRIM(Customers!D293&amp;""),Codes!$A$5:$A$14,0))),"",TRIM(Customers!D293))</f>
        <v>Piemonte</v>
      </c>
      <c r="E293" s="2" t="str">
        <f aca="false">IF(OR(TRIM(Customers!E293&amp;"")="",ISNUMBER(MATCH(TRIM(Customers!E293&amp;""),Codes!$A$5:$A$14,0))),"",TRIM(Customers!E293))</f>
        <v>Self-employed</v>
      </c>
      <c r="F293" s="2" t="str">
        <f aca="false">IF(OR(TRIM(Customers!F293&amp;"")="",ISNUMBER(MATCH(TRIM(Customers!F293&amp;""),Codes!$A$5:$A$14,0))),"",TRIM(Customers!F293))</f>
        <v>Married</v>
      </c>
      <c r="G293" s="4" t="str">
        <f aca="false">IF(OR(TRIM(Customers!G293&amp;"")="",ISNUMBER(MATCH(TRIM(Customers!G293&amp;""),Codes!$A$5:$A$14,0)),Customers!G293=-999),"",IF(ISNUMBER(Customers!G293),Customers!G293,IFERROR(VALUE(Customers!G293),"")))</f>
        <v/>
      </c>
      <c r="H293" s="3" t="n">
        <f aca="false">IF(OR(TRIM(Customers!H293&amp;"")="",ISNUMBER(MATCH(TRIM(Customers!H293&amp;""),Codes!$A$5:$A$14,0))),"",IF(ISNUMBER(Customers!H293),Customers!H293,IFERROR(VALUE(Customers!H293),"")))</f>
        <v>5</v>
      </c>
      <c r="I293" s="5" t="n">
        <f aca="false">IF(OR(TRIM(Customers!I293&amp;"")="",ISNUMBER(MATCH(TRIM(Customers!I293&amp;""),Codes!$A$5:$A$14,0)),Customers!I293=DATE(1970,1,1)),"",IF(ISNUMBER(Customers!I293),Customers!I293,IFERROR(DATEVALUE(Customers!I293),"")))</f>
        <v>44187</v>
      </c>
      <c r="J293" s="2" t="str">
        <f aca="false">IF(OR(TRIM(Customers!J293&amp;"")="",ISNUMBER(MATCH(TRIM(Customers!J293&amp;""),Codes!$A$5:$A$14,0))),"",TRIM(Customers!J293))</f>
        <v>Branch</v>
      </c>
      <c r="K293" s="3" t="n">
        <f aca="false">IF(OR(TRIM(Customers!K293&amp;"")="",ISNUMBER(MATCH(TRIM(Customers!K293&amp;""),Codes!$A$5:$A$14,0))),"",IF(ISNUMBER(Customers!K293),Customers!K293,IFERROR(VALUE(Customers!K293),"")))</f>
        <v>2</v>
      </c>
      <c r="L293" s="4" t="n">
        <f aca="false">IF(OR(TRIM(Customers!L293&amp;"")="",ISNUMBER(MATCH(TRIM(Customers!L293&amp;""),Codes!$A$5:$A$14,0))),"",IF(ISNUMBER(Customers!L293),Customers!L293,IFERROR(VALUE(Customers!L293),"")))</f>
        <v>3100.37</v>
      </c>
      <c r="M293" s="4" t="n">
        <f aca="false">IF(OR(TRIM(Customers!M293&amp;"")="",ISNUMBER(MATCH(TRIM(Customers!M293&amp;""),Codes!$A$5:$A$14,0))),"",IF(ISNUMBER(Customers!M293),Customers!M293,IFERROR(VALUE(Customers!M293),"")))</f>
        <v>14266.41</v>
      </c>
      <c r="N293" s="3" t="n">
        <f aca="false">IF(OR(TRIM(Customers!N293&amp;"")="",ISNUMBER(MATCH(TRIM(Customers!N293&amp;""),Codes!$A$5:$A$14,0)),Customers!N293=9999),"",IF(ISNUMBER(Customers!N293),Customers!N293,IFERROR(VALUE(Customers!N293),"")))</f>
        <v>16</v>
      </c>
      <c r="O293" s="4" t="n">
        <f aca="false">IF(OR(TRIM(Customers!O293&amp;"")="",ISNUMBER(MATCH(TRIM(Customers!O293&amp;""),Codes!$A$5:$A$14,0))),"",IF(ISNUMBER(Customers!O293),Customers!O293,IFERROR(VALUE(Customers!O293),"")))</f>
        <v>61.21</v>
      </c>
      <c r="P293" s="3" t="n">
        <f aca="false">IF(OR(TRIM(Customers!P293&amp;"")="",ISNUMBER(MATCH(TRIM(Customers!P293&amp;""),Codes!$A$5:$A$14,0))),"",IF(ISNUMBER(Customers!P293),Customers!P293,IFERROR(VALUE(Customers!P293),"")))</f>
        <v>7</v>
      </c>
      <c r="Q293" s="4" t="n">
        <f aca="false">IF(OR(TRIM(Customers!Q293&amp;"")="",ISNUMBER(MATCH(TRIM(Customers!Q293&amp;""),Codes!$A$5:$A$14,0))),"",IF(ISNUMBER(Customers!Q293),Customers!Q293,IFERROR(VALUE(Customers!Q293),"")))</f>
        <v>10000</v>
      </c>
      <c r="R293" s="4" t="n">
        <f aca="false">IF(OR(TRIM(Customers!R293&amp;"")="",ISNUMBER(MATCH(TRIM(Customers!R293&amp;""),Codes!$A$5:$A$14,0))),"",IF(ISNUMBER(Customers!R293),Customers!R293,IFERROR(VALUE(Customers!R293),"")))</f>
        <v>1970.78</v>
      </c>
      <c r="S293" s="4" t="n">
        <f aca="false">IF(OR(TRIM(Customers!S293&amp;"")="",ISNUMBER(MATCH(TRIM(Customers!S293&amp;""),Codes!$A$5:$A$14,0))),"",IF(ISNUMBER(Customers!S293),Customers!S293,IFERROR(VALUE(Customers!S293),"")))</f>
        <v>122000</v>
      </c>
      <c r="T293" s="4" t="n">
        <f aca="false">IF(OR(TRIM(Customers!T293&amp;"")="",ISNUMBER(MATCH(TRIM(Customers!T293&amp;""),Codes!$A$5:$A$14,0))),"",IF(ISNUMBER(Customers!T293),Customers!T293,IFERROR(VALUE(Customers!T293),"")))</f>
        <v>572</v>
      </c>
      <c r="U293" s="3" t="n">
        <f aca="false">IF(OR(TRIM(Customers!U293&amp;"")="",ISNUMBER(MATCH(TRIM(Customers!U293&amp;""),Codes!$A$5:$A$14,0)),Customers!U293=0),"",IF(ISNUMBER(Customers!U293),Customers!U293,IFERROR(VALUE(Customers!U293),"")))</f>
        <v>658</v>
      </c>
      <c r="V293" s="3" t="str">
        <f aca="false">IF(OR(TRIM(Customers!V293&amp;"")="",ISNUMBER(MATCH(TRIM(Customers!V293&amp;""),Codes!$A$5:$A$14,0))),"",IF(ISNUMBER(Customers!V293),Customers!V293,IFERROR(VALUE(Customers!V293),"")))</f>
        <v/>
      </c>
    </row>
    <row r="294" customFormat="false" ht="15" hidden="false" customHeight="false" outlineLevel="0" collapsed="false">
      <c r="A294" s="2" t="str">
        <f aca="false">Customers!A294</f>
        <v>CL00293</v>
      </c>
      <c r="B294" s="3" t="n">
        <f aca="false">IF(OR(TRIM(Customers!B294&amp;"")="",ISNUMBER(MATCH(TRIM(Customers!B294&amp;""),Codes!$A$5:$A$14,0)),Customers!B294=0),"",IF(ISNUMBER(Customers!B294),Customers!B294,IFERROR(VALUE(Customers!B294),"")))</f>
        <v>46</v>
      </c>
      <c r="C294" s="2" t="str">
        <f aca="false">IF(OR(TRIM(Customers!C294&amp;"")="",ISNUMBER(MATCH(TRIM(Customers!C294&amp;""),Codes!$A$5:$A$14,0))),"",TRIM(Customers!C294))</f>
        <v>F</v>
      </c>
      <c r="D294" s="2" t="str">
        <f aca="false">IF(OR(TRIM(Customers!D294&amp;"")="",ISNUMBER(MATCH(TRIM(Customers!D294&amp;""),Codes!$A$5:$A$14,0))),"",TRIM(Customers!D294))</f>
        <v>Piemonte</v>
      </c>
      <c r="E294" s="2" t="str">
        <f aca="false">IF(OR(TRIM(Customers!E294&amp;"")="",ISNUMBER(MATCH(TRIM(Customers!E294&amp;""),Codes!$A$5:$A$14,0))),"",TRIM(Customers!E294))</f>
        <v>Manual worker</v>
      </c>
      <c r="F294" s="2" t="str">
        <f aca="false">IF(OR(TRIM(Customers!F294&amp;"")="",ISNUMBER(MATCH(TRIM(Customers!F294&amp;""),Codes!$A$5:$A$14,0))),"",TRIM(Customers!F294))</f>
        <v>Single</v>
      </c>
      <c r="G294" s="4" t="n">
        <f aca="false">IF(OR(TRIM(Customers!G294&amp;"")="",ISNUMBER(MATCH(TRIM(Customers!G294&amp;""),Codes!$A$5:$A$14,0)),Customers!G294=-999),"",IF(ISNUMBER(Customers!G294),Customers!G294,IFERROR(VALUE(Customers!G294),"")))</f>
        <v>28400</v>
      </c>
      <c r="H294" s="3" t="n">
        <f aca="false">IF(OR(TRIM(Customers!H294&amp;"")="",ISNUMBER(MATCH(TRIM(Customers!H294&amp;""),Codes!$A$5:$A$14,0))),"",IF(ISNUMBER(Customers!H294),Customers!H294,IFERROR(VALUE(Customers!H294),"")))</f>
        <v>12</v>
      </c>
      <c r="I294" s="5" t="n">
        <f aca="false">IF(OR(TRIM(Customers!I294&amp;"")="",ISNUMBER(MATCH(TRIM(Customers!I294&amp;""),Codes!$A$5:$A$14,0)),Customers!I294=DATE(1970,1,1)),"",IF(ISNUMBER(Customers!I294),Customers!I294,IFERROR(DATEVALUE(Customers!I294),"")))</f>
        <v>41618</v>
      </c>
      <c r="J294" s="2" t="str">
        <f aca="false">IF(OR(TRIM(Customers!J294&amp;"")="",ISNUMBER(MATCH(TRIM(Customers!J294&amp;""),Codes!$A$5:$A$14,0))),"",TRIM(Customers!J294))</f>
        <v>Branch</v>
      </c>
      <c r="K294" s="3" t="n">
        <f aca="false">IF(OR(TRIM(Customers!K294&amp;"")="",ISNUMBER(MATCH(TRIM(Customers!K294&amp;""),Codes!$A$5:$A$14,0))),"",IF(ISNUMBER(Customers!K294),Customers!K294,IFERROR(VALUE(Customers!K294),"")))</f>
        <v>2</v>
      </c>
      <c r="L294" s="4" t="n">
        <f aca="false">IF(OR(TRIM(Customers!L294&amp;"")="",ISNUMBER(MATCH(TRIM(Customers!L294&amp;""),Codes!$A$5:$A$14,0))),"",IF(ISNUMBER(Customers!L294),Customers!L294,IFERROR(VALUE(Customers!L294),"")))</f>
        <v>2660.64</v>
      </c>
      <c r="M294" s="4" t="n">
        <f aca="false">IF(OR(TRIM(Customers!M294&amp;"")="",ISNUMBER(MATCH(TRIM(Customers!M294&amp;""),Codes!$A$5:$A$14,0))),"",IF(ISNUMBER(Customers!M294),Customers!M294,IFERROR(VALUE(Customers!M294),"")))</f>
        <v>24525.63</v>
      </c>
      <c r="N294" s="3" t="n">
        <f aca="false">IF(OR(TRIM(Customers!N294&amp;"")="",ISNUMBER(MATCH(TRIM(Customers!N294&amp;""),Codes!$A$5:$A$14,0)),Customers!N294=9999),"",IF(ISNUMBER(Customers!N294),Customers!N294,IFERROR(VALUE(Customers!N294),"")))</f>
        <v>20</v>
      </c>
      <c r="O294" s="4" t="n">
        <f aca="false">IF(OR(TRIM(Customers!O294&amp;"")="",ISNUMBER(MATCH(TRIM(Customers!O294&amp;""),Codes!$A$5:$A$14,0))),"",IF(ISNUMBER(Customers!O294),Customers!O294,IFERROR(VALUE(Customers!O294),"")))</f>
        <v>27.49</v>
      </c>
      <c r="P294" s="3" t="n">
        <f aca="false">IF(OR(TRIM(Customers!P294&amp;"")="",ISNUMBER(MATCH(TRIM(Customers!P294&amp;""),Codes!$A$5:$A$14,0))),"",IF(ISNUMBER(Customers!P294),Customers!P294,IFERROR(VALUE(Customers!P294),"")))</f>
        <v>3</v>
      </c>
      <c r="Q294" s="4" t="str">
        <f aca="false">IF(OR(TRIM(Customers!Q294&amp;"")="",ISNUMBER(MATCH(TRIM(Customers!Q294&amp;""),Codes!$A$5:$A$14,0))),"",IF(ISNUMBER(Customers!Q294),Customers!Q294,IFERROR(VALUE(Customers!Q294),"")))</f>
        <v/>
      </c>
      <c r="R294" s="4" t="str">
        <f aca="false">IF(OR(TRIM(Customers!R294&amp;"")="",ISNUMBER(MATCH(TRIM(Customers!R294&amp;""),Codes!$A$5:$A$14,0))),"",IF(ISNUMBER(Customers!R294),Customers!R294,IFERROR(VALUE(Customers!R294),"")))</f>
        <v/>
      </c>
      <c r="S294" s="4" t="n">
        <f aca="false">IF(OR(TRIM(Customers!S294&amp;"")="",ISNUMBER(MATCH(TRIM(Customers!S294&amp;""),Codes!$A$5:$A$14,0))),"",IF(ISNUMBER(Customers!S294),Customers!S294,IFERROR(VALUE(Customers!S294),"")))</f>
        <v>0</v>
      </c>
      <c r="T294" s="4" t="n">
        <f aca="false">IF(OR(TRIM(Customers!T294&amp;"")="",ISNUMBER(MATCH(TRIM(Customers!T294&amp;""),Codes!$A$5:$A$14,0))),"",IF(ISNUMBER(Customers!T294),Customers!T294,IFERROR(VALUE(Customers!T294),"")))</f>
        <v>0</v>
      </c>
      <c r="U294" s="3" t="n">
        <f aca="false">IF(OR(TRIM(Customers!U294&amp;"")="",ISNUMBER(MATCH(TRIM(Customers!U294&amp;""),Codes!$A$5:$A$14,0)),Customers!U294=0),"",IF(ISNUMBER(Customers!U294),Customers!U294,IFERROR(VALUE(Customers!U294),"")))</f>
        <v>664</v>
      </c>
      <c r="V294" s="3" t="n">
        <f aca="false">IF(OR(TRIM(Customers!V294&amp;"")="",ISNUMBER(MATCH(TRIM(Customers!V294&amp;""),Codes!$A$5:$A$14,0))),"",IF(ISNUMBER(Customers!V294),Customers!V294,IFERROR(VALUE(Customers!V294),"")))</f>
        <v>0</v>
      </c>
    </row>
    <row r="295" customFormat="false" ht="15" hidden="false" customHeight="false" outlineLevel="0" collapsed="false">
      <c r="A295" s="2" t="str">
        <f aca="false">Customers!A295</f>
        <v>CL00294</v>
      </c>
      <c r="B295" s="3" t="n">
        <f aca="false">IF(OR(TRIM(Customers!B295&amp;"")="",ISNUMBER(MATCH(TRIM(Customers!B295&amp;""),Codes!$A$5:$A$14,0)),Customers!B295=0),"",IF(ISNUMBER(Customers!B295),Customers!B295,IFERROR(VALUE(Customers!B295),"")))</f>
        <v>73</v>
      </c>
      <c r="C295" s="2" t="str">
        <f aca="false">IF(OR(TRIM(Customers!C295&amp;"")="",ISNUMBER(MATCH(TRIM(Customers!C295&amp;""),Codes!$A$5:$A$14,0))),"",TRIM(Customers!C295))</f>
        <v>F</v>
      </c>
      <c r="D295" s="2" t="str">
        <f aca="false">IF(OR(TRIM(Customers!D295&amp;"")="",ISNUMBER(MATCH(TRIM(Customers!D295&amp;""),Codes!$A$5:$A$14,0))),"",TRIM(Customers!D295))</f>
        <v>Toscana</v>
      </c>
      <c r="E295" s="2" t="str">
        <f aca="false">IF(OR(TRIM(Customers!E295&amp;"")="",ISNUMBER(MATCH(TRIM(Customers!E295&amp;""),Codes!$A$5:$A$14,0))),"",TRIM(Customers!E295))</f>
        <v>Retired</v>
      </c>
      <c r="F295" s="2" t="str">
        <f aca="false">IF(OR(TRIM(Customers!F295&amp;"")="",ISNUMBER(MATCH(TRIM(Customers!F295&amp;""),Codes!$A$5:$A$14,0))),"",TRIM(Customers!F295))</f>
        <v>Married</v>
      </c>
      <c r="G295" s="4" t="n">
        <f aca="false">IF(OR(TRIM(Customers!G295&amp;"")="",ISNUMBER(MATCH(TRIM(Customers!G295&amp;""),Codes!$A$5:$A$14,0)),Customers!G295=-999),"",IF(ISNUMBER(Customers!G295),Customers!G295,IFERROR(VALUE(Customers!G295),"")))</f>
        <v>15800</v>
      </c>
      <c r="H295" s="3" t="n">
        <f aca="false">IF(OR(TRIM(Customers!H295&amp;"")="",ISNUMBER(MATCH(TRIM(Customers!H295&amp;""),Codes!$A$5:$A$14,0))),"",IF(ISNUMBER(Customers!H295),Customers!H295,IFERROR(VALUE(Customers!H295),"")))</f>
        <v>18</v>
      </c>
      <c r="I295" s="5" t="n">
        <f aca="false">IF(OR(TRIM(Customers!I295&amp;"")="",ISNUMBER(MATCH(TRIM(Customers!I295&amp;""),Codes!$A$5:$A$14,0)),Customers!I295=DATE(1970,1,1)),"",IF(ISNUMBER(Customers!I295),Customers!I295,IFERROR(DATEVALUE(Customers!I295),"")))</f>
        <v>39594</v>
      </c>
      <c r="J295" s="2" t="str">
        <f aca="false">IF(OR(TRIM(Customers!J295&amp;"")="",ISNUMBER(MATCH(TRIM(Customers!J295&amp;""),Codes!$A$5:$A$14,0))),"",TRIM(Customers!J295))</f>
        <v>Phone</v>
      </c>
      <c r="K295" s="3" t="n">
        <f aca="false">IF(OR(TRIM(Customers!K295&amp;"")="",ISNUMBER(MATCH(TRIM(Customers!K295&amp;""),Codes!$A$5:$A$14,0))),"",IF(ISNUMBER(Customers!K295),Customers!K295,IFERROR(VALUE(Customers!K295),"")))</f>
        <v>2</v>
      </c>
      <c r="L295" s="4" t="n">
        <f aca="false">IF(OR(TRIM(Customers!L295&amp;"")="",ISNUMBER(MATCH(TRIM(Customers!L295&amp;""),Codes!$A$5:$A$14,0))),"",IF(ISNUMBER(Customers!L295),Customers!L295,IFERROR(VALUE(Customers!L295),"")))</f>
        <v>2117.66</v>
      </c>
      <c r="M295" s="4" t="n">
        <f aca="false">IF(OR(TRIM(Customers!M295&amp;"")="",ISNUMBER(MATCH(TRIM(Customers!M295&amp;""),Codes!$A$5:$A$14,0))),"",IF(ISNUMBER(Customers!M295),Customers!M295,IFERROR(VALUE(Customers!M295),"")))</f>
        <v>0</v>
      </c>
      <c r="N295" s="3" t="n">
        <f aca="false">IF(OR(TRIM(Customers!N295&amp;"")="",ISNUMBER(MATCH(TRIM(Customers!N295&amp;""),Codes!$A$5:$A$14,0)),Customers!N295=9999),"",IF(ISNUMBER(Customers!N295),Customers!N295,IFERROR(VALUE(Customers!N295),"")))</f>
        <v>18</v>
      </c>
      <c r="O295" s="4" t="n">
        <f aca="false">IF(OR(TRIM(Customers!O295&amp;"")="",ISNUMBER(MATCH(TRIM(Customers!O295&amp;""),Codes!$A$5:$A$14,0))),"",IF(ISNUMBER(Customers!O295),Customers!O295,IFERROR(VALUE(Customers!O295),"")))</f>
        <v>39.19</v>
      </c>
      <c r="P295" s="3" t="n">
        <f aca="false">IF(OR(TRIM(Customers!P295&amp;"")="",ISNUMBER(MATCH(TRIM(Customers!P295&amp;""),Codes!$A$5:$A$14,0))),"",IF(ISNUMBER(Customers!P295),Customers!P295,IFERROR(VALUE(Customers!P295),"")))</f>
        <v>3</v>
      </c>
      <c r="Q295" s="4" t="n">
        <f aca="false">IF(OR(TRIM(Customers!Q295&amp;"")="",ISNUMBER(MATCH(TRIM(Customers!Q295&amp;""),Codes!$A$5:$A$14,0))),"",IF(ISNUMBER(Customers!Q295),Customers!Q295,IFERROR(VALUE(Customers!Q295),"")))</f>
        <v>3000</v>
      </c>
      <c r="R295" s="4" t="n">
        <f aca="false">IF(OR(TRIM(Customers!R295&amp;"")="",ISNUMBER(MATCH(TRIM(Customers!R295&amp;""),Codes!$A$5:$A$14,0))),"",IF(ISNUMBER(Customers!R295),Customers!R295,IFERROR(VALUE(Customers!R295),"")))</f>
        <v>796.01</v>
      </c>
      <c r="S295" s="4" t="n">
        <f aca="false">IF(OR(TRIM(Customers!S295&amp;"")="",ISNUMBER(MATCH(TRIM(Customers!S295&amp;""),Codes!$A$5:$A$14,0))),"",IF(ISNUMBER(Customers!S295),Customers!S295,IFERROR(VALUE(Customers!S295),"")))</f>
        <v>0</v>
      </c>
      <c r="T295" s="4" t="n">
        <f aca="false">IF(OR(TRIM(Customers!T295&amp;"")="",ISNUMBER(MATCH(TRIM(Customers!T295&amp;""),Codes!$A$5:$A$14,0))),"",IF(ISNUMBER(Customers!T295),Customers!T295,IFERROR(VALUE(Customers!T295),"")))</f>
        <v>0</v>
      </c>
      <c r="U295" s="3" t="n">
        <f aca="false">IF(OR(TRIM(Customers!U295&amp;"")="",ISNUMBER(MATCH(TRIM(Customers!U295&amp;""),Codes!$A$5:$A$14,0)),Customers!U295=0),"",IF(ISNUMBER(Customers!U295),Customers!U295,IFERROR(VALUE(Customers!U295),"")))</f>
        <v>663</v>
      </c>
      <c r="V295" s="3" t="str">
        <f aca="false">IF(OR(TRIM(Customers!V295&amp;"")="",ISNUMBER(MATCH(TRIM(Customers!V295&amp;""),Codes!$A$5:$A$14,0))),"",IF(ISNUMBER(Customers!V295),Customers!V295,IFERROR(VALUE(Customers!V295),"")))</f>
        <v/>
      </c>
    </row>
    <row r="296" customFormat="false" ht="15" hidden="false" customHeight="false" outlineLevel="0" collapsed="false">
      <c r="A296" s="2" t="str">
        <f aca="false">Customers!A296</f>
        <v>CL00295</v>
      </c>
      <c r="B296" s="3" t="n">
        <f aca="false">IF(OR(TRIM(Customers!B296&amp;"")="",ISNUMBER(MATCH(TRIM(Customers!B296&amp;""),Codes!$A$5:$A$14,0)),Customers!B296=0),"",IF(ISNUMBER(Customers!B296),Customers!B296,IFERROR(VALUE(Customers!B296),"")))</f>
        <v>35</v>
      </c>
      <c r="C296" s="2" t="str">
        <f aca="false">IF(OR(TRIM(Customers!C296&amp;"")="",ISNUMBER(MATCH(TRIM(Customers!C296&amp;""),Codes!$A$5:$A$14,0))),"",TRIM(Customers!C296))</f>
        <v>M</v>
      </c>
      <c r="D296" s="2" t="str">
        <f aca="false">IF(OR(TRIM(Customers!D296&amp;"")="",ISNUMBER(MATCH(TRIM(Customers!D296&amp;""),Codes!$A$5:$A$14,0))),"",TRIM(Customers!D296))</f>
        <v>Toscana</v>
      </c>
      <c r="E296" s="2" t="str">
        <f aca="false">IF(OR(TRIM(Customers!E296&amp;"")="",ISNUMBER(MATCH(TRIM(Customers!E296&amp;""),Codes!$A$5:$A$14,0))),"",TRIM(Customers!E296))</f>
        <v>Manual worker</v>
      </c>
      <c r="F296" s="2" t="str">
        <f aca="false">IF(OR(TRIM(Customers!F296&amp;"")="",ISNUMBER(MATCH(TRIM(Customers!F296&amp;""),Codes!$A$5:$A$14,0))),"",TRIM(Customers!F296))</f>
        <v>Married</v>
      </c>
      <c r="G296" s="4" t="n">
        <f aca="false">IF(OR(TRIM(Customers!G296&amp;"")="",ISNUMBER(MATCH(TRIM(Customers!G296&amp;""),Codes!$A$5:$A$14,0)),Customers!G296=-999),"",IF(ISNUMBER(Customers!G296),Customers!G296,IFERROR(VALUE(Customers!G296),"")))</f>
        <v>24400</v>
      </c>
      <c r="H296" s="3" t="n">
        <f aca="false">IF(OR(TRIM(Customers!H296&amp;"")="",ISNUMBER(MATCH(TRIM(Customers!H296&amp;""),Codes!$A$5:$A$14,0))),"",IF(ISNUMBER(Customers!H296),Customers!H296,IFERROR(VALUE(Customers!H296),"")))</f>
        <v>4</v>
      </c>
      <c r="I296" s="5" t="n">
        <f aca="false">IF(OR(TRIM(Customers!I296&amp;"")="",ISNUMBER(MATCH(TRIM(Customers!I296&amp;""),Codes!$A$5:$A$14,0)),Customers!I296=DATE(1970,1,1)),"",IF(ISNUMBER(Customers!I296),Customers!I296,IFERROR(DATEVALUE(Customers!I296),"")))</f>
        <v>44793</v>
      </c>
      <c r="J296" s="2" t="str">
        <f aca="false">IF(OR(TRIM(Customers!J296&amp;"")="",ISNUMBER(MATCH(TRIM(Customers!J296&amp;""),Codes!$A$5:$A$14,0))),"",TRIM(Customers!J296))</f>
        <v>Online Banking</v>
      </c>
      <c r="K296" s="3" t="n">
        <f aca="false">IF(OR(TRIM(Customers!K296&amp;"")="",ISNUMBER(MATCH(TRIM(Customers!K296&amp;""),Codes!$A$5:$A$14,0))),"",IF(ISNUMBER(Customers!K296),Customers!K296,IFERROR(VALUE(Customers!K296),"")))</f>
        <v>4</v>
      </c>
      <c r="L296" s="4" t="n">
        <f aca="false">IF(OR(TRIM(Customers!L296&amp;"")="",ISNUMBER(MATCH(TRIM(Customers!L296&amp;""),Codes!$A$5:$A$14,0))),"",IF(ISNUMBER(Customers!L296),Customers!L296,IFERROR(VALUE(Customers!L296),"")))</f>
        <v>3448.58</v>
      </c>
      <c r="M296" s="4" t="n">
        <f aca="false">IF(OR(TRIM(Customers!M296&amp;"")="",ISNUMBER(MATCH(TRIM(Customers!M296&amp;""),Codes!$A$5:$A$14,0))),"",IF(ISNUMBER(Customers!M296),Customers!M296,IFERROR(VALUE(Customers!M296),"")))</f>
        <v>7823.23</v>
      </c>
      <c r="N296" s="3" t="n">
        <f aca="false">IF(OR(TRIM(Customers!N296&amp;"")="",ISNUMBER(MATCH(TRIM(Customers!N296&amp;""),Codes!$A$5:$A$14,0)),Customers!N296=9999),"",IF(ISNUMBER(Customers!N296),Customers!N296,IFERROR(VALUE(Customers!N296),"")))</f>
        <v>31</v>
      </c>
      <c r="O296" s="4" t="n">
        <f aca="false">IF(OR(TRIM(Customers!O296&amp;"")="",ISNUMBER(MATCH(TRIM(Customers!O296&amp;""),Codes!$A$5:$A$14,0))),"",IF(ISNUMBER(Customers!O296),Customers!O296,IFERROR(VALUE(Customers!O296),"")))</f>
        <v>43.76</v>
      </c>
      <c r="P296" s="3" t="n">
        <f aca="false">IF(OR(TRIM(Customers!P296&amp;"")="",ISNUMBER(MATCH(TRIM(Customers!P296&amp;""),Codes!$A$5:$A$14,0))),"",IF(ISNUMBER(Customers!P296),Customers!P296,IFERROR(VALUE(Customers!P296),"")))</f>
        <v>5</v>
      </c>
      <c r="Q296" s="4" t="n">
        <f aca="false">IF(OR(TRIM(Customers!Q296&amp;"")="",ISNUMBER(MATCH(TRIM(Customers!Q296&amp;""),Codes!$A$5:$A$14,0))),"",IF(ISNUMBER(Customers!Q296),Customers!Q296,IFERROR(VALUE(Customers!Q296),"")))</f>
        <v>6000</v>
      </c>
      <c r="R296" s="4" t="n">
        <f aca="false">IF(OR(TRIM(Customers!R296&amp;"")="",ISNUMBER(MATCH(TRIM(Customers!R296&amp;""),Codes!$A$5:$A$14,0))),"",IF(ISNUMBER(Customers!R296),Customers!R296,IFERROR(VALUE(Customers!R296),"")))</f>
        <v>2208.53</v>
      </c>
      <c r="S296" s="4" t="n">
        <f aca="false">IF(OR(TRIM(Customers!S296&amp;"")="",ISNUMBER(MATCH(TRIM(Customers!S296&amp;""),Codes!$A$5:$A$14,0))),"",IF(ISNUMBER(Customers!S296),Customers!S296,IFERROR(VALUE(Customers!S296),"")))</f>
        <v>0</v>
      </c>
      <c r="T296" s="4" t="n">
        <f aca="false">IF(OR(TRIM(Customers!T296&amp;"")="",ISNUMBER(MATCH(TRIM(Customers!T296&amp;""),Codes!$A$5:$A$14,0))),"",IF(ISNUMBER(Customers!T296),Customers!T296,IFERROR(VALUE(Customers!T296),"")))</f>
        <v>0</v>
      </c>
      <c r="U296" s="3" t="str">
        <f aca="false">IF(OR(TRIM(Customers!U296&amp;"")="",ISNUMBER(MATCH(TRIM(Customers!U296&amp;""),Codes!$A$5:$A$14,0)),Customers!U296=0),"",IF(ISNUMBER(Customers!U296),Customers!U296,IFERROR(VALUE(Customers!U296),"")))</f>
        <v/>
      </c>
      <c r="V296" s="3" t="str">
        <f aca="false">IF(OR(TRIM(Customers!V296&amp;"")="",ISNUMBER(MATCH(TRIM(Customers!V296&amp;""),Codes!$A$5:$A$14,0))),"",IF(ISNUMBER(Customers!V296),Customers!V296,IFERROR(VALUE(Customers!V296),"")))</f>
        <v/>
      </c>
    </row>
    <row r="297" customFormat="false" ht="15" hidden="false" customHeight="false" outlineLevel="0" collapsed="false">
      <c r="A297" s="2" t="str">
        <f aca="false">Customers!A297</f>
        <v>CL00296</v>
      </c>
      <c r="B297" s="3" t="n">
        <f aca="false">IF(OR(TRIM(Customers!B297&amp;"")="",ISNUMBER(MATCH(TRIM(Customers!B297&amp;""),Codes!$A$5:$A$14,0)),Customers!B297=0),"",IF(ISNUMBER(Customers!B297),Customers!B297,IFERROR(VALUE(Customers!B297),"")))</f>
        <v>19</v>
      </c>
      <c r="C297" s="2" t="str">
        <f aca="false">IF(OR(TRIM(Customers!C297&amp;"")="",ISNUMBER(MATCH(TRIM(Customers!C297&amp;""),Codes!$A$5:$A$14,0))),"",TRIM(Customers!C297))</f>
        <v>M</v>
      </c>
      <c r="D297" s="2" t="str">
        <f aca="false">IF(OR(TRIM(Customers!D297&amp;"")="",ISNUMBER(MATCH(TRIM(Customers!D297&amp;""),Codes!$A$5:$A$14,0))),"",TRIM(Customers!D297))</f>
        <v>Marche</v>
      </c>
      <c r="E297" s="2" t="str">
        <f aca="false">IF(OR(TRIM(Customers!E297&amp;"")="",ISNUMBER(MATCH(TRIM(Customers!E297&amp;""),Codes!$A$5:$A$14,0))),"",TRIM(Customers!E297))</f>
        <v>Student</v>
      </c>
      <c r="F297" s="2" t="str">
        <f aca="false">IF(OR(TRIM(Customers!F297&amp;"")="",ISNUMBER(MATCH(TRIM(Customers!F297&amp;""),Codes!$A$5:$A$14,0))),"",TRIM(Customers!F297))</f>
        <v>Single</v>
      </c>
      <c r="G297" s="4" t="n">
        <f aca="false">IF(OR(TRIM(Customers!G297&amp;"")="",ISNUMBER(MATCH(TRIM(Customers!G297&amp;""),Codes!$A$5:$A$14,0)),Customers!G297=-999),"",IF(ISNUMBER(Customers!G297),Customers!G297,IFERROR(VALUE(Customers!G297),"")))</f>
        <v>7000</v>
      </c>
      <c r="H297" s="3" t="n">
        <f aca="false">IF(OR(TRIM(Customers!H297&amp;"")="",ISNUMBER(MATCH(TRIM(Customers!H297&amp;""),Codes!$A$5:$A$14,0))),"",IF(ISNUMBER(Customers!H297),Customers!H297,IFERROR(VALUE(Customers!H297),"")))</f>
        <v>0</v>
      </c>
      <c r="I297" s="5" t="n">
        <f aca="false">IF(OR(TRIM(Customers!I297&amp;"")="",ISNUMBER(MATCH(TRIM(Customers!I297&amp;""),Codes!$A$5:$A$14,0)),Customers!I297=DATE(1970,1,1)),"",IF(ISNUMBER(Customers!I297),Customers!I297,IFERROR(DATEVALUE(Customers!I297),"")))</f>
        <v>45939</v>
      </c>
      <c r="J297" s="2" t="str">
        <f aca="false">IF(OR(TRIM(Customers!J297&amp;"")="",ISNUMBER(MATCH(TRIM(Customers!J297&amp;""),Codes!$A$5:$A$14,0))),"",TRIM(Customers!J297))</f>
        <v>Online Banking</v>
      </c>
      <c r="K297" s="3" t="n">
        <f aca="false">IF(OR(TRIM(Customers!K297&amp;"")="",ISNUMBER(MATCH(TRIM(Customers!K297&amp;""),Codes!$A$5:$A$14,0))),"",IF(ISNUMBER(Customers!K297),Customers!K297,IFERROR(VALUE(Customers!K297),"")))</f>
        <v>3</v>
      </c>
      <c r="L297" s="4" t="n">
        <f aca="false">IF(OR(TRIM(Customers!L297&amp;"")="",ISNUMBER(MATCH(TRIM(Customers!L297&amp;""),Codes!$A$5:$A$14,0))),"",IF(ISNUMBER(Customers!L297),Customers!L297,IFERROR(VALUE(Customers!L297),"")))</f>
        <v>168.19</v>
      </c>
      <c r="M297" s="4" t="n">
        <f aca="false">IF(OR(TRIM(Customers!M297&amp;"")="",ISNUMBER(MATCH(TRIM(Customers!M297&amp;""),Codes!$A$5:$A$14,0))),"",IF(ISNUMBER(Customers!M297),Customers!M297,IFERROR(VALUE(Customers!M297),"")))</f>
        <v>751.81</v>
      </c>
      <c r="N297" s="3" t="n">
        <f aca="false">IF(OR(TRIM(Customers!N297&amp;"")="",ISNUMBER(MATCH(TRIM(Customers!N297&amp;""),Codes!$A$5:$A$14,0)),Customers!N297=9999),"",IF(ISNUMBER(Customers!N297),Customers!N297,IFERROR(VALUE(Customers!N297),"")))</f>
        <v>21</v>
      </c>
      <c r="O297" s="4" t="n">
        <f aca="false">IF(OR(TRIM(Customers!O297&amp;"")="",ISNUMBER(MATCH(TRIM(Customers!O297&amp;""),Codes!$A$5:$A$14,0))),"",IF(ISNUMBER(Customers!O297),Customers!O297,IFERROR(VALUE(Customers!O297),"")))</f>
        <v>39.88</v>
      </c>
      <c r="P297" s="3" t="n">
        <f aca="false">IF(OR(TRIM(Customers!P297&amp;"")="",ISNUMBER(MATCH(TRIM(Customers!P297&amp;""),Codes!$A$5:$A$14,0))),"",IF(ISNUMBER(Customers!P297),Customers!P297,IFERROR(VALUE(Customers!P297),"")))</f>
        <v>5</v>
      </c>
      <c r="Q297" s="4" t="n">
        <f aca="false">IF(OR(TRIM(Customers!Q297&amp;"")="",ISNUMBER(MATCH(TRIM(Customers!Q297&amp;""),Codes!$A$5:$A$14,0))),"",IF(ISNUMBER(Customers!Q297),Customers!Q297,IFERROR(VALUE(Customers!Q297),"")))</f>
        <v>1000</v>
      </c>
      <c r="R297" s="4" t="n">
        <f aca="false">IF(OR(TRIM(Customers!R297&amp;"")="",ISNUMBER(MATCH(TRIM(Customers!R297&amp;""),Codes!$A$5:$A$14,0))),"",IF(ISNUMBER(Customers!R297),Customers!R297,IFERROR(VALUE(Customers!R297),"")))</f>
        <v>262.98</v>
      </c>
      <c r="S297" s="4" t="n">
        <f aca="false">IF(OR(TRIM(Customers!S297&amp;"")="",ISNUMBER(MATCH(TRIM(Customers!S297&amp;""),Codes!$A$5:$A$14,0))),"",IF(ISNUMBER(Customers!S297),Customers!S297,IFERROR(VALUE(Customers!S297),"")))</f>
        <v>0</v>
      </c>
      <c r="T297" s="4" t="n">
        <f aca="false">IF(OR(TRIM(Customers!T297&amp;"")="",ISNUMBER(MATCH(TRIM(Customers!T297&amp;""),Codes!$A$5:$A$14,0))),"",IF(ISNUMBER(Customers!T297),Customers!T297,IFERROR(VALUE(Customers!T297),"")))</f>
        <v>0</v>
      </c>
      <c r="U297" s="3" t="n">
        <f aca="false">IF(OR(TRIM(Customers!U297&amp;"")="",ISNUMBER(MATCH(TRIM(Customers!U297&amp;""),Codes!$A$5:$A$14,0)),Customers!U297=0),"",IF(ISNUMBER(Customers!U297),Customers!U297,IFERROR(VALUE(Customers!U297),"")))</f>
        <v>521</v>
      </c>
      <c r="V297" s="3" t="n">
        <f aca="false">IF(OR(TRIM(Customers!V297&amp;"")="",ISNUMBER(MATCH(TRIM(Customers!V297&amp;""),Codes!$A$5:$A$14,0))),"",IF(ISNUMBER(Customers!V297),Customers!V297,IFERROR(VALUE(Customers!V297),"")))</f>
        <v>0</v>
      </c>
    </row>
    <row r="298" customFormat="false" ht="15" hidden="false" customHeight="false" outlineLevel="0" collapsed="false">
      <c r="A298" s="2" t="str">
        <f aca="false">Customers!A298</f>
        <v>CL00297</v>
      </c>
      <c r="B298" s="3" t="n">
        <f aca="false">IF(OR(TRIM(Customers!B298&amp;"")="",ISNUMBER(MATCH(TRIM(Customers!B298&amp;""),Codes!$A$5:$A$14,0)),Customers!B298=0),"",IF(ISNUMBER(Customers!B298),Customers!B298,IFERROR(VALUE(Customers!B298),"")))</f>
        <v>45</v>
      </c>
      <c r="C298" s="2" t="str">
        <f aca="false">IF(OR(TRIM(Customers!C298&amp;"")="",ISNUMBER(MATCH(TRIM(Customers!C298&amp;""),Codes!$A$5:$A$14,0))),"",TRIM(Customers!C298))</f>
        <v>F</v>
      </c>
      <c r="D298" s="2" t="str">
        <f aca="false">IF(OR(TRIM(Customers!D298&amp;"")="",ISNUMBER(MATCH(TRIM(Customers!D298&amp;""),Codes!$A$5:$A$14,0))),"",TRIM(Customers!D298))</f>
        <v>Lombardia</v>
      </c>
      <c r="E298" s="2" t="str">
        <f aca="false">IF(OR(TRIM(Customers!E298&amp;"")="",ISNUMBER(MATCH(TRIM(Customers!E298&amp;""),Codes!$A$5:$A$14,0))),"",TRIM(Customers!E298))</f>
        <v>Employee</v>
      </c>
      <c r="F298" s="2" t="str">
        <f aca="false">IF(OR(TRIM(Customers!F298&amp;"")="",ISNUMBER(MATCH(TRIM(Customers!F298&amp;""),Codes!$A$5:$A$14,0))),"",TRIM(Customers!F298))</f>
        <v>Married</v>
      </c>
      <c r="G298" s="4" t="n">
        <f aca="false">IF(OR(TRIM(Customers!G298&amp;"")="",ISNUMBER(MATCH(TRIM(Customers!G298&amp;""),Codes!$A$5:$A$14,0)),Customers!G298=-999),"",IF(ISNUMBER(Customers!G298),Customers!G298,IFERROR(VALUE(Customers!G298),"")))</f>
        <v>33700</v>
      </c>
      <c r="H298" s="3" t="n">
        <f aca="false">IF(OR(TRIM(Customers!H298&amp;"")="",ISNUMBER(MATCH(TRIM(Customers!H298&amp;""),Codes!$A$5:$A$14,0))),"",IF(ISNUMBER(Customers!H298),Customers!H298,IFERROR(VALUE(Customers!H298),"")))</f>
        <v>10</v>
      </c>
      <c r="I298" s="5" t="n">
        <f aca="false">IF(OR(TRIM(Customers!I298&amp;"")="",ISNUMBER(MATCH(TRIM(Customers!I298&amp;""),Codes!$A$5:$A$14,0)),Customers!I298=DATE(1970,1,1)),"",IF(ISNUMBER(Customers!I298),Customers!I298,IFERROR(DATEVALUE(Customers!I298),"")))</f>
        <v>42572</v>
      </c>
      <c r="J298" s="2" t="str">
        <f aca="false">IF(OR(TRIM(Customers!J298&amp;"")="",ISNUMBER(MATCH(TRIM(Customers!J298&amp;""),Codes!$A$5:$A$14,0))),"",TRIM(Customers!J298))</f>
        <v>Online Banking</v>
      </c>
      <c r="K298" s="3" t="n">
        <f aca="false">IF(OR(TRIM(Customers!K298&amp;"")="",ISNUMBER(MATCH(TRIM(Customers!K298&amp;""),Codes!$A$5:$A$14,0))),"",IF(ISNUMBER(Customers!K298),Customers!K298,IFERROR(VALUE(Customers!K298),"")))</f>
        <v>2</v>
      </c>
      <c r="L298" s="4" t="n">
        <f aca="false">IF(OR(TRIM(Customers!L298&amp;"")="",ISNUMBER(MATCH(TRIM(Customers!L298&amp;""),Codes!$A$5:$A$14,0))),"",IF(ISNUMBER(Customers!L298),Customers!L298,IFERROR(VALUE(Customers!L298),"")))</f>
        <v>1376.31</v>
      </c>
      <c r="M298" s="4" t="n">
        <f aca="false">IF(OR(TRIM(Customers!M298&amp;"")="",ISNUMBER(MATCH(TRIM(Customers!M298&amp;""),Codes!$A$5:$A$14,0))),"",IF(ISNUMBER(Customers!M298),Customers!M298,IFERROR(VALUE(Customers!M298),"")))</f>
        <v>0</v>
      </c>
      <c r="N298" s="3" t="n">
        <f aca="false">IF(OR(TRIM(Customers!N298&amp;"")="",ISNUMBER(MATCH(TRIM(Customers!N298&amp;""),Codes!$A$5:$A$14,0)),Customers!N298=9999),"",IF(ISNUMBER(Customers!N298),Customers!N298,IFERROR(VALUE(Customers!N298),"")))</f>
        <v>30</v>
      </c>
      <c r="O298" s="4" t="n">
        <f aca="false">IF(OR(TRIM(Customers!O298&amp;"")="",ISNUMBER(MATCH(TRIM(Customers!O298&amp;""),Codes!$A$5:$A$14,0))),"",IF(ISNUMBER(Customers!O298),Customers!O298,IFERROR(VALUE(Customers!O298),"")))</f>
        <v>55.45</v>
      </c>
      <c r="P298" s="3" t="n">
        <f aca="false">IF(OR(TRIM(Customers!P298&amp;"")="",ISNUMBER(MATCH(TRIM(Customers!P298&amp;""),Codes!$A$5:$A$14,0))),"",IF(ISNUMBER(Customers!P298),Customers!P298,IFERROR(VALUE(Customers!P298),"")))</f>
        <v>2</v>
      </c>
      <c r="Q298" s="4" t="str">
        <f aca="false">IF(OR(TRIM(Customers!Q298&amp;"")="",ISNUMBER(MATCH(TRIM(Customers!Q298&amp;""),Codes!$A$5:$A$14,0))),"",IF(ISNUMBER(Customers!Q298),Customers!Q298,IFERROR(VALUE(Customers!Q298),"")))</f>
        <v/>
      </c>
      <c r="R298" s="4" t="str">
        <f aca="false">IF(OR(TRIM(Customers!R298&amp;"")="",ISNUMBER(MATCH(TRIM(Customers!R298&amp;""),Codes!$A$5:$A$14,0))),"",IF(ISNUMBER(Customers!R298),Customers!R298,IFERROR(VALUE(Customers!R298),"")))</f>
        <v/>
      </c>
      <c r="S298" s="4" t="n">
        <f aca="false">IF(OR(TRIM(Customers!S298&amp;"")="",ISNUMBER(MATCH(TRIM(Customers!S298&amp;""),Codes!$A$5:$A$14,0))),"",IF(ISNUMBER(Customers!S298),Customers!S298,IFERROR(VALUE(Customers!S298),"")))</f>
        <v>0</v>
      </c>
      <c r="T298" s="4" t="n">
        <f aca="false">IF(OR(TRIM(Customers!T298&amp;"")="",ISNUMBER(MATCH(TRIM(Customers!T298&amp;""),Codes!$A$5:$A$14,0))),"",IF(ISNUMBER(Customers!T298),Customers!T298,IFERROR(VALUE(Customers!T298),"")))</f>
        <v>0</v>
      </c>
      <c r="U298" s="3" t="n">
        <f aca="false">IF(OR(TRIM(Customers!U298&amp;"")="",ISNUMBER(MATCH(TRIM(Customers!U298&amp;""),Codes!$A$5:$A$14,0)),Customers!U298=0),"",IF(ISNUMBER(Customers!U298),Customers!U298,IFERROR(VALUE(Customers!U298),"")))</f>
        <v>612</v>
      </c>
      <c r="V298" s="3" t="n">
        <f aca="false">IF(OR(TRIM(Customers!V298&amp;"")="",ISNUMBER(MATCH(TRIM(Customers!V298&amp;""),Codes!$A$5:$A$14,0))),"",IF(ISNUMBER(Customers!V298),Customers!V298,IFERROR(VALUE(Customers!V298),"")))</f>
        <v>0</v>
      </c>
    </row>
    <row r="299" customFormat="false" ht="15" hidden="false" customHeight="false" outlineLevel="0" collapsed="false">
      <c r="A299" s="2" t="str">
        <f aca="false">Customers!A299</f>
        <v>CL00298</v>
      </c>
      <c r="B299" s="3" t="n">
        <f aca="false">IF(OR(TRIM(Customers!B299&amp;"")="",ISNUMBER(MATCH(TRIM(Customers!B299&amp;""),Codes!$A$5:$A$14,0)),Customers!B299=0),"",IF(ISNUMBER(Customers!B299),Customers!B299,IFERROR(VALUE(Customers!B299),"")))</f>
        <v>41</v>
      </c>
      <c r="C299" s="2" t="str">
        <f aca="false">IF(OR(TRIM(Customers!C299&amp;"")="",ISNUMBER(MATCH(TRIM(Customers!C299&amp;""),Codes!$A$5:$A$14,0))),"",TRIM(Customers!C299))</f>
        <v>F</v>
      </c>
      <c r="D299" s="2" t="str">
        <f aca="false">IF(OR(TRIM(Customers!D299&amp;"")="",ISNUMBER(MATCH(TRIM(Customers!D299&amp;""),Codes!$A$5:$A$14,0))),"",TRIM(Customers!D299))</f>
        <v>Emilia-Romagna</v>
      </c>
      <c r="E299" s="2" t="str">
        <f aca="false">IF(OR(TRIM(Customers!E299&amp;"")="",ISNUMBER(MATCH(TRIM(Customers!E299&amp;""),Codes!$A$5:$A$14,0))),"",TRIM(Customers!E299))</f>
        <v>Business owner</v>
      </c>
      <c r="F299" s="2" t="str">
        <f aca="false">IF(OR(TRIM(Customers!F299&amp;"")="",ISNUMBER(MATCH(TRIM(Customers!F299&amp;""),Codes!$A$5:$A$14,0))),"",TRIM(Customers!F299))</f>
        <v>Married</v>
      </c>
      <c r="G299" s="4" t="n">
        <f aca="false">IF(OR(TRIM(Customers!G299&amp;"")="",ISNUMBER(MATCH(TRIM(Customers!G299&amp;""),Codes!$A$5:$A$14,0)),Customers!G299=-999),"",IF(ISNUMBER(Customers!G299),Customers!G299,IFERROR(VALUE(Customers!G299),"")))</f>
        <v>56500</v>
      </c>
      <c r="H299" s="3" t="n">
        <f aca="false">IF(OR(TRIM(Customers!H299&amp;"")="",ISNUMBER(MATCH(TRIM(Customers!H299&amp;""),Codes!$A$5:$A$14,0))),"",IF(ISNUMBER(Customers!H299),Customers!H299,IFERROR(VALUE(Customers!H299),"")))</f>
        <v>10</v>
      </c>
      <c r="I299" s="5" t="n">
        <f aca="false">IF(OR(TRIM(Customers!I299&amp;"")="",ISNUMBER(MATCH(TRIM(Customers!I299&amp;""),Codes!$A$5:$A$14,0)),Customers!I299=DATE(1970,1,1)),"",IF(ISNUMBER(Customers!I299),Customers!I299,IFERROR(DATEVALUE(Customers!I299),"")))</f>
        <v>42474</v>
      </c>
      <c r="J299" s="2" t="str">
        <f aca="false">IF(OR(TRIM(Customers!J299&amp;"")="",ISNUMBER(MATCH(TRIM(Customers!J299&amp;""),Codes!$A$5:$A$14,0))),"",TRIM(Customers!J299))</f>
        <v>App</v>
      </c>
      <c r="K299" s="3" t="n">
        <f aca="false">IF(OR(TRIM(Customers!K299&amp;"")="",ISNUMBER(MATCH(TRIM(Customers!K299&amp;""),Codes!$A$5:$A$14,0))),"",IF(ISNUMBER(Customers!K299),Customers!K299,IFERROR(VALUE(Customers!K299),"")))</f>
        <v>2</v>
      </c>
      <c r="L299" s="4" t="n">
        <f aca="false">IF(OR(TRIM(Customers!L299&amp;"")="",ISNUMBER(MATCH(TRIM(Customers!L299&amp;""),Codes!$A$5:$A$14,0))),"",IF(ISNUMBER(Customers!L299),Customers!L299,IFERROR(VALUE(Customers!L299),"")))</f>
        <v>10520.33</v>
      </c>
      <c r="M299" s="4" t="n">
        <f aca="false">IF(OR(TRIM(Customers!M299&amp;"")="",ISNUMBER(MATCH(TRIM(Customers!M299&amp;""),Codes!$A$5:$A$14,0))),"",IF(ISNUMBER(Customers!M299),Customers!M299,IFERROR(VALUE(Customers!M299),"")))</f>
        <v>76973.51</v>
      </c>
      <c r="N299" s="3" t="n">
        <f aca="false">IF(OR(TRIM(Customers!N299&amp;"")="",ISNUMBER(MATCH(TRIM(Customers!N299&amp;""),Codes!$A$5:$A$14,0)),Customers!N299=9999),"",IF(ISNUMBER(Customers!N299),Customers!N299,IFERROR(VALUE(Customers!N299),"")))</f>
        <v>44</v>
      </c>
      <c r="O299" s="4" t="n">
        <f aca="false">IF(OR(TRIM(Customers!O299&amp;"")="",ISNUMBER(MATCH(TRIM(Customers!O299&amp;""),Codes!$A$5:$A$14,0))),"",IF(ISNUMBER(Customers!O299),Customers!O299,IFERROR(VALUE(Customers!O299),"")))</f>
        <v>41.7</v>
      </c>
      <c r="P299" s="3" t="n">
        <f aca="false">IF(OR(TRIM(Customers!P299&amp;"")="",ISNUMBER(MATCH(TRIM(Customers!P299&amp;""),Codes!$A$5:$A$14,0))),"",IF(ISNUMBER(Customers!P299),Customers!P299,IFERROR(VALUE(Customers!P299),"")))</f>
        <v>0</v>
      </c>
      <c r="Q299" s="4" t="n">
        <f aca="false">IF(OR(TRIM(Customers!Q299&amp;"")="",ISNUMBER(MATCH(TRIM(Customers!Q299&amp;""),Codes!$A$5:$A$14,0))),"",IF(ISNUMBER(Customers!Q299),Customers!Q299,IFERROR(VALUE(Customers!Q299),"")))</f>
        <v>8500</v>
      </c>
      <c r="R299" s="4" t="n">
        <f aca="false">IF(OR(TRIM(Customers!R299&amp;"")="",ISNUMBER(MATCH(TRIM(Customers!R299&amp;""),Codes!$A$5:$A$14,0))),"",IF(ISNUMBER(Customers!R299),Customers!R299,IFERROR(VALUE(Customers!R299),"")))</f>
        <v>1076.06</v>
      </c>
      <c r="S299" s="4" t="n">
        <f aca="false">IF(OR(TRIM(Customers!S299&amp;"")="",ISNUMBER(MATCH(TRIM(Customers!S299&amp;""),Codes!$A$5:$A$14,0))),"",IF(ISNUMBER(Customers!S299),Customers!S299,IFERROR(VALUE(Customers!S299),"")))</f>
        <v>0</v>
      </c>
      <c r="T299" s="4" t="n">
        <f aca="false">IF(OR(TRIM(Customers!T299&amp;"")="",ISNUMBER(MATCH(TRIM(Customers!T299&amp;""),Codes!$A$5:$A$14,0))),"",IF(ISNUMBER(Customers!T299),Customers!T299,IFERROR(VALUE(Customers!T299),"")))</f>
        <v>0</v>
      </c>
      <c r="U299" s="3" t="n">
        <f aca="false">IF(OR(TRIM(Customers!U299&amp;"")="",ISNUMBER(MATCH(TRIM(Customers!U299&amp;""),Codes!$A$5:$A$14,0)),Customers!U299=0),"",IF(ISNUMBER(Customers!U299),Customers!U299,IFERROR(VALUE(Customers!U299),"")))</f>
        <v>594</v>
      </c>
      <c r="V299" s="3" t="str">
        <f aca="false">IF(OR(TRIM(Customers!V299&amp;"")="",ISNUMBER(MATCH(TRIM(Customers!V299&amp;""),Codes!$A$5:$A$14,0))),"",IF(ISNUMBER(Customers!V299),Customers!V299,IFERROR(VALUE(Customers!V299),"")))</f>
        <v/>
      </c>
    </row>
    <row r="300" customFormat="false" ht="15" hidden="false" customHeight="false" outlineLevel="0" collapsed="false">
      <c r="A300" s="2" t="str">
        <f aca="false">Customers!A300</f>
        <v>CL00299</v>
      </c>
      <c r="B300" s="3" t="n">
        <f aca="false">IF(OR(TRIM(Customers!B300&amp;"")="",ISNUMBER(MATCH(TRIM(Customers!B300&amp;""),Codes!$A$5:$A$14,0)),Customers!B300=0),"",IF(ISNUMBER(Customers!B300),Customers!B300,IFERROR(VALUE(Customers!B300),"")))</f>
        <v>53</v>
      </c>
      <c r="C300" s="2" t="str">
        <f aca="false">IF(OR(TRIM(Customers!C300&amp;"")="",ISNUMBER(MATCH(TRIM(Customers!C300&amp;""),Codes!$A$5:$A$14,0))),"",TRIM(Customers!C300))</f>
        <v>M</v>
      </c>
      <c r="D300" s="2" t="str">
        <f aca="false">IF(OR(TRIM(Customers!D300&amp;"")="",ISNUMBER(MATCH(TRIM(Customers!D300&amp;""),Codes!$A$5:$A$14,0))),"",TRIM(Customers!D300))</f>
        <v>Sardegna</v>
      </c>
      <c r="E300" s="2" t="str">
        <f aca="false">IF(OR(TRIM(Customers!E300&amp;"")="",ISNUMBER(MATCH(TRIM(Customers!E300&amp;""),Codes!$A$5:$A$14,0))),"",TRIM(Customers!E300))</f>
        <v>Teacher</v>
      </c>
      <c r="F300" s="2" t="str">
        <f aca="false">IF(OR(TRIM(Customers!F300&amp;"")="",ISNUMBER(MATCH(TRIM(Customers!F300&amp;""),Codes!$A$5:$A$14,0))),"",TRIM(Customers!F300))</f>
        <v>Single</v>
      </c>
      <c r="G300" s="4" t="n">
        <f aca="false">IF(OR(TRIM(Customers!G300&amp;"")="",ISNUMBER(MATCH(TRIM(Customers!G300&amp;""),Codes!$A$5:$A$14,0)),Customers!G300=-999),"",IF(ISNUMBER(Customers!G300),Customers!G300,IFERROR(VALUE(Customers!G300),"")))</f>
        <v>18600</v>
      </c>
      <c r="H300" s="3" t="n">
        <f aca="false">IF(OR(TRIM(Customers!H300&amp;"")="",ISNUMBER(MATCH(TRIM(Customers!H300&amp;""),Codes!$A$5:$A$14,0))),"",IF(ISNUMBER(Customers!H300),Customers!H300,IFERROR(VALUE(Customers!H300),"")))</f>
        <v>10</v>
      </c>
      <c r="I300" s="5" t="n">
        <f aca="false">IF(OR(TRIM(Customers!I300&amp;"")="",ISNUMBER(MATCH(TRIM(Customers!I300&amp;""),Codes!$A$5:$A$14,0)),Customers!I300=DATE(1970,1,1)),"",IF(ISNUMBER(Customers!I300),Customers!I300,IFERROR(DATEVALUE(Customers!I300),"")))</f>
        <v>42576</v>
      </c>
      <c r="J300" s="2" t="str">
        <f aca="false">IF(OR(TRIM(Customers!J300&amp;"")="",ISNUMBER(MATCH(TRIM(Customers!J300&amp;""),Codes!$A$5:$A$14,0))),"",TRIM(Customers!J300))</f>
        <v>App</v>
      </c>
      <c r="K300" s="3" t="n">
        <f aca="false">IF(OR(TRIM(Customers!K300&amp;"")="",ISNUMBER(MATCH(TRIM(Customers!K300&amp;""),Codes!$A$5:$A$14,0))),"",IF(ISNUMBER(Customers!K300),Customers!K300,IFERROR(VALUE(Customers!K300),"")))</f>
        <v>3</v>
      </c>
      <c r="L300" s="4" t="n">
        <f aca="false">IF(OR(TRIM(Customers!L300&amp;"")="",ISNUMBER(MATCH(TRIM(Customers!L300&amp;""),Codes!$A$5:$A$14,0))),"",IF(ISNUMBER(Customers!L300),Customers!L300,IFERROR(VALUE(Customers!L300),"")))</f>
        <v>1568.43</v>
      </c>
      <c r="M300" s="4" t="n">
        <f aca="false">IF(OR(TRIM(Customers!M300&amp;"")="",ISNUMBER(MATCH(TRIM(Customers!M300&amp;""),Codes!$A$5:$A$14,0))),"",IF(ISNUMBER(Customers!M300),Customers!M300,IFERROR(VALUE(Customers!M300),"")))</f>
        <v>18926.79</v>
      </c>
      <c r="N300" s="3" t="n">
        <f aca="false">IF(OR(TRIM(Customers!N300&amp;"")="",ISNUMBER(MATCH(TRIM(Customers!N300&amp;""),Codes!$A$5:$A$14,0)),Customers!N300=9999),"",IF(ISNUMBER(Customers!N300),Customers!N300,IFERROR(VALUE(Customers!N300),"")))</f>
        <v>24</v>
      </c>
      <c r="O300" s="4" t="n">
        <f aca="false">IF(OR(TRIM(Customers!O300&amp;"")="",ISNUMBER(MATCH(TRIM(Customers!O300&amp;""),Codes!$A$5:$A$14,0))),"",IF(ISNUMBER(Customers!O300),Customers!O300,IFERROR(VALUE(Customers!O300),"")))</f>
        <v>44.91</v>
      </c>
      <c r="P300" s="3" t="n">
        <f aca="false">IF(OR(TRIM(Customers!P300&amp;"")="",ISNUMBER(MATCH(TRIM(Customers!P300&amp;""),Codes!$A$5:$A$14,0))),"",IF(ISNUMBER(Customers!P300),Customers!P300,IFERROR(VALUE(Customers!P300),"")))</f>
        <v>2</v>
      </c>
      <c r="Q300" s="4" t="str">
        <f aca="false">IF(OR(TRIM(Customers!Q300&amp;"")="",ISNUMBER(MATCH(TRIM(Customers!Q300&amp;""),Codes!$A$5:$A$14,0))),"",IF(ISNUMBER(Customers!Q300),Customers!Q300,IFERROR(VALUE(Customers!Q300),"")))</f>
        <v/>
      </c>
      <c r="R300" s="4" t="str">
        <f aca="false">IF(OR(TRIM(Customers!R300&amp;"")="",ISNUMBER(MATCH(TRIM(Customers!R300&amp;""),Codes!$A$5:$A$14,0))),"",IF(ISNUMBER(Customers!R300),Customers!R300,IFERROR(VALUE(Customers!R300),"")))</f>
        <v/>
      </c>
      <c r="S300" s="4" t="str">
        <f aca="false">IF(OR(TRIM(Customers!S300&amp;"")="",ISNUMBER(MATCH(TRIM(Customers!S300&amp;""),Codes!$A$5:$A$14,0))),"",IF(ISNUMBER(Customers!S300),Customers!S300,IFERROR(VALUE(Customers!S300),"")))</f>
        <v/>
      </c>
      <c r="T300" s="4" t="str">
        <f aca="false">IF(OR(TRIM(Customers!T300&amp;"")="",ISNUMBER(MATCH(TRIM(Customers!T300&amp;""),Codes!$A$5:$A$14,0))),"",IF(ISNUMBER(Customers!T300),Customers!T300,IFERROR(VALUE(Customers!T300),"")))</f>
        <v/>
      </c>
      <c r="U300" s="3" t="n">
        <f aca="false">IF(OR(TRIM(Customers!U300&amp;"")="",ISNUMBER(MATCH(TRIM(Customers!U300&amp;""),Codes!$A$5:$A$14,0)),Customers!U300=0),"",IF(ISNUMBER(Customers!U300),Customers!U300,IFERROR(VALUE(Customers!U300),"")))</f>
        <v>617</v>
      </c>
      <c r="V300" s="3" t="n">
        <f aca="false">IF(OR(TRIM(Customers!V300&amp;"")="",ISNUMBER(MATCH(TRIM(Customers!V300&amp;""),Codes!$A$5:$A$14,0))),"",IF(ISNUMBER(Customers!V300),Customers!V300,IFERROR(VALUE(Customers!V300),"")))</f>
        <v>0</v>
      </c>
    </row>
    <row r="301" customFormat="false" ht="15" hidden="false" customHeight="false" outlineLevel="0" collapsed="false">
      <c r="A301" s="2" t="str">
        <f aca="false">Customers!A301</f>
        <v>CL00300</v>
      </c>
      <c r="B301" s="3" t="n">
        <f aca="false">IF(OR(TRIM(Customers!B301&amp;"")="",ISNUMBER(MATCH(TRIM(Customers!B301&amp;""),Codes!$A$5:$A$14,0)),Customers!B301=0),"",IF(ISNUMBER(Customers!B301),Customers!B301,IFERROR(VALUE(Customers!B301),"")))</f>
        <v>52</v>
      </c>
      <c r="C301" s="2" t="str">
        <f aca="false">IF(OR(TRIM(Customers!C301&amp;"")="",ISNUMBER(MATCH(TRIM(Customers!C301&amp;""),Codes!$A$5:$A$14,0))),"",TRIM(Customers!C301))</f>
        <v>M</v>
      </c>
      <c r="D301" s="2" t="str">
        <f aca="false">IF(OR(TRIM(Customers!D301&amp;"")="",ISNUMBER(MATCH(TRIM(Customers!D301&amp;""),Codes!$A$5:$A$14,0))),"",TRIM(Customers!D301))</f>
        <v>Emilia-Romagna</v>
      </c>
      <c r="E301" s="2" t="str">
        <f aca="false">IF(OR(TRIM(Customers!E301&amp;"")="",ISNUMBER(MATCH(TRIM(Customers!E301&amp;""),Codes!$A$5:$A$14,0))),"",TRIM(Customers!E301))</f>
        <v>Manual worker</v>
      </c>
      <c r="F301" s="2" t="str">
        <f aca="false">IF(OR(TRIM(Customers!F301&amp;"")="",ISNUMBER(MATCH(TRIM(Customers!F301&amp;""),Codes!$A$5:$A$14,0))),"",TRIM(Customers!F301))</f>
        <v>Single</v>
      </c>
      <c r="G301" s="4" t="n">
        <f aca="false">IF(OR(TRIM(Customers!G301&amp;"")="",ISNUMBER(MATCH(TRIM(Customers!G301&amp;""),Codes!$A$5:$A$14,0)),Customers!G301=-999),"",IF(ISNUMBER(Customers!G301),Customers!G301,IFERROR(VALUE(Customers!G301),"")))</f>
        <v>20700</v>
      </c>
      <c r="H301" s="3" t="n">
        <f aca="false">IF(OR(TRIM(Customers!H301&amp;"")="",ISNUMBER(MATCH(TRIM(Customers!H301&amp;""),Codes!$A$5:$A$14,0))),"",IF(ISNUMBER(Customers!H301),Customers!H301,IFERROR(VALUE(Customers!H301),"")))</f>
        <v>9</v>
      </c>
      <c r="I301" s="5" t="n">
        <f aca="false">IF(OR(TRIM(Customers!I301&amp;"")="",ISNUMBER(MATCH(TRIM(Customers!I301&amp;""),Codes!$A$5:$A$14,0)),Customers!I301=DATE(1970,1,1)),"",IF(ISNUMBER(Customers!I301),Customers!I301,IFERROR(DATEVALUE(Customers!I301),"")))</f>
        <v>42941</v>
      </c>
      <c r="J301" s="2" t="str">
        <f aca="false">IF(OR(TRIM(Customers!J301&amp;"")="",ISNUMBER(MATCH(TRIM(Customers!J301&amp;""),Codes!$A$5:$A$14,0))),"",TRIM(Customers!J301))</f>
        <v>Online Banking</v>
      </c>
      <c r="K301" s="3" t="str">
        <f aca="false">IF(OR(TRIM(Customers!K301&amp;"")="",ISNUMBER(MATCH(TRIM(Customers!K301&amp;""),Codes!$A$5:$A$14,0))),"",IF(ISNUMBER(Customers!K301),Customers!K301,IFERROR(VALUE(Customers!K301),"")))</f>
        <v/>
      </c>
      <c r="L301" s="4" t="n">
        <f aca="false">IF(OR(TRIM(Customers!L301&amp;"")="",ISNUMBER(MATCH(TRIM(Customers!L301&amp;""),Codes!$A$5:$A$14,0))),"",IF(ISNUMBER(Customers!L301),Customers!L301,IFERROR(VALUE(Customers!L301),"")))</f>
        <v>582.31</v>
      </c>
      <c r="M301" s="4" t="n">
        <f aca="false">IF(OR(TRIM(Customers!M301&amp;"")="",ISNUMBER(MATCH(TRIM(Customers!M301&amp;""),Codes!$A$5:$A$14,0))),"",IF(ISNUMBER(Customers!M301),Customers!M301,IFERROR(VALUE(Customers!M301),"")))</f>
        <v>5082.73</v>
      </c>
      <c r="N301" s="3" t="n">
        <f aca="false">IF(OR(TRIM(Customers!N301&amp;"")="",ISNUMBER(MATCH(TRIM(Customers!N301&amp;""),Codes!$A$5:$A$14,0)),Customers!N301=9999),"",IF(ISNUMBER(Customers!N301),Customers!N301,IFERROR(VALUE(Customers!N301),"")))</f>
        <v>16</v>
      </c>
      <c r="O301" s="4" t="n">
        <f aca="false">IF(OR(TRIM(Customers!O301&amp;"")="",ISNUMBER(MATCH(TRIM(Customers!O301&amp;""),Codes!$A$5:$A$14,0))),"",IF(ISNUMBER(Customers!O301),Customers!O301,IFERROR(VALUE(Customers!O301),"")))</f>
        <v>44.68</v>
      </c>
      <c r="P301" s="3" t="n">
        <f aca="false">IF(OR(TRIM(Customers!P301&amp;"")="",ISNUMBER(MATCH(TRIM(Customers!P301&amp;""),Codes!$A$5:$A$14,0))),"",IF(ISNUMBER(Customers!P301),Customers!P301,IFERROR(VALUE(Customers!P301),"")))</f>
        <v>1</v>
      </c>
      <c r="Q301" s="4" t="n">
        <f aca="false">IF(OR(TRIM(Customers!Q301&amp;"")="",ISNUMBER(MATCH(TRIM(Customers!Q301&amp;""),Codes!$A$5:$A$14,0))),"",IF(ISNUMBER(Customers!Q301),Customers!Q301,IFERROR(VALUE(Customers!Q301),"")))</f>
        <v>4000</v>
      </c>
      <c r="R301" s="4" t="n">
        <f aca="false">IF(OR(TRIM(Customers!R301&amp;"")="",ISNUMBER(MATCH(TRIM(Customers!R301&amp;""),Codes!$A$5:$A$14,0))),"",IF(ISNUMBER(Customers!R301),Customers!R301,IFERROR(VALUE(Customers!R301),"")))</f>
        <v>2156.38</v>
      </c>
      <c r="S301" s="4" t="n">
        <f aca="false">IF(OR(TRIM(Customers!S301&amp;"")="",ISNUMBER(MATCH(TRIM(Customers!S301&amp;""),Codes!$A$5:$A$14,0))),"",IF(ISNUMBER(Customers!S301),Customers!S301,IFERROR(VALUE(Customers!S301),"")))</f>
        <v>0</v>
      </c>
      <c r="T301" s="4" t="n">
        <f aca="false">IF(OR(TRIM(Customers!T301&amp;"")="",ISNUMBER(MATCH(TRIM(Customers!T301&amp;""),Codes!$A$5:$A$14,0))),"",IF(ISNUMBER(Customers!T301),Customers!T301,IFERROR(VALUE(Customers!T301),"")))</f>
        <v>0</v>
      </c>
      <c r="U301" s="3" t="n">
        <f aca="false">IF(OR(TRIM(Customers!U301&amp;"")="",ISNUMBER(MATCH(TRIM(Customers!U301&amp;""),Codes!$A$5:$A$14,0)),Customers!U301=0),"",IF(ISNUMBER(Customers!U301),Customers!U301,IFERROR(VALUE(Customers!U301),"")))</f>
        <v>600</v>
      </c>
      <c r="V301" s="3" t="n">
        <f aca="false">IF(OR(TRIM(Customers!V301&amp;"")="",ISNUMBER(MATCH(TRIM(Customers!V301&amp;""),Codes!$A$5:$A$14,0))),"",IF(ISNUMBER(Customers!V301),Customers!V301,IFERROR(VALUE(Customers!V301),"")))</f>
        <v>0</v>
      </c>
    </row>
    <row r="302" customFormat="false" ht="15" hidden="false" customHeight="false" outlineLevel="0" collapsed="false">
      <c r="A302" s="2" t="str">
        <f aca="false">Customers!A302</f>
        <v>CL00301</v>
      </c>
      <c r="B302" s="3" t="n">
        <f aca="false">IF(OR(TRIM(Customers!B302&amp;"")="",ISNUMBER(MATCH(TRIM(Customers!B302&amp;""),Codes!$A$5:$A$14,0)),Customers!B302=0),"",IF(ISNUMBER(Customers!B302),Customers!B302,IFERROR(VALUE(Customers!B302),"")))</f>
        <v>51</v>
      </c>
      <c r="C302" s="2" t="str">
        <f aca="false">IF(OR(TRIM(Customers!C302&amp;"")="",ISNUMBER(MATCH(TRIM(Customers!C302&amp;""),Codes!$A$5:$A$14,0))),"",TRIM(Customers!C302))</f>
        <v>F</v>
      </c>
      <c r="D302" s="2" t="str">
        <f aca="false">IF(OR(TRIM(Customers!D302&amp;"")="",ISNUMBER(MATCH(TRIM(Customers!D302&amp;""),Codes!$A$5:$A$14,0))),"",TRIM(Customers!D302))</f>
        <v>Puglia</v>
      </c>
      <c r="E302" s="2" t="str">
        <f aca="false">IF(OR(TRIM(Customers!E302&amp;"")="",ISNUMBER(MATCH(TRIM(Customers!E302&amp;""),Codes!$A$5:$A$14,0))),"",TRIM(Customers!E302))</f>
        <v>Manual worker</v>
      </c>
      <c r="F302" s="2" t="str">
        <f aca="false">IF(OR(TRIM(Customers!F302&amp;"")="",ISNUMBER(MATCH(TRIM(Customers!F302&amp;""),Codes!$A$5:$A$14,0))),"",TRIM(Customers!F302))</f>
        <v>Married</v>
      </c>
      <c r="G302" s="4" t="n">
        <f aca="false">IF(OR(TRIM(Customers!G302&amp;"")="",ISNUMBER(MATCH(TRIM(Customers!G302&amp;""),Codes!$A$5:$A$14,0)),Customers!G302=-999),"",IF(ISNUMBER(Customers!G302),Customers!G302,IFERROR(VALUE(Customers!G302),"")))</f>
        <v>27000</v>
      </c>
      <c r="H302" s="3" t="n">
        <f aca="false">IF(OR(TRIM(Customers!H302&amp;"")="",ISNUMBER(MATCH(TRIM(Customers!H302&amp;""),Codes!$A$5:$A$14,0))),"",IF(ISNUMBER(Customers!H302),Customers!H302,IFERROR(VALUE(Customers!H302),"")))</f>
        <v>6</v>
      </c>
      <c r="I302" s="5" t="n">
        <f aca="false">IF(OR(TRIM(Customers!I302&amp;"")="",ISNUMBER(MATCH(TRIM(Customers!I302&amp;""),Codes!$A$5:$A$14,0)),Customers!I302=DATE(1970,1,1)),"",IF(ISNUMBER(Customers!I302),Customers!I302,IFERROR(DATEVALUE(Customers!I302),"")))</f>
        <v>43916</v>
      </c>
      <c r="J302" s="2" t="str">
        <f aca="false">IF(OR(TRIM(Customers!J302&amp;"")="",ISNUMBER(MATCH(TRIM(Customers!J302&amp;""),Codes!$A$5:$A$14,0))),"",TRIM(Customers!J302))</f>
        <v>Online Banking</v>
      </c>
      <c r="K302" s="3" t="n">
        <f aca="false">IF(OR(TRIM(Customers!K302&amp;"")="",ISNUMBER(MATCH(TRIM(Customers!K302&amp;""),Codes!$A$5:$A$14,0))),"",IF(ISNUMBER(Customers!K302),Customers!K302,IFERROR(VALUE(Customers!K302),"")))</f>
        <v>1</v>
      </c>
      <c r="L302" s="4" t="n">
        <f aca="false">IF(OR(TRIM(Customers!L302&amp;"")="",ISNUMBER(MATCH(TRIM(Customers!L302&amp;""),Codes!$A$5:$A$14,0))),"",IF(ISNUMBER(Customers!L302),Customers!L302,IFERROR(VALUE(Customers!L302),"")))</f>
        <v>1153.03</v>
      </c>
      <c r="M302" s="4" t="n">
        <f aca="false">IF(OR(TRIM(Customers!M302&amp;"")="",ISNUMBER(MATCH(TRIM(Customers!M302&amp;""),Codes!$A$5:$A$14,0))),"",IF(ISNUMBER(Customers!M302),Customers!M302,IFERROR(VALUE(Customers!M302),"")))</f>
        <v>0</v>
      </c>
      <c r="N302" s="3" t="n">
        <f aca="false">IF(OR(TRIM(Customers!N302&amp;"")="",ISNUMBER(MATCH(TRIM(Customers!N302&amp;""),Codes!$A$5:$A$14,0)),Customers!N302=9999),"",IF(ISNUMBER(Customers!N302),Customers!N302,IFERROR(VALUE(Customers!N302),"")))</f>
        <v>33</v>
      </c>
      <c r="O302" s="4" t="n">
        <f aca="false">IF(OR(TRIM(Customers!O302&amp;"")="",ISNUMBER(MATCH(TRIM(Customers!O302&amp;""),Codes!$A$5:$A$14,0))),"",IF(ISNUMBER(Customers!O302),Customers!O302,IFERROR(VALUE(Customers!O302),"")))</f>
        <v>36.7</v>
      </c>
      <c r="P302" s="3" t="n">
        <f aca="false">IF(OR(TRIM(Customers!P302&amp;"")="",ISNUMBER(MATCH(TRIM(Customers!P302&amp;""),Codes!$A$5:$A$14,0))),"",IF(ISNUMBER(Customers!P302),Customers!P302,IFERROR(VALUE(Customers!P302),"")))</f>
        <v>1</v>
      </c>
      <c r="Q302" s="4" t="n">
        <f aca="false">IF(OR(TRIM(Customers!Q302&amp;"")="",ISNUMBER(MATCH(TRIM(Customers!Q302&amp;""),Codes!$A$5:$A$14,0))),"",IF(ISNUMBER(Customers!Q302),Customers!Q302,IFERROR(VALUE(Customers!Q302),"")))</f>
        <v>4000</v>
      </c>
      <c r="R302" s="4" t="n">
        <f aca="false">IF(OR(TRIM(Customers!R302&amp;"")="",ISNUMBER(MATCH(TRIM(Customers!R302&amp;""),Codes!$A$5:$A$14,0))),"",IF(ISNUMBER(Customers!R302),Customers!R302,IFERROR(VALUE(Customers!R302),"")))</f>
        <v>222.33</v>
      </c>
      <c r="S302" s="4" t="n">
        <f aca="false">IF(OR(TRIM(Customers!S302&amp;"")="",ISNUMBER(MATCH(TRIM(Customers!S302&amp;""),Codes!$A$5:$A$14,0))),"",IF(ISNUMBER(Customers!S302),Customers!S302,IFERROR(VALUE(Customers!S302),"")))</f>
        <v>86000</v>
      </c>
      <c r="T302" s="4" t="n">
        <f aca="false">IF(OR(TRIM(Customers!T302&amp;"")="",ISNUMBER(MATCH(TRIM(Customers!T302&amp;""),Codes!$A$5:$A$14,0))),"",IF(ISNUMBER(Customers!T302),Customers!T302,IFERROR(VALUE(Customers!T302),"")))</f>
        <v>461</v>
      </c>
      <c r="U302" s="3" t="n">
        <f aca="false">IF(OR(TRIM(Customers!U302&amp;"")="",ISNUMBER(MATCH(TRIM(Customers!U302&amp;""),Codes!$A$5:$A$14,0)),Customers!U302=0),"",IF(ISNUMBER(Customers!U302),Customers!U302,IFERROR(VALUE(Customers!U302),"")))</f>
        <v>628</v>
      </c>
      <c r="V302" s="3" t="n">
        <f aca="false">IF(OR(TRIM(Customers!V302&amp;"")="",ISNUMBER(MATCH(TRIM(Customers!V302&amp;""),Codes!$A$5:$A$14,0))),"",IF(ISNUMBER(Customers!V302),Customers!V302,IFERROR(VALUE(Customers!V302),"")))</f>
        <v>0</v>
      </c>
    </row>
    <row r="303" customFormat="false" ht="15" hidden="false" customHeight="false" outlineLevel="0" collapsed="false">
      <c r="A303" s="2" t="str">
        <f aca="false">Customers!A303</f>
        <v>CL00302</v>
      </c>
      <c r="B303" s="3" t="n">
        <f aca="false">IF(OR(TRIM(Customers!B303&amp;"")="",ISNUMBER(MATCH(TRIM(Customers!B303&amp;""),Codes!$A$5:$A$14,0)),Customers!B303=0),"",IF(ISNUMBER(Customers!B303),Customers!B303,IFERROR(VALUE(Customers!B303),"")))</f>
        <v>48</v>
      </c>
      <c r="C303" s="2" t="str">
        <f aca="false">IF(OR(TRIM(Customers!C303&amp;"")="",ISNUMBER(MATCH(TRIM(Customers!C303&amp;""),Codes!$A$5:$A$14,0))),"",TRIM(Customers!C303))</f>
        <v>F</v>
      </c>
      <c r="D303" s="2" t="str">
        <f aca="false">IF(OR(TRIM(Customers!D303&amp;"")="",ISNUMBER(MATCH(TRIM(Customers!D303&amp;""),Codes!$A$5:$A$14,0))),"",TRIM(Customers!D303))</f>
        <v>Sicilia</v>
      </c>
      <c r="E303" s="2" t="str">
        <f aca="false">IF(OR(TRIM(Customers!E303&amp;"")="",ISNUMBER(MATCH(TRIM(Customers!E303&amp;""),Codes!$A$5:$A$14,0))),"",TRIM(Customers!E303))</f>
        <v>Manual worker</v>
      </c>
      <c r="F303" s="2" t="str">
        <f aca="false">IF(OR(TRIM(Customers!F303&amp;"")="",ISNUMBER(MATCH(TRIM(Customers!F303&amp;""),Codes!$A$5:$A$14,0))),"",TRIM(Customers!F303))</f>
        <v>Married</v>
      </c>
      <c r="G303" s="4" t="n">
        <f aca="false">IF(OR(TRIM(Customers!G303&amp;"")="",ISNUMBER(MATCH(TRIM(Customers!G303&amp;""),Codes!$A$5:$A$14,0)),Customers!G303=-999),"",IF(ISNUMBER(Customers!G303),Customers!G303,IFERROR(VALUE(Customers!G303),"")))</f>
        <v>18700</v>
      </c>
      <c r="H303" s="3" t="n">
        <f aca="false">IF(OR(TRIM(Customers!H303&amp;"")="",ISNUMBER(MATCH(TRIM(Customers!H303&amp;""),Codes!$A$5:$A$14,0))),"",IF(ISNUMBER(Customers!H303),Customers!H303,IFERROR(VALUE(Customers!H303),"")))</f>
        <v>3</v>
      </c>
      <c r="I303" s="5" t="n">
        <f aca="false">IF(OR(TRIM(Customers!I303&amp;"")="",ISNUMBER(MATCH(TRIM(Customers!I303&amp;""),Codes!$A$5:$A$14,0)),Customers!I303=DATE(1970,1,1)),"",IF(ISNUMBER(Customers!I303),Customers!I303,IFERROR(DATEVALUE(Customers!I303),"")))</f>
        <v>44850</v>
      </c>
      <c r="J303" s="2" t="str">
        <f aca="false">IF(OR(TRIM(Customers!J303&amp;"")="",ISNUMBER(MATCH(TRIM(Customers!J303&amp;""),Codes!$A$5:$A$14,0))),"",TRIM(Customers!J303))</f>
        <v>Branch</v>
      </c>
      <c r="K303" s="3" t="n">
        <f aca="false">IF(OR(TRIM(Customers!K303&amp;"")="",ISNUMBER(MATCH(TRIM(Customers!K303&amp;""),Codes!$A$5:$A$14,0))),"",IF(ISNUMBER(Customers!K303),Customers!K303,IFERROR(VALUE(Customers!K303),"")))</f>
        <v>2</v>
      </c>
      <c r="L303" s="4" t="n">
        <f aca="false">IF(OR(TRIM(Customers!L303&amp;"")="",ISNUMBER(MATCH(TRIM(Customers!L303&amp;""),Codes!$A$5:$A$14,0))),"",IF(ISNUMBER(Customers!L303),Customers!L303,IFERROR(VALUE(Customers!L303),"")))</f>
        <v>1732.84</v>
      </c>
      <c r="M303" s="4" t="n">
        <f aca="false">IF(OR(TRIM(Customers!M303&amp;"")="",ISNUMBER(MATCH(TRIM(Customers!M303&amp;""),Codes!$A$5:$A$14,0))),"",IF(ISNUMBER(Customers!M303),Customers!M303,IFERROR(VALUE(Customers!M303),"")))</f>
        <v>0</v>
      </c>
      <c r="N303" s="3" t="n">
        <f aca="false">IF(OR(TRIM(Customers!N303&amp;"")="",ISNUMBER(MATCH(TRIM(Customers!N303&amp;""),Codes!$A$5:$A$14,0)),Customers!N303=9999),"",IF(ISNUMBER(Customers!N303),Customers!N303,IFERROR(VALUE(Customers!N303),"")))</f>
        <v>21</v>
      </c>
      <c r="O303" s="4" t="n">
        <f aca="false">IF(OR(TRIM(Customers!O303&amp;"")="",ISNUMBER(MATCH(TRIM(Customers!O303&amp;""),Codes!$A$5:$A$14,0))),"",IF(ISNUMBER(Customers!O303),Customers!O303,IFERROR(VALUE(Customers!O303),"")))</f>
        <v>47.11</v>
      </c>
      <c r="P303" s="3" t="n">
        <f aca="false">IF(OR(TRIM(Customers!P303&amp;"")="",ISNUMBER(MATCH(TRIM(Customers!P303&amp;""),Codes!$A$5:$A$14,0))),"",IF(ISNUMBER(Customers!P303),Customers!P303,IFERROR(VALUE(Customers!P303),"")))</f>
        <v>3</v>
      </c>
      <c r="Q303" s="4" t="n">
        <f aca="false">IF(OR(TRIM(Customers!Q303&amp;"")="",ISNUMBER(MATCH(TRIM(Customers!Q303&amp;""),Codes!$A$5:$A$14,0))),"",IF(ISNUMBER(Customers!Q303),Customers!Q303,IFERROR(VALUE(Customers!Q303),"")))</f>
        <v>2000</v>
      </c>
      <c r="R303" s="4" t="n">
        <f aca="false">IF(OR(TRIM(Customers!R303&amp;"")="",ISNUMBER(MATCH(TRIM(Customers!R303&amp;""),Codes!$A$5:$A$14,0))),"",IF(ISNUMBER(Customers!R303),Customers!R303,IFERROR(VALUE(Customers!R303),"")))</f>
        <v>454.85</v>
      </c>
      <c r="S303" s="4" t="n">
        <f aca="false">IF(OR(TRIM(Customers!S303&amp;"")="",ISNUMBER(MATCH(TRIM(Customers!S303&amp;""),Codes!$A$5:$A$14,0))),"",IF(ISNUMBER(Customers!S303),Customers!S303,IFERROR(VALUE(Customers!S303),"")))</f>
        <v>0</v>
      </c>
      <c r="T303" s="4" t="n">
        <f aca="false">IF(OR(TRIM(Customers!T303&amp;"")="",ISNUMBER(MATCH(TRIM(Customers!T303&amp;""),Codes!$A$5:$A$14,0))),"",IF(ISNUMBER(Customers!T303),Customers!T303,IFERROR(VALUE(Customers!T303),"")))</f>
        <v>0</v>
      </c>
      <c r="U303" s="3" t="n">
        <f aca="false">IF(OR(TRIM(Customers!U303&amp;"")="",ISNUMBER(MATCH(TRIM(Customers!U303&amp;""),Codes!$A$5:$A$14,0)),Customers!U303=0),"",IF(ISNUMBER(Customers!U303),Customers!U303,IFERROR(VALUE(Customers!U303),"")))</f>
        <v>674</v>
      </c>
      <c r="V303" s="3" t="n">
        <f aca="false">IF(OR(TRIM(Customers!V303&amp;"")="",ISNUMBER(MATCH(TRIM(Customers!V303&amp;""),Codes!$A$5:$A$14,0))),"",IF(ISNUMBER(Customers!V303),Customers!V303,IFERROR(VALUE(Customers!V303),"")))</f>
        <v>1</v>
      </c>
    </row>
    <row r="304" customFormat="false" ht="15" hidden="false" customHeight="false" outlineLevel="0" collapsed="false">
      <c r="A304" s="2" t="str">
        <f aca="false">Customers!A304</f>
        <v>CL00303</v>
      </c>
      <c r="B304" s="3" t="n">
        <f aca="false">IF(OR(TRIM(Customers!B304&amp;"")="",ISNUMBER(MATCH(TRIM(Customers!B304&amp;""),Codes!$A$5:$A$14,0)),Customers!B304=0),"",IF(ISNUMBER(Customers!B304),Customers!B304,IFERROR(VALUE(Customers!B304),"")))</f>
        <v>61</v>
      </c>
      <c r="C304" s="2" t="str">
        <f aca="false">IF(OR(TRIM(Customers!C304&amp;"")="",ISNUMBER(MATCH(TRIM(Customers!C304&amp;""),Codes!$A$5:$A$14,0))),"",TRIM(Customers!C304))</f>
        <v>F</v>
      </c>
      <c r="D304" s="2" t="str">
        <f aca="false">IF(OR(TRIM(Customers!D304&amp;"")="",ISNUMBER(MATCH(TRIM(Customers!D304&amp;""),Codes!$A$5:$A$14,0))),"",TRIM(Customers!D304))</f>
        <v>Lombardia</v>
      </c>
      <c r="E304" s="2" t="str">
        <f aca="false">IF(OR(TRIM(Customers!E304&amp;"")="",ISNUMBER(MATCH(TRIM(Customers!E304&amp;""),Codes!$A$5:$A$14,0))),"",TRIM(Customers!E304))</f>
        <v>Employee</v>
      </c>
      <c r="F304" s="2" t="str">
        <f aca="false">IF(OR(TRIM(Customers!F304&amp;"")="",ISNUMBER(MATCH(TRIM(Customers!F304&amp;""),Codes!$A$5:$A$14,0))),"",TRIM(Customers!F304))</f>
        <v>Married</v>
      </c>
      <c r="G304" s="4" t="n">
        <f aca="false">IF(OR(TRIM(Customers!G304&amp;"")="",ISNUMBER(MATCH(TRIM(Customers!G304&amp;""),Codes!$A$5:$A$14,0)),Customers!G304=-999),"",IF(ISNUMBER(Customers!G304),Customers!G304,IFERROR(VALUE(Customers!G304),"")))</f>
        <v>67900</v>
      </c>
      <c r="H304" s="3" t="n">
        <f aca="false">IF(OR(TRIM(Customers!H304&amp;"")="",ISNUMBER(MATCH(TRIM(Customers!H304&amp;""),Codes!$A$5:$A$14,0))),"",IF(ISNUMBER(Customers!H304),Customers!H304,IFERROR(VALUE(Customers!H304),"")))</f>
        <v>26</v>
      </c>
      <c r="I304" s="5" t="n">
        <f aca="false">IF(OR(TRIM(Customers!I304&amp;"")="",ISNUMBER(MATCH(TRIM(Customers!I304&amp;""),Codes!$A$5:$A$14,0)),Customers!I304=DATE(1970,1,1)),"",IF(ISNUMBER(Customers!I304),Customers!I304,IFERROR(DATEVALUE(Customers!I304),"")))</f>
        <v>36446</v>
      </c>
      <c r="J304" s="2" t="str">
        <f aca="false">IF(OR(TRIM(Customers!J304&amp;"")="",ISNUMBER(MATCH(TRIM(Customers!J304&amp;""),Codes!$A$5:$A$14,0))),"",TRIM(Customers!J304))</f>
        <v>App</v>
      </c>
      <c r="K304" s="3" t="n">
        <f aca="false">IF(OR(TRIM(Customers!K304&amp;"")="",ISNUMBER(MATCH(TRIM(Customers!K304&amp;""),Codes!$A$5:$A$14,0))),"",IF(ISNUMBER(Customers!K304),Customers!K304,IFERROR(VALUE(Customers!K304),"")))</f>
        <v>3</v>
      </c>
      <c r="L304" s="4" t="n">
        <f aca="false">IF(OR(TRIM(Customers!L304&amp;"")="",ISNUMBER(MATCH(TRIM(Customers!L304&amp;""),Codes!$A$5:$A$14,0))),"",IF(ISNUMBER(Customers!L304),Customers!L304,IFERROR(VALUE(Customers!L304),"")))</f>
        <v>17048.72</v>
      </c>
      <c r="M304" s="4" t="n">
        <f aca="false">IF(OR(TRIM(Customers!M304&amp;"")="",ISNUMBER(MATCH(TRIM(Customers!M304&amp;""),Codes!$A$5:$A$14,0))),"",IF(ISNUMBER(Customers!M304),Customers!M304,IFERROR(VALUE(Customers!M304),"")))</f>
        <v>112015.69</v>
      </c>
      <c r="N304" s="3" t="n">
        <f aca="false">IF(OR(TRIM(Customers!N304&amp;"")="",ISNUMBER(MATCH(TRIM(Customers!N304&amp;""),Codes!$A$5:$A$14,0)),Customers!N304=9999),"",IF(ISNUMBER(Customers!N304),Customers!N304,IFERROR(VALUE(Customers!N304),"")))</f>
        <v>46</v>
      </c>
      <c r="O304" s="4" t="n">
        <f aca="false">IF(OR(TRIM(Customers!O304&amp;"")="",ISNUMBER(MATCH(TRIM(Customers!O304&amp;""),Codes!$A$5:$A$14,0))),"",IF(ISNUMBER(Customers!O304),Customers!O304,IFERROR(VALUE(Customers!O304),"")))</f>
        <v>56.12</v>
      </c>
      <c r="P304" s="3" t="n">
        <f aca="false">IF(OR(TRIM(Customers!P304&amp;"")="",ISNUMBER(MATCH(TRIM(Customers!P304&amp;""),Codes!$A$5:$A$14,0))),"",IF(ISNUMBER(Customers!P304),Customers!P304,IFERROR(VALUE(Customers!P304),"")))</f>
        <v>6</v>
      </c>
      <c r="Q304" s="4" t="n">
        <f aca="false">IF(OR(TRIM(Customers!Q304&amp;"")="",ISNUMBER(MATCH(TRIM(Customers!Q304&amp;""),Codes!$A$5:$A$14,0))),"",IF(ISNUMBER(Customers!Q304),Customers!Q304,IFERROR(VALUE(Customers!Q304),"")))</f>
        <v>9000</v>
      </c>
      <c r="R304" s="4" t="n">
        <f aca="false">IF(OR(TRIM(Customers!R304&amp;"")="",ISNUMBER(MATCH(TRIM(Customers!R304&amp;""),Codes!$A$5:$A$14,0))),"",IF(ISNUMBER(Customers!R304),Customers!R304,IFERROR(VALUE(Customers!R304),"")))</f>
        <v>3295.27</v>
      </c>
      <c r="S304" s="4" t="n">
        <f aca="false">IF(OR(TRIM(Customers!S304&amp;"")="",ISNUMBER(MATCH(TRIM(Customers!S304&amp;""),Codes!$A$5:$A$14,0))),"",IF(ISNUMBER(Customers!S304),Customers!S304,IFERROR(VALUE(Customers!S304),"")))</f>
        <v>0</v>
      </c>
      <c r="T304" s="4" t="n">
        <f aca="false">IF(OR(TRIM(Customers!T304&amp;"")="",ISNUMBER(MATCH(TRIM(Customers!T304&amp;""),Codes!$A$5:$A$14,0))),"",IF(ISNUMBER(Customers!T304),Customers!T304,IFERROR(VALUE(Customers!T304),"")))</f>
        <v>0</v>
      </c>
      <c r="U304" s="3" t="n">
        <f aca="false">IF(OR(TRIM(Customers!U304&amp;"")="",ISNUMBER(MATCH(TRIM(Customers!U304&amp;""),Codes!$A$5:$A$14,0)),Customers!U304=0),"",IF(ISNUMBER(Customers!U304),Customers!U304,IFERROR(VALUE(Customers!U304),"")))</f>
        <v>765</v>
      </c>
      <c r="V304" s="3" t="n">
        <f aca="false">IF(OR(TRIM(Customers!V304&amp;"")="",ISNUMBER(MATCH(TRIM(Customers!V304&amp;""),Codes!$A$5:$A$14,0))),"",IF(ISNUMBER(Customers!V304),Customers!V304,IFERROR(VALUE(Customers!V304),"")))</f>
        <v>0</v>
      </c>
    </row>
    <row r="305" customFormat="false" ht="15" hidden="false" customHeight="false" outlineLevel="0" collapsed="false">
      <c r="A305" s="2" t="str">
        <f aca="false">Customers!A305</f>
        <v>CL00304</v>
      </c>
      <c r="B305" s="3" t="n">
        <f aca="false">IF(OR(TRIM(Customers!B305&amp;"")="",ISNUMBER(MATCH(TRIM(Customers!B305&amp;""),Codes!$A$5:$A$14,0)),Customers!B305=0),"",IF(ISNUMBER(Customers!B305),Customers!B305,IFERROR(VALUE(Customers!B305),"")))</f>
        <v>59</v>
      </c>
      <c r="C305" s="2" t="str">
        <f aca="false">IF(OR(TRIM(Customers!C305&amp;"")="",ISNUMBER(MATCH(TRIM(Customers!C305&amp;""),Codes!$A$5:$A$14,0))),"",TRIM(Customers!C305))</f>
        <v>M</v>
      </c>
      <c r="D305" s="2" t="str">
        <f aca="false">IF(OR(TRIM(Customers!D305&amp;"")="",ISNUMBER(MATCH(TRIM(Customers!D305&amp;""),Codes!$A$5:$A$14,0))),"",TRIM(Customers!D305))</f>
        <v>Sicilia</v>
      </c>
      <c r="E305" s="2" t="str">
        <f aca="false">IF(OR(TRIM(Customers!E305&amp;"")="",ISNUMBER(MATCH(TRIM(Customers!E305&amp;""),Codes!$A$5:$A$14,0))),"",TRIM(Customers!E305))</f>
        <v>Manual worker</v>
      </c>
      <c r="F305" s="2" t="str">
        <f aca="false">IF(OR(TRIM(Customers!F305&amp;"")="",ISNUMBER(MATCH(TRIM(Customers!F305&amp;""),Codes!$A$5:$A$14,0))),"",TRIM(Customers!F305))</f>
        <v>Single</v>
      </c>
      <c r="G305" s="4" t="n">
        <f aca="false">IF(OR(TRIM(Customers!G305&amp;"")="",ISNUMBER(MATCH(TRIM(Customers!G305&amp;""),Codes!$A$5:$A$14,0)),Customers!G305=-999),"",IF(ISNUMBER(Customers!G305),Customers!G305,IFERROR(VALUE(Customers!G305),"")))</f>
        <v>30100</v>
      </c>
      <c r="H305" s="3" t="n">
        <f aca="false">IF(OR(TRIM(Customers!H305&amp;"")="",ISNUMBER(MATCH(TRIM(Customers!H305&amp;""),Codes!$A$5:$A$14,0))),"",IF(ISNUMBER(Customers!H305),Customers!H305,IFERROR(VALUE(Customers!H305),"")))</f>
        <v>8</v>
      </c>
      <c r="I305" s="5" t="str">
        <f aca="false">IF(OR(TRIM(Customers!I305&amp;"")="",ISNUMBER(MATCH(TRIM(Customers!I305&amp;""),Codes!$A$5:$A$14,0)),Customers!I305=DATE(1970,1,1)),"",IF(ISNUMBER(Customers!I305),Customers!I305,IFERROR(DATEVALUE(Customers!I305),"")))</f>
        <v/>
      </c>
      <c r="J305" s="2" t="str">
        <f aca="false">IF(OR(TRIM(Customers!J305&amp;"")="",ISNUMBER(MATCH(TRIM(Customers!J305&amp;""),Codes!$A$5:$A$14,0))),"",TRIM(Customers!J305))</f>
        <v>Online Banking</v>
      </c>
      <c r="K305" s="3" t="n">
        <f aca="false">IF(OR(TRIM(Customers!K305&amp;"")="",ISNUMBER(MATCH(TRIM(Customers!K305&amp;""),Codes!$A$5:$A$14,0))),"",IF(ISNUMBER(Customers!K305),Customers!K305,IFERROR(VALUE(Customers!K305),"")))</f>
        <v>1</v>
      </c>
      <c r="L305" s="4" t="n">
        <f aca="false">IF(OR(TRIM(Customers!L305&amp;"")="",ISNUMBER(MATCH(TRIM(Customers!L305&amp;""),Codes!$A$5:$A$14,0))),"",IF(ISNUMBER(Customers!L305),Customers!L305,IFERROR(VALUE(Customers!L305),"")))</f>
        <v>2340.1</v>
      </c>
      <c r="M305" s="4" t="n">
        <f aca="false">IF(OR(TRIM(Customers!M305&amp;"")="",ISNUMBER(MATCH(TRIM(Customers!M305&amp;""),Codes!$A$5:$A$14,0))),"",IF(ISNUMBER(Customers!M305),Customers!M305,IFERROR(VALUE(Customers!M305),"")))</f>
        <v>0</v>
      </c>
      <c r="N305" s="3" t="n">
        <f aca="false">IF(OR(TRIM(Customers!N305&amp;"")="",ISNUMBER(MATCH(TRIM(Customers!N305&amp;""),Codes!$A$5:$A$14,0)),Customers!N305=9999),"",IF(ISNUMBER(Customers!N305),Customers!N305,IFERROR(VALUE(Customers!N305),"")))</f>
        <v>20</v>
      </c>
      <c r="O305" s="4" t="n">
        <f aca="false">IF(OR(TRIM(Customers!O305&amp;"")="",ISNUMBER(MATCH(TRIM(Customers!O305&amp;""),Codes!$A$5:$A$14,0))),"",IF(ISNUMBER(Customers!O305),Customers!O305,IFERROR(VALUE(Customers!O305),"")))</f>
        <v>62.92</v>
      </c>
      <c r="P305" s="3" t="n">
        <f aca="false">IF(OR(TRIM(Customers!P305&amp;"")="",ISNUMBER(MATCH(TRIM(Customers!P305&amp;""),Codes!$A$5:$A$14,0))),"",IF(ISNUMBER(Customers!P305),Customers!P305,IFERROR(VALUE(Customers!P305),"")))</f>
        <v>4</v>
      </c>
      <c r="Q305" s="4" t="n">
        <f aca="false">IF(OR(TRIM(Customers!Q305&amp;"")="",ISNUMBER(MATCH(TRIM(Customers!Q305&amp;""),Codes!$A$5:$A$14,0))),"",IF(ISNUMBER(Customers!Q305),Customers!Q305,IFERROR(VALUE(Customers!Q305),"")))</f>
        <v>3000</v>
      </c>
      <c r="R305" s="4" t="str">
        <f aca="false">IF(OR(TRIM(Customers!R305&amp;"")="",ISNUMBER(MATCH(TRIM(Customers!R305&amp;""),Codes!$A$5:$A$14,0))),"",IF(ISNUMBER(Customers!R305),Customers!R305,IFERROR(VALUE(Customers!R305),"")))</f>
        <v/>
      </c>
      <c r="S305" s="4" t="n">
        <f aca="false">IF(OR(TRIM(Customers!S305&amp;"")="",ISNUMBER(MATCH(TRIM(Customers!S305&amp;""),Codes!$A$5:$A$14,0))),"",IF(ISNUMBER(Customers!S305),Customers!S305,IFERROR(VALUE(Customers!S305),"")))</f>
        <v>108000</v>
      </c>
      <c r="T305" s="4" t="n">
        <f aca="false">IF(OR(TRIM(Customers!T305&amp;"")="",ISNUMBER(MATCH(TRIM(Customers!T305&amp;""),Codes!$A$5:$A$14,0))),"",IF(ISNUMBER(Customers!T305),Customers!T305,IFERROR(VALUE(Customers!T305),"")))</f>
        <v>498</v>
      </c>
      <c r="U305" s="3" t="n">
        <f aca="false">IF(OR(TRIM(Customers!U305&amp;"")="",ISNUMBER(MATCH(TRIM(Customers!U305&amp;""),Codes!$A$5:$A$14,0)),Customers!U305=0),"",IF(ISNUMBER(Customers!U305),Customers!U305,IFERROR(VALUE(Customers!U305),"")))</f>
        <v>621</v>
      </c>
      <c r="V305" s="3" t="n">
        <f aca="false">IF(OR(TRIM(Customers!V305&amp;"")="",ISNUMBER(MATCH(TRIM(Customers!V305&amp;""),Codes!$A$5:$A$14,0))),"",IF(ISNUMBER(Customers!V305),Customers!V305,IFERROR(VALUE(Customers!V305),"")))</f>
        <v>0</v>
      </c>
    </row>
    <row r="306" customFormat="false" ht="15" hidden="false" customHeight="false" outlineLevel="0" collapsed="false">
      <c r="A306" s="2" t="str">
        <f aca="false">Customers!A306</f>
        <v>CL00305</v>
      </c>
      <c r="B306" s="3" t="n">
        <f aca="false">IF(OR(TRIM(Customers!B306&amp;"")="",ISNUMBER(MATCH(TRIM(Customers!B306&amp;""),Codes!$A$5:$A$14,0)),Customers!B306=0),"",IF(ISNUMBER(Customers!B306),Customers!B306,IFERROR(VALUE(Customers!B306),"")))</f>
        <v>52</v>
      </c>
      <c r="C306" s="2" t="str">
        <f aca="false">IF(OR(TRIM(Customers!C306&amp;"")="",ISNUMBER(MATCH(TRIM(Customers!C306&amp;""),Codes!$A$5:$A$14,0))),"",TRIM(Customers!C306))</f>
        <v>M</v>
      </c>
      <c r="D306" s="2" t="str">
        <f aca="false">IF(OR(TRIM(Customers!D306&amp;"")="",ISNUMBER(MATCH(TRIM(Customers!D306&amp;""),Codes!$A$5:$A$14,0))),"",TRIM(Customers!D306))</f>
        <v>Trentino-Alto Adige</v>
      </c>
      <c r="E306" s="2" t="str">
        <f aca="false">IF(OR(TRIM(Customers!E306&amp;"")="",ISNUMBER(MATCH(TRIM(Customers!E306&amp;""),Codes!$A$5:$A$14,0))),"",TRIM(Customers!E306))</f>
        <v>Teacher</v>
      </c>
      <c r="F306" s="2" t="str">
        <f aca="false">IF(OR(TRIM(Customers!F306&amp;"")="",ISNUMBER(MATCH(TRIM(Customers!F306&amp;""),Codes!$A$5:$A$14,0))),"",TRIM(Customers!F306))</f>
        <v>Married</v>
      </c>
      <c r="G306" s="4" t="n">
        <f aca="false">IF(OR(TRIM(Customers!G306&amp;"")="",ISNUMBER(MATCH(TRIM(Customers!G306&amp;""),Codes!$A$5:$A$14,0)),Customers!G306=-999),"",IF(ISNUMBER(Customers!G306),Customers!G306,IFERROR(VALUE(Customers!G306),"")))</f>
        <v>42800</v>
      </c>
      <c r="H306" s="3" t="n">
        <f aca="false">IF(OR(TRIM(Customers!H306&amp;"")="",ISNUMBER(MATCH(TRIM(Customers!H306&amp;""),Codes!$A$5:$A$14,0))),"",IF(ISNUMBER(Customers!H306),Customers!H306,IFERROR(VALUE(Customers!H306),"")))</f>
        <v>5</v>
      </c>
      <c r="I306" s="5" t="n">
        <f aca="false">IF(OR(TRIM(Customers!I306&amp;"")="",ISNUMBER(MATCH(TRIM(Customers!I306&amp;""),Codes!$A$5:$A$14,0)),Customers!I306=DATE(1970,1,1)),"",IF(ISNUMBER(Customers!I306),Customers!I306,IFERROR(DATEVALUE(Customers!I306),"")))</f>
        <v>44164</v>
      </c>
      <c r="J306" s="2" t="str">
        <f aca="false">IF(OR(TRIM(Customers!J306&amp;"")="",ISNUMBER(MATCH(TRIM(Customers!J306&amp;""),Codes!$A$5:$A$14,0))),"",TRIM(Customers!J306))</f>
        <v>Branch</v>
      </c>
      <c r="K306" s="3" t="n">
        <f aca="false">IF(OR(TRIM(Customers!K306&amp;"")="",ISNUMBER(MATCH(TRIM(Customers!K306&amp;""),Codes!$A$5:$A$14,0))),"",IF(ISNUMBER(Customers!K306),Customers!K306,IFERROR(VALUE(Customers!K306),"")))</f>
        <v>1</v>
      </c>
      <c r="L306" s="4" t="n">
        <f aca="false">IF(OR(TRIM(Customers!L306&amp;"")="",ISNUMBER(MATCH(TRIM(Customers!L306&amp;""),Codes!$A$5:$A$14,0))),"",IF(ISNUMBER(Customers!L306),Customers!L306,IFERROR(VALUE(Customers!L306),"")))</f>
        <v>3912.89</v>
      </c>
      <c r="M306" s="4" t="n">
        <f aca="false">IF(OR(TRIM(Customers!M306&amp;"")="",ISNUMBER(MATCH(TRIM(Customers!M306&amp;""),Codes!$A$5:$A$14,0))),"",IF(ISNUMBER(Customers!M306),Customers!M306,IFERROR(VALUE(Customers!M306),"")))</f>
        <v>0</v>
      </c>
      <c r="N306" s="3" t="n">
        <f aca="false">IF(OR(TRIM(Customers!N306&amp;"")="",ISNUMBER(MATCH(TRIM(Customers!N306&amp;""),Codes!$A$5:$A$14,0)),Customers!N306=9999),"",IF(ISNUMBER(Customers!N306),Customers!N306,IFERROR(VALUE(Customers!N306),"")))</f>
        <v>24</v>
      </c>
      <c r="O306" s="4" t="n">
        <f aca="false">IF(OR(TRIM(Customers!O306&amp;"")="",ISNUMBER(MATCH(TRIM(Customers!O306&amp;""),Codes!$A$5:$A$14,0))),"",IF(ISNUMBER(Customers!O306),Customers!O306,IFERROR(VALUE(Customers!O306),"")))</f>
        <v>32.11</v>
      </c>
      <c r="P306" s="3" t="n">
        <f aca="false">IF(OR(TRIM(Customers!P306&amp;"")="",ISNUMBER(MATCH(TRIM(Customers!P306&amp;""),Codes!$A$5:$A$14,0))),"",IF(ISNUMBER(Customers!P306),Customers!P306,IFERROR(VALUE(Customers!P306),"")))</f>
        <v>6</v>
      </c>
      <c r="Q306" s="4" t="str">
        <f aca="false">IF(OR(TRIM(Customers!Q306&amp;"")="",ISNUMBER(MATCH(TRIM(Customers!Q306&amp;""),Codes!$A$5:$A$14,0))),"",IF(ISNUMBER(Customers!Q306),Customers!Q306,IFERROR(VALUE(Customers!Q306),"")))</f>
        <v/>
      </c>
      <c r="R306" s="4" t="str">
        <f aca="false">IF(OR(TRIM(Customers!R306&amp;"")="",ISNUMBER(MATCH(TRIM(Customers!R306&amp;""),Codes!$A$5:$A$14,0))),"",IF(ISNUMBER(Customers!R306),Customers!R306,IFERROR(VALUE(Customers!R306),"")))</f>
        <v/>
      </c>
      <c r="S306" s="4" t="n">
        <f aca="false">IF(OR(TRIM(Customers!S306&amp;"")="",ISNUMBER(MATCH(TRIM(Customers!S306&amp;""),Codes!$A$5:$A$14,0))),"",IF(ISNUMBER(Customers!S306),Customers!S306,IFERROR(VALUE(Customers!S306),"")))</f>
        <v>170000</v>
      </c>
      <c r="T306" s="4" t="n">
        <f aca="false">IF(OR(TRIM(Customers!T306&amp;"")="",ISNUMBER(MATCH(TRIM(Customers!T306&amp;""),Codes!$A$5:$A$14,0))),"",IF(ISNUMBER(Customers!T306),Customers!T306,IFERROR(VALUE(Customers!T306),"")))</f>
        <v>1173</v>
      </c>
      <c r="U306" s="3" t="n">
        <f aca="false">IF(OR(TRIM(Customers!U306&amp;"")="",ISNUMBER(MATCH(TRIM(Customers!U306&amp;""),Codes!$A$5:$A$14,0)),Customers!U306=0),"",IF(ISNUMBER(Customers!U306),Customers!U306,IFERROR(VALUE(Customers!U306),"")))</f>
        <v>627</v>
      </c>
      <c r="V306" s="3" t="n">
        <f aca="false">IF(OR(TRIM(Customers!V306&amp;"")="",ISNUMBER(MATCH(TRIM(Customers!V306&amp;""),Codes!$A$5:$A$14,0))),"",IF(ISNUMBER(Customers!V306),Customers!V306,IFERROR(VALUE(Customers!V306),"")))</f>
        <v>0</v>
      </c>
    </row>
    <row r="307" customFormat="false" ht="15" hidden="false" customHeight="false" outlineLevel="0" collapsed="false">
      <c r="A307" s="2" t="str">
        <f aca="false">Customers!A307</f>
        <v>CL00306</v>
      </c>
      <c r="B307" s="3" t="n">
        <f aca="false">IF(OR(TRIM(Customers!B307&amp;"")="",ISNUMBER(MATCH(TRIM(Customers!B307&amp;""),Codes!$A$5:$A$14,0)),Customers!B307=0),"",IF(ISNUMBER(Customers!B307),Customers!B307,IFERROR(VALUE(Customers!B307),"")))</f>
        <v>40</v>
      </c>
      <c r="C307" s="2" t="str">
        <f aca="false">IF(OR(TRIM(Customers!C307&amp;"")="",ISNUMBER(MATCH(TRIM(Customers!C307&amp;""),Codes!$A$5:$A$14,0))),"",TRIM(Customers!C307))</f>
        <v>M</v>
      </c>
      <c r="D307" s="2" t="str">
        <f aca="false">IF(OR(TRIM(Customers!D307&amp;"")="",ISNUMBER(MATCH(TRIM(Customers!D307&amp;""),Codes!$A$5:$A$14,0))),"",TRIM(Customers!D307))</f>
        <v>Liguria</v>
      </c>
      <c r="E307" s="2" t="str">
        <f aca="false">IF(OR(TRIM(Customers!E307&amp;"")="",ISNUMBER(MATCH(TRIM(Customers!E307&amp;""),Codes!$A$5:$A$14,0))),"",TRIM(Customers!E307))</f>
        <v>Manual worker</v>
      </c>
      <c r="F307" s="2" t="str">
        <f aca="false">IF(OR(TRIM(Customers!F307&amp;"")="",ISNUMBER(MATCH(TRIM(Customers!F307&amp;""),Codes!$A$5:$A$14,0))),"",TRIM(Customers!F307))</f>
        <v>Single</v>
      </c>
      <c r="G307" s="4" t="n">
        <f aca="false">IF(OR(TRIM(Customers!G307&amp;"")="",ISNUMBER(MATCH(TRIM(Customers!G307&amp;""),Codes!$A$5:$A$14,0)),Customers!G307=-999),"",IF(ISNUMBER(Customers!G307),Customers!G307,IFERROR(VALUE(Customers!G307),"")))</f>
        <v>28100</v>
      </c>
      <c r="H307" s="3" t="n">
        <f aca="false">IF(OR(TRIM(Customers!H307&amp;"")="",ISNUMBER(MATCH(TRIM(Customers!H307&amp;""),Codes!$A$5:$A$14,0))),"",IF(ISNUMBER(Customers!H307),Customers!H307,IFERROR(VALUE(Customers!H307),"")))</f>
        <v>18</v>
      </c>
      <c r="I307" s="5" t="n">
        <f aca="false">IF(OR(TRIM(Customers!I307&amp;"")="",ISNUMBER(MATCH(TRIM(Customers!I307&amp;""),Codes!$A$5:$A$14,0)),Customers!I307=DATE(1970,1,1)),"",IF(ISNUMBER(Customers!I307),Customers!I307,IFERROR(DATEVALUE(Customers!I307),"")))</f>
        <v>39465</v>
      </c>
      <c r="J307" s="2" t="str">
        <f aca="false">IF(OR(TRIM(Customers!J307&amp;"")="",ISNUMBER(MATCH(TRIM(Customers!J307&amp;""),Codes!$A$5:$A$14,0))),"",TRIM(Customers!J307))</f>
        <v>Phone</v>
      </c>
      <c r="K307" s="3" t="n">
        <f aca="false">IF(OR(TRIM(Customers!K307&amp;"")="",ISNUMBER(MATCH(TRIM(Customers!K307&amp;""),Codes!$A$5:$A$14,0))),"",IF(ISNUMBER(Customers!K307),Customers!K307,IFERROR(VALUE(Customers!K307),"")))</f>
        <v>3</v>
      </c>
      <c r="L307" s="4" t="n">
        <f aca="false">IF(OR(TRIM(Customers!L307&amp;"")="",ISNUMBER(MATCH(TRIM(Customers!L307&amp;""),Codes!$A$5:$A$14,0))),"",IF(ISNUMBER(Customers!L307),Customers!L307,IFERROR(VALUE(Customers!L307),"")))</f>
        <v>4241.78</v>
      </c>
      <c r="M307" s="4" t="n">
        <f aca="false">IF(OR(TRIM(Customers!M307&amp;"")="",ISNUMBER(MATCH(TRIM(Customers!M307&amp;""),Codes!$A$5:$A$14,0))),"",IF(ISNUMBER(Customers!M307),Customers!M307,IFERROR(VALUE(Customers!M307),"")))</f>
        <v>24803.62</v>
      </c>
      <c r="N307" s="3" t="n">
        <f aca="false">IF(OR(TRIM(Customers!N307&amp;"")="",ISNUMBER(MATCH(TRIM(Customers!N307&amp;""),Codes!$A$5:$A$14,0)),Customers!N307=9999),"",IF(ISNUMBER(Customers!N307),Customers!N307,IFERROR(VALUE(Customers!N307),"")))</f>
        <v>20</v>
      </c>
      <c r="O307" s="4" t="n">
        <f aca="false">IF(OR(TRIM(Customers!O307&amp;"")="",ISNUMBER(MATCH(TRIM(Customers!O307&amp;""),Codes!$A$5:$A$14,0))),"",IF(ISNUMBER(Customers!O307),Customers!O307,IFERROR(VALUE(Customers!O307),"")))</f>
        <v>34.96</v>
      </c>
      <c r="P307" s="3" t="n">
        <f aca="false">IF(OR(TRIM(Customers!P307&amp;"")="",ISNUMBER(MATCH(TRIM(Customers!P307&amp;""),Codes!$A$5:$A$14,0))),"",IF(ISNUMBER(Customers!P307),Customers!P307,IFERROR(VALUE(Customers!P307),"")))</f>
        <v>2</v>
      </c>
      <c r="Q307" s="4" t="n">
        <f aca="false">IF(OR(TRIM(Customers!Q307&amp;"")="",ISNUMBER(MATCH(TRIM(Customers!Q307&amp;""),Codes!$A$5:$A$14,0))),"",IF(ISNUMBER(Customers!Q307),Customers!Q307,IFERROR(VALUE(Customers!Q307),"")))</f>
        <v>4500</v>
      </c>
      <c r="R307" s="4" t="n">
        <f aca="false">IF(OR(TRIM(Customers!R307&amp;"")="",ISNUMBER(MATCH(TRIM(Customers!R307&amp;""),Codes!$A$5:$A$14,0))),"",IF(ISNUMBER(Customers!R307),Customers!R307,IFERROR(VALUE(Customers!R307),"")))</f>
        <v>242.99</v>
      </c>
      <c r="S307" s="4" t="n">
        <f aca="false">IF(OR(TRIM(Customers!S307&amp;"")="",ISNUMBER(MATCH(TRIM(Customers!S307&amp;""),Codes!$A$5:$A$14,0))),"",IF(ISNUMBER(Customers!S307),Customers!S307,IFERROR(VALUE(Customers!S307),"")))</f>
        <v>120000</v>
      </c>
      <c r="T307" s="4" t="n">
        <f aca="false">IF(OR(TRIM(Customers!T307&amp;"")="",ISNUMBER(MATCH(TRIM(Customers!T307&amp;""),Codes!$A$5:$A$14,0))),"",IF(ISNUMBER(Customers!T307),Customers!T307,IFERROR(VALUE(Customers!T307),"")))</f>
        <v>696</v>
      </c>
      <c r="U307" s="3" t="n">
        <f aca="false">IF(OR(TRIM(Customers!U307&amp;"")="",ISNUMBER(MATCH(TRIM(Customers!U307&amp;""),Codes!$A$5:$A$14,0)),Customers!U307=0),"",IF(ISNUMBER(Customers!U307),Customers!U307,IFERROR(VALUE(Customers!U307),"")))</f>
        <v>614</v>
      </c>
      <c r="V307" s="3" t="n">
        <f aca="false">IF(OR(TRIM(Customers!V307&amp;"")="",ISNUMBER(MATCH(TRIM(Customers!V307&amp;""),Codes!$A$5:$A$14,0))),"",IF(ISNUMBER(Customers!V307),Customers!V307,IFERROR(VALUE(Customers!V307),"")))</f>
        <v>1</v>
      </c>
    </row>
    <row r="308" customFormat="false" ht="15" hidden="false" customHeight="false" outlineLevel="0" collapsed="false">
      <c r="A308" s="2" t="str">
        <f aca="false">Customers!A308</f>
        <v>CL00307</v>
      </c>
      <c r="B308" s="3" t="n">
        <f aca="false">IF(OR(TRIM(Customers!B308&amp;"")="",ISNUMBER(MATCH(TRIM(Customers!B308&amp;""),Codes!$A$5:$A$14,0)),Customers!B308=0),"",IF(ISNUMBER(Customers!B308),Customers!B308,IFERROR(VALUE(Customers!B308),"")))</f>
        <v>28</v>
      </c>
      <c r="C308" s="2" t="str">
        <f aca="false">IF(OR(TRIM(Customers!C308&amp;"")="",ISNUMBER(MATCH(TRIM(Customers!C308&amp;""),Codes!$A$5:$A$14,0))),"",TRIM(Customers!C308))</f>
        <v>M</v>
      </c>
      <c r="D308" s="2" t="str">
        <f aca="false">IF(OR(TRIM(Customers!D308&amp;"")="",ISNUMBER(MATCH(TRIM(Customers!D308&amp;""),Codes!$A$5:$A$14,0))),"",TRIM(Customers!D308))</f>
        <v>Sicilia</v>
      </c>
      <c r="E308" s="2" t="str">
        <f aca="false">IF(OR(TRIM(Customers!E308&amp;"")="",ISNUMBER(MATCH(TRIM(Customers!E308&amp;""),Codes!$A$5:$A$14,0))),"",TRIM(Customers!E308))</f>
        <v>Manual worker</v>
      </c>
      <c r="F308" s="2" t="str">
        <f aca="false">IF(OR(TRIM(Customers!F308&amp;"")="",ISNUMBER(MATCH(TRIM(Customers!F308&amp;""),Codes!$A$5:$A$14,0))),"",TRIM(Customers!F308))</f>
        <v>Married</v>
      </c>
      <c r="G308" s="4" t="n">
        <f aca="false">IF(OR(TRIM(Customers!G308&amp;"")="",ISNUMBER(MATCH(TRIM(Customers!G308&amp;""),Codes!$A$5:$A$14,0)),Customers!G308=-999),"",IF(ISNUMBER(Customers!G308),Customers!G308,IFERROR(VALUE(Customers!G308),"")))</f>
        <v>20200</v>
      </c>
      <c r="H308" s="3" t="n">
        <f aca="false">IF(OR(TRIM(Customers!H308&amp;"")="",ISNUMBER(MATCH(TRIM(Customers!H308&amp;""),Codes!$A$5:$A$14,0))),"",IF(ISNUMBER(Customers!H308),Customers!H308,IFERROR(VALUE(Customers!H308),"")))</f>
        <v>7</v>
      </c>
      <c r="I308" s="5" t="n">
        <f aca="false">IF(OR(TRIM(Customers!I308&amp;"")="",ISNUMBER(MATCH(TRIM(Customers!I308&amp;""),Codes!$A$5:$A$14,0)),Customers!I308=DATE(1970,1,1)),"",IF(ISNUMBER(Customers!I308),Customers!I308,IFERROR(DATEVALUE(Customers!I308),"")))</f>
        <v>43645</v>
      </c>
      <c r="J308" s="2" t="str">
        <f aca="false">IF(OR(TRIM(Customers!J308&amp;"")="",ISNUMBER(MATCH(TRIM(Customers!J308&amp;""),Codes!$A$5:$A$14,0))),"",TRIM(Customers!J308))</f>
        <v>App</v>
      </c>
      <c r="K308" s="3" t="n">
        <f aca="false">IF(OR(TRIM(Customers!K308&amp;"")="",ISNUMBER(MATCH(TRIM(Customers!K308&amp;""),Codes!$A$5:$A$14,0))),"",IF(ISNUMBER(Customers!K308),Customers!K308,IFERROR(VALUE(Customers!K308),"")))</f>
        <v>4</v>
      </c>
      <c r="L308" s="4" t="n">
        <f aca="false">IF(OR(TRIM(Customers!L308&amp;"")="",ISNUMBER(MATCH(TRIM(Customers!L308&amp;""),Codes!$A$5:$A$14,0))),"",IF(ISNUMBER(Customers!L308),Customers!L308,IFERROR(VALUE(Customers!L308),"")))</f>
        <v>830.56</v>
      </c>
      <c r="M308" s="4" t="n">
        <f aca="false">IF(OR(TRIM(Customers!M308&amp;"")="",ISNUMBER(MATCH(TRIM(Customers!M308&amp;""),Codes!$A$5:$A$14,0))),"",IF(ISNUMBER(Customers!M308),Customers!M308,IFERROR(VALUE(Customers!M308),"")))</f>
        <v>7033.39</v>
      </c>
      <c r="N308" s="3" t="n">
        <f aca="false">IF(OR(TRIM(Customers!N308&amp;"")="",ISNUMBER(MATCH(TRIM(Customers!N308&amp;""),Codes!$A$5:$A$14,0)),Customers!N308=9999),"",IF(ISNUMBER(Customers!N308),Customers!N308,IFERROR(VALUE(Customers!N308),"")))</f>
        <v>25</v>
      </c>
      <c r="O308" s="4" t="n">
        <f aca="false">IF(OR(TRIM(Customers!O308&amp;"")="",ISNUMBER(MATCH(TRIM(Customers!O308&amp;""),Codes!$A$5:$A$14,0))),"",IF(ISNUMBER(Customers!O308),Customers!O308,IFERROR(VALUE(Customers!O308),"")))</f>
        <v>29.18</v>
      </c>
      <c r="P308" s="3" t="n">
        <f aca="false">IF(OR(TRIM(Customers!P308&amp;"")="",ISNUMBER(MATCH(TRIM(Customers!P308&amp;""),Codes!$A$5:$A$14,0))),"",IF(ISNUMBER(Customers!P308),Customers!P308,IFERROR(VALUE(Customers!P308),"")))</f>
        <v>1</v>
      </c>
      <c r="Q308" s="4" t="n">
        <f aca="false">IF(OR(TRIM(Customers!Q308&amp;"")="",ISNUMBER(MATCH(TRIM(Customers!Q308&amp;""),Codes!$A$5:$A$14,0))),"",IF(ISNUMBER(Customers!Q308),Customers!Q308,IFERROR(VALUE(Customers!Q308),"")))</f>
        <v>3500</v>
      </c>
      <c r="R308" s="4" t="n">
        <f aca="false">IF(OR(TRIM(Customers!R308&amp;"")="",ISNUMBER(MATCH(TRIM(Customers!R308&amp;""),Codes!$A$5:$A$14,0))),"",IF(ISNUMBER(Customers!R308),Customers!R308,IFERROR(VALUE(Customers!R308),"")))</f>
        <v>352.9</v>
      </c>
      <c r="S308" s="4" t="n">
        <f aca="false">IF(OR(TRIM(Customers!S308&amp;"")="",ISNUMBER(MATCH(TRIM(Customers!S308&amp;""),Codes!$A$5:$A$14,0))),"",IF(ISNUMBER(Customers!S308),Customers!S308,IFERROR(VALUE(Customers!S308),"")))</f>
        <v>0</v>
      </c>
      <c r="T308" s="4" t="n">
        <f aca="false">IF(OR(TRIM(Customers!T308&amp;"")="",ISNUMBER(MATCH(TRIM(Customers!T308&amp;""),Codes!$A$5:$A$14,0))),"",IF(ISNUMBER(Customers!T308),Customers!T308,IFERROR(VALUE(Customers!T308),"")))</f>
        <v>0</v>
      </c>
      <c r="U308" s="3" t="n">
        <f aca="false">IF(OR(TRIM(Customers!U308&amp;"")="",ISNUMBER(MATCH(TRIM(Customers!U308&amp;""),Codes!$A$5:$A$14,0)),Customers!U308=0),"",IF(ISNUMBER(Customers!U308),Customers!U308,IFERROR(VALUE(Customers!U308),"")))</f>
        <v>633</v>
      </c>
      <c r="V308" s="3" t="n">
        <f aca="false">IF(OR(TRIM(Customers!V308&amp;"")="",ISNUMBER(MATCH(TRIM(Customers!V308&amp;""),Codes!$A$5:$A$14,0))),"",IF(ISNUMBER(Customers!V308),Customers!V308,IFERROR(VALUE(Customers!V308),"")))</f>
        <v>0</v>
      </c>
    </row>
    <row r="309" customFormat="false" ht="15" hidden="false" customHeight="false" outlineLevel="0" collapsed="false">
      <c r="A309" s="2" t="str">
        <f aca="false">Customers!A309</f>
        <v>CL00308</v>
      </c>
      <c r="B309" s="3" t="n">
        <f aca="false">IF(OR(TRIM(Customers!B309&amp;"")="",ISNUMBER(MATCH(TRIM(Customers!B309&amp;""),Codes!$A$5:$A$14,0)),Customers!B309=0),"",IF(ISNUMBER(Customers!B309),Customers!B309,IFERROR(VALUE(Customers!B309),"")))</f>
        <v>56</v>
      </c>
      <c r="C309" s="2" t="str">
        <f aca="false">IF(OR(TRIM(Customers!C309&amp;"")="",ISNUMBER(MATCH(TRIM(Customers!C309&amp;""),Codes!$A$5:$A$14,0))),"",TRIM(Customers!C309))</f>
        <v>F</v>
      </c>
      <c r="D309" s="2" t="str">
        <f aca="false">IF(OR(TRIM(Customers!D309&amp;"")="",ISNUMBER(MATCH(TRIM(Customers!D309&amp;""),Codes!$A$5:$A$14,0))),"",TRIM(Customers!D309))</f>
        <v>Friuli-Venezia Giulia</v>
      </c>
      <c r="E309" s="2" t="str">
        <f aca="false">IF(OR(TRIM(Customers!E309&amp;"")="",ISNUMBER(MATCH(TRIM(Customers!E309&amp;""),Codes!$A$5:$A$14,0))),"",TRIM(Customers!E309))</f>
        <v>Self-employed</v>
      </c>
      <c r="F309" s="2" t="str">
        <f aca="false">IF(OR(TRIM(Customers!F309&amp;"")="",ISNUMBER(MATCH(TRIM(Customers!F309&amp;""),Codes!$A$5:$A$14,0))),"",TRIM(Customers!F309))</f>
        <v>Divorced</v>
      </c>
      <c r="G309" s="4" t="n">
        <f aca="false">IF(OR(TRIM(Customers!G309&amp;"")="",ISNUMBER(MATCH(TRIM(Customers!G309&amp;""),Codes!$A$5:$A$14,0)),Customers!G309=-999),"",IF(ISNUMBER(Customers!G309),Customers!G309,IFERROR(VALUE(Customers!G309),"")))</f>
        <v>53000</v>
      </c>
      <c r="H309" s="3" t="n">
        <f aca="false">IF(OR(TRIM(Customers!H309&amp;"")="",ISNUMBER(MATCH(TRIM(Customers!H309&amp;""),Codes!$A$5:$A$14,0))),"",IF(ISNUMBER(Customers!H309),Customers!H309,IFERROR(VALUE(Customers!H309),"")))</f>
        <v>29</v>
      </c>
      <c r="I309" s="5" t="n">
        <f aca="false">IF(OR(TRIM(Customers!I309&amp;"")="",ISNUMBER(MATCH(TRIM(Customers!I309&amp;""),Codes!$A$5:$A$14,0)),Customers!I309=DATE(1970,1,1)),"",IF(ISNUMBER(Customers!I309),Customers!I309,IFERROR(DATEVALUE(Customers!I309),"")))</f>
        <v>35579</v>
      </c>
      <c r="J309" s="2" t="str">
        <f aca="false">IF(OR(TRIM(Customers!J309&amp;"")="",ISNUMBER(MATCH(TRIM(Customers!J309&amp;""),Codes!$A$5:$A$14,0))),"",TRIM(Customers!J309))</f>
        <v>App</v>
      </c>
      <c r="K309" s="3" t="n">
        <f aca="false">IF(OR(TRIM(Customers!K309&amp;"")="",ISNUMBER(MATCH(TRIM(Customers!K309&amp;""),Codes!$A$5:$A$14,0))),"",IF(ISNUMBER(Customers!K309),Customers!K309,IFERROR(VALUE(Customers!K309),"")))</f>
        <v>6</v>
      </c>
      <c r="L309" s="4" t="str">
        <f aca="false">IF(OR(TRIM(Customers!L309&amp;"")="",ISNUMBER(MATCH(TRIM(Customers!L309&amp;""),Codes!$A$5:$A$14,0))),"",IF(ISNUMBER(Customers!L309),Customers!L309,IFERROR(VALUE(Customers!L309),"")))</f>
        <v/>
      </c>
      <c r="M309" s="4" t="str">
        <f aca="false">IF(OR(TRIM(Customers!M309&amp;"")="",ISNUMBER(MATCH(TRIM(Customers!M309&amp;""),Codes!$A$5:$A$14,0))),"",IF(ISNUMBER(Customers!M309),Customers!M309,IFERROR(VALUE(Customers!M309),"")))</f>
        <v/>
      </c>
      <c r="N309" s="3" t="n">
        <f aca="false">IF(OR(TRIM(Customers!N309&amp;"")="",ISNUMBER(MATCH(TRIM(Customers!N309&amp;""),Codes!$A$5:$A$14,0)),Customers!N309=9999),"",IF(ISNUMBER(Customers!N309),Customers!N309,IFERROR(VALUE(Customers!N309),"")))</f>
        <v>40</v>
      </c>
      <c r="O309" s="4" t="n">
        <f aca="false">IF(OR(TRIM(Customers!O309&amp;"")="",ISNUMBER(MATCH(TRIM(Customers!O309&amp;""),Codes!$A$5:$A$14,0))),"",IF(ISNUMBER(Customers!O309),Customers!O309,IFERROR(VALUE(Customers!O309),"")))</f>
        <v>73.2</v>
      </c>
      <c r="P309" s="3" t="n">
        <f aca="false">IF(OR(TRIM(Customers!P309&amp;"")="",ISNUMBER(MATCH(TRIM(Customers!P309&amp;""),Codes!$A$5:$A$14,0))),"",IF(ISNUMBER(Customers!P309),Customers!P309,IFERROR(VALUE(Customers!P309),"")))</f>
        <v>0</v>
      </c>
      <c r="Q309" s="4" t="str">
        <f aca="false">IF(OR(TRIM(Customers!Q309&amp;"")="",ISNUMBER(MATCH(TRIM(Customers!Q309&amp;""),Codes!$A$5:$A$14,0))),"",IF(ISNUMBER(Customers!Q309),Customers!Q309,IFERROR(VALUE(Customers!Q309),"")))</f>
        <v/>
      </c>
      <c r="R309" s="4" t="str">
        <f aca="false">IF(OR(TRIM(Customers!R309&amp;"")="",ISNUMBER(MATCH(TRIM(Customers!R309&amp;""),Codes!$A$5:$A$14,0))),"",IF(ISNUMBER(Customers!R309),Customers!R309,IFERROR(VALUE(Customers!R309),"")))</f>
        <v/>
      </c>
      <c r="S309" s="4" t="n">
        <f aca="false">IF(OR(TRIM(Customers!S309&amp;"")="",ISNUMBER(MATCH(TRIM(Customers!S309&amp;""),Codes!$A$5:$A$14,0))),"",IF(ISNUMBER(Customers!S309),Customers!S309,IFERROR(VALUE(Customers!S309),"")))</f>
        <v>0</v>
      </c>
      <c r="T309" s="4" t="n">
        <f aca="false">IF(OR(TRIM(Customers!T309&amp;"")="",ISNUMBER(MATCH(TRIM(Customers!T309&amp;""),Codes!$A$5:$A$14,0))),"",IF(ISNUMBER(Customers!T309),Customers!T309,IFERROR(VALUE(Customers!T309),"")))</f>
        <v>0</v>
      </c>
      <c r="U309" s="3" t="n">
        <f aca="false">IF(OR(TRIM(Customers!U309&amp;"")="",ISNUMBER(MATCH(TRIM(Customers!U309&amp;""),Codes!$A$5:$A$14,0)),Customers!U309=0),"",IF(ISNUMBER(Customers!U309),Customers!U309,IFERROR(VALUE(Customers!U309),"")))</f>
        <v>745</v>
      </c>
      <c r="V309" s="3" t="n">
        <f aca="false">IF(OR(TRIM(Customers!V309&amp;"")="",ISNUMBER(MATCH(TRIM(Customers!V309&amp;""),Codes!$A$5:$A$14,0))),"",IF(ISNUMBER(Customers!V309),Customers!V309,IFERROR(VALUE(Customers!V309),"")))</f>
        <v>0</v>
      </c>
    </row>
    <row r="310" customFormat="false" ht="15" hidden="false" customHeight="false" outlineLevel="0" collapsed="false">
      <c r="A310" s="2" t="str">
        <f aca="false">Customers!A310</f>
        <v>CL00309</v>
      </c>
      <c r="B310" s="3" t="n">
        <f aca="false">IF(OR(TRIM(Customers!B310&amp;"")="",ISNUMBER(MATCH(TRIM(Customers!B310&amp;""),Codes!$A$5:$A$14,0)),Customers!B310=0),"",IF(ISNUMBER(Customers!B310),Customers!B310,IFERROR(VALUE(Customers!B310),"")))</f>
        <v>67</v>
      </c>
      <c r="C310" s="2" t="str">
        <f aca="false">IF(OR(TRIM(Customers!C310&amp;"")="",ISNUMBER(MATCH(TRIM(Customers!C310&amp;""),Codes!$A$5:$A$14,0))),"",TRIM(Customers!C310))</f>
        <v>F</v>
      </c>
      <c r="D310" s="2" t="str">
        <f aca="false">IF(OR(TRIM(Customers!D310&amp;"")="",ISNUMBER(MATCH(TRIM(Customers!D310&amp;""),Codes!$A$5:$A$14,0))),"",TRIM(Customers!D310))</f>
        <v>Lazio</v>
      </c>
      <c r="E310" s="2" t="str">
        <f aca="false">IF(OR(TRIM(Customers!E310&amp;"")="",ISNUMBER(MATCH(TRIM(Customers!E310&amp;""),Codes!$A$5:$A$14,0))),"",TRIM(Customers!E310))</f>
        <v>Retired</v>
      </c>
      <c r="F310" s="2" t="str">
        <f aca="false">IF(OR(TRIM(Customers!F310&amp;"")="",ISNUMBER(MATCH(TRIM(Customers!F310&amp;""),Codes!$A$5:$A$14,0))),"",TRIM(Customers!F310))</f>
        <v>Widowed</v>
      </c>
      <c r="G310" s="4" t="n">
        <f aca="false">IF(OR(TRIM(Customers!G310&amp;"")="",ISNUMBER(MATCH(TRIM(Customers!G310&amp;""),Codes!$A$5:$A$14,0)),Customers!G310=-999),"",IF(ISNUMBER(Customers!G310),Customers!G310,IFERROR(VALUE(Customers!G310),"")))</f>
        <v>8600</v>
      </c>
      <c r="H310" s="3" t="n">
        <f aca="false">IF(OR(TRIM(Customers!H310&amp;"")="",ISNUMBER(MATCH(TRIM(Customers!H310&amp;""),Codes!$A$5:$A$14,0))),"",IF(ISNUMBER(Customers!H310),Customers!H310,IFERROR(VALUE(Customers!H310),"")))</f>
        <v>19</v>
      </c>
      <c r="I310" s="5" t="n">
        <f aca="false">IF(OR(TRIM(Customers!I310&amp;"")="",ISNUMBER(MATCH(TRIM(Customers!I310&amp;""),Codes!$A$5:$A$14,0)),Customers!I310=DATE(1970,1,1)),"",IF(ISNUMBER(Customers!I310),Customers!I310,IFERROR(DATEVALUE(Customers!I310),"")))</f>
        <v>39260</v>
      </c>
      <c r="J310" s="2" t="str">
        <f aca="false">IF(OR(TRIM(Customers!J310&amp;"")="",ISNUMBER(MATCH(TRIM(Customers!J310&amp;""),Codes!$A$5:$A$14,0))),"",TRIM(Customers!J310))</f>
        <v>Branch</v>
      </c>
      <c r="K310" s="3" t="n">
        <f aca="false">IF(OR(TRIM(Customers!K310&amp;"")="",ISNUMBER(MATCH(TRIM(Customers!K310&amp;""),Codes!$A$5:$A$14,0))),"",IF(ISNUMBER(Customers!K310),Customers!K310,IFERROR(VALUE(Customers!K310),"")))</f>
        <v>3</v>
      </c>
      <c r="L310" s="4" t="n">
        <f aca="false">IF(OR(TRIM(Customers!L310&amp;"")="",ISNUMBER(MATCH(TRIM(Customers!L310&amp;""),Codes!$A$5:$A$14,0))),"",IF(ISNUMBER(Customers!L310),Customers!L310,IFERROR(VALUE(Customers!L310),"")))</f>
        <v>2326.08</v>
      </c>
      <c r="M310" s="4" t="n">
        <f aca="false">IF(OR(TRIM(Customers!M310&amp;"")="",ISNUMBER(MATCH(TRIM(Customers!M310&amp;""),Codes!$A$5:$A$14,0))),"",IF(ISNUMBER(Customers!M310),Customers!M310,IFERROR(VALUE(Customers!M310),"")))</f>
        <v>0</v>
      </c>
      <c r="N310" s="3" t="n">
        <f aca="false">IF(OR(TRIM(Customers!N310&amp;"")="",ISNUMBER(MATCH(TRIM(Customers!N310&amp;""),Codes!$A$5:$A$14,0)),Customers!N310=9999),"",IF(ISNUMBER(Customers!N310),Customers!N310,IFERROR(VALUE(Customers!N310),"")))</f>
        <v>19</v>
      </c>
      <c r="O310" s="4" t="n">
        <f aca="false">IF(OR(TRIM(Customers!O310&amp;"")="",ISNUMBER(MATCH(TRIM(Customers!O310&amp;""),Codes!$A$5:$A$14,0))),"",IF(ISNUMBER(Customers!O310),Customers!O310,IFERROR(VALUE(Customers!O310),"")))</f>
        <v>35.04</v>
      </c>
      <c r="P310" s="3" t="n">
        <f aca="false">IF(OR(TRIM(Customers!P310&amp;"")="",ISNUMBER(MATCH(TRIM(Customers!P310&amp;""),Codes!$A$5:$A$14,0))),"",IF(ISNUMBER(Customers!P310),Customers!P310,IFERROR(VALUE(Customers!P310),"")))</f>
        <v>5</v>
      </c>
      <c r="Q310" s="4" t="n">
        <f aca="false">IF(OR(TRIM(Customers!Q310&amp;"")="",ISNUMBER(MATCH(TRIM(Customers!Q310&amp;""),Codes!$A$5:$A$14,0))),"",IF(ISNUMBER(Customers!Q310),Customers!Q310,IFERROR(VALUE(Customers!Q310),"")))</f>
        <v>2000</v>
      </c>
      <c r="R310" s="4" t="n">
        <f aca="false">IF(OR(TRIM(Customers!R310&amp;"")="",ISNUMBER(MATCH(TRIM(Customers!R310&amp;""),Codes!$A$5:$A$14,0))),"",IF(ISNUMBER(Customers!R310),Customers!R310,IFERROR(VALUE(Customers!R310),"")))</f>
        <v>434.71</v>
      </c>
      <c r="S310" s="4" t="n">
        <f aca="false">IF(OR(TRIM(Customers!S310&amp;"")="",ISNUMBER(MATCH(TRIM(Customers!S310&amp;""),Codes!$A$5:$A$14,0))),"",IF(ISNUMBER(Customers!S310),Customers!S310,IFERROR(VALUE(Customers!S310),"")))</f>
        <v>0</v>
      </c>
      <c r="T310" s="4" t="n">
        <f aca="false">IF(OR(TRIM(Customers!T310&amp;"")="",ISNUMBER(MATCH(TRIM(Customers!T310&amp;""),Codes!$A$5:$A$14,0))),"",IF(ISNUMBER(Customers!T310),Customers!T310,IFERROR(VALUE(Customers!T310),"")))</f>
        <v>0</v>
      </c>
      <c r="U310" s="3" t="n">
        <f aca="false">IF(OR(TRIM(Customers!U310&amp;"")="",ISNUMBER(MATCH(TRIM(Customers!U310&amp;""),Codes!$A$5:$A$14,0)),Customers!U310=0),"",IF(ISNUMBER(Customers!U310),Customers!U310,IFERROR(VALUE(Customers!U310),"")))</f>
        <v>635</v>
      </c>
      <c r="V310" s="3" t="n">
        <f aca="false">IF(OR(TRIM(Customers!V310&amp;"")="",ISNUMBER(MATCH(TRIM(Customers!V310&amp;""),Codes!$A$5:$A$14,0))),"",IF(ISNUMBER(Customers!V310),Customers!V310,IFERROR(VALUE(Customers!V310),"")))</f>
        <v>0</v>
      </c>
    </row>
    <row r="311" customFormat="false" ht="15" hidden="false" customHeight="false" outlineLevel="0" collapsed="false">
      <c r="A311" s="2" t="str">
        <f aca="false">Customers!A311</f>
        <v>CL00310</v>
      </c>
      <c r="B311" s="3" t="n">
        <f aca="false">IF(OR(TRIM(Customers!B311&amp;"")="",ISNUMBER(MATCH(TRIM(Customers!B311&amp;""),Codes!$A$5:$A$14,0)),Customers!B311=0),"",IF(ISNUMBER(Customers!B311),Customers!B311,IFERROR(VALUE(Customers!B311),"")))</f>
        <v>20</v>
      </c>
      <c r="C311" s="2" t="str">
        <f aca="false">IF(OR(TRIM(Customers!C311&amp;"")="",ISNUMBER(MATCH(TRIM(Customers!C311&amp;""),Codes!$A$5:$A$14,0))),"",TRIM(Customers!C311))</f>
        <v/>
      </c>
      <c r="D311" s="2" t="str">
        <f aca="false">IF(OR(TRIM(Customers!D311&amp;"")="",ISNUMBER(MATCH(TRIM(Customers!D311&amp;""),Codes!$A$5:$A$14,0))),"",TRIM(Customers!D311))</f>
        <v>Abruzzo</v>
      </c>
      <c r="E311" s="2" t="str">
        <f aca="false">IF(OR(TRIM(Customers!E311&amp;"")="",ISNUMBER(MATCH(TRIM(Customers!E311&amp;""),Codes!$A$5:$A$14,0))),"",TRIM(Customers!E311))</f>
        <v>Manual worker</v>
      </c>
      <c r="F311" s="2" t="str">
        <f aca="false">IF(OR(TRIM(Customers!F311&amp;"")="",ISNUMBER(MATCH(TRIM(Customers!F311&amp;""),Codes!$A$5:$A$14,0))),"",TRIM(Customers!F311))</f>
        <v>Single</v>
      </c>
      <c r="G311" s="4" t="n">
        <f aca="false">IF(OR(TRIM(Customers!G311&amp;"")="",ISNUMBER(MATCH(TRIM(Customers!G311&amp;""),Codes!$A$5:$A$14,0)),Customers!G311=-999),"",IF(ISNUMBER(Customers!G311),Customers!G311,IFERROR(VALUE(Customers!G311),"")))</f>
        <v>18200</v>
      </c>
      <c r="H311" s="3" t="n">
        <f aca="false">IF(OR(TRIM(Customers!H311&amp;"")="",ISNUMBER(MATCH(TRIM(Customers!H311&amp;""),Codes!$A$5:$A$14,0))),"",IF(ISNUMBER(Customers!H311),Customers!H311,IFERROR(VALUE(Customers!H311),"")))</f>
        <v>0</v>
      </c>
      <c r="I311" s="5" t="n">
        <f aca="false">IF(OR(TRIM(Customers!I311&amp;"")="",ISNUMBER(MATCH(TRIM(Customers!I311&amp;""),Codes!$A$5:$A$14,0)),Customers!I311=DATE(1970,1,1)),"",IF(ISNUMBER(Customers!I311),Customers!I311,IFERROR(DATEVALUE(Customers!I311),"")))</f>
        <v>46121</v>
      </c>
      <c r="J311" s="2" t="str">
        <f aca="false">IF(OR(TRIM(Customers!J311&amp;"")="",ISNUMBER(MATCH(TRIM(Customers!J311&amp;""),Codes!$A$5:$A$14,0))),"",TRIM(Customers!J311))</f>
        <v>App</v>
      </c>
      <c r="K311" s="3" t="n">
        <f aca="false">IF(OR(TRIM(Customers!K311&amp;"")="",ISNUMBER(MATCH(TRIM(Customers!K311&amp;""),Codes!$A$5:$A$14,0))),"",IF(ISNUMBER(Customers!K311),Customers!K311,IFERROR(VALUE(Customers!K311),"")))</f>
        <v>1</v>
      </c>
      <c r="L311" s="4" t="n">
        <f aca="false">IF(OR(TRIM(Customers!L311&amp;"")="",ISNUMBER(MATCH(TRIM(Customers!L311&amp;""),Codes!$A$5:$A$14,0))),"",IF(ISNUMBER(Customers!L311),Customers!L311,IFERROR(VALUE(Customers!L311),"")))</f>
        <v>1617.6</v>
      </c>
      <c r="M311" s="4" t="n">
        <f aca="false">IF(OR(TRIM(Customers!M311&amp;"")="",ISNUMBER(MATCH(TRIM(Customers!M311&amp;""),Codes!$A$5:$A$14,0))),"",IF(ISNUMBER(Customers!M311),Customers!M311,IFERROR(VALUE(Customers!M311),"")))</f>
        <v>2475.85</v>
      </c>
      <c r="N311" s="3" t="n">
        <f aca="false">IF(OR(TRIM(Customers!N311&amp;"")="",ISNUMBER(MATCH(TRIM(Customers!N311&amp;""),Codes!$A$5:$A$14,0)),Customers!N311=9999),"",IF(ISNUMBER(Customers!N311),Customers!N311,IFERROR(VALUE(Customers!N311),"")))</f>
        <v>32</v>
      </c>
      <c r="O311" s="4" t="n">
        <f aca="false">IF(OR(TRIM(Customers!O311&amp;"")="",ISNUMBER(MATCH(TRIM(Customers!O311&amp;""),Codes!$A$5:$A$14,0))),"",IF(ISNUMBER(Customers!O311),Customers!O311,IFERROR(VALUE(Customers!O311),"")))</f>
        <v>39.91</v>
      </c>
      <c r="P311" s="3" t="n">
        <f aca="false">IF(OR(TRIM(Customers!P311&amp;"")="",ISNUMBER(MATCH(TRIM(Customers!P311&amp;""),Codes!$A$5:$A$14,0))),"",IF(ISNUMBER(Customers!P311),Customers!P311,IFERROR(VALUE(Customers!P311),"")))</f>
        <v>0</v>
      </c>
      <c r="Q311" s="4" t="n">
        <f aca="false">IF(OR(TRIM(Customers!Q311&amp;"")="",ISNUMBER(MATCH(TRIM(Customers!Q311&amp;""),Codes!$A$5:$A$14,0))),"",IF(ISNUMBER(Customers!Q311),Customers!Q311,IFERROR(VALUE(Customers!Q311),"")))</f>
        <v>4500</v>
      </c>
      <c r="R311" s="4" t="n">
        <f aca="false">IF(OR(TRIM(Customers!R311&amp;"")="",ISNUMBER(MATCH(TRIM(Customers!R311&amp;""),Codes!$A$5:$A$14,0))),"",IF(ISNUMBER(Customers!R311),Customers!R311,IFERROR(VALUE(Customers!R311),"")))</f>
        <v>587.51</v>
      </c>
      <c r="S311" s="4" t="str">
        <f aca="false">IF(OR(TRIM(Customers!S311&amp;"")="",ISNUMBER(MATCH(TRIM(Customers!S311&amp;""),Codes!$A$5:$A$14,0))),"",IF(ISNUMBER(Customers!S311),Customers!S311,IFERROR(VALUE(Customers!S311),"")))</f>
        <v/>
      </c>
      <c r="T311" s="4" t="str">
        <f aca="false">IF(OR(TRIM(Customers!T311&amp;"")="",ISNUMBER(MATCH(TRIM(Customers!T311&amp;""),Codes!$A$5:$A$14,0))),"",IF(ISNUMBER(Customers!T311),Customers!T311,IFERROR(VALUE(Customers!T311),"")))</f>
        <v/>
      </c>
      <c r="U311" s="3" t="n">
        <f aca="false">IF(OR(TRIM(Customers!U311&amp;"")="",ISNUMBER(MATCH(TRIM(Customers!U311&amp;""),Codes!$A$5:$A$14,0)),Customers!U311=0),"",IF(ISNUMBER(Customers!U311),Customers!U311,IFERROR(VALUE(Customers!U311),"")))</f>
        <v>488</v>
      </c>
      <c r="V311" s="3" t="str">
        <f aca="false">IF(OR(TRIM(Customers!V311&amp;"")="",ISNUMBER(MATCH(TRIM(Customers!V311&amp;""),Codes!$A$5:$A$14,0))),"",IF(ISNUMBER(Customers!V311),Customers!V311,IFERROR(VALUE(Customers!V311),"")))</f>
        <v/>
      </c>
    </row>
    <row r="312" customFormat="false" ht="15" hidden="false" customHeight="false" outlineLevel="0" collapsed="false">
      <c r="A312" s="2" t="str">
        <f aca="false">Customers!A312</f>
        <v>CL00311</v>
      </c>
      <c r="B312" s="3" t="n">
        <f aca="false">IF(OR(TRIM(Customers!B312&amp;"")="",ISNUMBER(MATCH(TRIM(Customers!B312&amp;""),Codes!$A$5:$A$14,0)),Customers!B312=0),"",IF(ISNUMBER(Customers!B312),Customers!B312,IFERROR(VALUE(Customers!B312),"")))</f>
        <v>52</v>
      </c>
      <c r="C312" s="2" t="str">
        <f aca="false">IF(OR(TRIM(Customers!C312&amp;"")="",ISNUMBER(MATCH(TRIM(Customers!C312&amp;""),Codes!$A$5:$A$14,0))),"",TRIM(Customers!C312))</f>
        <v>F</v>
      </c>
      <c r="D312" s="2" t="str">
        <f aca="false">IF(OR(TRIM(Customers!D312&amp;"")="",ISNUMBER(MATCH(TRIM(Customers!D312&amp;""),Codes!$A$5:$A$14,0))),"",TRIM(Customers!D312))</f>
        <v>Emilia-Romagna</v>
      </c>
      <c r="E312" s="2" t="str">
        <f aca="false">IF(OR(TRIM(Customers!E312&amp;"")="",ISNUMBER(MATCH(TRIM(Customers!E312&amp;""),Codes!$A$5:$A$14,0))),"",TRIM(Customers!E312))</f>
        <v>Shopkeeper</v>
      </c>
      <c r="F312" s="2" t="str">
        <f aca="false">IF(OR(TRIM(Customers!F312&amp;"")="",ISNUMBER(MATCH(TRIM(Customers!F312&amp;""),Codes!$A$5:$A$14,0))),"",TRIM(Customers!F312))</f>
        <v>Married</v>
      </c>
      <c r="G312" s="4" t="n">
        <f aca="false">IF(OR(TRIM(Customers!G312&amp;"")="",ISNUMBER(MATCH(TRIM(Customers!G312&amp;""),Codes!$A$5:$A$14,0)),Customers!G312=-999),"",IF(ISNUMBER(Customers!G312),Customers!G312,IFERROR(VALUE(Customers!G312),"")))</f>
        <v>37500</v>
      </c>
      <c r="H312" s="3" t="n">
        <f aca="false">IF(OR(TRIM(Customers!H312&amp;"")="",ISNUMBER(MATCH(TRIM(Customers!H312&amp;""),Codes!$A$5:$A$14,0))),"",IF(ISNUMBER(Customers!H312),Customers!H312,IFERROR(VALUE(Customers!H312),"")))</f>
        <v>3</v>
      </c>
      <c r="I312" s="5" t="n">
        <f aca="false">IF(OR(TRIM(Customers!I312&amp;"")="",ISNUMBER(MATCH(TRIM(Customers!I312&amp;""),Codes!$A$5:$A$14,0)),Customers!I312=DATE(1970,1,1)),"",IF(ISNUMBER(Customers!I312),Customers!I312,IFERROR(DATEVALUE(Customers!I312),"")))</f>
        <v>45155</v>
      </c>
      <c r="J312" s="2" t="str">
        <f aca="false">IF(OR(TRIM(Customers!J312&amp;"")="",ISNUMBER(MATCH(TRIM(Customers!J312&amp;""),Codes!$A$5:$A$14,0))),"",TRIM(Customers!J312))</f>
        <v>App</v>
      </c>
      <c r="K312" s="3" t="n">
        <f aca="false">IF(OR(TRIM(Customers!K312&amp;"")="",ISNUMBER(MATCH(TRIM(Customers!K312&amp;""),Codes!$A$5:$A$14,0))),"",IF(ISNUMBER(Customers!K312),Customers!K312,IFERROR(VALUE(Customers!K312),"")))</f>
        <v>1</v>
      </c>
      <c r="L312" s="4" t="n">
        <f aca="false">IF(OR(TRIM(Customers!L312&amp;"")="",ISNUMBER(MATCH(TRIM(Customers!L312&amp;""),Codes!$A$5:$A$14,0))),"",IF(ISNUMBER(Customers!L312),Customers!L312,IFERROR(VALUE(Customers!L312),"")))</f>
        <v>10505.7</v>
      </c>
      <c r="M312" s="4" t="str">
        <f aca="false">IF(OR(TRIM(Customers!M312&amp;"")="",ISNUMBER(MATCH(TRIM(Customers!M312&amp;""),Codes!$A$5:$A$14,0))),"",IF(ISNUMBER(Customers!M312),Customers!M312,IFERROR(VALUE(Customers!M312),"")))</f>
        <v/>
      </c>
      <c r="N312" s="3" t="n">
        <f aca="false">IF(OR(TRIM(Customers!N312&amp;"")="",ISNUMBER(MATCH(TRIM(Customers!N312&amp;""),Codes!$A$5:$A$14,0)),Customers!N312=9999),"",IF(ISNUMBER(Customers!N312),Customers!N312,IFERROR(VALUE(Customers!N312),"")))</f>
        <v>25</v>
      </c>
      <c r="O312" s="4" t="n">
        <f aca="false">IF(OR(TRIM(Customers!O312&amp;"")="",ISNUMBER(MATCH(TRIM(Customers!O312&amp;""),Codes!$A$5:$A$14,0))),"",IF(ISNUMBER(Customers!O312),Customers!O312,IFERROR(VALUE(Customers!O312),"")))</f>
        <v>75.65</v>
      </c>
      <c r="P312" s="3" t="n">
        <f aca="false">IF(OR(TRIM(Customers!P312&amp;"")="",ISNUMBER(MATCH(TRIM(Customers!P312&amp;""),Codes!$A$5:$A$14,0))),"",IF(ISNUMBER(Customers!P312),Customers!P312,IFERROR(VALUE(Customers!P312),"")))</f>
        <v>1</v>
      </c>
      <c r="Q312" s="4" t="n">
        <f aca="false">IF(OR(TRIM(Customers!Q312&amp;"")="",ISNUMBER(MATCH(TRIM(Customers!Q312&amp;""),Codes!$A$5:$A$14,0))),"",IF(ISNUMBER(Customers!Q312),Customers!Q312,IFERROR(VALUE(Customers!Q312),"")))</f>
        <v>4500</v>
      </c>
      <c r="R312" s="4" t="n">
        <f aca="false">IF(OR(TRIM(Customers!R312&amp;"")="",ISNUMBER(MATCH(TRIM(Customers!R312&amp;""),Codes!$A$5:$A$14,0))),"",IF(ISNUMBER(Customers!R312),Customers!R312,IFERROR(VALUE(Customers!R312),"")))</f>
        <v>1080.47</v>
      </c>
      <c r="S312" s="4" t="n">
        <f aca="false">IF(OR(TRIM(Customers!S312&amp;"")="",ISNUMBER(MATCH(TRIM(Customers!S312&amp;""),Codes!$A$5:$A$14,0))),"",IF(ISNUMBER(Customers!S312),Customers!S312,IFERROR(VALUE(Customers!S312),"")))</f>
        <v>0</v>
      </c>
      <c r="T312" s="4" t="n">
        <f aca="false">IF(OR(TRIM(Customers!T312&amp;"")="",ISNUMBER(MATCH(TRIM(Customers!T312&amp;""),Codes!$A$5:$A$14,0))),"",IF(ISNUMBER(Customers!T312),Customers!T312,IFERROR(VALUE(Customers!T312),"")))</f>
        <v>0</v>
      </c>
      <c r="U312" s="3" t="n">
        <f aca="false">IF(OR(TRIM(Customers!U312&amp;"")="",ISNUMBER(MATCH(TRIM(Customers!U312&amp;""),Codes!$A$5:$A$14,0)),Customers!U312=0),"",IF(ISNUMBER(Customers!U312),Customers!U312,IFERROR(VALUE(Customers!U312),"")))</f>
        <v>580</v>
      </c>
      <c r="V312" s="3" t="n">
        <f aca="false">IF(OR(TRIM(Customers!V312&amp;"")="",ISNUMBER(MATCH(TRIM(Customers!V312&amp;""),Codes!$A$5:$A$14,0))),"",IF(ISNUMBER(Customers!V312),Customers!V312,IFERROR(VALUE(Customers!V312),"")))</f>
        <v>1</v>
      </c>
    </row>
    <row r="313" customFormat="false" ht="15" hidden="false" customHeight="false" outlineLevel="0" collapsed="false">
      <c r="A313" s="2" t="str">
        <f aca="false">Customers!A313</f>
        <v>CL00312</v>
      </c>
      <c r="B313" s="3" t="n">
        <f aca="false">IF(OR(TRIM(Customers!B313&amp;"")="",ISNUMBER(MATCH(TRIM(Customers!B313&amp;""),Codes!$A$5:$A$14,0)),Customers!B313=0),"",IF(ISNUMBER(Customers!B313),Customers!B313,IFERROR(VALUE(Customers!B313),"")))</f>
        <v>57</v>
      </c>
      <c r="C313" s="2" t="str">
        <f aca="false">IF(OR(TRIM(Customers!C313&amp;"")="",ISNUMBER(MATCH(TRIM(Customers!C313&amp;""),Codes!$A$5:$A$14,0))),"",TRIM(Customers!C313))</f>
        <v>F</v>
      </c>
      <c r="D313" s="2" t="str">
        <f aca="false">IF(OR(TRIM(Customers!D313&amp;"")="",ISNUMBER(MATCH(TRIM(Customers!D313&amp;""),Codes!$A$5:$A$14,0))),"",TRIM(Customers!D313))</f>
        <v>Lazio</v>
      </c>
      <c r="E313" s="2" t="str">
        <f aca="false">IF(OR(TRIM(Customers!E313&amp;"")="",ISNUMBER(MATCH(TRIM(Customers!E313&amp;""),Codes!$A$5:$A$14,0))),"",TRIM(Customers!E313))</f>
        <v>Self-employed</v>
      </c>
      <c r="F313" s="2" t="str">
        <f aca="false">IF(OR(TRIM(Customers!F313&amp;"")="",ISNUMBER(MATCH(TRIM(Customers!F313&amp;""),Codes!$A$5:$A$14,0))),"",TRIM(Customers!F313))</f>
        <v>Married</v>
      </c>
      <c r="G313" s="4" t="str">
        <f aca="false">IF(OR(TRIM(Customers!G313&amp;"")="",ISNUMBER(MATCH(TRIM(Customers!G313&amp;""),Codes!$A$5:$A$14,0)),Customers!G313=-999),"",IF(ISNUMBER(Customers!G313),Customers!G313,IFERROR(VALUE(Customers!G313),"")))</f>
        <v/>
      </c>
      <c r="H313" s="3" t="n">
        <f aca="false">IF(OR(TRIM(Customers!H313&amp;"")="",ISNUMBER(MATCH(TRIM(Customers!H313&amp;""),Codes!$A$5:$A$14,0))),"",IF(ISNUMBER(Customers!H313),Customers!H313,IFERROR(VALUE(Customers!H313),"")))</f>
        <v>17</v>
      </c>
      <c r="I313" s="5" t="n">
        <f aca="false">IF(OR(TRIM(Customers!I313&amp;"")="",ISNUMBER(MATCH(TRIM(Customers!I313&amp;""),Codes!$A$5:$A$14,0)),Customers!I313=DATE(1970,1,1)),"",IF(ISNUMBER(Customers!I313),Customers!I313,IFERROR(DATEVALUE(Customers!I313),"")))</f>
        <v>39730</v>
      </c>
      <c r="J313" s="2" t="str">
        <f aca="false">IF(OR(TRIM(Customers!J313&amp;"")="",ISNUMBER(MATCH(TRIM(Customers!J313&amp;""),Codes!$A$5:$A$14,0))),"",TRIM(Customers!J313))</f>
        <v>Online Banking</v>
      </c>
      <c r="K313" s="3" t="n">
        <f aca="false">IF(OR(TRIM(Customers!K313&amp;"")="",ISNUMBER(MATCH(TRIM(Customers!K313&amp;""),Codes!$A$5:$A$14,0))),"",IF(ISNUMBER(Customers!K313),Customers!K313,IFERROR(VALUE(Customers!K313),"")))</f>
        <v>3</v>
      </c>
      <c r="L313" s="4" t="n">
        <f aca="false">IF(OR(TRIM(Customers!L313&amp;"")="",ISNUMBER(MATCH(TRIM(Customers!L313&amp;""),Codes!$A$5:$A$14,0))),"",IF(ISNUMBER(Customers!L313),Customers!L313,IFERROR(VALUE(Customers!L313),"")))</f>
        <v>8355.95</v>
      </c>
      <c r="M313" s="4" t="n">
        <f aca="false">IF(OR(TRIM(Customers!M313&amp;"")="",ISNUMBER(MATCH(TRIM(Customers!M313&amp;""),Codes!$A$5:$A$14,0))),"",IF(ISNUMBER(Customers!M313),Customers!M313,IFERROR(VALUE(Customers!M313),"")))</f>
        <v>90699.31</v>
      </c>
      <c r="N313" s="3" t="n">
        <f aca="false">IF(OR(TRIM(Customers!N313&amp;"")="",ISNUMBER(MATCH(TRIM(Customers!N313&amp;""),Codes!$A$5:$A$14,0)),Customers!N313=9999),"",IF(ISNUMBER(Customers!N313),Customers!N313,IFERROR(VALUE(Customers!N313),"")))</f>
        <v>29</v>
      </c>
      <c r="O313" s="4" t="n">
        <f aca="false">IF(OR(TRIM(Customers!O313&amp;"")="",ISNUMBER(MATCH(TRIM(Customers!O313&amp;""),Codes!$A$5:$A$14,0))),"",IF(ISNUMBER(Customers!O313),Customers!O313,IFERROR(VALUE(Customers!O313),"")))</f>
        <v>102.43</v>
      </c>
      <c r="P313" s="3" t="n">
        <f aca="false">IF(OR(TRIM(Customers!P313&amp;"")="",ISNUMBER(MATCH(TRIM(Customers!P313&amp;""),Codes!$A$5:$A$14,0))),"",IF(ISNUMBER(Customers!P313),Customers!P313,IFERROR(VALUE(Customers!P313),"")))</f>
        <v>3</v>
      </c>
      <c r="Q313" s="4" t="str">
        <f aca="false">IF(OR(TRIM(Customers!Q313&amp;"")="",ISNUMBER(MATCH(TRIM(Customers!Q313&amp;""),Codes!$A$5:$A$14,0))),"",IF(ISNUMBER(Customers!Q313),Customers!Q313,IFERROR(VALUE(Customers!Q313),"")))</f>
        <v/>
      </c>
      <c r="R313" s="4" t="str">
        <f aca="false">IF(OR(TRIM(Customers!R313&amp;"")="",ISNUMBER(MATCH(TRIM(Customers!R313&amp;""),Codes!$A$5:$A$14,0))),"",IF(ISNUMBER(Customers!R313),Customers!R313,IFERROR(VALUE(Customers!R313),"")))</f>
        <v/>
      </c>
      <c r="S313" s="4" t="n">
        <f aca="false">IF(OR(TRIM(Customers!S313&amp;"")="",ISNUMBER(MATCH(TRIM(Customers!S313&amp;""),Codes!$A$5:$A$14,0))),"",IF(ISNUMBER(Customers!S313),Customers!S313,IFERROR(VALUE(Customers!S313),"")))</f>
        <v>0</v>
      </c>
      <c r="T313" s="4" t="n">
        <f aca="false">IF(OR(TRIM(Customers!T313&amp;"")="",ISNUMBER(MATCH(TRIM(Customers!T313&amp;""),Codes!$A$5:$A$14,0))),"",IF(ISNUMBER(Customers!T313),Customers!T313,IFERROR(VALUE(Customers!T313),"")))</f>
        <v>0</v>
      </c>
      <c r="U313" s="3" t="n">
        <f aca="false">IF(OR(TRIM(Customers!U313&amp;"")="",ISNUMBER(MATCH(TRIM(Customers!U313&amp;""),Codes!$A$5:$A$14,0)),Customers!U313=0),"",IF(ISNUMBER(Customers!U313),Customers!U313,IFERROR(VALUE(Customers!U313),"")))</f>
        <v>616</v>
      </c>
      <c r="V313" s="3" t="n">
        <f aca="false">IF(OR(TRIM(Customers!V313&amp;"")="",ISNUMBER(MATCH(TRIM(Customers!V313&amp;""),Codes!$A$5:$A$14,0))),"",IF(ISNUMBER(Customers!V313),Customers!V313,IFERROR(VALUE(Customers!V313),"")))</f>
        <v>1</v>
      </c>
    </row>
    <row r="314" customFormat="false" ht="15" hidden="false" customHeight="false" outlineLevel="0" collapsed="false">
      <c r="A314" s="2" t="str">
        <f aca="false">Customers!A314</f>
        <v>CL00313</v>
      </c>
      <c r="B314" s="3" t="n">
        <f aca="false">IF(OR(TRIM(Customers!B314&amp;"")="",ISNUMBER(MATCH(TRIM(Customers!B314&amp;""),Codes!$A$5:$A$14,0)),Customers!B314=0),"",IF(ISNUMBER(Customers!B314),Customers!B314,IFERROR(VALUE(Customers!B314),"")))</f>
        <v>31</v>
      </c>
      <c r="C314" s="2" t="str">
        <f aca="false">IF(OR(TRIM(Customers!C314&amp;"")="",ISNUMBER(MATCH(TRIM(Customers!C314&amp;""),Codes!$A$5:$A$14,0))),"",TRIM(Customers!C314))</f>
        <v>M</v>
      </c>
      <c r="D314" s="2" t="str">
        <f aca="false">IF(OR(TRIM(Customers!D314&amp;"")="",ISNUMBER(MATCH(TRIM(Customers!D314&amp;""),Codes!$A$5:$A$14,0))),"",TRIM(Customers!D314))</f>
        <v>Campania</v>
      </c>
      <c r="E314" s="2" t="str">
        <f aca="false">IF(OR(TRIM(Customers!E314&amp;"")="",ISNUMBER(MATCH(TRIM(Customers!E314&amp;""),Codes!$A$5:$A$14,0))),"",TRIM(Customers!E314))</f>
        <v>Teacher</v>
      </c>
      <c r="F314" s="2" t="str">
        <f aca="false">IF(OR(TRIM(Customers!F314&amp;"")="",ISNUMBER(MATCH(TRIM(Customers!F314&amp;""),Codes!$A$5:$A$14,0))),"",TRIM(Customers!F314))</f>
        <v>Married</v>
      </c>
      <c r="G314" s="4" t="n">
        <f aca="false">IF(OR(TRIM(Customers!G314&amp;"")="",ISNUMBER(MATCH(TRIM(Customers!G314&amp;""),Codes!$A$5:$A$14,0)),Customers!G314=-999),"",IF(ISNUMBER(Customers!G314),Customers!G314,IFERROR(VALUE(Customers!G314),"")))</f>
        <v>19000</v>
      </c>
      <c r="H314" s="3" t="n">
        <f aca="false">IF(OR(TRIM(Customers!H314&amp;"")="",ISNUMBER(MATCH(TRIM(Customers!H314&amp;""),Codes!$A$5:$A$14,0))),"",IF(ISNUMBER(Customers!H314),Customers!H314,IFERROR(VALUE(Customers!H314),"")))</f>
        <v>3</v>
      </c>
      <c r="I314" s="5" t="n">
        <f aca="false">IF(OR(TRIM(Customers!I314&amp;"")="",ISNUMBER(MATCH(TRIM(Customers!I314&amp;""),Codes!$A$5:$A$14,0)),Customers!I314=DATE(1970,1,1)),"",IF(ISNUMBER(Customers!I314),Customers!I314,IFERROR(DATEVALUE(Customers!I314),"")))</f>
        <v>44974</v>
      </c>
      <c r="J314" s="2" t="str">
        <f aca="false">IF(OR(TRIM(Customers!J314&amp;"")="",ISNUMBER(MATCH(TRIM(Customers!J314&amp;""),Codes!$A$5:$A$14,0))),"",TRIM(Customers!J314))</f>
        <v>App</v>
      </c>
      <c r="K314" s="3" t="n">
        <f aca="false">IF(OR(TRIM(Customers!K314&amp;"")="",ISNUMBER(MATCH(TRIM(Customers!K314&amp;""),Codes!$A$5:$A$14,0))),"",IF(ISNUMBER(Customers!K314),Customers!K314,IFERROR(VALUE(Customers!K314),"")))</f>
        <v>1</v>
      </c>
      <c r="L314" s="4" t="n">
        <f aca="false">IF(OR(TRIM(Customers!L314&amp;"")="",ISNUMBER(MATCH(TRIM(Customers!L314&amp;""),Codes!$A$5:$A$14,0))),"",IF(ISNUMBER(Customers!L314),Customers!L314,IFERROR(VALUE(Customers!L314),"")))</f>
        <v>1174.39</v>
      </c>
      <c r="M314" s="4" t="n">
        <f aca="false">IF(OR(TRIM(Customers!M314&amp;"")="",ISNUMBER(MATCH(TRIM(Customers!M314&amp;""),Codes!$A$5:$A$14,0))),"",IF(ISNUMBER(Customers!M314),Customers!M314,IFERROR(VALUE(Customers!M314),"")))</f>
        <v>7333.27</v>
      </c>
      <c r="N314" s="3" t="n">
        <f aca="false">IF(OR(TRIM(Customers!N314&amp;"")="",ISNUMBER(MATCH(TRIM(Customers!N314&amp;""),Codes!$A$5:$A$14,0)),Customers!N314=9999),"",IF(ISNUMBER(Customers!N314),Customers!N314,IFERROR(VALUE(Customers!N314),"")))</f>
        <v>28</v>
      </c>
      <c r="O314" s="4" t="n">
        <f aca="false">IF(OR(TRIM(Customers!O314&amp;"")="",ISNUMBER(MATCH(TRIM(Customers!O314&amp;""),Codes!$A$5:$A$14,0))),"",IF(ISNUMBER(Customers!O314),Customers!O314,IFERROR(VALUE(Customers!O314),"")))</f>
        <v>55.82</v>
      </c>
      <c r="P314" s="3" t="n">
        <f aca="false">IF(OR(TRIM(Customers!P314&amp;"")="",ISNUMBER(MATCH(TRIM(Customers!P314&amp;""),Codes!$A$5:$A$14,0))),"",IF(ISNUMBER(Customers!P314),Customers!P314,IFERROR(VALUE(Customers!P314),"")))</f>
        <v>1</v>
      </c>
      <c r="Q314" s="4" t="n">
        <f aca="false">IF(OR(TRIM(Customers!Q314&amp;"")="",ISNUMBER(MATCH(TRIM(Customers!Q314&amp;""),Codes!$A$5:$A$14,0))),"",IF(ISNUMBER(Customers!Q314),Customers!Q314,IFERROR(VALUE(Customers!Q314),"")))</f>
        <v>0</v>
      </c>
      <c r="R314" s="4" t="n">
        <f aca="false">IF(OR(TRIM(Customers!R314&amp;"")="",ISNUMBER(MATCH(TRIM(Customers!R314&amp;""),Codes!$A$5:$A$14,0))),"",IF(ISNUMBER(Customers!R314),Customers!R314,IFERROR(VALUE(Customers!R314),"")))</f>
        <v>0</v>
      </c>
      <c r="S314" s="4" t="str">
        <f aca="false">IF(OR(TRIM(Customers!S314&amp;"")="",ISNUMBER(MATCH(TRIM(Customers!S314&amp;""),Codes!$A$5:$A$14,0))),"",IF(ISNUMBER(Customers!S314),Customers!S314,IFERROR(VALUE(Customers!S314),"")))</f>
        <v/>
      </c>
      <c r="T314" s="4" t="str">
        <f aca="false">IF(OR(TRIM(Customers!T314&amp;"")="",ISNUMBER(MATCH(TRIM(Customers!T314&amp;""),Codes!$A$5:$A$14,0))),"",IF(ISNUMBER(Customers!T314),Customers!T314,IFERROR(VALUE(Customers!T314),"")))</f>
        <v/>
      </c>
      <c r="U314" s="3" t="n">
        <f aca="false">IF(OR(TRIM(Customers!U314&amp;"")="",ISNUMBER(MATCH(TRIM(Customers!U314&amp;""),Codes!$A$5:$A$14,0)),Customers!U314=0),"",IF(ISNUMBER(Customers!U314),Customers!U314,IFERROR(VALUE(Customers!U314),"")))</f>
        <v>570</v>
      </c>
      <c r="V314" s="3" t="str">
        <f aca="false">IF(OR(TRIM(Customers!V314&amp;"")="",ISNUMBER(MATCH(TRIM(Customers!V314&amp;""),Codes!$A$5:$A$14,0))),"",IF(ISNUMBER(Customers!V314),Customers!V314,IFERROR(VALUE(Customers!V314),"")))</f>
        <v/>
      </c>
    </row>
    <row r="315" customFormat="false" ht="15" hidden="false" customHeight="false" outlineLevel="0" collapsed="false">
      <c r="A315" s="2" t="str">
        <f aca="false">Customers!A315</f>
        <v>CL00314</v>
      </c>
      <c r="B315" s="3" t="n">
        <f aca="false">IF(OR(TRIM(Customers!B315&amp;"")="",ISNUMBER(MATCH(TRIM(Customers!B315&amp;""),Codes!$A$5:$A$14,0)),Customers!B315=0),"",IF(ISNUMBER(Customers!B315),Customers!B315,IFERROR(VALUE(Customers!B315),"")))</f>
        <v>66</v>
      </c>
      <c r="C315" s="2" t="str">
        <f aca="false">IF(OR(TRIM(Customers!C315&amp;"")="",ISNUMBER(MATCH(TRIM(Customers!C315&amp;""),Codes!$A$5:$A$14,0))),"",TRIM(Customers!C315))</f>
        <v>M</v>
      </c>
      <c r="D315" s="2" t="str">
        <f aca="false">IF(OR(TRIM(Customers!D315&amp;"")="",ISNUMBER(MATCH(TRIM(Customers!D315&amp;""),Codes!$A$5:$A$14,0))),"",TRIM(Customers!D315))</f>
        <v>Emilia-Romagna</v>
      </c>
      <c r="E315" s="2" t="str">
        <f aca="false">IF(OR(TRIM(Customers!E315&amp;"")="",ISNUMBER(MATCH(TRIM(Customers!E315&amp;""),Codes!$A$5:$A$14,0))),"",TRIM(Customers!E315))</f>
        <v>Retired</v>
      </c>
      <c r="F315" s="2" t="str">
        <f aca="false">IF(OR(TRIM(Customers!F315&amp;"")="",ISNUMBER(MATCH(TRIM(Customers!F315&amp;""),Codes!$A$5:$A$14,0))),"",TRIM(Customers!F315))</f>
        <v>Widowed</v>
      </c>
      <c r="G315" s="4" t="n">
        <f aca="false">IF(OR(TRIM(Customers!G315&amp;"")="",ISNUMBER(MATCH(TRIM(Customers!G315&amp;""),Codes!$A$5:$A$14,0)),Customers!G315=-999),"",IF(ISNUMBER(Customers!G315),Customers!G315,IFERROR(VALUE(Customers!G315),"")))</f>
        <v>12600</v>
      </c>
      <c r="H315" s="3" t="n">
        <f aca="false">IF(OR(TRIM(Customers!H315&amp;"")="",ISNUMBER(MATCH(TRIM(Customers!H315&amp;""),Codes!$A$5:$A$14,0))),"",IF(ISNUMBER(Customers!H315),Customers!H315,IFERROR(VALUE(Customers!H315),"")))</f>
        <v>13</v>
      </c>
      <c r="I315" s="5" t="n">
        <f aca="false">IF(OR(TRIM(Customers!I315&amp;"")="",ISNUMBER(MATCH(TRIM(Customers!I315&amp;""),Codes!$A$5:$A$14,0)),Customers!I315=DATE(1970,1,1)),"",IF(ISNUMBER(Customers!I315),Customers!I315,IFERROR(DATEVALUE(Customers!I315),"")))</f>
        <v>41509</v>
      </c>
      <c r="J315" s="2" t="str">
        <f aca="false">IF(OR(TRIM(Customers!J315&amp;"")="",ISNUMBER(MATCH(TRIM(Customers!J315&amp;""),Codes!$A$5:$A$14,0))),"",TRIM(Customers!J315))</f>
        <v>Branch</v>
      </c>
      <c r="K315" s="3" t="n">
        <f aca="false">IF(OR(TRIM(Customers!K315&amp;"")="",ISNUMBER(MATCH(TRIM(Customers!K315&amp;""),Codes!$A$5:$A$14,0))),"",IF(ISNUMBER(Customers!K315),Customers!K315,IFERROR(VALUE(Customers!K315),"")))</f>
        <v>2</v>
      </c>
      <c r="L315" s="4" t="n">
        <f aca="false">IF(OR(TRIM(Customers!L315&amp;"")="",ISNUMBER(MATCH(TRIM(Customers!L315&amp;""),Codes!$A$5:$A$14,0))),"",IF(ISNUMBER(Customers!L315),Customers!L315,IFERROR(VALUE(Customers!L315),"")))</f>
        <v>982.76</v>
      </c>
      <c r="M315" s="4" t="n">
        <f aca="false">IF(OR(TRIM(Customers!M315&amp;"")="",ISNUMBER(MATCH(TRIM(Customers!M315&amp;""),Codes!$A$5:$A$14,0))),"",IF(ISNUMBER(Customers!M315),Customers!M315,IFERROR(VALUE(Customers!M315),"")))</f>
        <v>5162.89</v>
      </c>
      <c r="N315" s="3" t="n">
        <f aca="false">IF(OR(TRIM(Customers!N315&amp;"")="",ISNUMBER(MATCH(TRIM(Customers!N315&amp;""),Codes!$A$5:$A$14,0)),Customers!N315=9999),"",IF(ISNUMBER(Customers!N315),Customers!N315,IFERROR(VALUE(Customers!N315),"")))</f>
        <v>14</v>
      </c>
      <c r="O315" s="4" t="n">
        <f aca="false">IF(OR(TRIM(Customers!O315&amp;"")="",ISNUMBER(MATCH(TRIM(Customers!O315&amp;""),Codes!$A$5:$A$14,0))),"",IF(ISNUMBER(Customers!O315),Customers!O315,IFERROR(VALUE(Customers!O315),"")))</f>
        <v>31.02</v>
      </c>
      <c r="P315" s="3" t="n">
        <f aca="false">IF(OR(TRIM(Customers!P315&amp;"")="",ISNUMBER(MATCH(TRIM(Customers!P315&amp;""),Codes!$A$5:$A$14,0))),"",IF(ISNUMBER(Customers!P315),Customers!P315,IFERROR(VALUE(Customers!P315),"")))</f>
        <v>3</v>
      </c>
      <c r="Q315" s="4" t="n">
        <f aca="false">IF(OR(TRIM(Customers!Q315&amp;"")="",ISNUMBER(MATCH(TRIM(Customers!Q315&amp;""),Codes!$A$5:$A$14,0))),"",IF(ISNUMBER(Customers!Q315),Customers!Q315,IFERROR(VALUE(Customers!Q315),"")))</f>
        <v>1500</v>
      </c>
      <c r="R315" s="4" t="n">
        <f aca="false">IF(OR(TRIM(Customers!R315&amp;"")="",ISNUMBER(MATCH(TRIM(Customers!R315&amp;""),Codes!$A$5:$A$14,0))),"",IF(ISNUMBER(Customers!R315),Customers!R315,IFERROR(VALUE(Customers!R315),"")))</f>
        <v>453.69</v>
      </c>
      <c r="S315" s="4" t="str">
        <f aca="false">IF(OR(TRIM(Customers!S315&amp;"")="",ISNUMBER(MATCH(TRIM(Customers!S315&amp;""),Codes!$A$5:$A$14,0))),"",IF(ISNUMBER(Customers!S315),Customers!S315,IFERROR(VALUE(Customers!S315),"")))</f>
        <v/>
      </c>
      <c r="T315" s="4" t="str">
        <f aca="false">IF(OR(TRIM(Customers!T315&amp;"")="",ISNUMBER(MATCH(TRIM(Customers!T315&amp;""),Codes!$A$5:$A$14,0))),"",IF(ISNUMBER(Customers!T315),Customers!T315,IFERROR(VALUE(Customers!T315),"")))</f>
        <v/>
      </c>
      <c r="U315" s="3" t="n">
        <f aca="false">IF(OR(TRIM(Customers!U315&amp;"")="",ISNUMBER(MATCH(TRIM(Customers!U315&amp;""),Codes!$A$5:$A$14,0)),Customers!U315=0),"",IF(ISNUMBER(Customers!U315),Customers!U315,IFERROR(VALUE(Customers!U315),"")))</f>
        <v>611</v>
      </c>
      <c r="V315" s="3" t="n">
        <f aca="false">IF(OR(TRIM(Customers!V315&amp;"")="",ISNUMBER(MATCH(TRIM(Customers!V315&amp;""),Codes!$A$5:$A$14,0))),"",IF(ISNUMBER(Customers!V315),Customers!V315,IFERROR(VALUE(Customers!V315),"")))</f>
        <v>0</v>
      </c>
    </row>
    <row r="316" customFormat="false" ht="15" hidden="false" customHeight="false" outlineLevel="0" collapsed="false">
      <c r="A316" s="2" t="str">
        <f aca="false">Customers!A316</f>
        <v>CL00315</v>
      </c>
      <c r="B316" s="3" t="n">
        <f aca="false">IF(OR(TRIM(Customers!B316&amp;"")="",ISNUMBER(MATCH(TRIM(Customers!B316&amp;""),Codes!$A$5:$A$14,0)),Customers!B316=0),"",IF(ISNUMBER(Customers!B316),Customers!B316,IFERROR(VALUE(Customers!B316),"")))</f>
        <v>51</v>
      </c>
      <c r="C316" s="2" t="str">
        <f aca="false">IF(OR(TRIM(Customers!C316&amp;"")="",ISNUMBER(MATCH(TRIM(Customers!C316&amp;""),Codes!$A$5:$A$14,0))),"",TRIM(Customers!C316))</f>
        <v>M</v>
      </c>
      <c r="D316" s="2" t="str">
        <f aca="false">IF(OR(TRIM(Customers!D316&amp;"")="",ISNUMBER(MATCH(TRIM(Customers!D316&amp;""),Codes!$A$5:$A$14,0))),"",TRIM(Customers!D316))</f>
        <v>Lombardia</v>
      </c>
      <c r="E316" s="2" t="str">
        <f aca="false">IF(OR(TRIM(Customers!E316&amp;"")="",ISNUMBER(MATCH(TRIM(Customers!E316&amp;""),Codes!$A$5:$A$14,0))),"",TRIM(Customers!E316))</f>
        <v>Employee</v>
      </c>
      <c r="F316" s="2" t="str">
        <f aca="false">IF(OR(TRIM(Customers!F316&amp;"")="",ISNUMBER(MATCH(TRIM(Customers!F316&amp;""),Codes!$A$5:$A$14,0))),"",TRIM(Customers!F316))</f>
        <v>Married</v>
      </c>
      <c r="G316" s="4" t="n">
        <f aca="false">IF(OR(TRIM(Customers!G316&amp;"")="",ISNUMBER(MATCH(TRIM(Customers!G316&amp;""),Codes!$A$5:$A$14,0)),Customers!G316=-999),"",IF(ISNUMBER(Customers!G316),Customers!G316,IFERROR(VALUE(Customers!G316),"")))</f>
        <v>31500</v>
      </c>
      <c r="H316" s="3" t="n">
        <f aca="false">IF(OR(TRIM(Customers!H316&amp;"")="",ISNUMBER(MATCH(TRIM(Customers!H316&amp;""),Codes!$A$5:$A$14,0))),"",IF(ISNUMBER(Customers!H316),Customers!H316,IFERROR(VALUE(Customers!H316),"")))</f>
        <v>15</v>
      </c>
      <c r="I316" s="5" t="n">
        <f aca="false">IF(OR(TRIM(Customers!I316&amp;"")="",ISNUMBER(MATCH(TRIM(Customers!I316&amp;""),Codes!$A$5:$A$14,0)),Customers!I316=DATE(1970,1,1)),"",IF(ISNUMBER(Customers!I316),Customers!I316,IFERROR(DATEVALUE(Customers!I316),"")))</f>
        <v>40686</v>
      </c>
      <c r="J316" s="2" t="str">
        <f aca="false">IF(OR(TRIM(Customers!J316&amp;"")="",ISNUMBER(MATCH(TRIM(Customers!J316&amp;""),Codes!$A$5:$A$14,0))),"",TRIM(Customers!J316))</f>
        <v>Branch</v>
      </c>
      <c r="K316" s="3" t="n">
        <f aca="false">IF(OR(TRIM(Customers!K316&amp;"")="",ISNUMBER(MATCH(TRIM(Customers!K316&amp;""),Codes!$A$5:$A$14,0))),"",IF(ISNUMBER(Customers!K316),Customers!K316,IFERROR(VALUE(Customers!K316),"")))</f>
        <v>2</v>
      </c>
      <c r="L316" s="4" t="n">
        <f aca="false">IF(OR(TRIM(Customers!L316&amp;"")="",ISNUMBER(MATCH(TRIM(Customers!L316&amp;""),Codes!$A$5:$A$14,0))),"",IF(ISNUMBER(Customers!L316),Customers!L316,IFERROR(VALUE(Customers!L316),"")))</f>
        <v>2487.98</v>
      </c>
      <c r="M316" s="4" t="str">
        <f aca="false">IF(OR(TRIM(Customers!M316&amp;"")="",ISNUMBER(MATCH(TRIM(Customers!M316&amp;""),Codes!$A$5:$A$14,0))),"",IF(ISNUMBER(Customers!M316),Customers!M316,IFERROR(VALUE(Customers!M316),"")))</f>
        <v/>
      </c>
      <c r="N316" s="3" t="n">
        <f aca="false">IF(OR(TRIM(Customers!N316&amp;"")="",ISNUMBER(MATCH(TRIM(Customers!N316&amp;""),Codes!$A$5:$A$14,0)),Customers!N316=9999),"",IF(ISNUMBER(Customers!N316),Customers!N316,IFERROR(VALUE(Customers!N316),"")))</f>
        <v>28</v>
      </c>
      <c r="O316" s="4" t="n">
        <f aca="false">IF(OR(TRIM(Customers!O316&amp;"")="",ISNUMBER(MATCH(TRIM(Customers!O316&amp;""),Codes!$A$5:$A$14,0))),"",IF(ISNUMBER(Customers!O316),Customers!O316,IFERROR(VALUE(Customers!O316),"")))</f>
        <v>26.57</v>
      </c>
      <c r="P316" s="3" t="n">
        <f aca="false">IF(OR(TRIM(Customers!P316&amp;"")="",ISNUMBER(MATCH(TRIM(Customers!P316&amp;""),Codes!$A$5:$A$14,0))),"",IF(ISNUMBER(Customers!P316),Customers!P316,IFERROR(VALUE(Customers!P316),"")))</f>
        <v>3</v>
      </c>
      <c r="Q316" s="4" t="n">
        <f aca="false">IF(OR(TRIM(Customers!Q316&amp;"")="",ISNUMBER(MATCH(TRIM(Customers!Q316&amp;""),Codes!$A$5:$A$14,0))),"",IF(ISNUMBER(Customers!Q316),Customers!Q316,IFERROR(VALUE(Customers!Q316),"")))</f>
        <v>4500</v>
      </c>
      <c r="R316" s="4" t="n">
        <f aca="false">IF(OR(TRIM(Customers!R316&amp;"")="",ISNUMBER(MATCH(TRIM(Customers!R316&amp;""),Codes!$A$5:$A$14,0))),"",IF(ISNUMBER(Customers!R316),Customers!R316,IFERROR(VALUE(Customers!R316),"")))</f>
        <v>1861.88</v>
      </c>
      <c r="S316" s="4" t="n">
        <f aca="false">IF(OR(TRIM(Customers!S316&amp;"")="",ISNUMBER(MATCH(TRIM(Customers!S316&amp;""),Codes!$A$5:$A$14,0))),"",IF(ISNUMBER(Customers!S316),Customers!S316,IFERROR(VALUE(Customers!S316),"")))</f>
        <v>156000</v>
      </c>
      <c r="T316" s="4" t="n">
        <f aca="false">IF(OR(TRIM(Customers!T316&amp;"")="",ISNUMBER(MATCH(TRIM(Customers!T316&amp;""),Codes!$A$5:$A$14,0))),"",IF(ISNUMBER(Customers!T316),Customers!T316,IFERROR(VALUE(Customers!T316),"")))</f>
        <v>856</v>
      </c>
      <c r="U316" s="3" t="n">
        <f aca="false">IF(OR(TRIM(Customers!U316&amp;"")="",ISNUMBER(MATCH(TRIM(Customers!U316&amp;""),Codes!$A$5:$A$14,0)),Customers!U316=0),"",IF(ISNUMBER(Customers!U316),Customers!U316,IFERROR(VALUE(Customers!U316),"")))</f>
        <v>649</v>
      </c>
      <c r="V316" s="3" t="n">
        <f aca="false">IF(OR(TRIM(Customers!V316&amp;"")="",ISNUMBER(MATCH(TRIM(Customers!V316&amp;""),Codes!$A$5:$A$14,0))),"",IF(ISNUMBER(Customers!V316),Customers!V316,IFERROR(VALUE(Customers!V316),"")))</f>
        <v>0</v>
      </c>
    </row>
    <row r="317" customFormat="false" ht="15" hidden="false" customHeight="false" outlineLevel="0" collapsed="false">
      <c r="A317" s="2" t="str">
        <f aca="false">Customers!A317</f>
        <v>CL00316</v>
      </c>
      <c r="B317" s="3" t="n">
        <f aca="false">IF(OR(TRIM(Customers!B317&amp;"")="",ISNUMBER(MATCH(TRIM(Customers!B317&amp;""),Codes!$A$5:$A$14,0)),Customers!B317=0),"",IF(ISNUMBER(Customers!B317),Customers!B317,IFERROR(VALUE(Customers!B317),"")))</f>
        <v>58</v>
      </c>
      <c r="C317" s="2" t="str">
        <f aca="false">IF(OR(TRIM(Customers!C317&amp;"")="",ISNUMBER(MATCH(TRIM(Customers!C317&amp;""),Codes!$A$5:$A$14,0))),"",TRIM(Customers!C317))</f>
        <v>M</v>
      </c>
      <c r="D317" s="2" t="str">
        <f aca="false">IF(OR(TRIM(Customers!D317&amp;"")="",ISNUMBER(MATCH(TRIM(Customers!D317&amp;""),Codes!$A$5:$A$14,0))),"",TRIM(Customers!D317))</f>
        <v>Sicilia</v>
      </c>
      <c r="E317" s="2" t="str">
        <f aca="false">IF(OR(TRIM(Customers!E317&amp;"")="",ISNUMBER(MATCH(TRIM(Customers!E317&amp;""),Codes!$A$5:$A$14,0))),"",TRIM(Customers!E317))</f>
        <v>Employee</v>
      </c>
      <c r="F317" s="2" t="str">
        <f aca="false">IF(OR(TRIM(Customers!F317&amp;"")="",ISNUMBER(MATCH(TRIM(Customers!F317&amp;""),Codes!$A$5:$A$14,0))),"",TRIM(Customers!F317))</f>
        <v>Married</v>
      </c>
      <c r="G317" s="4" t="n">
        <f aca="false">IF(OR(TRIM(Customers!G317&amp;"")="",ISNUMBER(MATCH(TRIM(Customers!G317&amp;""),Codes!$A$5:$A$14,0)),Customers!G317=-999),"",IF(ISNUMBER(Customers!G317),Customers!G317,IFERROR(VALUE(Customers!G317),"")))</f>
        <v>38400</v>
      </c>
      <c r="H317" s="3" t="n">
        <f aca="false">IF(OR(TRIM(Customers!H317&amp;"")="",ISNUMBER(MATCH(TRIM(Customers!H317&amp;""),Codes!$A$5:$A$14,0))),"",IF(ISNUMBER(Customers!H317),Customers!H317,IFERROR(VALUE(Customers!H317),"")))</f>
        <v>16</v>
      </c>
      <c r="I317" s="5" t="n">
        <f aca="false">IF(OR(TRIM(Customers!I317&amp;"")="",ISNUMBER(MATCH(TRIM(Customers!I317&amp;""),Codes!$A$5:$A$14,0)),Customers!I317=DATE(1970,1,1)),"",IF(ISNUMBER(Customers!I317),Customers!I317,IFERROR(DATEVALUE(Customers!I317),"")))</f>
        <v>40345</v>
      </c>
      <c r="J317" s="2" t="str">
        <f aca="false">IF(OR(TRIM(Customers!J317&amp;"")="",ISNUMBER(MATCH(TRIM(Customers!J317&amp;""),Codes!$A$5:$A$14,0))),"",TRIM(Customers!J317))</f>
        <v>Online Banking</v>
      </c>
      <c r="K317" s="3" t="n">
        <f aca="false">IF(OR(TRIM(Customers!K317&amp;"")="",ISNUMBER(MATCH(TRIM(Customers!K317&amp;""),Codes!$A$5:$A$14,0))),"",IF(ISNUMBER(Customers!K317),Customers!K317,IFERROR(VALUE(Customers!K317),"")))</f>
        <v>3</v>
      </c>
      <c r="L317" s="4" t="n">
        <f aca="false">IF(OR(TRIM(Customers!L317&amp;"")="",ISNUMBER(MATCH(TRIM(Customers!L317&amp;""),Codes!$A$5:$A$14,0))),"",IF(ISNUMBER(Customers!L317),Customers!L317,IFERROR(VALUE(Customers!L317),"")))</f>
        <v>3828.12</v>
      </c>
      <c r="M317" s="4" t="n">
        <f aca="false">IF(OR(TRIM(Customers!M317&amp;"")="",ISNUMBER(MATCH(TRIM(Customers!M317&amp;""),Codes!$A$5:$A$14,0))),"",IF(ISNUMBER(Customers!M317),Customers!M317,IFERROR(VALUE(Customers!M317),"")))</f>
        <v>42777.71</v>
      </c>
      <c r="N317" s="3" t="n">
        <f aca="false">IF(OR(TRIM(Customers!N317&amp;"")="",ISNUMBER(MATCH(TRIM(Customers!N317&amp;""),Codes!$A$5:$A$14,0)),Customers!N317=9999),"",IF(ISNUMBER(Customers!N317),Customers!N317,IFERROR(VALUE(Customers!N317),"")))</f>
        <v>39</v>
      </c>
      <c r="O317" s="4" t="n">
        <f aca="false">IF(OR(TRIM(Customers!O317&amp;"")="",ISNUMBER(MATCH(TRIM(Customers!O317&amp;""),Codes!$A$5:$A$14,0))),"",IF(ISNUMBER(Customers!O317),Customers!O317,IFERROR(VALUE(Customers!O317),"")))</f>
        <v>48.61</v>
      </c>
      <c r="P317" s="3" t="n">
        <f aca="false">IF(OR(TRIM(Customers!P317&amp;"")="",ISNUMBER(MATCH(TRIM(Customers!P317&amp;""),Codes!$A$5:$A$14,0))),"",IF(ISNUMBER(Customers!P317),Customers!P317,IFERROR(VALUE(Customers!P317),"")))</f>
        <v>4</v>
      </c>
      <c r="Q317" s="4" t="n">
        <f aca="false">IF(OR(TRIM(Customers!Q317&amp;"")="",ISNUMBER(MATCH(TRIM(Customers!Q317&amp;""),Codes!$A$5:$A$14,0))),"",IF(ISNUMBER(Customers!Q317),Customers!Q317,IFERROR(VALUE(Customers!Q317),"")))</f>
        <v>4500</v>
      </c>
      <c r="R317" s="4" t="n">
        <f aca="false">IF(OR(TRIM(Customers!R317&amp;"")="",ISNUMBER(MATCH(TRIM(Customers!R317&amp;""),Codes!$A$5:$A$14,0))),"",IF(ISNUMBER(Customers!R317),Customers!R317,IFERROR(VALUE(Customers!R317),"")))</f>
        <v>1767.12</v>
      </c>
      <c r="S317" s="4" t="n">
        <f aca="false">IF(OR(TRIM(Customers!S317&amp;"")="",ISNUMBER(MATCH(TRIM(Customers!S317&amp;""),Codes!$A$5:$A$14,0))),"",IF(ISNUMBER(Customers!S317),Customers!S317,IFERROR(VALUE(Customers!S317),"")))</f>
        <v>74000</v>
      </c>
      <c r="T317" s="4" t="n">
        <f aca="false">IF(OR(TRIM(Customers!T317&amp;"")="",ISNUMBER(MATCH(TRIM(Customers!T317&amp;""),Codes!$A$5:$A$14,0))),"",IF(ISNUMBER(Customers!T317),Customers!T317,IFERROR(VALUE(Customers!T317),"")))</f>
        <v>516</v>
      </c>
      <c r="U317" s="3" t="n">
        <f aca="false">IF(OR(TRIM(Customers!U317&amp;"")="",ISNUMBER(MATCH(TRIM(Customers!U317&amp;""),Codes!$A$5:$A$14,0)),Customers!U317=0),"",IF(ISNUMBER(Customers!U317),Customers!U317,IFERROR(VALUE(Customers!U317),"")))</f>
        <v>646</v>
      </c>
      <c r="V317" s="3" t="n">
        <f aca="false">IF(OR(TRIM(Customers!V317&amp;"")="",ISNUMBER(MATCH(TRIM(Customers!V317&amp;""),Codes!$A$5:$A$14,0))),"",IF(ISNUMBER(Customers!V317),Customers!V317,IFERROR(VALUE(Customers!V317),"")))</f>
        <v>0</v>
      </c>
    </row>
    <row r="318" customFormat="false" ht="15" hidden="false" customHeight="false" outlineLevel="0" collapsed="false">
      <c r="A318" s="2" t="str">
        <f aca="false">Customers!A318</f>
        <v>CL00317</v>
      </c>
      <c r="B318" s="3" t="n">
        <f aca="false">IF(OR(TRIM(Customers!B318&amp;"")="",ISNUMBER(MATCH(TRIM(Customers!B318&amp;""),Codes!$A$5:$A$14,0)),Customers!B318=0),"",IF(ISNUMBER(Customers!B318),Customers!B318,IFERROR(VALUE(Customers!B318),"")))</f>
        <v>33</v>
      </c>
      <c r="C318" s="2" t="str">
        <f aca="false">IF(OR(TRIM(Customers!C318&amp;"")="",ISNUMBER(MATCH(TRIM(Customers!C318&amp;""),Codes!$A$5:$A$14,0))),"",TRIM(Customers!C318))</f>
        <v>M</v>
      </c>
      <c r="D318" s="2" t="str">
        <f aca="false">IF(OR(TRIM(Customers!D318&amp;"")="",ISNUMBER(MATCH(TRIM(Customers!D318&amp;""),Codes!$A$5:$A$14,0))),"",TRIM(Customers!D318))</f>
        <v>Veneto</v>
      </c>
      <c r="E318" s="2" t="str">
        <f aca="false">IF(OR(TRIM(Customers!E318&amp;"")="",ISNUMBER(MATCH(TRIM(Customers!E318&amp;""),Codes!$A$5:$A$14,0))),"",TRIM(Customers!E318))</f>
        <v>Manual worker</v>
      </c>
      <c r="F318" s="2" t="str">
        <f aca="false">IF(OR(TRIM(Customers!F318&amp;"")="",ISNUMBER(MATCH(TRIM(Customers!F318&amp;""),Codes!$A$5:$A$14,0))),"",TRIM(Customers!F318))</f>
        <v>Married</v>
      </c>
      <c r="G318" s="4" t="n">
        <f aca="false">IF(OR(TRIM(Customers!G318&amp;"")="",ISNUMBER(MATCH(TRIM(Customers!G318&amp;""),Codes!$A$5:$A$14,0)),Customers!G318=-999),"",IF(ISNUMBER(Customers!G318),Customers!G318,IFERROR(VALUE(Customers!G318),"")))</f>
        <v>23600</v>
      </c>
      <c r="H318" s="3" t="n">
        <f aca="false">IF(OR(TRIM(Customers!H318&amp;"")="",ISNUMBER(MATCH(TRIM(Customers!H318&amp;""),Codes!$A$5:$A$14,0))),"",IF(ISNUMBER(Customers!H318),Customers!H318,IFERROR(VALUE(Customers!H318),"")))</f>
        <v>6</v>
      </c>
      <c r="I318" s="5" t="n">
        <f aca="false">IF(OR(TRIM(Customers!I318&amp;"")="",ISNUMBER(MATCH(TRIM(Customers!I318&amp;""),Codes!$A$5:$A$14,0)),Customers!I318=DATE(1970,1,1)),"",IF(ISNUMBER(Customers!I318),Customers!I318,IFERROR(DATEVALUE(Customers!I318),"")))</f>
        <v>43730</v>
      </c>
      <c r="J318" s="2" t="str">
        <f aca="false">IF(OR(TRIM(Customers!J318&amp;"")="",ISNUMBER(MATCH(TRIM(Customers!J318&amp;""),Codes!$A$5:$A$14,0))),"",TRIM(Customers!J318))</f>
        <v>Branch</v>
      </c>
      <c r="K318" s="3" t="n">
        <f aca="false">IF(OR(TRIM(Customers!K318&amp;"")="",ISNUMBER(MATCH(TRIM(Customers!K318&amp;""),Codes!$A$5:$A$14,0))),"",IF(ISNUMBER(Customers!K318),Customers!K318,IFERROR(VALUE(Customers!K318),"")))</f>
        <v>2</v>
      </c>
      <c r="L318" s="4" t="n">
        <f aca="false">IF(OR(TRIM(Customers!L318&amp;"")="",ISNUMBER(MATCH(TRIM(Customers!L318&amp;""),Codes!$A$5:$A$14,0))),"",IF(ISNUMBER(Customers!L318),Customers!L318,IFERROR(VALUE(Customers!L318),"")))</f>
        <v>4294.12</v>
      </c>
      <c r="M318" s="4" t="n">
        <f aca="false">IF(OR(TRIM(Customers!M318&amp;"")="",ISNUMBER(MATCH(TRIM(Customers!M318&amp;""),Codes!$A$5:$A$14,0))),"",IF(ISNUMBER(Customers!M318),Customers!M318,IFERROR(VALUE(Customers!M318),"")))</f>
        <v>0</v>
      </c>
      <c r="N318" s="3" t="n">
        <f aca="false">IF(OR(TRIM(Customers!N318&amp;"")="",ISNUMBER(MATCH(TRIM(Customers!N318&amp;""),Codes!$A$5:$A$14,0)),Customers!N318=9999),"",IF(ISNUMBER(Customers!N318),Customers!N318,IFERROR(VALUE(Customers!N318),"")))</f>
        <v>21</v>
      </c>
      <c r="O318" s="4" t="n">
        <f aca="false">IF(OR(TRIM(Customers!O318&amp;"")="",ISNUMBER(MATCH(TRIM(Customers!O318&amp;""),Codes!$A$5:$A$14,0))),"",IF(ISNUMBER(Customers!O318),Customers!O318,IFERROR(VALUE(Customers!O318),"")))</f>
        <v>44.78</v>
      </c>
      <c r="P318" s="3" t="n">
        <f aca="false">IF(OR(TRIM(Customers!P318&amp;"")="",ISNUMBER(MATCH(TRIM(Customers!P318&amp;""),Codes!$A$5:$A$14,0))),"",IF(ISNUMBER(Customers!P318),Customers!P318,IFERROR(VALUE(Customers!P318),"")))</f>
        <v>4</v>
      </c>
      <c r="Q318" s="4" t="n">
        <f aca="false">IF(OR(TRIM(Customers!Q318&amp;"")="",ISNUMBER(MATCH(TRIM(Customers!Q318&amp;""),Codes!$A$5:$A$14,0))),"",IF(ISNUMBER(Customers!Q318),Customers!Q318,IFERROR(VALUE(Customers!Q318),"")))</f>
        <v>3500</v>
      </c>
      <c r="R318" s="4" t="n">
        <f aca="false">IF(OR(TRIM(Customers!R318&amp;"")="",ISNUMBER(MATCH(TRIM(Customers!R318&amp;""),Codes!$A$5:$A$14,0))),"",IF(ISNUMBER(Customers!R318),Customers!R318,IFERROR(VALUE(Customers!R318),"")))</f>
        <v>707.85</v>
      </c>
      <c r="S318" s="4" t="n">
        <f aca="false">IF(OR(TRIM(Customers!S318&amp;"")="",ISNUMBER(MATCH(TRIM(Customers!S318&amp;""),Codes!$A$5:$A$14,0))),"",IF(ISNUMBER(Customers!S318),Customers!S318,IFERROR(VALUE(Customers!S318),"")))</f>
        <v>60000</v>
      </c>
      <c r="T318" s="4" t="n">
        <f aca="false">IF(OR(TRIM(Customers!T318&amp;"")="",ISNUMBER(MATCH(TRIM(Customers!T318&amp;""),Codes!$A$5:$A$14,0))),"",IF(ISNUMBER(Customers!T318),Customers!T318,IFERROR(VALUE(Customers!T318),"")))</f>
        <v>400</v>
      </c>
      <c r="U318" s="3" t="n">
        <f aca="false">IF(OR(TRIM(Customers!U318&amp;"")="",ISNUMBER(MATCH(TRIM(Customers!U318&amp;""),Codes!$A$5:$A$14,0)),Customers!U318=0),"",IF(ISNUMBER(Customers!U318),Customers!U318,IFERROR(VALUE(Customers!U318),"")))</f>
        <v>506</v>
      </c>
      <c r="V318" s="3" t="str">
        <f aca="false">IF(OR(TRIM(Customers!V318&amp;"")="",ISNUMBER(MATCH(TRIM(Customers!V318&amp;""),Codes!$A$5:$A$14,0))),"",IF(ISNUMBER(Customers!V318),Customers!V318,IFERROR(VALUE(Customers!V318),"")))</f>
        <v/>
      </c>
    </row>
    <row r="319" customFormat="false" ht="15" hidden="false" customHeight="false" outlineLevel="0" collapsed="false">
      <c r="A319" s="2" t="str">
        <f aca="false">Customers!A319</f>
        <v>CL00318</v>
      </c>
      <c r="B319" s="3" t="n">
        <f aca="false">IF(OR(TRIM(Customers!B319&amp;"")="",ISNUMBER(MATCH(TRIM(Customers!B319&amp;""),Codes!$A$5:$A$14,0)),Customers!B319=0),"",IF(ISNUMBER(Customers!B319),Customers!B319,IFERROR(VALUE(Customers!B319),"")))</f>
        <v>84</v>
      </c>
      <c r="C319" s="2" t="str">
        <f aca="false">IF(OR(TRIM(Customers!C319&amp;"")="",ISNUMBER(MATCH(TRIM(Customers!C319&amp;""),Codes!$A$5:$A$14,0))),"",TRIM(Customers!C319))</f>
        <v>F</v>
      </c>
      <c r="D319" s="2" t="str">
        <f aca="false">IF(OR(TRIM(Customers!D319&amp;"")="",ISNUMBER(MATCH(TRIM(Customers!D319&amp;""),Codes!$A$5:$A$14,0))),"",TRIM(Customers!D319))</f>
        <v>Veneto</v>
      </c>
      <c r="E319" s="2" t="str">
        <f aca="false">IF(OR(TRIM(Customers!E319&amp;"")="",ISNUMBER(MATCH(TRIM(Customers!E319&amp;""),Codes!$A$5:$A$14,0))),"",TRIM(Customers!E319))</f>
        <v>Retired</v>
      </c>
      <c r="F319" s="2" t="str">
        <f aca="false">IF(OR(TRIM(Customers!F319&amp;"")="",ISNUMBER(MATCH(TRIM(Customers!F319&amp;""),Codes!$A$5:$A$14,0))),"",TRIM(Customers!F319))</f>
        <v>Married</v>
      </c>
      <c r="G319" s="4" t="n">
        <f aca="false">IF(OR(TRIM(Customers!G319&amp;"")="",ISNUMBER(MATCH(TRIM(Customers!G319&amp;""),Codes!$A$5:$A$14,0)),Customers!G319=-999),"",IF(ISNUMBER(Customers!G319),Customers!G319,IFERROR(VALUE(Customers!G319),"")))</f>
        <v>23300</v>
      </c>
      <c r="H319" s="3" t="n">
        <f aca="false">IF(OR(TRIM(Customers!H319&amp;"")="",ISNUMBER(MATCH(TRIM(Customers!H319&amp;""),Codes!$A$5:$A$14,0))),"",IF(ISNUMBER(Customers!H319),Customers!H319,IFERROR(VALUE(Customers!H319),"")))</f>
        <v>6</v>
      </c>
      <c r="I319" s="5" t="n">
        <f aca="false">IF(OR(TRIM(Customers!I319&amp;"")="",ISNUMBER(MATCH(TRIM(Customers!I319&amp;""),Codes!$A$5:$A$14,0)),Customers!I319=DATE(1970,1,1)),"",IF(ISNUMBER(Customers!I319),Customers!I319,IFERROR(DATEVALUE(Customers!I319),"")))</f>
        <v>43921</v>
      </c>
      <c r="J319" s="2" t="str">
        <f aca="false">IF(OR(TRIM(Customers!J319&amp;"")="",ISNUMBER(MATCH(TRIM(Customers!J319&amp;""),Codes!$A$5:$A$14,0))),"",TRIM(Customers!J319))</f>
        <v>Online Banking</v>
      </c>
      <c r="K319" s="3" t="n">
        <f aca="false">IF(OR(TRIM(Customers!K319&amp;"")="",ISNUMBER(MATCH(TRIM(Customers!K319&amp;""),Codes!$A$5:$A$14,0))),"",IF(ISNUMBER(Customers!K319),Customers!K319,IFERROR(VALUE(Customers!K319),"")))</f>
        <v>2</v>
      </c>
      <c r="L319" s="4" t="n">
        <f aca="false">IF(OR(TRIM(Customers!L319&amp;"")="",ISNUMBER(MATCH(TRIM(Customers!L319&amp;""),Codes!$A$5:$A$14,0))),"",IF(ISNUMBER(Customers!L319),Customers!L319,IFERROR(VALUE(Customers!L319),"")))</f>
        <v>2605.59</v>
      </c>
      <c r="M319" s="4" t="n">
        <f aca="false">IF(OR(TRIM(Customers!M319&amp;"")="",ISNUMBER(MATCH(TRIM(Customers!M319&amp;""),Codes!$A$5:$A$14,0))),"",IF(ISNUMBER(Customers!M319),Customers!M319,IFERROR(VALUE(Customers!M319),"")))</f>
        <v>10421.53</v>
      </c>
      <c r="N319" s="3" t="n">
        <f aca="false">IF(OR(TRIM(Customers!N319&amp;"")="",ISNUMBER(MATCH(TRIM(Customers!N319&amp;""),Codes!$A$5:$A$14,0)),Customers!N319=9999),"",IF(ISNUMBER(Customers!N319),Customers!N319,IFERROR(VALUE(Customers!N319),"")))</f>
        <v>28</v>
      </c>
      <c r="O319" s="4" t="n">
        <f aca="false">IF(OR(TRIM(Customers!O319&amp;"")="",ISNUMBER(MATCH(TRIM(Customers!O319&amp;""),Codes!$A$5:$A$14,0))),"",IF(ISNUMBER(Customers!O319),Customers!O319,IFERROR(VALUE(Customers!O319),"")))</f>
        <v>38.53</v>
      </c>
      <c r="P319" s="3" t="n">
        <f aca="false">IF(OR(TRIM(Customers!P319&amp;"")="",ISNUMBER(MATCH(TRIM(Customers!P319&amp;""),Codes!$A$5:$A$14,0))),"",IF(ISNUMBER(Customers!P319),Customers!P319,IFERROR(VALUE(Customers!P319),"")))</f>
        <v>3</v>
      </c>
      <c r="Q319" s="4" t="str">
        <f aca="false">IF(OR(TRIM(Customers!Q319&amp;"")="",ISNUMBER(MATCH(TRIM(Customers!Q319&amp;""),Codes!$A$5:$A$14,0))),"",IF(ISNUMBER(Customers!Q319),Customers!Q319,IFERROR(VALUE(Customers!Q319),"")))</f>
        <v/>
      </c>
      <c r="R319" s="4" t="str">
        <f aca="false">IF(OR(TRIM(Customers!R319&amp;"")="",ISNUMBER(MATCH(TRIM(Customers!R319&amp;""),Codes!$A$5:$A$14,0))),"",IF(ISNUMBER(Customers!R319),Customers!R319,IFERROR(VALUE(Customers!R319),"")))</f>
        <v/>
      </c>
      <c r="S319" s="4" t="str">
        <f aca="false">IF(OR(TRIM(Customers!S319&amp;"")="",ISNUMBER(MATCH(TRIM(Customers!S319&amp;""),Codes!$A$5:$A$14,0))),"",IF(ISNUMBER(Customers!S319),Customers!S319,IFERROR(VALUE(Customers!S319),"")))</f>
        <v/>
      </c>
      <c r="T319" s="4" t="str">
        <f aca="false">IF(OR(TRIM(Customers!T319&amp;"")="",ISNUMBER(MATCH(TRIM(Customers!T319&amp;""),Codes!$A$5:$A$14,0))),"",IF(ISNUMBER(Customers!T319),Customers!T319,IFERROR(VALUE(Customers!T319),"")))</f>
        <v/>
      </c>
      <c r="U319" s="3" t="n">
        <f aca="false">IF(OR(TRIM(Customers!U319&amp;"")="",ISNUMBER(MATCH(TRIM(Customers!U319&amp;""),Codes!$A$5:$A$14,0)),Customers!U319=0),"",IF(ISNUMBER(Customers!U319),Customers!U319,IFERROR(VALUE(Customers!U319),"")))</f>
        <v>601</v>
      </c>
      <c r="V319" s="3" t="n">
        <f aca="false">IF(OR(TRIM(Customers!V319&amp;"")="",ISNUMBER(MATCH(TRIM(Customers!V319&amp;""),Codes!$A$5:$A$14,0))),"",IF(ISNUMBER(Customers!V319),Customers!V319,IFERROR(VALUE(Customers!V319),"")))</f>
        <v>0</v>
      </c>
    </row>
    <row r="320" customFormat="false" ht="15" hidden="false" customHeight="false" outlineLevel="0" collapsed="false">
      <c r="A320" s="2" t="str">
        <f aca="false">Customers!A320</f>
        <v>CL00319</v>
      </c>
      <c r="B320" s="3" t="n">
        <f aca="false">IF(OR(TRIM(Customers!B320&amp;"")="",ISNUMBER(MATCH(TRIM(Customers!B320&amp;""),Codes!$A$5:$A$14,0)),Customers!B320=0),"",IF(ISNUMBER(Customers!B320),Customers!B320,IFERROR(VALUE(Customers!B320),"")))</f>
        <v>39</v>
      </c>
      <c r="C320" s="2" t="str">
        <f aca="false">IF(OR(TRIM(Customers!C320&amp;"")="",ISNUMBER(MATCH(TRIM(Customers!C320&amp;""),Codes!$A$5:$A$14,0))),"",TRIM(Customers!C320))</f>
        <v>F</v>
      </c>
      <c r="D320" s="2" t="str">
        <f aca="false">IF(OR(TRIM(Customers!D320&amp;"")="",ISNUMBER(MATCH(TRIM(Customers!D320&amp;""),Codes!$A$5:$A$14,0))),"",TRIM(Customers!D320))</f>
        <v>Sicilia</v>
      </c>
      <c r="E320" s="2" t="str">
        <f aca="false">IF(OR(TRIM(Customers!E320&amp;"")="",ISNUMBER(MATCH(TRIM(Customers!E320&amp;""),Codes!$A$5:$A$14,0))),"",TRIM(Customers!E320))</f>
        <v>Manual worker</v>
      </c>
      <c r="F320" s="2" t="str">
        <f aca="false">IF(OR(TRIM(Customers!F320&amp;"")="",ISNUMBER(MATCH(TRIM(Customers!F320&amp;""),Codes!$A$5:$A$14,0))),"",TRIM(Customers!F320))</f>
        <v>Widowed</v>
      </c>
      <c r="G320" s="4" t="n">
        <f aca="false">IF(OR(TRIM(Customers!G320&amp;"")="",ISNUMBER(MATCH(TRIM(Customers!G320&amp;""),Codes!$A$5:$A$14,0)),Customers!G320=-999),"",IF(ISNUMBER(Customers!G320),Customers!G320,IFERROR(VALUE(Customers!G320),"")))</f>
        <v>19600</v>
      </c>
      <c r="H320" s="3" t="n">
        <f aca="false">IF(OR(TRIM(Customers!H320&amp;"")="",ISNUMBER(MATCH(TRIM(Customers!H320&amp;""),Codes!$A$5:$A$14,0))),"",IF(ISNUMBER(Customers!H320),Customers!H320,IFERROR(VALUE(Customers!H320),"")))</f>
        <v>17</v>
      </c>
      <c r="I320" s="5" t="n">
        <f aca="false">IF(OR(TRIM(Customers!I320&amp;"")="",ISNUMBER(MATCH(TRIM(Customers!I320&amp;""),Codes!$A$5:$A$14,0)),Customers!I320=DATE(1970,1,1)),"",IF(ISNUMBER(Customers!I320),Customers!I320,IFERROR(DATEVALUE(Customers!I320),"")))</f>
        <v>39788</v>
      </c>
      <c r="J320" s="2" t="str">
        <f aca="false">IF(OR(TRIM(Customers!J320&amp;"")="",ISNUMBER(MATCH(TRIM(Customers!J320&amp;""),Codes!$A$5:$A$14,0))),"",TRIM(Customers!J320))</f>
        <v>Online Banking</v>
      </c>
      <c r="K320" s="3" t="n">
        <f aca="false">IF(OR(TRIM(Customers!K320&amp;"")="",ISNUMBER(MATCH(TRIM(Customers!K320&amp;""),Codes!$A$5:$A$14,0))),"",IF(ISNUMBER(Customers!K320),Customers!K320,IFERROR(VALUE(Customers!K320),"")))</f>
        <v>1</v>
      </c>
      <c r="L320" s="4" t="n">
        <f aca="false">IF(OR(TRIM(Customers!L320&amp;"")="",ISNUMBER(MATCH(TRIM(Customers!L320&amp;""),Codes!$A$5:$A$14,0))),"",IF(ISNUMBER(Customers!L320),Customers!L320,IFERROR(VALUE(Customers!L320),"")))</f>
        <v>733.14</v>
      </c>
      <c r="M320" s="4" t="n">
        <f aca="false">IF(OR(TRIM(Customers!M320&amp;"")="",ISNUMBER(MATCH(TRIM(Customers!M320&amp;""),Codes!$A$5:$A$14,0))),"",IF(ISNUMBER(Customers!M320),Customers!M320,IFERROR(VALUE(Customers!M320),"")))</f>
        <v>20048.18</v>
      </c>
      <c r="N320" s="3" t="n">
        <f aca="false">IF(OR(TRIM(Customers!N320&amp;"")="",ISNUMBER(MATCH(TRIM(Customers!N320&amp;""),Codes!$A$5:$A$14,0)),Customers!N320=9999),"",IF(ISNUMBER(Customers!N320),Customers!N320,IFERROR(VALUE(Customers!N320),"")))</f>
        <v>24</v>
      </c>
      <c r="O320" s="4" t="n">
        <f aca="false">IF(OR(TRIM(Customers!O320&amp;"")="",ISNUMBER(MATCH(TRIM(Customers!O320&amp;""),Codes!$A$5:$A$14,0))),"",IF(ISNUMBER(Customers!O320),Customers!O320,IFERROR(VALUE(Customers!O320),"")))</f>
        <v>58.46</v>
      </c>
      <c r="P320" s="3" t="n">
        <f aca="false">IF(OR(TRIM(Customers!P320&amp;"")="",ISNUMBER(MATCH(TRIM(Customers!P320&amp;""),Codes!$A$5:$A$14,0))),"",IF(ISNUMBER(Customers!P320),Customers!P320,IFERROR(VALUE(Customers!P320),"")))</f>
        <v>5</v>
      </c>
      <c r="Q320" s="4" t="str">
        <f aca="false">IF(OR(TRIM(Customers!Q320&amp;"")="",ISNUMBER(MATCH(TRIM(Customers!Q320&amp;""),Codes!$A$5:$A$14,0))),"",IF(ISNUMBER(Customers!Q320),Customers!Q320,IFERROR(VALUE(Customers!Q320),"")))</f>
        <v/>
      </c>
      <c r="R320" s="4" t="str">
        <f aca="false">IF(OR(TRIM(Customers!R320&amp;"")="",ISNUMBER(MATCH(TRIM(Customers!R320&amp;""),Codes!$A$5:$A$14,0))),"",IF(ISNUMBER(Customers!R320),Customers!R320,IFERROR(VALUE(Customers!R320),"")))</f>
        <v/>
      </c>
      <c r="S320" s="4" t="n">
        <f aca="false">IF(OR(TRIM(Customers!S320&amp;"")="",ISNUMBER(MATCH(TRIM(Customers!S320&amp;""),Codes!$A$5:$A$14,0))),"",IF(ISNUMBER(Customers!S320),Customers!S320,IFERROR(VALUE(Customers!S320),"")))</f>
        <v>0</v>
      </c>
      <c r="T320" s="4" t="n">
        <f aca="false">IF(OR(TRIM(Customers!T320&amp;"")="",ISNUMBER(MATCH(TRIM(Customers!T320&amp;""),Codes!$A$5:$A$14,0))),"",IF(ISNUMBER(Customers!T320),Customers!T320,IFERROR(VALUE(Customers!T320),"")))</f>
        <v>0</v>
      </c>
      <c r="U320" s="3" t="n">
        <f aca="false">IF(OR(TRIM(Customers!U320&amp;"")="",ISNUMBER(MATCH(TRIM(Customers!U320&amp;""),Codes!$A$5:$A$14,0)),Customers!U320=0),"",IF(ISNUMBER(Customers!U320),Customers!U320,IFERROR(VALUE(Customers!U320),"")))</f>
        <v>687</v>
      </c>
      <c r="V320" s="3" t="str">
        <f aca="false">IF(OR(TRIM(Customers!V320&amp;"")="",ISNUMBER(MATCH(TRIM(Customers!V320&amp;""),Codes!$A$5:$A$14,0))),"",IF(ISNUMBER(Customers!V320),Customers!V320,IFERROR(VALUE(Customers!V320),"")))</f>
        <v/>
      </c>
    </row>
    <row r="321" customFormat="false" ht="15" hidden="false" customHeight="false" outlineLevel="0" collapsed="false">
      <c r="A321" s="2" t="str">
        <f aca="false">Customers!A321</f>
        <v>CL00320</v>
      </c>
      <c r="B321" s="3" t="n">
        <f aca="false">IF(OR(TRIM(Customers!B321&amp;"")="",ISNUMBER(MATCH(TRIM(Customers!B321&amp;""),Codes!$A$5:$A$14,0)),Customers!B321=0),"",IF(ISNUMBER(Customers!B321),Customers!B321,IFERROR(VALUE(Customers!B321),"")))</f>
        <v>51</v>
      </c>
      <c r="C321" s="2" t="str">
        <f aca="false">IF(OR(TRIM(Customers!C321&amp;"")="",ISNUMBER(MATCH(TRIM(Customers!C321&amp;""),Codes!$A$5:$A$14,0))),"",TRIM(Customers!C321))</f>
        <v>F</v>
      </c>
      <c r="D321" s="2" t="str">
        <f aca="false">IF(OR(TRIM(Customers!D321&amp;"")="",ISNUMBER(MATCH(TRIM(Customers!D321&amp;""),Codes!$A$5:$A$14,0))),"",TRIM(Customers!D321))</f>
        <v>Lombardia</v>
      </c>
      <c r="E321" s="2" t="str">
        <f aca="false">IF(OR(TRIM(Customers!E321&amp;"")="",ISNUMBER(MATCH(TRIM(Customers!E321&amp;""),Codes!$A$5:$A$14,0))),"",TRIM(Customers!E321))</f>
        <v>Employee</v>
      </c>
      <c r="F321" s="2" t="str">
        <f aca="false">IF(OR(TRIM(Customers!F321&amp;"")="",ISNUMBER(MATCH(TRIM(Customers!F321&amp;""),Codes!$A$5:$A$14,0))),"",TRIM(Customers!F321))</f>
        <v>Married</v>
      </c>
      <c r="G321" s="4" t="n">
        <f aca="false">IF(OR(TRIM(Customers!G321&amp;"")="",ISNUMBER(MATCH(TRIM(Customers!G321&amp;""),Codes!$A$5:$A$14,0)),Customers!G321=-999),"",IF(ISNUMBER(Customers!G321),Customers!G321,IFERROR(VALUE(Customers!G321),"")))</f>
        <v>38500</v>
      </c>
      <c r="H321" s="3" t="n">
        <f aca="false">IF(OR(TRIM(Customers!H321&amp;"")="",ISNUMBER(MATCH(TRIM(Customers!H321&amp;""),Codes!$A$5:$A$14,0))),"",IF(ISNUMBER(Customers!H321),Customers!H321,IFERROR(VALUE(Customers!H321),"")))</f>
        <v>9</v>
      </c>
      <c r="I321" s="5" t="n">
        <f aca="false">IF(OR(TRIM(Customers!I321&amp;"")="",ISNUMBER(MATCH(TRIM(Customers!I321&amp;""),Codes!$A$5:$A$14,0)),Customers!I321=DATE(1970,1,1)),"",IF(ISNUMBER(Customers!I321),Customers!I321,IFERROR(DATEVALUE(Customers!I321),"")))</f>
        <v>42672</v>
      </c>
      <c r="J321" s="2" t="str">
        <f aca="false">IF(OR(TRIM(Customers!J321&amp;"")="",ISNUMBER(MATCH(TRIM(Customers!J321&amp;""),Codes!$A$5:$A$14,0))),"",TRIM(Customers!J321))</f>
        <v/>
      </c>
      <c r="K321" s="3" t="str">
        <f aca="false">IF(OR(TRIM(Customers!K321&amp;"")="",ISNUMBER(MATCH(TRIM(Customers!K321&amp;""),Codes!$A$5:$A$14,0))),"",IF(ISNUMBER(Customers!K321),Customers!K321,IFERROR(VALUE(Customers!K321),"")))</f>
        <v/>
      </c>
      <c r="L321" s="4" t="str">
        <f aca="false">IF(OR(TRIM(Customers!L321&amp;"")="",ISNUMBER(MATCH(TRIM(Customers!L321&amp;""),Codes!$A$5:$A$14,0))),"",IF(ISNUMBER(Customers!L321),Customers!L321,IFERROR(VALUE(Customers!L321),"")))</f>
        <v/>
      </c>
      <c r="M321" s="4" t="str">
        <f aca="false">IF(OR(TRIM(Customers!M321&amp;"")="",ISNUMBER(MATCH(TRIM(Customers!M321&amp;""),Codes!$A$5:$A$14,0))),"",IF(ISNUMBER(Customers!M321),Customers!M321,IFERROR(VALUE(Customers!M321),"")))</f>
        <v/>
      </c>
      <c r="N321" s="3" t="str">
        <f aca="false">IF(OR(TRIM(Customers!N321&amp;"")="",ISNUMBER(MATCH(TRIM(Customers!N321&amp;""),Codes!$A$5:$A$14,0)),Customers!N321=9999),"",IF(ISNUMBER(Customers!N321),Customers!N321,IFERROR(VALUE(Customers!N321),"")))</f>
        <v/>
      </c>
      <c r="O321" s="4" t="str">
        <f aca="false">IF(OR(TRIM(Customers!O321&amp;"")="",ISNUMBER(MATCH(TRIM(Customers!O321&amp;""),Codes!$A$5:$A$14,0))),"",IF(ISNUMBER(Customers!O321),Customers!O321,IFERROR(VALUE(Customers!O321),"")))</f>
        <v/>
      </c>
      <c r="P321" s="3" t="str">
        <f aca="false">IF(OR(TRIM(Customers!P321&amp;"")="",ISNUMBER(MATCH(TRIM(Customers!P321&amp;""),Codes!$A$5:$A$14,0))),"",IF(ISNUMBER(Customers!P321),Customers!P321,IFERROR(VALUE(Customers!P321),"")))</f>
        <v/>
      </c>
      <c r="Q321" s="4" t="str">
        <f aca="false">IF(OR(TRIM(Customers!Q321&amp;"")="",ISNUMBER(MATCH(TRIM(Customers!Q321&amp;""),Codes!$A$5:$A$14,0))),"",IF(ISNUMBER(Customers!Q321),Customers!Q321,IFERROR(VALUE(Customers!Q321),"")))</f>
        <v/>
      </c>
      <c r="R321" s="4" t="str">
        <f aca="false">IF(OR(TRIM(Customers!R321&amp;"")="",ISNUMBER(MATCH(TRIM(Customers!R321&amp;""),Codes!$A$5:$A$14,0))),"",IF(ISNUMBER(Customers!R321),Customers!R321,IFERROR(VALUE(Customers!R321),"")))</f>
        <v/>
      </c>
      <c r="S321" s="4" t="str">
        <f aca="false">IF(OR(TRIM(Customers!S321&amp;"")="",ISNUMBER(MATCH(TRIM(Customers!S321&amp;""),Codes!$A$5:$A$14,0))),"",IF(ISNUMBER(Customers!S321),Customers!S321,IFERROR(VALUE(Customers!S321),"")))</f>
        <v/>
      </c>
      <c r="T321" s="4" t="str">
        <f aca="false">IF(OR(TRIM(Customers!T321&amp;"")="",ISNUMBER(MATCH(TRIM(Customers!T321&amp;""),Codes!$A$5:$A$14,0))),"",IF(ISNUMBER(Customers!T321),Customers!T321,IFERROR(VALUE(Customers!T321),"")))</f>
        <v/>
      </c>
      <c r="U321" s="3" t="str">
        <f aca="false">IF(OR(TRIM(Customers!U321&amp;"")="",ISNUMBER(MATCH(TRIM(Customers!U321&amp;""),Codes!$A$5:$A$14,0)),Customers!U321=0),"",IF(ISNUMBER(Customers!U321),Customers!U321,IFERROR(VALUE(Customers!U321),"")))</f>
        <v/>
      </c>
      <c r="V321" s="3" t="str">
        <f aca="false">IF(OR(TRIM(Customers!V321&amp;"")="",ISNUMBER(MATCH(TRIM(Customers!V321&amp;""),Codes!$A$5:$A$14,0))),"",IF(ISNUMBER(Customers!V321),Customers!V321,IFERROR(VALUE(Customers!V321),"")))</f>
        <v/>
      </c>
    </row>
    <row r="322" customFormat="false" ht="15" hidden="false" customHeight="false" outlineLevel="0" collapsed="false">
      <c r="A322" s="2" t="str">
        <f aca="false">Customers!A322</f>
        <v>CL00321</v>
      </c>
      <c r="B322" s="3" t="n">
        <f aca="false">IF(OR(TRIM(Customers!B322&amp;"")="",ISNUMBER(MATCH(TRIM(Customers!B322&amp;""),Codes!$A$5:$A$14,0)),Customers!B322=0),"",IF(ISNUMBER(Customers!B322),Customers!B322,IFERROR(VALUE(Customers!B322),"")))</f>
        <v>31</v>
      </c>
      <c r="C322" s="2" t="str">
        <f aca="false">IF(OR(TRIM(Customers!C322&amp;"")="",ISNUMBER(MATCH(TRIM(Customers!C322&amp;""),Codes!$A$5:$A$14,0))),"",TRIM(Customers!C322))</f>
        <v>M</v>
      </c>
      <c r="D322" s="2" t="str">
        <f aca="false">IF(OR(TRIM(Customers!D322&amp;"")="",ISNUMBER(MATCH(TRIM(Customers!D322&amp;""),Codes!$A$5:$A$14,0))),"",TRIM(Customers!D322))</f>
        <v>Piemonte</v>
      </c>
      <c r="E322" s="2" t="str">
        <f aca="false">IF(OR(TRIM(Customers!E322&amp;"")="",ISNUMBER(MATCH(TRIM(Customers!E322&amp;""),Codes!$A$5:$A$14,0))),"",TRIM(Customers!E322))</f>
        <v>Teacher</v>
      </c>
      <c r="F322" s="2" t="str">
        <f aca="false">IF(OR(TRIM(Customers!F322&amp;"")="",ISNUMBER(MATCH(TRIM(Customers!F322&amp;""),Codes!$A$5:$A$14,0))),"",TRIM(Customers!F322))</f>
        <v>Married</v>
      </c>
      <c r="G322" s="4" t="n">
        <f aca="false">IF(OR(TRIM(Customers!G322&amp;"")="",ISNUMBER(MATCH(TRIM(Customers!G322&amp;""),Codes!$A$5:$A$14,0)),Customers!G322=-999),"",IF(ISNUMBER(Customers!G322),Customers!G322,IFERROR(VALUE(Customers!G322),"")))</f>
        <v>41700</v>
      </c>
      <c r="H322" s="3" t="n">
        <f aca="false">IF(OR(TRIM(Customers!H322&amp;"")="",ISNUMBER(MATCH(TRIM(Customers!H322&amp;""),Codes!$A$5:$A$14,0))),"",IF(ISNUMBER(Customers!H322),Customers!H322,IFERROR(VALUE(Customers!H322),"")))</f>
        <v>9</v>
      </c>
      <c r="I322" s="5" t="n">
        <f aca="false">IF(OR(TRIM(Customers!I322&amp;"")="",ISNUMBER(MATCH(TRIM(Customers!I322&amp;""),Codes!$A$5:$A$14,0)),Customers!I322=DATE(1970,1,1)),"",IF(ISNUMBER(Customers!I322),Customers!I322,IFERROR(DATEVALUE(Customers!I322),"")))</f>
        <v>42643</v>
      </c>
      <c r="J322" s="2" t="str">
        <f aca="false">IF(OR(TRIM(Customers!J322&amp;"")="",ISNUMBER(MATCH(TRIM(Customers!J322&amp;""),Codes!$A$5:$A$14,0))),"",TRIM(Customers!J322))</f>
        <v>App</v>
      </c>
      <c r="K322" s="3" t="n">
        <f aca="false">IF(OR(TRIM(Customers!K322&amp;"")="",ISNUMBER(MATCH(TRIM(Customers!K322&amp;""),Codes!$A$5:$A$14,0))),"",IF(ISNUMBER(Customers!K322),Customers!K322,IFERROR(VALUE(Customers!K322),"")))</f>
        <v>3</v>
      </c>
      <c r="L322" s="4" t="str">
        <f aca="false">IF(OR(TRIM(Customers!L322&amp;"")="",ISNUMBER(MATCH(TRIM(Customers!L322&amp;""),Codes!$A$5:$A$14,0))),"",IF(ISNUMBER(Customers!L322),Customers!L322,IFERROR(VALUE(Customers!L322),"")))</f>
        <v/>
      </c>
      <c r="M322" s="4" t="n">
        <f aca="false">IF(OR(TRIM(Customers!M322&amp;"")="",ISNUMBER(MATCH(TRIM(Customers!M322&amp;""),Codes!$A$5:$A$14,0))),"",IF(ISNUMBER(Customers!M322),Customers!M322,IFERROR(VALUE(Customers!M322),"")))</f>
        <v>0</v>
      </c>
      <c r="N322" s="3" t="n">
        <f aca="false">IF(OR(TRIM(Customers!N322&amp;"")="",ISNUMBER(MATCH(TRIM(Customers!N322&amp;""),Codes!$A$5:$A$14,0)),Customers!N322=9999),"",IF(ISNUMBER(Customers!N322),Customers!N322,IFERROR(VALUE(Customers!N322),"")))</f>
        <v>38</v>
      </c>
      <c r="O322" s="4" t="n">
        <f aca="false">IF(OR(TRIM(Customers!O322&amp;"")="",ISNUMBER(MATCH(TRIM(Customers!O322&amp;""),Codes!$A$5:$A$14,0))),"",IF(ISNUMBER(Customers!O322),Customers!O322,IFERROR(VALUE(Customers!O322),"")))</f>
        <v>75.19</v>
      </c>
      <c r="P322" s="3" t="n">
        <f aca="false">IF(OR(TRIM(Customers!P322&amp;"")="",ISNUMBER(MATCH(TRIM(Customers!P322&amp;""),Codes!$A$5:$A$14,0))),"",IF(ISNUMBER(Customers!P322),Customers!P322,IFERROR(VALUE(Customers!P322),"")))</f>
        <v>1</v>
      </c>
      <c r="Q322" s="4" t="str">
        <f aca="false">IF(OR(TRIM(Customers!Q322&amp;"")="",ISNUMBER(MATCH(TRIM(Customers!Q322&amp;""),Codes!$A$5:$A$14,0))),"",IF(ISNUMBER(Customers!Q322),Customers!Q322,IFERROR(VALUE(Customers!Q322),"")))</f>
        <v/>
      </c>
      <c r="R322" s="4" t="str">
        <f aca="false">IF(OR(TRIM(Customers!R322&amp;"")="",ISNUMBER(MATCH(TRIM(Customers!R322&amp;""),Codes!$A$5:$A$14,0))),"",IF(ISNUMBER(Customers!R322),Customers!R322,IFERROR(VALUE(Customers!R322),"")))</f>
        <v/>
      </c>
      <c r="S322" s="4" t="str">
        <f aca="false">IF(OR(TRIM(Customers!S322&amp;"")="",ISNUMBER(MATCH(TRIM(Customers!S322&amp;""),Codes!$A$5:$A$14,0))),"",IF(ISNUMBER(Customers!S322),Customers!S322,IFERROR(VALUE(Customers!S322),"")))</f>
        <v/>
      </c>
      <c r="T322" s="4" t="str">
        <f aca="false">IF(OR(TRIM(Customers!T322&amp;"")="",ISNUMBER(MATCH(TRIM(Customers!T322&amp;""),Codes!$A$5:$A$14,0))),"",IF(ISNUMBER(Customers!T322),Customers!T322,IFERROR(VALUE(Customers!T322),"")))</f>
        <v/>
      </c>
      <c r="U322" s="3" t="n">
        <f aca="false">IF(OR(TRIM(Customers!U322&amp;"")="",ISNUMBER(MATCH(TRIM(Customers!U322&amp;""),Codes!$A$5:$A$14,0)),Customers!U322=0),"",IF(ISNUMBER(Customers!U322),Customers!U322,IFERROR(VALUE(Customers!U322),"")))</f>
        <v>703</v>
      </c>
      <c r="V322" s="3" t="str">
        <f aca="false">IF(OR(TRIM(Customers!V322&amp;"")="",ISNUMBER(MATCH(TRIM(Customers!V322&amp;""),Codes!$A$5:$A$14,0))),"",IF(ISNUMBER(Customers!V322),Customers!V322,IFERROR(VALUE(Customers!V322),"")))</f>
        <v/>
      </c>
    </row>
    <row r="323" customFormat="false" ht="15" hidden="false" customHeight="false" outlineLevel="0" collapsed="false">
      <c r="A323" s="2" t="str">
        <f aca="false">Customers!A323</f>
        <v>CL00322</v>
      </c>
      <c r="B323" s="3" t="n">
        <f aca="false">IF(OR(TRIM(Customers!B323&amp;"")="",ISNUMBER(MATCH(TRIM(Customers!B323&amp;""),Codes!$A$5:$A$14,0)),Customers!B323=0),"",IF(ISNUMBER(Customers!B323),Customers!B323,IFERROR(VALUE(Customers!B323),"")))</f>
        <v>29</v>
      </c>
      <c r="C323" s="2" t="str">
        <f aca="false">IF(OR(TRIM(Customers!C323&amp;"")="",ISNUMBER(MATCH(TRIM(Customers!C323&amp;""),Codes!$A$5:$A$14,0))),"",TRIM(Customers!C323))</f>
        <v>M</v>
      </c>
      <c r="D323" s="2" t="str">
        <f aca="false">IF(OR(TRIM(Customers!D323&amp;"")="",ISNUMBER(MATCH(TRIM(Customers!D323&amp;""),Codes!$A$5:$A$14,0))),"",TRIM(Customers!D323))</f>
        <v>Campania</v>
      </c>
      <c r="E323" s="2" t="str">
        <f aca="false">IF(OR(TRIM(Customers!E323&amp;"")="",ISNUMBER(MATCH(TRIM(Customers!E323&amp;""),Codes!$A$5:$A$14,0))),"",TRIM(Customers!E323))</f>
        <v>Unemployed</v>
      </c>
      <c r="F323" s="2" t="str">
        <f aca="false">IF(OR(TRIM(Customers!F323&amp;"")="",ISNUMBER(MATCH(TRIM(Customers!F323&amp;""),Codes!$A$5:$A$14,0))),"",TRIM(Customers!F323))</f>
        <v>Married</v>
      </c>
      <c r="G323" s="4" t="n">
        <f aca="false">IF(OR(TRIM(Customers!G323&amp;"")="",ISNUMBER(MATCH(TRIM(Customers!G323&amp;""),Codes!$A$5:$A$14,0)),Customers!G323=-999),"",IF(ISNUMBER(Customers!G323),Customers!G323,IFERROR(VALUE(Customers!G323),"")))</f>
        <v>5100</v>
      </c>
      <c r="H323" s="3" t="n">
        <f aca="false">IF(OR(TRIM(Customers!H323&amp;"")="",ISNUMBER(MATCH(TRIM(Customers!H323&amp;""),Codes!$A$5:$A$14,0))),"",IF(ISNUMBER(Customers!H323),Customers!H323,IFERROR(VALUE(Customers!H323),"")))</f>
        <v>3</v>
      </c>
      <c r="I323" s="5" t="n">
        <f aca="false">IF(OR(TRIM(Customers!I323&amp;"")="",ISNUMBER(MATCH(TRIM(Customers!I323&amp;""),Codes!$A$5:$A$14,0)),Customers!I323=DATE(1970,1,1)),"",IF(ISNUMBER(Customers!I323),Customers!I323,IFERROR(DATEVALUE(Customers!I323),"")))</f>
        <v>44972</v>
      </c>
      <c r="J323" s="2" t="str">
        <f aca="false">IF(OR(TRIM(Customers!J323&amp;"")="",ISNUMBER(MATCH(TRIM(Customers!J323&amp;""),Codes!$A$5:$A$14,0))),"",TRIM(Customers!J323))</f>
        <v>Branch</v>
      </c>
      <c r="K323" s="3" t="n">
        <f aca="false">IF(OR(TRIM(Customers!K323&amp;"")="",ISNUMBER(MATCH(TRIM(Customers!K323&amp;""),Codes!$A$5:$A$14,0))),"",IF(ISNUMBER(Customers!K323),Customers!K323,IFERROR(VALUE(Customers!K323),"")))</f>
        <v>2</v>
      </c>
      <c r="L323" s="4" t="n">
        <f aca="false">IF(OR(TRIM(Customers!L323&amp;"")="",ISNUMBER(MATCH(TRIM(Customers!L323&amp;""),Codes!$A$5:$A$14,0))),"",IF(ISNUMBER(Customers!L323),Customers!L323,IFERROR(VALUE(Customers!L323),"")))</f>
        <v>224.07</v>
      </c>
      <c r="M323" s="4" t="n">
        <f aca="false">IF(OR(TRIM(Customers!M323&amp;"")="",ISNUMBER(MATCH(TRIM(Customers!M323&amp;""),Codes!$A$5:$A$14,0))),"",IF(ISNUMBER(Customers!M323),Customers!M323,IFERROR(VALUE(Customers!M323),"")))</f>
        <v>1110.69</v>
      </c>
      <c r="N323" s="3" t="n">
        <f aca="false">IF(OR(TRIM(Customers!N323&amp;"")="",ISNUMBER(MATCH(TRIM(Customers!N323&amp;""),Codes!$A$5:$A$14,0)),Customers!N323=9999),"",IF(ISNUMBER(Customers!N323),Customers!N323,IFERROR(VALUE(Customers!N323),"")))</f>
        <v>12</v>
      </c>
      <c r="O323" s="4" t="n">
        <f aca="false">IF(OR(TRIM(Customers!O323&amp;"")="",ISNUMBER(MATCH(TRIM(Customers!O323&amp;""),Codes!$A$5:$A$14,0))),"",IF(ISNUMBER(Customers!O323),Customers!O323,IFERROR(VALUE(Customers!O323),"")))</f>
        <v>27.51</v>
      </c>
      <c r="P323" s="3" t="n">
        <f aca="false">IF(OR(TRIM(Customers!P323&amp;"")="",ISNUMBER(MATCH(TRIM(Customers!P323&amp;""),Codes!$A$5:$A$14,0))),"",IF(ISNUMBER(Customers!P323),Customers!P323,IFERROR(VALUE(Customers!P323),"")))</f>
        <v>0</v>
      </c>
      <c r="Q323" s="4" t="n">
        <f aca="false">IF(OR(TRIM(Customers!Q323&amp;"")="",ISNUMBER(MATCH(TRIM(Customers!Q323&amp;""),Codes!$A$5:$A$14,0))),"",IF(ISNUMBER(Customers!Q323),Customers!Q323,IFERROR(VALUE(Customers!Q323),"")))</f>
        <v>1000</v>
      </c>
      <c r="R323" s="4" t="n">
        <f aca="false">IF(OR(TRIM(Customers!R323&amp;"")="",ISNUMBER(MATCH(TRIM(Customers!R323&amp;""),Codes!$A$5:$A$14,0))),"",IF(ISNUMBER(Customers!R323),Customers!R323,IFERROR(VALUE(Customers!R323),"")))</f>
        <v>183.08</v>
      </c>
      <c r="S323" s="4" t="str">
        <f aca="false">IF(OR(TRIM(Customers!S323&amp;"")="",ISNUMBER(MATCH(TRIM(Customers!S323&amp;""),Codes!$A$5:$A$14,0))),"",IF(ISNUMBER(Customers!S323),Customers!S323,IFERROR(VALUE(Customers!S323),"")))</f>
        <v/>
      </c>
      <c r="T323" s="4" t="str">
        <f aca="false">IF(OR(TRIM(Customers!T323&amp;"")="",ISNUMBER(MATCH(TRIM(Customers!T323&amp;""),Codes!$A$5:$A$14,0))),"",IF(ISNUMBER(Customers!T323),Customers!T323,IFERROR(VALUE(Customers!T323),"")))</f>
        <v/>
      </c>
      <c r="U323" s="3" t="n">
        <f aca="false">IF(OR(TRIM(Customers!U323&amp;"")="",ISNUMBER(MATCH(TRIM(Customers!U323&amp;""),Codes!$A$5:$A$14,0)),Customers!U323=0),"",IF(ISNUMBER(Customers!U323),Customers!U323,IFERROR(VALUE(Customers!U323),"")))</f>
        <v>505</v>
      </c>
      <c r="V323" s="3" t="n">
        <f aca="false">IF(OR(TRIM(Customers!V323&amp;"")="",ISNUMBER(MATCH(TRIM(Customers!V323&amp;""),Codes!$A$5:$A$14,0))),"",IF(ISNUMBER(Customers!V323),Customers!V323,IFERROR(VALUE(Customers!V323),"")))</f>
        <v>1</v>
      </c>
    </row>
    <row r="324" customFormat="false" ht="15" hidden="false" customHeight="false" outlineLevel="0" collapsed="false">
      <c r="A324" s="2" t="str">
        <f aca="false">Customers!A324</f>
        <v>CL00323</v>
      </c>
      <c r="B324" s="3" t="n">
        <f aca="false">IF(OR(TRIM(Customers!B324&amp;"")="",ISNUMBER(MATCH(TRIM(Customers!B324&amp;""),Codes!$A$5:$A$14,0)),Customers!B324=0),"",IF(ISNUMBER(Customers!B324),Customers!B324,IFERROR(VALUE(Customers!B324),"")))</f>
        <v>29</v>
      </c>
      <c r="C324" s="2" t="str">
        <f aca="false">IF(OR(TRIM(Customers!C324&amp;"")="",ISNUMBER(MATCH(TRIM(Customers!C324&amp;""),Codes!$A$5:$A$14,0))),"",TRIM(Customers!C324))</f>
        <v>F</v>
      </c>
      <c r="D324" s="2" t="str">
        <f aca="false">IF(OR(TRIM(Customers!D324&amp;"")="",ISNUMBER(MATCH(TRIM(Customers!D324&amp;""),Codes!$A$5:$A$14,0))),"",TRIM(Customers!D324))</f>
        <v>Emilia-Romagna</v>
      </c>
      <c r="E324" s="2" t="str">
        <f aca="false">IF(OR(TRIM(Customers!E324&amp;"")="",ISNUMBER(MATCH(TRIM(Customers!E324&amp;""),Codes!$A$5:$A$14,0))),"",TRIM(Customers!E324))</f>
        <v>Employee</v>
      </c>
      <c r="F324" s="2" t="str">
        <f aca="false">IF(OR(TRIM(Customers!F324&amp;"")="",ISNUMBER(MATCH(TRIM(Customers!F324&amp;""),Codes!$A$5:$A$14,0))),"",TRIM(Customers!F324))</f>
        <v>Married</v>
      </c>
      <c r="G324" s="4" t="n">
        <f aca="false">IF(OR(TRIM(Customers!G324&amp;"")="",ISNUMBER(MATCH(TRIM(Customers!G324&amp;""),Codes!$A$5:$A$14,0)),Customers!G324=-999),"",IF(ISNUMBER(Customers!G324),Customers!G324,IFERROR(VALUE(Customers!G324),"")))</f>
        <v>32400</v>
      </c>
      <c r="H324" s="3" t="n">
        <f aca="false">IF(OR(TRIM(Customers!H324&amp;"")="",ISNUMBER(MATCH(TRIM(Customers!H324&amp;""),Codes!$A$5:$A$14,0))),"",IF(ISNUMBER(Customers!H324),Customers!H324,IFERROR(VALUE(Customers!H324),"")))</f>
        <v>5</v>
      </c>
      <c r="I324" s="5" t="n">
        <f aca="false">IF(OR(TRIM(Customers!I324&amp;"")="",ISNUMBER(MATCH(TRIM(Customers!I324&amp;""),Codes!$A$5:$A$14,0)),Customers!I324=DATE(1970,1,1)),"",IF(ISNUMBER(Customers!I324),Customers!I324,IFERROR(DATEVALUE(Customers!I324),"")))</f>
        <v>44136</v>
      </c>
      <c r="J324" s="2" t="str">
        <f aca="false">IF(OR(TRIM(Customers!J324&amp;"")="",ISNUMBER(MATCH(TRIM(Customers!J324&amp;""),Codes!$A$5:$A$14,0))),"",TRIM(Customers!J324))</f>
        <v>Branch</v>
      </c>
      <c r="K324" s="3" t="n">
        <f aca="false">IF(OR(TRIM(Customers!K324&amp;"")="",ISNUMBER(MATCH(TRIM(Customers!K324&amp;""),Codes!$A$5:$A$14,0))),"",IF(ISNUMBER(Customers!K324),Customers!K324,IFERROR(VALUE(Customers!K324),"")))</f>
        <v>2</v>
      </c>
      <c r="L324" s="4" t="n">
        <f aca="false">IF(OR(TRIM(Customers!L324&amp;"")="",ISNUMBER(MATCH(TRIM(Customers!L324&amp;""),Codes!$A$5:$A$14,0))),"",IF(ISNUMBER(Customers!L324),Customers!L324,IFERROR(VALUE(Customers!L324),"")))</f>
        <v>2415.54</v>
      </c>
      <c r="M324" s="4" t="n">
        <f aca="false">IF(OR(TRIM(Customers!M324&amp;"")="",ISNUMBER(MATCH(TRIM(Customers!M324&amp;""),Codes!$A$5:$A$14,0))),"",IF(ISNUMBER(Customers!M324),Customers!M324,IFERROR(VALUE(Customers!M324),"")))</f>
        <v>0</v>
      </c>
      <c r="N324" s="3" t="n">
        <f aca="false">IF(OR(TRIM(Customers!N324&amp;"")="",ISNUMBER(MATCH(TRIM(Customers!N324&amp;""),Codes!$A$5:$A$14,0)),Customers!N324=9999),"",IF(ISNUMBER(Customers!N324),Customers!N324,IFERROR(VALUE(Customers!N324),"")))</f>
        <v>26</v>
      </c>
      <c r="O324" s="4" t="n">
        <f aca="false">IF(OR(TRIM(Customers!O324&amp;"")="",ISNUMBER(MATCH(TRIM(Customers!O324&amp;""),Codes!$A$5:$A$14,0))),"",IF(ISNUMBER(Customers!O324),Customers!O324,IFERROR(VALUE(Customers!O324),"")))</f>
        <v>56.62</v>
      </c>
      <c r="P324" s="3" t="n">
        <f aca="false">IF(OR(TRIM(Customers!P324&amp;"")="",ISNUMBER(MATCH(TRIM(Customers!P324&amp;""),Codes!$A$5:$A$14,0))),"",IF(ISNUMBER(Customers!P324),Customers!P324,IFERROR(VALUE(Customers!P324),"")))</f>
        <v>5</v>
      </c>
      <c r="Q324" s="4" t="str">
        <f aca="false">IF(OR(TRIM(Customers!Q324&amp;"")="",ISNUMBER(MATCH(TRIM(Customers!Q324&amp;""),Codes!$A$5:$A$14,0))),"",IF(ISNUMBER(Customers!Q324),Customers!Q324,IFERROR(VALUE(Customers!Q324),"")))</f>
        <v/>
      </c>
      <c r="R324" s="4" t="str">
        <f aca="false">IF(OR(TRIM(Customers!R324&amp;"")="",ISNUMBER(MATCH(TRIM(Customers!R324&amp;""),Codes!$A$5:$A$14,0))),"",IF(ISNUMBER(Customers!R324),Customers!R324,IFERROR(VALUE(Customers!R324),"")))</f>
        <v/>
      </c>
      <c r="S324" s="4" t="n">
        <f aca="false">IF(OR(TRIM(Customers!S324&amp;"")="",ISNUMBER(MATCH(TRIM(Customers!S324&amp;""),Codes!$A$5:$A$14,0))),"",IF(ISNUMBER(Customers!S324),Customers!S324,IFERROR(VALUE(Customers!S324),"")))</f>
        <v>93000</v>
      </c>
      <c r="T324" s="4" t="n">
        <f aca="false">IF(OR(TRIM(Customers!T324&amp;"")="",ISNUMBER(MATCH(TRIM(Customers!T324&amp;""),Codes!$A$5:$A$14,0))),"",IF(ISNUMBER(Customers!T324),Customers!T324,IFERROR(VALUE(Customers!T324),"")))</f>
        <v>544</v>
      </c>
      <c r="U324" s="3" t="n">
        <f aca="false">IF(OR(TRIM(Customers!U324&amp;"")="",ISNUMBER(MATCH(TRIM(Customers!U324&amp;""),Codes!$A$5:$A$14,0)),Customers!U324=0),"",IF(ISNUMBER(Customers!U324),Customers!U324,IFERROR(VALUE(Customers!U324),"")))</f>
        <v>575</v>
      </c>
      <c r="V324" s="3" t="str">
        <f aca="false">IF(OR(TRIM(Customers!V324&amp;"")="",ISNUMBER(MATCH(TRIM(Customers!V324&amp;""),Codes!$A$5:$A$14,0))),"",IF(ISNUMBER(Customers!V324),Customers!V324,IFERROR(VALUE(Customers!V324),"")))</f>
        <v/>
      </c>
    </row>
    <row r="325" customFormat="false" ht="15" hidden="false" customHeight="false" outlineLevel="0" collapsed="false">
      <c r="A325" s="2" t="str">
        <f aca="false">Customers!A325</f>
        <v>CL00324</v>
      </c>
      <c r="B325" s="3" t="n">
        <f aca="false">IF(OR(TRIM(Customers!B325&amp;"")="",ISNUMBER(MATCH(TRIM(Customers!B325&amp;""),Codes!$A$5:$A$14,0)),Customers!B325=0),"",IF(ISNUMBER(Customers!B325),Customers!B325,IFERROR(VALUE(Customers!B325),"")))</f>
        <v>51</v>
      </c>
      <c r="C325" s="2" t="str">
        <f aca="false">IF(OR(TRIM(Customers!C325&amp;"")="",ISNUMBER(MATCH(TRIM(Customers!C325&amp;""),Codes!$A$5:$A$14,0))),"",TRIM(Customers!C325))</f>
        <v>F</v>
      </c>
      <c r="D325" s="2" t="str">
        <f aca="false">IF(OR(TRIM(Customers!D325&amp;"")="",ISNUMBER(MATCH(TRIM(Customers!D325&amp;""),Codes!$A$5:$A$14,0))),"",TRIM(Customers!D325))</f>
        <v>Sardegna</v>
      </c>
      <c r="E325" s="2" t="str">
        <f aca="false">IF(OR(TRIM(Customers!E325&amp;"")="",ISNUMBER(MATCH(TRIM(Customers!E325&amp;""),Codes!$A$5:$A$14,0))),"",TRIM(Customers!E325))</f>
        <v>Self-employed</v>
      </c>
      <c r="F325" s="2" t="str">
        <f aca="false">IF(OR(TRIM(Customers!F325&amp;"")="",ISNUMBER(MATCH(TRIM(Customers!F325&amp;""),Codes!$A$5:$A$14,0))),"",TRIM(Customers!F325))</f>
        <v>Married</v>
      </c>
      <c r="G325" s="4" t="n">
        <f aca="false">IF(OR(TRIM(Customers!G325&amp;"")="",ISNUMBER(MATCH(TRIM(Customers!G325&amp;""),Codes!$A$5:$A$14,0)),Customers!G325=-999),"",IF(ISNUMBER(Customers!G325),Customers!G325,IFERROR(VALUE(Customers!G325),"")))</f>
        <v>52000</v>
      </c>
      <c r="H325" s="3" t="n">
        <f aca="false">IF(OR(TRIM(Customers!H325&amp;"")="",ISNUMBER(MATCH(TRIM(Customers!H325&amp;""),Codes!$A$5:$A$14,0))),"",IF(ISNUMBER(Customers!H325),Customers!H325,IFERROR(VALUE(Customers!H325),"")))</f>
        <v>9</v>
      </c>
      <c r="I325" s="5" t="n">
        <f aca="false">IF(OR(TRIM(Customers!I325&amp;"")="",ISNUMBER(MATCH(TRIM(Customers!I325&amp;""),Codes!$A$5:$A$14,0)),Customers!I325=DATE(1970,1,1)),"",IF(ISNUMBER(Customers!I325),Customers!I325,IFERROR(DATEVALUE(Customers!I325),"")))</f>
        <v>42773</v>
      </c>
      <c r="J325" s="2" t="str">
        <f aca="false">IF(OR(TRIM(Customers!J325&amp;"")="",ISNUMBER(MATCH(TRIM(Customers!J325&amp;""),Codes!$A$5:$A$14,0))),"",TRIM(Customers!J325))</f>
        <v>Online Banking</v>
      </c>
      <c r="K325" s="3" t="n">
        <f aca="false">IF(OR(TRIM(Customers!K325&amp;"")="",ISNUMBER(MATCH(TRIM(Customers!K325&amp;""),Codes!$A$5:$A$14,0))),"",IF(ISNUMBER(Customers!K325),Customers!K325,IFERROR(VALUE(Customers!K325),"")))</f>
        <v>2</v>
      </c>
      <c r="L325" s="4" t="n">
        <f aca="false">IF(OR(TRIM(Customers!L325&amp;"")="",ISNUMBER(MATCH(TRIM(Customers!L325&amp;""),Codes!$A$5:$A$14,0))),"",IF(ISNUMBER(Customers!L325),Customers!L325,IFERROR(VALUE(Customers!L325),"")))</f>
        <v>12522.26</v>
      </c>
      <c r="M325" s="4" t="n">
        <f aca="false">IF(OR(TRIM(Customers!M325&amp;"")="",ISNUMBER(MATCH(TRIM(Customers!M325&amp;""),Codes!$A$5:$A$14,0))),"",IF(ISNUMBER(Customers!M325),Customers!M325,IFERROR(VALUE(Customers!M325),"")))</f>
        <v>0</v>
      </c>
      <c r="N325" s="3" t="n">
        <f aca="false">IF(OR(TRIM(Customers!N325&amp;"")="",ISNUMBER(MATCH(TRIM(Customers!N325&amp;""),Codes!$A$5:$A$14,0)),Customers!N325=9999),"",IF(ISNUMBER(Customers!N325),Customers!N325,IFERROR(VALUE(Customers!N325),"")))</f>
        <v>35</v>
      </c>
      <c r="O325" s="4" t="n">
        <f aca="false">IF(OR(TRIM(Customers!O325&amp;"")="",ISNUMBER(MATCH(TRIM(Customers!O325&amp;""),Codes!$A$5:$A$14,0))),"",IF(ISNUMBER(Customers!O325),Customers!O325,IFERROR(VALUE(Customers!O325),"")))</f>
        <v>72.2</v>
      </c>
      <c r="P325" s="3" t="n">
        <f aca="false">IF(OR(TRIM(Customers!P325&amp;"")="",ISNUMBER(MATCH(TRIM(Customers!P325&amp;""),Codes!$A$5:$A$14,0))),"",IF(ISNUMBER(Customers!P325),Customers!P325,IFERROR(VALUE(Customers!P325),"")))</f>
        <v>5</v>
      </c>
      <c r="Q325" s="4" t="n">
        <f aca="false">IF(OR(TRIM(Customers!Q325&amp;"")="",ISNUMBER(MATCH(TRIM(Customers!Q325&amp;""),Codes!$A$5:$A$14,0))),"",IF(ISNUMBER(Customers!Q325),Customers!Q325,IFERROR(VALUE(Customers!Q325),"")))</f>
        <v>13000</v>
      </c>
      <c r="R325" s="4" t="n">
        <f aca="false">IF(OR(TRIM(Customers!R325&amp;"")="",ISNUMBER(MATCH(TRIM(Customers!R325&amp;""),Codes!$A$5:$A$14,0))),"",IF(ISNUMBER(Customers!R325),Customers!R325,IFERROR(VALUE(Customers!R325),"")))</f>
        <v>8183.19</v>
      </c>
      <c r="S325" s="4" t="n">
        <f aca="false">IF(OR(TRIM(Customers!S325&amp;"")="",ISNUMBER(MATCH(TRIM(Customers!S325&amp;""),Codes!$A$5:$A$14,0))),"",IF(ISNUMBER(Customers!S325),Customers!S325,IFERROR(VALUE(Customers!S325),"")))</f>
        <v>0</v>
      </c>
      <c r="T325" s="4" t="n">
        <f aca="false">IF(OR(TRIM(Customers!T325&amp;"")="",ISNUMBER(MATCH(TRIM(Customers!T325&amp;""),Codes!$A$5:$A$14,0))),"",IF(ISNUMBER(Customers!T325),Customers!T325,IFERROR(VALUE(Customers!T325),"")))</f>
        <v>0</v>
      </c>
      <c r="U325" s="3" t="n">
        <f aca="false">IF(OR(TRIM(Customers!U325&amp;"")="",ISNUMBER(MATCH(TRIM(Customers!U325&amp;""),Codes!$A$5:$A$14,0)),Customers!U325=0),"",IF(ISNUMBER(Customers!U325),Customers!U325,IFERROR(VALUE(Customers!U325),"")))</f>
        <v>631</v>
      </c>
      <c r="V325" s="3" t="n">
        <f aca="false">IF(OR(TRIM(Customers!V325&amp;"")="",ISNUMBER(MATCH(TRIM(Customers!V325&amp;""),Codes!$A$5:$A$14,0))),"",IF(ISNUMBER(Customers!V325),Customers!V325,IFERROR(VALUE(Customers!V325),"")))</f>
        <v>0</v>
      </c>
    </row>
    <row r="326" customFormat="false" ht="15" hidden="false" customHeight="false" outlineLevel="0" collapsed="false">
      <c r="A326" s="2" t="str">
        <f aca="false">Customers!A326</f>
        <v>CL00325</v>
      </c>
      <c r="B326" s="3" t="n">
        <f aca="false">IF(OR(TRIM(Customers!B326&amp;"")="",ISNUMBER(MATCH(TRIM(Customers!B326&amp;""),Codes!$A$5:$A$14,0)),Customers!B326=0),"",IF(ISNUMBER(Customers!B326),Customers!B326,IFERROR(VALUE(Customers!B326),"")))</f>
        <v>69</v>
      </c>
      <c r="C326" s="2" t="str">
        <f aca="false">IF(OR(TRIM(Customers!C326&amp;"")="",ISNUMBER(MATCH(TRIM(Customers!C326&amp;""),Codes!$A$5:$A$14,0))),"",TRIM(Customers!C326))</f>
        <v>M</v>
      </c>
      <c r="D326" s="2" t="str">
        <f aca="false">IF(OR(TRIM(Customers!D326&amp;"")="",ISNUMBER(MATCH(TRIM(Customers!D326&amp;""),Codes!$A$5:$A$14,0))),"",TRIM(Customers!D326))</f>
        <v>Lombardia</v>
      </c>
      <c r="E326" s="2" t="str">
        <f aca="false">IF(OR(TRIM(Customers!E326&amp;"")="",ISNUMBER(MATCH(TRIM(Customers!E326&amp;""),Codes!$A$5:$A$14,0))),"",TRIM(Customers!E326))</f>
        <v>Retired</v>
      </c>
      <c r="F326" s="2" t="str">
        <f aca="false">IF(OR(TRIM(Customers!F326&amp;"")="",ISNUMBER(MATCH(TRIM(Customers!F326&amp;""),Codes!$A$5:$A$14,0))),"",TRIM(Customers!F326))</f>
        <v>Married</v>
      </c>
      <c r="G326" s="4" t="n">
        <f aca="false">IF(OR(TRIM(Customers!G326&amp;"")="",ISNUMBER(MATCH(TRIM(Customers!G326&amp;""),Codes!$A$5:$A$14,0)),Customers!G326=-999),"",IF(ISNUMBER(Customers!G326),Customers!G326,IFERROR(VALUE(Customers!G326),"")))</f>
        <v>19900</v>
      </c>
      <c r="H326" s="3" t="n">
        <f aca="false">IF(OR(TRIM(Customers!H326&amp;"")="",ISNUMBER(MATCH(TRIM(Customers!H326&amp;""),Codes!$A$5:$A$14,0))),"",IF(ISNUMBER(Customers!H326),Customers!H326,IFERROR(VALUE(Customers!H326),"")))</f>
        <v>16</v>
      </c>
      <c r="I326" s="5" t="n">
        <f aca="false">IF(OR(TRIM(Customers!I326&amp;"")="",ISNUMBER(MATCH(TRIM(Customers!I326&amp;""),Codes!$A$5:$A$14,0)),Customers!I326=DATE(1970,1,1)),"",IF(ISNUMBER(Customers!I326),Customers!I326,IFERROR(DATEVALUE(Customers!I326),"")))</f>
        <v>40206</v>
      </c>
      <c r="J326" s="2" t="str">
        <f aca="false">IF(OR(TRIM(Customers!J326&amp;"")="",ISNUMBER(MATCH(TRIM(Customers!J326&amp;""),Codes!$A$5:$A$14,0))),"",TRIM(Customers!J326))</f>
        <v>App</v>
      </c>
      <c r="K326" s="3" t="n">
        <f aca="false">IF(OR(TRIM(Customers!K326&amp;"")="",ISNUMBER(MATCH(TRIM(Customers!K326&amp;""),Codes!$A$5:$A$14,0))),"",IF(ISNUMBER(Customers!K326),Customers!K326,IFERROR(VALUE(Customers!K326),"")))</f>
        <v>1</v>
      </c>
      <c r="L326" s="4" t="n">
        <f aca="false">IF(OR(TRIM(Customers!L326&amp;"")="",ISNUMBER(MATCH(TRIM(Customers!L326&amp;""),Codes!$A$5:$A$14,0))),"",IF(ISNUMBER(Customers!L326),Customers!L326,IFERROR(VALUE(Customers!L326),"")))</f>
        <v>3463.53</v>
      </c>
      <c r="M326" s="4" t="n">
        <f aca="false">IF(OR(TRIM(Customers!M326&amp;"")="",ISNUMBER(MATCH(TRIM(Customers!M326&amp;""),Codes!$A$5:$A$14,0))),"",IF(ISNUMBER(Customers!M326),Customers!M326,IFERROR(VALUE(Customers!M326),"")))</f>
        <v>42851.97</v>
      </c>
      <c r="N326" s="3" t="n">
        <f aca="false">IF(OR(TRIM(Customers!N326&amp;"")="",ISNUMBER(MATCH(TRIM(Customers!N326&amp;""),Codes!$A$5:$A$14,0)),Customers!N326=9999),"",IF(ISNUMBER(Customers!N326),Customers!N326,IFERROR(VALUE(Customers!N326),"")))</f>
        <v>25</v>
      </c>
      <c r="O326" s="4" t="n">
        <f aca="false">IF(OR(TRIM(Customers!O326&amp;"")="",ISNUMBER(MATCH(TRIM(Customers!O326&amp;""),Codes!$A$5:$A$14,0))),"",IF(ISNUMBER(Customers!O326),Customers!O326,IFERROR(VALUE(Customers!O326),"")))</f>
        <v>46.15</v>
      </c>
      <c r="P326" s="3" t="n">
        <f aca="false">IF(OR(TRIM(Customers!P326&amp;"")="",ISNUMBER(MATCH(TRIM(Customers!P326&amp;""),Codes!$A$5:$A$14,0))),"",IF(ISNUMBER(Customers!P326),Customers!P326,IFERROR(VALUE(Customers!P326),"")))</f>
        <v>1</v>
      </c>
      <c r="Q326" s="4" t="str">
        <f aca="false">IF(OR(TRIM(Customers!Q326&amp;"")="",ISNUMBER(MATCH(TRIM(Customers!Q326&amp;""),Codes!$A$5:$A$14,0))),"",IF(ISNUMBER(Customers!Q326),Customers!Q326,IFERROR(VALUE(Customers!Q326),"")))</f>
        <v/>
      </c>
      <c r="R326" s="4" t="str">
        <f aca="false">IF(OR(TRIM(Customers!R326&amp;"")="",ISNUMBER(MATCH(TRIM(Customers!R326&amp;""),Codes!$A$5:$A$14,0))),"",IF(ISNUMBER(Customers!R326),Customers!R326,IFERROR(VALUE(Customers!R326),"")))</f>
        <v/>
      </c>
      <c r="S326" s="4" t="str">
        <f aca="false">IF(OR(TRIM(Customers!S326&amp;"")="",ISNUMBER(MATCH(TRIM(Customers!S326&amp;""),Codes!$A$5:$A$14,0))),"",IF(ISNUMBER(Customers!S326),Customers!S326,IFERROR(VALUE(Customers!S326),"")))</f>
        <v/>
      </c>
      <c r="T326" s="4" t="str">
        <f aca="false">IF(OR(TRIM(Customers!T326&amp;"")="",ISNUMBER(MATCH(TRIM(Customers!T326&amp;""),Codes!$A$5:$A$14,0))),"",IF(ISNUMBER(Customers!T326),Customers!T326,IFERROR(VALUE(Customers!T326),"")))</f>
        <v/>
      </c>
      <c r="U326" s="3" t="n">
        <f aca="false">IF(OR(TRIM(Customers!U326&amp;"")="",ISNUMBER(MATCH(TRIM(Customers!U326&amp;""),Codes!$A$5:$A$14,0)),Customers!U326=0),"",IF(ISNUMBER(Customers!U326),Customers!U326,IFERROR(VALUE(Customers!U326),"")))</f>
        <v>534</v>
      </c>
      <c r="V326" s="3" t="n">
        <f aca="false">IF(OR(TRIM(Customers!V326&amp;"")="",ISNUMBER(MATCH(TRIM(Customers!V326&amp;""),Codes!$A$5:$A$14,0))),"",IF(ISNUMBER(Customers!V326),Customers!V326,IFERROR(VALUE(Customers!V326),"")))</f>
        <v>1</v>
      </c>
    </row>
    <row r="327" customFormat="false" ht="15" hidden="false" customHeight="false" outlineLevel="0" collapsed="false">
      <c r="A327" s="2" t="str">
        <f aca="false">Customers!A327</f>
        <v>CL00326</v>
      </c>
      <c r="B327" s="3" t="n">
        <f aca="false">IF(OR(TRIM(Customers!B327&amp;"")="",ISNUMBER(MATCH(TRIM(Customers!B327&amp;""),Codes!$A$5:$A$14,0)),Customers!B327=0),"",IF(ISNUMBER(Customers!B327),Customers!B327,IFERROR(VALUE(Customers!B327),"")))</f>
        <v>66</v>
      </c>
      <c r="C327" s="2" t="str">
        <f aca="false">IF(OR(TRIM(Customers!C327&amp;"")="",ISNUMBER(MATCH(TRIM(Customers!C327&amp;""),Codes!$A$5:$A$14,0))),"",TRIM(Customers!C327))</f>
        <v>M</v>
      </c>
      <c r="D327" s="2" t="str">
        <f aca="false">IF(OR(TRIM(Customers!D327&amp;"")="",ISNUMBER(MATCH(TRIM(Customers!D327&amp;""),Codes!$A$5:$A$14,0))),"",TRIM(Customers!D327))</f>
        <v>Emilia-Romagna</v>
      </c>
      <c r="E327" s="2" t="str">
        <f aca="false">IF(OR(TRIM(Customers!E327&amp;"")="",ISNUMBER(MATCH(TRIM(Customers!E327&amp;""),Codes!$A$5:$A$14,0))),"",TRIM(Customers!E327))</f>
        <v>Retired</v>
      </c>
      <c r="F327" s="2" t="str">
        <f aca="false">IF(OR(TRIM(Customers!F327&amp;"")="",ISNUMBER(MATCH(TRIM(Customers!F327&amp;""),Codes!$A$5:$A$14,0))),"",TRIM(Customers!F327))</f>
        <v>Married</v>
      </c>
      <c r="G327" s="4" t="n">
        <f aca="false">IF(OR(TRIM(Customers!G327&amp;"")="",ISNUMBER(MATCH(TRIM(Customers!G327&amp;""),Codes!$A$5:$A$14,0)),Customers!G327=-999),"",IF(ISNUMBER(Customers!G327),Customers!G327,IFERROR(VALUE(Customers!G327),"")))</f>
        <v>25000</v>
      </c>
      <c r="H327" s="3" t="n">
        <f aca="false">IF(OR(TRIM(Customers!H327&amp;"")="",ISNUMBER(MATCH(TRIM(Customers!H327&amp;""),Codes!$A$5:$A$14,0))),"",IF(ISNUMBER(Customers!H327),Customers!H327,IFERROR(VALUE(Customers!H327),"")))</f>
        <v>26</v>
      </c>
      <c r="I327" s="5" t="n">
        <f aca="false">IF(OR(TRIM(Customers!I327&amp;"")="",ISNUMBER(MATCH(TRIM(Customers!I327&amp;""),Codes!$A$5:$A$14,0)),Customers!I327=DATE(1970,1,1)),"",IF(ISNUMBER(Customers!I327),Customers!I327,IFERROR(DATEVALUE(Customers!I327),"")))</f>
        <v>36580</v>
      </c>
      <c r="J327" s="2" t="str">
        <f aca="false">IF(OR(TRIM(Customers!J327&amp;"")="",ISNUMBER(MATCH(TRIM(Customers!J327&amp;""),Codes!$A$5:$A$14,0))),"",TRIM(Customers!J327))</f>
        <v>Online Banking</v>
      </c>
      <c r="K327" s="3" t="n">
        <f aca="false">IF(OR(TRIM(Customers!K327&amp;"")="",ISNUMBER(MATCH(TRIM(Customers!K327&amp;""),Codes!$A$5:$A$14,0))),"",IF(ISNUMBER(Customers!K327),Customers!K327,IFERROR(VALUE(Customers!K327),"")))</f>
        <v>2</v>
      </c>
      <c r="L327" s="4" t="n">
        <f aca="false">IF(OR(TRIM(Customers!L327&amp;"")="",ISNUMBER(MATCH(TRIM(Customers!L327&amp;""),Codes!$A$5:$A$14,0))),"",IF(ISNUMBER(Customers!L327),Customers!L327,IFERROR(VALUE(Customers!L327),"")))</f>
        <v>5865.89</v>
      </c>
      <c r="M327" s="4" t="n">
        <f aca="false">IF(OR(TRIM(Customers!M327&amp;"")="",ISNUMBER(MATCH(TRIM(Customers!M327&amp;""),Codes!$A$5:$A$14,0))),"",IF(ISNUMBER(Customers!M327),Customers!M327,IFERROR(VALUE(Customers!M327),"")))</f>
        <v>59108.13</v>
      </c>
      <c r="N327" s="3" t="n">
        <f aca="false">IF(OR(TRIM(Customers!N327&amp;"")="",ISNUMBER(MATCH(TRIM(Customers!N327&amp;""),Codes!$A$5:$A$14,0)),Customers!N327=9999),"",IF(ISNUMBER(Customers!N327),Customers!N327,IFERROR(VALUE(Customers!N327),"")))</f>
        <v>29</v>
      </c>
      <c r="O327" s="4" t="n">
        <f aca="false">IF(OR(TRIM(Customers!O327&amp;"")="",ISNUMBER(MATCH(TRIM(Customers!O327&amp;""),Codes!$A$5:$A$14,0))),"",IF(ISNUMBER(Customers!O327),Customers!O327,IFERROR(VALUE(Customers!O327),"")))</f>
        <v>45.02</v>
      </c>
      <c r="P327" s="3" t="n">
        <f aca="false">IF(OR(TRIM(Customers!P327&amp;"")="",ISNUMBER(MATCH(TRIM(Customers!P327&amp;""),Codes!$A$5:$A$14,0))),"",IF(ISNUMBER(Customers!P327),Customers!P327,IFERROR(VALUE(Customers!P327),"")))</f>
        <v>2</v>
      </c>
      <c r="Q327" s="4" t="n">
        <f aca="false">IF(OR(TRIM(Customers!Q327&amp;"")="",ISNUMBER(MATCH(TRIM(Customers!Q327&amp;""),Codes!$A$5:$A$14,0))),"",IF(ISNUMBER(Customers!Q327),Customers!Q327,IFERROR(VALUE(Customers!Q327),"")))</f>
        <v>0</v>
      </c>
      <c r="R327" s="4" t="n">
        <f aca="false">IF(OR(TRIM(Customers!R327&amp;"")="",ISNUMBER(MATCH(TRIM(Customers!R327&amp;""),Codes!$A$5:$A$14,0))),"",IF(ISNUMBER(Customers!R327),Customers!R327,IFERROR(VALUE(Customers!R327),"")))</f>
        <v>0</v>
      </c>
      <c r="S327" s="4" t="str">
        <f aca="false">IF(OR(TRIM(Customers!S327&amp;"")="",ISNUMBER(MATCH(TRIM(Customers!S327&amp;""),Codes!$A$5:$A$14,0))),"",IF(ISNUMBER(Customers!S327),Customers!S327,IFERROR(VALUE(Customers!S327),"")))</f>
        <v/>
      </c>
      <c r="T327" s="4" t="str">
        <f aca="false">IF(OR(TRIM(Customers!T327&amp;"")="",ISNUMBER(MATCH(TRIM(Customers!T327&amp;""),Codes!$A$5:$A$14,0))),"",IF(ISNUMBER(Customers!T327),Customers!T327,IFERROR(VALUE(Customers!T327),"")))</f>
        <v/>
      </c>
      <c r="U327" s="3" t="n">
        <f aca="false">IF(OR(TRIM(Customers!U327&amp;"")="",ISNUMBER(MATCH(TRIM(Customers!U327&amp;""),Codes!$A$5:$A$14,0)),Customers!U327=0),"",IF(ISNUMBER(Customers!U327),Customers!U327,IFERROR(VALUE(Customers!U327),"")))</f>
        <v>660</v>
      </c>
      <c r="V327" s="3" t="str">
        <f aca="false">IF(OR(TRIM(Customers!V327&amp;"")="",ISNUMBER(MATCH(TRIM(Customers!V327&amp;""),Codes!$A$5:$A$14,0))),"",IF(ISNUMBER(Customers!V327),Customers!V327,IFERROR(VALUE(Customers!V327),"")))</f>
        <v/>
      </c>
    </row>
    <row r="328" customFormat="false" ht="15" hidden="false" customHeight="false" outlineLevel="0" collapsed="false">
      <c r="A328" s="2" t="str">
        <f aca="false">Customers!A328</f>
        <v>CL00327</v>
      </c>
      <c r="B328" s="3" t="n">
        <f aca="false">IF(OR(TRIM(Customers!B328&amp;"")="",ISNUMBER(MATCH(TRIM(Customers!B328&amp;""),Codes!$A$5:$A$14,0)),Customers!B328=0),"",IF(ISNUMBER(Customers!B328),Customers!B328,IFERROR(VALUE(Customers!B328),"")))</f>
        <v>41</v>
      </c>
      <c r="C328" s="2" t="str">
        <f aca="false">IF(OR(TRIM(Customers!C328&amp;"")="",ISNUMBER(MATCH(TRIM(Customers!C328&amp;""),Codes!$A$5:$A$14,0))),"",TRIM(Customers!C328))</f>
        <v>F</v>
      </c>
      <c r="D328" s="2" t="str">
        <f aca="false">IF(OR(TRIM(Customers!D328&amp;"")="",ISNUMBER(MATCH(TRIM(Customers!D328&amp;""),Codes!$A$5:$A$14,0))),"",TRIM(Customers!D328))</f>
        <v>Puglia</v>
      </c>
      <c r="E328" s="2" t="str">
        <f aca="false">IF(OR(TRIM(Customers!E328&amp;"")="",ISNUMBER(MATCH(TRIM(Customers!E328&amp;""),Codes!$A$5:$A$14,0))),"",TRIM(Customers!E328))</f>
        <v>Business owner</v>
      </c>
      <c r="F328" s="2" t="str">
        <f aca="false">IF(OR(TRIM(Customers!F328&amp;"")="",ISNUMBER(MATCH(TRIM(Customers!F328&amp;""),Codes!$A$5:$A$14,0))),"",TRIM(Customers!F328))</f>
        <v>Divorced</v>
      </c>
      <c r="G328" s="4" t="n">
        <f aca="false">IF(OR(TRIM(Customers!G328&amp;"")="",ISNUMBER(MATCH(TRIM(Customers!G328&amp;""),Codes!$A$5:$A$14,0)),Customers!G328=-999),"",IF(ISNUMBER(Customers!G328),Customers!G328,IFERROR(VALUE(Customers!G328),"")))</f>
        <v>47300</v>
      </c>
      <c r="H328" s="3" t="n">
        <f aca="false">IF(OR(TRIM(Customers!H328&amp;"")="",ISNUMBER(MATCH(TRIM(Customers!H328&amp;""),Codes!$A$5:$A$14,0))),"",IF(ISNUMBER(Customers!H328),Customers!H328,IFERROR(VALUE(Customers!H328),"")))</f>
        <v>12</v>
      </c>
      <c r="I328" s="5" t="n">
        <f aca="false">IF(OR(TRIM(Customers!I328&amp;"")="",ISNUMBER(MATCH(TRIM(Customers!I328&amp;""),Codes!$A$5:$A$14,0)),Customers!I328=DATE(1970,1,1)),"",IF(ISNUMBER(Customers!I328),Customers!I328,IFERROR(DATEVALUE(Customers!I328),"")))</f>
        <v>41655</v>
      </c>
      <c r="J328" s="2" t="str">
        <f aca="false">IF(OR(TRIM(Customers!J328&amp;"")="",ISNUMBER(MATCH(TRIM(Customers!J328&amp;""),Codes!$A$5:$A$14,0))),"",TRIM(Customers!J328))</f>
        <v>Online Banking</v>
      </c>
      <c r="K328" s="3" t="n">
        <f aca="false">IF(OR(TRIM(Customers!K328&amp;"")="",ISNUMBER(MATCH(TRIM(Customers!K328&amp;""),Codes!$A$5:$A$14,0))),"",IF(ISNUMBER(Customers!K328),Customers!K328,IFERROR(VALUE(Customers!K328),"")))</f>
        <v>1</v>
      </c>
      <c r="L328" s="4" t="n">
        <f aca="false">IF(OR(TRIM(Customers!L328&amp;"")="",ISNUMBER(MATCH(TRIM(Customers!L328&amp;""),Codes!$A$5:$A$14,0))),"",IF(ISNUMBER(Customers!L328),Customers!L328,IFERROR(VALUE(Customers!L328),"")))</f>
        <v>7697.66</v>
      </c>
      <c r="M328" s="4" t="n">
        <f aca="false">IF(OR(TRIM(Customers!M328&amp;"")="",ISNUMBER(MATCH(TRIM(Customers!M328&amp;""),Codes!$A$5:$A$14,0))),"",IF(ISNUMBER(Customers!M328),Customers!M328,IFERROR(VALUE(Customers!M328),"")))</f>
        <v>0</v>
      </c>
      <c r="N328" s="3" t="n">
        <f aca="false">IF(OR(TRIM(Customers!N328&amp;"")="",ISNUMBER(MATCH(TRIM(Customers!N328&amp;""),Codes!$A$5:$A$14,0)),Customers!N328=9999),"",IF(ISNUMBER(Customers!N328),Customers!N328,IFERROR(VALUE(Customers!N328),"")))</f>
        <v>31</v>
      </c>
      <c r="O328" s="4" t="n">
        <f aca="false">IF(OR(TRIM(Customers!O328&amp;"")="",ISNUMBER(MATCH(TRIM(Customers!O328&amp;""),Codes!$A$5:$A$14,0))),"",IF(ISNUMBER(Customers!O328),Customers!O328,IFERROR(VALUE(Customers!O328),"")))</f>
        <v>102.08</v>
      </c>
      <c r="P328" s="3" t="n">
        <f aca="false">IF(OR(TRIM(Customers!P328&amp;"")="",ISNUMBER(MATCH(TRIM(Customers!P328&amp;""),Codes!$A$5:$A$14,0))),"",IF(ISNUMBER(Customers!P328),Customers!P328,IFERROR(VALUE(Customers!P328),"")))</f>
        <v>3</v>
      </c>
      <c r="Q328" s="4" t="n">
        <f aca="false">IF(OR(TRIM(Customers!Q328&amp;"")="",ISNUMBER(MATCH(TRIM(Customers!Q328&amp;""),Codes!$A$5:$A$14,0))),"",IF(ISNUMBER(Customers!Q328),Customers!Q328,IFERROR(VALUE(Customers!Q328),"")))</f>
        <v>12000</v>
      </c>
      <c r="R328" s="4" t="n">
        <f aca="false">IF(OR(TRIM(Customers!R328&amp;"")="",ISNUMBER(MATCH(TRIM(Customers!R328&amp;""),Codes!$A$5:$A$14,0))),"",IF(ISNUMBER(Customers!R328),Customers!R328,IFERROR(VALUE(Customers!R328),"")))</f>
        <v>2628.29</v>
      </c>
      <c r="S328" s="4" t="n">
        <f aca="false">IF(OR(TRIM(Customers!S328&amp;"")="",ISNUMBER(MATCH(TRIM(Customers!S328&amp;""),Codes!$A$5:$A$14,0))),"",IF(ISNUMBER(Customers!S328),Customers!S328,IFERROR(VALUE(Customers!S328),"")))</f>
        <v>122000</v>
      </c>
      <c r="T328" s="4" t="str">
        <f aca="false">IF(OR(TRIM(Customers!T328&amp;"")="",ISNUMBER(MATCH(TRIM(Customers!T328&amp;""),Codes!$A$5:$A$14,0))),"",IF(ISNUMBER(Customers!T328),Customers!T328,IFERROR(VALUE(Customers!T328),"")))</f>
        <v/>
      </c>
      <c r="U328" s="3" t="n">
        <f aca="false">IF(OR(TRIM(Customers!U328&amp;"")="",ISNUMBER(MATCH(TRIM(Customers!U328&amp;""),Codes!$A$5:$A$14,0)),Customers!U328=0),"",IF(ISNUMBER(Customers!U328),Customers!U328,IFERROR(VALUE(Customers!U328),"")))</f>
        <v>621</v>
      </c>
      <c r="V328" s="3" t="n">
        <f aca="false">IF(OR(TRIM(Customers!V328&amp;"")="",ISNUMBER(MATCH(TRIM(Customers!V328&amp;""),Codes!$A$5:$A$14,0))),"",IF(ISNUMBER(Customers!V328),Customers!V328,IFERROR(VALUE(Customers!V328),"")))</f>
        <v>0</v>
      </c>
    </row>
    <row r="329" customFormat="false" ht="15" hidden="false" customHeight="false" outlineLevel="0" collapsed="false">
      <c r="A329" s="2" t="str">
        <f aca="false">Customers!A329</f>
        <v>CL00328</v>
      </c>
      <c r="B329" s="3" t="n">
        <f aca="false">IF(OR(TRIM(Customers!B329&amp;"")="",ISNUMBER(MATCH(TRIM(Customers!B329&amp;""),Codes!$A$5:$A$14,0)),Customers!B329=0),"",IF(ISNUMBER(Customers!B329),Customers!B329,IFERROR(VALUE(Customers!B329),"")))</f>
        <v>52</v>
      </c>
      <c r="C329" s="2" t="str">
        <f aca="false">IF(OR(TRIM(Customers!C329&amp;"")="",ISNUMBER(MATCH(TRIM(Customers!C329&amp;""),Codes!$A$5:$A$14,0))),"",TRIM(Customers!C329))</f>
        <v>M</v>
      </c>
      <c r="D329" s="2" t="str">
        <f aca="false">IF(OR(TRIM(Customers!D329&amp;"")="",ISNUMBER(MATCH(TRIM(Customers!D329&amp;""),Codes!$A$5:$A$14,0))),"",TRIM(Customers!D329))</f>
        <v>Toscana</v>
      </c>
      <c r="E329" s="2" t="str">
        <f aca="false">IF(OR(TRIM(Customers!E329&amp;"")="",ISNUMBER(MATCH(TRIM(Customers!E329&amp;""),Codes!$A$5:$A$14,0))),"",TRIM(Customers!E329))</f>
        <v>Employee</v>
      </c>
      <c r="F329" s="2" t="str">
        <f aca="false">IF(OR(TRIM(Customers!F329&amp;"")="",ISNUMBER(MATCH(TRIM(Customers!F329&amp;""),Codes!$A$5:$A$14,0))),"",TRIM(Customers!F329))</f>
        <v>Married</v>
      </c>
      <c r="G329" s="4" t="n">
        <f aca="false">IF(OR(TRIM(Customers!G329&amp;"")="",ISNUMBER(MATCH(TRIM(Customers!G329&amp;""),Codes!$A$5:$A$14,0)),Customers!G329=-999),"",IF(ISNUMBER(Customers!G329),Customers!G329,IFERROR(VALUE(Customers!G329),"")))</f>
        <v>30000</v>
      </c>
      <c r="H329" s="3" t="n">
        <f aca="false">IF(OR(TRIM(Customers!H329&amp;"")="",ISNUMBER(MATCH(TRIM(Customers!H329&amp;""),Codes!$A$5:$A$14,0))),"",IF(ISNUMBER(Customers!H329),Customers!H329,IFERROR(VALUE(Customers!H329),"")))</f>
        <v>27</v>
      </c>
      <c r="I329" s="5" t="n">
        <f aca="false">IF(OR(TRIM(Customers!I329&amp;"")="",ISNUMBER(MATCH(TRIM(Customers!I329&amp;""),Codes!$A$5:$A$14,0)),Customers!I329=DATE(1970,1,1)),"",IF(ISNUMBER(Customers!I329),Customers!I329,IFERROR(DATEVALUE(Customers!I329),"")))</f>
        <v>36364</v>
      </c>
      <c r="J329" s="2" t="str">
        <f aca="false">IF(OR(TRIM(Customers!J329&amp;"")="",ISNUMBER(MATCH(TRIM(Customers!J329&amp;""),Codes!$A$5:$A$14,0))),"",TRIM(Customers!J329))</f>
        <v>App</v>
      </c>
      <c r="K329" s="3" t="n">
        <f aca="false">IF(OR(TRIM(Customers!K329&amp;"")="",ISNUMBER(MATCH(TRIM(Customers!K329&amp;""),Codes!$A$5:$A$14,0))),"",IF(ISNUMBER(Customers!K329),Customers!K329,IFERROR(VALUE(Customers!K329),"")))</f>
        <v>6</v>
      </c>
      <c r="L329" s="4" t="n">
        <f aca="false">IF(OR(TRIM(Customers!L329&amp;"")="",ISNUMBER(MATCH(TRIM(Customers!L329&amp;""),Codes!$A$5:$A$14,0))),"",IF(ISNUMBER(Customers!L329),Customers!L329,IFERROR(VALUE(Customers!L329),"")))</f>
        <v>907.53</v>
      </c>
      <c r="M329" s="4" t="n">
        <f aca="false">IF(OR(TRIM(Customers!M329&amp;"")="",ISNUMBER(MATCH(TRIM(Customers!M329&amp;""),Codes!$A$5:$A$14,0))),"",IF(ISNUMBER(Customers!M329),Customers!M329,IFERROR(VALUE(Customers!M329),"")))</f>
        <v>0</v>
      </c>
      <c r="N329" s="3" t="n">
        <f aca="false">IF(OR(TRIM(Customers!N329&amp;"")="",ISNUMBER(MATCH(TRIM(Customers!N329&amp;""),Codes!$A$5:$A$14,0)),Customers!N329=9999),"",IF(ISNUMBER(Customers!N329),Customers!N329,IFERROR(VALUE(Customers!N329),"")))</f>
        <v>39</v>
      </c>
      <c r="O329" s="4" t="n">
        <f aca="false">IF(OR(TRIM(Customers!O329&amp;"")="",ISNUMBER(MATCH(TRIM(Customers!O329&amp;""),Codes!$A$5:$A$14,0))),"",IF(ISNUMBER(Customers!O329),Customers!O329,IFERROR(VALUE(Customers!O329),"")))</f>
        <v>65.03</v>
      </c>
      <c r="P329" s="3" t="n">
        <f aca="false">IF(OR(TRIM(Customers!P329&amp;"")="",ISNUMBER(MATCH(TRIM(Customers!P329&amp;""),Codes!$A$5:$A$14,0))),"",IF(ISNUMBER(Customers!P329),Customers!P329,IFERROR(VALUE(Customers!P329),"")))</f>
        <v>1</v>
      </c>
      <c r="Q329" s="4" t="n">
        <f aca="false">IF(OR(TRIM(Customers!Q329&amp;"")="",ISNUMBER(MATCH(TRIM(Customers!Q329&amp;""),Codes!$A$5:$A$14,0))),"",IF(ISNUMBER(Customers!Q329),Customers!Q329,IFERROR(VALUE(Customers!Q329),"")))</f>
        <v>6500</v>
      </c>
      <c r="R329" s="4" t="n">
        <f aca="false">IF(OR(TRIM(Customers!R329&amp;"")="",ISNUMBER(MATCH(TRIM(Customers!R329&amp;""),Codes!$A$5:$A$14,0))),"",IF(ISNUMBER(Customers!R329),Customers!R329,IFERROR(VALUE(Customers!R329),"")))</f>
        <v>3527.03</v>
      </c>
      <c r="S329" s="4" t="n">
        <f aca="false">IF(OR(TRIM(Customers!S329&amp;"")="",ISNUMBER(MATCH(TRIM(Customers!S329&amp;""),Codes!$A$5:$A$14,0))),"",IF(ISNUMBER(Customers!S329),Customers!S329,IFERROR(VALUE(Customers!S329),"")))</f>
        <v>0</v>
      </c>
      <c r="T329" s="4" t="n">
        <f aca="false">IF(OR(TRIM(Customers!T329&amp;"")="",ISNUMBER(MATCH(TRIM(Customers!T329&amp;""),Codes!$A$5:$A$14,0))),"",IF(ISNUMBER(Customers!T329),Customers!T329,IFERROR(VALUE(Customers!T329),"")))</f>
        <v>0</v>
      </c>
      <c r="U329" s="3" t="n">
        <f aca="false">IF(OR(TRIM(Customers!U329&amp;"")="",ISNUMBER(MATCH(TRIM(Customers!U329&amp;""),Codes!$A$5:$A$14,0)),Customers!U329=0),"",IF(ISNUMBER(Customers!U329),Customers!U329,IFERROR(VALUE(Customers!U329),"")))</f>
        <v>740</v>
      </c>
      <c r="V329" s="3" t="n">
        <f aca="false">IF(OR(TRIM(Customers!V329&amp;"")="",ISNUMBER(MATCH(TRIM(Customers!V329&amp;""),Codes!$A$5:$A$14,0))),"",IF(ISNUMBER(Customers!V329),Customers!V329,IFERROR(VALUE(Customers!V329),"")))</f>
        <v>0</v>
      </c>
    </row>
    <row r="330" customFormat="false" ht="15" hidden="false" customHeight="false" outlineLevel="0" collapsed="false">
      <c r="A330" s="2" t="str">
        <f aca="false">Customers!A330</f>
        <v>CL00329</v>
      </c>
      <c r="B330" s="3" t="n">
        <f aca="false">IF(OR(TRIM(Customers!B330&amp;"")="",ISNUMBER(MATCH(TRIM(Customers!B330&amp;""),Codes!$A$5:$A$14,0)),Customers!B330=0),"",IF(ISNUMBER(Customers!B330),Customers!B330,IFERROR(VALUE(Customers!B330),"")))</f>
        <v>51</v>
      </c>
      <c r="C330" s="2" t="str">
        <f aca="false">IF(OR(TRIM(Customers!C330&amp;"")="",ISNUMBER(MATCH(TRIM(Customers!C330&amp;""),Codes!$A$5:$A$14,0))),"",TRIM(Customers!C330))</f>
        <v>F</v>
      </c>
      <c r="D330" s="2" t="str">
        <f aca="false">IF(OR(TRIM(Customers!D330&amp;"")="",ISNUMBER(MATCH(TRIM(Customers!D330&amp;""),Codes!$A$5:$A$14,0))),"",TRIM(Customers!D330))</f>
        <v>Sicilia</v>
      </c>
      <c r="E330" s="2" t="str">
        <f aca="false">IF(OR(TRIM(Customers!E330&amp;"")="",ISNUMBER(MATCH(TRIM(Customers!E330&amp;""),Codes!$A$5:$A$14,0))),"",TRIM(Customers!E330))</f>
        <v>Employee</v>
      </c>
      <c r="F330" s="2" t="str">
        <f aca="false">IF(OR(TRIM(Customers!F330&amp;"")="",ISNUMBER(MATCH(TRIM(Customers!F330&amp;""),Codes!$A$5:$A$14,0))),"",TRIM(Customers!F330))</f>
        <v>Married</v>
      </c>
      <c r="G330" s="4" t="n">
        <f aca="false">IF(OR(TRIM(Customers!G330&amp;"")="",ISNUMBER(MATCH(TRIM(Customers!G330&amp;""),Codes!$A$5:$A$14,0)),Customers!G330=-999),"",IF(ISNUMBER(Customers!G330),Customers!G330,IFERROR(VALUE(Customers!G330),"")))</f>
        <v>23600</v>
      </c>
      <c r="H330" s="3" t="n">
        <f aca="false">IF(OR(TRIM(Customers!H330&amp;"")="",ISNUMBER(MATCH(TRIM(Customers!H330&amp;""),Codes!$A$5:$A$14,0))),"",IF(ISNUMBER(Customers!H330),Customers!H330,IFERROR(VALUE(Customers!H330),"")))</f>
        <v>24</v>
      </c>
      <c r="I330" s="5" t="n">
        <f aca="false">IF(OR(TRIM(Customers!I330&amp;"")="",ISNUMBER(MATCH(TRIM(Customers!I330&amp;""),Codes!$A$5:$A$14,0)),Customers!I330=DATE(1970,1,1)),"",IF(ISNUMBER(Customers!I330),Customers!I330,IFERROR(DATEVALUE(Customers!I330),"")))</f>
        <v>37462</v>
      </c>
      <c r="J330" s="2" t="str">
        <f aca="false">IF(OR(TRIM(Customers!J330&amp;"")="",ISNUMBER(MATCH(TRIM(Customers!J330&amp;""),Codes!$A$5:$A$14,0))),"",TRIM(Customers!J330))</f>
        <v/>
      </c>
      <c r="K330" s="3" t="n">
        <f aca="false">IF(OR(TRIM(Customers!K330&amp;"")="",ISNUMBER(MATCH(TRIM(Customers!K330&amp;""),Codes!$A$5:$A$14,0))),"",IF(ISNUMBER(Customers!K330),Customers!K330,IFERROR(VALUE(Customers!K330),"")))</f>
        <v>3</v>
      </c>
      <c r="L330" s="4" t="n">
        <f aca="false">IF(OR(TRIM(Customers!L330&amp;"")="",ISNUMBER(MATCH(TRIM(Customers!L330&amp;""),Codes!$A$5:$A$14,0))),"",IF(ISNUMBER(Customers!L330),Customers!L330,IFERROR(VALUE(Customers!L330),"")))</f>
        <v>5720.53</v>
      </c>
      <c r="M330" s="4" t="n">
        <f aca="false">IF(OR(TRIM(Customers!M330&amp;"")="",ISNUMBER(MATCH(TRIM(Customers!M330&amp;""),Codes!$A$5:$A$14,0))),"",IF(ISNUMBER(Customers!M330),Customers!M330,IFERROR(VALUE(Customers!M330),"")))</f>
        <v>0</v>
      </c>
      <c r="N330" s="3" t="n">
        <f aca="false">IF(OR(TRIM(Customers!N330&amp;"")="",ISNUMBER(MATCH(TRIM(Customers!N330&amp;""),Codes!$A$5:$A$14,0)),Customers!N330=9999),"",IF(ISNUMBER(Customers!N330),Customers!N330,IFERROR(VALUE(Customers!N330),"")))</f>
        <v>23</v>
      </c>
      <c r="O330" s="4" t="n">
        <f aca="false">IF(OR(TRIM(Customers!O330&amp;"")="",ISNUMBER(MATCH(TRIM(Customers!O330&amp;""),Codes!$A$5:$A$14,0))),"",IF(ISNUMBER(Customers!O330),Customers!O330,IFERROR(VALUE(Customers!O330),"")))</f>
        <v>65.91</v>
      </c>
      <c r="P330" s="3" t="n">
        <f aca="false">IF(OR(TRIM(Customers!P330&amp;"")="",ISNUMBER(MATCH(TRIM(Customers!P330&amp;""),Codes!$A$5:$A$14,0))),"",IF(ISNUMBER(Customers!P330),Customers!P330,IFERROR(VALUE(Customers!P330),"")))</f>
        <v>0</v>
      </c>
      <c r="Q330" s="4" t="n">
        <f aca="false">IF(OR(TRIM(Customers!Q330&amp;"")="",ISNUMBER(MATCH(TRIM(Customers!Q330&amp;""),Codes!$A$5:$A$14,0))),"",IF(ISNUMBER(Customers!Q330),Customers!Q330,IFERROR(VALUE(Customers!Q330),"")))</f>
        <v>3000</v>
      </c>
      <c r="R330" s="4" t="n">
        <f aca="false">IF(OR(TRIM(Customers!R330&amp;"")="",ISNUMBER(MATCH(TRIM(Customers!R330&amp;""),Codes!$A$5:$A$14,0))),"",IF(ISNUMBER(Customers!R330),Customers!R330,IFERROR(VALUE(Customers!R330),"")))</f>
        <v>1441.01</v>
      </c>
      <c r="S330" s="4" t="n">
        <f aca="false">IF(OR(TRIM(Customers!S330&amp;"")="",ISNUMBER(MATCH(TRIM(Customers!S330&amp;""),Codes!$A$5:$A$14,0))),"",IF(ISNUMBER(Customers!S330),Customers!S330,IFERROR(VALUE(Customers!S330),"")))</f>
        <v>0</v>
      </c>
      <c r="T330" s="4" t="n">
        <f aca="false">IF(OR(TRIM(Customers!T330&amp;"")="",ISNUMBER(MATCH(TRIM(Customers!T330&amp;""),Codes!$A$5:$A$14,0))),"",IF(ISNUMBER(Customers!T330),Customers!T330,IFERROR(VALUE(Customers!T330),"")))</f>
        <v>0</v>
      </c>
      <c r="U330" s="3" t="n">
        <f aca="false">IF(OR(TRIM(Customers!U330&amp;"")="",ISNUMBER(MATCH(TRIM(Customers!U330&amp;""),Codes!$A$5:$A$14,0)),Customers!U330=0),"",IF(ISNUMBER(Customers!U330),Customers!U330,IFERROR(VALUE(Customers!U330),"")))</f>
        <v>630</v>
      </c>
      <c r="V330" s="3" t="str">
        <f aca="false">IF(OR(TRIM(Customers!V330&amp;"")="",ISNUMBER(MATCH(TRIM(Customers!V330&amp;""),Codes!$A$5:$A$14,0))),"",IF(ISNUMBER(Customers!V330),Customers!V330,IFERROR(VALUE(Customers!V330),"")))</f>
        <v/>
      </c>
    </row>
    <row r="331" customFormat="false" ht="15" hidden="false" customHeight="false" outlineLevel="0" collapsed="false">
      <c r="A331" s="2" t="str">
        <f aca="false">Customers!A331</f>
        <v>CL00330</v>
      </c>
      <c r="B331" s="3" t="n">
        <f aca="false">IF(OR(TRIM(Customers!B331&amp;"")="",ISNUMBER(MATCH(TRIM(Customers!B331&amp;""),Codes!$A$5:$A$14,0)),Customers!B331=0),"",IF(ISNUMBER(Customers!B331),Customers!B331,IFERROR(VALUE(Customers!B331),"")))</f>
        <v>39</v>
      </c>
      <c r="C331" s="2" t="str">
        <f aca="false">IF(OR(TRIM(Customers!C331&amp;"")="",ISNUMBER(MATCH(TRIM(Customers!C331&amp;""),Codes!$A$5:$A$14,0))),"",TRIM(Customers!C331))</f>
        <v>F</v>
      </c>
      <c r="D331" s="2" t="str">
        <f aca="false">IF(OR(TRIM(Customers!D331&amp;"")="",ISNUMBER(MATCH(TRIM(Customers!D331&amp;""),Codes!$A$5:$A$14,0))),"",TRIM(Customers!D331))</f>
        <v>Lombardia</v>
      </c>
      <c r="E331" s="2" t="str">
        <f aca="false">IF(OR(TRIM(Customers!E331&amp;"")="",ISNUMBER(MATCH(TRIM(Customers!E331&amp;""),Codes!$A$5:$A$14,0))),"",TRIM(Customers!E331))</f>
        <v>Employee</v>
      </c>
      <c r="F331" s="2" t="str">
        <f aca="false">IF(OR(TRIM(Customers!F331&amp;"")="",ISNUMBER(MATCH(TRIM(Customers!F331&amp;""),Codes!$A$5:$A$14,0))),"",TRIM(Customers!F331))</f>
        <v>Married</v>
      </c>
      <c r="G331" s="4" t="n">
        <f aca="false">IF(OR(TRIM(Customers!G331&amp;"")="",ISNUMBER(MATCH(TRIM(Customers!G331&amp;""),Codes!$A$5:$A$14,0)),Customers!G331=-999),"",IF(ISNUMBER(Customers!G331),Customers!G331,IFERROR(VALUE(Customers!G331),"")))</f>
        <v>20200</v>
      </c>
      <c r="H331" s="3" t="n">
        <f aca="false">IF(OR(TRIM(Customers!H331&amp;"")="",ISNUMBER(MATCH(TRIM(Customers!H331&amp;""),Codes!$A$5:$A$14,0))),"",IF(ISNUMBER(Customers!H331),Customers!H331,IFERROR(VALUE(Customers!H331),"")))</f>
        <v>3</v>
      </c>
      <c r="I331" s="5" t="n">
        <f aca="false">IF(OR(TRIM(Customers!I331&amp;"")="",ISNUMBER(MATCH(TRIM(Customers!I331&amp;""),Codes!$A$5:$A$14,0)),Customers!I331=DATE(1970,1,1)),"",IF(ISNUMBER(Customers!I331),Customers!I331,IFERROR(DATEVALUE(Customers!I331),"")))</f>
        <v>45119</v>
      </c>
      <c r="J331" s="2" t="str">
        <f aca="false">IF(OR(TRIM(Customers!J331&amp;"")="",ISNUMBER(MATCH(TRIM(Customers!J331&amp;""),Codes!$A$5:$A$14,0))),"",TRIM(Customers!J331))</f>
        <v>App</v>
      </c>
      <c r="K331" s="3" t="n">
        <f aca="false">IF(OR(TRIM(Customers!K331&amp;"")="",ISNUMBER(MATCH(TRIM(Customers!K331&amp;""),Codes!$A$5:$A$14,0))),"",IF(ISNUMBER(Customers!K331),Customers!K331,IFERROR(VALUE(Customers!K331),"")))</f>
        <v>4</v>
      </c>
      <c r="L331" s="4" t="n">
        <f aca="false">IF(OR(TRIM(Customers!L331&amp;"")="",ISNUMBER(MATCH(TRIM(Customers!L331&amp;""),Codes!$A$5:$A$14,0))),"",IF(ISNUMBER(Customers!L331),Customers!L331,IFERROR(VALUE(Customers!L331),"")))</f>
        <v>1219.06</v>
      </c>
      <c r="M331" s="4" t="n">
        <f aca="false">IF(OR(TRIM(Customers!M331&amp;"")="",ISNUMBER(MATCH(TRIM(Customers!M331&amp;""),Codes!$A$5:$A$14,0))),"",IF(ISNUMBER(Customers!M331),Customers!M331,IFERROR(VALUE(Customers!M331),"")))</f>
        <v>0</v>
      </c>
      <c r="N331" s="3" t="n">
        <f aca="false">IF(OR(TRIM(Customers!N331&amp;"")="",ISNUMBER(MATCH(TRIM(Customers!N331&amp;""),Codes!$A$5:$A$14,0)),Customers!N331=9999),"",IF(ISNUMBER(Customers!N331),Customers!N331,IFERROR(VALUE(Customers!N331),"")))</f>
        <v>20</v>
      </c>
      <c r="O331" s="4" t="n">
        <f aca="false">IF(OR(TRIM(Customers!O331&amp;"")="",ISNUMBER(MATCH(TRIM(Customers!O331&amp;""),Codes!$A$5:$A$14,0))),"",IF(ISNUMBER(Customers!O331),Customers!O331,IFERROR(VALUE(Customers!O331),"")))</f>
        <v>56.82</v>
      </c>
      <c r="P331" s="3" t="n">
        <f aca="false">IF(OR(TRIM(Customers!P331&amp;"")="",ISNUMBER(MATCH(TRIM(Customers!P331&amp;""),Codes!$A$5:$A$14,0))),"",IF(ISNUMBER(Customers!P331),Customers!P331,IFERROR(VALUE(Customers!P331),"")))</f>
        <v>3</v>
      </c>
      <c r="Q331" s="4" t="n">
        <f aca="false">IF(OR(TRIM(Customers!Q331&amp;"")="",ISNUMBER(MATCH(TRIM(Customers!Q331&amp;""),Codes!$A$5:$A$14,0))),"",IF(ISNUMBER(Customers!Q331),Customers!Q331,IFERROR(VALUE(Customers!Q331),"")))</f>
        <v>2500</v>
      </c>
      <c r="R331" s="4" t="n">
        <f aca="false">IF(OR(TRIM(Customers!R331&amp;"")="",ISNUMBER(MATCH(TRIM(Customers!R331&amp;""),Codes!$A$5:$A$14,0))),"",IF(ISNUMBER(Customers!R331),Customers!R331,IFERROR(VALUE(Customers!R331),"")))</f>
        <v>109.26</v>
      </c>
      <c r="S331" s="4" t="n">
        <f aca="false">IF(OR(TRIM(Customers!S331&amp;"")="",ISNUMBER(MATCH(TRIM(Customers!S331&amp;""),Codes!$A$5:$A$14,0))),"",IF(ISNUMBER(Customers!S331),Customers!S331,IFERROR(VALUE(Customers!S331),"")))</f>
        <v>0</v>
      </c>
      <c r="T331" s="4" t="n">
        <f aca="false">IF(OR(TRIM(Customers!T331&amp;"")="",ISNUMBER(MATCH(TRIM(Customers!T331&amp;""),Codes!$A$5:$A$14,0))),"",IF(ISNUMBER(Customers!T331),Customers!T331,IFERROR(VALUE(Customers!T331),"")))</f>
        <v>0</v>
      </c>
      <c r="U331" s="3" t="n">
        <f aca="false">IF(OR(TRIM(Customers!U331&amp;"")="",ISNUMBER(MATCH(TRIM(Customers!U331&amp;""),Codes!$A$5:$A$14,0)),Customers!U331=0),"",IF(ISNUMBER(Customers!U331),Customers!U331,IFERROR(VALUE(Customers!U331),"")))</f>
        <v>515</v>
      </c>
      <c r="V331" s="3" t="n">
        <f aca="false">IF(OR(TRIM(Customers!V331&amp;"")="",ISNUMBER(MATCH(TRIM(Customers!V331&amp;""),Codes!$A$5:$A$14,0))),"",IF(ISNUMBER(Customers!V331),Customers!V331,IFERROR(VALUE(Customers!V331),"")))</f>
        <v>2</v>
      </c>
    </row>
    <row r="332" customFormat="false" ht="15" hidden="false" customHeight="false" outlineLevel="0" collapsed="false">
      <c r="A332" s="2" t="str">
        <f aca="false">Customers!A332</f>
        <v>CL00331</v>
      </c>
      <c r="B332" s="3" t="n">
        <f aca="false">IF(OR(TRIM(Customers!B332&amp;"")="",ISNUMBER(MATCH(TRIM(Customers!B332&amp;""),Codes!$A$5:$A$14,0)),Customers!B332=0),"",IF(ISNUMBER(Customers!B332),Customers!B332,IFERROR(VALUE(Customers!B332),"")))</f>
        <v>54</v>
      </c>
      <c r="C332" s="2" t="str">
        <f aca="false">IF(OR(TRIM(Customers!C332&amp;"")="",ISNUMBER(MATCH(TRIM(Customers!C332&amp;""),Codes!$A$5:$A$14,0))),"",TRIM(Customers!C332))</f>
        <v>M</v>
      </c>
      <c r="D332" s="2" t="str">
        <f aca="false">IF(OR(TRIM(Customers!D332&amp;"")="",ISNUMBER(MATCH(TRIM(Customers!D332&amp;""),Codes!$A$5:$A$14,0))),"",TRIM(Customers!D332))</f>
        <v>Emilia-Romagna</v>
      </c>
      <c r="E332" s="2" t="str">
        <f aca="false">IF(OR(TRIM(Customers!E332&amp;"")="",ISNUMBER(MATCH(TRIM(Customers!E332&amp;""),Codes!$A$5:$A$14,0))),"",TRIM(Customers!E332))</f>
        <v>Manual worker</v>
      </c>
      <c r="F332" s="2" t="str">
        <f aca="false">IF(OR(TRIM(Customers!F332&amp;"")="",ISNUMBER(MATCH(TRIM(Customers!F332&amp;""),Codes!$A$5:$A$14,0))),"",TRIM(Customers!F332))</f>
        <v>Married</v>
      </c>
      <c r="G332" s="4" t="n">
        <f aca="false">IF(OR(TRIM(Customers!G332&amp;"")="",ISNUMBER(MATCH(TRIM(Customers!G332&amp;""),Codes!$A$5:$A$14,0)),Customers!G332=-999),"",IF(ISNUMBER(Customers!G332),Customers!G332,IFERROR(VALUE(Customers!G332),"")))</f>
        <v>25400</v>
      </c>
      <c r="H332" s="3" t="n">
        <f aca="false">IF(OR(TRIM(Customers!H332&amp;"")="",ISNUMBER(MATCH(TRIM(Customers!H332&amp;""),Codes!$A$5:$A$14,0))),"",IF(ISNUMBER(Customers!H332),Customers!H332,IFERROR(VALUE(Customers!H332),"")))</f>
        <v>18</v>
      </c>
      <c r="I332" s="5" t="n">
        <f aca="false">IF(OR(TRIM(Customers!I332&amp;"")="",ISNUMBER(MATCH(TRIM(Customers!I332&amp;""),Codes!$A$5:$A$14,0)),Customers!I332=DATE(1970,1,1)),"",IF(ISNUMBER(Customers!I332),Customers!I332,IFERROR(DATEVALUE(Customers!I332),"")))</f>
        <v>39421</v>
      </c>
      <c r="J332" s="2" t="str">
        <f aca="false">IF(OR(TRIM(Customers!J332&amp;"")="",ISNUMBER(MATCH(TRIM(Customers!J332&amp;""),Codes!$A$5:$A$14,0))),"",TRIM(Customers!J332))</f>
        <v>Online Banking</v>
      </c>
      <c r="K332" s="3" t="n">
        <f aca="false">IF(OR(TRIM(Customers!K332&amp;"")="",ISNUMBER(MATCH(TRIM(Customers!K332&amp;""),Codes!$A$5:$A$14,0))),"",IF(ISNUMBER(Customers!K332),Customers!K332,IFERROR(VALUE(Customers!K332),"")))</f>
        <v>3</v>
      </c>
      <c r="L332" s="4" t="n">
        <f aca="false">IF(OR(TRIM(Customers!L332&amp;"")="",ISNUMBER(MATCH(TRIM(Customers!L332&amp;""),Codes!$A$5:$A$14,0))),"",IF(ISNUMBER(Customers!L332),Customers!L332,IFERROR(VALUE(Customers!L332),"")))</f>
        <v>450.55</v>
      </c>
      <c r="M332" s="4" t="n">
        <f aca="false">IF(OR(TRIM(Customers!M332&amp;"")="",ISNUMBER(MATCH(TRIM(Customers!M332&amp;""),Codes!$A$5:$A$14,0))),"",IF(ISNUMBER(Customers!M332),Customers!M332,IFERROR(VALUE(Customers!M332),"")))</f>
        <v>0</v>
      </c>
      <c r="N332" s="3" t="n">
        <f aca="false">IF(OR(TRIM(Customers!N332&amp;"")="",ISNUMBER(MATCH(TRIM(Customers!N332&amp;""),Codes!$A$5:$A$14,0)),Customers!N332=9999),"",IF(ISNUMBER(Customers!N332),Customers!N332,IFERROR(VALUE(Customers!N332),"")))</f>
        <v>25</v>
      </c>
      <c r="O332" s="4" t="str">
        <f aca="false">IF(OR(TRIM(Customers!O332&amp;"")="",ISNUMBER(MATCH(TRIM(Customers!O332&amp;""),Codes!$A$5:$A$14,0))),"",IF(ISNUMBER(Customers!O332),Customers!O332,IFERROR(VALUE(Customers!O332),"")))</f>
        <v/>
      </c>
      <c r="P332" s="3" t="n">
        <f aca="false">IF(OR(TRIM(Customers!P332&amp;"")="",ISNUMBER(MATCH(TRIM(Customers!P332&amp;""),Codes!$A$5:$A$14,0))),"",IF(ISNUMBER(Customers!P332),Customers!P332,IFERROR(VALUE(Customers!P332),"")))</f>
        <v>1</v>
      </c>
      <c r="Q332" s="4" t="n">
        <f aca="false">IF(OR(TRIM(Customers!Q332&amp;"")="",ISNUMBER(MATCH(TRIM(Customers!Q332&amp;""),Codes!$A$5:$A$14,0))),"",IF(ISNUMBER(Customers!Q332),Customers!Q332,IFERROR(VALUE(Customers!Q332),"")))</f>
        <v>5500</v>
      </c>
      <c r="R332" s="4" t="n">
        <f aca="false">IF(OR(TRIM(Customers!R332&amp;"")="",ISNUMBER(MATCH(TRIM(Customers!R332&amp;""),Codes!$A$5:$A$14,0))),"",IF(ISNUMBER(Customers!R332),Customers!R332,IFERROR(VALUE(Customers!R332),"")))</f>
        <v>1610.27</v>
      </c>
      <c r="S332" s="4" t="n">
        <f aca="false">IF(OR(TRIM(Customers!S332&amp;"")="",ISNUMBER(MATCH(TRIM(Customers!S332&amp;""),Codes!$A$5:$A$14,0))),"",IF(ISNUMBER(Customers!S332),Customers!S332,IFERROR(VALUE(Customers!S332),"")))</f>
        <v>48000</v>
      </c>
      <c r="T332" s="4" t="n">
        <f aca="false">IF(OR(TRIM(Customers!T332&amp;"")="",ISNUMBER(MATCH(TRIM(Customers!T332&amp;""),Codes!$A$5:$A$14,0))),"",IF(ISNUMBER(Customers!T332),Customers!T332,IFERROR(VALUE(Customers!T332),"")))</f>
        <v>220</v>
      </c>
      <c r="U332" s="3" t="n">
        <f aca="false">IF(OR(TRIM(Customers!U332&amp;"")="",ISNUMBER(MATCH(TRIM(Customers!U332&amp;""),Codes!$A$5:$A$14,0)),Customers!U332=0),"",IF(ISNUMBER(Customers!U332),Customers!U332,IFERROR(VALUE(Customers!U332),"")))</f>
        <v>620</v>
      </c>
      <c r="V332" s="3" t="n">
        <f aca="false">IF(OR(TRIM(Customers!V332&amp;"")="",ISNUMBER(MATCH(TRIM(Customers!V332&amp;""),Codes!$A$5:$A$14,0))),"",IF(ISNUMBER(Customers!V332),Customers!V332,IFERROR(VALUE(Customers!V332),"")))</f>
        <v>0</v>
      </c>
    </row>
    <row r="333" customFormat="false" ht="15" hidden="false" customHeight="false" outlineLevel="0" collapsed="false">
      <c r="A333" s="2" t="str">
        <f aca="false">Customers!A333</f>
        <v>CL00332</v>
      </c>
      <c r="B333" s="3" t="n">
        <f aca="false">IF(OR(TRIM(Customers!B333&amp;"")="",ISNUMBER(MATCH(TRIM(Customers!B333&amp;""),Codes!$A$5:$A$14,0)),Customers!B333=0),"",IF(ISNUMBER(Customers!B333),Customers!B333,IFERROR(VALUE(Customers!B333),"")))</f>
        <v>71</v>
      </c>
      <c r="C333" s="2" t="str">
        <f aca="false">IF(OR(TRIM(Customers!C333&amp;"")="",ISNUMBER(MATCH(TRIM(Customers!C333&amp;""),Codes!$A$5:$A$14,0))),"",TRIM(Customers!C333))</f>
        <v>F</v>
      </c>
      <c r="D333" s="2" t="str">
        <f aca="false">IF(OR(TRIM(Customers!D333&amp;"")="",ISNUMBER(MATCH(TRIM(Customers!D333&amp;""),Codes!$A$5:$A$14,0))),"",TRIM(Customers!D333))</f>
        <v>Puglia</v>
      </c>
      <c r="E333" s="2" t="str">
        <f aca="false">IF(OR(TRIM(Customers!E333&amp;"")="",ISNUMBER(MATCH(TRIM(Customers!E333&amp;""),Codes!$A$5:$A$14,0))),"",TRIM(Customers!E333))</f>
        <v>Retired</v>
      </c>
      <c r="F333" s="2" t="str">
        <f aca="false">IF(OR(TRIM(Customers!F333&amp;"")="",ISNUMBER(MATCH(TRIM(Customers!F333&amp;""),Codes!$A$5:$A$14,0))),"",TRIM(Customers!F333))</f>
        <v>Married</v>
      </c>
      <c r="G333" s="4" t="n">
        <f aca="false">IF(OR(TRIM(Customers!G333&amp;"")="",ISNUMBER(MATCH(TRIM(Customers!G333&amp;""),Codes!$A$5:$A$14,0)),Customers!G333=-999),"",IF(ISNUMBER(Customers!G333),Customers!G333,IFERROR(VALUE(Customers!G333),"")))</f>
        <v>17400</v>
      </c>
      <c r="H333" s="3" t="n">
        <f aca="false">IF(OR(TRIM(Customers!H333&amp;"")="",ISNUMBER(MATCH(TRIM(Customers!H333&amp;""),Codes!$A$5:$A$14,0))),"",IF(ISNUMBER(Customers!H333),Customers!H333,IFERROR(VALUE(Customers!H333),"")))</f>
        <v>15</v>
      </c>
      <c r="I333" s="5" t="n">
        <f aca="false">IF(OR(TRIM(Customers!I333&amp;"")="",ISNUMBER(MATCH(TRIM(Customers!I333&amp;""),Codes!$A$5:$A$14,0)),Customers!I333=DATE(1970,1,1)),"",IF(ISNUMBER(Customers!I333),Customers!I333,IFERROR(DATEVALUE(Customers!I333),"")))</f>
        <v>40591</v>
      </c>
      <c r="J333" s="2" t="str">
        <f aca="false">IF(OR(TRIM(Customers!J333&amp;"")="",ISNUMBER(MATCH(TRIM(Customers!J333&amp;""),Codes!$A$5:$A$14,0))),"",TRIM(Customers!J333))</f>
        <v>Branch</v>
      </c>
      <c r="K333" s="3" t="n">
        <f aca="false">IF(OR(TRIM(Customers!K333&amp;"")="",ISNUMBER(MATCH(TRIM(Customers!K333&amp;""),Codes!$A$5:$A$14,0))),"",IF(ISNUMBER(Customers!K333),Customers!K333,IFERROR(VALUE(Customers!K333),"")))</f>
        <v>1</v>
      </c>
      <c r="L333" s="4" t="n">
        <f aca="false">IF(OR(TRIM(Customers!L333&amp;"")="",ISNUMBER(MATCH(TRIM(Customers!L333&amp;""),Codes!$A$5:$A$14,0))),"",IF(ISNUMBER(Customers!L333),Customers!L333,IFERROR(VALUE(Customers!L333),"")))</f>
        <v>2323.52</v>
      </c>
      <c r="M333" s="4" t="n">
        <f aca="false">IF(OR(TRIM(Customers!M333&amp;"")="",ISNUMBER(MATCH(TRIM(Customers!M333&amp;""),Codes!$A$5:$A$14,0))),"",IF(ISNUMBER(Customers!M333),Customers!M333,IFERROR(VALUE(Customers!M333),"")))</f>
        <v>0</v>
      </c>
      <c r="N333" s="3" t="n">
        <f aca="false">IF(OR(TRIM(Customers!N333&amp;"")="",ISNUMBER(MATCH(TRIM(Customers!N333&amp;""),Codes!$A$5:$A$14,0)),Customers!N333=9999),"",IF(ISNUMBER(Customers!N333),Customers!N333,IFERROR(VALUE(Customers!N333),"")))</f>
        <v>12</v>
      </c>
      <c r="O333" s="4" t="n">
        <f aca="false">IF(OR(TRIM(Customers!O333&amp;"")="",ISNUMBER(MATCH(TRIM(Customers!O333&amp;""),Codes!$A$5:$A$14,0))),"",IF(ISNUMBER(Customers!O333),Customers!O333,IFERROR(VALUE(Customers!O333),"")))</f>
        <v>32.55</v>
      </c>
      <c r="P333" s="3" t="n">
        <f aca="false">IF(OR(TRIM(Customers!P333&amp;"")="",ISNUMBER(MATCH(TRIM(Customers!P333&amp;""),Codes!$A$5:$A$14,0))),"",IF(ISNUMBER(Customers!P333),Customers!P333,IFERROR(VALUE(Customers!P333),"")))</f>
        <v>2</v>
      </c>
      <c r="Q333" s="4" t="n">
        <f aca="false">IF(OR(TRIM(Customers!Q333&amp;"")="",ISNUMBER(MATCH(TRIM(Customers!Q333&amp;""),Codes!$A$5:$A$14,0))),"",IF(ISNUMBER(Customers!Q333),Customers!Q333,IFERROR(VALUE(Customers!Q333),"")))</f>
        <v>3000</v>
      </c>
      <c r="R333" s="4" t="n">
        <f aca="false">IF(OR(TRIM(Customers!R333&amp;"")="",ISNUMBER(MATCH(TRIM(Customers!R333&amp;""),Codes!$A$5:$A$14,0))),"",IF(ISNUMBER(Customers!R333),Customers!R333,IFERROR(VALUE(Customers!R333),"")))</f>
        <v>1627.81</v>
      </c>
      <c r="S333" s="4" t="n">
        <f aca="false">IF(OR(TRIM(Customers!S333&amp;"")="",ISNUMBER(MATCH(TRIM(Customers!S333&amp;""),Codes!$A$5:$A$14,0))),"",IF(ISNUMBER(Customers!S333),Customers!S333,IFERROR(VALUE(Customers!S333),"")))</f>
        <v>0</v>
      </c>
      <c r="T333" s="4" t="n">
        <f aca="false">IF(OR(TRIM(Customers!T333&amp;"")="",ISNUMBER(MATCH(TRIM(Customers!T333&amp;""),Codes!$A$5:$A$14,0))),"",IF(ISNUMBER(Customers!T333),Customers!T333,IFERROR(VALUE(Customers!T333),"")))</f>
        <v>0</v>
      </c>
      <c r="U333" s="3" t="n">
        <f aca="false">IF(OR(TRIM(Customers!U333&amp;"")="",ISNUMBER(MATCH(TRIM(Customers!U333&amp;""),Codes!$A$5:$A$14,0)),Customers!U333=0),"",IF(ISNUMBER(Customers!U333),Customers!U333,IFERROR(VALUE(Customers!U333),"")))</f>
        <v>565</v>
      </c>
      <c r="V333" s="3" t="n">
        <f aca="false">IF(OR(TRIM(Customers!V333&amp;"")="",ISNUMBER(MATCH(TRIM(Customers!V333&amp;""),Codes!$A$5:$A$14,0))),"",IF(ISNUMBER(Customers!V333),Customers!V333,IFERROR(VALUE(Customers!V333),"")))</f>
        <v>1</v>
      </c>
    </row>
    <row r="334" customFormat="false" ht="15" hidden="false" customHeight="false" outlineLevel="0" collapsed="false">
      <c r="A334" s="2" t="str">
        <f aca="false">Customers!A334</f>
        <v>CL00333</v>
      </c>
      <c r="B334" s="3" t="n">
        <f aca="false">IF(OR(TRIM(Customers!B334&amp;"")="",ISNUMBER(MATCH(TRIM(Customers!B334&amp;""),Codes!$A$5:$A$14,0)),Customers!B334=0),"",IF(ISNUMBER(Customers!B334),Customers!B334,IFERROR(VALUE(Customers!B334),"")))</f>
        <v>55</v>
      </c>
      <c r="C334" s="2" t="str">
        <f aca="false">IF(OR(TRIM(Customers!C334&amp;"")="",ISNUMBER(MATCH(TRIM(Customers!C334&amp;""),Codes!$A$5:$A$14,0))),"",TRIM(Customers!C334))</f>
        <v>F</v>
      </c>
      <c r="D334" s="2" t="str">
        <f aca="false">IF(OR(TRIM(Customers!D334&amp;"")="",ISNUMBER(MATCH(TRIM(Customers!D334&amp;""),Codes!$A$5:$A$14,0))),"",TRIM(Customers!D334))</f>
        <v>Calabria</v>
      </c>
      <c r="E334" s="2" t="str">
        <f aca="false">IF(OR(TRIM(Customers!E334&amp;"")="",ISNUMBER(MATCH(TRIM(Customers!E334&amp;""),Codes!$A$5:$A$14,0))),"",TRIM(Customers!E334))</f>
        <v>Manual worker</v>
      </c>
      <c r="F334" s="2" t="str">
        <f aca="false">IF(OR(TRIM(Customers!F334&amp;"")="",ISNUMBER(MATCH(TRIM(Customers!F334&amp;""),Codes!$A$5:$A$14,0))),"",TRIM(Customers!F334))</f>
        <v>Married</v>
      </c>
      <c r="G334" s="4" t="n">
        <f aca="false">IF(OR(TRIM(Customers!G334&amp;"")="",ISNUMBER(MATCH(TRIM(Customers!G334&amp;""),Codes!$A$5:$A$14,0)),Customers!G334=-999),"",IF(ISNUMBER(Customers!G334),Customers!G334,IFERROR(VALUE(Customers!G334),"")))</f>
        <v>37300</v>
      </c>
      <c r="H334" s="3" t="n">
        <f aca="false">IF(OR(TRIM(Customers!H334&amp;"")="",ISNUMBER(MATCH(TRIM(Customers!H334&amp;""),Codes!$A$5:$A$14,0))),"",IF(ISNUMBER(Customers!H334),Customers!H334,IFERROR(VALUE(Customers!H334),"")))</f>
        <v>23</v>
      </c>
      <c r="I334" s="5" t="n">
        <f aca="false">IF(OR(TRIM(Customers!I334&amp;"")="",ISNUMBER(MATCH(TRIM(Customers!I334&amp;""),Codes!$A$5:$A$14,0)),Customers!I334=DATE(1970,1,1)),"",IF(ISNUMBER(Customers!I334),Customers!I334,IFERROR(DATEVALUE(Customers!I334),"")))</f>
        <v>37641</v>
      </c>
      <c r="J334" s="2" t="str">
        <f aca="false">IF(OR(TRIM(Customers!J334&amp;"")="",ISNUMBER(MATCH(TRIM(Customers!J334&amp;""),Codes!$A$5:$A$14,0))),"",TRIM(Customers!J334))</f>
        <v>Branch</v>
      </c>
      <c r="K334" s="3" t="n">
        <f aca="false">IF(OR(TRIM(Customers!K334&amp;"")="",ISNUMBER(MATCH(TRIM(Customers!K334&amp;""),Codes!$A$5:$A$14,0))),"",IF(ISNUMBER(Customers!K334),Customers!K334,IFERROR(VALUE(Customers!K334),"")))</f>
        <v>4</v>
      </c>
      <c r="L334" s="4" t="n">
        <f aca="false">IF(OR(TRIM(Customers!L334&amp;"")="",ISNUMBER(MATCH(TRIM(Customers!L334&amp;""),Codes!$A$5:$A$14,0))),"",IF(ISNUMBER(Customers!L334),Customers!L334,IFERROR(VALUE(Customers!L334),"")))</f>
        <v>-822.22</v>
      </c>
      <c r="M334" s="4" t="n">
        <f aca="false">IF(OR(TRIM(Customers!M334&amp;"")="",ISNUMBER(MATCH(TRIM(Customers!M334&amp;""),Codes!$A$5:$A$14,0))),"",IF(ISNUMBER(Customers!M334),Customers!M334,IFERROR(VALUE(Customers!M334),"")))</f>
        <v>59994.65</v>
      </c>
      <c r="N334" s="3" t="n">
        <f aca="false">IF(OR(TRIM(Customers!N334&amp;"")="",ISNUMBER(MATCH(TRIM(Customers!N334&amp;""),Codes!$A$5:$A$14,0)),Customers!N334=9999),"",IF(ISNUMBER(Customers!N334),Customers!N334,IFERROR(VALUE(Customers!N334),"")))</f>
        <v>19</v>
      </c>
      <c r="O334" s="4" t="n">
        <f aca="false">IF(OR(TRIM(Customers!O334&amp;"")="",ISNUMBER(MATCH(TRIM(Customers!O334&amp;""),Codes!$A$5:$A$14,0))),"",IF(ISNUMBER(Customers!O334),Customers!O334,IFERROR(VALUE(Customers!O334),"")))</f>
        <v>42.02</v>
      </c>
      <c r="P334" s="3" t="n">
        <f aca="false">IF(OR(TRIM(Customers!P334&amp;"")="",ISNUMBER(MATCH(TRIM(Customers!P334&amp;""),Codes!$A$5:$A$14,0))),"",IF(ISNUMBER(Customers!P334),Customers!P334,IFERROR(VALUE(Customers!P334),"")))</f>
        <v>3</v>
      </c>
      <c r="Q334" s="4" t="str">
        <f aca="false">IF(OR(TRIM(Customers!Q334&amp;"")="",ISNUMBER(MATCH(TRIM(Customers!Q334&amp;""),Codes!$A$5:$A$14,0))),"",IF(ISNUMBER(Customers!Q334),Customers!Q334,IFERROR(VALUE(Customers!Q334),"")))</f>
        <v/>
      </c>
      <c r="R334" s="4" t="str">
        <f aca="false">IF(OR(TRIM(Customers!R334&amp;"")="",ISNUMBER(MATCH(TRIM(Customers!R334&amp;""),Codes!$A$5:$A$14,0))),"",IF(ISNUMBER(Customers!R334),Customers!R334,IFERROR(VALUE(Customers!R334),"")))</f>
        <v/>
      </c>
      <c r="S334" s="4" t="str">
        <f aca="false">IF(OR(TRIM(Customers!S334&amp;"")="",ISNUMBER(MATCH(TRIM(Customers!S334&amp;""),Codes!$A$5:$A$14,0))),"",IF(ISNUMBER(Customers!S334),Customers!S334,IFERROR(VALUE(Customers!S334),"")))</f>
        <v/>
      </c>
      <c r="T334" s="4" t="str">
        <f aca="false">IF(OR(TRIM(Customers!T334&amp;"")="",ISNUMBER(MATCH(TRIM(Customers!T334&amp;""),Codes!$A$5:$A$14,0))),"",IF(ISNUMBER(Customers!T334),Customers!T334,IFERROR(VALUE(Customers!T334),"")))</f>
        <v/>
      </c>
      <c r="U334" s="3" t="n">
        <f aca="false">IF(OR(TRIM(Customers!U334&amp;"")="",ISNUMBER(MATCH(TRIM(Customers!U334&amp;""),Codes!$A$5:$A$14,0)),Customers!U334=0),"",IF(ISNUMBER(Customers!U334),Customers!U334,IFERROR(VALUE(Customers!U334),"")))</f>
        <v>689</v>
      </c>
      <c r="V334" s="3" t="str">
        <f aca="false">IF(OR(TRIM(Customers!V334&amp;"")="",ISNUMBER(MATCH(TRIM(Customers!V334&amp;""),Codes!$A$5:$A$14,0))),"",IF(ISNUMBER(Customers!V334),Customers!V334,IFERROR(VALUE(Customers!V334),"")))</f>
        <v/>
      </c>
    </row>
    <row r="335" customFormat="false" ht="15" hidden="false" customHeight="false" outlineLevel="0" collapsed="false">
      <c r="A335" s="2" t="str">
        <f aca="false">Customers!A335</f>
        <v>CL00334</v>
      </c>
      <c r="B335" s="3" t="n">
        <f aca="false">IF(OR(TRIM(Customers!B335&amp;"")="",ISNUMBER(MATCH(TRIM(Customers!B335&amp;""),Codes!$A$5:$A$14,0)),Customers!B335=0),"",IF(ISNUMBER(Customers!B335),Customers!B335,IFERROR(VALUE(Customers!B335),"")))</f>
        <v>64</v>
      </c>
      <c r="C335" s="2" t="str">
        <f aca="false">IF(OR(TRIM(Customers!C335&amp;"")="",ISNUMBER(MATCH(TRIM(Customers!C335&amp;""),Codes!$A$5:$A$14,0))),"",TRIM(Customers!C335))</f>
        <v>M</v>
      </c>
      <c r="D335" s="2" t="str">
        <f aca="false">IF(OR(TRIM(Customers!D335&amp;"")="",ISNUMBER(MATCH(TRIM(Customers!D335&amp;""),Codes!$A$5:$A$14,0))),"",TRIM(Customers!D335))</f>
        <v>Puglia</v>
      </c>
      <c r="E335" s="2" t="str">
        <f aca="false">IF(OR(TRIM(Customers!E335&amp;"")="",ISNUMBER(MATCH(TRIM(Customers!E335&amp;""),Codes!$A$5:$A$14,0))),"",TRIM(Customers!E335))</f>
        <v>Teacher</v>
      </c>
      <c r="F335" s="2" t="str">
        <f aca="false">IF(OR(TRIM(Customers!F335&amp;"")="",ISNUMBER(MATCH(TRIM(Customers!F335&amp;""),Codes!$A$5:$A$14,0))),"",TRIM(Customers!F335))</f>
        <v>Married</v>
      </c>
      <c r="G335" s="4" t="n">
        <f aca="false">IF(OR(TRIM(Customers!G335&amp;"")="",ISNUMBER(MATCH(TRIM(Customers!G335&amp;""),Codes!$A$5:$A$14,0)),Customers!G335=-999),"",IF(ISNUMBER(Customers!G335),Customers!G335,IFERROR(VALUE(Customers!G335),"")))</f>
        <v>31700</v>
      </c>
      <c r="H335" s="3" t="n">
        <f aca="false">IF(OR(TRIM(Customers!H335&amp;"")="",ISNUMBER(MATCH(TRIM(Customers!H335&amp;""),Codes!$A$5:$A$14,0))),"",IF(ISNUMBER(Customers!H335),Customers!H335,IFERROR(VALUE(Customers!H335),"")))</f>
        <v>13</v>
      </c>
      <c r="I335" s="5" t="n">
        <f aca="false">IF(OR(TRIM(Customers!I335&amp;"")="",ISNUMBER(MATCH(TRIM(Customers!I335&amp;""),Codes!$A$5:$A$14,0)),Customers!I335=DATE(1970,1,1)),"",IF(ISNUMBER(Customers!I335),Customers!I335,IFERROR(DATEVALUE(Customers!I335),"")))</f>
        <v>41331</v>
      </c>
      <c r="J335" s="2" t="str">
        <f aca="false">IF(OR(TRIM(Customers!J335&amp;"")="",ISNUMBER(MATCH(TRIM(Customers!J335&amp;""),Codes!$A$5:$A$14,0))),"",TRIM(Customers!J335))</f>
        <v>Online Banking</v>
      </c>
      <c r="K335" s="3" t="n">
        <f aca="false">IF(OR(TRIM(Customers!K335&amp;"")="",ISNUMBER(MATCH(TRIM(Customers!K335&amp;""),Codes!$A$5:$A$14,0))),"",IF(ISNUMBER(Customers!K335),Customers!K335,IFERROR(VALUE(Customers!K335),"")))</f>
        <v>3</v>
      </c>
      <c r="L335" s="4" t="n">
        <f aca="false">IF(OR(TRIM(Customers!L335&amp;"")="",ISNUMBER(MATCH(TRIM(Customers!L335&amp;""),Codes!$A$5:$A$14,0))),"",IF(ISNUMBER(Customers!L335),Customers!L335,IFERROR(VALUE(Customers!L335),"")))</f>
        <v>3009.79</v>
      </c>
      <c r="M335" s="4" t="n">
        <f aca="false">IF(OR(TRIM(Customers!M335&amp;"")="",ISNUMBER(MATCH(TRIM(Customers!M335&amp;""),Codes!$A$5:$A$14,0))),"",IF(ISNUMBER(Customers!M335),Customers!M335,IFERROR(VALUE(Customers!M335),"")))</f>
        <v>0</v>
      </c>
      <c r="N335" s="3" t="str">
        <f aca="false">IF(OR(TRIM(Customers!N335&amp;"")="",ISNUMBER(MATCH(TRIM(Customers!N335&amp;""),Codes!$A$5:$A$14,0)),Customers!N335=9999),"",IF(ISNUMBER(Customers!N335),Customers!N335,IFERROR(VALUE(Customers!N335),"")))</f>
        <v/>
      </c>
      <c r="O335" s="4" t="n">
        <f aca="false">IF(OR(TRIM(Customers!O335&amp;"")="",ISNUMBER(MATCH(TRIM(Customers!O335&amp;""),Codes!$A$5:$A$14,0))),"",IF(ISNUMBER(Customers!O335),Customers!O335,IFERROR(VALUE(Customers!O335),"")))</f>
        <v>46.72</v>
      </c>
      <c r="P335" s="3" t="n">
        <f aca="false">IF(OR(TRIM(Customers!P335&amp;"")="",ISNUMBER(MATCH(TRIM(Customers!P335&amp;""),Codes!$A$5:$A$14,0))),"",IF(ISNUMBER(Customers!P335),Customers!P335,IFERROR(VALUE(Customers!P335),"")))</f>
        <v>3</v>
      </c>
      <c r="Q335" s="4" t="str">
        <f aca="false">IF(OR(TRIM(Customers!Q335&amp;"")="",ISNUMBER(MATCH(TRIM(Customers!Q335&amp;""),Codes!$A$5:$A$14,0))),"",IF(ISNUMBER(Customers!Q335),Customers!Q335,IFERROR(VALUE(Customers!Q335),"")))</f>
        <v/>
      </c>
      <c r="R335" s="4" t="str">
        <f aca="false">IF(OR(TRIM(Customers!R335&amp;"")="",ISNUMBER(MATCH(TRIM(Customers!R335&amp;""),Codes!$A$5:$A$14,0))),"",IF(ISNUMBER(Customers!R335),Customers!R335,IFERROR(VALUE(Customers!R335),"")))</f>
        <v/>
      </c>
      <c r="S335" s="4" t="n">
        <f aca="false">IF(OR(TRIM(Customers!S335&amp;"")="",ISNUMBER(MATCH(TRIM(Customers!S335&amp;""),Codes!$A$5:$A$14,0))),"",IF(ISNUMBER(Customers!S335),Customers!S335,IFERROR(VALUE(Customers!S335),"")))</f>
        <v>0</v>
      </c>
      <c r="T335" s="4" t="n">
        <f aca="false">IF(OR(TRIM(Customers!T335&amp;"")="",ISNUMBER(MATCH(TRIM(Customers!T335&amp;""),Codes!$A$5:$A$14,0))),"",IF(ISNUMBER(Customers!T335),Customers!T335,IFERROR(VALUE(Customers!T335),"")))</f>
        <v>0</v>
      </c>
      <c r="U335" s="3" t="n">
        <f aca="false">IF(OR(TRIM(Customers!U335&amp;"")="",ISNUMBER(MATCH(TRIM(Customers!U335&amp;""),Codes!$A$5:$A$14,0)),Customers!U335=0),"",IF(ISNUMBER(Customers!U335),Customers!U335,IFERROR(VALUE(Customers!U335),"")))</f>
        <v>581</v>
      </c>
      <c r="V335" s="3" t="n">
        <f aca="false">IF(OR(TRIM(Customers!V335&amp;"")="",ISNUMBER(MATCH(TRIM(Customers!V335&amp;""),Codes!$A$5:$A$14,0))),"",IF(ISNUMBER(Customers!V335),Customers!V335,IFERROR(VALUE(Customers!V335),"")))</f>
        <v>0</v>
      </c>
    </row>
    <row r="336" customFormat="false" ht="15" hidden="false" customHeight="false" outlineLevel="0" collapsed="false">
      <c r="A336" s="2" t="str">
        <f aca="false">Customers!A336</f>
        <v>CL00335</v>
      </c>
      <c r="B336" s="3" t="n">
        <f aca="false">IF(OR(TRIM(Customers!B336&amp;"")="",ISNUMBER(MATCH(TRIM(Customers!B336&amp;""),Codes!$A$5:$A$14,0)),Customers!B336=0),"",IF(ISNUMBER(Customers!B336),Customers!B336,IFERROR(VALUE(Customers!B336),"")))</f>
        <v>36</v>
      </c>
      <c r="C336" s="2" t="str">
        <f aca="false">IF(OR(TRIM(Customers!C336&amp;"")="",ISNUMBER(MATCH(TRIM(Customers!C336&amp;""),Codes!$A$5:$A$14,0))),"",TRIM(Customers!C336))</f>
        <v>M</v>
      </c>
      <c r="D336" s="2" t="str">
        <f aca="false">IF(OR(TRIM(Customers!D336&amp;"")="",ISNUMBER(MATCH(TRIM(Customers!D336&amp;""),Codes!$A$5:$A$14,0))),"",TRIM(Customers!D336))</f>
        <v>Puglia</v>
      </c>
      <c r="E336" s="2" t="str">
        <f aca="false">IF(OR(TRIM(Customers!E336&amp;"")="",ISNUMBER(MATCH(TRIM(Customers!E336&amp;""),Codes!$A$5:$A$14,0))),"",TRIM(Customers!E336))</f>
        <v>Employee</v>
      </c>
      <c r="F336" s="2" t="str">
        <f aca="false">IF(OR(TRIM(Customers!F336&amp;"")="",ISNUMBER(MATCH(TRIM(Customers!F336&amp;""),Codes!$A$5:$A$14,0))),"",TRIM(Customers!F336))</f>
        <v>Married</v>
      </c>
      <c r="G336" s="4" t="n">
        <f aca="false">IF(OR(TRIM(Customers!G336&amp;"")="",ISNUMBER(MATCH(TRIM(Customers!G336&amp;""),Codes!$A$5:$A$14,0)),Customers!G336=-999),"",IF(ISNUMBER(Customers!G336),Customers!G336,IFERROR(VALUE(Customers!G336),"")))</f>
        <v>35300</v>
      </c>
      <c r="H336" s="3" t="n">
        <f aca="false">IF(OR(TRIM(Customers!H336&amp;"")="",ISNUMBER(MATCH(TRIM(Customers!H336&amp;""),Codes!$A$5:$A$14,0))),"",IF(ISNUMBER(Customers!H336),Customers!H336,IFERROR(VALUE(Customers!H336),"")))</f>
        <v>11</v>
      </c>
      <c r="I336" s="5" t="n">
        <f aca="false">IF(OR(TRIM(Customers!I336&amp;"")="",ISNUMBER(MATCH(TRIM(Customers!I336&amp;""),Codes!$A$5:$A$14,0)),Customers!I336=DATE(1970,1,1)),"",IF(ISNUMBER(Customers!I336),Customers!I336,IFERROR(DATEVALUE(Customers!I336),"")))</f>
        <v>41970</v>
      </c>
      <c r="J336" s="2" t="str">
        <f aca="false">IF(OR(TRIM(Customers!J336&amp;"")="",ISNUMBER(MATCH(TRIM(Customers!J336&amp;""),Codes!$A$5:$A$14,0))),"",TRIM(Customers!J336))</f>
        <v>Online Banking</v>
      </c>
      <c r="K336" s="3" t="n">
        <f aca="false">IF(OR(TRIM(Customers!K336&amp;"")="",ISNUMBER(MATCH(TRIM(Customers!K336&amp;""),Codes!$A$5:$A$14,0))),"",IF(ISNUMBER(Customers!K336),Customers!K336,IFERROR(VALUE(Customers!K336),"")))</f>
        <v>1</v>
      </c>
      <c r="L336" s="4" t="n">
        <f aca="false">IF(OR(TRIM(Customers!L336&amp;"")="",ISNUMBER(MATCH(TRIM(Customers!L336&amp;""),Codes!$A$5:$A$14,0))),"",IF(ISNUMBER(Customers!L336),Customers!L336,IFERROR(VALUE(Customers!L336),"")))</f>
        <v>2777.71</v>
      </c>
      <c r="M336" s="4" t="n">
        <f aca="false">IF(OR(TRIM(Customers!M336&amp;"")="",ISNUMBER(MATCH(TRIM(Customers!M336&amp;""),Codes!$A$5:$A$14,0))),"",IF(ISNUMBER(Customers!M336),Customers!M336,IFERROR(VALUE(Customers!M336),"")))</f>
        <v>38571.31</v>
      </c>
      <c r="N336" s="3" t="n">
        <f aca="false">IF(OR(TRIM(Customers!N336&amp;"")="",ISNUMBER(MATCH(TRIM(Customers!N336&amp;""),Codes!$A$5:$A$14,0)),Customers!N336=9999),"",IF(ISNUMBER(Customers!N336),Customers!N336,IFERROR(VALUE(Customers!N336),"")))</f>
        <v>24</v>
      </c>
      <c r="O336" s="4" t="n">
        <f aca="false">IF(OR(TRIM(Customers!O336&amp;"")="",ISNUMBER(MATCH(TRIM(Customers!O336&amp;""),Codes!$A$5:$A$14,0))),"",IF(ISNUMBER(Customers!O336),Customers!O336,IFERROR(VALUE(Customers!O336),"")))</f>
        <v>32.14</v>
      </c>
      <c r="P336" s="3" t="n">
        <f aca="false">IF(OR(TRIM(Customers!P336&amp;"")="",ISNUMBER(MATCH(TRIM(Customers!P336&amp;""),Codes!$A$5:$A$14,0))),"",IF(ISNUMBER(Customers!P336),Customers!P336,IFERROR(VALUE(Customers!P336),"")))</f>
        <v>1</v>
      </c>
      <c r="Q336" s="4" t="str">
        <f aca="false">IF(OR(TRIM(Customers!Q336&amp;"")="",ISNUMBER(MATCH(TRIM(Customers!Q336&amp;""),Codes!$A$5:$A$14,0))),"",IF(ISNUMBER(Customers!Q336),Customers!Q336,IFERROR(VALUE(Customers!Q336),"")))</f>
        <v/>
      </c>
      <c r="R336" s="4" t="str">
        <f aca="false">IF(OR(TRIM(Customers!R336&amp;"")="",ISNUMBER(MATCH(TRIM(Customers!R336&amp;""),Codes!$A$5:$A$14,0))),"",IF(ISNUMBER(Customers!R336),Customers!R336,IFERROR(VALUE(Customers!R336),"")))</f>
        <v/>
      </c>
      <c r="S336" s="4" t="n">
        <f aca="false">IF(OR(TRIM(Customers!S336&amp;"")="",ISNUMBER(MATCH(TRIM(Customers!S336&amp;""),Codes!$A$5:$A$14,0))),"",IF(ISNUMBER(Customers!S336),Customers!S336,IFERROR(VALUE(Customers!S336),"")))</f>
        <v>0</v>
      </c>
      <c r="T336" s="4" t="n">
        <f aca="false">IF(OR(TRIM(Customers!T336&amp;"")="",ISNUMBER(MATCH(TRIM(Customers!T336&amp;""),Codes!$A$5:$A$14,0))),"",IF(ISNUMBER(Customers!T336),Customers!T336,IFERROR(VALUE(Customers!T336),"")))</f>
        <v>0</v>
      </c>
      <c r="U336" s="3" t="n">
        <f aca="false">IF(OR(TRIM(Customers!U336&amp;"")="",ISNUMBER(MATCH(TRIM(Customers!U336&amp;""),Codes!$A$5:$A$14,0)),Customers!U336=0),"",IF(ISNUMBER(Customers!U336),Customers!U336,IFERROR(VALUE(Customers!U336),"")))</f>
        <v>611</v>
      </c>
      <c r="V336" s="3" t="n">
        <f aca="false">IF(OR(TRIM(Customers!V336&amp;"")="",ISNUMBER(MATCH(TRIM(Customers!V336&amp;""),Codes!$A$5:$A$14,0))),"",IF(ISNUMBER(Customers!V336),Customers!V336,IFERROR(VALUE(Customers!V336),"")))</f>
        <v>0</v>
      </c>
    </row>
    <row r="337" customFormat="false" ht="15" hidden="false" customHeight="false" outlineLevel="0" collapsed="false">
      <c r="A337" s="2" t="str">
        <f aca="false">Customers!A337</f>
        <v>CL00336</v>
      </c>
      <c r="B337" s="3" t="n">
        <f aca="false">IF(OR(TRIM(Customers!B337&amp;"")="",ISNUMBER(MATCH(TRIM(Customers!B337&amp;""),Codes!$A$5:$A$14,0)),Customers!B337=0),"",IF(ISNUMBER(Customers!B337),Customers!B337,IFERROR(VALUE(Customers!B337),"")))</f>
        <v>64</v>
      </c>
      <c r="C337" s="2" t="str">
        <f aca="false">IF(OR(TRIM(Customers!C337&amp;"")="",ISNUMBER(MATCH(TRIM(Customers!C337&amp;""),Codes!$A$5:$A$14,0))),"",TRIM(Customers!C337))</f>
        <v>M</v>
      </c>
      <c r="D337" s="2" t="str">
        <f aca="false">IF(OR(TRIM(Customers!D337&amp;"")="",ISNUMBER(MATCH(TRIM(Customers!D337&amp;""),Codes!$A$5:$A$14,0))),"",TRIM(Customers!D337))</f>
        <v>Sicilia</v>
      </c>
      <c r="E337" s="2" t="str">
        <f aca="false">IF(OR(TRIM(Customers!E337&amp;"")="",ISNUMBER(MATCH(TRIM(Customers!E337&amp;""),Codes!$A$5:$A$14,0))),"",TRIM(Customers!E337))</f>
        <v>Employee</v>
      </c>
      <c r="F337" s="2" t="str">
        <f aca="false">IF(OR(TRIM(Customers!F337&amp;"")="",ISNUMBER(MATCH(TRIM(Customers!F337&amp;""),Codes!$A$5:$A$14,0))),"",TRIM(Customers!F337))</f>
        <v>Married</v>
      </c>
      <c r="G337" s="4" t="n">
        <f aca="false">IF(OR(TRIM(Customers!G337&amp;"")="",ISNUMBER(MATCH(TRIM(Customers!G337&amp;""),Codes!$A$5:$A$14,0)),Customers!G337=-999),"",IF(ISNUMBER(Customers!G337),Customers!G337,IFERROR(VALUE(Customers!G337),"")))</f>
        <v>29400</v>
      </c>
      <c r="H337" s="3" t="n">
        <f aca="false">IF(OR(TRIM(Customers!H337&amp;"")="",ISNUMBER(MATCH(TRIM(Customers!H337&amp;""),Codes!$A$5:$A$14,0))),"",IF(ISNUMBER(Customers!H337),Customers!H337,IFERROR(VALUE(Customers!H337),"")))</f>
        <v>9</v>
      </c>
      <c r="I337" s="5" t="str">
        <f aca="false">IF(OR(TRIM(Customers!I337&amp;"")="",ISNUMBER(MATCH(TRIM(Customers!I337&amp;""),Codes!$A$5:$A$14,0)),Customers!I337=DATE(1970,1,1)),"",IF(ISNUMBER(Customers!I337),Customers!I337,IFERROR(DATEVALUE(Customers!I337),"")))</f>
        <v/>
      </c>
      <c r="J337" s="2" t="str">
        <f aca="false">IF(OR(TRIM(Customers!J337&amp;"")="",ISNUMBER(MATCH(TRIM(Customers!J337&amp;""),Codes!$A$5:$A$14,0))),"",TRIM(Customers!J337))</f>
        <v>Branch</v>
      </c>
      <c r="K337" s="3" t="n">
        <f aca="false">IF(OR(TRIM(Customers!K337&amp;"")="",ISNUMBER(MATCH(TRIM(Customers!K337&amp;""),Codes!$A$5:$A$14,0))),"",IF(ISNUMBER(Customers!K337),Customers!K337,IFERROR(VALUE(Customers!K337),"")))</f>
        <v>2</v>
      </c>
      <c r="L337" s="4" t="n">
        <f aca="false">IF(OR(TRIM(Customers!L337&amp;"")="",ISNUMBER(MATCH(TRIM(Customers!L337&amp;""),Codes!$A$5:$A$14,0))),"",IF(ISNUMBER(Customers!L337),Customers!L337,IFERROR(VALUE(Customers!L337),"")))</f>
        <v>1316.2</v>
      </c>
      <c r="M337" s="4" t="n">
        <f aca="false">IF(OR(TRIM(Customers!M337&amp;"")="",ISNUMBER(MATCH(TRIM(Customers!M337&amp;""),Codes!$A$5:$A$14,0))),"",IF(ISNUMBER(Customers!M337),Customers!M337,IFERROR(VALUE(Customers!M337),"")))</f>
        <v>31367.8</v>
      </c>
      <c r="N337" s="3" t="n">
        <f aca="false">IF(OR(TRIM(Customers!N337&amp;"")="",ISNUMBER(MATCH(TRIM(Customers!N337&amp;""),Codes!$A$5:$A$14,0)),Customers!N337=9999),"",IF(ISNUMBER(Customers!N337),Customers!N337,IFERROR(VALUE(Customers!N337),"")))</f>
        <v>24</v>
      </c>
      <c r="O337" s="4" t="n">
        <f aca="false">IF(OR(TRIM(Customers!O337&amp;"")="",ISNUMBER(MATCH(TRIM(Customers!O337&amp;""),Codes!$A$5:$A$14,0))),"",IF(ISNUMBER(Customers!O337),Customers!O337,IFERROR(VALUE(Customers!O337),"")))</f>
        <v>63.05</v>
      </c>
      <c r="P337" s="3" t="n">
        <f aca="false">IF(OR(TRIM(Customers!P337&amp;"")="",ISNUMBER(MATCH(TRIM(Customers!P337&amp;""),Codes!$A$5:$A$14,0))),"",IF(ISNUMBER(Customers!P337),Customers!P337,IFERROR(VALUE(Customers!P337),"")))</f>
        <v>5</v>
      </c>
      <c r="Q337" s="4" t="str">
        <f aca="false">IF(OR(TRIM(Customers!Q337&amp;"")="",ISNUMBER(MATCH(TRIM(Customers!Q337&amp;""),Codes!$A$5:$A$14,0))),"",IF(ISNUMBER(Customers!Q337),Customers!Q337,IFERROR(VALUE(Customers!Q337),"")))</f>
        <v/>
      </c>
      <c r="R337" s="4" t="str">
        <f aca="false">IF(OR(TRIM(Customers!R337&amp;"")="",ISNUMBER(MATCH(TRIM(Customers!R337&amp;""),Codes!$A$5:$A$14,0))),"",IF(ISNUMBER(Customers!R337),Customers!R337,IFERROR(VALUE(Customers!R337),"")))</f>
        <v/>
      </c>
      <c r="S337" s="4" t="n">
        <f aca="false">IF(OR(TRIM(Customers!S337&amp;"")="",ISNUMBER(MATCH(TRIM(Customers!S337&amp;""),Codes!$A$5:$A$14,0))),"",IF(ISNUMBER(Customers!S337),Customers!S337,IFERROR(VALUE(Customers!S337),"")))</f>
        <v>0</v>
      </c>
      <c r="T337" s="4" t="n">
        <f aca="false">IF(OR(TRIM(Customers!T337&amp;"")="",ISNUMBER(MATCH(TRIM(Customers!T337&amp;""),Codes!$A$5:$A$14,0))),"",IF(ISNUMBER(Customers!T337),Customers!T337,IFERROR(VALUE(Customers!T337),"")))</f>
        <v>0</v>
      </c>
      <c r="U337" s="3" t="n">
        <f aca="false">IF(OR(TRIM(Customers!U337&amp;"")="",ISNUMBER(MATCH(TRIM(Customers!U337&amp;""),Codes!$A$5:$A$14,0)),Customers!U337=0),"",IF(ISNUMBER(Customers!U337),Customers!U337,IFERROR(VALUE(Customers!U337),"")))</f>
        <v>631</v>
      </c>
      <c r="V337" s="3" t="n">
        <f aca="false">IF(OR(TRIM(Customers!V337&amp;"")="",ISNUMBER(MATCH(TRIM(Customers!V337&amp;""),Codes!$A$5:$A$14,0))),"",IF(ISNUMBER(Customers!V337),Customers!V337,IFERROR(VALUE(Customers!V337),"")))</f>
        <v>0</v>
      </c>
    </row>
    <row r="338" customFormat="false" ht="15" hidden="false" customHeight="false" outlineLevel="0" collapsed="false">
      <c r="A338" s="2" t="str">
        <f aca="false">Customers!A338</f>
        <v>CL00337</v>
      </c>
      <c r="B338" s="3" t="n">
        <f aca="false">IF(OR(TRIM(Customers!B338&amp;"")="",ISNUMBER(MATCH(TRIM(Customers!B338&amp;""),Codes!$A$5:$A$14,0)),Customers!B338=0),"",IF(ISNUMBER(Customers!B338),Customers!B338,IFERROR(VALUE(Customers!B338),"")))</f>
        <v>49</v>
      </c>
      <c r="C338" s="2" t="str">
        <f aca="false">IF(OR(TRIM(Customers!C338&amp;"")="",ISNUMBER(MATCH(TRIM(Customers!C338&amp;""),Codes!$A$5:$A$14,0))),"",TRIM(Customers!C338))</f>
        <v>M</v>
      </c>
      <c r="D338" s="2" t="str">
        <f aca="false">IF(OR(TRIM(Customers!D338&amp;"")="",ISNUMBER(MATCH(TRIM(Customers!D338&amp;""),Codes!$A$5:$A$14,0))),"",TRIM(Customers!D338))</f>
        <v>Piemonte</v>
      </c>
      <c r="E338" s="2" t="str">
        <f aca="false">IF(OR(TRIM(Customers!E338&amp;"")="",ISNUMBER(MATCH(TRIM(Customers!E338&amp;""),Codes!$A$5:$A$14,0))),"",TRIM(Customers!E338))</f>
        <v>Employee</v>
      </c>
      <c r="F338" s="2" t="str">
        <f aca="false">IF(OR(TRIM(Customers!F338&amp;"")="",ISNUMBER(MATCH(TRIM(Customers!F338&amp;""),Codes!$A$5:$A$14,0))),"",TRIM(Customers!F338))</f>
        <v>Single</v>
      </c>
      <c r="G338" s="4" t="n">
        <f aca="false">IF(OR(TRIM(Customers!G338&amp;"")="",ISNUMBER(MATCH(TRIM(Customers!G338&amp;""),Codes!$A$5:$A$14,0)),Customers!G338=-999),"",IF(ISNUMBER(Customers!G338),Customers!G338,IFERROR(VALUE(Customers!G338),"")))</f>
        <v>42600</v>
      </c>
      <c r="H338" s="3" t="n">
        <f aca="false">IF(OR(TRIM(Customers!H338&amp;"")="",ISNUMBER(MATCH(TRIM(Customers!H338&amp;""),Codes!$A$5:$A$14,0))),"",IF(ISNUMBER(Customers!H338),Customers!H338,IFERROR(VALUE(Customers!H338),"")))</f>
        <v>8</v>
      </c>
      <c r="I338" s="5" t="n">
        <f aca="false">IF(OR(TRIM(Customers!I338&amp;"")="",ISNUMBER(MATCH(TRIM(Customers!I338&amp;""),Codes!$A$5:$A$14,0)),Customers!I338=DATE(1970,1,1)),"",IF(ISNUMBER(Customers!I338),Customers!I338,IFERROR(DATEVALUE(Customers!I338),"")))</f>
        <v>43266</v>
      </c>
      <c r="J338" s="2" t="str">
        <f aca="false">IF(OR(TRIM(Customers!J338&amp;"")="",ISNUMBER(MATCH(TRIM(Customers!J338&amp;""),Codes!$A$5:$A$14,0))),"",TRIM(Customers!J338))</f>
        <v>App</v>
      </c>
      <c r="K338" s="3" t="n">
        <f aca="false">IF(OR(TRIM(Customers!K338&amp;"")="",ISNUMBER(MATCH(TRIM(Customers!K338&amp;""),Codes!$A$5:$A$14,0))),"",IF(ISNUMBER(Customers!K338),Customers!K338,IFERROR(VALUE(Customers!K338),"")))</f>
        <v>3</v>
      </c>
      <c r="L338" s="4" t="n">
        <f aca="false">IF(OR(TRIM(Customers!L338&amp;"")="",ISNUMBER(MATCH(TRIM(Customers!L338&amp;""),Codes!$A$5:$A$14,0))),"",IF(ISNUMBER(Customers!L338),Customers!L338,IFERROR(VALUE(Customers!L338),"")))</f>
        <v>7638.87</v>
      </c>
      <c r="M338" s="4" t="n">
        <f aca="false">IF(OR(TRIM(Customers!M338&amp;"")="",ISNUMBER(MATCH(TRIM(Customers!M338&amp;""),Codes!$A$5:$A$14,0))),"",IF(ISNUMBER(Customers!M338),Customers!M338,IFERROR(VALUE(Customers!M338),"")))</f>
        <v>27616.6</v>
      </c>
      <c r="N338" s="3" t="n">
        <f aca="false">IF(OR(TRIM(Customers!N338&amp;"")="",ISNUMBER(MATCH(TRIM(Customers!N338&amp;""),Codes!$A$5:$A$14,0)),Customers!N338=9999),"",IF(ISNUMBER(Customers!N338),Customers!N338,IFERROR(VALUE(Customers!N338),"")))</f>
        <v>26</v>
      </c>
      <c r="O338" s="4" t="n">
        <f aca="false">IF(OR(TRIM(Customers!O338&amp;"")="",ISNUMBER(MATCH(TRIM(Customers!O338&amp;""),Codes!$A$5:$A$14,0))),"",IF(ISNUMBER(Customers!O338),Customers!O338,IFERROR(VALUE(Customers!O338),"")))</f>
        <v>64.04</v>
      </c>
      <c r="P338" s="3" t="n">
        <f aca="false">IF(OR(TRIM(Customers!P338&amp;"")="",ISNUMBER(MATCH(TRIM(Customers!P338&amp;""),Codes!$A$5:$A$14,0))),"",IF(ISNUMBER(Customers!P338),Customers!P338,IFERROR(VALUE(Customers!P338),"")))</f>
        <v>0</v>
      </c>
      <c r="Q338" s="4" t="n">
        <f aca="false">IF(OR(TRIM(Customers!Q338&amp;"")="",ISNUMBER(MATCH(TRIM(Customers!Q338&amp;""),Codes!$A$5:$A$14,0))),"",IF(ISNUMBER(Customers!Q338),Customers!Q338,IFERROR(VALUE(Customers!Q338),"")))</f>
        <v>9000</v>
      </c>
      <c r="R338" s="4" t="n">
        <f aca="false">IF(OR(TRIM(Customers!R338&amp;"")="",ISNUMBER(MATCH(TRIM(Customers!R338&amp;""),Codes!$A$5:$A$14,0))),"",IF(ISNUMBER(Customers!R338),Customers!R338,IFERROR(VALUE(Customers!R338),"")))</f>
        <v>3613.75</v>
      </c>
      <c r="S338" s="4" t="str">
        <f aca="false">IF(OR(TRIM(Customers!S338&amp;"")="",ISNUMBER(MATCH(TRIM(Customers!S338&amp;""),Codes!$A$5:$A$14,0))),"",IF(ISNUMBER(Customers!S338),Customers!S338,IFERROR(VALUE(Customers!S338),"")))</f>
        <v/>
      </c>
      <c r="T338" s="4" t="str">
        <f aca="false">IF(OR(TRIM(Customers!T338&amp;"")="",ISNUMBER(MATCH(TRIM(Customers!T338&amp;""),Codes!$A$5:$A$14,0))),"",IF(ISNUMBER(Customers!T338),Customers!T338,IFERROR(VALUE(Customers!T338),"")))</f>
        <v/>
      </c>
      <c r="U338" s="3" t="n">
        <f aca="false">IF(OR(TRIM(Customers!U338&amp;"")="",ISNUMBER(MATCH(TRIM(Customers!U338&amp;""),Codes!$A$5:$A$14,0)),Customers!U338=0),"",IF(ISNUMBER(Customers!U338),Customers!U338,IFERROR(VALUE(Customers!U338),"")))</f>
        <v>691</v>
      </c>
      <c r="V338" s="3" t="n">
        <f aca="false">IF(OR(TRIM(Customers!V338&amp;"")="",ISNUMBER(MATCH(TRIM(Customers!V338&amp;""),Codes!$A$5:$A$14,0))),"",IF(ISNUMBER(Customers!V338),Customers!V338,IFERROR(VALUE(Customers!V338),"")))</f>
        <v>0</v>
      </c>
    </row>
    <row r="339" customFormat="false" ht="15" hidden="false" customHeight="false" outlineLevel="0" collapsed="false">
      <c r="A339" s="2" t="str">
        <f aca="false">Customers!A339</f>
        <v>CL00338</v>
      </c>
      <c r="B339" s="3" t="n">
        <f aca="false">IF(OR(TRIM(Customers!B339&amp;"")="",ISNUMBER(MATCH(TRIM(Customers!B339&amp;""),Codes!$A$5:$A$14,0)),Customers!B339=0),"",IF(ISNUMBER(Customers!B339),Customers!B339,IFERROR(VALUE(Customers!B339),"")))</f>
        <v>18</v>
      </c>
      <c r="C339" s="2" t="str">
        <f aca="false">IF(OR(TRIM(Customers!C339&amp;"")="",ISNUMBER(MATCH(TRIM(Customers!C339&amp;""),Codes!$A$5:$A$14,0))),"",TRIM(Customers!C339))</f>
        <v>F</v>
      </c>
      <c r="D339" s="2" t="str">
        <f aca="false">IF(OR(TRIM(Customers!D339&amp;"")="",ISNUMBER(MATCH(TRIM(Customers!D339&amp;""),Codes!$A$5:$A$14,0))),"",TRIM(Customers!D339))</f>
        <v>Toscana</v>
      </c>
      <c r="E339" s="2" t="str">
        <f aca="false">IF(OR(TRIM(Customers!E339&amp;"")="",ISNUMBER(MATCH(TRIM(Customers!E339&amp;""),Codes!$A$5:$A$14,0))),"",TRIM(Customers!E339))</f>
        <v>Manual worker</v>
      </c>
      <c r="F339" s="2" t="str">
        <f aca="false">IF(OR(TRIM(Customers!F339&amp;"")="",ISNUMBER(MATCH(TRIM(Customers!F339&amp;""),Codes!$A$5:$A$14,0))),"",TRIM(Customers!F339))</f>
        <v>Single</v>
      </c>
      <c r="G339" s="4" t="n">
        <f aca="false">IF(OR(TRIM(Customers!G339&amp;"")="",ISNUMBER(MATCH(TRIM(Customers!G339&amp;""),Codes!$A$5:$A$14,0)),Customers!G339=-999),"",IF(ISNUMBER(Customers!G339),Customers!G339,IFERROR(VALUE(Customers!G339),"")))</f>
        <v>12300</v>
      </c>
      <c r="H339" s="3" t="n">
        <f aca="false">IF(OR(TRIM(Customers!H339&amp;"")="",ISNUMBER(MATCH(TRIM(Customers!H339&amp;""),Codes!$A$5:$A$14,0))),"",IF(ISNUMBER(Customers!H339),Customers!H339,IFERROR(VALUE(Customers!H339),"")))</f>
        <v>0</v>
      </c>
      <c r="I339" s="5" t="n">
        <f aca="false">IF(OR(TRIM(Customers!I339&amp;"")="",ISNUMBER(MATCH(TRIM(Customers!I339&amp;""),Codes!$A$5:$A$14,0)),Customers!I339=DATE(1970,1,1)),"",IF(ISNUMBER(Customers!I339),Customers!I339,IFERROR(DATEVALUE(Customers!I339),"")))</f>
        <v>45975</v>
      </c>
      <c r="J339" s="2" t="str">
        <f aca="false">IF(OR(TRIM(Customers!J339&amp;"")="",ISNUMBER(MATCH(TRIM(Customers!J339&amp;""),Codes!$A$5:$A$14,0))),"",TRIM(Customers!J339))</f>
        <v>App</v>
      </c>
      <c r="K339" s="3" t="n">
        <f aca="false">IF(OR(TRIM(Customers!K339&amp;"")="",ISNUMBER(MATCH(TRIM(Customers!K339&amp;""),Codes!$A$5:$A$14,0))),"",IF(ISNUMBER(Customers!K339),Customers!K339,IFERROR(VALUE(Customers!K339),"")))</f>
        <v>1</v>
      </c>
      <c r="L339" s="4" t="n">
        <f aca="false">IF(OR(TRIM(Customers!L339&amp;"")="",ISNUMBER(MATCH(TRIM(Customers!L339&amp;""),Codes!$A$5:$A$14,0))),"",IF(ISNUMBER(Customers!L339),Customers!L339,IFERROR(VALUE(Customers!L339),"")))</f>
        <v>1338.02</v>
      </c>
      <c r="M339" s="4" t="n">
        <f aca="false">IF(OR(TRIM(Customers!M339&amp;"")="",ISNUMBER(MATCH(TRIM(Customers!M339&amp;""),Codes!$A$5:$A$14,0))),"",IF(ISNUMBER(Customers!M339),Customers!M339,IFERROR(VALUE(Customers!M339),"")))</f>
        <v>0</v>
      </c>
      <c r="N339" s="3" t="str">
        <f aca="false">IF(OR(TRIM(Customers!N339&amp;"")="",ISNUMBER(MATCH(TRIM(Customers!N339&amp;""),Codes!$A$5:$A$14,0)),Customers!N339=9999),"",IF(ISNUMBER(Customers!N339),Customers!N339,IFERROR(VALUE(Customers!N339),"")))</f>
        <v/>
      </c>
      <c r="O339" s="4" t="n">
        <f aca="false">IF(OR(TRIM(Customers!O339&amp;"")="",ISNUMBER(MATCH(TRIM(Customers!O339&amp;""),Codes!$A$5:$A$14,0))),"",IF(ISNUMBER(Customers!O339),Customers!O339,IFERROR(VALUE(Customers!O339),"")))</f>
        <v>44.87</v>
      </c>
      <c r="P339" s="3" t="n">
        <f aca="false">IF(OR(TRIM(Customers!P339&amp;"")="",ISNUMBER(MATCH(TRIM(Customers!P339&amp;""),Codes!$A$5:$A$14,0))),"",IF(ISNUMBER(Customers!P339),Customers!P339,IFERROR(VALUE(Customers!P339),"")))</f>
        <v>1</v>
      </c>
      <c r="Q339" s="4" t="n">
        <f aca="false">IF(OR(TRIM(Customers!Q339&amp;"")="",ISNUMBER(MATCH(TRIM(Customers!Q339&amp;""),Codes!$A$5:$A$14,0))),"",IF(ISNUMBER(Customers!Q339),Customers!Q339,IFERROR(VALUE(Customers!Q339),"")))</f>
        <v>2000</v>
      </c>
      <c r="R339" s="4" t="n">
        <f aca="false">IF(OR(TRIM(Customers!R339&amp;"")="",ISNUMBER(MATCH(TRIM(Customers!R339&amp;""),Codes!$A$5:$A$14,0))),"",IF(ISNUMBER(Customers!R339),Customers!R339,IFERROR(VALUE(Customers!R339),"")))</f>
        <v>50.2</v>
      </c>
      <c r="S339" s="4" t="n">
        <f aca="false">IF(OR(TRIM(Customers!S339&amp;"")="",ISNUMBER(MATCH(TRIM(Customers!S339&amp;""),Codes!$A$5:$A$14,0))),"",IF(ISNUMBER(Customers!S339),Customers!S339,IFERROR(VALUE(Customers!S339),"")))</f>
        <v>0</v>
      </c>
      <c r="T339" s="4" t="n">
        <f aca="false">IF(OR(TRIM(Customers!T339&amp;"")="",ISNUMBER(MATCH(TRIM(Customers!T339&amp;""),Codes!$A$5:$A$14,0))),"",IF(ISNUMBER(Customers!T339),Customers!T339,IFERROR(VALUE(Customers!T339),"")))</f>
        <v>0</v>
      </c>
      <c r="U339" s="3" t="n">
        <f aca="false">IF(OR(TRIM(Customers!U339&amp;"")="",ISNUMBER(MATCH(TRIM(Customers!U339&amp;""),Codes!$A$5:$A$14,0)),Customers!U339=0),"",IF(ISNUMBER(Customers!U339),Customers!U339,IFERROR(VALUE(Customers!U339),"")))</f>
        <v>637</v>
      </c>
      <c r="V339" s="3" t="n">
        <f aca="false">IF(OR(TRIM(Customers!V339&amp;"")="",ISNUMBER(MATCH(TRIM(Customers!V339&amp;""),Codes!$A$5:$A$14,0))),"",IF(ISNUMBER(Customers!V339),Customers!V339,IFERROR(VALUE(Customers!V339),"")))</f>
        <v>0</v>
      </c>
    </row>
    <row r="340" customFormat="false" ht="15" hidden="false" customHeight="false" outlineLevel="0" collapsed="false">
      <c r="A340" s="2" t="str">
        <f aca="false">Customers!A340</f>
        <v>CL00339</v>
      </c>
      <c r="B340" s="3" t="n">
        <f aca="false">IF(OR(TRIM(Customers!B340&amp;"")="",ISNUMBER(MATCH(TRIM(Customers!B340&amp;""),Codes!$A$5:$A$14,0)),Customers!B340=0),"",IF(ISNUMBER(Customers!B340),Customers!B340,IFERROR(VALUE(Customers!B340),"")))</f>
        <v>51</v>
      </c>
      <c r="C340" s="2" t="str">
        <f aca="false">IF(OR(TRIM(Customers!C340&amp;"")="",ISNUMBER(MATCH(TRIM(Customers!C340&amp;""),Codes!$A$5:$A$14,0))),"",TRIM(Customers!C340))</f>
        <v>F</v>
      </c>
      <c r="D340" s="2" t="str">
        <f aca="false">IF(OR(TRIM(Customers!D340&amp;"")="",ISNUMBER(MATCH(TRIM(Customers!D340&amp;""),Codes!$A$5:$A$14,0))),"",TRIM(Customers!D340))</f>
        <v/>
      </c>
      <c r="E340" s="2" t="str">
        <f aca="false">IF(OR(TRIM(Customers!E340&amp;"")="",ISNUMBER(MATCH(TRIM(Customers!E340&amp;""),Codes!$A$5:$A$14,0))),"",TRIM(Customers!E340))</f>
        <v>Manual worker</v>
      </c>
      <c r="F340" s="2" t="str">
        <f aca="false">IF(OR(TRIM(Customers!F340&amp;"")="",ISNUMBER(MATCH(TRIM(Customers!F340&amp;""),Codes!$A$5:$A$14,0))),"",TRIM(Customers!F340))</f>
        <v>Divorced</v>
      </c>
      <c r="G340" s="4" t="n">
        <f aca="false">IF(OR(TRIM(Customers!G340&amp;"")="",ISNUMBER(MATCH(TRIM(Customers!G340&amp;""),Codes!$A$5:$A$14,0)),Customers!G340=-999),"",IF(ISNUMBER(Customers!G340),Customers!G340,IFERROR(VALUE(Customers!G340),"")))</f>
        <v>18100</v>
      </c>
      <c r="H340" s="3" t="n">
        <f aca="false">IF(OR(TRIM(Customers!H340&amp;"")="",ISNUMBER(MATCH(TRIM(Customers!H340&amp;""),Codes!$A$5:$A$14,0))),"",IF(ISNUMBER(Customers!H340),Customers!H340,IFERROR(VALUE(Customers!H340),"")))</f>
        <v>14</v>
      </c>
      <c r="I340" s="5" t="n">
        <f aca="false">IF(OR(TRIM(Customers!I340&amp;"")="",ISNUMBER(MATCH(TRIM(Customers!I340&amp;""),Codes!$A$5:$A$14,0)),Customers!I340=DATE(1970,1,1)),"",IF(ISNUMBER(Customers!I340),Customers!I340,IFERROR(DATEVALUE(Customers!I340),"")))</f>
        <v>40951</v>
      </c>
      <c r="J340" s="2" t="str">
        <f aca="false">IF(OR(TRIM(Customers!J340&amp;"")="",ISNUMBER(MATCH(TRIM(Customers!J340&amp;""),Codes!$A$5:$A$14,0))),"",TRIM(Customers!J340))</f>
        <v>Online Banking</v>
      </c>
      <c r="K340" s="3" t="n">
        <f aca="false">IF(OR(TRIM(Customers!K340&amp;"")="",ISNUMBER(MATCH(TRIM(Customers!K340&amp;""),Codes!$A$5:$A$14,0))),"",IF(ISNUMBER(Customers!K340),Customers!K340,IFERROR(VALUE(Customers!K340),"")))</f>
        <v>3</v>
      </c>
      <c r="L340" s="4" t="n">
        <f aca="false">IF(OR(TRIM(Customers!L340&amp;"")="",ISNUMBER(MATCH(TRIM(Customers!L340&amp;""),Codes!$A$5:$A$14,0))),"",IF(ISNUMBER(Customers!L340),Customers!L340,IFERROR(VALUE(Customers!L340),"")))</f>
        <v>1436.4</v>
      </c>
      <c r="M340" s="4" t="n">
        <f aca="false">IF(OR(TRIM(Customers!M340&amp;"")="",ISNUMBER(MATCH(TRIM(Customers!M340&amp;""),Codes!$A$5:$A$14,0))),"",IF(ISNUMBER(Customers!M340),Customers!M340,IFERROR(VALUE(Customers!M340),"")))</f>
        <v>0</v>
      </c>
      <c r="N340" s="3" t="n">
        <f aca="false">IF(OR(TRIM(Customers!N340&amp;"")="",ISNUMBER(MATCH(TRIM(Customers!N340&amp;""),Codes!$A$5:$A$14,0)),Customers!N340=9999),"",IF(ISNUMBER(Customers!N340),Customers!N340,IFERROR(VALUE(Customers!N340),"")))</f>
        <v>33</v>
      </c>
      <c r="O340" s="4" t="n">
        <f aca="false">IF(OR(TRIM(Customers!O340&amp;"")="",ISNUMBER(MATCH(TRIM(Customers!O340&amp;""),Codes!$A$5:$A$14,0))),"",IF(ISNUMBER(Customers!O340),Customers!O340,IFERROR(VALUE(Customers!O340),"")))</f>
        <v>52.63</v>
      </c>
      <c r="P340" s="3" t="n">
        <f aca="false">IF(OR(TRIM(Customers!P340&amp;"")="",ISNUMBER(MATCH(TRIM(Customers!P340&amp;""),Codes!$A$5:$A$14,0))),"",IF(ISNUMBER(Customers!P340),Customers!P340,IFERROR(VALUE(Customers!P340),"")))</f>
        <v>3</v>
      </c>
      <c r="Q340" s="4" t="n">
        <f aca="false">IF(OR(TRIM(Customers!Q340&amp;"")="",ISNUMBER(MATCH(TRIM(Customers!Q340&amp;""),Codes!$A$5:$A$14,0))),"",IF(ISNUMBER(Customers!Q340),Customers!Q340,IFERROR(VALUE(Customers!Q340),"")))</f>
        <v>3000</v>
      </c>
      <c r="R340" s="4" t="n">
        <f aca="false">IF(OR(TRIM(Customers!R340&amp;"")="",ISNUMBER(MATCH(TRIM(Customers!R340&amp;""),Codes!$A$5:$A$14,0))),"",IF(ISNUMBER(Customers!R340),Customers!R340,IFERROR(VALUE(Customers!R340),"")))</f>
        <v>515.61</v>
      </c>
      <c r="S340" s="4" t="n">
        <f aca="false">IF(OR(TRIM(Customers!S340&amp;"")="",ISNUMBER(MATCH(TRIM(Customers!S340&amp;""),Codes!$A$5:$A$14,0))),"",IF(ISNUMBER(Customers!S340),Customers!S340,IFERROR(VALUE(Customers!S340),"")))</f>
        <v>0</v>
      </c>
      <c r="T340" s="4" t="n">
        <f aca="false">IF(OR(TRIM(Customers!T340&amp;"")="",ISNUMBER(MATCH(TRIM(Customers!T340&amp;""),Codes!$A$5:$A$14,0))),"",IF(ISNUMBER(Customers!T340),Customers!T340,IFERROR(VALUE(Customers!T340),"")))</f>
        <v>0</v>
      </c>
      <c r="U340" s="3" t="n">
        <f aca="false">IF(OR(TRIM(Customers!U340&amp;"")="",ISNUMBER(MATCH(TRIM(Customers!U340&amp;""),Codes!$A$5:$A$14,0)),Customers!U340=0),"",IF(ISNUMBER(Customers!U340),Customers!U340,IFERROR(VALUE(Customers!U340),"")))</f>
        <v>644</v>
      </c>
      <c r="V340" s="3" t="str">
        <f aca="false">IF(OR(TRIM(Customers!V340&amp;"")="",ISNUMBER(MATCH(TRIM(Customers!V340&amp;""),Codes!$A$5:$A$14,0))),"",IF(ISNUMBER(Customers!V340),Customers!V340,IFERROR(VALUE(Customers!V340),"")))</f>
        <v/>
      </c>
    </row>
    <row r="341" customFormat="false" ht="15" hidden="false" customHeight="false" outlineLevel="0" collapsed="false">
      <c r="A341" s="2" t="str">
        <f aca="false">Customers!A341</f>
        <v>CL00340</v>
      </c>
      <c r="B341" s="3" t="n">
        <f aca="false">IF(OR(TRIM(Customers!B341&amp;"")="",ISNUMBER(MATCH(TRIM(Customers!B341&amp;""),Codes!$A$5:$A$14,0)),Customers!B341=0),"",IF(ISNUMBER(Customers!B341),Customers!B341,IFERROR(VALUE(Customers!B341),"")))</f>
        <v>56</v>
      </c>
      <c r="C341" s="2" t="str">
        <f aca="false">IF(OR(TRIM(Customers!C341&amp;"")="",ISNUMBER(MATCH(TRIM(Customers!C341&amp;""),Codes!$A$5:$A$14,0))),"",TRIM(Customers!C341))</f>
        <v/>
      </c>
      <c r="D341" s="2" t="str">
        <f aca="false">IF(OR(TRIM(Customers!D341&amp;"")="",ISNUMBER(MATCH(TRIM(Customers!D341&amp;""),Codes!$A$5:$A$14,0))),"",TRIM(Customers!D341))</f>
        <v>Sicilia</v>
      </c>
      <c r="E341" s="2" t="str">
        <f aca="false">IF(OR(TRIM(Customers!E341&amp;"")="",ISNUMBER(MATCH(TRIM(Customers!E341&amp;""),Codes!$A$5:$A$14,0))),"",TRIM(Customers!E341))</f>
        <v>Unemployed</v>
      </c>
      <c r="F341" s="2" t="str">
        <f aca="false">IF(OR(TRIM(Customers!F341&amp;"")="",ISNUMBER(MATCH(TRIM(Customers!F341&amp;""),Codes!$A$5:$A$14,0))),"",TRIM(Customers!F341))</f>
        <v>Widowed</v>
      </c>
      <c r="G341" s="4" t="n">
        <f aca="false">IF(OR(TRIM(Customers!G341&amp;"")="",ISNUMBER(MATCH(TRIM(Customers!G341&amp;""),Codes!$A$5:$A$14,0)),Customers!G341=-999),"",IF(ISNUMBER(Customers!G341),Customers!G341,IFERROR(VALUE(Customers!G341),"")))</f>
        <v>4900</v>
      </c>
      <c r="H341" s="3" t="n">
        <f aca="false">IF(OR(TRIM(Customers!H341&amp;"")="",ISNUMBER(MATCH(TRIM(Customers!H341&amp;""),Codes!$A$5:$A$14,0))),"",IF(ISNUMBER(Customers!H341),Customers!H341,IFERROR(VALUE(Customers!H341),"")))</f>
        <v>17</v>
      </c>
      <c r="I341" s="5" t="n">
        <f aca="false">IF(OR(TRIM(Customers!I341&amp;"")="",ISNUMBER(MATCH(TRIM(Customers!I341&amp;""),Codes!$A$5:$A$14,0)),Customers!I341=DATE(1970,1,1)),"",IF(ISNUMBER(Customers!I341),Customers!I341,IFERROR(DATEVALUE(Customers!I341),"")))</f>
        <v>39930</v>
      </c>
      <c r="J341" s="2" t="str">
        <f aca="false">IF(OR(TRIM(Customers!J341&amp;"")="",ISNUMBER(MATCH(TRIM(Customers!J341&amp;""),Codes!$A$5:$A$14,0))),"",TRIM(Customers!J341))</f>
        <v>Branch</v>
      </c>
      <c r="K341" s="3" t="n">
        <f aca="false">IF(OR(TRIM(Customers!K341&amp;"")="",ISNUMBER(MATCH(TRIM(Customers!K341&amp;""),Codes!$A$5:$A$14,0))),"",IF(ISNUMBER(Customers!K341),Customers!K341,IFERROR(VALUE(Customers!K341),"")))</f>
        <v>4</v>
      </c>
      <c r="L341" s="4" t="n">
        <f aca="false">IF(OR(TRIM(Customers!L341&amp;"")="",ISNUMBER(MATCH(TRIM(Customers!L341&amp;""),Codes!$A$5:$A$14,0))),"",IF(ISNUMBER(Customers!L341),Customers!L341,IFERROR(VALUE(Customers!L341),"")))</f>
        <v>401.98</v>
      </c>
      <c r="M341" s="4" t="n">
        <f aca="false">IF(OR(TRIM(Customers!M341&amp;"")="",ISNUMBER(MATCH(TRIM(Customers!M341&amp;""),Codes!$A$5:$A$14,0))),"",IF(ISNUMBER(Customers!M341),Customers!M341,IFERROR(VALUE(Customers!M341),"")))</f>
        <v>0</v>
      </c>
      <c r="N341" s="3" t="n">
        <f aca="false">IF(OR(TRIM(Customers!N341&amp;"")="",ISNUMBER(MATCH(TRIM(Customers!N341&amp;""),Codes!$A$5:$A$14,0)),Customers!N341=9999),"",IF(ISNUMBER(Customers!N341),Customers!N341,IFERROR(VALUE(Customers!N341),"")))</f>
        <v>16</v>
      </c>
      <c r="O341" s="4" t="n">
        <f aca="false">IF(OR(TRIM(Customers!O341&amp;"")="",ISNUMBER(MATCH(TRIM(Customers!O341&amp;""),Codes!$A$5:$A$14,0))),"",IF(ISNUMBER(Customers!O341),Customers!O341,IFERROR(VALUE(Customers!O341),"")))</f>
        <v>28.01</v>
      </c>
      <c r="P341" s="3" t="n">
        <f aca="false">IF(OR(TRIM(Customers!P341&amp;"")="",ISNUMBER(MATCH(TRIM(Customers!P341&amp;""),Codes!$A$5:$A$14,0))),"",IF(ISNUMBER(Customers!P341),Customers!P341,IFERROR(VALUE(Customers!P341),"")))</f>
        <v>4</v>
      </c>
      <c r="Q341" s="4" t="n">
        <f aca="false">IF(OR(TRIM(Customers!Q341&amp;"")="",ISNUMBER(MATCH(TRIM(Customers!Q341&amp;""),Codes!$A$5:$A$14,0))),"",IF(ISNUMBER(Customers!Q341),Customers!Q341,IFERROR(VALUE(Customers!Q341),"")))</f>
        <v>1000</v>
      </c>
      <c r="R341" s="4" t="n">
        <f aca="false">IF(OR(TRIM(Customers!R341&amp;"")="",ISNUMBER(MATCH(TRIM(Customers!R341&amp;""),Codes!$A$5:$A$14,0))),"",IF(ISNUMBER(Customers!R341),Customers!R341,IFERROR(VALUE(Customers!R341),"")))</f>
        <v>286.87</v>
      </c>
      <c r="S341" s="4" t="str">
        <f aca="false">IF(OR(TRIM(Customers!S341&amp;"")="",ISNUMBER(MATCH(TRIM(Customers!S341&amp;""),Codes!$A$5:$A$14,0))),"",IF(ISNUMBER(Customers!S341),Customers!S341,IFERROR(VALUE(Customers!S341),"")))</f>
        <v/>
      </c>
      <c r="T341" s="4" t="str">
        <f aca="false">IF(OR(TRIM(Customers!T341&amp;"")="",ISNUMBER(MATCH(TRIM(Customers!T341&amp;""),Codes!$A$5:$A$14,0))),"",IF(ISNUMBER(Customers!T341),Customers!T341,IFERROR(VALUE(Customers!T341),"")))</f>
        <v/>
      </c>
      <c r="U341" s="3" t="n">
        <f aca="false">IF(OR(TRIM(Customers!U341&amp;"")="",ISNUMBER(MATCH(TRIM(Customers!U341&amp;""),Codes!$A$5:$A$14,0)),Customers!U341=0),"",IF(ISNUMBER(Customers!U341),Customers!U341,IFERROR(VALUE(Customers!U341),"")))</f>
        <v>614</v>
      </c>
      <c r="V341" s="3" t="n">
        <f aca="false">IF(OR(TRIM(Customers!V341&amp;"")="",ISNUMBER(MATCH(TRIM(Customers!V341&amp;""),Codes!$A$5:$A$14,0))),"",IF(ISNUMBER(Customers!V341),Customers!V341,IFERROR(VALUE(Customers!V341),"")))</f>
        <v>0</v>
      </c>
    </row>
    <row r="342" customFormat="false" ht="15" hidden="false" customHeight="false" outlineLevel="0" collapsed="false">
      <c r="A342" s="2" t="str">
        <f aca="false">Customers!A342</f>
        <v>CL00341</v>
      </c>
      <c r="B342" s="3" t="n">
        <f aca="false">IF(OR(TRIM(Customers!B342&amp;"")="",ISNUMBER(MATCH(TRIM(Customers!B342&amp;""),Codes!$A$5:$A$14,0)),Customers!B342=0),"",IF(ISNUMBER(Customers!B342),Customers!B342,IFERROR(VALUE(Customers!B342),"")))</f>
        <v>19</v>
      </c>
      <c r="C342" s="2" t="str">
        <f aca="false">IF(OR(TRIM(Customers!C342&amp;"")="",ISNUMBER(MATCH(TRIM(Customers!C342&amp;""),Codes!$A$5:$A$14,0))),"",TRIM(Customers!C342))</f>
        <v>F</v>
      </c>
      <c r="D342" s="2" t="str">
        <f aca="false">IF(OR(TRIM(Customers!D342&amp;"")="",ISNUMBER(MATCH(TRIM(Customers!D342&amp;""),Codes!$A$5:$A$14,0))),"",TRIM(Customers!D342))</f>
        <v>Veneto</v>
      </c>
      <c r="E342" s="2" t="str">
        <f aca="false">IF(OR(TRIM(Customers!E342&amp;"")="",ISNUMBER(MATCH(TRIM(Customers!E342&amp;""),Codes!$A$5:$A$14,0))),"",TRIM(Customers!E342))</f>
        <v>Student</v>
      </c>
      <c r="F342" s="2" t="str">
        <f aca="false">IF(OR(TRIM(Customers!F342&amp;"")="",ISNUMBER(MATCH(TRIM(Customers!F342&amp;""),Codes!$A$5:$A$14,0))),"",TRIM(Customers!F342))</f>
        <v>Single</v>
      </c>
      <c r="G342" s="4" t="n">
        <f aca="false">IF(OR(TRIM(Customers!G342&amp;"")="",ISNUMBER(MATCH(TRIM(Customers!G342&amp;""),Codes!$A$5:$A$14,0)),Customers!G342=-999),"",IF(ISNUMBER(Customers!G342),Customers!G342,IFERROR(VALUE(Customers!G342),"")))</f>
        <v>5200</v>
      </c>
      <c r="H342" s="3" t="n">
        <f aca="false">IF(OR(TRIM(Customers!H342&amp;"")="",ISNUMBER(MATCH(TRIM(Customers!H342&amp;""),Codes!$A$5:$A$14,0))),"",IF(ISNUMBER(Customers!H342),Customers!H342,IFERROR(VALUE(Customers!H342),"")))</f>
        <v>0</v>
      </c>
      <c r="I342" s="5" t="n">
        <f aca="false">IF(OR(TRIM(Customers!I342&amp;"")="",ISNUMBER(MATCH(TRIM(Customers!I342&amp;""),Codes!$A$5:$A$14,0)),Customers!I342=DATE(1970,1,1)),"",IF(ISNUMBER(Customers!I342),Customers!I342,IFERROR(DATEVALUE(Customers!I342),"")))</f>
        <v>46153</v>
      </c>
      <c r="J342" s="2" t="str">
        <f aca="false">IF(OR(TRIM(Customers!J342&amp;"")="",ISNUMBER(MATCH(TRIM(Customers!J342&amp;""),Codes!$A$5:$A$14,0))),"",TRIM(Customers!J342))</f>
        <v>App</v>
      </c>
      <c r="K342" s="3" t="n">
        <f aca="false">IF(OR(TRIM(Customers!K342&amp;"")="",ISNUMBER(MATCH(TRIM(Customers!K342&amp;""),Codes!$A$5:$A$14,0))),"",IF(ISNUMBER(Customers!K342),Customers!K342,IFERROR(VALUE(Customers!K342),"")))</f>
        <v>3</v>
      </c>
      <c r="L342" s="4" t="n">
        <f aca="false">IF(OR(TRIM(Customers!L342&amp;"")="",ISNUMBER(MATCH(TRIM(Customers!L342&amp;""),Codes!$A$5:$A$14,0))),"",IF(ISNUMBER(Customers!L342),Customers!L342,IFERROR(VALUE(Customers!L342),"")))</f>
        <v>1492.68</v>
      </c>
      <c r="M342" s="4" t="n">
        <f aca="false">IF(OR(TRIM(Customers!M342&amp;"")="",ISNUMBER(MATCH(TRIM(Customers!M342&amp;""),Codes!$A$5:$A$14,0))),"",IF(ISNUMBER(Customers!M342),Customers!M342,IFERROR(VALUE(Customers!M342),"")))</f>
        <v>1419.81</v>
      </c>
      <c r="N342" s="3" t="n">
        <f aca="false">IF(OR(TRIM(Customers!N342&amp;"")="",ISNUMBER(MATCH(TRIM(Customers!N342&amp;""),Codes!$A$5:$A$14,0)),Customers!N342=9999),"",IF(ISNUMBER(Customers!N342),Customers!N342,IFERROR(VALUE(Customers!N342),"")))</f>
        <v>21</v>
      </c>
      <c r="O342" s="4" t="n">
        <f aca="false">IF(OR(TRIM(Customers!O342&amp;"")="",ISNUMBER(MATCH(TRIM(Customers!O342&amp;""),Codes!$A$5:$A$14,0))),"",IF(ISNUMBER(Customers!O342),Customers!O342,IFERROR(VALUE(Customers!O342),"")))</f>
        <v>62.76</v>
      </c>
      <c r="P342" s="3" t="n">
        <f aca="false">IF(OR(TRIM(Customers!P342&amp;"")="",ISNUMBER(MATCH(TRIM(Customers!P342&amp;""),Codes!$A$5:$A$14,0))),"",IF(ISNUMBER(Customers!P342),Customers!P342,IFERROR(VALUE(Customers!P342),"")))</f>
        <v>1</v>
      </c>
      <c r="Q342" s="4" t="n">
        <f aca="false">IF(OR(TRIM(Customers!Q342&amp;"")="",ISNUMBER(MATCH(TRIM(Customers!Q342&amp;""),Codes!$A$5:$A$14,0))),"",IF(ISNUMBER(Customers!Q342),Customers!Q342,IFERROR(VALUE(Customers!Q342),"")))</f>
        <v>500</v>
      </c>
      <c r="R342" s="4" t="str">
        <f aca="false">IF(OR(TRIM(Customers!R342&amp;"")="",ISNUMBER(MATCH(TRIM(Customers!R342&amp;""),Codes!$A$5:$A$14,0))),"",IF(ISNUMBER(Customers!R342),Customers!R342,IFERROR(VALUE(Customers!R342),"")))</f>
        <v/>
      </c>
      <c r="S342" s="4" t="n">
        <f aca="false">IF(OR(TRIM(Customers!S342&amp;"")="",ISNUMBER(MATCH(TRIM(Customers!S342&amp;""),Codes!$A$5:$A$14,0))),"",IF(ISNUMBER(Customers!S342),Customers!S342,IFERROR(VALUE(Customers!S342),"")))</f>
        <v>0</v>
      </c>
      <c r="T342" s="4" t="n">
        <f aca="false">IF(OR(TRIM(Customers!T342&amp;"")="",ISNUMBER(MATCH(TRIM(Customers!T342&amp;""),Codes!$A$5:$A$14,0))),"",IF(ISNUMBER(Customers!T342),Customers!T342,IFERROR(VALUE(Customers!T342),"")))</f>
        <v>0</v>
      </c>
      <c r="U342" s="3" t="n">
        <f aca="false">IF(OR(TRIM(Customers!U342&amp;"")="",ISNUMBER(MATCH(TRIM(Customers!U342&amp;""),Codes!$A$5:$A$14,0)),Customers!U342=0),"",IF(ISNUMBER(Customers!U342),Customers!U342,IFERROR(VALUE(Customers!U342),"")))</f>
        <v>535</v>
      </c>
      <c r="V342" s="3" t="n">
        <f aca="false">IF(OR(TRIM(Customers!V342&amp;"")="",ISNUMBER(MATCH(TRIM(Customers!V342&amp;""),Codes!$A$5:$A$14,0))),"",IF(ISNUMBER(Customers!V342),Customers!V342,IFERROR(VALUE(Customers!V342),"")))</f>
        <v>0</v>
      </c>
    </row>
    <row r="343" customFormat="false" ht="15" hidden="false" customHeight="false" outlineLevel="0" collapsed="false">
      <c r="A343" s="2" t="str">
        <f aca="false">Customers!A343</f>
        <v>CL00342</v>
      </c>
      <c r="B343" s="3" t="n">
        <f aca="false">IF(OR(TRIM(Customers!B343&amp;"")="",ISNUMBER(MATCH(TRIM(Customers!B343&amp;""),Codes!$A$5:$A$14,0)),Customers!B343=0),"",IF(ISNUMBER(Customers!B343),Customers!B343,IFERROR(VALUE(Customers!B343),"")))</f>
        <v>49</v>
      </c>
      <c r="C343" s="2" t="str">
        <f aca="false">IF(OR(TRIM(Customers!C343&amp;"")="",ISNUMBER(MATCH(TRIM(Customers!C343&amp;""),Codes!$A$5:$A$14,0))),"",TRIM(Customers!C343))</f>
        <v>F</v>
      </c>
      <c r="D343" s="2" t="str">
        <f aca="false">IF(OR(TRIM(Customers!D343&amp;"")="",ISNUMBER(MATCH(TRIM(Customers!D343&amp;""),Codes!$A$5:$A$14,0))),"",TRIM(Customers!D343))</f>
        <v>Sicilia</v>
      </c>
      <c r="E343" s="2" t="str">
        <f aca="false">IF(OR(TRIM(Customers!E343&amp;"")="",ISNUMBER(MATCH(TRIM(Customers!E343&amp;""),Codes!$A$5:$A$14,0))),"",TRIM(Customers!E343))</f>
        <v>Shopkeeper</v>
      </c>
      <c r="F343" s="2" t="str">
        <f aca="false">IF(OR(TRIM(Customers!F343&amp;"")="",ISNUMBER(MATCH(TRIM(Customers!F343&amp;""),Codes!$A$5:$A$14,0))),"",TRIM(Customers!F343))</f>
        <v>Divorced</v>
      </c>
      <c r="G343" s="4" t="n">
        <f aca="false">IF(OR(TRIM(Customers!G343&amp;"")="",ISNUMBER(MATCH(TRIM(Customers!G343&amp;""),Codes!$A$5:$A$14,0)),Customers!G343=-999),"",IF(ISNUMBER(Customers!G343),Customers!G343,IFERROR(VALUE(Customers!G343),"")))</f>
        <v>26000</v>
      </c>
      <c r="H343" s="3" t="n">
        <f aca="false">IF(OR(TRIM(Customers!H343&amp;"")="",ISNUMBER(MATCH(TRIM(Customers!H343&amp;""),Codes!$A$5:$A$14,0))),"",IF(ISNUMBER(Customers!H343),Customers!H343,IFERROR(VALUE(Customers!H343),"")))</f>
        <v>14</v>
      </c>
      <c r="I343" s="5" t="n">
        <f aca="false">IF(OR(TRIM(Customers!I343&amp;"")="",ISNUMBER(MATCH(TRIM(Customers!I343&amp;""),Codes!$A$5:$A$14,0)),Customers!I343=DATE(1970,1,1)),"",IF(ISNUMBER(Customers!I343),Customers!I343,IFERROR(DATEVALUE(Customers!I343),"")))</f>
        <v>41062</v>
      </c>
      <c r="J343" s="2" t="str">
        <f aca="false">IF(OR(TRIM(Customers!J343&amp;"")="",ISNUMBER(MATCH(TRIM(Customers!J343&amp;""),Codes!$A$5:$A$14,0))),"",TRIM(Customers!J343))</f>
        <v>Branch</v>
      </c>
      <c r="K343" s="3" t="n">
        <f aca="false">IF(OR(TRIM(Customers!K343&amp;"")="",ISNUMBER(MATCH(TRIM(Customers!K343&amp;""),Codes!$A$5:$A$14,0))),"",IF(ISNUMBER(Customers!K343),Customers!K343,IFERROR(VALUE(Customers!K343),"")))</f>
        <v>4</v>
      </c>
      <c r="L343" s="4" t="n">
        <f aca="false">IF(OR(TRIM(Customers!L343&amp;"")="",ISNUMBER(MATCH(TRIM(Customers!L343&amp;""),Codes!$A$5:$A$14,0))),"",IF(ISNUMBER(Customers!L343),Customers!L343,IFERROR(VALUE(Customers!L343),"")))</f>
        <v>5371.83</v>
      </c>
      <c r="M343" s="4" t="n">
        <f aca="false">IF(OR(TRIM(Customers!M343&amp;"")="",ISNUMBER(MATCH(TRIM(Customers!M343&amp;""),Codes!$A$5:$A$14,0))),"",IF(ISNUMBER(Customers!M343),Customers!M343,IFERROR(VALUE(Customers!M343),"")))</f>
        <v>52504.6</v>
      </c>
      <c r="N343" s="3" t="n">
        <f aca="false">IF(OR(TRIM(Customers!N343&amp;"")="",ISNUMBER(MATCH(TRIM(Customers!N343&amp;""),Codes!$A$5:$A$14,0)),Customers!N343=9999),"",IF(ISNUMBER(Customers!N343),Customers!N343,IFERROR(VALUE(Customers!N343),"")))</f>
        <v>19</v>
      </c>
      <c r="O343" s="4" t="n">
        <f aca="false">IF(OR(TRIM(Customers!O343&amp;"")="",ISNUMBER(MATCH(TRIM(Customers!O343&amp;""),Codes!$A$5:$A$14,0))),"",IF(ISNUMBER(Customers!O343),Customers!O343,IFERROR(VALUE(Customers!O343),"")))</f>
        <v>42.21</v>
      </c>
      <c r="P343" s="3" t="n">
        <f aca="false">IF(OR(TRIM(Customers!P343&amp;"")="",ISNUMBER(MATCH(TRIM(Customers!P343&amp;""),Codes!$A$5:$A$14,0))),"",IF(ISNUMBER(Customers!P343),Customers!P343,IFERROR(VALUE(Customers!P343),"")))</f>
        <v>8</v>
      </c>
      <c r="Q343" s="4" t="n">
        <f aca="false">IF(OR(TRIM(Customers!Q343&amp;"")="",ISNUMBER(MATCH(TRIM(Customers!Q343&amp;""),Codes!$A$5:$A$14,0))),"",IF(ISNUMBER(Customers!Q343),Customers!Q343,IFERROR(VALUE(Customers!Q343),"")))</f>
        <v>5500</v>
      </c>
      <c r="R343" s="4" t="n">
        <f aca="false">IF(OR(TRIM(Customers!R343&amp;"")="",ISNUMBER(MATCH(TRIM(Customers!R343&amp;""),Codes!$A$5:$A$14,0))),"",IF(ISNUMBER(Customers!R343),Customers!R343,IFERROR(VALUE(Customers!R343),"")))</f>
        <v>1146.73</v>
      </c>
      <c r="S343" s="4" t="n">
        <f aca="false">IF(OR(TRIM(Customers!S343&amp;"")="",ISNUMBER(MATCH(TRIM(Customers!S343&amp;""),Codes!$A$5:$A$14,0))),"",IF(ISNUMBER(Customers!S343),Customers!S343,IFERROR(VALUE(Customers!S343),"")))</f>
        <v>101000</v>
      </c>
      <c r="T343" s="4" t="n">
        <f aca="false">IF(OR(TRIM(Customers!T343&amp;"")="",ISNUMBER(MATCH(TRIM(Customers!T343&amp;""),Codes!$A$5:$A$14,0))),"",IF(ISNUMBER(Customers!T343),Customers!T343,IFERROR(VALUE(Customers!T343),"")))</f>
        <v>619</v>
      </c>
      <c r="U343" s="3" t="n">
        <f aca="false">IF(OR(TRIM(Customers!U343&amp;"")="",ISNUMBER(MATCH(TRIM(Customers!U343&amp;""),Codes!$A$5:$A$14,0)),Customers!U343=0),"",IF(ISNUMBER(Customers!U343),Customers!U343,IFERROR(VALUE(Customers!U343),"")))</f>
        <v>607</v>
      </c>
      <c r="V343" s="3" t="str">
        <f aca="false">IF(OR(TRIM(Customers!V343&amp;"")="",ISNUMBER(MATCH(TRIM(Customers!V343&amp;""),Codes!$A$5:$A$14,0))),"",IF(ISNUMBER(Customers!V343),Customers!V343,IFERROR(VALUE(Customers!V343),"")))</f>
        <v/>
      </c>
    </row>
    <row r="344" customFormat="false" ht="15" hidden="false" customHeight="false" outlineLevel="0" collapsed="false">
      <c r="A344" s="2" t="str">
        <f aca="false">Customers!A344</f>
        <v>CL00343</v>
      </c>
      <c r="B344" s="3" t="n">
        <f aca="false">IF(OR(TRIM(Customers!B344&amp;"")="",ISNUMBER(MATCH(TRIM(Customers!B344&amp;""),Codes!$A$5:$A$14,0)),Customers!B344=0),"",IF(ISNUMBER(Customers!B344),Customers!B344,IFERROR(VALUE(Customers!B344),"")))</f>
        <v>62</v>
      </c>
      <c r="C344" s="2" t="str">
        <f aca="false">IF(OR(TRIM(Customers!C344&amp;"")="",ISNUMBER(MATCH(TRIM(Customers!C344&amp;""),Codes!$A$5:$A$14,0))),"",TRIM(Customers!C344))</f>
        <v>M</v>
      </c>
      <c r="D344" s="2" t="str">
        <f aca="false">IF(OR(TRIM(Customers!D344&amp;"")="",ISNUMBER(MATCH(TRIM(Customers!D344&amp;""),Codes!$A$5:$A$14,0))),"",TRIM(Customers!D344))</f>
        <v>Lazio</v>
      </c>
      <c r="E344" s="2" t="str">
        <f aca="false">IF(OR(TRIM(Customers!E344&amp;"")="",ISNUMBER(MATCH(TRIM(Customers!E344&amp;""),Codes!$A$5:$A$14,0))),"",TRIM(Customers!E344))</f>
        <v>Shopkeeper</v>
      </c>
      <c r="F344" s="2" t="str">
        <f aca="false">IF(OR(TRIM(Customers!F344&amp;"")="",ISNUMBER(MATCH(TRIM(Customers!F344&amp;""),Codes!$A$5:$A$14,0))),"",TRIM(Customers!F344))</f>
        <v>Widowed</v>
      </c>
      <c r="G344" s="4" t="n">
        <f aca="false">IF(OR(TRIM(Customers!G344&amp;"")="",ISNUMBER(MATCH(TRIM(Customers!G344&amp;""),Codes!$A$5:$A$14,0)),Customers!G344=-999),"",IF(ISNUMBER(Customers!G344),Customers!G344,IFERROR(VALUE(Customers!G344),"")))</f>
        <v>34700</v>
      </c>
      <c r="H344" s="3" t="n">
        <f aca="false">IF(OR(TRIM(Customers!H344&amp;"")="",ISNUMBER(MATCH(TRIM(Customers!H344&amp;""),Codes!$A$5:$A$14,0))),"",IF(ISNUMBER(Customers!H344),Customers!H344,IFERROR(VALUE(Customers!H344),"")))</f>
        <v>7</v>
      </c>
      <c r="I344" s="5" t="n">
        <f aca="false">IF(OR(TRIM(Customers!I344&amp;"")="",ISNUMBER(MATCH(TRIM(Customers!I344&amp;""),Codes!$A$5:$A$14,0)),Customers!I344=DATE(1970,1,1)),"",IF(ISNUMBER(Customers!I344),Customers!I344,IFERROR(DATEVALUE(Customers!I344),"")))</f>
        <v>43496</v>
      </c>
      <c r="J344" s="2" t="str">
        <f aca="false">IF(OR(TRIM(Customers!J344&amp;"")="",ISNUMBER(MATCH(TRIM(Customers!J344&amp;""),Codes!$A$5:$A$14,0))),"",TRIM(Customers!J344))</f>
        <v>Branch</v>
      </c>
      <c r="K344" s="3" t="n">
        <f aca="false">IF(OR(TRIM(Customers!K344&amp;"")="",ISNUMBER(MATCH(TRIM(Customers!K344&amp;""),Codes!$A$5:$A$14,0))),"",IF(ISNUMBER(Customers!K344),Customers!K344,IFERROR(VALUE(Customers!K344),"")))</f>
        <v>4</v>
      </c>
      <c r="L344" s="4" t="n">
        <f aca="false">IF(OR(TRIM(Customers!L344&amp;"")="",ISNUMBER(MATCH(TRIM(Customers!L344&amp;""),Codes!$A$5:$A$14,0))),"",IF(ISNUMBER(Customers!L344),Customers!L344,IFERROR(VALUE(Customers!L344),"")))</f>
        <v>9953.91</v>
      </c>
      <c r="M344" s="4" t="n">
        <f aca="false">IF(OR(TRIM(Customers!M344&amp;"")="",ISNUMBER(MATCH(TRIM(Customers!M344&amp;""),Codes!$A$5:$A$14,0))),"",IF(ISNUMBER(Customers!M344),Customers!M344,IFERROR(VALUE(Customers!M344),"")))</f>
        <v>39060.3</v>
      </c>
      <c r="N344" s="3" t="n">
        <f aca="false">IF(OR(TRIM(Customers!N344&amp;"")="",ISNUMBER(MATCH(TRIM(Customers!N344&amp;""),Codes!$A$5:$A$14,0)),Customers!N344=9999),"",IF(ISNUMBER(Customers!N344),Customers!N344,IFERROR(VALUE(Customers!N344),"")))</f>
        <v>28</v>
      </c>
      <c r="O344" s="4" t="n">
        <f aca="false">IF(OR(TRIM(Customers!O344&amp;"")="",ISNUMBER(MATCH(TRIM(Customers!O344&amp;""),Codes!$A$5:$A$14,0))),"",IF(ISNUMBER(Customers!O344),Customers!O344,IFERROR(VALUE(Customers!O344),"")))</f>
        <v>49.55</v>
      </c>
      <c r="P344" s="3" t="n">
        <f aca="false">IF(OR(TRIM(Customers!P344&amp;"")="",ISNUMBER(MATCH(TRIM(Customers!P344&amp;""),Codes!$A$5:$A$14,0))),"",IF(ISNUMBER(Customers!P344),Customers!P344,IFERROR(VALUE(Customers!P344),"")))</f>
        <v>4</v>
      </c>
      <c r="Q344" s="4" t="n">
        <f aca="false">IF(OR(TRIM(Customers!Q344&amp;"")="",ISNUMBER(MATCH(TRIM(Customers!Q344&amp;""),Codes!$A$5:$A$14,0))),"",IF(ISNUMBER(Customers!Q344),Customers!Q344,IFERROR(VALUE(Customers!Q344),"")))</f>
        <v>7500</v>
      </c>
      <c r="R344" s="4" t="n">
        <f aca="false">IF(OR(TRIM(Customers!R344&amp;"")="",ISNUMBER(MATCH(TRIM(Customers!R344&amp;""),Codes!$A$5:$A$14,0))),"",IF(ISNUMBER(Customers!R344),Customers!R344,IFERROR(VALUE(Customers!R344),"")))</f>
        <v>4981.03</v>
      </c>
      <c r="S344" s="4" t="str">
        <f aca="false">IF(OR(TRIM(Customers!S344&amp;"")="",ISNUMBER(MATCH(TRIM(Customers!S344&amp;""),Codes!$A$5:$A$14,0))),"",IF(ISNUMBER(Customers!S344),Customers!S344,IFERROR(VALUE(Customers!S344),"")))</f>
        <v/>
      </c>
      <c r="T344" s="4" t="str">
        <f aca="false">IF(OR(TRIM(Customers!T344&amp;"")="",ISNUMBER(MATCH(TRIM(Customers!T344&amp;""),Codes!$A$5:$A$14,0))),"",IF(ISNUMBER(Customers!T344),Customers!T344,IFERROR(VALUE(Customers!T344),"")))</f>
        <v/>
      </c>
      <c r="U344" s="3" t="n">
        <f aca="false">IF(OR(TRIM(Customers!U344&amp;"")="",ISNUMBER(MATCH(TRIM(Customers!U344&amp;""),Codes!$A$5:$A$14,0)),Customers!U344=0),"",IF(ISNUMBER(Customers!U344),Customers!U344,IFERROR(VALUE(Customers!U344),"")))</f>
        <v>628</v>
      </c>
      <c r="V344" s="3" t="n">
        <f aca="false">IF(OR(TRIM(Customers!V344&amp;"")="",ISNUMBER(MATCH(TRIM(Customers!V344&amp;""),Codes!$A$5:$A$14,0))),"",IF(ISNUMBER(Customers!V344),Customers!V344,IFERROR(VALUE(Customers!V344),"")))</f>
        <v>0</v>
      </c>
    </row>
    <row r="345" customFormat="false" ht="15" hidden="false" customHeight="false" outlineLevel="0" collapsed="false">
      <c r="A345" s="2" t="str">
        <f aca="false">Customers!A345</f>
        <v>CL00344</v>
      </c>
      <c r="B345" s="3" t="n">
        <f aca="false">IF(OR(TRIM(Customers!B345&amp;"")="",ISNUMBER(MATCH(TRIM(Customers!B345&amp;""),Codes!$A$5:$A$14,0)),Customers!B345=0),"",IF(ISNUMBER(Customers!B345),Customers!B345,IFERROR(VALUE(Customers!B345),"")))</f>
        <v>63</v>
      </c>
      <c r="C345" s="2" t="str">
        <f aca="false">IF(OR(TRIM(Customers!C345&amp;"")="",ISNUMBER(MATCH(TRIM(Customers!C345&amp;""),Codes!$A$5:$A$14,0))),"",TRIM(Customers!C345))</f>
        <v>F</v>
      </c>
      <c r="D345" s="2" t="str">
        <f aca="false">IF(OR(TRIM(Customers!D345&amp;"")="",ISNUMBER(MATCH(TRIM(Customers!D345&amp;""),Codes!$A$5:$A$14,0))),"",TRIM(Customers!D345))</f>
        <v>Sicilia</v>
      </c>
      <c r="E345" s="2" t="str">
        <f aca="false">IF(OR(TRIM(Customers!E345&amp;"")="",ISNUMBER(MATCH(TRIM(Customers!E345&amp;""),Codes!$A$5:$A$14,0))),"",TRIM(Customers!E345))</f>
        <v>Teacher</v>
      </c>
      <c r="F345" s="2" t="str">
        <f aca="false">IF(OR(TRIM(Customers!F345&amp;"")="",ISNUMBER(MATCH(TRIM(Customers!F345&amp;""),Codes!$A$5:$A$14,0))),"",TRIM(Customers!F345))</f>
        <v>Married</v>
      </c>
      <c r="G345" s="4" t="n">
        <f aca="false">IF(OR(TRIM(Customers!G345&amp;"")="",ISNUMBER(MATCH(TRIM(Customers!G345&amp;""),Codes!$A$5:$A$14,0)),Customers!G345=-999),"",IF(ISNUMBER(Customers!G345),Customers!G345,IFERROR(VALUE(Customers!G345),"")))</f>
        <v>32900</v>
      </c>
      <c r="H345" s="3" t="n">
        <f aca="false">IF(OR(TRIM(Customers!H345&amp;"")="",ISNUMBER(MATCH(TRIM(Customers!H345&amp;""),Codes!$A$5:$A$14,0))),"",IF(ISNUMBER(Customers!H345),Customers!H345,IFERROR(VALUE(Customers!H345),"")))</f>
        <v>9</v>
      </c>
      <c r="I345" s="5" t="n">
        <f aca="false">IF(OR(TRIM(Customers!I345&amp;"")="",ISNUMBER(MATCH(TRIM(Customers!I345&amp;""),Codes!$A$5:$A$14,0)),Customers!I345=DATE(1970,1,1)),"",IF(ISNUMBER(Customers!I345),Customers!I345,IFERROR(DATEVALUE(Customers!I345),"")))</f>
        <v>42855</v>
      </c>
      <c r="J345" s="2" t="str">
        <f aca="false">IF(OR(TRIM(Customers!J345&amp;"")="",ISNUMBER(MATCH(TRIM(Customers!J345&amp;""),Codes!$A$5:$A$14,0))),"",TRIM(Customers!J345))</f>
        <v>Branch</v>
      </c>
      <c r="K345" s="3" t="n">
        <f aca="false">IF(OR(TRIM(Customers!K345&amp;"")="",ISNUMBER(MATCH(TRIM(Customers!K345&amp;""),Codes!$A$5:$A$14,0))),"",IF(ISNUMBER(Customers!K345),Customers!K345,IFERROR(VALUE(Customers!K345),"")))</f>
        <v>4</v>
      </c>
      <c r="L345" s="4" t="n">
        <f aca="false">IF(OR(TRIM(Customers!L345&amp;"")="",ISNUMBER(MATCH(TRIM(Customers!L345&amp;""),Codes!$A$5:$A$14,0))),"",IF(ISNUMBER(Customers!L345),Customers!L345,IFERROR(VALUE(Customers!L345),"")))</f>
        <v>3358.65</v>
      </c>
      <c r="M345" s="4" t="str">
        <f aca="false">IF(OR(TRIM(Customers!M345&amp;"")="",ISNUMBER(MATCH(TRIM(Customers!M345&amp;""),Codes!$A$5:$A$14,0))),"",IF(ISNUMBER(Customers!M345),Customers!M345,IFERROR(VALUE(Customers!M345),"")))</f>
        <v/>
      </c>
      <c r="N345" s="3" t="n">
        <f aca="false">IF(OR(TRIM(Customers!N345&amp;"")="",ISNUMBER(MATCH(TRIM(Customers!N345&amp;""),Codes!$A$5:$A$14,0)),Customers!N345=9999),"",IF(ISNUMBER(Customers!N345),Customers!N345,IFERROR(VALUE(Customers!N345),"")))</f>
        <v>22</v>
      </c>
      <c r="O345" s="4" t="n">
        <f aca="false">IF(OR(TRIM(Customers!O345&amp;"")="",ISNUMBER(MATCH(TRIM(Customers!O345&amp;""),Codes!$A$5:$A$14,0))),"",IF(ISNUMBER(Customers!O345),Customers!O345,IFERROR(VALUE(Customers!O345),"")))</f>
        <v>40.7</v>
      </c>
      <c r="P345" s="3" t="n">
        <f aca="false">IF(OR(TRIM(Customers!P345&amp;"")="",ISNUMBER(MATCH(TRIM(Customers!P345&amp;""),Codes!$A$5:$A$14,0))),"",IF(ISNUMBER(Customers!P345),Customers!P345,IFERROR(VALUE(Customers!P345),"")))</f>
        <v>5</v>
      </c>
      <c r="Q345" s="4" t="n">
        <f aca="false">IF(OR(TRIM(Customers!Q345&amp;"")="",ISNUMBER(MATCH(TRIM(Customers!Q345&amp;""),Codes!$A$5:$A$14,0))),"",IF(ISNUMBER(Customers!Q345),Customers!Q345,IFERROR(VALUE(Customers!Q345),"")))</f>
        <v>6000</v>
      </c>
      <c r="R345" s="4" t="n">
        <f aca="false">IF(OR(TRIM(Customers!R345&amp;"")="",ISNUMBER(MATCH(TRIM(Customers!R345&amp;""),Codes!$A$5:$A$14,0))),"",IF(ISNUMBER(Customers!R345),Customers!R345,IFERROR(VALUE(Customers!R345),"")))</f>
        <v>2164.17</v>
      </c>
      <c r="S345" s="4" t="n">
        <f aca="false">IF(OR(TRIM(Customers!S345&amp;"")="",ISNUMBER(MATCH(TRIM(Customers!S345&amp;""),Codes!$A$5:$A$14,0))),"",IF(ISNUMBER(Customers!S345),Customers!S345,IFERROR(VALUE(Customers!S345),"")))</f>
        <v>0</v>
      </c>
      <c r="T345" s="4" t="n">
        <f aca="false">IF(OR(TRIM(Customers!T345&amp;"")="",ISNUMBER(MATCH(TRIM(Customers!T345&amp;""),Codes!$A$5:$A$14,0))),"",IF(ISNUMBER(Customers!T345),Customers!T345,IFERROR(VALUE(Customers!T345),"")))</f>
        <v>0</v>
      </c>
      <c r="U345" s="3" t="n">
        <f aca="false">IF(OR(TRIM(Customers!U345&amp;"")="",ISNUMBER(MATCH(TRIM(Customers!U345&amp;""),Codes!$A$5:$A$14,0)),Customers!U345=0),"",IF(ISNUMBER(Customers!U345),Customers!U345,IFERROR(VALUE(Customers!U345),"")))</f>
        <v>566</v>
      </c>
      <c r="V345" s="3" t="n">
        <f aca="false">IF(OR(TRIM(Customers!V345&amp;"")="",ISNUMBER(MATCH(TRIM(Customers!V345&amp;""),Codes!$A$5:$A$14,0))),"",IF(ISNUMBER(Customers!V345),Customers!V345,IFERROR(VALUE(Customers!V345),"")))</f>
        <v>0</v>
      </c>
    </row>
    <row r="346" customFormat="false" ht="15" hidden="false" customHeight="false" outlineLevel="0" collapsed="false">
      <c r="A346" s="2" t="str">
        <f aca="false">Customers!A346</f>
        <v>CL00345</v>
      </c>
      <c r="B346" s="3" t="str">
        <f aca="false">IF(OR(TRIM(Customers!B346&amp;"")="",ISNUMBER(MATCH(TRIM(Customers!B346&amp;""),Codes!$A$5:$A$14,0)),Customers!B346=0),"",IF(ISNUMBER(Customers!B346),Customers!B346,IFERROR(VALUE(Customers!B346),"")))</f>
        <v/>
      </c>
      <c r="C346" s="2" t="str">
        <f aca="false">IF(OR(TRIM(Customers!C346&amp;"")="",ISNUMBER(MATCH(TRIM(Customers!C346&amp;""),Codes!$A$5:$A$14,0))),"",TRIM(Customers!C346))</f>
        <v>M</v>
      </c>
      <c r="D346" s="2" t="str">
        <f aca="false">IF(OR(TRIM(Customers!D346&amp;"")="",ISNUMBER(MATCH(TRIM(Customers!D346&amp;""),Codes!$A$5:$A$14,0))),"",TRIM(Customers!D346))</f>
        <v>Puglia</v>
      </c>
      <c r="E346" s="2" t="str">
        <f aca="false">IF(OR(TRIM(Customers!E346&amp;"")="",ISNUMBER(MATCH(TRIM(Customers!E346&amp;""),Codes!$A$5:$A$14,0))),"",TRIM(Customers!E346))</f>
        <v>Business owner</v>
      </c>
      <c r="F346" s="2" t="str">
        <f aca="false">IF(OR(TRIM(Customers!F346&amp;"")="",ISNUMBER(MATCH(TRIM(Customers!F346&amp;""),Codes!$A$5:$A$14,0))),"",TRIM(Customers!F346))</f>
        <v>Single</v>
      </c>
      <c r="G346" s="4" t="str">
        <f aca="false">IF(OR(TRIM(Customers!G346&amp;"")="",ISNUMBER(MATCH(TRIM(Customers!G346&amp;""),Codes!$A$5:$A$14,0)),Customers!G346=-999),"",IF(ISNUMBER(Customers!G346),Customers!G346,IFERROR(VALUE(Customers!G346),"")))</f>
        <v/>
      </c>
      <c r="H346" s="3" t="str">
        <f aca="false">IF(OR(TRIM(Customers!H346&amp;"")="",ISNUMBER(MATCH(TRIM(Customers!H346&amp;""),Codes!$A$5:$A$14,0))),"",IF(ISNUMBER(Customers!H346),Customers!H346,IFERROR(VALUE(Customers!H346),"")))</f>
        <v/>
      </c>
      <c r="I346" s="5" t="n">
        <f aca="false">IF(OR(TRIM(Customers!I346&amp;"")="",ISNUMBER(MATCH(TRIM(Customers!I346&amp;""),Codes!$A$5:$A$14,0)),Customers!I346=DATE(1970,1,1)),"",IF(ISNUMBER(Customers!I346),Customers!I346,IFERROR(DATEVALUE(Customers!I346),"")))</f>
        <v>41461</v>
      </c>
      <c r="J346" s="2" t="str">
        <f aca="false">IF(OR(TRIM(Customers!J346&amp;"")="",ISNUMBER(MATCH(TRIM(Customers!J346&amp;""),Codes!$A$5:$A$14,0))),"",TRIM(Customers!J346))</f>
        <v>App</v>
      </c>
      <c r="K346" s="3" t="n">
        <f aca="false">IF(OR(TRIM(Customers!K346&amp;"")="",ISNUMBER(MATCH(TRIM(Customers!K346&amp;""),Codes!$A$5:$A$14,0))),"",IF(ISNUMBER(Customers!K346),Customers!K346,IFERROR(VALUE(Customers!K346),"")))</f>
        <v>3</v>
      </c>
      <c r="L346" s="4" t="n">
        <f aca="false">IF(OR(TRIM(Customers!L346&amp;"")="",ISNUMBER(MATCH(TRIM(Customers!L346&amp;""),Codes!$A$5:$A$14,0))),"",IF(ISNUMBER(Customers!L346),Customers!L346,IFERROR(VALUE(Customers!L346),"")))</f>
        <v>2210.2</v>
      </c>
      <c r="M346" s="4" t="n">
        <f aca="false">IF(OR(TRIM(Customers!M346&amp;"")="",ISNUMBER(MATCH(TRIM(Customers!M346&amp;""),Codes!$A$5:$A$14,0))),"",IF(ISNUMBER(Customers!M346),Customers!M346,IFERROR(VALUE(Customers!M346),"")))</f>
        <v>48378.45</v>
      </c>
      <c r="N346" s="3" t="n">
        <f aca="false">IF(OR(TRIM(Customers!N346&amp;"")="",ISNUMBER(MATCH(TRIM(Customers!N346&amp;""),Codes!$A$5:$A$14,0)),Customers!N346=9999),"",IF(ISNUMBER(Customers!N346),Customers!N346,IFERROR(VALUE(Customers!N346),"")))</f>
        <v>51</v>
      </c>
      <c r="O346" s="4" t="n">
        <f aca="false">IF(OR(TRIM(Customers!O346&amp;"")="",ISNUMBER(MATCH(TRIM(Customers!O346&amp;""),Codes!$A$5:$A$14,0))),"",IF(ISNUMBER(Customers!O346),Customers!O346,IFERROR(VALUE(Customers!O346),"")))</f>
        <v>98.46</v>
      </c>
      <c r="P346" s="3" t="n">
        <f aca="false">IF(OR(TRIM(Customers!P346&amp;"")="",ISNUMBER(MATCH(TRIM(Customers!P346&amp;""),Codes!$A$5:$A$14,0))),"",IF(ISNUMBER(Customers!P346),Customers!P346,IFERROR(VALUE(Customers!P346),"")))</f>
        <v>2</v>
      </c>
      <c r="Q346" s="4" t="n">
        <f aca="false">IF(OR(TRIM(Customers!Q346&amp;"")="",ISNUMBER(MATCH(TRIM(Customers!Q346&amp;""),Codes!$A$5:$A$14,0))),"",IF(ISNUMBER(Customers!Q346),Customers!Q346,IFERROR(VALUE(Customers!Q346),"")))</f>
        <v>9500</v>
      </c>
      <c r="R346" s="4" t="n">
        <f aca="false">IF(OR(TRIM(Customers!R346&amp;"")="",ISNUMBER(MATCH(TRIM(Customers!R346&amp;""),Codes!$A$5:$A$14,0))),"",IF(ISNUMBER(Customers!R346),Customers!R346,IFERROR(VALUE(Customers!R346),"")))</f>
        <v>6535.24</v>
      </c>
      <c r="S346" s="4" t="n">
        <f aca="false">IF(OR(TRIM(Customers!S346&amp;"")="",ISNUMBER(MATCH(TRIM(Customers!S346&amp;""),Codes!$A$5:$A$14,0))),"",IF(ISNUMBER(Customers!S346),Customers!S346,IFERROR(VALUE(Customers!S346),"")))</f>
        <v>0</v>
      </c>
      <c r="T346" s="4" t="n">
        <f aca="false">IF(OR(TRIM(Customers!T346&amp;"")="",ISNUMBER(MATCH(TRIM(Customers!T346&amp;""),Codes!$A$5:$A$14,0))),"",IF(ISNUMBER(Customers!T346),Customers!T346,IFERROR(VALUE(Customers!T346),"")))</f>
        <v>0</v>
      </c>
      <c r="U346" s="3" t="n">
        <f aca="false">IF(OR(TRIM(Customers!U346&amp;"")="",ISNUMBER(MATCH(TRIM(Customers!U346&amp;""),Codes!$A$5:$A$14,0)),Customers!U346=0),"",IF(ISNUMBER(Customers!U346),Customers!U346,IFERROR(VALUE(Customers!U346),"")))</f>
        <v>644</v>
      </c>
      <c r="V346" s="3" t="str">
        <f aca="false">IF(OR(TRIM(Customers!V346&amp;"")="",ISNUMBER(MATCH(TRIM(Customers!V346&amp;""),Codes!$A$5:$A$14,0))),"",IF(ISNUMBER(Customers!V346),Customers!V346,IFERROR(VALUE(Customers!V346),"")))</f>
        <v/>
      </c>
    </row>
    <row r="347" customFormat="false" ht="15" hidden="false" customHeight="false" outlineLevel="0" collapsed="false">
      <c r="A347" s="2" t="str">
        <f aca="false">Customers!A347</f>
        <v>CL00346</v>
      </c>
      <c r="B347" s="3" t="n">
        <f aca="false">IF(OR(TRIM(Customers!B347&amp;"")="",ISNUMBER(MATCH(TRIM(Customers!B347&amp;""),Codes!$A$5:$A$14,0)),Customers!B347=0),"",IF(ISNUMBER(Customers!B347),Customers!B347,IFERROR(VALUE(Customers!B347),"")))</f>
        <v>33</v>
      </c>
      <c r="C347" s="2" t="str">
        <f aca="false">IF(OR(TRIM(Customers!C347&amp;"")="",ISNUMBER(MATCH(TRIM(Customers!C347&amp;""),Codes!$A$5:$A$14,0))),"",TRIM(Customers!C347))</f>
        <v>M</v>
      </c>
      <c r="D347" s="2" t="str">
        <f aca="false">IF(OR(TRIM(Customers!D347&amp;"")="",ISNUMBER(MATCH(TRIM(Customers!D347&amp;""),Codes!$A$5:$A$14,0))),"",TRIM(Customers!D347))</f>
        <v>Lombardia</v>
      </c>
      <c r="E347" s="2" t="str">
        <f aca="false">IF(OR(TRIM(Customers!E347&amp;"")="",ISNUMBER(MATCH(TRIM(Customers!E347&amp;""),Codes!$A$5:$A$14,0))),"",TRIM(Customers!E347))</f>
        <v>Executive</v>
      </c>
      <c r="F347" s="2" t="str">
        <f aca="false">IF(OR(TRIM(Customers!F347&amp;"")="",ISNUMBER(MATCH(TRIM(Customers!F347&amp;""),Codes!$A$5:$A$14,0))),"",TRIM(Customers!F347))</f>
        <v>Married</v>
      </c>
      <c r="G347" s="4" t="n">
        <f aca="false">IF(OR(TRIM(Customers!G347&amp;"")="",ISNUMBER(MATCH(TRIM(Customers!G347&amp;""),Codes!$A$5:$A$14,0)),Customers!G347=-999),"",IF(ISNUMBER(Customers!G347),Customers!G347,IFERROR(VALUE(Customers!G347),"")))</f>
        <v>117300</v>
      </c>
      <c r="H347" s="3" t="n">
        <f aca="false">IF(OR(TRIM(Customers!H347&amp;"")="",ISNUMBER(MATCH(TRIM(Customers!H347&amp;""),Codes!$A$5:$A$14,0))),"",IF(ISNUMBER(Customers!H347),Customers!H347,IFERROR(VALUE(Customers!H347),"")))</f>
        <v>4</v>
      </c>
      <c r="I347" s="5" t="n">
        <f aca="false">IF(OR(TRIM(Customers!I347&amp;"")="",ISNUMBER(MATCH(TRIM(Customers!I347&amp;""),Codes!$A$5:$A$14,0)),Customers!I347=DATE(1970,1,1)),"",IF(ISNUMBER(Customers!I347),Customers!I347,IFERROR(DATEVALUE(Customers!I347),"")))</f>
        <v>44644</v>
      </c>
      <c r="J347" s="2" t="str">
        <f aca="false">IF(OR(TRIM(Customers!J347&amp;"")="",ISNUMBER(MATCH(TRIM(Customers!J347&amp;""),Codes!$A$5:$A$14,0))),"",TRIM(Customers!J347))</f>
        <v>App</v>
      </c>
      <c r="K347" s="3" t="n">
        <f aca="false">IF(OR(TRIM(Customers!K347&amp;"")="",ISNUMBER(MATCH(TRIM(Customers!K347&amp;""),Codes!$A$5:$A$14,0))),"",IF(ISNUMBER(Customers!K347),Customers!K347,IFERROR(VALUE(Customers!K347),"")))</f>
        <v>1</v>
      </c>
      <c r="L347" s="4" t="n">
        <f aca="false">IF(OR(TRIM(Customers!L347&amp;"")="",ISNUMBER(MATCH(TRIM(Customers!L347&amp;""),Codes!$A$5:$A$14,0))),"",IF(ISNUMBER(Customers!L347),Customers!L347,IFERROR(VALUE(Customers!L347),"")))</f>
        <v>22940.89</v>
      </c>
      <c r="M347" s="4" t="n">
        <f aca="false">IF(OR(TRIM(Customers!M347&amp;"")="",ISNUMBER(MATCH(TRIM(Customers!M347&amp;""),Codes!$A$5:$A$14,0))),"",IF(ISNUMBER(Customers!M347),Customers!M347,IFERROR(VALUE(Customers!M347),"")))</f>
        <v>0</v>
      </c>
      <c r="N347" s="3" t="n">
        <f aca="false">IF(OR(TRIM(Customers!N347&amp;"")="",ISNUMBER(MATCH(TRIM(Customers!N347&amp;""),Codes!$A$5:$A$14,0)),Customers!N347=9999),"",IF(ISNUMBER(Customers!N347),Customers!N347,IFERROR(VALUE(Customers!N347),"")))</f>
        <v>0</v>
      </c>
      <c r="O347" s="4" t="str">
        <f aca="false">IF(OR(TRIM(Customers!O347&amp;"")="",ISNUMBER(MATCH(TRIM(Customers!O347&amp;""),Codes!$A$5:$A$14,0))),"",IF(ISNUMBER(Customers!O347),Customers!O347,IFERROR(VALUE(Customers!O347),"")))</f>
        <v/>
      </c>
      <c r="P347" s="3" t="n">
        <f aca="false">IF(OR(TRIM(Customers!P347&amp;"")="",ISNUMBER(MATCH(TRIM(Customers!P347&amp;""),Codes!$A$5:$A$14,0))),"",IF(ISNUMBER(Customers!P347),Customers!P347,IFERROR(VALUE(Customers!P347),"")))</f>
        <v>0</v>
      </c>
      <c r="Q347" s="4" t="str">
        <f aca="false">IF(OR(TRIM(Customers!Q347&amp;"")="",ISNUMBER(MATCH(TRIM(Customers!Q347&amp;""),Codes!$A$5:$A$14,0))),"",IF(ISNUMBER(Customers!Q347),Customers!Q347,IFERROR(VALUE(Customers!Q347),"")))</f>
        <v/>
      </c>
      <c r="R347" s="4" t="str">
        <f aca="false">IF(OR(TRIM(Customers!R347&amp;"")="",ISNUMBER(MATCH(TRIM(Customers!R347&amp;""),Codes!$A$5:$A$14,0))),"",IF(ISNUMBER(Customers!R347),Customers!R347,IFERROR(VALUE(Customers!R347),"")))</f>
        <v/>
      </c>
      <c r="S347" s="4" t="str">
        <f aca="false">IF(OR(TRIM(Customers!S347&amp;"")="",ISNUMBER(MATCH(TRIM(Customers!S347&amp;""),Codes!$A$5:$A$14,0))),"",IF(ISNUMBER(Customers!S347),Customers!S347,IFERROR(VALUE(Customers!S347),"")))</f>
        <v/>
      </c>
      <c r="T347" s="4" t="str">
        <f aca="false">IF(OR(TRIM(Customers!T347&amp;"")="",ISNUMBER(MATCH(TRIM(Customers!T347&amp;""),Codes!$A$5:$A$14,0))),"",IF(ISNUMBER(Customers!T347),Customers!T347,IFERROR(VALUE(Customers!T347),"")))</f>
        <v/>
      </c>
      <c r="U347" s="3" t="n">
        <f aca="false">IF(OR(TRIM(Customers!U347&amp;"")="",ISNUMBER(MATCH(TRIM(Customers!U347&amp;""),Codes!$A$5:$A$14,0)),Customers!U347=0),"",IF(ISNUMBER(Customers!U347),Customers!U347,IFERROR(VALUE(Customers!U347),"")))</f>
        <v>643</v>
      </c>
      <c r="V347" s="3" t="n">
        <f aca="false">IF(OR(TRIM(Customers!V347&amp;"")="",ISNUMBER(MATCH(TRIM(Customers!V347&amp;""),Codes!$A$5:$A$14,0))),"",IF(ISNUMBER(Customers!V347),Customers!V347,IFERROR(VALUE(Customers!V347),"")))</f>
        <v>1</v>
      </c>
    </row>
    <row r="348" customFormat="false" ht="15" hidden="false" customHeight="false" outlineLevel="0" collapsed="false">
      <c r="A348" s="2" t="str">
        <f aca="false">Customers!A348</f>
        <v>CL00347</v>
      </c>
      <c r="B348" s="3" t="n">
        <f aca="false">IF(OR(TRIM(Customers!B348&amp;"")="",ISNUMBER(MATCH(TRIM(Customers!B348&amp;""),Codes!$A$5:$A$14,0)),Customers!B348=0),"",IF(ISNUMBER(Customers!B348),Customers!B348,IFERROR(VALUE(Customers!B348),"")))</f>
        <v>28</v>
      </c>
      <c r="C348" s="2" t="str">
        <f aca="false">IF(OR(TRIM(Customers!C348&amp;"")="",ISNUMBER(MATCH(TRIM(Customers!C348&amp;""),Codes!$A$5:$A$14,0))),"",TRIM(Customers!C348))</f>
        <v>M</v>
      </c>
      <c r="D348" s="2" t="str">
        <f aca="false">IF(OR(TRIM(Customers!D348&amp;"")="",ISNUMBER(MATCH(TRIM(Customers!D348&amp;""),Codes!$A$5:$A$14,0))),"",TRIM(Customers!D348))</f>
        <v>Piemonte</v>
      </c>
      <c r="E348" s="2" t="str">
        <f aca="false">IF(OR(TRIM(Customers!E348&amp;"")="",ISNUMBER(MATCH(TRIM(Customers!E348&amp;""),Codes!$A$5:$A$14,0))),"",TRIM(Customers!E348))</f>
        <v>Self-employed</v>
      </c>
      <c r="F348" s="2" t="str">
        <f aca="false">IF(OR(TRIM(Customers!F348&amp;"")="",ISNUMBER(MATCH(TRIM(Customers!F348&amp;""),Codes!$A$5:$A$14,0))),"",TRIM(Customers!F348))</f>
        <v>Married</v>
      </c>
      <c r="G348" s="4" t="str">
        <f aca="false">IF(OR(TRIM(Customers!G348&amp;"")="",ISNUMBER(MATCH(TRIM(Customers!G348&amp;""),Codes!$A$5:$A$14,0)),Customers!G348=-999),"",IF(ISNUMBER(Customers!G348),Customers!G348,IFERROR(VALUE(Customers!G348),"")))</f>
        <v/>
      </c>
      <c r="H348" s="3" t="n">
        <f aca="false">IF(OR(TRIM(Customers!H348&amp;"")="",ISNUMBER(MATCH(TRIM(Customers!H348&amp;""),Codes!$A$5:$A$14,0))),"",IF(ISNUMBER(Customers!H348),Customers!H348,IFERROR(VALUE(Customers!H348),"")))</f>
        <v>4</v>
      </c>
      <c r="I348" s="5" t="n">
        <f aca="false">IF(OR(TRIM(Customers!I348&amp;"")="",ISNUMBER(MATCH(TRIM(Customers!I348&amp;""),Codes!$A$5:$A$14,0)),Customers!I348=DATE(1970,1,1)),"",IF(ISNUMBER(Customers!I348),Customers!I348,IFERROR(DATEVALUE(Customers!I348),"")))</f>
        <v>44584</v>
      </c>
      <c r="J348" s="2" t="str">
        <f aca="false">IF(OR(TRIM(Customers!J348&amp;"")="",ISNUMBER(MATCH(TRIM(Customers!J348&amp;""),Codes!$A$5:$A$14,0))),"",TRIM(Customers!J348))</f>
        <v>App</v>
      </c>
      <c r="K348" s="3" t="n">
        <f aca="false">IF(OR(TRIM(Customers!K348&amp;"")="",ISNUMBER(MATCH(TRIM(Customers!K348&amp;""),Codes!$A$5:$A$14,0))),"",IF(ISNUMBER(Customers!K348),Customers!K348,IFERROR(VALUE(Customers!K348),"")))</f>
        <v>2</v>
      </c>
      <c r="L348" s="4" t="n">
        <f aca="false">IF(OR(TRIM(Customers!L348&amp;"")="",ISNUMBER(MATCH(TRIM(Customers!L348&amp;""),Codes!$A$5:$A$14,0))),"",IF(ISNUMBER(Customers!L348),Customers!L348,IFERROR(VALUE(Customers!L348),"")))</f>
        <v>1163.53</v>
      </c>
      <c r="M348" s="4" t="n">
        <f aca="false">IF(OR(TRIM(Customers!M348&amp;"")="",ISNUMBER(MATCH(TRIM(Customers!M348&amp;""),Codes!$A$5:$A$14,0))),"",IF(ISNUMBER(Customers!M348),Customers!M348,IFERROR(VALUE(Customers!M348),"")))</f>
        <v>4340.52</v>
      </c>
      <c r="N348" s="3" t="n">
        <f aca="false">IF(OR(TRIM(Customers!N348&amp;"")="",ISNUMBER(MATCH(TRIM(Customers!N348&amp;""),Codes!$A$5:$A$14,0)),Customers!N348=9999),"",IF(ISNUMBER(Customers!N348),Customers!N348,IFERROR(VALUE(Customers!N348),"")))</f>
        <v>26</v>
      </c>
      <c r="O348" s="4" t="n">
        <f aca="false">IF(OR(TRIM(Customers!O348&amp;"")="",ISNUMBER(MATCH(TRIM(Customers!O348&amp;""),Codes!$A$5:$A$14,0))),"",IF(ISNUMBER(Customers!O348),Customers!O348,IFERROR(VALUE(Customers!O348),"")))</f>
        <v>78.97</v>
      </c>
      <c r="P348" s="3" t="n">
        <f aca="false">IF(OR(TRIM(Customers!P348&amp;"")="",ISNUMBER(MATCH(TRIM(Customers!P348&amp;""),Codes!$A$5:$A$14,0))),"",IF(ISNUMBER(Customers!P348),Customers!P348,IFERROR(VALUE(Customers!P348),"")))</f>
        <v>0</v>
      </c>
      <c r="Q348" s="4" t="n">
        <f aca="false">IF(OR(TRIM(Customers!Q348&amp;"")="",ISNUMBER(MATCH(TRIM(Customers!Q348&amp;""),Codes!$A$5:$A$14,0))),"",IF(ISNUMBER(Customers!Q348),Customers!Q348,IFERROR(VALUE(Customers!Q348),"")))</f>
        <v>6500</v>
      </c>
      <c r="R348" s="4" t="n">
        <f aca="false">IF(OR(TRIM(Customers!R348&amp;"")="",ISNUMBER(MATCH(TRIM(Customers!R348&amp;""),Codes!$A$5:$A$14,0))),"",IF(ISNUMBER(Customers!R348),Customers!R348,IFERROR(VALUE(Customers!R348),"")))</f>
        <v>2045.76</v>
      </c>
      <c r="S348" s="4" t="n">
        <f aca="false">IF(OR(TRIM(Customers!S348&amp;"")="",ISNUMBER(MATCH(TRIM(Customers!S348&amp;""),Codes!$A$5:$A$14,0))),"",IF(ISNUMBER(Customers!S348),Customers!S348,IFERROR(VALUE(Customers!S348),"")))</f>
        <v>109000</v>
      </c>
      <c r="T348" s="4" t="n">
        <f aca="false">IF(OR(TRIM(Customers!T348&amp;"")="",ISNUMBER(MATCH(TRIM(Customers!T348&amp;""),Codes!$A$5:$A$14,0))),"",IF(ISNUMBER(Customers!T348),Customers!T348,IFERROR(VALUE(Customers!T348),"")))</f>
        <v>752</v>
      </c>
      <c r="U348" s="3" t="n">
        <f aca="false">IF(OR(TRIM(Customers!U348&amp;"")="",ISNUMBER(MATCH(TRIM(Customers!U348&amp;""),Codes!$A$5:$A$14,0)),Customers!U348=0),"",IF(ISNUMBER(Customers!U348),Customers!U348,IFERROR(VALUE(Customers!U348),"")))</f>
        <v>564</v>
      </c>
      <c r="V348" s="3" t="n">
        <f aca="false">IF(OR(TRIM(Customers!V348&amp;"")="",ISNUMBER(MATCH(TRIM(Customers!V348&amp;""),Codes!$A$5:$A$14,0))),"",IF(ISNUMBER(Customers!V348),Customers!V348,IFERROR(VALUE(Customers!V348),"")))</f>
        <v>1</v>
      </c>
    </row>
    <row r="349" customFormat="false" ht="15" hidden="false" customHeight="false" outlineLevel="0" collapsed="false">
      <c r="A349" s="2" t="str">
        <f aca="false">Customers!A349</f>
        <v>CL00348</v>
      </c>
      <c r="B349" s="3" t="n">
        <f aca="false">IF(OR(TRIM(Customers!B349&amp;"")="",ISNUMBER(MATCH(TRIM(Customers!B349&amp;""),Codes!$A$5:$A$14,0)),Customers!B349=0),"",IF(ISNUMBER(Customers!B349),Customers!B349,IFERROR(VALUE(Customers!B349),"")))</f>
        <v>46</v>
      </c>
      <c r="C349" s="2" t="str">
        <f aca="false">IF(OR(TRIM(Customers!C349&amp;"")="",ISNUMBER(MATCH(TRIM(Customers!C349&amp;""),Codes!$A$5:$A$14,0))),"",TRIM(Customers!C349))</f>
        <v>F</v>
      </c>
      <c r="D349" s="2" t="str">
        <f aca="false">IF(OR(TRIM(Customers!D349&amp;"")="",ISNUMBER(MATCH(TRIM(Customers!D349&amp;""),Codes!$A$5:$A$14,0))),"",TRIM(Customers!D349))</f>
        <v>Lombardia</v>
      </c>
      <c r="E349" s="2" t="str">
        <f aca="false">IF(OR(TRIM(Customers!E349&amp;"")="",ISNUMBER(MATCH(TRIM(Customers!E349&amp;""),Codes!$A$5:$A$14,0))),"",TRIM(Customers!E349))</f>
        <v>Shopkeeper</v>
      </c>
      <c r="F349" s="2" t="str">
        <f aca="false">IF(OR(TRIM(Customers!F349&amp;"")="",ISNUMBER(MATCH(TRIM(Customers!F349&amp;""),Codes!$A$5:$A$14,0))),"",TRIM(Customers!F349))</f>
        <v>Married</v>
      </c>
      <c r="G349" s="4" t="n">
        <f aca="false">IF(OR(TRIM(Customers!G349&amp;"")="",ISNUMBER(MATCH(TRIM(Customers!G349&amp;""),Codes!$A$5:$A$14,0)),Customers!G349=-999),"",IF(ISNUMBER(Customers!G349),Customers!G349,IFERROR(VALUE(Customers!G349),"")))</f>
        <v>33400</v>
      </c>
      <c r="H349" s="3" t="n">
        <f aca="false">IF(OR(TRIM(Customers!H349&amp;"")="",ISNUMBER(MATCH(TRIM(Customers!H349&amp;""),Codes!$A$5:$A$14,0))),"",IF(ISNUMBER(Customers!H349),Customers!H349,IFERROR(VALUE(Customers!H349),"")))</f>
        <v>13</v>
      </c>
      <c r="I349" s="5" t="n">
        <f aca="false">IF(OR(TRIM(Customers!I349&amp;"")="",ISNUMBER(MATCH(TRIM(Customers!I349&amp;""),Codes!$A$5:$A$14,0)),Customers!I349=DATE(1970,1,1)),"",IF(ISNUMBER(Customers!I349),Customers!I349,IFERROR(DATEVALUE(Customers!I349),"")))</f>
        <v>41480</v>
      </c>
      <c r="J349" s="2" t="str">
        <f aca="false">IF(OR(TRIM(Customers!J349&amp;"")="",ISNUMBER(MATCH(TRIM(Customers!J349&amp;""),Codes!$A$5:$A$14,0))),"",TRIM(Customers!J349))</f>
        <v>App</v>
      </c>
      <c r="K349" s="3" t="n">
        <f aca="false">IF(OR(TRIM(Customers!K349&amp;"")="",ISNUMBER(MATCH(TRIM(Customers!K349&amp;""),Codes!$A$5:$A$14,0))),"",IF(ISNUMBER(Customers!K349),Customers!K349,IFERROR(VALUE(Customers!K349),"")))</f>
        <v>1</v>
      </c>
      <c r="L349" s="4" t="n">
        <f aca="false">IF(OR(TRIM(Customers!L349&amp;"")="",ISNUMBER(MATCH(TRIM(Customers!L349&amp;""),Codes!$A$5:$A$14,0))),"",IF(ISNUMBER(Customers!L349),Customers!L349,IFERROR(VALUE(Customers!L349),"")))</f>
        <v>1569.67</v>
      </c>
      <c r="M349" s="4" t="n">
        <f aca="false">IF(OR(TRIM(Customers!M349&amp;"")="",ISNUMBER(MATCH(TRIM(Customers!M349&amp;""),Codes!$A$5:$A$14,0))),"",IF(ISNUMBER(Customers!M349),Customers!M349,IFERROR(VALUE(Customers!M349),"")))</f>
        <v>0</v>
      </c>
      <c r="N349" s="3" t="n">
        <f aca="false">IF(OR(TRIM(Customers!N349&amp;"")="",ISNUMBER(MATCH(TRIM(Customers!N349&amp;""),Codes!$A$5:$A$14,0)),Customers!N349=9999),"",IF(ISNUMBER(Customers!N349),Customers!N349,IFERROR(VALUE(Customers!N349),"")))</f>
        <v>28</v>
      </c>
      <c r="O349" s="4" t="n">
        <f aca="false">IF(OR(TRIM(Customers!O349&amp;"")="",ISNUMBER(MATCH(TRIM(Customers!O349&amp;""),Codes!$A$5:$A$14,0))),"",IF(ISNUMBER(Customers!O349),Customers!O349,IFERROR(VALUE(Customers!O349),"")))</f>
        <v>36.71</v>
      </c>
      <c r="P349" s="3" t="n">
        <f aca="false">IF(OR(TRIM(Customers!P349&amp;"")="",ISNUMBER(MATCH(TRIM(Customers!P349&amp;""),Codes!$A$5:$A$14,0))),"",IF(ISNUMBER(Customers!P349),Customers!P349,IFERROR(VALUE(Customers!P349),"")))</f>
        <v>0</v>
      </c>
      <c r="Q349" s="4" t="n">
        <f aca="false">IF(OR(TRIM(Customers!Q349&amp;"")="",ISNUMBER(MATCH(TRIM(Customers!Q349&amp;""),Codes!$A$5:$A$14,0))),"",IF(ISNUMBER(Customers!Q349),Customers!Q349,IFERROR(VALUE(Customers!Q349),"")))</f>
        <v>5000</v>
      </c>
      <c r="R349" s="4" t="n">
        <f aca="false">IF(OR(TRIM(Customers!R349&amp;"")="",ISNUMBER(MATCH(TRIM(Customers!R349&amp;""),Codes!$A$5:$A$14,0))),"",IF(ISNUMBER(Customers!R349),Customers!R349,IFERROR(VALUE(Customers!R349),"")))</f>
        <v>1283.49</v>
      </c>
      <c r="S349" s="4" t="n">
        <f aca="false">IF(OR(TRIM(Customers!S349&amp;"")="",ISNUMBER(MATCH(TRIM(Customers!S349&amp;""),Codes!$A$5:$A$14,0))),"",IF(ISNUMBER(Customers!S349),Customers!S349,IFERROR(VALUE(Customers!S349),"")))</f>
        <v>0</v>
      </c>
      <c r="T349" s="4" t="n">
        <f aca="false">IF(OR(TRIM(Customers!T349&amp;"")="",ISNUMBER(MATCH(TRIM(Customers!T349&amp;""),Codes!$A$5:$A$14,0))),"",IF(ISNUMBER(Customers!T349),Customers!T349,IFERROR(VALUE(Customers!T349),"")))</f>
        <v>0</v>
      </c>
      <c r="U349" s="3" t="n">
        <f aca="false">IF(OR(TRIM(Customers!U349&amp;"")="",ISNUMBER(MATCH(TRIM(Customers!U349&amp;""),Codes!$A$5:$A$14,0)),Customers!U349=0),"",IF(ISNUMBER(Customers!U349),Customers!U349,IFERROR(VALUE(Customers!U349),"")))</f>
        <v>669</v>
      </c>
      <c r="V349" s="3" t="n">
        <f aca="false">IF(OR(TRIM(Customers!V349&amp;"")="",ISNUMBER(MATCH(TRIM(Customers!V349&amp;""),Codes!$A$5:$A$14,0))),"",IF(ISNUMBER(Customers!V349),Customers!V349,IFERROR(VALUE(Customers!V349),"")))</f>
        <v>0</v>
      </c>
    </row>
    <row r="350" customFormat="false" ht="15" hidden="false" customHeight="false" outlineLevel="0" collapsed="false">
      <c r="A350" s="2" t="str">
        <f aca="false">Customers!A350</f>
        <v>CL00349</v>
      </c>
      <c r="B350" s="3" t="n">
        <f aca="false">IF(OR(TRIM(Customers!B350&amp;"")="",ISNUMBER(MATCH(TRIM(Customers!B350&amp;""),Codes!$A$5:$A$14,0)),Customers!B350=0),"",IF(ISNUMBER(Customers!B350),Customers!B350,IFERROR(VALUE(Customers!B350),"")))</f>
        <v>18</v>
      </c>
      <c r="C350" s="2" t="str">
        <f aca="false">IF(OR(TRIM(Customers!C350&amp;"")="",ISNUMBER(MATCH(TRIM(Customers!C350&amp;""),Codes!$A$5:$A$14,0))),"",TRIM(Customers!C350))</f>
        <v>M</v>
      </c>
      <c r="D350" s="2" t="str">
        <f aca="false">IF(OR(TRIM(Customers!D350&amp;"")="",ISNUMBER(MATCH(TRIM(Customers!D350&amp;""),Codes!$A$5:$A$14,0))),"",TRIM(Customers!D350))</f>
        <v>Piemonte</v>
      </c>
      <c r="E350" s="2" t="str">
        <f aca="false">IF(OR(TRIM(Customers!E350&amp;"")="",ISNUMBER(MATCH(TRIM(Customers!E350&amp;""),Codes!$A$5:$A$14,0))),"",TRIM(Customers!E350))</f>
        <v>Unemployed</v>
      </c>
      <c r="F350" s="2" t="str">
        <f aca="false">IF(OR(TRIM(Customers!F350&amp;"")="",ISNUMBER(MATCH(TRIM(Customers!F350&amp;""),Codes!$A$5:$A$14,0))),"",TRIM(Customers!F350))</f>
        <v>Single</v>
      </c>
      <c r="G350" s="4" t="str">
        <f aca="false">IF(OR(TRIM(Customers!G350&amp;"")="",ISNUMBER(MATCH(TRIM(Customers!G350&amp;""),Codes!$A$5:$A$14,0)),Customers!G350=-999),"",IF(ISNUMBER(Customers!G350),Customers!G350,IFERROR(VALUE(Customers!G350),"")))</f>
        <v/>
      </c>
      <c r="H350" s="3" t="n">
        <f aca="false">IF(OR(TRIM(Customers!H350&amp;"")="",ISNUMBER(MATCH(TRIM(Customers!H350&amp;""),Codes!$A$5:$A$14,0))),"",IF(ISNUMBER(Customers!H350),Customers!H350,IFERROR(VALUE(Customers!H350),"")))</f>
        <v>0</v>
      </c>
      <c r="I350" s="5" t="n">
        <f aca="false">IF(OR(TRIM(Customers!I350&amp;"")="",ISNUMBER(MATCH(TRIM(Customers!I350&amp;""),Codes!$A$5:$A$14,0)),Customers!I350=DATE(1970,1,1)),"",IF(ISNUMBER(Customers!I350),Customers!I350,IFERROR(DATEVALUE(Customers!I350),"")))</f>
        <v>46219</v>
      </c>
      <c r="J350" s="2" t="str">
        <f aca="false">IF(OR(TRIM(Customers!J350&amp;"")="",ISNUMBER(MATCH(TRIM(Customers!J350&amp;""),Codes!$A$5:$A$14,0))),"",TRIM(Customers!J350))</f>
        <v>App</v>
      </c>
      <c r="K350" s="3" t="n">
        <f aca="false">IF(OR(TRIM(Customers!K350&amp;"")="",ISNUMBER(MATCH(TRIM(Customers!K350&amp;""),Codes!$A$5:$A$14,0))),"",IF(ISNUMBER(Customers!K350),Customers!K350,IFERROR(VALUE(Customers!K350),"")))</f>
        <v>1</v>
      </c>
      <c r="L350" s="4" t="n">
        <f aca="false">IF(OR(TRIM(Customers!L350&amp;"")="",ISNUMBER(MATCH(TRIM(Customers!L350&amp;""),Codes!$A$5:$A$14,0))),"",IF(ISNUMBER(Customers!L350),Customers!L350,IFERROR(VALUE(Customers!L350),"")))</f>
        <v>1172.37</v>
      </c>
      <c r="M350" s="4" t="n">
        <f aca="false">IF(OR(TRIM(Customers!M350&amp;"")="",ISNUMBER(MATCH(TRIM(Customers!M350&amp;""),Codes!$A$5:$A$14,0))),"",IF(ISNUMBER(Customers!M350),Customers!M350,IFERROR(VALUE(Customers!M350),"")))</f>
        <v>688.28</v>
      </c>
      <c r="N350" s="3" t="n">
        <f aca="false">IF(OR(TRIM(Customers!N350&amp;"")="",ISNUMBER(MATCH(TRIM(Customers!N350&amp;""),Codes!$A$5:$A$14,0)),Customers!N350=9999),"",IF(ISNUMBER(Customers!N350),Customers!N350,IFERROR(VALUE(Customers!N350),"")))</f>
        <v>23</v>
      </c>
      <c r="O350" s="4" t="n">
        <f aca="false">IF(OR(TRIM(Customers!O350&amp;"")="",ISNUMBER(MATCH(TRIM(Customers!O350&amp;""),Codes!$A$5:$A$14,0))),"",IF(ISNUMBER(Customers!O350),Customers!O350,IFERROR(VALUE(Customers!O350),"")))</f>
        <v>45.38</v>
      </c>
      <c r="P350" s="3" t="n">
        <f aca="false">IF(OR(TRIM(Customers!P350&amp;"")="",ISNUMBER(MATCH(TRIM(Customers!P350&amp;""),Codes!$A$5:$A$14,0))),"",IF(ISNUMBER(Customers!P350),Customers!P350,IFERROR(VALUE(Customers!P350),"")))</f>
        <v>0</v>
      </c>
      <c r="Q350" s="4" t="n">
        <f aca="false">IF(OR(TRIM(Customers!Q350&amp;"")="",ISNUMBER(MATCH(TRIM(Customers!Q350&amp;""),Codes!$A$5:$A$14,0))),"",IF(ISNUMBER(Customers!Q350),Customers!Q350,IFERROR(VALUE(Customers!Q350),"")))</f>
        <v>500</v>
      </c>
      <c r="R350" s="4" t="n">
        <f aca="false">IF(OR(TRIM(Customers!R350&amp;"")="",ISNUMBER(MATCH(TRIM(Customers!R350&amp;""),Codes!$A$5:$A$14,0))),"",IF(ISNUMBER(Customers!R350),Customers!R350,IFERROR(VALUE(Customers!R350),"")))</f>
        <v>174.24</v>
      </c>
      <c r="S350" s="4" t="n">
        <f aca="false">IF(OR(TRIM(Customers!S350&amp;"")="",ISNUMBER(MATCH(TRIM(Customers!S350&amp;""),Codes!$A$5:$A$14,0))),"",IF(ISNUMBER(Customers!S350),Customers!S350,IFERROR(VALUE(Customers!S350),"")))</f>
        <v>0</v>
      </c>
      <c r="T350" s="4" t="n">
        <f aca="false">IF(OR(TRIM(Customers!T350&amp;"")="",ISNUMBER(MATCH(TRIM(Customers!T350&amp;""),Codes!$A$5:$A$14,0))),"",IF(ISNUMBER(Customers!T350),Customers!T350,IFERROR(VALUE(Customers!T350),"")))</f>
        <v>0</v>
      </c>
      <c r="U350" s="3" t="n">
        <f aca="false">IF(OR(TRIM(Customers!U350&amp;"")="",ISNUMBER(MATCH(TRIM(Customers!U350&amp;""),Codes!$A$5:$A$14,0)),Customers!U350=0),"",IF(ISNUMBER(Customers!U350),Customers!U350,IFERROR(VALUE(Customers!U350),"")))</f>
        <v>522</v>
      </c>
      <c r="V350" s="3" t="str">
        <f aca="false">IF(OR(TRIM(Customers!V350&amp;"")="",ISNUMBER(MATCH(TRIM(Customers!V350&amp;""),Codes!$A$5:$A$14,0))),"",IF(ISNUMBER(Customers!V350),Customers!V350,IFERROR(VALUE(Customers!V350),"")))</f>
        <v/>
      </c>
    </row>
    <row r="351" customFormat="false" ht="15" hidden="false" customHeight="false" outlineLevel="0" collapsed="false">
      <c r="A351" s="2" t="str">
        <f aca="false">Customers!A351</f>
        <v>CL00350</v>
      </c>
      <c r="B351" s="3" t="n">
        <f aca="false">IF(OR(TRIM(Customers!B351&amp;"")="",ISNUMBER(MATCH(TRIM(Customers!B351&amp;""),Codes!$A$5:$A$14,0)),Customers!B351=0),"",IF(ISNUMBER(Customers!B351),Customers!B351,IFERROR(VALUE(Customers!B351),"")))</f>
        <v>30</v>
      </c>
      <c r="C351" s="2" t="str">
        <f aca="false">IF(OR(TRIM(Customers!C351&amp;"")="",ISNUMBER(MATCH(TRIM(Customers!C351&amp;""),Codes!$A$5:$A$14,0))),"",TRIM(Customers!C351))</f>
        <v>F</v>
      </c>
      <c r="D351" s="2" t="str">
        <f aca="false">IF(OR(TRIM(Customers!D351&amp;"")="",ISNUMBER(MATCH(TRIM(Customers!D351&amp;""),Codes!$A$5:$A$14,0))),"",TRIM(Customers!D351))</f>
        <v>Piemonte</v>
      </c>
      <c r="E351" s="2" t="str">
        <f aca="false">IF(OR(TRIM(Customers!E351&amp;"")="",ISNUMBER(MATCH(TRIM(Customers!E351&amp;""),Codes!$A$5:$A$14,0))),"",TRIM(Customers!E351))</f>
        <v>Employee</v>
      </c>
      <c r="F351" s="2" t="str">
        <f aca="false">IF(OR(TRIM(Customers!F351&amp;"")="",ISNUMBER(MATCH(TRIM(Customers!F351&amp;""),Codes!$A$5:$A$14,0))),"",TRIM(Customers!F351))</f>
        <v>Single</v>
      </c>
      <c r="G351" s="4" t="n">
        <f aca="false">IF(OR(TRIM(Customers!G351&amp;"")="",ISNUMBER(MATCH(TRIM(Customers!G351&amp;""),Codes!$A$5:$A$14,0)),Customers!G351=-999),"",IF(ISNUMBER(Customers!G351),Customers!G351,IFERROR(VALUE(Customers!G351),"")))</f>
        <v>19900</v>
      </c>
      <c r="H351" s="3" t="n">
        <f aca="false">IF(OR(TRIM(Customers!H351&amp;"")="",ISNUMBER(MATCH(TRIM(Customers!H351&amp;""),Codes!$A$5:$A$14,0))),"",IF(ISNUMBER(Customers!H351),Customers!H351,IFERROR(VALUE(Customers!H351),"")))</f>
        <v>11</v>
      </c>
      <c r="I351" s="5" t="n">
        <f aca="false">IF(OR(TRIM(Customers!I351&amp;"")="",ISNUMBER(MATCH(TRIM(Customers!I351&amp;""),Codes!$A$5:$A$14,0)),Customers!I351=DATE(1970,1,1)),"",IF(ISNUMBER(Customers!I351),Customers!I351,IFERROR(DATEVALUE(Customers!I351),"")))</f>
        <v>41969</v>
      </c>
      <c r="J351" s="2" t="str">
        <f aca="false">IF(OR(TRIM(Customers!J351&amp;"")="",ISNUMBER(MATCH(TRIM(Customers!J351&amp;""),Codes!$A$5:$A$14,0))),"",TRIM(Customers!J351))</f>
        <v>App</v>
      </c>
      <c r="K351" s="3" t="n">
        <f aca="false">IF(OR(TRIM(Customers!K351&amp;"")="",ISNUMBER(MATCH(TRIM(Customers!K351&amp;""),Codes!$A$5:$A$14,0))),"",IF(ISNUMBER(Customers!K351),Customers!K351,IFERROR(VALUE(Customers!K351),"")))</f>
        <v>1</v>
      </c>
      <c r="L351" s="4" t="n">
        <f aca="false">IF(OR(TRIM(Customers!L351&amp;"")="",ISNUMBER(MATCH(TRIM(Customers!L351&amp;""),Codes!$A$5:$A$14,0))),"",IF(ISNUMBER(Customers!L351),Customers!L351,IFERROR(VALUE(Customers!L351),"")))</f>
        <v>1497.4</v>
      </c>
      <c r="M351" s="4" t="n">
        <f aca="false">IF(OR(TRIM(Customers!M351&amp;"")="",ISNUMBER(MATCH(TRIM(Customers!M351&amp;""),Codes!$A$5:$A$14,0))),"",IF(ISNUMBER(Customers!M351),Customers!M351,IFERROR(VALUE(Customers!M351),"")))</f>
        <v>0</v>
      </c>
      <c r="N351" s="3" t="n">
        <f aca="false">IF(OR(TRIM(Customers!N351&amp;"")="",ISNUMBER(MATCH(TRIM(Customers!N351&amp;""),Codes!$A$5:$A$14,0)),Customers!N351=9999),"",IF(ISNUMBER(Customers!N351),Customers!N351,IFERROR(VALUE(Customers!N351),"")))</f>
        <v>19</v>
      </c>
      <c r="O351" s="4" t="n">
        <f aca="false">IF(OR(TRIM(Customers!O351&amp;"")="",ISNUMBER(MATCH(TRIM(Customers!O351&amp;""),Codes!$A$5:$A$14,0))),"",IF(ISNUMBER(Customers!O351),Customers!O351,IFERROR(VALUE(Customers!O351),"")))</f>
        <v>29.35</v>
      </c>
      <c r="P351" s="3" t="n">
        <f aca="false">IF(OR(TRIM(Customers!P351&amp;"")="",ISNUMBER(MATCH(TRIM(Customers!P351&amp;""),Codes!$A$5:$A$14,0))),"",IF(ISNUMBER(Customers!P351),Customers!P351,IFERROR(VALUE(Customers!P351),"")))</f>
        <v>2</v>
      </c>
      <c r="Q351" s="4" t="n">
        <f aca="false">IF(OR(TRIM(Customers!Q351&amp;"")="",ISNUMBER(MATCH(TRIM(Customers!Q351&amp;""),Codes!$A$5:$A$14,0))),"",IF(ISNUMBER(Customers!Q351),Customers!Q351,IFERROR(VALUE(Customers!Q351),"")))</f>
        <v>2500</v>
      </c>
      <c r="R351" s="4" t="n">
        <f aca="false">IF(OR(TRIM(Customers!R351&amp;"")="",ISNUMBER(MATCH(TRIM(Customers!R351&amp;""),Codes!$A$5:$A$14,0))),"",IF(ISNUMBER(Customers!R351),Customers!R351,IFERROR(VALUE(Customers!R351),"")))</f>
        <v>137.04</v>
      </c>
      <c r="S351" s="4" t="n">
        <f aca="false">IF(OR(TRIM(Customers!S351&amp;"")="",ISNUMBER(MATCH(TRIM(Customers!S351&amp;""),Codes!$A$5:$A$14,0))),"",IF(ISNUMBER(Customers!S351),Customers!S351,IFERROR(VALUE(Customers!S351),"")))</f>
        <v>0</v>
      </c>
      <c r="T351" s="4" t="n">
        <f aca="false">IF(OR(TRIM(Customers!T351&amp;"")="",ISNUMBER(MATCH(TRIM(Customers!T351&amp;""),Codes!$A$5:$A$14,0))),"",IF(ISNUMBER(Customers!T351),Customers!T351,IFERROR(VALUE(Customers!T351),"")))</f>
        <v>0</v>
      </c>
      <c r="U351" s="3" t="n">
        <f aca="false">IF(OR(TRIM(Customers!U351&amp;"")="",ISNUMBER(MATCH(TRIM(Customers!U351&amp;""),Codes!$A$5:$A$14,0)),Customers!U351=0),"",IF(ISNUMBER(Customers!U351),Customers!U351,IFERROR(VALUE(Customers!U351),"")))</f>
        <v>594</v>
      </c>
      <c r="V351" s="3" t="n">
        <f aca="false">IF(OR(TRIM(Customers!V351&amp;"")="",ISNUMBER(MATCH(TRIM(Customers!V351&amp;""),Codes!$A$5:$A$14,0))),"",IF(ISNUMBER(Customers!V351),Customers!V351,IFERROR(VALUE(Customers!V351),"")))</f>
        <v>0</v>
      </c>
    </row>
    <row r="352" customFormat="false" ht="15" hidden="false" customHeight="false" outlineLevel="0" collapsed="false">
      <c r="A352" s="2" t="str">
        <f aca="false">Customers!A352</f>
        <v>CL00351</v>
      </c>
      <c r="B352" s="3" t="n">
        <f aca="false">IF(OR(TRIM(Customers!B352&amp;"")="",ISNUMBER(MATCH(TRIM(Customers!B352&amp;""),Codes!$A$5:$A$14,0)),Customers!B352=0),"",IF(ISNUMBER(Customers!B352),Customers!B352,IFERROR(VALUE(Customers!B352),"")))</f>
        <v>18</v>
      </c>
      <c r="C352" s="2" t="str">
        <f aca="false">IF(OR(TRIM(Customers!C352&amp;"")="",ISNUMBER(MATCH(TRIM(Customers!C352&amp;""),Codes!$A$5:$A$14,0))),"",TRIM(Customers!C352))</f>
        <v>F</v>
      </c>
      <c r="D352" s="2" t="str">
        <f aca="false">IF(OR(TRIM(Customers!D352&amp;"")="",ISNUMBER(MATCH(TRIM(Customers!D352&amp;""),Codes!$A$5:$A$14,0))),"",TRIM(Customers!D352))</f>
        <v>Lombardia</v>
      </c>
      <c r="E352" s="2" t="str">
        <f aca="false">IF(OR(TRIM(Customers!E352&amp;"")="",ISNUMBER(MATCH(TRIM(Customers!E352&amp;""),Codes!$A$5:$A$14,0))),"",TRIM(Customers!E352))</f>
        <v>Unemployed</v>
      </c>
      <c r="F352" s="2" t="str">
        <f aca="false">IF(OR(TRIM(Customers!F352&amp;"")="",ISNUMBER(MATCH(TRIM(Customers!F352&amp;""),Codes!$A$5:$A$14,0))),"",TRIM(Customers!F352))</f>
        <v>Married</v>
      </c>
      <c r="G352" s="4" t="n">
        <f aca="false">IF(OR(TRIM(Customers!G352&amp;"")="",ISNUMBER(MATCH(TRIM(Customers!G352&amp;""),Codes!$A$5:$A$14,0)),Customers!G352=-999),"",IF(ISNUMBER(Customers!G352),Customers!G352,IFERROR(VALUE(Customers!G352),"")))</f>
        <v>4200</v>
      </c>
      <c r="H352" s="3" t="n">
        <f aca="false">IF(OR(TRIM(Customers!H352&amp;"")="",ISNUMBER(MATCH(TRIM(Customers!H352&amp;""),Codes!$A$5:$A$14,0))),"",IF(ISNUMBER(Customers!H352),Customers!H352,IFERROR(VALUE(Customers!H352),"")))</f>
        <v>0</v>
      </c>
      <c r="I352" s="5" t="n">
        <f aca="false">IF(OR(TRIM(Customers!I352&amp;"")="",ISNUMBER(MATCH(TRIM(Customers!I352&amp;""),Codes!$A$5:$A$14,0)),Customers!I352=DATE(1970,1,1)),"",IF(ISNUMBER(Customers!I352),Customers!I352,IFERROR(DATEVALUE(Customers!I352),"")))</f>
        <v>45969</v>
      </c>
      <c r="J352" s="2" t="str">
        <f aca="false">IF(OR(TRIM(Customers!J352&amp;"")="",ISNUMBER(MATCH(TRIM(Customers!J352&amp;""),Codes!$A$5:$A$14,0))),"",TRIM(Customers!J352))</f>
        <v>Phone</v>
      </c>
      <c r="K352" s="3" t="n">
        <f aca="false">IF(OR(TRIM(Customers!K352&amp;"")="",ISNUMBER(MATCH(TRIM(Customers!K352&amp;""),Codes!$A$5:$A$14,0))),"",IF(ISNUMBER(Customers!K352),Customers!K352,IFERROR(VALUE(Customers!K352),"")))</f>
        <v>2</v>
      </c>
      <c r="L352" s="4" t="n">
        <f aca="false">IF(OR(TRIM(Customers!L352&amp;"")="",ISNUMBER(MATCH(TRIM(Customers!L352&amp;""),Codes!$A$5:$A$14,0))),"",IF(ISNUMBER(Customers!L352),Customers!L352,IFERROR(VALUE(Customers!L352),"")))</f>
        <v>-1528.1</v>
      </c>
      <c r="M352" s="4" t="n">
        <f aca="false">IF(OR(TRIM(Customers!M352&amp;"")="",ISNUMBER(MATCH(TRIM(Customers!M352&amp;""),Codes!$A$5:$A$14,0))),"",IF(ISNUMBER(Customers!M352),Customers!M352,IFERROR(VALUE(Customers!M352),"")))</f>
        <v>703.62</v>
      </c>
      <c r="N352" s="3" t="n">
        <f aca="false">IF(OR(TRIM(Customers!N352&amp;"")="",ISNUMBER(MATCH(TRIM(Customers!N352&amp;""),Codes!$A$5:$A$14,0)),Customers!N352=9999),"",IF(ISNUMBER(Customers!N352),Customers!N352,IFERROR(VALUE(Customers!N352),"")))</f>
        <v>13</v>
      </c>
      <c r="O352" s="4" t="n">
        <f aca="false">IF(OR(TRIM(Customers!O352&amp;"")="",ISNUMBER(MATCH(TRIM(Customers!O352&amp;""),Codes!$A$5:$A$14,0))),"",IF(ISNUMBER(Customers!O352),Customers!O352,IFERROR(VALUE(Customers!O352),"")))</f>
        <v>24.59</v>
      </c>
      <c r="P352" s="3" t="n">
        <f aca="false">IF(OR(TRIM(Customers!P352&amp;"")="",ISNUMBER(MATCH(TRIM(Customers!P352&amp;""),Codes!$A$5:$A$14,0))),"",IF(ISNUMBER(Customers!P352),Customers!P352,IFERROR(VALUE(Customers!P352),"")))</f>
        <v>4</v>
      </c>
      <c r="Q352" s="4" t="n">
        <f aca="false">IF(OR(TRIM(Customers!Q352&amp;"")="",ISNUMBER(MATCH(TRIM(Customers!Q352&amp;""),Codes!$A$5:$A$14,0))),"",IF(ISNUMBER(Customers!Q352),Customers!Q352,IFERROR(VALUE(Customers!Q352),"")))</f>
        <v>0</v>
      </c>
      <c r="R352" s="4" t="n">
        <f aca="false">IF(OR(TRIM(Customers!R352&amp;"")="",ISNUMBER(MATCH(TRIM(Customers!R352&amp;""),Codes!$A$5:$A$14,0))),"",IF(ISNUMBER(Customers!R352),Customers!R352,IFERROR(VALUE(Customers!R352),"")))</f>
        <v>0</v>
      </c>
      <c r="S352" s="4" t="n">
        <f aca="false">IF(OR(TRIM(Customers!S352&amp;"")="",ISNUMBER(MATCH(TRIM(Customers!S352&amp;""),Codes!$A$5:$A$14,0))),"",IF(ISNUMBER(Customers!S352),Customers!S352,IFERROR(VALUE(Customers!S352),"")))</f>
        <v>0</v>
      </c>
      <c r="T352" s="4" t="n">
        <f aca="false">IF(OR(TRIM(Customers!T352&amp;"")="",ISNUMBER(MATCH(TRIM(Customers!T352&amp;""),Codes!$A$5:$A$14,0))),"",IF(ISNUMBER(Customers!T352),Customers!T352,IFERROR(VALUE(Customers!T352),"")))</f>
        <v>0</v>
      </c>
      <c r="U352" s="3" t="n">
        <f aca="false">IF(OR(TRIM(Customers!U352&amp;"")="",ISNUMBER(MATCH(TRIM(Customers!U352&amp;""),Codes!$A$5:$A$14,0)),Customers!U352=0),"",IF(ISNUMBER(Customers!U352),Customers!U352,IFERROR(VALUE(Customers!U352),"")))</f>
        <v>506</v>
      </c>
      <c r="V352" s="3" t="n">
        <f aca="false">IF(OR(TRIM(Customers!V352&amp;"")="",ISNUMBER(MATCH(TRIM(Customers!V352&amp;""),Codes!$A$5:$A$14,0))),"",IF(ISNUMBER(Customers!V352),Customers!V352,IFERROR(VALUE(Customers!V352),"")))</f>
        <v>1</v>
      </c>
    </row>
    <row r="353" customFormat="false" ht="15" hidden="false" customHeight="false" outlineLevel="0" collapsed="false">
      <c r="A353" s="2" t="str">
        <f aca="false">Customers!A353</f>
        <v>CL00352</v>
      </c>
      <c r="B353" s="3" t="n">
        <f aca="false">IF(OR(TRIM(Customers!B353&amp;"")="",ISNUMBER(MATCH(TRIM(Customers!B353&amp;""),Codes!$A$5:$A$14,0)),Customers!B353=0),"",IF(ISNUMBER(Customers!B353),Customers!B353,IFERROR(VALUE(Customers!B353),"")))</f>
        <v>55</v>
      </c>
      <c r="C353" s="2" t="str">
        <f aca="false">IF(OR(TRIM(Customers!C353&amp;"")="",ISNUMBER(MATCH(TRIM(Customers!C353&amp;""),Codes!$A$5:$A$14,0))),"",TRIM(Customers!C353))</f>
        <v>M</v>
      </c>
      <c r="D353" s="2" t="str">
        <f aca="false">IF(OR(TRIM(Customers!D353&amp;"")="",ISNUMBER(MATCH(TRIM(Customers!D353&amp;""),Codes!$A$5:$A$14,0))),"",TRIM(Customers!D353))</f>
        <v>Abruzzo</v>
      </c>
      <c r="E353" s="2" t="str">
        <f aca="false">IF(OR(TRIM(Customers!E353&amp;"")="",ISNUMBER(MATCH(TRIM(Customers!E353&amp;""),Codes!$A$5:$A$14,0))),"",TRIM(Customers!E353))</f>
        <v>Manual worker</v>
      </c>
      <c r="F353" s="2" t="str">
        <f aca="false">IF(OR(TRIM(Customers!F353&amp;"")="",ISNUMBER(MATCH(TRIM(Customers!F353&amp;""),Codes!$A$5:$A$14,0))),"",TRIM(Customers!F353))</f>
        <v>Married</v>
      </c>
      <c r="G353" s="4" t="n">
        <f aca="false">IF(OR(TRIM(Customers!G353&amp;"")="",ISNUMBER(MATCH(TRIM(Customers!G353&amp;""),Codes!$A$5:$A$14,0)),Customers!G353=-999),"",IF(ISNUMBER(Customers!G353),Customers!G353,IFERROR(VALUE(Customers!G353),"")))</f>
        <v>20500</v>
      </c>
      <c r="H353" s="3" t="n">
        <f aca="false">IF(OR(TRIM(Customers!H353&amp;"")="",ISNUMBER(MATCH(TRIM(Customers!H353&amp;""),Codes!$A$5:$A$14,0))),"",IF(ISNUMBER(Customers!H353),Customers!H353,IFERROR(VALUE(Customers!H353),"")))</f>
        <v>5</v>
      </c>
      <c r="I353" s="5" t="n">
        <f aca="false">IF(OR(TRIM(Customers!I353&amp;"")="",ISNUMBER(MATCH(TRIM(Customers!I353&amp;""),Codes!$A$5:$A$14,0)),Customers!I353=DATE(1970,1,1)),"",IF(ISNUMBER(Customers!I353),Customers!I353,IFERROR(DATEVALUE(Customers!I353),"")))</f>
        <v>44286</v>
      </c>
      <c r="J353" s="2" t="str">
        <f aca="false">IF(OR(TRIM(Customers!J353&amp;"")="",ISNUMBER(MATCH(TRIM(Customers!J353&amp;""),Codes!$A$5:$A$14,0))),"",TRIM(Customers!J353))</f>
        <v>Phone</v>
      </c>
      <c r="K353" s="3" t="str">
        <f aca="false">IF(OR(TRIM(Customers!K353&amp;"")="",ISNUMBER(MATCH(TRIM(Customers!K353&amp;""),Codes!$A$5:$A$14,0))),"",IF(ISNUMBER(Customers!K353),Customers!K353,IFERROR(VALUE(Customers!K353),"")))</f>
        <v/>
      </c>
      <c r="L353" s="4" t="n">
        <f aca="false">IF(OR(TRIM(Customers!L353&amp;"")="",ISNUMBER(MATCH(TRIM(Customers!L353&amp;""),Codes!$A$5:$A$14,0))),"",IF(ISNUMBER(Customers!L353),Customers!L353,IFERROR(VALUE(Customers!L353),"")))</f>
        <v>1546.03</v>
      </c>
      <c r="M353" s="4" t="n">
        <f aca="false">IF(OR(TRIM(Customers!M353&amp;"")="",ISNUMBER(MATCH(TRIM(Customers!M353&amp;""),Codes!$A$5:$A$14,0))),"",IF(ISNUMBER(Customers!M353),Customers!M353,IFERROR(VALUE(Customers!M353),"")))</f>
        <v>0</v>
      </c>
      <c r="N353" s="3" t="n">
        <f aca="false">IF(OR(TRIM(Customers!N353&amp;"")="",ISNUMBER(MATCH(TRIM(Customers!N353&amp;""),Codes!$A$5:$A$14,0)),Customers!N353=9999),"",IF(ISNUMBER(Customers!N353),Customers!N353,IFERROR(VALUE(Customers!N353),"")))</f>
        <v>20</v>
      </c>
      <c r="O353" s="4" t="n">
        <f aca="false">IF(OR(TRIM(Customers!O353&amp;"")="",ISNUMBER(MATCH(TRIM(Customers!O353&amp;""),Codes!$A$5:$A$14,0))),"",IF(ISNUMBER(Customers!O353),Customers!O353,IFERROR(VALUE(Customers!O353),"")))</f>
        <v>70.99</v>
      </c>
      <c r="P353" s="3" t="n">
        <f aca="false">IF(OR(TRIM(Customers!P353&amp;"")="",ISNUMBER(MATCH(TRIM(Customers!P353&amp;""),Codes!$A$5:$A$14,0))),"",IF(ISNUMBER(Customers!P353),Customers!P353,IFERROR(VALUE(Customers!P353),"")))</f>
        <v>2</v>
      </c>
      <c r="Q353" s="4" t="n">
        <f aca="false">IF(OR(TRIM(Customers!Q353&amp;"")="",ISNUMBER(MATCH(TRIM(Customers!Q353&amp;""),Codes!$A$5:$A$14,0))),"",IF(ISNUMBER(Customers!Q353),Customers!Q353,IFERROR(VALUE(Customers!Q353),"")))</f>
        <v>0</v>
      </c>
      <c r="R353" s="4" t="n">
        <f aca="false">IF(OR(TRIM(Customers!R353&amp;"")="",ISNUMBER(MATCH(TRIM(Customers!R353&amp;""),Codes!$A$5:$A$14,0))),"",IF(ISNUMBER(Customers!R353),Customers!R353,IFERROR(VALUE(Customers!R353),"")))</f>
        <v>0</v>
      </c>
      <c r="S353" s="4" t="n">
        <f aca="false">IF(OR(TRIM(Customers!S353&amp;"")="",ISNUMBER(MATCH(TRIM(Customers!S353&amp;""),Codes!$A$5:$A$14,0))),"",IF(ISNUMBER(Customers!S353),Customers!S353,IFERROR(VALUE(Customers!S353),"")))</f>
        <v>0</v>
      </c>
      <c r="T353" s="4" t="n">
        <f aca="false">IF(OR(TRIM(Customers!T353&amp;"")="",ISNUMBER(MATCH(TRIM(Customers!T353&amp;""),Codes!$A$5:$A$14,0))),"",IF(ISNUMBER(Customers!T353),Customers!T353,IFERROR(VALUE(Customers!T353),"")))</f>
        <v>0</v>
      </c>
      <c r="U353" s="3" t="n">
        <f aca="false">IF(OR(TRIM(Customers!U353&amp;"")="",ISNUMBER(MATCH(TRIM(Customers!U353&amp;""),Codes!$A$5:$A$14,0)),Customers!U353=0),"",IF(ISNUMBER(Customers!U353),Customers!U353,IFERROR(VALUE(Customers!U353),"")))</f>
        <v>623</v>
      </c>
      <c r="V353" s="3" t="n">
        <f aca="false">IF(OR(TRIM(Customers!V353&amp;"")="",ISNUMBER(MATCH(TRIM(Customers!V353&amp;""),Codes!$A$5:$A$14,0))),"",IF(ISNUMBER(Customers!V353),Customers!V353,IFERROR(VALUE(Customers!V353),"")))</f>
        <v>0</v>
      </c>
    </row>
    <row r="354" customFormat="false" ht="15" hidden="false" customHeight="false" outlineLevel="0" collapsed="false">
      <c r="A354" s="2" t="str">
        <f aca="false">Customers!A354</f>
        <v>CL00353</v>
      </c>
      <c r="B354" s="3" t="n">
        <f aca="false">IF(OR(TRIM(Customers!B354&amp;"")="",ISNUMBER(MATCH(TRIM(Customers!B354&amp;""),Codes!$A$5:$A$14,0)),Customers!B354=0),"",IF(ISNUMBER(Customers!B354),Customers!B354,IFERROR(VALUE(Customers!B354),"")))</f>
        <v>18</v>
      </c>
      <c r="C354" s="2" t="str">
        <f aca="false">IF(OR(TRIM(Customers!C354&amp;"")="",ISNUMBER(MATCH(TRIM(Customers!C354&amp;""),Codes!$A$5:$A$14,0))),"",TRIM(Customers!C354))</f>
        <v>F</v>
      </c>
      <c r="D354" s="2" t="str">
        <f aca="false">IF(OR(TRIM(Customers!D354&amp;"")="",ISNUMBER(MATCH(TRIM(Customers!D354&amp;""),Codes!$A$5:$A$14,0))),"",TRIM(Customers!D354))</f>
        <v>Lombardia</v>
      </c>
      <c r="E354" s="2" t="str">
        <f aca="false">IF(OR(TRIM(Customers!E354&amp;"")="",ISNUMBER(MATCH(TRIM(Customers!E354&amp;""),Codes!$A$5:$A$14,0))),"",TRIM(Customers!E354))</f>
        <v>Unemployed</v>
      </c>
      <c r="F354" s="2" t="str">
        <f aca="false">IF(OR(TRIM(Customers!F354&amp;"")="",ISNUMBER(MATCH(TRIM(Customers!F354&amp;""),Codes!$A$5:$A$14,0))),"",TRIM(Customers!F354))</f>
        <v>Married</v>
      </c>
      <c r="G354" s="4" t="n">
        <f aca="false">IF(OR(TRIM(Customers!G354&amp;"")="",ISNUMBER(MATCH(TRIM(Customers!G354&amp;""),Codes!$A$5:$A$14,0)),Customers!G354=-999),"",IF(ISNUMBER(Customers!G354),Customers!G354,IFERROR(VALUE(Customers!G354),"")))</f>
        <v>3900</v>
      </c>
      <c r="H354" s="3" t="n">
        <f aca="false">IF(OR(TRIM(Customers!H354&amp;"")="",ISNUMBER(MATCH(TRIM(Customers!H354&amp;""),Codes!$A$5:$A$14,0))),"",IF(ISNUMBER(Customers!H354),Customers!H354,IFERROR(VALUE(Customers!H354),"")))</f>
        <v>0</v>
      </c>
      <c r="I354" s="5" t="n">
        <f aca="false">IF(OR(TRIM(Customers!I354&amp;"")="",ISNUMBER(MATCH(TRIM(Customers!I354&amp;""),Codes!$A$5:$A$14,0)),Customers!I354=DATE(1970,1,1)),"",IF(ISNUMBER(Customers!I354),Customers!I354,IFERROR(DATEVALUE(Customers!I354),"")))</f>
        <v>46195</v>
      </c>
      <c r="J354" s="2" t="str">
        <f aca="false">IF(OR(TRIM(Customers!J354&amp;"")="",ISNUMBER(MATCH(TRIM(Customers!J354&amp;""),Codes!$A$5:$A$14,0))),"",TRIM(Customers!J354))</f>
        <v>Branch</v>
      </c>
      <c r="K354" s="3" t="n">
        <f aca="false">IF(OR(TRIM(Customers!K354&amp;"")="",ISNUMBER(MATCH(TRIM(Customers!K354&amp;""),Codes!$A$5:$A$14,0))),"",IF(ISNUMBER(Customers!K354),Customers!K354,IFERROR(VALUE(Customers!K354),"")))</f>
        <v>1</v>
      </c>
      <c r="L354" s="4" t="n">
        <f aca="false">IF(OR(TRIM(Customers!L354&amp;"")="",ISNUMBER(MATCH(TRIM(Customers!L354&amp;""),Codes!$A$5:$A$14,0))),"",IF(ISNUMBER(Customers!L354),Customers!L354,IFERROR(VALUE(Customers!L354),"")))</f>
        <v>398.92</v>
      </c>
      <c r="M354" s="4" t="n">
        <f aca="false">IF(OR(TRIM(Customers!M354&amp;"")="",ISNUMBER(MATCH(TRIM(Customers!M354&amp;""),Codes!$A$5:$A$14,0))),"",IF(ISNUMBER(Customers!M354),Customers!M354,IFERROR(VALUE(Customers!M354),"")))</f>
        <v>661.32</v>
      </c>
      <c r="N354" s="3" t="n">
        <f aca="false">IF(OR(TRIM(Customers!N354&amp;"")="",ISNUMBER(MATCH(TRIM(Customers!N354&amp;""),Codes!$A$5:$A$14,0)),Customers!N354=9999),"",IF(ISNUMBER(Customers!N354),Customers!N354,IFERROR(VALUE(Customers!N354),"")))</f>
        <v>15</v>
      </c>
      <c r="O354" s="4" t="n">
        <f aca="false">IF(OR(TRIM(Customers!O354&amp;"")="",ISNUMBER(MATCH(TRIM(Customers!O354&amp;""),Codes!$A$5:$A$14,0))),"",IF(ISNUMBER(Customers!O354),Customers!O354,IFERROR(VALUE(Customers!O354),"")))</f>
        <v>20.17</v>
      </c>
      <c r="P354" s="3" t="n">
        <f aca="false">IF(OR(TRIM(Customers!P354&amp;"")="",ISNUMBER(MATCH(TRIM(Customers!P354&amp;""),Codes!$A$5:$A$14,0))),"",IF(ISNUMBER(Customers!P354),Customers!P354,IFERROR(VALUE(Customers!P354),"")))</f>
        <v>6</v>
      </c>
      <c r="Q354" s="4" t="n">
        <f aca="false">IF(OR(TRIM(Customers!Q354&amp;"")="",ISNUMBER(MATCH(TRIM(Customers!Q354&amp;""),Codes!$A$5:$A$14,0))),"",IF(ISNUMBER(Customers!Q354),Customers!Q354,IFERROR(VALUE(Customers!Q354),"")))</f>
        <v>1000</v>
      </c>
      <c r="R354" s="4" t="n">
        <f aca="false">IF(OR(TRIM(Customers!R354&amp;"")="",ISNUMBER(MATCH(TRIM(Customers!R354&amp;""),Codes!$A$5:$A$14,0))),"",IF(ISNUMBER(Customers!R354),Customers!R354,IFERROR(VALUE(Customers!R354),"")))</f>
        <v>371.77</v>
      </c>
      <c r="S354" s="4" t="n">
        <f aca="false">IF(OR(TRIM(Customers!S354&amp;"")="",ISNUMBER(MATCH(TRIM(Customers!S354&amp;""),Codes!$A$5:$A$14,0))),"",IF(ISNUMBER(Customers!S354),Customers!S354,IFERROR(VALUE(Customers!S354),"")))</f>
        <v>0</v>
      </c>
      <c r="T354" s="4" t="n">
        <f aca="false">IF(OR(TRIM(Customers!T354&amp;"")="",ISNUMBER(MATCH(TRIM(Customers!T354&amp;""),Codes!$A$5:$A$14,0))),"",IF(ISNUMBER(Customers!T354),Customers!T354,IFERROR(VALUE(Customers!T354),"")))</f>
        <v>0</v>
      </c>
      <c r="U354" s="3" t="n">
        <f aca="false">IF(OR(TRIM(Customers!U354&amp;"")="",ISNUMBER(MATCH(TRIM(Customers!U354&amp;""),Codes!$A$5:$A$14,0)),Customers!U354=0),"",IF(ISNUMBER(Customers!U354),Customers!U354,IFERROR(VALUE(Customers!U354),"")))</f>
        <v>513</v>
      </c>
      <c r="V354" s="3" t="n">
        <f aca="false">IF(OR(TRIM(Customers!V354&amp;"")="",ISNUMBER(MATCH(TRIM(Customers!V354&amp;""),Codes!$A$5:$A$14,0))),"",IF(ISNUMBER(Customers!V354),Customers!V354,IFERROR(VALUE(Customers!V354),"")))</f>
        <v>1</v>
      </c>
    </row>
    <row r="355" customFormat="false" ht="15" hidden="false" customHeight="false" outlineLevel="0" collapsed="false">
      <c r="A355" s="2" t="str">
        <f aca="false">Customers!A355</f>
        <v>CL00354</v>
      </c>
      <c r="B355" s="3" t="n">
        <f aca="false">IF(OR(TRIM(Customers!B355&amp;"")="",ISNUMBER(MATCH(TRIM(Customers!B355&amp;""),Codes!$A$5:$A$14,0)),Customers!B355=0),"",IF(ISNUMBER(Customers!B355),Customers!B355,IFERROR(VALUE(Customers!B355),"")))</f>
        <v>76</v>
      </c>
      <c r="C355" s="2" t="str">
        <f aca="false">IF(OR(TRIM(Customers!C355&amp;"")="",ISNUMBER(MATCH(TRIM(Customers!C355&amp;""),Codes!$A$5:$A$14,0))),"",TRIM(Customers!C355))</f>
        <v>F</v>
      </c>
      <c r="D355" s="2" t="str">
        <f aca="false">IF(OR(TRIM(Customers!D355&amp;"")="",ISNUMBER(MATCH(TRIM(Customers!D355&amp;""),Codes!$A$5:$A$14,0))),"",TRIM(Customers!D355))</f>
        <v>Puglia</v>
      </c>
      <c r="E355" s="2" t="str">
        <f aca="false">IF(OR(TRIM(Customers!E355&amp;"")="",ISNUMBER(MATCH(TRIM(Customers!E355&amp;""),Codes!$A$5:$A$14,0))),"",TRIM(Customers!E355))</f>
        <v>Retired</v>
      </c>
      <c r="F355" s="2" t="str">
        <f aca="false">IF(OR(TRIM(Customers!F355&amp;"")="",ISNUMBER(MATCH(TRIM(Customers!F355&amp;""),Codes!$A$5:$A$14,0))),"",TRIM(Customers!F355))</f>
        <v>Married</v>
      </c>
      <c r="G355" s="4" t="n">
        <f aca="false">IF(OR(TRIM(Customers!G355&amp;"")="",ISNUMBER(MATCH(TRIM(Customers!G355&amp;""),Codes!$A$5:$A$14,0)),Customers!G355=-999),"",IF(ISNUMBER(Customers!G355),Customers!G355,IFERROR(VALUE(Customers!G355),"")))</f>
        <v>25800</v>
      </c>
      <c r="H355" s="3" t="n">
        <f aca="false">IF(OR(TRIM(Customers!H355&amp;"")="",ISNUMBER(MATCH(TRIM(Customers!H355&amp;""),Codes!$A$5:$A$14,0))),"",IF(ISNUMBER(Customers!H355),Customers!H355,IFERROR(VALUE(Customers!H355),"")))</f>
        <v>23</v>
      </c>
      <c r="I355" s="5" t="n">
        <f aca="false">IF(OR(TRIM(Customers!I355&amp;"")="",ISNUMBER(MATCH(TRIM(Customers!I355&amp;""),Codes!$A$5:$A$14,0)),Customers!I355=DATE(1970,1,1)),"",IF(ISNUMBER(Customers!I355),Customers!I355,IFERROR(DATEVALUE(Customers!I355),"")))</f>
        <v>37805</v>
      </c>
      <c r="J355" s="2" t="str">
        <f aca="false">IF(OR(TRIM(Customers!J355&amp;"")="",ISNUMBER(MATCH(TRIM(Customers!J355&amp;""),Codes!$A$5:$A$14,0))),"",TRIM(Customers!J355))</f>
        <v>Phone</v>
      </c>
      <c r="K355" s="3" t="n">
        <f aca="false">IF(OR(TRIM(Customers!K355&amp;"")="",ISNUMBER(MATCH(TRIM(Customers!K355&amp;""),Codes!$A$5:$A$14,0))),"",IF(ISNUMBER(Customers!K355),Customers!K355,IFERROR(VALUE(Customers!K355),"")))</f>
        <v>1</v>
      </c>
      <c r="L355" s="4" t="n">
        <f aca="false">IF(OR(TRIM(Customers!L355&amp;"")="",ISNUMBER(MATCH(TRIM(Customers!L355&amp;""),Codes!$A$5:$A$14,0))),"",IF(ISNUMBER(Customers!L355),Customers!L355,IFERROR(VALUE(Customers!L355),"")))</f>
        <v>1407.47</v>
      </c>
      <c r="M355" s="4" t="n">
        <f aca="false">IF(OR(TRIM(Customers!M355&amp;"")="",ISNUMBER(MATCH(TRIM(Customers!M355&amp;""),Codes!$A$5:$A$14,0))),"",IF(ISNUMBER(Customers!M355),Customers!M355,IFERROR(VALUE(Customers!M355),"")))</f>
        <v>0</v>
      </c>
      <c r="N355" s="3" t="n">
        <f aca="false">IF(OR(TRIM(Customers!N355&amp;"")="",ISNUMBER(MATCH(TRIM(Customers!N355&amp;""),Codes!$A$5:$A$14,0)),Customers!N355=9999),"",IF(ISNUMBER(Customers!N355),Customers!N355,IFERROR(VALUE(Customers!N355),"")))</f>
        <v>21</v>
      </c>
      <c r="O355" s="4" t="n">
        <f aca="false">IF(OR(TRIM(Customers!O355&amp;"")="",ISNUMBER(MATCH(TRIM(Customers!O355&amp;""),Codes!$A$5:$A$14,0))),"",IF(ISNUMBER(Customers!O355),Customers!O355,IFERROR(VALUE(Customers!O355),"")))</f>
        <v>64.17</v>
      </c>
      <c r="P355" s="3" t="n">
        <f aca="false">IF(OR(TRIM(Customers!P355&amp;"")="",ISNUMBER(MATCH(TRIM(Customers!P355&amp;""),Codes!$A$5:$A$14,0))),"",IF(ISNUMBER(Customers!P355),Customers!P355,IFERROR(VALUE(Customers!P355),"")))</f>
        <v>3</v>
      </c>
      <c r="Q355" s="4" t="n">
        <f aca="false">IF(OR(TRIM(Customers!Q355&amp;"")="",ISNUMBER(MATCH(TRIM(Customers!Q355&amp;""),Codes!$A$5:$A$14,0))),"",IF(ISNUMBER(Customers!Q355),Customers!Q355,IFERROR(VALUE(Customers!Q355),"")))</f>
        <v>3500</v>
      </c>
      <c r="R355" s="4" t="n">
        <f aca="false">IF(OR(TRIM(Customers!R355&amp;"")="",ISNUMBER(MATCH(TRIM(Customers!R355&amp;""),Codes!$A$5:$A$14,0))),"",IF(ISNUMBER(Customers!R355),Customers!R355,IFERROR(VALUE(Customers!R355),"")))</f>
        <v>1671.41</v>
      </c>
      <c r="S355" s="4" t="n">
        <f aca="false">IF(OR(TRIM(Customers!S355&amp;"")="",ISNUMBER(MATCH(TRIM(Customers!S355&amp;""),Codes!$A$5:$A$14,0))),"",IF(ISNUMBER(Customers!S355),Customers!S355,IFERROR(VALUE(Customers!S355),"")))</f>
        <v>0</v>
      </c>
      <c r="T355" s="4" t="n">
        <f aca="false">IF(OR(TRIM(Customers!T355&amp;"")="",ISNUMBER(MATCH(TRIM(Customers!T355&amp;""),Codes!$A$5:$A$14,0))),"",IF(ISNUMBER(Customers!T355),Customers!T355,IFERROR(VALUE(Customers!T355),"")))</f>
        <v>0</v>
      </c>
      <c r="U355" s="3" t="n">
        <f aca="false">IF(OR(TRIM(Customers!U355&amp;"")="",ISNUMBER(MATCH(TRIM(Customers!U355&amp;""),Codes!$A$5:$A$14,0)),Customers!U355=0),"",IF(ISNUMBER(Customers!U355),Customers!U355,IFERROR(VALUE(Customers!U355),"")))</f>
        <v>698</v>
      </c>
      <c r="V355" s="3" t="n">
        <f aca="false">IF(OR(TRIM(Customers!V355&amp;"")="",ISNUMBER(MATCH(TRIM(Customers!V355&amp;""),Codes!$A$5:$A$14,0))),"",IF(ISNUMBER(Customers!V355),Customers!V355,IFERROR(VALUE(Customers!V355),"")))</f>
        <v>0</v>
      </c>
    </row>
    <row r="356" customFormat="false" ht="15" hidden="false" customHeight="false" outlineLevel="0" collapsed="false">
      <c r="A356" s="2" t="str">
        <f aca="false">Customers!A356</f>
        <v>CL00355</v>
      </c>
      <c r="B356" s="3" t="n">
        <f aca="false">IF(OR(TRIM(Customers!B356&amp;"")="",ISNUMBER(MATCH(TRIM(Customers!B356&amp;""),Codes!$A$5:$A$14,0)),Customers!B356=0),"",IF(ISNUMBER(Customers!B356),Customers!B356,IFERROR(VALUE(Customers!B356),"")))</f>
        <v>60</v>
      </c>
      <c r="C356" s="2" t="str">
        <f aca="false">IF(OR(TRIM(Customers!C356&amp;"")="",ISNUMBER(MATCH(TRIM(Customers!C356&amp;""),Codes!$A$5:$A$14,0))),"",TRIM(Customers!C356))</f>
        <v>F</v>
      </c>
      <c r="D356" s="2" t="str">
        <f aca="false">IF(OR(TRIM(Customers!D356&amp;"")="",ISNUMBER(MATCH(TRIM(Customers!D356&amp;""),Codes!$A$5:$A$14,0))),"",TRIM(Customers!D356))</f>
        <v>Calabria</v>
      </c>
      <c r="E356" s="2" t="str">
        <f aca="false">IF(OR(TRIM(Customers!E356&amp;"")="",ISNUMBER(MATCH(TRIM(Customers!E356&amp;""),Codes!$A$5:$A$14,0))),"",TRIM(Customers!E356))</f>
        <v>Employee</v>
      </c>
      <c r="F356" s="2" t="str">
        <f aca="false">IF(OR(TRIM(Customers!F356&amp;"")="",ISNUMBER(MATCH(TRIM(Customers!F356&amp;""),Codes!$A$5:$A$14,0))),"",TRIM(Customers!F356))</f>
        <v>Widowed</v>
      </c>
      <c r="G356" s="4" t="n">
        <f aca="false">IF(OR(TRIM(Customers!G356&amp;"")="",ISNUMBER(MATCH(TRIM(Customers!G356&amp;""),Codes!$A$5:$A$14,0)),Customers!G356=-999),"",IF(ISNUMBER(Customers!G356),Customers!G356,IFERROR(VALUE(Customers!G356),"")))</f>
        <v>36900</v>
      </c>
      <c r="H356" s="3" t="n">
        <f aca="false">IF(OR(TRIM(Customers!H356&amp;"")="",ISNUMBER(MATCH(TRIM(Customers!H356&amp;""),Codes!$A$5:$A$14,0))),"",IF(ISNUMBER(Customers!H356),Customers!H356,IFERROR(VALUE(Customers!H356),"")))</f>
        <v>16</v>
      </c>
      <c r="I356" s="5" t="n">
        <f aca="false">IF(OR(TRIM(Customers!I356&amp;"")="",ISNUMBER(MATCH(TRIM(Customers!I356&amp;""),Codes!$A$5:$A$14,0)),Customers!I356=DATE(1970,1,1)),"",IF(ISNUMBER(Customers!I356),Customers!I356,IFERROR(DATEVALUE(Customers!I356),"")))</f>
        <v>40253</v>
      </c>
      <c r="J356" s="2" t="str">
        <f aca="false">IF(OR(TRIM(Customers!J356&amp;"")="",ISNUMBER(MATCH(TRIM(Customers!J356&amp;""),Codes!$A$5:$A$14,0))),"",TRIM(Customers!J356))</f>
        <v>Branch</v>
      </c>
      <c r="K356" s="3" t="n">
        <f aca="false">IF(OR(TRIM(Customers!K356&amp;"")="",ISNUMBER(MATCH(TRIM(Customers!K356&amp;""),Codes!$A$5:$A$14,0))),"",IF(ISNUMBER(Customers!K356),Customers!K356,IFERROR(VALUE(Customers!K356),"")))</f>
        <v>4</v>
      </c>
      <c r="L356" s="4" t="n">
        <f aca="false">IF(OR(TRIM(Customers!L356&amp;"")="",ISNUMBER(MATCH(TRIM(Customers!L356&amp;""),Codes!$A$5:$A$14,0))),"",IF(ISNUMBER(Customers!L356),Customers!L356,IFERROR(VALUE(Customers!L356),"")))</f>
        <v>4382.52</v>
      </c>
      <c r="M356" s="4" t="n">
        <f aca="false">IF(OR(TRIM(Customers!M356&amp;"")="",ISNUMBER(MATCH(TRIM(Customers!M356&amp;""),Codes!$A$5:$A$14,0))),"",IF(ISNUMBER(Customers!M356),Customers!M356,IFERROR(VALUE(Customers!M356),"")))</f>
        <v>54936.57</v>
      </c>
      <c r="N356" s="3" t="n">
        <f aca="false">IF(OR(TRIM(Customers!N356&amp;"")="",ISNUMBER(MATCH(TRIM(Customers!N356&amp;""),Codes!$A$5:$A$14,0)),Customers!N356=9999),"",IF(ISNUMBER(Customers!N356),Customers!N356,IFERROR(VALUE(Customers!N356),"")))</f>
        <v>22</v>
      </c>
      <c r="O356" s="4" t="n">
        <f aca="false">IF(OR(TRIM(Customers!O356&amp;"")="",ISNUMBER(MATCH(TRIM(Customers!O356&amp;""),Codes!$A$5:$A$14,0))),"",IF(ISNUMBER(Customers!O356),Customers!O356,IFERROR(VALUE(Customers!O356),"")))</f>
        <v>89.12</v>
      </c>
      <c r="P356" s="3" t="n">
        <f aca="false">IF(OR(TRIM(Customers!P356&amp;"")="",ISNUMBER(MATCH(TRIM(Customers!P356&amp;""),Codes!$A$5:$A$14,0))),"",IF(ISNUMBER(Customers!P356),Customers!P356,IFERROR(VALUE(Customers!P356),"")))</f>
        <v>7</v>
      </c>
      <c r="Q356" s="4" t="n">
        <f aca="false">IF(OR(TRIM(Customers!Q356&amp;"")="",ISNUMBER(MATCH(TRIM(Customers!Q356&amp;""),Codes!$A$5:$A$14,0))),"",IF(ISNUMBER(Customers!Q356),Customers!Q356,IFERROR(VALUE(Customers!Q356),"")))</f>
        <v>9000</v>
      </c>
      <c r="R356" s="4" t="n">
        <f aca="false">IF(OR(TRIM(Customers!R356&amp;"")="",ISNUMBER(MATCH(TRIM(Customers!R356&amp;""),Codes!$A$5:$A$14,0))),"",IF(ISNUMBER(Customers!R356),Customers!R356,IFERROR(VALUE(Customers!R356),"")))</f>
        <v>490.87</v>
      </c>
      <c r="S356" s="4" t="str">
        <f aca="false">IF(OR(TRIM(Customers!S356&amp;"")="",ISNUMBER(MATCH(TRIM(Customers!S356&amp;""),Codes!$A$5:$A$14,0))),"",IF(ISNUMBER(Customers!S356),Customers!S356,IFERROR(VALUE(Customers!S356),"")))</f>
        <v/>
      </c>
      <c r="T356" s="4" t="str">
        <f aca="false">IF(OR(TRIM(Customers!T356&amp;"")="",ISNUMBER(MATCH(TRIM(Customers!T356&amp;""),Codes!$A$5:$A$14,0))),"",IF(ISNUMBER(Customers!T356),Customers!T356,IFERROR(VALUE(Customers!T356),"")))</f>
        <v/>
      </c>
      <c r="U356" s="3" t="n">
        <f aca="false">IF(OR(TRIM(Customers!U356&amp;"")="",ISNUMBER(MATCH(TRIM(Customers!U356&amp;""),Codes!$A$5:$A$14,0)),Customers!U356=0),"",IF(ISNUMBER(Customers!U356),Customers!U356,IFERROR(VALUE(Customers!U356),"")))</f>
        <v>657</v>
      </c>
      <c r="V356" s="3" t="n">
        <f aca="false">IF(OR(TRIM(Customers!V356&amp;"")="",ISNUMBER(MATCH(TRIM(Customers!V356&amp;""),Codes!$A$5:$A$14,0))),"",IF(ISNUMBER(Customers!V356),Customers!V356,IFERROR(VALUE(Customers!V356),"")))</f>
        <v>0</v>
      </c>
    </row>
    <row r="357" customFormat="false" ht="15" hidden="false" customHeight="false" outlineLevel="0" collapsed="false">
      <c r="A357" s="2" t="str">
        <f aca="false">Customers!A357</f>
        <v>CL00356</v>
      </c>
      <c r="B357" s="3" t="n">
        <f aca="false">IF(OR(TRIM(Customers!B357&amp;"")="",ISNUMBER(MATCH(TRIM(Customers!B357&amp;""),Codes!$A$5:$A$14,0)),Customers!B357=0),"",IF(ISNUMBER(Customers!B357),Customers!B357,IFERROR(VALUE(Customers!B357),"")))</f>
        <v>72</v>
      </c>
      <c r="C357" s="2" t="str">
        <f aca="false">IF(OR(TRIM(Customers!C357&amp;"")="",ISNUMBER(MATCH(TRIM(Customers!C357&amp;""),Codes!$A$5:$A$14,0))),"",TRIM(Customers!C357))</f>
        <v>F</v>
      </c>
      <c r="D357" s="2" t="str">
        <f aca="false">IF(OR(TRIM(Customers!D357&amp;"")="",ISNUMBER(MATCH(TRIM(Customers!D357&amp;""),Codes!$A$5:$A$14,0))),"",TRIM(Customers!D357))</f>
        <v>Lombardia</v>
      </c>
      <c r="E357" s="2" t="str">
        <f aca="false">IF(OR(TRIM(Customers!E357&amp;"")="",ISNUMBER(MATCH(TRIM(Customers!E357&amp;""),Codes!$A$5:$A$14,0))),"",TRIM(Customers!E357))</f>
        <v>Retired</v>
      </c>
      <c r="F357" s="2" t="str">
        <f aca="false">IF(OR(TRIM(Customers!F357&amp;"")="",ISNUMBER(MATCH(TRIM(Customers!F357&amp;""),Codes!$A$5:$A$14,0))),"",TRIM(Customers!F357))</f>
        <v>Divorced</v>
      </c>
      <c r="G357" s="4" t="n">
        <f aca="false">IF(OR(TRIM(Customers!G357&amp;"")="",ISNUMBER(MATCH(TRIM(Customers!G357&amp;""),Codes!$A$5:$A$14,0)),Customers!G357=-999),"",IF(ISNUMBER(Customers!G357),Customers!G357,IFERROR(VALUE(Customers!G357),"")))</f>
        <v>27500</v>
      </c>
      <c r="H357" s="3" t="n">
        <f aca="false">IF(OR(TRIM(Customers!H357&amp;"")="",ISNUMBER(MATCH(TRIM(Customers!H357&amp;""),Codes!$A$5:$A$14,0))),"",IF(ISNUMBER(Customers!H357),Customers!H357,IFERROR(VALUE(Customers!H357),"")))</f>
        <v>11</v>
      </c>
      <c r="I357" s="5" t="n">
        <f aca="false">IF(OR(TRIM(Customers!I357&amp;"")="",ISNUMBER(MATCH(TRIM(Customers!I357&amp;""),Codes!$A$5:$A$14,0)),Customers!I357=DATE(1970,1,1)),"",IF(ISNUMBER(Customers!I357),Customers!I357,IFERROR(DATEVALUE(Customers!I357),"")))</f>
        <v>42197</v>
      </c>
      <c r="J357" s="2" t="str">
        <f aca="false">IF(OR(TRIM(Customers!J357&amp;"")="",ISNUMBER(MATCH(TRIM(Customers!J357&amp;""),Codes!$A$5:$A$14,0))),"",TRIM(Customers!J357))</f>
        <v>Online Banking</v>
      </c>
      <c r="K357" s="3" t="n">
        <f aca="false">IF(OR(TRIM(Customers!K357&amp;"")="",ISNUMBER(MATCH(TRIM(Customers!K357&amp;""),Codes!$A$5:$A$14,0))),"",IF(ISNUMBER(Customers!K357),Customers!K357,IFERROR(VALUE(Customers!K357),"")))</f>
        <v>2</v>
      </c>
      <c r="L357" s="4" t="n">
        <f aca="false">IF(OR(TRIM(Customers!L357&amp;"")="",ISNUMBER(MATCH(TRIM(Customers!L357&amp;""),Codes!$A$5:$A$14,0))),"",IF(ISNUMBER(Customers!L357),Customers!L357,IFERROR(VALUE(Customers!L357),"")))</f>
        <v>3590.06</v>
      </c>
      <c r="M357" s="4" t="n">
        <f aca="false">IF(OR(TRIM(Customers!M357&amp;"")="",ISNUMBER(MATCH(TRIM(Customers!M357&amp;""),Codes!$A$5:$A$14,0))),"",IF(ISNUMBER(Customers!M357),Customers!M357,IFERROR(VALUE(Customers!M357),"")))</f>
        <v>0</v>
      </c>
      <c r="N357" s="3" t="n">
        <f aca="false">IF(OR(TRIM(Customers!N357&amp;"")="",ISNUMBER(MATCH(TRIM(Customers!N357&amp;""),Codes!$A$5:$A$14,0)),Customers!N357=9999),"",IF(ISNUMBER(Customers!N357),Customers!N357,IFERROR(VALUE(Customers!N357),"")))</f>
        <v>31</v>
      </c>
      <c r="O357" s="4" t="n">
        <f aca="false">IF(OR(TRIM(Customers!O357&amp;"")="",ISNUMBER(MATCH(TRIM(Customers!O357&amp;""),Codes!$A$5:$A$14,0))),"",IF(ISNUMBER(Customers!O357),Customers!O357,IFERROR(VALUE(Customers!O357),"")))</f>
        <v>20.46</v>
      </c>
      <c r="P357" s="3" t="n">
        <f aca="false">IF(OR(TRIM(Customers!P357&amp;"")="",ISNUMBER(MATCH(TRIM(Customers!P357&amp;""),Codes!$A$5:$A$14,0))),"",IF(ISNUMBER(Customers!P357),Customers!P357,IFERROR(VALUE(Customers!P357),"")))</f>
        <v>2</v>
      </c>
      <c r="Q357" s="4" t="n">
        <f aca="false">IF(OR(TRIM(Customers!Q357&amp;"")="",ISNUMBER(MATCH(TRIM(Customers!Q357&amp;""),Codes!$A$5:$A$14,0))),"",IF(ISNUMBER(Customers!Q357),Customers!Q357,IFERROR(VALUE(Customers!Q357),"")))</f>
        <v>6000</v>
      </c>
      <c r="R357" s="4" t="n">
        <f aca="false">IF(OR(TRIM(Customers!R357&amp;"")="",ISNUMBER(MATCH(TRIM(Customers!R357&amp;""),Codes!$A$5:$A$14,0))),"",IF(ISNUMBER(Customers!R357),Customers!R357,IFERROR(VALUE(Customers!R357),"")))</f>
        <v>3097.05</v>
      </c>
      <c r="S357" s="4" t="n">
        <f aca="false">IF(OR(TRIM(Customers!S357&amp;"")="",ISNUMBER(MATCH(TRIM(Customers!S357&amp;""),Codes!$A$5:$A$14,0))),"",IF(ISNUMBER(Customers!S357),Customers!S357,IFERROR(VALUE(Customers!S357),"")))</f>
        <v>0</v>
      </c>
      <c r="T357" s="4" t="n">
        <f aca="false">IF(OR(TRIM(Customers!T357&amp;"")="",ISNUMBER(MATCH(TRIM(Customers!T357&amp;""),Codes!$A$5:$A$14,0))),"",IF(ISNUMBER(Customers!T357),Customers!T357,IFERROR(VALUE(Customers!T357),"")))</f>
        <v>0</v>
      </c>
      <c r="U357" s="3" t="n">
        <f aca="false">IF(OR(TRIM(Customers!U357&amp;"")="",ISNUMBER(MATCH(TRIM(Customers!U357&amp;""),Codes!$A$5:$A$14,0)),Customers!U357=0),"",IF(ISNUMBER(Customers!U357),Customers!U357,IFERROR(VALUE(Customers!U357),"")))</f>
        <v>512</v>
      </c>
      <c r="V357" s="3" t="n">
        <f aca="false">IF(OR(TRIM(Customers!V357&amp;"")="",ISNUMBER(MATCH(TRIM(Customers!V357&amp;""),Codes!$A$5:$A$14,0))),"",IF(ISNUMBER(Customers!V357),Customers!V357,IFERROR(VALUE(Customers!V357),"")))</f>
        <v>1</v>
      </c>
    </row>
    <row r="358" customFormat="false" ht="15" hidden="false" customHeight="false" outlineLevel="0" collapsed="false">
      <c r="A358" s="2" t="str">
        <f aca="false">Customers!A358</f>
        <v>CL00357</v>
      </c>
      <c r="B358" s="3" t="n">
        <f aca="false">IF(OR(TRIM(Customers!B358&amp;"")="",ISNUMBER(MATCH(TRIM(Customers!B358&amp;""),Codes!$A$5:$A$14,0)),Customers!B358=0),"",IF(ISNUMBER(Customers!B358),Customers!B358,IFERROR(VALUE(Customers!B358),"")))</f>
        <v>31</v>
      </c>
      <c r="C358" s="2" t="str">
        <f aca="false">IF(OR(TRIM(Customers!C358&amp;"")="",ISNUMBER(MATCH(TRIM(Customers!C358&amp;""),Codes!$A$5:$A$14,0))),"",TRIM(Customers!C358))</f>
        <v>F</v>
      </c>
      <c r="D358" s="2" t="str">
        <f aca="false">IF(OR(TRIM(Customers!D358&amp;"")="",ISNUMBER(MATCH(TRIM(Customers!D358&amp;""),Codes!$A$5:$A$14,0))),"",TRIM(Customers!D358))</f>
        <v>Sicilia</v>
      </c>
      <c r="E358" s="2" t="str">
        <f aca="false">IF(OR(TRIM(Customers!E358&amp;"")="",ISNUMBER(MATCH(TRIM(Customers!E358&amp;""),Codes!$A$5:$A$14,0))),"",TRIM(Customers!E358))</f>
        <v>Employee</v>
      </c>
      <c r="F358" s="2" t="str">
        <f aca="false">IF(OR(TRIM(Customers!F358&amp;"")="",ISNUMBER(MATCH(TRIM(Customers!F358&amp;""),Codes!$A$5:$A$14,0))),"",TRIM(Customers!F358))</f>
        <v>Married</v>
      </c>
      <c r="G358" s="4" t="n">
        <f aca="false">IF(OR(TRIM(Customers!G358&amp;"")="",ISNUMBER(MATCH(TRIM(Customers!G358&amp;""),Codes!$A$5:$A$14,0)),Customers!G358=-999),"",IF(ISNUMBER(Customers!G358),Customers!G358,IFERROR(VALUE(Customers!G358),"")))</f>
        <v>29500</v>
      </c>
      <c r="H358" s="3" t="n">
        <f aca="false">IF(OR(TRIM(Customers!H358&amp;"")="",ISNUMBER(MATCH(TRIM(Customers!H358&amp;""),Codes!$A$5:$A$14,0))),"",IF(ISNUMBER(Customers!H358),Customers!H358,IFERROR(VALUE(Customers!H358),"")))</f>
        <v>7</v>
      </c>
      <c r="I358" s="5" t="n">
        <f aca="false">IF(OR(TRIM(Customers!I358&amp;"")="",ISNUMBER(MATCH(TRIM(Customers!I358&amp;""),Codes!$A$5:$A$14,0)),Customers!I358=DATE(1970,1,1)),"",IF(ISNUMBER(Customers!I358),Customers!I358,IFERROR(DATEVALUE(Customers!I358),"")))</f>
        <v>43646</v>
      </c>
      <c r="J358" s="2" t="str">
        <f aca="false">IF(OR(TRIM(Customers!J358&amp;"")="",ISNUMBER(MATCH(TRIM(Customers!J358&amp;""),Codes!$A$5:$A$14,0))),"",TRIM(Customers!J358))</f>
        <v>App</v>
      </c>
      <c r="K358" s="3" t="n">
        <f aca="false">IF(OR(TRIM(Customers!K358&amp;"")="",ISNUMBER(MATCH(TRIM(Customers!K358&amp;""),Codes!$A$5:$A$14,0))),"",IF(ISNUMBER(Customers!K358),Customers!K358,IFERROR(VALUE(Customers!K358),"")))</f>
        <v>2</v>
      </c>
      <c r="L358" s="4" t="n">
        <f aca="false">IF(OR(TRIM(Customers!L358&amp;"")="",ISNUMBER(MATCH(TRIM(Customers!L358&amp;""),Codes!$A$5:$A$14,0))),"",IF(ISNUMBER(Customers!L358),Customers!L358,IFERROR(VALUE(Customers!L358),"")))</f>
        <v>4253.19</v>
      </c>
      <c r="M358" s="4" t="n">
        <f aca="false">IF(OR(TRIM(Customers!M358&amp;"")="",ISNUMBER(MATCH(TRIM(Customers!M358&amp;""),Codes!$A$5:$A$14,0))),"",IF(ISNUMBER(Customers!M358),Customers!M358,IFERROR(VALUE(Customers!M358),"")))</f>
        <v>8321.97</v>
      </c>
      <c r="N358" s="3" t="n">
        <f aca="false">IF(OR(TRIM(Customers!N358&amp;"")="",ISNUMBER(MATCH(TRIM(Customers!N358&amp;""),Codes!$A$5:$A$14,0)),Customers!N358=9999),"",IF(ISNUMBER(Customers!N358),Customers!N358,IFERROR(VALUE(Customers!N358),"")))</f>
        <v>32</v>
      </c>
      <c r="O358" s="4" t="n">
        <f aca="false">IF(OR(TRIM(Customers!O358&amp;"")="",ISNUMBER(MATCH(TRIM(Customers!O358&amp;""),Codes!$A$5:$A$14,0))),"",IF(ISNUMBER(Customers!O358),Customers!O358,IFERROR(VALUE(Customers!O358),"")))</f>
        <v>106.35</v>
      </c>
      <c r="P358" s="3" t="n">
        <f aca="false">IF(OR(TRIM(Customers!P358&amp;"")="",ISNUMBER(MATCH(TRIM(Customers!P358&amp;""),Codes!$A$5:$A$14,0))),"",IF(ISNUMBER(Customers!P358),Customers!P358,IFERROR(VALUE(Customers!P358),"")))</f>
        <v>1</v>
      </c>
      <c r="Q358" s="4" t="n">
        <f aca="false">IF(OR(TRIM(Customers!Q358&amp;"")="",ISNUMBER(MATCH(TRIM(Customers!Q358&amp;""),Codes!$A$5:$A$14,0))),"",IF(ISNUMBER(Customers!Q358),Customers!Q358,IFERROR(VALUE(Customers!Q358),"")))</f>
        <v>5000</v>
      </c>
      <c r="R358" s="4" t="n">
        <f aca="false">IF(OR(TRIM(Customers!R358&amp;"")="",ISNUMBER(MATCH(TRIM(Customers!R358&amp;""),Codes!$A$5:$A$14,0))),"",IF(ISNUMBER(Customers!R358),Customers!R358,IFERROR(VALUE(Customers!R358),"")))</f>
        <v>833.81</v>
      </c>
      <c r="S358" s="4" t="str">
        <f aca="false">IF(OR(TRIM(Customers!S358&amp;"")="",ISNUMBER(MATCH(TRIM(Customers!S358&amp;""),Codes!$A$5:$A$14,0))),"",IF(ISNUMBER(Customers!S358),Customers!S358,IFERROR(VALUE(Customers!S358),"")))</f>
        <v/>
      </c>
      <c r="T358" s="4" t="str">
        <f aca="false">IF(OR(TRIM(Customers!T358&amp;"")="",ISNUMBER(MATCH(TRIM(Customers!T358&amp;""),Codes!$A$5:$A$14,0))),"",IF(ISNUMBER(Customers!T358),Customers!T358,IFERROR(VALUE(Customers!T358),"")))</f>
        <v/>
      </c>
      <c r="U358" s="3" t="n">
        <f aca="false">IF(OR(TRIM(Customers!U358&amp;"")="",ISNUMBER(MATCH(TRIM(Customers!U358&amp;""),Codes!$A$5:$A$14,0)),Customers!U358=0),"",IF(ISNUMBER(Customers!U358),Customers!U358,IFERROR(VALUE(Customers!U358),"")))</f>
        <v>681</v>
      </c>
      <c r="V358" s="3" t="n">
        <f aca="false">IF(OR(TRIM(Customers!V358&amp;"")="",ISNUMBER(MATCH(TRIM(Customers!V358&amp;""),Codes!$A$5:$A$14,0))),"",IF(ISNUMBER(Customers!V358),Customers!V358,IFERROR(VALUE(Customers!V358),"")))</f>
        <v>0</v>
      </c>
    </row>
    <row r="359" customFormat="false" ht="15" hidden="false" customHeight="false" outlineLevel="0" collapsed="false">
      <c r="A359" s="2" t="str">
        <f aca="false">Customers!A359</f>
        <v>CL00358</v>
      </c>
      <c r="B359" s="3" t="n">
        <f aca="false">IF(OR(TRIM(Customers!B359&amp;"")="",ISNUMBER(MATCH(TRIM(Customers!B359&amp;""),Codes!$A$5:$A$14,0)),Customers!B359=0),"",IF(ISNUMBER(Customers!B359),Customers!B359,IFERROR(VALUE(Customers!B359),"")))</f>
        <v>45</v>
      </c>
      <c r="C359" s="2" t="str">
        <f aca="false">IF(OR(TRIM(Customers!C359&amp;"")="",ISNUMBER(MATCH(TRIM(Customers!C359&amp;""),Codes!$A$5:$A$14,0))),"",TRIM(Customers!C359))</f>
        <v>M</v>
      </c>
      <c r="D359" s="2" t="str">
        <f aca="false">IF(OR(TRIM(Customers!D359&amp;"")="",ISNUMBER(MATCH(TRIM(Customers!D359&amp;""),Codes!$A$5:$A$14,0))),"",TRIM(Customers!D359))</f>
        <v>Puglia</v>
      </c>
      <c r="E359" s="2" t="str">
        <f aca="false">IF(OR(TRIM(Customers!E359&amp;"")="",ISNUMBER(MATCH(TRIM(Customers!E359&amp;""),Codes!$A$5:$A$14,0))),"",TRIM(Customers!E359))</f>
        <v>Self-employed</v>
      </c>
      <c r="F359" s="2" t="str">
        <f aca="false">IF(OR(TRIM(Customers!F359&amp;"")="",ISNUMBER(MATCH(TRIM(Customers!F359&amp;""),Codes!$A$5:$A$14,0))),"",TRIM(Customers!F359))</f>
        <v>Married</v>
      </c>
      <c r="G359" s="4" t="str">
        <f aca="false">IF(OR(TRIM(Customers!G359&amp;"")="",ISNUMBER(MATCH(TRIM(Customers!G359&amp;""),Codes!$A$5:$A$14,0)),Customers!G359=-999),"",IF(ISNUMBER(Customers!G359),Customers!G359,IFERROR(VALUE(Customers!G359),"")))</f>
        <v/>
      </c>
      <c r="H359" s="3" t="n">
        <f aca="false">IF(OR(TRIM(Customers!H359&amp;"")="",ISNUMBER(MATCH(TRIM(Customers!H359&amp;""),Codes!$A$5:$A$14,0))),"",IF(ISNUMBER(Customers!H359),Customers!H359,IFERROR(VALUE(Customers!H359),"")))</f>
        <v>5</v>
      </c>
      <c r="I359" s="5" t="n">
        <f aca="false">IF(OR(TRIM(Customers!I359&amp;"")="",ISNUMBER(MATCH(TRIM(Customers!I359&amp;""),Codes!$A$5:$A$14,0)),Customers!I359=DATE(1970,1,1)),"",IF(ISNUMBER(Customers!I359),Customers!I359,IFERROR(DATEVALUE(Customers!I359),"")))</f>
        <v>44197</v>
      </c>
      <c r="J359" s="2" t="str">
        <f aca="false">IF(OR(TRIM(Customers!J359&amp;"")="",ISNUMBER(MATCH(TRIM(Customers!J359&amp;""),Codes!$A$5:$A$14,0))),"",TRIM(Customers!J359))</f>
        <v>Branch</v>
      </c>
      <c r="K359" s="3" t="n">
        <f aca="false">IF(OR(TRIM(Customers!K359&amp;"")="",ISNUMBER(MATCH(TRIM(Customers!K359&amp;""),Codes!$A$5:$A$14,0))),"",IF(ISNUMBER(Customers!K359),Customers!K359,IFERROR(VALUE(Customers!K359),"")))</f>
        <v>1</v>
      </c>
      <c r="L359" s="4" t="n">
        <f aca="false">IF(OR(TRIM(Customers!L359&amp;"")="",ISNUMBER(MATCH(TRIM(Customers!L359&amp;""),Codes!$A$5:$A$14,0))),"",IF(ISNUMBER(Customers!L359),Customers!L359,IFERROR(VALUE(Customers!L359),"")))</f>
        <v>11670.36</v>
      </c>
      <c r="M359" s="4" t="n">
        <f aca="false">IF(OR(TRIM(Customers!M359&amp;"")="",ISNUMBER(MATCH(TRIM(Customers!M359&amp;""),Codes!$A$5:$A$14,0))),"",IF(ISNUMBER(Customers!M359),Customers!M359,IFERROR(VALUE(Customers!M359),"")))</f>
        <v>0</v>
      </c>
      <c r="N359" s="3" t="n">
        <f aca="false">IF(OR(TRIM(Customers!N359&amp;"")="",ISNUMBER(MATCH(TRIM(Customers!N359&amp;""),Codes!$A$5:$A$14,0)),Customers!N359=9999),"",IF(ISNUMBER(Customers!N359),Customers!N359,IFERROR(VALUE(Customers!N359),"")))</f>
        <v>31</v>
      </c>
      <c r="O359" s="4" t="n">
        <f aca="false">IF(OR(TRIM(Customers!O359&amp;"")="",ISNUMBER(MATCH(TRIM(Customers!O359&amp;""),Codes!$A$5:$A$14,0))),"",IF(ISNUMBER(Customers!O359),Customers!O359,IFERROR(VALUE(Customers!O359),"")))</f>
        <v>61.52</v>
      </c>
      <c r="P359" s="3" t="n">
        <f aca="false">IF(OR(TRIM(Customers!P359&amp;"")="",ISNUMBER(MATCH(TRIM(Customers!P359&amp;""),Codes!$A$5:$A$14,0))),"",IF(ISNUMBER(Customers!P359),Customers!P359,IFERROR(VALUE(Customers!P359),"")))</f>
        <v>8</v>
      </c>
      <c r="Q359" s="4" t="n">
        <f aca="false">IF(OR(TRIM(Customers!Q359&amp;"")="",ISNUMBER(MATCH(TRIM(Customers!Q359&amp;""),Codes!$A$5:$A$14,0))),"",IF(ISNUMBER(Customers!Q359),Customers!Q359,IFERROR(VALUE(Customers!Q359),"")))</f>
        <v>11000</v>
      </c>
      <c r="R359" s="4" t="str">
        <f aca="false">IF(OR(TRIM(Customers!R359&amp;"")="",ISNUMBER(MATCH(TRIM(Customers!R359&amp;""),Codes!$A$5:$A$14,0))),"",IF(ISNUMBER(Customers!R359),Customers!R359,IFERROR(VALUE(Customers!R359),"")))</f>
        <v/>
      </c>
      <c r="S359" s="4" t="n">
        <f aca="false">IF(OR(TRIM(Customers!S359&amp;"")="",ISNUMBER(MATCH(TRIM(Customers!S359&amp;""),Codes!$A$5:$A$14,0))),"",IF(ISNUMBER(Customers!S359),Customers!S359,IFERROR(VALUE(Customers!S359),"")))</f>
        <v>252000</v>
      </c>
      <c r="T359" s="4" t="n">
        <f aca="false">IF(OR(TRIM(Customers!T359&amp;"")="",ISNUMBER(MATCH(TRIM(Customers!T359&amp;""),Codes!$A$5:$A$14,0))),"",IF(ISNUMBER(Customers!T359),Customers!T359,IFERROR(VALUE(Customers!T359),"")))</f>
        <v>1319</v>
      </c>
      <c r="U359" s="3" t="n">
        <f aca="false">IF(OR(TRIM(Customers!U359&amp;"")="",ISNUMBER(MATCH(TRIM(Customers!U359&amp;""),Codes!$A$5:$A$14,0)),Customers!U359=0),"",IF(ISNUMBER(Customers!U359),Customers!U359,IFERROR(VALUE(Customers!U359),"")))</f>
        <v>625</v>
      </c>
      <c r="V359" s="3" t="n">
        <f aca="false">IF(OR(TRIM(Customers!V359&amp;"")="",ISNUMBER(MATCH(TRIM(Customers!V359&amp;""),Codes!$A$5:$A$14,0))),"",IF(ISNUMBER(Customers!V359),Customers!V359,IFERROR(VALUE(Customers!V359),"")))</f>
        <v>1</v>
      </c>
    </row>
    <row r="360" customFormat="false" ht="15" hidden="false" customHeight="false" outlineLevel="0" collapsed="false">
      <c r="A360" s="2" t="str">
        <f aca="false">Customers!A360</f>
        <v>CL00359</v>
      </c>
      <c r="B360" s="3" t="n">
        <f aca="false">IF(OR(TRIM(Customers!B360&amp;"")="",ISNUMBER(MATCH(TRIM(Customers!B360&amp;""),Codes!$A$5:$A$14,0)),Customers!B360=0),"",IF(ISNUMBER(Customers!B360),Customers!B360,IFERROR(VALUE(Customers!B360),"")))</f>
        <v>37</v>
      </c>
      <c r="C360" s="2" t="str">
        <f aca="false">IF(OR(TRIM(Customers!C360&amp;"")="",ISNUMBER(MATCH(TRIM(Customers!C360&amp;""),Codes!$A$5:$A$14,0))),"",TRIM(Customers!C360))</f>
        <v>F</v>
      </c>
      <c r="D360" s="2" t="str">
        <f aca="false">IF(OR(TRIM(Customers!D360&amp;"")="",ISNUMBER(MATCH(TRIM(Customers!D360&amp;""),Codes!$A$5:$A$14,0))),"",TRIM(Customers!D360))</f>
        <v>Puglia</v>
      </c>
      <c r="E360" s="2" t="str">
        <f aca="false">IF(OR(TRIM(Customers!E360&amp;"")="",ISNUMBER(MATCH(TRIM(Customers!E360&amp;""),Codes!$A$5:$A$14,0))),"",TRIM(Customers!E360))</f>
        <v>Employee</v>
      </c>
      <c r="F360" s="2" t="str">
        <f aca="false">IF(OR(TRIM(Customers!F360&amp;"")="",ISNUMBER(MATCH(TRIM(Customers!F360&amp;""),Codes!$A$5:$A$14,0))),"",TRIM(Customers!F360))</f>
        <v>Married</v>
      </c>
      <c r="G360" s="4" t="n">
        <f aca="false">IF(OR(TRIM(Customers!G360&amp;"")="",ISNUMBER(MATCH(TRIM(Customers!G360&amp;""),Codes!$A$5:$A$14,0)),Customers!G360=-999),"",IF(ISNUMBER(Customers!G360),Customers!G360,IFERROR(VALUE(Customers!G360),"")))</f>
        <v>23200</v>
      </c>
      <c r="H360" s="3" t="n">
        <f aca="false">IF(OR(TRIM(Customers!H360&amp;"")="",ISNUMBER(MATCH(TRIM(Customers!H360&amp;""),Codes!$A$5:$A$14,0))),"",IF(ISNUMBER(Customers!H360),Customers!H360,IFERROR(VALUE(Customers!H360),"")))</f>
        <v>4</v>
      </c>
      <c r="I360" s="5" t="n">
        <f aca="false">IF(OR(TRIM(Customers!I360&amp;"")="",ISNUMBER(MATCH(TRIM(Customers!I360&amp;""),Codes!$A$5:$A$14,0)),Customers!I360=DATE(1970,1,1)),"",IF(ISNUMBER(Customers!I360),Customers!I360,IFERROR(DATEVALUE(Customers!I360),"")))</f>
        <v>44499</v>
      </c>
      <c r="J360" s="2" t="str">
        <f aca="false">IF(OR(TRIM(Customers!J360&amp;"")="",ISNUMBER(MATCH(TRIM(Customers!J360&amp;""),Codes!$A$5:$A$14,0))),"",TRIM(Customers!J360))</f>
        <v>Branch</v>
      </c>
      <c r="K360" s="3" t="n">
        <f aca="false">IF(OR(TRIM(Customers!K360&amp;"")="",ISNUMBER(MATCH(TRIM(Customers!K360&amp;""),Codes!$A$5:$A$14,0))),"",IF(ISNUMBER(Customers!K360),Customers!K360,IFERROR(VALUE(Customers!K360),"")))</f>
        <v>3</v>
      </c>
      <c r="L360" s="4" t="n">
        <f aca="false">IF(OR(TRIM(Customers!L360&amp;"")="",ISNUMBER(MATCH(TRIM(Customers!L360&amp;""),Codes!$A$5:$A$14,0))),"",IF(ISNUMBER(Customers!L360),Customers!L360,IFERROR(VALUE(Customers!L360),"")))</f>
        <v>1649.1</v>
      </c>
      <c r="M360" s="4" t="str">
        <f aca="false">IF(OR(TRIM(Customers!M360&amp;"")="",ISNUMBER(MATCH(TRIM(Customers!M360&amp;""),Codes!$A$5:$A$14,0))),"",IF(ISNUMBER(Customers!M360),Customers!M360,IFERROR(VALUE(Customers!M360),"")))</f>
        <v/>
      </c>
      <c r="N360" s="3" t="n">
        <f aca="false">IF(OR(TRIM(Customers!N360&amp;"")="",ISNUMBER(MATCH(TRIM(Customers!N360&amp;""),Codes!$A$5:$A$14,0)),Customers!N360=9999),"",IF(ISNUMBER(Customers!N360),Customers!N360,IFERROR(VALUE(Customers!N360),"")))</f>
        <v>19</v>
      </c>
      <c r="O360" s="4" t="n">
        <f aca="false">IF(OR(TRIM(Customers!O360&amp;"")="",ISNUMBER(MATCH(TRIM(Customers!O360&amp;""),Codes!$A$5:$A$14,0))),"",IF(ISNUMBER(Customers!O360),Customers!O360,IFERROR(VALUE(Customers!O360),"")))</f>
        <v>50.85</v>
      </c>
      <c r="P360" s="3" t="n">
        <f aca="false">IF(OR(TRIM(Customers!P360&amp;"")="",ISNUMBER(MATCH(TRIM(Customers!P360&amp;""),Codes!$A$5:$A$14,0))),"",IF(ISNUMBER(Customers!P360),Customers!P360,IFERROR(VALUE(Customers!P360),"")))</f>
        <v>5</v>
      </c>
      <c r="Q360" s="4" t="str">
        <f aca="false">IF(OR(TRIM(Customers!Q360&amp;"")="",ISNUMBER(MATCH(TRIM(Customers!Q360&amp;""),Codes!$A$5:$A$14,0))),"",IF(ISNUMBER(Customers!Q360),Customers!Q360,IFERROR(VALUE(Customers!Q360),"")))</f>
        <v/>
      </c>
      <c r="R360" s="4" t="str">
        <f aca="false">IF(OR(TRIM(Customers!R360&amp;"")="",ISNUMBER(MATCH(TRIM(Customers!R360&amp;""),Codes!$A$5:$A$14,0))),"",IF(ISNUMBER(Customers!R360),Customers!R360,IFERROR(VALUE(Customers!R360),"")))</f>
        <v/>
      </c>
      <c r="S360" s="4" t="n">
        <f aca="false">IF(OR(TRIM(Customers!S360&amp;"")="",ISNUMBER(MATCH(TRIM(Customers!S360&amp;""),Codes!$A$5:$A$14,0))),"",IF(ISNUMBER(Customers!S360),Customers!S360,IFERROR(VALUE(Customers!S360),"")))</f>
        <v>114000</v>
      </c>
      <c r="T360" s="4" t="n">
        <f aca="false">IF(OR(TRIM(Customers!T360&amp;"")="",ISNUMBER(MATCH(TRIM(Customers!T360&amp;""),Codes!$A$5:$A$14,0))),"",IF(ISNUMBER(Customers!T360),Customers!T360,IFERROR(VALUE(Customers!T360),"")))</f>
        <v>551</v>
      </c>
      <c r="U360" s="3" t="n">
        <f aca="false">IF(OR(TRIM(Customers!U360&amp;"")="",ISNUMBER(MATCH(TRIM(Customers!U360&amp;""),Codes!$A$5:$A$14,0)),Customers!U360=0),"",IF(ISNUMBER(Customers!U360),Customers!U360,IFERROR(VALUE(Customers!U360),"")))</f>
        <v>593</v>
      </c>
      <c r="V360" s="3" t="n">
        <f aca="false">IF(OR(TRIM(Customers!V360&amp;"")="",ISNUMBER(MATCH(TRIM(Customers!V360&amp;""),Codes!$A$5:$A$14,0))),"",IF(ISNUMBER(Customers!V360),Customers!V360,IFERROR(VALUE(Customers!V360),"")))</f>
        <v>0</v>
      </c>
    </row>
    <row r="361" customFormat="false" ht="15" hidden="false" customHeight="false" outlineLevel="0" collapsed="false">
      <c r="A361" s="2" t="str">
        <f aca="false">Customers!A361</f>
        <v>CL00360</v>
      </c>
      <c r="B361" s="3" t="n">
        <f aca="false">IF(OR(TRIM(Customers!B361&amp;"")="",ISNUMBER(MATCH(TRIM(Customers!B361&amp;""),Codes!$A$5:$A$14,0)),Customers!B361=0),"",IF(ISNUMBER(Customers!B361),Customers!B361,IFERROR(VALUE(Customers!B361),"")))</f>
        <v>59</v>
      </c>
      <c r="C361" s="2" t="str">
        <f aca="false">IF(OR(TRIM(Customers!C361&amp;"")="",ISNUMBER(MATCH(TRIM(Customers!C361&amp;""),Codes!$A$5:$A$14,0))),"",TRIM(Customers!C361))</f>
        <v>M</v>
      </c>
      <c r="D361" s="2" t="str">
        <f aca="false">IF(OR(TRIM(Customers!D361&amp;"")="",ISNUMBER(MATCH(TRIM(Customers!D361&amp;""),Codes!$A$5:$A$14,0))),"",TRIM(Customers!D361))</f>
        <v>Toscana</v>
      </c>
      <c r="E361" s="2" t="str">
        <f aca="false">IF(OR(TRIM(Customers!E361&amp;"")="",ISNUMBER(MATCH(TRIM(Customers!E361&amp;""),Codes!$A$5:$A$14,0))),"",TRIM(Customers!E361))</f>
        <v>Self-employed</v>
      </c>
      <c r="F361" s="2" t="str">
        <f aca="false">IF(OR(TRIM(Customers!F361&amp;"")="",ISNUMBER(MATCH(TRIM(Customers!F361&amp;""),Codes!$A$5:$A$14,0))),"",TRIM(Customers!F361))</f>
        <v>Single</v>
      </c>
      <c r="G361" s="4" t="str">
        <f aca="false">IF(OR(TRIM(Customers!G361&amp;"")="",ISNUMBER(MATCH(TRIM(Customers!G361&amp;""),Codes!$A$5:$A$14,0)),Customers!G361=-999),"",IF(ISNUMBER(Customers!G361),Customers!G361,IFERROR(VALUE(Customers!G361),"")))</f>
        <v/>
      </c>
      <c r="H361" s="3" t="n">
        <f aca="false">IF(OR(TRIM(Customers!H361&amp;"")="",ISNUMBER(MATCH(TRIM(Customers!H361&amp;""),Codes!$A$5:$A$14,0))),"",IF(ISNUMBER(Customers!H361),Customers!H361,IFERROR(VALUE(Customers!H361),"")))</f>
        <v>18</v>
      </c>
      <c r="I361" s="5" t="n">
        <f aca="false">IF(OR(TRIM(Customers!I361&amp;"")="",ISNUMBER(MATCH(TRIM(Customers!I361&amp;""),Codes!$A$5:$A$14,0)),Customers!I361=DATE(1970,1,1)),"",IF(ISNUMBER(Customers!I361),Customers!I361,IFERROR(DATEVALUE(Customers!I361),"")))</f>
        <v>39565</v>
      </c>
      <c r="J361" s="2" t="str">
        <f aca="false">IF(OR(TRIM(Customers!J361&amp;"")="",ISNUMBER(MATCH(TRIM(Customers!J361&amp;""),Codes!$A$5:$A$14,0))),"",TRIM(Customers!J361))</f>
        <v>Branch</v>
      </c>
      <c r="K361" s="3" t="n">
        <f aca="false">IF(OR(TRIM(Customers!K361&amp;"")="",ISNUMBER(MATCH(TRIM(Customers!K361&amp;""),Codes!$A$5:$A$14,0))),"",IF(ISNUMBER(Customers!K361),Customers!K361,IFERROR(VALUE(Customers!K361),"")))</f>
        <v>1</v>
      </c>
      <c r="L361" s="4" t="n">
        <f aca="false">IF(OR(TRIM(Customers!L361&amp;"")="",ISNUMBER(MATCH(TRIM(Customers!L361&amp;""),Codes!$A$5:$A$14,0))),"",IF(ISNUMBER(Customers!L361),Customers!L361,IFERROR(VALUE(Customers!L361),"")))</f>
        <v>1472.67</v>
      </c>
      <c r="M361" s="4" t="n">
        <f aca="false">IF(OR(TRIM(Customers!M361&amp;"")="",ISNUMBER(MATCH(TRIM(Customers!M361&amp;""),Codes!$A$5:$A$14,0))),"",IF(ISNUMBER(Customers!M361),Customers!M361,IFERROR(VALUE(Customers!M361),"")))</f>
        <v>74399.56</v>
      </c>
      <c r="N361" s="3" t="n">
        <f aca="false">IF(OR(TRIM(Customers!N361&amp;"")="",ISNUMBER(MATCH(TRIM(Customers!N361&amp;""),Codes!$A$5:$A$14,0)),Customers!N361=9999),"",IF(ISNUMBER(Customers!N361),Customers!N361,IFERROR(VALUE(Customers!N361),"")))</f>
        <v>26</v>
      </c>
      <c r="O361" s="4" t="n">
        <f aca="false">IF(OR(TRIM(Customers!O361&amp;"")="",ISNUMBER(MATCH(TRIM(Customers!O361&amp;""),Codes!$A$5:$A$14,0))),"",IF(ISNUMBER(Customers!O361),Customers!O361,IFERROR(VALUE(Customers!O361),"")))</f>
        <v>59.66</v>
      </c>
      <c r="P361" s="3" t="n">
        <f aca="false">IF(OR(TRIM(Customers!P361&amp;"")="",ISNUMBER(MATCH(TRIM(Customers!P361&amp;""),Codes!$A$5:$A$14,0))),"",IF(ISNUMBER(Customers!P361),Customers!P361,IFERROR(VALUE(Customers!P361),"")))</f>
        <v>3</v>
      </c>
      <c r="Q361" s="4" t="n">
        <f aca="false">IF(OR(TRIM(Customers!Q361&amp;"")="",ISNUMBER(MATCH(TRIM(Customers!Q361&amp;""),Codes!$A$5:$A$14,0))),"",IF(ISNUMBER(Customers!Q361),Customers!Q361,IFERROR(VALUE(Customers!Q361),"")))</f>
        <v>4500</v>
      </c>
      <c r="R361" s="4" t="n">
        <f aca="false">IF(OR(TRIM(Customers!R361&amp;"")="",ISNUMBER(MATCH(TRIM(Customers!R361&amp;""),Codes!$A$5:$A$14,0))),"",IF(ISNUMBER(Customers!R361),Customers!R361,IFERROR(VALUE(Customers!R361),"")))</f>
        <v>1233.47</v>
      </c>
      <c r="S361" s="4" t="str">
        <f aca="false">IF(OR(TRIM(Customers!S361&amp;"")="",ISNUMBER(MATCH(TRIM(Customers!S361&amp;""),Codes!$A$5:$A$14,0))),"",IF(ISNUMBER(Customers!S361),Customers!S361,IFERROR(VALUE(Customers!S361),"")))</f>
        <v/>
      </c>
      <c r="T361" s="4" t="str">
        <f aca="false">IF(OR(TRIM(Customers!T361&amp;"")="",ISNUMBER(MATCH(TRIM(Customers!T361&amp;""),Codes!$A$5:$A$14,0))),"",IF(ISNUMBER(Customers!T361),Customers!T361,IFERROR(VALUE(Customers!T361),"")))</f>
        <v/>
      </c>
      <c r="U361" s="3" t="n">
        <f aca="false">IF(OR(TRIM(Customers!U361&amp;"")="",ISNUMBER(MATCH(TRIM(Customers!U361&amp;""),Codes!$A$5:$A$14,0)),Customers!U361=0),"",IF(ISNUMBER(Customers!U361),Customers!U361,IFERROR(VALUE(Customers!U361),"")))</f>
        <v>558</v>
      </c>
      <c r="V361" s="3" t="str">
        <f aca="false">IF(OR(TRIM(Customers!V361&amp;"")="",ISNUMBER(MATCH(TRIM(Customers!V361&amp;""),Codes!$A$5:$A$14,0))),"",IF(ISNUMBER(Customers!V361),Customers!V361,IFERROR(VALUE(Customers!V361),"")))</f>
        <v/>
      </c>
    </row>
    <row r="362" customFormat="false" ht="15" hidden="false" customHeight="false" outlineLevel="0" collapsed="false">
      <c r="A362" s="2" t="str">
        <f aca="false">Customers!A362</f>
        <v>CL00361</v>
      </c>
      <c r="B362" s="3" t="n">
        <f aca="false">IF(OR(TRIM(Customers!B362&amp;"")="",ISNUMBER(MATCH(TRIM(Customers!B362&amp;""),Codes!$A$5:$A$14,0)),Customers!B362=0),"",IF(ISNUMBER(Customers!B362),Customers!B362,IFERROR(VALUE(Customers!B362),"")))</f>
        <v>59</v>
      </c>
      <c r="C362" s="2" t="str">
        <f aca="false">IF(OR(TRIM(Customers!C362&amp;"")="",ISNUMBER(MATCH(TRIM(Customers!C362&amp;""),Codes!$A$5:$A$14,0))),"",TRIM(Customers!C362))</f>
        <v>F</v>
      </c>
      <c r="D362" s="2" t="str">
        <f aca="false">IF(OR(TRIM(Customers!D362&amp;"")="",ISNUMBER(MATCH(TRIM(Customers!D362&amp;""),Codes!$A$5:$A$14,0))),"",TRIM(Customers!D362))</f>
        <v>Lazio</v>
      </c>
      <c r="E362" s="2" t="str">
        <f aca="false">IF(OR(TRIM(Customers!E362&amp;"")="",ISNUMBER(MATCH(TRIM(Customers!E362&amp;""),Codes!$A$5:$A$14,0))),"",TRIM(Customers!E362))</f>
        <v>Employee</v>
      </c>
      <c r="F362" s="2" t="str">
        <f aca="false">IF(OR(TRIM(Customers!F362&amp;"")="",ISNUMBER(MATCH(TRIM(Customers!F362&amp;""),Codes!$A$5:$A$14,0))),"",TRIM(Customers!F362))</f>
        <v>Married</v>
      </c>
      <c r="G362" s="4" t="n">
        <f aca="false">IF(OR(TRIM(Customers!G362&amp;"")="",ISNUMBER(MATCH(TRIM(Customers!G362&amp;""),Codes!$A$5:$A$14,0)),Customers!G362=-999),"",IF(ISNUMBER(Customers!G362),Customers!G362,IFERROR(VALUE(Customers!G362),"")))</f>
        <v>33700</v>
      </c>
      <c r="H362" s="3" t="n">
        <f aca="false">IF(OR(TRIM(Customers!H362&amp;"")="",ISNUMBER(MATCH(TRIM(Customers!H362&amp;""),Codes!$A$5:$A$14,0))),"",IF(ISNUMBER(Customers!H362),Customers!H362,IFERROR(VALUE(Customers!H362),"")))</f>
        <v>21</v>
      </c>
      <c r="I362" s="5" t="n">
        <f aca="false">IF(OR(TRIM(Customers!I362&amp;"")="",ISNUMBER(MATCH(TRIM(Customers!I362&amp;""),Codes!$A$5:$A$14,0)),Customers!I362=DATE(1970,1,1)),"",IF(ISNUMBER(Customers!I362),Customers!I362,IFERROR(DATEVALUE(Customers!I362),"")))</f>
        <v>38548</v>
      </c>
      <c r="J362" s="2" t="str">
        <f aca="false">IF(OR(TRIM(Customers!J362&amp;"")="",ISNUMBER(MATCH(TRIM(Customers!J362&amp;""),Codes!$A$5:$A$14,0))),"",TRIM(Customers!J362))</f>
        <v>Phone</v>
      </c>
      <c r="K362" s="3" t="n">
        <f aca="false">IF(OR(TRIM(Customers!K362&amp;"")="",ISNUMBER(MATCH(TRIM(Customers!K362&amp;""),Codes!$A$5:$A$14,0))),"",IF(ISNUMBER(Customers!K362),Customers!K362,IFERROR(VALUE(Customers!K362),"")))</f>
        <v>6</v>
      </c>
      <c r="L362" s="4" t="n">
        <f aca="false">IF(OR(TRIM(Customers!L362&amp;"")="",ISNUMBER(MATCH(TRIM(Customers!L362&amp;""),Codes!$A$5:$A$14,0))),"",IF(ISNUMBER(Customers!L362),Customers!L362,IFERROR(VALUE(Customers!L362),"")))</f>
        <v>2279.2</v>
      </c>
      <c r="M362" s="4" t="n">
        <f aca="false">IF(OR(TRIM(Customers!M362&amp;"")="",ISNUMBER(MATCH(TRIM(Customers!M362&amp;""),Codes!$A$5:$A$14,0))),"",IF(ISNUMBER(Customers!M362),Customers!M362,IFERROR(VALUE(Customers!M362),"")))</f>
        <v>38247.91</v>
      </c>
      <c r="N362" s="3" t="n">
        <f aca="false">IF(OR(TRIM(Customers!N362&amp;"")="",ISNUMBER(MATCH(TRIM(Customers!N362&amp;""),Codes!$A$5:$A$14,0)),Customers!N362=9999),"",IF(ISNUMBER(Customers!N362),Customers!N362,IFERROR(VALUE(Customers!N362),"")))</f>
        <v>28</v>
      </c>
      <c r="O362" s="4" t="n">
        <f aca="false">IF(OR(TRIM(Customers!O362&amp;"")="",ISNUMBER(MATCH(TRIM(Customers!O362&amp;""),Codes!$A$5:$A$14,0))),"",IF(ISNUMBER(Customers!O362),Customers!O362,IFERROR(VALUE(Customers!O362),"")))</f>
        <v>43.52</v>
      </c>
      <c r="P362" s="3" t="n">
        <f aca="false">IF(OR(TRIM(Customers!P362&amp;"")="",ISNUMBER(MATCH(TRIM(Customers!P362&amp;""),Codes!$A$5:$A$14,0))),"",IF(ISNUMBER(Customers!P362),Customers!P362,IFERROR(VALUE(Customers!P362),"")))</f>
        <v>6</v>
      </c>
      <c r="Q362" s="4" t="n">
        <f aca="false">IF(OR(TRIM(Customers!Q362&amp;"")="",ISNUMBER(MATCH(TRIM(Customers!Q362&amp;""),Codes!$A$5:$A$14,0))),"",IF(ISNUMBER(Customers!Q362),Customers!Q362,IFERROR(VALUE(Customers!Q362),"")))</f>
        <v>4500</v>
      </c>
      <c r="R362" s="4" t="n">
        <f aca="false">IF(OR(TRIM(Customers!R362&amp;"")="",ISNUMBER(MATCH(TRIM(Customers!R362&amp;""),Codes!$A$5:$A$14,0))),"",IF(ISNUMBER(Customers!R362),Customers!R362,IFERROR(VALUE(Customers!R362),"")))</f>
        <v>779.89</v>
      </c>
      <c r="S362" s="4" t="n">
        <f aca="false">IF(OR(TRIM(Customers!S362&amp;"")="",ISNUMBER(MATCH(TRIM(Customers!S362&amp;""),Codes!$A$5:$A$14,0))),"",IF(ISNUMBER(Customers!S362),Customers!S362,IFERROR(VALUE(Customers!S362),"")))</f>
        <v>70000</v>
      </c>
      <c r="T362" s="4" t="n">
        <f aca="false">IF(OR(TRIM(Customers!T362&amp;"")="",ISNUMBER(MATCH(TRIM(Customers!T362&amp;""),Codes!$A$5:$A$14,0))),"",IF(ISNUMBER(Customers!T362),Customers!T362,IFERROR(VALUE(Customers!T362),"")))</f>
        <v>316</v>
      </c>
      <c r="U362" s="3" t="n">
        <f aca="false">IF(OR(TRIM(Customers!U362&amp;"")="",ISNUMBER(MATCH(TRIM(Customers!U362&amp;""),Codes!$A$5:$A$14,0)),Customers!U362=0),"",IF(ISNUMBER(Customers!U362),Customers!U362,IFERROR(VALUE(Customers!U362),"")))</f>
        <v>716</v>
      </c>
      <c r="V362" s="3" t="n">
        <f aca="false">IF(OR(TRIM(Customers!V362&amp;"")="",ISNUMBER(MATCH(TRIM(Customers!V362&amp;""),Codes!$A$5:$A$14,0))),"",IF(ISNUMBER(Customers!V362),Customers!V362,IFERROR(VALUE(Customers!V362),"")))</f>
        <v>0</v>
      </c>
    </row>
    <row r="363" customFormat="false" ht="15" hidden="false" customHeight="false" outlineLevel="0" collapsed="false">
      <c r="A363" s="2" t="str">
        <f aca="false">Customers!A363</f>
        <v>CL00362</v>
      </c>
      <c r="B363" s="3" t="str">
        <f aca="false">IF(OR(TRIM(Customers!B363&amp;"")="",ISNUMBER(MATCH(TRIM(Customers!B363&amp;""),Codes!$A$5:$A$14,0)),Customers!B363=0),"",IF(ISNUMBER(Customers!B363),Customers!B363,IFERROR(VALUE(Customers!B363),"")))</f>
        <v/>
      </c>
      <c r="C363" s="2" t="str">
        <f aca="false">IF(OR(TRIM(Customers!C363&amp;"")="",ISNUMBER(MATCH(TRIM(Customers!C363&amp;""),Codes!$A$5:$A$14,0))),"",TRIM(Customers!C363))</f>
        <v>M</v>
      </c>
      <c r="D363" s="2" t="str">
        <f aca="false">IF(OR(TRIM(Customers!D363&amp;"")="",ISNUMBER(MATCH(TRIM(Customers!D363&amp;""),Codes!$A$5:$A$14,0))),"",TRIM(Customers!D363))</f>
        <v>Campania</v>
      </c>
      <c r="E363" s="2" t="str">
        <f aca="false">IF(OR(TRIM(Customers!E363&amp;"")="",ISNUMBER(MATCH(TRIM(Customers!E363&amp;""),Codes!$A$5:$A$14,0))),"",TRIM(Customers!E363))</f>
        <v>Manual worker</v>
      </c>
      <c r="F363" s="2" t="str">
        <f aca="false">IF(OR(TRIM(Customers!F363&amp;"")="",ISNUMBER(MATCH(TRIM(Customers!F363&amp;""),Codes!$A$5:$A$14,0))),"",TRIM(Customers!F363))</f>
        <v>Married</v>
      </c>
      <c r="G363" s="4" t="n">
        <f aca="false">IF(OR(TRIM(Customers!G363&amp;"")="",ISNUMBER(MATCH(TRIM(Customers!G363&amp;""),Codes!$A$5:$A$14,0)),Customers!G363=-999),"",IF(ISNUMBER(Customers!G363),Customers!G363,IFERROR(VALUE(Customers!G363),"")))</f>
        <v>14000</v>
      </c>
      <c r="H363" s="3" t="str">
        <f aca="false">IF(OR(TRIM(Customers!H363&amp;"")="",ISNUMBER(MATCH(TRIM(Customers!H363&amp;""),Codes!$A$5:$A$14,0))),"",IF(ISNUMBER(Customers!H363),Customers!H363,IFERROR(VALUE(Customers!H363),"")))</f>
        <v/>
      </c>
      <c r="I363" s="5" t="str">
        <f aca="false">IF(OR(TRIM(Customers!I363&amp;"")="",ISNUMBER(MATCH(TRIM(Customers!I363&amp;""),Codes!$A$5:$A$14,0)),Customers!I363=DATE(1970,1,1)),"",IF(ISNUMBER(Customers!I363),Customers!I363,IFERROR(DATEVALUE(Customers!I363),"")))</f>
        <v/>
      </c>
      <c r="J363" s="2" t="str">
        <f aca="false">IF(OR(TRIM(Customers!J363&amp;"")="",ISNUMBER(MATCH(TRIM(Customers!J363&amp;""),Codes!$A$5:$A$14,0))),"",TRIM(Customers!J363))</f>
        <v>App</v>
      </c>
      <c r="K363" s="3" t="n">
        <f aca="false">IF(OR(TRIM(Customers!K363&amp;"")="",ISNUMBER(MATCH(TRIM(Customers!K363&amp;""),Codes!$A$5:$A$14,0))),"",IF(ISNUMBER(Customers!K363),Customers!K363,IFERROR(VALUE(Customers!K363),"")))</f>
        <v>3</v>
      </c>
      <c r="L363" s="4" t="n">
        <f aca="false">IF(OR(TRIM(Customers!L363&amp;"")="",ISNUMBER(MATCH(TRIM(Customers!L363&amp;""),Codes!$A$5:$A$14,0))),"",IF(ISNUMBER(Customers!L363),Customers!L363,IFERROR(VALUE(Customers!L363),"")))</f>
        <v>815.85</v>
      </c>
      <c r="M363" s="4" t="n">
        <f aca="false">IF(OR(TRIM(Customers!M363&amp;"")="",ISNUMBER(MATCH(TRIM(Customers!M363&amp;""),Codes!$A$5:$A$14,0))),"",IF(ISNUMBER(Customers!M363),Customers!M363,IFERROR(VALUE(Customers!M363),"")))</f>
        <v>33554.84</v>
      </c>
      <c r="N363" s="3" t="n">
        <f aca="false">IF(OR(TRIM(Customers!N363&amp;"")="",ISNUMBER(MATCH(TRIM(Customers!N363&amp;""),Codes!$A$5:$A$14,0)),Customers!N363=9999),"",IF(ISNUMBER(Customers!N363),Customers!N363,IFERROR(VALUE(Customers!N363),"")))</f>
        <v>23</v>
      </c>
      <c r="O363" s="4" t="n">
        <f aca="false">IF(OR(TRIM(Customers!O363&amp;"")="",ISNUMBER(MATCH(TRIM(Customers!O363&amp;""),Codes!$A$5:$A$14,0))),"",IF(ISNUMBER(Customers!O363),Customers!O363,IFERROR(VALUE(Customers!O363),"")))</f>
        <v>38.83</v>
      </c>
      <c r="P363" s="3" t="n">
        <f aca="false">IF(OR(TRIM(Customers!P363&amp;"")="",ISNUMBER(MATCH(TRIM(Customers!P363&amp;""),Codes!$A$5:$A$14,0))),"",IF(ISNUMBER(Customers!P363),Customers!P363,IFERROR(VALUE(Customers!P363),"")))</f>
        <v>0</v>
      </c>
      <c r="Q363" s="4" t="n">
        <f aca="false">IF(OR(TRIM(Customers!Q363&amp;"")="",ISNUMBER(MATCH(TRIM(Customers!Q363&amp;""),Codes!$A$5:$A$14,0))),"",IF(ISNUMBER(Customers!Q363),Customers!Q363,IFERROR(VALUE(Customers!Q363),"")))</f>
        <v>3000</v>
      </c>
      <c r="R363" s="4" t="n">
        <f aca="false">IF(OR(TRIM(Customers!R363&amp;"")="",ISNUMBER(MATCH(TRIM(Customers!R363&amp;""),Codes!$A$5:$A$14,0))),"",IF(ISNUMBER(Customers!R363),Customers!R363,IFERROR(VALUE(Customers!R363),"")))</f>
        <v>1071.09</v>
      </c>
      <c r="S363" s="4" t="n">
        <f aca="false">IF(OR(TRIM(Customers!S363&amp;"")="",ISNUMBER(MATCH(TRIM(Customers!S363&amp;""),Codes!$A$5:$A$14,0))),"",IF(ISNUMBER(Customers!S363),Customers!S363,IFERROR(VALUE(Customers!S363),"")))</f>
        <v>0</v>
      </c>
      <c r="T363" s="4" t="n">
        <f aca="false">IF(OR(TRIM(Customers!T363&amp;"")="",ISNUMBER(MATCH(TRIM(Customers!T363&amp;""),Codes!$A$5:$A$14,0))),"",IF(ISNUMBER(Customers!T363),Customers!T363,IFERROR(VALUE(Customers!T363),"")))</f>
        <v>0</v>
      </c>
      <c r="U363" s="3" t="n">
        <f aca="false">IF(OR(TRIM(Customers!U363&amp;"")="",ISNUMBER(MATCH(TRIM(Customers!U363&amp;""),Codes!$A$5:$A$14,0)),Customers!U363=0),"",IF(ISNUMBER(Customers!U363),Customers!U363,IFERROR(VALUE(Customers!U363),"")))</f>
        <v>607</v>
      </c>
      <c r="V363" s="3" t="str">
        <f aca="false">IF(OR(TRIM(Customers!V363&amp;"")="",ISNUMBER(MATCH(TRIM(Customers!V363&amp;""),Codes!$A$5:$A$14,0))),"",IF(ISNUMBER(Customers!V363),Customers!V363,IFERROR(VALUE(Customers!V363),"")))</f>
        <v/>
      </c>
    </row>
    <row r="364" customFormat="false" ht="15" hidden="false" customHeight="false" outlineLevel="0" collapsed="false">
      <c r="A364" s="2" t="str">
        <f aca="false">Customers!A364</f>
        <v>CL00363</v>
      </c>
      <c r="B364" s="3" t="n">
        <f aca="false">IF(OR(TRIM(Customers!B364&amp;"")="",ISNUMBER(MATCH(TRIM(Customers!B364&amp;""),Codes!$A$5:$A$14,0)),Customers!B364=0),"",IF(ISNUMBER(Customers!B364),Customers!B364,IFERROR(VALUE(Customers!B364),"")))</f>
        <v>50</v>
      </c>
      <c r="C364" s="2" t="str">
        <f aca="false">IF(OR(TRIM(Customers!C364&amp;"")="",ISNUMBER(MATCH(TRIM(Customers!C364&amp;""),Codes!$A$5:$A$14,0))),"",TRIM(Customers!C364))</f>
        <v>F</v>
      </c>
      <c r="D364" s="2" t="str">
        <f aca="false">IF(OR(TRIM(Customers!D364&amp;"")="",ISNUMBER(MATCH(TRIM(Customers!D364&amp;""),Codes!$A$5:$A$14,0))),"",TRIM(Customers!D364))</f>
        <v>Lombardia</v>
      </c>
      <c r="E364" s="2" t="str">
        <f aca="false">IF(OR(TRIM(Customers!E364&amp;"")="",ISNUMBER(MATCH(TRIM(Customers!E364&amp;""),Codes!$A$5:$A$14,0))),"",TRIM(Customers!E364))</f>
        <v>Teacher</v>
      </c>
      <c r="F364" s="2" t="str">
        <f aca="false">IF(OR(TRIM(Customers!F364&amp;"")="",ISNUMBER(MATCH(TRIM(Customers!F364&amp;""),Codes!$A$5:$A$14,0))),"",TRIM(Customers!F364))</f>
        <v>Single</v>
      </c>
      <c r="G364" s="4" t="n">
        <f aca="false">IF(OR(TRIM(Customers!G364&amp;"")="",ISNUMBER(MATCH(TRIM(Customers!G364&amp;""),Codes!$A$5:$A$14,0)),Customers!G364=-999),"",IF(ISNUMBER(Customers!G364),Customers!G364,IFERROR(VALUE(Customers!G364),"")))</f>
        <v>29300</v>
      </c>
      <c r="H364" s="3" t="n">
        <f aca="false">IF(OR(TRIM(Customers!H364&amp;"")="",ISNUMBER(MATCH(TRIM(Customers!H364&amp;""),Codes!$A$5:$A$14,0))),"",IF(ISNUMBER(Customers!H364),Customers!H364,IFERROR(VALUE(Customers!H364),"")))</f>
        <v>8</v>
      </c>
      <c r="I364" s="5" t="n">
        <f aca="false">IF(OR(TRIM(Customers!I364&amp;"")="",ISNUMBER(MATCH(TRIM(Customers!I364&amp;""),Codes!$A$5:$A$14,0)),Customers!I364=DATE(1970,1,1)),"",IF(ISNUMBER(Customers!I364),Customers!I364,IFERROR(DATEVALUE(Customers!I364),"")))</f>
        <v>43184</v>
      </c>
      <c r="J364" s="2" t="str">
        <f aca="false">IF(OR(TRIM(Customers!J364&amp;"")="",ISNUMBER(MATCH(TRIM(Customers!J364&amp;""),Codes!$A$5:$A$14,0))),"",TRIM(Customers!J364))</f>
        <v>Phone</v>
      </c>
      <c r="K364" s="3" t="n">
        <f aca="false">IF(OR(TRIM(Customers!K364&amp;"")="",ISNUMBER(MATCH(TRIM(Customers!K364&amp;""),Codes!$A$5:$A$14,0))),"",IF(ISNUMBER(Customers!K364),Customers!K364,IFERROR(VALUE(Customers!K364),"")))</f>
        <v>4</v>
      </c>
      <c r="L364" s="4" t="n">
        <f aca="false">IF(OR(TRIM(Customers!L364&amp;"")="",ISNUMBER(MATCH(TRIM(Customers!L364&amp;""),Codes!$A$5:$A$14,0))),"",IF(ISNUMBER(Customers!L364),Customers!L364,IFERROR(VALUE(Customers!L364),"")))</f>
        <v>1777.67</v>
      </c>
      <c r="M364" s="4" t="n">
        <f aca="false">IF(OR(TRIM(Customers!M364&amp;"")="",ISNUMBER(MATCH(TRIM(Customers!M364&amp;""),Codes!$A$5:$A$14,0))),"",IF(ISNUMBER(Customers!M364),Customers!M364,IFERROR(VALUE(Customers!M364),"")))</f>
        <v>0</v>
      </c>
      <c r="N364" s="3" t="n">
        <f aca="false">IF(OR(TRIM(Customers!N364&amp;"")="",ISNUMBER(MATCH(TRIM(Customers!N364&amp;""),Codes!$A$5:$A$14,0)),Customers!N364=9999),"",IF(ISNUMBER(Customers!N364),Customers!N364,IFERROR(VALUE(Customers!N364),"")))</f>
        <v>19</v>
      </c>
      <c r="O364" s="4" t="n">
        <f aca="false">IF(OR(TRIM(Customers!O364&amp;"")="",ISNUMBER(MATCH(TRIM(Customers!O364&amp;""),Codes!$A$5:$A$14,0))),"",IF(ISNUMBER(Customers!O364),Customers!O364,IFERROR(VALUE(Customers!O364),"")))</f>
        <v>75.52</v>
      </c>
      <c r="P364" s="3" t="n">
        <f aca="false">IF(OR(TRIM(Customers!P364&amp;"")="",ISNUMBER(MATCH(TRIM(Customers!P364&amp;""),Codes!$A$5:$A$14,0))),"",IF(ISNUMBER(Customers!P364),Customers!P364,IFERROR(VALUE(Customers!P364),"")))</f>
        <v>5</v>
      </c>
      <c r="Q364" s="4" t="n">
        <f aca="false">IF(OR(TRIM(Customers!Q364&amp;"")="",ISNUMBER(MATCH(TRIM(Customers!Q364&amp;""),Codes!$A$5:$A$14,0))),"",IF(ISNUMBER(Customers!Q364),Customers!Q364,IFERROR(VALUE(Customers!Q364),"")))</f>
        <v>7000</v>
      </c>
      <c r="R364" s="4" t="n">
        <f aca="false">IF(OR(TRIM(Customers!R364&amp;"")="",ISNUMBER(MATCH(TRIM(Customers!R364&amp;""),Codes!$A$5:$A$14,0))),"",IF(ISNUMBER(Customers!R364),Customers!R364,IFERROR(VALUE(Customers!R364),"")))</f>
        <v>2588.18</v>
      </c>
      <c r="S364" s="4" t="n">
        <f aca="false">IF(OR(TRIM(Customers!S364&amp;"")="",ISNUMBER(MATCH(TRIM(Customers!S364&amp;""),Codes!$A$5:$A$14,0))),"",IF(ISNUMBER(Customers!S364),Customers!S364,IFERROR(VALUE(Customers!S364),"")))</f>
        <v>141000</v>
      </c>
      <c r="T364" s="4" t="n">
        <f aca="false">IF(OR(TRIM(Customers!T364&amp;"")="",ISNUMBER(MATCH(TRIM(Customers!T364&amp;""),Codes!$A$5:$A$14,0))),"",IF(ISNUMBER(Customers!T364),Customers!T364,IFERROR(VALUE(Customers!T364),"")))</f>
        <v>847</v>
      </c>
      <c r="U364" s="3" t="n">
        <f aca="false">IF(OR(TRIM(Customers!U364&amp;"")="",ISNUMBER(MATCH(TRIM(Customers!U364&amp;""),Codes!$A$5:$A$14,0)),Customers!U364=0),"",IF(ISNUMBER(Customers!U364),Customers!U364,IFERROR(VALUE(Customers!U364),"")))</f>
        <v>700</v>
      </c>
      <c r="V364" s="3" t="str">
        <f aca="false">IF(OR(TRIM(Customers!V364&amp;"")="",ISNUMBER(MATCH(TRIM(Customers!V364&amp;""),Codes!$A$5:$A$14,0))),"",IF(ISNUMBER(Customers!V364),Customers!V364,IFERROR(VALUE(Customers!V364),"")))</f>
        <v/>
      </c>
    </row>
    <row r="365" customFormat="false" ht="15" hidden="false" customHeight="false" outlineLevel="0" collapsed="false">
      <c r="A365" s="2" t="str">
        <f aca="false">Customers!A365</f>
        <v>CL00364</v>
      </c>
      <c r="B365" s="3" t="n">
        <f aca="false">IF(OR(TRIM(Customers!B365&amp;"")="",ISNUMBER(MATCH(TRIM(Customers!B365&amp;""),Codes!$A$5:$A$14,0)),Customers!B365=0),"",IF(ISNUMBER(Customers!B365),Customers!B365,IFERROR(VALUE(Customers!B365),"")))</f>
        <v>25</v>
      </c>
      <c r="C365" s="2" t="str">
        <f aca="false">IF(OR(TRIM(Customers!C365&amp;"")="",ISNUMBER(MATCH(TRIM(Customers!C365&amp;""),Codes!$A$5:$A$14,0))),"",TRIM(Customers!C365))</f>
        <v>M</v>
      </c>
      <c r="D365" s="2" t="str">
        <f aca="false">IF(OR(TRIM(Customers!D365&amp;"")="",ISNUMBER(MATCH(TRIM(Customers!D365&amp;""),Codes!$A$5:$A$14,0))),"",TRIM(Customers!D365))</f>
        <v>Lazio</v>
      </c>
      <c r="E365" s="2" t="str">
        <f aca="false">IF(OR(TRIM(Customers!E365&amp;"")="",ISNUMBER(MATCH(TRIM(Customers!E365&amp;""),Codes!$A$5:$A$14,0))),"",TRIM(Customers!E365))</f>
        <v>Employee</v>
      </c>
      <c r="F365" s="2" t="str">
        <f aca="false">IF(OR(TRIM(Customers!F365&amp;"")="",ISNUMBER(MATCH(TRIM(Customers!F365&amp;""),Codes!$A$5:$A$14,0))),"",TRIM(Customers!F365))</f>
        <v>Single</v>
      </c>
      <c r="G365" s="4" t="n">
        <f aca="false">IF(OR(TRIM(Customers!G365&amp;"")="",ISNUMBER(MATCH(TRIM(Customers!G365&amp;""),Codes!$A$5:$A$14,0)),Customers!G365=-999),"",IF(ISNUMBER(Customers!G365),Customers!G365,IFERROR(VALUE(Customers!G365),"")))</f>
        <v>25600</v>
      </c>
      <c r="H365" s="3" t="n">
        <f aca="false">IF(OR(TRIM(Customers!H365&amp;"")="",ISNUMBER(MATCH(TRIM(Customers!H365&amp;""),Codes!$A$5:$A$14,0))),"",IF(ISNUMBER(Customers!H365),Customers!H365,IFERROR(VALUE(Customers!H365),"")))</f>
        <v>2</v>
      </c>
      <c r="I365" s="5" t="n">
        <f aca="false">IF(OR(TRIM(Customers!I365&amp;"")="",ISNUMBER(MATCH(TRIM(Customers!I365&amp;""),Codes!$A$5:$A$14,0)),Customers!I365=DATE(1970,1,1)),"",IF(ISNUMBER(Customers!I365),Customers!I365,IFERROR(DATEVALUE(Customers!I365),"")))</f>
        <v>45370</v>
      </c>
      <c r="J365" s="2" t="str">
        <f aca="false">IF(OR(TRIM(Customers!J365&amp;"")="",ISNUMBER(MATCH(TRIM(Customers!J365&amp;""),Codes!$A$5:$A$14,0))),"",TRIM(Customers!J365))</f>
        <v>App</v>
      </c>
      <c r="K365" s="3" t="n">
        <f aca="false">IF(OR(TRIM(Customers!K365&amp;"")="",ISNUMBER(MATCH(TRIM(Customers!K365&amp;""),Codes!$A$5:$A$14,0))),"",IF(ISNUMBER(Customers!K365),Customers!K365,IFERROR(VALUE(Customers!K365),"")))</f>
        <v>1</v>
      </c>
      <c r="L365" s="4" t="n">
        <f aca="false">IF(OR(TRIM(Customers!L365&amp;"")="",ISNUMBER(MATCH(TRIM(Customers!L365&amp;""),Codes!$A$5:$A$14,0))),"",IF(ISNUMBER(Customers!L365),Customers!L365,IFERROR(VALUE(Customers!L365),"")))</f>
        <v>1588.2</v>
      </c>
      <c r="M365" s="4" t="n">
        <f aca="false">IF(OR(TRIM(Customers!M365&amp;"")="",ISNUMBER(MATCH(TRIM(Customers!M365&amp;""),Codes!$A$5:$A$14,0))),"",IF(ISNUMBER(Customers!M365),Customers!M365,IFERROR(VALUE(Customers!M365),"")))</f>
        <v>6780.17</v>
      </c>
      <c r="N365" s="3" t="n">
        <f aca="false">IF(OR(TRIM(Customers!N365&amp;"")="",ISNUMBER(MATCH(TRIM(Customers!N365&amp;""),Codes!$A$5:$A$14,0)),Customers!N365=9999),"",IF(ISNUMBER(Customers!N365),Customers!N365,IFERROR(VALUE(Customers!N365),"")))</f>
        <v>35</v>
      </c>
      <c r="O365" s="4" t="n">
        <f aca="false">IF(OR(TRIM(Customers!O365&amp;"")="",ISNUMBER(MATCH(TRIM(Customers!O365&amp;""),Codes!$A$5:$A$14,0))),"",IF(ISNUMBER(Customers!O365),Customers!O365,IFERROR(VALUE(Customers!O365),"")))</f>
        <v>75.28</v>
      </c>
      <c r="P365" s="3" t="str">
        <f aca="false">IF(OR(TRIM(Customers!P365&amp;"")="",ISNUMBER(MATCH(TRIM(Customers!P365&amp;""),Codes!$A$5:$A$14,0))),"",IF(ISNUMBER(Customers!P365),Customers!P365,IFERROR(VALUE(Customers!P365),"")))</f>
        <v/>
      </c>
      <c r="Q365" s="4" t="n">
        <f aca="false">IF(OR(TRIM(Customers!Q365&amp;"")="",ISNUMBER(MATCH(TRIM(Customers!Q365&amp;""),Codes!$A$5:$A$14,0))),"",IF(ISNUMBER(Customers!Q365),Customers!Q365,IFERROR(VALUE(Customers!Q365),"")))</f>
        <v>5000</v>
      </c>
      <c r="R365" s="4" t="n">
        <f aca="false">IF(OR(TRIM(Customers!R365&amp;"")="",ISNUMBER(MATCH(TRIM(Customers!R365&amp;""),Codes!$A$5:$A$14,0))),"",IF(ISNUMBER(Customers!R365),Customers!R365,IFERROR(VALUE(Customers!R365),"")))</f>
        <v>1444.26</v>
      </c>
      <c r="S365" s="4" t="n">
        <f aca="false">IF(OR(TRIM(Customers!S365&amp;"")="",ISNUMBER(MATCH(TRIM(Customers!S365&amp;""),Codes!$A$5:$A$14,0))),"",IF(ISNUMBER(Customers!S365),Customers!S365,IFERROR(VALUE(Customers!S365),"")))</f>
        <v>0</v>
      </c>
      <c r="T365" s="4" t="n">
        <f aca="false">IF(OR(TRIM(Customers!T365&amp;"")="",ISNUMBER(MATCH(TRIM(Customers!T365&amp;""),Codes!$A$5:$A$14,0))),"",IF(ISNUMBER(Customers!T365),Customers!T365,IFERROR(VALUE(Customers!T365),"")))</f>
        <v>0</v>
      </c>
      <c r="U365" s="3" t="n">
        <f aca="false">IF(OR(TRIM(Customers!U365&amp;"")="",ISNUMBER(MATCH(TRIM(Customers!U365&amp;""),Codes!$A$5:$A$14,0)),Customers!U365=0),"",IF(ISNUMBER(Customers!U365),Customers!U365,IFERROR(VALUE(Customers!U365),"")))</f>
        <v>672</v>
      </c>
      <c r="V365" s="3" t="n">
        <f aca="false">IF(OR(TRIM(Customers!V365&amp;"")="",ISNUMBER(MATCH(TRIM(Customers!V365&amp;""),Codes!$A$5:$A$14,0))),"",IF(ISNUMBER(Customers!V365),Customers!V365,IFERROR(VALUE(Customers!V365),"")))</f>
        <v>0</v>
      </c>
    </row>
    <row r="366" customFormat="false" ht="15" hidden="false" customHeight="false" outlineLevel="0" collapsed="false">
      <c r="A366" s="2" t="str">
        <f aca="false">Customers!A366</f>
        <v>CL00365</v>
      </c>
      <c r="B366" s="3" t="n">
        <f aca="false">IF(OR(TRIM(Customers!B366&amp;"")="",ISNUMBER(MATCH(TRIM(Customers!B366&amp;""),Codes!$A$5:$A$14,0)),Customers!B366=0),"",IF(ISNUMBER(Customers!B366),Customers!B366,IFERROR(VALUE(Customers!B366),"")))</f>
        <v>19</v>
      </c>
      <c r="C366" s="2" t="str">
        <f aca="false">IF(OR(TRIM(Customers!C366&amp;"")="",ISNUMBER(MATCH(TRIM(Customers!C366&amp;""),Codes!$A$5:$A$14,0))),"",TRIM(Customers!C366))</f>
        <v>F</v>
      </c>
      <c r="D366" s="2" t="str">
        <f aca="false">IF(OR(TRIM(Customers!D366&amp;"")="",ISNUMBER(MATCH(TRIM(Customers!D366&amp;""),Codes!$A$5:$A$14,0))),"",TRIM(Customers!D366))</f>
        <v>Campania</v>
      </c>
      <c r="E366" s="2" t="str">
        <f aca="false">IF(OR(TRIM(Customers!E366&amp;"")="",ISNUMBER(MATCH(TRIM(Customers!E366&amp;""),Codes!$A$5:$A$14,0))),"",TRIM(Customers!E366))</f>
        <v>Unemployed</v>
      </c>
      <c r="F366" s="2" t="str">
        <f aca="false">IF(OR(TRIM(Customers!F366&amp;"")="",ISNUMBER(MATCH(TRIM(Customers!F366&amp;""),Codes!$A$5:$A$14,0))),"",TRIM(Customers!F366))</f>
        <v>Single</v>
      </c>
      <c r="G366" s="4" t="n">
        <f aca="false">IF(OR(TRIM(Customers!G366&amp;"")="",ISNUMBER(MATCH(TRIM(Customers!G366&amp;""),Codes!$A$5:$A$14,0)),Customers!G366=-999),"",IF(ISNUMBER(Customers!G366),Customers!G366,IFERROR(VALUE(Customers!G366),"")))</f>
        <v>6000</v>
      </c>
      <c r="H366" s="3" t="n">
        <f aca="false">IF(OR(TRIM(Customers!H366&amp;"")="",ISNUMBER(MATCH(TRIM(Customers!H366&amp;""),Codes!$A$5:$A$14,0))),"",IF(ISNUMBER(Customers!H366),Customers!H366,IFERROR(VALUE(Customers!H366),"")))</f>
        <v>0</v>
      </c>
      <c r="I366" s="5" t="n">
        <f aca="false">IF(OR(TRIM(Customers!I366&amp;"")="",ISNUMBER(MATCH(TRIM(Customers!I366&amp;""),Codes!$A$5:$A$14,0)),Customers!I366=DATE(1970,1,1)),"",IF(ISNUMBER(Customers!I366),Customers!I366,IFERROR(DATEVALUE(Customers!I366),"")))</f>
        <v>46113</v>
      </c>
      <c r="J366" s="2" t="str">
        <f aca="false">IF(OR(TRIM(Customers!J366&amp;"")="",ISNUMBER(MATCH(TRIM(Customers!J366&amp;""),Codes!$A$5:$A$14,0))),"",TRIM(Customers!J366))</f>
        <v>Branch</v>
      </c>
      <c r="K366" s="3" t="n">
        <f aca="false">IF(OR(TRIM(Customers!K366&amp;"")="",ISNUMBER(MATCH(TRIM(Customers!K366&amp;""),Codes!$A$5:$A$14,0))),"",IF(ISNUMBER(Customers!K366),Customers!K366,IFERROR(VALUE(Customers!K366),"")))</f>
        <v>1</v>
      </c>
      <c r="L366" s="4" t="n">
        <f aca="false">IF(OR(TRIM(Customers!L366&amp;"")="",ISNUMBER(MATCH(TRIM(Customers!L366&amp;""),Codes!$A$5:$A$14,0))),"",IF(ISNUMBER(Customers!L366),Customers!L366,IFERROR(VALUE(Customers!L366),"")))</f>
        <v>350.6</v>
      </c>
      <c r="M366" s="4" t="n">
        <f aca="false">IF(OR(TRIM(Customers!M366&amp;"")="",ISNUMBER(MATCH(TRIM(Customers!M366&amp;""),Codes!$A$5:$A$14,0))),"",IF(ISNUMBER(Customers!M366),Customers!M366,IFERROR(VALUE(Customers!M366),"")))</f>
        <v>0</v>
      </c>
      <c r="N366" s="3" t="n">
        <f aca="false">IF(OR(TRIM(Customers!N366&amp;"")="",ISNUMBER(MATCH(TRIM(Customers!N366&amp;""),Codes!$A$5:$A$14,0)),Customers!N366=9999),"",IF(ISNUMBER(Customers!N366),Customers!N366,IFERROR(VALUE(Customers!N366),"")))</f>
        <v>21</v>
      </c>
      <c r="O366" s="4" t="n">
        <f aca="false">IF(OR(TRIM(Customers!O366&amp;"")="",ISNUMBER(MATCH(TRIM(Customers!O366&amp;""),Codes!$A$5:$A$14,0))),"",IF(ISNUMBER(Customers!O366),Customers!O366,IFERROR(VALUE(Customers!O366),"")))</f>
        <v>31.54</v>
      </c>
      <c r="P366" s="3" t="n">
        <f aca="false">IF(OR(TRIM(Customers!P366&amp;"")="",ISNUMBER(MATCH(TRIM(Customers!P366&amp;""),Codes!$A$5:$A$14,0))),"",IF(ISNUMBER(Customers!P366),Customers!P366,IFERROR(VALUE(Customers!P366),"")))</f>
        <v>7</v>
      </c>
      <c r="Q366" s="4" t="n">
        <f aca="false">IF(OR(TRIM(Customers!Q366&amp;"")="",ISNUMBER(MATCH(TRIM(Customers!Q366&amp;""),Codes!$A$5:$A$14,0))),"",IF(ISNUMBER(Customers!Q366),Customers!Q366,IFERROR(VALUE(Customers!Q366),"")))</f>
        <v>1000</v>
      </c>
      <c r="R366" s="4" t="n">
        <f aca="false">IF(OR(TRIM(Customers!R366&amp;"")="",ISNUMBER(MATCH(TRIM(Customers!R366&amp;""),Codes!$A$5:$A$14,0))),"",IF(ISNUMBER(Customers!R366),Customers!R366,IFERROR(VALUE(Customers!R366),"")))</f>
        <v>103.92</v>
      </c>
      <c r="S366" s="4" t="str">
        <f aca="false">IF(OR(TRIM(Customers!S366&amp;"")="",ISNUMBER(MATCH(TRIM(Customers!S366&amp;""),Codes!$A$5:$A$14,0))),"",IF(ISNUMBER(Customers!S366),Customers!S366,IFERROR(VALUE(Customers!S366),"")))</f>
        <v/>
      </c>
      <c r="T366" s="4" t="str">
        <f aca="false">IF(OR(TRIM(Customers!T366&amp;"")="",ISNUMBER(MATCH(TRIM(Customers!T366&amp;""),Codes!$A$5:$A$14,0))),"",IF(ISNUMBER(Customers!T366),Customers!T366,IFERROR(VALUE(Customers!T366),"")))</f>
        <v/>
      </c>
      <c r="U366" s="3" t="n">
        <f aca="false">IF(OR(TRIM(Customers!U366&amp;"")="",ISNUMBER(MATCH(TRIM(Customers!U366&amp;""),Codes!$A$5:$A$14,0)),Customers!U366=0),"",IF(ISNUMBER(Customers!U366),Customers!U366,IFERROR(VALUE(Customers!U366),"")))</f>
        <v>511</v>
      </c>
      <c r="V366" s="3" t="n">
        <f aca="false">IF(OR(TRIM(Customers!V366&amp;"")="",ISNUMBER(MATCH(TRIM(Customers!V366&amp;""),Codes!$A$5:$A$14,0))),"",IF(ISNUMBER(Customers!V366),Customers!V366,IFERROR(VALUE(Customers!V366),"")))</f>
        <v>1</v>
      </c>
    </row>
    <row r="367" customFormat="false" ht="15" hidden="false" customHeight="false" outlineLevel="0" collapsed="false">
      <c r="A367" s="2" t="str">
        <f aca="false">Customers!A367</f>
        <v>CL00366</v>
      </c>
      <c r="B367" s="3" t="n">
        <f aca="false">IF(OR(TRIM(Customers!B367&amp;"")="",ISNUMBER(MATCH(TRIM(Customers!B367&amp;""),Codes!$A$5:$A$14,0)),Customers!B367=0),"",IF(ISNUMBER(Customers!B367),Customers!B367,IFERROR(VALUE(Customers!B367),"")))</f>
        <v>42</v>
      </c>
      <c r="C367" s="2" t="str">
        <f aca="false">IF(OR(TRIM(Customers!C367&amp;"")="",ISNUMBER(MATCH(TRIM(Customers!C367&amp;""),Codes!$A$5:$A$14,0))),"",TRIM(Customers!C367))</f>
        <v>M</v>
      </c>
      <c r="D367" s="2" t="str">
        <f aca="false">IF(OR(TRIM(Customers!D367&amp;"")="",ISNUMBER(MATCH(TRIM(Customers!D367&amp;""),Codes!$A$5:$A$14,0))),"",TRIM(Customers!D367))</f>
        <v>Emilia-Romagna</v>
      </c>
      <c r="E367" s="2" t="str">
        <f aca="false">IF(OR(TRIM(Customers!E367&amp;"")="",ISNUMBER(MATCH(TRIM(Customers!E367&amp;""),Codes!$A$5:$A$14,0))),"",TRIM(Customers!E367))</f>
        <v>Unemployed</v>
      </c>
      <c r="F367" s="2" t="str">
        <f aca="false">IF(OR(TRIM(Customers!F367&amp;"")="",ISNUMBER(MATCH(TRIM(Customers!F367&amp;""),Codes!$A$5:$A$14,0))),"",TRIM(Customers!F367))</f>
        <v>Married</v>
      </c>
      <c r="G367" s="4" t="n">
        <f aca="false">IF(OR(TRIM(Customers!G367&amp;"")="",ISNUMBER(MATCH(TRIM(Customers!G367&amp;""),Codes!$A$5:$A$14,0)),Customers!G367=-999),"",IF(ISNUMBER(Customers!G367),Customers!G367,IFERROR(VALUE(Customers!G367),"")))</f>
        <v>3500</v>
      </c>
      <c r="H367" s="3" t="n">
        <f aca="false">IF(OR(TRIM(Customers!H367&amp;"")="",ISNUMBER(MATCH(TRIM(Customers!H367&amp;""),Codes!$A$5:$A$14,0))),"",IF(ISNUMBER(Customers!H367),Customers!H367,IFERROR(VALUE(Customers!H367),"")))</f>
        <v>9</v>
      </c>
      <c r="I367" s="5" t="n">
        <f aca="false">IF(OR(TRIM(Customers!I367&amp;"")="",ISNUMBER(MATCH(TRIM(Customers!I367&amp;""),Codes!$A$5:$A$14,0)),Customers!I367=DATE(1970,1,1)),"",IF(ISNUMBER(Customers!I367),Customers!I367,IFERROR(DATEVALUE(Customers!I367),"")))</f>
        <v>42869</v>
      </c>
      <c r="J367" s="2" t="str">
        <f aca="false">IF(OR(TRIM(Customers!J367&amp;"")="",ISNUMBER(MATCH(TRIM(Customers!J367&amp;""),Codes!$A$5:$A$14,0))),"",TRIM(Customers!J367))</f>
        <v>App</v>
      </c>
      <c r="K367" s="3" t="n">
        <f aca="false">IF(OR(TRIM(Customers!K367&amp;"")="",ISNUMBER(MATCH(TRIM(Customers!K367&amp;""),Codes!$A$5:$A$14,0))),"",IF(ISNUMBER(Customers!K367),Customers!K367,IFERROR(VALUE(Customers!K367),"")))</f>
        <v>1</v>
      </c>
      <c r="L367" s="4" t="n">
        <f aca="false">IF(OR(TRIM(Customers!L367&amp;"")="",ISNUMBER(MATCH(TRIM(Customers!L367&amp;""),Codes!$A$5:$A$14,0))),"",IF(ISNUMBER(Customers!L367),Customers!L367,IFERROR(VALUE(Customers!L367),"")))</f>
        <v>159.71</v>
      </c>
      <c r="M367" s="4" t="n">
        <f aca="false">IF(OR(TRIM(Customers!M367&amp;"")="",ISNUMBER(MATCH(TRIM(Customers!M367&amp;""),Codes!$A$5:$A$14,0))),"",IF(ISNUMBER(Customers!M367),Customers!M367,IFERROR(VALUE(Customers!M367),"")))</f>
        <v>4204.19</v>
      </c>
      <c r="N367" s="3" t="n">
        <f aca="false">IF(OR(TRIM(Customers!N367&amp;"")="",ISNUMBER(MATCH(TRIM(Customers!N367&amp;""),Codes!$A$5:$A$14,0)),Customers!N367=9999),"",IF(ISNUMBER(Customers!N367),Customers!N367,IFERROR(VALUE(Customers!N367),"")))</f>
        <v>13</v>
      </c>
      <c r="O367" s="4" t="n">
        <f aca="false">IF(OR(TRIM(Customers!O367&amp;"")="",ISNUMBER(MATCH(TRIM(Customers!O367&amp;""),Codes!$A$5:$A$14,0))),"",IF(ISNUMBER(Customers!O367),Customers!O367,IFERROR(VALUE(Customers!O367),"")))</f>
        <v>44.63</v>
      </c>
      <c r="P367" s="3" t="str">
        <f aca="false">IF(OR(TRIM(Customers!P367&amp;"")="",ISNUMBER(MATCH(TRIM(Customers!P367&amp;""),Codes!$A$5:$A$14,0))),"",IF(ISNUMBER(Customers!P367),Customers!P367,IFERROR(VALUE(Customers!P367),"")))</f>
        <v/>
      </c>
      <c r="Q367" s="4" t="str">
        <f aca="false">IF(OR(TRIM(Customers!Q367&amp;"")="",ISNUMBER(MATCH(TRIM(Customers!Q367&amp;""),Codes!$A$5:$A$14,0))),"",IF(ISNUMBER(Customers!Q367),Customers!Q367,IFERROR(VALUE(Customers!Q367),"")))</f>
        <v/>
      </c>
      <c r="R367" s="4" t="str">
        <f aca="false">IF(OR(TRIM(Customers!R367&amp;"")="",ISNUMBER(MATCH(TRIM(Customers!R367&amp;""),Codes!$A$5:$A$14,0))),"",IF(ISNUMBER(Customers!R367),Customers!R367,IFERROR(VALUE(Customers!R367),"")))</f>
        <v/>
      </c>
      <c r="S367" s="4" t="n">
        <f aca="false">IF(OR(TRIM(Customers!S367&amp;"")="",ISNUMBER(MATCH(TRIM(Customers!S367&amp;""),Codes!$A$5:$A$14,0))),"",IF(ISNUMBER(Customers!S367),Customers!S367,IFERROR(VALUE(Customers!S367),"")))</f>
        <v>0</v>
      </c>
      <c r="T367" s="4" t="n">
        <f aca="false">IF(OR(TRIM(Customers!T367&amp;"")="",ISNUMBER(MATCH(TRIM(Customers!T367&amp;""),Codes!$A$5:$A$14,0))),"",IF(ISNUMBER(Customers!T367),Customers!T367,IFERROR(VALUE(Customers!T367),"")))</f>
        <v>0</v>
      </c>
      <c r="U367" s="3" t="n">
        <f aca="false">IF(OR(TRIM(Customers!U367&amp;"")="",ISNUMBER(MATCH(TRIM(Customers!U367&amp;""),Codes!$A$5:$A$14,0)),Customers!U367=0),"",IF(ISNUMBER(Customers!U367),Customers!U367,IFERROR(VALUE(Customers!U367),"")))</f>
        <v>397</v>
      </c>
      <c r="V367" s="3" t="n">
        <f aca="false">IF(OR(TRIM(Customers!V367&amp;"")="",ISNUMBER(MATCH(TRIM(Customers!V367&amp;""),Codes!$A$5:$A$14,0))),"",IF(ISNUMBER(Customers!V367),Customers!V367,IFERROR(VALUE(Customers!V367),"")))</f>
        <v>0</v>
      </c>
    </row>
    <row r="368" customFormat="false" ht="15" hidden="false" customHeight="false" outlineLevel="0" collapsed="false">
      <c r="A368" s="2" t="str">
        <f aca="false">Customers!A368</f>
        <v>CL00367</v>
      </c>
      <c r="B368" s="3" t="n">
        <f aca="false">IF(OR(TRIM(Customers!B368&amp;"")="",ISNUMBER(MATCH(TRIM(Customers!B368&amp;""),Codes!$A$5:$A$14,0)),Customers!B368=0),"",IF(ISNUMBER(Customers!B368),Customers!B368,IFERROR(VALUE(Customers!B368),"")))</f>
        <v>45</v>
      </c>
      <c r="C368" s="2" t="str">
        <f aca="false">IF(OR(TRIM(Customers!C368&amp;"")="",ISNUMBER(MATCH(TRIM(Customers!C368&amp;""),Codes!$A$5:$A$14,0))),"",TRIM(Customers!C368))</f>
        <v>M</v>
      </c>
      <c r="D368" s="2" t="str">
        <f aca="false">IF(OR(TRIM(Customers!D368&amp;"")="",ISNUMBER(MATCH(TRIM(Customers!D368&amp;""),Codes!$A$5:$A$14,0))),"",TRIM(Customers!D368))</f>
        <v>Lazio</v>
      </c>
      <c r="E368" s="2" t="str">
        <f aca="false">IF(OR(TRIM(Customers!E368&amp;"")="",ISNUMBER(MATCH(TRIM(Customers!E368&amp;""),Codes!$A$5:$A$14,0))),"",TRIM(Customers!E368))</f>
        <v>Business owner</v>
      </c>
      <c r="F368" s="2" t="str">
        <f aca="false">IF(OR(TRIM(Customers!F368&amp;"")="",ISNUMBER(MATCH(TRIM(Customers!F368&amp;""),Codes!$A$5:$A$14,0))),"",TRIM(Customers!F368))</f>
        <v>Single</v>
      </c>
      <c r="G368" s="4" t="n">
        <f aca="false">IF(OR(TRIM(Customers!G368&amp;"")="",ISNUMBER(MATCH(TRIM(Customers!G368&amp;""),Codes!$A$5:$A$14,0)),Customers!G368=-999),"",IF(ISNUMBER(Customers!G368),Customers!G368,IFERROR(VALUE(Customers!G368),"")))</f>
        <v>77900</v>
      </c>
      <c r="H368" s="3" t="str">
        <f aca="false">IF(OR(TRIM(Customers!H368&amp;"")="",ISNUMBER(MATCH(TRIM(Customers!H368&amp;""),Codes!$A$5:$A$14,0))),"",IF(ISNUMBER(Customers!H368),Customers!H368,IFERROR(VALUE(Customers!H368),"")))</f>
        <v/>
      </c>
      <c r="I368" s="5" t="n">
        <f aca="false">IF(OR(TRIM(Customers!I368&amp;"")="",ISNUMBER(MATCH(TRIM(Customers!I368&amp;""),Codes!$A$5:$A$14,0)),Customers!I368=DATE(1970,1,1)),"",IF(ISNUMBER(Customers!I368),Customers!I368,IFERROR(DATEVALUE(Customers!I368),"")))</f>
        <v>41816</v>
      </c>
      <c r="J368" s="2" t="str">
        <f aca="false">IF(OR(TRIM(Customers!J368&amp;"")="",ISNUMBER(MATCH(TRIM(Customers!J368&amp;""),Codes!$A$5:$A$14,0))),"",TRIM(Customers!J368))</f>
        <v>Branch</v>
      </c>
      <c r="K368" s="3" t="n">
        <f aca="false">IF(OR(TRIM(Customers!K368&amp;"")="",ISNUMBER(MATCH(TRIM(Customers!K368&amp;""),Codes!$A$5:$A$14,0))),"",IF(ISNUMBER(Customers!K368),Customers!K368,IFERROR(VALUE(Customers!K368),"")))</f>
        <v>2</v>
      </c>
      <c r="L368" s="4" t="n">
        <f aca="false">IF(OR(TRIM(Customers!L368&amp;"")="",ISNUMBER(MATCH(TRIM(Customers!L368&amp;""),Codes!$A$5:$A$14,0))),"",IF(ISNUMBER(Customers!L368),Customers!L368,IFERROR(VALUE(Customers!L368),"")))</f>
        <v>2968.41</v>
      </c>
      <c r="M368" s="4" t="str">
        <f aca="false">IF(OR(TRIM(Customers!M368&amp;"")="",ISNUMBER(MATCH(TRIM(Customers!M368&amp;""),Codes!$A$5:$A$14,0))),"",IF(ISNUMBER(Customers!M368),Customers!M368,IFERROR(VALUE(Customers!M368),"")))</f>
        <v/>
      </c>
      <c r="N368" s="3" t="n">
        <f aca="false">IF(OR(TRIM(Customers!N368&amp;"")="",ISNUMBER(MATCH(TRIM(Customers!N368&amp;""),Codes!$A$5:$A$14,0)),Customers!N368=9999),"",IF(ISNUMBER(Customers!N368),Customers!N368,IFERROR(VALUE(Customers!N368),"")))</f>
        <v>44</v>
      </c>
      <c r="O368" s="4" t="n">
        <f aca="false">IF(OR(TRIM(Customers!O368&amp;"")="",ISNUMBER(MATCH(TRIM(Customers!O368&amp;""),Codes!$A$5:$A$14,0))),"",IF(ISNUMBER(Customers!O368),Customers!O368,IFERROR(VALUE(Customers!O368),"")))</f>
        <v>53.53</v>
      </c>
      <c r="P368" s="3" t="n">
        <f aca="false">IF(OR(TRIM(Customers!P368&amp;"")="",ISNUMBER(MATCH(TRIM(Customers!P368&amp;""),Codes!$A$5:$A$14,0))),"",IF(ISNUMBER(Customers!P368),Customers!P368,IFERROR(VALUE(Customers!P368),"")))</f>
        <v>5</v>
      </c>
      <c r="Q368" s="4" t="n">
        <f aca="false">IF(OR(TRIM(Customers!Q368&amp;"")="",ISNUMBER(MATCH(TRIM(Customers!Q368&amp;""),Codes!$A$5:$A$14,0))),"",IF(ISNUMBER(Customers!Q368),Customers!Q368,IFERROR(VALUE(Customers!Q368),"")))</f>
        <v>15000</v>
      </c>
      <c r="R368" s="4" t="n">
        <f aca="false">IF(OR(TRIM(Customers!R368&amp;"")="",ISNUMBER(MATCH(TRIM(Customers!R368&amp;""),Codes!$A$5:$A$14,0))),"",IF(ISNUMBER(Customers!R368),Customers!R368,IFERROR(VALUE(Customers!R368),"")))</f>
        <v>5320.59</v>
      </c>
      <c r="S368" s="4" t="str">
        <f aca="false">IF(OR(TRIM(Customers!S368&amp;"")="",ISNUMBER(MATCH(TRIM(Customers!S368&amp;""),Codes!$A$5:$A$14,0))),"",IF(ISNUMBER(Customers!S368),Customers!S368,IFERROR(VALUE(Customers!S368),"")))</f>
        <v/>
      </c>
      <c r="T368" s="4" t="str">
        <f aca="false">IF(OR(TRIM(Customers!T368&amp;"")="",ISNUMBER(MATCH(TRIM(Customers!T368&amp;""),Codes!$A$5:$A$14,0))),"",IF(ISNUMBER(Customers!T368),Customers!T368,IFERROR(VALUE(Customers!T368),"")))</f>
        <v/>
      </c>
      <c r="U368" s="3" t="n">
        <f aca="false">IF(OR(TRIM(Customers!U368&amp;"")="",ISNUMBER(MATCH(TRIM(Customers!U368&amp;""),Codes!$A$5:$A$14,0)),Customers!U368=0),"",IF(ISNUMBER(Customers!U368),Customers!U368,IFERROR(VALUE(Customers!U368),"")))</f>
        <v>698</v>
      </c>
      <c r="V368" s="3" t="n">
        <f aca="false">IF(OR(TRIM(Customers!V368&amp;"")="",ISNUMBER(MATCH(TRIM(Customers!V368&amp;""),Codes!$A$5:$A$14,0))),"",IF(ISNUMBER(Customers!V368),Customers!V368,IFERROR(VALUE(Customers!V368),"")))</f>
        <v>0</v>
      </c>
    </row>
    <row r="369" customFormat="false" ht="15" hidden="false" customHeight="false" outlineLevel="0" collapsed="false">
      <c r="A369" s="2" t="str">
        <f aca="false">Customers!A369</f>
        <v>CL00368</v>
      </c>
      <c r="B369" s="3" t="n">
        <f aca="false">IF(OR(TRIM(Customers!B369&amp;"")="",ISNUMBER(MATCH(TRIM(Customers!B369&amp;""),Codes!$A$5:$A$14,0)),Customers!B369=0),"",IF(ISNUMBER(Customers!B369),Customers!B369,IFERROR(VALUE(Customers!B369),"")))</f>
        <v>64</v>
      </c>
      <c r="C369" s="2" t="str">
        <f aca="false">IF(OR(TRIM(Customers!C369&amp;"")="",ISNUMBER(MATCH(TRIM(Customers!C369&amp;""),Codes!$A$5:$A$14,0))),"",TRIM(Customers!C369))</f>
        <v>F</v>
      </c>
      <c r="D369" s="2" t="str">
        <f aca="false">IF(OR(TRIM(Customers!D369&amp;"")="",ISNUMBER(MATCH(TRIM(Customers!D369&amp;""),Codes!$A$5:$A$14,0))),"",TRIM(Customers!D369))</f>
        <v>Lombardia</v>
      </c>
      <c r="E369" s="2" t="str">
        <f aca="false">IF(OR(TRIM(Customers!E369&amp;"")="",ISNUMBER(MATCH(TRIM(Customers!E369&amp;""),Codes!$A$5:$A$14,0))),"",TRIM(Customers!E369))</f>
        <v>Employee</v>
      </c>
      <c r="F369" s="2" t="str">
        <f aca="false">IF(OR(TRIM(Customers!F369&amp;"")="",ISNUMBER(MATCH(TRIM(Customers!F369&amp;""),Codes!$A$5:$A$14,0))),"",TRIM(Customers!F369))</f>
        <v>Widowed</v>
      </c>
      <c r="G369" s="4" t="n">
        <f aca="false">IF(OR(TRIM(Customers!G369&amp;"")="",ISNUMBER(MATCH(TRIM(Customers!G369&amp;""),Codes!$A$5:$A$14,0)),Customers!G369=-999),"",IF(ISNUMBER(Customers!G369),Customers!G369,IFERROR(VALUE(Customers!G369),"")))</f>
        <v>42200</v>
      </c>
      <c r="H369" s="3" t="n">
        <f aca="false">IF(OR(TRIM(Customers!H369&amp;"")="",ISNUMBER(MATCH(TRIM(Customers!H369&amp;""),Codes!$A$5:$A$14,0))),"",IF(ISNUMBER(Customers!H369),Customers!H369,IFERROR(VALUE(Customers!H369),"")))</f>
        <v>27</v>
      </c>
      <c r="I369" s="5" t="n">
        <f aca="false">IF(OR(TRIM(Customers!I369&amp;"")="",ISNUMBER(MATCH(TRIM(Customers!I369&amp;""),Codes!$A$5:$A$14,0)),Customers!I369=DATE(1970,1,1)),"",IF(ISNUMBER(Customers!I369),Customers!I369,IFERROR(DATEVALUE(Customers!I369),"")))</f>
        <v>36185</v>
      </c>
      <c r="J369" s="2" t="str">
        <f aca="false">IF(OR(TRIM(Customers!J369&amp;"")="",ISNUMBER(MATCH(TRIM(Customers!J369&amp;""),Codes!$A$5:$A$14,0))),"",TRIM(Customers!J369))</f>
        <v>Online Banking</v>
      </c>
      <c r="K369" s="3" t="n">
        <f aca="false">IF(OR(TRIM(Customers!K369&amp;"")="",ISNUMBER(MATCH(TRIM(Customers!K369&amp;""),Codes!$A$5:$A$14,0))),"",IF(ISNUMBER(Customers!K369),Customers!K369,IFERROR(VALUE(Customers!K369),"")))</f>
        <v>1</v>
      </c>
      <c r="L369" s="4" t="n">
        <f aca="false">IF(OR(TRIM(Customers!L369&amp;"")="",ISNUMBER(MATCH(TRIM(Customers!L369&amp;""),Codes!$A$5:$A$14,0))),"",IF(ISNUMBER(Customers!L369),Customers!L369,IFERROR(VALUE(Customers!L369),"")))</f>
        <v>9105.19</v>
      </c>
      <c r="M369" s="4" t="n">
        <f aca="false">IF(OR(TRIM(Customers!M369&amp;"")="",ISNUMBER(MATCH(TRIM(Customers!M369&amp;""),Codes!$A$5:$A$14,0))),"",IF(ISNUMBER(Customers!M369),Customers!M369,IFERROR(VALUE(Customers!M369),"")))</f>
        <v>0</v>
      </c>
      <c r="N369" s="3" t="n">
        <f aca="false">IF(OR(TRIM(Customers!N369&amp;"")="",ISNUMBER(MATCH(TRIM(Customers!N369&amp;""),Codes!$A$5:$A$14,0)),Customers!N369=9999),"",IF(ISNUMBER(Customers!N369),Customers!N369,IFERROR(VALUE(Customers!N369),"")))</f>
        <v>38</v>
      </c>
      <c r="O369" s="4" t="n">
        <f aca="false">IF(OR(TRIM(Customers!O369&amp;"")="",ISNUMBER(MATCH(TRIM(Customers!O369&amp;""),Codes!$A$5:$A$14,0))),"",IF(ISNUMBER(Customers!O369),Customers!O369,IFERROR(VALUE(Customers!O369),"")))</f>
        <v>47.06</v>
      </c>
      <c r="P369" s="3" t="n">
        <f aca="false">IF(OR(TRIM(Customers!P369&amp;"")="",ISNUMBER(MATCH(TRIM(Customers!P369&amp;""),Codes!$A$5:$A$14,0))),"",IF(ISNUMBER(Customers!P369),Customers!P369,IFERROR(VALUE(Customers!P369),"")))</f>
        <v>6</v>
      </c>
      <c r="Q369" s="4" t="n">
        <f aca="false">IF(OR(TRIM(Customers!Q369&amp;"")="",ISNUMBER(MATCH(TRIM(Customers!Q369&amp;""),Codes!$A$5:$A$14,0))),"",IF(ISNUMBER(Customers!Q369),Customers!Q369,IFERROR(VALUE(Customers!Q369),"")))</f>
        <v>7500</v>
      </c>
      <c r="R369" s="4" t="n">
        <f aca="false">IF(OR(TRIM(Customers!R369&amp;"")="",ISNUMBER(MATCH(TRIM(Customers!R369&amp;""),Codes!$A$5:$A$14,0))),"",IF(ISNUMBER(Customers!R369),Customers!R369,IFERROR(VALUE(Customers!R369),"")))</f>
        <v>1273.77</v>
      </c>
      <c r="S369" s="4" t="n">
        <f aca="false">IF(OR(TRIM(Customers!S369&amp;"")="",ISNUMBER(MATCH(TRIM(Customers!S369&amp;""),Codes!$A$5:$A$14,0))),"",IF(ISNUMBER(Customers!S369),Customers!S369,IFERROR(VALUE(Customers!S369),"")))</f>
        <v>0</v>
      </c>
      <c r="T369" s="4" t="n">
        <f aca="false">IF(OR(TRIM(Customers!T369&amp;"")="",ISNUMBER(MATCH(TRIM(Customers!T369&amp;""),Codes!$A$5:$A$14,0))),"",IF(ISNUMBER(Customers!T369),Customers!T369,IFERROR(VALUE(Customers!T369),"")))</f>
        <v>0</v>
      </c>
      <c r="U369" s="3" t="n">
        <f aca="false">IF(OR(TRIM(Customers!U369&amp;"")="",ISNUMBER(MATCH(TRIM(Customers!U369&amp;""),Codes!$A$5:$A$14,0)),Customers!U369=0),"",IF(ISNUMBER(Customers!U369),Customers!U369,IFERROR(VALUE(Customers!U369),"")))</f>
        <v>671</v>
      </c>
      <c r="V369" s="3" t="n">
        <f aca="false">IF(OR(TRIM(Customers!V369&amp;"")="",ISNUMBER(MATCH(TRIM(Customers!V369&amp;""),Codes!$A$5:$A$14,0))),"",IF(ISNUMBER(Customers!V369),Customers!V369,IFERROR(VALUE(Customers!V369),"")))</f>
        <v>0</v>
      </c>
    </row>
    <row r="370" customFormat="false" ht="15" hidden="false" customHeight="false" outlineLevel="0" collapsed="false">
      <c r="A370" s="2" t="str">
        <f aca="false">Customers!A370</f>
        <v>CL00369</v>
      </c>
      <c r="B370" s="3" t="n">
        <f aca="false">IF(OR(TRIM(Customers!B370&amp;"")="",ISNUMBER(MATCH(TRIM(Customers!B370&amp;""),Codes!$A$5:$A$14,0)),Customers!B370=0),"",IF(ISNUMBER(Customers!B370),Customers!B370,IFERROR(VALUE(Customers!B370),"")))</f>
        <v>22</v>
      </c>
      <c r="C370" s="2" t="str">
        <f aca="false">IF(OR(TRIM(Customers!C370&amp;"")="",ISNUMBER(MATCH(TRIM(Customers!C370&amp;""),Codes!$A$5:$A$14,0))),"",TRIM(Customers!C370))</f>
        <v>F</v>
      </c>
      <c r="D370" s="2" t="str">
        <f aca="false">IF(OR(TRIM(Customers!D370&amp;"")="",ISNUMBER(MATCH(TRIM(Customers!D370&amp;""),Codes!$A$5:$A$14,0))),"",TRIM(Customers!D370))</f>
        <v>Lombardia</v>
      </c>
      <c r="E370" s="2" t="str">
        <f aca="false">IF(OR(TRIM(Customers!E370&amp;"")="",ISNUMBER(MATCH(TRIM(Customers!E370&amp;""),Codes!$A$5:$A$14,0))),"",TRIM(Customers!E370))</f>
        <v>Student</v>
      </c>
      <c r="F370" s="2" t="str">
        <f aca="false">IF(OR(TRIM(Customers!F370&amp;"")="",ISNUMBER(MATCH(TRIM(Customers!F370&amp;""),Codes!$A$5:$A$14,0))),"",TRIM(Customers!F370))</f>
        <v>Single</v>
      </c>
      <c r="G370" s="4" t="n">
        <f aca="false">IF(OR(TRIM(Customers!G370&amp;"")="",ISNUMBER(MATCH(TRIM(Customers!G370&amp;""),Codes!$A$5:$A$14,0)),Customers!G370=-999),"",IF(ISNUMBER(Customers!G370),Customers!G370,IFERROR(VALUE(Customers!G370),"")))</f>
        <v>6700</v>
      </c>
      <c r="H370" s="3" t="n">
        <f aca="false">IF(OR(TRIM(Customers!H370&amp;"")="",ISNUMBER(MATCH(TRIM(Customers!H370&amp;""),Codes!$A$5:$A$14,0))),"",IF(ISNUMBER(Customers!H370),Customers!H370,IFERROR(VALUE(Customers!H370),"")))</f>
        <v>2</v>
      </c>
      <c r="I370" s="5" t="n">
        <f aca="false">IF(OR(TRIM(Customers!I370&amp;"")="",ISNUMBER(MATCH(TRIM(Customers!I370&amp;""),Codes!$A$5:$A$14,0)),Customers!I370=DATE(1970,1,1)),"",IF(ISNUMBER(Customers!I370),Customers!I370,IFERROR(DATEVALUE(Customers!I370),"")))</f>
        <v>45247</v>
      </c>
      <c r="J370" s="2" t="str">
        <f aca="false">IF(OR(TRIM(Customers!J370&amp;"")="",ISNUMBER(MATCH(TRIM(Customers!J370&amp;""),Codes!$A$5:$A$14,0))),"",TRIM(Customers!J370))</f>
        <v>App</v>
      </c>
      <c r="K370" s="3" t="n">
        <f aca="false">IF(OR(TRIM(Customers!K370&amp;"")="",ISNUMBER(MATCH(TRIM(Customers!K370&amp;""),Codes!$A$5:$A$14,0))),"",IF(ISNUMBER(Customers!K370),Customers!K370,IFERROR(VALUE(Customers!K370),"")))</f>
        <v>2</v>
      </c>
      <c r="L370" s="4" t="n">
        <f aca="false">IF(OR(TRIM(Customers!L370&amp;"")="",ISNUMBER(MATCH(TRIM(Customers!L370&amp;""),Codes!$A$5:$A$14,0))),"",IF(ISNUMBER(Customers!L370),Customers!L370,IFERROR(VALUE(Customers!L370),"")))</f>
        <v>-2172.87</v>
      </c>
      <c r="M370" s="4" t="str">
        <f aca="false">IF(OR(TRIM(Customers!M370&amp;"")="",ISNUMBER(MATCH(TRIM(Customers!M370&amp;""),Codes!$A$5:$A$14,0))),"",IF(ISNUMBER(Customers!M370),Customers!M370,IFERROR(VALUE(Customers!M370),"")))</f>
        <v/>
      </c>
      <c r="N370" s="3" t="n">
        <f aca="false">IF(OR(TRIM(Customers!N370&amp;"")="",ISNUMBER(MATCH(TRIM(Customers!N370&amp;""),Codes!$A$5:$A$14,0)),Customers!N370=9999),"",IF(ISNUMBER(Customers!N370),Customers!N370,IFERROR(VALUE(Customers!N370),"")))</f>
        <v>27</v>
      </c>
      <c r="O370" s="4" t="n">
        <f aca="false">IF(OR(TRIM(Customers!O370&amp;"")="",ISNUMBER(MATCH(TRIM(Customers!O370&amp;""),Codes!$A$5:$A$14,0))),"",IF(ISNUMBER(Customers!O370),Customers!O370,IFERROR(VALUE(Customers!O370),"")))</f>
        <v>50.39</v>
      </c>
      <c r="P370" s="3" t="n">
        <f aca="false">IF(OR(TRIM(Customers!P370&amp;"")="",ISNUMBER(MATCH(TRIM(Customers!P370&amp;""),Codes!$A$5:$A$14,0))),"",IF(ISNUMBER(Customers!P370),Customers!P370,IFERROR(VALUE(Customers!P370),"")))</f>
        <v>0</v>
      </c>
      <c r="Q370" s="4" t="n">
        <f aca="false">IF(OR(TRIM(Customers!Q370&amp;"")="",ISNUMBER(MATCH(TRIM(Customers!Q370&amp;""),Codes!$A$5:$A$14,0))),"",IF(ISNUMBER(Customers!Q370),Customers!Q370,IFERROR(VALUE(Customers!Q370),"")))</f>
        <v>1000</v>
      </c>
      <c r="R370" s="4" t="n">
        <f aca="false">IF(OR(TRIM(Customers!R370&amp;"")="",ISNUMBER(MATCH(TRIM(Customers!R370&amp;""),Codes!$A$5:$A$14,0))),"",IF(ISNUMBER(Customers!R370),Customers!R370,IFERROR(VALUE(Customers!R370),"")))</f>
        <v>81.57</v>
      </c>
      <c r="S370" s="4" t="n">
        <f aca="false">IF(OR(TRIM(Customers!S370&amp;"")="",ISNUMBER(MATCH(TRIM(Customers!S370&amp;""),Codes!$A$5:$A$14,0))),"",IF(ISNUMBER(Customers!S370),Customers!S370,IFERROR(VALUE(Customers!S370),"")))</f>
        <v>0</v>
      </c>
      <c r="T370" s="4" t="n">
        <f aca="false">IF(OR(TRIM(Customers!T370&amp;"")="",ISNUMBER(MATCH(TRIM(Customers!T370&amp;""),Codes!$A$5:$A$14,0))),"",IF(ISNUMBER(Customers!T370),Customers!T370,IFERROR(VALUE(Customers!T370),"")))</f>
        <v>0</v>
      </c>
      <c r="U370" s="3" t="n">
        <f aca="false">IF(OR(TRIM(Customers!U370&amp;"")="",ISNUMBER(MATCH(TRIM(Customers!U370&amp;""),Codes!$A$5:$A$14,0)),Customers!U370=0),"",IF(ISNUMBER(Customers!U370),Customers!U370,IFERROR(VALUE(Customers!U370),"")))</f>
        <v>535</v>
      </c>
      <c r="V370" s="3" t="n">
        <f aca="false">IF(OR(TRIM(Customers!V370&amp;"")="",ISNUMBER(MATCH(TRIM(Customers!V370&amp;""),Codes!$A$5:$A$14,0))),"",IF(ISNUMBER(Customers!V370),Customers!V370,IFERROR(VALUE(Customers!V370),"")))</f>
        <v>1</v>
      </c>
    </row>
    <row r="371" customFormat="false" ht="15" hidden="false" customHeight="false" outlineLevel="0" collapsed="false">
      <c r="A371" s="2" t="str">
        <f aca="false">Customers!A371</f>
        <v>CL00370</v>
      </c>
      <c r="B371" s="3" t="n">
        <f aca="false">IF(OR(TRIM(Customers!B371&amp;"")="",ISNUMBER(MATCH(TRIM(Customers!B371&amp;""),Codes!$A$5:$A$14,0)),Customers!B371=0),"",IF(ISNUMBER(Customers!B371),Customers!B371,IFERROR(VALUE(Customers!B371),"")))</f>
        <v>50</v>
      </c>
      <c r="C371" s="2" t="str">
        <f aca="false">IF(OR(TRIM(Customers!C371&amp;"")="",ISNUMBER(MATCH(TRIM(Customers!C371&amp;""),Codes!$A$5:$A$14,0))),"",TRIM(Customers!C371))</f>
        <v>F</v>
      </c>
      <c r="D371" s="2" t="str">
        <f aca="false">IF(OR(TRIM(Customers!D371&amp;"")="",ISNUMBER(MATCH(TRIM(Customers!D371&amp;""),Codes!$A$5:$A$14,0))),"",TRIM(Customers!D371))</f>
        <v>Toscana</v>
      </c>
      <c r="E371" s="2" t="str">
        <f aca="false">IF(OR(TRIM(Customers!E371&amp;"")="",ISNUMBER(MATCH(TRIM(Customers!E371&amp;""),Codes!$A$5:$A$14,0))),"",TRIM(Customers!E371))</f>
        <v>Employee</v>
      </c>
      <c r="F371" s="2" t="str">
        <f aca="false">IF(OR(TRIM(Customers!F371&amp;"")="",ISNUMBER(MATCH(TRIM(Customers!F371&amp;""),Codes!$A$5:$A$14,0))),"",TRIM(Customers!F371))</f>
        <v>Married</v>
      </c>
      <c r="G371" s="4" t="n">
        <f aca="false">IF(OR(TRIM(Customers!G371&amp;"")="",ISNUMBER(MATCH(TRIM(Customers!G371&amp;""),Codes!$A$5:$A$14,0)),Customers!G371=-999),"",IF(ISNUMBER(Customers!G371),Customers!G371,IFERROR(VALUE(Customers!G371),"")))</f>
        <v>31700</v>
      </c>
      <c r="H371" s="3" t="n">
        <f aca="false">IF(OR(TRIM(Customers!H371&amp;"")="",ISNUMBER(MATCH(TRIM(Customers!H371&amp;""),Codes!$A$5:$A$14,0))),"",IF(ISNUMBER(Customers!H371),Customers!H371,IFERROR(VALUE(Customers!H371),"")))</f>
        <v>7</v>
      </c>
      <c r="I371" s="5" t="n">
        <f aca="false">IF(OR(TRIM(Customers!I371&amp;"")="",ISNUMBER(MATCH(TRIM(Customers!I371&amp;""),Codes!$A$5:$A$14,0)),Customers!I371=DATE(1970,1,1)),"",IF(ISNUMBER(Customers!I371),Customers!I371,IFERROR(DATEVALUE(Customers!I371),"")))</f>
        <v>43533</v>
      </c>
      <c r="J371" s="2" t="str">
        <f aca="false">IF(OR(TRIM(Customers!J371&amp;"")="",ISNUMBER(MATCH(TRIM(Customers!J371&amp;""),Codes!$A$5:$A$14,0))),"",TRIM(Customers!J371))</f>
        <v>App</v>
      </c>
      <c r="K371" s="3" t="n">
        <f aca="false">IF(OR(TRIM(Customers!K371&amp;"")="",ISNUMBER(MATCH(TRIM(Customers!K371&amp;""),Codes!$A$5:$A$14,0))),"",IF(ISNUMBER(Customers!K371),Customers!K371,IFERROR(VALUE(Customers!K371),"")))</f>
        <v>1</v>
      </c>
      <c r="L371" s="4" t="n">
        <f aca="false">IF(OR(TRIM(Customers!L371&amp;"")="",ISNUMBER(MATCH(TRIM(Customers!L371&amp;""),Codes!$A$5:$A$14,0))),"",IF(ISNUMBER(Customers!L371),Customers!L371,IFERROR(VALUE(Customers!L371),"")))</f>
        <v>1679.28</v>
      </c>
      <c r="M371" s="4" t="n">
        <f aca="false">IF(OR(TRIM(Customers!M371&amp;"")="",ISNUMBER(MATCH(TRIM(Customers!M371&amp;""),Codes!$A$5:$A$14,0))),"",IF(ISNUMBER(Customers!M371),Customers!M371,IFERROR(VALUE(Customers!M371),"")))</f>
        <v>38259.29</v>
      </c>
      <c r="N371" s="3" t="n">
        <f aca="false">IF(OR(TRIM(Customers!N371&amp;"")="",ISNUMBER(MATCH(TRIM(Customers!N371&amp;""),Codes!$A$5:$A$14,0)),Customers!N371=9999),"",IF(ISNUMBER(Customers!N371),Customers!N371,IFERROR(VALUE(Customers!N371),"")))</f>
        <v>24</v>
      </c>
      <c r="O371" s="4" t="n">
        <f aca="false">IF(OR(TRIM(Customers!O371&amp;"")="",ISNUMBER(MATCH(TRIM(Customers!O371&amp;""),Codes!$A$5:$A$14,0))),"",IF(ISNUMBER(Customers!O371),Customers!O371,IFERROR(VALUE(Customers!O371),"")))</f>
        <v>56.8</v>
      </c>
      <c r="P371" s="3" t="n">
        <f aca="false">IF(OR(TRIM(Customers!P371&amp;"")="",ISNUMBER(MATCH(TRIM(Customers!P371&amp;""),Codes!$A$5:$A$14,0))),"",IF(ISNUMBER(Customers!P371),Customers!P371,IFERROR(VALUE(Customers!P371),"")))</f>
        <v>0</v>
      </c>
      <c r="Q371" s="4" t="n">
        <f aca="false">IF(OR(TRIM(Customers!Q371&amp;"")="",ISNUMBER(MATCH(TRIM(Customers!Q371&amp;""),Codes!$A$5:$A$14,0))),"",IF(ISNUMBER(Customers!Q371),Customers!Q371,IFERROR(VALUE(Customers!Q371),"")))</f>
        <v>7500</v>
      </c>
      <c r="R371" s="4" t="n">
        <f aca="false">IF(OR(TRIM(Customers!R371&amp;"")="",ISNUMBER(MATCH(TRIM(Customers!R371&amp;""),Codes!$A$5:$A$14,0))),"",IF(ISNUMBER(Customers!R371),Customers!R371,IFERROR(VALUE(Customers!R371),"")))</f>
        <v>2233.77</v>
      </c>
      <c r="S371" s="4" t="n">
        <f aca="false">IF(OR(TRIM(Customers!S371&amp;"")="",ISNUMBER(MATCH(TRIM(Customers!S371&amp;""),Codes!$A$5:$A$14,0))),"",IF(ISNUMBER(Customers!S371),Customers!S371,IFERROR(VALUE(Customers!S371),"")))</f>
        <v>51000</v>
      </c>
      <c r="T371" s="4" t="n">
        <f aca="false">IF(OR(TRIM(Customers!T371&amp;"")="",ISNUMBER(MATCH(TRIM(Customers!T371&amp;""),Codes!$A$5:$A$14,0))),"",IF(ISNUMBER(Customers!T371),Customers!T371,IFERROR(VALUE(Customers!T371),"")))</f>
        <v>361</v>
      </c>
      <c r="U371" s="3" t="n">
        <f aca="false">IF(OR(TRIM(Customers!U371&amp;"")="",ISNUMBER(MATCH(TRIM(Customers!U371&amp;""),Codes!$A$5:$A$14,0)),Customers!U371=0),"",IF(ISNUMBER(Customers!U371),Customers!U371,IFERROR(VALUE(Customers!U371),"")))</f>
        <v>598</v>
      </c>
      <c r="V371" s="3" t="n">
        <f aca="false">IF(OR(TRIM(Customers!V371&amp;"")="",ISNUMBER(MATCH(TRIM(Customers!V371&amp;""),Codes!$A$5:$A$14,0))),"",IF(ISNUMBER(Customers!V371),Customers!V371,IFERROR(VALUE(Customers!V371),"")))</f>
        <v>0</v>
      </c>
    </row>
    <row r="372" customFormat="false" ht="15" hidden="false" customHeight="false" outlineLevel="0" collapsed="false">
      <c r="A372" s="2" t="str">
        <f aca="false">Customers!A372</f>
        <v>CL00371</v>
      </c>
      <c r="B372" s="3" t="n">
        <f aca="false">IF(OR(TRIM(Customers!B372&amp;"")="",ISNUMBER(MATCH(TRIM(Customers!B372&amp;""),Codes!$A$5:$A$14,0)),Customers!B372=0),"",IF(ISNUMBER(Customers!B372),Customers!B372,IFERROR(VALUE(Customers!B372),"")))</f>
        <v>30</v>
      </c>
      <c r="C372" s="2" t="str">
        <f aca="false">IF(OR(TRIM(Customers!C372&amp;"")="",ISNUMBER(MATCH(TRIM(Customers!C372&amp;""),Codes!$A$5:$A$14,0))),"",TRIM(Customers!C372))</f>
        <v>M</v>
      </c>
      <c r="D372" s="2" t="str">
        <f aca="false">IF(OR(TRIM(Customers!D372&amp;"")="",ISNUMBER(MATCH(TRIM(Customers!D372&amp;""),Codes!$A$5:$A$14,0))),"",TRIM(Customers!D372))</f>
        <v>Lombardia</v>
      </c>
      <c r="E372" s="2" t="str">
        <f aca="false">IF(OR(TRIM(Customers!E372&amp;"")="",ISNUMBER(MATCH(TRIM(Customers!E372&amp;""),Codes!$A$5:$A$14,0))),"",TRIM(Customers!E372))</f>
        <v>Executive</v>
      </c>
      <c r="F372" s="2" t="str">
        <f aca="false">IF(OR(TRIM(Customers!F372&amp;"")="",ISNUMBER(MATCH(TRIM(Customers!F372&amp;""),Codes!$A$5:$A$14,0))),"",TRIM(Customers!F372))</f>
        <v>Married</v>
      </c>
      <c r="G372" s="4" t="n">
        <f aca="false">IF(OR(TRIM(Customers!G372&amp;"")="",ISNUMBER(MATCH(TRIM(Customers!G372&amp;""),Codes!$A$5:$A$14,0)),Customers!G372=-999),"",IF(ISNUMBER(Customers!G372),Customers!G372,IFERROR(VALUE(Customers!G372),"")))</f>
        <v>88100</v>
      </c>
      <c r="H372" s="3" t="n">
        <f aca="false">IF(OR(TRIM(Customers!H372&amp;"")="",ISNUMBER(MATCH(TRIM(Customers!H372&amp;""),Codes!$A$5:$A$14,0))),"",IF(ISNUMBER(Customers!H372),Customers!H372,IFERROR(VALUE(Customers!H372),"")))</f>
        <v>4</v>
      </c>
      <c r="I372" s="5" t="n">
        <f aca="false">IF(OR(TRIM(Customers!I372&amp;"")="",ISNUMBER(MATCH(TRIM(Customers!I372&amp;""),Codes!$A$5:$A$14,0)),Customers!I372=DATE(1970,1,1)),"",IF(ISNUMBER(Customers!I372),Customers!I372,IFERROR(DATEVALUE(Customers!I372),"")))</f>
        <v>44463</v>
      </c>
      <c r="J372" s="2" t="str">
        <f aca="false">IF(OR(TRIM(Customers!J372&amp;"")="",ISNUMBER(MATCH(TRIM(Customers!J372&amp;""),Codes!$A$5:$A$14,0))),"",TRIM(Customers!J372))</f>
        <v>App</v>
      </c>
      <c r="K372" s="3" t="n">
        <f aca="false">IF(OR(TRIM(Customers!K372&amp;"")="",ISNUMBER(MATCH(TRIM(Customers!K372&amp;""),Codes!$A$5:$A$14,0))),"",IF(ISNUMBER(Customers!K372),Customers!K372,IFERROR(VALUE(Customers!K372),"")))</f>
        <v>1</v>
      </c>
      <c r="L372" s="4" t="n">
        <f aca="false">IF(OR(TRIM(Customers!L372&amp;"")="",ISNUMBER(MATCH(TRIM(Customers!L372&amp;""),Codes!$A$5:$A$14,0))),"",IF(ISNUMBER(Customers!L372),Customers!L372,IFERROR(VALUE(Customers!L372),"")))</f>
        <v>6440.29</v>
      </c>
      <c r="M372" s="4" t="n">
        <f aca="false">IF(OR(TRIM(Customers!M372&amp;"")="",ISNUMBER(MATCH(TRIM(Customers!M372&amp;""),Codes!$A$5:$A$14,0))),"",IF(ISNUMBER(Customers!M372),Customers!M372,IFERROR(VALUE(Customers!M372),"")))</f>
        <v>38010.32</v>
      </c>
      <c r="N372" s="3" t="n">
        <f aca="false">IF(OR(TRIM(Customers!N372&amp;"")="",ISNUMBER(MATCH(TRIM(Customers!N372&amp;""),Codes!$A$5:$A$14,0)),Customers!N372=9999),"",IF(ISNUMBER(Customers!N372),Customers!N372,IFERROR(VALUE(Customers!N372),"")))</f>
        <v>55</v>
      </c>
      <c r="O372" s="4" t="n">
        <f aca="false">IF(OR(TRIM(Customers!O372&amp;"")="",ISNUMBER(MATCH(TRIM(Customers!O372&amp;""),Codes!$A$5:$A$14,0))),"",IF(ISNUMBER(Customers!O372),Customers!O372,IFERROR(VALUE(Customers!O372),"")))</f>
        <v>77.01</v>
      </c>
      <c r="P372" s="3" t="n">
        <f aca="false">IF(OR(TRIM(Customers!P372&amp;"")="",ISNUMBER(MATCH(TRIM(Customers!P372&amp;""),Codes!$A$5:$A$14,0))),"",IF(ISNUMBER(Customers!P372),Customers!P372,IFERROR(VALUE(Customers!P372),"")))</f>
        <v>1</v>
      </c>
      <c r="Q372" s="4" t="n">
        <f aca="false">IF(OR(TRIM(Customers!Q372&amp;"")="",ISNUMBER(MATCH(TRIM(Customers!Q372&amp;""),Codes!$A$5:$A$14,0))),"",IF(ISNUMBER(Customers!Q372),Customers!Q372,IFERROR(VALUE(Customers!Q372),"")))</f>
        <v>15000</v>
      </c>
      <c r="R372" s="4" t="n">
        <f aca="false">IF(OR(TRIM(Customers!R372&amp;"")="",ISNUMBER(MATCH(TRIM(Customers!R372&amp;""),Codes!$A$5:$A$14,0))),"",IF(ISNUMBER(Customers!R372),Customers!R372,IFERROR(VALUE(Customers!R372),"")))</f>
        <v>7126.86</v>
      </c>
      <c r="S372" s="4" t="str">
        <f aca="false">IF(OR(TRIM(Customers!S372&amp;"")="",ISNUMBER(MATCH(TRIM(Customers!S372&amp;""),Codes!$A$5:$A$14,0))),"",IF(ISNUMBER(Customers!S372),Customers!S372,IFERROR(VALUE(Customers!S372),"")))</f>
        <v/>
      </c>
      <c r="T372" s="4" t="str">
        <f aca="false">IF(OR(TRIM(Customers!T372&amp;"")="",ISNUMBER(MATCH(TRIM(Customers!T372&amp;""),Codes!$A$5:$A$14,0))),"",IF(ISNUMBER(Customers!T372),Customers!T372,IFERROR(VALUE(Customers!T372),"")))</f>
        <v/>
      </c>
      <c r="U372" s="3" t="n">
        <f aca="false">IF(OR(TRIM(Customers!U372&amp;"")="",ISNUMBER(MATCH(TRIM(Customers!U372&amp;""),Codes!$A$5:$A$14,0)),Customers!U372=0),"",IF(ISNUMBER(Customers!U372),Customers!U372,IFERROR(VALUE(Customers!U372),"")))</f>
        <v>686</v>
      </c>
      <c r="V372" s="3" t="n">
        <f aca="false">IF(OR(TRIM(Customers!V372&amp;"")="",ISNUMBER(MATCH(TRIM(Customers!V372&amp;""),Codes!$A$5:$A$14,0))),"",IF(ISNUMBER(Customers!V372),Customers!V372,IFERROR(VALUE(Customers!V372),"")))</f>
        <v>1</v>
      </c>
    </row>
    <row r="373" customFormat="false" ht="15" hidden="false" customHeight="false" outlineLevel="0" collapsed="false">
      <c r="A373" s="2" t="str">
        <f aca="false">Customers!A373</f>
        <v>CL00372</v>
      </c>
      <c r="B373" s="3" t="n">
        <f aca="false">IF(OR(TRIM(Customers!B373&amp;"")="",ISNUMBER(MATCH(TRIM(Customers!B373&amp;""),Codes!$A$5:$A$14,0)),Customers!B373=0),"",IF(ISNUMBER(Customers!B373),Customers!B373,IFERROR(VALUE(Customers!B373),"")))</f>
        <v>31</v>
      </c>
      <c r="C373" s="2" t="str">
        <f aca="false">IF(OR(TRIM(Customers!C373&amp;"")="",ISNUMBER(MATCH(TRIM(Customers!C373&amp;""),Codes!$A$5:$A$14,0))),"",TRIM(Customers!C373))</f>
        <v>M</v>
      </c>
      <c r="D373" s="2" t="str">
        <f aca="false">IF(OR(TRIM(Customers!D373&amp;"")="",ISNUMBER(MATCH(TRIM(Customers!D373&amp;""),Codes!$A$5:$A$14,0))),"",TRIM(Customers!D373))</f>
        <v>Calabria</v>
      </c>
      <c r="E373" s="2" t="str">
        <f aca="false">IF(OR(TRIM(Customers!E373&amp;"")="",ISNUMBER(MATCH(TRIM(Customers!E373&amp;""),Codes!$A$5:$A$14,0))),"",TRIM(Customers!E373))</f>
        <v>Self-employed</v>
      </c>
      <c r="F373" s="2" t="str">
        <f aca="false">IF(OR(TRIM(Customers!F373&amp;"")="",ISNUMBER(MATCH(TRIM(Customers!F373&amp;""),Codes!$A$5:$A$14,0))),"",TRIM(Customers!F373))</f>
        <v>Divorced</v>
      </c>
      <c r="G373" s="4" t="n">
        <f aca="false">IF(OR(TRIM(Customers!G373&amp;"")="",ISNUMBER(MATCH(TRIM(Customers!G373&amp;""),Codes!$A$5:$A$14,0)),Customers!G373=-999),"",IF(ISNUMBER(Customers!G373),Customers!G373,IFERROR(VALUE(Customers!G373),"")))</f>
        <v>43600</v>
      </c>
      <c r="H373" s="3" t="n">
        <f aca="false">IF(OR(TRIM(Customers!H373&amp;"")="",ISNUMBER(MATCH(TRIM(Customers!H373&amp;""),Codes!$A$5:$A$14,0))),"",IF(ISNUMBER(Customers!H373),Customers!H373,IFERROR(VALUE(Customers!H373),"")))</f>
        <v>0</v>
      </c>
      <c r="I373" s="5" t="str">
        <f aca="false">IF(OR(TRIM(Customers!I373&amp;"")="",ISNUMBER(MATCH(TRIM(Customers!I373&amp;""),Codes!$A$5:$A$14,0)),Customers!I373=DATE(1970,1,1)),"",IF(ISNUMBER(Customers!I373),Customers!I373,IFERROR(DATEVALUE(Customers!I373),"")))</f>
        <v/>
      </c>
      <c r="J373" s="2" t="str">
        <f aca="false">IF(OR(TRIM(Customers!J373&amp;"")="",ISNUMBER(MATCH(TRIM(Customers!J373&amp;""),Codes!$A$5:$A$14,0))),"",TRIM(Customers!J373))</f>
        <v>Online Banking</v>
      </c>
      <c r="K373" s="3" t="n">
        <f aca="false">IF(OR(TRIM(Customers!K373&amp;"")="",ISNUMBER(MATCH(TRIM(Customers!K373&amp;""),Codes!$A$5:$A$14,0))),"",IF(ISNUMBER(Customers!K373),Customers!K373,IFERROR(VALUE(Customers!K373),"")))</f>
        <v>2</v>
      </c>
      <c r="L373" s="4" t="n">
        <f aca="false">IF(OR(TRIM(Customers!L373&amp;"")="",ISNUMBER(MATCH(TRIM(Customers!L373&amp;""),Codes!$A$5:$A$14,0))),"",IF(ISNUMBER(Customers!L373),Customers!L373,IFERROR(VALUE(Customers!L373),"")))</f>
        <v>11428.94</v>
      </c>
      <c r="M373" s="4" t="n">
        <f aca="false">IF(OR(TRIM(Customers!M373&amp;"")="",ISNUMBER(MATCH(TRIM(Customers!M373&amp;""),Codes!$A$5:$A$14,0))),"",IF(ISNUMBER(Customers!M373),Customers!M373,IFERROR(VALUE(Customers!M373),"")))</f>
        <v>6228.91</v>
      </c>
      <c r="N373" s="3" t="n">
        <f aca="false">IF(OR(TRIM(Customers!N373&amp;"")="",ISNUMBER(MATCH(TRIM(Customers!N373&amp;""),Codes!$A$5:$A$14,0)),Customers!N373=9999),"",IF(ISNUMBER(Customers!N373),Customers!N373,IFERROR(VALUE(Customers!N373),"")))</f>
        <v>34</v>
      </c>
      <c r="O373" s="4" t="str">
        <f aca="false">IF(OR(TRIM(Customers!O373&amp;"")="",ISNUMBER(MATCH(TRIM(Customers!O373&amp;""),Codes!$A$5:$A$14,0))),"",IF(ISNUMBER(Customers!O373),Customers!O373,IFERROR(VALUE(Customers!O373),"")))</f>
        <v/>
      </c>
      <c r="P373" s="3" t="n">
        <f aca="false">IF(OR(TRIM(Customers!P373&amp;"")="",ISNUMBER(MATCH(TRIM(Customers!P373&amp;""),Codes!$A$5:$A$14,0))),"",IF(ISNUMBER(Customers!P373),Customers!P373,IFERROR(VALUE(Customers!P373),"")))</f>
        <v>7</v>
      </c>
      <c r="Q373" s="4" t="str">
        <f aca="false">IF(OR(TRIM(Customers!Q373&amp;"")="",ISNUMBER(MATCH(TRIM(Customers!Q373&amp;""),Codes!$A$5:$A$14,0))),"",IF(ISNUMBER(Customers!Q373),Customers!Q373,IFERROR(VALUE(Customers!Q373),"")))</f>
        <v/>
      </c>
      <c r="R373" s="4" t="str">
        <f aca="false">IF(OR(TRIM(Customers!R373&amp;"")="",ISNUMBER(MATCH(TRIM(Customers!R373&amp;""),Codes!$A$5:$A$14,0))),"",IF(ISNUMBER(Customers!R373),Customers!R373,IFERROR(VALUE(Customers!R373),"")))</f>
        <v/>
      </c>
      <c r="S373" s="4" t="n">
        <f aca="false">IF(OR(TRIM(Customers!S373&amp;"")="",ISNUMBER(MATCH(TRIM(Customers!S373&amp;""),Codes!$A$5:$A$14,0))),"",IF(ISNUMBER(Customers!S373),Customers!S373,IFERROR(VALUE(Customers!S373),"")))</f>
        <v>0</v>
      </c>
      <c r="T373" s="4" t="n">
        <f aca="false">IF(OR(TRIM(Customers!T373&amp;"")="",ISNUMBER(MATCH(TRIM(Customers!T373&amp;""),Codes!$A$5:$A$14,0))),"",IF(ISNUMBER(Customers!T373),Customers!T373,IFERROR(VALUE(Customers!T373),"")))</f>
        <v>0</v>
      </c>
      <c r="U373" s="3" t="n">
        <f aca="false">IF(OR(TRIM(Customers!U373&amp;"")="",ISNUMBER(MATCH(TRIM(Customers!U373&amp;""),Codes!$A$5:$A$14,0)),Customers!U373=0),"",IF(ISNUMBER(Customers!U373),Customers!U373,IFERROR(VALUE(Customers!U373),"")))</f>
        <v>550</v>
      </c>
      <c r="V373" s="3" t="n">
        <f aca="false">IF(OR(TRIM(Customers!V373&amp;"")="",ISNUMBER(MATCH(TRIM(Customers!V373&amp;""),Codes!$A$5:$A$14,0))),"",IF(ISNUMBER(Customers!V373),Customers!V373,IFERROR(VALUE(Customers!V373),"")))</f>
        <v>1</v>
      </c>
    </row>
    <row r="374" customFormat="false" ht="15" hidden="false" customHeight="false" outlineLevel="0" collapsed="false">
      <c r="A374" s="2" t="str">
        <f aca="false">Customers!A374</f>
        <v>CL00373</v>
      </c>
      <c r="B374" s="3" t="n">
        <f aca="false">IF(OR(TRIM(Customers!B374&amp;"")="",ISNUMBER(MATCH(TRIM(Customers!B374&amp;""),Codes!$A$5:$A$14,0)),Customers!B374=0),"",IF(ISNUMBER(Customers!B374),Customers!B374,IFERROR(VALUE(Customers!B374),"")))</f>
        <v>37</v>
      </c>
      <c r="C374" s="2" t="str">
        <f aca="false">IF(OR(TRIM(Customers!C374&amp;"")="",ISNUMBER(MATCH(TRIM(Customers!C374&amp;""),Codes!$A$5:$A$14,0))),"",TRIM(Customers!C374))</f>
        <v>M</v>
      </c>
      <c r="D374" s="2" t="str">
        <f aca="false">IF(OR(TRIM(Customers!D374&amp;"")="",ISNUMBER(MATCH(TRIM(Customers!D374&amp;""),Codes!$A$5:$A$14,0))),"",TRIM(Customers!D374))</f>
        <v/>
      </c>
      <c r="E374" s="2" t="str">
        <f aca="false">IF(OR(TRIM(Customers!E374&amp;"")="",ISNUMBER(MATCH(TRIM(Customers!E374&amp;""),Codes!$A$5:$A$14,0))),"",TRIM(Customers!E374))</f>
        <v>Executive</v>
      </c>
      <c r="F374" s="2" t="str">
        <f aca="false">IF(OR(TRIM(Customers!F374&amp;"")="",ISNUMBER(MATCH(TRIM(Customers!F374&amp;""),Codes!$A$5:$A$14,0))),"",TRIM(Customers!F374))</f>
        <v>Married</v>
      </c>
      <c r="G374" s="4" t="n">
        <f aca="false">IF(OR(TRIM(Customers!G374&amp;"")="",ISNUMBER(MATCH(TRIM(Customers!G374&amp;""),Codes!$A$5:$A$14,0)),Customers!G374=-999),"",IF(ISNUMBER(Customers!G374),Customers!G374,IFERROR(VALUE(Customers!G374),"")))</f>
        <v>44300</v>
      </c>
      <c r="H374" s="3" t="n">
        <f aca="false">IF(OR(TRIM(Customers!H374&amp;"")="",ISNUMBER(MATCH(TRIM(Customers!H374&amp;""),Codes!$A$5:$A$14,0))),"",IF(ISNUMBER(Customers!H374),Customers!H374,IFERROR(VALUE(Customers!H374),"")))</f>
        <v>3</v>
      </c>
      <c r="I374" s="5" t="n">
        <f aca="false">IF(OR(TRIM(Customers!I374&amp;"")="",ISNUMBER(MATCH(TRIM(Customers!I374&amp;""),Codes!$A$5:$A$14,0)),Customers!I374=DATE(1970,1,1)),"",IF(ISNUMBER(Customers!I374),Customers!I374,IFERROR(DATEVALUE(Customers!I374),"")))</f>
        <v>44954</v>
      </c>
      <c r="J374" s="2" t="str">
        <f aca="false">IF(OR(TRIM(Customers!J374&amp;"")="",ISNUMBER(MATCH(TRIM(Customers!J374&amp;""),Codes!$A$5:$A$14,0))),"",TRIM(Customers!J374))</f>
        <v>App</v>
      </c>
      <c r="K374" s="3" t="n">
        <f aca="false">IF(OR(TRIM(Customers!K374&amp;"")="",ISNUMBER(MATCH(TRIM(Customers!K374&amp;""),Codes!$A$5:$A$14,0))),"",IF(ISNUMBER(Customers!K374),Customers!K374,IFERROR(VALUE(Customers!K374),"")))</f>
        <v>1</v>
      </c>
      <c r="L374" s="4" t="n">
        <f aca="false">IF(OR(TRIM(Customers!L374&amp;"")="",ISNUMBER(MATCH(TRIM(Customers!L374&amp;""),Codes!$A$5:$A$14,0))),"",IF(ISNUMBER(Customers!L374),Customers!L374,IFERROR(VALUE(Customers!L374),"")))</f>
        <v>6306.92</v>
      </c>
      <c r="M374" s="4" t="n">
        <f aca="false">IF(OR(TRIM(Customers!M374&amp;"")="",ISNUMBER(MATCH(TRIM(Customers!M374&amp;""),Codes!$A$5:$A$14,0))),"",IF(ISNUMBER(Customers!M374),Customers!M374,IFERROR(VALUE(Customers!M374),"")))</f>
        <v>0</v>
      </c>
      <c r="N374" s="3" t="str">
        <f aca="false">IF(OR(TRIM(Customers!N374&amp;"")="",ISNUMBER(MATCH(TRIM(Customers!N374&amp;""),Codes!$A$5:$A$14,0)),Customers!N374=9999),"",IF(ISNUMBER(Customers!N374),Customers!N374,IFERROR(VALUE(Customers!N374),"")))</f>
        <v/>
      </c>
      <c r="O374" s="4" t="n">
        <f aca="false">IF(OR(TRIM(Customers!O374&amp;"")="",ISNUMBER(MATCH(TRIM(Customers!O374&amp;""),Codes!$A$5:$A$14,0))),"",IF(ISNUMBER(Customers!O374),Customers!O374,IFERROR(VALUE(Customers!O374),"")))</f>
        <v>56.79</v>
      </c>
      <c r="P374" s="3" t="n">
        <f aca="false">IF(OR(TRIM(Customers!P374&amp;"")="",ISNUMBER(MATCH(TRIM(Customers!P374&amp;""),Codes!$A$5:$A$14,0))),"",IF(ISNUMBER(Customers!P374),Customers!P374,IFERROR(VALUE(Customers!P374),"")))</f>
        <v>1</v>
      </c>
      <c r="Q374" s="4" t="str">
        <f aca="false">IF(OR(TRIM(Customers!Q374&amp;"")="",ISNUMBER(MATCH(TRIM(Customers!Q374&amp;""),Codes!$A$5:$A$14,0))),"",IF(ISNUMBER(Customers!Q374),Customers!Q374,IFERROR(VALUE(Customers!Q374),"")))</f>
        <v/>
      </c>
      <c r="R374" s="4" t="str">
        <f aca="false">IF(OR(TRIM(Customers!R374&amp;"")="",ISNUMBER(MATCH(TRIM(Customers!R374&amp;""),Codes!$A$5:$A$14,0))),"",IF(ISNUMBER(Customers!R374),Customers!R374,IFERROR(VALUE(Customers!R374),"")))</f>
        <v/>
      </c>
      <c r="S374" s="4" t="n">
        <f aca="false">IF(OR(TRIM(Customers!S374&amp;"")="",ISNUMBER(MATCH(TRIM(Customers!S374&amp;""),Codes!$A$5:$A$14,0))),"",IF(ISNUMBER(Customers!S374),Customers!S374,IFERROR(VALUE(Customers!S374),"")))</f>
        <v>0</v>
      </c>
      <c r="T374" s="4" t="n">
        <f aca="false">IF(OR(TRIM(Customers!T374&amp;"")="",ISNUMBER(MATCH(TRIM(Customers!T374&amp;""),Codes!$A$5:$A$14,0))),"",IF(ISNUMBER(Customers!T374),Customers!T374,IFERROR(VALUE(Customers!T374),"")))</f>
        <v>0</v>
      </c>
      <c r="U374" s="3" t="n">
        <f aca="false">IF(OR(TRIM(Customers!U374&amp;"")="",ISNUMBER(MATCH(TRIM(Customers!U374&amp;""),Codes!$A$5:$A$14,0)),Customers!U374=0),"",IF(ISNUMBER(Customers!U374),Customers!U374,IFERROR(VALUE(Customers!U374),"")))</f>
        <v>666</v>
      </c>
      <c r="V374" s="3" t="n">
        <f aca="false">IF(OR(TRIM(Customers!V374&amp;"")="",ISNUMBER(MATCH(TRIM(Customers!V374&amp;""),Codes!$A$5:$A$14,0))),"",IF(ISNUMBER(Customers!V374),Customers!V374,IFERROR(VALUE(Customers!V374),"")))</f>
        <v>0</v>
      </c>
    </row>
    <row r="375" customFormat="false" ht="15" hidden="false" customHeight="false" outlineLevel="0" collapsed="false">
      <c r="A375" s="2" t="str">
        <f aca="false">Customers!A375</f>
        <v>CL00374</v>
      </c>
      <c r="B375" s="3" t="n">
        <f aca="false">IF(OR(TRIM(Customers!B375&amp;"")="",ISNUMBER(MATCH(TRIM(Customers!B375&amp;""),Codes!$A$5:$A$14,0)),Customers!B375=0),"",IF(ISNUMBER(Customers!B375),Customers!B375,IFERROR(VALUE(Customers!B375),"")))</f>
        <v>73</v>
      </c>
      <c r="C375" s="2" t="str">
        <f aca="false">IF(OR(TRIM(Customers!C375&amp;"")="",ISNUMBER(MATCH(TRIM(Customers!C375&amp;""),Codes!$A$5:$A$14,0))),"",TRIM(Customers!C375))</f>
        <v>M</v>
      </c>
      <c r="D375" s="2" t="str">
        <f aca="false">IF(OR(TRIM(Customers!D375&amp;"")="",ISNUMBER(MATCH(TRIM(Customers!D375&amp;""),Codes!$A$5:$A$14,0))),"",TRIM(Customers!D375))</f>
        <v>Trentino-Alto Adige</v>
      </c>
      <c r="E375" s="2" t="str">
        <f aca="false">IF(OR(TRIM(Customers!E375&amp;"")="",ISNUMBER(MATCH(TRIM(Customers!E375&amp;""),Codes!$A$5:$A$14,0))),"",TRIM(Customers!E375))</f>
        <v>Retired</v>
      </c>
      <c r="F375" s="2" t="str">
        <f aca="false">IF(OR(TRIM(Customers!F375&amp;"")="",ISNUMBER(MATCH(TRIM(Customers!F375&amp;""),Codes!$A$5:$A$14,0))),"",TRIM(Customers!F375))</f>
        <v>Single</v>
      </c>
      <c r="G375" s="4" t="n">
        <f aca="false">IF(OR(TRIM(Customers!G375&amp;"")="",ISNUMBER(MATCH(TRIM(Customers!G375&amp;""),Codes!$A$5:$A$14,0)),Customers!G375=-999),"",IF(ISNUMBER(Customers!G375),Customers!G375,IFERROR(VALUE(Customers!G375),"")))</f>
        <v>18000</v>
      </c>
      <c r="H375" s="3" t="n">
        <f aca="false">IF(OR(TRIM(Customers!H375&amp;"")="",ISNUMBER(MATCH(TRIM(Customers!H375&amp;""),Codes!$A$5:$A$14,0))),"",IF(ISNUMBER(Customers!H375),Customers!H375,IFERROR(VALUE(Customers!H375),"")))</f>
        <v>14</v>
      </c>
      <c r="I375" s="5" t="n">
        <f aca="false">IF(OR(TRIM(Customers!I375&amp;"")="",ISNUMBER(MATCH(TRIM(Customers!I375&amp;""),Codes!$A$5:$A$14,0)),Customers!I375=DATE(1970,1,1)),"",IF(ISNUMBER(Customers!I375),Customers!I375,IFERROR(DATEVALUE(Customers!I375),"")))</f>
        <v>41122</v>
      </c>
      <c r="J375" s="2" t="str">
        <f aca="false">IF(OR(TRIM(Customers!J375&amp;"")="",ISNUMBER(MATCH(TRIM(Customers!J375&amp;""),Codes!$A$5:$A$14,0))),"",TRIM(Customers!J375))</f>
        <v>Online Banking</v>
      </c>
      <c r="K375" s="3" t="n">
        <f aca="false">IF(OR(TRIM(Customers!K375&amp;"")="",ISNUMBER(MATCH(TRIM(Customers!K375&amp;""),Codes!$A$5:$A$14,0))),"",IF(ISNUMBER(Customers!K375),Customers!K375,IFERROR(VALUE(Customers!K375),"")))</f>
        <v>3</v>
      </c>
      <c r="L375" s="4" t="n">
        <f aca="false">IF(OR(TRIM(Customers!L375&amp;"")="",ISNUMBER(MATCH(TRIM(Customers!L375&amp;""),Codes!$A$5:$A$14,0))),"",IF(ISNUMBER(Customers!L375),Customers!L375,IFERROR(VALUE(Customers!L375),"")))</f>
        <v>773.24</v>
      </c>
      <c r="M375" s="4" t="n">
        <f aca="false">IF(OR(TRIM(Customers!M375&amp;"")="",ISNUMBER(MATCH(TRIM(Customers!M375&amp;""),Codes!$A$5:$A$14,0))),"",IF(ISNUMBER(Customers!M375),Customers!M375,IFERROR(VALUE(Customers!M375),"")))</f>
        <v>25217.15</v>
      </c>
      <c r="N375" s="3" t="n">
        <f aca="false">IF(OR(TRIM(Customers!N375&amp;"")="",ISNUMBER(MATCH(TRIM(Customers!N375&amp;""),Codes!$A$5:$A$14,0)),Customers!N375=9999),"",IF(ISNUMBER(Customers!N375),Customers!N375,IFERROR(VALUE(Customers!N375),"")))</f>
        <v>29</v>
      </c>
      <c r="O375" s="4" t="n">
        <f aca="false">IF(OR(TRIM(Customers!O375&amp;"")="",ISNUMBER(MATCH(TRIM(Customers!O375&amp;""),Codes!$A$5:$A$14,0))),"",IF(ISNUMBER(Customers!O375),Customers!O375,IFERROR(VALUE(Customers!O375),"")))</f>
        <v>48.67</v>
      </c>
      <c r="P375" s="3" t="n">
        <f aca="false">IF(OR(TRIM(Customers!P375&amp;"")="",ISNUMBER(MATCH(TRIM(Customers!P375&amp;""),Codes!$A$5:$A$14,0))),"",IF(ISNUMBER(Customers!P375),Customers!P375,IFERROR(VALUE(Customers!P375),"")))</f>
        <v>8</v>
      </c>
      <c r="Q375" s="4" t="n">
        <f aca="false">IF(OR(TRIM(Customers!Q375&amp;"")="",ISNUMBER(MATCH(TRIM(Customers!Q375&amp;""),Codes!$A$5:$A$14,0))),"",IF(ISNUMBER(Customers!Q375),Customers!Q375,IFERROR(VALUE(Customers!Q375),"")))</f>
        <v>3000</v>
      </c>
      <c r="R375" s="4" t="n">
        <f aca="false">IF(OR(TRIM(Customers!R375&amp;"")="",ISNUMBER(MATCH(TRIM(Customers!R375&amp;""),Codes!$A$5:$A$14,0))),"",IF(ISNUMBER(Customers!R375),Customers!R375,IFERROR(VALUE(Customers!R375),"")))</f>
        <v>552.16</v>
      </c>
      <c r="S375" s="4" t="str">
        <f aca="false">IF(OR(TRIM(Customers!S375&amp;"")="",ISNUMBER(MATCH(TRIM(Customers!S375&amp;""),Codes!$A$5:$A$14,0))),"",IF(ISNUMBER(Customers!S375),Customers!S375,IFERROR(VALUE(Customers!S375),"")))</f>
        <v/>
      </c>
      <c r="T375" s="4" t="str">
        <f aca="false">IF(OR(TRIM(Customers!T375&amp;"")="",ISNUMBER(MATCH(TRIM(Customers!T375&amp;""),Codes!$A$5:$A$14,0))),"",IF(ISNUMBER(Customers!T375),Customers!T375,IFERROR(VALUE(Customers!T375),"")))</f>
        <v/>
      </c>
      <c r="U375" s="3" t="n">
        <f aca="false">IF(OR(TRIM(Customers!U375&amp;"")="",ISNUMBER(MATCH(TRIM(Customers!U375&amp;""),Codes!$A$5:$A$14,0)),Customers!U375=0),"",IF(ISNUMBER(Customers!U375),Customers!U375,IFERROR(VALUE(Customers!U375),"")))</f>
        <v>629</v>
      </c>
      <c r="V375" s="3" t="n">
        <f aca="false">IF(OR(TRIM(Customers!V375&amp;"")="",ISNUMBER(MATCH(TRIM(Customers!V375&amp;""),Codes!$A$5:$A$14,0))),"",IF(ISNUMBER(Customers!V375),Customers!V375,IFERROR(VALUE(Customers!V375),"")))</f>
        <v>1</v>
      </c>
    </row>
    <row r="376" customFormat="false" ht="15" hidden="false" customHeight="false" outlineLevel="0" collapsed="false">
      <c r="A376" s="2" t="str">
        <f aca="false">Customers!A376</f>
        <v>CL00375</v>
      </c>
      <c r="B376" s="3" t="n">
        <f aca="false">IF(OR(TRIM(Customers!B376&amp;"")="",ISNUMBER(MATCH(TRIM(Customers!B376&amp;""),Codes!$A$5:$A$14,0)),Customers!B376=0),"",IF(ISNUMBER(Customers!B376),Customers!B376,IFERROR(VALUE(Customers!B376),"")))</f>
        <v>48</v>
      </c>
      <c r="C376" s="2" t="str">
        <f aca="false">IF(OR(TRIM(Customers!C376&amp;"")="",ISNUMBER(MATCH(TRIM(Customers!C376&amp;""),Codes!$A$5:$A$14,0))),"",TRIM(Customers!C376))</f>
        <v>M</v>
      </c>
      <c r="D376" s="2" t="str">
        <f aca="false">IF(OR(TRIM(Customers!D376&amp;"")="",ISNUMBER(MATCH(TRIM(Customers!D376&amp;""),Codes!$A$5:$A$14,0))),"",TRIM(Customers!D376))</f>
        <v>Lombardia</v>
      </c>
      <c r="E376" s="2" t="str">
        <f aca="false">IF(OR(TRIM(Customers!E376&amp;"")="",ISNUMBER(MATCH(TRIM(Customers!E376&amp;""),Codes!$A$5:$A$14,0))),"",TRIM(Customers!E376))</f>
        <v>Manual worker</v>
      </c>
      <c r="F376" s="2" t="str">
        <f aca="false">IF(OR(TRIM(Customers!F376&amp;"")="",ISNUMBER(MATCH(TRIM(Customers!F376&amp;""),Codes!$A$5:$A$14,0))),"",TRIM(Customers!F376))</f>
        <v>Widowed</v>
      </c>
      <c r="G376" s="4" t="n">
        <f aca="false">IF(OR(TRIM(Customers!G376&amp;"")="",ISNUMBER(MATCH(TRIM(Customers!G376&amp;""),Codes!$A$5:$A$14,0)),Customers!G376=-999),"",IF(ISNUMBER(Customers!G376),Customers!G376,IFERROR(VALUE(Customers!G376),"")))</f>
        <v>21000</v>
      </c>
      <c r="H376" s="3" t="n">
        <f aca="false">IF(OR(TRIM(Customers!H376&amp;"")="",ISNUMBER(MATCH(TRIM(Customers!H376&amp;""),Codes!$A$5:$A$14,0))),"",IF(ISNUMBER(Customers!H376),Customers!H376,IFERROR(VALUE(Customers!H376),"")))</f>
        <v>12</v>
      </c>
      <c r="I376" s="5" t="n">
        <f aca="false">IF(OR(TRIM(Customers!I376&amp;"")="",ISNUMBER(MATCH(TRIM(Customers!I376&amp;""),Codes!$A$5:$A$14,0)),Customers!I376=DATE(1970,1,1)),"",IF(ISNUMBER(Customers!I376),Customers!I376,IFERROR(DATEVALUE(Customers!I376),"")))</f>
        <v>41752</v>
      </c>
      <c r="J376" s="2" t="str">
        <f aca="false">IF(OR(TRIM(Customers!J376&amp;"")="",ISNUMBER(MATCH(TRIM(Customers!J376&amp;""),Codes!$A$5:$A$14,0))),"",TRIM(Customers!J376))</f>
        <v>Online Banking</v>
      </c>
      <c r="K376" s="3" t="n">
        <f aca="false">IF(OR(TRIM(Customers!K376&amp;"")="",ISNUMBER(MATCH(TRIM(Customers!K376&amp;""),Codes!$A$5:$A$14,0))),"",IF(ISNUMBER(Customers!K376),Customers!K376,IFERROR(VALUE(Customers!K376),"")))</f>
        <v>1</v>
      </c>
      <c r="L376" s="4" t="n">
        <f aca="false">IF(OR(TRIM(Customers!L376&amp;"")="",ISNUMBER(MATCH(TRIM(Customers!L376&amp;""),Codes!$A$5:$A$14,0))),"",IF(ISNUMBER(Customers!L376),Customers!L376,IFERROR(VALUE(Customers!L376),"")))</f>
        <v>1332.42</v>
      </c>
      <c r="M376" s="4" t="n">
        <f aca="false">IF(OR(TRIM(Customers!M376&amp;"")="",ISNUMBER(MATCH(TRIM(Customers!M376&amp;""),Codes!$A$5:$A$14,0))),"",IF(ISNUMBER(Customers!M376),Customers!M376,IFERROR(VALUE(Customers!M376),"")))</f>
        <v>10158.89</v>
      </c>
      <c r="N376" s="3" t="n">
        <f aca="false">IF(OR(TRIM(Customers!N376&amp;"")="",ISNUMBER(MATCH(TRIM(Customers!N376&amp;""),Codes!$A$5:$A$14,0)),Customers!N376=9999),"",IF(ISNUMBER(Customers!N376),Customers!N376,IFERROR(VALUE(Customers!N376),"")))</f>
        <v>30</v>
      </c>
      <c r="O376" s="4" t="n">
        <f aca="false">IF(OR(TRIM(Customers!O376&amp;"")="",ISNUMBER(MATCH(TRIM(Customers!O376&amp;""),Codes!$A$5:$A$14,0))),"",IF(ISNUMBER(Customers!O376),Customers!O376,IFERROR(VALUE(Customers!O376),"")))</f>
        <v>31.96</v>
      </c>
      <c r="P376" s="3" t="n">
        <f aca="false">IF(OR(TRIM(Customers!P376&amp;"")="",ISNUMBER(MATCH(TRIM(Customers!P376&amp;""),Codes!$A$5:$A$14,0))),"",IF(ISNUMBER(Customers!P376),Customers!P376,IFERROR(VALUE(Customers!P376),"")))</f>
        <v>3</v>
      </c>
      <c r="Q376" s="4" t="n">
        <f aca="false">IF(OR(TRIM(Customers!Q376&amp;"")="",ISNUMBER(MATCH(TRIM(Customers!Q376&amp;""),Codes!$A$5:$A$14,0))),"",IF(ISNUMBER(Customers!Q376),Customers!Q376,IFERROR(VALUE(Customers!Q376),"")))</f>
        <v>4000</v>
      </c>
      <c r="R376" s="4" t="n">
        <f aca="false">IF(OR(TRIM(Customers!R376&amp;"")="",ISNUMBER(MATCH(TRIM(Customers!R376&amp;""),Codes!$A$5:$A$14,0))),"",IF(ISNUMBER(Customers!R376),Customers!R376,IFERROR(VALUE(Customers!R376),"")))</f>
        <v>1570.63</v>
      </c>
      <c r="S376" s="4" t="n">
        <f aca="false">IF(OR(TRIM(Customers!S376&amp;"")="",ISNUMBER(MATCH(TRIM(Customers!S376&amp;""),Codes!$A$5:$A$14,0))),"",IF(ISNUMBER(Customers!S376),Customers!S376,IFERROR(VALUE(Customers!S376),"")))</f>
        <v>73000</v>
      </c>
      <c r="T376" s="4" t="n">
        <f aca="false">IF(OR(TRIM(Customers!T376&amp;"")="",ISNUMBER(MATCH(TRIM(Customers!T376&amp;""),Codes!$A$5:$A$14,0))),"",IF(ISNUMBER(Customers!T376),Customers!T376,IFERROR(VALUE(Customers!T376),"")))</f>
        <v>535</v>
      </c>
      <c r="U376" s="3" t="n">
        <f aca="false">IF(OR(TRIM(Customers!U376&amp;"")="",ISNUMBER(MATCH(TRIM(Customers!U376&amp;""),Codes!$A$5:$A$14,0)),Customers!U376=0),"",IF(ISNUMBER(Customers!U376),Customers!U376,IFERROR(VALUE(Customers!U376),"")))</f>
        <v>543</v>
      </c>
      <c r="V376" s="3" t="n">
        <f aca="false">IF(OR(TRIM(Customers!V376&amp;"")="",ISNUMBER(MATCH(TRIM(Customers!V376&amp;""),Codes!$A$5:$A$14,0))),"",IF(ISNUMBER(Customers!V376),Customers!V376,IFERROR(VALUE(Customers!V376),"")))</f>
        <v>1</v>
      </c>
    </row>
    <row r="377" customFormat="false" ht="15" hidden="false" customHeight="false" outlineLevel="0" collapsed="false">
      <c r="A377" s="2" t="str">
        <f aca="false">Customers!A377</f>
        <v>CL00376</v>
      </c>
      <c r="B377" s="3" t="n">
        <f aca="false">IF(OR(TRIM(Customers!B377&amp;"")="",ISNUMBER(MATCH(TRIM(Customers!B377&amp;""),Codes!$A$5:$A$14,0)),Customers!B377=0),"",IF(ISNUMBER(Customers!B377),Customers!B377,IFERROR(VALUE(Customers!B377),"")))</f>
        <v>40</v>
      </c>
      <c r="C377" s="2" t="str">
        <f aca="false">IF(OR(TRIM(Customers!C377&amp;"")="",ISNUMBER(MATCH(TRIM(Customers!C377&amp;""),Codes!$A$5:$A$14,0))),"",TRIM(Customers!C377))</f>
        <v>F</v>
      </c>
      <c r="D377" s="2" t="str">
        <f aca="false">IF(OR(TRIM(Customers!D377&amp;"")="",ISNUMBER(MATCH(TRIM(Customers!D377&amp;""),Codes!$A$5:$A$14,0))),"",TRIM(Customers!D377))</f>
        <v>Lombardia</v>
      </c>
      <c r="E377" s="2" t="str">
        <f aca="false">IF(OR(TRIM(Customers!E377&amp;"")="",ISNUMBER(MATCH(TRIM(Customers!E377&amp;""),Codes!$A$5:$A$14,0))),"",TRIM(Customers!E377))</f>
        <v>Employee</v>
      </c>
      <c r="F377" s="2" t="str">
        <f aca="false">IF(OR(TRIM(Customers!F377&amp;"")="",ISNUMBER(MATCH(TRIM(Customers!F377&amp;""),Codes!$A$5:$A$14,0))),"",TRIM(Customers!F377))</f>
        <v>Single</v>
      </c>
      <c r="G377" s="4" t="n">
        <f aca="false">IF(OR(TRIM(Customers!G377&amp;"")="",ISNUMBER(MATCH(TRIM(Customers!G377&amp;""),Codes!$A$5:$A$14,0)),Customers!G377=-999),"",IF(ISNUMBER(Customers!G377),Customers!G377,IFERROR(VALUE(Customers!G377),"")))</f>
        <v>20400</v>
      </c>
      <c r="H377" s="3" t="n">
        <f aca="false">IF(OR(TRIM(Customers!H377&amp;"")="",ISNUMBER(MATCH(TRIM(Customers!H377&amp;""),Codes!$A$5:$A$14,0))),"",IF(ISNUMBER(Customers!H377),Customers!H377,IFERROR(VALUE(Customers!H377),"")))</f>
        <v>9</v>
      </c>
      <c r="I377" s="5" t="n">
        <f aca="false">IF(OR(TRIM(Customers!I377&amp;"")="",ISNUMBER(MATCH(TRIM(Customers!I377&amp;""),Codes!$A$5:$A$14,0)),Customers!I377=DATE(1970,1,1)),"",IF(ISNUMBER(Customers!I377),Customers!I377,IFERROR(DATEVALUE(Customers!I377),"")))</f>
        <v>42751</v>
      </c>
      <c r="J377" s="2" t="str">
        <f aca="false">IF(OR(TRIM(Customers!J377&amp;"")="",ISNUMBER(MATCH(TRIM(Customers!J377&amp;""),Codes!$A$5:$A$14,0))),"",TRIM(Customers!J377))</f>
        <v>Online Banking</v>
      </c>
      <c r="K377" s="3" t="n">
        <f aca="false">IF(OR(TRIM(Customers!K377&amp;"")="",ISNUMBER(MATCH(TRIM(Customers!K377&amp;""),Codes!$A$5:$A$14,0))),"",IF(ISNUMBER(Customers!K377),Customers!K377,IFERROR(VALUE(Customers!K377),"")))</f>
        <v>1</v>
      </c>
      <c r="L377" s="4" t="n">
        <f aca="false">IF(OR(TRIM(Customers!L377&amp;"")="",ISNUMBER(MATCH(TRIM(Customers!L377&amp;""),Codes!$A$5:$A$14,0))),"",IF(ISNUMBER(Customers!L377),Customers!L377,IFERROR(VALUE(Customers!L377),"")))</f>
        <v>1506.49</v>
      </c>
      <c r="M377" s="4" t="n">
        <f aca="false">IF(OR(TRIM(Customers!M377&amp;"")="",ISNUMBER(MATCH(TRIM(Customers!M377&amp;""),Codes!$A$5:$A$14,0))),"",IF(ISNUMBER(Customers!M377),Customers!M377,IFERROR(VALUE(Customers!M377),"")))</f>
        <v>0</v>
      </c>
      <c r="N377" s="3" t="n">
        <f aca="false">IF(OR(TRIM(Customers!N377&amp;"")="",ISNUMBER(MATCH(TRIM(Customers!N377&amp;""),Codes!$A$5:$A$14,0)),Customers!N377=9999),"",IF(ISNUMBER(Customers!N377),Customers!N377,IFERROR(VALUE(Customers!N377),"")))</f>
        <v>41</v>
      </c>
      <c r="O377" s="4" t="n">
        <f aca="false">IF(OR(TRIM(Customers!O377&amp;"")="",ISNUMBER(MATCH(TRIM(Customers!O377&amp;""),Codes!$A$5:$A$14,0))),"",IF(ISNUMBER(Customers!O377),Customers!O377,IFERROR(VALUE(Customers!O377),"")))</f>
        <v>42.5</v>
      </c>
      <c r="P377" s="3" t="n">
        <f aca="false">IF(OR(TRIM(Customers!P377&amp;"")="",ISNUMBER(MATCH(TRIM(Customers!P377&amp;""),Codes!$A$5:$A$14,0))),"",IF(ISNUMBER(Customers!P377),Customers!P377,IFERROR(VALUE(Customers!P377),"")))</f>
        <v>1</v>
      </c>
      <c r="Q377" s="4" t="n">
        <f aca="false">IF(OR(TRIM(Customers!Q377&amp;"")="",ISNUMBER(MATCH(TRIM(Customers!Q377&amp;""),Codes!$A$5:$A$14,0))),"",IF(ISNUMBER(Customers!Q377),Customers!Q377,IFERROR(VALUE(Customers!Q377),"")))</f>
        <v>3000</v>
      </c>
      <c r="R377" s="4" t="n">
        <f aca="false">IF(OR(TRIM(Customers!R377&amp;"")="",ISNUMBER(MATCH(TRIM(Customers!R377&amp;""),Codes!$A$5:$A$14,0))),"",IF(ISNUMBER(Customers!R377),Customers!R377,IFERROR(VALUE(Customers!R377),"")))</f>
        <v>146.45</v>
      </c>
      <c r="S377" s="4" t="n">
        <f aca="false">IF(OR(TRIM(Customers!S377&amp;"")="",ISNUMBER(MATCH(TRIM(Customers!S377&amp;""),Codes!$A$5:$A$14,0))),"",IF(ISNUMBER(Customers!S377),Customers!S377,IFERROR(VALUE(Customers!S377),"")))</f>
        <v>42000</v>
      </c>
      <c r="T377" s="4" t="n">
        <f aca="false">IF(OR(TRIM(Customers!T377&amp;"")="",ISNUMBER(MATCH(TRIM(Customers!T377&amp;""),Codes!$A$5:$A$14,0))),"",IF(ISNUMBER(Customers!T377),Customers!T377,IFERROR(VALUE(Customers!T377),"")))</f>
        <v>230</v>
      </c>
      <c r="U377" s="3" t="n">
        <f aca="false">IF(OR(TRIM(Customers!U377&amp;"")="",ISNUMBER(MATCH(TRIM(Customers!U377&amp;""),Codes!$A$5:$A$14,0)),Customers!U377=0),"",IF(ISNUMBER(Customers!U377),Customers!U377,IFERROR(VALUE(Customers!U377),"")))</f>
        <v>623</v>
      </c>
      <c r="V377" s="3" t="n">
        <f aca="false">IF(OR(TRIM(Customers!V377&amp;"")="",ISNUMBER(MATCH(TRIM(Customers!V377&amp;""),Codes!$A$5:$A$14,0))),"",IF(ISNUMBER(Customers!V377),Customers!V377,IFERROR(VALUE(Customers!V377),"")))</f>
        <v>2</v>
      </c>
    </row>
    <row r="378" customFormat="false" ht="15" hidden="false" customHeight="false" outlineLevel="0" collapsed="false">
      <c r="A378" s="2" t="str">
        <f aca="false">Customers!A378</f>
        <v>CL00377</v>
      </c>
      <c r="B378" s="3" t="n">
        <f aca="false">IF(OR(TRIM(Customers!B378&amp;"")="",ISNUMBER(MATCH(TRIM(Customers!B378&amp;""),Codes!$A$5:$A$14,0)),Customers!B378=0),"",IF(ISNUMBER(Customers!B378),Customers!B378,IFERROR(VALUE(Customers!B378),"")))</f>
        <v>28</v>
      </c>
      <c r="C378" s="2" t="str">
        <f aca="false">IF(OR(TRIM(Customers!C378&amp;"")="",ISNUMBER(MATCH(TRIM(Customers!C378&amp;""),Codes!$A$5:$A$14,0))),"",TRIM(Customers!C378))</f>
        <v>M</v>
      </c>
      <c r="D378" s="2" t="str">
        <f aca="false">IF(OR(TRIM(Customers!D378&amp;"")="",ISNUMBER(MATCH(TRIM(Customers!D378&amp;""),Codes!$A$5:$A$14,0))),"",TRIM(Customers!D378))</f>
        <v>Lombardia</v>
      </c>
      <c r="E378" s="2" t="str">
        <f aca="false">IF(OR(TRIM(Customers!E378&amp;"")="",ISNUMBER(MATCH(TRIM(Customers!E378&amp;""),Codes!$A$5:$A$14,0))),"",TRIM(Customers!E378))</f>
        <v>Manual worker</v>
      </c>
      <c r="F378" s="2" t="str">
        <f aca="false">IF(OR(TRIM(Customers!F378&amp;"")="",ISNUMBER(MATCH(TRIM(Customers!F378&amp;""),Codes!$A$5:$A$14,0))),"",TRIM(Customers!F378))</f>
        <v>Married</v>
      </c>
      <c r="G378" s="4" t="n">
        <f aca="false">IF(OR(TRIM(Customers!G378&amp;"")="",ISNUMBER(MATCH(TRIM(Customers!G378&amp;""),Codes!$A$5:$A$14,0)),Customers!G378=-999),"",IF(ISNUMBER(Customers!G378),Customers!G378,IFERROR(VALUE(Customers!G378),"")))</f>
        <v>17000</v>
      </c>
      <c r="H378" s="3" t="n">
        <f aca="false">IF(OR(TRIM(Customers!H378&amp;"")="",ISNUMBER(MATCH(TRIM(Customers!H378&amp;""),Codes!$A$5:$A$14,0))),"",IF(ISNUMBER(Customers!H378),Customers!H378,IFERROR(VALUE(Customers!H378),"")))</f>
        <v>1</v>
      </c>
      <c r="I378" s="5" t="n">
        <f aca="false">IF(OR(TRIM(Customers!I378&amp;"")="",ISNUMBER(MATCH(TRIM(Customers!I378&amp;""),Codes!$A$5:$A$14,0)),Customers!I378=DATE(1970,1,1)),"",IF(ISNUMBER(Customers!I378),Customers!I378,IFERROR(DATEVALUE(Customers!I378),"")))</f>
        <v>45808</v>
      </c>
      <c r="J378" s="2" t="str">
        <f aca="false">IF(OR(TRIM(Customers!J378&amp;"")="",ISNUMBER(MATCH(TRIM(Customers!J378&amp;""),Codes!$A$5:$A$14,0))),"",TRIM(Customers!J378))</f>
        <v>Phone</v>
      </c>
      <c r="K378" s="3" t="n">
        <f aca="false">IF(OR(TRIM(Customers!K378&amp;"")="",ISNUMBER(MATCH(TRIM(Customers!K378&amp;""),Codes!$A$5:$A$14,0))),"",IF(ISNUMBER(Customers!K378),Customers!K378,IFERROR(VALUE(Customers!K378),"")))</f>
        <v>1</v>
      </c>
      <c r="L378" s="4" t="n">
        <f aca="false">IF(OR(TRIM(Customers!L378&amp;"")="",ISNUMBER(MATCH(TRIM(Customers!L378&amp;""),Codes!$A$5:$A$14,0))),"",IF(ISNUMBER(Customers!L378),Customers!L378,IFERROR(VALUE(Customers!L378),"")))</f>
        <v>545.63</v>
      </c>
      <c r="M378" s="4" t="n">
        <f aca="false">IF(OR(TRIM(Customers!M378&amp;"")="",ISNUMBER(MATCH(TRIM(Customers!M378&amp;""),Codes!$A$5:$A$14,0))),"",IF(ISNUMBER(Customers!M378),Customers!M378,IFERROR(VALUE(Customers!M378),"")))</f>
        <v>5286.53</v>
      </c>
      <c r="N378" s="3" t="n">
        <f aca="false">IF(OR(TRIM(Customers!N378&amp;"")="",ISNUMBER(MATCH(TRIM(Customers!N378&amp;""),Codes!$A$5:$A$14,0)),Customers!N378=9999),"",IF(ISNUMBER(Customers!N378),Customers!N378,IFERROR(VALUE(Customers!N378),"")))</f>
        <v>19</v>
      </c>
      <c r="O378" s="4" t="n">
        <f aca="false">IF(OR(TRIM(Customers!O378&amp;"")="",ISNUMBER(MATCH(TRIM(Customers!O378&amp;""),Codes!$A$5:$A$14,0))),"",IF(ISNUMBER(Customers!O378),Customers!O378,IFERROR(VALUE(Customers!O378),"")))</f>
        <v>32.99</v>
      </c>
      <c r="P378" s="3" t="n">
        <f aca="false">IF(OR(TRIM(Customers!P378&amp;"")="",ISNUMBER(MATCH(TRIM(Customers!P378&amp;""),Codes!$A$5:$A$14,0))),"",IF(ISNUMBER(Customers!P378),Customers!P378,IFERROR(VALUE(Customers!P378),"")))</f>
        <v>2</v>
      </c>
      <c r="Q378" s="4" t="n">
        <f aca="false">IF(OR(TRIM(Customers!Q378&amp;"")="",ISNUMBER(MATCH(TRIM(Customers!Q378&amp;""),Codes!$A$5:$A$14,0))),"",IF(ISNUMBER(Customers!Q378),Customers!Q378,IFERROR(VALUE(Customers!Q378),"")))</f>
        <v>0</v>
      </c>
      <c r="R378" s="4" t="n">
        <f aca="false">IF(OR(TRIM(Customers!R378&amp;"")="",ISNUMBER(MATCH(TRIM(Customers!R378&amp;""),Codes!$A$5:$A$14,0))),"",IF(ISNUMBER(Customers!R378),Customers!R378,IFERROR(VALUE(Customers!R378),"")))</f>
        <v>0</v>
      </c>
      <c r="S378" s="4" t="str">
        <f aca="false">IF(OR(TRIM(Customers!S378&amp;"")="",ISNUMBER(MATCH(TRIM(Customers!S378&amp;""),Codes!$A$5:$A$14,0))),"",IF(ISNUMBER(Customers!S378),Customers!S378,IFERROR(VALUE(Customers!S378),"")))</f>
        <v/>
      </c>
      <c r="T378" s="4" t="str">
        <f aca="false">IF(OR(TRIM(Customers!T378&amp;"")="",ISNUMBER(MATCH(TRIM(Customers!T378&amp;""),Codes!$A$5:$A$14,0))),"",IF(ISNUMBER(Customers!T378),Customers!T378,IFERROR(VALUE(Customers!T378),"")))</f>
        <v/>
      </c>
      <c r="U378" s="3" t="n">
        <f aca="false">IF(OR(TRIM(Customers!U378&amp;"")="",ISNUMBER(MATCH(TRIM(Customers!U378&amp;""),Codes!$A$5:$A$14,0)),Customers!U378=0),"",IF(ISNUMBER(Customers!U378),Customers!U378,IFERROR(VALUE(Customers!U378),"")))</f>
        <v>505</v>
      </c>
      <c r="V378" s="3" t="n">
        <f aca="false">IF(OR(TRIM(Customers!V378&amp;"")="",ISNUMBER(MATCH(TRIM(Customers!V378&amp;""),Codes!$A$5:$A$14,0))),"",IF(ISNUMBER(Customers!V378),Customers!V378,IFERROR(VALUE(Customers!V378),"")))</f>
        <v>0</v>
      </c>
    </row>
    <row r="379" customFormat="false" ht="15" hidden="false" customHeight="false" outlineLevel="0" collapsed="false">
      <c r="A379" s="2" t="str">
        <f aca="false">Customers!A379</f>
        <v>CL00378</v>
      </c>
      <c r="B379" s="3" t="n">
        <f aca="false">IF(OR(TRIM(Customers!B379&amp;"")="",ISNUMBER(MATCH(TRIM(Customers!B379&amp;""),Codes!$A$5:$A$14,0)),Customers!B379=0),"",IF(ISNUMBER(Customers!B379),Customers!B379,IFERROR(VALUE(Customers!B379),"")))</f>
        <v>52</v>
      </c>
      <c r="C379" s="2" t="str">
        <f aca="false">IF(OR(TRIM(Customers!C379&amp;"")="",ISNUMBER(MATCH(TRIM(Customers!C379&amp;""),Codes!$A$5:$A$14,0))),"",TRIM(Customers!C379))</f>
        <v>M</v>
      </c>
      <c r="D379" s="2" t="str">
        <f aca="false">IF(OR(TRIM(Customers!D379&amp;"")="",ISNUMBER(MATCH(TRIM(Customers!D379&amp;""),Codes!$A$5:$A$14,0))),"",TRIM(Customers!D379))</f>
        <v>Campania</v>
      </c>
      <c r="E379" s="2" t="str">
        <f aca="false">IF(OR(TRIM(Customers!E379&amp;"")="",ISNUMBER(MATCH(TRIM(Customers!E379&amp;""),Codes!$A$5:$A$14,0))),"",TRIM(Customers!E379))</f>
        <v>Manual worker</v>
      </c>
      <c r="F379" s="2" t="str">
        <f aca="false">IF(OR(TRIM(Customers!F379&amp;"")="",ISNUMBER(MATCH(TRIM(Customers!F379&amp;""),Codes!$A$5:$A$14,0))),"",TRIM(Customers!F379))</f>
        <v>Married</v>
      </c>
      <c r="G379" s="4" t="n">
        <f aca="false">IF(OR(TRIM(Customers!G379&amp;"")="",ISNUMBER(MATCH(TRIM(Customers!G379&amp;""),Codes!$A$5:$A$14,0)),Customers!G379=-999),"",IF(ISNUMBER(Customers!G379),Customers!G379,IFERROR(VALUE(Customers!G379),"")))</f>
        <v>31500</v>
      </c>
      <c r="H379" s="3" t="n">
        <f aca="false">IF(OR(TRIM(Customers!H379&amp;"")="",ISNUMBER(MATCH(TRIM(Customers!H379&amp;""),Codes!$A$5:$A$14,0))),"",IF(ISNUMBER(Customers!H379),Customers!H379,IFERROR(VALUE(Customers!H379),"")))</f>
        <v>23</v>
      </c>
      <c r="I379" s="5" t="n">
        <f aca="false">IF(OR(TRIM(Customers!I379&amp;"")="",ISNUMBER(MATCH(TRIM(Customers!I379&amp;""),Codes!$A$5:$A$14,0)),Customers!I379=DATE(1970,1,1)),"",IF(ISNUMBER(Customers!I379),Customers!I379,IFERROR(DATEVALUE(Customers!I379),"")))</f>
        <v>37820</v>
      </c>
      <c r="J379" s="2" t="str">
        <f aca="false">IF(OR(TRIM(Customers!J379&amp;"")="",ISNUMBER(MATCH(TRIM(Customers!J379&amp;""),Codes!$A$5:$A$14,0))),"",TRIM(Customers!J379))</f>
        <v>Branch</v>
      </c>
      <c r="K379" s="3" t="str">
        <f aca="false">IF(OR(TRIM(Customers!K379&amp;"")="",ISNUMBER(MATCH(TRIM(Customers!K379&amp;""),Codes!$A$5:$A$14,0))),"",IF(ISNUMBER(Customers!K379),Customers!K379,IFERROR(VALUE(Customers!K379),"")))</f>
        <v/>
      </c>
      <c r="L379" s="4" t="n">
        <f aca="false">IF(OR(TRIM(Customers!L379&amp;"")="",ISNUMBER(MATCH(TRIM(Customers!L379&amp;""),Codes!$A$5:$A$14,0))),"",IF(ISNUMBER(Customers!L379),Customers!L379,IFERROR(VALUE(Customers!L379),"")))</f>
        <v>1973.85</v>
      </c>
      <c r="M379" s="4" t="str">
        <f aca="false">IF(OR(TRIM(Customers!M379&amp;"")="",ISNUMBER(MATCH(TRIM(Customers!M379&amp;""),Codes!$A$5:$A$14,0))),"",IF(ISNUMBER(Customers!M379),Customers!M379,IFERROR(VALUE(Customers!M379),"")))</f>
        <v/>
      </c>
      <c r="N379" s="3" t="n">
        <f aca="false">IF(OR(TRIM(Customers!N379&amp;"")="",ISNUMBER(MATCH(TRIM(Customers!N379&amp;""),Codes!$A$5:$A$14,0)),Customers!N379=9999),"",IF(ISNUMBER(Customers!N379),Customers!N379,IFERROR(VALUE(Customers!N379),"")))</f>
        <v>23</v>
      </c>
      <c r="O379" s="4" t="n">
        <f aca="false">IF(OR(TRIM(Customers!O379&amp;"")="",ISNUMBER(MATCH(TRIM(Customers!O379&amp;""),Codes!$A$5:$A$14,0))),"",IF(ISNUMBER(Customers!O379),Customers!O379,IFERROR(VALUE(Customers!O379),"")))</f>
        <v>37.48</v>
      </c>
      <c r="P379" s="3" t="n">
        <f aca="false">IF(OR(TRIM(Customers!P379&amp;"")="",ISNUMBER(MATCH(TRIM(Customers!P379&amp;""),Codes!$A$5:$A$14,0))),"",IF(ISNUMBER(Customers!P379),Customers!P379,IFERROR(VALUE(Customers!P379),"")))</f>
        <v>6</v>
      </c>
      <c r="Q379" s="4" t="str">
        <f aca="false">IF(OR(TRIM(Customers!Q379&amp;"")="",ISNUMBER(MATCH(TRIM(Customers!Q379&amp;""),Codes!$A$5:$A$14,0))),"",IF(ISNUMBER(Customers!Q379),Customers!Q379,IFERROR(VALUE(Customers!Q379),"")))</f>
        <v/>
      </c>
      <c r="R379" s="4" t="str">
        <f aca="false">IF(OR(TRIM(Customers!R379&amp;"")="",ISNUMBER(MATCH(TRIM(Customers!R379&amp;""),Codes!$A$5:$A$14,0))),"",IF(ISNUMBER(Customers!R379),Customers!R379,IFERROR(VALUE(Customers!R379),"")))</f>
        <v/>
      </c>
      <c r="S379" s="4" t="n">
        <f aca="false">IF(OR(TRIM(Customers!S379&amp;"")="",ISNUMBER(MATCH(TRIM(Customers!S379&amp;""),Codes!$A$5:$A$14,0))),"",IF(ISNUMBER(Customers!S379),Customers!S379,IFERROR(VALUE(Customers!S379),"")))</f>
        <v>0</v>
      </c>
      <c r="T379" s="4" t="n">
        <f aca="false">IF(OR(TRIM(Customers!T379&amp;"")="",ISNUMBER(MATCH(TRIM(Customers!T379&amp;""),Codes!$A$5:$A$14,0))),"",IF(ISNUMBER(Customers!T379),Customers!T379,IFERROR(VALUE(Customers!T379),"")))</f>
        <v>0</v>
      </c>
      <c r="U379" s="3" t="n">
        <f aca="false">IF(OR(TRIM(Customers!U379&amp;"")="",ISNUMBER(MATCH(TRIM(Customers!U379&amp;""),Codes!$A$5:$A$14,0)),Customers!U379=0),"",IF(ISNUMBER(Customers!U379),Customers!U379,IFERROR(VALUE(Customers!U379),"")))</f>
        <v>654</v>
      </c>
      <c r="V379" s="3" t="str">
        <f aca="false">IF(OR(TRIM(Customers!V379&amp;"")="",ISNUMBER(MATCH(TRIM(Customers!V379&amp;""),Codes!$A$5:$A$14,0))),"",IF(ISNUMBER(Customers!V379),Customers!V379,IFERROR(VALUE(Customers!V379),"")))</f>
        <v/>
      </c>
    </row>
    <row r="380" customFormat="false" ht="15" hidden="false" customHeight="false" outlineLevel="0" collapsed="false">
      <c r="A380" s="2" t="str">
        <f aca="false">Customers!A380</f>
        <v>CL00379</v>
      </c>
      <c r="B380" s="3" t="n">
        <f aca="false">IF(OR(TRIM(Customers!B380&amp;"")="",ISNUMBER(MATCH(TRIM(Customers!B380&amp;""),Codes!$A$5:$A$14,0)),Customers!B380=0),"",IF(ISNUMBER(Customers!B380),Customers!B380,IFERROR(VALUE(Customers!B380),"")))</f>
        <v>52</v>
      </c>
      <c r="C380" s="2" t="str">
        <f aca="false">IF(OR(TRIM(Customers!C380&amp;"")="",ISNUMBER(MATCH(TRIM(Customers!C380&amp;""),Codes!$A$5:$A$14,0))),"",TRIM(Customers!C380))</f>
        <v>F</v>
      </c>
      <c r="D380" s="2" t="str">
        <f aca="false">IF(OR(TRIM(Customers!D380&amp;"")="",ISNUMBER(MATCH(TRIM(Customers!D380&amp;""),Codes!$A$5:$A$14,0))),"",TRIM(Customers!D380))</f>
        <v>Sardegna</v>
      </c>
      <c r="E380" s="2" t="str">
        <f aca="false">IF(OR(TRIM(Customers!E380&amp;"")="",ISNUMBER(MATCH(TRIM(Customers!E380&amp;""),Codes!$A$5:$A$14,0))),"",TRIM(Customers!E380))</f>
        <v>Unemployed</v>
      </c>
      <c r="F380" s="2" t="str">
        <f aca="false">IF(OR(TRIM(Customers!F380&amp;"")="",ISNUMBER(MATCH(TRIM(Customers!F380&amp;""),Codes!$A$5:$A$14,0))),"",TRIM(Customers!F380))</f>
        <v>Married</v>
      </c>
      <c r="G380" s="4" t="n">
        <f aca="false">IF(OR(TRIM(Customers!G380&amp;"")="",ISNUMBER(MATCH(TRIM(Customers!G380&amp;""),Codes!$A$5:$A$14,0)),Customers!G380=-999),"",IF(ISNUMBER(Customers!G380),Customers!G380,IFERROR(VALUE(Customers!G380),"")))</f>
        <v>6700</v>
      </c>
      <c r="H380" s="3" t="n">
        <f aca="false">IF(OR(TRIM(Customers!H380&amp;"")="",ISNUMBER(MATCH(TRIM(Customers!H380&amp;""),Codes!$A$5:$A$14,0))),"",IF(ISNUMBER(Customers!H380),Customers!H380,IFERROR(VALUE(Customers!H380),"")))</f>
        <v>5</v>
      </c>
      <c r="I380" s="5" t="n">
        <f aca="false">IF(OR(TRIM(Customers!I380&amp;"")="",ISNUMBER(MATCH(TRIM(Customers!I380&amp;""),Codes!$A$5:$A$14,0)),Customers!I380=DATE(1970,1,1)),"",IF(ISNUMBER(Customers!I380),Customers!I380,IFERROR(DATEVALUE(Customers!I380),"")))</f>
        <v>44147</v>
      </c>
      <c r="J380" s="2" t="str">
        <f aca="false">IF(OR(TRIM(Customers!J380&amp;"")="",ISNUMBER(MATCH(TRIM(Customers!J380&amp;""),Codes!$A$5:$A$14,0))),"",TRIM(Customers!J380))</f>
        <v>Online Banking</v>
      </c>
      <c r="K380" s="3" t="n">
        <f aca="false">IF(OR(TRIM(Customers!K380&amp;"")="",ISNUMBER(MATCH(TRIM(Customers!K380&amp;""),Codes!$A$5:$A$14,0))),"",IF(ISNUMBER(Customers!K380),Customers!K380,IFERROR(VALUE(Customers!K380),"")))</f>
        <v>1</v>
      </c>
      <c r="L380" s="4" t="n">
        <f aca="false">IF(OR(TRIM(Customers!L380&amp;"")="",ISNUMBER(MATCH(TRIM(Customers!L380&amp;""),Codes!$A$5:$A$14,0))),"",IF(ISNUMBER(Customers!L380),Customers!L380,IFERROR(VALUE(Customers!L380),"")))</f>
        <v>417.85</v>
      </c>
      <c r="M380" s="4" t="n">
        <f aca="false">IF(OR(TRIM(Customers!M380&amp;"")="",ISNUMBER(MATCH(TRIM(Customers!M380&amp;""),Codes!$A$5:$A$14,0))),"",IF(ISNUMBER(Customers!M380),Customers!M380,IFERROR(VALUE(Customers!M380),"")))</f>
        <v>0</v>
      </c>
      <c r="N380" s="3" t="n">
        <f aca="false">IF(OR(TRIM(Customers!N380&amp;"")="",ISNUMBER(MATCH(TRIM(Customers!N380&amp;""),Codes!$A$5:$A$14,0)),Customers!N380=9999),"",IF(ISNUMBER(Customers!N380),Customers!N380,IFERROR(VALUE(Customers!N380),"")))</f>
        <v>27</v>
      </c>
      <c r="O380" s="4" t="n">
        <f aca="false">IF(OR(TRIM(Customers!O380&amp;"")="",ISNUMBER(MATCH(TRIM(Customers!O380&amp;""),Codes!$A$5:$A$14,0))),"",IF(ISNUMBER(Customers!O380),Customers!O380,IFERROR(VALUE(Customers!O380),"")))</f>
        <v>30.98</v>
      </c>
      <c r="P380" s="3" t="n">
        <f aca="false">IF(OR(TRIM(Customers!P380&amp;"")="",ISNUMBER(MATCH(TRIM(Customers!P380&amp;""),Codes!$A$5:$A$14,0))),"",IF(ISNUMBER(Customers!P380),Customers!P380,IFERROR(VALUE(Customers!P380),"")))</f>
        <v>0</v>
      </c>
      <c r="Q380" s="4" t="n">
        <f aca="false">IF(OR(TRIM(Customers!Q380&amp;"")="",ISNUMBER(MATCH(TRIM(Customers!Q380&amp;""),Codes!$A$5:$A$14,0))),"",IF(ISNUMBER(Customers!Q380),Customers!Q380,IFERROR(VALUE(Customers!Q380),"")))</f>
        <v>1500</v>
      </c>
      <c r="R380" s="4" t="n">
        <f aca="false">IF(OR(TRIM(Customers!R380&amp;"")="",ISNUMBER(MATCH(TRIM(Customers!R380&amp;""),Codes!$A$5:$A$14,0))),"",IF(ISNUMBER(Customers!R380),Customers!R380,IFERROR(VALUE(Customers!R380),"")))</f>
        <v>374.19</v>
      </c>
      <c r="S380" s="4" t="n">
        <f aca="false">IF(OR(TRIM(Customers!S380&amp;"")="",ISNUMBER(MATCH(TRIM(Customers!S380&amp;""),Codes!$A$5:$A$14,0))),"",IF(ISNUMBER(Customers!S380),Customers!S380,IFERROR(VALUE(Customers!S380),"")))</f>
        <v>0</v>
      </c>
      <c r="T380" s="4" t="n">
        <f aca="false">IF(OR(TRIM(Customers!T380&amp;"")="",ISNUMBER(MATCH(TRIM(Customers!T380&amp;""),Codes!$A$5:$A$14,0))),"",IF(ISNUMBER(Customers!T380),Customers!T380,IFERROR(VALUE(Customers!T380),"")))</f>
        <v>0</v>
      </c>
      <c r="U380" s="3" t="n">
        <f aca="false">IF(OR(TRIM(Customers!U380&amp;"")="",ISNUMBER(MATCH(TRIM(Customers!U380&amp;""),Codes!$A$5:$A$14,0)),Customers!U380=0),"",IF(ISNUMBER(Customers!U380),Customers!U380,IFERROR(VALUE(Customers!U380),"")))</f>
        <v>511</v>
      </c>
      <c r="V380" s="3" t="n">
        <f aca="false">IF(OR(TRIM(Customers!V380&amp;"")="",ISNUMBER(MATCH(TRIM(Customers!V380&amp;""),Codes!$A$5:$A$14,0))),"",IF(ISNUMBER(Customers!V380),Customers!V380,IFERROR(VALUE(Customers!V380),"")))</f>
        <v>1</v>
      </c>
    </row>
    <row r="381" customFormat="false" ht="15" hidden="false" customHeight="false" outlineLevel="0" collapsed="false">
      <c r="A381" s="2" t="str">
        <f aca="false">Customers!A381</f>
        <v>CL00380</v>
      </c>
      <c r="B381" s="3" t="n">
        <f aca="false">IF(OR(TRIM(Customers!B381&amp;"")="",ISNUMBER(MATCH(TRIM(Customers!B381&amp;""),Codes!$A$5:$A$14,0)),Customers!B381=0),"",IF(ISNUMBER(Customers!B381),Customers!B381,IFERROR(VALUE(Customers!B381),"")))</f>
        <v>45</v>
      </c>
      <c r="C381" s="2" t="str">
        <f aca="false">IF(OR(TRIM(Customers!C381&amp;"")="",ISNUMBER(MATCH(TRIM(Customers!C381&amp;""),Codes!$A$5:$A$14,0))),"",TRIM(Customers!C381))</f>
        <v>M</v>
      </c>
      <c r="D381" s="2" t="str">
        <f aca="false">IF(OR(TRIM(Customers!D381&amp;"")="",ISNUMBER(MATCH(TRIM(Customers!D381&amp;""),Codes!$A$5:$A$14,0))),"",TRIM(Customers!D381))</f>
        <v>Emilia-Romagna</v>
      </c>
      <c r="E381" s="2" t="str">
        <f aca="false">IF(OR(TRIM(Customers!E381&amp;"")="",ISNUMBER(MATCH(TRIM(Customers!E381&amp;""),Codes!$A$5:$A$14,0))),"",TRIM(Customers!E381))</f>
        <v>Manual worker</v>
      </c>
      <c r="F381" s="2" t="str">
        <f aca="false">IF(OR(TRIM(Customers!F381&amp;"")="",ISNUMBER(MATCH(TRIM(Customers!F381&amp;""),Codes!$A$5:$A$14,0))),"",TRIM(Customers!F381))</f>
        <v>Single</v>
      </c>
      <c r="G381" s="4" t="n">
        <f aca="false">IF(OR(TRIM(Customers!G381&amp;"")="",ISNUMBER(MATCH(TRIM(Customers!G381&amp;""),Codes!$A$5:$A$14,0)),Customers!G381=-999),"",IF(ISNUMBER(Customers!G381),Customers!G381,IFERROR(VALUE(Customers!G381),"")))</f>
        <v>36700</v>
      </c>
      <c r="H381" s="3" t="str">
        <f aca="false">IF(OR(TRIM(Customers!H381&amp;"")="",ISNUMBER(MATCH(TRIM(Customers!H381&amp;""),Codes!$A$5:$A$14,0))),"",IF(ISNUMBER(Customers!H381),Customers!H381,IFERROR(VALUE(Customers!H381),"")))</f>
        <v/>
      </c>
      <c r="I381" s="5" t="n">
        <f aca="false">IF(OR(TRIM(Customers!I381&amp;"")="",ISNUMBER(MATCH(TRIM(Customers!I381&amp;""),Codes!$A$5:$A$14,0)),Customers!I381=DATE(1970,1,1)),"",IF(ISNUMBER(Customers!I381),Customers!I381,IFERROR(DATEVALUE(Customers!I381),"")))</f>
        <v>40283</v>
      </c>
      <c r="J381" s="2" t="str">
        <f aca="false">IF(OR(TRIM(Customers!J381&amp;"")="",ISNUMBER(MATCH(TRIM(Customers!J381&amp;""),Codes!$A$5:$A$14,0))),"",TRIM(Customers!J381))</f>
        <v>Phone</v>
      </c>
      <c r="K381" s="3" t="n">
        <f aca="false">IF(OR(TRIM(Customers!K381&amp;"")="",ISNUMBER(MATCH(TRIM(Customers!K381&amp;""),Codes!$A$5:$A$14,0))),"",IF(ISNUMBER(Customers!K381),Customers!K381,IFERROR(VALUE(Customers!K381),"")))</f>
        <v>1</v>
      </c>
      <c r="L381" s="4" t="n">
        <f aca="false">IF(OR(TRIM(Customers!L381&amp;"")="",ISNUMBER(MATCH(TRIM(Customers!L381&amp;""),Codes!$A$5:$A$14,0))),"",IF(ISNUMBER(Customers!L381),Customers!L381,IFERROR(VALUE(Customers!L381),"")))</f>
        <v>1081.04</v>
      </c>
      <c r="M381" s="4" t="n">
        <f aca="false">IF(OR(TRIM(Customers!M381&amp;"")="",ISNUMBER(MATCH(TRIM(Customers!M381&amp;""),Codes!$A$5:$A$14,0))),"",IF(ISNUMBER(Customers!M381),Customers!M381,IFERROR(VALUE(Customers!M381),"")))</f>
        <v>13831.02</v>
      </c>
      <c r="N381" s="3" t="n">
        <f aca="false">IF(OR(TRIM(Customers!N381&amp;"")="",ISNUMBER(MATCH(TRIM(Customers!N381&amp;""),Codes!$A$5:$A$14,0)),Customers!N381=9999),"",IF(ISNUMBER(Customers!N381),Customers!N381,IFERROR(VALUE(Customers!N381),"")))</f>
        <v>27</v>
      </c>
      <c r="O381" s="4" t="n">
        <f aca="false">IF(OR(TRIM(Customers!O381&amp;"")="",ISNUMBER(MATCH(TRIM(Customers!O381&amp;""),Codes!$A$5:$A$14,0))),"",IF(ISNUMBER(Customers!O381),Customers!O381,IFERROR(VALUE(Customers!O381),"")))</f>
        <v>60.88</v>
      </c>
      <c r="P381" s="3" t="n">
        <f aca="false">IF(OR(TRIM(Customers!P381&amp;"")="",ISNUMBER(MATCH(TRIM(Customers!P381&amp;""),Codes!$A$5:$A$14,0))),"",IF(ISNUMBER(Customers!P381),Customers!P381,IFERROR(VALUE(Customers!P381),"")))</f>
        <v>3</v>
      </c>
      <c r="Q381" s="4" t="n">
        <f aca="false">IF(OR(TRIM(Customers!Q381&amp;"")="",ISNUMBER(MATCH(TRIM(Customers!Q381&amp;""),Codes!$A$5:$A$14,0))),"",IF(ISNUMBER(Customers!Q381),Customers!Q381,IFERROR(VALUE(Customers!Q381),"")))</f>
        <v>7000</v>
      </c>
      <c r="R381" s="4" t="n">
        <f aca="false">IF(OR(TRIM(Customers!R381&amp;"")="",ISNUMBER(MATCH(TRIM(Customers!R381&amp;""),Codes!$A$5:$A$14,0))),"",IF(ISNUMBER(Customers!R381),Customers!R381,IFERROR(VALUE(Customers!R381),"")))</f>
        <v>2574.25</v>
      </c>
      <c r="S381" s="4" t="n">
        <f aca="false">IF(OR(TRIM(Customers!S381&amp;"")="",ISNUMBER(MATCH(TRIM(Customers!S381&amp;""),Codes!$A$5:$A$14,0))),"",IF(ISNUMBER(Customers!S381),Customers!S381,IFERROR(VALUE(Customers!S381),"")))</f>
        <v>0</v>
      </c>
      <c r="T381" s="4" t="n">
        <f aca="false">IF(OR(TRIM(Customers!T381&amp;"")="",ISNUMBER(MATCH(TRIM(Customers!T381&amp;""),Codes!$A$5:$A$14,0))),"",IF(ISNUMBER(Customers!T381),Customers!T381,IFERROR(VALUE(Customers!T381),"")))</f>
        <v>0</v>
      </c>
      <c r="U381" s="3" t="n">
        <f aca="false">IF(OR(TRIM(Customers!U381&amp;"")="",ISNUMBER(MATCH(TRIM(Customers!U381&amp;""),Codes!$A$5:$A$14,0)),Customers!U381=0),"",IF(ISNUMBER(Customers!U381),Customers!U381,IFERROR(VALUE(Customers!U381),"")))</f>
        <v>736</v>
      </c>
      <c r="V381" s="3" t="str">
        <f aca="false">IF(OR(TRIM(Customers!V381&amp;"")="",ISNUMBER(MATCH(TRIM(Customers!V381&amp;""),Codes!$A$5:$A$14,0))),"",IF(ISNUMBER(Customers!V381),Customers!V381,IFERROR(VALUE(Customers!V381),"")))</f>
        <v/>
      </c>
    </row>
    <row r="382" customFormat="false" ht="15" hidden="false" customHeight="false" outlineLevel="0" collapsed="false">
      <c r="A382" s="2" t="str">
        <f aca="false">Customers!A382</f>
        <v>CL00381</v>
      </c>
      <c r="B382" s="3" t="n">
        <f aca="false">IF(OR(TRIM(Customers!B382&amp;"")="",ISNUMBER(MATCH(TRIM(Customers!B382&amp;""),Codes!$A$5:$A$14,0)),Customers!B382=0),"",IF(ISNUMBER(Customers!B382),Customers!B382,IFERROR(VALUE(Customers!B382),"")))</f>
        <v>43</v>
      </c>
      <c r="C382" s="2" t="str">
        <f aca="false">IF(OR(TRIM(Customers!C382&amp;"")="",ISNUMBER(MATCH(TRIM(Customers!C382&amp;""),Codes!$A$5:$A$14,0))),"",TRIM(Customers!C382))</f>
        <v>F</v>
      </c>
      <c r="D382" s="2" t="str">
        <f aca="false">IF(OR(TRIM(Customers!D382&amp;"")="",ISNUMBER(MATCH(TRIM(Customers!D382&amp;""),Codes!$A$5:$A$14,0))),"",TRIM(Customers!D382))</f>
        <v>Lombardia</v>
      </c>
      <c r="E382" s="2" t="str">
        <f aca="false">IF(OR(TRIM(Customers!E382&amp;"")="",ISNUMBER(MATCH(TRIM(Customers!E382&amp;""),Codes!$A$5:$A$14,0))),"",TRIM(Customers!E382))</f>
        <v>Teacher</v>
      </c>
      <c r="F382" s="2" t="str">
        <f aca="false">IF(OR(TRIM(Customers!F382&amp;"")="",ISNUMBER(MATCH(TRIM(Customers!F382&amp;""),Codes!$A$5:$A$14,0))),"",TRIM(Customers!F382))</f>
        <v>Married</v>
      </c>
      <c r="G382" s="4" t="n">
        <f aca="false">IF(OR(TRIM(Customers!G382&amp;"")="",ISNUMBER(MATCH(TRIM(Customers!G382&amp;""),Codes!$A$5:$A$14,0)),Customers!G382=-999),"",IF(ISNUMBER(Customers!G382),Customers!G382,IFERROR(VALUE(Customers!G382),"")))</f>
        <v>22100</v>
      </c>
      <c r="H382" s="3" t="n">
        <f aca="false">IF(OR(TRIM(Customers!H382&amp;"")="",ISNUMBER(MATCH(TRIM(Customers!H382&amp;""),Codes!$A$5:$A$14,0))),"",IF(ISNUMBER(Customers!H382),Customers!H382,IFERROR(VALUE(Customers!H382),"")))</f>
        <v>9</v>
      </c>
      <c r="I382" s="5" t="n">
        <f aca="false">IF(OR(TRIM(Customers!I382&amp;"")="",ISNUMBER(MATCH(TRIM(Customers!I382&amp;""),Codes!$A$5:$A$14,0)),Customers!I382=DATE(1970,1,1)),"",IF(ISNUMBER(Customers!I382),Customers!I382,IFERROR(DATEVALUE(Customers!I382),"")))</f>
        <v>42803</v>
      </c>
      <c r="J382" s="2" t="str">
        <f aca="false">IF(OR(TRIM(Customers!J382&amp;"")="",ISNUMBER(MATCH(TRIM(Customers!J382&amp;""),Codes!$A$5:$A$14,0))),"",TRIM(Customers!J382))</f>
        <v>Phone</v>
      </c>
      <c r="K382" s="3" t="n">
        <f aca="false">IF(OR(TRIM(Customers!K382&amp;"")="",ISNUMBER(MATCH(TRIM(Customers!K382&amp;""),Codes!$A$5:$A$14,0))),"",IF(ISNUMBER(Customers!K382),Customers!K382,IFERROR(VALUE(Customers!K382),"")))</f>
        <v>3</v>
      </c>
      <c r="L382" s="4" t="n">
        <f aca="false">IF(OR(TRIM(Customers!L382&amp;"")="",ISNUMBER(MATCH(TRIM(Customers!L382&amp;""),Codes!$A$5:$A$14,0))),"",IF(ISNUMBER(Customers!L382),Customers!L382,IFERROR(VALUE(Customers!L382),"")))</f>
        <v>2762.12</v>
      </c>
      <c r="M382" s="4" t="n">
        <f aca="false">IF(OR(TRIM(Customers!M382&amp;"")="",ISNUMBER(MATCH(TRIM(Customers!M382&amp;""),Codes!$A$5:$A$14,0))),"",IF(ISNUMBER(Customers!M382),Customers!M382,IFERROR(VALUE(Customers!M382),"")))</f>
        <v>16370.9</v>
      </c>
      <c r="N382" s="3" t="n">
        <f aca="false">IF(OR(TRIM(Customers!N382&amp;"")="",ISNUMBER(MATCH(TRIM(Customers!N382&amp;""),Codes!$A$5:$A$14,0)),Customers!N382=9999),"",IF(ISNUMBER(Customers!N382),Customers!N382,IFERROR(VALUE(Customers!N382),"")))</f>
        <v>20</v>
      </c>
      <c r="O382" s="4" t="n">
        <f aca="false">IF(OR(TRIM(Customers!O382&amp;"")="",ISNUMBER(MATCH(TRIM(Customers!O382&amp;""),Codes!$A$5:$A$14,0))),"",IF(ISNUMBER(Customers!O382),Customers!O382,IFERROR(VALUE(Customers!O382),"")))</f>
        <v>45.27</v>
      </c>
      <c r="P382" s="3" t="n">
        <f aca="false">IF(OR(TRIM(Customers!P382&amp;"")="",ISNUMBER(MATCH(TRIM(Customers!P382&amp;""),Codes!$A$5:$A$14,0))),"",IF(ISNUMBER(Customers!P382),Customers!P382,IFERROR(VALUE(Customers!P382),"")))</f>
        <v>6</v>
      </c>
      <c r="Q382" s="4" t="n">
        <f aca="false">IF(OR(TRIM(Customers!Q382&amp;"")="",ISNUMBER(MATCH(TRIM(Customers!Q382&amp;""),Codes!$A$5:$A$14,0))),"",IF(ISNUMBER(Customers!Q382),Customers!Q382,IFERROR(VALUE(Customers!Q382),"")))</f>
        <v>4000</v>
      </c>
      <c r="R382" s="4" t="n">
        <f aca="false">IF(OR(TRIM(Customers!R382&amp;"")="",ISNUMBER(MATCH(TRIM(Customers!R382&amp;""),Codes!$A$5:$A$14,0))),"",IF(ISNUMBER(Customers!R382),Customers!R382,IFERROR(VALUE(Customers!R382),"")))</f>
        <v>146.45</v>
      </c>
      <c r="S382" s="4" t="n">
        <f aca="false">IF(OR(TRIM(Customers!S382&amp;"")="",ISNUMBER(MATCH(TRIM(Customers!S382&amp;""),Codes!$A$5:$A$14,0))),"",IF(ISNUMBER(Customers!S382),Customers!S382,IFERROR(VALUE(Customers!S382),"")))</f>
        <v>0</v>
      </c>
      <c r="T382" s="4" t="n">
        <f aca="false">IF(OR(TRIM(Customers!T382&amp;"")="",ISNUMBER(MATCH(TRIM(Customers!T382&amp;""),Codes!$A$5:$A$14,0))),"",IF(ISNUMBER(Customers!T382),Customers!T382,IFERROR(VALUE(Customers!T382),"")))</f>
        <v>0</v>
      </c>
      <c r="U382" s="3" t="n">
        <f aca="false">IF(OR(TRIM(Customers!U382&amp;"")="",ISNUMBER(MATCH(TRIM(Customers!U382&amp;""),Codes!$A$5:$A$14,0)),Customers!U382=0),"",IF(ISNUMBER(Customers!U382),Customers!U382,IFERROR(VALUE(Customers!U382),"")))</f>
        <v>645</v>
      </c>
      <c r="V382" s="3" t="n">
        <f aca="false">IF(OR(TRIM(Customers!V382&amp;"")="",ISNUMBER(MATCH(TRIM(Customers!V382&amp;""),Codes!$A$5:$A$14,0))),"",IF(ISNUMBER(Customers!V382),Customers!V382,IFERROR(VALUE(Customers!V382),"")))</f>
        <v>0</v>
      </c>
    </row>
    <row r="383" customFormat="false" ht="15" hidden="false" customHeight="false" outlineLevel="0" collapsed="false">
      <c r="A383" s="2" t="str">
        <f aca="false">Customers!A383</f>
        <v>CL00382</v>
      </c>
      <c r="B383" s="3" t="n">
        <f aca="false">IF(OR(TRIM(Customers!B383&amp;"")="",ISNUMBER(MATCH(TRIM(Customers!B383&amp;""),Codes!$A$5:$A$14,0)),Customers!B383=0),"",IF(ISNUMBER(Customers!B383),Customers!B383,IFERROR(VALUE(Customers!B383),"")))</f>
        <v>50</v>
      </c>
      <c r="C383" s="2" t="str">
        <f aca="false">IF(OR(TRIM(Customers!C383&amp;"")="",ISNUMBER(MATCH(TRIM(Customers!C383&amp;""),Codes!$A$5:$A$14,0))),"",TRIM(Customers!C383))</f>
        <v>F</v>
      </c>
      <c r="D383" s="2" t="str">
        <f aca="false">IF(OR(TRIM(Customers!D383&amp;"")="",ISNUMBER(MATCH(TRIM(Customers!D383&amp;""),Codes!$A$5:$A$14,0))),"",TRIM(Customers!D383))</f>
        <v>Lazio</v>
      </c>
      <c r="E383" s="2" t="str">
        <f aca="false">IF(OR(TRIM(Customers!E383&amp;"")="",ISNUMBER(MATCH(TRIM(Customers!E383&amp;""),Codes!$A$5:$A$14,0))),"",TRIM(Customers!E383))</f>
        <v>Employee</v>
      </c>
      <c r="F383" s="2" t="str">
        <f aca="false">IF(OR(TRIM(Customers!F383&amp;"")="",ISNUMBER(MATCH(TRIM(Customers!F383&amp;""),Codes!$A$5:$A$14,0))),"",TRIM(Customers!F383))</f>
        <v>Married</v>
      </c>
      <c r="G383" s="4" t="n">
        <f aca="false">IF(OR(TRIM(Customers!G383&amp;"")="",ISNUMBER(MATCH(TRIM(Customers!G383&amp;""),Codes!$A$5:$A$14,0)),Customers!G383=-999),"",IF(ISNUMBER(Customers!G383),Customers!G383,IFERROR(VALUE(Customers!G383),"")))</f>
        <v>20200</v>
      </c>
      <c r="H383" s="3" t="n">
        <f aca="false">IF(OR(TRIM(Customers!H383&amp;"")="",ISNUMBER(MATCH(TRIM(Customers!H383&amp;""),Codes!$A$5:$A$14,0))),"",IF(ISNUMBER(Customers!H383),Customers!H383,IFERROR(VALUE(Customers!H383),"")))</f>
        <v>10</v>
      </c>
      <c r="I383" s="5" t="n">
        <f aca="false">IF(OR(TRIM(Customers!I383&amp;"")="",ISNUMBER(MATCH(TRIM(Customers!I383&amp;""),Codes!$A$5:$A$14,0)),Customers!I383=DATE(1970,1,1)),"",IF(ISNUMBER(Customers!I383),Customers!I383,IFERROR(DATEVALUE(Customers!I383),"")))</f>
        <v>42335</v>
      </c>
      <c r="J383" s="2" t="str">
        <f aca="false">IF(OR(TRIM(Customers!J383&amp;"")="",ISNUMBER(MATCH(TRIM(Customers!J383&amp;""),Codes!$A$5:$A$14,0))),"",TRIM(Customers!J383))</f>
        <v>App</v>
      </c>
      <c r="K383" s="3" t="n">
        <f aca="false">IF(OR(TRIM(Customers!K383&amp;"")="",ISNUMBER(MATCH(TRIM(Customers!K383&amp;""),Codes!$A$5:$A$14,0))),"",IF(ISNUMBER(Customers!K383),Customers!K383,IFERROR(VALUE(Customers!K383),"")))</f>
        <v>1</v>
      </c>
      <c r="L383" s="4" t="n">
        <f aca="false">IF(OR(TRIM(Customers!L383&amp;"")="",ISNUMBER(MATCH(TRIM(Customers!L383&amp;""),Codes!$A$5:$A$14,0))),"",IF(ISNUMBER(Customers!L383),Customers!L383,IFERROR(VALUE(Customers!L383),"")))</f>
        <v>1861.65</v>
      </c>
      <c r="M383" s="4" t="n">
        <f aca="false">IF(OR(TRIM(Customers!M383&amp;"")="",ISNUMBER(MATCH(TRIM(Customers!M383&amp;""),Codes!$A$5:$A$14,0))),"",IF(ISNUMBER(Customers!M383),Customers!M383,IFERROR(VALUE(Customers!M383),"")))</f>
        <v>12450.15</v>
      </c>
      <c r="N383" s="3" t="n">
        <f aca="false">IF(OR(TRIM(Customers!N383&amp;"")="",ISNUMBER(MATCH(TRIM(Customers!N383&amp;""),Codes!$A$5:$A$14,0)),Customers!N383=9999),"",IF(ISNUMBER(Customers!N383),Customers!N383,IFERROR(VALUE(Customers!N383),"")))</f>
        <v>24</v>
      </c>
      <c r="O383" s="4" t="n">
        <f aca="false">IF(OR(TRIM(Customers!O383&amp;"")="",ISNUMBER(MATCH(TRIM(Customers!O383&amp;""),Codes!$A$5:$A$14,0))),"",IF(ISNUMBER(Customers!O383),Customers!O383,IFERROR(VALUE(Customers!O383),"")))</f>
        <v>34.07</v>
      </c>
      <c r="P383" s="3" t="n">
        <f aca="false">IF(OR(TRIM(Customers!P383&amp;"")="",ISNUMBER(MATCH(TRIM(Customers!P383&amp;""),Codes!$A$5:$A$14,0))),"",IF(ISNUMBER(Customers!P383),Customers!P383,IFERROR(VALUE(Customers!P383),"")))</f>
        <v>0</v>
      </c>
      <c r="Q383" s="4" t="n">
        <f aca="false">IF(OR(TRIM(Customers!Q383&amp;"")="",ISNUMBER(MATCH(TRIM(Customers!Q383&amp;""),Codes!$A$5:$A$14,0))),"",IF(ISNUMBER(Customers!Q383),Customers!Q383,IFERROR(VALUE(Customers!Q383),"")))</f>
        <v>4000</v>
      </c>
      <c r="R383" s="4" t="n">
        <f aca="false">IF(OR(TRIM(Customers!R383&amp;"")="",ISNUMBER(MATCH(TRIM(Customers!R383&amp;""),Codes!$A$5:$A$14,0))),"",IF(ISNUMBER(Customers!R383),Customers!R383,IFERROR(VALUE(Customers!R383),"")))</f>
        <v>176.43</v>
      </c>
      <c r="S383" s="4" t="n">
        <f aca="false">IF(OR(TRIM(Customers!S383&amp;"")="",ISNUMBER(MATCH(TRIM(Customers!S383&amp;""),Codes!$A$5:$A$14,0))),"",IF(ISNUMBER(Customers!S383),Customers!S383,IFERROR(VALUE(Customers!S383),"")))</f>
        <v>0</v>
      </c>
      <c r="T383" s="4" t="n">
        <f aca="false">IF(OR(TRIM(Customers!T383&amp;"")="",ISNUMBER(MATCH(TRIM(Customers!T383&amp;""),Codes!$A$5:$A$14,0))),"",IF(ISNUMBER(Customers!T383),Customers!T383,IFERROR(VALUE(Customers!T383),"")))</f>
        <v>0</v>
      </c>
      <c r="U383" s="3" t="n">
        <f aca="false">IF(OR(TRIM(Customers!U383&amp;"")="",ISNUMBER(MATCH(TRIM(Customers!U383&amp;""),Codes!$A$5:$A$14,0)),Customers!U383=0),"",IF(ISNUMBER(Customers!U383),Customers!U383,IFERROR(VALUE(Customers!U383),"")))</f>
        <v>594</v>
      </c>
      <c r="V383" s="3" t="n">
        <f aca="false">IF(OR(TRIM(Customers!V383&amp;"")="",ISNUMBER(MATCH(TRIM(Customers!V383&amp;""),Codes!$A$5:$A$14,0))),"",IF(ISNUMBER(Customers!V383),Customers!V383,IFERROR(VALUE(Customers!V383),"")))</f>
        <v>0</v>
      </c>
    </row>
    <row r="384" customFormat="false" ht="15" hidden="false" customHeight="false" outlineLevel="0" collapsed="false">
      <c r="A384" s="2" t="str">
        <f aca="false">Customers!A384</f>
        <v>CL00383</v>
      </c>
      <c r="B384" s="3" t="n">
        <f aca="false">IF(OR(TRIM(Customers!B384&amp;"")="",ISNUMBER(MATCH(TRIM(Customers!B384&amp;""),Codes!$A$5:$A$14,0)),Customers!B384=0),"",IF(ISNUMBER(Customers!B384),Customers!B384,IFERROR(VALUE(Customers!B384),"")))</f>
        <v>50</v>
      </c>
      <c r="C384" s="2" t="str">
        <f aca="false">IF(OR(TRIM(Customers!C384&amp;"")="",ISNUMBER(MATCH(TRIM(Customers!C384&amp;""),Codes!$A$5:$A$14,0))),"",TRIM(Customers!C384))</f>
        <v>M</v>
      </c>
      <c r="D384" s="2" t="str">
        <f aca="false">IF(OR(TRIM(Customers!D384&amp;"")="",ISNUMBER(MATCH(TRIM(Customers!D384&amp;""),Codes!$A$5:$A$14,0))),"",TRIM(Customers!D384))</f>
        <v>Lombardia</v>
      </c>
      <c r="E384" s="2" t="str">
        <f aca="false">IF(OR(TRIM(Customers!E384&amp;"")="",ISNUMBER(MATCH(TRIM(Customers!E384&amp;""),Codes!$A$5:$A$14,0))),"",TRIM(Customers!E384))</f>
        <v/>
      </c>
      <c r="F384" s="2" t="str">
        <f aca="false">IF(OR(TRIM(Customers!F384&amp;"")="",ISNUMBER(MATCH(TRIM(Customers!F384&amp;""),Codes!$A$5:$A$14,0))),"",TRIM(Customers!F384))</f>
        <v>Married</v>
      </c>
      <c r="G384" s="4" t="str">
        <f aca="false">IF(OR(TRIM(Customers!G384&amp;"")="",ISNUMBER(MATCH(TRIM(Customers!G384&amp;""),Codes!$A$5:$A$14,0)),Customers!G384=-999),"",IF(ISNUMBER(Customers!G384),Customers!G384,IFERROR(VALUE(Customers!G384),"")))</f>
        <v/>
      </c>
      <c r="H384" s="3" t="n">
        <f aca="false">IF(OR(TRIM(Customers!H384&amp;"")="",ISNUMBER(MATCH(TRIM(Customers!H384&amp;""),Codes!$A$5:$A$14,0))),"",IF(ISNUMBER(Customers!H384),Customers!H384,IFERROR(VALUE(Customers!H384),"")))</f>
        <v>24</v>
      </c>
      <c r="I384" s="5" t="n">
        <f aca="false">IF(OR(TRIM(Customers!I384&amp;"")="",ISNUMBER(MATCH(TRIM(Customers!I384&amp;""),Codes!$A$5:$A$14,0)),Customers!I384=DATE(1970,1,1)),"",IF(ISNUMBER(Customers!I384),Customers!I384,IFERROR(DATEVALUE(Customers!I384),"")))</f>
        <v>37278</v>
      </c>
      <c r="J384" s="2" t="str">
        <f aca="false">IF(OR(TRIM(Customers!J384&amp;"")="",ISNUMBER(MATCH(TRIM(Customers!J384&amp;""),Codes!$A$5:$A$14,0))),"",TRIM(Customers!J384))</f>
        <v>Online Banking</v>
      </c>
      <c r="K384" s="3" t="n">
        <f aca="false">IF(OR(TRIM(Customers!K384&amp;"")="",ISNUMBER(MATCH(TRIM(Customers!K384&amp;""),Codes!$A$5:$A$14,0))),"",IF(ISNUMBER(Customers!K384),Customers!K384,IFERROR(VALUE(Customers!K384),"")))</f>
        <v>1</v>
      </c>
      <c r="L384" s="4" t="n">
        <f aca="false">IF(OR(TRIM(Customers!L384&amp;"")="",ISNUMBER(MATCH(TRIM(Customers!L384&amp;""),Codes!$A$5:$A$14,0))),"",IF(ISNUMBER(Customers!L384),Customers!L384,IFERROR(VALUE(Customers!L384),"")))</f>
        <v>29488.09</v>
      </c>
      <c r="M384" s="4" t="n">
        <f aca="false">IF(OR(TRIM(Customers!M384&amp;"")="",ISNUMBER(MATCH(TRIM(Customers!M384&amp;""),Codes!$A$5:$A$14,0))),"",IF(ISNUMBER(Customers!M384),Customers!M384,IFERROR(VALUE(Customers!M384),"")))</f>
        <v>0</v>
      </c>
      <c r="N384" s="3" t="n">
        <f aca="false">IF(OR(TRIM(Customers!N384&amp;"")="",ISNUMBER(MATCH(TRIM(Customers!N384&amp;""),Codes!$A$5:$A$14,0)),Customers!N384=9999),"",IF(ISNUMBER(Customers!N384),Customers!N384,IFERROR(VALUE(Customers!N384),"")))</f>
        <v>50</v>
      </c>
      <c r="O384" s="4" t="n">
        <f aca="false">IF(OR(TRIM(Customers!O384&amp;"")="",ISNUMBER(MATCH(TRIM(Customers!O384&amp;""),Codes!$A$5:$A$14,0))),"",IF(ISNUMBER(Customers!O384),Customers!O384,IFERROR(VALUE(Customers!O384),"")))</f>
        <v>95.68</v>
      </c>
      <c r="P384" s="3" t="n">
        <f aca="false">IF(OR(TRIM(Customers!P384&amp;"")="",ISNUMBER(MATCH(TRIM(Customers!P384&amp;""),Codes!$A$5:$A$14,0))),"",IF(ISNUMBER(Customers!P384),Customers!P384,IFERROR(VALUE(Customers!P384),"")))</f>
        <v>4</v>
      </c>
      <c r="Q384" s="4" t="str">
        <f aca="false">IF(OR(TRIM(Customers!Q384&amp;"")="",ISNUMBER(MATCH(TRIM(Customers!Q384&amp;""),Codes!$A$5:$A$14,0))),"",IF(ISNUMBER(Customers!Q384),Customers!Q384,IFERROR(VALUE(Customers!Q384),"")))</f>
        <v/>
      </c>
      <c r="R384" s="4" t="str">
        <f aca="false">IF(OR(TRIM(Customers!R384&amp;"")="",ISNUMBER(MATCH(TRIM(Customers!R384&amp;""),Codes!$A$5:$A$14,0))),"",IF(ISNUMBER(Customers!R384),Customers!R384,IFERROR(VALUE(Customers!R384),"")))</f>
        <v/>
      </c>
      <c r="S384" s="4" t="n">
        <f aca="false">IF(OR(TRIM(Customers!S384&amp;"")="",ISNUMBER(MATCH(TRIM(Customers!S384&amp;""),Codes!$A$5:$A$14,0))),"",IF(ISNUMBER(Customers!S384),Customers!S384,IFERROR(VALUE(Customers!S384),"")))</f>
        <v>0</v>
      </c>
      <c r="T384" s="4" t="n">
        <f aca="false">IF(OR(TRIM(Customers!T384&amp;"")="",ISNUMBER(MATCH(TRIM(Customers!T384&amp;""),Codes!$A$5:$A$14,0))),"",IF(ISNUMBER(Customers!T384),Customers!T384,IFERROR(VALUE(Customers!T384),"")))</f>
        <v>0</v>
      </c>
      <c r="U384" s="3" t="n">
        <f aca="false">IF(OR(TRIM(Customers!U384&amp;"")="",ISNUMBER(MATCH(TRIM(Customers!U384&amp;""),Codes!$A$5:$A$14,0)),Customers!U384=0),"",IF(ISNUMBER(Customers!U384),Customers!U384,IFERROR(VALUE(Customers!U384),"")))</f>
        <v>625</v>
      </c>
      <c r="V384" s="3" t="str">
        <f aca="false">IF(OR(TRIM(Customers!V384&amp;"")="",ISNUMBER(MATCH(TRIM(Customers!V384&amp;""),Codes!$A$5:$A$14,0))),"",IF(ISNUMBER(Customers!V384),Customers!V384,IFERROR(VALUE(Customers!V384),"")))</f>
        <v/>
      </c>
    </row>
    <row r="385" customFormat="false" ht="15" hidden="false" customHeight="false" outlineLevel="0" collapsed="false">
      <c r="A385" s="2" t="str">
        <f aca="false">Customers!A385</f>
        <v>CL00384</v>
      </c>
      <c r="B385" s="3" t="n">
        <f aca="false">IF(OR(TRIM(Customers!B385&amp;"")="",ISNUMBER(MATCH(TRIM(Customers!B385&amp;""),Codes!$A$5:$A$14,0)),Customers!B385=0),"",IF(ISNUMBER(Customers!B385),Customers!B385,IFERROR(VALUE(Customers!B385),"")))</f>
        <v>48</v>
      </c>
      <c r="C385" s="2" t="str">
        <f aca="false">IF(OR(TRIM(Customers!C385&amp;"")="",ISNUMBER(MATCH(TRIM(Customers!C385&amp;""),Codes!$A$5:$A$14,0))),"",TRIM(Customers!C385))</f>
        <v>F</v>
      </c>
      <c r="D385" s="2" t="str">
        <f aca="false">IF(OR(TRIM(Customers!D385&amp;"")="",ISNUMBER(MATCH(TRIM(Customers!D385&amp;""),Codes!$A$5:$A$14,0))),"",TRIM(Customers!D385))</f>
        <v>Campania</v>
      </c>
      <c r="E385" s="2" t="str">
        <f aca="false">IF(OR(TRIM(Customers!E385&amp;"")="",ISNUMBER(MATCH(TRIM(Customers!E385&amp;""),Codes!$A$5:$A$14,0))),"",TRIM(Customers!E385))</f>
        <v>Employee</v>
      </c>
      <c r="F385" s="2" t="str">
        <f aca="false">IF(OR(TRIM(Customers!F385&amp;"")="",ISNUMBER(MATCH(TRIM(Customers!F385&amp;""),Codes!$A$5:$A$14,0))),"",TRIM(Customers!F385))</f>
        <v>Divorced</v>
      </c>
      <c r="G385" s="4" t="n">
        <f aca="false">IF(OR(TRIM(Customers!G385&amp;"")="",ISNUMBER(MATCH(TRIM(Customers!G385&amp;""),Codes!$A$5:$A$14,0)),Customers!G385=-999),"",IF(ISNUMBER(Customers!G385),Customers!G385,IFERROR(VALUE(Customers!G385),"")))</f>
        <v>30500</v>
      </c>
      <c r="H385" s="3" t="n">
        <f aca="false">IF(OR(TRIM(Customers!H385&amp;"")="",ISNUMBER(MATCH(TRIM(Customers!H385&amp;""),Codes!$A$5:$A$14,0))),"",IF(ISNUMBER(Customers!H385),Customers!H385,IFERROR(VALUE(Customers!H385),"")))</f>
        <v>2</v>
      </c>
      <c r="I385" s="5" t="n">
        <f aca="false">IF(OR(TRIM(Customers!I385&amp;"")="",ISNUMBER(MATCH(TRIM(Customers!I385&amp;""),Codes!$A$5:$A$14,0)),Customers!I385=DATE(1970,1,1)),"",IF(ISNUMBER(Customers!I385),Customers!I385,IFERROR(DATEVALUE(Customers!I385),"")))</f>
        <v>45304</v>
      </c>
      <c r="J385" s="2" t="str">
        <f aca="false">IF(OR(TRIM(Customers!J385&amp;"")="",ISNUMBER(MATCH(TRIM(Customers!J385&amp;""),Codes!$A$5:$A$14,0))),"",TRIM(Customers!J385))</f>
        <v>Branch</v>
      </c>
      <c r="K385" s="3" t="n">
        <f aca="false">IF(OR(TRIM(Customers!K385&amp;"")="",ISNUMBER(MATCH(TRIM(Customers!K385&amp;""),Codes!$A$5:$A$14,0))),"",IF(ISNUMBER(Customers!K385),Customers!K385,IFERROR(VALUE(Customers!K385),"")))</f>
        <v>2</v>
      </c>
      <c r="L385" s="4" t="n">
        <f aca="false">IF(OR(TRIM(Customers!L385&amp;"")="",ISNUMBER(MATCH(TRIM(Customers!L385&amp;""),Codes!$A$5:$A$14,0))),"",IF(ISNUMBER(Customers!L385),Customers!L385,IFERROR(VALUE(Customers!L385),"")))</f>
        <v>-1857.34</v>
      </c>
      <c r="M385" s="4" t="n">
        <f aca="false">IF(OR(TRIM(Customers!M385&amp;"")="",ISNUMBER(MATCH(TRIM(Customers!M385&amp;""),Codes!$A$5:$A$14,0))),"",IF(ISNUMBER(Customers!M385),Customers!M385,IFERROR(VALUE(Customers!M385),"")))</f>
        <v>3077.86</v>
      </c>
      <c r="N385" s="3" t="n">
        <f aca="false">IF(OR(TRIM(Customers!N385&amp;"")="",ISNUMBER(MATCH(TRIM(Customers!N385&amp;""),Codes!$A$5:$A$14,0)),Customers!N385=9999),"",IF(ISNUMBER(Customers!N385),Customers!N385,IFERROR(VALUE(Customers!N385),"")))</f>
        <v>23</v>
      </c>
      <c r="O385" s="4" t="n">
        <f aca="false">IF(OR(TRIM(Customers!O385&amp;"")="",ISNUMBER(MATCH(TRIM(Customers!O385&amp;""),Codes!$A$5:$A$14,0))),"",IF(ISNUMBER(Customers!O385),Customers!O385,IFERROR(VALUE(Customers!O385),"")))</f>
        <v>90.18</v>
      </c>
      <c r="P385" s="3" t="n">
        <f aca="false">IF(OR(TRIM(Customers!P385&amp;"")="",ISNUMBER(MATCH(TRIM(Customers!P385&amp;""),Codes!$A$5:$A$14,0))),"",IF(ISNUMBER(Customers!P385),Customers!P385,IFERROR(VALUE(Customers!P385),"")))</f>
        <v>5</v>
      </c>
      <c r="Q385" s="4" t="str">
        <f aca="false">IF(OR(TRIM(Customers!Q385&amp;"")="",ISNUMBER(MATCH(TRIM(Customers!Q385&amp;""),Codes!$A$5:$A$14,0))),"",IF(ISNUMBER(Customers!Q385),Customers!Q385,IFERROR(VALUE(Customers!Q385),"")))</f>
        <v/>
      </c>
      <c r="R385" s="4" t="str">
        <f aca="false">IF(OR(TRIM(Customers!R385&amp;"")="",ISNUMBER(MATCH(TRIM(Customers!R385&amp;""),Codes!$A$5:$A$14,0))),"",IF(ISNUMBER(Customers!R385),Customers!R385,IFERROR(VALUE(Customers!R385),"")))</f>
        <v/>
      </c>
      <c r="S385" s="4" t="n">
        <f aca="false">IF(OR(TRIM(Customers!S385&amp;"")="",ISNUMBER(MATCH(TRIM(Customers!S385&amp;""),Codes!$A$5:$A$14,0))),"",IF(ISNUMBER(Customers!S385),Customers!S385,IFERROR(VALUE(Customers!S385),"")))</f>
        <v>151000</v>
      </c>
      <c r="T385" s="4" t="n">
        <f aca="false">IF(OR(TRIM(Customers!T385&amp;"")="",ISNUMBER(MATCH(TRIM(Customers!T385&amp;""),Codes!$A$5:$A$14,0))),"",IF(ISNUMBER(Customers!T385),Customers!T385,IFERROR(VALUE(Customers!T385),"")))</f>
        <v>1100</v>
      </c>
      <c r="U385" s="3" t="n">
        <f aca="false">IF(OR(TRIM(Customers!U385&amp;"")="",ISNUMBER(MATCH(TRIM(Customers!U385&amp;""),Codes!$A$5:$A$14,0)),Customers!U385=0),"",IF(ISNUMBER(Customers!U385),Customers!U385,IFERROR(VALUE(Customers!U385),"")))</f>
        <v>605</v>
      </c>
      <c r="V385" s="3" t="n">
        <f aca="false">IF(OR(TRIM(Customers!V385&amp;"")="",ISNUMBER(MATCH(TRIM(Customers!V385&amp;""),Codes!$A$5:$A$14,0))),"",IF(ISNUMBER(Customers!V385),Customers!V385,IFERROR(VALUE(Customers!V385),"")))</f>
        <v>0</v>
      </c>
    </row>
    <row r="386" customFormat="false" ht="15" hidden="false" customHeight="false" outlineLevel="0" collapsed="false">
      <c r="A386" s="2" t="str">
        <f aca="false">Customers!A386</f>
        <v>CL00385</v>
      </c>
      <c r="B386" s="3" t="n">
        <f aca="false">IF(OR(TRIM(Customers!B386&amp;"")="",ISNUMBER(MATCH(TRIM(Customers!B386&amp;""),Codes!$A$5:$A$14,0)),Customers!B386=0),"",IF(ISNUMBER(Customers!B386),Customers!B386,IFERROR(VALUE(Customers!B386),"")))</f>
        <v>38</v>
      </c>
      <c r="C386" s="2" t="str">
        <f aca="false">IF(OR(TRIM(Customers!C386&amp;"")="",ISNUMBER(MATCH(TRIM(Customers!C386&amp;""),Codes!$A$5:$A$14,0))),"",TRIM(Customers!C386))</f>
        <v>F</v>
      </c>
      <c r="D386" s="2" t="str">
        <f aca="false">IF(OR(TRIM(Customers!D386&amp;"")="",ISNUMBER(MATCH(TRIM(Customers!D386&amp;""),Codes!$A$5:$A$14,0))),"",TRIM(Customers!D386))</f>
        <v>Toscana</v>
      </c>
      <c r="E386" s="2" t="str">
        <f aca="false">IF(OR(TRIM(Customers!E386&amp;"")="",ISNUMBER(MATCH(TRIM(Customers!E386&amp;""),Codes!$A$5:$A$14,0))),"",TRIM(Customers!E386))</f>
        <v>Manual worker</v>
      </c>
      <c r="F386" s="2" t="str">
        <f aca="false">IF(OR(TRIM(Customers!F386&amp;"")="",ISNUMBER(MATCH(TRIM(Customers!F386&amp;""),Codes!$A$5:$A$14,0))),"",TRIM(Customers!F386))</f>
        <v>Divorced</v>
      </c>
      <c r="G386" s="4" t="n">
        <f aca="false">IF(OR(TRIM(Customers!G386&amp;"")="",ISNUMBER(MATCH(TRIM(Customers!G386&amp;""),Codes!$A$5:$A$14,0)),Customers!G386=-999),"",IF(ISNUMBER(Customers!G386),Customers!G386,IFERROR(VALUE(Customers!G386),"")))</f>
        <v>47400</v>
      </c>
      <c r="H386" s="3" t="n">
        <f aca="false">IF(OR(TRIM(Customers!H386&amp;"")="",ISNUMBER(MATCH(TRIM(Customers!H386&amp;""),Codes!$A$5:$A$14,0))),"",IF(ISNUMBER(Customers!H386),Customers!H386,IFERROR(VALUE(Customers!H386),"")))</f>
        <v>5</v>
      </c>
      <c r="I386" s="5" t="n">
        <f aca="false">IF(OR(TRIM(Customers!I386&amp;"")="",ISNUMBER(MATCH(TRIM(Customers!I386&amp;""),Codes!$A$5:$A$14,0)),Customers!I386=DATE(1970,1,1)),"",IF(ISNUMBER(Customers!I386),Customers!I386,IFERROR(DATEVALUE(Customers!I386),"")))</f>
        <v>44427</v>
      </c>
      <c r="J386" s="2" t="str">
        <f aca="false">IF(OR(TRIM(Customers!J386&amp;"")="",ISNUMBER(MATCH(TRIM(Customers!J386&amp;""),Codes!$A$5:$A$14,0))),"",TRIM(Customers!J386))</f>
        <v>Online Banking</v>
      </c>
      <c r="K386" s="3" t="n">
        <f aca="false">IF(OR(TRIM(Customers!K386&amp;"")="",ISNUMBER(MATCH(TRIM(Customers!K386&amp;""),Codes!$A$5:$A$14,0))),"",IF(ISNUMBER(Customers!K386),Customers!K386,IFERROR(VALUE(Customers!K386),"")))</f>
        <v>1</v>
      </c>
      <c r="L386" s="4" t="n">
        <f aca="false">IF(OR(TRIM(Customers!L386&amp;"")="",ISNUMBER(MATCH(TRIM(Customers!L386&amp;""),Codes!$A$5:$A$14,0))),"",IF(ISNUMBER(Customers!L386),Customers!L386,IFERROR(VALUE(Customers!L386),"")))</f>
        <v>11800.61</v>
      </c>
      <c r="M386" s="4" t="n">
        <f aca="false">IF(OR(TRIM(Customers!M386&amp;"")="",ISNUMBER(MATCH(TRIM(Customers!M386&amp;""),Codes!$A$5:$A$14,0))),"",IF(ISNUMBER(Customers!M386),Customers!M386,IFERROR(VALUE(Customers!M386),"")))</f>
        <v>0</v>
      </c>
      <c r="N386" s="3" t="n">
        <f aca="false">IF(OR(TRIM(Customers!N386&amp;"")="",ISNUMBER(MATCH(TRIM(Customers!N386&amp;""),Codes!$A$5:$A$14,0)),Customers!N386=9999),"",IF(ISNUMBER(Customers!N386),Customers!N386,IFERROR(VALUE(Customers!N386),"")))</f>
        <v>33</v>
      </c>
      <c r="O386" s="4" t="n">
        <f aca="false">IF(OR(TRIM(Customers!O386&amp;"")="",ISNUMBER(MATCH(TRIM(Customers!O386&amp;""),Codes!$A$5:$A$14,0))),"",IF(ISNUMBER(Customers!O386),Customers!O386,IFERROR(VALUE(Customers!O386),"")))</f>
        <v>58.78</v>
      </c>
      <c r="P386" s="3" t="n">
        <f aca="false">IF(OR(TRIM(Customers!P386&amp;"")="",ISNUMBER(MATCH(TRIM(Customers!P386&amp;""),Codes!$A$5:$A$14,0))),"",IF(ISNUMBER(Customers!P386),Customers!P386,IFERROR(VALUE(Customers!P386),"")))</f>
        <v>4</v>
      </c>
      <c r="Q386" s="4" t="n">
        <f aca="false">IF(OR(TRIM(Customers!Q386&amp;"")="",ISNUMBER(MATCH(TRIM(Customers!Q386&amp;""),Codes!$A$5:$A$14,0))),"",IF(ISNUMBER(Customers!Q386),Customers!Q386,IFERROR(VALUE(Customers!Q386),"")))</f>
        <v>10000</v>
      </c>
      <c r="R386" s="4" t="n">
        <f aca="false">IF(OR(TRIM(Customers!R386&amp;"")="",ISNUMBER(MATCH(TRIM(Customers!R386&amp;""),Codes!$A$5:$A$14,0))),"",IF(ISNUMBER(Customers!R386),Customers!R386,IFERROR(VALUE(Customers!R386),"")))</f>
        <v>1583.58</v>
      </c>
      <c r="S386" s="4" t="str">
        <f aca="false">IF(OR(TRIM(Customers!S386&amp;"")="",ISNUMBER(MATCH(TRIM(Customers!S386&amp;""),Codes!$A$5:$A$14,0))),"",IF(ISNUMBER(Customers!S386),Customers!S386,IFERROR(VALUE(Customers!S386),"")))</f>
        <v/>
      </c>
      <c r="T386" s="4" t="str">
        <f aca="false">IF(OR(TRIM(Customers!T386&amp;"")="",ISNUMBER(MATCH(TRIM(Customers!T386&amp;""),Codes!$A$5:$A$14,0))),"",IF(ISNUMBER(Customers!T386),Customers!T386,IFERROR(VALUE(Customers!T386),"")))</f>
        <v/>
      </c>
      <c r="U386" s="3" t="n">
        <f aca="false">IF(OR(TRIM(Customers!U386&amp;"")="",ISNUMBER(MATCH(TRIM(Customers!U386&amp;""),Codes!$A$5:$A$14,0)),Customers!U386=0),"",IF(ISNUMBER(Customers!U386),Customers!U386,IFERROR(VALUE(Customers!U386),"")))</f>
        <v>676</v>
      </c>
      <c r="V386" s="3" t="n">
        <f aca="false">IF(OR(TRIM(Customers!V386&amp;"")="",ISNUMBER(MATCH(TRIM(Customers!V386&amp;""),Codes!$A$5:$A$14,0))),"",IF(ISNUMBER(Customers!V386),Customers!V386,IFERROR(VALUE(Customers!V386),"")))</f>
        <v>0</v>
      </c>
    </row>
    <row r="387" customFormat="false" ht="15" hidden="false" customHeight="false" outlineLevel="0" collapsed="false">
      <c r="A387" s="2" t="str">
        <f aca="false">Customers!A387</f>
        <v>CL00386</v>
      </c>
      <c r="B387" s="3" t="n">
        <f aca="false">IF(OR(TRIM(Customers!B387&amp;"")="",ISNUMBER(MATCH(TRIM(Customers!B387&amp;""),Codes!$A$5:$A$14,0)),Customers!B387=0),"",IF(ISNUMBER(Customers!B387),Customers!B387,IFERROR(VALUE(Customers!B387),"")))</f>
        <v>38</v>
      </c>
      <c r="C387" s="2" t="str">
        <f aca="false">IF(OR(TRIM(Customers!C387&amp;"")="",ISNUMBER(MATCH(TRIM(Customers!C387&amp;""),Codes!$A$5:$A$14,0))),"",TRIM(Customers!C387))</f>
        <v>F</v>
      </c>
      <c r="D387" s="2" t="str">
        <f aca="false">IF(OR(TRIM(Customers!D387&amp;"")="",ISNUMBER(MATCH(TRIM(Customers!D387&amp;""),Codes!$A$5:$A$14,0))),"",TRIM(Customers!D387))</f>
        <v>Veneto</v>
      </c>
      <c r="E387" s="2" t="str">
        <f aca="false">IF(OR(TRIM(Customers!E387&amp;"")="",ISNUMBER(MATCH(TRIM(Customers!E387&amp;""),Codes!$A$5:$A$14,0))),"",TRIM(Customers!E387))</f>
        <v>Manual worker</v>
      </c>
      <c r="F387" s="2" t="str">
        <f aca="false">IF(OR(TRIM(Customers!F387&amp;"")="",ISNUMBER(MATCH(TRIM(Customers!F387&amp;""),Codes!$A$5:$A$14,0))),"",TRIM(Customers!F387))</f>
        <v>Divorced</v>
      </c>
      <c r="G387" s="4" t="n">
        <f aca="false">IF(OR(TRIM(Customers!G387&amp;"")="",ISNUMBER(MATCH(TRIM(Customers!G387&amp;""),Codes!$A$5:$A$14,0)),Customers!G387=-999),"",IF(ISNUMBER(Customers!G387),Customers!G387,IFERROR(VALUE(Customers!G387),"")))</f>
        <v>16300</v>
      </c>
      <c r="H387" s="3" t="n">
        <f aca="false">IF(OR(TRIM(Customers!H387&amp;"")="",ISNUMBER(MATCH(TRIM(Customers!H387&amp;""),Codes!$A$5:$A$14,0))),"",IF(ISNUMBER(Customers!H387),Customers!H387,IFERROR(VALUE(Customers!H387),"")))</f>
        <v>15</v>
      </c>
      <c r="I387" s="5" t="n">
        <f aca="false">IF(OR(TRIM(Customers!I387&amp;"")="",ISNUMBER(MATCH(TRIM(Customers!I387&amp;""),Codes!$A$5:$A$14,0)),Customers!I387=DATE(1970,1,1)),"",IF(ISNUMBER(Customers!I387),Customers!I387,IFERROR(DATEVALUE(Customers!I387),"")))</f>
        <v>40693</v>
      </c>
      <c r="J387" s="2" t="str">
        <f aca="false">IF(OR(TRIM(Customers!J387&amp;"")="",ISNUMBER(MATCH(TRIM(Customers!J387&amp;""),Codes!$A$5:$A$14,0))),"",TRIM(Customers!J387))</f>
        <v>Online Banking</v>
      </c>
      <c r="K387" s="3" t="n">
        <f aca="false">IF(OR(TRIM(Customers!K387&amp;"")="",ISNUMBER(MATCH(TRIM(Customers!K387&amp;""),Codes!$A$5:$A$14,0))),"",IF(ISNUMBER(Customers!K387),Customers!K387,IFERROR(VALUE(Customers!K387),"")))</f>
        <v>1</v>
      </c>
      <c r="L387" s="4" t="n">
        <f aca="false">IF(OR(TRIM(Customers!L387&amp;"")="",ISNUMBER(MATCH(TRIM(Customers!L387&amp;""),Codes!$A$5:$A$14,0))),"",IF(ISNUMBER(Customers!L387),Customers!L387,IFERROR(VALUE(Customers!L387),"")))</f>
        <v>2155.78</v>
      </c>
      <c r="M387" s="4" t="n">
        <f aca="false">IF(OR(TRIM(Customers!M387&amp;"")="",ISNUMBER(MATCH(TRIM(Customers!M387&amp;""),Codes!$A$5:$A$14,0))),"",IF(ISNUMBER(Customers!M387),Customers!M387,IFERROR(VALUE(Customers!M387),"")))</f>
        <v>38631.69</v>
      </c>
      <c r="N387" s="3" t="n">
        <f aca="false">IF(OR(TRIM(Customers!N387&amp;"")="",ISNUMBER(MATCH(TRIM(Customers!N387&amp;""),Codes!$A$5:$A$14,0)),Customers!N387=9999),"",IF(ISNUMBER(Customers!N387),Customers!N387,IFERROR(VALUE(Customers!N387),"")))</f>
        <v>23</v>
      </c>
      <c r="O387" s="4" t="n">
        <f aca="false">IF(OR(TRIM(Customers!O387&amp;"")="",ISNUMBER(MATCH(TRIM(Customers!O387&amp;""),Codes!$A$5:$A$14,0))),"",IF(ISNUMBER(Customers!O387),Customers!O387,IFERROR(VALUE(Customers!O387),"")))</f>
        <v>22.87</v>
      </c>
      <c r="P387" s="3" t="n">
        <f aca="false">IF(OR(TRIM(Customers!P387&amp;"")="",ISNUMBER(MATCH(TRIM(Customers!P387&amp;""),Codes!$A$5:$A$14,0))),"",IF(ISNUMBER(Customers!P387),Customers!P387,IFERROR(VALUE(Customers!P387),"")))</f>
        <v>3</v>
      </c>
      <c r="Q387" s="4" t="n">
        <f aca="false">IF(OR(TRIM(Customers!Q387&amp;"")="",ISNUMBER(MATCH(TRIM(Customers!Q387&amp;""),Codes!$A$5:$A$14,0))),"",IF(ISNUMBER(Customers!Q387),Customers!Q387,IFERROR(VALUE(Customers!Q387),"")))</f>
        <v>2000</v>
      </c>
      <c r="R387" s="4" t="n">
        <f aca="false">IF(OR(TRIM(Customers!R387&amp;"")="",ISNUMBER(MATCH(TRIM(Customers!R387&amp;""),Codes!$A$5:$A$14,0))),"",IF(ISNUMBER(Customers!R387),Customers!R387,IFERROR(VALUE(Customers!R387),"")))</f>
        <v>1252.1</v>
      </c>
      <c r="S387" s="4" t="str">
        <f aca="false">IF(OR(TRIM(Customers!S387&amp;"")="",ISNUMBER(MATCH(TRIM(Customers!S387&amp;""),Codes!$A$5:$A$14,0))),"",IF(ISNUMBER(Customers!S387),Customers!S387,IFERROR(VALUE(Customers!S387),"")))</f>
        <v/>
      </c>
      <c r="T387" s="4" t="str">
        <f aca="false">IF(OR(TRIM(Customers!T387&amp;"")="",ISNUMBER(MATCH(TRIM(Customers!T387&amp;""),Codes!$A$5:$A$14,0))),"",IF(ISNUMBER(Customers!T387),Customers!T387,IFERROR(VALUE(Customers!T387),"")))</f>
        <v/>
      </c>
      <c r="U387" s="3" t="n">
        <f aca="false">IF(OR(TRIM(Customers!U387&amp;"")="",ISNUMBER(MATCH(TRIM(Customers!U387&amp;""),Codes!$A$5:$A$14,0)),Customers!U387=0),"",IF(ISNUMBER(Customers!U387),Customers!U387,IFERROR(VALUE(Customers!U387),"")))</f>
        <v>610</v>
      </c>
      <c r="V387" s="3" t="n">
        <f aca="false">IF(OR(TRIM(Customers!V387&amp;"")="",ISNUMBER(MATCH(TRIM(Customers!V387&amp;""),Codes!$A$5:$A$14,0))),"",IF(ISNUMBER(Customers!V387),Customers!V387,IFERROR(VALUE(Customers!V387),"")))</f>
        <v>0</v>
      </c>
    </row>
    <row r="388" customFormat="false" ht="15" hidden="false" customHeight="false" outlineLevel="0" collapsed="false">
      <c r="A388" s="2" t="str">
        <f aca="false">Customers!A388</f>
        <v>CL00387</v>
      </c>
      <c r="B388" s="3" t="n">
        <f aca="false">IF(OR(TRIM(Customers!B388&amp;"")="",ISNUMBER(MATCH(TRIM(Customers!B388&amp;""),Codes!$A$5:$A$14,0)),Customers!B388=0),"",IF(ISNUMBER(Customers!B388),Customers!B388,IFERROR(VALUE(Customers!B388),"")))</f>
        <v>49</v>
      </c>
      <c r="C388" s="2" t="str">
        <f aca="false">IF(OR(TRIM(Customers!C388&amp;"")="",ISNUMBER(MATCH(TRIM(Customers!C388&amp;""),Codes!$A$5:$A$14,0))),"",TRIM(Customers!C388))</f>
        <v>F</v>
      </c>
      <c r="D388" s="2" t="str">
        <f aca="false">IF(OR(TRIM(Customers!D388&amp;"")="",ISNUMBER(MATCH(TRIM(Customers!D388&amp;""),Codes!$A$5:$A$14,0))),"",TRIM(Customers!D388))</f>
        <v>Sicilia</v>
      </c>
      <c r="E388" s="2" t="str">
        <f aca="false">IF(OR(TRIM(Customers!E388&amp;"")="",ISNUMBER(MATCH(TRIM(Customers!E388&amp;""),Codes!$A$5:$A$14,0))),"",TRIM(Customers!E388))</f>
        <v>Self-employed</v>
      </c>
      <c r="F388" s="2" t="str">
        <f aca="false">IF(OR(TRIM(Customers!F388&amp;"")="",ISNUMBER(MATCH(TRIM(Customers!F388&amp;""),Codes!$A$5:$A$14,0))),"",TRIM(Customers!F388))</f>
        <v>Married</v>
      </c>
      <c r="G388" s="4" t="n">
        <f aca="false">IF(OR(TRIM(Customers!G388&amp;"")="",ISNUMBER(MATCH(TRIM(Customers!G388&amp;""),Codes!$A$5:$A$14,0)),Customers!G388=-999),"",IF(ISNUMBER(Customers!G388),Customers!G388,IFERROR(VALUE(Customers!G388),"")))</f>
        <v>38600</v>
      </c>
      <c r="H388" s="3" t="n">
        <f aca="false">IF(OR(TRIM(Customers!H388&amp;"")="",ISNUMBER(MATCH(TRIM(Customers!H388&amp;""),Codes!$A$5:$A$14,0))),"",IF(ISNUMBER(Customers!H388),Customers!H388,IFERROR(VALUE(Customers!H388),"")))</f>
        <v>7</v>
      </c>
      <c r="I388" s="5" t="n">
        <f aca="false">IF(OR(TRIM(Customers!I388&amp;"")="",ISNUMBER(MATCH(TRIM(Customers!I388&amp;""),Codes!$A$5:$A$14,0)),Customers!I388=DATE(1970,1,1)),"",IF(ISNUMBER(Customers!I388),Customers!I388,IFERROR(DATEVALUE(Customers!I388),"")))</f>
        <v>43533</v>
      </c>
      <c r="J388" s="2" t="str">
        <f aca="false">IF(OR(TRIM(Customers!J388&amp;"")="",ISNUMBER(MATCH(TRIM(Customers!J388&amp;""),Codes!$A$5:$A$14,0))),"",TRIM(Customers!J388))</f>
        <v>Branch</v>
      </c>
      <c r="K388" s="3" t="n">
        <f aca="false">IF(OR(TRIM(Customers!K388&amp;"")="",ISNUMBER(MATCH(TRIM(Customers!K388&amp;""),Codes!$A$5:$A$14,0))),"",IF(ISNUMBER(Customers!K388),Customers!K388,IFERROR(VALUE(Customers!K388),"")))</f>
        <v>1</v>
      </c>
      <c r="L388" s="4" t="str">
        <f aca="false">IF(OR(TRIM(Customers!L388&amp;"")="",ISNUMBER(MATCH(TRIM(Customers!L388&amp;""),Codes!$A$5:$A$14,0))),"",IF(ISNUMBER(Customers!L388),Customers!L388,IFERROR(VALUE(Customers!L388),"")))</f>
        <v/>
      </c>
      <c r="M388" s="4" t="n">
        <f aca="false">IF(OR(TRIM(Customers!M388&amp;"")="",ISNUMBER(MATCH(TRIM(Customers!M388&amp;""),Codes!$A$5:$A$14,0))),"",IF(ISNUMBER(Customers!M388),Customers!M388,IFERROR(VALUE(Customers!M388),"")))</f>
        <v>12109.35</v>
      </c>
      <c r="N388" s="3" t="n">
        <f aca="false">IF(OR(TRIM(Customers!N388&amp;"")="",ISNUMBER(MATCH(TRIM(Customers!N388&amp;""),Codes!$A$5:$A$14,0)),Customers!N388=9999),"",IF(ISNUMBER(Customers!N388),Customers!N388,IFERROR(VALUE(Customers!N388),"")))</f>
        <v>28</v>
      </c>
      <c r="O388" s="4" t="n">
        <f aca="false">IF(OR(TRIM(Customers!O388&amp;"")="",ISNUMBER(MATCH(TRIM(Customers!O388&amp;""),Codes!$A$5:$A$14,0))),"",IF(ISNUMBER(Customers!O388),Customers!O388,IFERROR(VALUE(Customers!O388),"")))</f>
        <v>74.19</v>
      </c>
      <c r="P388" s="3" t="n">
        <f aca="false">IF(OR(TRIM(Customers!P388&amp;"")="",ISNUMBER(MATCH(TRIM(Customers!P388&amp;""),Codes!$A$5:$A$14,0))),"",IF(ISNUMBER(Customers!P388),Customers!P388,IFERROR(VALUE(Customers!P388),"")))</f>
        <v>4</v>
      </c>
      <c r="Q388" s="4" t="n">
        <f aca="false">IF(OR(TRIM(Customers!Q388&amp;"")="",ISNUMBER(MATCH(TRIM(Customers!Q388&amp;""),Codes!$A$5:$A$14,0))),"",IF(ISNUMBER(Customers!Q388),Customers!Q388,IFERROR(VALUE(Customers!Q388),"")))</f>
        <v>8500</v>
      </c>
      <c r="R388" s="4" t="n">
        <f aca="false">IF(OR(TRIM(Customers!R388&amp;"")="",ISNUMBER(MATCH(TRIM(Customers!R388&amp;""),Codes!$A$5:$A$14,0))),"",IF(ISNUMBER(Customers!R388),Customers!R388,IFERROR(VALUE(Customers!R388),"")))</f>
        <v>1842.72</v>
      </c>
      <c r="S388" s="4" t="n">
        <f aca="false">IF(OR(TRIM(Customers!S388&amp;"")="",ISNUMBER(MATCH(TRIM(Customers!S388&amp;""),Codes!$A$5:$A$14,0))),"",IF(ISNUMBER(Customers!S388),Customers!S388,IFERROR(VALUE(Customers!S388),"")))</f>
        <v>0</v>
      </c>
      <c r="T388" s="4" t="n">
        <f aca="false">IF(OR(TRIM(Customers!T388&amp;"")="",ISNUMBER(MATCH(TRIM(Customers!T388&amp;""),Codes!$A$5:$A$14,0))),"",IF(ISNUMBER(Customers!T388),Customers!T388,IFERROR(VALUE(Customers!T388),"")))</f>
        <v>0</v>
      </c>
      <c r="U388" s="3" t="n">
        <f aca="false">IF(OR(TRIM(Customers!U388&amp;"")="",ISNUMBER(MATCH(TRIM(Customers!U388&amp;""),Codes!$A$5:$A$14,0)),Customers!U388=0),"",IF(ISNUMBER(Customers!U388),Customers!U388,IFERROR(VALUE(Customers!U388),"")))</f>
        <v>622</v>
      </c>
      <c r="V388" s="3" t="n">
        <f aca="false">IF(OR(TRIM(Customers!V388&amp;"")="",ISNUMBER(MATCH(TRIM(Customers!V388&amp;""),Codes!$A$5:$A$14,0))),"",IF(ISNUMBER(Customers!V388),Customers!V388,IFERROR(VALUE(Customers!V388),"")))</f>
        <v>0</v>
      </c>
    </row>
    <row r="389" customFormat="false" ht="15" hidden="false" customHeight="false" outlineLevel="0" collapsed="false">
      <c r="A389" s="2" t="str">
        <f aca="false">Customers!A389</f>
        <v>CL00388</v>
      </c>
      <c r="B389" s="3" t="n">
        <f aca="false">IF(OR(TRIM(Customers!B389&amp;"")="",ISNUMBER(MATCH(TRIM(Customers!B389&amp;""),Codes!$A$5:$A$14,0)),Customers!B389=0),"",IF(ISNUMBER(Customers!B389),Customers!B389,IFERROR(VALUE(Customers!B389),"")))</f>
        <v>41</v>
      </c>
      <c r="C389" s="2" t="str">
        <f aca="false">IF(OR(TRIM(Customers!C389&amp;"")="",ISNUMBER(MATCH(TRIM(Customers!C389&amp;""),Codes!$A$5:$A$14,0))),"",TRIM(Customers!C389))</f>
        <v>F</v>
      </c>
      <c r="D389" s="2" t="str">
        <f aca="false">IF(OR(TRIM(Customers!D389&amp;"")="",ISNUMBER(MATCH(TRIM(Customers!D389&amp;""),Codes!$A$5:$A$14,0))),"",TRIM(Customers!D389))</f>
        <v>Sicilia</v>
      </c>
      <c r="E389" s="2" t="str">
        <f aca="false">IF(OR(TRIM(Customers!E389&amp;"")="",ISNUMBER(MATCH(TRIM(Customers!E389&amp;""),Codes!$A$5:$A$14,0))),"",TRIM(Customers!E389))</f>
        <v>Teacher</v>
      </c>
      <c r="F389" s="2" t="str">
        <f aca="false">IF(OR(TRIM(Customers!F389&amp;"")="",ISNUMBER(MATCH(TRIM(Customers!F389&amp;""),Codes!$A$5:$A$14,0))),"",TRIM(Customers!F389))</f>
        <v>Married</v>
      </c>
      <c r="G389" s="4" t="n">
        <f aca="false">IF(OR(TRIM(Customers!G389&amp;"")="",ISNUMBER(MATCH(TRIM(Customers!G389&amp;""),Codes!$A$5:$A$14,0)),Customers!G389=-999),"",IF(ISNUMBER(Customers!G389),Customers!G389,IFERROR(VALUE(Customers!G389),"")))</f>
        <v>24900</v>
      </c>
      <c r="H389" s="3" t="n">
        <f aca="false">IF(OR(TRIM(Customers!H389&amp;"")="",ISNUMBER(MATCH(TRIM(Customers!H389&amp;""),Codes!$A$5:$A$14,0))),"",IF(ISNUMBER(Customers!H389),Customers!H389,IFERROR(VALUE(Customers!H389),"")))</f>
        <v>10</v>
      </c>
      <c r="I389" s="5" t="n">
        <f aca="false">IF(OR(TRIM(Customers!I389&amp;"")="",ISNUMBER(MATCH(TRIM(Customers!I389&amp;""),Codes!$A$5:$A$14,0)),Customers!I389=DATE(1970,1,1)),"",IF(ISNUMBER(Customers!I389),Customers!I389,IFERROR(DATEVALUE(Customers!I389),"")))</f>
        <v>42573</v>
      </c>
      <c r="J389" s="2" t="str">
        <f aca="false">IF(OR(TRIM(Customers!J389&amp;"")="",ISNUMBER(MATCH(TRIM(Customers!J389&amp;""),Codes!$A$5:$A$14,0))),"",TRIM(Customers!J389))</f>
        <v>Branch</v>
      </c>
      <c r="K389" s="3" t="n">
        <f aca="false">IF(OR(TRIM(Customers!K389&amp;"")="",ISNUMBER(MATCH(TRIM(Customers!K389&amp;""),Codes!$A$5:$A$14,0))),"",IF(ISNUMBER(Customers!K389),Customers!K389,IFERROR(VALUE(Customers!K389),"")))</f>
        <v>2</v>
      </c>
      <c r="L389" s="4" t="n">
        <f aca="false">IF(OR(TRIM(Customers!L389&amp;"")="",ISNUMBER(MATCH(TRIM(Customers!L389&amp;""),Codes!$A$5:$A$14,0))),"",IF(ISNUMBER(Customers!L389),Customers!L389,IFERROR(VALUE(Customers!L389),"")))</f>
        <v>2708.18</v>
      </c>
      <c r="M389" s="4" t="n">
        <f aca="false">IF(OR(TRIM(Customers!M389&amp;"")="",ISNUMBER(MATCH(TRIM(Customers!M389&amp;""),Codes!$A$5:$A$14,0))),"",IF(ISNUMBER(Customers!M389),Customers!M389,IFERROR(VALUE(Customers!M389),"")))</f>
        <v>22829.35</v>
      </c>
      <c r="N389" s="3" t="n">
        <f aca="false">IF(OR(TRIM(Customers!N389&amp;"")="",ISNUMBER(MATCH(TRIM(Customers!N389&amp;""),Codes!$A$5:$A$14,0)),Customers!N389=9999),"",IF(ISNUMBER(Customers!N389),Customers!N389,IFERROR(VALUE(Customers!N389),"")))</f>
        <v>21</v>
      </c>
      <c r="O389" s="4" t="n">
        <f aca="false">IF(OR(TRIM(Customers!O389&amp;"")="",ISNUMBER(MATCH(TRIM(Customers!O389&amp;""),Codes!$A$5:$A$14,0))),"",IF(ISNUMBER(Customers!O389),Customers!O389,IFERROR(VALUE(Customers!O389),"")))</f>
        <v>43.62</v>
      </c>
      <c r="P389" s="3" t="n">
        <f aca="false">IF(OR(TRIM(Customers!P389&amp;"")="",ISNUMBER(MATCH(TRIM(Customers!P389&amp;""),Codes!$A$5:$A$14,0))),"",IF(ISNUMBER(Customers!P389),Customers!P389,IFERROR(VALUE(Customers!P389),"")))</f>
        <v>5</v>
      </c>
      <c r="Q389" s="4" t="n">
        <f aca="false">IF(OR(TRIM(Customers!Q389&amp;"")="",ISNUMBER(MATCH(TRIM(Customers!Q389&amp;""),Codes!$A$5:$A$14,0))),"",IF(ISNUMBER(Customers!Q389),Customers!Q389,IFERROR(VALUE(Customers!Q389),"")))</f>
        <v>2500</v>
      </c>
      <c r="R389" s="4" t="n">
        <f aca="false">IF(OR(TRIM(Customers!R389&amp;"")="",ISNUMBER(MATCH(TRIM(Customers!R389&amp;""),Codes!$A$5:$A$14,0))),"",IF(ISNUMBER(Customers!R389),Customers!R389,IFERROR(VALUE(Customers!R389),"")))</f>
        <v>633.34</v>
      </c>
      <c r="S389" s="4" t="n">
        <f aca="false">IF(OR(TRIM(Customers!S389&amp;"")="",ISNUMBER(MATCH(TRIM(Customers!S389&amp;""),Codes!$A$5:$A$14,0))),"",IF(ISNUMBER(Customers!S389),Customers!S389,IFERROR(VALUE(Customers!S389),"")))</f>
        <v>0</v>
      </c>
      <c r="T389" s="4" t="n">
        <f aca="false">IF(OR(TRIM(Customers!T389&amp;"")="",ISNUMBER(MATCH(TRIM(Customers!T389&amp;""),Codes!$A$5:$A$14,0))),"",IF(ISNUMBER(Customers!T389),Customers!T389,IFERROR(VALUE(Customers!T389),"")))</f>
        <v>0</v>
      </c>
      <c r="U389" s="3" t="n">
        <f aca="false">IF(OR(TRIM(Customers!U389&amp;"")="",ISNUMBER(MATCH(TRIM(Customers!U389&amp;""),Codes!$A$5:$A$14,0)),Customers!U389=0),"",IF(ISNUMBER(Customers!U389),Customers!U389,IFERROR(VALUE(Customers!U389),"")))</f>
        <v>634</v>
      </c>
      <c r="V389" s="3" t="n">
        <f aca="false">IF(OR(TRIM(Customers!V389&amp;"")="",ISNUMBER(MATCH(TRIM(Customers!V389&amp;""),Codes!$A$5:$A$14,0))),"",IF(ISNUMBER(Customers!V389),Customers!V389,IFERROR(VALUE(Customers!V389),"")))</f>
        <v>1</v>
      </c>
    </row>
    <row r="390" customFormat="false" ht="15" hidden="false" customHeight="false" outlineLevel="0" collapsed="false">
      <c r="A390" s="2" t="str">
        <f aca="false">Customers!A390</f>
        <v>CL00389</v>
      </c>
      <c r="B390" s="3" t="n">
        <f aca="false">IF(OR(TRIM(Customers!B390&amp;"")="",ISNUMBER(MATCH(TRIM(Customers!B390&amp;""),Codes!$A$5:$A$14,0)),Customers!B390=0),"",IF(ISNUMBER(Customers!B390),Customers!B390,IFERROR(VALUE(Customers!B390),"")))</f>
        <v>61</v>
      </c>
      <c r="C390" s="2" t="str">
        <f aca="false">IF(OR(TRIM(Customers!C390&amp;"")="",ISNUMBER(MATCH(TRIM(Customers!C390&amp;""),Codes!$A$5:$A$14,0))),"",TRIM(Customers!C390))</f>
        <v>F</v>
      </c>
      <c r="D390" s="2" t="str">
        <f aca="false">IF(OR(TRIM(Customers!D390&amp;"")="",ISNUMBER(MATCH(TRIM(Customers!D390&amp;""),Codes!$A$5:$A$14,0))),"",TRIM(Customers!D390))</f>
        <v>Sicilia</v>
      </c>
      <c r="E390" s="2" t="str">
        <f aca="false">IF(OR(TRIM(Customers!E390&amp;"")="",ISNUMBER(MATCH(TRIM(Customers!E390&amp;""),Codes!$A$5:$A$14,0))),"",TRIM(Customers!E390))</f>
        <v>Employee</v>
      </c>
      <c r="F390" s="2" t="str">
        <f aca="false">IF(OR(TRIM(Customers!F390&amp;"")="",ISNUMBER(MATCH(TRIM(Customers!F390&amp;""),Codes!$A$5:$A$14,0))),"",TRIM(Customers!F390))</f>
        <v>Married</v>
      </c>
      <c r="G390" s="4" t="n">
        <f aca="false">IF(OR(TRIM(Customers!G390&amp;"")="",ISNUMBER(MATCH(TRIM(Customers!G390&amp;""),Codes!$A$5:$A$14,0)),Customers!G390=-999),"",IF(ISNUMBER(Customers!G390),Customers!G390,IFERROR(VALUE(Customers!G390),"")))</f>
        <v>39600</v>
      </c>
      <c r="H390" s="3" t="n">
        <f aca="false">IF(OR(TRIM(Customers!H390&amp;"")="",ISNUMBER(MATCH(TRIM(Customers!H390&amp;""),Codes!$A$5:$A$14,0))),"",IF(ISNUMBER(Customers!H390),Customers!H390,IFERROR(VALUE(Customers!H390),"")))</f>
        <v>7</v>
      </c>
      <c r="I390" s="5" t="n">
        <f aca="false">IF(OR(TRIM(Customers!I390&amp;"")="",ISNUMBER(MATCH(TRIM(Customers!I390&amp;""),Codes!$A$5:$A$14,0)),Customers!I390=DATE(1970,1,1)),"",IF(ISNUMBER(Customers!I390),Customers!I390,IFERROR(DATEVALUE(Customers!I390),"")))</f>
        <v>43621</v>
      </c>
      <c r="J390" s="2" t="str">
        <f aca="false">IF(OR(TRIM(Customers!J390&amp;"")="",ISNUMBER(MATCH(TRIM(Customers!J390&amp;""),Codes!$A$5:$A$14,0))),"",TRIM(Customers!J390))</f>
        <v>Phone</v>
      </c>
      <c r="K390" s="3" t="n">
        <f aca="false">IF(OR(TRIM(Customers!K390&amp;"")="",ISNUMBER(MATCH(TRIM(Customers!K390&amp;""),Codes!$A$5:$A$14,0))),"",IF(ISNUMBER(Customers!K390),Customers!K390,IFERROR(VALUE(Customers!K390),"")))</f>
        <v>3</v>
      </c>
      <c r="L390" s="4" t="n">
        <f aca="false">IF(OR(TRIM(Customers!L390&amp;"")="",ISNUMBER(MATCH(TRIM(Customers!L390&amp;""),Codes!$A$5:$A$14,0))),"",IF(ISNUMBER(Customers!L390),Customers!L390,IFERROR(VALUE(Customers!L390),"")))</f>
        <v>2584.34</v>
      </c>
      <c r="M390" s="4" t="n">
        <f aca="false">IF(OR(TRIM(Customers!M390&amp;"")="",ISNUMBER(MATCH(TRIM(Customers!M390&amp;""),Codes!$A$5:$A$14,0))),"",IF(ISNUMBER(Customers!M390),Customers!M390,IFERROR(VALUE(Customers!M390),"")))</f>
        <v>13838.61</v>
      </c>
      <c r="N390" s="3" t="n">
        <f aca="false">IF(OR(TRIM(Customers!N390&amp;"")="",ISNUMBER(MATCH(TRIM(Customers!N390&amp;""),Codes!$A$5:$A$14,0)),Customers!N390=9999),"",IF(ISNUMBER(Customers!N390),Customers!N390,IFERROR(VALUE(Customers!N390),"")))</f>
        <v>27</v>
      </c>
      <c r="O390" s="4" t="n">
        <f aca="false">IF(OR(TRIM(Customers!O390&amp;"")="",ISNUMBER(MATCH(TRIM(Customers!O390&amp;""),Codes!$A$5:$A$14,0))),"",IF(ISNUMBER(Customers!O390),Customers!O390,IFERROR(VALUE(Customers!O390),"")))</f>
        <v>27.64</v>
      </c>
      <c r="P390" s="3" t="n">
        <f aca="false">IF(OR(TRIM(Customers!P390&amp;"")="",ISNUMBER(MATCH(TRIM(Customers!P390&amp;""),Codes!$A$5:$A$14,0))),"",IF(ISNUMBER(Customers!P390),Customers!P390,IFERROR(VALUE(Customers!P390),"")))</f>
        <v>2</v>
      </c>
      <c r="Q390" s="4" t="n">
        <f aca="false">IF(OR(TRIM(Customers!Q390&amp;"")="",ISNUMBER(MATCH(TRIM(Customers!Q390&amp;""),Codes!$A$5:$A$14,0))),"",IF(ISNUMBER(Customers!Q390),Customers!Q390,IFERROR(VALUE(Customers!Q390),"")))</f>
        <v>10000</v>
      </c>
      <c r="R390" s="4" t="n">
        <f aca="false">IF(OR(TRIM(Customers!R390&amp;"")="",ISNUMBER(MATCH(TRIM(Customers!R390&amp;""),Codes!$A$5:$A$14,0))),"",IF(ISNUMBER(Customers!R390),Customers!R390,IFERROR(VALUE(Customers!R390),"")))</f>
        <v>1240.33</v>
      </c>
      <c r="S390" s="4" t="str">
        <f aca="false">IF(OR(TRIM(Customers!S390&amp;"")="",ISNUMBER(MATCH(TRIM(Customers!S390&amp;""),Codes!$A$5:$A$14,0))),"",IF(ISNUMBER(Customers!S390),Customers!S390,IFERROR(VALUE(Customers!S390),"")))</f>
        <v/>
      </c>
      <c r="T390" s="4" t="str">
        <f aca="false">IF(OR(TRIM(Customers!T390&amp;"")="",ISNUMBER(MATCH(TRIM(Customers!T390&amp;""),Codes!$A$5:$A$14,0))),"",IF(ISNUMBER(Customers!T390),Customers!T390,IFERROR(VALUE(Customers!T390),"")))</f>
        <v/>
      </c>
      <c r="U390" s="3" t="n">
        <f aca="false">IF(OR(TRIM(Customers!U390&amp;"")="",ISNUMBER(MATCH(TRIM(Customers!U390&amp;""),Codes!$A$5:$A$14,0)),Customers!U390=0),"",IF(ISNUMBER(Customers!U390),Customers!U390,IFERROR(VALUE(Customers!U390),"")))</f>
        <v>559</v>
      </c>
      <c r="V390" s="3" t="n">
        <f aca="false">IF(OR(TRIM(Customers!V390&amp;"")="",ISNUMBER(MATCH(TRIM(Customers!V390&amp;""),Codes!$A$5:$A$14,0))),"",IF(ISNUMBER(Customers!V390),Customers!V390,IFERROR(VALUE(Customers!V390),"")))</f>
        <v>1</v>
      </c>
    </row>
    <row r="391" customFormat="false" ht="15" hidden="false" customHeight="false" outlineLevel="0" collapsed="false">
      <c r="A391" s="2" t="str">
        <f aca="false">Customers!A391</f>
        <v>CL00390</v>
      </c>
      <c r="B391" s="3" t="n">
        <f aca="false">IF(OR(TRIM(Customers!B391&amp;"")="",ISNUMBER(MATCH(TRIM(Customers!B391&amp;""),Codes!$A$5:$A$14,0)),Customers!B391=0),"",IF(ISNUMBER(Customers!B391),Customers!B391,IFERROR(VALUE(Customers!B391),"")))</f>
        <v>42</v>
      </c>
      <c r="C391" s="2" t="str">
        <f aca="false">IF(OR(TRIM(Customers!C391&amp;"")="",ISNUMBER(MATCH(TRIM(Customers!C391&amp;""),Codes!$A$5:$A$14,0))),"",TRIM(Customers!C391))</f>
        <v>M</v>
      </c>
      <c r="D391" s="2" t="str">
        <f aca="false">IF(OR(TRIM(Customers!D391&amp;"")="",ISNUMBER(MATCH(TRIM(Customers!D391&amp;""),Codes!$A$5:$A$14,0))),"",TRIM(Customers!D391))</f>
        <v>Lombardia</v>
      </c>
      <c r="E391" s="2" t="str">
        <f aca="false">IF(OR(TRIM(Customers!E391&amp;"")="",ISNUMBER(MATCH(TRIM(Customers!E391&amp;""),Codes!$A$5:$A$14,0))),"",TRIM(Customers!E391))</f>
        <v>Unemployed</v>
      </c>
      <c r="F391" s="2" t="str">
        <f aca="false">IF(OR(TRIM(Customers!F391&amp;"")="",ISNUMBER(MATCH(TRIM(Customers!F391&amp;""),Codes!$A$5:$A$14,0))),"",TRIM(Customers!F391))</f>
        <v>Married</v>
      </c>
      <c r="G391" s="4" t="n">
        <f aca="false">IF(OR(TRIM(Customers!G391&amp;"")="",ISNUMBER(MATCH(TRIM(Customers!G391&amp;""),Codes!$A$5:$A$14,0)),Customers!G391=-999),"",IF(ISNUMBER(Customers!G391),Customers!G391,IFERROR(VALUE(Customers!G391),"")))</f>
        <v>5700</v>
      </c>
      <c r="H391" s="3" t="n">
        <f aca="false">IF(OR(TRIM(Customers!H391&amp;"")="",ISNUMBER(MATCH(TRIM(Customers!H391&amp;""),Codes!$A$5:$A$14,0))),"",IF(ISNUMBER(Customers!H391),Customers!H391,IFERROR(VALUE(Customers!H391),"")))</f>
        <v>1</v>
      </c>
      <c r="I391" s="5" t="n">
        <f aca="false">IF(OR(TRIM(Customers!I391&amp;"")="",ISNUMBER(MATCH(TRIM(Customers!I391&amp;""),Codes!$A$5:$A$14,0)),Customers!I391=DATE(1970,1,1)),"",IF(ISNUMBER(Customers!I391),Customers!I391,IFERROR(DATEVALUE(Customers!I391),"")))</f>
        <v>45913</v>
      </c>
      <c r="J391" s="2" t="str">
        <f aca="false">IF(OR(TRIM(Customers!J391&amp;"")="",ISNUMBER(MATCH(TRIM(Customers!J391&amp;""),Codes!$A$5:$A$14,0))),"",TRIM(Customers!J391))</f>
        <v>Branch</v>
      </c>
      <c r="K391" s="3" t="n">
        <f aca="false">IF(OR(TRIM(Customers!K391&amp;"")="",ISNUMBER(MATCH(TRIM(Customers!K391&amp;""),Codes!$A$5:$A$14,0))),"",IF(ISNUMBER(Customers!K391),Customers!K391,IFERROR(VALUE(Customers!K391),"")))</f>
        <v>3</v>
      </c>
      <c r="L391" s="4" t="n">
        <f aca="false">IF(OR(TRIM(Customers!L391&amp;"")="",ISNUMBER(MATCH(TRIM(Customers!L391&amp;""),Codes!$A$5:$A$14,0))),"",IF(ISNUMBER(Customers!L391),Customers!L391,IFERROR(VALUE(Customers!L391),"")))</f>
        <v>324.28</v>
      </c>
      <c r="M391" s="4" t="n">
        <f aca="false">IF(OR(TRIM(Customers!M391&amp;"")="",ISNUMBER(MATCH(TRIM(Customers!M391&amp;""),Codes!$A$5:$A$14,0))),"",IF(ISNUMBER(Customers!M391),Customers!M391,IFERROR(VALUE(Customers!M391),"")))</f>
        <v>913.51</v>
      </c>
      <c r="N391" s="3" t="n">
        <f aca="false">IF(OR(TRIM(Customers!N391&amp;"")="",ISNUMBER(MATCH(TRIM(Customers!N391&amp;""),Codes!$A$5:$A$14,0)),Customers!N391=9999),"",IF(ISNUMBER(Customers!N391),Customers!N391,IFERROR(VALUE(Customers!N391),"")))</f>
        <v>12</v>
      </c>
      <c r="O391" s="4" t="n">
        <f aca="false">IF(OR(TRIM(Customers!O391&amp;"")="",ISNUMBER(MATCH(TRIM(Customers!O391&amp;""),Codes!$A$5:$A$14,0))),"",IF(ISNUMBER(Customers!O391),Customers!O391,IFERROR(VALUE(Customers!O391),"")))</f>
        <v>38.26</v>
      </c>
      <c r="P391" s="3" t="n">
        <f aca="false">IF(OR(TRIM(Customers!P391&amp;"")="",ISNUMBER(MATCH(TRIM(Customers!P391&amp;""),Codes!$A$5:$A$14,0))),"",IF(ISNUMBER(Customers!P391),Customers!P391,IFERROR(VALUE(Customers!P391),"")))</f>
        <v>8</v>
      </c>
      <c r="Q391" s="4" t="n">
        <f aca="false">IF(OR(TRIM(Customers!Q391&amp;"")="",ISNUMBER(MATCH(TRIM(Customers!Q391&amp;""),Codes!$A$5:$A$14,0))),"",IF(ISNUMBER(Customers!Q391),Customers!Q391,IFERROR(VALUE(Customers!Q391),"")))</f>
        <v>1000</v>
      </c>
      <c r="R391" s="4" t="n">
        <f aca="false">IF(OR(TRIM(Customers!R391&amp;"")="",ISNUMBER(MATCH(TRIM(Customers!R391&amp;""),Codes!$A$5:$A$14,0))),"",IF(ISNUMBER(Customers!R391),Customers!R391,IFERROR(VALUE(Customers!R391),"")))</f>
        <v>218.88</v>
      </c>
      <c r="S391" s="4" t="str">
        <f aca="false">IF(OR(TRIM(Customers!S391&amp;"")="",ISNUMBER(MATCH(TRIM(Customers!S391&amp;""),Codes!$A$5:$A$14,0))),"",IF(ISNUMBER(Customers!S391),Customers!S391,IFERROR(VALUE(Customers!S391),"")))</f>
        <v/>
      </c>
      <c r="T391" s="4" t="str">
        <f aca="false">IF(OR(TRIM(Customers!T391&amp;"")="",ISNUMBER(MATCH(TRIM(Customers!T391&amp;""),Codes!$A$5:$A$14,0))),"",IF(ISNUMBER(Customers!T391),Customers!T391,IFERROR(VALUE(Customers!T391),"")))</f>
        <v/>
      </c>
      <c r="U391" s="3" t="n">
        <f aca="false">IF(OR(TRIM(Customers!U391&amp;"")="",ISNUMBER(MATCH(TRIM(Customers!U391&amp;""),Codes!$A$5:$A$14,0)),Customers!U391=0),"",IF(ISNUMBER(Customers!U391),Customers!U391,IFERROR(VALUE(Customers!U391),"")))</f>
        <v>503</v>
      </c>
      <c r="V391" s="3" t="n">
        <f aca="false">IF(OR(TRIM(Customers!V391&amp;"")="",ISNUMBER(MATCH(TRIM(Customers!V391&amp;""),Codes!$A$5:$A$14,0))),"",IF(ISNUMBER(Customers!V391),Customers!V391,IFERROR(VALUE(Customers!V391),"")))</f>
        <v>2</v>
      </c>
    </row>
    <row r="392" customFormat="false" ht="15" hidden="false" customHeight="false" outlineLevel="0" collapsed="false">
      <c r="A392" s="2" t="str">
        <f aca="false">Customers!A392</f>
        <v>CL00391</v>
      </c>
      <c r="B392" s="3" t="n">
        <f aca="false">IF(OR(TRIM(Customers!B392&amp;"")="",ISNUMBER(MATCH(TRIM(Customers!B392&amp;""),Codes!$A$5:$A$14,0)),Customers!B392=0),"",IF(ISNUMBER(Customers!B392),Customers!B392,IFERROR(VALUE(Customers!B392),"")))</f>
        <v>43</v>
      </c>
      <c r="C392" s="2" t="str">
        <f aca="false">IF(OR(TRIM(Customers!C392&amp;"")="",ISNUMBER(MATCH(TRIM(Customers!C392&amp;""),Codes!$A$5:$A$14,0))),"",TRIM(Customers!C392))</f>
        <v>M</v>
      </c>
      <c r="D392" s="2" t="str">
        <f aca="false">IF(OR(TRIM(Customers!D392&amp;"")="",ISNUMBER(MATCH(TRIM(Customers!D392&amp;""),Codes!$A$5:$A$14,0))),"",TRIM(Customers!D392))</f>
        <v>Campania</v>
      </c>
      <c r="E392" s="2" t="str">
        <f aca="false">IF(OR(TRIM(Customers!E392&amp;"")="",ISNUMBER(MATCH(TRIM(Customers!E392&amp;""),Codes!$A$5:$A$14,0))),"",TRIM(Customers!E392))</f>
        <v>Employee</v>
      </c>
      <c r="F392" s="2" t="str">
        <f aca="false">IF(OR(TRIM(Customers!F392&amp;"")="",ISNUMBER(MATCH(TRIM(Customers!F392&amp;""),Codes!$A$5:$A$14,0))),"",TRIM(Customers!F392))</f>
        <v>Married</v>
      </c>
      <c r="G392" s="4" t="str">
        <f aca="false">IF(OR(TRIM(Customers!G392&amp;"")="",ISNUMBER(MATCH(TRIM(Customers!G392&amp;""),Codes!$A$5:$A$14,0)),Customers!G392=-999),"",IF(ISNUMBER(Customers!G392),Customers!G392,IFERROR(VALUE(Customers!G392),"")))</f>
        <v/>
      </c>
      <c r="H392" s="3" t="n">
        <f aca="false">IF(OR(TRIM(Customers!H392&amp;"")="",ISNUMBER(MATCH(TRIM(Customers!H392&amp;""),Codes!$A$5:$A$14,0))),"",IF(ISNUMBER(Customers!H392),Customers!H392,IFERROR(VALUE(Customers!H392),"")))</f>
        <v>9</v>
      </c>
      <c r="I392" s="5" t="n">
        <f aca="false">IF(OR(TRIM(Customers!I392&amp;"")="",ISNUMBER(MATCH(TRIM(Customers!I392&amp;""),Codes!$A$5:$A$14,0)),Customers!I392=DATE(1970,1,1)),"",IF(ISNUMBER(Customers!I392),Customers!I392,IFERROR(DATEVALUE(Customers!I392),"")))</f>
        <v>42962</v>
      </c>
      <c r="J392" s="2" t="str">
        <f aca="false">IF(OR(TRIM(Customers!J392&amp;"")="",ISNUMBER(MATCH(TRIM(Customers!J392&amp;""),Codes!$A$5:$A$14,0))),"",TRIM(Customers!J392))</f>
        <v>Online Banking</v>
      </c>
      <c r="K392" s="3" t="n">
        <f aca="false">IF(OR(TRIM(Customers!K392&amp;"")="",ISNUMBER(MATCH(TRIM(Customers!K392&amp;""),Codes!$A$5:$A$14,0))),"",IF(ISNUMBER(Customers!K392),Customers!K392,IFERROR(VALUE(Customers!K392),"")))</f>
        <v>1</v>
      </c>
      <c r="L392" s="4" t="n">
        <f aca="false">IF(OR(TRIM(Customers!L392&amp;"")="",ISNUMBER(MATCH(TRIM(Customers!L392&amp;""),Codes!$A$5:$A$14,0))),"",IF(ISNUMBER(Customers!L392),Customers!L392,IFERROR(VALUE(Customers!L392),"")))</f>
        <v>2070.63</v>
      </c>
      <c r="M392" s="4" t="n">
        <f aca="false">IF(OR(TRIM(Customers!M392&amp;"")="",ISNUMBER(MATCH(TRIM(Customers!M392&amp;""),Codes!$A$5:$A$14,0))),"",IF(ISNUMBER(Customers!M392),Customers!M392,IFERROR(VALUE(Customers!M392),"")))</f>
        <v>40929.44</v>
      </c>
      <c r="N392" s="3" t="n">
        <f aca="false">IF(OR(TRIM(Customers!N392&amp;"")="",ISNUMBER(MATCH(TRIM(Customers!N392&amp;""),Codes!$A$5:$A$14,0)),Customers!N392=9999),"",IF(ISNUMBER(Customers!N392),Customers!N392,IFERROR(VALUE(Customers!N392),"")))</f>
        <v>32</v>
      </c>
      <c r="O392" s="4" t="n">
        <f aca="false">IF(OR(TRIM(Customers!O392&amp;"")="",ISNUMBER(MATCH(TRIM(Customers!O392&amp;""),Codes!$A$5:$A$14,0))),"",IF(ISNUMBER(Customers!O392),Customers!O392,IFERROR(VALUE(Customers!O392),"")))</f>
        <v>61.28</v>
      </c>
      <c r="P392" s="3" t="n">
        <f aca="false">IF(OR(TRIM(Customers!P392&amp;"")="",ISNUMBER(MATCH(TRIM(Customers!P392&amp;""),Codes!$A$5:$A$14,0))),"",IF(ISNUMBER(Customers!P392),Customers!P392,IFERROR(VALUE(Customers!P392),"")))</f>
        <v>4</v>
      </c>
      <c r="Q392" s="4" t="n">
        <f aca="false">IF(OR(TRIM(Customers!Q392&amp;"")="",ISNUMBER(MATCH(TRIM(Customers!Q392&amp;""),Codes!$A$5:$A$14,0))),"",IF(ISNUMBER(Customers!Q392),Customers!Q392,IFERROR(VALUE(Customers!Q392),"")))</f>
        <v>6000</v>
      </c>
      <c r="R392" s="4" t="n">
        <f aca="false">IF(OR(TRIM(Customers!R392&amp;"")="",ISNUMBER(MATCH(TRIM(Customers!R392&amp;""),Codes!$A$5:$A$14,0))),"",IF(ISNUMBER(Customers!R392),Customers!R392,IFERROR(VALUE(Customers!R392),"")))</f>
        <v>1372.2</v>
      </c>
      <c r="S392" s="4" t="n">
        <f aca="false">IF(OR(TRIM(Customers!S392&amp;"")="",ISNUMBER(MATCH(TRIM(Customers!S392&amp;""),Codes!$A$5:$A$14,0))),"",IF(ISNUMBER(Customers!S392),Customers!S392,IFERROR(VALUE(Customers!S392),"")))</f>
        <v>167000</v>
      </c>
      <c r="T392" s="4" t="n">
        <f aca="false">IF(OR(TRIM(Customers!T392&amp;"")="",ISNUMBER(MATCH(TRIM(Customers!T392&amp;""),Codes!$A$5:$A$14,0))),"",IF(ISNUMBER(Customers!T392),Customers!T392,IFERROR(VALUE(Customers!T392),"")))</f>
        <v>810</v>
      </c>
      <c r="U392" s="3" t="n">
        <f aca="false">IF(OR(TRIM(Customers!U392&amp;"")="",ISNUMBER(MATCH(TRIM(Customers!U392&amp;""),Codes!$A$5:$A$14,0)),Customers!U392=0),"",IF(ISNUMBER(Customers!U392),Customers!U392,IFERROR(VALUE(Customers!U392),"")))</f>
        <v>642</v>
      </c>
      <c r="V392" s="3" t="str">
        <f aca="false">IF(OR(TRIM(Customers!V392&amp;"")="",ISNUMBER(MATCH(TRIM(Customers!V392&amp;""),Codes!$A$5:$A$14,0))),"",IF(ISNUMBER(Customers!V392),Customers!V392,IFERROR(VALUE(Customers!V392),"")))</f>
        <v/>
      </c>
    </row>
    <row r="393" customFormat="false" ht="15" hidden="false" customHeight="false" outlineLevel="0" collapsed="false">
      <c r="A393" s="2" t="str">
        <f aca="false">Customers!A393</f>
        <v>CL00392</v>
      </c>
      <c r="B393" s="3" t="n">
        <f aca="false">IF(OR(TRIM(Customers!B393&amp;"")="",ISNUMBER(MATCH(TRIM(Customers!B393&amp;""),Codes!$A$5:$A$14,0)),Customers!B393=0),"",IF(ISNUMBER(Customers!B393),Customers!B393,IFERROR(VALUE(Customers!B393),"")))</f>
        <v>60</v>
      </c>
      <c r="C393" s="2" t="str">
        <f aca="false">IF(OR(TRIM(Customers!C393&amp;"")="",ISNUMBER(MATCH(TRIM(Customers!C393&amp;""),Codes!$A$5:$A$14,0))),"",TRIM(Customers!C393))</f>
        <v>M</v>
      </c>
      <c r="D393" s="2" t="str">
        <f aca="false">IF(OR(TRIM(Customers!D393&amp;"")="",ISNUMBER(MATCH(TRIM(Customers!D393&amp;""),Codes!$A$5:$A$14,0))),"",TRIM(Customers!D393))</f>
        <v>Veneto</v>
      </c>
      <c r="E393" s="2" t="str">
        <f aca="false">IF(OR(TRIM(Customers!E393&amp;"")="",ISNUMBER(MATCH(TRIM(Customers!E393&amp;""),Codes!$A$5:$A$14,0))),"",TRIM(Customers!E393))</f>
        <v>Employee</v>
      </c>
      <c r="F393" s="2" t="str">
        <f aca="false">IF(OR(TRIM(Customers!F393&amp;"")="",ISNUMBER(MATCH(TRIM(Customers!F393&amp;""),Codes!$A$5:$A$14,0))),"",TRIM(Customers!F393))</f>
        <v>Divorced</v>
      </c>
      <c r="G393" s="4" t="n">
        <f aca="false">IF(OR(TRIM(Customers!G393&amp;"")="",ISNUMBER(MATCH(TRIM(Customers!G393&amp;""),Codes!$A$5:$A$14,0)),Customers!G393=-999),"",IF(ISNUMBER(Customers!G393),Customers!G393,IFERROR(VALUE(Customers!G393),"")))</f>
        <v>49700</v>
      </c>
      <c r="H393" s="3" t="n">
        <f aca="false">IF(OR(TRIM(Customers!H393&amp;"")="",ISNUMBER(MATCH(TRIM(Customers!H393&amp;""),Codes!$A$5:$A$14,0))),"",IF(ISNUMBER(Customers!H393),Customers!H393,IFERROR(VALUE(Customers!H393),"")))</f>
        <v>21</v>
      </c>
      <c r="I393" s="5" t="n">
        <f aca="false">IF(OR(TRIM(Customers!I393&amp;"")="",ISNUMBER(MATCH(TRIM(Customers!I393&amp;""),Codes!$A$5:$A$14,0)),Customers!I393=DATE(1970,1,1)),"",IF(ISNUMBER(Customers!I393),Customers!I393,IFERROR(DATEVALUE(Customers!I393),"")))</f>
        <v>38379</v>
      </c>
      <c r="J393" s="2" t="str">
        <f aca="false">IF(OR(TRIM(Customers!J393&amp;"")="",ISNUMBER(MATCH(TRIM(Customers!J393&amp;""),Codes!$A$5:$A$14,0))),"",TRIM(Customers!J393))</f>
        <v>Branch</v>
      </c>
      <c r="K393" s="3" t="n">
        <f aca="false">IF(OR(TRIM(Customers!K393&amp;"")="",ISNUMBER(MATCH(TRIM(Customers!K393&amp;""),Codes!$A$5:$A$14,0))),"",IF(ISNUMBER(Customers!K393),Customers!K393,IFERROR(VALUE(Customers!K393),"")))</f>
        <v>4</v>
      </c>
      <c r="L393" s="4" t="n">
        <f aca="false">IF(OR(TRIM(Customers!L393&amp;"")="",ISNUMBER(MATCH(TRIM(Customers!L393&amp;""),Codes!$A$5:$A$14,0))),"",IF(ISNUMBER(Customers!L393),Customers!L393,IFERROR(VALUE(Customers!L393),"")))</f>
        <v>5967.79</v>
      </c>
      <c r="M393" s="4" t="n">
        <f aca="false">IF(OR(TRIM(Customers!M393&amp;"")="",ISNUMBER(MATCH(TRIM(Customers!M393&amp;""),Codes!$A$5:$A$14,0))),"",IF(ISNUMBER(Customers!M393),Customers!M393,IFERROR(VALUE(Customers!M393),"")))</f>
        <v>62766.54</v>
      </c>
      <c r="N393" s="3" t="n">
        <f aca="false">IF(OR(TRIM(Customers!N393&amp;"")="",ISNUMBER(MATCH(TRIM(Customers!N393&amp;""),Codes!$A$5:$A$14,0)),Customers!N393=9999),"",IF(ISNUMBER(Customers!N393),Customers!N393,IFERROR(VALUE(Customers!N393),"")))</f>
        <v>32</v>
      </c>
      <c r="O393" s="4" t="n">
        <f aca="false">IF(OR(TRIM(Customers!O393&amp;"")="",ISNUMBER(MATCH(TRIM(Customers!O393&amp;""),Codes!$A$5:$A$14,0))),"",IF(ISNUMBER(Customers!O393),Customers!O393,IFERROR(VALUE(Customers!O393),"")))</f>
        <v>60.7</v>
      </c>
      <c r="P393" s="3" t="n">
        <f aca="false">IF(OR(TRIM(Customers!P393&amp;"")="",ISNUMBER(MATCH(TRIM(Customers!P393&amp;""),Codes!$A$5:$A$14,0))),"",IF(ISNUMBER(Customers!P393),Customers!P393,IFERROR(VALUE(Customers!P393),"")))</f>
        <v>5</v>
      </c>
      <c r="Q393" s="4" t="n">
        <f aca="false">IF(OR(TRIM(Customers!Q393&amp;"")="",ISNUMBER(MATCH(TRIM(Customers!Q393&amp;""),Codes!$A$5:$A$14,0))),"",IF(ISNUMBER(Customers!Q393),Customers!Q393,IFERROR(VALUE(Customers!Q393),"")))</f>
        <v>0</v>
      </c>
      <c r="R393" s="4" t="n">
        <f aca="false">IF(OR(TRIM(Customers!R393&amp;"")="",ISNUMBER(MATCH(TRIM(Customers!R393&amp;""),Codes!$A$5:$A$14,0))),"",IF(ISNUMBER(Customers!R393),Customers!R393,IFERROR(VALUE(Customers!R393),"")))</f>
        <v>0</v>
      </c>
      <c r="S393" s="4" t="str">
        <f aca="false">IF(OR(TRIM(Customers!S393&amp;"")="",ISNUMBER(MATCH(TRIM(Customers!S393&amp;""),Codes!$A$5:$A$14,0))),"",IF(ISNUMBER(Customers!S393),Customers!S393,IFERROR(VALUE(Customers!S393),"")))</f>
        <v/>
      </c>
      <c r="T393" s="4" t="str">
        <f aca="false">IF(OR(TRIM(Customers!T393&amp;"")="",ISNUMBER(MATCH(TRIM(Customers!T393&amp;""),Codes!$A$5:$A$14,0))),"",IF(ISNUMBER(Customers!T393),Customers!T393,IFERROR(VALUE(Customers!T393),"")))</f>
        <v/>
      </c>
      <c r="U393" s="3" t="n">
        <f aca="false">IF(OR(TRIM(Customers!U393&amp;"")="",ISNUMBER(MATCH(TRIM(Customers!U393&amp;""),Codes!$A$5:$A$14,0)),Customers!U393=0),"",IF(ISNUMBER(Customers!U393),Customers!U393,IFERROR(VALUE(Customers!U393),"")))</f>
        <v>727</v>
      </c>
      <c r="V393" s="3" t="n">
        <f aca="false">IF(OR(TRIM(Customers!V393&amp;"")="",ISNUMBER(MATCH(TRIM(Customers!V393&amp;""),Codes!$A$5:$A$14,0))),"",IF(ISNUMBER(Customers!V393),Customers!V393,IFERROR(VALUE(Customers!V393),"")))</f>
        <v>0</v>
      </c>
    </row>
    <row r="394" customFormat="false" ht="15" hidden="false" customHeight="false" outlineLevel="0" collapsed="false">
      <c r="A394" s="2" t="str">
        <f aca="false">Customers!A394</f>
        <v>CL00393</v>
      </c>
      <c r="B394" s="3" t="n">
        <f aca="false">IF(OR(TRIM(Customers!B394&amp;"")="",ISNUMBER(MATCH(TRIM(Customers!B394&amp;""),Codes!$A$5:$A$14,0)),Customers!B394=0),"",IF(ISNUMBER(Customers!B394),Customers!B394,IFERROR(VALUE(Customers!B394),"")))</f>
        <v>48</v>
      </c>
      <c r="C394" s="2" t="str">
        <f aca="false">IF(OR(TRIM(Customers!C394&amp;"")="",ISNUMBER(MATCH(TRIM(Customers!C394&amp;""),Codes!$A$5:$A$14,0))),"",TRIM(Customers!C394))</f>
        <v>M</v>
      </c>
      <c r="D394" s="2" t="str">
        <f aca="false">IF(OR(TRIM(Customers!D394&amp;"")="",ISNUMBER(MATCH(TRIM(Customers!D394&amp;""),Codes!$A$5:$A$14,0))),"",TRIM(Customers!D394))</f>
        <v>Lazio</v>
      </c>
      <c r="E394" s="2" t="str">
        <f aca="false">IF(OR(TRIM(Customers!E394&amp;"")="",ISNUMBER(MATCH(TRIM(Customers!E394&amp;""),Codes!$A$5:$A$14,0))),"",TRIM(Customers!E394))</f>
        <v>Unemployed</v>
      </c>
      <c r="F394" s="2" t="str">
        <f aca="false">IF(OR(TRIM(Customers!F394&amp;"")="",ISNUMBER(MATCH(TRIM(Customers!F394&amp;""),Codes!$A$5:$A$14,0))),"",TRIM(Customers!F394))</f>
        <v>Married</v>
      </c>
      <c r="G394" s="4" t="n">
        <f aca="false">IF(OR(TRIM(Customers!G394&amp;"")="",ISNUMBER(MATCH(TRIM(Customers!G394&amp;""),Codes!$A$5:$A$14,0)),Customers!G394=-999),"",IF(ISNUMBER(Customers!G394),Customers!G394,IFERROR(VALUE(Customers!G394),"")))</f>
        <v>4900</v>
      </c>
      <c r="H394" s="3" t="n">
        <f aca="false">IF(OR(TRIM(Customers!H394&amp;"")="",ISNUMBER(MATCH(TRIM(Customers!H394&amp;""),Codes!$A$5:$A$14,0))),"",IF(ISNUMBER(Customers!H394),Customers!H394,IFERROR(VALUE(Customers!H394),"")))</f>
        <v>11</v>
      </c>
      <c r="I394" s="5" t="n">
        <f aca="false">IF(OR(TRIM(Customers!I394&amp;"")="",ISNUMBER(MATCH(TRIM(Customers!I394&amp;""),Codes!$A$5:$A$14,0)),Customers!I394=DATE(1970,1,1)),"",IF(ISNUMBER(Customers!I394),Customers!I394,IFERROR(DATEVALUE(Customers!I394),"")))</f>
        <v>41911</v>
      </c>
      <c r="J394" s="2" t="str">
        <f aca="false">IF(OR(TRIM(Customers!J394&amp;"")="",ISNUMBER(MATCH(TRIM(Customers!J394&amp;""),Codes!$A$5:$A$14,0))),"",TRIM(Customers!J394))</f>
        <v>Online Banking</v>
      </c>
      <c r="K394" s="3" t="n">
        <f aca="false">IF(OR(TRIM(Customers!K394&amp;"")="",ISNUMBER(MATCH(TRIM(Customers!K394&amp;""),Codes!$A$5:$A$14,0))),"",IF(ISNUMBER(Customers!K394),Customers!K394,IFERROR(VALUE(Customers!K394),"")))</f>
        <v>2</v>
      </c>
      <c r="L394" s="4" t="n">
        <f aca="false">IF(OR(TRIM(Customers!L394&amp;"")="",ISNUMBER(MATCH(TRIM(Customers!L394&amp;""),Codes!$A$5:$A$14,0))),"",IF(ISNUMBER(Customers!L394),Customers!L394,IFERROR(VALUE(Customers!L394),"")))</f>
        <v>-1951.77</v>
      </c>
      <c r="M394" s="4" t="n">
        <f aca="false">IF(OR(TRIM(Customers!M394&amp;"")="",ISNUMBER(MATCH(TRIM(Customers!M394&amp;""),Codes!$A$5:$A$14,0))),"",IF(ISNUMBER(Customers!M394),Customers!M394,IFERROR(VALUE(Customers!M394),"")))</f>
        <v>2750.83</v>
      </c>
      <c r="N394" s="3" t="n">
        <f aca="false">IF(OR(TRIM(Customers!N394&amp;"")="",ISNUMBER(MATCH(TRIM(Customers!N394&amp;""),Codes!$A$5:$A$14,0)),Customers!N394=9999),"",IF(ISNUMBER(Customers!N394),Customers!N394,IFERROR(VALUE(Customers!N394),"")))</f>
        <v>14</v>
      </c>
      <c r="O394" s="4" t="str">
        <f aca="false">IF(OR(TRIM(Customers!O394&amp;"")="",ISNUMBER(MATCH(TRIM(Customers!O394&amp;""),Codes!$A$5:$A$14,0))),"",IF(ISNUMBER(Customers!O394),Customers!O394,IFERROR(VALUE(Customers!O394),"")))</f>
        <v/>
      </c>
      <c r="P394" s="3" t="n">
        <f aca="false">IF(OR(TRIM(Customers!P394&amp;"")="",ISNUMBER(MATCH(TRIM(Customers!P394&amp;""),Codes!$A$5:$A$14,0))),"",IF(ISNUMBER(Customers!P394),Customers!P394,IFERROR(VALUE(Customers!P394),"")))</f>
        <v>2</v>
      </c>
      <c r="Q394" s="4" t="n">
        <f aca="false">IF(OR(TRIM(Customers!Q394&amp;"")="",ISNUMBER(MATCH(TRIM(Customers!Q394&amp;""),Codes!$A$5:$A$14,0))),"",IF(ISNUMBER(Customers!Q394),Customers!Q394,IFERROR(VALUE(Customers!Q394),"")))</f>
        <v>500</v>
      </c>
      <c r="R394" s="4" t="n">
        <f aca="false">IF(OR(TRIM(Customers!R394&amp;"")="",ISNUMBER(MATCH(TRIM(Customers!R394&amp;""),Codes!$A$5:$A$14,0))),"",IF(ISNUMBER(Customers!R394),Customers!R394,IFERROR(VALUE(Customers!R394),"")))</f>
        <v>193.68</v>
      </c>
      <c r="S394" s="4" t="n">
        <f aca="false">IF(OR(TRIM(Customers!S394&amp;"")="",ISNUMBER(MATCH(TRIM(Customers!S394&amp;""),Codes!$A$5:$A$14,0))),"",IF(ISNUMBER(Customers!S394),Customers!S394,IFERROR(VALUE(Customers!S394),"")))</f>
        <v>0</v>
      </c>
      <c r="T394" s="4" t="n">
        <f aca="false">IF(OR(TRIM(Customers!T394&amp;"")="",ISNUMBER(MATCH(TRIM(Customers!T394&amp;""),Codes!$A$5:$A$14,0))),"",IF(ISNUMBER(Customers!T394),Customers!T394,IFERROR(VALUE(Customers!T394),"")))</f>
        <v>0</v>
      </c>
      <c r="U394" s="3" t="n">
        <f aca="false">IF(OR(TRIM(Customers!U394&amp;"")="",ISNUMBER(MATCH(TRIM(Customers!U394&amp;""),Codes!$A$5:$A$14,0)),Customers!U394=0),"",IF(ISNUMBER(Customers!U394),Customers!U394,IFERROR(VALUE(Customers!U394),"")))</f>
        <v>540</v>
      </c>
      <c r="V394" s="3" t="n">
        <f aca="false">IF(OR(TRIM(Customers!V394&amp;"")="",ISNUMBER(MATCH(TRIM(Customers!V394&amp;""),Codes!$A$5:$A$14,0))),"",IF(ISNUMBER(Customers!V394),Customers!V394,IFERROR(VALUE(Customers!V394),"")))</f>
        <v>0</v>
      </c>
    </row>
    <row r="395" customFormat="false" ht="15" hidden="false" customHeight="false" outlineLevel="0" collapsed="false">
      <c r="A395" s="2" t="str">
        <f aca="false">Customers!A395</f>
        <v>CL00394</v>
      </c>
      <c r="B395" s="3" t="n">
        <f aca="false">IF(OR(TRIM(Customers!B395&amp;"")="",ISNUMBER(MATCH(TRIM(Customers!B395&amp;""),Codes!$A$5:$A$14,0)),Customers!B395=0),"",IF(ISNUMBER(Customers!B395),Customers!B395,IFERROR(VALUE(Customers!B395),"")))</f>
        <v>65</v>
      </c>
      <c r="C395" s="2" t="str">
        <f aca="false">IF(OR(TRIM(Customers!C395&amp;"")="",ISNUMBER(MATCH(TRIM(Customers!C395&amp;""),Codes!$A$5:$A$14,0))),"",TRIM(Customers!C395))</f>
        <v>M</v>
      </c>
      <c r="D395" s="2" t="str">
        <f aca="false">IF(OR(TRIM(Customers!D395&amp;"")="",ISNUMBER(MATCH(TRIM(Customers!D395&amp;""),Codes!$A$5:$A$14,0))),"",TRIM(Customers!D395))</f>
        <v>Emilia-Romagna</v>
      </c>
      <c r="E395" s="2" t="str">
        <f aca="false">IF(OR(TRIM(Customers!E395&amp;"")="",ISNUMBER(MATCH(TRIM(Customers!E395&amp;""),Codes!$A$5:$A$14,0))),"",TRIM(Customers!E395))</f>
        <v>Shopkeeper</v>
      </c>
      <c r="F395" s="2" t="str">
        <f aca="false">IF(OR(TRIM(Customers!F395&amp;"")="",ISNUMBER(MATCH(TRIM(Customers!F395&amp;""),Codes!$A$5:$A$14,0))),"",TRIM(Customers!F395))</f>
        <v>Single</v>
      </c>
      <c r="G395" s="4" t="n">
        <f aca="false">IF(OR(TRIM(Customers!G395&amp;"")="",ISNUMBER(MATCH(TRIM(Customers!G395&amp;""),Codes!$A$5:$A$14,0)),Customers!G395=-999),"",IF(ISNUMBER(Customers!G395),Customers!G395,IFERROR(VALUE(Customers!G395),"")))</f>
        <v>32200</v>
      </c>
      <c r="H395" s="3" t="n">
        <f aca="false">IF(OR(TRIM(Customers!H395&amp;"")="",ISNUMBER(MATCH(TRIM(Customers!H395&amp;""),Codes!$A$5:$A$14,0))),"",IF(ISNUMBER(Customers!H395),Customers!H395,IFERROR(VALUE(Customers!H395),"")))</f>
        <v>6</v>
      </c>
      <c r="I395" s="5" t="n">
        <f aca="false">IF(OR(TRIM(Customers!I395&amp;"")="",ISNUMBER(MATCH(TRIM(Customers!I395&amp;""),Codes!$A$5:$A$14,0)),Customers!I395=DATE(1970,1,1)),"",IF(ISNUMBER(Customers!I395),Customers!I395,IFERROR(DATEVALUE(Customers!I395),"")))</f>
        <v>44038</v>
      </c>
      <c r="J395" s="2" t="str">
        <f aca="false">IF(OR(TRIM(Customers!J395&amp;"")="",ISNUMBER(MATCH(TRIM(Customers!J395&amp;""),Codes!$A$5:$A$14,0))),"",TRIM(Customers!J395))</f>
        <v>Online Banking</v>
      </c>
      <c r="K395" s="3" t="n">
        <f aca="false">IF(OR(TRIM(Customers!K395&amp;"")="",ISNUMBER(MATCH(TRIM(Customers!K395&amp;""),Codes!$A$5:$A$14,0))),"",IF(ISNUMBER(Customers!K395),Customers!K395,IFERROR(VALUE(Customers!K395),"")))</f>
        <v>3</v>
      </c>
      <c r="L395" s="4" t="n">
        <f aca="false">IF(OR(TRIM(Customers!L395&amp;"")="",ISNUMBER(MATCH(TRIM(Customers!L395&amp;""),Codes!$A$5:$A$14,0))),"",IF(ISNUMBER(Customers!L395),Customers!L395,IFERROR(VALUE(Customers!L395),"")))</f>
        <v>810.97</v>
      </c>
      <c r="M395" s="4" t="n">
        <f aca="false">IF(OR(TRIM(Customers!M395&amp;"")="",ISNUMBER(MATCH(TRIM(Customers!M395&amp;""),Codes!$A$5:$A$14,0))),"",IF(ISNUMBER(Customers!M395),Customers!M395,IFERROR(VALUE(Customers!M395),"")))</f>
        <v>23446.4</v>
      </c>
      <c r="N395" s="3" t="n">
        <f aca="false">IF(OR(TRIM(Customers!N395&amp;"")="",ISNUMBER(MATCH(TRIM(Customers!N395&amp;""),Codes!$A$5:$A$14,0)),Customers!N395=9999),"",IF(ISNUMBER(Customers!N395),Customers!N395,IFERROR(VALUE(Customers!N395),"")))</f>
        <v>25</v>
      </c>
      <c r="O395" s="4" t="n">
        <f aca="false">IF(OR(TRIM(Customers!O395&amp;"")="",ISNUMBER(MATCH(TRIM(Customers!O395&amp;""),Codes!$A$5:$A$14,0))),"",IF(ISNUMBER(Customers!O395),Customers!O395,IFERROR(VALUE(Customers!O395),"")))</f>
        <v>49.88</v>
      </c>
      <c r="P395" s="3" t="n">
        <f aca="false">IF(OR(TRIM(Customers!P395&amp;"")="",ISNUMBER(MATCH(TRIM(Customers!P395&amp;""),Codes!$A$5:$A$14,0))),"",IF(ISNUMBER(Customers!P395),Customers!P395,IFERROR(VALUE(Customers!P395),"")))</f>
        <v>0</v>
      </c>
      <c r="Q395" s="4" t="n">
        <f aca="false">IF(OR(TRIM(Customers!Q395&amp;"")="",ISNUMBER(MATCH(TRIM(Customers!Q395&amp;""),Codes!$A$5:$A$14,0))),"",IF(ISNUMBER(Customers!Q395),Customers!Q395,IFERROR(VALUE(Customers!Q395),"")))</f>
        <v>6500</v>
      </c>
      <c r="R395" s="4" t="n">
        <f aca="false">IF(OR(TRIM(Customers!R395&amp;"")="",ISNUMBER(MATCH(TRIM(Customers!R395&amp;""),Codes!$A$5:$A$14,0))),"",IF(ISNUMBER(Customers!R395),Customers!R395,IFERROR(VALUE(Customers!R395),"")))</f>
        <v>1097.12</v>
      </c>
      <c r="S395" s="4" t="n">
        <f aca="false">IF(OR(TRIM(Customers!S395&amp;"")="",ISNUMBER(MATCH(TRIM(Customers!S395&amp;""),Codes!$A$5:$A$14,0))),"",IF(ISNUMBER(Customers!S395),Customers!S395,IFERROR(VALUE(Customers!S395),"")))</f>
        <v>0</v>
      </c>
      <c r="T395" s="4" t="n">
        <f aca="false">IF(OR(TRIM(Customers!T395&amp;"")="",ISNUMBER(MATCH(TRIM(Customers!T395&amp;""),Codes!$A$5:$A$14,0))),"",IF(ISNUMBER(Customers!T395),Customers!T395,IFERROR(VALUE(Customers!T395),"")))</f>
        <v>0</v>
      </c>
      <c r="U395" s="3" t="n">
        <f aca="false">IF(OR(TRIM(Customers!U395&amp;"")="",ISNUMBER(MATCH(TRIM(Customers!U395&amp;""),Codes!$A$5:$A$14,0)),Customers!U395=0),"",IF(ISNUMBER(Customers!U395),Customers!U395,IFERROR(VALUE(Customers!U395),"")))</f>
        <v>578</v>
      </c>
      <c r="V395" s="3" t="n">
        <f aca="false">IF(OR(TRIM(Customers!V395&amp;"")="",ISNUMBER(MATCH(TRIM(Customers!V395&amp;""),Codes!$A$5:$A$14,0))),"",IF(ISNUMBER(Customers!V395),Customers!V395,IFERROR(VALUE(Customers!V395),"")))</f>
        <v>1</v>
      </c>
    </row>
    <row r="396" customFormat="false" ht="15" hidden="false" customHeight="false" outlineLevel="0" collapsed="false">
      <c r="A396" s="2" t="str">
        <f aca="false">Customers!A396</f>
        <v>CL00395</v>
      </c>
      <c r="B396" s="3" t="n">
        <f aca="false">IF(OR(TRIM(Customers!B396&amp;"")="",ISNUMBER(MATCH(TRIM(Customers!B396&amp;""),Codes!$A$5:$A$14,0)),Customers!B396=0),"",IF(ISNUMBER(Customers!B396),Customers!B396,IFERROR(VALUE(Customers!B396),"")))</f>
        <v>66</v>
      </c>
      <c r="C396" s="2" t="str">
        <f aca="false">IF(OR(TRIM(Customers!C396&amp;"")="",ISNUMBER(MATCH(TRIM(Customers!C396&amp;""),Codes!$A$5:$A$14,0))),"",TRIM(Customers!C396))</f>
        <v>M</v>
      </c>
      <c r="D396" s="2" t="str">
        <f aca="false">IF(OR(TRIM(Customers!D396&amp;"")="",ISNUMBER(MATCH(TRIM(Customers!D396&amp;""),Codes!$A$5:$A$14,0))),"",TRIM(Customers!D396))</f>
        <v>Lombardia</v>
      </c>
      <c r="E396" s="2" t="str">
        <f aca="false">IF(OR(TRIM(Customers!E396&amp;"")="",ISNUMBER(MATCH(TRIM(Customers!E396&amp;""),Codes!$A$5:$A$14,0))),"",TRIM(Customers!E396))</f>
        <v>Retired</v>
      </c>
      <c r="F396" s="2" t="str">
        <f aca="false">IF(OR(TRIM(Customers!F396&amp;"")="",ISNUMBER(MATCH(TRIM(Customers!F396&amp;""),Codes!$A$5:$A$14,0))),"",TRIM(Customers!F396))</f>
        <v>Married</v>
      </c>
      <c r="G396" s="4" t="n">
        <f aca="false">IF(OR(TRIM(Customers!G396&amp;"")="",ISNUMBER(MATCH(TRIM(Customers!G396&amp;""),Codes!$A$5:$A$14,0)),Customers!G396=-999),"",IF(ISNUMBER(Customers!G396),Customers!G396,IFERROR(VALUE(Customers!G396),"")))</f>
        <v>20800</v>
      </c>
      <c r="H396" s="3" t="n">
        <f aca="false">IF(OR(TRIM(Customers!H396&amp;"")="",ISNUMBER(MATCH(TRIM(Customers!H396&amp;""),Codes!$A$5:$A$14,0))),"",IF(ISNUMBER(Customers!H396),Customers!H396,IFERROR(VALUE(Customers!H396),"")))</f>
        <v>29</v>
      </c>
      <c r="I396" s="5" t="n">
        <f aca="false">IF(OR(TRIM(Customers!I396&amp;"")="",ISNUMBER(MATCH(TRIM(Customers!I396&amp;""),Codes!$A$5:$A$14,0)),Customers!I396=DATE(1970,1,1)),"",IF(ISNUMBER(Customers!I396),Customers!I396,IFERROR(DATEVALUE(Customers!I396),"")))</f>
        <v>35621</v>
      </c>
      <c r="J396" s="2" t="str">
        <f aca="false">IF(OR(TRIM(Customers!J396&amp;"")="",ISNUMBER(MATCH(TRIM(Customers!J396&amp;""),Codes!$A$5:$A$14,0))),"",TRIM(Customers!J396))</f>
        <v>Online Banking</v>
      </c>
      <c r="K396" s="3" t="n">
        <f aca="false">IF(OR(TRIM(Customers!K396&amp;"")="",ISNUMBER(MATCH(TRIM(Customers!K396&amp;""),Codes!$A$5:$A$14,0))),"",IF(ISNUMBER(Customers!K396),Customers!K396,IFERROR(VALUE(Customers!K396),"")))</f>
        <v>2</v>
      </c>
      <c r="L396" s="4" t="n">
        <f aca="false">IF(OR(TRIM(Customers!L396&amp;"")="",ISNUMBER(MATCH(TRIM(Customers!L396&amp;""),Codes!$A$5:$A$14,0))),"",IF(ISNUMBER(Customers!L396),Customers!L396,IFERROR(VALUE(Customers!L396),"")))</f>
        <v>1332.67</v>
      </c>
      <c r="M396" s="4" t="n">
        <f aca="false">IF(OR(TRIM(Customers!M396&amp;"")="",ISNUMBER(MATCH(TRIM(Customers!M396&amp;""),Codes!$A$5:$A$14,0))),"",IF(ISNUMBER(Customers!M396),Customers!M396,IFERROR(VALUE(Customers!M396),"")))</f>
        <v>0</v>
      </c>
      <c r="N396" s="3" t="n">
        <f aca="false">IF(OR(TRIM(Customers!N396&amp;"")="",ISNUMBER(MATCH(TRIM(Customers!N396&amp;""),Codes!$A$5:$A$14,0)),Customers!N396=9999),"",IF(ISNUMBER(Customers!N396),Customers!N396,IFERROR(VALUE(Customers!N396),"")))</f>
        <v>23</v>
      </c>
      <c r="O396" s="4" t="n">
        <f aca="false">IF(OR(TRIM(Customers!O396&amp;"")="",ISNUMBER(MATCH(TRIM(Customers!O396&amp;""),Codes!$A$5:$A$14,0))),"",IF(ISNUMBER(Customers!O396),Customers!O396,IFERROR(VALUE(Customers!O396),"")))</f>
        <v>43.66</v>
      </c>
      <c r="P396" s="3" t="n">
        <f aca="false">IF(OR(TRIM(Customers!P396&amp;"")="",ISNUMBER(MATCH(TRIM(Customers!P396&amp;""),Codes!$A$5:$A$14,0))),"",IF(ISNUMBER(Customers!P396),Customers!P396,IFERROR(VALUE(Customers!P396),"")))</f>
        <v>3</v>
      </c>
      <c r="Q396" s="4" t="str">
        <f aca="false">IF(OR(TRIM(Customers!Q396&amp;"")="",ISNUMBER(MATCH(TRIM(Customers!Q396&amp;""),Codes!$A$5:$A$14,0))),"",IF(ISNUMBER(Customers!Q396),Customers!Q396,IFERROR(VALUE(Customers!Q396),"")))</f>
        <v/>
      </c>
      <c r="R396" s="4" t="str">
        <f aca="false">IF(OR(TRIM(Customers!R396&amp;"")="",ISNUMBER(MATCH(TRIM(Customers!R396&amp;""),Codes!$A$5:$A$14,0))),"",IF(ISNUMBER(Customers!R396),Customers!R396,IFERROR(VALUE(Customers!R396),"")))</f>
        <v/>
      </c>
      <c r="S396" s="4" t="n">
        <f aca="false">IF(OR(TRIM(Customers!S396&amp;"")="",ISNUMBER(MATCH(TRIM(Customers!S396&amp;""),Codes!$A$5:$A$14,0))),"",IF(ISNUMBER(Customers!S396),Customers!S396,IFERROR(VALUE(Customers!S396),"")))</f>
        <v>0</v>
      </c>
      <c r="T396" s="4" t="n">
        <f aca="false">IF(OR(TRIM(Customers!T396&amp;"")="",ISNUMBER(MATCH(TRIM(Customers!T396&amp;""),Codes!$A$5:$A$14,0))),"",IF(ISNUMBER(Customers!T396),Customers!T396,IFERROR(VALUE(Customers!T396),"")))</f>
        <v>0</v>
      </c>
      <c r="U396" s="3" t="n">
        <f aca="false">IF(OR(TRIM(Customers!U396&amp;"")="",ISNUMBER(MATCH(TRIM(Customers!U396&amp;""),Codes!$A$5:$A$14,0)),Customers!U396=0),"",IF(ISNUMBER(Customers!U396),Customers!U396,IFERROR(VALUE(Customers!U396),"")))</f>
        <v>705</v>
      </c>
      <c r="V396" s="3" t="n">
        <f aca="false">IF(OR(TRIM(Customers!V396&amp;"")="",ISNUMBER(MATCH(TRIM(Customers!V396&amp;""),Codes!$A$5:$A$14,0))),"",IF(ISNUMBER(Customers!V396),Customers!V396,IFERROR(VALUE(Customers!V396),"")))</f>
        <v>1</v>
      </c>
    </row>
    <row r="397" customFormat="false" ht="15" hidden="false" customHeight="false" outlineLevel="0" collapsed="false">
      <c r="A397" s="2" t="str">
        <f aca="false">Customers!A397</f>
        <v>CL00396</v>
      </c>
      <c r="B397" s="3" t="n">
        <f aca="false">IF(OR(TRIM(Customers!B397&amp;"")="",ISNUMBER(MATCH(TRIM(Customers!B397&amp;""),Codes!$A$5:$A$14,0)),Customers!B397=0),"",IF(ISNUMBER(Customers!B397),Customers!B397,IFERROR(VALUE(Customers!B397),"")))</f>
        <v>18</v>
      </c>
      <c r="C397" s="2" t="str">
        <f aca="false">IF(OR(TRIM(Customers!C397&amp;"")="",ISNUMBER(MATCH(TRIM(Customers!C397&amp;""),Codes!$A$5:$A$14,0))),"",TRIM(Customers!C397))</f>
        <v>M</v>
      </c>
      <c r="D397" s="2" t="str">
        <f aca="false">IF(OR(TRIM(Customers!D397&amp;"")="",ISNUMBER(MATCH(TRIM(Customers!D397&amp;""),Codes!$A$5:$A$14,0))),"",TRIM(Customers!D397))</f>
        <v>Campania</v>
      </c>
      <c r="E397" s="2" t="str">
        <f aca="false">IF(OR(TRIM(Customers!E397&amp;"")="",ISNUMBER(MATCH(TRIM(Customers!E397&amp;""),Codes!$A$5:$A$14,0))),"",TRIM(Customers!E397))</f>
        <v>Student</v>
      </c>
      <c r="F397" s="2" t="str">
        <f aca="false">IF(OR(TRIM(Customers!F397&amp;"")="",ISNUMBER(MATCH(TRIM(Customers!F397&amp;""),Codes!$A$5:$A$14,0))),"",TRIM(Customers!F397))</f>
        <v>Single</v>
      </c>
      <c r="G397" s="4" t="n">
        <f aca="false">IF(OR(TRIM(Customers!G397&amp;"")="",ISNUMBER(MATCH(TRIM(Customers!G397&amp;""),Codes!$A$5:$A$14,0)),Customers!G397=-999),"",IF(ISNUMBER(Customers!G397),Customers!G397,IFERROR(VALUE(Customers!G397),"")))</f>
        <v>6000</v>
      </c>
      <c r="H397" s="3" t="n">
        <f aca="false">IF(OR(TRIM(Customers!H397&amp;"")="",ISNUMBER(MATCH(TRIM(Customers!H397&amp;""),Codes!$A$5:$A$14,0))),"",IF(ISNUMBER(Customers!H397),Customers!H397,IFERROR(VALUE(Customers!H397),"")))</f>
        <v>0</v>
      </c>
      <c r="I397" s="5" t="n">
        <f aca="false">IF(OR(TRIM(Customers!I397&amp;"")="",ISNUMBER(MATCH(TRIM(Customers!I397&amp;""),Codes!$A$5:$A$14,0)),Customers!I397=DATE(1970,1,1)),"",IF(ISNUMBER(Customers!I397),Customers!I397,IFERROR(DATEVALUE(Customers!I397),"")))</f>
        <v>46186</v>
      </c>
      <c r="J397" s="2" t="str">
        <f aca="false">IF(OR(TRIM(Customers!J397&amp;"")="",ISNUMBER(MATCH(TRIM(Customers!J397&amp;""),Codes!$A$5:$A$14,0))),"",TRIM(Customers!J397))</f>
        <v>Online Banking</v>
      </c>
      <c r="K397" s="3" t="n">
        <f aca="false">IF(OR(TRIM(Customers!K397&amp;"")="",ISNUMBER(MATCH(TRIM(Customers!K397&amp;""),Codes!$A$5:$A$14,0))),"",IF(ISNUMBER(Customers!K397),Customers!K397,IFERROR(VALUE(Customers!K397),"")))</f>
        <v>1</v>
      </c>
      <c r="L397" s="4" t="n">
        <f aca="false">IF(OR(TRIM(Customers!L397&amp;"")="",ISNUMBER(MATCH(TRIM(Customers!L397&amp;""),Codes!$A$5:$A$14,0))),"",IF(ISNUMBER(Customers!L397),Customers!L397,IFERROR(VALUE(Customers!L397),"")))</f>
        <v>292.62</v>
      </c>
      <c r="M397" s="4" t="n">
        <f aca="false">IF(OR(TRIM(Customers!M397&amp;"")="",ISNUMBER(MATCH(TRIM(Customers!M397&amp;""),Codes!$A$5:$A$14,0))),"",IF(ISNUMBER(Customers!M397),Customers!M397,IFERROR(VALUE(Customers!M397),"")))</f>
        <v>0</v>
      </c>
      <c r="N397" s="3" t="str">
        <f aca="false">IF(OR(TRIM(Customers!N397&amp;"")="",ISNUMBER(MATCH(TRIM(Customers!N397&amp;""),Codes!$A$5:$A$14,0)),Customers!N397=9999),"",IF(ISNUMBER(Customers!N397),Customers!N397,IFERROR(VALUE(Customers!N397),"")))</f>
        <v/>
      </c>
      <c r="O397" s="4" t="n">
        <f aca="false">IF(OR(TRIM(Customers!O397&amp;"")="",ISNUMBER(MATCH(TRIM(Customers!O397&amp;""),Codes!$A$5:$A$14,0))),"",IF(ISNUMBER(Customers!O397),Customers!O397,IFERROR(VALUE(Customers!O397),"")))</f>
        <v>35.91</v>
      </c>
      <c r="P397" s="3" t="n">
        <f aca="false">IF(OR(TRIM(Customers!P397&amp;"")="",ISNUMBER(MATCH(TRIM(Customers!P397&amp;""),Codes!$A$5:$A$14,0))),"",IF(ISNUMBER(Customers!P397),Customers!P397,IFERROR(VALUE(Customers!P397),"")))</f>
        <v>4</v>
      </c>
      <c r="Q397" s="4" t="n">
        <f aca="false">IF(OR(TRIM(Customers!Q397&amp;"")="",ISNUMBER(MATCH(TRIM(Customers!Q397&amp;""),Codes!$A$5:$A$14,0))),"",IF(ISNUMBER(Customers!Q397),Customers!Q397,IFERROR(VALUE(Customers!Q397),"")))</f>
        <v>0</v>
      </c>
      <c r="R397" s="4" t="n">
        <f aca="false">IF(OR(TRIM(Customers!R397&amp;"")="",ISNUMBER(MATCH(TRIM(Customers!R397&amp;""),Codes!$A$5:$A$14,0))),"",IF(ISNUMBER(Customers!R397),Customers!R397,IFERROR(VALUE(Customers!R397),"")))</f>
        <v>0</v>
      </c>
      <c r="S397" s="4" t="str">
        <f aca="false">IF(OR(TRIM(Customers!S397&amp;"")="",ISNUMBER(MATCH(TRIM(Customers!S397&amp;""),Codes!$A$5:$A$14,0))),"",IF(ISNUMBER(Customers!S397),Customers!S397,IFERROR(VALUE(Customers!S397),"")))</f>
        <v/>
      </c>
      <c r="T397" s="4" t="str">
        <f aca="false">IF(OR(TRIM(Customers!T397&amp;"")="",ISNUMBER(MATCH(TRIM(Customers!T397&amp;""),Codes!$A$5:$A$14,0))),"",IF(ISNUMBER(Customers!T397),Customers!T397,IFERROR(VALUE(Customers!T397),"")))</f>
        <v/>
      </c>
      <c r="U397" s="3" t="n">
        <f aca="false">IF(OR(TRIM(Customers!U397&amp;"")="",ISNUMBER(MATCH(TRIM(Customers!U397&amp;""),Codes!$A$5:$A$14,0)),Customers!U397=0),"",IF(ISNUMBER(Customers!U397),Customers!U397,IFERROR(VALUE(Customers!U397),"")))</f>
        <v>693</v>
      </c>
      <c r="V397" s="3" t="n">
        <f aca="false">IF(OR(TRIM(Customers!V397&amp;"")="",ISNUMBER(MATCH(TRIM(Customers!V397&amp;""),Codes!$A$5:$A$14,0))),"",IF(ISNUMBER(Customers!V397),Customers!V397,IFERROR(VALUE(Customers!V397),"")))</f>
        <v>0</v>
      </c>
    </row>
    <row r="398" customFormat="false" ht="15" hidden="false" customHeight="false" outlineLevel="0" collapsed="false">
      <c r="A398" s="2" t="str">
        <f aca="false">Customers!A398</f>
        <v>CL00397</v>
      </c>
      <c r="B398" s="3" t="n">
        <f aca="false">IF(OR(TRIM(Customers!B398&amp;"")="",ISNUMBER(MATCH(TRIM(Customers!B398&amp;""),Codes!$A$5:$A$14,0)),Customers!B398=0),"",IF(ISNUMBER(Customers!B398),Customers!B398,IFERROR(VALUE(Customers!B398),"")))</f>
        <v>54</v>
      </c>
      <c r="C398" s="2" t="str">
        <f aca="false">IF(OR(TRIM(Customers!C398&amp;"")="",ISNUMBER(MATCH(TRIM(Customers!C398&amp;""),Codes!$A$5:$A$14,0))),"",TRIM(Customers!C398))</f>
        <v>M</v>
      </c>
      <c r="D398" s="2" t="str">
        <f aca="false">IF(OR(TRIM(Customers!D398&amp;"")="",ISNUMBER(MATCH(TRIM(Customers!D398&amp;""),Codes!$A$5:$A$14,0))),"",TRIM(Customers!D398))</f>
        <v>Lombardia</v>
      </c>
      <c r="E398" s="2" t="str">
        <f aca="false">IF(OR(TRIM(Customers!E398&amp;"")="",ISNUMBER(MATCH(TRIM(Customers!E398&amp;""),Codes!$A$5:$A$14,0))),"",TRIM(Customers!E398))</f>
        <v>Employee</v>
      </c>
      <c r="F398" s="2" t="str">
        <f aca="false">IF(OR(TRIM(Customers!F398&amp;"")="",ISNUMBER(MATCH(TRIM(Customers!F398&amp;""),Codes!$A$5:$A$14,0))),"",TRIM(Customers!F398))</f>
        <v>Single</v>
      </c>
      <c r="G398" s="4" t="n">
        <f aca="false">IF(OR(TRIM(Customers!G398&amp;"")="",ISNUMBER(MATCH(TRIM(Customers!G398&amp;""),Codes!$A$5:$A$14,0)),Customers!G398=-999),"",IF(ISNUMBER(Customers!G398),Customers!G398,IFERROR(VALUE(Customers!G398),"")))</f>
        <v>25700</v>
      </c>
      <c r="H398" s="3" t="n">
        <f aca="false">IF(OR(TRIM(Customers!H398&amp;"")="",ISNUMBER(MATCH(TRIM(Customers!H398&amp;""),Codes!$A$5:$A$14,0))),"",IF(ISNUMBER(Customers!H398),Customers!H398,IFERROR(VALUE(Customers!H398),"")))</f>
        <v>11</v>
      </c>
      <c r="I398" s="5" t="n">
        <f aca="false">IF(OR(TRIM(Customers!I398&amp;"")="",ISNUMBER(MATCH(TRIM(Customers!I398&amp;""),Codes!$A$5:$A$14,0)),Customers!I398=DATE(1970,1,1)),"",IF(ISNUMBER(Customers!I398),Customers!I398,IFERROR(DATEVALUE(Customers!I398),"")))</f>
        <v>42001</v>
      </c>
      <c r="J398" s="2" t="str">
        <f aca="false">IF(OR(TRIM(Customers!J398&amp;"")="",ISNUMBER(MATCH(TRIM(Customers!J398&amp;""),Codes!$A$5:$A$14,0))),"",TRIM(Customers!J398))</f>
        <v>Online Banking</v>
      </c>
      <c r="K398" s="3" t="n">
        <f aca="false">IF(OR(TRIM(Customers!K398&amp;"")="",ISNUMBER(MATCH(TRIM(Customers!K398&amp;""),Codes!$A$5:$A$14,0))),"",IF(ISNUMBER(Customers!K398),Customers!K398,IFERROR(VALUE(Customers!K398),"")))</f>
        <v>5</v>
      </c>
      <c r="L398" s="4" t="n">
        <f aca="false">IF(OR(TRIM(Customers!L398&amp;"")="",ISNUMBER(MATCH(TRIM(Customers!L398&amp;""),Codes!$A$5:$A$14,0))),"",IF(ISNUMBER(Customers!L398),Customers!L398,IFERROR(VALUE(Customers!L398),"")))</f>
        <v>1149.15</v>
      </c>
      <c r="M398" s="4" t="n">
        <f aca="false">IF(OR(TRIM(Customers!M398&amp;"")="",ISNUMBER(MATCH(TRIM(Customers!M398&amp;""),Codes!$A$5:$A$14,0))),"",IF(ISNUMBER(Customers!M398),Customers!M398,IFERROR(VALUE(Customers!M398),"")))</f>
        <v>28892.49</v>
      </c>
      <c r="N398" s="3" t="n">
        <f aca="false">IF(OR(TRIM(Customers!N398&amp;"")="",ISNUMBER(MATCH(TRIM(Customers!N398&amp;""),Codes!$A$5:$A$14,0)),Customers!N398=9999),"",IF(ISNUMBER(Customers!N398),Customers!N398,IFERROR(VALUE(Customers!N398),"")))</f>
        <v>24</v>
      </c>
      <c r="O398" s="4" t="n">
        <f aca="false">IF(OR(TRIM(Customers!O398&amp;"")="",ISNUMBER(MATCH(TRIM(Customers!O398&amp;""),Codes!$A$5:$A$14,0))),"",IF(ISNUMBER(Customers!O398),Customers!O398,IFERROR(VALUE(Customers!O398),"")))</f>
        <v>44.36</v>
      </c>
      <c r="P398" s="3" t="n">
        <f aca="false">IF(OR(TRIM(Customers!P398&amp;"")="",ISNUMBER(MATCH(TRIM(Customers!P398&amp;""),Codes!$A$5:$A$14,0))),"",IF(ISNUMBER(Customers!P398),Customers!P398,IFERROR(VALUE(Customers!P398),"")))</f>
        <v>4</v>
      </c>
      <c r="Q398" s="4" t="n">
        <f aca="false">IF(OR(TRIM(Customers!Q398&amp;"")="",ISNUMBER(MATCH(TRIM(Customers!Q398&amp;""),Codes!$A$5:$A$14,0))),"",IF(ISNUMBER(Customers!Q398),Customers!Q398,IFERROR(VALUE(Customers!Q398),"")))</f>
        <v>4000</v>
      </c>
      <c r="R398" s="4" t="n">
        <f aca="false">IF(OR(TRIM(Customers!R398&amp;"")="",ISNUMBER(MATCH(TRIM(Customers!R398&amp;""),Codes!$A$5:$A$14,0))),"",IF(ISNUMBER(Customers!R398),Customers!R398,IFERROR(VALUE(Customers!R398),"")))</f>
        <v>1151.89</v>
      </c>
      <c r="S398" s="4" t="n">
        <f aca="false">IF(OR(TRIM(Customers!S398&amp;"")="",ISNUMBER(MATCH(TRIM(Customers!S398&amp;""),Codes!$A$5:$A$14,0))),"",IF(ISNUMBER(Customers!S398),Customers!S398,IFERROR(VALUE(Customers!S398),"")))</f>
        <v>99000</v>
      </c>
      <c r="T398" s="4" t="n">
        <f aca="false">IF(OR(TRIM(Customers!T398&amp;"")="",ISNUMBER(MATCH(TRIM(Customers!T398&amp;""),Codes!$A$5:$A$14,0))),"",IF(ISNUMBER(Customers!T398),Customers!T398,IFERROR(VALUE(Customers!T398),"")))</f>
        <v>500</v>
      </c>
      <c r="U398" s="3" t="str">
        <f aca="false">IF(OR(TRIM(Customers!U398&amp;"")="",ISNUMBER(MATCH(TRIM(Customers!U398&amp;""),Codes!$A$5:$A$14,0)),Customers!U398=0),"",IF(ISNUMBER(Customers!U398),Customers!U398,IFERROR(VALUE(Customers!U398),"")))</f>
        <v/>
      </c>
      <c r="V398" s="3" t="n">
        <f aca="false">IF(OR(TRIM(Customers!V398&amp;"")="",ISNUMBER(MATCH(TRIM(Customers!V398&amp;""),Codes!$A$5:$A$14,0))),"",IF(ISNUMBER(Customers!V398),Customers!V398,IFERROR(VALUE(Customers!V398),"")))</f>
        <v>0</v>
      </c>
    </row>
    <row r="399" customFormat="false" ht="15" hidden="false" customHeight="false" outlineLevel="0" collapsed="false">
      <c r="A399" s="2" t="str">
        <f aca="false">Customers!A399</f>
        <v>CL00398</v>
      </c>
      <c r="B399" s="3" t="n">
        <f aca="false">IF(OR(TRIM(Customers!B399&amp;"")="",ISNUMBER(MATCH(TRIM(Customers!B399&amp;""),Codes!$A$5:$A$14,0)),Customers!B399=0),"",IF(ISNUMBER(Customers!B399),Customers!B399,IFERROR(VALUE(Customers!B399),"")))</f>
        <v>71</v>
      </c>
      <c r="C399" s="2" t="str">
        <f aca="false">IF(OR(TRIM(Customers!C399&amp;"")="",ISNUMBER(MATCH(TRIM(Customers!C399&amp;""),Codes!$A$5:$A$14,0))),"",TRIM(Customers!C399))</f>
        <v>F</v>
      </c>
      <c r="D399" s="2" t="str">
        <f aca="false">IF(OR(TRIM(Customers!D399&amp;"")="",ISNUMBER(MATCH(TRIM(Customers!D399&amp;""),Codes!$A$5:$A$14,0))),"",TRIM(Customers!D399))</f>
        <v>Liguria</v>
      </c>
      <c r="E399" s="2" t="str">
        <f aca="false">IF(OR(TRIM(Customers!E399&amp;"")="",ISNUMBER(MATCH(TRIM(Customers!E399&amp;""),Codes!$A$5:$A$14,0))),"",TRIM(Customers!E399))</f>
        <v>Retired</v>
      </c>
      <c r="F399" s="2" t="str">
        <f aca="false">IF(OR(TRIM(Customers!F399&amp;"")="",ISNUMBER(MATCH(TRIM(Customers!F399&amp;""),Codes!$A$5:$A$14,0))),"",TRIM(Customers!F399))</f>
        <v>Divorced</v>
      </c>
      <c r="G399" s="4" t="n">
        <f aca="false">IF(OR(TRIM(Customers!G399&amp;"")="",ISNUMBER(MATCH(TRIM(Customers!G399&amp;""),Codes!$A$5:$A$14,0)),Customers!G399=-999),"",IF(ISNUMBER(Customers!G399),Customers!G399,IFERROR(VALUE(Customers!G399),"")))</f>
        <v>15100</v>
      </c>
      <c r="H399" s="3" t="n">
        <f aca="false">IF(OR(TRIM(Customers!H399&amp;"")="",ISNUMBER(MATCH(TRIM(Customers!H399&amp;""),Codes!$A$5:$A$14,0))),"",IF(ISNUMBER(Customers!H399),Customers!H399,IFERROR(VALUE(Customers!H399),"")))</f>
        <v>35</v>
      </c>
      <c r="I399" s="5" t="n">
        <f aca="false">IF(OR(TRIM(Customers!I399&amp;"")="",ISNUMBER(MATCH(TRIM(Customers!I399&amp;""),Codes!$A$5:$A$14,0)),Customers!I399=DATE(1970,1,1)),"",IF(ISNUMBER(Customers!I399),Customers!I399,IFERROR(DATEVALUE(Customers!I399),"")))</f>
        <v>33260</v>
      </c>
      <c r="J399" s="2" t="str">
        <f aca="false">IF(OR(TRIM(Customers!J399&amp;"")="",ISNUMBER(MATCH(TRIM(Customers!J399&amp;""),Codes!$A$5:$A$14,0))),"",TRIM(Customers!J399))</f>
        <v>Online Banking</v>
      </c>
      <c r="K399" s="3" t="str">
        <f aca="false">IF(OR(TRIM(Customers!K399&amp;"")="",ISNUMBER(MATCH(TRIM(Customers!K399&amp;""),Codes!$A$5:$A$14,0))),"",IF(ISNUMBER(Customers!K399),Customers!K399,IFERROR(VALUE(Customers!K399),"")))</f>
        <v/>
      </c>
      <c r="L399" s="4" t="n">
        <f aca="false">IF(OR(TRIM(Customers!L399&amp;"")="",ISNUMBER(MATCH(TRIM(Customers!L399&amp;""),Codes!$A$5:$A$14,0))),"",IF(ISNUMBER(Customers!L399),Customers!L399,IFERROR(VALUE(Customers!L399),"")))</f>
        <v>1155.01</v>
      </c>
      <c r="M399" s="4" t="n">
        <f aca="false">IF(OR(TRIM(Customers!M399&amp;"")="",ISNUMBER(MATCH(TRIM(Customers!M399&amp;""),Codes!$A$5:$A$14,0))),"",IF(ISNUMBER(Customers!M399),Customers!M399,IFERROR(VALUE(Customers!M399),"")))</f>
        <v>0</v>
      </c>
      <c r="N399" s="3" t="n">
        <f aca="false">IF(OR(TRIM(Customers!N399&amp;"")="",ISNUMBER(MATCH(TRIM(Customers!N399&amp;""),Codes!$A$5:$A$14,0)),Customers!N399=9999),"",IF(ISNUMBER(Customers!N399),Customers!N399,IFERROR(VALUE(Customers!N399),"")))</f>
        <v>23</v>
      </c>
      <c r="O399" s="4" t="n">
        <f aca="false">IF(OR(TRIM(Customers!O399&amp;"")="",ISNUMBER(MATCH(TRIM(Customers!O399&amp;""),Codes!$A$5:$A$14,0))),"",IF(ISNUMBER(Customers!O399),Customers!O399,IFERROR(VALUE(Customers!O399),"")))</f>
        <v>36.62</v>
      </c>
      <c r="P399" s="3" t="n">
        <f aca="false">IF(OR(TRIM(Customers!P399&amp;"")="",ISNUMBER(MATCH(TRIM(Customers!P399&amp;""),Codes!$A$5:$A$14,0))),"",IF(ISNUMBER(Customers!P399),Customers!P399,IFERROR(VALUE(Customers!P399),"")))</f>
        <v>2</v>
      </c>
      <c r="Q399" s="4" t="str">
        <f aca="false">IF(OR(TRIM(Customers!Q399&amp;"")="",ISNUMBER(MATCH(TRIM(Customers!Q399&amp;""),Codes!$A$5:$A$14,0))),"",IF(ISNUMBER(Customers!Q399),Customers!Q399,IFERROR(VALUE(Customers!Q399),"")))</f>
        <v/>
      </c>
      <c r="R399" s="4" t="str">
        <f aca="false">IF(OR(TRIM(Customers!R399&amp;"")="",ISNUMBER(MATCH(TRIM(Customers!R399&amp;""),Codes!$A$5:$A$14,0))),"",IF(ISNUMBER(Customers!R399),Customers!R399,IFERROR(VALUE(Customers!R399),"")))</f>
        <v/>
      </c>
      <c r="S399" s="4" t="n">
        <f aca="false">IF(OR(TRIM(Customers!S399&amp;"")="",ISNUMBER(MATCH(TRIM(Customers!S399&amp;""),Codes!$A$5:$A$14,0))),"",IF(ISNUMBER(Customers!S399),Customers!S399,IFERROR(VALUE(Customers!S399),"")))</f>
        <v>0</v>
      </c>
      <c r="T399" s="4" t="n">
        <f aca="false">IF(OR(TRIM(Customers!T399&amp;"")="",ISNUMBER(MATCH(TRIM(Customers!T399&amp;""),Codes!$A$5:$A$14,0))),"",IF(ISNUMBER(Customers!T399),Customers!T399,IFERROR(VALUE(Customers!T399),"")))</f>
        <v>0</v>
      </c>
      <c r="U399" s="3" t="n">
        <f aca="false">IF(OR(TRIM(Customers!U399&amp;"")="",ISNUMBER(MATCH(TRIM(Customers!U399&amp;""),Codes!$A$5:$A$14,0)),Customers!U399=0),"",IF(ISNUMBER(Customers!U399),Customers!U399,IFERROR(VALUE(Customers!U399),"")))</f>
        <v>695</v>
      </c>
      <c r="V399" s="3" t="n">
        <f aca="false">IF(OR(TRIM(Customers!V399&amp;"")="",ISNUMBER(MATCH(TRIM(Customers!V399&amp;""),Codes!$A$5:$A$14,0))),"",IF(ISNUMBER(Customers!V399),Customers!V399,IFERROR(VALUE(Customers!V399),"")))</f>
        <v>0</v>
      </c>
    </row>
    <row r="400" customFormat="false" ht="15" hidden="false" customHeight="false" outlineLevel="0" collapsed="false">
      <c r="A400" s="2" t="str">
        <f aca="false">Customers!A400</f>
        <v>CL00399</v>
      </c>
      <c r="B400" s="3" t="n">
        <f aca="false">IF(OR(TRIM(Customers!B400&amp;"")="",ISNUMBER(MATCH(TRIM(Customers!B400&amp;""),Codes!$A$5:$A$14,0)),Customers!B400=0),"",IF(ISNUMBER(Customers!B400),Customers!B400,IFERROR(VALUE(Customers!B400),"")))</f>
        <v>68</v>
      </c>
      <c r="C400" s="2" t="str">
        <f aca="false">IF(OR(TRIM(Customers!C400&amp;"")="",ISNUMBER(MATCH(TRIM(Customers!C400&amp;""),Codes!$A$5:$A$14,0))),"",TRIM(Customers!C400))</f>
        <v>M</v>
      </c>
      <c r="D400" s="2" t="str">
        <f aca="false">IF(OR(TRIM(Customers!D400&amp;"")="",ISNUMBER(MATCH(TRIM(Customers!D400&amp;""),Codes!$A$5:$A$14,0))),"",TRIM(Customers!D400))</f>
        <v>Lazio</v>
      </c>
      <c r="E400" s="2" t="str">
        <f aca="false">IF(OR(TRIM(Customers!E400&amp;"")="",ISNUMBER(MATCH(TRIM(Customers!E400&amp;""),Codes!$A$5:$A$14,0))),"",TRIM(Customers!E400))</f>
        <v>Retired</v>
      </c>
      <c r="F400" s="2" t="str">
        <f aca="false">IF(OR(TRIM(Customers!F400&amp;"")="",ISNUMBER(MATCH(TRIM(Customers!F400&amp;""),Codes!$A$5:$A$14,0))),"",TRIM(Customers!F400))</f>
        <v>Married</v>
      </c>
      <c r="G400" s="4" t="n">
        <f aca="false">IF(OR(TRIM(Customers!G400&amp;"")="",ISNUMBER(MATCH(TRIM(Customers!G400&amp;""),Codes!$A$5:$A$14,0)),Customers!G400=-999),"",IF(ISNUMBER(Customers!G400),Customers!G400,IFERROR(VALUE(Customers!G400),"")))</f>
        <v>14800</v>
      </c>
      <c r="H400" s="3" t="n">
        <f aca="false">IF(OR(TRIM(Customers!H400&amp;"")="",ISNUMBER(MATCH(TRIM(Customers!H400&amp;""),Codes!$A$5:$A$14,0))),"",IF(ISNUMBER(Customers!H400),Customers!H400,IFERROR(VALUE(Customers!H400),"")))</f>
        <v>2</v>
      </c>
      <c r="I400" s="5" t="n">
        <f aca="false">IF(OR(TRIM(Customers!I400&amp;"")="",ISNUMBER(MATCH(TRIM(Customers!I400&amp;""),Codes!$A$5:$A$14,0)),Customers!I400=DATE(1970,1,1)),"",IF(ISNUMBER(Customers!I400),Customers!I400,IFERROR(DATEVALUE(Customers!I400),"")))</f>
        <v>45225</v>
      </c>
      <c r="J400" s="2" t="str">
        <f aca="false">IF(OR(TRIM(Customers!J400&amp;"")="",ISNUMBER(MATCH(TRIM(Customers!J400&amp;""),Codes!$A$5:$A$14,0))),"",TRIM(Customers!J400))</f>
        <v>Online Banking</v>
      </c>
      <c r="K400" s="3" t="n">
        <f aca="false">IF(OR(TRIM(Customers!K400&amp;"")="",ISNUMBER(MATCH(TRIM(Customers!K400&amp;""),Codes!$A$5:$A$14,0))),"",IF(ISNUMBER(Customers!K400),Customers!K400,IFERROR(VALUE(Customers!K400),"")))</f>
        <v>1</v>
      </c>
      <c r="L400" s="4" t="n">
        <f aca="false">IF(OR(TRIM(Customers!L400&amp;"")="",ISNUMBER(MATCH(TRIM(Customers!L400&amp;""),Codes!$A$5:$A$14,0))),"",IF(ISNUMBER(Customers!L400),Customers!L400,IFERROR(VALUE(Customers!L400),"")))</f>
        <v>1488.31</v>
      </c>
      <c r="M400" s="4" t="n">
        <f aca="false">IF(OR(TRIM(Customers!M400&amp;"")="",ISNUMBER(MATCH(TRIM(Customers!M400&amp;""),Codes!$A$5:$A$14,0))),"",IF(ISNUMBER(Customers!M400),Customers!M400,IFERROR(VALUE(Customers!M400),"")))</f>
        <v>5487.89</v>
      </c>
      <c r="N400" s="3" t="n">
        <f aca="false">IF(OR(TRIM(Customers!N400&amp;"")="",ISNUMBER(MATCH(TRIM(Customers!N400&amp;""),Codes!$A$5:$A$14,0)),Customers!N400=9999),"",IF(ISNUMBER(Customers!N400),Customers!N400,IFERROR(VALUE(Customers!N400),"")))</f>
        <v>24</v>
      </c>
      <c r="O400" s="4" t="n">
        <f aca="false">IF(OR(TRIM(Customers!O400&amp;"")="",ISNUMBER(MATCH(TRIM(Customers!O400&amp;""),Codes!$A$5:$A$14,0))),"",IF(ISNUMBER(Customers!O400),Customers!O400,IFERROR(VALUE(Customers!O400),"")))</f>
        <v>36.52</v>
      </c>
      <c r="P400" s="3" t="n">
        <f aca="false">IF(OR(TRIM(Customers!P400&amp;"")="",ISNUMBER(MATCH(TRIM(Customers!P400&amp;""),Codes!$A$5:$A$14,0))),"",IF(ISNUMBER(Customers!P400),Customers!P400,IFERROR(VALUE(Customers!P400),"")))</f>
        <v>4</v>
      </c>
      <c r="Q400" s="4" t="n">
        <f aca="false">IF(OR(TRIM(Customers!Q400&amp;"")="",ISNUMBER(MATCH(TRIM(Customers!Q400&amp;""),Codes!$A$5:$A$14,0))),"",IF(ISNUMBER(Customers!Q400),Customers!Q400,IFERROR(VALUE(Customers!Q400),"")))</f>
        <v>2000</v>
      </c>
      <c r="R400" s="4" t="n">
        <f aca="false">IF(OR(TRIM(Customers!R400&amp;"")="",ISNUMBER(MATCH(TRIM(Customers!R400&amp;""),Codes!$A$5:$A$14,0))),"",IF(ISNUMBER(Customers!R400),Customers!R400,IFERROR(VALUE(Customers!R400),"")))</f>
        <v>205.54</v>
      </c>
      <c r="S400" s="4" t="n">
        <f aca="false">IF(OR(TRIM(Customers!S400&amp;"")="",ISNUMBER(MATCH(TRIM(Customers!S400&amp;""),Codes!$A$5:$A$14,0))),"",IF(ISNUMBER(Customers!S400),Customers!S400,IFERROR(VALUE(Customers!S400),"")))</f>
        <v>0</v>
      </c>
      <c r="T400" s="4" t="n">
        <f aca="false">IF(OR(TRIM(Customers!T400&amp;"")="",ISNUMBER(MATCH(TRIM(Customers!T400&amp;""),Codes!$A$5:$A$14,0))),"",IF(ISNUMBER(Customers!T400),Customers!T400,IFERROR(VALUE(Customers!T400),"")))</f>
        <v>0</v>
      </c>
      <c r="U400" s="3" t="n">
        <f aca="false">IF(OR(TRIM(Customers!U400&amp;"")="",ISNUMBER(MATCH(TRIM(Customers!U400&amp;""),Codes!$A$5:$A$14,0)),Customers!U400=0),"",IF(ISNUMBER(Customers!U400),Customers!U400,IFERROR(VALUE(Customers!U400),"")))</f>
        <v>529</v>
      </c>
      <c r="V400" s="3" t="n">
        <f aca="false">IF(OR(TRIM(Customers!V400&amp;"")="",ISNUMBER(MATCH(TRIM(Customers!V400&amp;""),Codes!$A$5:$A$14,0))),"",IF(ISNUMBER(Customers!V400),Customers!V400,IFERROR(VALUE(Customers!V400),"")))</f>
        <v>1</v>
      </c>
    </row>
    <row r="401" customFormat="false" ht="15" hidden="false" customHeight="false" outlineLevel="0" collapsed="false">
      <c r="A401" s="2" t="str">
        <f aca="false">Customers!A401</f>
        <v>CL00400</v>
      </c>
      <c r="B401" s="3" t="n">
        <f aca="false">IF(OR(TRIM(Customers!B401&amp;"")="",ISNUMBER(MATCH(TRIM(Customers!B401&amp;""),Codes!$A$5:$A$14,0)),Customers!B401=0),"",IF(ISNUMBER(Customers!B401),Customers!B401,IFERROR(VALUE(Customers!B401),"")))</f>
        <v>41</v>
      </c>
      <c r="C401" s="2" t="str">
        <f aca="false">IF(OR(TRIM(Customers!C401&amp;"")="",ISNUMBER(MATCH(TRIM(Customers!C401&amp;""),Codes!$A$5:$A$14,0))),"",TRIM(Customers!C401))</f>
        <v>F</v>
      </c>
      <c r="D401" s="2" t="str">
        <f aca="false">IF(OR(TRIM(Customers!D401&amp;"")="",ISNUMBER(MATCH(TRIM(Customers!D401&amp;""),Codes!$A$5:$A$14,0))),"",TRIM(Customers!D401))</f>
        <v>Emilia-Romagna</v>
      </c>
      <c r="E401" s="2" t="str">
        <f aca="false">IF(OR(TRIM(Customers!E401&amp;"")="",ISNUMBER(MATCH(TRIM(Customers!E401&amp;""),Codes!$A$5:$A$14,0))),"",TRIM(Customers!E401))</f>
        <v>Employee</v>
      </c>
      <c r="F401" s="2" t="str">
        <f aca="false">IF(OR(TRIM(Customers!F401&amp;"")="",ISNUMBER(MATCH(TRIM(Customers!F401&amp;""),Codes!$A$5:$A$14,0))),"",TRIM(Customers!F401))</f>
        <v>Single</v>
      </c>
      <c r="G401" s="4" t="n">
        <f aca="false">IF(OR(TRIM(Customers!G401&amp;"")="",ISNUMBER(MATCH(TRIM(Customers!G401&amp;""),Codes!$A$5:$A$14,0)),Customers!G401=-999),"",IF(ISNUMBER(Customers!G401),Customers!G401,IFERROR(VALUE(Customers!G401),"")))</f>
        <v>24300</v>
      </c>
      <c r="H401" s="3" t="str">
        <f aca="false">IF(OR(TRIM(Customers!H401&amp;"")="",ISNUMBER(MATCH(TRIM(Customers!H401&amp;""),Codes!$A$5:$A$14,0))),"",IF(ISNUMBER(Customers!H401),Customers!H401,IFERROR(VALUE(Customers!H401),"")))</f>
        <v/>
      </c>
      <c r="I401" s="5" t="n">
        <f aca="false">IF(OR(TRIM(Customers!I401&amp;"")="",ISNUMBER(MATCH(TRIM(Customers!I401&amp;""),Codes!$A$5:$A$14,0)),Customers!I401=DATE(1970,1,1)),"",IF(ISNUMBER(Customers!I401),Customers!I401,IFERROR(DATEVALUE(Customers!I401),"")))</f>
        <v>42006</v>
      </c>
      <c r="J401" s="2" t="str">
        <f aca="false">IF(OR(TRIM(Customers!J401&amp;"")="",ISNUMBER(MATCH(TRIM(Customers!J401&amp;""),Codes!$A$5:$A$14,0))),"",TRIM(Customers!J401))</f>
        <v>App</v>
      </c>
      <c r="K401" s="3" t="n">
        <f aca="false">IF(OR(TRIM(Customers!K401&amp;"")="",ISNUMBER(MATCH(TRIM(Customers!K401&amp;""),Codes!$A$5:$A$14,0))),"",IF(ISNUMBER(Customers!K401),Customers!K401,IFERROR(VALUE(Customers!K401),"")))</f>
        <v>3</v>
      </c>
      <c r="L401" s="4" t="n">
        <f aca="false">IF(OR(TRIM(Customers!L401&amp;"")="",ISNUMBER(MATCH(TRIM(Customers!L401&amp;""),Codes!$A$5:$A$14,0))),"",IF(ISNUMBER(Customers!L401),Customers!L401,IFERROR(VALUE(Customers!L401),"")))</f>
        <v>1044.55</v>
      </c>
      <c r="M401" s="4" t="n">
        <f aca="false">IF(OR(TRIM(Customers!M401&amp;"")="",ISNUMBER(MATCH(TRIM(Customers!M401&amp;""),Codes!$A$5:$A$14,0))),"",IF(ISNUMBER(Customers!M401),Customers!M401,IFERROR(VALUE(Customers!M401),"")))</f>
        <v>0</v>
      </c>
      <c r="N401" s="3" t="n">
        <f aca="false">IF(OR(TRIM(Customers!N401&amp;"")="",ISNUMBER(MATCH(TRIM(Customers!N401&amp;""),Codes!$A$5:$A$14,0)),Customers!N401=9999),"",IF(ISNUMBER(Customers!N401),Customers!N401,IFERROR(VALUE(Customers!N401),"")))</f>
        <v>29</v>
      </c>
      <c r="O401" s="4" t="n">
        <f aca="false">IF(OR(TRIM(Customers!O401&amp;"")="",ISNUMBER(MATCH(TRIM(Customers!O401&amp;""),Codes!$A$5:$A$14,0))),"",IF(ISNUMBER(Customers!O401),Customers!O401,IFERROR(VALUE(Customers!O401),"")))</f>
        <v>65.34</v>
      </c>
      <c r="P401" s="3" t="n">
        <f aca="false">IF(OR(TRIM(Customers!P401&amp;"")="",ISNUMBER(MATCH(TRIM(Customers!P401&amp;""),Codes!$A$5:$A$14,0))),"",IF(ISNUMBER(Customers!P401),Customers!P401,IFERROR(VALUE(Customers!P401),"")))</f>
        <v>1</v>
      </c>
      <c r="Q401" s="4" t="str">
        <f aca="false">IF(OR(TRIM(Customers!Q401&amp;"")="",ISNUMBER(MATCH(TRIM(Customers!Q401&amp;""),Codes!$A$5:$A$14,0))),"",IF(ISNUMBER(Customers!Q401),Customers!Q401,IFERROR(VALUE(Customers!Q401),"")))</f>
        <v/>
      </c>
      <c r="R401" s="4" t="str">
        <f aca="false">IF(OR(TRIM(Customers!R401&amp;"")="",ISNUMBER(MATCH(TRIM(Customers!R401&amp;""),Codes!$A$5:$A$14,0))),"",IF(ISNUMBER(Customers!R401),Customers!R401,IFERROR(VALUE(Customers!R401),"")))</f>
        <v/>
      </c>
      <c r="S401" s="4" t="n">
        <f aca="false">IF(OR(TRIM(Customers!S401&amp;"")="",ISNUMBER(MATCH(TRIM(Customers!S401&amp;""),Codes!$A$5:$A$14,0))),"",IF(ISNUMBER(Customers!S401),Customers!S401,IFERROR(VALUE(Customers!S401),"")))</f>
        <v>60000</v>
      </c>
      <c r="T401" s="4" t="n">
        <f aca="false">IF(OR(TRIM(Customers!T401&amp;"")="",ISNUMBER(MATCH(TRIM(Customers!T401&amp;""),Codes!$A$5:$A$14,0))),"",IF(ISNUMBER(Customers!T401),Customers!T401,IFERROR(VALUE(Customers!T401),"")))</f>
        <v>379</v>
      </c>
      <c r="U401" s="3" t="n">
        <f aca="false">IF(OR(TRIM(Customers!U401&amp;"")="",ISNUMBER(MATCH(TRIM(Customers!U401&amp;""),Codes!$A$5:$A$14,0)),Customers!U401=0),"",IF(ISNUMBER(Customers!U401),Customers!U401,IFERROR(VALUE(Customers!U401),"")))</f>
        <v>622</v>
      </c>
      <c r="V401" s="3" t="str">
        <f aca="false">IF(OR(TRIM(Customers!V401&amp;"")="",ISNUMBER(MATCH(TRIM(Customers!V401&amp;""),Codes!$A$5:$A$14,0))),"",IF(ISNUMBER(Customers!V401),Customers!V401,IFERROR(VALUE(Customers!V401),"")))</f>
        <v/>
      </c>
    </row>
    <row r="402" customFormat="false" ht="15" hidden="false" customHeight="false" outlineLevel="0" collapsed="false">
      <c r="A402" s="2" t="str">
        <f aca="false">Customers!A402</f>
        <v>CL00401</v>
      </c>
      <c r="B402" s="3" t="n">
        <f aca="false">IF(OR(TRIM(Customers!B402&amp;"")="",ISNUMBER(MATCH(TRIM(Customers!B402&amp;""),Codes!$A$5:$A$14,0)),Customers!B402=0),"",IF(ISNUMBER(Customers!B402),Customers!B402,IFERROR(VALUE(Customers!B402),"")))</f>
        <v>18</v>
      </c>
      <c r="C402" s="2" t="str">
        <f aca="false">IF(OR(TRIM(Customers!C402&amp;"")="",ISNUMBER(MATCH(TRIM(Customers!C402&amp;""),Codes!$A$5:$A$14,0))),"",TRIM(Customers!C402))</f>
        <v>F</v>
      </c>
      <c r="D402" s="2" t="str">
        <f aca="false">IF(OR(TRIM(Customers!D402&amp;"")="",ISNUMBER(MATCH(TRIM(Customers!D402&amp;""),Codes!$A$5:$A$14,0))),"",TRIM(Customers!D402))</f>
        <v>Lazio</v>
      </c>
      <c r="E402" s="2" t="str">
        <f aca="false">IF(OR(TRIM(Customers!E402&amp;"")="",ISNUMBER(MATCH(TRIM(Customers!E402&amp;""),Codes!$A$5:$A$14,0))),"",TRIM(Customers!E402))</f>
        <v>Student</v>
      </c>
      <c r="F402" s="2" t="str">
        <f aca="false">IF(OR(TRIM(Customers!F402&amp;"")="",ISNUMBER(MATCH(TRIM(Customers!F402&amp;""),Codes!$A$5:$A$14,0))),"",TRIM(Customers!F402))</f>
        <v>Married</v>
      </c>
      <c r="G402" s="4" t="n">
        <f aca="false">IF(OR(TRIM(Customers!G402&amp;"")="",ISNUMBER(MATCH(TRIM(Customers!G402&amp;""),Codes!$A$5:$A$14,0)),Customers!G402=-999),"",IF(ISNUMBER(Customers!G402),Customers!G402,IFERROR(VALUE(Customers!G402),"")))</f>
        <v>7300</v>
      </c>
      <c r="H402" s="3" t="n">
        <f aca="false">IF(OR(TRIM(Customers!H402&amp;"")="",ISNUMBER(MATCH(TRIM(Customers!H402&amp;""),Codes!$A$5:$A$14,0))),"",IF(ISNUMBER(Customers!H402),Customers!H402,IFERROR(VALUE(Customers!H402),"")))</f>
        <v>0</v>
      </c>
      <c r="I402" s="5" t="n">
        <f aca="false">IF(OR(TRIM(Customers!I402&amp;"")="",ISNUMBER(MATCH(TRIM(Customers!I402&amp;""),Codes!$A$5:$A$14,0)),Customers!I402=DATE(1970,1,1)),"",IF(ISNUMBER(Customers!I402),Customers!I402,IFERROR(DATEVALUE(Customers!I402),"")))</f>
        <v>45955</v>
      </c>
      <c r="J402" s="2" t="str">
        <f aca="false">IF(OR(TRIM(Customers!J402&amp;"")="",ISNUMBER(MATCH(TRIM(Customers!J402&amp;""),Codes!$A$5:$A$14,0))),"",TRIM(Customers!J402))</f>
        <v>App</v>
      </c>
      <c r="K402" s="3" t="n">
        <f aca="false">IF(OR(TRIM(Customers!K402&amp;"")="",ISNUMBER(MATCH(TRIM(Customers!K402&amp;""),Codes!$A$5:$A$14,0))),"",IF(ISNUMBER(Customers!K402),Customers!K402,IFERROR(VALUE(Customers!K402),"")))</f>
        <v>1</v>
      </c>
      <c r="L402" s="4" t="n">
        <f aca="false">IF(OR(TRIM(Customers!L402&amp;"")="",ISNUMBER(MATCH(TRIM(Customers!L402&amp;""),Codes!$A$5:$A$14,0))),"",IF(ISNUMBER(Customers!L402),Customers!L402,IFERROR(VALUE(Customers!L402),"")))</f>
        <v>714.56</v>
      </c>
      <c r="M402" s="4" t="n">
        <f aca="false">IF(OR(TRIM(Customers!M402&amp;"")="",ISNUMBER(MATCH(TRIM(Customers!M402&amp;""),Codes!$A$5:$A$14,0))),"",IF(ISNUMBER(Customers!M402),Customers!M402,IFERROR(VALUE(Customers!M402),"")))</f>
        <v>1320.07</v>
      </c>
      <c r="N402" s="3" t="n">
        <f aca="false">IF(OR(TRIM(Customers!N402&amp;"")="",ISNUMBER(MATCH(TRIM(Customers!N402&amp;""),Codes!$A$5:$A$14,0)),Customers!N402=9999),"",IF(ISNUMBER(Customers!N402),Customers!N402,IFERROR(VALUE(Customers!N402),"")))</f>
        <v>20</v>
      </c>
      <c r="O402" s="4" t="n">
        <f aca="false">IF(OR(TRIM(Customers!O402&amp;"")="",ISNUMBER(MATCH(TRIM(Customers!O402&amp;""),Codes!$A$5:$A$14,0))),"",IF(ISNUMBER(Customers!O402),Customers!O402,IFERROR(VALUE(Customers!O402),"")))</f>
        <v>37.16</v>
      </c>
      <c r="P402" s="3" t="n">
        <f aca="false">IF(OR(TRIM(Customers!P402&amp;"")="",ISNUMBER(MATCH(TRIM(Customers!P402&amp;""),Codes!$A$5:$A$14,0))),"",IF(ISNUMBER(Customers!P402),Customers!P402,IFERROR(VALUE(Customers!P402),"")))</f>
        <v>1</v>
      </c>
      <c r="Q402" s="4" t="n">
        <f aca="false">IF(OR(TRIM(Customers!Q402&amp;"")="",ISNUMBER(MATCH(TRIM(Customers!Q402&amp;""),Codes!$A$5:$A$14,0))),"",IF(ISNUMBER(Customers!Q402),Customers!Q402,IFERROR(VALUE(Customers!Q402),"")))</f>
        <v>1000</v>
      </c>
      <c r="R402" s="4" t="n">
        <f aca="false">IF(OR(TRIM(Customers!R402&amp;"")="",ISNUMBER(MATCH(TRIM(Customers!R402&amp;""),Codes!$A$5:$A$14,0))),"",IF(ISNUMBER(Customers!R402),Customers!R402,IFERROR(VALUE(Customers!R402),"")))</f>
        <v>369.57</v>
      </c>
      <c r="S402" s="4" t="str">
        <f aca="false">IF(OR(TRIM(Customers!S402&amp;"")="",ISNUMBER(MATCH(TRIM(Customers!S402&amp;""),Codes!$A$5:$A$14,0))),"",IF(ISNUMBER(Customers!S402),Customers!S402,IFERROR(VALUE(Customers!S402),"")))</f>
        <v/>
      </c>
      <c r="T402" s="4" t="str">
        <f aca="false">IF(OR(TRIM(Customers!T402&amp;"")="",ISNUMBER(MATCH(TRIM(Customers!T402&amp;""),Codes!$A$5:$A$14,0))),"",IF(ISNUMBER(Customers!T402),Customers!T402,IFERROR(VALUE(Customers!T402),"")))</f>
        <v/>
      </c>
      <c r="U402" s="3" t="n">
        <f aca="false">IF(OR(TRIM(Customers!U402&amp;"")="",ISNUMBER(MATCH(TRIM(Customers!U402&amp;""),Codes!$A$5:$A$14,0)),Customers!U402=0),"",IF(ISNUMBER(Customers!U402),Customers!U402,IFERROR(VALUE(Customers!U402),"")))</f>
        <v>488</v>
      </c>
      <c r="V402" s="3" t="n">
        <f aca="false">IF(OR(TRIM(Customers!V402&amp;"")="",ISNUMBER(MATCH(TRIM(Customers!V402&amp;""),Codes!$A$5:$A$14,0))),"",IF(ISNUMBER(Customers!V402),Customers!V402,IFERROR(VALUE(Customers!V402),"")))</f>
        <v>0</v>
      </c>
    </row>
    <row r="403" customFormat="false" ht="15" hidden="false" customHeight="false" outlineLevel="0" collapsed="false">
      <c r="A403" s="2" t="str">
        <f aca="false">Customers!A403</f>
        <v>CL00402</v>
      </c>
      <c r="B403" s="3" t="n">
        <f aca="false">IF(OR(TRIM(Customers!B403&amp;"")="",ISNUMBER(MATCH(TRIM(Customers!B403&amp;""),Codes!$A$5:$A$14,0)),Customers!B403=0),"",IF(ISNUMBER(Customers!B403),Customers!B403,IFERROR(VALUE(Customers!B403),"")))</f>
        <v>50</v>
      </c>
      <c r="C403" s="2" t="str">
        <f aca="false">IF(OR(TRIM(Customers!C403&amp;"")="",ISNUMBER(MATCH(TRIM(Customers!C403&amp;""),Codes!$A$5:$A$14,0))),"",TRIM(Customers!C403))</f>
        <v>F</v>
      </c>
      <c r="D403" s="2" t="str">
        <f aca="false">IF(OR(TRIM(Customers!D403&amp;"")="",ISNUMBER(MATCH(TRIM(Customers!D403&amp;""),Codes!$A$5:$A$14,0))),"",TRIM(Customers!D403))</f>
        <v>Calabria</v>
      </c>
      <c r="E403" s="2" t="str">
        <f aca="false">IF(OR(TRIM(Customers!E403&amp;"")="",ISNUMBER(MATCH(TRIM(Customers!E403&amp;""),Codes!$A$5:$A$14,0))),"",TRIM(Customers!E403))</f>
        <v>Shopkeeper</v>
      </c>
      <c r="F403" s="2" t="str">
        <f aca="false">IF(OR(TRIM(Customers!F403&amp;"")="",ISNUMBER(MATCH(TRIM(Customers!F403&amp;""),Codes!$A$5:$A$14,0))),"",TRIM(Customers!F403))</f>
        <v>Single</v>
      </c>
      <c r="G403" s="4" t="n">
        <f aca="false">IF(OR(TRIM(Customers!G403&amp;"")="",ISNUMBER(MATCH(TRIM(Customers!G403&amp;""),Codes!$A$5:$A$14,0)),Customers!G403=-999),"",IF(ISNUMBER(Customers!G403),Customers!G403,IFERROR(VALUE(Customers!G403),"")))</f>
        <v>22400</v>
      </c>
      <c r="H403" s="3" t="n">
        <f aca="false">IF(OR(TRIM(Customers!H403&amp;"")="",ISNUMBER(MATCH(TRIM(Customers!H403&amp;""),Codes!$A$5:$A$14,0))),"",IF(ISNUMBER(Customers!H403),Customers!H403,IFERROR(VALUE(Customers!H403),"")))</f>
        <v>5</v>
      </c>
      <c r="I403" s="5" t="n">
        <f aca="false">IF(OR(TRIM(Customers!I403&amp;"")="",ISNUMBER(MATCH(TRIM(Customers!I403&amp;""),Codes!$A$5:$A$14,0)),Customers!I403=DATE(1970,1,1)),"",IF(ISNUMBER(Customers!I403),Customers!I403,IFERROR(DATEVALUE(Customers!I403),"")))</f>
        <v>44265</v>
      </c>
      <c r="J403" s="2" t="str">
        <f aca="false">IF(OR(TRIM(Customers!J403&amp;"")="",ISNUMBER(MATCH(TRIM(Customers!J403&amp;""),Codes!$A$5:$A$14,0))),"",TRIM(Customers!J403))</f>
        <v>Online Banking</v>
      </c>
      <c r="K403" s="3" t="n">
        <f aca="false">IF(OR(TRIM(Customers!K403&amp;"")="",ISNUMBER(MATCH(TRIM(Customers!K403&amp;""),Codes!$A$5:$A$14,0))),"",IF(ISNUMBER(Customers!K403),Customers!K403,IFERROR(VALUE(Customers!K403),"")))</f>
        <v>4</v>
      </c>
      <c r="L403" s="4" t="n">
        <f aca="false">IF(OR(TRIM(Customers!L403&amp;"")="",ISNUMBER(MATCH(TRIM(Customers!L403&amp;""),Codes!$A$5:$A$14,0))),"",IF(ISNUMBER(Customers!L403),Customers!L403,IFERROR(VALUE(Customers!L403),"")))</f>
        <v>-2204.4</v>
      </c>
      <c r="M403" s="4" t="n">
        <f aca="false">IF(OR(TRIM(Customers!M403&amp;"")="",ISNUMBER(MATCH(TRIM(Customers!M403&amp;""),Codes!$A$5:$A$14,0))),"",IF(ISNUMBER(Customers!M403),Customers!M403,IFERROR(VALUE(Customers!M403),"")))</f>
        <v>10195.18</v>
      </c>
      <c r="N403" s="3" t="n">
        <f aca="false">IF(OR(TRIM(Customers!N403&amp;"")="",ISNUMBER(MATCH(TRIM(Customers!N403&amp;""),Codes!$A$5:$A$14,0)),Customers!N403=9999),"",IF(ISNUMBER(Customers!N403),Customers!N403,IFERROR(VALUE(Customers!N403),"")))</f>
        <v>27</v>
      </c>
      <c r="O403" s="4" t="n">
        <f aca="false">IF(OR(TRIM(Customers!O403&amp;"")="",ISNUMBER(MATCH(TRIM(Customers!O403&amp;""),Codes!$A$5:$A$14,0))),"",IF(ISNUMBER(Customers!O403),Customers!O403,IFERROR(VALUE(Customers!O403),"")))</f>
        <v>55.05</v>
      </c>
      <c r="P403" s="3" t="n">
        <f aca="false">IF(OR(TRIM(Customers!P403&amp;"")="",ISNUMBER(MATCH(TRIM(Customers!P403&amp;""),Codes!$A$5:$A$14,0))),"",IF(ISNUMBER(Customers!P403),Customers!P403,IFERROR(VALUE(Customers!P403),"")))</f>
        <v>2</v>
      </c>
      <c r="Q403" s="4" t="n">
        <f aca="false">IF(OR(TRIM(Customers!Q403&amp;"")="",ISNUMBER(MATCH(TRIM(Customers!Q403&amp;""),Codes!$A$5:$A$14,0))),"",IF(ISNUMBER(Customers!Q403),Customers!Q403,IFERROR(VALUE(Customers!Q403),"")))</f>
        <v>0</v>
      </c>
      <c r="R403" s="4" t="n">
        <f aca="false">IF(OR(TRIM(Customers!R403&amp;"")="",ISNUMBER(MATCH(TRIM(Customers!R403&amp;""),Codes!$A$5:$A$14,0))),"",IF(ISNUMBER(Customers!R403),Customers!R403,IFERROR(VALUE(Customers!R403),"")))</f>
        <v>0</v>
      </c>
      <c r="S403" s="4" t="n">
        <f aca="false">IF(OR(TRIM(Customers!S403&amp;"")="",ISNUMBER(MATCH(TRIM(Customers!S403&amp;""),Codes!$A$5:$A$14,0))),"",IF(ISNUMBER(Customers!S403),Customers!S403,IFERROR(VALUE(Customers!S403),"")))</f>
        <v>0</v>
      </c>
      <c r="T403" s="4" t="n">
        <f aca="false">IF(OR(TRIM(Customers!T403&amp;"")="",ISNUMBER(MATCH(TRIM(Customers!T403&amp;""),Codes!$A$5:$A$14,0))),"",IF(ISNUMBER(Customers!T403),Customers!T403,IFERROR(VALUE(Customers!T403),"")))</f>
        <v>0</v>
      </c>
      <c r="U403" s="3" t="n">
        <f aca="false">IF(OR(TRIM(Customers!U403&amp;"")="",ISNUMBER(MATCH(TRIM(Customers!U403&amp;""),Codes!$A$5:$A$14,0)),Customers!U403=0),"",IF(ISNUMBER(Customers!U403),Customers!U403,IFERROR(VALUE(Customers!U403),"")))</f>
        <v>614</v>
      </c>
      <c r="V403" s="3" t="n">
        <f aca="false">IF(OR(TRIM(Customers!V403&amp;"")="",ISNUMBER(MATCH(TRIM(Customers!V403&amp;""),Codes!$A$5:$A$14,0))),"",IF(ISNUMBER(Customers!V403),Customers!V403,IFERROR(VALUE(Customers!V403),"")))</f>
        <v>0</v>
      </c>
    </row>
    <row r="404" customFormat="false" ht="15" hidden="false" customHeight="false" outlineLevel="0" collapsed="false">
      <c r="A404" s="2" t="str">
        <f aca="false">Customers!A404</f>
        <v>CL00403</v>
      </c>
      <c r="B404" s="3" t="n">
        <f aca="false">IF(OR(TRIM(Customers!B404&amp;"")="",ISNUMBER(MATCH(TRIM(Customers!B404&amp;""),Codes!$A$5:$A$14,0)),Customers!B404=0),"",IF(ISNUMBER(Customers!B404),Customers!B404,IFERROR(VALUE(Customers!B404),"")))</f>
        <v>27</v>
      </c>
      <c r="C404" s="2" t="str">
        <f aca="false">IF(OR(TRIM(Customers!C404&amp;"")="",ISNUMBER(MATCH(TRIM(Customers!C404&amp;""),Codes!$A$5:$A$14,0))),"",TRIM(Customers!C404))</f>
        <v>F</v>
      </c>
      <c r="D404" s="2" t="str">
        <f aca="false">IF(OR(TRIM(Customers!D404&amp;"")="",ISNUMBER(MATCH(TRIM(Customers!D404&amp;""),Codes!$A$5:$A$14,0))),"",TRIM(Customers!D404))</f>
        <v>Lombardia</v>
      </c>
      <c r="E404" s="2" t="str">
        <f aca="false">IF(OR(TRIM(Customers!E404&amp;"")="",ISNUMBER(MATCH(TRIM(Customers!E404&amp;""),Codes!$A$5:$A$14,0))),"",TRIM(Customers!E404))</f>
        <v>Manual worker</v>
      </c>
      <c r="F404" s="2" t="str">
        <f aca="false">IF(OR(TRIM(Customers!F404&amp;"")="",ISNUMBER(MATCH(TRIM(Customers!F404&amp;""),Codes!$A$5:$A$14,0))),"",TRIM(Customers!F404))</f>
        <v>Single</v>
      </c>
      <c r="G404" s="4" t="n">
        <f aca="false">IF(OR(TRIM(Customers!G404&amp;"")="",ISNUMBER(MATCH(TRIM(Customers!G404&amp;""),Codes!$A$5:$A$14,0)),Customers!G404=-999),"",IF(ISNUMBER(Customers!G404),Customers!G404,IFERROR(VALUE(Customers!G404),"")))</f>
        <v>21700</v>
      </c>
      <c r="H404" s="3" t="n">
        <f aca="false">IF(OR(TRIM(Customers!H404&amp;"")="",ISNUMBER(MATCH(TRIM(Customers!H404&amp;""),Codes!$A$5:$A$14,0))),"",IF(ISNUMBER(Customers!H404),Customers!H404,IFERROR(VALUE(Customers!H404),"")))</f>
        <v>3</v>
      </c>
      <c r="I404" s="5" t="n">
        <f aca="false">IF(OR(TRIM(Customers!I404&amp;"")="",ISNUMBER(MATCH(TRIM(Customers!I404&amp;""),Codes!$A$5:$A$14,0)),Customers!I404=DATE(1970,1,1)),"",IF(ISNUMBER(Customers!I404),Customers!I404,IFERROR(DATEVALUE(Customers!I404),"")))</f>
        <v>44972</v>
      </c>
      <c r="J404" s="2" t="str">
        <f aca="false">IF(OR(TRIM(Customers!J404&amp;"")="",ISNUMBER(MATCH(TRIM(Customers!J404&amp;""),Codes!$A$5:$A$14,0))),"",TRIM(Customers!J404))</f>
        <v>App</v>
      </c>
      <c r="K404" s="3" t="n">
        <f aca="false">IF(OR(TRIM(Customers!K404&amp;"")="",ISNUMBER(MATCH(TRIM(Customers!K404&amp;""),Codes!$A$5:$A$14,0))),"",IF(ISNUMBER(Customers!K404),Customers!K404,IFERROR(VALUE(Customers!K404),"")))</f>
        <v>4</v>
      </c>
      <c r="L404" s="4" t="n">
        <f aca="false">IF(OR(TRIM(Customers!L404&amp;"")="",ISNUMBER(MATCH(TRIM(Customers!L404&amp;""),Codes!$A$5:$A$14,0))),"",IF(ISNUMBER(Customers!L404),Customers!L404,IFERROR(VALUE(Customers!L404),"")))</f>
        <v>2725.66</v>
      </c>
      <c r="M404" s="4" t="n">
        <f aca="false">IF(OR(TRIM(Customers!M404&amp;"")="",ISNUMBER(MATCH(TRIM(Customers!M404&amp;""),Codes!$A$5:$A$14,0))),"",IF(ISNUMBER(Customers!M404),Customers!M404,IFERROR(VALUE(Customers!M404),"")))</f>
        <v>11594.93</v>
      </c>
      <c r="N404" s="3" t="n">
        <f aca="false">IF(OR(TRIM(Customers!N404&amp;"")="",ISNUMBER(MATCH(TRIM(Customers!N404&amp;""),Codes!$A$5:$A$14,0)),Customers!N404=9999),"",IF(ISNUMBER(Customers!N404),Customers!N404,IFERROR(VALUE(Customers!N404),"")))</f>
        <v>25</v>
      </c>
      <c r="O404" s="4" t="n">
        <f aca="false">IF(OR(TRIM(Customers!O404&amp;"")="",ISNUMBER(MATCH(TRIM(Customers!O404&amp;""),Codes!$A$5:$A$14,0))),"",IF(ISNUMBER(Customers!O404),Customers!O404,IFERROR(VALUE(Customers!O404),"")))</f>
        <v>52.65</v>
      </c>
      <c r="P404" s="3" t="n">
        <f aca="false">IF(OR(TRIM(Customers!P404&amp;"")="",ISNUMBER(MATCH(TRIM(Customers!P404&amp;""),Codes!$A$5:$A$14,0))),"",IF(ISNUMBER(Customers!P404),Customers!P404,IFERROR(VALUE(Customers!P404),"")))</f>
        <v>1</v>
      </c>
      <c r="Q404" s="4" t="n">
        <f aca="false">IF(OR(TRIM(Customers!Q404&amp;"")="",ISNUMBER(MATCH(TRIM(Customers!Q404&amp;""),Codes!$A$5:$A$14,0))),"",IF(ISNUMBER(Customers!Q404),Customers!Q404,IFERROR(VALUE(Customers!Q404),"")))</f>
        <v>5000</v>
      </c>
      <c r="R404" s="4" t="n">
        <f aca="false">IF(OR(TRIM(Customers!R404&amp;"")="",ISNUMBER(MATCH(TRIM(Customers!R404&amp;""),Codes!$A$5:$A$14,0))),"",IF(ISNUMBER(Customers!R404),Customers!R404,IFERROR(VALUE(Customers!R404),"")))</f>
        <v>979.17</v>
      </c>
      <c r="S404" s="4" t="n">
        <f aca="false">IF(OR(TRIM(Customers!S404&amp;"")="",ISNUMBER(MATCH(TRIM(Customers!S404&amp;""),Codes!$A$5:$A$14,0))),"",IF(ISNUMBER(Customers!S404),Customers!S404,IFERROR(VALUE(Customers!S404),"")))</f>
        <v>0</v>
      </c>
      <c r="T404" s="4" t="n">
        <f aca="false">IF(OR(TRIM(Customers!T404&amp;"")="",ISNUMBER(MATCH(TRIM(Customers!T404&amp;""),Codes!$A$5:$A$14,0))),"",IF(ISNUMBER(Customers!T404),Customers!T404,IFERROR(VALUE(Customers!T404),"")))</f>
        <v>0</v>
      </c>
      <c r="U404" s="3" t="n">
        <f aca="false">IF(OR(TRIM(Customers!U404&amp;"")="",ISNUMBER(MATCH(TRIM(Customers!U404&amp;""),Codes!$A$5:$A$14,0)),Customers!U404=0),"",IF(ISNUMBER(Customers!U404),Customers!U404,IFERROR(VALUE(Customers!U404),"")))</f>
        <v>590</v>
      </c>
      <c r="V404" s="3" t="n">
        <f aca="false">IF(OR(TRIM(Customers!V404&amp;"")="",ISNUMBER(MATCH(TRIM(Customers!V404&amp;""),Codes!$A$5:$A$14,0))),"",IF(ISNUMBER(Customers!V404),Customers!V404,IFERROR(VALUE(Customers!V404),"")))</f>
        <v>0</v>
      </c>
    </row>
    <row r="405" customFormat="false" ht="15" hidden="false" customHeight="false" outlineLevel="0" collapsed="false">
      <c r="A405" s="2" t="str">
        <f aca="false">Customers!A405</f>
        <v>CL00404</v>
      </c>
      <c r="B405" s="3" t="n">
        <f aca="false">IF(OR(TRIM(Customers!B405&amp;"")="",ISNUMBER(MATCH(TRIM(Customers!B405&amp;""),Codes!$A$5:$A$14,0)),Customers!B405=0),"",IF(ISNUMBER(Customers!B405),Customers!B405,IFERROR(VALUE(Customers!B405),"")))</f>
        <v>35</v>
      </c>
      <c r="C405" s="2" t="str">
        <f aca="false">IF(OR(TRIM(Customers!C405&amp;"")="",ISNUMBER(MATCH(TRIM(Customers!C405&amp;""),Codes!$A$5:$A$14,0))),"",TRIM(Customers!C405))</f>
        <v>F</v>
      </c>
      <c r="D405" s="2" t="str">
        <f aca="false">IF(OR(TRIM(Customers!D405&amp;"")="",ISNUMBER(MATCH(TRIM(Customers!D405&amp;""),Codes!$A$5:$A$14,0))),"",TRIM(Customers!D405))</f>
        <v>Sicilia</v>
      </c>
      <c r="E405" s="2" t="str">
        <f aca="false">IF(OR(TRIM(Customers!E405&amp;"")="",ISNUMBER(MATCH(TRIM(Customers!E405&amp;""),Codes!$A$5:$A$14,0))),"",TRIM(Customers!E405))</f>
        <v>Business owner</v>
      </c>
      <c r="F405" s="2" t="str">
        <f aca="false">IF(OR(TRIM(Customers!F405&amp;"")="",ISNUMBER(MATCH(TRIM(Customers!F405&amp;""),Codes!$A$5:$A$14,0))),"",TRIM(Customers!F405))</f>
        <v>Married</v>
      </c>
      <c r="G405" s="4" t="n">
        <f aca="false">IF(OR(TRIM(Customers!G405&amp;"")="",ISNUMBER(MATCH(TRIM(Customers!G405&amp;""),Codes!$A$5:$A$14,0)),Customers!G405=-999),"",IF(ISNUMBER(Customers!G405),Customers!G405,IFERROR(VALUE(Customers!G405),"")))</f>
        <v>78800</v>
      </c>
      <c r="H405" s="3" t="n">
        <f aca="false">IF(OR(TRIM(Customers!H405&amp;"")="",ISNUMBER(MATCH(TRIM(Customers!H405&amp;""),Codes!$A$5:$A$14,0))),"",IF(ISNUMBER(Customers!H405),Customers!H405,IFERROR(VALUE(Customers!H405),"")))</f>
        <v>2</v>
      </c>
      <c r="I405" s="5" t="n">
        <f aca="false">IF(OR(TRIM(Customers!I405&amp;"")="",ISNUMBER(MATCH(TRIM(Customers!I405&amp;""),Codes!$A$5:$A$14,0)),Customers!I405=DATE(1970,1,1)),"",IF(ISNUMBER(Customers!I405),Customers!I405,IFERROR(DATEVALUE(Customers!I405),"")))</f>
        <v>45259</v>
      </c>
      <c r="J405" s="2" t="str">
        <f aca="false">IF(OR(TRIM(Customers!J405&amp;"")="",ISNUMBER(MATCH(TRIM(Customers!J405&amp;""),Codes!$A$5:$A$14,0))),"",TRIM(Customers!J405))</f>
        <v>Branch</v>
      </c>
      <c r="K405" s="3" t="n">
        <f aca="false">IF(OR(TRIM(Customers!K405&amp;"")="",ISNUMBER(MATCH(TRIM(Customers!K405&amp;""),Codes!$A$5:$A$14,0))),"",IF(ISNUMBER(Customers!K405),Customers!K405,IFERROR(VALUE(Customers!K405),"")))</f>
        <v>1</v>
      </c>
      <c r="L405" s="4" t="n">
        <f aca="false">IF(OR(TRIM(Customers!L405&amp;"")="",ISNUMBER(MATCH(TRIM(Customers!L405&amp;""),Codes!$A$5:$A$14,0))),"",IF(ISNUMBER(Customers!L405),Customers!L405,IFERROR(VALUE(Customers!L405),"")))</f>
        <v>3440.73</v>
      </c>
      <c r="M405" s="4" t="n">
        <f aca="false">IF(OR(TRIM(Customers!M405&amp;"")="",ISNUMBER(MATCH(TRIM(Customers!M405&amp;""),Codes!$A$5:$A$14,0))),"",IF(ISNUMBER(Customers!M405),Customers!M405,IFERROR(VALUE(Customers!M405),"")))</f>
        <v>0</v>
      </c>
      <c r="N405" s="3" t="n">
        <f aca="false">IF(OR(TRIM(Customers!N405&amp;"")="",ISNUMBER(MATCH(TRIM(Customers!N405&amp;""),Codes!$A$5:$A$14,0)),Customers!N405=9999),"",IF(ISNUMBER(Customers!N405),Customers!N405,IFERROR(VALUE(Customers!N405),"")))</f>
        <v>38</v>
      </c>
      <c r="O405" s="4" t="n">
        <f aca="false">IF(OR(TRIM(Customers!O405&amp;"")="",ISNUMBER(MATCH(TRIM(Customers!O405&amp;""),Codes!$A$5:$A$14,0))),"",IF(ISNUMBER(Customers!O405),Customers!O405,IFERROR(VALUE(Customers!O405),"")))</f>
        <v>60.93</v>
      </c>
      <c r="P405" s="3" t="n">
        <f aca="false">IF(OR(TRIM(Customers!P405&amp;"")="",ISNUMBER(MATCH(TRIM(Customers!P405&amp;""),Codes!$A$5:$A$14,0))),"",IF(ISNUMBER(Customers!P405),Customers!P405,IFERROR(VALUE(Customers!P405),"")))</f>
        <v>7</v>
      </c>
      <c r="Q405" s="4" t="n">
        <f aca="false">IF(OR(TRIM(Customers!Q405&amp;"")="",ISNUMBER(MATCH(TRIM(Customers!Q405&amp;""),Codes!$A$5:$A$14,0))),"",IF(ISNUMBER(Customers!Q405),Customers!Q405,IFERROR(VALUE(Customers!Q405),"")))</f>
        <v>14500</v>
      </c>
      <c r="R405" s="4" t="n">
        <f aca="false">IF(OR(TRIM(Customers!R405&amp;"")="",ISNUMBER(MATCH(TRIM(Customers!R405&amp;""),Codes!$A$5:$A$14,0))),"",IF(ISNUMBER(Customers!R405),Customers!R405,IFERROR(VALUE(Customers!R405),"")))</f>
        <v>6318.64</v>
      </c>
      <c r="S405" s="4" t="n">
        <f aca="false">IF(OR(TRIM(Customers!S405&amp;"")="",ISNUMBER(MATCH(TRIM(Customers!S405&amp;""),Codes!$A$5:$A$14,0))),"",IF(ISNUMBER(Customers!S405),Customers!S405,IFERROR(VALUE(Customers!S405),"")))</f>
        <v>159000</v>
      </c>
      <c r="T405" s="4" t="n">
        <f aca="false">IF(OR(TRIM(Customers!T405&amp;"")="",ISNUMBER(MATCH(TRIM(Customers!T405&amp;""),Codes!$A$5:$A$14,0))),"",IF(ISNUMBER(Customers!T405),Customers!T405,IFERROR(VALUE(Customers!T405),"")))</f>
        <v>1010</v>
      </c>
      <c r="U405" s="3" t="n">
        <f aca="false">IF(OR(TRIM(Customers!U405&amp;"")="",ISNUMBER(MATCH(TRIM(Customers!U405&amp;""),Codes!$A$5:$A$14,0)),Customers!U405=0),"",IF(ISNUMBER(Customers!U405),Customers!U405,IFERROR(VALUE(Customers!U405),"")))</f>
        <v>608</v>
      </c>
      <c r="V405" s="3" t="n">
        <f aca="false">IF(OR(TRIM(Customers!V405&amp;"")="",ISNUMBER(MATCH(TRIM(Customers!V405&amp;""),Codes!$A$5:$A$14,0))),"",IF(ISNUMBER(Customers!V405),Customers!V405,IFERROR(VALUE(Customers!V405),"")))</f>
        <v>1</v>
      </c>
    </row>
    <row r="406" customFormat="false" ht="15" hidden="false" customHeight="false" outlineLevel="0" collapsed="false">
      <c r="A406" s="2" t="str">
        <f aca="false">Customers!A406</f>
        <v>CL00405</v>
      </c>
      <c r="B406" s="3" t="n">
        <f aca="false">IF(OR(TRIM(Customers!B406&amp;"")="",ISNUMBER(MATCH(TRIM(Customers!B406&amp;""),Codes!$A$5:$A$14,0)),Customers!B406=0),"",IF(ISNUMBER(Customers!B406),Customers!B406,IFERROR(VALUE(Customers!B406),"")))</f>
        <v>45</v>
      </c>
      <c r="C406" s="2" t="str">
        <f aca="false">IF(OR(TRIM(Customers!C406&amp;"")="",ISNUMBER(MATCH(TRIM(Customers!C406&amp;""),Codes!$A$5:$A$14,0))),"",TRIM(Customers!C406))</f>
        <v>F</v>
      </c>
      <c r="D406" s="2" t="str">
        <f aca="false">IF(OR(TRIM(Customers!D406&amp;"")="",ISNUMBER(MATCH(TRIM(Customers!D406&amp;""),Codes!$A$5:$A$14,0))),"",TRIM(Customers!D406))</f>
        <v>Marche</v>
      </c>
      <c r="E406" s="2" t="str">
        <f aca="false">IF(OR(TRIM(Customers!E406&amp;"")="",ISNUMBER(MATCH(TRIM(Customers!E406&amp;""),Codes!$A$5:$A$14,0))),"",TRIM(Customers!E406))</f>
        <v>Employee</v>
      </c>
      <c r="F406" s="2" t="str">
        <f aca="false">IF(OR(TRIM(Customers!F406&amp;"")="",ISNUMBER(MATCH(TRIM(Customers!F406&amp;""),Codes!$A$5:$A$14,0))),"",TRIM(Customers!F406))</f>
        <v>Widowed</v>
      </c>
      <c r="G406" s="4" t="n">
        <f aca="false">IF(OR(TRIM(Customers!G406&amp;"")="",ISNUMBER(MATCH(TRIM(Customers!G406&amp;""),Codes!$A$5:$A$14,0)),Customers!G406=-999),"",IF(ISNUMBER(Customers!G406),Customers!G406,IFERROR(VALUE(Customers!G406),"")))</f>
        <v>30700</v>
      </c>
      <c r="H406" s="3" t="n">
        <f aca="false">IF(OR(TRIM(Customers!H406&amp;"")="",ISNUMBER(MATCH(TRIM(Customers!H406&amp;""),Codes!$A$5:$A$14,0))),"",IF(ISNUMBER(Customers!H406),Customers!H406,IFERROR(VALUE(Customers!H406),"")))</f>
        <v>0</v>
      </c>
      <c r="I406" s="5" t="n">
        <f aca="false">IF(OR(TRIM(Customers!I406&amp;"")="",ISNUMBER(MATCH(TRIM(Customers!I406&amp;""),Codes!$A$5:$A$14,0)),Customers!I406=DATE(1970,1,1)),"",IF(ISNUMBER(Customers!I406),Customers!I406,IFERROR(DATEVALUE(Customers!I406),"")))</f>
        <v>45956</v>
      </c>
      <c r="J406" s="2" t="str">
        <f aca="false">IF(OR(TRIM(Customers!J406&amp;"")="",ISNUMBER(MATCH(TRIM(Customers!J406&amp;""),Codes!$A$5:$A$14,0))),"",TRIM(Customers!J406))</f>
        <v>Branch</v>
      </c>
      <c r="K406" s="3" t="n">
        <f aca="false">IF(OR(TRIM(Customers!K406&amp;"")="",ISNUMBER(MATCH(TRIM(Customers!K406&amp;""),Codes!$A$5:$A$14,0))),"",IF(ISNUMBER(Customers!K406),Customers!K406,IFERROR(VALUE(Customers!K406),"")))</f>
        <v>2</v>
      </c>
      <c r="L406" s="4" t="n">
        <f aca="false">IF(OR(TRIM(Customers!L406&amp;"")="",ISNUMBER(MATCH(TRIM(Customers!L406&amp;""),Codes!$A$5:$A$14,0))),"",IF(ISNUMBER(Customers!L406),Customers!L406,IFERROR(VALUE(Customers!L406),"")))</f>
        <v>6100.25</v>
      </c>
      <c r="M406" s="4" t="str">
        <f aca="false">IF(OR(TRIM(Customers!M406&amp;"")="",ISNUMBER(MATCH(TRIM(Customers!M406&amp;""),Codes!$A$5:$A$14,0))),"",IF(ISNUMBER(Customers!M406),Customers!M406,IFERROR(VALUE(Customers!M406),"")))</f>
        <v/>
      </c>
      <c r="N406" s="3" t="n">
        <f aca="false">IF(OR(TRIM(Customers!N406&amp;"")="",ISNUMBER(MATCH(TRIM(Customers!N406&amp;""),Codes!$A$5:$A$14,0)),Customers!N406=9999),"",IF(ISNUMBER(Customers!N406),Customers!N406,IFERROR(VALUE(Customers!N406),"")))</f>
        <v>29</v>
      </c>
      <c r="O406" s="4" t="n">
        <f aca="false">IF(OR(TRIM(Customers!O406&amp;"")="",ISNUMBER(MATCH(TRIM(Customers!O406&amp;""),Codes!$A$5:$A$14,0))),"",IF(ISNUMBER(Customers!O406),Customers!O406,IFERROR(VALUE(Customers!O406),"")))</f>
        <v>34.5</v>
      </c>
      <c r="P406" s="3" t="n">
        <f aca="false">IF(OR(TRIM(Customers!P406&amp;"")="",ISNUMBER(MATCH(TRIM(Customers!P406&amp;""),Codes!$A$5:$A$14,0))),"",IF(ISNUMBER(Customers!P406),Customers!P406,IFERROR(VALUE(Customers!P406),"")))</f>
        <v>3</v>
      </c>
      <c r="Q406" s="4" t="n">
        <f aca="false">IF(OR(TRIM(Customers!Q406&amp;"")="",ISNUMBER(MATCH(TRIM(Customers!Q406&amp;""),Codes!$A$5:$A$14,0))),"",IF(ISNUMBER(Customers!Q406),Customers!Q406,IFERROR(VALUE(Customers!Q406),"")))</f>
        <v>7500</v>
      </c>
      <c r="R406" s="4" t="n">
        <f aca="false">IF(OR(TRIM(Customers!R406&amp;"")="",ISNUMBER(MATCH(TRIM(Customers!R406&amp;""),Codes!$A$5:$A$14,0))),"",IF(ISNUMBER(Customers!R406),Customers!R406,IFERROR(VALUE(Customers!R406),"")))</f>
        <v>3129.57</v>
      </c>
      <c r="S406" s="4" t="n">
        <f aca="false">IF(OR(TRIM(Customers!S406&amp;"")="",ISNUMBER(MATCH(TRIM(Customers!S406&amp;""),Codes!$A$5:$A$14,0))),"",IF(ISNUMBER(Customers!S406),Customers!S406,IFERROR(VALUE(Customers!S406),"")))</f>
        <v>149000</v>
      </c>
      <c r="T406" s="4" t="n">
        <f aca="false">IF(OR(TRIM(Customers!T406&amp;"")="",ISNUMBER(MATCH(TRIM(Customers!T406&amp;""),Codes!$A$5:$A$14,0))),"",IF(ISNUMBER(Customers!T406),Customers!T406,IFERROR(VALUE(Customers!T406),"")))</f>
        <v>1069</v>
      </c>
      <c r="U406" s="3" t="n">
        <f aca="false">IF(OR(TRIM(Customers!U406&amp;"")="",ISNUMBER(MATCH(TRIM(Customers!U406&amp;""),Codes!$A$5:$A$14,0)),Customers!U406=0),"",IF(ISNUMBER(Customers!U406),Customers!U406,IFERROR(VALUE(Customers!U406),"")))</f>
        <v>665</v>
      </c>
      <c r="V406" s="3" t="n">
        <f aca="false">IF(OR(TRIM(Customers!V406&amp;"")="",ISNUMBER(MATCH(TRIM(Customers!V406&amp;""),Codes!$A$5:$A$14,0))),"",IF(ISNUMBER(Customers!V406),Customers!V406,IFERROR(VALUE(Customers!V406),"")))</f>
        <v>0</v>
      </c>
    </row>
    <row r="407" customFormat="false" ht="15" hidden="false" customHeight="false" outlineLevel="0" collapsed="false">
      <c r="A407" s="2" t="str">
        <f aca="false">Customers!A407</f>
        <v>CL00406</v>
      </c>
      <c r="B407" s="3" t="n">
        <f aca="false">IF(OR(TRIM(Customers!B407&amp;"")="",ISNUMBER(MATCH(TRIM(Customers!B407&amp;""),Codes!$A$5:$A$14,0)),Customers!B407=0),"",IF(ISNUMBER(Customers!B407),Customers!B407,IFERROR(VALUE(Customers!B407),"")))</f>
        <v>49</v>
      </c>
      <c r="C407" s="2" t="str">
        <f aca="false">IF(OR(TRIM(Customers!C407&amp;"")="",ISNUMBER(MATCH(TRIM(Customers!C407&amp;""),Codes!$A$5:$A$14,0))),"",TRIM(Customers!C407))</f>
        <v>M</v>
      </c>
      <c r="D407" s="2" t="str">
        <f aca="false">IF(OR(TRIM(Customers!D407&amp;"")="",ISNUMBER(MATCH(TRIM(Customers!D407&amp;""),Codes!$A$5:$A$14,0))),"",TRIM(Customers!D407))</f>
        <v>Sicilia</v>
      </c>
      <c r="E407" s="2" t="str">
        <f aca="false">IF(OR(TRIM(Customers!E407&amp;"")="",ISNUMBER(MATCH(TRIM(Customers!E407&amp;""),Codes!$A$5:$A$14,0))),"",TRIM(Customers!E407))</f>
        <v>Employee</v>
      </c>
      <c r="F407" s="2" t="str">
        <f aca="false">IF(OR(TRIM(Customers!F407&amp;"")="",ISNUMBER(MATCH(TRIM(Customers!F407&amp;""),Codes!$A$5:$A$14,0))),"",TRIM(Customers!F407))</f>
        <v>Married</v>
      </c>
      <c r="G407" s="4" t="n">
        <f aca="false">IF(OR(TRIM(Customers!G407&amp;"")="",ISNUMBER(MATCH(TRIM(Customers!G407&amp;""),Codes!$A$5:$A$14,0)),Customers!G407=-999),"",IF(ISNUMBER(Customers!G407),Customers!G407,IFERROR(VALUE(Customers!G407),"")))</f>
        <v>22800</v>
      </c>
      <c r="H407" s="3" t="n">
        <f aca="false">IF(OR(TRIM(Customers!H407&amp;"")="",ISNUMBER(MATCH(TRIM(Customers!H407&amp;""),Codes!$A$5:$A$14,0))),"",IF(ISNUMBER(Customers!H407),Customers!H407,IFERROR(VALUE(Customers!H407),"")))</f>
        <v>2</v>
      </c>
      <c r="I407" s="5" t="n">
        <f aca="false">IF(OR(TRIM(Customers!I407&amp;"")="",ISNUMBER(MATCH(TRIM(Customers!I407&amp;""),Codes!$A$5:$A$14,0)),Customers!I407=DATE(1970,1,1)),"",IF(ISNUMBER(Customers!I407),Customers!I407,IFERROR(DATEVALUE(Customers!I407),"")))</f>
        <v>45221</v>
      </c>
      <c r="J407" s="2" t="str">
        <f aca="false">IF(OR(TRIM(Customers!J407&amp;"")="",ISNUMBER(MATCH(TRIM(Customers!J407&amp;""),Codes!$A$5:$A$14,0))),"",TRIM(Customers!J407))</f>
        <v>Branch</v>
      </c>
      <c r="K407" s="3" t="n">
        <f aca="false">IF(OR(TRIM(Customers!K407&amp;"")="",ISNUMBER(MATCH(TRIM(Customers!K407&amp;""),Codes!$A$5:$A$14,0))),"",IF(ISNUMBER(Customers!K407),Customers!K407,IFERROR(VALUE(Customers!K407),"")))</f>
        <v>2</v>
      </c>
      <c r="L407" s="4" t="n">
        <f aca="false">IF(OR(TRIM(Customers!L407&amp;"")="",ISNUMBER(MATCH(TRIM(Customers!L407&amp;""),Codes!$A$5:$A$14,0))),"",IF(ISNUMBER(Customers!L407),Customers!L407,IFERROR(VALUE(Customers!L407),"")))</f>
        <v>1641.17</v>
      </c>
      <c r="M407" s="4" t="n">
        <f aca="false">IF(OR(TRIM(Customers!M407&amp;"")="",ISNUMBER(MATCH(TRIM(Customers!M407&amp;""),Codes!$A$5:$A$14,0))),"",IF(ISNUMBER(Customers!M407),Customers!M407,IFERROR(VALUE(Customers!M407),"")))</f>
        <v>4417.02</v>
      </c>
      <c r="N407" s="3" t="str">
        <f aca="false">IF(OR(TRIM(Customers!N407&amp;"")="",ISNUMBER(MATCH(TRIM(Customers!N407&amp;""),Codes!$A$5:$A$14,0)),Customers!N407=9999),"",IF(ISNUMBER(Customers!N407),Customers!N407,IFERROR(VALUE(Customers!N407),"")))</f>
        <v/>
      </c>
      <c r="O407" s="4" t="n">
        <f aca="false">IF(OR(TRIM(Customers!O407&amp;"")="",ISNUMBER(MATCH(TRIM(Customers!O407&amp;""),Codes!$A$5:$A$14,0))),"",IF(ISNUMBER(Customers!O407),Customers!O407,IFERROR(VALUE(Customers!O407),"")))</f>
        <v>26.78</v>
      </c>
      <c r="P407" s="3" t="n">
        <f aca="false">IF(OR(TRIM(Customers!P407&amp;"")="",ISNUMBER(MATCH(TRIM(Customers!P407&amp;""),Codes!$A$5:$A$14,0))),"",IF(ISNUMBER(Customers!P407),Customers!P407,IFERROR(VALUE(Customers!P407),"")))</f>
        <v>4</v>
      </c>
      <c r="Q407" s="4" t="n">
        <f aca="false">IF(OR(TRIM(Customers!Q407&amp;"")="",ISNUMBER(MATCH(TRIM(Customers!Q407&amp;""),Codes!$A$5:$A$14,0))),"",IF(ISNUMBER(Customers!Q407),Customers!Q407,IFERROR(VALUE(Customers!Q407),"")))</f>
        <v>5500</v>
      </c>
      <c r="R407" s="4" t="n">
        <f aca="false">IF(OR(TRIM(Customers!R407&amp;"")="",ISNUMBER(MATCH(TRIM(Customers!R407&amp;""),Codes!$A$5:$A$14,0))),"",IF(ISNUMBER(Customers!R407),Customers!R407,IFERROR(VALUE(Customers!R407),"")))</f>
        <v>164.5</v>
      </c>
      <c r="S407" s="4" t="str">
        <f aca="false">IF(OR(TRIM(Customers!S407&amp;"")="",ISNUMBER(MATCH(TRIM(Customers!S407&amp;""),Codes!$A$5:$A$14,0))),"",IF(ISNUMBER(Customers!S407),Customers!S407,IFERROR(VALUE(Customers!S407),"")))</f>
        <v/>
      </c>
      <c r="T407" s="4" t="str">
        <f aca="false">IF(OR(TRIM(Customers!T407&amp;"")="",ISNUMBER(MATCH(TRIM(Customers!T407&amp;""),Codes!$A$5:$A$14,0))),"",IF(ISNUMBER(Customers!T407),Customers!T407,IFERROR(VALUE(Customers!T407),"")))</f>
        <v/>
      </c>
      <c r="U407" s="3" t="n">
        <f aca="false">IF(OR(TRIM(Customers!U407&amp;"")="",ISNUMBER(MATCH(TRIM(Customers!U407&amp;""),Codes!$A$5:$A$14,0)),Customers!U407=0),"",IF(ISNUMBER(Customers!U407),Customers!U407,IFERROR(VALUE(Customers!U407),"")))</f>
        <v>622</v>
      </c>
      <c r="V407" s="3" t="n">
        <f aca="false">IF(OR(TRIM(Customers!V407&amp;"")="",ISNUMBER(MATCH(TRIM(Customers!V407&amp;""),Codes!$A$5:$A$14,0))),"",IF(ISNUMBER(Customers!V407),Customers!V407,IFERROR(VALUE(Customers!V407),"")))</f>
        <v>0</v>
      </c>
    </row>
    <row r="408" customFormat="false" ht="15" hidden="false" customHeight="false" outlineLevel="0" collapsed="false">
      <c r="A408" s="2" t="str">
        <f aca="false">Customers!A408</f>
        <v>CL00407</v>
      </c>
      <c r="B408" s="3" t="n">
        <f aca="false">IF(OR(TRIM(Customers!B408&amp;"")="",ISNUMBER(MATCH(TRIM(Customers!B408&amp;""),Codes!$A$5:$A$14,0)),Customers!B408=0),"",IF(ISNUMBER(Customers!B408),Customers!B408,IFERROR(VALUE(Customers!B408),"")))</f>
        <v>43</v>
      </c>
      <c r="C408" s="2" t="str">
        <f aca="false">IF(OR(TRIM(Customers!C408&amp;"")="",ISNUMBER(MATCH(TRIM(Customers!C408&amp;""),Codes!$A$5:$A$14,0))),"",TRIM(Customers!C408))</f>
        <v>F</v>
      </c>
      <c r="D408" s="2" t="str">
        <f aca="false">IF(OR(TRIM(Customers!D408&amp;"")="",ISNUMBER(MATCH(TRIM(Customers!D408&amp;""),Codes!$A$5:$A$14,0))),"",TRIM(Customers!D408))</f>
        <v>Lombardia</v>
      </c>
      <c r="E408" s="2" t="str">
        <f aca="false">IF(OR(TRIM(Customers!E408&amp;"")="",ISNUMBER(MATCH(TRIM(Customers!E408&amp;""),Codes!$A$5:$A$14,0))),"",TRIM(Customers!E408))</f>
        <v>Manual worker</v>
      </c>
      <c r="F408" s="2" t="str">
        <f aca="false">IF(OR(TRIM(Customers!F408&amp;"")="",ISNUMBER(MATCH(TRIM(Customers!F408&amp;""),Codes!$A$5:$A$14,0))),"",TRIM(Customers!F408))</f>
        <v>Married</v>
      </c>
      <c r="G408" s="4" t="n">
        <f aca="false">IF(OR(TRIM(Customers!G408&amp;"")="",ISNUMBER(MATCH(TRIM(Customers!G408&amp;""),Codes!$A$5:$A$14,0)),Customers!G408=-999),"",IF(ISNUMBER(Customers!G408),Customers!G408,IFERROR(VALUE(Customers!G408),"")))</f>
        <v>18100</v>
      </c>
      <c r="H408" s="3" t="n">
        <f aca="false">IF(OR(TRIM(Customers!H408&amp;"")="",ISNUMBER(MATCH(TRIM(Customers!H408&amp;""),Codes!$A$5:$A$14,0))),"",IF(ISNUMBER(Customers!H408),Customers!H408,IFERROR(VALUE(Customers!H408),"")))</f>
        <v>16</v>
      </c>
      <c r="I408" s="5" t="n">
        <f aca="false">IF(OR(TRIM(Customers!I408&amp;"")="",ISNUMBER(MATCH(TRIM(Customers!I408&amp;""),Codes!$A$5:$A$14,0)),Customers!I408=DATE(1970,1,1)),"",IF(ISNUMBER(Customers!I408),Customers!I408,IFERROR(DATEVALUE(Customers!I408),"")))</f>
        <v>40314</v>
      </c>
      <c r="J408" s="2" t="str">
        <f aca="false">IF(OR(TRIM(Customers!J408&amp;"")="",ISNUMBER(MATCH(TRIM(Customers!J408&amp;""),Codes!$A$5:$A$14,0))),"",TRIM(Customers!J408))</f>
        <v>Branch</v>
      </c>
      <c r="K408" s="3" t="n">
        <f aca="false">IF(OR(TRIM(Customers!K408&amp;"")="",ISNUMBER(MATCH(TRIM(Customers!K408&amp;""),Codes!$A$5:$A$14,0))),"",IF(ISNUMBER(Customers!K408),Customers!K408,IFERROR(VALUE(Customers!K408),"")))</f>
        <v>3</v>
      </c>
      <c r="L408" s="4" t="n">
        <f aca="false">IF(OR(TRIM(Customers!L408&amp;"")="",ISNUMBER(MATCH(TRIM(Customers!L408&amp;""),Codes!$A$5:$A$14,0))),"",IF(ISNUMBER(Customers!L408),Customers!L408,IFERROR(VALUE(Customers!L408),"")))</f>
        <v>2131.81</v>
      </c>
      <c r="M408" s="4" t="n">
        <f aca="false">IF(OR(TRIM(Customers!M408&amp;"")="",ISNUMBER(MATCH(TRIM(Customers!M408&amp;""),Codes!$A$5:$A$14,0))),"",IF(ISNUMBER(Customers!M408),Customers!M408,IFERROR(VALUE(Customers!M408),"")))</f>
        <v>18963.69</v>
      </c>
      <c r="N408" s="3" t="n">
        <f aca="false">IF(OR(TRIM(Customers!N408&amp;"")="",ISNUMBER(MATCH(TRIM(Customers!N408&amp;""),Codes!$A$5:$A$14,0)),Customers!N408=9999),"",IF(ISNUMBER(Customers!N408),Customers!N408,IFERROR(VALUE(Customers!N408),"")))</f>
        <v>18</v>
      </c>
      <c r="O408" s="4" t="n">
        <f aca="false">IF(OR(TRIM(Customers!O408&amp;"")="",ISNUMBER(MATCH(TRIM(Customers!O408&amp;""),Codes!$A$5:$A$14,0))),"",IF(ISNUMBER(Customers!O408),Customers!O408,IFERROR(VALUE(Customers!O408),"")))</f>
        <v>40.61</v>
      </c>
      <c r="P408" s="3" t="n">
        <f aca="false">IF(OR(TRIM(Customers!P408&amp;"")="",ISNUMBER(MATCH(TRIM(Customers!P408&amp;""),Codes!$A$5:$A$14,0))),"",IF(ISNUMBER(Customers!P408),Customers!P408,IFERROR(VALUE(Customers!P408),"")))</f>
        <v>7</v>
      </c>
      <c r="Q408" s="4" t="n">
        <f aca="false">IF(OR(TRIM(Customers!Q408&amp;"")="",ISNUMBER(MATCH(TRIM(Customers!Q408&amp;""),Codes!$A$5:$A$14,0))),"",IF(ISNUMBER(Customers!Q408),Customers!Q408,IFERROR(VALUE(Customers!Q408),"")))</f>
        <v>3500</v>
      </c>
      <c r="R408" s="4" t="n">
        <f aca="false">IF(OR(TRIM(Customers!R408&amp;"")="",ISNUMBER(MATCH(TRIM(Customers!R408&amp;""),Codes!$A$5:$A$14,0))),"",IF(ISNUMBER(Customers!R408),Customers!R408,IFERROR(VALUE(Customers!R408),"")))</f>
        <v>66.2</v>
      </c>
      <c r="S408" s="4" t="n">
        <f aca="false">IF(OR(TRIM(Customers!S408&amp;"")="",ISNUMBER(MATCH(TRIM(Customers!S408&amp;""),Codes!$A$5:$A$14,0))),"",IF(ISNUMBER(Customers!S408),Customers!S408,IFERROR(VALUE(Customers!S408),"")))</f>
        <v>0</v>
      </c>
      <c r="T408" s="4" t="n">
        <f aca="false">IF(OR(TRIM(Customers!T408&amp;"")="",ISNUMBER(MATCH(TRIM(Customers!T408&amp;""),Codes!$A$5:$A$14,0))),"",IF(ISNUMBER(Customers!T408),Customers!T408,IFERROR(VALUE(Customers!T408),"")))</f>
        <v>0</v>
      </c>
      <c r="U408" s="3" t="n">
        <f aca="false">IF(OR(TRIM(Customers!U408&amp;"")="",ISNUMBER(MATCH(TRIM(Customers!U408&amp;""),Codes!$A$5:$A$14,0)),Customers!U408=0),"",IF(ISNUMBER(Customers!U408),Customers!U408,IFERROR(VALUE(Customers!U408),"")))</f>
        <v>603</v>
      </c>
      <c r="V408" s="3" t="str">
        <f aca="false">IF(OR(TRIM(Customers!V408&amp;"")="",ISNUMBER(MATCH(TRIM(Customers!V408&amp;""),Codes!$A$5:$A$14,0))),"",IF(ISNUMBER(Customers!V408),Customers!V408,IFERROR(VALUE(Customers!V408),"")))</f>
        <v/>
      </c>
    </row>
    <row r="409" customFormat="false" ht="15" hidden="false" customHeight="false" outlineLevel="0" collapsed="false">
      <c r="A409" s="2" t="str">
        <f aca="false">Customers!A409</f>
        <v>CL00408</v>
      </c>
      <c r="B409" s="3" t="n">
        <f aca="false">IF(OR(TRIM(Customers!B409&amp;"")="",ISNUMBER(MATCH(TRIM(Customers!B409&amp;""),Codes!$A$5:$A$14,0)),Customers!B409=0),"",IF(ISNUMBER(Customers!B409),Customers!B409,IFERROR(VALUE(Customers!B409),"")))</f>
        <v>46</v>
      </c>
      <c r="C409" s="2" t="str">
        <f aca="false">IF(OR(TRIM(Customers!C409&amp;"")="",ISNUMBER(MATCH(TRIM(Customers!C409&amp;""),Codes!$A$5:$A$14,0))),"",TRIM(Customers!C409))</f>
        <v>F</v>
      </c>
      <c r="D409" s="2" t="str">
        <f aca="false">IF(OR(TRIM(Customers!D409&amp;"")="",ISNUMBER(MATCH(TRIM(Customers!D409&amp;""),Codes!$A$5:$A$14,0))),"",TRIM(Customers!D409))</f>
        <v>Lazio</v>
      </c>
      <c r="E409" s="2" t="str">
        <f aca="false">IF(OR(TRIM(Customers!E409&amp;"")="",ISNUMBER(MATCH(TRIM(Customers!E409&amp;""),Codes!$A$5:$A$14,0))),"",TRIM(Customers!E409))</f>
        <v>Self-employed</v>
      </c>
      <c r="F409" s="2" t="str">
        <f aca="false">IF(OR(TRIM(Customers!F409&amp;"")="",ISNUMBER(MATCH(TRIM(Customers!F409&amp;""),Codes!$A$5:$A$14,0))),"",TRIM(Customers!F409))</f>
        <v>Married</v>
      </c>
      <c r="G409" s="4" t="n">
        <f aca="false">IF(OR(TRIM(Customers!G409&amp;"")="",ISNUMBER(MATCH(TRIM(Customers!G409&amp;""),Codes!$A$5:$A$14,0)),Customers!G409=-999),"",IF(ISNUMBER(Customers!G409),Customers!G409,IFERROR(VALUE(Customers!G409),"")))</f>
        <v>39200</v>
      </c>
      <c r="H409" s="3" t="n">
        <f aca="false">IF(OR(TRIM(Customers!H409&amp;"")="",ISNUMBER(MATCH(TRIM(Customers!H409&amp;""),Codes!$A$5:$A$14,0))),"",IF(ISNUMBER(Customers!H409),Customers!H409,IFERROR(VALUE(Customers!H409),"")))</f>
        <v>12</v>
      </c>
      <c r="I409" s="5" t="n">
        <f aca="false">IF(OR(TRIM(Customers!I409&amp;"")="",ISNUMBER(MATCH(TRIM(Customers!I409&amp;""),Codes!$A$5:$A$14,0)),Customers!I409=DATE(1970,1,1)),"",IF(ISNUMBER(Customers!I409),Customers!I409,IFERROR(DATEVALUE(Customers!I409),"")))</f>
        <v>41861</v>
      </c>
      <c r="J409" s="2" t="str">
        <f aca="false">IF(OR(TRIM(Customers!J409&amp;"")="",ISNUMBER(MATCH(TRIM(Customers!J409&amp;""),Codes!$A$5:$A$14,0))),"",TRIM(Customers!J409))</f>
        <v>Branch</v>
      </c>
      <c r="K409" s="3" t="str">
        <f aca="false">IF(OR(TRIM(Customers!K409&amp;"")="",ISNUMBER(MATCH(TRIM(Customers!K409&amp;""),Codes!$A$5:$A$14,0))),"",IF(ISNUMBER(Customers!K409),Customers!K409,IFERROR(VALUE(Customers!K409),"")))</f>
        <v/>
      </c>
      <c r="L409" s="4" t="n">
        <f aca="false">IF(OR(TRIM(Customers!L409&amp;"")="",ISNUMBER(MATCH(TRIM(Customers!L409&amp;""),Codes!$A$5:$A$14,0))),"",IF(ISNUMBER(Customers!L409),Customers!L409,IFERROR(VALUE(Customers!L409),"")))</f>
        <v>3137.33</v>
      </c>
      <c r="M409" s="4" t="n">
        <f aca="false">IF(OR(TRIM(Customers!M409&amp;"")="",ISNUMBER(MATCH(TRIM(Customers!M409&amp;""),Codes!$A$5:$A$14,0))),"",IF(ISNUMBER(Customers!M409),Customers!M409,IFERROR(VALUE(Customers!M409),"")))</f>
        <v>0</v>
      </c>
      <c r="N409" s="3" t="n">
        <f aca="false">IF(OR(TRIM(Customers!N409&amp;"")="",ISNUMBER(MATCH(TRIM(Customers!N409&amp;""),Codes!$A$5:$A$14,0)),Customers!N409=9999),"",IF(ISNUMBER(Customers!N409),Customers!N409,IFERROR(VALUE(Customers!N409),"")))</f>
        <v>31</v>
      </c>
      <c r="O409" s="4" t="n">
        <f aca="false">IF(OR(TRIM(Customers!O409&amp;"")="",ISNUMBER(MATCH(TRIM(Customers!O409&amp;""),Codes!$A$5:$A$14,0))),"",IF(ISNUMBER(Customers!O409),Customers!O409,IFERROR(VALUE(Customers!O409),"")))</f>
        <v>54.02</v>
      </c>
      <c r="P409" s="3" t="n">
        <f aca="false">IF(OR(TRIM(Customers!P409&amp;"")="",ISNUMBER(MATCH(TRIM(Customers!P409&amp;""),Codes!$A$5:$A$14,0))),"",IF(ISNUMBER(Customers!P409),Customers!P409,IFERROR(VALUE(Customers!P409),"")))</f>
        <v>3</v>
      </c>
      <c r="Q409" s="4" t="n">
        <f aca="false">IF(OR(TRIM(Customers!Q409&amp;"")="",ISNUMBER(MATCH(TRIM(Customers!Q409&amp;""),Codes!$A$5:$A$14,0))),"",IF(ISNUMBER(Customers!Q409),Customers!Q409,IFERROR(VALUE(Customers!Q409),"")))</f>
        <v>9000</v>
      </c>
      <c r="R409" s="4" t="n">
        <f aca="false">IF(OR(TRIM(Customers!R409&amp;"")="",ISNUMBER(MATCH(TRIM(Customers!R409&amp;""),Codes!$A$5:$A$14,0))),"",IF(ISNUMBER(Customers!R409),Customers!R409,IFERROR(VALUE(Customers!R409),"")))</f>
        <v>220.1</v>
      </c>
      <c r="S409" s="4" t="n">
        <f aca="false">IF(OR(TRIM(Customers!S409&amp;"")="",ISNUMBER(MATCH(TRIM(Customers!S409&amp;""),Codes!$A$5:$A$14,0))),"",IF(ISNUMBER(Customers!S409),Customers!S409,IFERROR(VALUE(Customers!S409),"")))</f>
        <v>0</v>
      </c>
      <c r="T409" s="4" t="n">
        <f aca="false">IF(OR(TRIM(Customers!T409&amp;"")="",ISNUMBER(MATCH(TRIM(Customers!T409&amp;""),Codes!$A$5:$A$14,0))),"",IF(ISNUMBER(Customers!T409),Customers!T409,IFERROR(VALUE(Customers!T409),"")))</f>
        <v>0</v>
      </c>
      <c r="U409" s="3" t="n">
        <f aca="false">IF(OR(TRIM(Customers!U409&amp;"")="",ISNUMBER(MATCH(TRIM(Customers!U409&amp;""),Codes!$A$5:$A$14,0)),Customers!U409=0),"",IF(ISNUMBER(Customers!U409),Customers!U409,IFERROR(VALUE(Customers!U409),"")))</f>
        <v>604</v>
      </c>
      <c r="V409" s="3" t="n">
        <f aca="false">IF(OR(TRIM(Customers!V409&amp;"")="",ISNUMBER(MATCH(TRIM(Customers!V409&amp;""),Codes!$A$5:$A$14,0))),"",IF(ISNUMBER(Customers!V409),Customers!V409,IFERROR(VALUE(Customers!V409),"")))</f>
        <v>0</v>
      </c>
    </row>
    <row r="410" customFormat="false" ht="15" hidden="false" customHeight="false" outlineLevel="0" collapsed="false">
      <c r="A410" s="2" t="str">
        <f aca="false">Customers!A410</f>
        <v>CL00409</v>
      </c>
      <c r="B410" s="3" t="n">
        <f aca="false">IF(OR(TRIM(Customers!B410&amp;"")="",ISNUMBER(MATCH(TRIM(Customers!B410&amp;""),Codes!$A$5:$A$14,0)),Customers!B410=0),"",IF(ISNUMBER(Customers!B410),Customers!B410,IFERROR(VALUE(Customers!B410),"")))</f>
        <v>64</v>
      </c>
      <c r="C410" s="2" t="str">
        <f aca="false">IF(OR(TRIM(Customers!C410&amp;"")="",ISNUMBER(MATCH(TRIM(Customers!C410&amp;""),Codes!$A$5:$A$14,0))),"",TRIM(Customers!C410))</f>
        <v>F</v>
      </c>
      <c r="D410" s="2" t="str">
        <f aca="false">IF(OR(TRIM(Customers!D410&amp;"")="",ISNUMBER(MATCH(TRIM(Customers!D410&amp;""),Codes!$A$5:$A$14,0))),"",TRIM(Customers!D410))</f>
        <v>Campania</v>
      </c>
      <c r="E410" s="2" t="str">
        <f aca="false">IF(OR(TRIM(Customers!E410&amp;"")="",ISNUMBER(MATCH(TRIM(Customers!E410&amp;""),Codes!$A$5:$A$14,0))),"",TRIM(Customers!E410))</f>
        <v>Business owner</v>
      </c>
      <c r="F410" s="2" t="str">
        <f aca="false">IF(OR(TRIM(Customers!F410&amp;"")="",ISNUMBER(MATCH(TRIM(Customers!F410&amp;""),Codes!$A$5:$A$14,0))),"",TRIM(Customers!F410))</f>
        <v>Married</v>
      </c>
      <c r="G410" s="4" t="n">
        <f aca="false">IF(OR(TRIM(Customers!G410&amp;"")="",ISNUMBER(MATCH(TRIM(Customers!G410&amp;""),Codes!$A$5:$A$14,0)),Customers!G410=-999),"",IF(ISNUMBER(Customers!G410),Customers!G410,IFERROR(VALUE(Customers!G410),"")))</f>
        <v>82100</v>
      </c>
      <c r="H410" s="3" t="n">
        <f aca="false">IF(OR(TRIM(Customers!H410&amp;"")="",ISNUMBER(MATCH(TRIM(Customers!H410&amp;""),Codes!$A$5:$A$14,0))),"",IF(ISNUMBER(Customers!H410),Customers!H410,IFERROR(VALUE(Customers!H410),"")))</f>
        <v>14</v>
      </c>
      <c r="I410" s="5" t="n">
        <f aca="false">IF(OR(TRIM(Customers!I410&amp;"")="",ISNUMBER(MATCH(TRIM(Customers!I410&amp;""),Codes!$A$5:$A$14,0)),Customers!I410=DATE(1970,1,1)),"",IF(ISNUMBER(Customers!I410),Customers!I410,IFERROR(DATEVALUE(Customers!I410),"")))</f>
        <v>41125</v>
      </c>
      <c r="J410" s="2" t="str">
        <f aca="false">IF(OR(TRIM(Customers!J410&amp;"")="",ISNUMBER(MATCH(TRIM(Customers!J410&amp;""),Codes!$A$5:$A$14,0))),"",TRIM(Customers!J410))</f>
        <v>Online Banking</v>
      </c>
      <c r="K410" s="3" t="n">
        <f aca="false">IF(OR(TRIM(Customers!K410&amp;"")="",ISNUMBER(MATCH(TRIM(Customers!K410&amp;""),Codes!$A$5:$A$14,0))),"",IF(ISNUMBER(Customers!K410),Customers!K410,IFERROR(VALUE(Customers!K410),"")))</f>
        <v>3</v>
      </c>
      <c r="L410" s="4" t="n">
        <f aca="false">IF(OR(TRIM(Customers!L410&amp;"")="",ISNUMBER(MATCH(TRIM(Customers!L410&amp;""),Codes!$A$5:$A$14,0))),"",IF(ISNUMBER(Customers!L410),Customers!L410,IFERROR(VALUE(Customers!L410),"")))</f>
        <v>11409.95</v>
      </c>
      <c r="M410" s="4" t="n">
        <f aca="false">IF(OR(TRIM(Customers!M410&amp;"")="",ISNUMBER(MATCH(TRIM(Customers!M410&amp;""),Codes!$A$5:$A$14,0))),"",IF(ISNUMBER(Customers!M410),Customers!M410,IFERROR(VALUE(Customers!M410),"")))</f>
        <v>74582.92</v>
      </c>
      <c r="N410" s="3" t="n">
        <f aca="false">IF(OR(TRIM(Customers!N410&amp;"")="",ISNUMBER(MATCH(TRIM(Customers!N410&amp;""),Codes!$A$5:$A$14,0)),Customers!N410=9999),"",IF(ISNUMBER(Customers!N410),Customers!N410,IFERROR(VALUE(Customers!N410),"")))</f>
        <v>57</v>
      </c>
      <c r="O410" s="4" t="n">
        <f aca="false">IF(OR(TRIM(Customers!O410&amp;"")="",ISNUMBER(MATCH(TRIM(Customers!O410&amp;""),Codes!$A$5:$A$14,0))),"",IF(ISNUMBER(Customers!O410),Customers!O410,IFERROR(VALUE(Customers!O410),"")))</f>
        <v>76.46</v>
      </c>
      <c r="P410" s="3" t="n">
        <f aca="false">IF(OR(TRIM(Customers!P410&amp;"")="",ISNUMBER(MATCH(TRIM(Customers!P410&amp;""),Codes!$A$5:$A$14,0))),"",IF(ISNUMBER(Customers!P410),Customers!P410,IFERROR(VALUE(Customers!P410),"")))</f>
        <v>3</v>
      </c>
      <c r="Q410" s="4" t="n">
        <f aca="false">IF(OR(TRIM(Customers!Q410&amp;"")="",ISNUMBER(MATCH(TRIM(Customers!Q410&amp;""),Codes!$A$5:$A$14,0))),"",IF(ISNUMBER(Customers!Q410),Customers!Q410,IFERROR(VALUE(Customers!Q410),"")))</f>
        <v>15000</v>
      </c>
      <c r="R410" s="4" t="n">
        <f aca="false">IF(OR(TRIM(Customers!R410&amp;"")="",ISNUMBER(MATCH(TRIM(Customers!R410&amp;""),Codes!$A$5:$A$14,0))),"",IF(ISNUMBER(Customers!R410),Customers!R410,IFERROR(VALUE(Customers!R410),"")))</f>
        <v>9227.83</v>
      </c>
      <c r="S410" s="4" t="str">
        <f aca="false">IF(OR(TRIM(Customers!S410&amp;"")="",ISNUMBER(MATCH(TRIM(Customers!S410&amp;""),Codes!$A$5:$A$14,0))),"",IF(ISNUMBER(Customers!S410),Customers!S410,IFERROR(VALUE(Customers!S410),"")))</f>
        <v/>
      </c>
      <c r="T410" s="4" t="str">
        <f aca="false">IF(OR(TRIM(Customers!T410&amp;"")="",ISNUMBER(MATCH(TRIM(Customers!T410&amp;""),Codes!$A$5:$A$14,0))),"",IF(ISNUMBER(Customers!T410),Customers!T410,IFERROR(VALUE(Customers!T410),"")))</f>
        <v/>
      </c>
      <c r="U410" s="3" t="n">
        <f aca="false">IF(OR(TRIM(Customers!U410&amp;"")="",ISNUMBER(MATCH(TRIM(Customers!U410&amp;""),Codes!$A$5:$A$14,0)),Customers!U410=0),"",IF(ISNUMBER(Customers!U410),Customers!U410,IFERROR(VALUE(Customers!U410),"")))</f>
        <v>670</v>
      </c>
      <c r="V410" s="3" t="n">
        <f aca="false">IF(OR(TRIM(Customers!V410&amp;"")="",ISNUMBER(MATCH(TRIM(Customers!V410&amp;""),Codes!$A$5:$A$14,0))),"",IF(ISNUMBER(Customers!V410),Customers!V410,IFERROR(VALUE(Customers!V410),"")))</f>
        <v>1</v>
      </c>
    </row>
    <row r="411" customFormat="false" ht="15" hidden="false" customHeight="false" outlineLevel="0" collapsed="false">
      <c r="A411" s="2" t="str">
        <f aca="false">Customers!A411</f>
        <v>CL00410</v>
      </c>
      <c r="B411" s="3" t="n">
        <f aca="false">IF(OR(TRIM(Customers!B411&amp;"")="",ISNUMBER(MATCH(TRIM(Customers!B411&amp;""),Codes!$A$5:$A$14,0)),Customers!B411=0),"",IF(ISNUMBER(Customers!B411),Customers!B411,IFERROR(VALUE(Customers!B411),"")))</f>
        <v>69</v>
      </c>
      <c r="C411" s="2" t="str">
        <f aca="false">IF(OR(TRIM(Customers!C411&amp;"")="",ISNUMBER(MATCH(TRIM(Customers!C411&amp;""),Codes!$A$5:$A$14,0))),"",TRIM(Customers!C411))</f>
        <v>M</v>
      </c>
      <c r="D411" s="2" t="str">
        <f aca="false">IF(OR(TRIM(Customers!D411&amp;"")="",ISNUMBER(MATCH(TRIM(Customers!D411&amp;""),Codes!$A$5:$A$14,0))),"",TRIM(Customers!D411))</f>
        <v>Lombardia</v>
      </c>
      <c r="E411" s="2" t="str">
        <f aca="false">IF(OR(TRIM(Customers!E411&amp;"")="",ISNUMBER(MATCH(TRIM(Customers!E411&amp;""),Codes!$A$5:$A$14,0))),"",TRIM(Customers!E411))</f>
        <v>Retired</v>
      </c>
      <c r="F411" s="2" t="str">
        <f aca="false">IF(OR(TRIM(Customers!F411&amp;"")="",ISNUMBER(MATCH(TRIM(Customers!F411&amp;""),Codes!$A$5:$A$14,0))),"",TRIM(Customers!F411))</f>
        <v>Single</v>
      </c>
      <c r="G411" s="4" t="n">
        <f aca="false">IF(OR(TRIM(Customers!G411&amp;"")="",ISNUMBER(MATCH(TRIM(Customers!G411&amp;""),Codes!$A$5:$A$14,0)),Customers!G411=-999),"",IF(ISNUMBER(Customers!G411),Customers!G411,IFERROR(VALUE(Customers!G411),"")))</f>
        <v>38300</v>
      </c>
      <c r="H411" s="3" t="n">
        <f aca="false">IF(OR(TRIM(Customers!H411&amp;"")="",ISNUMBER(MATCH(TRIM(Customers!H411&amp;""),Codes!$A$5:$A$14,0))),"",IF(ISNUMBER(Customers!H411),Customers!H411,IFERROR(VALUE(Customers!H411),"")))</f>
        <v>21</v>
      </c>
      <c r="I411" s="5" t="n">
        <f aca="false">IF(OR(TRIM(Customers!I411&amp;"")="",ISNUMBER(MATCH(TRIM(Customers!I411&amp;""),Codes!$A$5:$A$14,0)),Customers!I411=DATE(1970,1,1)),"",IF(ISNUMBER(Customers!I411),Customers!I411,IFERROR(DATEVALUE(Customers!I411),"")))</f>
        <v>38520</v>
      </c>
      <c r="J411" s="2" t="str">
        <f aca="false">IF(OR(TRIM(Customers!J411&amp;"")="",ISNUMBER(MATCH(TRIM(Customers!J411&amp;""),Codes!$A$5:$A$14,0))),"",TRIM(Customers!J411))</f>
        <v>Online Banking</v>
      </c>
      <c r="K411" s="3" t="n">
        <f aca="false">IF(OR(TRIM(Customers!K411&amp;"")="",ISNUMBER(MATCH(TRIM(Customers!K411&amp;""),Codes!$A$5:$A$14,0))),"",IF(ISNUMBER(Customers!K411),Customers!K411,IFERROR(VALUE(Customers!K411),"")))</f>
        <v>6</v>
      </c>
      <c r="L411" s="4" t="n">
        <f aca="false">IF(OR(TRIM(Customers!L411&amp;"")="",ISNUMBER(MATCH(TRIM(Customers!L411&amp;""),Codes!$A$5:$A$14,0))),"",IF(ISNUMBER(Customers!L411),Customers!L411,IFERROR(VALUE(Customers!L411),"")))</f>
        <v>2971.39</v>
      </c>
      <c r="M411" s="4" t="n">
        <f aca="false">IF(OR(TRIM(Customers!M411&amp;"")="",ISNUMBER(MATCH(TRIM(Customers!M411&amp;""),Codes!$A$5:$A$14,0))),"",IF(ISNUMBER(Customers!M411),Customers!M411,IFERROR(VALUE(Customers!M411),"")))</f>
        <v>65507.04</v>
      </c>
      <c r="N411" s="3" t="n">
        <f aca="false">IF(OR(TRIM(Customers!N411&amp;"")="",ISNUMBER(MATCH(TRIM(Customers!N411&amp;""),Codes!$A$5:$A$14,0)),Customers!N411=9999),"",IF(ISNUMBER(Customers!N411),Customers!N411,IFERROR(VALUE(Customers!N411),"")))</f>
        <v>34</v>
      </c>
      <c r="O411" s="4" t="n">
        <f aca="false">IF(OR(TRIM(Customers!O411&amp;"")="",ISNUMBER(MATCH(TRIM(Customers!O411&amp;""),Codes!$A$5:$A$14,0))),"",IF(ISNUMBER(Customers!O411),Customers!O411,IFERROR(VALUE(Customers!O411),"")))</f>
        <v>48.46</v>
      </c>
      <c r="P411" s="3" t="n">
        <f aca="false">IF(OR(TRIM(Customers!P411&amp;"")="",ISNUMBER(MATCH(TRIM(Customers!P411&amp;""),Codes!$A$5:$A$14,0))),"",IF(ISNUMBER(Customers!P411),Customers!P411,IFERROR(VALUE(Customers!P411),"")))</f>
        <v>1</v>
      </c>
      <c r="Q411" s="4" t="n">
        <f aca="false">IF(OR(TRIM(Customers!Q411&amp;"")="",ISNUMBER(MATCH(TRIM(Customers!Q411&amp;""),Codes!$A$5:$A$14,0))),"",IF(ISNUMBER(Customers!Q411),Customers!Q411,IFERROR(VALUE(Customers!Q411),"")))</f>
        <v>7500</v>
      </c>
      <c r="R411" s="4" t="n">
        <f aca="false">IF(OR(TRIM(Customers!R411&amp;"")="",ISNUMBER(MATCH(TRIM(Customers!R411&amp;""),Codes!$A$5:$A$14,0))),"",IF(ISNUMBER(Customers!R411),Customers!R411,IFERROR(VALUE(Customers!R411),"")))</f>
        <v>2656.16</v>
      </c>
      <c r="S411" s="4" t="str">
        <f aca="false">IF(OR(TRIM(Customers!S411&amp;"")="",ISNUMBER(MATCH(TRIM(Customers!S411&amp;""),Codes!$A$5:$A$14,0))),"",IF(ISNUMBER(Customers!S411),Customers!S411,IFERROR(VALUE(Customers!S411),"")))</f>
        <v/>
      </c>
      <c r="T411" s="4" t="str">
        <f aca="false">IF(OR(TRIM(Customers!T411&amp;"")="",ISNUMBER(MATCH(TRIM(Customers!T411&amp;""),Codes!$A$5:$A$14,0))),"",IF(ISNUMBER(Customers!T411),Customers!T411,IFERROR(VALUE(Customers!T411),"")))</f>
        <v/>
      </c>
      <c r="U411" s="3" t="n">
        <f aca="false">IF(OR(TRIM(Customers!U411&amp;"")="",ISNUMBER(MATCH(TRIM(Customers!U411&amp;""),Codes!$A$5:$A$14,0)),Customers!U411=0),"",IF(ISNUMBER(Customers!U411),Customers!U411,IFERROR(VALUE(Customers!U411),"")))</f>
        <v>626</v>
      </c>
      <c r="V411" s="3" t="str">
        <f aca="false">IF(OR(TRIM(Customers!V411&amp;"")="",ISNUMBER(MATCH(TRIM(Customers!V411&amp;""),Codes!$A$5:$A$14,0))),"",IF(ISNUMBER(Customers!V411),Customers!V411,IFERROR(VALUE(Customers!V411),"")))</f>
        <v/>
      </c>
    </row>
    <row r="412" customFormat="false" ht="15" hidden="false" customHeight="false" outlineLevel="0" collapsed="false">
      <c r="A412" s="2" t="str">
        <f aca="false">Customers!A412</f>
        <v>CL00411</v>
      </c>
      <c r="B412" s="3" t="n">
        <f aca="false">IF(OR(TRIM(Customers!B412&amp;"")="",ISNUMBER(MATCH(TRIM(Customers!B412&amp;""),Codes!$A$5:$A$14,0)),Customers!B412=0),"",IF(ISNUMBER(Customers!B412),Customers!B412,IFERROR(VALUE(Customers!B412),"")))</f>
        <v>44</v>
      </c>
      <c r="C412" s="2" t="str">
        <f aca="false">IF(OR(TRIM(Customers!C412&amp;"")="",ISNUMBER(MATCH(TRIM(Customers!C412&amp;""),Codes!$A$5:$A$14,0))),"",TRIM(Customers!C412))</f>
        <v>F</v>
      </c>
      <c r="D412" s="2" t="str">
        <f aca="false">IF(OR(TRIM(Customers!D412&amp;"")="",ISNUMBER(MATCH(TRIM(Customers!D412&amp;""),Codes!$A$5:$A$14,0))),"",TRIM(Customers!D412))</f>
        <v>Campania</v>
      </c>
      <c r="E412" s="2" t="str">
        <f aca="false">IF(OR(TRIM(Customers!E412&amp;"")="",ISNUMBER(MATCH(TRIM(Customers!E412&amp;""),Codes!$A$5:$A$14,0))),"",TRIM(Customers!E412))</f>
        <v>Self-employed</v>
      </c>
      <c r="F412" s="2" t="str">
        <f aca="false">IF(OR(TRIM(Customers!F412&amp;"")="",ISNUMBER(MATCH(TRIM(Customers!F412&amp;""),Codes!$A$5:$A$14,0))),"",TRIM(Customers!F412))</f>
        <v>Single</v>
      </c>
      <c r="G412" s="4" t="n">
        <f aca="false">IF(OR(TRIM(Customers!G412&amp;"")="",ISNUMBER(MATCH(TRIM(Customers!G412&amp;""),Codes!$A$5:$A$14,0)),Customers!G412=-999),"",IF(ISNUMBER(Customers!G412),Customers!G412,IFERROR(VALUE(Customers!G412),"")))</f>
        <v>37100</v>
      </c>
      <c r="H412" s="3" t="n">
        <f aca="false">IF(OR(TRIM(Customers!H412&amp;"")="",ISNUMBER(MATCH(TRIM(Customers!H412&amp;""),Codes!$A$5:$A$14,0))),"",IF(ISNUMBER(Customers!H412),Customers!H412,IFERROR(VALUE(Customers!H412),"")))</f>
        <v>7</v>
      </c>
      <c r="I412" s="5" t="n">
        <f aca="false">IF(OR(TRIM(Customers!I412&amp;"")="",ISNUMBER(MATCH(TRIM(Customers!I412&amp;""),Codes!$A$5:$A$14,0)),Customers!I412=DATE(1970,1,1)),"",IF(ISNUMBER(Customers!I412),Customers!I412,IFERROR(DATEVALUE(Customers!I412),"")))</f>
        <v>43503</v>
      </c>
      <c r="J412" s="2" t="str">
        <f aca="false">IF(OR(TRIM(Customers!J412&amp;"")="",ISNUMBER(MATCH(TRIM(Customers!J412&amp;""),Codes!$A$5:$A$14,0))),"",TRIM(Customers!J412))</f>
        <v>App</v>
      </c>
      <c r="K412" s="3" t="n">
        <f aca="false">IF(OR(TRIM(Customers!K412&amp;"")="",ISNUMBER(MATCH(TRIM(Customers!K412&amp;""),Codes!$A$5:$A$14,0))),"",IF(ISNUMBER(Customers!K412),Customers!K412,IFERROR(VALUE(Customers!K412),"")))</f>
        <v>4</v>
      </c>
      <c r="L412" s="4" t="n">
        <f aca="false">IF(OR(TRIM(Customers!L412&amp;"")="",ISNUMBER(MATCH(TRIM(Customers!L412&amp;""),Codes!$A$5:$A$14,0))),"",IF(ISNUMBER(Customers!L412),Customers!L412,IFERROR(VALUE(Customers!L412),"")))</f>
        <v>-261.1</v>
      </c>
      <c r="M412" s="4" t="n">
        <f aca="false">IF(OR(TRIM(Customers!M412&amp;"")="",ISNUMBER(MATCH(TRIM(Customers!M412&amp;""),Codes!$A$5:$A$14,0))),"",IF(ISNUMBER(Customers!M412),Customers!M412,IFERROR(VALUE(Customers!M412),"")))</f>
        <v>11055.03</v>
      </c>
      <c r="N412" s="3" t="n">
        <f aca="false">IF(OR(TRIM(Customers!N412&amp;"")="",ISNUMBER(MATCH(TRIM(Customers!N412&amp;""),Codes!$A$5:$A$14,0)),Customers!N412=9999),"",IF(ISNUMBER(Customers!N412),Customers!N412,IFERROR(VALUE(Customers!N412),"")))</f>
        <v>45</v>
      </c>
      <c r="O412" s="4" t="n">
        <f aca="false">IF(OR(TRIM(Customers!O412&amp;"")="",ISNUMBER(MATCH(TRIM(Customers!O412&amp;""),Codes!$A$5:$A$14,0))),"",IF(ISNUMBER(Customers!O412),Customers!O412,IFERROR(VALUE(Customers!O412),"")))</f>
        <v>75.76</v>
      </c>
      <c r="P412" s="3" t="n">
        <f aca="false">IF(OR(TRIM(Customers!P412&amp;"")="",ISNUMBER(MATCH(TRIM(Customers!P412&amp;""),Codes!$A$5:$A$14,0))),"",IF(ISNUMBER(Customers!P412),Customers!P412,IFERROR(VALUE(Customers!P412),"")))</f>
        <v>3</v>
      </c>
      <c r="Q412" s="4" t="n">
        <f aca="false">IF(OR(TRIM(Customers!Q412&amp;"")="",ISNUMBER(MATCH(TRIM(Customers!Q412&amp;""),Codes!$A$5:$A$14,0))),"",IF(ISNUMBER(Customers!Q412),Customers!Q412,IFERROR(VALUE(Customers!Q412),"")))</f>
        <v>6000</v>
      </c>
      <c r="R412" s="4" t="n">
        <f aca="false">IF(OR(TRIM(Customers!R412&amp;"")="",ISNUMBER(MATCH(TRIM(Customers!R412&amp;""),Codes!$A$5:$A$14,0))),"",IF(ISNUMBER(Customers!R412),Customers!R412,IFERROR(VALUE(Customers!R412),"")))</f>
        <v>5109.99</v>
      </c>
      <c r="S412" s="4" t="n">
        <f aca="false">IF(OR(TRIM(Customers!S412&amp;"")="",ISNUMBER(MATCH(TRIM(Customers!S412&amp;""),Codes!$A$5:$A$14,0))),"",IF(ISNUMBER(Customers!S412),Customers!S412,IFERROR(VALUE(Customers!S412),"")))</f>
        <v>119000</v>
      </c>
      <c r="T412" s="4" t="n">
        <f aca="false">IF(OR(TRIM(Customers!T412&amp;"")="",ISNUMBER(MATCH(TRIM(Customers!T412&amp;""),Codes!$A$5:$A$14,0))),"",IF(ISNUMBER(Customers!T412),Customers!T412,IFERROR(VALUE(Customers!T412),"")))</f>
        <v>833</v>
      </c>
      <c r="U412" s="3" t="n">
        <f aca="false">IF(OR(TRIM(Customers!U412&amp;"")="",ISNUMBER(MATCH(TRIM(Customers!U412&amp;""),Codes!$A$5:$A$14,0)),Customers!U412=0),"",IF(ISNUMBER(Customers!U412),Customers!U412,IFERROR(VALUE(Customers!U412),"")))</f>
        <v>629</v>
      </c>
      <c r="V412" s="3" t="n">
        <f aca="false">IF(OR(TRIM(Customers!V412&amp;"")="",ISNUMBER(MATCH(TRIM(Customers!V412&amp;""),Codes!$A$5:$A$14,0))),"",IF(ISNUMBER(Customers!V412),Customers!V412,IFERROR(VALUE(Customers!V412),"")))</f>
        <v>0</v>
      </c>
    </row>
    <row r="413" customFormat="false" ht="15" hidden="false" customHeight="false" outlineLevel="0" collapsed="false">
      <c r="A413" s="2" t="str">
        <f aca="false">Customers!A413</f>
        <v>CL00412</v>
      </c>
      <c r="B413" s="3" t="n">
        <f aca="false">IF(OR(TRIM(Customers!B413&amp;"")="",ISNUMBER(MATCH(TRIM(Customers!B413&amp;""),Codes!$A$5:$A$14,0)),Customers!B413=0),"",IF(ISNUMBER(Customers!B413),Customers!B413,IFERROR(VALUE(Customers!B413),"")))</f>
        <v>69</v>
      </c>
      <c r="C413" s="2" t="str">
        <f aca="false">IF(OR(TRIM(Customers!C413&amp;"")="",ISNUMBER(MATCH(TRIM(Customers!C413&amp;""),Codes!$A$5:$A$14,0))),"",TRIM(Customers!C413))</f>
        <v>M</v>
      </c>
      <c r="D413" s="2" t="str">
        <f aca="false">IF(OR(TRIM(Customers!D413&amp;"")="",ISNUMBER(MATCH(TRIM(Customers!D413&amp;""),Codes!$A$5:$A$14,0))),"",TRIM(Customers!D413))</f>
        <v>Liguria</v>
      </c>
      <c r="E413" s="2" t="str">
        <f aca="false">IF(OR(TRIM(Customers!E413&amp;"")="",ISNUMBER(MATCH(TRIM(Customers!E413&amp;""),Codes!$A$5:$A$14,0))),"",TRIM(Customers!E413))</f>
        <v>Retired</v>
      </c>
      <c r="F413" s="2" t="str">
        <f aca="false">IF(OR(TRIM(Customers!F413&amp;"")="",ISNUMBER(MATCH(TRIM(Customers!F413&amp;""),Codes!$A$5:$A$14,0))),"",TRIM(Customers!F413))</f>
        <v>Widowed</v>
      </c>
      <c r="G413" s="4" t="n">
        <f aca="false">IF(OR(TRIM(Customers!G413&amp;"")="",ISNUMBER(MATCH(TRIM(Customers!G413&amp;""),Codes!$A$5:$A$14,0)),Customers!G413=-999),"",IF(ISNUMBER(Customers!G413),Customers!G413,IFERROR(VALUE(Customers!G413),"")))</f>
        <v>16800</v>
      </c>
      <c r="H413" s="3" t="n">
        <f aca="false">IF(OR(TRIM(Customers!H413&amp;"")="",ISNUMBER(MATCH(TRIM(Customers!H413&amp;""),Codes!$A$5:$A$14,0))),"",IF(ISNUMBER(Customers!H413),Customers!H413,IFERROR(VALUE(Customers!H413),"")))</f>
        <v>11</v>
      </c>
      <c r="I413" s="5" t="n">
        <f aca="false">IF(OR(TRIM(Customers!I413&amp;"")="",ISNUMBER(MATCH(TRIM(Customers!I413&amp;""),Codes!$A$5:$A$14,0)),Customers!I413=DATE(1970,1,1)),"",IF(ISNUMBER(Customers!I413),Customers!I413,IFERROR(DATEVALUE(Customers!I413),"")))</f>
        <v>41923</v>
      </c>
      <c r="J413" s="2" t="str">
        <f aca="false">IF(OR(TRIM(Customers!J413&amp;"")="",ISNUMBER(MATCH(TRIM(Customers!J413&amp;""),Codes!$A$5:$A$14,0))),"",TRIM(Customers!J413))</f>
        <v>Online Banking</v>
      </c>
      <c r="K413" s="3" t="n">
        <f aca="false">IF(OR(TRIM(Customers!K413&amp;"")="",ISNUMBER(MATCH(TRIM(Customers!K413&amp;""),Codes!$A$5:$A$14,0))),"",IF(ISNUMBER(Customers!K413),Customers!K413,IFERROR(VALUE(Customers!K413),"")))</f>
        <v>2</v>
      </c>
      <c r="L413" s="4" t="n">
        <f aca="false">IF(OR(TRIM(Customers!L413&amp;"")="",ISNUMBER(MATCH(TRIM(Customers!L413&amp;""),Codes!$A$5:$A$14,0))),"",IF(ISNUMBER(Customers!L413),Customers!L413,IFERROR(VALUE(Customers!L413),"")))</f>
        <v>871.23</v>
      </c>
      <c r="M413" s="4" t="n">
        <f aca="false">IF(OR(TRIM(Customers!M413&amp;"")="",ISNUMBER(MATCH(TRIM(Customers!M413&amp;""),Codes!$A$5:$A$14,0))),"",IF(ISNUMBER(Customers!M413),Customers!M413,IFERROR(VALUE(Customers!M413),"")))</f>
        <v>9821.87</v>
      </c>
      <c r="N413" s="3" t="n">
        <f aca="false">IF(OR(TRIM(Customers!N413&amp;"")="",ISNUMBER(MATCH(TRIM(Customers!N413&amp;""),Codes!$A$5:$A$14,0)),Customers!N413=9999),"",IF(ISNUMBER(Customers!N413),Customers!N413,IFERROR(VALUE(Customers!N413),"")))</f>
        <v>23</v>
      </c>
      <c r="O413" s="4" t="n">
        <f aca="false">IF(OR(TRIM(Customers!O413&amp;"")="",ISNUMBER(MATCH(TRIM(Customers!O413&amp;""),Codes!$A$5:$A$14,0))),"",IF(ISNUMBER(Customers!O413),Customers!O413,IFERROR(VALUE(Customers!O413),"")))</f>
        <v>61.72</v>
      </c>
      <c r="P413" s="3" t="n">
        <f aca="false">IF(OR(TRIM(Customers!P413&amp;"")="",ISNUMBER(MATCH(TRIM(Customers!P413&amp;""),Codes!$A$5:$A$14,0))),"",IF(ISNUMBER(Customers!P413),Customers!P413,IFERROR(VALUE(Customers!P413),"")))</f>
        <v>3</v>
      </c>
      <c r="Q413" s="4" t="n">
        <f aca="false">IF(OR(TRIM(Customers!Q413&amp;"")="",ISNUMBER(MATCH(TRIM(Customers!Q413&amp;""),Codes!$A$5:$A$14,0))),"",IF(ISNUMBER(Customers!Q413),Customers!Q413,IFERROR(VALUE(Customers!Q413),"")))</f>
        <v>4000</v>
      </c>
      <c r="R413" s="4" t="n">
        <f aca="false">IF(OR(TRIM(Customers!R413&amp;"")="",ISNUMBER(MATCH(TRIM(Customers!R413&amp;""),Codes!$A$5:$A$14,0))),"",IF(ISNUMBER(Customers!R413),Customers!R413,IFERROR(VALUE(Customers!R413),"")))</f>
        <v>675.2</v>
      </c>
      <c r="S413" s="4" t="n">
        <f aca="false">IF(OR(TRIM(Customers!S413&amp;"")="",ISNUMBER(MATCH(TRIM(Customers!S413&amp;""),Codes!$A$5:$A$14,0))),"",IF(ISNUMBER(Customers!S413),Customers!S413,IFERROR(VALUE(Customers!S413),"")))</f>
        <v>0</v>
      </c>
      <c r="T413" s="4" t="n">
        <f aca="false">IF(OR(TRIM(Customers!T413&amp;"")="",ISNUMBER(MATCH(TRIM(Customers!T413&amp;""),Codes!$A$5:$A$14,0))),"",IF(ISNUMBER(Customers!T413),Customers!T413,IFERROR(VALUE(Customers!T413),"")))</f>
        <v>0</v>
      </c>
      <c r="U413" s="3" t="str">
        <f aca="false">IF(OR(TRIM(Customers!U413&amp;"")="",ISNUMBER(MATCH(TRIM(Customers!U413&amp;""),Codes!$A$5:$A$14,0)),Customers!U413=0),"",IF(ISNUMBER(Customers!U413),Customers!U413,IFERROR(VALUE(Customers!U413),"")))</f>
        <v/>
      </c>
      <c r="V413" s="3" t="n">
        <f aca="false">IF(OR(TRIM(Customers!V413&amp;"")="",ISNUMBER(MATCH(TRIM(Customers!V413&amp;""),Codes!$A$5:$A$14,0))),"",IF(ISNUMBER(Customers!V413),Customers!V413,IFERROR(VALUE(Customers!V413),"")))</f>
        <v>1</v>
      </c>
    </row>
    <row r="414" customFormat="false" ht="15" hidden="false" customHeight="false" outlineLevel="0" collapsed="false">
      <c r="A414" s="2" t="str">
        <f aca="false">Customers!A414</f>
        <v>CL00413</v>
      </c>
      <c r="B414" s="3" t="n">
        <f aca="false">IF(OR(TRIM(Customers!B414&amp;"")="",ISNUMBER(MATCH(TRIM(Customers!B414&amp;""),Codes!$A$5:$A$14,0)),Customers!B414=0),"",IF(ISNUMBER(Customers!B414),Customers!B414,IFERROR(VALUE(Customers!B414),"")))</f>
        <v>51</v>
      </c>
      <c r="C414" s="2" t="str">
        <f aca="false">IF(OR(TRIM(Customers!C414&amp;"")="",ISNUMBER(MATCH(TRIM(Customers!C414&amp;""),Codes!$A$5:$A$14,0))),"",TRIM(Customers!C414))</f>
        <v>M</v>
      </c>
      <c r="D414" s="2" t="str">
        <f aca="false">IF(OR(TRIM(Customers!D414&amp;"")="",ISNUMBER(MATCH(TRIM(Customers!D414&amp;""),Codes!$A$5:$A$14,0))),"",TRIM(Customers!D414))</f>
        <v>Lombardia</v>
      </c>
      <c r="E414" s="2" t="str">
        <f aca="false">IF(OR(TRIM(Customers!E414&amp;"")="",ISNUMBER(MATCH(TRIM(Customers!E414&amp;""),Codes!$A$5:$A$14,0))),"",TRIM(Customers!E414))</f>
        <v>Shopkeeper</v>
      </c>
      <c r="F414" s="2" t="str">
        <f aca="false">IF(OR(TRIM(Customers!F414&amp;"")="",ISNUMBER(MATCH(TRIM(Customers!F414&amp;""),Codes!$A$5:$A$14,0))),"",TRIM(Customers!F414))</f>
        <v>Married</v>
      </c>
      <c r="G414" s="4" t="n">
        <f aca="false">IF(OR(TRIM(Customers!G414&amp;"")="",ISNUMBER(MATCH(TRIM(Customers!G414&amp;""),Codes!$A$5:$A$14,0)),Customers!G414=-999),"",IF(ISNUMBER(Customers!G414),Customers!G414,IFERROR(VALUE(Customers!G414),"")))</f>
        <v>49500</v>
      </c>
      <c r="H414" s="3" t="n">
        <f aca="false">IF(OR(TRIM(Customers!H414&amp;"")="",ISNUMBER(MATCH(TRIM(Customers!H414&amp;""),Codes!$A$5:$A$14,0))),"",IF(ISNUMBER(Customers!H414),Customers!H414,IFERROR(VALUE(Customers!H414),"")))</f>
        <v>14</v>
      </c>
      <c r="I414" s="5" t="n">
        <f aca="false">IF(OR(TRIM(Customers!I414&amp;"")="",ISNUMBER(MATCH(TRIM(Customers!I414&amp;""),Codes!$A$5:$A$14,0)),Customers!I414=DATE(1970,1,1)),"",IF(ISNUMBER(Customers!I414),Customers!I414,IFERROR(DATEVALUE(Customers!I414),"")))</f>
        <v>41158</v>
      </c>
      <c r="J414" s="2" t="str">
        <f aca="false">IF(OR(TRIM(Customers!J414&amp;"")="",ISNUMBER(MATCH(TRIM(Customers!J414&amp;""),Codes!$A$5:$A$14,0))),"",TRIM(Customers!J414))</f>
        <v>Online Banking</v>
      </c>
      <c r="K414" s="3" t="n">
        <f aca="false">IF(OR(TRIM(Customers!K414&amp;"")="",ISNUMBER(MATCH(TRIM(Customers!K414&amp;""),Codes!$A$5:$A$14,0))),"",IF(ISNUMBER(Customers!K414),Customers!K414,IFERROR(VALUE(Customers!K414),"")))</f>
        <v>2</v>
      </c>
      <c r="L414" s="4" t="n">
        <f aca="false">IF(OR(TRIM(Customers!L414&amp;"")="",ISNUMBER(MATCH(TRIM(Customers!L414&amp;""),Codes!$A$5:$A$14,0))),"",IF(ISNUMBER(Customers!L414),Customers!L414,IFERROR(VALUE(Customers!L414),"")))</f>
        <v>7109.52</v>
      </c>
      <c r="M414" s="4" t="n">
        <f aca="false">IF(OR(TRIM(Customers!M414&amp;"")="",ISNUMBER(MATCH(TRIM(Customers!M414&amp;""),Codes!$A$5:$A$14,0))),"",IF(ISNUMBER(Customers!M414),Customers!M414,IFERROR(VALUE(Customers!M414),"")))</f>
        <v>81682.39</v>
      </c>
      <c r="N414" s="3" t="n">
        <f aca="false">IF(OR(TRIM(Customers!N414&amp;"")="",ISNUMBER(MATCH(TRIM(Customers!N414&amp;""),Codes!$A$5:$A$14,0)),Customers!N414=9999),"",IF(ISNUMBER(Customers!N414),Customers!N414,IFERROR(VALUE(Customers!N414),"")))</f>
        <v>41</v>
      </c>
      <c r="O414" s="4" t="n">
        <f aca="false">IF(OR(TRIM(Customers!O414&amp;"")="",ISNUMBER(MATCH(TRIM(Customers!O414&amp;""),Codes!$A$5:$A$14,0))),"",IF(ISNUMBER(Customers!O414),Customers!O414,IFERROR(VALUE(Customers!O414),"")))</f>
        <v>45.78</v>
      </c>
      <c r="P414" s="3" t="n">
        <f aca="false">IF(OR(TRIM(Customers!P414&amp;"")="",ISNUMBER(MATCH(TRIM(Customers!P414&amp;""),Codes!$A$5:$A$14,0))),"",IF(ISNUMBER(Customers!P414),Customers!P414,IFERROR(VALUE(Customers!P414),"")))</f>
        <v>2</v>
      </c>
      <c r="Q414" s="4" t="str">
        <f aca="false">IF(OR(TRIM(Customers!Q414&amp;"")="",ISNUMBER(MATCH(TRIM(Customers!Q414&amp;""),Codes!$A$5:$A$14,0))),"",IF(ISNUMBER(Customers!Q414),Customers!Q414,IFERROR(VALUE(Customers!Q414),"")))</f>
        <v/>
      </c>
      <c r="R414" s="4" t="str">
        <f aca="false">IF(OR(TRIM(Customers!R414&amp;"")="",ISNUMBER(MATCH(TRIM(Customers!R414&amp;""),Codes!$A$5:$A$14,0))),"",IF(ISNUMBER(Customers!R414),Customers!R414,IFERROR(VALUE(Customers!R414),"")))</f>
        <v/>
      </c>
      <c r="S414" s="4" t="n">
        <f aca="false">IF(OR(TRIM(Customers!S414&amp;"")="",ISNUMBER(MATCH(TRIM(Customers!S414&amp;""),Codes!$A$5:$A$14,0))),"",IF(ISNUMBER(Customers!S414),Customers!S414,IFERROR(VALUE(Customers!S414),"")))</f>
        <v>225000</v>
      </c>
      <c r="T414" s="4" t="n">
        <f aca="false">IF(OR(TRIM(Customers!T414&amp;"")="",ISNUMBER(MATCH(TRIM(Customers!T414&amp;""),Codes!$A$5:$A$14,0))),"",IF(ISNUMBER(Customers!T414),Customers!T414,IFERROR(VALUE(Customers!T414),"")))</f>
        <v>1160</v>
      </c>
      <c r="U414" s="3" t="n">
        <f aca="false">IF(OR(TRIM(Customers!U414&amp;"")="",ISNUMBER(MATCH(TRIM(Customers!U414&amp;""),Codes!$A$5:$A$14,0)),Customers!U414=0),"",IF(ISNUMBER(Customers!U414),Customers!U414,IFERROR(VALUE(Customers!U414),"")))</f>
        <v>734</v>
      </c>
      <c r="V414" s="3" t="n">
        <f aca="false">IF(OR(TRIM(Customers!V414&amp;"")="",ISNUMBER(MATCH(TRIM(Customers!V414&amp;""),Codes!$A$5:$A$14,0))),"",IF(ISNUMBER(Customers!V414),Customers!V414,IFERROR(VALUE(Customers!V414),"")))</f>
        <v>0</v>
      </c>
    </row>
    <row r="415" customFormat="false" ht="15" hidden="false" customHeight="false" outlineLevel="0" collapsed="false">
      <c r="A415" s="2" t="str">
        <f aca="false">Customers!A415</f>
        <v>CL00414</v>
      </c>
      <c r="B415" s="3" t="n">
        <f aca="false">IF(OR(TRIM(Customers!B415&amp;"")="",ISNUMBER(MATCH(TRIM(Customers!B415&amp;""),Codes!$A$5:$A$14,0)),Customers!B415=0),"",IF(ISNUMBER(Customers!B415),Customers!B415,IFERROR(VALUE(Customers!B415),"")))</f>
        <v>53</v>
      </c>
      <c r="C415" s="2" t="str">
        <f aca="false">IF(OR(TRIM(Customers!C415&amp;"")="",ISNUMBER(MATCH(TRIM(Customers!C415&amp;""),Codes!$A$5:$A$14,0))),"",TRIM(Customers!C415))</f>
        <v>M</v>
      </c>
      <c r="D415" s="2" t="str">
        <f aca="false">IF(OR(TRIM(Customers!D415&amp;"")="",ISNUMBER(MATCH(TRIM(Customers!D415&amp;""),Codes!$A$5:$A$14,0))),"",TRIM(Customers!D415))</f>
        <v>Lazio</v>
      </c>
      <c r="E415" s="2" t="str">
        <f aca="false">IF(OR(TRIM(Customers!E415&amp;"")="",ISNUMBER(MATCH(TRIM(Customers!E415&amp;""),Codes!$A$5:$A$14,0))),"",TRIM(Customers!E415))</f>
        <v>Business owner</v>
      </c>
      <c r="F415" s="2" t="str">
        <f aca="false">IF(OR(TRIM(Customers!F415&amp;"")="",ISNUMBER(MATCH(TRIM(Customers!F415&amp;""),Codes!$A$5:$A$14,0))),"",TRIM(Customers!F415))</f>
        <v>Married</v>
      </c>
      <c r="G415" s="4" t="str">
        <f aca="false">IF(OR(TRIM(Customers!G415&amp;"")="",ISNUMBER(MATCH(TRIM(Customers!G415&amp;""),Codes!$A$5:$A$14,0)),Customers!G415=-999),"",IF(ISNUMBER(Customers!G415),Customers!G415,IFERROR(VALUE(Customers!G415),"")))</f>
        <v/>
      </c>
      <c r="H415" s="3" t="n">
        <f aca="false">IF(OR(TRIM(Customers!H415&amp;"")="",ISNUMBER(MATCH(TRIM(Customers!H415&amp;""),Codes!$A$5:$A$14,0))),"",IF(ISNUMBER(Customers!H415),Customers!H415,IFERROR(VALUE(Customers!H415),"")))</f>
        <v>4</v>
      </c>
      <c r="I415" s="5" t="n">
        <f aca="false">IF(OR(TRIM(Customers!I415&amp;"")="",ISNUMBER(MATCH(TRIM(Customers!I415&amp;""),Codes!$A$5:$A$14,0)),Customers!I415=DATE(1970,1,1)),"",IF(ISNUMBER(Customers!I415),Customers!I415,IFERROR(DATEVALUE(Customers!I415),"")))</f>
        <v>44760</v>
      </c>
      <c r="J415" s="2" t="str">
        <f aca="false">IF(OR(TRIM(Customers!J415&amp;"")="",ISNUMBER(MATCH(TRIM(Customers!J415&amp;""),Codes!$A$5:$A$14,0))),"",TRIM(Customers!J415))</f>
        <v>App</v>
      </c>
      <c r="K415" s="3" t="n">
        <f aca="false">IF(OR(TRIM(Customers!K415&amp;"")="",ISNUMBER(MATCH(TRIM(Customers!K415&amp;""),Codes!$A$5:$A$14,0))),"",IF(ISNUMBER(Customers!K415),Customers!K415,IFERROR(VALUE(Customers!K415),"")))</f>
        <v>2</v>
      </c>
      <c r="L415" s="4" t="n">
        <f aca="false">IF(OR(TRIM(Customers!L415&amp;"")="",ISNUMBER(MATCH(TRIM(Customers!L415&amp;""),Codes!$A$5:$A$14,0))),"",IF(ISNUMBER(Customers!L415),Customers!L415,IFERROR(VALUE(Customers!L415),"")))</f>
        <v>3010.53</v>
      </c>
      <c r="M415" s="4" t="n">
        <f aca="false">IF(OR(TRIM(Customers!M415&amp;"")="",ISNUMBER(MATCH(TRIM(Customers!M415&amp;""),Codes!$A$5:$A$14,0))),"",IF(ISNUMBER(Customers!M415),Customers!M415,IFERROR(VALUE(Customers!M415),"")))</f>
        <v>34492.96</v>
      </c>
      <c r="N415" s="3" t="n">
        <f aca="false">IF(OR(TRIM(Customers!N415&amp;"")="",ISNUMBER(MATCH(TRIM(Customers!N415&amp;""),Codes!$A$5:$A$14,0)),Customers!N415=9999),"",IF(ISNUMBER(Customers!N415),Customers!N415,IFERROR(VALUE(Customers!N415),"")))</f>
        <v>45</v>
      </c>
      <c r="O415" s="4" t="n">
        <f aca="false">IF(OR(TRIM(Customers!O415&amp;"")="",ISNUMBER(MATCH(TRIM(Customers!O415&amp;""),Codes!$A$5:$A$14,0))),"",IF(ISNUMBER(Customers!O415),Customers!O415,IFERROR(VALUE(Customers!O415),"")))</f>
        <v>52.71</v>
      </c>
      <c r="P415" s="3" t="n">
        <f aca="false">IF(OR(TRIM(Customers!P415&amp;"")="",ISNUMBER(MATCH(TRIM(Customers!P415&amp;""),Codes!$A$5:$A$14,0))),"",IF(ISNUMBER(Customers!P415),Customers!P415,IFERROR(VALUE(Customers!P415),"")))</f>
        <v>1</v>
      </c>
      <c r="Q415" s="4" t="str">
        <f aca="false">IF(OR(TRIM(Customers!Q415&amp;"")="",ISNUMBER(MATCH(TRIM(Customers!Q415&amp;""),Codes!$A$5:$A$14,0))),"",IF(ISNUMBER(Customers!Q415),Customers!Q415,IFERROR(VALUE(Customers!Q415),"")))</f>
        <v/>
      </c>
      <c r="R415" s="4" t="str">
        <f aca="false">IF(OR(TRIM(Customers!R415&amp;"")="",ISNUMBER(MATCH(TRIM(Customers!R415&amp;""),Codes!$A$5:$A$14,0))),"",IF(ISNUMBER(Customers!R415),Customers!R415,IFERROR(VALUE(Customers!R415),"")))</f>
        <v/>
      </c>
      <c r="S415" s="4" t="n">
        <f aca="false">IF(OR(TRIM(Customers!S415&amp;"")="",ISNUMBER(MATCH(TRIM(Customers!S415&amp;""),Codes!$A$5:$A$14,0))),"",IF(ISNUMBER(Customers!S415),Customers!S415,IFERROR(VALUE(Customers!S415),"")))</f>
        <v>0</v>
      </c>
      <c r="T415" s="4" t="n">
        <f aca="false">IF(OR(TRIM(Customers!T415&amp;"")="",ISNUMBER(MATCH(TRIM(Customers!T415&amp;""),Codes!$A$5:$A$14,0))),"",IF(ISNUMBER(Customers!T415),Customers!T415,IFERROR(VALUE(Customers!T415),"")))</f>
        <v>0</v>
      </c>
      <c r="U415" s="3" t="n">
        <f aca="false">IF(OR(TRIM(Customers!U415&amp;"")="",ISNUMBER(MATCH(TRIM(Customers!U415&amp;""),Codes!$A$5:$A$14,0)),Customers!U415=0),"",IF(ISNUMBER(Customers!U415),Customers!U415,IFERROR(VALUE(Customers!U415),"")))</f>
        <v>557</v>
      </c>
      <c r="V415" s="3" t="str">
        <f aca="false">IF(OR(TRIM(Customers!V415&amp;"")="",ISNUMBER(MATCH(TRIM(Customers!V415&amp;""),Codes!$A$5:$A$14,0))),"",IF(ISNUMBER(Customers!V415),Customers!V415,IFERROR(VALUE(Customers!V415),"")))</f>
        <v/>
      </c>
    </row>
    <row r="416" customFormat="false" ht="15" hidden="false" customHeight="false" outlineLevel="0" collapsed="false">
      <c r="A416" s="2" t="str">
        <f aca="false">Customers!A416</f>
        <v>CL00415</v>
      </c>
      <c r="B416" s="3" t="n">
        <f aca="false">IF(OR(TRIM(Customers!B416&amp;"")="",ISNUMBER(MATCH(TRIM(Customers!B416&amp;""),Codes!$A$5:$A$14,0)),Customers!B416=0),"",IF(ISNUMBER(Customers!B416),Customers!B416,IFERROR(VALUE(Customers!B416),"")))</f>
        <v>44</v>
      </c>
      <c r="C416" s="2" t="str">
        <f aca="false">IF(OR(TRIM(Customers!C416&amp;"")="",ISNUMBER(MATCH(TRIM(Customers!C416&amp;""),Codes!$A$5:$A$14,0))),"",TRIM(Customers!C416))</f>
        <v>M</v>
      </c>
      <c r="D416" s="2" t="str">
        <f aca="false">IF(OR(TRIM(Customers!D416&amp;"")="",ISNUMBER(MATCH(TRIM(Customers!D416&amp;""),Codes!$A$5:$A$14,0))),"",TRIM(Customers!D416))</f>
        <v>Lombardia</v>
      </c>
      <c r="E416" s="2" t="str">
        <f aca="false">IF(OR(TRIM(Customers!E416&amp;"")="",ISNUMBER(MATCH(TRIM(Customers!E416&amp;""),Codes!$A$5:$A$14,0))),"",TRIM(Customers!E416))</f>
        <v>Employee</v>
      </c>
      <c r="F416" s="2" t="str">
        <f aca="false">IF(OR(TRIM(Customers!F416&amp;"")="",ISNUMBER(MATCH(TRIM(Customers!F416&amp;""),Codes!$A$5:$A$14,0))),"",TRIM(Customers!F416))</f>
        <v>Married</v>
      </c>
      <c r="G416" s="4" t="n">
        <f aca="false">IF(OR(TRIM(Customers!G416&amp;"")="",ISNUMBER(MATCH(TRIM(Customers!G416&amp;""),Codes!$A$5:$A$14,0)),Customers!G416=-999),"",IF(ISNUMBER(Customers!G416),Customers!G416,IFERROR(VALUE(Customers!G416),"")))</f>
        <v>31500</v>
      </c>
      <c r="H416" s="3" t="n">
        <f aca="false">IF(OR(TRIM(Customers!H416&amp;"")="",ISNUMBER(MATCH(TRIM(Customers!H416&amp;""),Codes!$A$5:$A$14,0))),"",IF(ISNUMBER(Customers!H416),Customers!H416,IFERROR(VALUE(Customers!H416),"")))</f>
        <v>14</v>
      </c>
      <c r="I416" s="5" t="n">
        <f aca="false">IF(OR(TRIM(Customers!I416&amp;"")="",ISNUMBER(MATCH(TRIM(Customers!I416&amp;""),Codes!$A$5:$A$14,0)),Customers!I416=DATE(1970,1,1)),"",IF(ISNUMBER(Customers!I416),Customers!I416,IFERROR(DATEVALUE(Customers!I416),"")))</f>
        <v>40988</v>
      </c>
      <c r="J416" s="2" t="str">
        <f aca="false">IF(OR(TRIM(Customers!J416&amp;"")="",ISNUMBER(MATCH(TRIM(Customers!J416&amp;""),Codes!$A$5:$A$14,0))),"",TRIM(Customers!J416))</f>
        <v>Online Banking</v>
      </c>
      <c r="K416" s="3" t="n">
        <f aca="false">IF(OR(TRIM(Customers!K416&amp;"")="",ISNUMBER(MATCH(TRIM(Customers!K416&amp;""),Codes!$A$5:$A$14,0))),"",IF(ISNUMBER(Customers!K416),Customers!K416,IFERROR(VALUE(Customers!K416),"")))</f>
        <v>2</v>
      </c>
      <c r="L416" s="4" t="n">
        <f aca="false">IF(OR(TRIM(Customers!L416&amp;"")="",ISNUMBER(MATCH(TRIM(Customers!L416&amp;""),Codes!$A$5:$A$14,0))),"",IF(ISNUMBER(Customers!L416),Customers!L416,IFERROR(VALUE(Customers!L416),"")))</f>
        <v>9221.42</v>
      </c>
      <c r="M416" s="4" t="n">
        <f aca="false">IF(OR(TRIM(Customers!M416&amp;"")="",ISNUMBER(MATCH(TRIM(Customers!M416&amp;""),Codes!$A$5:$A$14,0))),"",IF(ISNUMBER(Customers!M416),Customers!M416,IFERROR(VALUE(Customers!M416),"")))</f>
        <v>107770.81</v>
      </c>
      <c r="N416" s="3" t="n">
        <f aca="false">IF(OR(TRIM(Customers!N416&amp;"")="",ISNUMBER(MATCH(TRIM(Customers!N416&amp;""),Codes!$A$5:$A$14,0)),Customers!N416=9999),"",IF(ISNUMBER(Customers!N416),Customers!N416,IFERROR(VALUE(Customers!N416),"")))</f>
        <v>29</v>
      </c>
      <c r="O416" s="4" t="n">
        <f aca="false">IF(OR(TRIM(Customers!O416&amp;"")="",ISNUMBER(MATCH(TRIM(Customers!O416&amp;""),Codes!$A$5:$A$14,0))),"",IF(ISNUMBER(Customers!O416),Customers!O416,IFERROR(VALUE(Customers!O416),"")))</f>
        <v>38.58</v>
      </c>
      <c r="P416" s="3" t="n">
        <f aca="false">IF(OR(TRIM(Customers!P416&amp;"")="",ISNUMBER(MATCH(TRIM(Customers!P416&amp;""),Codes!$A$5:$A$14,0))),"",IF(ISNUMBER(Customers!P416),Customers!P416,IFERROR(VALUE(Customers!P416),"")))</f>
        <v>3</v>
      </c>
      <c r="Q416" s="4" t="n">
        <f aca="false">IF(OR(TRIM(Customers!Q416&amp;"")="",ISNUMBER(MATCH(TRIM(Customers!Q416&amp;""),Codes!$A$5:$A$14,0))),"",IF(ISNUMBER(Customers!Q416),Customers!Q416,IFERROR(VALUE(Customers!Q416),"")))</f>
        <v>6000</v>
      </c>
      <c r="R416" s="4" t="n">
        <f aca="false">IF(OR(TRIM(Customers!R416&amp;"")="",ISNUMBER(MATCH(TRIM(Customers!R416&amp;""),Codes!$A$5:$A$14,0))),"",IF(ISNUMBER(Customers!R416),Customers!R416,IFERROR(VALUE(Customers!R416),"")))</f>
        <v>1835.05</v>
      </c>
      <c r="S416" s="4" t="n">
        <f aca="false">IF(OR(TRIM(Customers!S416&amp;"")="",ISNUMBER(MATCH(TRIM(Customers!S416&amp;""),Codes!$A$5:$A$14,0))),"",IF(ISNUMBER(Customers!S416),Customers!S416,IFERROR(VALUE(Customers!S416),"")))</f>
        <v>0</v>
      </c>
      <c r="T416" s="4" t="n">
        <f aca="false">IF(OR(TRIM(Customers!T416&amp;"")="",ISNUMBER(MATCH(TRIM(Customers!T416&amp;""),Codes!$A$5:$A$14,0))),"",IF(ISNUMBER(Customers!T416),Customers!T416,IFERROR(VALUE(Customers!T416),"")))</f>
        <v>0</v>
      </c>
      <c r="U416" s="3" t="n">
        <f aca="false">IF(OR(TRIM(Customers!U416&amp;"")="",ISNUMBER(MATCH(TRIM(Customers!U416&amp;""),Codes!$A$5:$A$14,0)),Customers!U416=0),"",IF(ISNUMBER(Customers!U416),Customers!U416,IFERROR(VALUE(Customers!U416),"")))</f>
        <v>638</v>
      </c>
      <c r="V416" s="3" t="str">
        <f aca="false">IF(OR(TRIM(Customers!V416&amp;"")="",ISNUMBER(MATCH(TRIM(Customers!V416&amp;""),Codes!$A$5:$A$14,0))),"",IF(ISNUMBER(Customers!V416),Customers!V416,IFERROR(VALUE(Customers!V416),"")))</f>
        <v/>
      </c>
    </row>
    <row r="417" customFormat="false" ht="15" hidden="false" customHeight="false" outlineLevel="0" collapsed="false">
      <c r="A417" s="2" t="str">
        <f aca="false">Customers!A417</f>
        <v>CL00416</v>
      </c>
      <c r="B417" s="3" t="n">
        <f aca="false">IF(OR(TRIM(Customers!B417&amp;"")="",ISNUMBER(MATCH(TRIM(Customers!B417&amp;""),Codes!$A$5:$A$14,0)),Customers!B417=0),"",IF(ISNUMBER(Customers!B417),Customers!B417,IFERROR(VALUE(Customers!B417),"")))</f>
        <v>52</v>
      </c>
      <c r="C417" s="2" t="str">
        <f aca="false">IF(OR(TRIM(Customers!C417&amp;"")="",ISNUMBER(MATCH(TRIM(Customers!C417&amp;""),Codes!$A$5:$A$14,0))),"",TRIM(Customers!C417))</f>
        <v>M</v>
      </c>
      <c r="D417" s="2" t="str">
        <f aca="false">IF(OR(TRIM(Customers!D417&amp;"")="",ISNUMBER(MATCH(TRIM(Customers!D417&amp;""),Codes!$A$5:$A$14,0))),"",TRIM(Customers!D417))</f>
        <v>Lazio</v>
      </c>
      <c r="E417" s="2" t="str">
        <f aca="false">IF(OR(TRIM(Customers!E417&amp;"")="",ISNUMBER(MATCH(TRIM(Customers!E417&amp;""),Codes!$A$5:$A$14,0))),"",TRIM(Customers!E417))</f>
        <v>Business owner</v>
      </c>
      <c r="F417" s="2" t="str">
        <f aca="false">IF(OR(TRIM(Customers!F417&amp;"")="",ISNUMBER(MATCH(TRIM(Customers!F417&amp;""),Codes!$A$5:$A$14,0))),"",TRIM(Customers!F417))</f>
        <v>Divorced</v>
      </c>
      <c r="G417" s="4" t="n">
        <f aca="false">IF(OR(TRIM(Customers!G417&amp;"")="",ISNUMBER(MATCH(TRIM(Customers!G417&amp;""),Codes!$A$5:$A$14,0)),Customers!G417=-999),"",IF(ISNUMBER(Customers!G417),Customers!G417,IFERROR(VALUE(Customers!G417),"")))</f>
        <v>64000</v>
      </c>
      <c r="H417" s="3" t="n">
        <f aca="false">IF(OR(TRIM(Customers!H417&amp;"")="",ISNUMBER(MATCH(TRIM(Customers!H417&amp;""),Codes!$A$5:$A$14,0))),"",IF(ISNUMBER(Customers!H417),Customers!H417,IFERROR(VALUE(Customers!H417),"")))</f>
        <v>11</v>
      </c>
      <c r="I417" s="5" t="n">
        <f aca="false">IF(OR(TRIM(Customers!I417&amp;"")="",ISNUMBER(MATCH(TRIM(Customers!I417&amp;""),Codes!$A$5:$A$14,0)),Customers!I417=DATE(1970,1,1)),"",IF(ISNUMBER(Customers!I417),Customers!I417,IFERROR(DATEVALUE(Customers!I417),"")))</f>
        <v>42076</v>
      </c>
      <c r="J417" s="2" t="str">
        <f aca="false">IF(OR(TRIM(Customers!J417&amp;"")="",ISNUMBER(MATCH(TRIM(Customers!J417&amp;""),Codes!$A$5:$A$14,0))),"",TRIM(Customers!J417))</f>
        <v>Online Banking</v>
      </c>
      <c r="K417" s="3" t="n">
        <f aca="false">IF(OR(TRIM(Customers!K417&amp;"")="",ISNUMBER(MATCH(TRIM(Customers!K417&amp;""),Codes!$A$5:$A$14,0))),"",IF(ISNUMBER(Customers!K417),Customers!K417,IFERROR(VALUE(Customers!K417),"")))</f>
        <v>1</v>
      </c>
      <c r="L417" s="4" t="n">
        <f aca="false">IF(OR(TRIM(Customers!L417&amp;"")="",ISNUMBER(MATCH(TRIM(Customers!L417&amp;""),Codes!$A$5:$A$14,0))),"",IF(ISNUMBER(Customers!L417),Customers!L417,IFERROR(VALUE(Customers!L417),"")))</f>
        <v>3760.12</v>
      </c>
      <c r="M417" s="4" t="n">
        <f aca="false">IF(OR(TRIM(Customers!M417&amp;"")="",ISNUMBER(MATCH(TRIM(Customers!M417&amp;""),Codes!$A$5:$A$14,0))),"",IF(ISNUMBER(Customers!M417),Customers!M417,IFERROR(VALUE(Customers!M417),"")))</f>
        <v>58129.64</v>
      </c>
      <c r="N417" s="3" t="n">
        <f aca="false">IF(OR(TRIM(Customers!N417&amp;"")="",ISNUMBER(MATCH(TRIM(Customers!N417&amp;""),Codes!$A$5:$A$14,0)),Customers!N417=9999),"",IF(ISNUMBER(Customers!N417),Customers!N417,IFERROR(VALUE(Customers!N417),"")))</f>
        <v>35</v>
      </c>
      <c r="O417" s="4" t="n">
        <f aca="false">IF(OR(TRIM(Customers!O417&amp;"")="",ISNUMBER(MATCH(TRIM(Customers!O417&amp;""),Codes!$A$5:$A$14,0))),"",IF(ISNUMBER(Customers!O417),Customers!O417,IFERROR(VALUE(Customers!O417),"")))</f>
        <v>55.34</v>
      </c>
      <c r="P417" s="3" t="n">
        <f aca="false">IF(OR(TRIM(Customers!P417&amp;"")="",ISNUMBER(MATCH(TRIM(Customers!P417&amp;""),Codes!$A$5:$A$14,0))),"",IF(ISNUMBER(Customers!P417),Customers!P417,IFERROR(VALUE(Customers!P417),"")))</f>
        <v>4</v>
      </c>
      <c r="Q417" s="4" t="n">
        <f aca="false">IF(OR(TRIM(Customers!Q417&amp;"")="",ISNUMBER(MATCH(TRIM(Customers!Q417&amp;""),Codes!$A$5:$A$14,0))),"",IF(ISNUMBER(Customers!Q417),Customers!Q417,IFERROR(VALUE(Customers!Q417),"")))</f>
        <v>13500</v>
      </c>
      <c r="R417" s="4" t="n">
        <f aca="false">IF(OR(TRIM(Customers!R417&amp;"")="",ISNUMBER(MATCH(TRIM(Customers!R417&amp;""),Codes!$A$5:$A$14,0))),"",IF(ISNUMBER(Customers!R417),Customers!R417,IFERROR(VALUE(Customers!R417),"")))</f>
        <v>3383.27</v>
      </c>
      <c r="S417" s="4" t="str">
        <f aca="false">IF(OR(TRIM(Customers!S417&amp;"")="",ISNUMBER(MATCH(TRIM(Customers!S417&amp;""),Codes!$A$5:$A$14,0))),"",IF(ISNUMBER(Customers!S417),Customers!S417,IFERROR(VALUE(Customers!S417),"")))</f>
        <v/>
      </c>
      <c r="T417" s="4" t="str">
        <f aca="false">IF(OR(TRIM(Customers!T417&amp;"")="",ISNUMBER(MATCH(TRIM(Customers!T417&amp;""),Codes!$A$5:$A$14,0))),"",IF(ISNUMBER(Customers!T417),Customers!T417,IFERROR(VALUE(Customers!T417),"")))</f>
        <v/>
      </c>
      <c r="U417" s="3" t="n">
        <f aca="false">IF(OR(TRIM(Customers!U417&amp;"")="",ISNUMBER(MATCH(TRIM(Customers!U417&amp;""),Codes!$A$5:$A$14,0)),Customers!U417=0),"",IF(ISNUMBER(Customers!U417),Customers!U417,IFERROR(VALUE(Customers!U417),"")))</f>
        <v>693</v>
      </c>
      <c r="V417" s="3" t="n">
        <f aca="false">IF(OR(TRIM(Customers!V417&amp;"")="",ISNUMBER(MATCH(TRIM(Customers!V417&amp;""),Codes!$A$5:$A$14,0))),"",IF(ISNUMBER(Customers!V417),Customers!V417,IFERROR(VALUE(Customers!V417),"")))</f>
        <v>0</v>
      </c>
    </row>
    <row r="418" customFormat="false" ht="15" hidden="false" customHeight="false" outlineLevel="0" collapsed="false">
      <c r="A418" s="2" t="str">
        <f aca="false">Customers!A418</f>
        <v>CL00417</v>
      </c>
      <c r="B418" s="3" t="n">
        <f aca="false">IF(OR(TRIM(Customers!B418&amp;"")="",ISNUMBER(MATCH(TRIM(Customers!B418&amp;""),Codes!$A$5:$A$14,0)),Customers!B418=0),"",IF(ISNUMBER(Customers!B418),Customers!B418,IFERROR(VALUE(Customers!B418),"")))</f>
        <v>52</v>
      </c>
      <c r="C418" s="2" t="str">
        <f aca="false">IF(OR(TRIM(Customers!C418&amp;"")="",ISNUMBER(MATCH(TRIM(Customers!C418&amp;""),Codes!$A$5:$A$14,0))),"",TRIM(Customers!C418))</f>
        <v>M</v>
      </c>
      <c r="D418" s="2" t="str">
        <f aca="false">IF(OR(TRIM(Customers!D418&amp;"")="",ISNUMBER(MATCH(TRIM(Customers!D418&amp;""),Codes!$A$5:$A$14,0))),"",TRIM(Customers!D418))</f>
        <v>Puglia</v>
      </c>
      <c r="E418" s="2" t="str">
        <f aca="false">IF(OR(TRIM(Customers!E418&amp;"")="",ISNUMBER(MATCH(TRIM(Customers!E418&amp;""),Codes!$A$5:$A$14,0))),"",TRIM(Customers!E418))</f>
        <v>Business owner</v>
      </c>
      <c r="F418" s="2" t="str">
        <f aca="false">IF(OR(TRIM(Customers!F418&amp;"")="",ISNUMBER(MATCH(TRIM(Customers!F418&amp;""),Codes!$A$5:$A$14,0))),"",TRIM(Customers!F418))</f>
        <v>Single</v>
      </c>
      <c r="G418" s="4" t="str">
        <f aca="false">IF(OR(TRIM(Customers!G418&amp;"")="",ISNUMBER(MATCH(TRIM(Customers!G418&amp;""),Codes!$A$5:$A$14,0)),Customers!G418=-999),"",IF(ISNUMBER(Customers!G418),Customers!G418,IFERROR(VALUE(Customers!G418),"")))</f>
        <v/>
      </c>
      <c r="H418" s="3" t="n">
        <f aca="false">IF(OR(TRIM(Customers!H418&amp;"")="",ISNUMBER(MATCH(TRIM(Customers!H418&amp;""),Codes!$A$5:$A$14,0))),"",IF(ISNUMBER(Customers!H418),Customers!H418,IFERROR(VALUE(Customers!H418),"")))</f>
        <v>12</v>
      </c>
      <c r="I418" s="5" t="n">
        <f aca="false">IF(OR(TRIM(Customers!I418&amp;"")="",ISNUMBER(MATCH(TRIM(Customers!I418&amp;""),Codes!$A$5:$A$14,0)),Customers!I418=DATE(1970,1,1)),"",IF(ISNUMBER(Customers!I418),Customers!I418,IFERROR(DATEVALUE(Customers!I418),"")))</f>
        <v>41772</v>
      </c>
      <c r="J418" s="2" t="str">
        <f aca="false">IF(OR(TRIM(Customers!J418&amp;"")="",ISNUMBER(MATCH(TRIM(Customers!J418&amp;""),Codes!$A$5:$A$14,0))),"",TRIM(Customers!J418))</f>
        <v>App</v>
      </c>
      <c r="K418" s="3" t="n">
        <f aca="false">IF(OR(TRIM(Customers!K418&amp;"")="",ISNUMBER(MATCH(TRIM(Customers!K418&amp;""),Codes!$A$5:$A$14,0))),"",IF(ISNUMBER(Customers!K418),Customers!K418,IFERROR(VALUE(Customers!K418),"")))</f>
        <v>3</v>
      </c>
      <c r="L418" s="4" t="n">
        <f aca="false">IF(OR(TRIM(Customers!L418&amp;"")="",ISNUMBER(MATCH(TRIM(Customers!L418&amp;""),Codes!$A$5:$A$14,0))),"",IF(ISNUMBER(Customers!L418),Customers!L418,IFERROR(VALUE(Customers!L418),"")))</f>
        <v>6042.89</v>
      </c>
      <c r="M418" s="4" t="n">
        <f aca="false">IF(OR(TRIM(Customers!M418&amp;"")="",ISNUMBER(MATCH(TRIM(Customers!M418&amp;""),Codes!$A$5:$A$14,0))),"",IF(ISNUMBER(Customers!M418),Customers!M418,IFERROR(VALUE(Customers!M418),"")))</f>
        <v>0</v>
      </c>
      <c r="N418" s="3" t="n">
        <f aca="false">IF(OR(TRIM(Customers!N418&amp;"")="",ISNUMBER(MATCH(TRIM(Customers!N418&amp;""),Codes!$A$5:$A$14,0)),Customers!N418=9999),"",IF(ISNUMBER(Customers!N418),Customers!N418,IFERROR(VALUE(Customers!N418),"")))</f>
        <v>42</v>
      </c>
      <c r="O418" s="4" t="n">
        <f aca="false">IF(OR(TRIM(Customers!O418&amp;"")="",ISNUMBER(MATCH(TRIM(Customers!O418&amp;""),Codes!$A$5:$A$14,0))),"",IF(ISNUMBER(Customers!O418),Customers!O418,IFERROR(VALUE(Customers!O418),"")))</f>
        <v>32.94</v>
      </c>
      <c r="P418" s="3" t="n">
        <f aca="false">IF(OR(TRIM(Customers!P418&amp;"")="",ISNUMBER(MATCH(TRIM(Customers!P418&amp;""),Codes!$A$5:$A$14,0))),"",IF(ISNUMBER(Customers!P418),Customers!P418,IFERROR(VALUE(Customers!P418),"")))</f>
        <v>2</v>
      </c>
      <c r="Q418" s="4" t="n">
        <f aca="false">IF(OR(TRIM(Customers!Q418&amp;"")="",ISNUMBER(MATCH(TRIM(Customers!Q418&amp;""),Codes!$A$5:$A$14,0))),"",IF(ISNUMBER(Customers!Q418),Customers!Q418,IFERROR(VALUE(Customers!Q418),"")))</f>
        <v>8500</v>
      </c>
      <c r="R418" s="4" t="n">
        <f aca="false">IF(OR(TRIM(Customers!R418&amp;"")="",ISNUMBER(MATCH(TRIM(Customers!R418&amp;""),Codes!$A$5:$A$14,0))),"",IF(ISNUMBER(Customers!R418),Customers!R418,IFERROR(VALUE(Customers!R418),"")))</f>
        <v>1030.67</v>
      </c>
      <c r="S418" s="4" t="n">
        <f aca="false">IF(OR(TRIM(Customers!S418&amp;"")="",ISNUMBER(MATCH(TRIM(Customers!S418&amp;""),Codes!$A$5:$A$14,0))),"",IF(ISNUMBER(Customers!S418),Customers!S418,IFERROR(VALUE(Customers!S418),"")))</f>
        <v>141000</v>
      </c>
      <c r="T418" s="4" t="n">
        <f aca="false">IF(OR(TRIM(Customers!T418&amp;"")="",ISNUMBER(MATCH(TRIM(Customers!T418&amp;""),Codes!$A$5:$A$14,0))),"",IF(ISNUMBER(Customers!T418),Customers!T418,IFERROR(VALUE(Customers!T418),"")))</f>
        <v>919</v>
      </c>
      <c r="U418" s="3" t="n">
        <f aca="false">IF(OR(TRIM(Customers!U418&amp;"")="",ISNUMBER(MATCH(TRIM(Customers!U418&amp;""),Codes!$A$5:$A$14,0)),Customers!U418=0),"",IF(ISNUMBER(Customers!U418),Customers!U418,IFERROR(VALUE(Customers!U418),"")))</f>
        <v>626</v>
      </c>
      <c r="V418" s="3" t="n">
        <f aca="false">IF(OR(TRIM(Customers!V418&amp;"")="",ISNUMBER(MATCH(TRIM(Customers!V418&amp;""),Codes!$A$5:$A$14,0))),"",IF(ISNUMBER(Customers!V418),Customers!V418,IFERROR(VALUE(Customers!V418),"")))</f>
        <v>1</v>
      </c>
    </row>
    <row r="419" customFormat="false" ht="15" hidden="false" customHeight="false" outlineLevel="0" collapsed="false">
      <c r="A419" s="2" t="str">
        <f aca="false">Customers!A419</f>
        <v>CL00418</v>
      </c>
      <c r="B419" s="3" t="n">
        <f aca="false">IF(OR(TRIM(Customers!B419&amp;"")="",ISNUMBER(MATCH(TRIM(Customers!B419&amp;""),Codes!$A$5:$A$14,0)),Customers!B419=0),"",IF(ISNUMBER(Customers!B419),Customers!B419,IFERROR(VALUE(Customers!B419),"")))</f>
        <v>55</v>
      </c>
      <c r="C419" s="2" t="str">
        <f aca="false">IF(OR(TRIM(Customers!C419&amp;"")="",ISNUMBER(MATCH(TRIM(Customers!C419&amp;""),Codes!$A$5:$A$14,0))),"",TRIM(Customers!C419))</f>
        <v>M</v>
      </c>
      <c r="D419" s="2" t="str">
        <f aca="false">IF(OR(TRIM(Customers!D419&amp;"")="",ISNUMBER(MATCH(TRIM(Customers!D419&amp;""),Codes!$A$5:$A$14,0))),"",TRIM(Customers!D419))</f>
        <v>Veneto</v>
      </c>
      <c r="E419" s="2" t="str">
        <f aca="false">IF(OR(TRIM(Customers!E419&amp;"")="",ISNUMBER(MATCH(TRIM(Customers!E419&amp;""),Codes!$A$5:$A$14,0))),"",TRIM(Customers!E419))</f>
        <v>Self-employed</v>
      </c>
      <c r="F419" s="2" t="str">
        <f aca="false">IF(OR(TRIM(Customers!F419&amp;"")="",ISNUMBER(MATCH(TRIM(Customers!F419&amp;""),Codes!$A$5:$A$14,0))),"",TRIM(Customers!F419))</f>
        <v>Divorced</v>
      </c>
      <c r="G419" s="4" t="str">
        <f aca="false">IF(OR(TRIM(Customers!G419&amp;"")="",ISNUMBER(MATCH(TRIM(Customers!G419&amp;""),Codes!$A$5:$A$14,0)),Customers!G419=-999),"",IF(ISNUMBER(Customers!G419),Customers!G419,IFERROR(VALUE(Customers!G419),"")))</f>
        <v/>
      </c>
      <c r="H419" s="3" t="n">
        <f aca="false">IF(OR(TRIM(Customers!H419&amp;"")="",ISNUMBER(MATCH(TRIM(Customers!H419&amp;""),Codes!$A$5:$A$14,0))),"",IF(ISNUMBER(Customers!H419),Customers!H419,IFERROR(VALUE(Customers!H419),"")))</f>
        <v>3</v>
      </c>
      <c r="I419" s="5" t="n">
        <f aca="false">IF(OR(TRIM(Customers!I419&amp;"")="",ISNUMBER(MATCH(TRIM(Customers!I419&amp;""),Codes!$A$5:$A$14,0)),Customers!I419=DATE(1970,1,1)),"",IF(ISNUMBER(Customers!I419),Customers!I419,IFERROR(DATEVALUE(Customers!I419),"")))</f>
        <v>44881</v>
      </c>
      <c r="J419" s="2" t="str">
        <f aca="false">IF(OR(TRIM(Customers!J419&amp;"")="",ISNUMBER(MATCH(TRIM(Customers!J419&amp;""),Codes!$A$5:$A$14,0))),"",TRIM(Customers!J419))</f>
        <v>Branch</v>
      </c>
      <c r="K419" s="3" t="n">
        <f aca="false">IF(OR(TRIM(Customers!K419&amp;"")="",ISNUMBER(MATCH(TRIM(Customers!K419&amp;""),Codes!$A$5:$A$14,0))),"",IF(ISNUMBER(Customers!K419),Customers!K419,IFERROR(VALUE(Customers!K419),"")))</f>
        <v>1</v>
      </c>
      <c r="L419" s="4" t="n">
        <f aca="false">IF(OR(TRIM(Customers!L419&amp;"")="",ISNUMBER(MATCH(TRIM(Customers!L419&amp;""),Codes!$A$5:$A$14,0))),"",IF(ISNUMBER(Customers!L419),Customers!L419,IFERROR(VALUE(Customers!L419),"")))</f>
        <v>8277.59</v>
      </c>
      <c r="M419" s="4" t="n">
        <f aca="false">IF(OR(TRIM(Customers!M419&amp;"")="",ISNUMBER(MATCH(TRIM(Customers!M419&amp;""),Codes!$A$5:$A$14,0))),"",IF(ISNUMBER(Customers!M419),Customers!M419,IFERROR(VALUE(Customers!M419),"")))</f>
        <v>0</v>
      </c>
      <c r="N419" s="3" t="n">
        <f aca="false">IF(OR(TRIM(Customers!N419&amp;"")="",ISNUMBER(MATCH(TRIM(Customers!N419&amp;""),Codes!$A$5:$A$14,0)),Customers!N419=9999),"",IF(ISNUMBER(Customers!N419),Customers!N419,IFERROR(VALUE(Customers!N419),"")))</f>
        <v>29</v>
      </c>
      <c r="O419" s="4" t="n">
        <f aca="false">IF(OR(TRIM(Customers!O419&amp;"")="",ISNUMBER(MATCH(TRIM(Customers!O419&amp;""),Codes!$A$5:$A$14,0))),"",IF(ISNUMBER(Customers!O419),Customers!O419,IFERROR(VALUE(Customers!O419),"")))</f>
        <v>55.81</v>
      </c>
      <c r="P419" s="3" t="n">
        <f aca="false">IF(OR(TRIM(Customers!P419&amp;"")="",ISNUMBER(MATCH(TRIM(Customers!P419&amp;""),Codes!$A$5:$A$14,0))),"",IF(ISNUMBER(Customers!P419),Customers!P419,IFERROR(VALUE(Customers!P419),"")))</f>
        <v>3</v>
      </c>
      <c r="Q419" s="4" t="n">
        <f aca="false">IF(OR(TRIM(Customers!Q419&amp;"")="",ISNUMBER(MATCH(TRIM(Customers!Q419&amp;""),Codes!$A$5:$A$14,0))),"",IF(ISNUMBER(Customers!Q419),Customers!Q419,IFERROR(VALUE(Customers!Q419),"")))</f>
        <v>0</v>
      </c>
      <c r="R419" s="4" t="n">
        <f aca="false">IF(OR(TRIM(Customers!R419&amp;"")="",ISNUMBER(MATCH(TRIM(Customers!R419&amp;""),Codes!$A$5:$A$14,0))),"",IF(ISNUMBER(Customers!R419),Customers!R419,IFERROR(VALUE(Customers!R419),"")))</f>
        <v>0</v>
      </c>
      <c r="S419" s="4" t="n">
        <f aca="false">IF(OR(TRIM(Customers!S419&amp;"")="",ISNUMBER(MATCH(TRIM(Customers!S419&amp;""),Codes!$A$5:$A$14,0))),"",IF(ISNUMBER(Customers!S419),Customers!S419,IFERROR(VALUE(Customers!S419),"")))</f>
        <v>0</v>
      </c>
      <c r="T419" s="4" t="n">
        <f aca="false">IF(OR(TRIM(Customers!T419&amp;"")="",ISNUMBER(MATCH(TRIM(Customers!T419&amp;""),Codes!$A$5:$A$14,0))),"",IF(ISNUMBER(Customers!T419),Customers!T419,IFERROR(VALUE(Customers!T419),"")))</f>
        <v>0</v>
      </c>
      <c r="U419" s="3" t="n">
        <f aca="false">IF(OR(TRIM(Customers!U419&amp;"")="",ISNUMBER(MATCH(TRIM(Customers!U419&amp;""),Codes!$A$5:$A$14,0)),Customers!U419=0),"",IF(ISNUMBER(Customers!U419),Customers!U419,IFERROR(VALUE(Customers!U419),"")))</f>
        <v>507</v>
      </c>
      <c r="V419" s="3" t="n">
        <f aca="false">IF(OR(TRIM(Customers!V419&amp;"")="",ISNUMBER(MATCH(TRIM(Customers!V419&amp;""),Codes!$A$5:$A$14,0))),"",IF(ISNUMBER(Customers!V419),Customers!V419,IFERROR(VALUE(Customers!V419),"")))</f>
        <v>2</v>
      </c>
    </row>
    <row r="420" customFormat="false" ht="15" hidden="false" customHeight="false" outlineLevel="0" collapsed="false">
      <c r="A420" s="2" t="str">
        <f aca="false">Customers!A420</f>
        <v>CL00419</v>
      </c>
      <c r="B420" s="3" t="n">
        <f aca="false">IF(OR(TRIM(Customers!B420&amp;"")="",ISNUMBER(MATCH(TRIM(Customers!B420&amp;""),Codes!$A$5:$A$14,0)),Customers!B420=0),"",IF(ISNUMBER(Customers!B420),Customers!B420,IFERROR(VALUE(Customers!B420),"")))</f>
        <v>29</v>
      </c>
      <c r="C420" s="2" t="str">
        <f aca="false">IF(OR(TRIM(Customers!C420&amp;"")="",ISNUMBER(MATCH(TRIM(Customers!C420&amp;""),Codes!$A$5:$A$14,0))),"",TRIM(Customers!C420))</f>
        <v>F</v>
      </c>
      <c r="D420" s="2" t="str">
        <f aca="false">IF(OR(TRIM(Customers!D420&amp;"")="",ISNUMBER(MATCH(TRIM(Customers!D420&amp;""),Codes!$A$5:$A$14,0))),"",TRIM(Customers!D420))</f>
        <v>Basilicata</v>
      </c>
      <c r="E420" s="2" t="str">
        <f aca="false">IF(OR(TRIM(Customers!E420&amp;"")="",ISNUMBER(MATCH(TRIM(Customers!E420&amp;""),Codes!$A$5:$A$14,0))),"",TRIM(Customers!E420))</f>
        <v>Employee</v>
      </c>
      <c r="F420" s="2" t="str">
        <f aca="false">IF(OR(TRIM(Customers!F420&amp;"")="",ISNUMBER(MATCH(TRIM(Customers!F420&amp;""),Codes!$A$5:$A$14,0))),"",TRIM(Customers!F420))</f>
        <v>Married</v>
      </c>
      <c r="G420" s="4" t="n">
        <f aca="false">IF(OR(TRIM(Customers!G420&amp;"")="",ISNUMBER(MATCH(TRIM(Customers!G420&amp;""),Codes!$A$5:$A$14,0)),Customers!G420=-999),"",IF(ISNUMBER(Customers!G420),Customers!G420,IFERROR(VALUE(Customers!G420),"")))</f>
        <v>37200</v>
      </c>
      <c r="H420" s="3" t="n">
        <f aca="false">IF(OR(TRIM(Customers!H420&amp;"")="",ISNUMBER(MATCH(TRIM(Customers!H420&amp;""),Codes!$A$5:$A$14,0))),"",IF(ISNUMBER(Customers!H420),Customers!H420,IFERROR(VALUE(Customers!H420),"")))</f>
        <v>4</v>
      </c>
      <c r="I420" s="5" t="n">
        <f aca="false">IF(OR(TRIM(Customers!I420&amp;"")="",ISNUMBER(MATCH(TRIM(Customers!I420&amp;""),Codes!$A$5:$A$14,0)),Customers!I420=DATE(1970,1,1)),"",IF(ISNUMBER(Customers!I420),Customers!I420,IFERROR(DATEVALUE(Customers!I420),"")))</f>
        <v>44462</v>
      </c>
      <c r="J420" s="2" t="str">
        <f aca="false">IF(OR(TRIM(Customers!J420&amp;"")="",ISNUMBER(MATCH(TRIM(Customers!J420&amp;""),Codes!$A$5:$A$14,0))),"",TRIM(Customers!J420))</f>
        <v>Branch</v>
      </c>
      <c r="K420" s="3" t="n">
        <f aca="false">IF(OR(TRIM(Customers!K420&amp;"")="",ISNUMBER(MATCH(TRIM(Customers!K420&amp;""),Codes!$A$5:$A$14,0))),"",IF(ISNUMBER(Customers!K420),Customers!K420,IFERROR(VALUE(Customers!K420),"")))</f>
        <v>2</v>
      </c>
      <c r="L420" s="4" t="n">
        <f aca="false">IF(OR(TRIM(Customers!L420&amp;"")="",ISNUMBER(MATCH(TRIM(Customers!L420&amp;""),Codes!$A$5:$A$14,0))),"",IF(ISNUMBER(Customers!L420),Customers!L420,IFERROR(VALUE(Customers!L420),"")))</f>
        <v>1029.19</v>
      </c>
      <c r="M420" s="4" t="n">
        <f aca="false">IF(OR(TRIM(Customers!M420&amp;"")="",ISNUMBER(MATCH(TRIM(Customers!M420&amp;""),Codes!$A$5:$A$14,0))),"",IF(ISNUMBER(Customers!M420),Customers!M420,IFERROR(VALUE(Customers!M420),"")))</f>
        <v>0</v>
      </c>
      <c r="N420" s="3" t="n">
        <f aca="false">IF(OR(TRIM(Customers!N420&amp;"")="",ISNUMBER(MATCH(TRIM(Customers!N420&amp;""),Codes!$A$5:$A$14,0)),Customers!N420=9999),"",IF(ISNUMBER(Customers!N420),Customers!N420,IFERROR(VALUE(Customers!N420),"")))</f>
        <v>23</v>
      </c>
      <c r="O420" s="4" t="n">
        <f aca="false">IF(OR(TRIM(Customers!O420&amp;"")="",ISNUMBER(MATCH(TRIM(Customers!O420&amp;""),Codes!$A$5:$A$14,0))),"",IF(ISNUMBER(Customers!O420),Customers!O420,IFERROR(VALUE(Customers!O420),"")))</f>
        <v>57.27</v>
      </c>
      <c r="P420" s="3" t="n">
        <f aca="false">IF(OR(TRIM(Customers!P420&amp;"")="",ISNUMBER(MATCH(TRIM(Customers!P420&amp;""),Codes!$A$5:$A$14,0))),"",IF(ISNUMBER(Customers!P420),Customers!P420,IFERROR(VALUE(Customers!P420),"")))</f>
        <v>3</v>
      </c>
      <c r="Q420" s="4" t="n">
        <f aca="false">IF(OR(TRIM(Customers!Q420&amp;"")="",ISNUMBER(MATCH(TRIM(Customers!Q420&amp;""),Codes!$A$5:$A$14,0))),"",IF(ISNUMBER(Customers!Q420),Customers!Q420,IFERROR(VALUE(Customers!Q420),"")))</f>
        <v>7500</v>
      </c>
      <c r="R420" s="4" t="n">
        <f aca="false">IF(OR(TRIM(Customers!R420&amp;"")="",ISNUMBER(MATCH(TRIM(Customers!R420&amp;""),Codes!$A$5:$A$14,0))),"",IF(ISNUMBER(Customers!R420),Customers!R420,IFERROR(VALUE(Customers!R420),"")))</f>
        <v>1070.61</v>
      </c>
      <c r="S420" s="4" t="n">
        <f aca="false">IF(OR(TRIM(Customers!S420&amp;"")="",ISNUMBER(MATCH(TRIM(Customers!S420&amp;""),Codes!$A$5:$A$14,0))),"",IF(ISNUMBER(Customers!S420),Customers!S420,IFERROR(VALUE(Customers!S420),"")))</f>
        <v>0</v>
      </c>
      <c r="T420" s="4" t="n">
        <f aca="false">IF(OR(TRIM(Customers!T420&amp;"")="",ISNUMBER(MATCH(TRIM(Customers!T420&amp;""),Codes!$A$5:$A$14,0))),"",IF(ISNUMBER(Customers!T420),Customers!T420,IFERROR(VALUE(Customers!T420),"")))</f>
        <v>0</v>
      </c>
      <c r="U420" s="3" t="n">
        <f aca="false">IF(OR(TRIM(Customers!U420&amp;"")="",ISNUMBER(MATCH(TRIM(Customers!U420&amp;""),Codes!$A$5:$A$14,0)),Customers!U420=0),"",IF(ISNUMBER(Customers!U420),Customers!U420,IFERROR(VALUE(Customers!U420),"")))</f>
        <v>586</v>
      </c>
      <c r="V420" s="3" t="n">
        <f aca="false">IF(OR(TRIM(Customers!V420&amp;"")="",ISNUMBER(MATCH(TRIM(Customers!V420&amp;""),Codes!$A$5:$A$14,0))),"",IF(ISNUMBER(Customers!V420),Customers!V420,IFERROR(VALUE(Customers!V420),"")))</f>
        <v>1</v>
      </c>
    </row>
    <row r="421" customFormat="false" ht="15" hidden="false" customHeight="false" outlineLevel="0" collapsed="false">
      <c r="A421" s="2" t="str">
        <f aca="false">Customers!A421</f>
        <v>CL00420</v>
      </c>
      <c r="B421" s="3" t="str">
        <f aca="false">IF(OR(TRIM(Customers!B421&amp;"")="",ISNUMBER(MATCH(TRIM(Customers!B421&amp;""),Codes!$A$5:$A$14,0)),Customers!B421=0),"",IF(ISNUMBER(Customers!B421),Customers!B421,IFERROR(VALUE(Customers!B421),"")))</f>
        <v/>
      </c>
      <c r="C421" s="2" t="str">
        <f aca="false">IF(OR(TRIM(Customers!C421&amp;"")="",ISNUMBER(MATCH(TRIM(Customers!C421&amp;""),Codes!$A$5:$A$14,0))),"",TRIM(Customers!C421))</f>
        <v/>
      </c>
      <c r="D421" s="2" t="str">
        <f aca="false">IF(OR(TRIM(Customers!D421&amp;"")="",ISNUMBER(MATCH(TRIM(Customers!D421&amp;""),Codes!$A$5:$A$14,0))),"",TRIM(Customers!D421))</f>
        <v/>
      </c>
      <c r="E421" s="2" t="str">
        <f aca="false">IF(OR(TRIM(Customers!E421&amp;"")="",ISNUMBER(MATCH(TRIM(Customers!E421&amp;""),Codes!$A$5:$A$14,0))),"",TRIM(Customers!E421))</f>
        <v/>
      </c>
      <c r="F421" s="2" t="str">
        <f aca="false">IF(OR(TRIM(Customers!F421&amp;"")="",ISNUMBER(MATCH(TRIM(Customers!F421&amp;""),Codes!$A$5:$A$14,0))),"",TRIM(Customers!F421))</f>
        <v/>
      </c>
      <c r="G421" s="4" t="str">
        <f aca="false">IF(OR(TRIM(Customers!G421&amp;"")="",ISNUMBER(MATCH(TRIM(Customers!G421&amp;""),Codes!$A$5:$A$14,0)),Customers!G421=-999),"",IF(ISNUMBER(Customers!G421),Customers!G421,IFERROR(VALUE(Customers!G421),"")))</f>
        <v/>
      </c>
      <c r="H421" s="3" t="str">
        <f aca="false">IF(OR(TRIM(Customers!H421&amp;"")="",ISNUMBER(MATCH(TRIM(Customers!H421&amp;""),Codes!$A$5:$A$14,0))),"",IF(ISNUMBER(Customers!H421),Customers!H421,IFERROR(VALUE(Customers!H421),"")))</f>
        <v/>
      </c>
      <c r="I421" s="5" t="str">
        <f aca="false">IF(OR(TRIM(Customers!I421&amp;"")="",ISNUMBER(MATCH(TRIM(Customers!I421&amp;""),Codes!$A$5:$A$14,0)),Customers!I421=DATE(1970,1,1)),"",IF(ISNUMBER(Customers!I421),Customers!I421,IFERROR(DATEVALUE(Customers!I421),"")))</f>
        <v/>
      </c>
      <c r="J421" s="2" t="str">
        <f aca="false">IF(OR(TRIM(Customers!J421&amp;"")="",ISNUMBER(MATCH(TRIM(Customers!J421&amp;""),Codes!$A$5:$A$14,0))),"",TRIM(Customers!J421))</f>
        <v/>
      </c>
      <c r="K421" s="3" t="str">
        <f aca="false">IF(OR(TRIM(Customers!K421&amp;"")="",ISNUMBER(MATCH(TRIM(Customers!K421&amp;""),Codes!$A$5:$A$14,0))),"",IF(ISNUMBER(Customers!K421),Customers!K421,IFERROR(VALUE(Customers!K421),"")))</f>
        <v/>
      </c>
      <c r="L421" s="4" t="str">
        <f aca="false">IF(OR(TRIM(Customers!L421&amp;"")="",ISNUMBER(MATCH(TRIM(Customers!L421&amp;""),Codes!$A$5:$A$14,0))),"",IF(ISNUMBER(Customers!L421),Customers!L421,IFERROR(VALUE(Customers!L421),"")))</f>
        <v/>
      </c>
      <c r="M421" s="4" t="str">
        <f aca="false">IF(OR(TRIM(Customers!M421&amp;"")="",ISNUMBER(MATCH(TRIM(Customers!M421&amp;""),Codes!$A$5:$A$14,0))),"",IF(ISNUMBER(Customers!M421),Customers!M421,IFERROR(VALUE(Customers!M421),"")))</f>
        <v/>
      </c>
      <c r="N421" s="3" t="str">
        <f aca="false">IF(OR(TRIM(Customers!N421&amp;"")="",ISNUMBER(MATCH(TRIM(Customers!N421&amp;""),Codes!$A$5:$A$14,0)),Customers!N421=9999),"",IF(ISNUMBER(Customers!N421),Customers!N421,IFERROR(VALUE(Customers!N421),"")))</f>
        <v/>
      </c>
      <c r="O421" s="4" t="str">
        <f aca="false">IF(OR(TRIM(Customers!O421&amp;"")="",ISNUMBER(MATCH(TRIM(Customers!O421&amp;""),Codes!$A$5:$A$14,0))),"",IF(ISNUMBER(Customers!O421),Customers!O421,IFERROR(VALUE(Customers!O421),"")))</f>
        <v/>
      </c>
      <c r="P421" s="3" t="str">
        <f aca="false">IF(OR(TRIM(Customers!P421&amp;"")="",ISNUMBER(MATCH(TRIM(Customers!P421&amp;""),Codes!$A$5:$A$14,0))),"",IF(ISNUMBER(Customers!P421),Customers!P421,IFERROR(VALUE(Customers!P421),"")))</f>
        <v/>
      </c>
      <c r="Q421" s="4" t="str">
        <f aca="false">IF(OR(TRIM(Customers!Q421&amp;"")="",ISNUMBER(MATCH(TRIM(Customers!Q421&amp;""),Codes!$A$5:$A$14,0))),"",IF(ISNUMBER(Customers!Q421),Customers!Q421,IFERROR(VALUE(Customers!Q421),"")))</f>
        <v/>
      </c>
      <c r="R421" s="4" t="str">
        <f aca="false">IF(OR(TRIM(Customers!R421&amp;"")="",ISNUMBER(MATCH(TRIM(Customers!R421&amp;""),Codes!$A$5:$A$14,0))),"",IF(ISNUMBER(Customers!R421),Customers!R421,IFERROR(VALUE(Customers!R421),"")))</f>
        <v/>
      </c>
      <c r="S421" s="4" t="str">
        <f aca="false">IF(OR(TRIM(Customers!S421&amp;"")="",ISNUMBER(MATCH(TRIM(Customers!S421&amp;""),Codes!$A$5:$A$14,0))),"",IF(ISNUMBER(Customers!S421),Customers!S421,IFERROR(VALUE(Customers!S421),"")))</f>
        <v/>
      </c>
      <c r="T421" s="4" t="str">
        <f aca="false">IF(OR(TRIM(Customers!T421&amp;"")="",ISNUMBER(MATCH(TRIM(Customers!T421&amp;""),Codes!$A$5:$A$14,0))),"",IF(ISNUMBER(Customers!T421),Customers!T421,IFERROR(VALUE(Customers!T421),"")))</f>
        <v/>
      </c>
      <c r="U421" s="3" t="str">
        <f aca="false">IF(OR(TRIM(Customers!U421&amp;"")="",ISNUMBER(MATCH(TRIM(Customers!U421&amp;""),Codes!$A$5:$A$14,0)),Customers!U421=0),"",IF(ISNUMBER(Customers!U421),Customers!U421,IFERROR(VALUE(Customers!U421),"")))</f>
        <v/>
      </c>
      <c r="V421" s="3" t="str">
        <f aca="false">IF(OR(TRIM(Customers!V421&amp;"")="",ISNUMBER(MATCH(TRIM(Customers!V421&amp;""),Codes!$A$5:$A$14,0))),"",IF(ISNUMBER(Customers!V421),Customers!V421,IFERROR(VALUE(Customers!V421),"")))</f>
        <v/>
      </c>
    </row>
    <row r="422" customFormat="false" ht="15" hidden="false" customHeight="false" outlineLevel="0" collapsed="false">
      <c r="A422" s="2" t="str">
        <f aca="false">Customers!A422</f>
        <v>CL00421</v>
      </c>
      <c r="B422" s="3" t="n">
        <f aca="false">IF(OR(TRIM(Customers!B422&amp;"")="",ISNUMBER(MATCH(TRIM(Customers!B422&amp;""),Codes!$A$5:$A$14,0)),Customers!B422=0),"",IF(ISNUMBER(Customers!B422),Customers!B422,IFERROR(VALUE(Customers!B422),"")))</f>
        <v>47</v>
      </c>
      <c r="C422" s="2" t="str">
        <f aca="false">IF(OR(TRIM(Customers!C422&amp;"")="",ISNUMBER(MATCH(TRIM(Customers!C422&amp;""),Codes!$A$5:$A$14,0))),"",TRIM(Customers!C422))</f>
        <v>M</v>
      </c>
      <c r="D422" s="2" t="str">
        <f aca="false">IF(OR(TRIM(Customers!D422&amp;"")="",ISNUMBER(MATCH(TRIM(Customers!D422&amp;""),Codes!$A$5:$A$14,0))),"",TRIM(Customers!D422))</f>
        <v>Sicilia</v>
      </c>
      <c r="E422" s="2" t="str">
        <f aca="false">IF(OR(TRIM(Customers!E422&amp;"")="",ISNUMBER(MATCH(TRIM(Customers!E422&amp;""),Codes!$A$5:$A$14,0))),"",TRIM(Customers!E422))</f>
        <v>Employee</v>
      </c>
      <c r="F422" s="2" t="str">
        <f aca="false">IF(OR(TRIM(Customers!F422&amp;"")="",ISNUMBER(MATCH(TRIM(Customers!F422&amp;""),Codes!$A$5:$A$14,0))),"",TRIM(Customers!F422))</f>
        <v>Divorced</v>
      </c>
      <c r="G422" s="4" t="str">
        <f aca="false">IF(OR(TRIM(Customers!G422&amp;"")="",ISNUMBER(MATCH(TRIM(Customers!G422&amp;""),Codes!$A$5:$A$14,0)),Customers!G422=-999),"",IF(ISNUMBER(Customers!G422),Customers!G422,IFERROR(VALUE(Customers!G422),"")))</f>
        <v/>
      </c>
      <c r="H422" s="3" t="str">
        <f aca="false">IF(OR(TRIM(Customers!H422&amp;"")="",ISNUMBER(MATCH(TRIM(Customers!H422&amp;""),Codes!$A$5:$A$14,0))),"",IF(ISNUMBER(Customers!H422),Customers!H422,IFERROR(VALUE(Customers!H422),"")))</f>
        <v/>
      </c>
      <c r="I422" s="5" t="n">
        <f aca="false">IF(OR(TRIM(Customers!I422&amp;"")="",ISNUMBER(MATCH(TRIM(Customers!I422&amp;""),Codes!$A$5:$A$14,0)),Customers!I422=DATE(1970,1,1)),"",IF(ISNUMBER(Customers!I422),Customers!I422,IFERROR(DATEVALUE(Customers!I422),"")))</f>
        <v>44574</v>
      </c>
      <c r="J422" s="2" t="str">
        <f aca="false">IF(OR(TRIM(Customers!J422&amp;"")="",ISNUMBER(MATCH(TRIM(Customers!J422&amp;""),Codes!$A$5:$A$14,0))),"",TRIM(Customers!J422))</f>
        <v>App</v>
      </c>
      <c r="K422" s="3" t="n">
        <f aca="false">IF(OR(TRIM(Customers!K422&amp;"")="",ISNUMBER(MATCH(TRIM(Customers!K422&amp;""),Codes!$A$5:$A$14,0))),"",IF(ISNUMBER(Customers!K422),Customers!K422,IFERROR(VALUE(Customers!K422),"")))</f>
        <v>2</v>
      </c>
      <c r="L422" s="4" t="n">
        <f aca="false">IF(OR(TRIM(Customers!L422&amp;"")="",ISNUMBER(MATCH(TRIM(Customers!L422&amp;""),Codes!$A$5:$A$14,0))),"",IF(ISNUMBER(Customers!L422),Customers!L422,IFERROR(VALUE(Customers!L422),"")))</f>
        <v>1363.33</v>
      </c>
      <c r="M422" s="4" t="n">
        <f aca="false">IF(OR(TRIM(Customers!M422&amp;"")="",ISNUMBER(MATCH(TRIM(Customers!M422&amp;""),Codes!$A$5:$A$14,0))),"",IF(ISNUMBER(Customers!M422),Customers!M422,IFERROR(VALUE(Customers!M422),"")))</f>
        <v>14444.71</v>
      </c>
      <c r="N422" s="3" t="n">
        <f aca="false">IF(OR(TRIM(Customers!N422&amp;"")="",ISNUMBER(MATCH(TRIM(Customers!N422&amp;""),Codes!$A$5:$A$14,0)),Customers!N422=9999),"",IF(ISNUMBER(Customers!N422),Customers!N422,IFERROR(VALUE(Customers!N422),"")))</f>
        <v>19</v>
      </c>
      <c r="O422" s="4" t="n">
        <f aca="false">IF(OR(TRIM(Customers!O422&amp;"")="",ISNUMBER(MATCH(TRIM(Customers!O422&amp;""),Codes!$A$5:$A$14,0))),"",IF(ISNUMBER(Customers!O422),Customers!O422,IFERROR(VALUE(Customers!O422),"")))</f>
        <v>24.5</v>
      </c>
      <c r="P422" s="3" t="n">
        <f aca="false">IF(OR(TRIM(Customers!P422&amp;"")="",ISNUMBER(MATCH(TRIM(Customers!P422&amp;""),Codes!$A$5:$A$14,0))),"",IF(ISNUMBER(Customers!P422),Customers!P422,IFERROR(VALUE(Customers!P422),"")))</f>
        <v>4</v>
      </c>
      <c r="Q422" s="4" t="n">
        <f aca="false">IF(OR(TRIM(Customers!Q422&amp;"")="",ISNUMBER(MATCH(TRIM(Customers!Q422&amp;""),Codes!$A$5:$A$14,0))),"",IF(ISNUMBER(Customers!Q422),Customers!Q422,IFERROR(VALUE(Customers!Q422),"")))</f>
        <v>3500</v>
      </c>
      <c r="R422" s="4" t="n">
        <f aca="false">IF(OR(TRIM(Customers!R422&amp;"")="",ISNUMBER(MATCH(TRIM(Customers!R422&amp;""),Codes!$A$5:$A$14,0))),"",IF(ISNUMBER(Customers!R422),Customers!R422,IFERROR(VALUE(Customers!R422),"")))</f>
        <v>2057.82</v>
      </c>
      <c r="S422" s="4" t="n">
        <f aca="false">IF(OR(TRIM(Customers!S422&amp;"")="",ISNUMBER(MATCH(TRIM(Customers!S422&amp;""),Codes!$A$5:$A$14,0))),"",IF(ISNUMBER(Customers!S422),Customers!S422,IFERROR(VALUE(Customers!S422),"")))</f>
        <v>92000</v>
      </c>
      <c r="T422" s="4" t="n">
        <f aca="false">IF(OR(TRIM(Customers!T422&amp;"")="",ISNUMBER(MATCH(TRIM(Customers!T422&amp;""),Codes!$A$5:$A$14,0))),"",IF(ISNUMBER(Customers!T422),Customers!T422,IFERROR(VALUE(Customers!T422),"")))</f>
        <v>428</v>
      </c>
      <c r="U422" s="3" t="n">
        <f aca="false">IF(OR(TRIM(Customers!U422&amp;"")="",ISNUMBER(MATCH(TRIM(Customers!U422&amp;""),Codes!$A$5:$A$14,0)),Customers!U422=0),"",IF(ISNUMBER(Customers!U422),Customers!U422,IFERROR(VALUE(Customers!U422),"")))</f>
        <v>652</v>
      </c>
      <c r="V422" s="3" t="n">
        <f aca="false">IF(OR(TRIM(Customers!V422&amp;"")="",ISNUMBER(MATCH(TRIM(Customers!V422&amp;""),Codes!$A$5:$A$14,0))),"",IF(ISNUMBER(Customers!V422),Customers!V422,IFERROR(VALUE(Customers!V422),"")))</f>
        <v>0</v>
      </c>
    </row>
    <row r="423" customFormat="false" ht="15" hidden="false" customHeight="false" outlineLevel="0" collapsed="false">
      <c r="A423" s="2" t="str">
        <f aca="false">Customers!A423</f>
        <v>CL00422</v>
      </c>
      <c r="B423" s="3" t="n">
        <f aca="false">IF(OR(TRIM(Customers!B423&amp;"")="",ISNUMBER(MATCH(TRIM(Customers!B423&amp;""),Codes!$A$5:$A$14,0)),Customers!B423=0),"",IF(ISNUMBER(Customers!B423),Customers!B423,IFERROR(VALUE(Customers!B423),"")))</f>
        <v>52</v>
      </c>
      <c r="C423" s="2" t="str">
        <f aca="false">IF(OR(TRIM(Customers!C423&amp;"")="",ISNUMBER(MATCH(TRIM(Customers!C423&amp;""),Codes!$A$5:$A$14,0))),"",TRIM(Customers!C423))</f>
        <v>F</v>
      </c>
      <c r="D423" s="2" t="str">
        <f aca="false">IF(OR(TRIM(Customers!D423&amp;"")="",ISNUMBER(MATCH(TRIM(Customers!D423&amp;""),Codes!$A$5:$A$14,0))),"",TRIM(Customers!D423))</f>
        <v>Emilia-Romagna</v>
      </c>
      <c r="E423" s="2" t="str">
        <f aca="false">IF(OR(TRIM(Customers!E423&amp;"")="",ISNUMBER(MATCH(TRIM(Customers!E423&amp;""),Codes!$A$5:$A$14,0))),"",TRIM(Customers!E423))</f>
        <v>Shopkeeper</v>
      </c>
      <c r="F423" s="2" t="str">
        <f aca="false">IF(OR(TRIM(Customers!F423&amp;"")="",ISNUMBER(MATCH(TRIM(Customers!F423&amp;""),Codes!$A$5:$A$14,0))),"",TRIM(Customers!F423))</f>
        <v>Single</v>
      </c>
      <c r="G423" s="4" t="n">
        <f aca="false">IF(OR(TRIM(Customers!G423&amp;"")="",ISNUMBER(MATCH(TRIM(Customers!G423&amp;""),Codes!$A$5:$A$14,0)),Customers!G423=-999),"",IF(ISNUMBER(Customers!G423),Customers!G423,IFERROR(VALUE(Customers!G423),"")))</f>
        <v>25000</v>
      </c>
      <c r="H423" s="3" t="n">
        <f aca="false">IF(OR(TRIM(Customers!H423&amp;"")="",ISNUMBER(MATCH(TRIM(Customers!H423&amp;""),Codes!$A$5:$A$14,0))),"",IF(ISNUMBER(Customers!H423),Customers!H423,IFERROR(VALUE(Customers!H423),"")))</f>
        <v>15</v>
      </c>
      <c r="I423" s="5" t="n">
        <f aca="false">IF(OR(TRIM(Customers!I423&amp;"")="",ISNUMBER(MATCH(TRIM(Customers!I423&amp;""),Codes!$A$5:$A$14,0)),Customers!I423=DATE(1970,1,1)),"",IF(ISNUMBER(Customers!I423),Customers!I423,IFERROR(DATEVALUE(Customers!I423),"")))</f>
        <v>40454</v>
      </c>
      <c r="J423" s="2" t="str">
        <f aca="false">IF(OR(TRIM(Customers!J423&amp;"")="",ISNUMBER(MATCH(TRIM(Customers!J423&amp;""),Codes!$A$5:$A$14,0))),"",TRIM(Customers!J423))</f>
        <v>App</v>
      </c>
      <c r="K423" s="3" t="n">
        <f aca="false">IF(OR(TRIM(Customers!K423&amp;"")="",ISNUMBER(MATCH(TRIM(Customers!K423&amp;""),Codes!$A$5:$A$14,0))),"",IF(ISNUMBER(Customers!K423),Customers!K423,IFERROR(VALUE(Customers!K423),"")))</f>
        <v>3</v>
      </c>
      <c r="L423" s="4" t="n">
        <f aca="false">IF(OR(TRIM(Customers!L423&amp;"")="",ISNUMBER(MATCH(TRIM(Customers!L423&amp;""),Codes!$A$5:$A$14,0))),"",IF(ISNUMBER(Customers!L423),Customers!L423,IFERROR(VALUE(Customers!L423),"")))</f>
        <v>1486.01</v>
      </c>
      <c r="M423" s="4" t="n">
        <f aca="false">IF(OR(TRIM(Customers!M423&amp;"")="",ISNUMBER(MATCH(TRIM(Customers!M423&amp;""),Codes!$A$5:$A$14,0))),"",IF(ISNUMBER(Customers!M423),Customers!M423,IFERROR(VALUE(Customers!M423),"")))</f>
        <v>23713.03</v>
      </c>
      <c r="N423" s="3" t="n">
        <f aca="false">IF(OR(TRIM(Customers!N423&amp;"")="",ISNUMBER(MATCH(TRIM(Customers!N423&amp;""),Codes!$A$5:$A$14,0)),Customers!N423=9999),"",IF(ISNUMBER(Customers!N423),Customers!N423,IFERROR(VALUE(Customers!N423),"")))</f>
        <v>22</v>
      </c>
      <c r="O423" s="4" t="n">
        <f aca="false">IF(OR(TRIM(Customers!O423&amp;"")="",ISNUMBER(MATCH(TRIM(Customers!O423&amp;""),Codes!$A$5:$A$14,0))),"",IF(ISNUMBER(Customers!O423),Customers!O423,IFERROR(VALUE(Customers!O423),"")))</f>
        <v>38.55</v>
      </c>
      <c r="P423" s="3" t="n">
        <f aca="false">IF(OR(TRIM(Customers!P423&amp;"")="",ISNUMBER(MATCH(TRIM(Customers!P423&amp;""),Codes!$A$5:$A$14,0))),"",IF(ISNUMBER(Customers!P423),Customers!P423,IFERROR(VALUE(Customers!P423),"")))</f>
        <v>4</v>
      </c>
      <c r="Q423" s="4" t="n">
        <f aca="false">IF(OR(TRIM(Customers!Q423&amp;"")="",ISNUMBER(MATCH(TRIM(Customers!Q423&amp;""),Codes!$A$5:$A$14,0))),"",IF(ISNUMBER(Customers!Q423),Customers!Q423,IFERROR(VALUE(Customers!Q423),"")))</f>
        <v>6000</v>
      </c>
      <c r="R423" s="4" t="n">
        <f aca="false">IF(OR(TRIM(Customers!R423&amp;"")="",ISNUMBER(MATCH(TRIM(Customers!R423&amp;""),Codes!$A$5:$A$14,0))),"",IF(ISNUMBER(Customers!R423),Customers!R423,IFERROR(VALUE(Customers!R423),"")))</f>
        <v>3540.79</v>
      </c>
      <c r="S423" s="4" t="n">
        <f aca="false">IF(OR(TRIM(Customers!S423&amp;"")="",ISNUMBER(MATCH(TRIM(Customers!S423&amp;""),Codes!$A$5:$A$14,0))),"",IF(ISNUMBER(Customers!S423),Customers!S423,IFERROR(VALUE(Customers!S423),"")))</f>
        <v>0</v>
      </c>
      <c r="T423" s="4" t="n">
        <f aca="false">IF(OR(TRIM(Customers!T423&amp;"")="",ISNUMBER(MATCH(TRIM(Customers!T423&amp;""),Codes!$A$5:$A$14,0))),"",IF(ISNUMBER(Customers!T423),Customers!T423,IFERROR(VALUE(Customers!T423),"")))</f>
        <v>0</v>
      </c>
      <c r="U423" s="3" t="n">
        <f aca="false">IF(OR(TRIM(Customers!U423&amp;"")="",ISNUMBER(MATCH(TRIM(Customers!U423&amp;""),Codes!$A$5:$A$14,0)),Customers!U423=0),"",IF(ISNUMBER(Customers!U423),Customers!U423,IFERROR(VALUE(Customers!U423),"")))</f>
        <v>712</v>
      </c>
      <c r="V423" s="3" t="n">
        <f aca="false">IF(OR(TRIM(Customers!V423&amp;"")="",ISNUMBER(MATCH(TRIM(Customers!V423&amp;""),Codes!$A$5:$A$14,0))),"",IF(ISNUMBER(Customers!V423),Customers!V423,IFERROR(VALUE(Customers!V423),"")))</f>
        <v>0</v>
      </c>
    </row>
    <row r="424" customFormat="false" ht="15" hidden="false" customHeight="false" outlineLevel="0" collapsed="false">
      <c r="A424" s="2" t="str">
        <f aca="false">Customers!A424</f>
        <v>CL00423</v>
      </c>
      <c r="B424" s="3" t="n">
        <f aca="false">IF(OR(TRIM(Customers!B424&amp;"")="",ISNUMBER(MATCH(TRIM(Customers!B424&amp;""),Codes!$A$5:$A$14,0)),Customers!B424=0),"",IF(ISNUMBER(Customers!B424),Customers!B424,IFERROR(VALUE(Customers!B424),"")))</f>
        <v>44</v>
      </c>
      <c r="C424" s="2" t="str">
        <f aca="false">IF(OR(TRIM(Customers!C424&amp;"")="",ISNUMBER(MATCH(TRIM(Customers!C424&amp;""),Codes!$A$5:$A$14,0))),"",TRIM(Customers!C424))</f>
        <v>F</v>
      </c>
      <c r="D424" s="2" t="str">
        <f aca="false">IF(OR(TRIM(Customers!D424&amp;"")="",ISNUMBER(MATCH(TRIM(Customers!D424&amp;""),Codes!$A$5:$A$14,0))),"",TRIM(Customers!D424))</f>
        <v>Veneto</v>
      </c>
      <c r="E424" s="2" t="str">
        <f aca="false">IF(OR(TRIM(Customers!E424&amp;"")="",ISNUMBER(MATCH(TRIM(Customers!E424&amp;""),Codes!$A$5:$A$14,0))),"",TRIM(Customers!E424))</f>
        <v>Manual worker</v>
      </c>
      <c r="F424" s="2" t="str">
        <f aca="false">IF(OR(TRIM(Customers!F424&amp;"")="",ISNUMBER(MATCH(TRIM(Customers!F424&amp;""),Codes!$A$5:$A$14,0))),"",TRIM(Customers!F424))</f>
        <v>Single</v>
      </c>
      <c r="G424" s="4" t="n">
        <f aca="false">IF(OR(TRIM(Customers!G424&amp;"")="",ISNUMBER(MATCH(TRIM(Customers!G424&amp;""),Codes!$A$5:$A$14,0)),Customers!G424=-999),"",IF(ISNUMBER(Customers!G424),Customers!G424,IFERROR(VALUE(Customers!G424),"")))</f>
        <v>16900</v>
      </c>
      <c r="H424" s="3" t="n">
        <f aca="false">IF(OR(TRIM(Customers!H424&amp;"")="",ISNUMBER(MATCH(TRIM(Customers!H424&amp;""),Codes!$A$5:$A$14,0))),"",IF(ISNUMBER(Customers!H424),Customers!H424,IFERROR(VALUE(Customers!H424),"")))</f>
        <v>6</v>
      </c>
      <c r="I424" s="5" t="n">
        <f aca="false">IF(OR(TRIM(Customers!I424&amp;"")="",ISNUMBER(MATCH(TRIM(Customers!I424&amp;""),Codes!$A$5:$A$14,0)),Customers!I424=DATE(1970,1,1)),"",IF(ISNUMBER(Customers!I424),Customers!I424,IFERROR(DATEVALUE(Customers!I424),"")))</f>
        <v>44021</v>
      </c>
      <c r="J424" s="2" t="str">
        <f aca="false">IF(OR(TRIM(Customers!J424&amp;"")="",ISNUMBER(MATCH(TRIM(Customers!J424&amp;""),Codes!$A$5:$A$14,0))),"",TRIM(Customers!J424))</f>
        <v>Branch</v>
      </c>
      <c r="K424" s="3" t="n">
        <f aca="false">IF(OR(TRIM(Customers!K424&amp;"")="",ISNUMBER(MATCH(TRIM(Customers!K424&amp;""),Codes!$A$5:$A$14,0))),"",IF(ISNUMBER(Customers!K424),Customers!K424,IFERROR(VALUE(Customers!K424),"")))</f>
        <v>1</v>
      </c>
      <c r="L424" s="4" t="n">
        <f aca="false">IF(OR(TRIM(Customers!L424&amp;"")="",ISNUMBER(MATCH(TRIM(Customers!L424&amp;""),Codes!$A$5:$A$14,0))),"",IF(ISNUMBER(Customers!L424),Customers!L424,IFERROR(VALUE(Customers!L424),"")))</f>
        <v>2035.9</v>
      </c>
      <c r="M424" s="4" t="n">
        <f aca="false">IF(OR(TRIM(Customers!M424&amp;"")="",ISNUMBER(MATCH(TRIM(Customers!M424&amp;""),Codes!$A$5:$A$14,0))),"",IF(ISNUMBER(Customers!M424),Customers!M424,IFERROR(VALUE(Customers!M424),"")))</f>
        <v>8030.7</v>
      </c>
      <c r="N424" s="3" t="n">
        <f aca="false">IF(OR(TRIM(Customers!N424&amp;"")="",ISNUMBER(MATCH(TRIM(Customers!N424&amp;""),Codes!$A$5:$A$14,0)),Customers!N424=9999),"",IF(ISNUMBER(Customers!N424),Customers!N424,IFERROR(VALUE(Customers!N424),"")))</f>
        <v>12</v>
      </c>
      <c r="O424" s="4" t="n">
        <f aca="false">IF(OR(TRIM(Customers!O424&amp;"")="",ISNUMBER(MATCH(TRIM(Customers!O424&amp;""),Codes!$A$5:$A$14,0))),"",IF(ISNUMBER(Customers!O424),Customers!O424,IFERROR(VALUE(Customers!O424),"")))</f>
        <v>39.22</v>
      </c>
      <c r="P424" s="3" t="n">
        <f aca="false">IF(OR(TRIM(Customers!P424&amp;"")="",ISNUMBER(MATCH(TRIM(Customers!P424&amp;""),Codes!$A$5:$A$14,0))),"",IF(ISNUMBER(Customers!P424),Customers!P424,IFERROR(VALUE(Customers!P424),"")))</f>
        <v>2</v>
      </c>
      <c r="Q424" s="4" t="n">
        <f aca="false">IF(OR(TRIM(Customers!Q424&amp;"")="",ISNUMBER(MATCH(TRIM(Customers!Q424&amp;""),Codes!$A$5:$A$14,0))),"",IF(ISNUMBER(Customers!Q424),Customers!Q424,IFERROR(VALUE(Customers!Q424),"")))</f>
        <v>3000</v>
      </c>
      <c r="R424" s="4" t="n">
        <f aca="false">IF(OR(TRIM(Customers!R424&amp;"")="",ISNUMBER(MATCH(TRIM(Customers!R424&amp;""),Codes!$A$5:$A$14,0))),"",IF(ISNUMBER(Customers!R424),Customers!R424,IFERROR(VALUE(Customers!R424),"")))</f>
        <v>477.03</v>
      </c>
      <c r="S424" s="4" t="n">
        <f aca="false">IF(OR(TRIM(Customers!S424&amp;"")="",ISNUMBER(MATCH(TRIM(Customers!S424&amp;""),Codes!$A$5:$A$14,0))),"",IF(ISNUMBER(Customers!S424),Customers!S424,IFERROR(VALUE(Customers!S424),"")))</f>
        <v>71000</v>
      </c>
      <c r="T424" s="4" t="n">
        <f aca="false">IF(OR(TRIM(Customers!T424&amp;"")="",ISNUMBER(MATCH(TRIM(Customers!T424&amp;""),Codes!$A$5:$A$14,0))),"",IF(ISNUMBER(Customers!T424),Customers!T424,IFERROR(VALUE(Customers!T424),"")))</f>
        <v>417</v>
      </c>
      <c r="U424" s="3" t="n">
        <f aca="false">IF(OR(TRIM(Customers!U424&amp;"")="",ISNUMBER(MATCH(TRIM(Customers!U424&amp;""),Codes!$A$5:$A$14,0)),Customers!U424=0),"",IF(ISNUMBER(Customers!U424),Customers!U424,IFERROR(VALUE(Customers!U424),"")))</f>
        <v>624</v>
      </c>
      <c r="V424" s="3" t="n">
        <f aca="false">IF(OR(TRIM(Customers!V424&amp;"")="",ISNUMBER(MATCH(TRIM(Customers!V424&amp;""),Codes!$A$5:$A$14,0))),"",IF(ISNUMBER(Customers!V424),Customers!V424,IFERROR(VALUE(Customers!V424),"")))</f>
        <v>0</v>
      </c>
    </row>
    <row r="425" customFormat="false" ht="15" hidden="false" customHeight="false" outlineLevel="0" collapsed="false">
      <c r="A425" s="2" t="str">
        <f aca="false">Customers!A425</f>
        <v>CL00424</v>
      </c>
      <c r="B425" s="3" t="n">
        <f aca="false">IF(OR(TRIM(Customers!B425&amp;"")="",ISNUMBER(MATCH(TRIM(Customers!B425&amp;""),Codes!$A$5:$A$14,0)),Customers!B425=0),"",IF(ISNUMBER(Customers!B425),Customers!B425,IFERROR(VALUE(Customers!B425),"")))</f>
        <v>36</v>
      </c>
      <c r="C425" s="2" t="str">
        <f aca="false">IF(OR(TRIM(Customers!C425&amp;"")="",ISNUMBER(MATCH(TRIM(Customers!C425&amp;""),Codes!$A$5:$A$14,0))),"",TRIM(Customers!C425))</f>
        <v>F</v>
      </c>
      <c r="D425" s="2" t="str">
        <f aca="false">IF(OR(TRIM(Customers!D425&amp;"")="",ISNUMBER(MATCH(TRIM(Customers!D425&amp;""),Codes!$A$5:$A$14,0))),"",TRIM(Customers!D425))</f>
        <v>Veneto</v>
      </c>
      <c r="E425" s="2" t="str">
        <f aca="false">IF(OR(TRIM(Customers!E425&amp;"")="",ISNUMBER(MATCH(TRIM(Customers!E425&amp;""),Codes!$A$5:$A$14,0))),"",TRIM(Customers!E425))</f>
        <v>Self-employed</v>
      </c>
      <c r="F425" s="2" t="str">
        <f aca="false">IF(OR(TRIM(Customers!F425&amp;"")="",ISNUMBER(MATCH(TRIM(Customers!F425&amp;""),Codes!$A$5:$A$14,0))),"",TRIM(Customers!F425))</f>
        <v>Married</v>
      </c>
      <c r="G425" s="4" t="str">
        <f aca="false">IF(OR(TRIM(Customers!G425&amp;"")="",ISNUMBER(MATCH(TRIM(Customers!G425&amp;""),Codes!$A$5:$A$14,0)),Customers!G425=-999),"",IF(ISNUMBER(Customers!G425),Customers!G425,IFERROR(VALUE(Customers!G425),"")))</f>
        <v/>
      </c>
      <c r="H425" s="3" t="n">
        <f aca="false">IF(OR(TRIM(Customers!H425&amp;"")="",ISNUMBER(MATCH(TRIM(Customers!H425&amp;""),Codes!$A$5:$A$14,0))),"",IF(ISNUMBER(Customers!H425),Customers!H425,IFERROR(VALUE(Customers!H425),"")))</f>
        <v>8</v>
      </c>
      <c r="I425" s="5" t="n">
        <f aca="false">IF(OR(TRIM(Customers!I425&amp;"")="",ISNUMBER(MATCH(TRIM(Customers!I425&amp;""),Codes!$A$5:$A$14,0)),Customers!I425=DATE(1970,1,1)),"",IF(ISNUMBER(Customers!I425),Customers!I425,IFERROR(DATEVALUE(Customers!I425),"")))</f>
        <v>43338</v>
      </c>
      <c r="J425" s="2" t="str">
        <f aca="false">IF(OR(TRIM(Customers!J425&amp;"")="",ISNUMBER(MATCH(TRIM(Customers!J425&amp;""),Codes!$A$5:$A$14,0))),"",TRIM(Customers!J425))</f>
        <v>Online Banking</v>
      </c>
      <c r="K425" s="3" t="n">
        <f aca="false">IF(OR(TRIM(Customers!K425&amp;"")="",ISNUMBER(MATCH(TRIM(Customers!K425&amp;""),Codes!$A$5:$A$14,0))),"",IF(ISNUMBER(Customers!K425),Customers!K425,IFERROR(VALUE(Customers!K425),"")))</f>
        <v>3</v>
      </c>
      <c r="L425" s="4" t="n">
        <f aca="false">IF(OR(TRIM(Customers!L425&amp;"")="",ISNUMBER(MATCH(TRIM(Customers!L425&amp;""),Codes!$A$5:$A$14,0))),"",IF(ISNUMBER(Customers!L425),Customers!L425,IFERROR(VALUE(Customers!L425),"")))</f>
        <v>2310.25</v>
      </c>
      <c r="M425" s="4" t="n">
        <f aca="false">IF(OR(TRIM(Customers!M425&amp;"")="",ISNUMBER(MATCH(TRIM(Customers!M425&amp;""),Codes!$A$5:$A$14,0))),"",IF(ISNUMBER(Customers!M425),Customers!M425,IFERROR(VALUE(Customers!M425),"")))</f>
        <v>59074.77</v>
      </c>
      <c r="N425" s="3" t="n">
        <f aca="false">IF(OR(TRIM(Customers!N425&amp;"")="",ISNUMBER(MATCH(TRIM(Customers!N425&amp;""),Codes!$A$5:$A$14,0)),Customers!N425=9999),"",IF(ISNUMBER(Customers!N425),Customers!N425,IFERROR(VALUE(Customers!N425),"")))</f>
        <v>44</v>
      </c>
      <c r="O425" s="4" t="n">
        <f aca="false">IF(OR(TRIM(Customers!O425&amp;"")="",ISNUMBER(MATCH(TRIM(Customers!O425&amp;""),Codes!$A$5:$A$14,0))),"",IF(ISNUMBER(Customers!O425),Customers!O425,IFERROR(VALUE(Customers!O425),"")))</f>
        <v>79.56</v>
      </c>
      <c r="P425" s="3" t="n">
        <f aca="false">IF(OR(TRIM(Customers!P425&amp;"")="",ISNUMBER(MATCH(TRIM(Customers!P425&amp;""),Codes!$A$5:$A$14,0))),"",IF(ISNUMBER(Customers!P425),Customers!P425,IFERROR(VALUE(Customers!P425),"")))</f>
        <v>4</v>
      </c>
      <c r="Q425" s="4" t="n">
        <f aca="false">IF(OR(TRIM(Customers!Q425&amp;"")="",ISNUMBER(MATCH(TRIM(Customers!Q425&amp;""),Codes!$A$5:$A$14,0))),"",IF(ISNUMBER(Customers!Q425),Customers!Q425,IFERROR(VALUE(Customers!Q425),"")))</f>
        <v>12000</v>
      </c>
      <c r="R425" s="4" t="n">
        <f aca="false">IF(OR(TRIM(Customers!R425&amp;"")="",ISNUMBER(MATCH(TRIM(Customers!R425&amp;""),Codes!$A$5:$A$14,0))),"",IF(ISNUMBER(Customers!R425),Customers!R425,IFERROR(VALUE(Customers!R425),"")))</f>
        <v>1233.3</v>
      </c>
      <c r="S425" s="4" t="str">
        <f aca="false">IF(OR(TRIM(Customers!S425&amp;"")="",ISNUMBER(MATCH(TRIM(Customers!S425&amp;""),Codes!$A$5:$A$14,0))),"",IF(ISNUMBER(Customers!S425),Customers!S425,IFERROR(VALUE(Customers!S425),"")))</f>
        <v/>
      </c>
      <c r="T425" s="4" t="str">
        <f aca="false">IF(OR(TRIM(Customers!T425&amp;"")="",ISNUMBER(MATCH(TRIM(Customers!T425&amp;""),Codes!$A$5:$A$14,0))),"",IF(ISNUMBER(Customers!T425),Customers!T425,IFERROR(VALUE(Customers!T425),"")))</f>
        <v/>
      </c>
      <c r="U425" s="3" t="n">
        <f aca="false">IF(OR(TRIM(Customers!U425&amp;"")="",ISNUMBER(MATCH(TRIM(Customers!U425&amp;""),Codes!$A$5:$A$14,0)),Customers!U425=0),"",IF(ISNUMBER(Customers!U425),Customers!U425,IFERROR(VALUE(Customers!U425),"")))</f>
        <v>673</v>
      </c>
      <c r="V425" s="3" t="str">
        <f aca="false">IF(OR(TRIM(Customers!V425&amp;"")="",ISNUMBER(MATCH(TRIM(Customers!V425&amp;""),Codes!$A$5:$A$14,0))),"",IF(ISNUMBER(Customers!V425),Customers!V425,IFERROR(VALUE(Customers!V425),"")))</f>
        <v/>
      </c>
    </row>
    <row r="426" customFormat="false" ht="15" hidden="false" customHeight="false" outlineLevel="0" collapsed="false">
      <c r="A426" s="2" t="str">
        <f aca="false">Customers!A426</f>
        <v>CL00425</v>
      </c>
      <c r="B426" s="3" t="n">
        <f aca="false">IF(OR(TRIM(Customers!B426&amp;"")="",ISNUMBER(MATCH(TRIM(Customers!B426&amp;""),Codes!$A$5:$A$14,0)),Customers!B426=0),"",IF(ISNUMBER(Customers!B426),Customers!B426,IFERROR(VALUE(Customers!B426),"")))</f>
        <v>60</v>
      </c>
      <c r="C426" s="2" t="str">
        <f aca="false">IF(OR(TRIM(Customers!C426&amp;"")="",ISNUMBER(MATCH(TRIM(Customers!C426&amp;""),Codes!$A$5:$A$14,0))),"",TRIM(Customers!C426))</f>
        <v>M</v>
      </c>
      <c r="D426" s="2" t="str">
        <f aca="false">IF(OR(TRIM(Customers!D426&amp;"")="",ISNUMBER(MATCH(TRIM(Customers!D426&amp;""),Codes!$A$5:$A$14,0))),"",TRIM(Customers!D426))</f>
        <v>Toscana</v>
      </c>
      <c r="E426" s="2" t="str">
        <f aca="false">IF(OR(TRIM(Customers!E426&amp;"")="",ISNUMBER(MATCH(TRIM(Customers!E426&amp;""),Codes!$A$5:$A$14,0))),"",TRIM(Customers!E426))</f>
        <v>Manual worker</v>
      </c>
      <c r="F426" s="2" t="str">
        <f aca="false">IF(OR(TRIM(Customers!F426&amp;"")="",ISNUMBER(MATCH(TRIM(Customers!F426&amp;""),Codes!$A$5:$A$14,0))),"",TRIM(Customers!F426))</f>
        <v>Married</v>
      </c>
      <c r="G426" s="4" t="n">
        <f aca="false">IF(OR(TRIM(Customers!G426&amp;"")="",ISNUMBER(MATCH(TRIM(Customers!G426&amp;""),Codes!$A$5:$A$14,0)),Customers!G426=-999),"",IF(ISNUMBER(Customers!G426),Customers!G426,IFERROR(VALUE(Customers!G426),"")))</f>
        <v>24600</v>
      </c>
      <c r="H426" s="3" t="n">
        <f aca="false">IF(OR(TRIM(Customers!H426&amp;"")="",ISNUMBER(MATCH(TRIM(Customers!H426&amp;""),Codes!$A$5:$A$14,0))),"",IF(ISNUMBER(Customers!H426),Customers!H426,IFERROR(VALUE(Customers!H426),"")))</f>
        <v>14</v>
      </c>
      <c r="I426" s="5" t="n">
        <f aca="false">IF(OR(TRIM(Customers!I426&amp;"")="",ISNUMBER(MATCH(TRIM(Customers!I426&amp;""),Codes!$A$5:$A$14,0)),Customers!I426=DATE(1970,1,1)),"",IF(ISNUMBER(Customers!I426),Customers!I426,IFERROR(DATEVALUE(Customers!I426),"")))</f>
        <v>40883</v>
      </c>
      <c r="J426" s="2" t="str">
        <f aca="false">IF(OR(TRIM(Customers!J426&amp;"")="",ISNUMBER(MATCH(TRIM(Customers!J426&amp;""),Codes!$A$5:$A$14,0))),"",TRIM(Customers!J426))</f>
        <v>Branch</v>
      </c>
      <c r="K426" s="3" t="n">
        <f aca="false">IF(OR(TRIM(Customers!K426&amp;"")="",ISNUMBER(MATCH(TRIM(Customers!K426&amp;""),Codes!$A$5:$A$14,0))),"",IF(ISNUMBER(Customers!K426),Customers!K426,IFERROR(VALUE(Customers!K426),"")))</f>
        <v>4</v>
      </c>
      <c r="L426" s="4" t="n">
        <f aca="false">IF(OR(TRIM(Customers!L426&amp;"")="",ISNUMBER(MATCH(TRIM(Customers!L426&amp;""),Codes!$A$5:$A$14,0))),"",IF(ISNUMBER(Customers!L426),Customers!L426,IFERROR(VALUE(Customers!L426),"")))</f>
        <v>4838.98</v>
      </c>
      <c r="M426" s="4" t="n">
        <f aca="false">IF(OR(TRIM(Customers!M426&amp;"")="",ISNUMBER(MATCH(TRIM(Customers!M426&amp;""),Codes!$A$5:$A$14,0))),"",IF(ISNUMBER(Customers!M426),Customers!M426,IFERROR(VALUE(Customers!M426),"")))</f>
        <v>23847.71</v>
      </c>
      <c r="N426" s="3" t="n">
        <f aca="false">IF(OR(TRIM(Customers!N426&amp;"")="",ISNUMBER(MATCH(TRIM(Customers!N426&amp;""),Codes!$A$5:$A$14,0)),Customers!N426=9999),"",IF(ISNUMBER(Customers!N426),Customers!N426,IFERROR(VALUE(Customers!N426),"")))</f>
        <v>18</v>
      </c>
      <c r="O426" s="4" t="n">
        <f aca="false">IF(OR(TRIM(Customers!O426&amp;"")="",ISNUMBER(MATCH(TRIM(Customers!O426&amp;""),Codes!$A$5:$A$14,0))),"",IF(ISNUMBER(Customers!O426),Customers!O426,IFERROR(VALUE(Customers!O426),"")))</f>
        <v>43.02</v>
      </c>
      <c r="P426" s="3" t="n">
        <f aca="false">IF(OR(TRIM(Customers!P426&amp;"")="",ISNUMBER(MATCH(TRIM(Customers!P426&amp;""),Codes!$A$5:$A$14,0))),"",IF(ISNUMBER(Customers!P426),Customers!P426,IFERROR(VALUE(Customers!P426),"")))</f>
        <v>3</v>
      </c>
      <c r="Q426" s="4" t="n">
        <f aca="false">IF(OR(TRIM(Customers!Q426&amp;"")="",ISNUMBER(MATCH(TRIM(Customers!Q426&amp;""),Codes!$A$5:$A$14,0))),"",IF(ISNUMBER(Customers!Q426),Customers!Q426,IFERROR(VALUE(Customers!Q426),"")))</f>
        <v>4500</v>
      </c>
      <c r="R426" s="4" t="n">
        <f aca="false">IF(OR(TRIM(Customers!R426&amp;"")="",ISNUMBER(MATCH(TRIM(Customers!R426&amp;""),Codes!$A$5:$A$14,0))),"",IF(ISNUMBER(Customers!R426),Customers!R426,IFERROR(VALUE(Customers!R426),"")))</f>
        <v>588.69</v>
      </c>
      <c r="S426" s="4" t="str">
        <f aca="false">IF(OR(TRIM(Customers!S426&amp;"")="",ISNUMBER(MATCH(TRIM(Customers!S426&amp;""),Codes!$A$5:$A$14,0))),"",IF(ISNUMBER(Customers!S426),Customers!S426,IFERROR(VALUE(Customers!S426),"")))</f>
        <v/>
      </c>
      <c r="T426" s="4" t="str">
        <f aca="false">IF(OR(TRIM(Customers!T426&amp;"")="",ISNUMBER(MATCH(TRIM(Customers!T426&amp;""),Codes!$A$5:$A$14,0))),"",IF(ISNUMBER(Customers!T426),Customers!T426,IFERROR(VALUE(Customers!T426),"")))</f>
        <v/>
      </c>
      <c r="U426" s="3" t="n">
        <f aca="false">IF(OR(TRIM(Customers!U426&amp;"")="",ISNUMBER(MATCH(TRIM(Customers!U426&amp;""),Codes!$A$5:$A$14,0)),Customers!U426=0),"",IF(ISNUMBER(Customers!U426),Customers!U426,IFERROR(VALUE(Customers!U426),"")))</f>
        <v>705</v>
      </c>
      <c r="V426" s="3" t="n">
        <f aca="false">IF(OR(TRIM(Customers!V426&amp;"")="",ISNUMBER(MATCH(TRIM(Customers!V426&amp;""),Codes!$A$5:$A$14,0))),"",IF(ISNUMBER(Customers!V426),Customers!V426,IFERROR(VALUE(Customers!V426),"")))</f>
        <v>0</v>
      </c>
    </row>
    <row r="427" customFormat="false" ht="15" hidden="false" customHeight="false" outlineLevel="0" collapsed="false">
      <c r="A427" s="2" t="str">
        <f aca="false">Customers!A427</f>
        <v>CL00426</v>
      </c>
      <c r="B427" s="3" t="n">
        <f aca="false">IF(OR(TRIM(Customers!B427&amp;"")="",ISNUMBER(MATCH(TRIM(Customers!B427&amp;""),Codes!$A$5:$A$14,0)),Customers!B427=0),"",IF(ISNUMBER(Customers!B427),Customers!B427,IFERROR(VALUE(Customers!B427),"")))</f>
        <v>33</v>
      </c>
      <c r="C427" s="2" t="str">
        <f aca="false">IF(OR(TRIM(Customers!C427&amp;"")="",ISNUMBER(MATCH(TRIM(Customers!C427&amp;""),Codes!$A$5:$A$14,0))),"",TRIM(Customers!C427))</f>
        <v>F</v>
      </c>
      <c r="D427" s="2" t="str">
        <f aca="false">IF(OR(TRIM(Customers!D427&amp;"")="",ISNUMBER(MATCH(TRIM(Customers!D427&amp;""),Codes!$A$5:$A$14,0))),"",TRIM(Customers!D427))</f>
        <v>Lombardia</v>
      </c>
      <c r="E427" s="2" t="str">
        <f aca="false">IF(OR(TRIM(Customers!E427&amp;"")="",ISNUMBER(MATCH(TRIM(Customers!E427&amp;""),Codes!$A$5:$A$14,0))),"",TRIM(Customers!E427))</f>
        <v>Employee</v>
      </c>
      <c r="F427" s="2" t="str">
        <f aca="false">IF(OR(TRIM(Customers!F427&amp;"")="",ISNUMBER(MATCH(TRIM(Customers!F427&amp;""),Codes!$A$5:$A$14,0))),"",TRIM(Customers!F427))</f>
        <v>Married</v>
      </c>
      <c r="G427" s="4" t="n">
        <f aca="false">IF(OR(TRIM(Customers!G427&amp;"")="",ISNUMBER(MATCH(TRIM(Customers!G427&amp;""),Codes!$A$5:$A$14,0)),Customers!G427=-999),"",IF(ISNUMBER(Customers!G427),Customers!G427,IFERROR(VALUE(Customers!G427),"")))</f>
        <v>27600</v>
      </c>
      <c r="H427" s="3" t="n">
        <f aca="false">IF(OR(TRIM(Customers!H427&amp;"")="",ISNUMBER(MATCH(TRIM(Customers!H427&amp;""),Codes!$A$5:$A$14,0))),"",IF(ISNUMBER(Customers!H427),Customers!H427,IFERROR(VALUE(Customers!H427),"")))</f>
        <v>3</v>
      </c>
      <c r="I427" s="5" t="n">
        <f aca="false">IF(OR(TRIM(Customers!I427&amp;"")="",ISNUMBER(MATCH(TRIM(Customers!I427&amp;""),Codes!$A$5:$A$14,0)),Customers!I427=DATE(1970,1,1)),"",IF(ISNUMBER(Customers!I427),Customers!I427,IFERROR(DATEVALUE(Customers!I427),"")))</f>
        <v>44834</v>
      </c>
      <c r="J427" s="2" t="str">
        <f aca="false">IF(OR(TRIM(Customers!J427&amp;"")="",ISNUMBER(MATCH(TRIM(Customers!J427&amp;""),Codes!$A$5:$A$14,0))),"",TRIM(Customers!J427))</f>
        <v>App</v>
      </c>
      <c r="K427" s="3" t="n">
        <f aca="false">IF(OR(TRIM(Customers!K427&amp;"")="",ISNUMBER(MATCH(TRIM(Customers!K427&amp;""),Codes!$A$5:$A$14,0))),"",IF(ISNUMBER(Customers!K427),Customers!K427,IFERROR(VALUE(Customers!K427),"")))</f>
        <v>1</v>
      </c>
      <c r="L427" s="4" t="n">
        <f aca="false">IF(OR(TRIM(Customers!L427&amp;"")="",ISNUMBER(MATCH(TRIM(Customers!L427&amp;""),Codes!$A$5:$A$14,0))),"",IF(ISNUMBER(Customers!L427),Customers!L427,IFERROR(VALUE(Customers!L427),"")))</f>
        <v>2038.68</v>
      </c>
      <c r="M427" s="4" t="n">
        <f aca="false">IF(OR(TRIM(Customers!M427&amp;"")="",ISNUMBER(MATCH(TRIM(Customers!M427&amp;""),Codes!$A$5:$A$14,0))),"",IF(ISNUMBER(Customers!M427),Customers!M427,IFERROR(VALUE(Customers!M427),"")))</f>
        <v>4989.83</v>
      </c>
      <c r="N427" s="3" t="n">
        <f aca="false">IF(OR(TRIM(Customers!N427&amp;"")="",ISNUMBER(MATCH(TRIM(Customers!N427&amp;""),Codes!$A$5:$A$14,0)),Customers!N427=9999),"",IF(ISNUMBER(Customers!N427),Customers!N427,IFERROR(VALUE(Customers!N427),"")))</f>
        <v>27</v>
      </c>
      <c r="O427" s="4" t="n">
        <f aca="false">IF(OR(TRIM(Customers!O427&amp;"")="",ISNUMBER(MATCH(TRIM(Customers!O427&amp;""),Codes!$A$5:$A$14,0))),"",IF(ISNUMBER(Customers!O427),Customers!O427,IFERROR(VALUE(Customers!O427),"")))</f>
        <v>67.35</v>
      </c>
      <c r="P427" s="3" t="n">
        <f aca="false">IF(OR(TRIM(Customers!P427&amp;"")="",ISNUMBER(MATCH(TRIM(Customers!P427&amp;""),Codes!$A$5:$A$14,0))),"",IF(ISNUMBER(Customers!P427),Customers!P427,IFERROR(VALUE(Customers!P427),"")))</f>
        <v>1</v>
      </c>
      <c r="Q427" s="4" t="n">
        <f aca="false">IF(OR(TRIM(Customers!Q427&amp;"")="",ISNUMBER(MATCH(TRIM(Customers!Q427&amp;""),Codes!$A$5:$A$14,0))),"",IF(ISNUMBER(Customers!Q427),Customers!Q427,IFERROR(VALUE(Customers!Q427),"")))</f>
        <v>5000</v>
      </c>
      <c r="R427" s="4" t="n">
        <f aca="false">IF(OR(TRIM(Customers!R427&amp;"")="",ISNUMBER(MATCH(TRIM(Customers!R427&amp;""),Codes!$A$5:$A$14,0))),"",IF(ISNUMBER(Customers!R427),Customers!R427,IFERROR(VALUE(Customers!R427),"")))</f>
        <v>116.46</v>
      </c>
      <c r="S427" s="4" t="str">
        <f aca="false">IF(OR(TRIM(Customers!S427&amp;"")="",ISNUMBER(MATCH(TRIM(Customers!S427&amp;""),Codes!$A$5:$A$14,0))),"",IF(ISNUMBER(Customers!S427),Customers!S427,IFERROR(VALUE(Customers!S427),"")))</f>
        <v/>
      </c>
      <c r="T427" s="4" t="str">
        <f aca="false">IF(OR(TRIM(Customers!T427&amp;"")="",ISNUMBER(MATCH(TRIM(Customers!T427&amp;""),Codes!$A$5:$A$14,0))),"",IF(ISNUMBER(Customers!T427),Customers!T427,IFERROR(VALUE(Customers!T427),"")))</f>
        <v/>
      </c>
      <c r="U427" s="3" t="n">
        <f aca="false">IF(OR(TRIM(Customers!U427&amp;"")="",ISNUMBER(MATCH(TRIM(Customers!U427&amp;""),Codes!$A$5:$A$14,0)),Customers!U427=0),"",IF(ISNUMBER(Customers!U427),Customers!U427,IFERROR(VALUE(Customers!U427),"")))</f>
        <v>591</v>
      </c>
      <c r="V427" s="3" t="n">
        <f aca="false">IF(OR(TRIM(Customers!V427&amp;"")="",ISNUMBER(MATCH(TRIM(Customers!V427&amp;""),Codes!$A$5:$A$14,0))),"",IF(ISNUMBER(Customers!V427),Customers!V427,IFERROR(VALUE(Customers!V427),"")))</f>
        <v>1</v>
      </c>
    </row>
    <row r="428" customFormat="false" ht="15" hidden="false" customHeight="false" outlineLevel="0" collapsed="false">
      <c r="A428" s="2" t="str">
        <f aca="false">Customers!A428</f>
        <v>CL00427</v>
      </c>
      <c r="B428" s="3" t="n">
        <f aca="false">IF(OR(TRIM(Customers!B428&amp;"")="",ISNUMBER(MATCH(TRIM(Customers!B428&amp;""),Codes!$A$5:$A$14,0)),Customers!B428=0),"",IF(ISNUMBER(Customers!B428),Customers!B428,IFERROR(VALUE(Customers!B428),"")))</f>
        <v>61</v>
      </c>
      <c r="C428" s="2" t="str">
        <f aca="false">IF(OR(TRIM(Customers!C428&amp;"")="",ISNUMBER(MATCH(TRIM(Customers!C428&amp;""),Codes!$A$5:$A$14,0))),"",TRIM(Customers!C428))</f>
        <v>M</v>
      </c>
      <c r="D428" s="2" t="str">
        <f aca="false">IF(OR(TRIM(Customers!D428&amp;"")="",ISNUMBER(MATCH(TRIM(Customers!D428&amp;""),Codes!$A$5:$A$14,0))),"",TRIM(Customers!D428))</f>
        <v>Piemonte</v>
      </c>
      <c r="E428" s="2" t="str">
        <f aca="false">IF(OR(TRIM(Customers!E428&amp;"")="",ISNUMBER(MATCH(TRIM(Customers!E428&amp;""),Codes!$A$5:$A$14,0))),"",TRIM(Customers!E428))</f>
        <v>Manual worker</v>
      </c>
      <c r="F428" s="2" t="str">
        <f aca="false">IF(OR(TRIM(Customers!F428&amp;"")="",ISNUMBER(MATCH(TRIM(Customers!F428&amp;""),Codes!$A$5:$A$14,0))),"",TRIM(Customers!F428))</f>
        <v>Married</v>
      </c>
      <c r="G428" s="4" t="n">
        <f aca="false">IF(OR(TRIM(Customers!G428&amp;"")="",ISNUMBER(MATCH(TRIM(Customers!G428&amp;""),Codes!$A$5:$A$14,0)),Customers!G428=-999),"",IF(ISNUMBER(Customers!G428),Customers!G428,IFERROR(VALUE(Customers!G428),"")))</f>
        <v>19800</v>
      </c>
      <c r="H428" s="3" t="n">
        <f aca="false">IF(OR(TRIM(Customers!H428&amp;"")="",ISNUMBER(MATCH(TRIM(Customers!H428&amp;""),Codes!$A$5:$A$14,0))),"",IF(ISNUMBER(Customers!H428),Customers!H428,IFERROR(VALUE(Customers!H428),"")))</f>
        <v>4</v>
      </c>
      <c r="I428" s="5" t="n">
        <f aca="false">IF(OR(TRIM(Customers!I428&amp;"")="",ISNUMBER(MATCH(TRIM(Customers!I428&amp;""),Codes!$A$5:$A$14,0)),Customers!I428=DATE(1970,1,1)),"",IF(ISNUMBER(Customers!I428),Customers!I428,IFERROR(DATEVALUE(Customers!I428),"")))</f>
        <v>44457</v>
      </c>
      <c r="J428" s="2" t="str">
        <f aca="false">IF(OR(TRIM(Customers!J428&amp;"")="",ISNUMBER(MATCH(TRIM(Customers!J428&amp;""),Codes!$A$5:$A$14,0))),"",TRIM(Customers!J428))</f>
        <v/>
      </c>
      <c r="K428" s="3" t="str">
        <f aca="false">IF(OR(TRIM(Customers!K428&amp;"")="",ISNUMBER(MATCH(TRIM(Customers!K428&amp;""),Codes!$A$5:$A$14,0))),"",IF(ISNUMBER(Customers!K428),Customers!K428,IFERROR(VALUE(Customers!K428),"")))</f>
        <v/>
      </c>
      <c r="L428" s="4" t="str">
        <f aca="false">IF(OR(TRIM(Customers!L428&amp;"")="",ISNUMBER(MATCH(TRIM(Customers!L428&amp;""),Codes!$A$5:$A$14,0))),"",IF(ISNUMBER(Customers!L428),Customers!L428,IFERROR(VALUE(Customers!L428),"")))</f>
        <v/>
      </c>
      <c r="M428" s="4" t="str">
        <f aca="false">IF(OR(TRIM(Customers!M428&amp;"")="",ISNUMBER(MATCH(TRIM(Customers!M428&amp;""),Codes!$A$5:$A$14,0))),"",IF(ISNUMBER(Customers!M428),Customers!M428,IFERROR(VALUE(Customers!M428),"")))</f>
        <v/>
      </c>
      <c r="N428" s="3" t="str">
        <f aca="false">IF(OR(TRIM(Customers!N428&amp;"")="",ISNUMBER(MATCH(TRIM(Customers!N428&amp;""),Codes!$A$5:$A$14,0)),Customers!N428=9999),"",IF(ISNUMBER(Customers!N428),Customers!N428,IFERROR(VALUE(Customers!N428),"")))</f>
        <v/>
      </c>
      <c r="O428" s="4" t="str">
        <f aca="false">IF(OR(TRIM(Customers!O428&amp;"")="",ISNUMBER(MATCH(TRIM(Customers!O428&amp;""),Codes!$A$5:$A$14,0))),"",IF(ISNUMBER(Customers!O428),Customers!O428,IFERROR(VALUE(Customers!O428),"")))</f>
        <v/>
      </c>
      <c r="P428" s="3" t="str">
        <f aca="false">IF(OR(TRIM(Customers!P428&amp;"")="",ISNUMBER(MATCH(TRIM(Customers!P428&amp;""),Codes!$A$5:$A$14,0))),"",IF(ISNUMBER(Customers!P428),Customers!P428,IFERROR(VALUE(Customers!P428),"")))</f>
        <v/>
      </c>
      <c r="Q428" s="4" t="str">
        <f aca="false">IF(OR(TRIM(Customers!Q428&amp;"")="",ISNUMBER(MATCH(TRIM(Customers!Q428&amp;""),Codes!$A$5:$A$14,0))),"",IF(ISNUMBER(Customers!Q428),Customers!Q428,IFERROR(VALUE(Customers!Q428),"")))</f>
        <v/>
      </c>
      <c r="R428" s="4" t="str">
        <f aca="false">IF(OR(TRIM(Customers!R428&amp;"")="",ISNUMBER(MATCH(TRIM(Customers!R428&amp;""),Codes!$A$5:$A$14,0))),"",IF(ISNUMBER(Customers!R428),Customers!R428,IFERROR(VALUE(Customers!R428),"")))</f>
        <v/>
      </c>
      <c r="S428" s="4" t="str">
        <f aca="false">IF(OR(TRIM(Customers!S428&amp;"")="",ISNUMBER(MATCH(TRIM(Customers!S428&amp;""),Codes!$A$5:$A$14,0))),"",IF(ISNUMBER(Customers!S428),Customers!S428,IFERROR(VALUE(Customers!S428),"")))</f>
        <v/>
      </c>
      <c r="T428" s="4" t="str">
        <f aca="false">IF(OR(TRIM(Customers!T428&amp;"")="",ISNUMBER(MATCH(TRIM(Customers!T428&amp;""),Codes!$A$5:$A$14,0))),"",IF(ISNUMBER(Customers!T428),Customers!T428,IFERROR(VALUE(Customers!T428),"")))</f>
        <v/>
      </c>
      <c r="U428" s="3" t="str">
        <f aca="false">IF(OR(TRIM(Customers!U428&amp;"")="",ISNUMBER(MATCH(TRIM(Customers!U428&amp;""),Codes!$A$5:$A$14,0)),Customers!U428=0),"",IF(ISNUMBER(Customers!U428),Customers!U428,IFERROR(VALUE(Customers!U428),"")))</f>
        <v/>
      </c>
      <c r="V428" s="3" t="str">
        <f aca="false">IF(OR(TRIM(Customers!V428&amp;"")="",ISNUMBER(MATCH(TRIM(Customers!V428&amp;""),Codes!$A$5:$A$14,0))),"",IF(ISNUMBER(Customers!V428),Customers!V428,IFERROR(VALUE(Customers!V428),"")))</f>
        <v/>
      </c>
    </row>
    <row r="429" customFormat="false" ht="15" hidden="false" customHeight="false" outlineLevel="0" collapsed="false">
      <c r="A429" s="2" t="str">
        <f aca="false">Customers!A429</f>
        <v>CL00428</v>
      </c>
      <c r="B429" s="3" t="n">
        <f aca="false">IF(OR(TRIM(Customers!B429&amp;"")="",ISNUMBER(MATCH(TRIM(Customers!B429&amp;""),Codes!$A$5:$A$14,0)),Customers!B429=0),"",IF(ISNUMBER(Customers!B429),Customers!B429,IFERROR(VALUE(Customers!B429),"")))</f>
        <v>18</v>
      </c>
      <c r="C429" s="2" t="str">
        <f aca="false">IF(OR(TRIM(Customers!C429&amp;"")="",ISNUMBER(MATCH(TRIM(Customers!C429&amp;""),Codes!$A$5:$A$14,0))),"",TRIM(Customers!C429))</f>
        <v>M</v>
      </c>
      <c r="D429" s="2" t="str">
        <f aca="false">IF(OR(TRIM(Customers!D429&amp;"")="",ISNUMBER(MATCH(TRIM(Customers!D429&amp;""),Codes!$A$5:$A$14,0))),"",TRIM(Customers!D429))</f>
        <v>Puglia</v>
      </c>
      <c r="E429" s="2" t="str">
        <f aca="false">IF(OR(TRIM(Customers!E429&amp;"")="",ISNUMBER(MATCH(TRIM(Customers!E429&amp;""),Codes!$A$5:$A$14,0))),"",TRIM(Customers!E429))</f>
        <v>Manual worker</v>
      </c>
      <c r="F429" s="2" t="str">
        <f aca="false">IF(OR(TRIM(Customers!F429&amp;"")="",ISNUMBER(MATCH(TRIM(Customers!F429&amp;""),Codes!$A$5:$A$14,0))),"",TRIM(Customers!F429))</f>
        <v>Single</v>
      </c>
      <c r="G429" s="4" t="n">
        <f aca="false">IF(OR(TRIM(Customers!G429&amp;"")="",ISNUMBER(MATCH(TRIM(Customers!G429&amp;""),Codes!$A$5:$A$14,0)),Customers!G429=-999),"",IF(ISNUMBER(Customers!G429),Customers!G429,IFERROR(VALUE(Customers!G429),"")))</f>
        <v>15100</v>
      </c>
      <c r="H429" s="3" t="n">
        <f aca="false">IF(OR(TRIM(Customers!H429&amp;"")="",ISNUMBER(MATCH(TRIM(Customers!H429&amp;""),Codes!$A$5:$A$14,0))),"",IF(ISNUMBER(Customers!H429),Customers!H429,IFERROR(VALUE(Customers!H429),"")))</f>
        <v>0</v>
      </c>
      <c r="I429" s="5" t="n">
        <f aca="false">IF(OR(TRIM(Customers!I429&amp;"")="",ISNUMBER(MATCH(TRIM(Customers!I429&amp;""),Codes!$A$5:$A$14,0)),Customers!I429=DATE(1970,1,1)),"",IF(ISNUMBER(Customers!I429),Customers!I429,IFERROR(DATEVALUE(Customers!I429),"")))</f>
        <v>45981</v>
      </c>
      <c r="J429" s="2" t="str">
        <f aca="false">IF(OR(TRIM(Customers!J429&amp;"")="",ISNUMBER(MATCH(TRIM(Customers!J429&amp;""),Codes!$A$5:$A$14,0))),"",TRIM(Customers!J429))</f>
        <v>Online Banking</v>
      </c>
      <c r="K429" s="3" t="n">
        <f aca="false">IF(OR(TRIM(Customers!K429&amp;"")="",ISNUMBER(MATCH(TRIM(Customers!K429&amp;""),Codes!$A$5:$A$14,0))),"",IF(ISNUMBER(Customers!K429),Customers!K429,IFERROR(VALUE(Customers!K429),"")))</f>
        <v>4</v>
      </c>
      <c r="L429" s="4" t="n">
        <f aca="false">IF(OR(TRIM(Customers!L429&amp;"")="",ISNUMBER(MATCH(TRIM(Customers!L429&amp;""),Codes!$A$5:$A$14,0))),"",IF(ISNUMBER(Customers!L429),Customers!L429,IFERROR(VALUE(Customers!L429),"")))</f>
        <v>3083.99</v>
      </c>
      <c r="M429" s="4" t="n">
        <f aca="false">IF(OR(TRIM(Customers!M429&amp;"")="",ISNUMBER(MATCH(TRIM(Customers!M429&amp;""),Codes!$A$5:$A$14,0))),"",IF(ISNUMBER(Customers!M429),Customers!M429,IFERROR(VALUE(Customers!M429),"")))</f>
        <v>0</v>
      </c>
      <c r="N429" s="3" t="n">
        <f aca="false">IF(OR(TRIM(Customers!N429&amp;"")="",ISNUMBER(MATCH(TRIM(Customers!N429&amp;""),Codes!$A$5:$A$14,0)),Customers!N429=9999),"",IF(ISNUMBER(Customers!N429),Customers!N429,IFERROR(VALUE(Customers!N429),"")))</f>
        <v>31</v>
      </c>
      <c r="O429" s="4" t="n">
        <f aca="false">IF(OR(TRIM(Customers!O429&amp;"")="",ISNUMBER(MATCH(TRIM(Customers!O429&amp;""),Codes!$A$5:$A$14,0))),"",IF(ISNUMBER(Customers!O429),Customers!O429,IFERROR(VALUE(Customers!O429),"")))</f>
        <v>41.89</v>
      </c>
      <c r="P429" s="3" t="n">
        <f aca="false">IF(OR(TRIM(Customers!P429&amp;"")="",ISNUMBER(MATCH(TRIM(Customers!P429&amp;""),Codes!$A$5:$A$14,0))),"",IF(ISNUMBER(Customers!P429),Customers!P429,IFERROR(VALUE(Customers!P429),"")))</f>
        <v>3</v>
      </c>
      <c r="Q429" s="4" t="n">
        <f aca="false">IF(OR(TRIM(Customers!Q429&amp;"")="",ISNUMBER(MATCH(TRIM(Customers!Q429&amp;""),Codes!$A$5:$A$14,0))),"",IF(ISNUMBER(Customers!Q429),Customers!Q429,IFERROR(VALUE(Customers!Q429),"")))</f>
        <v>3500</v>
      </c>
      <c r="R429" s="4" t="n">
        <f aca="false">IF(OR(TRIM(Customers!R429&amp;"")="",ISNUMBER(MATCH(TRIM(Customers!R429&amp;""),Codes!$A$5:$A$14,0))),"",IF(ISNUMBER(Customers!R429),Customers!R429,IFERROR(VALUE(Customers!R429),"")))</f>
        <v>401.09</v>
      </c>
      <c r="S429" s="4" t="str">
        <f aca="false">IF(OR(TRIM(Customers!S429&amp;"")="",ISNUMBER(MATCH(TRIM(Customers!S429&amp;""),Codes!$A$5:$A$14,0))),"",IF(ISNUMBER(Customers!S429),Customers!S429,IFERROR(VALUE(Customers!S429),"")))</f>
        <v/>
      </c>
      <c r="T429" s="4" t="str">
        <f aca="false">IF(OR(TRIM(Customers!T429&amp;"")="",ISNUMBER(MATCH(TRIM(Customers!T429&amp;""),Codes!$A$5:$A$14,0))),"",IF(ISNUMBER(Customers!T429),Customers!T429,IFERROR(VALUE(Customers!T429),"")))</f>
        <v/>
      </c>
      <c r="U429" s="3" t="n">
        <f aca="false">IF(OR(TRIM(Customers!U429&amp;"")="",ISNUMBER(MATCH(TRIM(Customers!U429&amp;""),Codes!$A$5:$A$14,0)),Customers!U429=0),"",IF(ISNUMBER(Customers!U429),Customers!U429,IFERROR(VALUE(Customers!U429),"")))</f>
        <v>498</v>
      </c>
      <c r="V429" s="3" t="n">
        <f aca="false">IF(OR(TRIM(Customers!V429&amp;"")="",ISNUMBER(MATCH(TRIM(Customers!V429&amp;""),Codes!$A$5:$A$14,0))),"",IF(ISNUMBER(Customers!V429),Customers!V429,IFERROR(VALUE(Customers!V429),"")))</f>
        <v>1</v>
      </c>
    </row>
    <row r="430" customFormat="false" ht="15" hidden="false" customHeight="false" outlineLevel="0" collapsed="false">
      <c r="A430" s="2" t="str">
        <f aca="false">Customers!A430</f>
        <v>CL00429</v>
      </c>
      <c r="B430" s="3" t="n">
        <f aca="false">IF(OR(TRIM(Customers!B430&amp;"")="",ISNUMBER(MATCH(TRIM(Customers!B430&amp;""),Codes!$A$5:$A$14,0)),Customers!B430=0),"",IF(ISNUMBER(Customers!B430),Customers!B430,IFERROR(VALUE(Customers!B430),"")))</f>
        <v>57</v>
      </c>
      <c r="C430" s="2" t="str">
        <f aca="false">IF(OR(TRIM(Customers!C430&amp;"")="",ISNUMBER(MATCH(TRIM(Customers!C430&amp;""),Codes!$A$5:$A$14,0))),"",TRIM(Customers!C430))</f>
        <v/>
      </c>
      <c r="D430" s="2" t="str">
        <f aca="false">IF(OR(TRIM(Customers!D430&amp;"")="",ISNUMBER(MATCH(TRIM(Customers!D430&amp;""),Codes!$A$5:$A$14,0))),"",TRIM(Customers!D430))</f>
        <v>Calabria</v>
      </c>
      <c r="E430" s="2" t="str">
        <f aca="false">IF(OR(TRIM(Customers!E430&amp;"")="",ISNUMBER(MATCH(TRIM(Customers!E430&amp;""),Codes!$A$5:$A$14,0))),"",TRIM(Customers!E430))</f>
        <v>Manual worker</v>
      </c>
      <c r="F430" s="2" t="str">
        <f aca="false">IF(OR(TRIM(Customers!F430&amp;"")="",ISNUMBER(MATCH(TRIM(Customers!F430&amp;""),Codes!$A$5:$A$14,0))),"",TRIM(Customers!F430))</f>
        <v/>
      </c>
      <c r="G430" s="4" t="str">
        <f aca="false">IF(OR(TRIM(Customers!G430&amp;"")="",ISNUMBER(MATCH(TRIM(Customers!G430&amp;""),Codes!$A$5:$A$14,0)),Customers!G430=-999),"",IF(ISNUMBER(Customers!G430),Customers!G430,IFERROR(VALUE(Customers!G430),"")))</f>
        <v/>
      </c>
      <c r="H430" s="3" t="n">
        <f aca="false">IF(OR(TRIM(Customers!H430&amp;"")="",ISNUMBER(MATCH(TRIM(Customers!H430&amp;""),Codes!$A$5:$A$14,0))),"",IF(ISNUMBER(Customers!H430),Customers!H430,IFERROR(VALUE(Customers!H430),"")))</f>
        <v>13</v>
      </c>
      <c r="I430" s="5" t="n">
        <f aca="false">IF(OR(TRIM(Customers!I430&amp;"")="",ISNUMBER(MATCH(TRIM(Customers!I430&amp;""),Codes!$A$5:$A$14,0)),Customers!I430=DATE(1970,1,1)),"",IF(ISNUMBER(Customers!I430),Customers!I430,IFERROR(DATEVALUE(Customers!I430),"")))</f>
        <v>41503</v>
      </c>
      <c r="J430" s="2" t="str">
        <f aca="false">IF(OR(TRIM(Customers!J430&amp;"")="",ISNUMBER(MATCH(TRIM(Customers!J430&amp;""),Codes!$A$5:$A$14,0))),"",TRIM(Customers!J430))</f>
        <v>Branch</v>
      </c>
      <c r="K430" s="3" t="n">
        <f aca="false">IF(OR(TRIM(Customers!K430&amp;"")="",ISNUMBER(MATCH(TRIM(Customers!K430&amp;""),Codes!$A$5:$A$14,0))),"",IF(ISNUMBER(Customers!K430),Customers!K430,IFERROR(VALUE(Customers!K430),"")))</f>
        <v>1</v>
      </c>
      <c r="L430" s="4" t="n">
        <f aca="false">IF(OR(TRIM(Customers!L430&amp;"")="",ISNUMBER(MATCH(TRIM(Customers!L430&amp;""),Codes!$A$5:$A$14,0))),"",IF(ISNUMBER(Customers!L430),Customers!L430,IFERROR(VALUE(Customers!L430),"")))</f>
        <v>4994</v>
      </c>
      <c r="M430" s="4" t="str">
        <f aca="false">IF(OR(TRIM(Customers!M430&amp;"")="",ISNUMBER(MATCH(TRIM(Customers!M430&amp;""),Codes!$A$5:$A$14,0))),"",IF(ISNUMBER(Customers!M430),Customers!M430,IFERROR(VALUE(Customers!M430),"")))</f>
        <v/>
      </c>
      <c r="N430" s="3" t="n">
        <f aca="false">IF(OR(TRIM(Customers!N430&amp;"")="",ISNUMBER(MATCH(TRIM(Customers!N430&amp;""),Codes!$A$5:$A$14,0)),Customers!N430=9999),"",IF(ISNUMBER(Customers!N430),Customers!N430,IFERROR(VALUE(Customers!N430),"")))</f>
        <v>22</v>
      </c>
      <c r="O430" s="4" t="n">
        <f aca="false">IF(OR(TRIM(Customers!O430&amp;"")="",ISNUMBER(MATCH(TRIM(Customers!O430&amp;""),Codes!$A$5:$A$14,0))),"",IF(ISNUMBER(Customers!O430),Customers!O430,IFERROR(VALUE(Customers!O430),"")))</f>
        <v>58.1</v>
      </c>
      <c r="P430" s="3" t="n">
        <f aca="false">IF(OR(TRIM(Customers!P430&amp;"")="",ISNUMBER(MATCH(TRIM(Customers!P430&amp;""),Codes!$A$5:$A$14,0))),"",IF(ISNUMBER(Customers!P430),Customers!P430,IFERROR(VALUE(Customers!P430),"")))</f>
        <v>5</v>
      </c>
      <c r="Q430" s="4" t="n">
        <f aca="false">IF(OR(TRIM(Customers!Q430&amp;"")="",ISNUMBER(MATCH(TRIM(Customers!Q430&amp;""),Codes!$A$5:$A$14,0))),"",IF(ISNUMBER(Customers!Q430),Customers!Q430,IFERROR(VALUE(Customers!Q430),"")))</f>
        <v>4500</v>
      </c>
      <c r="R430" s="4" t="n">
        <f aca="false">IF(OR(TRIM(Customers!R430&amp;"")="",ISNUMBER(MATCH(TRIM(Customers!R430&amp;""),Codes!$A$5:$A$14,0))),"",IF(ISNUMBER(Customers!R430),Customers!R430,IFERROR(VALUE(Customers!R430),"")))</f>
        <v>674.25</v>
      </c>
      <c r="S430" s="4" t="n">
        <f aca="false">IF(OR(TRIM(Customers!S430&amp;"")="",ISNUMBER(MATCH(TRIM(Customers!S430&amp;""),Codes!$A$5:$A$14,0))),"",IF(ISNUMBER(Customers!S430),Customers!S430,IFERROR(VALUE(Customers!S430),"")))</f>
        <v>0</v>
      </c>
      <c r="T430" s="4" t="n">
        <f aca="false">IF(OR(TRIM(Customers!T430&amp;"")="",ISNUMBER(MATCH(TRIM(Customers!T430&amp;""),Codes!$A$5:$A$14,0))),"",IF(ISNUMBER(Customers!T430),Customers!T430,IFERROR(VALUE(Customers!T430),"")))</f>
        <v>0</v>
      </c>
      <c r="U430" s="3" t="n">
        <f aca="false">IF(OR(TRIM(Customers!U430&amp;"")="",ISNUMBER(MATCH(TRIM(Customers!U430&amp;""),Codes!$A$5:$A$14,0)),Customers!U430=0),"",IF(ISNUMBER(Customers!U430),Customers!U430,IFERROR(VALUE(Customers!U430),"")))</f>
        <v>602</v>
      </c>
      <c r="V430" s="3" t="n">
        <f aca="false">IF(OR(TRIM(Customers!V430&amp;"")="",ISNUMBER(MATCH(TRIM(Customers!V430&amp;""),Codes!$A$5:$A$14,0))),"",IF(ISNUMBER(Customers!V430),Customers!V430,IFERROR(VALUE(Customers!V430),"")))</f>
        <v>0</v>
      </c>
    </row>
    <row r="431" customFormat="false" ht="15" hidden="false" customHeight="false" outlineLevel="0" collapsed="false">
      <c r="A431" s="2" t="str">
        <f aca="false">Customers!A431</f>
        <v>CL00430</v>
      </c>
      <c r="B431" s="3" t="n">
        <f aca="false">IF(OR(TRIM(Customers!B431&amp;"")="",ISNUMBER(MATCH(TRIM(Customers!B431&amp;""),Codes!$A$5:$A$14,0)),Customers!B431=0),"",IF(ISNUMBER(Customers!B431),Customers!B431,IFERROR(VALUE(Customers!B431),"")))</f>
        <v>57</v>
      </c>
      <c r="C431" s="2" t="str">
        <f aca="false">IF(OR(TRIM(Customers!C431&amp;"")="",ISNUMBER(MATCH(TRIM(Customers!C431&amp;""),Codes!$A$5:$A$14,0))),"",TRIM(Customers!C431))</f>
        <v>F</v>
      </c>
      <c r="D431" s="2" t="str">
        <f aca="false">IF(OR(TRIM(Customers!D431&amp;"")="",ISNUMBER(MATCH(TRIM(Customers!D431&amp;""),Codes!$A$5:$A$14,0))),"",TRIM(Customers!D431))</f>
        <v/>
      </c>
      <c r="E431" s="2" t="str">
        <f aca="false">IF(OR(TRIM(Customers!E431&amp;"")="",ISNUMBER(MATCH(TRIM(Customers!E431&amp;""),Codes!$A$5:$A$14,0))),"",TRIM(Customers!E431))</f>
        <v>Employee</v>
      </c>
      <c r="F431" s="2" t="str">
        <f aca="false">IF(OR(TRIM(Customers!F431&amp;"")="",ISNUMBER(MATCH(TRIM(Customers!F431&amp;""),Codes!$A$5:$A$14,0))),"",TRIM(Customers!F431))</f>
        <v>Married</v>
      </c>
      <c r="G431" s="4" t="n">
        <f aca="false">IF(OR(TRIM(Customers!G431&amp;"")="",ISNUMBER(MATCH(TRIM(Customers!G431&amp;""),Codes!$A$5:$A$14,0)),Customers!G431=-999),"",IF(ISNUMBER(Customers!G431),Customers!G431,IFERROR(VALUE(Customers!G431),"")))</f>
        <v>34500</v>
      </c>
      <c r="H431" s="3" t="n">
        <f aca="false">IF(OR(TRIM(Customers!H431&amp;"")="",ISNUMBER(MATCH(TRIM(Customers!H431&amp;""),Codes!$A$5:$A$14,0))),"",IF(ISNUMBER(Customers!H431),Customers!H431,IFERROR(VALUE(Customers!H431),"")))</f>
        <v>26</v>
      </c>
      <c r="I431" s="5" t="n">
        <f aca="false">IF(OR(TRIM(Customers!I431&amp;"")="",ISNUMBER(MATCH(TRIM(Customers!I431&amp;""),Codes!$A$5:$A$14,0)),Customers!I431=DATE(1970,1,1)),"",IF(ISNUMBER(Customers!I431),Customers!I431,IFERROR(DATEVALUE(Customers!I431),"")))</f>
        <v>36598</v>
      </c>
      <c r="J431" s="2" t="str">
        <f aca="false">IF(OR(TRIM(Customers!J431&amp;"")="",ISNUMBER(MATCH(TRIM(Customers!J431&amp;""),Codes!$A$5:$A$14,0))),"",TRIM(Customers!J431))</f>
        <v>App</v>
      </c>
      <c r="K431" s="3" t="n">
        <f aca="false">IF(OR(TRIM(Customers!K431&amp;"")="",ISNUMBER(MATCH(TRIM(Customers!K431&amp;""),Codes!$A$5:$A$14,0))),"",IF(ISNUMBER(Customers!K431),Customers!K431,IFERROR(VALUE(Customers!K431),"")))</f>
        <v>4</v>
      </c>
      <c r="L431" s="4" t="n">
        <f aca="false">IF(OR(TRIM(Customers!L431&amp;"")="",ISNUMBER(MATCH(TRIM(Customers!L431&amp;""),Codes!$A$5:$A$14,0))),"",IF(ISNUMBER(Customers!L431),Customers!L431,IFERROR(VALUE(Customers!L431),"")))</f>
        <v>-878.77</v>
      </c>
      <c r="M431" s="4" t="n">
        <f aca="false">IF(OR(TRIM(Customers!M431&amp;"")="",ISNUMBER(MATCH(TRIM(Customers!M431&amp;""),Codes!$A$5:$A$14,0))),"",IF(ISNUMBER(Customers!M431),Customers!M431,IFERROR(VALUE(Customers!M431),"")))</f>
        <v>0</v>
      </c>
      <c r="N431" s="3" t="n">
        <f aca="false">IF(OR(TRIM(Customers!N431&amp;"")="",ISNUMBER(MATCH(TRIM(Customers!N431&amp;""),Codes!$A$5:$A$14,0)),Customers!N431=9999),"",IF(ISNUMBER(Customers!N431),Customers!N431,IFERROR(VALUE(Customers!N431),"")))</f>
        <v>28</v>
      </c>
      <c r="O431" s="4" t="n">
        <f aca="false">IF(OR(TRIM(Customers!O431&amp;"")="",ISNUMBER(MATCH(TRIM(Customers!O431&amp;""),Codes!$A$5:$A$14,0))),"",IF(ISNUMBER(Customers!O431),Customers!O431,IFERROR(VALUE(Customers!O431),"")))</f>
        <v>64.44</v>
      </c>
      <c r="P431" s="3" t="n">
        <f aca="false">IF(OR(TRIM(Customers!P431&amp;"")="",ISNUMBER(MATCH(TRIM(Customers!P431&amp;""),Codes!$A$5:$A$14,0))),"",IF(ISNUMBER(Customers!P431),Customers!P431,IFERROR(VALUE(Customers!P431),"")))</f>
        <v>2</v>
      </c>
      <c r="Q431" s="4" t="n">
        <f aca="false">IF(OR(TRIM(Customers!Q431&amp;"")="",ISNUMBER(MATCH(TRIM(Customers!Q431&amp;""),Codes!$A$5:$A$14,0))),"",IF(ISNUMBER(Customers!Q431),Customers!Q431,IFERROR(VALUE(Customers!Q431),"")))</f>
        <v>5500</v>
      </c>
      <c r="R431" s="4" t="n">
        <f aca="false">IF(OR(TRIM(Customers!R431&amp;"")="",ISNUMBER(MATCH(TRIM(Customers!R431&amp;""),Codes!$A$5:$A$14,0))),"",IF(ISNUMBER(Customers!R431),Customers!R431,IFERROR(VALUE(Customers!R431),"")))</f>
        <v>2794.91</v>
      </c>
      <c r="S431" s="4" t="n">
        <f aca="false">IF(OR(TRIM(Customers!S431&amp;"")="",ISNUMBER(MATCH(TRIM(Customers!S431&amp;""),Codes!$A$5:$A$14,0))),"",IF(ISNUMBER(Customers!S431),Customers!S431,IFERROR(VALUE(Customers!S431),"")))</f>
        <v>65000</v>
      </c>
      <c r="T431" s="4" t="n">
        <f aca="false">IF(OR(TRIM(Customers!T431&amp;"")="",ISNUMBER(MATCH(TRIM(Customers!T431&amp;""),Codes!$A$5:$A$14,0))),"",IF(ISNUMBER(Customers!T431),Customers!T431,IFERROR(VALUE(Customers!T431),"")))</f>
        <v>452</v>
      </c>
      <c r="U431" s="3" t="n">
        <f aca="false">IF(OR(TRIM(Customers!U431&amp;"")="",ISNUMBER(MATCH(TRIM(Customers!U431&amp;""),Codes!$A$5:$A$14,0)),Customers!U431=0),"",IF(ISNUMBER(Customers!U431),Customers!U431,IFERROR(VALUE(Customers!U431),"")))</f>
        <v>753</v>
      </c>
      <c r="V431" s="3" t="n">
        <f aca="false">IF(OR(TRIM(Customers!V431&amp;"")="",ISNUMBER(MATCH(TRIM(Customers!V431&amp;""),Codes!$A$5:$A$14,0))),"",IF(ISNUMBER(Customers!V431),Customers!V431,IFERROR(VALUE(Customers!V431),"")))</f>
        <v>0</v>
      </c>
    </row>
    <row r="432" customFormat="false" ht="15" hidden="false" customHeight="false" outlineLevel="0" collapsed="false">
      <c r="A432" s="2" t="str">
        <f aca="false">Customers!A432</f>
        <v>CL00431</v>
      </c>
      <c r="B432" s="3" t="n">
        <f aca="false">IF(OR(TRIM(Customers!B432&amp;"")="",ISNUMBER(MATCH(TRIM(Customers!B432&amp;""),Codes!$A$5:$A$14,0)),Customers!B432=0),"",IF(ISNUMBER(Customers!B432),Customers!B432,IFERROR(VALUE(Customers!B432),"")))</f>
        <v>31</v>
      </c>
      <c r="C432" s="2" t="str">
        <f aca="false">IF(OR(TRIM(Customers!C432&amp;"")="",ISNUMBER(MATCH(TRIM(Customers!C432&amp;""),Codes!$A$5:$A$14,0))),"",TRIM(Customers!C432))</f>
        <v>F</v>
      </c>
      <c r="D432" s="2" t="str">
        <f aca="false">IF(OR(TRIM(Customers!D432&amp;"")="",ISNUMBER(MATCH(TRIM(Customers!D432&amp;""),Codes!$A$5:$A$14,0))),"",TRIM(Customers!D432))</f>
        <v/>
      </c>
      <c r="E432" s="2" t="str">
        <f aca="false">IF(OR(TRIM(Customers!E432&amp;"")="",ISNUMBER(MATCH(TRIM(Customers!E432&amp;""),Codes!$A$5:$A$14,0))),"",TRIM(Customers!E432))</f>
        <v>Employee</v>
      </c>
      <c r="F432" s="2" t="str">
        <f aca="false">IF(OR(TRIM(Customers!F432&amp;"")="",ISNUMBER(MATCH(TRIM(Customers!F432&amp;""),Codes!$A$5:$A$14,0))),"",TRIM(Customers!F432))</f>
        <v>Married</v>
      </c>
      <c r="G432" s="4" t="n">
        <f aca="false">IF(OR(TRIM(Customers!G432&amp;"")="",ISNUMBER(MATCH(TRIM(Customers!G432&amp;""),Codes!$A$5:$A$14,0)),Customers!G432=-999),"",IF(ISNUMBER(Customers!G432),Customers!G432,IFERROR(VALUE(Customers!G432),"")))</f>
        <v>20800</v>
      </c>
      <c r="H432" s="3" t="n">
        <f aca="false">IF(OR(TRIM(Customers!H432&amp;"")="",ISNUMBER(MATCH(TRIM(Customers!H432&amp;""),Codes!$A$5:$A$14,0))),"",IF(ISNUMBER(Customers!H432),Customers!H432,IFERROR(VALUE(Customers!H432),"")))</f>
        <v>2</v>
      </c>
      <c r="I432" s="5" t="n">
        <f aca="false">IF(OR(TRIM(Customers!I432&amp;"")="",ISNUMBER(MATCH(TRIM(Customers!I432&amp;""),Codes!$A$5:$A$14,0)),Customers!I432=DATE(1970,1,1)),"",IF(ISNUMBER(Customers!I432),Customers!I432,IFERROR(DATEVALUE(Customers!I432),"")))</f>
        <v>45258</v>
      </c>
      <c r="J432" s="2" t="str">
        <f aca="false">IF(OR(TRIM(Customers!J432&amp;"")="",ISNUMBER(MATCH(TRIM(Customers!J432&amp;""),Codes!$A$5:$A$14,0))),"",TRIM(Customers!J432))</f>
        <v>App</v>
      </c>
      <c r="K432" s="3" t="n">
        <f aca="false">IF(OR(TRIM(Customers!K432&amp;"")="",ISNUMBER(MATCH(TRIM(Customers!K432&amp;""),Codes!$A$5:$A$14,0))),"",IF(ISNUMBER(Customers!K432),Customers!K432,IFERROR(VALUE(Customers!K432),"")))</f>
        <v>2</v>
      </c>
      <c r="L432" s="4" t="n">
        <f aca="false">IF(OR(TRIM(Customers!L432&amp;"")="",ISNUMBER(MATCH(TRIM(Customers!L432&amp;""),Codes!$A$5:$A$14,0))),"",IF(ISNUMBER(Customers!L432),Customers!L432,IFERROR(VALUE(Customers!L432),"")))</f>
        <v>1316.75</v>
      </c>
      <c r="M432" s="4" t="n">
        <f aca="false">IF(OR(TRIM(Customers!M432&amp;"")="",ISNUMBER(MATCH(TRIM(Customers!M432&amp;""),Codes!$A$5:$A$14,0))),"",IF(ISNUMBER(Customers!M432),Customers!M432,IFERROR(VALUE(Customers!M432),"")))</f>
        <v>4262.1</v>
      </c>
      <c r="N432" s="3" t="n">
        <f aca="false">IF(OR(TRIM(Customers!N432&amp;"")="",ISNUMBER(MATCH(TRIM(Customers!N432&amp;""),Codes!$A$5:$A$14,0)),Customers!N432=9999),"",IF(ISNUMBER(Customers!N432),Customers!N432,IFERROR(VALUE(Customers!N432),"")))</f>
        <v>25</v>
      </c>
      <c r="O432" s="4" t="n">
        <f aca="false">IF(OR(TRIM(Customers!O432&amp;"")="",ISNUMBER(MATCH(TRIM(Customers!O432&amp;""),Codes!$A$5:$A$14,0))),"",IF(ISNUMBER(Customers!O432),Customers!O432,IFERROR(VALUE(Customers!O432),"")))</f>
        <v>32.63</v>
      </c>
      <c r="P432" s="3" t="n">
        <f aca="false">IF(OR(TRIM(Customers!P432&amp;"")="",ISNUMBER(MATCH(TRIM(Customers!P432&amp;""),Codes!$A$5:$A$14,0))),"",IF(ISNUMBER(Customers!P432),Customers!P432,IFERROR(VALUE(Customers!P432),"")))</f>
        <v>2</v>
      </c>
      <c r="Q432" s="4" t="n">
        <f aca="false">IF(OR(TRIM(Customers!Q432&amp;"")="",ISNUMBER(MATCH(TRIM(Customers!Q432&amp;""),Codes!$A$5:$A$14,0))),"",IF(ISNUMBER(Customers!Q432),Customers!Q432,IFERROR(VALUE(Customers!Q432),"")))</f>
        <v>4000</v>
      </c>
      <c r="R432" s="4" t="n">
        <f aca="false">IF(OR(TRIM(Customers!R432&amp;"")="",ISNUMBER(MATCH(TRIM(Customers!R432&amp;""),Codes!$A$5:$A$14,0))),"",IF(ISNUMBER(Customers!R432),Customers!R432,IFERROR(VALUE(Customers!R432),"")))</f>
        <v>229.92</v>
      </c>
      <c r="S432" s="4" t="n">
        <f aca="false">IF(OR(TRIM(Customers!S432&amp;"")="",ISNUMBER(MATCH(TRIM(Customers!S432&amp;""),Codes!$A$5:$A$14,0))),"",IF(ISNUMBER(Customers!S432),Customers!S432,IFERROR(VALUE(Customers!S432),"")))</f>
        <v>83000</v>
      </c>
      <c r="T432" s="4" t="n">
        <f aca="false">IF(OR(TRIM(Customers!T432&amp;"")="",ISNUMBER(MATCH(TRIM(Customers!T432&amp;""),Codes!$A$5:$A$14,0))),"",IF(ISNUMBER(Customers!T432),Customers!T432,IFERROR(VALUE(Customers!T432),"")))</f>
        <v>460</v>
      </c>
      <c r="U432" s="3" t="n">
        <f aca="false">IF(OR(TRIM(Customers!U432&amp;"")="",ISNUMBER(MATCH(TRIM(Customers!U432&amp;""),Codes!$A$5:$A$14,0)),Customers!U432=0),"",IF(ISNUMBER(Customers!U432),Customers!U432,IFERROR(VALUE(Customers!U432),"")))</f>
        <v>668</v>
      </c>
      <c r="V432" s="3" t="n">
        <f aca="false">IF(OR(TRIM(Customers!V432&amp;"")="",ISNUMBER(MATCH(TRIM(Customers!V432&amp;""),Codes!$A$5:$A$14,0))),"",IF(ISNUMBER(Customers!V432),Customers!V432,IFERROR(VALUE(Customers!V432),"")))</f>
        <v>0</v>
      </c>
    </row>
    <row r="433" customFormat="false" ht="15" hidden="false" customHeight="false" outlineLevel="0" collapsed="false">
      <c r="A433" s="2" t="str">
        <f aca="false">Customers!A433</f>
        <v>CL00432</v>
      </c>
      <c r="B433" s="3" t="n">
        <f aca="false">IF(OR(TRIM(Customers!B433&amp;"")="",ISNUMBER(MATCH(TRIM(Customers!B433&amp;""),Codes!$A$5:$A$14,0)),Customers!B433=0),"",IF(ISNUMBER(Customers!B433),Customers!B433,IFERROR(VALUE(Customers!B433),"")))</f>
        <v>54</v>
      </c>
      <c r="C433" s="2" t="str">
        <f aca="false">IF(OR(TRIM(Customers!C433&amp;"")="",ISNUMBER(MATCH(TRIM(Customers!C433&amp;""),Codes!$A$5:$A$14,0))),"",TRIM(Customers!C433))</f>
        <v>F</v>
      </c>
      <c r="D433" s="2" t="str">
        <f aca="false">IF(OR(TRIM(Customers!D433&amp;"")="",ISNUMBER(MATCH(TRIM(Customers!D433&amp;""),Codes!$A$5:$A$14,0))),"",TRIM(Customers!D433))</f>
        <v>Sardegna</v>
      </c>
      <c r="E433" s="2" t="str">
        <f aca="false">IF(OR(TRIM(Customers!E433&amp;"")="",ISNUMBER(MATCH(TRIM(Customers!E433&amp;""),Codes!$A$5:$A$14,0))),"",TRIM(Customers!E433))</f>
        <v>Manual worker</v>
      </c>
      <c r="F433" s="2" t="str">
        <f aca="false">IF(OR(TRIM(Customers!F433&amp;"")="",ISNUMBER(MATCH(TRIM(Customers!F433&amp;""),Codes!$A$5:$A$14,0))),"",TRIM(Customers!F433))</f>
        <v>Single</v>
      </c>
      <c r="G433" s="4" t="n">
        <f aca="false">IF(OR(TRIM(Customers!G433&amp;"")="",ISNUMBER(MATCH(TRIM(Customers!G433&amp;""),Codes!$A$5:$A$14,0)),Customers!G433=-999),"",IF(ISNUMBER(Customers!G433),Customers!G433,IFERROR(VALUE(Customers!G433),"")))</f>
        <v>18800</v>
      </c>
      <c r="H433" s="3" t="n">
        <f aca="false">IF(OR(TRIM(Customers!H433&amp;"")="",ISNUMBER(MATCH(TRIM(Customers!H433&amp;""),Codes!$A$5:$A$14,0))),"",IF(ISNUMBER(Customers!H433),Customers!H433,IFERROR(VALUE(Customers!H433),"")))</f>
        <v>23</v>
      </c>
      <c r="I433" s="5" t="n">
        <f aca="false">IF(OR(TRIM(Customers!I433&amp;"")="",ISNUMBER(MATCH(TRIM(Customers!I433&amp;""),Codes!$A$5:$A$14,0)),Customers!I433=DATE(1970,1,1)),"",IF(ISNUMBER(Customers!I433),Customers!I433,IFERROR(DATEVALUE(Customers!I433),"")))</f>
        <v>37697</v>
      </c>
      <c r="J433" s="2" t="str">
        <f aca="false">IF(OR(TRIM(Customers!J433&amp;"")="",ISNUMBER(MATCH(TRIM(Customers!J433&amp;""),Codes!$A$5:$A$14,0))),"",TRIM(Customers!J433))</f>
        <v>App</v>
      </c>
      <c r="K433" s="3" t="n">
        <f aca="false">IF(OR(TRIM(Customers!K433&amp;"")="",ISNUMBER(MATCH(TRIM(Customers!K433&amp;""),Codes!$A$5:$A$14,0))),"",IF(ISNUMBER(Customers!K433),Customers!K433,IFERROR(VALUE(Customers!K433),"")))</f>
        <v>5</v>
      </c>
      <c r="L433" s="4" t="n">
        <f aca="false">IF(OR(TRIM(Customers!L433&amp;"")="",ISNUMBER(MATCH(TRIM(Customers!L433&amp;""),Codes!$A$5:$A$14,0))),"",IF(ISNUMBER(Customers!L433),Customers!L433,IFERROR(VALUE(Customers!L433),"")))</f>
        <v>8944.35</v>
      </c>
      <c r="M433" s="4" t="n">
        <f aca="false">IF(OR(TRIM(Customers!M433&amp;"")="",ISNUMBER(MATCH(TRIM(Customers!M433&amp;""),Codes!$A$5:$A$14,0))),"",IF(ISNUMBER(Customers!M433),Customers!M433,IFERROR(VALUE(Customers!M433),"")))</f>
        <v>14499.05</v>
      </c>
      <c r="N433" s="3" t="n">
        <f aca="false">IF(OR(TRIM(Customers!N433&amp;"")="",ISNUMBER(MATCH(TRIM(Customers!N433&amp;""),Codes!$A$5:$A$14,0)),Customers!N433=9999),"",IF(ISNUMBER(Customers!N433),Customers!N433,IFERROR(VALUE(Customers!N433),"")))</f>
        <v>29</v>
      </c>
      <c r="O433" s="4" t="n">
        <f aca="false">IF(OR(TRIM(Customers!O433&amp;"")="",ISNUMBER(MATCH(TRIM(Customers!O433&amp;""),Codes!$A$5:$A$14,0))),"",IF(ISNUMBER(Customers!O433),Customers!O433,IFERROR(VALUE(Customers!O433),"")))</f>
        <v>49.97</v>
      </c>
      <c r="P433" s="3" t="n">
        <f aca="false">IF(OR(TRIM(Customers!P433&amp;"")="",ISNUMBER(MATCH(TRIM(Customers!P433&amp;""),Codes!$A$5:$A$14,0))),"",IF(ISNUMBER(Customers!P433),Customers!P433,IFERROR(VALUE(Customers!P433),"")))</f>
        <v>0</v>
      </c>
      <c r="Q433" s="4" t="n">
        <f aca="false">IF(OR(TRIM(Customers!Q433&amp;"")="",ISNUMBER(MATCH(TRIM(Customers!Q433&amp;""),Codes!$A$5:$A$14,0))),"",IF(ISNUMBER(Customers!Q433),Customers!Q433,IFERROR(VALUE(Customers!Q433),"")))</f>
        <v>2000</v>
      </c>
      <c r="R433" s="4" t="n">
        <f aca="false">IF(OR(TRIM(Customers!R433&amp;"")="",ISNUMBER(MATCH(TRIM(Customers!R433&amp;""),Codes!$A$5:$A$14,0))),"",IF(ISNUMBER(Customers!R433),Customers!R433,IFERROR(VALUE(Customers!R433),"")))</f>
        <v>616.62</v>
      </c>
      <c r="S433" s="4" t="str">
        <f aca="false">IF(OR(TRIM(Customers!S433&amp;"")="",ISNUMBER(MATCH(TRIM(Customers!S433&amp;""),Codes!$A$5:$A$14,0))),"",IF(ISNUMBER(Customers!S433),Customers!S433,IFERROR(VALUE(Customers!S433),"")))</f>
        <v/>
      </c>
      <c r="T433" s="4" t="str">
        <f aca="false">IF(OR(TRIM(Customers!T433&amp;"")="",ISNUMBER(MATCH(TRIM(Customers!T433&amp;""),Codes!$A$5:$A$14,0))),"",IF(ISNUMBER(Customers!T433),Customers!T433,IFERROR(VALUE(Customers!T433),"")))</f>
        <v/>
      </c>
      <c r="U433" s="3" t="n">
        <f aca="false">IF(OR(TRIM(Customers!U433&amp;"")="",ISNUMBER(MATCH(TRIM(Customers!U433&amp;""),Codes!$A$5:$A$14,0)),Customers!U433=0),"",IF(ISNUMBER(Customers!U433),Customers!U433,IFERROR(VALUE(Customers!U433),"")))</f>
        <v>761</v>
      </c>
      <c r="V433" s="3" t="n">
        <f aca="false">IF(OR(TRIM(Customers!V433&amp;"")="",ISNUMBER(MATCH(TRIM(Customers!V433&amp;""),Codes!$A$5:$A$14,0))),"",IF(ISNUMBER(Customers!V433),Customers!V433,IFERROR(VALUE(Customers!V433),"")))</f>
        <v>0</v>
      </c>
    </row>
    <row r="434" customFormat="false" ht="15" hidden="false" customHeight="false" outlineLevel="0" collapsed="false">
      <c r="A434" s="2" t="str">
        <f aca="false">Customers!A434</f>
        <v>CL00433</v>
      </c>
      <c r="B434" s="3" t="n">
        <f aca="false">IF(OR(TRIM(Customers!B434&amp;"")="",ISNUMBER(MATCH(TRIM(Customers!B434&amp;""),Codes!$A$5:$A$14,0)),Customers!B434=0),"",IF(ISNUMBER(Customers!B434),Customers!B434,IFERROR(VALUE(Customers!B434),"")))</f>
        <v>37</v>
      </c>
      <c r="C434" s="2" t="str">
        <f aca="false">IF(OR(TRIM(Customers!C434&amp;"")="",ISNUMBER(MATCH(TRIM(Customers!C434&amp;""),Codes!$A$5:$A$14,0))),"",TRIM(Customers!C434))</f>
        <v>M</v>
      </c>
      <c r="D434" s="2" t="str">
        <f aca="false">IF(OR(TRIM(Customers!D434&amp;"")="",ISNUMBER(MATCH(TRIM(Customers!D434&amp;""),Codes!$A$5:$A$14,0))),"",TRIM(Customers!D434))</f>
        <v>Lazio</v>
      </c>
      <c r="E434" s="2" t="str">
        <f aca="false">IF(OR(TRIM(Customers!E434&amp;"")="",ISNUMBER(MATCH(TRIM(Customers!E434&amp;""),Codes!$A$5:$A$14,0))),"",TRIM(Customers!E434))</f>
        <v>Manual worker</v>
      </c>
      <c r="F434" s="2" t="str">
        <f aca="false">IF(OR(TRIM(Customers!F434&amp;"")="",ISNUMBER(MATCH(TRIM(Customers!F434&amp;""),Codes!$A$5:$A$14,0))),"",TRIM(Customers!F434))</f>
        <v>Married</v>
      </c>
      <c r="G434" s="4" t="n">
        <f aca="false">IF(OR(TRIM(Customers!G434&amp;"")="",ISNUMBER(MATCH(TRIM(Customers!G434&amp;""),Codes!$A$5:$A$14,0)),Customers!G434=-999),"",IF(ISNUMBER(Customers!G434),Customers!G434,IFERROR(VALUE(Customers!G434),"")))</f>
        <v>28000</v>
      </c>
      <c r="H434" s="3" t="n">
        <f aca="false">IF(OR(TRIM(Customers!H434&amp;"")="",ISNUMBER(MATCH(TRIM(Customers!H434&amp;""),Codes!$A$5:$A$14,0))),"",IF(ISNUMBER(Customers!H434),Customers!H434,IFERROR(VALUE(Customers!H434),"")))</f>
        <v>14</v>
      </c>
      <c r="I434" s="5" t="n">
        <f aca="false">IF(OR(TRIM(Customers!I434&amp;"")="",ISNUMBER(MATCH(TRIM(Customers!I434&amp;""),Codes!$A$5:$A$14,0)),Customers!I434=DATE(1970,1,1)),"",IF(ISNUMBER(Customers!I434),Customers!I434,IFERROR(DATEVALUE(Customers!I434),"")))</f>
        <v>41036</v>
      </c>
      <c r="J434" s="2" t="str">
        <f aca="false">IF(OR(TRIM(Customers!J434&amp;"")="",ISNUMBER(MATCH(TRIM(Customers!J434&amp;""),Codes!$A$5:$A$14,0))),"",TRIM(Customers!J434))</f>
        <v>App</v>
      </c>
      <c r="K434" s="3" t="n">
        <f aca="false">IF(OR(TRIM(Customers!K434&amp;"")="",ISNUMBER(MATCH(TRIM(Customers!K434&amp;""),Codes!$A$5:$A$14,0))),"",IF(ISNUMBER(Customers!K434),Customers!K434,IFERROR(VALUE(Customers!K434),"")))</f>
        <v>4</v>
      </c>
      <c r="L434" s="4" t="n">
        <f aca="false">IF(OR(TRIM(Customers!L434&amp;"")="",ISNUMBER(MATCH(TRIM(Customers!L434&amp;""),Codes!$A$5:$A$14,0))),"",IF(ISNUMBER(Customers!L434),Customers!L434,IFERROR(VALUE(Customers!L434),"")))</f>
        <v>452.48</v>
      </c>
      <c r="M434" s="4" t="n">
        <f aca="false">IF(OR(TRIM(Customers!M434&amp;"")="",ISNUMBER(MATCH(TRIM(Customers!M434&amp;""),Codes!$A$5:$A$14,0))),"",IF(ISNUMBER(Customers!M434),Customers!M434,IFERROR(VALUE(Customers!M434),"")))</f>
        <v>18188.68</v>
      </c>
      <c r="N434" s="3" t="n">
        <f aca="false">IF(OR(TRIM(Customers!N434&amp;"")="",ISNUMBER(MATCH(TRIM(Customers!N434&amp;""),Codes!$A$5:$A$14,0)),Customers!N434=9999),"",IF(ISNUMBER(Customers!N434),Customers!N434,IFERROR(VALUE(Customers!N434),"")))</f>
        <v>36</v>
      </c>
      <c r="O434" s="4" t="n">
        <f aca="false">IF(OR(TRIM(Customers!O434&amp;"")="",ISNUMBER(MATCH(TRIM(Customers!O434&amp;""),Codes!$A$5:$A$14,0))),"",IF(ISNUMBER(Customers!O434),Customers!O434,IFERROR(VALUE(Customers!O434),"")))</f>
        <v>46.04</v>
      </c>
      <c r="P434" s="3" t="n">
        <f aca="false">IF(OR(TRIM(Customers!P434&amp;"")="",ISNUMBER(MATCH(TRIM(Customers!P434&amp;""),Codes!$A$5:$A$14,0))),"",IF(ISNUMBER(Customers!P434),Customers!P434,IFERROR(VALUE(Customers!P434),"")))</f>
        <v>0</v>
      </c>
      <c r="Q434" s="4" t="n">
        <f aca="false">IF(OR(TRIM(Customers!Q434&amp;"")="",ISNUMBER(MATCH(TRIM(Customers!Q434&amp;""),Codes!$A$5:$A$14,0))),"",IF(ISNUMBER(Customers!Q434),Customers!Q434,IFERROR(VALUE(Customers!Q434),"")))</f>
        <v>6000</v>
      </c>
      <c r="R434" s="4" t="n">
        <f aca="false">IF(OR(TRIM(Customers!R434&amp;"")="",ISNUMBER(MATCH(TRIM(Customers!R434&amp;""),Codes!$A$5:$A$14,0))),"",IF(ISNUMBER(Customers!R434),Customers!R434,IFERROR(VALUE(Customers!R434),"")))</f>
        <v>3534.59</v>
      </c>
      <c r="S434" s="4" t="n">
        <f aca="false">IF(OR(TRIM(Customers!S434&amp;"")="",ISNUMBER(MATCH(TRIM(Customers!S434&amp;""),Codes!$A$5:$A$14,0))),"",IF(ISNUMBER(Customers!S434),Customers!S434,IFERROR(VALUE(Customers!S434),"")))</f>
        <v>57000</v>
      </c>
      <c r="T434" s="4" t="n">
        <f aca="false">IF(OR(TRIM(Customers!T434&amp;"")="",ISNUMBER(MATCH(TRIM(Customers!T434&amp;""),Codes!$A$5:$A$14,0))),"",IF(ISNUMBER(Customers!T434),Customers!T434,IFERROR(VALUE(Customers!T434),"")))</f>
        <v>266</v>
      </c>
      <c r="U434" s="3" t="n">
        <f aca="false">IF(OR(TRIM(Customers!U434&amp;"")="",ISNUMBER(MATCH(TRIM(Customers!U434&amp;""),Codes!$A$5:$A$14,0)),Customers!U434=0),"",IF(ISNUMBER(Customers!U434),Customers!U434,IFERROR(VALUE(Customers!U434),"")))</f>
        <v>648</v>
      </c>
      <c r="V434" s="3" t="n">
        <f aca="false">IF(OR(TRIM(Customers!V434&amp;"")="",ISNUMBER(MATCH(TRIM(Customers!V434&amp;""),Codes!$A$5:$A$14,0))),"",IF(ISNUMBER(Customers!V434),Customers!V434,IFERROR(VALUE(Customers!V434),"")))</f>
        <v>0</v>
      </c>
    </row>
    <row r="435" customFormat="false" ht="15" hidden="false" customHeight="false" outlineLevel="0" collapsed="false">
      <c r="A435" s="2" t="str">
        <f aca="false">Customers!A435</f>
        <v>CL00434</v>
      </c>
      <c r="B435" s="3" t="n">
        <f aca="false">IF(OR(TRIM(Customers!B435&amp;"")="",ISNUMBER(MATCH(TRIM(Customers!B435&amp;""),Codes!$A$5:$A$14,0)),Customers!B435=0),"",IF(ISNUMBER(Customers!B435),Customers!B435,IFERROR(VALUE(Customers!B435),"")))</f>
        <v>56</v>
      </c>
      <c r="C435" s="2" t="str">
        <f aca="false">IF(OR(TRIM(Customers!C435&amp;"")="",ISNUMBER(MATCH(TRIM(Customers!C435&amp;""),Codes!$A$5:$A$14,0))),"",TRIM(Customers!C435))</f>
        <v>M</v>
      </c>
      <c r="D435" s="2" t="str">
        <f aca="false">IF(OR(TRIM(Customers!D435&amp;"")="",ISNUMBER(MATCH(TRIM(Customers!D435&amp;""),Codes!$A$5:$A$14,0))),"",TRIM(Customers!D435))</f>
        <v>Lombardia</v>
      </c>
      <c r="E435" s="2" t="str">
        <f aca="false">IF(OR(TRIM(Customers!E435&amp;"")="",ISNUMBER(MATCH(TRIM(Customers!E435&amp;""),Codes!$A$5:$A$14,0))),"",TRIM(Customers!E435))</f>
        <v>Employee</v>
      </c>
      <c r="F435" s="2" t="str">
        <f aca="false">IF(OR(TRIM(Customers!F435&amp;"")="",ISNUMBER(MATCH(TRIM(Customers!F435&amp;""),Codes!$A$5:$A$14,0))),"",TRIM(Customers!F435))</f>
        <v>Married</v>
      </c>
      <c r="G435" s="4" t="n">
        <f aca="false">IF(OR(TRIM(Customers!G435&amp;"")="",ISNUMBER(MATCH(TRIM(Customers!G435&amp;""),Codes!$A$5:$A$14,0)),Customers!G435=-999),"",IF(ISNUMBER(Customers!G435),Customers!G435,IFERROR(VALUE(Customers!G435),"")))</f>
        <v>29800</v>
      </c>
      <c r="H435" s="3" t="n">
        <f aca="false">IF(OR(TRIM(Customers!H435&amp;"")="",ISNUMBER(MATCH(TRIM(Customers!H435&amp;""),Codes!$A$5:$A$14,0))),"",IF(ISNUMBER(Customers!H435),Customers!H435,IFERROR(VALUE(Customers!H435),"")))</f>
        <v>19</v>
      </c>
      <c r="I435" s="5" t="n">
        <f aca="false">IF(OR(TRIM(Customers!I435&amp;"")="",ISNUMBER(MATCH(TRIM(Customers!I435&amp;""),Codes!$A$5:$A$14,0)),Customers!I435=DATE(1970,1,1)),"",IF(ISNUMBER(Customers!I435),Customers!I435,IFERROR(DATEVALUE(Customers!I435),"")))</f>
        <v>39257</v>
      </c>
      <c r="J435" s="2" t="str">
        <f aca="false">IF(OR(TRIM(Customers!J435&amp;"")="",ISNUMBER(MATCH(TRIM(Customers!J435&amp;""),Codes!$A$5:$A$14,0))),"",TRIM(Customers!J435))</f>
        <v>Branch</v>
      </c>
      <c r="K435" s="3" t="n">
        <f aca="false">IF(OR(TRIM(Customers!K435&amp;"")="",ISNUMBER(MATCH(TRIM(Customers!K435&amp;""),Codes!$A$5:$A$14,0))),"",IF(ISNUMBER(Customers!K435),Customers!K435,IFERROR(VALUE(Customers!K435),"")))</f>
        <v>2</v>
      </c>
      <c r="L435" s="4" t="n">
        <f aca="false">IF(OR(TRIM(Customers!L435&amp;"")="",ISNUMBER(MATCH(TRIM(Customers!L435&amp;""),Codes!$A$5:$A$14,0))),"",IF(ISNUMBER(Customers!L435),Customers!L435,IFERROR(VALUE(Customers!L435),"")))</f>
        <v>-1236.37</v>
      </c>
      <c r="M435" s="4" t="n">
        <f aca="false">IF(OR(TRIM(Customers!M435&amp;"")="",ISNUMBER(MATCH(TRIM(Customers!M435&amp;""),Codes!$A$5:$A$14,0))),"",IF(ISNUMBER(Customers!M435),Customers!M435,IFERROR(VALUE(Customers!M435),"")))</f>
        <v>0</v>
      </c>
      <c r="N435" s="3" t="n">
        <f aca="false">IF(OR(TRIM(Customers!N435&amp;"")="",ISNUMBER(MATCH(TRIM(Customers!N435&amp;""),Codes!$A$5:$A$14,0)),Customers!N435=9999),"",IF(ISNUMBER(Customers!N435),Customers!N435,IFERROR(VALUE(Customers!N435),"")))</f>
        <v>13</v>
      </c>
      <c r="O435" s="4" t="n">
        <f aca="false">IF(OR(TRIM(Customers!O435&amp;"")="",ISNUMBER(MATCH(TRIM(Customers!O435&amp;""),Codes!$A$5:$A$14,0))),"",IF(ISNUMBER(Customers!O435),Customers!O435,IFERROR(VALUE(Customers!O435),"")))</f>
        <v>25.23</v>
      </c>
      <c r="P435" s="3" t="n">
        <f aca="false">IF(OR(TRIM(Customers!P435&amp;"")="",ISNUMBER(MATCH(TRIM(Customers!P435&amp;""),Codes!$A$5:$A$14,0))),"",IF(ISNUMBER(Customers!P435),Customers!P435,IFERROR(VALUE(Customers!P435),"")))</f>
        <v>5</v>
      </c>
      <c r="Q435" s="4" t="n">
        <f aca="false">IF(OR(TRIM(Customers!Q435&amp;"")="",ISNUMBER(MATCH(TRIM(Customers!Q435&amp;""),Codes!$A$5:$A$14,0))),"",IF(ISNUMBER(Customers!Q435),Customers!Q435,IFERROR(VALUE(Customers!Q435),"")))</f>
        <v>6500</v>
      </c>
      <c r="R435" s="4" t="n">
        <f aca="false">IF(OR(TRIM(Customers!R435&amp;"")="",ISNUMBER(MATCH(TRIM(Customers!R435&amp;""),Codes!$A$5:$A$14,0))),"",IF(ISNUMBER(Customers!R435),Customers!R435,IFERROR(VALUE(Customers!R435),"")))</f>
        <v>3090.4</v>
      </c>
      <c r="S435" s="4" t="n">
        <f aca="false">IF(OR(TRIM(Customers!S435&amp;"")="",ISNUMBER(MATCH(TRIM(Customers!S435&amp;""),Codes!$A$5:$A$14,0))),"",IF(ISNUMBER(Customers!S435),Customers!S435,IFERROR(VALUE(Customers!S435),"")))</f>
        <v>81000</v>
      </c>
      <c r="T435" s="4" t="n">
        <f aca="false">IF(OR(TRIM(Customers!T435&amp;"")="",ISNUMBER(MATCH(TRIM(Customers!T435&amp;""),Codes!$A$5:$A$14,0))),"",IF(ISNUMBER(Customers!T435),Customers!T435,IFERROR(VALUE(Customers!T435),"")))</f>
        <v>517</v>
      </c>
      <c r="U435" s="3" t="n">
        <f aca="false">IF(OR(TRIM(Customers!U435&amp;"")="",ISNUMBER(MATCH(TRIM(Customers!U435&amp;""),Codes!$A$5:$A$14,0)),Customers!U435=0),"",IF(ISNUMBER(Customers!U435),Customers!U435,IFERROR(VALUE(Customers!U435),"")))</f>
        <v>608</v>
      </c>
      <c r="V435" s="3" t="str">
        <f aca="false">IF(OR(TRIM(Customers!V435&amp;"")="",ISNUMBER(MATCH(TRIM(Customers!V435&amp;""),Codes!$A$5:$A$14,0))),"",IF(ISNUMBER(Customers!V435),Customers!V435,IFERROR(VALUE(Customers!V435),"")))</f>
        <v/>
      </c>
    </row>
    <row r="436" customFormat="false" ht="15" hidden="false" customHeight="false" outlineLevel="0" collapsed="false">
      <c r="A436" s="2" t="str">
        <f aca="false">Customers!A436</f>
        <v>CL00435</v>
      </c>
      <c r="B436" s="3" t="n">
        <f aca="false">IF(OR(TRIM(Customers!B436&amp;"")="",ISNUMBER(MATCH(TRIM(Customers!B436&amp;""),Codes!$A$5:$A$14,0)),Customers!B436=0),"",IF(ISNUMBER(Customers!B436),Customers!B436,IFERROR(VALUE(Customers!B436),"")))</f>
        <v>56</v>
      </c>
      <c r="C436" s="2" t="str">
        <f aca="false">IF(OR(TRIM(Customers!C436&amp;"")="",ISNUMBER(MATCH(TRIM(Customers!C436&amp;""),Codes!$A$5:$A$14,0))),"",TRIM(Customers!C436))</f>
        <v>F</v>
      </c>
      <c r="D436" s="2" t="str">
        <f aca="false">IF(OR(TRIM(Customers!D436&amp;"")="",ISNUMBER(MATCH(TRIM(Customers!D436&amp;""),Codes!$A$5:$A$14,0))),"",TRIM(Customers!D436))</f>
        <v>Sicilia</v>
      </c>
      <c r="E436" s="2" t="str">
        <f aca="false">IF(OR(TRIM(Customers!E436&amp;"")="",ISNUMBER(MATCH(TRIM(Customers!E436&amp;""),Codes!$A$5:$A$14,0))),"",TRIM(Customers!E436))</f>
        <v>Employee</v>
      </c>
      <c r="F436" s="2" t="str">
        <f aca="false">IF(OR(TRIM(Customers!F436&amp;"")="",ISNUMBER(MATCH(TRIM(Customers!F436&amp;""),Codes!$A$5:$A$14,0))),"",TRIM(Customers!F436))</f>
        <v>Single</v>
      </c>
      <c r="G436" s="4" t="n">
        <f aca="false">IF(OR(TRIM(Customers!G436&amp;"")="",ISNUMBER(MATCH(TRIM(Customers!G436&amp;""),Codes!$A$5:$A$14,0)),Customers!G436=-999),"",IF(ISNUMBER(Customers!G436),Customers!G436,IFERROR(VALUE(Customers!G436),"")))</f>
        <v>38600</v>
      </c>
      <c r="H436" s="3" t="n">
        <f aca="false">IF(OR(TRIM(Customers!H436&amp;"")="",ISNUMBER(MATCH(TRIM(Customers!H436&amp;""),Codes!$A$5:$A$14,0))),"",IF(ISNUMBER(Customers!H436),Customers!H436,IFERROR(VALUE(Customers!H436),"")))</f>
        <v>24</v>
      </c>
      <c r="I436" s="5" t="n">
        <f aca="false">IF(OR(TRIM(Customers!I436&amp;"")="",ISNUMBER(MATCH(TRIM(Customers!I436&amp;""),Codes!$A$5:$A$14,0)),Customers!I436=DATE(1970,1,1)),"",IF(ISNUMBER(Customers!I436),Customers!I436,IFERROR(DATEVALUE(Customers!I436),"")))</f>
        <v>37213</v>
      </c>
      <c r="J436" s="2" t="str">
        <f aca="false">IF(OR(TRIM(Customers!J436&amp;"")="",ISNUMBER(MATCH(TRIM(Customers!J436&amp;""),Codes!$A$5:$A$14,0))),"",TRIM(Customers!J436))</f>
        <v>App</v>
      </c>
      <c r="K436" s="3" t="n">
        <f aca="false">IF(OR(TRIM(Customers!K436&amp;"")="",ISNUMBER(MATCH(TRIM(Customers!K436&amp;""),Codes!$A$5:$A$14,0))),"",IF(ISNUMBER(Customers!K436),Customers!K436,IFERROR(VALUE(Customers!K436),"")))</f>
        <v>3</v>
      </c>
      <c r="L436" s="4" t="n">
        <f aca="false">IF(OR(TRIM(Customers!L436&amp;"")="",ISNUMBER(MATCH(TRIM(Customers!L436&amp;""),Codes!$A$5:$A$14,0))),"",IF(ISNUMBER(Customers!L436),Customers!L436,IFERROR(VALUE(Customers!L436),"")))</f>
        <v>3834.07</v>
      </c>
      <c r="M436" s="4" t="n">
        <f aca="false">IF(OR(TRIM(Customers!M436&amp;"")="",ISNUMBER(MATCH(TRIM(Customers!M436&amp;""),Codes!$A$5:$A$14,0))),"",IF(ISNUMBER(Customers!M436),Customers!M436,IFERROR(VALUE(Customers!M436),"")))</f>
        <v>0</v>
      </c>
      <c r="N436" s="3" t="n">
        <f aca="false">IF(OR(TRIM(Customers!N436&amp;"")="",ISNUMBER(MATCH(TRIM(Customers!N436&amp;""),Codes!$A$5:$A$14,0)),Customers!N436=9999),"",IF(ISNUMBER(Customers!N436),Customers!N436,IFERROR(VALUE(Customers!N436),"")))</f>
        <v>32</v>
      </c>
      <c r="O436" s="4" t="n">
        <f aca="false">IF(OR(TRIM(Customers!O436&amp;"")="",ISNUMBER(MATCH(TRIM(Customers!O436&amp;""),Codes!$A$5:$A$14,0))),"",IF(ISNUMBER(Customers!O436),Customers!O436,IFERROR(VALUE(Customers!O436),"")))</f>
        <v>69.7</v>
      </c>
      <c r="P436" s="3" t="n">
        <f aca="false">IF(OR(TRIM(Customers!P436&amp;"")="",ISNUMBER(MATCH(TRIM(Customers!P436&amp;""),Codes!$A$5:$A$14,0))),"",IF(ISNUMBER(Customers!P436),Customers!P436,IFERROR(VALUE(Customers!P436),"")))</f>
        <v>1</v>
      </c>
      <c r="Q436" s="4" t="n">
        <f aca="false">IF(OR(TRIM(Customers!Q436&amp;"")="",ISNUMBER(MATCH(TRIM(Customers!Q436&amp;""),Codes!$A$5:$A$14,0))),"",IF(ISNUMBER(Customers!Q436),Customers!Q436,IFERROR(VALUE(Customers!Q436),"")))</f>
        <v>4500</v>
      </c>
      <c r="R436" s="4" t="n">
        <f aca="false">IF(OR(TRIM(Customers!R436&amp;"")="",ISNUMBER(MATCH(TRIM(Customers!R436&amp;""),Codes!$A$5:$A$14,0))),"",IF(ISNUMBER(Customers!R436),Customers!R436,IFERROR(VALUE(Customers!R436),"")))</f>
        <v>672.3</v>
      </c>
      <c r="S436" s="4" t="n">
        <f aca="false">IF(OR(TRIM(Customers!S436&amp;"")="",ISNUMBER(MATCH(TRIM(Customers!S436&amp;""),Codes!$A$5:$A$14,0))),"",IF(ISNUMBER(Customers!S436),Customers!S436,IFERROR(VALUE(Customers!S436),"")))</f>
        <v>0</v>
      </c>
      <c r="T436" s="4" t="n">
        <f aca="false">IF(OR(TRIM(Customers!T436&amp;"")="",ISNUMBER(MATCH(TRIM(Customers!T436&amp;""),Codes!$A$5:$A$14,0))),"",IF(ISNUMBER(Customers!T436),Customers!T436,IFERROR(VALUE(Customers!T436),"")))</f>
        <v>0</v>
      </c>
      <c r="U436" s="3" t="n">
        <f aca="false">IF(OR(TRIM(Customers!U436&amp;"")="",ISNUMBER(MATCH(TRIM(Customers!U436&amp;""),Codes!$A$5:$A$14,0)),Customers!U436=0),"",IF(ISNUMBER(Customers!U436),Customers!U436,IFERROR(VALUE(Customers!U436),"")))</f>
        <v>685</v>
      </c>
      <c r="V436" s="3" t="str">
        <f aca="false">IF(OR(TRIM(Customers!V436&amp;"")="",ISNUMBER(MATCH(TRIM(Customers!V436&amp;""),Codes!$A$5:$A$14,0))),"",IF(ISNUMBER(Customers!V436),Customers!V436,IFERROR(VALUE(Customers!V436),"")))</f>
        <v/>
      </c>
    </row>
    <row r="437" customFormat="false" ht="15" hidden="false" customHeight="false" outlineLevel="0" collapsed="false">
      <c r="A437" s="2" t="str">
        <f aca="false">Customers!A437</f>
        <v>CL00436</v>
      </c>
      <c r="B437" s="3" t="n">
        <f aca="false">IF(OR(TRIM(Customers!B437&amp;"")="",ISNUMBER(MATCH(TRIM(Customers!B437&amp;""),Codes!$A$5:$A$14,0)),Customers!B437=0),"",IF(ISNUMBER(Customers!B437),Customers!B437,IFERROR(VALUE(Customers!B437),"")))</f>
        <v>70</v>
      </c>
      <c r="C437" s="2" t="str">
        <f aca="false">IF(OR(TRIM(Customers!C437&amp;"")="",ISNUMBER(MATCH(TRIM(Customers!C437&amp;""),Codes!$A$5:$A$14,0))),"",TRIM(Customers!C437))</f>
        <v>M</v>
      </c>
      <c r="D437" s="2" t="str">
        <f aca="false">IF(OR(TRIM(Customers!D437&amp;"")="",ISNUMBER(MATCH(TRIM(Customers!D437&amp;""),Codes!$A$5:$A$14,0))),"",TRIM(Customers!D437))</f>
        <v>Lazio</v>
      </c>
      <c r="E437" s="2" t="str">
        <f aca="false">IF(OR(TRIM(Customers!E437&amp;"")="",ISNUMBER(MATCH(TRIM(Customers!E437&amp;""),Codes!$A$5:$A$14,0))),"",TRIM(Customers!E437))</f>
        <v>Business owner</v>
      </c>
      <c r="F437" s="2" t="str">
        <f aca="false">IF(OR(TRIM(Customers!F437&amp;"")="",ISNUMBER(MATCH(TRIM(Customers!F437&amp;""),Codes!$A$5:$A$14,0))),"",TRIM(Customers!F437))</f>
        <v>Widowed</v>
      </c>
      <c r="G437" s="4" t="n">
        <f aca="false">IF(OR(TRIM(Customers!G437&amp;"")="",ISNUMBER(MATCH(TRIM(Customers!G437&amp;""),Codes!$A$5:$A$14,0)),Customers!G437=-999),"",IF(ISNUMBER(Customers!G437),Customers!G437,IFERROR(VALUE(Customers!G437),"")))</f>
        <v>56600</v>
      </c>
      <c r="H437" s="3" t="n">
        <f aca="false">IF(OR(TRIM(Customers!H437&amp;"")="",ISNUMBER(MATCH(TRIM(Customers!H437&amp;""),Codes!$A$5:$A$14,0))),"",IF(ISNUMBER(Customers!H437),Customers!H437,IFERROR(VALUE(Customers!H437),"")))</f>
        <v>30</v>
      </c>
      <c r="I437" s="5" t="n">
        <f aca="false">IF(OR(TRIM(Customers!I437&amp;"")="",ISNUMBER(MATCH(TRIM(Customers!I437&amp;""),Codes!$A$5:$A$14,0)),Customers!I437=DATE(1970,1,1)),"",IF(ISNUMBER(Customers!I437),Customers!I437,IFERROR(DATEVALUE(Customers!I437),"")))</f>
        <v>34977</v>
      </c>
      <c r="J437" s="2" t="str">
        <f aca="false">IF(OR(TRIM(Customers!J437&amp;"")="",ISNUMBER(MATCH(TRIM(Customers!J437&amp;""),Codes!$A$5:$A$14,0))),"",TRIM(Customers!J437))</f>
        <v>Online Banking</v>
      </c>
      <c r="K437" s="3" t="n">
        <f aca="false">IF(OR(TRIM(Customers!K437&amp;"")="",ISNUMBER(MATCH(TRIM(Customers!K437&amp;""),Codes!$A$5:$A$14,0))),"",IF(ISNUMBER(Customers!K437),Customers!K437,IFERROR(VALUE(Customers!K437),"")))</f>
        <v>2</v>
      </c>
      <c r="L437" s="4" t="n">
        <f aca="false">IF(OR(TRIM(Customers!L437&amp;"")="",ISNUMBER(MATCH(TRIM(Customers!L437&amp;""),Codes!$A$5:$A$14,0))),"",IF(ISNUMBER(Customers!L437),Customers!L437,IFERROR(VALUE(Customers!L437),"")))</f>
        <v>3205.58</v>
      </c>
      <c r="M437" s="4" t="str">
        <f aca="false">IF(OR(TRIM(Customers!M437&amp;"")="",ISNUMBER(MATCH(TRIM(Customers!M437&amp;""),Codes!$A$5:$A$14,0))),"",IF(ISNUMBER(Customers!M437),Customers!M437,IFERROR(VALUE(Customers!M437),"")))</f>
        <v/>
      </c>
      <c r="N437" s="3" t="n">
        <f aca="false">IF(OR(TRIM(Customers!N437&amp;"")="",ISNUMBER(MATCH(TRIM(Customers!N437&amp;""),Codes!$A$5:$A$14,0)),Customers!N437=9999),"",IF(ISNUMBER(Customers!N437),Customers!N437,IFERROR(VALUE(Customers!N437),"")))</f>
        <v>30</v>
      </c>
      <c r="O437" s="4" t="n">
        <f aca="false">IF(OR(TRIM(Customers!O437&amp;"")="",ISNUMBER(MATCH(TRIM(Customers!O437&amp;""),Codes!$A$5:$A$14,0))),"",IF(ISNUMBER(Customers!O437),Customers!O437,IFERROR(VALUE(Customers!O437),"")))</f>
        <v>83.57</v>
      </c>
      <c r="P437" s="3" t="n">
        <f aca="false">IF(OR(TRIM(Customers!P437&amp;"")="",ISNUMBER(MATCH(TRIM(Customers!P437&amp;""),Codes!$A$5:$A$14,0))),"",IF(ISNUMBER(Customers!P437),Customers!P437,IFERROR(VALUE(Customers!P437),"")))</f>
        <v>0</v>
      </c>
      <c r="Q437" s="4" t="n">
        <f aca="false">IF(OR(TRIM(Customers!Q437&amp;"")="",ISNUMBER(MATCH(TRIM(Customers!Q437&amp;""),Codes!$A$5:$A$14,0))),"",IF(ISNUMBER(Customers!Q437),Customers!Q437,IFERROR(VALUE(Customers!Q437),"")))</f>
        <v>11000</v>
      </c>
      <c r="R437" s="4" t="n">
        <f aca="false">IF(OR(TRIM(Customers!R437&amp;"")="",ISNUMBER(MATCH(TRIM(Customers!R437&amp;""),Codes!$A$5:$A$14,0))),"",IF(ISNUMBER(Customers!R437),Customers!R437,IFERROR(VALUE(Customers!R437),"")))</f>
        <v>5081.7</v>
      </c>
      <c r="S437" s="4" t="n">
        <f aca="false">IF(OR(TRIM(Customers!S437&amp;"")="",ISNUMBER(MATCH(TRIM(Customers!S437&amp;""),Codes!$A$5:$A$14,0))),"",IF(ISNUMBER(Customers!S437),Customers!S437,IFERROR(VALUE(Customers!S437),"")))</f>
        <v>0</v>
      </c>
      <c r="T437" s="4" t="n">
        <f aca="false">IF(OR(TRIM(Customers!T437&amp;"")="",ISNUMBER(MATCH(TRIM(Customers!T437&amp;""),Codes!$A$5:$A$14,0))),"",IF(ISNUMBER(Customers!T437),Customers!T437,IFERROR(VALUE(Customers!T437),"")))</f>
        <v>0</v>
      </c>
      <c r="U437" s="3" t="n">
        <f aca="false">IF(OR(TRIM(Customers!U437&amp;"")="",ISNUMBER(MATCH(TRIM(Customers!U437&amp;""),Codes!$A$5:$A$14,0)),Customers!U437=0),"",IF(ISNUMBER(Customers!U437),Customers!U437,IFERROR(VALUE(Customers!U437),"")))</f>
        <v>665</v>
      </c>
      <c r="V437" s="3" t="str">
        <f aca="false">IF(OR(TRIM(Customers!V437&amp;"")="",ISNUMBER(MATCH(TRIM(Customers!V437&amp;""),Codes!$A$5:$A$14,0))),"",IF(ISNUMBER(Customers!V437),Customers!V437,IFERROR(VALUE(Customers!V437),"")))</f>
        <v/>
      </c>
    </row>
    <row r="438" customFormat="false" ht="15" hidden="false" customHeight="false" outlineLevel="0" collapsed="false">
      <c r="A438" s="2" t="str">
        <f aca="false">Customers!A438</f>
        <v>CL00437</v>
      </c>
      <c r="B438" s="3" t="str">
        <f aca="false">IF(OR(TRIM(Customers!B438&amp;"")="",ISNUMBER(MATCH(TRIM(Customers!B438&amp;""),Codes!$A$5:$A$14,0)),Customers!B438=0),"",IF(ISNUMBER(Customers!B438),Customers!B438,IFERROR(VALUE(Customers!B438),"")))</f>
        <v/>
      </c>
      <c r="C438" s="2" t="str">
        <f aca="false">IF(OR(TRIM(Customers!C438&amp;"")="",ISNUMBER(MATCH(TRIM(Customers!C438&amp;""),Codes!$A$5:$A$14,0))),"",TRIM(Customers!C438))</f>
        <v>M</v>
      </c>
      <c r="D438" s="2" t="str">
        <f aca="false">IF(OR(TRIM(Customers!D438&amp;"")="",ISNUMBER(MATCH(TRIM(Customers!D438&amp;""),Codes!$A$5:$A$14,0))),"",TRIM(Customers!D438))</f>
        <v>Campania</v>
      </c>
      <c r="E438" s="2" t="str">
        <f aca="false">IF(OR(TRIM(Customers!E438&amp;"")="",ISNUMBER(MATCH(TRIM(Customers!E438&amp;""),Codes!$A$5:$A$14,0))),"",TRIM(Customers!E438))</f>
        <v>Self-employed</v>
      </c>
      <c r="F438" s="2" t="str">
        <f aca="false">IF(OR(TRIM(Customers!F438&amp;"")="",ISNUMBER(MATCH(TRIM(Customers!F438&amp;""),Codes!$A$5:$A$14,0))),"",TRIM(Customers!F438))</f>
        <v>Married</v>
      </c>
      <c r="G438" s="4" t="n">
        <f aca="false">IF(OR(TRIM(Customers!G438&amp;"")="",ISNUMBER(MATCH(TRIM(Customers!G438&amp;""),Codes!$A$5:$A$14,0)),Customers!G438=-999),"",IF(ISNUMBER(Customers!G438),Customers!G438,IFERROR(VALUE(Customers!G438),"")))</f>
        <v>48400</v>
      </c>
      <c r="H438" s="3" t="str">
        <f aca="false">IF(OR(TRIM(Customers!H438&amp;"")="",ISNUMBER(MATCH(TRIM(Customers!H438&amp;""),Codes!$A$5:$A$14,0))),"",IF(ISNUMBER(Customers!H438),Customers!H438,IFERROR(VALUE(Customers!H438),"")))</f>
        <v/>
      </c>
      <c r="I438" s="5" t="n">
        <f aca="false">IF(OR(TRIM(Customers!I438&amp;"")="",ISNUMBER(MATCH(TRIM(Customers!I438&amp;""),Codes!$A$5:$A$14,0)),Customers!I438=DATE(1970,1,1)),"",IF(ISNUMBER(Customers!I438),Customers!I438,IFERROR(DATEVALUE(Customers!I438),"")))</f>
        <v>36178</v>
      </c>
      <c r="J438" s="2" t="str">
        <f aca="false">IF(OR(TRIM(Customers!J438&amp;"")="",ISNUMBER(MATCH(TRIM(Customers!J438&amp;""),Codes!$A$5:$A$14,0))),"",TRIM(Customers!J438))</f>
        <v>App</v>
      </c>
      <c r="K438" s="3" t="n">
        <f aca="false">IF(OR(TRIM(Customers!K438&amp;"")="",ISNUMBER(MATCH(TRIM(Customers!K438&amp;""),Codes!$A$5:$A$14,0))),"",IF(ISNUMBER(Customers!K438),Customers!K438,IFERROR(VALUE(Customers!K438),"")))</f>
        <v>2</v>
      </c>
      <c r="L438" s="4" t="n">
        <f aca="false">IF(OR(TRIM(Customers!L438&amp;"")="",ISNUMBER(MATCH(TRIM(Customers!L438&amp;""),Codes!$A$5:$A$14,0))),"",IF(ISNUMBER(Customers!L438),Customers!L438,IFERROR(VALUE(Customers!L438),"")))</f>
        <v>1782.42</v>
      </c>
      <c r="M438" s="4" t="n">
        <f aca="false">IF(OR(TRIM(Customers!M438&amp;"")="",ISNUMBER(MATCH(TRIM(Customers!M438&amp;""),Codes!$A$5:$A$14,0))),"",IF(ISNUMBER(Customers!M438),Customers!M438,IFERROR(VALUE(Customers!M438),"")))</f>
        <v>0</v>
      </c>
      <c r="N438" s="3" t="n">
        <f aca="false">IF(OR(TRIM(Customers!N438&amp;"")="",ISNUMBER(MATCH(TRIM(Customers!N438&amp;""),Codes!$A$5:$A$14,0)),Customers!N438=9999),"",IF(ISNUMBER(Customers!N438),Customers!N438,IFERROR(VALUE(Customers!N438),"")))</f>
        <v>39</v>
      </c>
      <c r="O438" s="4" t="n">
        <f aca="false">IF(OR(TRIM(Customers!O438&amp;"")="",ISNUMBER(MATCH(TRIM(Customers!O438&amp;""),Codes!$A$5:$A$14,0))),"",IF(ISNUMBER(Customers!O438),Customers!O438,IFERROR(VALUE(Customers!O438),"")))</f>
        <v>57.27</v>
      </c>
      <c r="P438" s="3" t="n">
        <f aca="false">IF(OR(TRIM(Customers!P438&amp;"")="",ISNUMBER(MATCH(TRIM(Customers!P438&amp;""),Codes!$A$5:$A$14,0))),"",IF(ISNUMBER(Customers!P438),Customers!P438,IFERROR(VALUE(Customers!P438),"")))</f>
        <v>1</v>
      </c>
      <c r="Q438" s="4" t="n">
        <f aca="false">IF(OR(TRIM(Customers!Q438&amp;"")="",ISNUMBER(MATCH(TRIM(Customers!Q438&amp;""),Codes!$A$5:$A$14,0))),"",IF(ISNUMBER(Customers!Q438),Customers!Q438,IFERROR(VALUE(Customers!Q438),"")))</f>
        <v>7000</v>
      </c>
      <c r="R438" s="4" t="n">
        <f aca="false">IF(OR(TRIM(Customers!R438&amp;"")="",ISNUMBER(MATCH(TRIM(Customers!R438&amp;""),Codes!$A$5:$A$14,0))),"",IF(ISNUMBER(Customers!R438),Customers!R438,IFERROR(VALUE(Customers!R438),"")))</f>
        <v>1414.22</v>
      </c>
      <c r="S438" s="4" t="n">
        <f aca="false">IF(OR(TRIM(Customers!S438&amp;"")="",ISNUMBER(MATCH(TRIM(Customers!S438&amp;""),Codes!$A$5:$A$14,0))),"",IF(ISNUMBER(Customers!S438),Customers!S438,IFERROR(VALUE(Customers!S438),"")))</f>
        <v>0</v>
      </c>
      <c r="T438" s="4" t="n">
        <f aca="false">IF(OR(TRIM(Customers!T438&amp;"")="",ISNUMBER(MATCH(TRIM(Customers!T438&amp;""),Codes!$A$5:$A$14,0))),"",IF(ISNUMBER(Customers!T438),Customers!T438,IFERROR(VALUE(Customers!T438),"")))</f>
        <v>0</v>
      </c>
      <c r="U438" s="3" t="n">
        <f aca="false">IF(OR(TRIM(Customers!U438&amp;"")="",ISNUMBER(MATCH(TRIM(Customers!U438&amp;""),Codes!$A$5:$A$14,0)),Customers!U438=0),"",IF(ISNUMBER(Customers!U438),Customers!U438,IFERROR(VALUE(Customers!U438),"")))</f>
        <v>697</v>
      </c>
      <c r="V438" s="3" t="str">
        <f aca="false">IF(OR(TRIM(Customers!V438&amp;"")="",ISNUMBER(MATCH(TRIM(Customers!V438&amp;""),Codes!$A$5:$A$14,0))),"",IF(ISNUMBER(Customers!V438),Customers!V438,IFERROR(VALUE(Customers!V438),"")))</f>
        <v/>
      </c>
    </row>
    <row r="439" customFormat="false" ht="15" hidden="false" customHeight="false" outlineLevel="0" collapsed="false">
      <c r="A439" s="2" t="str">
        <f aca="false">Customers!A439</f>
        <v>CL00438</v>
      </c>
      <c r="B439" s="3" t="n">
        <f aca="false">IF(OR(TRIM(Customers!B439&amp;"")="",ISNUMBER(MATCH(TRIM(Customers!B439&amp;""),Codes!$A$5:$A$14,0)),Customers!B439=0),"",IF(ISNUMBER(Customers!B439),Customers!B439,IFERROR(VALUE(Customers!B439),"")))</f>
        <v>60</v>
      </c>
      <c r="C439" s="2" t="str">
        <f aca="false">IF(OR(TRIM(Customers!C439&amp;"")="",ISNUMBER(MATCH(TRIM(Customers!C439&amp;""),Codes!$A$5:$A$14,0))),"",TRIM(Customers!C439))</f>
        <v>F</v>
      </c>
      <c r="D439" s="2" t="str">
        <f aca="false">IF(OR(TRIM(Customers!D439&amp;"")="",ISNUMBER(MATCH(TRIM(Customers!D439&amp;""),Codes!$A$5:$A$14,0))),"",TRIM(Customers!D439))</f>
        <v/>
      </c>
      <c r="E439" s="2" t="str">
        <f aca="false">IF(OR(TRIM(Customers!E439&amp;"")="",ISNUMBER(MATCH(TRIM(Customers!E439&amp;""),Codes!$A$5:$A$14,0))),"",TRIM(Customers!E439))</f>
        <v>Unemployed</v>
      </c>
      <c r="F439" s="2" t="str">
        <f aca="false">IF(OR(TRIM(Customers!F439&amp;"")="",ISNUMBER(MATCH(TRIM(Customers!F439&amp;""),Codes!$A$5:$A$14,0))),"",TRIM(Customers!F439))</f>
        <v>Divorced</v>
      </c>
      <c r="G439" s="4" t="n">
        <f aca="false">IF(OR(TRIM(Customers!G439&amp;"")="",ISNUMBER(MATCH(TRIM(Customers!G439&amp;""),Codes!$A$5:$A$14,0)),Customers!G439=-999),"",IF(ISNUMBER(Customers!G439),Customers!G439,IFERROR(VALUE(Customers!G439),"")))</f>
        <v>4700</v>
      </c>
      <c r="H439" s="3" t="n">
        <f aca="false">IF(OR(TRIM(Customers!H439&amp;"")="",ISNUMBER(MATCH(TRIM(Customers!H439&amp;""),Codes!$A$5:$A$14,0))),"",IF(ISNUMBER(Customers!H439),Customers!H439,IFERROR(VALUE(Customers!H439),"")))</f>
        <v>28</v>
      </c>
      <c r="I439" s="5" t="str">
        <f aca="false">IF(OR(TRIM(Customers!I439&amp;"")="",ISNUMBER(MATCH(TRIM(Customers!I439&amp;""),Codes!$A$5:$A$14,0)),Customers!I439=DATE(1970,1,1)),"",IF(ISNUMBER(Customers!I439),Customers!I439,IFERROR(DATEVALUE(Customers!I439),"")))</f>
        <v/>
      </c>
      <c r="J439" s="2" t="str">
        <f aca="false">IF(OR(TRIM(Customers!J439&amp;"")="",ISNUMBER(MATCH(TRIM(Customers!J439&amp;""),Codes!$A$5:$A$14,0))),"",TRIM(Customers!J439))</f>
        <v>Branch</v>
      </c>
      <c r="K439" s="3" t="n">
        <f aca="false">IF(OR(TRIM(Customers!K439&amp;"")="",ISNUMBER(MATCH(TRIM(Customers!K439&amp;""),Codes!$A$5:$A$14,0))),"",IF(ISNUMBER(Customers!K439),Customers!K439,IFERROR(VALUE(Customers!K439),"")))</f>
        <v>5</v>
      </c>
      <c r="L439" s="4" t="n">
        <f aca="false">IF(OR(TRIM(Customers!L439&amp;"")="",ISNUMBER(MATCH(TRIM(Customers!L439&amp;""),Codes!$A$5:$A$14,0))),"",IF(ISNUMBER(Customers!L439),Customers!L439,IFERROR(VALUE(Customers!L439),"")))</f>
        <v>-1691.43</v>
      </c>
      <c r="M439" s="4" t="n">
        <f aca="false">IF(OR(TRIM(Customers!M439&amp;"")="",ISNUMBER(MATCH(TRIM(Customers!M439&amp;""),Codes!$A$5:$A$14,0))),"",IF(ISNUMBER(Customers!M439),Customers!M439,IFERROR(VALUE(Customers!M439),"")))</f>
        <v>4643.13</v>
      </c>
      <c r="N439" s="3" t="n">
        <f aca="false">IF(OR(TRIM(Customers!N439&amp;"")="",ISNUMBER(MATCH(TRIM(Customers!N439&amp;""),Codes!$A$5:$A$14,0)),Customers!N439=9999),"",IF(ISNUMBER(Customers!N439),Customers!N439,IFERROR(VALUE(Customers!N439),"")))</f>
        <v>13</v>
      </c>
      <c r="O439" s="4" t="n">
        <f aca="false">IF(OR(TRIM(Customers!O439&amp;"")="",ISNUMBER(MATCH(TRIM(Customers!O439&amp;""),Codes!$A$5:$A$14,0))),"",IF(ISNUMBER(Customers!O439),Customers!O439,IFERROR(VALUE(Customers!O439),"")))</f>
        <v>65.91</v>
      </c>
      <c r="P439" s="3" t="n">
        <f aca="false">IF(OR(TRIM(Customers!P439&amp;"")="",ISNUMBER(MATCH(TRIM(Customers!P439&amp;""),Codes!$A$5:$A$14,0))),"",IF(ISNUMBER(Customers!P439),Customers!P439,IFERROR(VALUE(Customers!P439),"")))</f>
        <v>2</v>
      </c>
      <c r="Q439" s="4" t="n">
        <f aca="false">IF(OR(TRIM(Customers!Q439&amp;"")="",ISNUMBER(MATCH(TRIM(Customers!Q439&amp;""),Codes!$A$5:$A$14,0))),"",IF(ISNUMBER(Customers!Q439),Customers!Q439,IFERROR(VALUE(Customers!Q439),"")))</f>
        <v>1000</v>
      </c>
      <c r="R439" s="4" t="n">
        <f aca="false">IF(OR(TRIM(Customers!R439&amp;"")="",ISNUMBER(MATCH(TRIM(Customers!R439&amp;""),Codes!$A$5:$A$14,0))),"",IF(ISNUMBER(Customers!R439),Customers!R439,IFERROR(VALUE(Customers!R439),"")))</f>
        <v>89.17</v>
      </c>
      <c r="S439" s="4" t="n">
        <f aca="false">IF(OR(TRIM(Customers!S439&amp;"")="",ISNUMBER(MATCH(TRIM(Customers!S439&amp;""),Codes!$A$5:$A$14,0))),"",IF(ISNUMBER(Customers!S439),Customers!S439,IFERROR(VALUE(Customers!S439),"")))</f>
        <v>0</v>
      </c>
      <c r="T439" s="4" t="n">
        <f aca="false">IF(OR(TRIM(Customers!T439&amp;"")="",ISNUMBER(MATCH(TRIM(Customers!T439&amp;""),Codes!$A$5:$A$14,0))),"",IF(ISNUMBER(Customers!T439),Customers!T439,IFERROR(VALUE(Customers!T439),"")))</f>
        <v>0</v>
      </c>
      <c r="U439" s="3" t="n">
        <f aca="false">IF(OR(TRIM(Customers!U439&amp;"")="",ISNUMBER(MATCH(TRIM(Customers!U439&amp;""),Codes!$A$5:$A$14,0)),Customers!U439=0),"",IF(ISNUMBER(Customers!U439),Customers!U439,IFERROR(VALUE(Customers!U439),"")))</f>
        <v>606</v>
      </c>
      <c r="V439" s="3" t="n">
        <f aca="false">IF(OR(TRIM(Customers!V439&amp;"")="",ISNUMBER(MATCH(TRIM(Customers!V439&amp;""),Codes!$A$5:$A$14,0))),"",IF(ISNUMBER(Customers!V439),Customers!V439,IFERROR(VALUE(Customers!V439),"")))</f>
        <v>0</v>
      </c>
    </row>
    <row r="440" customFormat="false" ht="15" hidden="false" customHeight="false" outlineLevel="0" collapsed="false">
      <c r="A440" s="2" t="str">
        <f aca="false">Customers!A440</f>
        <v>CL00439</v>
      </c>
      <c r="B440" s="3" t="n">
        <f aca="false">IF(OR(TRIM(Customers!B440&amp;"")="",ISNUMBER(MATCH(TRIM(Customers!B440&amp;""),Codes!$A$5:$A$14,0)),Customers!B440=0),"",IF(ISNUMBER(Customers!B440),Customers!B440,IFERROR(VALUE(Customers!B440),"")))</f>
        <v>27</v>
      </c>
      <c r="C440" s="2" t="str">
        <f aca="false">IF(OR(TRIM(Customers!C440&amp;"")="",ISNUMBER(MATCH(TRIM(Customers!C440&amp;""),Codes!$A$5:$A$14,0))),"",TRIM(Customers!C440))</f>
        <v>F</v>
      </c>
      <c r="D440" s="2" t="str">
        <f aca="false">IF(OR(TRIM(Customers!D440&amp;"")="",ISNUMBER(MATCH(TRIM(Customers!D440&amp;""),Codes!$A$5:$A$14,0))),"",TRIM(Customers!D440))</f>
        <v>Emilia-Romagna</v>
      </c>
      <c r="E440" s="2" t="str">
        <f aca="false">IF(OR(TRIM(Customers!E440&amp;"")="",ISNUMBER(MATCH(TRIM(Customers!E440&amp;""),Codes!$A$5:$A$14,0))),"",TRIM(Customers!E440))</f>
        <v>Employee</v>
      </c>
      <c r="F440" s="2" t="str">
        <f aca="false">IF(OR(TRIM(Customers!F440&amp;"")="",ISNUMBER(MATCH(TRIM(Customers!F440&amp;""),Codes!$A$5:$A$14,0))),"",TRIM(Customers!F440))</f>
        <v>Single</v>
      </c>
      <c r="G440" s="4" t="n">
        <f aca="false">IF(OR(TRIM(Customers!G440&amp;"")="",ISNUMBER(MATCH(TRIM(Customers!G440&amp;""),Codes!$A$5:$A$14,0)),Customers!G440=-999),"",IF(ISNUMBER(Customers!G440),Customers!G440,IFERROR(VALUE(Customers!G440),"")))</f>
        <v>21600</v>
      </c>
      <c r="H440" s="3" t="n">
        <f aca="false">IF(OR(TRIM(Customers!H440&amp;"")="",ISNUMBER(MATCH(TRIM(Customers!H440&amp;""),Codes!$A$5:$A$14,0))),"",IF(ISNUMBER(Customers!H440),Customers!H440,IFERROR(VALUE(Customers!H440),"")))</f>
        <v>2</v>
      </c>
      <c r="I440" s="5" t="n">
        <f aca="false">IF(OR(TRIM(Customers!I440&amp;"")="",ISNUMBER(MATCH(TRIM(Customers!I440&amp;""),Codes!$A$5:$A$14,0)),Customers!I440=DATE(1970,1,1)),"",IF(ISNUMBER(Customers!I440),Customers!I440,IFERROR(DATEVALUE(Customers!I440),"")))</f>
        <v>45516</v>
      </c>
      <c r="J440" s="2" t="str">
        <f aca="false">IF(OR(TRIM(Customers!J440&amp;"")="",ISNUMBER(MATCH(TRIM(Customers!J440&amp;""),Codes!$A$5:$A$14,0))),"",TRIM(Customers!J440))</f>
        <v>Online Banking</v>
      </c>
      <c r="K440" s="3" t="n">
        <f aca="false">IF(OR(TRIM(Customers!K440&amp;"")="",ISNUMBER(MATCH(TRIM(Customers!K440&amp;""),Codes!$A$5:$A$14,0))),"",IF(ISNUMBER(Customers!K440),Customers!K440,IFERROR(VALUE(Customers!K440),"")))</f>
        <v>2</v>
      </c>
      <c r="L440" s="4" t="n">
        <f aca="false">IF(OR(TRIM(Customers!L440&amp;"")="",ISNUMBER(MATCH(TRIM(Customers!L440&amp;""),Codes!$A$5:$A$14,0))),"",IF(ISNUMBER(Customers!L440),Customers!L440,IFERROR(VALUE(Customers!L440),"")))</f>
        <v>1811.8</v>
      </c>
      <c r="M440" s="4" t="n">
        <f aca="false">IF(OR(TRIM(Customers!M440&amp;"")="",ISNUMBER(MATCH(TRIM(Customers!M440&amp;""),Codes!$A$5:$A$14,0))),"",IF(ISNUMBER(Customers!M440),Customers!M440,IFERROR(VALUE(Customers!M440),"")))</f>
        <v>4826.67</v>
      </c>
      <c r="N440" s="3" t="n">
        <f aca="false">IF(OR(TRIM(Customers!N440&amp;"")="",ISNUMBER(MATCH(TRIM(Customers!N440&amp;""),Codes!$A$5:$A$14,0)),Customers!N440=9999),"",IF(ISNUMBER(Customers!N440),Customers!N440,IFERROR(VALUE(Customers!N440),"")))</f>
        <v>23</v>
      </c>
      <c r="O440" s="4" t="n">
        <f aca="false">IF(OR(TRIM(Customers!O440&amp;"")="",ISNUMBER(MATCH(TRIM(Customers!O440&amp;""),Codes!$A$5:$A$14,0))),"",IF(ISNUMBER(Customers!O440),Customers!O440,IFERROR(VALUE(Customers!O440),"")))</f>
        <v>39.49</v>
      </c>
      <c r="P440" s="3" t="n">
        <f aca="false">IF(OR(TRIM(Customers!P440&amp;"")="",ISNUMBER(MATCH(TRIM(Customers!P440&amp;""),Codes!$A$5:$A$14,0))),"",IF(ISNUMBER(Customers!P440),Customers!P440,IFERROR(VALUE(Customers!P440),"")))</f>
        <v>2</v>
      </c>
      <c r="Q440" s="4" t="str">
        <f aca="false">IF(OR(TRIM(Customers!Q440&amp;"")="",ISNUMBER(MATCH(TRIM(Customers!Q440&amp;""),Codes!$A$5:$A$14,0))),"",IF(ISNUMBER(Customers!Q440),Customers!Q440,IFERROR(VALUE(Customers!Q440),"")))</f>
        <v/>
      </c>
      <c r="R440" s="4" t="n">
        <f aca="false">IF(OR(TRIM(Customers!R440&amp;"")="",ISNUMBER(MATCH(TRIM(Customers!R440&amp;""),Codes!$A$5:$A$14,0))),"",IF(ISNUMBER(Customers!R440),Customers!R440,IFERROR(VALUE(Customers!R440),"")))</f>
        <v>1000.22</v>
      </c>
      <c r="S440" s="4" t="str">
        <f aca="false">IF(OR(TRIM(Customers!S440&amp;"")="",ISNUMBER(MATCH(TRIM(Customers!S440&amp;""),Codes!$A$5:$A$14,0))),"",IF(ISNUMBER(Customers!S440),Customers!S440,IFERROR(VALUE(Customers!S440),"")))</f>
        <v/>
      </c>
      <c r="T440" s="4" t="str">
        <f aca="false">IF(OR(TRIM(Customers!T440&amp;"")="",ISNUMBER(MATCH(TRIM(Customers!T440&amp;""),Codes!$A$5:$A$14,0))),"",IF(ISNUMBER(Customers!T440),Customers!T440,IFERROR(VALUE(Customers!T440),"")))</f>
        <v/>
      </c>
      <c r="U440" s="3" t="n">
        <f aca="false">IF(OR(TRIM(Customers!U440&amp;"")="",ISNUMBER(MATCH(TRIM(Customers!U440&amp;""),Codes!$A$5:$A$14,0)),Customers!U440=0),"",IF(ISNUMBER(Customers!U440),Customers!U440,IFERROR(VALUE(Customers!U440),"")))</f>
        <v>660</v>
      </c>
      <c r="V440" s="3" t="n">
        <f aca="false">IF(OR(TRIM(Customers!V440&amp;"")="",ISNUMBER(MATCH(TRIM(Customers!V440&amp;""),Codes!$A$5:$A$14,0))),"",IF(ISNUMBER(Customers!V440),Customers!V440,IFERROR(VALUE(Customers!V440),"")))</f>
        <v>0</v>
      </c>
    </row>
    <row r="441" customFormat="false" ht="15" hidden="false" customHeight="false" outlineLevel="0" collapsed="false">
      <c r="A441" s="2" t="str">
        <f aca="false">Customers!A441</f>
        <v>CL00440</v>
      </c>
      <c r="B441" s="3" t="n">
        <f aca="false">IF(OR(TRIM(Customers!B441&amp;"")="",ISNUMBER(MATCH(TRIM(Customers!B441&amp;""),Codes!$A$5:$A$14,0)),Customers!B441=0),"",IF(ISNUMBER(Customers!B441),Customers!B441,IFERROR(VALUE(Customers!B441),"")))</f>
        <v>51</v>
      </c>
      <c r="C441" s="2" t="str">
        <f aca="false">IF(OR(TRIM(Customers!C441&amp;"")="",ISNUMBER(MATCH(TRIM(Customers!C441&amp;""),Codes!$A$5:$A$14,0))),"",TRIM(Customers!C441))</f>
        <v>M</v>
      </c>
      <c r="D441" s="2" t="str">
        <f aca="false">IF(OR(TRIM(Customers!D441&amp;"")="",ISNUMBER(MATCH(TRIM(Customers!D441&amp;""),Codes!$A$5:$A$14,0))),"",TRIM(Customers!D441))</f>
        <v>Veneto</v>
      </c>
      <c r="E441" s="2" t="str">
        <f aca="false">IF(OR(TRIM(Customers!E441&amp;"")="",ISNUMBER(MATCH(TRIM(Customers!E441&amp;""),Codes!$A$5:$A$14,0))),"",TRIM(Customers!E441))</f>
        <v>Manual worker</v>
      </c>
      <c r="F441" s="2" t="str">
        <f aca="false">IF(OR(TRIM(Customers!F441&amp;"")="",ISNUMBER(MATCH(TRIM(Customers!F441&amp;""),Codes!$A$5:$A$14,0))),"",TRIM(Customers!F441))</f>
        <v>Single</v>
      </c>
      <c r="G441" s="4" t="n">
        <f aca="false">IF(OR(TRIM(Customers!G441&amp;"")="",ISNUMBER(MATCH(TRIM(Customers!G441&amp;""),Codes!$A$5:$A$14,0)),Customers!G441=-999),"",IF(ISNUMBER(Customers!G441),Customers!G441,IFERROR(VALUE(Customers!G441),"")))</f>
        <v>23200</v>
      </c>
      <c r="H441" s="3" t="n">
        <f aca="false">IF(OR(TRIM(Customers!H441&amp;"")="",ISNUMBER(MATCH(TRIM(Customers!H441&amp;""),Codes!$A$5:$A$14,0))),"",IF(ISNUMBER(Customers!H441),Customers!H441,IFERROR(VALUE(Customers!H441),"")))</f>
        <v>12</v>
      </c>
      <c r="I441" s="5" t="n">
        <f aca="false">IF(OR(TRIM(Customers!I441&amp;"")="",ISNUMBER(MATCH(TRIM(Customers!I441&amp;""),Codes!$A$5:$A$14,0)),Customers!I441=DATE(1970,1,1)),"",IF(ISNUMBER(Customers!I441),Customers!I441,IFERROR(DATEVALUE(Customers!I441),"")))</f>
        <v>41535</v>
      </c>
      <c r="J441" s="2" t="str">
        <f aca="false">IF(OR(TRIM(Customers!J441&amp;"")="",ISNUMBER(MATCH(TRIM(Customers!J441&amp;""),Codes!$A$5:$A$14,0))),"",TRIM(Customers!J441))</f>
        <v>Branch</v>
      </c>
      <c r="K441" s="3" t="n">
        <f aca="false">IF(OR(TRIM(Customers!K441&amp;"")="",ISNUMBER(MATCH(TRIM(Customers!K441&amp;""),Codes!$A$5:$A$14,0))),"",IF(ISNUMBER(Customers!K441),Customers!K441,IFERROR(VALUE(Customers!K441),"")))</f>
        <v>4</v>
      </c>
      <c r="L441" s="4" t="n">
        <f aca="false">IF(OR(TRIM(Customers!L441&amp;"")="",ISNUMBER(MATCH(TRIM(Customers!L441&amp;""),Codes!$A$5:$A$14,0))),"",IF(ISNUMBER(Customers!L441),Customers!L441,IFERROR(VALUE(Customers!L441),"")))</f>
        <v>2118.02</v>
      </c>
      <c r="M441" s="4" t="n">
        <f aca="false">IF(OR(TRIM(Customers!M441&amp;"")="",ISNUMBER(MATCH(TRIM(Customers!M441&amp;""),Codes!$A$5:$A$14,0))),"",IF(ISNUMBER(Customers!M441),Customers!M441,IFERROR(VALUE(Customers!M441),"")))</f>
        <v>46160.69</v>
      </c>
      <c r="N441" s="3" t="n">
        <f aca="false">IF(OR(TRIM(Customers!N441&amp;"")="",ISNUMBER(MATCH(TRIM(Customers!N441&amp;""),Codes!$A$5:$A$14,0)),Customers!N441=9999),"",IF(ISNUMBER(Customers!N441),Customers!N441,IFERROR(VALUE(Customers!N441),"")))</f>
        <v>26</v>
      </c>
      <c r="O441" s="4" t="n">
        <f aca="false">IF(OR(TRIM(Customers!O441&amp;"")="",ISNUMBER(MATCH(TRIM(Customers!O441&amp;""),Codes!$A$5:$A$14,0))),"",IF(ISNUMBER(Customers!O441),Customers!O441,IFERROR(VALUE(Customers!O441),"")))</f>
        <v>45.44</v>
      </c>
      <c r="P441" s="3" t="n">
        <f aca="false">IF(OR(TRIM(Customers!P441&amp;"")="",ISNUMBER(MATCH(TRIM(Customers!P441&amp;""),Codes!$A$5:$A$14,0))),"",IF(ISNUMBER(Customers!P441),Customers!P441,IFERROR(VALUE(Customers!P441),"")))</f>
        <v>2</v>
      </c>
      <c r="Q441" s="4" t="n">
        <f aca="false">IF(OR(TRIM(Customers!Q441&amp;"")="",ISNUMBER(MATCH(TRIM(Customers!Q441&amp;""),Codes!$A$5:$A$14,0))),"",IF(ISNUMBER(Customers!Q441),Customers!Q441,IFERROR(VALUE(Customers!Q441),"")))</f>
        <v>3000</v>
      </c>
      <c r="R441" s="4" t="n">
        <f aca="false">IF(OR(TRIM(Customers!R441&amp;"")="",ISNUMBER(MATCH(TRIM(Customers!R441&amp;""),Codes!$A$5:$A$14,0))),"",IF(ISNUMBER(Customers!R441),Customers!R441,IFERROR(VALUE(Customers!R441),"")))</f>
        <v>1130.08</v>
      </c>
      <c r="S441" s="4" t="n">
        <f aca="false">IF(OR(TRIM(Customers!S441&amp;"")="",ISNUMBER(MATCH(TRIM(Customers!S441&amp;""),Codes!$A$5:$A$14,0))),"",IF(ISNUMBER(Customers!S441),Customers!S441,IFERROR(VALUE(Customers!S441),"")))</f>
        <v>0</v>
      </c>
      <c r="T441" s="4" t="n">
        <f aca="false">IF(OR(TRIM(Customers!T441&amp;"")="",ISNUMBER(MATCH(TRIM(Customers!T441&amp;""),Codes!$A$5:$A$14,0))),"",IF(ISNUMBER(Customers!T441),Customers!T441,IFERROR(VALUE(Customers!T441),"")))</f>
        <v>0</v>
      </c>
      <c r="U441" s="3" t="n">
        <f aca="false">IF(OR(TRIM(Customers!U441&amp;"")="",ISNUMBER(MATCH(TRIM(Customers!U441&amp;""),Codes!$A$5:$A$14,0)),Customers!U441=0),"",IF(ISNUMBER(Customers!U441),Customers!U441,IFERROR(VALUE(Customers!U441),"")))</f>
        <v>582</v>
      </c>
      <c r="V441" s="3" t="n">
        <f aca="false">IF(OR(TRIM(Customers!V441&amp;"")="",ISNUMBER(MATCH(TRIM(Customers!V441&amp;""),Codes!$A$5:$A$14,0))),"",IF(ISNUMBER(Customers!V441),Customers!V441,IFERROR(VALUE(Customers!V441),"")))</f>
        <v>0</v>
      </c>
    </row>
    <row r="442" customFormat="false" ht="15" hidden="false" customHeight="false" outlineLevel="0" collapsed="false">
      <c r="A442" s="2" t="str">
        <f aca="false">Customers!A442</f>
        <v>CL00441</v>
      </c>
      <c r="B442" s="3" t="n">
        <f aca="false">IF(OR(TRIM(Customers!B442&amp;"")="",ISNUMBER(MATCH(TRIM(Customers!B442&amp;""),Codes!$A$5:$A$14,0)),Customers!B442=0),"",IF(ISNUMBER(Customers!B442),Customers!B442,IFERROR(VALUE(Customers!B442),"")))</f>
        <v>48</v>
      </c>
      <c r="C442" s="2" t="str">
        <f aca="false">IF(OR(TRIM(Customers!C442&amp;"")="",ISNUMBER(MATCH(TRIM(Customers!C442&amp;""),Codes!$A$5:$A$14,0))),"",TRIM(Customers!C442))</f>
        <v>F</v>
      </c>
      <c r="D442" s="2" t="str">
        <f aca="false">IF(OR(TRIM(Customers!D442&amp;"")="",ISNUMBER(MATCH(TRIM(Customers!D442&amp;""),Codes!$A$5:$A$14,0))),"",TRIM(Customers!D442))</f>
        <v>Lombardia</v>
      </c>
      <c r="E442" s="2" t="str">
        <f aca="false">IF(OR(TRIM(Customers!E442&amp;"")="",ISNUMBER(MATCH(TRIM(Customers!E442&amp;""),Codes!$A$5:$A$14,0))),"",TRIM(Customers!E442))</f>
        <v>Employee</v>
      </c>
      <c r="F442" s="2" t="str">
        <f aca="false">IF(OR(TRIM(Customers!F442&amp;"")="",ISNUMBER(MATCH(TRIM(Customers!F442&amp;""),Codes!$A$5:$A$14,0))),"",TRIM(Customers!F442))</f>
        <v>Married</v>
      </c>
      <c r="G442" s="4" t="n">
        <f aca="false">IF(OR(TRIM(Customers!G442&amp;"")="",ISNUMBER(MATCH(TRIM(Customers!G442&amp;""),Codes!$A$5:$A$14,0)),Customers!G442=-999),"",IF(ISNUMBER(Customers!G442),Customers!G442,IFERROR(VALUE(Customers!G442),"")))</f>
        <v>24200</v>
      </c>
      <c r="H442" s="3" t="n">
        <f aca="false">IF(OR(TRIM(Customers!H442&amp;"")="",ISNUMBER(MATCH(TRIM(Customers!H442&amp;""),Codes!$A$5:$A$14,0))),"",IF(ISNUMBER(Customers!H442),Customers!H442,IFERROR(VALUE(Customers!H442),"")))</f>
        <v>15</v>
      </c>
      <c r="I442" s="5" t="n">
        <f aca="false">IF(OR(TRIM(Customers!I442&amp;"")="",ISNUMBER(MATCH(TRIM(Customers!I442&amp;""),Codes!$A$5:$A$14,0)),Customers!I442=DATE(1970,1,1)),"",IF(ISNUMBER(Customers!I442),Customers!I442,IFERROR(DATEVALUE(Customers!I442),"")))</f>
        <v>40784</v>
      </c>
      <c r="J442" s="2" t="str">
        <f aca="false">IF(OR(TRIM(Customers!J442&amp;"")="",ISNUMBER(MATCH(TRIM(Customers!J442&amp;""),Codes!$A$5:$A$14,0))),"",TRIM(Customers!J442))</f>
        <v>Online Banking</v>
      </c>
      <c r="K442" s="3" t="n">
        <f aca="false">IF(OR(TRIM(Customers!K442&amp;"")="",ISNUMBER(MATCH(TRIM(Customers!K442&amp;""),Codes!$A$5:$A$14,0))),"",IF(ISNUMBER(Customers!K442),Customers!K442,IFERROR(VALUE(Customers!K442),"")))</f>
        <v>4</v>
      </c>
      <c r="L442" s="4" t="n">
        <f aca="false">IF(OR(TRIM(Customers!L442&amp;"")="",ISNUMBER(MATCH(TRIM(Customers!L442&amp;""),Codes!$A$5:$A$14,0))),"",IF(ISNUMBER(Customers!L442),Customers!L442,IFERROR(VALUE(Customers!L442),"")))</f>
        <v>2252.43</v>
      </c>
      <c r="M442" s="4" t="n">
        <f aca="false">IF(OR(TRIM(Customers!M442&amp;"")="",ISNUMBER(MATCH(TRIM(Customers!M442&amp;""),Codes!$A$5:$A$14,0))),"",IF(ISNUMBER(Customers!M442),Customers!M442,IFERROR(VALUE(Customers!M442),"")))</f>
        <v>21367.68</v>
      </c>
      <c r="N442" s="3" t="n">
        <f aca="false">IF(OR(TRIM(Customers!N442&amp;"")="",ISNUMBER(MATCH(TRIM(Customers!N442&amp;""),Codes!$A$5:$A$14,0)),Customers!N442=9999),"",IF(ISNUMBER(Customers!N442),Customers!N442,IFERROR(VALUE(Customers!N442),"")))</f>
        <v>25</v>
      </c>
      <c r="O442" s="4" t="n">
        <f aca="false">IF(OR(TRIM(Customers!O442&amp;"")="",ISNUMBER(MATCH(TRIM(Customers!O442&amp;""),Codes!$A$5:$A$14,0))),"",IF(ISNUMBER(Customers!O442),Customers!O442,IFERROR(VALUE(Customers!O442),"")))</f>
        <v>74.89</v>
      </c>
      <c r="P442" s="3" t="n">
        <f aca="false">IF(OR(TRIM(Customers!P442&amp;"")="",ISNUMBER(MATCH(TRIM(Customers!P442&amp;""),Codes!$A$5:$A$14,0))),"",IF(ISNUMBER(Customers!P442),Customers!P442,IFERROR(VALUE(Customers!P442),"")))</f>
        <v>6</v>
      </c>
      <c r="Q442" s="4" t="n">
        <f aca="false">IF(OR(TRIM(Customers!Q442&amp;"")="",ISNUMBER(MATCH(TRIM(Customers!Q442&amp;""),Codes!$A$5:$A$14,0))),"",IF(ISNUMBER(Customers!Q442),Customers!Q442,IFERROR(VALUE(Customers!Q442),"")))</f>
        <v>5500</v>
      </c>
      <c r="R442" s="4" t="n">
        <f aca="false">IF(OR(TRIM(Customers!R442&amp;"")="",ISNUMBER(MATCH(TRIM(Customers!R442&amp;""),Codes!$A$5:$A$14,0))),"",IF(ISNUMBER(Customers!R442),Customers!R442,IFERROR(VALUE(Customers!R442),"")))</f>
        <v>1443.19</v>
      </c>
      <c r="S442" s="4" t="n">
        <f aca="false">IF(OR(TRIM(Customers!S442&amp;"")="",ISNUMBER(MATCH(TRIM(Customers!S442&amp;""),Codes!$A$5:$A$14,0))),"",IF(ISNUMBER(Customers!S442),Customers!S442,IFERROR(VALUE(Customers!S442),"")))</f>
        <v>78000</v>
      </c>
      <c r="T442" s="4" t="n">
        <f aca="false">IF(OR(TRIM(Customers!T442&amp;"")="",ISNUMBER(MATCH(TRIM(Customers!T442&amp;""),Codes!$A$5:$A$14,0))),"",IF(ISNUMBER(Customers!T442),Customers!T442,IFERROR(VALUE(Customers!T442),"")))</f>
        <v>557</v>
      </c>
      <c r="U442" s="3" t="n">
        <f aca="false">IF(OR(TRIM(Customers!U442&amp;"")="",ISNUMBER(MATCH(TRIM(Customers!U442&amp;""),Codes!$A$5:$A$14,0)),Customers!U442=0),"",IF(ISNUMBER(Customers!U442),Customers!U442,IFERROR(VALUE(Customers!U442),"")))</f>
        <v>676</v>
      </c>
      <c r="V442" s="3" t="n">
        <f aca="false">IF(OR(TRIM(Customers!V442&amp;"")="",ISNUMBER(MATCH(TRIM(Customers!V442&amp;""),Codes!$A$5:$A$14,0))),"",IF(ISNUMBER(Customers!V442),Customers!V442,IFERROR(VALUE(Customers!V442),"")))</f>
        <v>0</v>
      </c>
    </row>
    <row r="443" customFormat="false" ht="15" hidden="false" customHeight="false" outlineLevel="0" collapsed="false">
      <c r="A443" s="2" t="str">
        <f aca="false">Customers!A443</f>
        <v>CL00442</v>
      </c>
      <c r="B443" s="3" t="n">
        <f aca="false">IF(OR(TRIM(Customers!B443&amp;"")="",ISNUMBER(MATCH(TRIM(Customers!B443&amp;""),Codes!$A$5:$A$14,0)),Customers!B443=0),"",IF(ISNUMBER(Customers!B443),Customers!B443,IFERROR(VALUE(Customers!B443),"")))</f>
        <v>23</v>
      </c>
      <c r="C443" s="2" t="str">
        <f aca="false">IF(OR(TRIM(Customers!C443&amp;"")="",ISNUMBER(MATCH(TRIM(Customers!C443&amp;""),Codes!$A$5:$A$14,0))),"",TRIM(Customers!C443))</f>
        <v>F</v>
      </c>
      <c r="D443" s="2" t="str">
        <f aca="false">IF(OR(TRIM(Customers!D443&amp;"")="",ISNUMBER(MATCH(TRIM(Customers!D443&amp;""),Codes!$A$5:$A$14,0))),"",TRIM(Customers!D443))</f>
        <v>Calabria</v>
      </c>
      <c r="E443" s="2" t="str">
        <f aca="false">IF(OR(TRIM(Customers!E443&amp;"")="",ISNUMBER(MATCH(TRIM(Customers!E443&amp;""),Codes!$A$5:$A$14,0))),"",TRIM(Customers!E443))</f>
        <v>Student</v>
      </c>
      <c r="F443" s="2" t="str">
        <f aca="false">IF(OR(TRIM(Customers!F443&amp;"")="",ISNUMBER(MATCH(TRIM(Customers!F443&amp;""),Codes!$A$5:$A$14,0))),"",TRIM(Customers!F443))</f>
        <v>Single</v>
      </c>
      <c r="G443" s="4" t="n">
        <f aca="false">IF(OR(TRIM(Customers!G443&amp;"")="",ISNUMBER(MATCH(TRIM(Customers!G443&amp;""),Codes!$A$5:$A$14,0)),Customers!G443=-999),"",IF(ISNUMBER(Customers!G443),Customers!G443,IFERROR(VALUE(Customers!G443),"")))</f>
        <v>5700</v>
      </c>
      <c r="H443" s="3" t="n">
        <f aca="false">IF(OR(TRIM(Customers!H443&amp;"")="",ISNUMBER(MATCH(TRIM(Customers!H443&amp;""),Codes!$A$5:$A$14,0))),"",IF(ISNUMBER(Customers!H443),Customers!H443,IFERROR(VALUE(Customers!H443),"")))</f>
        <v>2</v>
      </c>
      <c r="I443" s="5" t="n">
        <f aca="false">IF(OR(TRIM(Customers!I443&amp;"")="",ISNUMBER(MATCH(TRIM(Customers!I443&amp;""),Codes!$A$5:$A$14,0)),Customers!I443=DATE(1970,1,1)),"",IF(ISNUMBER(Customers!I443),Customers!I443,IFERROR(DATEVALUE(Customers!I443),"")))</f>
        <v>45286</v>
      </c>
      <c r="J443" s="2" t="str">
        <f aca="false">IF(OR(TRIM(Customers!J443&amp;"")="",ISNUMBER(MATCH(TRIM(Customers!J443&amp;""),Codes!$A$5:$A$14,0))),"",TRIM(Customers!J443))</f>
        <v>App</v>
      </c>
      <c r="K443" s="3" t="n">
        <f aca="false">IF(OR(TRIM(Customers!K443&amp;"")="",ISNUMBER(MATCH(TRIM(Customers!K443&amp;""),Codes!$A$5:$A$14,0))),"",IF(ISNUMBER(Customers!K443),Customers!K443,IFERROR(VALUE(Customers!K443),"")))</f>
        <v>1</v>
      </c>
      <c r="L443" s="4" t="n">
        <f aca="false">IF(OR(TRIM(Customers!L443&amp;"")="",ISNUMBER(MATCH(TRIM(Customers!L443&amp;""),Codes!$A$5:$A$14,0))),"",IF(ISNUMBER(Customers!L443),Customers!L443,IFERROR(VALUE(Customers!L443),"")))</f>
        <v>225.38</v>
      </c>
      <c r="M443" s="4" t="n">
        <f aca="false">IF(OR(TRIM(Customers!M443&amp;"")="",ISNUMBER(MATCH(TRIM(Customers!M443&amp;""),Codes!$A$5:$A$14,0))),"",IF(ISNUMBER(Customers!M443),Customers!M443,IFERROR(VALUE(Customers!M443),"")))</f>
        <v>0</v>
      </c>
      <c r="N443" s="3" t="n">
        <f aca="false">IF(OR(TRIM(Customers!N443&amp;"")="",ISNUMBER(MATCH(TRIM(Customers!N443&amp;""),Codes!$A$5:$A$14,0)),Customers!N443=9999),"",IF(ISNUMBER(Customers!N443),Customers!N443,IFERROR(VALUE(Customers!N443),"")))</f>
        <v>20</v>
      </c>
      <c r="O443" s="4" t="n">
        <f aca="false">IF(OR(TRIM(Customers!O443&amp;"")="",ISNUMBER(MATCH(TRIM(Customers!O443&amp;""),Codes!$A$5:$A$14,0))),"",IF(ISNUMBER(Customers!O443),Customers!O443,IFERROR(VALUE(Customers!O443),"")))</f>
        <v>34.72</v>
      </c>
      <c r="P443" s="3" t="n">
        <f aca="false">IF(OR(TRIM(Customers!P443&amp;"")="",ISNUMBER(MATCH(TRIM(Customers!P443&amp;""),Codes!$A$5:$A$14,0))),"",IF(ISNUMBER(Customers!P443),Customers!P443,IFERROR(VALUE(Customers!P443),"")))</f>
        <v>2</v>
      </c>
      <c r="Q443" s="4" t="n">
        <f aca="false">IF(OR(TRIM(Customers!Q443&amp;"")="",ISNUMBER(MATCH(TRIM(Customers!Q443&amp;""),Codes!$A$5:$A$14,0))),"",IF(ISNUMBER(Customers!Q443),Customers!Q443,IFERROR(VALUE(Customers!Q443),"")))</f>
        <v>500</v>
      </c>
      <c r="R443" s="4" t="n">
        <f aca="false">IF(OR(TRIM(Customers!R443&amp;"")="",ISNUMBER(MATCH(TRIM(Customers!R443&amp;""),Codes!$A$5:$A$14,0))),"",IF(ISNUMBER(Customers!R443),Customers!R443,IFERROR(VALUE(Customers!R443),"")))</f>
        <v>71.21</v>
      </c>
      <c r="S443" s="4" t="n">
        <f aca="false">IF(OR(TRIM(Customers!S443&amp;"")="",ISNUMBER(MATCH(TRIM(Customers!S443&amp;""),Codes!$A$5:$A$14,0))),"",IF(ISNUMBER(Customers!S443),Customers!S443,IFERROR(VALUE(Customers!S443),"")))</f>
        <v>0</v>
      </c>
      <c r="T443" s="4" t="n">
        <f aca="false">IF(OR(TRIM(Customers!T443&amp;"")="",ISNUMBER(MATCH(TRIM(Customers!T443&amp;""),Codes!$A$5:$A$14,0))),"",IF(ISNUMBER(Customers!T443),Customers!T443,IFERROR(VALUE(Customers!T443),"")))</f>
        <v>0</v>
      </c>
      <c r="U443" s="3" t="n">
        <f aca="false">IF(OR(TRIM(Customers!U443&amp;"")="",ISNUMBER(MATCH(TRIM(Customers!U443&amp;""),Codes!$A$5:$A$14,0)),Customers!U443=0),"",IF(ISNUMBER(Customers!U443),Customers!U443,IFERROR(VALUE(Customers!U443),"")))</f>
        <v>549</v>
      </c>
      <c r="V443" s="3" t="n">
        <f aca="false">IF(OR(TRIM(Customers!V443&amp;"")="",ISNUMBER(MATCH(TRIM(Customers!V443&amp;""),Codes!$A$5:$A$14,0))),"",IF(ISNUMBER(Customers!V443),Customers!V443,IFERROR(VALUE(Customers!V443),"")))</f>
        <v>0</v>
      </c>
    </row>
    <row r="444" customFormat="false" ht="15" hidden="false" customHeight="false" outlineLevel="0" collapsed="false">
      <c r="A444" s="2" t="str">
        <f aca="false">Customers!A444</f>
        <v>CL00443</v>
      </c>
      <c r="B444" s="3" t="n">
        <f aca="false">IF(OR(TRIM(Customers!B444&amp;"")="",ISNUMBER(MATCH(TRIM(Customers!B444&amp;""),Codes!$A$5:$A$14,0)),Customers!B444=0),"",IF(ISNUMBER(Customers!B444),Customers!B444,IFERROR(VALUE(Customers!B444),"")))</f>
        <v>71</v>
      </c>
      <c r="C444" s="2" t="str">
        <f aca="false">IF(OR(TRIM(Customers!C444&amp;"")="",ISNUMBER(MATCH(TRIM(Customers!C444&amp;""),Codes!$A$5:$A$14,0))),"",TRIM(Customers!C444))</f>
        <v>F</v>
      </c>
      <c r="D444" s="2" t="str">
        <f aca="false">IF(OR(TRIM(Customers!D444&amp;"")="",ISNUMBER(MATCH(TRIM(Customers!D444&amp;""),Codes!$A$5:$A$14,0))),"",TRIM(Customers!D444))</f>
        <v>Sicilia</v>
      </c>
      <c r="E444" s="2" t="str">
        <f aca="false">IF(OR(TRIM(Customers!E444&amp;"")="",ISNUMBER(MATCH(TRIM(Customers!E444&amp;""),Codes!$A$5:$A$14,0))),"",TRIM(Customers!E444))</f>
        <v>Retired</v>
      </c>
      <c r="F444" s="2" t="str">
        <f aca="false">IF(OR(TRIM(Customers!F444&amp;"")="",ISNUMBER(MATCH(TRIM(Customers!F444&amp;""),Codes!$A$5:$A$14,0))),"",TRIM(Customers!F444))</f>
        <v>Married</v>
      </c>
      <c r="G444" s="4" t="n">
        <f aca="false">IF(OR(TRIM(Customers!G444&amp;"")="",ISNUMBER(MATCH(TRIM(Customers!G444&amp;""),Codes!$A$5:$A$14,0)),Customers!G444=-999),"",IF(ISNUMBER(Customers!G444),Customers!G444,IFERROR(VALUE(Customers!G444),"")))</f>
        <v>19200</v>
      </c>
      <c r="H444" s="3" t="n">
        <f aca="false">IF(OR(TRIM(Customers!H444&amp;"")="",ISNUMBER(MATCH(TRIM(Customers!H444&amp;""),Codes!$A$5:$A$14,0))),"",IF(ISNUMBER(Customers!H444),Customers!H444,IFERROR(VALUE(Customers!H444),"")))</f>
        <v>10</v>
      </c>
      <c r="I444" s="5" t="n">
        <f aca="false">IF(OR(TRIM(Customers!I444&amp;"")="",ISNUMBER(MATCH(TRIM(Customers!I444&amp;""),Codes!$A$5:$A$14,0)),Customers!I444=DATE(1970,1,1)),"",IF(ISNUMBER(Customers!I444),Customers!I444,IFERROR(DATEVALUE(Customers!I444),"")))</f>
        <v>42493</v>
      </c>
      <c r="J444" s="2" t="str">
        <f aca="false">IF(OR(TRIM(Customers!J444&amp;"")="",ISNUMBER(MATCH(TRIM(Customers!J444&amp;""),Codes!$A$5:$A$14,0))),"",TRIM(Customers!J444))</f>
        <v>Branch</v>
      </c>
      <c r="K444" s="3" t="n">
        <f aca="false">IF(OR(TRIM(Customers!K444&amp;"")="",ISNUMBER(MATCH(TRIM(Customers!K444&amp;""),Codes!$A$5:$A$14,0))),"",IF(ISNUMBER(Customers!K444),Customers!K444,IFERROR(VALUE(Customers!K444),"")))</f>
        <v>3</v>
      </c>
      <c r="L444" s="4" t="n">
        <f aca="false">IF(OR(TRIM(Customers!L444&amp;"")="",ISNUMBER(MATCH(TRIM(Customers!L444&amp;""),Codes!$A$5:$A$14,0))),"",IF(ISNUMBER(Customers!L444),Customers!L444,IFERROR(VALUE(Customers!L444),"")))</f>
        <v>2521.41</v>
      </c>
      <c r="M444" s="4" t="n">
        <f aca="false">IF(OR(TRIM(Customers!M444&amp;"")="",ISNUMBER(MATCH(TRIM(Customers!M444&amp;""),Codes!$A$5:$A$14,0))),"",IF(ISNUMBER(Customers!M444),Customers!M444,IFERROR(VALUE(Customers!M444),"")))</f>
        <v>17429.74</v>
      </c>
      <c r="N444" s="3" t="n">
        <f aca="false">IF(OR(TRIM(Customers!N444&amp;"")="",ISNUMBER(MATCH(TRIM(Customers!N444&amp;""),Codes!$A$5:$A$14,0)),Customers!N444=9999),"",IF(ISNUMBER(Customers!N444),Customers!N444,IFERROR(VALUE(Customers!N444),"")))</f>
        <v>24</v>
      </c>
      <c r="O444" s="4" t="n">
        <f aca="false">IF(OR(TRIM(Customers!O444&amp;"")="",ISNUMBER(MATCH(TRIM(Customers!O444&amp;""),Codes!$A$5:$A$14,0))),"",IF(ISNUMBER(Customers!O444),Customers!O444,IFERROR(VALUE(Customers!O444),"")))</f>
        <v>44.71</v>
      </c>
      <c r="P444" s="3" t="n">
        <f aca="false">IF(OR(TRIM(Customers!P444&amp;"")="",ISNUMBER(MATCH(TRIM(Customers!P444&amp;""),Codes!$A$5:$A$14,0))),"",IF(ISNUMBER(Customers!P444),Customers!P444,IFERROR(VALUE(Customers!P444),"")))</f>
        <v>7</v>
      </c>
      <c r="Q444" s="4" t="n">
        <f aca="false">IF(OR(TRIM(Customers!Q444&amp;"")="",ISNUMBER(MATCH(TRIM(Customers!Q444&amp;""),Codes!$A$5:$A$14,0))),"",IF(ISNUMBER(Customers!Q444),Customers!Q444,IFERROR(VALUE(Customers!Q444),"")))</f>
        <v>2000</v>
      </c>
      <c r="R444" s="4" t="n">
        <f aca="false">IF(OR(TRIM(Customers!R444&amp;"")="",ISNUMBER(MATCH(TRIM(Customers!R444&amp;""),Codes!$A$5:$A$14,0))),"",IF(ISNUMBER(Customers!R444),Customers!R444,IFERROR(VALUE(Customers!R444),"")))</f>
        <v>394.54</v>
      </c>
      <c r="S444" s="4" t="n">
        <f aca="false">IF(OR(TRIM(Customers!S444&amp;"")="",ISNUMBER(MATCH(TRIM(Customers!S444&amp;""),Codes!$A$5:$A$14,0))),"",IF(ISNUMBER(Customers!S444),Customers!S444,IFERROR(VALUE(Customers!S444),"")))</f>
        <v>0</v>
      </c>
      <c r="T444" s="4" t="n">
        <f aca="false">IF(OR(TRIM(Customers!T444&amp;"")="",ISNUMBER(MATCH(TRIM(Customers!T444&amp;""),Codes!$A$5:$A$14,0))),"",IF(ISNUMBER(Customers!T444),Customers!T444,IFERROR(VALUE(Customers!T444),"")))</f>
        <v>0</v>
      </c>
      <c r="U444" s="3" t="n">
        <f aca="false">IF(OR(TRIM(Customers!U444&amp;"")="",ISNUMBER(MATCH(TRIM(Customers!U444&amp;""),Codes!$A$5:$A$14,0)),Customers!U444=0),"",IF(ISNUMBER(Customers!U444),Customers!U444,IFERROR(VALUE(Customers!U444),"")))</f>
        <v>636</v>
      </c>
      <c r="V444" s="3" t="str">
        <f aca="false">IF(OR(TRIM(Customers!V444&amp;"")="",ISNUMBER(MATCH(TRIM(Customers!V444&amp;""),Codes!$A$5:$A$14,0))),"",IF(ISNUMBER(Customers!V444),Customers!V444,IFERROR(VALUE(Customers!V444),"")))</f>
        <v/>
      </c>
    </row>
    <row r="445" customFormat="false" ht="15" hidden="false" customHeight="false" outlineLevel="0" collapsed="false">
      <c r="A445" s="2" t="str">
        <f aca="false">Customers!A445</f>
        <v>CL00444</v>
      </c>
      <c r="B445" s="3" t="n">
        <f aca="false">IF(OR(TRIM(Customers!B445&amp;"")="",ISNUMBER(MATCH(TRIM(Customers!B445&amp;""),Codes!$A$5:$A$14,0)),Customers!B445=0),"",IF(ISNUMBER(Customers!B445),Customers!B445,IFERROR(VALUE(Customers!B445),"")))</f>
        <v>41</v>
      </c>
      <c r="C445" s="2" t="str">
        <f aca="false">IF(OR(TRIM(Customers!C445&amp;"")="",ISNUMBER(MATCH(TRIM(Customers!C445&amp;""),Codes!$A$5:$A$14,0))),"",TRIM(Customers!C445))</f>
        <v>M</v>
      </c>
      <c r="D445" s="2" t="str">
        <f aca="false">IF(OR(TRIM(Customers!D445&amp;"")="",ISNUMBER(MATCH(TRIM(Customers!D445&amp;""),Codes!$A$5:$A$14,0))),"",TRIM(Customers!D445))</f>
        <v>Sardegna</v>
      </c>
      <c r="E445" s="2" t="str">
        <f aca="false">IF(OR(TRIM(Customers!E445&amp;"")="",ISNUMBER(MATCH(TRIM(Customers!E445&amp;""),Codes!$A$5:$A$14,0))),"",TRIM(Customers!E445))</f>
        <v>Unemployed</v>
      </c>
      <c r="F445" s="2" t="str">
        <f aca="false">IF(OR(TRIM(Customers!F445&amp;"")="",ISNUMBER(MATCH(TRIM(Customers!F445&amp;""),Codes!$A$5:$A$14,0))),"",TRIM(Customers!F445))</f>
        <v>Married</v>
      </c>
      <c r="G445" s="4" t="n">
        <f aca="false">IF(OR(TRIM(Customers!G445&amp;"")="",ISNUMBER(MATCH(TRIM(Customers!G445&amp;""),Codes!$A$5:$A$14,0)),Customers!G445=-999),"",IF(ISNUMBER(Customers!G445),Customers!G445,IFERROR(VALUE(Customers!G445),"")))</f>
        <v>4100</v>
      </c>
      <c r="H445" s="3" t="n">
        <f aca="false">IF(OR(TRIM(Customers!H445&amp;"")="",ISNUMBER(MATCH(TRIM(Customers!H445&amp;""),Codes!$A$5:$A$14,0))),"",IF(ISNUMBER(Customers!H445),Customers!H445,IFERROR(VALUE(Customers!H445),"")))</f>
        <v>9</v>
      </c>
      <c r="I445" s="5" t="n">
        <f aca="false">IF(OR(TRIM(Customers!I445&amp;"")="",ISNUMBER(MATCH(TRIM(Customers!I445&amp;""),Codes!$A$5:$A$14,0)),Customers!I445=DATE(1970,1,1)),"",IF(ISNUMBER(Customers!I445),Customers!I445,IFERROR(DATEVALUE(Customers!I445),"")))</f>
        <v>42834</v>
      </c>
      <c r="J445" s="2" t="str">
        <f aca="false">IF(OR(TRIM(Customers!J445&amp;"")="",ISNUMBER(MATCH(TRIM(Customers!J445&amp;""),Codes!$A$5:$A$14,0))),"",TRIM(Customers!J445))</f>
        <v>App</v>
      </c>
      <c r="K445" s="3" t="n">
        <f aca="false">IF(OR(TRIM(Customers!K445&amp;"")="",ISNUMBER(MATCH(TRIM(Customers!K445&amp;""),Codes!$A$5:$A$14,0))),"",IF(ISNUMBER(Customers!K445),Customers!K445,IFERROR(VALUE(Customers!K445),"")))</f>
        <v>4</v>
      </c>
      <c r="L445" s="4" t="n">
        <f aca="false">IF(OR(TRIM(Customers!L445&amp;"")="",ISNUMBER(MATCH(TRIM(Customers!L445&amp;""),Codes!$A$5:$A$14,0))),"",IF(ISNUMBER(Customers!L445),Customers!L445,IFERROR(VALUE(Customers!L445),"")))</f>
        <v>183.29</v>
      </c>
      <c r="M445" s="4" t="n">
        <f aca="false">IF(OR(TRIM(Customers!M445&amp;"")="",ISNUMBER(MATCH(TRIM(Customers!M445&amp;""),Codes!$A$5:$A$14,0))),"",IF(ISNUMBER(Customers!M445),Customers!M445,IFERROR(VALUE(Customers!M445),"")))</f>
        <v>2195.26</v>
      </c>
      <c r="N445" s="3" t="n">
        <f aca="false">IF(OR(TRIM(Customers!N445&amp;"")="",ISNUMBER(MATCH(TRIM(Customers!N445&amp;""),Codes!$A$5:$A$14,0)),Customers!N445=9999),"",IF(ISNUMBER(Customers!N445),Customers!N445,IFERROR(VALUE(Customers!N445),"")))</f>
        <v>27</v>
      </c>
      <c r="O445" s="4" t="n">
        <f aca="false">IF(OR(TRIM(Customers!O445&amp;"")="",ISNUMBER(MATCH(TRIM(Customers!O445&amp;""),Codes!$A$5:$A$14,0))),"",IF(ISNUMBER(Customers!O445),Customers!O445,IFERROR(VALUE(Customers!O445),"")))</f>
        <v>30.91</v>
      </c>
      <c r="P445" s="3" t="n">
        <f aca="false">IF(OR(TRIM(Customers!P445&amp;"")="",ISNUMBER(MATCH(TRIM(Customers!P445&amp;""),Codes!$A$5:$A$14,0))),"",IF(ISNUMBER(Customers!P445),Customers!P445,IFERROR(VALUE(Customers!P445),"")))</f>
        <v>0</v>
      </c>
      <c r="Q445" s="4" t="n">
        <f aca="false">IF(OR(TRIM(Customers!Q445&amp;"")="",ISNUMBER(MATCH(TRIM(Customers!Q445&amp;""),Codes!$A$5:$A$14,0))),"",IF(ISNUMBER(Customers!Q445),Customers!Q445,IFERROR(VALUE(Customers!Q445),"")))</f>
        <v>500</v>
      </c>
      <c r="R445" s="4" t="n">
        <f aca="false">IF(OR(TRIM(Customers!R445&amp;"")="",ISNUMBER(MATCH(TRIM(Customers!R445&amp;""),Codes!$A$5:$A$14,0))),"",IF(ISNUMBER(Customers!R445),Customers!R445,IFERROR(VALUE(Customers!R445),"")))</f>
        <v>120.58</v>
      </c>
      <c r="S445" s="4" t="n">
        <f aca="false">IF(OR(TRIM(Customers!S445&amp;"")="",ISNUMBER(MATCH(TRIM(Customers!S445&amp;""),Codes!$A$5:$A$14,0))),"",IF(ISNUMBER(Customers!S445),Customers!S445,IFERROR(VALUE(Customers!S445),"")))</f>
        <v>0</v>
      </c>
      <c r="T445" s="4" t="n">
        <f aca="false">IF(OR(TRIM(Customers!T445&amp;"")="",ISNUMBER(MATCH(TRIM(Customers!T445&amp;""),Codes!$A$5:$A$14,0))),"",IF(ISNUMBER(Customers!T445),Customers!T445,IFERROR(VALUE(Customers!T445),"")))</f>
        <v>0</v>
      </c>
      <c r="U445" s="3" t="n">
        <f aca="false">IF(OR(TRIM(Customers!U445&amp;"")="",ISNUMBER(MATCH(TRIM(Customers!U445&amp;""),Codes!$A$5:$A$14,0)),Customers!U445=0),"",IF(ISNUMBER(Customers!U445),Customers!U445,IFERROR(VALUE(Customers!U445),"")))</f>
        <v>618</v>
      </c>
      <c r="V445" s="3" t="n">
        <f aca="false">IF(OR(TRIM(Customers!V445&amp;"")="",ISNUMBER(MATCH(TRIM(Customers!V445&amp;""),Codes!$A$5:$A$14,0))),"",IF(ISNUMBER(Customers!V445),Customers!V445,IFERROR(VALUE(Customers!V445),"")))</f>
        <v>0</v>
      </c>
    </row>
    <row r="446" customFormat="false" ht="15" hidden="false" customHeight="false" outlineLevel="0" collapsed="false">
      <c r="A446" s="2" t="str">
        <f aca="false">Customers!A446</f>
        <v>CL00445</v>
      </c>
      <c r="B446" s="3" t="n">
        <f aca="false">IF(OR(TRIM(Customers!B446&amp;"")="",ISNUMBER(MATCH(TRIM(Customers!B446&amp;""),Codes!$A$5:$A$14,0)),Customers!B446=0),"",IF(ISNUMBER(Customers!B446),Customers!B446,IFERROR(VALUE(Customers!B446),"")))</f>
        <v>52</v>
      </c>
      <c r="C446" s="2" t="str">
        <f aca="false">IF(OR(TRIM(Customers!C446&amp;"")="",ISNUMBER(MATCH(TRIM(Customers!C446&amp;""),Codes!$A$5:$A$14,0))),"",TRIM(Customers!C446))</f>
        <v>F</v>
      </c>
      <c r="D446" s="2" t="str">
        <f aca="false">IF(OR(TRIM(Customers!D446&amp;"")="",ISNUMBER(MATCH(TRIM(Customers!D446&amp;""),Codes!$A$5:$A$14,0))),"",TRIM(Customers!D446))</f>
        <v>Sardegna</v>
      </c>
      <c r="E446" s="2" t="str">
        <f aca="false">IF(OR(TRIM(Customers!E446&amp;"")="",ISNUMBER(MATCH(TRIM(Customers!E446&amp;""),Codes!$A$5:$A$14,0))),"",TRIM(Customers!E446))</f>
        <v>Business owner</v>
      </c>
      <c r="F446" s="2" t="str">
        <f aca="false">IF(OR(TRIM(Customers!F446&amp;"")="",ISNUMBER(MATCH(TRIM(Customers!F446&amp;""),Codes!$A$5:$A$14,0))),"",TRIM(Customers!F446))</f>
        <v>Single</v>
      </c>
      <c r="G446" s="4" t="n">
        <f aca="false">IF(OR(TRIM(Customers!G446&amp;"")="",ISNUMBER(MATCH(TRIM(Customers!G446&amp;""),Codes!$A$5:$A$14,0)),Customers!G446=-999),"",IF(ISNUMBER(Customers!G446),Customers!G446,IFERROR(VALUE(Customers!G446),"")))</f>
        <v>75900</v>
      </c>
      <c r="H446" s="3" t="n">
        <f aca="false">IF(OR(TRIM(Customers!H446&amp;"")="",ISNUMBER(MATCH(TRIM(Customers!H446&amp;""),Codes!$A$5:$A$14,0))),"",IF(ISNUMBER(Customers!H446),Customers!H446,IFERROR(VALUE(Customers!H446),"")))</f>
        <v>8</v>
      </c>
      <c r="I446" s="5" t="n">
        <f aca="false">IF(OR(TRIM(Customers!I446&amp;"")="",ISNUMBER(MATCH(TRIM(Customers!I446&amp;""),Codes!$A$5:$A$14,0)),Customers!I446=DATE(1970,1,1)),"",IF(ISNUMBER(Customers!I446),Customers!I446,IFERROR(DATEVALUE(Customers!I446),"")))</f>
        <v>43269</v>
      </c>
      <c r="J446" s="2" t="str">
        <f aca="false">IF(OR(TRIM(Customers!J446&amp;"")="",ISNUMBER(MATCH(TRIM(Customers!J446&amp;""),Codes!$A$5:$A$14,0))),"",TRIM(Customers!J446))</f>
        <v>App</v>
      </c>
      <c r="K446" s="3" t="n">
        <f aca="false">IF(OR(TRIM(Customers!K446&amp;"")="",ISNUMBER(MATCH(TRIM(Customers!K446&amp;""),Codes!$A$5:$A$14,0))),"",IF(ISNUMBER(Customers!K446),Customers!K446,IFERROR(VALUE(Customers!K446),"")))</f>
        <v>4</v>
      </c>
      <c r="L446" s="4" t="n">
        <f aca="false">IF(OR(TRIM(Customers!L446&amp;"")="",ISNUMBER(MATCH(TRIM(Customers!L446&amp;""),Codes!$A$5:$A$14,0))),"",IF(ISNUMBER(Customers!L446),Customers!L446,IFERROR(VALUE(Customers!L446),"")))</f>
        <v>9708.69</v>
      </c>
      <c r="M446" s="4" t="n">
        <f aca="false">IF(OR(TRIM(Customers!M446&amp;"")="",ISNUMBER(MATCH(TRIM(Customers!M446&amp;""),Codes!$A$5:$A$14,0))),"",IF(ISNUMBER(Customers!M446),Customers!M446,IFERROR(VALUE(Customers!M446),"")))</f>
        <v>0</v>
      </c>
      <c r="N446" s="3" t="n">
        <f aca="false">IF(OR(TRIM(Customers!N446&amp;"")="",ISNUMBER(MATCH(TRIM(Customers!N446&amp;""),Codes!$A$5:$A$14,0)),Customers!N446=9999),"",IF(ISNUMBER(Customers!N446),Customers!N446,IFERROR(VALUE(Customers!N446),"")))</f>
        <v>41</v>
      </c>
      <c r="O446" s="4" t="n">
        <f aca="false">IF(OR(TRIM(Customers!O446&amp;"")="",ISNUMBER(MATCH(TRIM(Customers!O446&amp;""),Codes!$A$5:$A$14,0))),"",IF(ISNUMBER(Customers!O446),Customers!O446,IFERROR(VALUE(Customers!O446),"")))</f>
        <v>63.08</v>
      </c>
      <c r="P446" s="3" t="n">
        <f aca="false">IF(OR(TRIM(Customers!P446&amp;"")="",ISNUMBER(MATCH(TRIM(Customers!P446&amp;""),Codes!$A$5:$A$14,0))),"",IF(ISNUMBER(Customers!P446),Customers!P446,IFERROR(VALUE(Customers!P446),"")))</f>
        <v>5</v>
      </c>
      <c r="Q446" s="4" t="n">
        <f aca="false">IF(OR(TRIM(Customers!Q446&amp;"")="",ISNUMBER(MATCH(TRIM(Customers!Q446&amp;""),Codes!$A$5:$A$14,0))),"",IF(ISNUMBER(Customers!Q446),Customers!Q446,IFERROR(VALUE(Customers!Q446),"")))</f>
        <v>15000</v>
      </c>
      <c r="R446" s="4" t="n">
        <f aca="false">IF(OR(TRIM(Customers!R446&amp;"")="",ISNUMBER(MATCH(TRIM(Customers!R446&amp;""),Codes!$A$5:$A$14,0))),"",IF(ISNUMBER(Customers!R446),Customers!R446,IFERROR(VALUE(Customers!R446),"")))</f>
        <v>1275</v>
      </c>
      <c r="S446" s="4" t="str">
        <f aca="false">IF(OR(TRIM(Customers!S446&amp;"")="",ISNUMBER(MATCH(TRIM(Customers!S446&amp;""),Codes!$A$5:$A$14,0))),"",IF(ISNUMBER(Customers!S446),Customers!S446,IFERROR(VALUE(Customers!S446),"")))</f>
        <v/>
      </c>
      <c r="T446" s="4" t="str">
        <f aca="false">IF(OR(TRIM(Customers!T446&amp;"")="",ISNUMBER(MATCH(TRIM(Customers!T446&amp;""),Codes!$A$5:$A$14,0))),"",IF(ISNUMBER(Customers!T446),Customers!T446,IFERROR(VALUE(Customers!T446),"")))</f>
        <v/>
      </c>
      <c r="U446" s="3" t="n">
        <f aca="false">IF(OR(TRIM(Customers!U446&amp;"")="",ISNUMBER(MATCH(TRIM(Customers!U446&amp;""),Codes!$A$5:$A$14,0)),Customers!U446=0),"",IF(ISNUMBER(Customers!U446),Customers!U446,IFERROR(VALUE(Customers!U446),"")))</f>
        <v>701</v>
      </c>
      <c r="V446" s="3" t="n">
        <f aca="false">IF(OR(TRIM(Customers!V446&amp;"")="",ISNUMBER(MATCH(TRIM(Customers!V446&amp;""),Codes!$A$5:$A$14,0))),"",IF(ISNUMBER(Customers!V446),Customers!V446,IFERROR(VALUE(Customers!V446),"")))</f>
        <v>0</v>
      </c>
    </row>
    <row r="447" customFormat="false" ht="15" hidden="false" customHeight="false" outlineLevel="0" collapsed="false">
      <c r="A447" s="2" t="str">
        <f aca="false">Customers!A447</f>
        <v>CL00446</v>
      </c>
      <c r="B447" s="3" t="n">
        <f aca="false">IF(OR(TRIM(Customers!B447&amp;"")="",ISNUMBER(MATCH(TRIM(Customers!B447&amp;""),Codes!$A$5:$A$14,0)),Customers!B447=0),"",IF(ISNUMBER(Customers!B447),Customers!B447,IFERROR(VALUE(Customers!B447),"")))</f>
        <v>46</v>
      </c>
      <c r="C447" s="2" t="str">
        <f aca="false">IF(OR(TRIM(Customers!C447&amp;"")="",ISNUMBER(MATCH(TRIM(Customers!C447&amp;""),Codes!$A$5:$A$14,0))),"",TRIM(Customers!C447))</f>
        <v>F</v>
      </c>
      <c r="D447" s="2" t="str">
        <f aca="false">IF(OR(TRIM(Customers!D447&amp;"")="",ISNUMBER(MATCH(TRIM(Customers!D447&amp;""),Codes!$A$5:$A$14,0))),"",TRIM(Customers!D447))</f>
        <v>Toscana</v>
      </c>
      <c r="E447" s="2" t="str">
        <f aca="false">IF(OR(TRIM(Customers!E447&amp;"")="",ISNUMBER(MATCH(TRIM(Customers!E447&amp;""),Codes!$A$5:$A$14,0))),"",TRIM(Customers!E447))</f>
        <v>Self-employed</v>
      </c>
      <c r="F447" s="2" t="str">
        <f aca="false">IF(OR(TRIM(Customers!F447&amp;"")="",ISNUMBER(MATCH(TRIM(Customers!F447&amp;""),Codes!$A$5:$A$14,0))),"",TRIM(Customers!F447))</f>
        <v>Single</v>
      </c>
      <c r="G447" s="4" t="n">
        <f aca="false">IF(OR(TRIM(Customers!G447&amp;"")="",ISNUMBER(MATCH(TRIM(Customers!G447&amp;""),Codes!$A$5:$A$14,0)),Customers!G447=-999),"",IF(ISNUMBER(Customers!G447),Customers!G447,IFERROR(VALUE(Customers!G447),"")))</f>
        <v>108300</v>
      </c>
      <c r="H447" s="3" t="n">
        <f aca="false">IF(OR(TRIM(Customers!H447&amp;"")="",ISNUMBER(MATCH(TRIM(Customers!H447&amp;""),Codes!$A$5:$A$14,0))),"",IF(ISNUMBER(Customers!H447),Customers!H447,IFERROR(VALUE(Customers!H447),"")))</f>
        <v>9</v>
      </c>
      <c r="I447" s="5" t="n">
        <f aca="false">IF(OR(TRIM(Customers!I447&amp;"")="",ISNUMBER(MATCH(TRIM(Customers!I447&amp;""),Codes!$A$5:$A$14,0)),Customers!I447=DATE(1970,1,1)),"",IF(ISNUMBER(Customers!I447),Customers!I447,IFERROR(DATEVALUE(Customers!I447),"")))</f>
        <v>42977</v>
      </c>
      <c r="J447" s="2" t="str">
        <f aca="false">IF(OR(TRIM(Customers!J447&amp;"")="",ISNUMBER(MATCH(TRIM(Customers!J447&amp;""),Codes!$A$5:$A$14,0))),"",TRIM(Customers!J447))</f>
        <v>App</v>
      </c>
      <c r="K447" s="3" t="n">
        <f aca="false">IF(OR(TRIM(Customers!K447&amp;"")="",ISNUMBER(MATCH(TRIM(Customers!K447&amp;""),Codes!$A$5:$A$14,0))),"",IF(ISNUMBER(Customers!K447),Customers!K447,IFERROR(VALUE(Customers!K447),"")))</f>
        <v>3</v>
      </c>
      <c r="L447" s="4" t="n">
        <f aca="false">IF(OR(TRIM(Customers!L447&amp;"")="",ISNUMBER(MATCH(TRIM(Customers!L447&amp;""),Codes!$A$5:$A$14,0))),"",IF(ISNUMBER(Customers!L447),Customers!L447,IFERROR(VALUE(Customers!L447),"")))</f>
        <v>15262.75</v>
      </c>
      <c r="M447" s="4" t="n">
        <f aca="false">IF(OR(TRIM(Customers!M447&amp;"")="",ISNUMBER(MATCH(TRIM(Customers!M447&amp;""),Codes!$A$5:$A$14,0))),"",IF(ISNUMBER(Customers!M447),Customers!M447,IFERROR(VALUE(Customers!M447),"")))</f>
        <v>87789.43</v>
      </c>
      <c r="N447" s="3" t="n">
        <f aca="false">IF(OR(TRIM(Customers!N447&amp;"")="",ISNUMBER(MATCH(TRIM(Customers!N447&amp;""),Codes!$A$5:$A$14,0)),Customers!N447=9999),"",IF(ISNUMBER(Customers!N447),Customers!N447,IFERROR(VALUE(Customers!N447),"")))</f>
        <v>50</v>
      </c>
      <c r="O447" s="4" t="n">
        <f aca="false">IF(OR(TRIM(Customers!O447&amp;"")="",ISNUMBER(MATCH(TRIM(Customers!O447&amp;""),Codes!$A$5:$A$14,0))),"",IF(ISNUMBER(Customers!O447),Customers!O447,IFERROR(VALUE(Customers!O447),"")))</f>
        <v>72.5</v>
      </c>
      <c r="P447" s="3" t="n">
        <f aca="false">IF(OR(TRIM(Customers!P447&amp;"")="",ISNUMBER(MATCH(TRIM(Customers!P447&amp;""),Codes!$A$5:$A$14,0))),"",IF(ISNUMBER(Customers!P447),Customers!P447,IFERROR(VALUE(Customers!P447),"")))</f>
        <v>2</v>
      </c>
      <c r="Q447" s="4" t="n">
        <f aca="false">IF(OR(TRIM(Customers!Q447&amp;"")="",ISNUMBER(MATCH(TRIM(Customers!Q447&amp;""),Codes!$A$5:$A$14,0))),"",IF(ISNUMBER(Customers!Q447),Customers!Q447,IFERROR(VALUE(Customers!Q447),"")))</f>
        <v>0</v>
      </c>
      <c r="R447" s="4" t="n">
        <f aca="false">IF(OR(TRIM(Customers!R447&amp;"")="",ISNUMBER(MATCH(TRIM(Customers!R447&amp;""),Codes!$A$5:$A$14,0))),"",IF(ISNUMBER(Customers!R447),Customers!R447,IFERROR(VALUE(Customers!R447),"")))</f>
        <v>0</v>
      </c>
      <c r="S447" s="4" t="n">
        <f aca="false">IF(OR(TRIM(Customers!S447&amp;"")="",ISNUMBER(MATCH(TRIM(Customers!S447&amp;""),Codes!$A$5:$A$14,0))),"",IF(ISNUMBER(Customers!S447),Customers!S447,IFERROR(VALUE(Customers!S447),"")))</f>
        <v>221000</v>
      </c>
      <c r="T447" s="4" t="n">
        <f aca="false">IF(OR(TRIM(Customers!T447&amp;"")="",ISNUMBER(MATCH(TRIM(Customers!T447&amp;""),Codes!$A$5:$A$14,0))),"",IF(ISNUMBER(Customers!T447),Customers!T447,IFERROR(VALUE(Customers!T447),"")))</f>
        <v>1459</v>
      </c>
      <c r="U447" s="3" t="n">
        <f aca="false">IF(OR(TRIM(Customers!U447&amp;"")="",ISNUMBER(MATCH(TRIM(Customers!U447&amp;""),Codes!$A$5:$A$14,0)),Customers!U447=0),"",IF(ISNUMBER(Customers!U447),Customers!U447,IFERROR(VALUE(Customers!U447),"")))</f>
        <v>703</v>
      </c>
      <c r="V447" s="3" t="n">
        <f aca="false">IF(OR(TRIM(Customers!V447&amp;"")="",ISNUMBER(MATCH(TRIM(Customers!V447&amp;""),Codes!$A$5:$A$14,0))),"",IF(ISNUMBER(Customers!V447),Customers!V447,IFERROR(VALUE(Customers!V447),"")))</f>
        <v>0</v>
      </c>
    </row>
    <row r="448" customFormat="false" ht="15" hidden="false" customHeight="false" outlineLevel="0" collapsed="false">
      <c r="A448" s="2" t="str">
        <f aca="false">Customers!A448</f>
        <v>CL00447</v>
      </c>
      <c r="B448" s="3" t="n">
        <f aca="false">IF(OR(TRIM(Customers!B448&amp;"")="",ISNUMBER(MATCH(TRIM(Customers!B448&amp;""),Codes!$A$5:$A$14,0)),Customers!B448=0),"",IF(ISNUMBER(Customers!B448),Customers!B448,IFERROR(VALUE(Customers!B448),"")))</f>
        <v>41</v>
      </c>
      <c r="C448" s="2" t="str">
        <f aca="false">IF(OR(TRIM(Customers!C448&amp;"")="",ISNUMBER(MATCH(TRIM(Customers!C448&amp;""),Codes!$A$5:$A$14,0))),"",TRIM(Customers!C448))</f>
        <v>M</v>
      </c>
      <c r="D448" s="2" t="str">
        <f aca="false">IF(OR(TRIM(Customers!D448&amp;"")="",ISNUMBER(MATCH(TRIM(Customers!D448&amp;""),Codes!$A$5:$A$14,0))),"",TRIM(Customers!D448))</f>
        <v>Umbria</v>
      </c>
      <c r="E448" s="2" t="str">
        <f aca="false">IF(OR(TRIM(Customers!E448&amp;"")="",ISNUMBER(MATCH(TRIM(Customers!E448&amp;""),Codes!$A$5:$A$14,0))),"",TRIM(Customers!E448))</f>
        <v>Self-employed</v>
      </c>
      <c r="F448" s="2" t="str">
        <f aca="false">IF(OR(TRIM(Customers!F448&amp;"")="",ISNUMBER(MATCH(TRIM(Customers!F448&amp;""),Codes!$A$5:$A$14,0))),"",TRIM(Customers!F448))</f>
        <v>Married</v>
      </c>
      <c r="G448" s="4" t="str">
        <f aca="false">IF(OR(TRIM(Customers!G448&amp;"")="",ISNUMBER(MATCH(TRIM(Customers!G448&amp;""),Codes!$A$5:$A$14,0)),Customers!G448=-999),"",IF(ISNUMBER(Customers!G448),Customers!G448,IFERROR(VALUE(Customers!G448),"")))</f>
        <v/>
      </c>
      <c r="H448" s="3" t="n">
        <f aca="false">IF(OR(TRIM(Customers!H448&amp;"")="",ISNUMBER(MATCH(TRIM(Customers!H448&amp;""),Codes!$A$5:$A$14,0))),"",IF(ISNUMBER(Customers!H448),Customers!H448,IFERROR(VALUE(Customers!H448),"")))</f>
        <v>7</v>
      </c>
      <c r="I448" s="5" t="n">
        <f aca="false">IF(OR(TRIM(Customers!I448&amp;"")="",ISNUMBER(MATCH(TRIM(Customers!I448&amp;""),Codes!$A$5:$A$14,0)),Customers!I448=DATE(1970,1,1)),"",IF(ISNUMBER(Customers!I448),Customers!I448,IFERROR(DATEVALUE(Customers!I448),"")))</f>
        <v>43400</v>
      </c>
      <c r="J448" s="2" t="str">
        <f aca="false">IF(OR(TRIM(Customers!J448&amp;"")="",ISNUMBER(MATCH(TRIM(Customers!J448&amp;""),Codes!$A$5:$A$14,0))),"",TRIM(Customers!J448))</f>
        <v>Online Banking</v>
      </c>
      <c r="K448" s="3" t="n">
        <f aca="false">IF(OR(TRIM(Customers!K448&amp;"")="",ISNUMBER(MATCH(TRIM(Customers!K448&amp;""),Codes!$A$5:$A$14,0))),"",IF(ISNUMBER(Customers!K448),Customers!K448,IFERROR(VALUE(Customers!K448),"")))</f>
        <v>2</v>
      </c>
      <c r="L448" s="4" t="n">
        <f aca="false">IF(OR(TRIM(Customers!L448&amp;"")="",ISNUMBER(MATCH(TRIM(Customers!L448&amp;""),Codes!$A$5:$A$14,0))),"",IF(ISNUMBER(Customers!L448),Customers!L448,IFERROR(VALUE(Customers!L448),"")))</f>
        <v>3292.28</v>
      </c>
      <c r="M448" s="4" t="str">
        <f aca="false">IF(OR(TRIM(Customers!M448&amp;"")="",ISNUMBER(MATCH(TRIM(Customers!M448&amp;""),Codes!$A$5:$A$14,0))),"",IF(ISNUMBER(Customers!M448),Customers!M448,IFERROR(VALUE(Customers!M448),"")))</f>
        <v/>
      </c>
      <c r="N448" s="3" t="n">
        <f aca="false">IF(OR(TRIM(Customers!N448&amp;"")="",ISNUMBER(MATCH(TRIM(Customers!N448&amp;""),Codes!$A$5:$A$14,0)),Customers!N448=9999),"",IF(ISNUMBER(Customers!N448),Customers!N448,IFERROR(VALUE(Customers!N448),"")))</f>
        <v>39</v>
      </c>
      <c r="O448" s="4" t="n">
        <f aca="false">IF(OR(TRIM(Customers!O448&amp;"")="",ISNUMBER(MATCH(TRIM(Customers!O448&amp;""),Codes!$A$5:$A$14,0))),"",IF(ISNUMBER(Customers!O448),Customers!O448,IFERROR(VALUE(Customers!O448),"")))</f>
        <v>50.27</v>
      </c>
      <c r="P448" s="3" t="n">
        <f aca="false">IF(OR(TRIM(Customers!P448&amp;"")="",ISNUMBER(MATCH(TRIM(Customers!P448&amp;""),Codes!$A$5:$A$14,0))),"",IF(ISNUMBER(Customers!P448),Customers!P448,IFERROR(VALUE(Customers!P448),"")))</f>
        <v>6</v>
      </c>
      <c r="Q448" s="4" t="n">
        <f aca="false">IF(OR(TRIM(Customers!Q448&amp;"")="",ISNUMBER(MATCH(TRIM(Customers!Q448&amp;""),Codes!$A$5:$A$14,0))),"",IF(ISNUMBER(Customers!Q448),Customers!Q448,IFERROR(VALUE(Customers!Q448),"")))</f>
        <v>11000</v>
      </c>
      <c r="R448" s="4" t="n">
        <f aca="false">IF(OR(TRIM(Customers!R448&amp;"")="",ISNUMBER(MATCH(TRIM(Customers!R448&amp;""),Codes!$A$5:$A$14,0))),"",IF(ISNUMBER(Customers!R448),Customers!R448,IFERROR(VALUE(Customers!R448),"")))</f>
        <v>3192.9</v>
      </c>
      <c r="S448" s="4" t="n">
        <f aca="false">IF(OR(TRIM(Customers!S448&amp;"")="",ISNUMBER(MATCH(TRIM(Customers!S448&amp;""),Codes!$A$5:$A$14,0))),"",IF(ISNUMBER(Customers!S448),Customers!S448,IFERROR(VALUE(Customers!S448),"")))</f>
        <v>268000</v>
      </c>
      <c r="T448" s="4" t="n">
        <f aca="false">IF(OR(TRIM(Customers!T448&amp;"")="",ISNUMBER(MATCH(TRIM(Customers!T448&amp;""),Codes!$A$5:$A$14,0))),"",IF(ISNUMBER(Customers!T448),Customers!T448,IFERROR(VALUE(Customers!T448),"")))</f>
        <v>1983</v>
      </c>
      <c r="U448" s="3" t="n">
        <f aca="false">IF(OR(TRIM(Customers!U448&amp;"")="",ISNUMBER(MATCH(TRIM(Customers!U448&amp;""),Codes!$A$5:$A$14,0)),Customers!U448=0),"",IF(ISNUMBER(Customers!U448),Customers!U448,IFERROR(VALUE(Customers!U448),"")))</f>
        <v>668</v>
      </c>
      <c r="V448" s="3" t="n">
        <f aca="false">IF(OR(TRIM(Customers!V448&amp;"")="",ISNUMBER(MATCH(TRIM(Customers!V448&amp;""),Codes!$A$5:$A$14,0))),"",IF(ISNUMBER(Customers!V448),Customers!V448,IFERROR(VALUE(Customers!V448),"")))</f>
        <v>1</v>
      </c>
    </row>
    <row r="449" customFormat="false" ht="15" hidden="false" customHeight="false" outlineLevel="0" collapsed="false">
      <c r="A449" s="2" t="str">
        <f aca="false">Customers!A449</f>
        <v>CL00448</v>
      </c>
      <c r="B449" s="3" t="n">
        <f aca="false">IF(OR(TRIM(Customers!B449&amp;"")="",ISNUMBER(MATCH(TRIM(Customers!B449&amp;""),Codes!$A$5:$A$14,0)),Customers!B449=0),"",IF(ISNUMBER(Customers!B449),Customers!B449,IFERROR(VALUE(Customers!B449),"")))</f>
        <v>51</v>
      </c>
      <c r="C449" s="2" t="str">
        <f aca="false">IF(OR(TRIM(Customers!C449&amp;"")="",ISNUMBER(MATCH(TRIM(Customers!C449&amp;""),Codes!$A$5:$A$14,0))),"",TRIM(Customers!C449))</f>
        <v>M</v>
      </c>
      <c r="D449" s="2" t="str">
        <f aca="false">IF(OR(TRIM(Customers!D449&amp;"")="",ISNUMBER(MATCH(TRIM(Customers!D449&amp;""),Codes!$A$5:$A$14,0))),"",TRIM(Customers!D449))</f>
        <v>Piemonte</v>
      </c>
      <c r="E449" s="2" t="str">
        <f aca="false">IF(OR(TRIM(Customers!E449&amp;"")="",ISNUMBER(MATCH(TRIM(Customers!E449&amp;""),Codes!$A$5:$A$14,0))),"",TRIM(Customers!E449))</f>
        <v>Employee</v>
      </c>
      <c r="F449" s="2" t="str">
        <f aca="false">IF(OR(TRIM(Customers!F449&amp;"")="",ISNUMBER(MATCH(TRIM(Customers!F449&amp;""),Codes!$A$5:$A$14,0))),"",TRIM(Customers!F449))</f>
        <v>Divorced</v>
      </c>
      <c r="G449" s="4" t="n">
        <f aca="false">IF(OR(TRIM(Customers!G449&amp;"")="",ISNUMBER(MATCH(TRIM(Customers!G449&amp;""),Codes!$A$5:$A$14,0)),Customers!G449=-999),"",IF(ISNUMBER(Customers!G449),Customers!G449,IFERROR(VALUE(Customers!G449),"")))</f>
        <v>84200</v>
      </c>
      <c r="H449" s="3" t="n">
        <f aca="false">IF(OR(TRIM(Customers!H449&amp;"")="",ISNUMBER(MATCH(TRIM(Customers!H449&amp;""),Codes!$A$5:$A$14,0))),"",IF(ISNUMBER(Customers!H449),Customers!H449,IFERROR(VALUE(Customers!H449),"")))</f>
        <v>12</v>
      </c>
      <c r="I449" s="5" t="n">
        <f aca="false">IF(OR(TRIM(Customers!I449&amp;"")="",ISNUMBER(MATCH(TRIM(Customers!I449&amp;""),Codes!$A$5:$A$14,0)),Customers!I449=DATE(1970,1,1)),"",IF(ISNUMBER(Customers!I449),Customers!I449,IFERROR(DATEVALUE(Customers!I449),"")))</f>
        <v>41822</v>
      </c>
      <c r="J449" s="2" t="str">
        <f aca="false">IF(OR(TRIM(Customers!J449&amp;"")="",ISNUMBER(MATCH(TRIM(Customers!J449&amp;""),Codes!$A$5:$A$14,0))),"",TRIM(Customers!J449))</f>
        <v>App</v>
      </c>
      <c r="K449" s="3" t="n">
        <f aca="false">IF(OR(TRIM(Customers!K449&amp;"")="",ISNUMBER(MATCH(TRIM(Customers!K449&amp;""),Codes!$A$5:$A$14,0))),"",IF(ISNUMBER(Customers!K449),Customers!K449,IFERROR(VALUE(Customers!K449),"")))</f>
        <v>1</v>
      </c>
      <c r="L449" s="4" t="n">
        <f aca="false">IF(OR(TRIM(Customers!L449&amp;"")="",ISNUMBER(MATCH(TRIM(Customers!L449&amp;""),Codes!$A$5:$A$14,0))),"",IF(ISNUMBER(Customers!L449),Customers!L449,IFERROR(VALUE(Customers!L449),"")))</f>
        <v>7964.72</v>
      </c>
      <c r="M449" s="4" t="str">
        <f aca="false">IF(OR(TRIM(Customers!M449&amp;"")="",ISNUMBER(MATCH(TRIM(Customers!M449&amp;""),Codes!$A$5:$A$14,0))),"",IF(ISNUMBER(Customers!M449),Customers!M449,IFERROR(VALUE(Customers!M449),"")))</f>
        <v/>
      </c>
      <c r="N449" s="3" t="n">
        <f aca="false">IF(OR(TRIM(Customers!N449&amp;"")="",ISNUMBER(MATCH(TRIM(Customers!N449&amp;""),Codes!$A$5:$A$14,0)),Customers!N449=9999),"",IF(ISNUMBER(Customers!N449),Customers!N449,IFERROR(VALUE(Customers!N449),"")))</f>
        <v>52</v>
      </c>
      <c r="O449" s="4" t="n">
        <f aca="false">IF(OR(TRIM(Customers!O449&amp;"")="",ISNUMBER(MATCH(TRIM(Customers!O449&amp;""),Codes!$A$5:$A$14,0))),"",IF(ISNUMBER(Customers!O449),Customers!O449,IFERROR(VALUE(Customers!O449),"")))</f>
        <v>84.59</v>
      </c>
      <c r="P449" s="3" t="n">
        <f aca="false">IF(OR(TRIM(Customers!P449&amp;"")="",ISNUMBER(MATCH(TRIM(Customers!P449&amp;""),Codes!$A$5:$A$14,0))),"",IF(ISNUMBER(Customers!P449),Customers!P449,IFERROR(VALUE(Customers!P449),"")))</f>
        <v>2</v>
      </c>
      <c r="Q449" s="4" t="n">
        <f aca="false">IF(OR(TRIM(Customers!Q449&amp;"")="",ISNUMBER(MATCH(TRIM(Customers!Q449&amp;""),Codes!$A$5:$A$14,0))),"",IF(ISNUMBER(Customers!Q449),Customers!Q449,IFERROR(VALUE(Customers!Q449),"")))</f>
        <v>11000</v>
      </c>
      <c r="R449" s="4" t="n">
        <f aca="false">IF(OR(TRIM(Customers!R449&amp;"")="",ISNUMBER(MATCH(TRIM(Customers!R449&amp;""),Codes!$A$5:$A$14,0))),"",IF(ISNUMBER(Customers!R449),Customers!R449,IFERROR(VALUE(Customers!R449),"")))</f>
        <v>5371.02</v>
      </c>
      <c r="S449" s="4" t="n">
        <f aca="false">IF(OR(TRIM(Customers!S449&amp;"")="",ISNUMBER(MATCH(TRIM(Customers!S449&amp;""),Codes!$A$5:$A$14,0))),"",IF(ISNUMBER(Customers!S449),Customers!S449,IFERROR(VALUE(Customers!S449),"")))</f>
        <v>0</v>
      </c>
      <c r="T449" s="4" t="n">
        <f aca="false">IF(OR(TRIM(Customers!T449&amp;"")="",ISNUMBER(MATCH(TRIM(Customers!T449&amp;""),Codes!$A$5:$A$14,0))),"",IF(ISNUMBER(Customers!T449),Customers!T449,IFERROR(VALUE(Customers!T449),"")))</f>
        <v>0</v>
      </c>
      <c r="U449" s="3" t="n">
        <f aca="false">IF(OR(TRIM(Customers!U449&amp;"")="",ISNUMBER(MATCH(TRIM(Customers!U449&amp;""),Codes!$A$5:$A$14,0)),Customers!U449=0),"",IF(ISNUMBER(Customers!U449),Customers!U449,IFERROR(VALUE(Customers!U449),"")))</f>
        <v>701</v>
      </c>
      <c r="V449" s="3" t="n">
        <f aca="false">IF(OR(TRIM(Customers!V449&amp;"")="",ISNUMBER(MATCH(TRIM(Customers!V449&amp;""),Codes!$A$5:$A$14,0))),"",IF(ISNUMBER(Customers!V449),Customers!V449,IFERROR(VALUE(Customers!V449),"")))</f>
        <v>0</v>
      </c>
    </row>
    <row r="450" customFormat="false" ht="15" hidden="false" customHeight="false" outlineLevel="0" collapsed="false">
      <c r="A450" s="2" t="str">
        <f aca="false">Customers!A450</f>
        <v>CL00449</v>
      </c>
      <c r="B450" s="3" t="n">
        <f aca="false">IF(OR(TRIM(Customers!B450&amp;"")="",ISNUMBER(MATCH(TRIM(Customers!B450&amp;""),Codes!$A$5:$A$14,0)),Customers!B450=0),"",IF(ISNUMBER(Customers!B450),Customers!B450,IFERROR(VALUE(Customers!B450),"")))</f>
        <v>52</v>
      </c>
      <c r="C450" s="2" t="str">
        <f aca="false">IF(OR(TRIM(Customers!C450&amp;"")="",ISNUMBER(MATCH(TRIM(Customers!C450&amp;""),Codes!$A$5:$A$14,0))),"",TRIM(Customers!C450))</f>
        <v>F</v>
      </c>
      <c r="D450" s="2" t="str">
        <f aca="false">IF(OR(TRIM(Customers!D450&amp;"")="",ISNUMBER(MATCH(TRIM(Customers!D450&amp;""),Codes!$A$5:$A$14,0))),"",TRIM(Customers!D450))</f>
        <v>Campania</v>
      </c>
      <c r="E450" s="2" t="str">
        <f aca="false">IF(OR(TRIM(Customers!E450&amp;"")="",ISNUMBER(MATCH(TRIM(Customers!E450&amp;""),Codes!$A$5:$A$14,0))),"",TRIM(Customers!E450))</f>
        <v>Employee</v>
      </c>
      <c r="F450" s="2" t="str">
        <f aca="false">IF(OR(TRIM(Customers!F450&amp;"")="",ISNUMBER(MATCH(TRIM(Customers!F450&amp;""),Codes!$A$5:$A$14,0))),"",TRIM(Customers!F450))</f>
        <v>Divorced</v>
      </c>
      <c r="G450" s="4" t="n">
        <f aca="false">IF(OR(TRIM(Customers!G450&amp;"")="",ISNUMBER(MATCH(TRIM(Customers!G450&amp;""),Codes!$A$5:$A$14,0)),Customers!G450=-999),"",IF(ISNUMBER(Customers!G450),Customers!G450,IFERROR(VALUE(Customers!G450),"")))</f>
        <v>20700</v>
      </c>
      <c r="H450" s="3" t="n">
        <f aca="false">IF(OR(TRIM(Customers!H450&amp;"")="",ISNUMBER(MATCH(TRIM(Customers!H450&amp;""),Codes!$A$5:$A$14,0))),"",IF(ISNUMBER(Customers!H450),Customers!H450,IFERROR(VALUE(Customers!H450),"")))</f>
        <v>9</v>
      </c>
      <c r="I450" s="5" t="n">
        <f aca="false">IF(OR(TRIM(Customers!I450&amp;"")="",ISNUMBER(MATCH(TRIM(Customers!I450&amp;""),Codes!$A$5:$A$14,0)),Customers!I450=DATE(1970,1,1)),"",IF(ISNUMBER(Customers!I450),Customers!I450,IFERROR(DATEVALUE(Customers!I450),"")))</f>
        <v>42789</v>
      </c>
      <c r="J450" s="2" t="str">
        <f aca="false">IF(OR(TRIM(Customers!J450&amp;"")="",ISNUMBER(MATCH(TRIM(Customers!J450&amp;""),Codes!$A$5:$A$14,0))),"",TRIM(Customers!J450))</f>
        <v>App</v>
      </c>
      <c r="K450" s="3" t="n">
        <f aca="false">IF(OR(TRIM(Customers!K450&amp;"")="",ISNUMBER(MATCH(TRIM(Customers!K450&amp;""),Codes!$A$5:$A$14,0))),"",IF(ISNUMBER(Customers!K450),Customers!K450,IFERROR(VALUE(Customers!K450),"")))</f>
        <v>2</v>
      </c>
      <c r="L450" s="4" t="n">
        <f aca="false">IF(OR(TRIM(Customers!L450&amp;"")="",ISNUMBER(MATCH(TRIM(Customers!L450&amp;""),Codes!$A$5:$A$14,0))),"",IF(ISNUMBER(Customers!L450),Customers!L450,IFERROR(VALUE(Customers!L450),"")))</f>
        <v>913.92</v>
      </c>
      <c r="M450" s="4" t="n">
        <f aca="false">IF(OR(TRIM(Customers!M450&amp;"")="",ISNUMBER(MATCH(TRIM(Customers!M450&amp;""),Codes!$A$5:$A$14,0))),"",IF(ISNUMBER(Customers!M450),Customers!M450,IFERROR(VALUE(Customers!M450),"")))</f>
        <v>0</v>
      </c>
      <c r="N450" s="3" t="n">
        <f aca="false">IF(OR(TRIM(Customers!N450&amp;"")="",ISNUMBER(MATCH(TRIM(Customers!N450&amp;""),Codes!$A$5:$A$14,0)),Customers!N450=9999),"",IF(ISNUMBER(Customers!N450),Customers!N450,IFERROR(VALUE(Customers!N450),"")))</f>
        <v>38</v>
      </c>
      <c r="O450" s="4" t="n">
        <f aca="false">IF(OR(TRIM(Customers!O450&amp;"")="",ISNUMBER(MATCH(TRIM(Customers!O450&amp;""),Codes!$A$5:$A$14,0))),"",IF(ISNUMBER(Customers!O450),Customers!O450,IFERROR(VALUE(Customers!O450),"")))</f>
        <v>33.6</v>
      </c>
      <c r="P450" s="3" t="n">
        <f aca="false">IF(OR(TRIM(Customers!P450&amp;"")="",ISNUMBER(MATCH(TRIM(Customers!P450&amp;""),Codes!$A$5:$A$14,0))),"",IF(ISNUMBER(Customers!P450),Customers!P450,IFERROR(VALUE(Customers!P450),"")))</f>
        <v>1</v>
      </c>
      <c r="Q450" s="4" t="n">
        <f aca="false">IF(OR(TRIM(Customers!Q450&amp;"")="",ISNUMBER(MATCH(TRIM(Customers!Q450&amp;""),Codes!$A$5:$A$14,0))),"",IF(ISNUMBER(Customers!Q450),Customers!Q450,IFERROR(VALUE(Customers!Q450),"")))</f>
        <v>0</v>
      </c>
      <c r="R450" s="4" t="n">
        <f aca="false">IF(OR(TRIM(Customers!R450&amp;"")="",ISNUMBER(MATCH(TRIM(Customers!R450&amp;""),Codes!$A$5:$A$14,0))),"",IF(ISNUMBER(Customers!R450),Customers!R450,IFERROR(VALUE(Customers!R450),"")))</f>
        <v>0</v>
      </c>
      <c r="S450" s="4" t="str">
        <f aca="false">IF(OR(TRIM(Customers!S450&amp;"")="",ISNUMBER(MATCH(TRIM(Customers!S450&amp;""),Codes!$A$5:$A$14,0))),"",IF(ISNUMBER(Customers!S450),Customers!S450,IFERROR(VALUE(Customers!S450),"")))</f>
        <v/>
      </c>
      <c r="T450" s="4" t="str">
        <f aca="false">IF(OR(TRIM(Customers!T450&amp;"")="",ISNUMBER(MATCH(TRIM(Customers!T450&amp;""),Codes!$A$5:$A$14,0))),"",IF(ISNUMBER(Customers!T450),Customers!T450,IFERROR(VALUE(Customers!T450),"")))</f>
        <v/>
      </c>
      <c r="U450" s="3" t="n">
        <f aca="false">IF(OR(TRIM(Customers!U450&amp;"")="",ISNUMBER(MATCH(TRIM(Customers!U450&amp;""),Codes!$A$5:$A$14,0)),Customers!U450=0),"",IF(ISNUMBER(Customers!U450),Customers!U450,IFERROR(VALUE(Customers!U450),"")))</f>
        <v>637</v>
      </c>
      <c r="V450" s="3" t="str">
        <f aca="false">IF(OR(TRIM(Customers!V450&amp;"")="",ISNUMBER(MATCH(TRIM(Customers!V450&amp;""),Codes!$A$5:$A$14,0))),"",IF(ISNUMBER(Customers!V450),Customers!V450,IFERROR(VALUE(Customers!V450),"")))</f>
        <v/>
      </c>
    </row>
    <row r="451" customFormat="false" ht="15" hidden="false" customHeight="false" outlineLevel="0" collapsed="false">
      <c r="A451" s="2" t="str">
        <f aca="false">Customers!A451</f>
        <v>CL00450</v>
      </c>
      <c r="B451" s="3" t="n">
        <f aca="false">IF(OR(TRIM(Customers!B451&amp;"")="",ISNUMBER(MATCH(TRIM(Customers!B451&amp;""),Codes!$A$5:$A$14,0)),Customers!B451=0),"",IF(ISNUMBER(Customers!B451),Customers!B451,IFERROR(VALUE(Customers!B451),"")))</f>
        <v>49</v>
      </c>
      <c r="C451" s="2" t="str">
        <f aca="false">IF(OR(TRIM(Customers!C451&amp;"")="",ISNUMBER(MATCH(TRIM(Customers!C451&amp;""),Codes!$A$5:$A$14,0))),"",TRIM(Customers!C451))</f>
        <v>F</v>
      </c>
      <c r="D451" s="2" t="str">
        <f aca="false">IF(OR(TRIM(Customers!D451&amp;"")="",ISNUMBER(MATCH(TRIM(Customers!D451&amp;""),Codes!$A$5:$A$14,0))),"",TRIM(Customers!D451))</f>
        <v>Trentino-Alto Adige</v>
      </c>
      <c r="E451" s="2" t="str">
        <f aca="false">IF(OR(TRIM(Customers!E451&amp;"")="",ISNUMBER(MATCH(TRIM(Customers!E451&amp;""),Codes!$A$5:$A$14,0))),"",TRIM(Customers!E451))</f>
        <v>Employee</v>
      </c>
      <c r="F451" s="2" t="str">
        <f aca="false">IF(OR(TRIM(Customers!F451&amp;"")="",ISNUMBER(MATCH(TRIM(Customers!F451&amp;""),Codes!$A$5:$A$14,0))),"",TRIM(Customers!F451))</f>
        <v>Married</v>
      </c>
      <c r="G451" s="4" t="n">
        <f aca="false">IF(OR(TRIM(Customers!G451&amp;"")="",ISNUMBER(MATCH(TRIM(Customers!G451&amp;""),Codes!$A$5:$A$14,0)),Customers!G451=-999),"",IF(ISNUMBER(Customers!G451),Customers!G451,IFERROR(VALUE(Customers!G451),"")))</f>
        <v>57000</v>
      </c>
      <c r="H451" s="3" t="n">
        <f aca="false">IF(OR(TRIM(Customers!H451&amp;"")="",ISNUMBER(MATCH(TRIM(Customers!H451&amp;""),Codes!$A$5:$A$14,0))),"",IF(ISNUMBER(Customers!H451),Customers!H451,IFERROR(VALUE(Customers!H451),"")))</f>
        <v>10</v>
      </c>
      <c r="I451" s="5" t="n">
        <f aca="false">IF(OR(TRIM(Customers!I451&amp;"")="",ISNUMBER(MATCH(TRIM(Customers!I451&amp;""),Codes!$A$5:$A$14,0)),Customers!I451=DATE(1970,1,1)),"",IF(ISNUMBER(Customers!I451),Customers!I451,IFERROR(DATEVALUE(Customers!I451),"")))</f>
        <v>42490</v>
      </c>
      <c r="J451" s="2" t="str">
        <f aca="false">IF(OR(TRIM(Customers!J451&amp;"")="",ISNUMBER(MATCH(TRIM(Customers!J451&amp;""),Codes!$A$5:$A$14,0))),"",TRIM(Customers!J451))</f>
        <v>Branch</v>
      </c>
      <c r="K451" s="3" t="n">
        <f aca="false">IF(OR(TRIM(Customers!K451&amp;"")="",ISNUMBER(MATCH(TRIM(Customers!K451&amp;""),Codes!$A$5:$A$14,0))),"",IF(ISNUMBER(Customers!K451),Customers!K451,IFERROR(VALUE(Customers!K451),"")))</f>
        <v>2</v>
      </c>
      <c r="L451" s="4" t="n">
        <f aca="false">IF(OR(TRIM(Customers!L451&amp;"")="",ISNUMBER(MATCH(TRIM(Customers!L451&amp;""),Codes!$A$5:$A$14,0))),"",IF(ISNUMBER(Customers!L451),Customers!L451,IFERROR(VALUE(Customers!L451),"")))</f>
        <v>5573.17</v>
      </c>
      <c r="M451" s="4" t="n">
        <f aca="false">IF(OR(TRIM(Customers!M451&amp;"")="",ISNUMBER(MATCH(TRIM(Customers!M451&amp;""),Codes!$A$5:$A$14,0))),"",IF(ISNUMBER(Customers!M451),Customers!M451,IFERROR(VALUE(Customers!M451),"")))</f>
        <v>0</v>
      </c>
      <c r="N451" s="3" t="n">
        <f aca="false">IF(OR(TRIM(Customers!N451&amp;"")="",ISNUMBER(MATCH(TRIM(Customers!N451&amp;""),Codes!$A$5:$A$14,0)),Customers!N451=9999),"",IF(ISNUMBER(Customers!N451),Customers!N451,IFERROR(VALUE(Customers!N451),"")))</f>
        <v>37</v>
      </c>
      <c r="O451" s="4" t="n">
        <f aca="false">IF(OR(TRIM(Customers!O451&amp;"")="",ISNUMBER(MATCH(TRIM(Customers!O451&amp;""),Codes!$A$5:$A$14,0))),"",IF(ISNUMBER(Customers!O451),Customers!O451,IFERROR(VALUE(Customers!O451),"")))</f>
        <v>95.32</v>
      </c>
      <c r="P451" s="3" t="n">
        <f aca="false">IF(OR(TRIM(Customers!P451&amp;"")="",ISNUMBER(MATCH(TRIM(Customers!P451&amp;""),Codes!$A$5:$A$14,0))),"",IF(ISNUMBER(Customers!P451),Customers!P451,IFERROR(VALUE(Customers!P451),"")))</f>
        <v>5</v>
      </c>
      <c r="Q451" s="4" t="n">
        <f aca="false">IF(OR(TRIM(Customers!Q451&amp;"")="",ISNUMBER(MATCH(TRIM(Customers!Q451&amp;""),Codes!$A$5:$A$14,0))),"",IF(ISNUMBER(Customers!Q451),Customers!Q451,IFERROR(VALUE(Customers!Q451),"")))</f>
        <v>0</v>
      </c>
      <c r="R451" s="4" t="n">
        <f aca="false">IF(OR(TRIM(Customers!R451&amp;"")="",ISNUMBER(MATCH(TRIM(Customers!R451&amp;""),Codes!$A$5:$A$14,0))),"",IF(ISNUMBER(Customers!R451),Customers!R451,IFERROR(VALUE(Customers!R451),"")))</f>
        <v>0</v>
      </c>
      <c r="S451" s="4" t="n">
        <f aca="false">IF(OR(TRIM(Customers!S451&amp;"")="",ISNUMBER(MATCH(TRIM(Customers!S451&amp;""),Codes!$A$5:$A$14,0))),"",IF(ISNUMBER(Customers!S451),Customers!S451,IFERROR(VALUE(Customers!S451),"")))</f>
        <v>247000</v>
      </c>
      <c r="T451" s="4" t="n">
        <f aca="false">IF(OR(TRIM(Customers!T451&amp;"")="",ISNUMBER(MATCH(TRIM(Customers!T451&amp;""),Codes!$A$5:$A$14,0))),"",IF(ISNUMBER(Customers!T451),Customers!T451,IFERROR(VALUE(Customers!T451),"")))</f>
        <v>1323</v>
      </c>
      <c r="U451" s="3" t="n">
        <f aca="false">IF(OR(TRIM(Customers!U451&amp;"")="",ISNUMBER(MATCH(TRIM(Customers!U451&amp;""),Codes!$A$5:$A$14,0)),Customers!U451=0),"",IF(ISNUMBER(Customers!U451),Customers!U451,IFERROR(VALUE(Customers!U451),"")))</f>
        <v>645</v>
      </c>
      <c r="V451" s="3" t="str">
        <f aca="false">IF(OR(TRIM(Customers!V451&amp;"")="",ISNUMBER(MATCH(TRIM(Customers!V451&amp;""),Codes!$A$5:$A$14,0))),"",IF(ISNUMBER(Customers!V451),Customers!V451,IFERROR(VALUE(Customers!V451),"")))</f>
        <v/>
      </c>
    </row>
    <row r="452" customFormat="false" ht="15" hidden="false" customHeight="false" outlineLevel="0" collapsed="false">
      <c r="A452" s="2" t="str">
        <f aca="false">Customers!A452</f>
        <v>CL00451</v>
      </c>
      <c r="B452" s="3" t="n">
        <f aca="false">IF(OR(TRIM(Customers!B452&amp;"")="",ISNUMBER(MATCH(TRIM(Customers!B452&amp;""),Codes!$A$5:$A$14,0)),Customers!B452=0),"",IF(ISNUMBER(Customers!B452),Customers!B452,IFERROR(VALUE(Customers!B452),"")))</f>
        <v>47</v>
      </c>
      <c r="C452" s="2" t="str">
        <f aca="false">IF(OR(TRIM(Customers!C452&amp;"")="",ISNUMBER(MATCH(TRIM(Customers!C452&amp;""),Codes!$A$5:$A$14,0))),"",TRIM(Customers!C452))</f>
        <v>M</v>
      </c>
      <c r="D452" s="2" t="str">
        <f aca="false">IF(OR(TRIM(Customers!D452&amp;"")="",ISNUMBER(MATCH(TRIM(Customers!D452&amp;""),Codes!$A$5:$A$14,0))),"",TRIM(Customers!D452))</f>
        <v>Emilia-Romagna</v>
      </c>
      <c r="E452" s="2" t="str">
        <f aca="false">IF(OR(TRIM(Customers!E452&amp;"")="",ISNUMBER(MATCH(TRIM(Customers!E452&amp;""),Codes!$A$5:$A$14,0))),"",TRIM(Customers!E452))</f>
        <v>Manual worker</v>
      </c>
      <c r="F452" s="2" t="str">
        <f aca="false">IF(OR(TRIM(Customers!F452&amp;"")="",ISNUMBER(MATCH(TRIM(Customers!F452&amp;""),Codes!$A$5:$A$14,0))),"",TRIM(Customers!F452))</f>
        <v>Married</v>
      </c>
      <c r="G452" s="4" t="n">
        <f aca="false">IF(OR(TRIM(Customers!G452&amp;"")="",ISNUMBER(MATCH(TRIM(Customers!G452&amp;""),Codes!$A$5:$A$14,0)),Customers!G452=-999),"",IF(ISNUMBER(Customers!G452),Customers!G452,IFERROR(VALUE(Customers!G452),"")))</f>
        <v>23600</v>
      </c>
      <c r="H452" s="3" t="n">
        <f aca="false">IF(OR(TRIM(Customers!H452&amp;"")="",ISNUMBER(MATCH(TRIM(Customers!H452&amp;""),Codes!$A$5:$A$14,0))),"",IF(ISNUMBER(Customers!H452),Customers!H452,IFERROR(VALUE(Customers!H452),"")))</f>
        <v>4</v>
      </c>
      <c r="I452" s="5" t="n">
        <f aca="false">IF(OR(TRIM(Customers!I452&amp;"")="",ISNUMBER(MATCH(TRIM(Customers!I452&amp;""),Codes!$A$5:$A$14,0)),Customers!I452=DATE(1970,1,1)),"",IF(ISNUMBER(Customers!I452),Customers!I452,IFERROR(DATEVALUE(Customers!I452),"")))</f>
        <v>44636</v>
      </c>
      <c r="J452" s="2" t="str">
        <f aca="false">IF(OR(TRIM(Customers!J452&amp;"")="",ISNUMBER(MATCH(TRIM(Customers!J452&amp;""),Codes!$A$5:$A$14,0))),"",TRIM(Customers!J452))</f>
        <v>App</v>
      </c>
      <c r="K452" s="3" t="n">
        <f aca="false">IF(OR(TRIM(Customers!K452&amp;"")="",ISNUMBER(MATCH(TRIM(Customers!K452&amp;""),Codes!$A$5:$A$14,0))),"",IF(ISNUMBER(Customers!K452),Customers!K452,IFERROR(VALUE(Customers!K452),"")))</f>
        <v>3</v>
      </c>
      <c r="L452" s="4" t="n">
        <f aca="false">IF(OR(TRIM(Customers!L452&amp;"")="",ISNUMBER(MATCH(TRIM(Customers!L452&amp;""),Codes!$A$5:$A$14,0))),"",IF(ISNUMBER(Customers!L452),Customers!L452,IFERROR(VALUE(Customers!L452),"")))</f>
        <v>14606.43</v>
      </c>
      <c r="M452" s="4" t="n">
        <f aca="false">IF(OR(TRIM(Customers!M452&amp;"")="",ISNUMBER(MATCH(TRIM(Customers!M452&amp;""),Codes!$A$5:$A$14,0))),"",IF(ISNUMBER(Customers!M452),Customers!M452,IFERROR(VALUE(Customers!M452),"")))</f>
        <v>0</v>
      </c>
      <c r="N452" s="3" t="n">
        <f aca="false">IF(OR(TRIM(Customers!N452&amp;"")="",ISNUMBER(MATCH(TRIM(Customers!N452&amp;""),Codes!$A$5:$A$14,0)),Customers!N452=9999),"",IF(ISNUMBER(Customers!N452),Customers!N452,IFERROR(VALUE(Customers!N452),"")))</f>
        <v>35</v>
      </c>
      <c r="O452" s="4" t="n">
        <f aca="false">IF(OR(TRIM(Customers!O452&amp;"")="",ISNUMBER(MATCH(TRIM(Customers!O452&amp;""),Codes!$A$5:$A$14,0))),"",IF(ISNUMBER(Customers!O452),Customers!O452,IFERROR(VALUE(Customers!O452),"")))</f>
        <v>63.21</v>
      </c>
      <c r="P452" s="3" t="n">
        <f aca="false">IF(OR(TRIM(Customers!P452&amp;"")="",ISNUMBER(MATCH(TRIM(Customers!P452&amp;""),Codes!$A$5:$A$14,0))),"",IF(ISNUMBER(Customers!P452),Customers!P452,IFERROR(VALUE(Customers!P452),"")))</f>
        <v>3</v>
      </c>
      <c r="Q452" s="4" t="str">
        <f aca="false">IF(OR(TRIM(Customers!Q452&amp;"")="",ISNUMBER(MATCH(TRIM(Customers!Q452&amp;""),Codes!$A$5:$A$14,0))),"",IF(ISNUMBER(Customers!Q452),Customers!Q452,IFERROR(VALUE(Customers!Q452),"")))</f>
        <v/>
      </c>
      <c r="R452" s="4" t="str">
        <f aca="false">IF(OR(TRIM(Customers!R452&amp;"")="",ISNUMBER(MATCH(TRIM(Customers!R452&amp;""),Codes!$A$5:$A$14,0))),"",IF(ISNUMBER(Customers!R452),Customers!R452,IFERROR(VALUE(Customers!R452),"")))</f>
        <v/>
      </c>
      <c r="S452" s="4" t="n">
        <f aca="false">IF(OR(TRIM(Customers!S452&amp;"")="",ISNUMBER(MATCH(TRIM(Customers!S452&amp;""),Codes!$A$5:$A$14,0))),"",IF(ISNUMBER(Customers!S452),Customers!S452,IFERROR(VALUE(Customers!S452),"")))</f>
        <v>76000</v>
      </c>
      <c r="T452" s="4" t="n">
        <f aca="false">IF(OR(TRIM(Customers!T452&amp;"")="",ISNUMBER(MATCH(TRIM(Customers!T452&amp;""),Codes!$A$5:$A$14,0))),"",IF(ISNUMBER(Customers!T452),Customers!T452,IFERROR(VALUE(Customers!T452),"")))</f>
        <v>424</v>
      </c>
      <c r="U452" s="3" t="n">
        <f aca="false">IF(OR(TRIM(Customers!U452&amp;"")="",ISNUMBER(MATCH(TRIM(Customers!U452&amp;""),Codes!$A$5:$A$14,0)),Customers!U452=0),"",IF(ISNUMBER(Customers!U452),Customers!U452,IFERROR(VALUE(Customers!U452),"")))</f>
        <v>635</v>
      </c>
      <c r="V452" s="3" t="n">
        <f aca="false">IF(OR(TRIM(Customers!V452&amp;"")="",ISNUMBER(MATCH(TRIM(Customers!V452&amp;""),Codes!$A$5:$A$14,0))),"",IF(ISNUMBER(Customers!V452),Customers!V452,IFERROR(VALUE(Customers!V452),"")))</f>
        <v>0</v>
      </c>
    </row>
    <row r="453" customFormat="false" ht="15" hidden="false" customHeight="false" outlineLevel="0" collapsed="false">
      <c r="A453" s="2" t="str">
        <f aca="false">Customers!A453</f>
        <v>CL00452</v>
      </c>
      <c r="B453" s="3" t="n">
        <f aca="false">IF(OR(TRIM(Customers!B453&amp;"")="",ISNUMBER(MATCH(TRIM(Customers!B453&amp;""),Codes!$A$5:$A$14,0)),Customers!B453=0),"",IF(ISNUMBER(Customers!B453),Customers!B453,IFERROR(VALUE(Customers!B453),"")))</f>
        <v>50</v>
      </c>
      <c r="C453" s="2" t="str">
        <f aca="false">IF(OR(TRIM(Customers!C453&amp;"")="",ISNUMBER(MATCH(TRIM(Customers!C453&amp;""),Codes!$A$5:$A$14,0))),"",TRIM(Customers!C453))</f>
        <v>M</v>
      </c>
      <c r="D453" s="2" t="str">
        <f aca="false">IF(OR(TRIM(Customers!D453&amp;"")="",ISNUMBER(MATCH(TRIM(Customers!D453&amp;""),Codes!$A$5:$A$14,0))),"",TRIM(Customers!D453))</f>
        <v>Lombardia</v>
      </c>
      <c r="E453" s="2" t="str">
        <f aca="false">IF(OR(TRIM(Customers!E453&amp;"")="",ISNUMBER(MATCH(TRIM(Customers!E453&amp;""),Codes!$A$5:$A$14,0))),"",TRIM(Customers!E453))</f>
        <v>Unemployed</v>
      </c>
      <c r="F453" s="2" t="str">
        <f aca="false">IF(OR(TRIM(Customers!F453&amp;"")="",ISNUMBER(MATCH(TRIM(Customers!F453&amp;""),Codes!$A$5:$A$14,0))),"",TRIM(Customers!F453))</f>
        <v>Married</v>
      </c>
      <c r="G453" s="4" t="n">
        <f aca="false">IF(OR(TRIM(Customers!G453&amp;"")="",ISNUMBER(MATCH(TRIM(Customers!G453&amp;""),Codes!$A$5:$A$14,0)),Customers!G453=-999),"",IF(ISNUMBER(Customers!G453),Customers!G453,IFERROR(VALUE(Customers!G453),"")))</f>
        <v>3200</v>
      </c>
      <c r="H453" s="3" t="n">
        <f aca="false">IF(OR(TRIM(Customers!H453&amp;"")="",ISNUMBER(MATCH(TRIM(Customers!H453&amp;""),Codes!$A$5:$A$14,0))),"",IF(ISNUMBER(Customers!H453),Customers!H453,IFERROR(VALUE(Customers!H453),"")))</f>
        <v>11</v>
      </c>
      <c r="I453" s="5" t="n">
        <f aca="false">IF(OR(TRIM(Customers!I453&amp;"")="",ISNUMBER(MATCH(TRIM(Customers!I453&amp;""),Codes!$A$5:$A$14,0)),Customers!I453=DATE(1970,1,1)),"",IF(ISNUMBER(Customers!I453),Customers!I453,IFERROR(DATEVALUE(Customers!I453),"")))</f>
        <v>41927</v>
      </c>
      <c r="J453" s="2" t="str">
        <f aca="false">IF(OR(TRIM(Customers!J453&amp;"")="",ISNUMBER(MATCH(TRIM(Customers!J453&amp;""),Codes!$A$5:$A$14,0))),"",TRIM(Customers!J453))</f>
        <v>App</v>
      </c>
      <c r="K453" s="3" t="n">
        <f aca="false">IF(OR(TRIM(Customers!K453&amp;"")="",ISNUMBER(MATCH(TRIM(Customers!K453&amp;""),Codes!$A$5:$A$14,0))),"",IF(ISNUMBER(Customers!K453),Customers!K453,IFERROR(VALUE(Customers!K453),"")))</f>
        <v>1</v>
      </c>
      <c r="L453" s="4" t="n">
        <f aca="false">IF(OR(TRIM(Customers!L453&amp;"")="",ISNUMBER(MATCH(TRIM(Customers!L453&amp;""),Codes!$A$5:$A$14,0))),"",IF(ISNUMBER(Customers!L453),Customers!L453,IFERROR(VALUE(Customers!L453),"")))</f>
        <v>128.09</v>
      </c>
      <c r="M453" s="4" t="n">
        <f aca="false">IF(OR(TRIM(Customers!M453&amp;"")="",ISNUMBER(MATCH(TRIM(Customers!M453&amp;""),Codes!$A$5:$A$14,0))),"",IF(ISNUMBER(Customers!M453),Customers!M453,IFERROR(VALUE(Customers!M453),"")))</f>
        <v>5958.57</v>
      </c>
      <c r="N453" s="3" t="n">
        <f aca="false">IF(OR(TRIM(Customers!N453&amp;"")="",ISNUMBER(MATCH(TRIM(Customers!N453&amp;""),Codes!$A$5:$A$14,0)),Customers!N453=9999),"",IF(ISNUMBER(Customers!N453),Customers!N453,IFERROR(VALUE(Customers!N453),"")))</f>
        <v>29</v>
      </c>
      <c r="O453" s="4" t="n">
        <f aca="false">IF(OR(TRIM(Customers!O453&amp;"")="",ISNUMBER(MATCH(TRIM(Customers!O453&amp;""),Codes!$A$5:$A$14,0))),"",IF(ISNUMBER(Customers!O453),Customers!O453,IFERROR(VALUE(Customers!O453),"")))</f>
        <v>11.68</v>
      </c>
      <c r="P453" s="3" t="n">
        <f aca="false">IF(OR(TRIM(Customers!P453&amp;"")="",ISNUMBER(MATCH(TRIM(Customers!P453&amp;""),Codes!$A$5:$A$14,0))),"",IF(ISNUMBER(Customers!P453),Customers!P453,IFERROR(VALUE(Customers!P453),"")))</f>
        <v>2</v>
      </c>
      <c r="Q453" s="4" t="n">
        <f aca="false">IF(OR(TRIM(Customers!Q453&amp;"")="",ISNUMBER(MATCH(TRIM(Customers!Q453&amp;""),Codes!$A$5:$A$14,0))),"",IF(ISNUMBER(Customers!Q453),Customers!Q453,IFERROR(VALUE(Customers!Q453),"")))</f>
        <v>500</v>
      </c>
      <c r="R453" s="4" t="n">
        <f aca="false">IF(OR(TRIM(Customers!R453&amp;"")="",ISNUMBER(MATCH(TRIM(Customers!R453&amp;""),Codes!$A$5:$A$14,0))),"",IF(ISNUMBER(Customers!R453),Customers!R453,IFERROR(VALUE(Customers!R453),"")))</f>
        <v>21.47</v>
      </c>
      <c r="S453" s="4" t="n">
        <f aca="false">IF(OR(TRIM(Customers!S453&amp;"")="",ISNUMBER(MATCH(TRIM(Customers!S453&amp;""),Codes!$A$5:$A$14,0))),"",IF(ISNUMBER(Customers!S453),Customers!S453,IFERROR(VALUE(Customers!S453),"")))</f>
        <v>0</v>
      </c>
      <c r="T453" s="4" t="n">
        <f aca="false">IF(OR(TRIM(Customers!T453&amp;"")="",ISNUMBER(MATCH(TRIM(Customers!T453&amp;""),Codes!$A$5:$A$14,0))),"",IF(ISNUMBER(Customers!T453),Customers!T453,IFERROR(VALUE(Customers!T453),"")))</f>
        <v>0</v>
      </c>
      <c r="U453" s="3" t="n">
        <f aca="false">IF(OR(TRIM(Customers!U453&amp;"")="",ISNUMBER(MATCH(TRIM(Customers!U453&amp;""),Codes!$A$5:$A$14,0)),Customers!U453=0),"",IF(ISNUMBER(Customers!U453),Customers!U453,IFERROR(VALUE(Customers!U453),"")))</f>
        <v>581</v>
      </c>
      <c r="V453" s="3" t="n">
        <f aca="false">IF(OR(TRIM(Customers!V453&amp;"")="",ISNUMBER(MATCH(TRIM(Customers!V453&amp;""),Codes!$A$5:$A$14,0))),"",IF(ISNUMBER(Customers!V453),Customers!V453,IFERROR(VALUE(Customers!V453),"")))</f>
        <v>0</v>
      </c>
    </row>
    <row r="454" customFormat="false" ht="15" hidden="false" customHeight="false" outlineLevel="0" collapsed="false">
      <c r="A454" s="2" t="str">
        <f aca="false">Customers!A454</f>
        <v>CL00453</v>
      </c>
      <c r="B454" s="3" t="n">
        <f aca="false">IF(OR(TRIM(Customers!B454&amp;"")="",ISNUMBER(MATCH(TRIM(Customers!B454&amp;""),Codes!$A$5:$A$14,0)),Customers!B454=0),"",IF(ISNUMBER(Customers!B454),Customers!B454,IFERROR(VALUE(Customers!B454),"")))</f>
        <v>43</v>
      </c>
      <c r="C454" s="2" t="str">
        <f aca="false">IF(OR(TRIM(Customers!C454&amp;"")="",ISNUMBER(MATCH(TRIM(Customers!C454&amp;""),Codes!$A$5:$A$14,0))),"",TRIM(Customers!C454))</f>
        <v>F</v>
      </c>
      <c r="D454" s="2" t="str">
        <f aca="false">IF(OR(TRIM(Customers!D454&amp;"")="",ISNUMBER(MATCH(TRIM(Customers!D454&amp;""),Codes!$A$5:$A$14,0))),"",TRIM(Customers!D454))</f>
        <v>Lazio</v>
      </c>
      <c r="E454" s="2" t="str">
        <f aca="false">IF(OR(TRIM(Customers!E454&amp;"")="",ISNUMBER(MATCH(TRIM(Customers!E454&amp;""),Codes!$A$5:$A$14,0))),"",TRIM(Customers!E454))</f>
        <v>Manual worker</v>
      </c>
      <c r="F454" s="2" t="str">
        <f aca="false">IF(OR(TRIM(Customers!F454&amp;"")="",ISNUMBER(MATCH(TRIM(Customers!F454&amp;""),Codes!$A$5:$A$14,0))),"",TRIM(Customers!F454))</f>
        <v>Married</v>
      </c>
      <c r="G454" s="4" t="n">
        <f aca="false">IF(OR(TRIM(Customers!G454&amp;"")="",ISNUMBER(MATCH(TRIM(Customers!G454&amp;""),Codes!$A$5:$A$14,0)),Customers!G454=-999),"",IF(ISNUMBER(Customers!G454),Customers!G454,IFERROR(VALUE(Customers!G454),"")))</f>
        <v>35500</v>
      </c>
      <c r="H454" s="3" t="n">
        <f aca="false">IF(OR(TRIM(Customers!H454&amp;"")="",ISNUMBER(MATCH(TRIM(Customers!H454&amp;""),Codes!$A$5:$A$14,0))),"",IF(ISNUMBER(Customers!H454),Customers!H454,IFERROR(VALUE(Customers!H454),"")))</f>
        <v>8</v>
      </c>
      <c r="I454" s="5" t="n">
        <f aca="false">IF(OR(TRIM(Customers!I454&amp;"")="",ISNUMBER(MATCH(TRIM(Customers!I454&amp;""),Codes!$A$5:$A$14,0)),Customers!I454=DATE(1970,1,1)),"",IF(ISNUMBER(Customers!I454),Customers!I454,IFERROR(DATEVALUE(Customers!I454),"")))</f>
        <v>43202</v>
      </c>
      <c r="J454" s="2" t="str">
        <f aca="false">IF(OR(TRIM(Customers!J454&amp;"")="",ISNUMBER(MATCH(TRIM(Customers!J454&amp;""),Codes!$A$5:$A$14,0))),"",TRIM(Customers!J454))</f>
        <v>App</v>
      </c>
      <c r="K454" s="3" t="n">
        <f aca="false">IF(OR(TRIM(Customers!K454&amp;"")="",ISNUMBER(MATCH(TRIM(Customers!K454&amp;""),Codes!$A$5:$A$14,0))),"",IF(ISNUMBER(Customers!K454),Customers!K454,IFERROR(VALUE(Customers!K454),"")))</f>
        <v>1</v>
      </c>
      <c r="L454" s="4" t="n">
        <f aca="false">IF(OR(TRIM(Customers!L454&amp;"")="",ISNUMBER(MATCH(TRIM(Customers!L454&amp;""),Codes!$A$5:$A$14,0))),"",IF(ISNUMBER(Customers!L454),Customers!L454,IFERROR(VALUE(Customers!L454),"")))</f>
        <v>6008.21</v>
      </c>
      <c r="M454" s="4" t="n">
        <f aca="false">IF(OR(TRIM(Customers!M454&amp;"")="",ISNUMBER(MATCH(TRIM(Customers!M454&amp;""),Codes!$A$5:$A$14,0))),"",IF(ISNUMBER(Customers!M454),Customers!M454,IFERROR(VALUE(Customers!M454),"")))</f>
        <v>33237.21</v>
      </c>
      <c r="N454" s="3" t="n">
        <f aca="false">IF(OR(TRIM(Customers!N454&amp;"")="",ISNUMBER(MATCH(TRIM(Customers!N454&amp;""),Codes!$A$5:$A$14,0)),Customers!N454=9999),"",IF(ISNUMBER(Customers!N454),Customers!N454,IFERROR(VALUE(Customers!N454),"")))</f>
        <v>33</v>
      </c>
      <c r="O454" s="4" t="n">
        <f aca="false">IF(OR(TRIM(Customers!O454&amp;"")="",ISNUMBER(MATCH(TRIM(Customers!O454&amp;""),Codes!$A$5:$A$14,0))),"",IF(ISNUMBER(Customers!O454),Customers!O454,IFERROR(VALUE(Customers!O454),"")))</f>
        <v>47.23</v>
      </c>
      <c r="P454" s="3" t="n">
        <f aca="false">IF(OR(TRIM(Customers!P454&amp;"")="",ISNUMBER(MATCH(TRIM(Customers!P454&amp;""),Codes!$A$5:$A$14,0))),"",IF(ISNUMBER(Customers!P454),Customers!P454,IFERROR(VALUE(Customers!P454),"")))</f>
        <v>0</v>
      </c>
      <c r="Q454" s="4" t="n">
        <f aca="false">IF(OR(TRIM(Customers!Q454&amp;"")="",ISNUMBER(MATCH(TRIM(Customers!Q454&amp;""),Codes!$A$5:$A$14,0))),"",IF(ISNUMBER(Customers!Q454),Customers!Q454,IFERROR(VALUE(Customers!Q454),"")))</f>
        <v>3500</v>
      </c>
      <c r="R454" s="4" t="n">
        <f aca="false">IF(OR(TRIM(Customers!R454&amp;"")="",ISNUMBER(MATCH(TRIM(Customers!R454&amp;""),Codes!$A$5:$A$14,0))),"",IF(ISNUMBER(Customers!R454),Customers!R454,IFERROR(VALUE(Customers!R454),"")))</f>
        <v>578.15</v>
      </c>
      <c r="S454" s="4" t="str">
        <f aca="false">IF(OR(TRIM(Customers!S454&amp;"")="",ISNUMBER(MATCH(TRIM(Customers!S454&amp;""),Codes!$A$5:$A$14,0))),"",IF(ISNUMBER(Customers!S454),Customers!S454,IFERROR(VALUE(Customers!S454),"")))</f>
        <v/>
      </c>
      <c r="T454" s="4" t="str">
        <f aca="false">IF(OR(TRIM(Customers!T454&amp;"")="",ISNUMBER(MATCH(TRIM(Customers!T454&amp;""),Codes!$A$5:$A$14,0))),"",IF(ISNUMBER(Customers!T454),Customers!T454,IFERROR(VALUE(Customers!T454),"")))</f>
        <v/>
      </c>
      <c r="U454" s="3" t="n">
        <f aca="false">IF(OR(TRIM(Customers!U454&amp;"")="",ISNUMBER(MATCH(TRIM(Customers!U454&amp;""),Codes!$A$5:$A$14,0)),Customers!U454=0),"",IF(ISNUMBER(Customers!U454),Customers!U454,IFERROR(VALUE(Customers!U454),"")))</f>
        <v>596</v>
      </c>
      <c r="V454" s="3" t="n">
        <f aca="false">IF(OR(TRIM(Customers!V454&amp;"")="",ISNUMBER(MATCH(TRIM(Customers!V454&amp;""),Codes!$A$5:$A$14,0))),"",IF(ISNUMBER(Customers!V454),Customers!V454,IFERROR(VALUE(Customers!V454),"")))</f>
        <v>0</v>
      </c>
    </row>
    <row r="455" customFormat="false" ht="15" hidden="false" customHeight="false" outlineLevel="0" collapsed="false">
      <c r="A455" s="2" t="str">
        <f aca="false">Customers!A455</f>
        <v>CL00454</v>
      </c>
      <c r="B455" s="3" t="n">
        <f aca="false">IF(OR(TRIM(Customers!B455&amp;"")="",ISNUMBER(MATCH(TRIM(Customers!B455&amp;""),Codes!$A$5:$A$14,0)),Customers!B455=0),"",IF(ISNUMBER(Customers!B455),Customers!B455,IFERROR(VALUE(Customers!B455),"")))</f>
        <v>18</v>
      </c>
      <c r="C455" s="2" t="str">
        <f aca="false">IF(OR(TRIM(Customers!C455&amp;"")="",ISNUMBER(MATCH(TRIM(Customers!C455&amp;""),Codes!$A$5:$A$14,0))),"",TRIM(Customers!C455))</f>
        <v>F</v>
      </c>
      <c r="D455" s="2" t="str">
        <f aca="false">IF(OR(TRIM(Customers!D455&amp;"")="",ISNUMBER(MATCH(TRIM(Customers!D455&amp;""),Codes!$A$5:$A$14,0))),"",TRIM(Customers!D455))</f>
        <v>Lombardia</v>
      </c>
      <c r="E455" s="2" t="str">
        <f aca="false">IF(OR(TRIM(Customers!E455&amp;"")="",ISNUMBER(MATCH(TRIM(Customers!E455&amp;""),Codes!$A$5:$A$14,0))),"",TRIM(Customers!E455))</f>
        <v>Student</v>
      </c>
      <c r="F455" s="2" t="str">
        <f aca="false">IF(OR(TRIM(Customers!F455&amp;"")="",ISNUMBER(MATCH(TRIM(Customers!F455&amp;""),Codes!$A$5:$A$14,0))),"",TRIM(Customers!F455))</f>
        <v>Single</v>
      </c>
      <c r="G455" s="4" t="n">
        <f aca="false">IF(OR(TRIM(Customers!G455&amp;"")="",ISNUMBER(MATCH(TRIM(Customers!G455&amp;""),Codes!$A$5:$A$14,0)),Customers!G455=-999),"",IF(ISNUMBER(Customers!G455),Customers!G455,IFERROR(VALUE(Customers!G455),"")))</f>
        <v>7100</v>
      </c>
      <c r="H455" s="3" t="n">
        <f aca="false">IF(OR(TRIM(Customers!H455&amp;"")="",ISNUMBER(MATCH(TRIM(Customers!H455&amp;""),Codes!$A$5:$A$14,0))),"",IF(ISNUMBER(Customers!H455),Customers!H455,IFERROR(VALUE(Customers!H455),"")))</f>
        <v>0</v>
      </c>
      <c r="I455" s="5" t="n">
        <f aca="false">IF(OR(TRIM(Customers!I455&amp;"")="",ISNUMBER(MATCH(TRIM(Customers!I455&amp;""),Codes!$A$5:$A$14,0)),Customers!I455=DATE(1970,1,1)),"",IF(ISNUMBER(Customers!I455),Customers!I455,IFERROR(DATEVALUE(Customers!I455),"")))</f>
        <v>45926</v>
      </c>
      <c r="J455" s="2" t="str">
        <f aca="false">IF(OR(TRIM(Customers!J455&amp;"")="",ISNUMBER(MATCH(TRIM(Customers!J455&amp;""),Codes!$A$5:$A$14,0))),"",TRIM(Customers!J455))</f>
        <v>Branch</v>
      </c>
      <c r="K455" s="3" t="n">
        <f aca="false">IF(OR(TRIM(Customers!K455&amp;"")="",ISNUMBER(MATCH(TRIM(Customers!K455&amp;""),Codes!$A$5:$A$14,0))),"",IF(ISNUMBER(Customers!K455),Customers!K455,IFERROR(VALUE(Customers!K455),"")))</f>
        <v>1</v>
      </c>
      <c r="L455" s="4" t="n">
        <f aca="false">IF(OR(TRIM(Customers!L455&amp;"")="",ISNUMBER(MATCH(TRIM(Customers!L455&amp;""),Codes!$A$5:$A$14,0))),"",IF(ISNUMBER(Customers!L455),Customers!L455,IFERROR(VALUE(Customers!L455),"")))</f>
        <v>234.94</v>
      </c>
      <c r="M455" s="4" t="n">
        <f aca="false">IF(OR(TRIM(Customers!M455&amp;"")="",ISNUMBER(MATCH(TRIM(Customers!M455&amp;""),Codes!$A$5:$A$14,0))),"",IF(ISNUMBER(Customers!M455),Customers!M455,IFERROR(VALUE(Customers!M455),"")))</f>
        <v>2495.73</v>
      </c>
      <c r="N455" s="3" t="n">
        <f aca="false">IF(OR(TRIM(Customers!N455&amp;"")="",ISNUMBER(MATCH(TRIM(Customers!N455&amp;""),Codes!$A$5:$A$14,0)),Customers!N455=9999),"",IF(ISNUMBER(Customers!N455),Customers!N455,IFERROR(VALUE(Customers!N455),"")))</f>
        <v>11</v>
      </c>
      <c r="O455" s="4" t="n">
        <f aca="false">IF(OR(TRIM(Customers!O455&amp;"")="",ISNUMBER(MATCH(TRIM(Customers!O455&amp;""),Codes!$A$5:$A$14,0))),"",IF(ISNUMBER(Customers!O455),Customers!O455,IFERROR(VALUE(Customers!O455),"")))</f>
        <v>32.9</v>
      </c>
      <c r="P455" s="3" t="n">
        <f aca="false">IF(OR(TRIM(Customers!P455&amp;"")="",ISNUMBER(MATCH(TRIM(Customers!P455&amp;""),Codes!$A$5:$A$14,0))),"",IF(ISNUMBER(Customers!P455),Customers!P455,IFERROR(VALUE(Customers!P455),"")))</f>
        <v>3</v>
      </c>
      <c r="Q455" s="4" t="n">
        <f aca="false">IF(OR(TRIM(Customers!Q455&amp;"")="",ISNUMBER(MATCH(TRIM(Customers!Q455&amp;""),Codes!$A$5:$A$14,0))),"",IF(ISNUMBER(Customers!Q455),Customers!Q455,IFERROR(VALUE(Customers!Q455),"")))</f>
        <v>1000</v>
      </c>
      <c r="R455" s="4" t="n">
        <f aca="false">IF(OR(TRIM(Customers!R455&amp;"")="",ISNUMBER(MATCH(TRIM(Customers!R455&amp;""),Codes!$A$5:$A$14,0))),"",IF(ISNUMBER(Customers!R455),Customers!R455,IFERROR(VALUE(Customers!R455),"")))</f>
        <v>655.62</v>
      </c>
      <c r="S455" s="4" t="n">
        <f aca="false">IF(OR(TRIM(Customers!S455&amp;"")="",ISNUMBER(MATCH(TRIM(Customers!S455&amp;""),Codes!$A$5:$A$14,0))),"",IF(ISNUMBER(Customers!S455),Customers!S455,IFERROR(VALUE(Customers!S455),"")))</f>
        <v>34000</v>
      </c>
      <c r="T455" s="4" t="n">
        <f aca="false">IF(OR(TRIM(Customers!T455&amp;"")="",ISNUMBER(MATCH(TRIM(Customers!T455&amp;""),Codes!$A$5:$A$14,0))),"",IF(ISNUMBER(Customers!T455),Customers!T455,IFERROR(VALUE(Customers!T455),"")))</f>
        <v>241</v>
      </c>
      <c r="U455" s="3" t="n">
        <f aca="false">IF(OR(TRIM(Customers!U455&amp;"")="",ISNUMBER(MATCH(TRIM(Customers!U455&amp;""),Codes!$A$5:$A$14,0)),Customers!U455=0),"",IF(ISNUMBER(Customers!U455),Customers!U455,IFERROR(VALUE(Customers!U455),"")))</f>
        <v>515</v>
      </c>
      <c r="V455" s="3" t="n">
        <f aca="false">IF(OR(TRIM(Customers!V455&amp;"")="",ISNUMBER(MATCH(TRIM(Customers!V455&amp;""),Codes!$A$5:$A$14,0))),"",IF(ISNUMBER(Customers!V455),Customers!V455,IFERROR(VALUE(Customers!V455),"")))</f>
        <v>0</v>
      </c>
    </row>
    <row r="456" customFormat="false" ht="15" hidden="false" customHeight="false" outlineLevel="0" collapsed="false">
      <c r="A456" s="2" t="str">
        <f aca="false">Customers!A456</f>
        <v>CL00455</v>
      </c>
      <c r="B456" s="3" t="n">
        <f aca="false">IF(OR(TRIM(Customers!B456&amp;"")="",ISNUMBER(MATCH(TRIM(Customers!B456&amp;""),Codes!$A$5:$A$14,0)),Customers!B456=0),"",IF(ISNUMBER(Customers!B456),Customers!B456,IFERROR(VALUE(Customers!B456),"")))</f>
        <v>37</v>
      </c>
      <c r="C456" s="2" t="str">
        <f aca="false">IF(OR(TRIM(Customers!C456&amp;"")="",ISNUMBER(MATCH(TRIM(Customers!C456&amp;""),Codes!$A$5:$A$14,0))),"",TRIM(Customers!C456))</f>
        <v>M</v>
      </c>
      <c r="D456" s="2" t="str">
        <f aca="false">IF(OR(TRIM(Customers!D456&amp;"")="",ISNUMBER(MATCH(TRIM(Customers!D456&amp;""),Codes!$A$5:$A$14,0))),"",TRIM(Customers!D456))</f>
        <v>Campania</v>
      </c>
      <c r="E456" s="2" t="str">
        <f aca="false">IF(OR(TRIM(Customers!E456&amp;"")="",ISNUMBER(MATCH(TRIM(Customers!E456&amp;""),Codes!$A$5:$A$14,0))),"",TRIM(Customers!E456))</f>
        <v>Manual worker</v>
      </c>
      <c r="F456" s="2" t="str">
        <f aca="false">IF(OR(TRIM(Customers!F456&amp;"")="",ISNUMBER(MATCH(TRIM(Customers!F456&amp;""),Codes!$A$5:$A$14,0))),"",TRIM(Customers!F456))</f>
        <v>Married</v>
      </c>
      <c r="G456" s="4" t="n">
        <f aca="false">IF(OR(TRIM(Customers!G456&amp;"")="",ISNUMBER(MATCH(TRIM(Customers!G456&amp;""),Codes!$A$5:$A$14,0)),Customers!G456=-999),"",IF(ISNUMBER(Customers!G456),Customers!G456,IFERROR(VALUE(Customers!G456),"")))</f>
        <v>18400</v>
      </c>
      <c r="H456" s="3" t="n">
        <f aca="false">IF(OR(TRIM(Customers!H456&amp;"")="",ISNUMBER(MATCH(TRIM(Customers!H456&amp;""),Codes!$A$5:$A$14,0))),"",IF(ISNUMBER(Customers!H456),Customers!H456,IFERROR(VALUE(Customers!H456),"")))</f>
        <v>9</v>
      </c>
      <c r="I456" s="5" t="n">
        <f aca="false">IF(OR(TRIM(Customers!I456&amp;"")="",ISNUMBER(MATCH(TRIM(Customers!I456&amp;""),Codes!$A$5:$A$14,0)),Customers!I456=DATE(1970,1,1)),"",IF(ISNUMBER(Customers!I456),Customers!I456,IFERROR(DATEVALUE(Customers!I456),"")))</f>
        <v>42917</v>
      </c>
      <c r="J456" s="2" t="str">
        <f aca="false">IF(OR(TRIM(Customers!J456&amp;"")="",ISNUMBER(MATCH(TRIM(Customers!J456&amp;""),Codes!$A$5:$A$14,0))),"",TRIM(Customers!J456))</f>
        <v>Online Banking</v>
      </c>
      <c r="K456" s="3" t="n">
        <f aca="false">IF(OR(TRIM(Customers!K456&amp;"")="",ISNUMBER(MATCH(TRIM(Customers!K456&amp;""),Codes!$A$5:$A$14,0))),"",IF(ISNUMBER(Customers!K456),Customers!K456,IFERROR(VALUE(Customers!K456),"")))</f>
        <v>3</v>
      </c>
      <c r="L456" s="4" t="n">
        <f aca="false">IF(OR(TRIM(Customers!L456&amp;"")="",ISNUMBER(MATCH(TRIM(Customers!L456&amp;""),Codes!$A$5:$A$14,0))),"",IF(ISNUMBER(Customers!L456),Customers!L456,IFERROR(VALUE(Customers!L456),"")))</f>
        <v>1396.47</v>
      </c>
      <c r="M456" s="4" t="n">
        <f aca="false">IF(OR(TRIM(Customers!M456&amp;"")="",ISNUMBER(MATCH(TRIM(Customers!M456&amp;""),Codes!$A$5:$A$14,0))),"",IF(ISNUMBER(Customers!M456),Customers!M456,IFERROR(VALUE(Customers!M456),"")))</f>
        <v>0</v>
      </c>
      <c r="N456" s="3" t="n">
        <f aca="false">IF(OR(TRIM(Customers!N456&amp;"")="",ISNUMBER(MATCH(TRIM(Customers!N456&amp;""),Codes!$A$5:$A$14,0)),Customers!N456=9999),"",IF(ISNUMBER(Customers!N456),Customers!N456,IFERROR(VALUE(Customers!N456),"")))</f>
        <v>23</v>
      </c>
      <c r="O456" s="4" t="n">
        <f aca="false">IF(OR(TRIM(Customers!O456&amp;"")="",ISNUMBER(MATCH(TRIM(Customers!O456&amp;""),Codes!$A$5:$A$14,0))),"",IF(ISNUMBER(Customers!O456),Customers!O456,IFERROR(VALUE(Customers!O456),"")))</f>
        <v>38.58</v>
      </c>
      <c r="P456" s="3" t="n">
        <f aca="false">IF(OR(TRIM(Customers!P456&amp;"")="",ISNUMBER(MATCH(TRIM(Customers!P456&amp;""),Codes!$A$5:$A$14,0))),"",IF(ISNUMBER(Customers!P456),Customers!P456,IFERROR(VALUE(Customers!P456),"")))</f>
        <v>2</v>
      </c>
      <c r="Q456" s="4" t="n">
        <f aca="false">IF(OR(TRIM(Customers!Q456&amp;"")="",ISNUMBER(MATCH(TRIM(Customers!Q456&amp;""),Codes!$A$5:$A$14,0))),"",IF(ISNUMBER(Customers!Q456),Customers!Q456,IFERROR(VALUE(Customers!Q456),"")))</f>
        <v>2000</v>
      </c>
      <c r="R456" s="4" t="n">
        <f aca="false">IF(OR(TRIM(Customers!R456&amp;"")="",ISNUMBER(MATCH(TRIM(Customers!R456&amp;""),Codes!$A$5:$A$14,0))),"",IF(ISNUMBER(Customers!R456),Customers!R456,IFERROR(VALUE(Customers!R456),"")))</f>
        <v>694.13</v>
      </c>
      <c r="S456" s="4" t="str">
        <f aca="false">IF(OR(TRIM(Customers!S456&amp;"")="",ISNUMBER(MATCH(TRIM(Customers!S456&amp;""),Codes!$A$5:$A$14,0))),"",IF(ISNUMBER(Customers!S456),Customers!S456,IFERROR(VALUE(Customers!S456),"")))</f>
        <v/>
      </c>
      <c r="T456" s="4" t="str">
        <f aca="false">IF(OR(TRIM(Customers!T456&amp;"")="",ISNUMBER(MATCH(TRIM(Customers!T456&amp;""),Codes!$A$5:$A$14,0))),"",IF(ISNUMBER(Customers!T456),Customers!T456,IFERROR(VALUE(Customers!T456),"")))</f>
        <v/>
      </c>
      <c r="U456" s="3" t="n">
        <f aca="false">IF(OR(TRIM(Customers!U456&amp;"")="",ISNUMBER(MATCH(TRIM(Customers!U456&amp;""),Codes!$A$5:$A$14,0)),Customers!U456=0),"",IF(ISNUMBER(Customers!U456),Customers!U456,IFERROR(VALUE(Customers!U456),"")))</f>
        <v>571</v>
      </c>
      <c r="V456" s="3" t="str">
        <f aca="false">IF(OR(TRIM(Customers!V456&amp;"")="",ISNUMBER(MATCH(TRIM(Customers!V456&amp;""),Codes!$A$5:$A$14,0))),"",IF(ISNUMBER(Customers!V456),Customers!V456,IFERROR(VALUE(Customers!V456),"")))</f>
        <v/>
      </c>
    </row>
    <row r="457" customFormat="false" ht="15" hidden="false" customHeight="false" outlineLevel="0" collapsed="false">
      <c r="A457" s="2" t="str">
        <f aca="false">Customers!A457</f>
        <v>CL00456</v>
      </c>
      <c r="B457" s="3" t="n">
        <f aca="false">IF(OR(TRIM(Customers!B457&amp;"")="",ISNUMBER(MATCH(TRIM(Customers!B457&amp;""),Codes!$A$5:$A$14,0)),Customers!B457=0),"",IF(ISNUMBER(Customers!B457),Customers!B457,IFERROR(VALUE(Customers!B457),"")))</f>
        <v>51</v>
      </c>
      <c r="C457" s="2" t="str">
        <f aca="false">IF(OR(TRIM(Customers!C457&amp;"")="",ISNUMBER(MATCH(TRIM(Customers!C457&amp;""),Codes!$A$5:$A$14,0))),"",TRIM(Customers!C457))</f>
        <v>F</v>
      </c>
      <c r="D457" s="2" t="str">
        <f aca="false">IF(OR(TRIM(Customers!D457&amp;"")="",ISNUMBER(MATCH(TRIM(Customers!D457&amp;""),Codes!$A$5:$A$14,0))),"",TRIM(Customers!D457))</f>
        <v>Sardegna</v>
      </c>
      <c r="E457" s="2" t="str">
        <f aca="false">IF(OR(TRIM(Customers!E457&amp;"")="",ISNUMBER(MATCH(TRIM(Customers!E457&amp;""),Codes!$A$5:$A$14,0))),"",TRIM(Customers!E457))</f>
        <v>Employee</v>
      </c>
      <c r="F457" s="2" t="str">
        <f aca="false">IF(OR(TRIM(Customers!F457&amp;"")="",ISNUMBER(MATCH(TRIM(Customers!F457&amp;""),Codes!$A$5:$A$14,0))),"",TRIM(Customers!F457))</f>
        <v>Married</v>
      </c>
      <c r="G457" s="4" t="n">
        <f aca="false">IF(OR(TRIM(Customers!G457&amp;"")="",ISNUMBER(MATCH(TRIM(Customers!G457&amp;""),Codes!$A$5:$A$14,0)),Customers!G457=-999),"",IF(ISNUMBER(Customers!G457),Customers!G457,IFERROR(VALUE(Customers!G457),"")))</f>
        <v>26400</v>
      </c>
      <c r="H457" s="3" t="str">
        <f aca="false">IF(OR(TRIM(Customers!H457&amp;"")="",ISNUMBER(MATCH(TRIM(Customers!H457&amp;""),Codes!$A$5:$A$14,0))),"",IF(ISNUMBER(Customers!H457),Customers!H457,IFERROR(VALUE(Customers!H457),"")))</f>
        <v/>
      </c>
      <c r="I457" s="5" t="str">
        <f aca="false">IF(OR(TRIM(Customers!I457&amp;"")="",ISNUMBER(MATCH(TRIM(Customers!I457&amp;""),Codes!$A$5:$A$14,0)),Customers!I457=DATE(1970,1,1)),"",IF(ISNUMBER(Customers!I457),Customers!I457,IFERROR(DATEVALUE(Customers!I457),"")))</f>
        <v/>
      </c>
      <c r="J457" s="2" t="str">
        <f aca="false">IF(OR(TRIM(Customers!J457&amp;"")="",ISNUMBER(MATCH(TRIM(Customers!J457&amp;""),Codes!$A$5:$A$14,0))),"",TRIM(Customers!J457))</f>
        <v>App</v>
      </c>
      <c r="K457" s="3" t="n">
        <f aca="false">IF(OR(TRIM(Customers!K457&amp;"")="",ISNUMBER(MATCH(TRIM(Customers!K457&amp;""),Codes!$A$5:$A$14,0))),"",IF(ISNUMBER(Customers!K457),Customers!K457,IFERROR(VALUE(Customers!K457),"")))</f>
        <v>3</v>
      </c>
      <c r="L457" s="4" t="str">
        <f aca="false">IF(OR(TRIM(Customers!L457&amp;"")="",ISNUMBER(MATCH(TRIM(Customers!L457&amp;""),Codes!$A$5:$A$14,0))),"",IF(ISNUMBER(Customers!L457),Customers!L457,IFERROR(VALUE(Customers!L457),"")))</f>
        <v/>
      </c>
      <c r="M457" s="4" t="n">
        <f aca="false">IF(OR(TRIM(Customers!M457&amp;"")="",ISNUMBER(MATCH(TRIM(Customers!M457&amp;""),Codes!$A$5:$A$14,0))),"",IF(ISNUMBER(Customers!M457),Customers!M457,IFERROR(VALUE(Customers!M457),"")))</f>
        <v>0</v>
      </c>
      <c r="N457" s="3" t="n">
        <f aca="false">IF(OR(TRIM(Customers!N457&amp;"")="",ISNUMBER(MATCH(TRIM(Customers!N457&amp;""),Codes!$A$5:$A$14,0)),Customers!N457=9999),"",IF(ISNUMBER(Customers!N457),Customers!N457,IFERROR(VALUE(Customers!N457),"")))</f>
        <v>20</v>
      </c>
      <c r="O457" s="4" t="n">
        <f aca="false">IF(OR(TRIM(Customers!O457&amp;"")="",ISNUMBER(MATCH(TRIM(Customers!O457&amp;""),Codes!$A$5:$A$14,0))),"",IF(ISNUMBER(Customers!O457),Customers!O457,IFERROR(VALUE(Customers!O457),"")))</f>
        <v>42.51</v>
      </c>
      <c r="P457" s="3" t="n">
        <f aca="false">IF(OR(TRIM(Customers!P457&amp;"")="",ISNUMBER(MATCH(TRIM(Customers!P457&amp;""),Codes!$A$5:$A$14,0))),"",IF(ISNUMBER(Customers!P457),Customers!P457,IFERROR(VALUE(Customers!P457),"")))</f>
        <v>0</v>
      </c>
      <c r="Q457" s="4" t="n">
        <f aca="false">IF(OR(TRIM(Customers!Q457&amp;"")="",ISNUMBER(MATCH(TRIM(Customers!Q457&amp;""),Codes!$A$5:$A$14,0))),"",IF(ISNUMBER(Customers!Q457),Customers!Q457,IFERROR(VALUE(Customers!Q457),"")))</f>
        <v>4000</v>
      </c>
      <c r="R457" s="4" t="n">
        <f aca="false">IF(OR(TRIM(Customers!R457&amp;"")="",ISNUMBER(MATCH(TRIM(Customers!R457&amp;""),Codes!$A$5:$A$14,0))),"",IF(ISNUMBER(Customers!R457),Customers!R457,IFERROR(VALUE(Customers!R457),"")))</f>
        <v>406.46</v>
      </c>
      <c r="S457" s="4" t="n">
        <f aca="false">IF(OR(TRIM(Customers!S457&amp;"")="",ISNUMBER(MATCH(TRIM(Customers!S457&amp;""),Codes!$A$5:$A$14,0))),"",IF(ISNUMBER(Customers!S457),Customers!S457,IFERROR(VALUE(Customers!S457),"")))</f>
        <v>0</v>
      </c>
      <c r="T457" s="4" t="n">
        <f aca="false">IF(OR(TRIM(Customers!T457&amp;"")="",ISNUMBER(MATCH(TRIM(Customers!T457&amp;""),Codes!$A$5:$A$14,0))),"",IF(ISNUMBER(Customers!T457),Customers!T457,IFERROR(VALUE(Customers!T457),"")))</f>
        <v>0</v>
      </c>
      <c r="U457" s="3" t="n">
        <f aca="false">IF(OR(TRIM(Customers!U457&amp;"")="",ISNUMBER(MATCH(TRIM(Customers!U457&amp;""),Codes!$A$5:$A$14,0)),Customers!U457=0),"",IF(ISNUMBER(Customers!U457),Customers!U457,IFERROR(VALUE(Customers!U457),"")))</f>
        <v>552</v>
      </c>
      <c r="V457" s="3" t="n">
        <f aca="false">IF(OR(TRIM(Customers!V457&amp;"")="",ISNUMBER(MATCH(TRIM(Customers!V457&amp;""),Codes!$A$5:$A$14,0))),"",IF(ISNUMBER(Customers!V457),Customers!V457,IFERROR(VALUE(Customers!V457),"")))</f>
        <v>1</v>
      </c>
    </row>
    <row r="458" customFormat="false" ht="15" hidden="false" customHeight="false" outlineLevel="0" collapsed="false">
      <c r="A458" s="2" t="str">
        <f aca="false">Customers!A458</f>
        <v>CL00457</v>
      </c>
      <c r="B458" s="3" t="n">
        <f aca="false">IF(OR(TRIM(Customers!B458&amp;"")="",ISNUMBER(MATCH(TRIM(Customers!B458&amp;""),Codes!$A$5:$A$14,0)),Customers!B458=0),"",IF(ISNUMBER(Customers!B458),Customers!B458,IFERROR(VALUE(Customers!B458),"")))</f>
        <v>49</v>
      </c>
      <c r="C458" s="2" t="str">
        <f aca="false">IF(OR(TRIM(Customers!C458&amp;"")="",ISNUMBER(MATCH(TRIM(Customers!C458&amp;""),Codes!$A$5:$A$14,0))),"",TRIM(Customers!C458))</f>
        <v>F</v>
      </c>
      <c r="D458" s="2" t="str">
        <f aca="false">IF(OR(TRIM(Customers!D458&amp;"")="",ISNUMBER(MATCH(TRIM(Customers!D458&amp;""),Codes!$A$5:$A$14,0))),"",TRIM(Customers!D458))</f>
        <v>Marche</v>
      </c>
      <c r="E458" s="2" t="str">
        <f aca="false">IF(OR(TRIM(Customers!E458&amp;"")="",ISNUMBER(MATCH(TRIM(Customers!E458&amp;""),Codes!$A$5:$A$14,0))),"",TRIM(Customers!E458))</f>
        <v>Employee</v>
      </c>
      <c r="F458" s="2" t="str">
        <f aca="false">IF(OR(TRIM(Customers!F458&amp;"")="",ISNUMBER(MATCH(TRIM(Customers!F458&amp;""),Codes!$A$5:$A$14,0))),"",TRIM(Customers!F458))</f>
        <v>Married</v>
      </c>
      <c r="G458" s="4" t="n">
        <f aca="false">IF(OR(TRIM(Customers!G458&amp;"")="",ISNUMBER(MATCH(TRIM(Customers!G458&amp;""),Codes!$A$5:$A$14,0)),Customers!G458=-999),"",IF(ISNUMBER(Customers!G458),Customers!G458,IFERROR(VALUE(Customers!G458),"")))</f>
        <v>39100</v>
      </c>
      <c r="H458" s="3" t="n">
        <f aca="false">IF(OR(TRIM(Customers!H458&amp;"")="",ISNUMBER(MATCH(TRIM(Customers!H458&amp;""),Codes!$A$5:$A$14,0))),"",IF(ISNUMBER(Customers!H458),Customers!H458,IFERROR(VALUE(Customers!H458),"")))</f>
        <v>21</v>
      </c>
      <c r="I458" s="5" t="n">
        <f aca="false">IF(OR(TRIM(Customers!I458&amp;"")="",ISNUMBER(MATCH(TRIM(Customers!I458&amp;""),Codes!$A$5:$A$14,0)),Customers!I458=DATE(1970,1,1)),"",IF(ISNUMBER(Customers!I458),Customers!I458,IFERROR(DATEVALUE(Customers!I458),"")))</f>
        <v>38358</v>
      </c>
      <c r="J458" s="2" t="str">
        <f aca="false">IF(OR(TRIM(Customers!J458&amp;"")="",ISNUMBER(MATCH(TRIM(Customers!J458&amp;""),Codes!$A$5:$A$14,0))),"",TRIM(Customers!J458))</f>
        <v>App</v>
      </c>
      <c r="K458" s="3" t="n">
        <f aca="false">IF(OR(TRIM(Customers!K458&amp;"")="",ISNUMBER(MATCH(TRIM(Customers!K458&amp;""),Codes!$A$5:$A$14,0))),"",IF(ISNUMBER(Customers!K458),Customers!K458,IFERROR(VALUE(Customers!K458),"")))</f>
        <v>4</v>
      </c>
      <c r="L458" s="4" t="n">
        <f aca="false">IF(OR(TRIM(Customers!L458&amp;"")="",ISNUMBER(MATCH(TRIM(Customers!L458&amp;""),Codes!$A$5:$A$14,0))),"",IF(ISNUMBER(Customers!L458),Customers!L458,IFERROR(VALUE(Customers!L458),"")))</f>
        <v>1819.61</v>
      </c>
      <c r="M458" s="4" t="n">
        <f aca="false">IF(OR(TRIM(Customers!M458&amp;"")="",ISNUMBER(MATCH(TRIM(Customers!M458&amp;""),Codes!$A$5:$A$14,0))),"",IF(ISNUMBER(Customers!M458),Customers!M458,IFERROR(VALUE(Customers!M458),"")))</f>
        <v>0</v>
      </c>
      <c r="N458" s="3" t="n">
        <f aca="false">IF(OR(TRIM(Customers!N458&amp;"")="",ISNUMBER(MATCH(TRIM(Customers!N458&amp;""),Codes!$A$5:$A$14,0)),Customers!N458=9999),"",IF(ISNUMBER(Customers!N458),Customers!N458,IFERROR(VALUE(Customers!N458),"")))</f>
        <v>26</v>
      </c>
      <c r="O458" s="4" t="n">
        <f aca="false">IF(OR(TRIM(Customers!O458&amp;"")="",ISNUMBER(MATCH(TRIM(Customers!O458&amp;""),Codes!$A$5:$A$14,0))),"",IF(ISNUMBER(Customers!O458),Customers!O458,IFERROR(VALUE(Customers!O458),"")))</f>
        <v>50.38</v>
      </c>
      <c r="P458" s="3" t="n">
        <f aca="false">IF(OR(TRIM(Customers!P458&amp;"")="",ISNUMBER(MATCH(TRIM(Customers!P458&amp;""),Codes!$A$5:$A$14,0))),"",IF(ISNUMBER(Customers!P458),Customers!P458,IFERROR(VALUE(Customers!P458),"")))</f>
        <v>0</v>
      </c>
      <c r="Q458" s="4" t="n">
        <f aca="false">IF(OR(TRIM(Customers!Q458&amp;"")="",ISNUMBER(MATCH(TRIM(Customers!Q458&amp;""),Codes!$A$5:$A$14,0))),"",IF(ISNUMBER(Customers!Q458),Customers!Q458,IFERROR(VALUE(Customers!Q458),"")))</f>
        <v>7000</v>
      </c>
      <c r="R458" s="4" t="n">
        <f aca="false">IF(OR(TRIM(Customers!R458&amp;"")="",ISNUMBER(MATCH(TRIM(Customers!R458&amp;""),Codes!$A$5:$A$14,0))),"",IF(ISNUMBER(Customers!R458),Customers!R458,IFERROR(VALUE(Customers!R458),"")))</f>
        <v>1643.64</v>
      </c>
      <c r="S458" s="4" t="n">
        <f aca="false">IF(OR(TRIM(Customers!S458&amp;"")="",ISNUMBER(MATCH(TRIM(Customers!S458&amp;""),Codes!$A$5:$A$14,0))),"",IF(ISNUMBER(Customers!S458),Customers!S458,IFERROR(VALUE(Customers!S458),"")))</f>
        <v>79000</v>
      </c>
      <c r="T458" s="4" t="n">
        <f aca="false">IF(OR(TRIM(Customers!T458&amp;"")="",ISNUMBER(MATCH(TRIM(Customers!T458&amp;""),Codes!$A$5:$A$14,0))),"",IF(ISNUMBER(Customers!T458),Customers!T458,IFERROR(VALUE(Customers!T458),"")))</f>
        <v>552</v>
      </c>
      <c r="U458" s="3" t="n">
        <f aca="false">IF(OR(TRIM(Customers!U458&amp;"")="",ISNUMBER(MATCH(TRIM(Customers!U458&amp;""),Codes!$A$5:$A$14,0)),Customers!U458=0),"",IF(ISNUMBER(Customers!U458),Customers!U458,IFERROR(VALUE(Customers!U458),"")))</f>
        <v>703</v>
      </c>
      <c r="V458" s="3" t="n">
        <f aca="false">IF(OR(TRIM(Customers!V458&amp;"")="",ISNUMBER(MATCH(TRIM(Customers!V458&amp;""),Codes!$A$5:$A$14,0))),"",IF(ISNUMBER(Customers!V458),Customers!V458,IFERROR(VALUE(Customers!V458),"")))</f>
        <v>1</v>
      </c>
    </row>
    <row r="459" customFormat="false" ht="15" hidden="false" customHeight="false" outlineLevel="0" collapsed="false">
      <c r="A459" s="2" t="str">
        <f aca="false">Customers!A459</f>
        <v>CL00458</v>
      </c>
      <c r="B459" s="3" t="n">
        <f aca="false">IF(OR(TRIM(Customers!B459&amp;"")="",ISNUMBER(MATCH(TRIM(Customers!B459&amp;""),Codes!$A$5:$A$14,0)),Customers!B459=0),"",IF(ISNUMBER(Customers!B459),Customers!B459,IFERROR(VALUE(Customers!B459),"")))</f>
        <v>49</v>
      </c>
      <c r="C459" s="2" t="str">
        <f aca="false">IF(OR(TRIM(Customers!C459&amp;"")="",ISNUMBER(MATCH(TRIM(Customers!C459&amp;""),Codes!$A$5:$A$14,0))),"",TRIM(Customers!C459))</f>
        <v>M</v>
      </c>
      <c r="D459" s="2" t="str">
        <f aca="false">IF(OR(TRIM(Customers!D459&amp;"")="",ISNUMBER(MATCH(TRIM(Customers!D459&amp;""),Codes!$A$5:$A$14,0))),"",TRIM(Customers!D459))</f>
        <v>Molise</v>
      </c>
      <c r="E459" s="2" t="str">
        <f aca="false">IF(OR(TRIM(Customers!E459&amp;"")="",ISNUMBER(MATCH(TRIM(Customers!E459&amp;""),Codes!$A$5:$A$14,0))),"",TRIM(Customers!E459))</f>
        <v>Teacher</v>
      </c>
      <c r="F459" s="2" t="str">
        <f aca="false">IF(OR(TRIM(Customers!F459&amp;"")="",ISNUMBER(MATCH(TRIM(Customers!F459&amp;""),Codes!$A$5:$A$14,0))),"",TRIM(Customers!F459))</f>
        <v>Married</v>
      </c>
      <c r="G459" s="4" t="n">
        <f aca="false">IF(OR(TRIM(Customers!G459&amp;"")="",ISNUMBER(MATCH(TRIM(Customers!G459&amp;""),Codes!$A$5:$A$14,0)),Customers!G459=-999),"",IF(ISNUMBER(Customers!G459),Customers!G459,IFERROR(VALUE(Customers!G459),"")))</f>
        <v>25000</v>
      </c>
      <c r="H459" s="3" t="n">
        <f aca="false">IF(OR(TRIM(Customers!H459&amp;"")="",ISNUMBER(MATCH(TRIM(Customers!H459&amp;""),Codes!$A$5:$A$14,0))),"",IF(ISNUMBER(Customers!H459),Customers!H459,IFERROR(VALUE(Customers!H459),"")))</f>
        <v>3</v>
      </c>
      <c r="I459" s="5" t="n">
        <f aca="false">IF(OR(TRIM(Customers!I459&amp;"")="",ISNUMBER(MATCH(TRIM(Customers!I459&amp;""),Codes!$A$5:$A$14,0)),Customers!I459=DATE(1970,1,1)),"",IF(ISNUMBER(Customers!I459),Customers!I459,IFERROR(DATEVALUE(Customers!I459),"")))</f>
        <v>45146</v>
      </c>
      <c r="J459" s="2" t="str">
        <f aca="false">IF(OR(TRIM(Customers!J459&amp;"")="",ISNUMBER(MATCH(TRIM(Customers!J459&amp;""),Codes!$A$5:$A$14,0))),"",TRIM(Customers!J459))</f>
        <v>Branch</v>
      </c>
      <c r="K459" s="3" t="n">
        <f aca="false">IF(OR(TRIM(Customers!K459&amp;"")="",ISNUMBER(MATCH(TRIM(Customers!K459&amp;""),Codes!$A$5:$A$14,0))),"",IF(ISNUMBER(Customers!K459),Customers!K459,IFERROR(VALUE(Customers!K459),"")))</f>
        <v>3</v>
      </c>
      <c r="L459" s="4" t="n">
        <f aca="false">IF(OR(TRIM(Customers!L459&amp;"")="",ISNUMBER(MATCH(TRIM(Customers!L459&amp;""),Codes!$A$5:$A$14,0))),"",IF(ISNUMBER(Customers!L459),Customers!L459,IFERROR(VALUE(Customers!L459),"")))</f>
        <v>3139.82</v>
      </c>
      <c r="M459" s="4" t="n">
        <f aca="false">IF(OR(TRIM(Customers!M459&amp;"")="",ISNUMBER(MATCH(TRIM(Customers!M459&amp;""),Codes!$A$5:$A$14,0))),"",IF(ISNUMBER(Customers!M459),Customers!M459,IFERROR(VALUE(Customers!M459),"")))</f>
        <v>5266.66</v>
      </c>
      <c r="N459" s="3" t="n">
        <f aca="false">IF(OR(TRIM(Customers!N459&amp;"")="",ISNUMBER(MATCH(TRIM(Customers!N459&amp;""),Codes!$A$5:$A$14,0)),Customers!N459=9999),"",IF(ISNUMBER(Customers!N459),Customers!N459,IFERROR(VALUE(Customers!N459),"")))</f>
        <v>27</v>
      </c>
      <c r="O459" s="4" t="n">
        <f aca="false">IF(OR(TRIM(Customers!O459&amp;"")="",ISNUMBER(MATCH(TRIM(Customers!O459&amp;""),Codes!$A$5:$A$14,0))),"",IF(ISNUMBER(Customers!O459),Customers!O459,IFERROR(VALUE(Customers!O459),"")))</f>
        <v>47.91</v>
      </c>
      <c r="P459" s="3" t="n">
        <f aca="false">IF(OR(TRIM(Customers!P459&amp;"")="",ISNUMBER(MATCH(TRIM(Customers!P459&amp;""),Codes!$A$5:$A$14,0))),"",IF(ISNUMBER(Customers!P459),Customers!P459,IFERROR(VALUE(Customers!P459),"")))</f>
        <v>7</v>
      </c>
      <c r="Q459" s="4" t="n">
        <f aca="false">IF(OR(TRIM(Customers!Q459&amp;"")="",ISNUMBER(MATCH(TRIM(Customers!Q459&amp;""),Codes!$A$5:$A$14,0))),"",IF(ISNUMBER(Customers!Q459),Customers!Q459,IFERROR(VALUE(Customers!Q459),"")))</f>
        <v>4000</v>
      </c>
      <c r="R459" s="4" t="n">
        <f aca="false">IF(OR(TRIM(Customers!R459&amp;"")="",ISNUMBER(MATCH(TRIM(Customers!R459&amp;""),Codes!$A$5:$A$14,0))),"",IF(ISNUMBER(Customers!R459),Customers!R459,IFERROR(VALUE(Customers!R459),"")))</f>
        <v>503.56</v>
      </c>
      <c r="S459" s="4" t="n">
        <f aca="false">IF(OR(TRIM(Customers!S459&amp;"")="",ISNUMBER(MATCH(TRIM(Customers!S459&amp;""),Codes!$A$5:$A$14,0))),"",IF(ISNUMBER(Customers!S459),Customers!S459,IFERROR(VALUE(Customers!S459),"")))</f>
        <v>0</v>
      </c>
      <c r="T459" s="4" t="n">
        <f aca="false">IF(OR(TRIM(Customers!T459&amp;"")="",ISNUMBER(MATCH(TRIM(Customers!T459&amp;""),Codes!$A$5:$A$14,0))),"",IF(ISNUMBER(Customers!T459),Customers!T459,IFERROR(VALUE(Customers!T459),"")))</f>
        <v>0</v>
      </c>
      <c r="U459" s="3" t="str">
        <f aca="false">IF(OR(TRIM(Customers!U459&amp;"")="",ISNUMBER(MATCH(TRIM(Customers!U459&amp;""),Codes!$A$5:$A$14,0)),Customers!U459=0),"",IF(ISNUMBER(Customers!U459),Customers!U459,IFERROR(VALUE(Customers!U459),"")))</f>
        <v/>
      </c>
      <c r="V459" s="3" t="n">
        <f aca="false">IF(OR(TRIM(Customers!V459&amp;"")="",ISNUMBER(MATCH(TRIM(Customers!V459&amp;""),Codes!$A$5:$A$14,0))),"",IF(ISNUMBER(Customers!V459),Customers!V459,IFERROR(VALUE(Customers!V459),"")))</f>
        <v>0</v>
      </c>
    </row>
    <row r="460" customFormat="false" ht="15" hidden="false" customHeight="false" outlineLevel="0" collapsed="false">
      <c r="A460" s="2" t="str">
        <f aca="false">Customers!A460</f>
        <v>CL00459</v>
      </c>
      <c r="B460" s="3" t="n">
        <f aca="false">IF(OR(TRIM(Customers!B460&amp;"")="",ISNUMBER(MATCH(TRIM(Customers!B460&amp;""),Codes!$A$5:$A$14,0)),Customers!B460=0),"",IF(ISNUMBER(Customers!B460),Customers!B460,IFERROR(VALUE(Customers!B460),"")))</f>
        <v>39</v>
      </c>
      <c r="C460" s="2" t="str">
        <f aca="false">IF(OR(TRIM(Customers!C460&amp;"")="",ISNUMBER(MATCH(TRIM(Customers!C460&amp;""),Codes!$A$5:$A$14,0))),"",TRIM(Customers!C460))</f>
        <v>F</v>
      </c>
      <c r="D460" s="2" t="str">
        <f aca="false">IF(OR(TRIM(Customers!D460&amp;"")="",ISNUMBER(MATCH(TRIM(Customers!D460&amp;""),Codes!$A$5:$A$14,0))),"",TRIM(Customers!D460))</f>
        <v>Lombardia</v>
      </c>
      <c r="E460" s="2" t="str">
        <f aca="false">IF(OR(TRIM(Customers!E460&amp;"")="",ISNUMBER(MATCH(TRIM(Customers!E460&amp;""),Codes!$A$5:$A$14,0))),"",TRIM(Customers!E460))</f>
        <v>Shopkeeper</v>
      </c>
      <c r="F460" s="2" t="str">
        <f aca="false">IF(OR(TRIM(Customers!F460&amp;"")="",ISNUMBER(MATCH(TRIM(Customers!F460&amp;""),Codes!$A$5:$A$14,0))),"",TRIM(Customers!F460))</f>
        <v>Married</v>
      </c>
      <c r="G460" s="4" t="n">
        <f aca="false">IF(OR(TRIM(Customers!G460&amp;"")="",ISNUMBER(MATCH(TRIM(Customers!G460&amp;""),Codes!$A$5:$A$14,0)),Customers!G460=-999),"",IF(ISNUMBER(Customers!G460),Customers!G460,IFERROR(VALUE(Customers!G460),"")))</f>
        <v>29500</v>
      </c>
      <c r="H460" s="3" t="n">
        <f aca="false">IF(OR(TRIM(Customers!H460&amp;"")="",ISNUMBER(MATCH(TRIM(Customers!H460&amp;""),Codes!$A$5:$A$14,0))),"",IF(ISNUMBER(Customers!H460),Customers!H460,IFERROR(VALUE(Customers!H460),"")))</f>
        <v>12</v>
      </c>
      <c r="I460" s="5" t="n">
        <f aca="false">IF(OR(TRIM(Customers!I460&amp;"")="",ISNUMBER(MATCH(TRIM(Customers!I460&amp;""),Codes!$A$5:$A$14,0)),Customers!I460=DATE(1970,1,1)),"",IF(ISNUMBER(Customers!I460),Customers!I460,IFERROR(DATEVALUE(Customers!I460),"")))</f>
        <v>41638</v>
      </c>
      <c r="J460" s="2" t="str">
        <f aca="false">IF(OR(TRIM(Customers!J460&amp;"")="",ISNUMBER(MATCH(TRIM(Customers!J460&amp;""),Codes!$A$5:$A$14,0))),"",TRIM(Customers!J460))</f>
        <v>App</v>
      </c>
      <c r="K460" s="3" t="n">
        <f aca="false">IF(OR(TRIM(Customers!K460&amp;"")="",ISNUMBER(MATCH(TRIM(Customers!K460&amp;""),Codes!$A$5:$A$14,0))),"",IF(ISNUMBER(Customers!K460),Customers!K460,IFERROR(VALUE(Customers!K460),"")))</f>
        <v>2</v>
      </c>
      <c r="L460" s="4" t="n">
        <f aca="false">IF(OR(TRIM(Customers!L460&amp;"")="",ISNUMBER(MATCH(TRIM(Customers!L460&amp;""),Codes!$A$5:$A$14,0))),"",IF(ISNUMBER(Customers!L460),Customers!L460,IFERROR(VALUE(Customers!L460),"")))</f>
        <v>2698.73</v>
      </c>
      <c r="M460" s="4" t="n">
        <f aca="false">IF(OR(TRIM(Customers!M460&amp;"")="",ISNUMBER(MATCH(TRIM(Customers!M460&amp;""),Codes!$A$5:$A$14,0))),"",IF(ISNUMBER(Customers!M460),Customers!M460,IFERROR(VALUE(Customers!M460),"")))</f>
        <v>12229.03</v>
      </c>
      <c r="N460" s="3" t="n">
        <f aca="false">IF(OR(TRIM(Customers!N460&amp;"")="",ISNUMBER(MATCH(TRIM(Customers!N460&amp;""),Codes!$A$5:$A$14,0)),Customers!N460=9999),"",IF(ISNUMBER(Customers!N460),Customers!N460,IFERROR(VALUE(Customers!N460),"")))</f>
        <v>32</v>
      </c>
      <c r="O460" s="4" t="n">
        <f aca="false">IF(OR(TRIM(Customers!O460&amp;"")="",ISNUMBER(MATCH(TRIM(Customers!O460&amp;""),Codes!$A$5:$A$14,0))),"",IF(ISNUMBER(Customers!O460),Customers!O460,IFERROR(VALUE(Customers!O460),"")))</f>
        <v>50.41</v>
      </c>
      <c r="P460" s="3" t="n">
        <f aca="false">IF(OR(TRIM(Customers!P460&amp;"")="",ISNUMBER(MATCH(TRIM(Customers!P460&amp;""),Codes!$A$5:$A$14,0))),"",IF(ISNUMBER(Customers!P460),Customers!P460,IFERROR(VALUE(Customers!P460),"")))</f>
        <v>1</v>
      </c>
      <c r="Q460" s="4" t="n">
        <f aca="false">IF(OR(TRIM(Customers!Q460&amp;"")="",ISNUMBER(MATCH(TRIM(Customers!Q460&amp;""),Codes!$A$5:$A$14,0))),"",IF(ISNUMBER(Customers!Q460),Customers!Q460,IFERROR(VALUE(Customers!Q460),"")))</f>
        <v>4500</v>
      </c>
      <c r="R460" s="4" t="n">
        <f aca="false">IF(OR(TRIM(Customers!R460&amp;"")="",ISNUMBER(MATCH(TRIM(Customers!R460&amp;""),Codes!$A$5:$A$14,0))),"",IF(ISNUMBER(Customers!R460),Customers!R460,IFERROR(VALUE(Customers!R460),"")))</f>
        <v>410.16</v>
      </c>
      <c r="S460" s="4" t="n">
        <f aca="false">IF(OR(TRIM(Customers!S460&amp;"")="",ISNUMBER(MATCH(TRIM(Customers!S460&amp;""),Codes!$A$5:$A$14,0))),"",IF(ISNUMBER(Customers!S460),Customers!S460,IFERROR(VALUE(Customers!S460),"")))</f>
        <v>0</v>
      </c>
      <c r="T460" s="4" t="n">
        <f aca="false">IF(OR(TRIM(Customers!T460&amp;"")="",ISNUMBER(MATCH(TRIM(Customers!T460&amp;""),Codes!$A$5:$A$14,0))),"",IF(ISNUMBER(Customers!T460),Customers!T460,IFERROR(VALUE(Customers!T460),"")))</f>
        <v>0</v>
      </c>
      <c r="U460" s="3" t="n">
        <f aca="false">IF(OR(TRIM(Customers!U460&amp;"")="",ISNUMBER(MATCH(TRIM(Customers!U460&amp;""),Codes!$A$5:$A$14,0)),Customers!U460=0),"",IF(ISNUMBER(Customers!U460),Customers!U460,IFERROR(VALUE(Customers!U460),"")))</f>
        <v>632</v>
      </c>
      <c r="V460" s="3" t="n">
        <f aca="false">IF(OR(TRIM(Customers!V460&amp;"")="",ISNUMBER(MATCH(TRIM(Customers!V460&amp;""),Codes!$A$5:$A$14,0))),"",IF(ISNUMBER(Customers!V460),Customers!V460,IFERROR(VALUE(Customers!V460),"")))</f>
        <v>0</v>
      </c>
    </row>
    <row r="461" customFormat="false" ht="15" hidden="false" customHeight="false" outlineLevel="0" collapsed="false">
      <c r="A461" s="2" t="str">
        <f aca="false">Customers!A461</f>
        <v>CL00460</v>
      </c>
      <c r="B461" s="3" t="n">
        <f aca="false">IF(OR(TRIM(Customers!B461&amp;"")="",ISNUMBER(MATCH(TRIM(Customers!B461&amp;""),Codes!$A$5:$A$14,0)),Customers!B461=0),"",IF(ISNUMBER(Customers!B461),Customers!B461,IFERROR(VALUE(Customers!B461),"")))</f>
        <v>41</v>
      </c>
      <c r="C461" s="2" t="str">
        <f aca="false">IF(OR(TRIM(Customers!C461&amp;"")="",ISNUMBER(MATCH(TRIM(Customers!C461&amp;""),Codes!$A$5:$A$14,0))),"",TRIM(Customers!C461))</f>
        <v>M</v>
      </c>
      <c r="D461" s="2" t="str">
        <f aca="false">IF(OR(TRIM(Customers!D461&amp;"")="",ISNUMBER(MATCH(TRIM(Customers!D461&amp;""),Codes!$A$5:$A$14,0))),"",TRIM(Customers!D461))</f>
        <v>Lazio</v>
      </c>
      <c r="E461" s="2" t="str">
        <f aca="false">IF(OR(TRIM(Customers!E461&amp;"")="",ISNUMBER(MATCH(TRIM(Customers!E461&amp;""),Codes!$A$5:$A$14,0))),"",TRIM(Customers!E461))</f>
        <v>Manual worker</v>
      </c>
      <c r="F461" s="2" t="str">
        <f aca="false">IF(OR(TRIM(Customers!F461&amp;"")="",ISNUMBER(MATCH(TRIM(Customers!F461&amp;""),Codes!$A$5:$A$14,0))),"",TRIM(Customers!F461))</f>
        <v>Married</v>
      </c>
      <c r="G461" s="4" t="n">
        <f aca="false">IF(OR(TRIM(Customers!G461&amp;"")="",ISNUMBER(MATCH(TRIM(Customers!G461&amp;""),Codes!$A$5:$A$14,0)),Customers!G461=-999),"",IF(ISNUMBER(Customers!G461),Customers!G461,IFERROR(VALUE(Customers!G461),"")))</f>
        <v>19600</v>
      </c>
      <c r="H461" s="3" t="n">
        <f aca="false">IF(OR(TRIM(Customers!H461&amp;"")="",ISNUMBER(MATCH(TRIM(Customers!H461&amp;""),Codes!$A$5:$A$14,0))),"",IF(ISNUMBER(Customers!H461),Customers!H461,IFERROR(VALUE(Customers!H461),"")))</f>
        <v>5</v>
      </c>
      <c r="I461" s="5" t="n">
        <f aca="false">IF(OR(TRIM(Customers!I461&amp;"")="",ISNUMBER(MATCH(TRIM(Customers!I461&amp;""),Codes!$A$5:$A$14,0)),Customers!I461=DATE(1970,1,1)),"",IF(ISNUMBER(Customers!I461),Customers!I461,IFERROR(DATEVALUE(Customers!I461),"")))</f>
        <v>44284</v>
      </c>
      <c r="J461" s="2" t="str">
        <f aca="false">IF(OR(TRIM(Customers!J461&amp;"")="",ISNUMBER(MATCH(TRIM(Customers!J461&amp;""),Codes!$A$5:$A$14,0))),"",TRIM(Customers!J461))</f>
        <v>Online Banking</v>
      </c>
      <c r="K461" s="3" t="n">
        <f aca="false">IF(OR(TRIM(Customers!K461&amp;"")="",ISNUMBER(MATCH(TRIM(Customers!K461&amp;""),Codes!$A$5:$A$14,0))),"",IF(ISNUMBER(Customers!K461),Customers!K461,IFERROR(VALUE(Customers!K461),"")))</f>
        <v>1</v>
      </c>
      <c r="L461" s="4" t="n">
        <f aca="false">IF(OR(TRIM(Customers!L461&amp;"")="",ISNUMBER(MATCH(TRIM(Customers!L461&amp;""),Codes!$A$5:$A$14,0))),"",IF(ISNUMBER(Customers!L461),Customers!L461,IFERROR(VALUE(Customers!L461),"")))</f>
        <v>1705.52</v>
      </c>
      <c r="M461" s="4" t="n">
        <f aca="false">IF(OR(TRIM(Customers!M461&amp;"")="",ISNUMBER(MATCH(TRIM(Customers!M461&amp;""),Codes!$A$5:$A$14,0))),"",IF(ISNUMBER(Customers!M461),Customers!M461,IFERROR(VALUE(Customers!M461),"")))</f>
        <v>9300.93</v>
      </c>
      <c r="N461" s="3" t="n">
        <f aca="false">IF(OR(TRIM(Customers!N461&amp;"")="",ISNUMBER(MATCH(TRIM(Customers!N461&amp;""),Codes!$A$5:$A$14,0)),Customers!N461=9999),"",IF(ISNUMBER(Customers!N461),Customers!N461,IFERROR(VALUE(Customers!N461),"")))</f>
        <v>32</v>
      </c>
      <c r="O461" s="4" t="n">
        <f aca="false">IF(OR(TRIM(Customers!O461&amp;"")="",ISNUMBER(MATCH(TRIM(Customers!O461&amp;""),Codes!$A$5:$A$14,0))),"",IF(ISNUMBER(Customers!O461),Customers!O461,IFERROR(VALUE(Customers!O461),"")))</f>
        <v>24.83</v>
      </c>
      <c r="P461" s="3" t="n">
        <f aca="false">IF(OR(TRIM(Customers!P461&amp;"")="",ISNUMBER(MATCH(TRIM(Customers!P461&amp;""),Codes!$A$5:$A$14,0))),"",IF(ISNUMBER(Customers!P461),Customers!P461,IFERROR(VALUE(Customers!P461),"")))</f>
        <v>1</v>
      </c>
      <c r="Q461" s="4" t="n">
        <f aca="false">IF(OR(TRIM(Customers!Q461&amp;"")="",ISNUMBER(MATCH(TRIM(Customers!Q461&amp;""),Codes!$A$5:$A$14,0))),"",IF(ISNUMBER(Customers!Q461),Customers!Q461,IFERROR(VALUE(Customers!Q461),"")))</f>
        <v>5000</v>
      </c>
      <c r="R461" s="4" t="n">
        <f aca="false">IF(OR(TRIM(Customers!R461&amp;"")="",ISNUMBER(MATCH(TRIM(Customers!R461&amp;""),Codes!$A$5:$A$14,0))),"",IF(ISNUMBER(Customers!R461),Customers!R461,IFERROR(VALUE(Customers!R461),"")))</f>
        <v>2015.27</v>
      </c>
      <c r="S461" s="4" t="n">
        <f aca="false">IF(OR(TRIM(Customers!S461&amp;"")="",ISNUMBER(MATCH(TRIM(Customers!S461&amp;""),Codes!$A$5:$A$14,0))),"",IF(ISNUMBER(Customers!S461),Customers!S461,IFERROR(VALUE(Customers!S461),"")))</f>
        <v>0</v>
      </c>
      <c r="T461" s="4" t="n">
        <f aca="false">IF(OR(TRIM(Customers!T461&amp;"")="",ISNUMBER(MATCH(TRIM(Customers!T461&amp;""),Codes!$A$5:$A$14,0))),"",IF(ISNUMBER(Customers!T461),Customers!T461,IFERROR(VALUE(Customers!T461),"")))</f>
        <v>0</v>
      </c>
      <c r="U461" s="3" t="n">
        <f aca="false">IF(OR(TRIM(Customers!U461&amp;"")="",ISNUMBER(MATCH(TRIM(Customers!U461&amp;""),Codes!$A$5:$A$14,0)),Customers!U461=0),"",IF(ISNUMBER(Customers!U461),Customers!U461,IFERROR(VALUE(Customers!U461),"")))</f>
        <v>556</v>
      </c>
      <c r="V461" s="3" t="n">
        <f aca="false">IF(OR(TRIM(Customers!V461&amp;"")="",ISNUMBER(MATCH(TRIM(Customers!V461&amp;""),Codes!$A$5:$A$14,0))),"",IF(ISNUMBER(Customers!V461),Customers!V461,IFERROR(VALUE(Customers!V461),"")))</f>
        <v>1</v>
      </c>
    </row>
    <row r="462" customFormat="false" ht="15" hidden="false" customHeight="false" outlineLevel="0" collapsed="false">
      <c r="A462" s="2" t="str">
        <f aca="false">Customers!A462</f>
        <v>CL00461</v>
      </c>
      <c r="B462" s="3" t="n">
        <f aca="false">IF(OR(TRIM(Customers!B462&amp;"")="",ISNUMBER(MATCH(TRIM(Customers!B462&amp;""),Codes!$A$5:$A$14,0)),Customers!B462=0),"",IF(ISNUMBER(Customers!B462),Customers!B462,IFERROR(VALUE(Customers!B462),"")))</f>
        <v>42</v>
      </c>
      <c r="C462" s="2" t="str">
        <f aca="false">IF(OR(TRIM(Customers!C462&amp;"")="",ISNUMBER(MATCH(TRIM(Customers!C462&amp;""),Codes!$A$5:$A$14,0))),"",TRIM(Customers!C462))</f>
        <v>F</v>
      </c>
      <c r="D462" s="2" t="str">
        <f aca="false">IF(OR(TRIM(Customers!D462&amp;"")="",ISNUMBER(MATCH(TRIM(Customers!D462&amp;""),Codes!$A$5:$A$14,0))),"",TRIM(Customers!D462))</f>
        <v>Veneto</v>
      </c>
      <c r="E462" s="2" t="str">
        <f aca="false">IF(OR(TRIM(Customers!E462&amp;"")="",ISNUMBER(MATCH(TRIM(Customers!E462&amp;""),Codes!$A$5:$A$14,0))),"",TRIM(Customers!E462))</f>
        <v>Self-employed</v>
      </c>
      <c r="F462" s="2" t="str">
        <f aca="false">IF(OR(TRIM(Customers!F462&amp;"")="",ISNUMBER(MATCH(TRIM(Customers!F462&amp;""),Codes!$A$5:$A$14,0))),"",TRIM(Customers!F462))</f>
        <v>Married</v>
      </c>
      <c r="G462" s="4" t="n">
        <f aca="false">IF(OR(TRIM(Customers!G462&amp;"")="",ISNUMBER(MATCH(TRIM(Customers!G462&amp;""),Codes!$A$5:$A$14,0)),Customers!G462=-999),"",IF(ISNUMBER(Customers!G462),Customers!G462,IFERROR(VALUE(Customers!G462),"")))</f>
        <v>26600</v>
      </c>
      <c r="H462" s="3" t="n">
        <f aca="false">IF(OR(TRIM(Customers!H462&amp;"")="",ISNUMBER(MATCH(TRIM(Customers!H462&amp;""),Codes!$A$5:$A$14,0))),"",IF(ISNUMBER(Customers!H462),Customers!H462,IFERROR(VALUE(Customers!H462),"")))</f>
        <v>5</v>
      </c>
      <c r="I462" s="5" t="n">
        <f aca="false">IF(OR(TRIM(Customers!I462&amp;"")="",ISNUMBER(MATCH(TRIM(Customers!I462&amp;""),Codes!$A$5:$A$14,0)),Customers!I462=DATE(1970,1,1)),"",IF(ISNUMBER(Customers!I462),Customers!I462,IFERROR(DATEVALUE(Customers!I462),"")))</f>
        <v>44436</v>
      </c>
      <c r="J462" s="2" t="str">
        <f aca="false">IF(OR(TRIM(Customers!J462&amp;"")="",ISNUMBER(MATCH(TRIM(Customers!J462&amp;""),Codes!$A$5:$A$14,0))),"",TRIM(Customers!J462))</f>
        <v>App</v>
      </c>
      <c r="K462" s="3" t="n">
        <f aca="false">IF(OR(TRIM(Customers!K462&amp;"")="",ISNUMBER(MATCH(TRIM(Customers!K462&amp;""),Codes!$A$5:$A$14,0))),"",IF(ISNUMBER(Customers!K462),Customers!K462,IFERROR(VALUE(Customers!K462),"")))</f>
        <v>1</v>
      </c>
      <c r="L462" s="4" t="n">
        <f aca="false">IF(OR(TRIM(Customers!L462&amp;"")="",ISNUMBER(MATCH(TRIM(Customers!L462&amp;""),Codes!$A$5:$A$14,0))),"",IF(ISNUMBER(Customers!L462),Customers!L462,IFERROR(VALUE(Customers!L462),"")))</f>
        <v>2720.82</v>
      </c>
      <c r="M462" s="4" t="n">
        <f aca="false">IF(OR(TRIM(Customers!M462&amp;"")="",ISNUMBER(MATCH(TRIM(Customers!M462&amp;""),Codes!$A$5:$A$14,0))),"",IF(ISNUMBER(Customers!M462),Customers!M462,IFERROR(VALUE(Customers!M462),"")))</f>
        <v>13293.5</v>
      </c>
      <c r="N462" s="3" t="n">
        <f aca="false">IF(OR(TRIM(Customers!N462&amp;"")="",ISNUMBER(MATCH(TRIM(Customers!N462&amp;""),Codes!$A$5:$A$14,0)),Customers!N462=9999),"",IF(ISNUMBER(Customers!N462),Customers!N462,IFERROR(VALUE(Customers!N462),"")))</f>
        <v>30</v>
      </c>
      <c r="O462" s="4" t="n">
        <f aca="false">IF(OR(TRIM(Customers!O462&amp;"")="",ISNUMBER(MATCH(TRIM(Customers!O462&amp;""),Codes!$A$5:$A$14,0))),"",IF(ISNUMBER(Customers!O462),Customers!O462,IFERROR(VALUE(Customers!O462),"")))</f>
        <v>52.42</v>
      </c>
      <c r="P462" s="3" t="n">
        <f aca="false">IF(OR(TRIM(Customers!P462&amp;"")="",ISNUMBER(MATCH(TRIM(Customers!P462&amp;""),Codes!$A$5:$A$14,0))),"",IF(ISNUMBER(Customers!P462),Customers!P462,IFERROR(VALUE(Customers!P462),"")))</f>
        <v>2</v>
      </c>
      <c r="Q462" s="4" t="n">
        <f aca="false">IF(OR(TRIM(Customers!Q462&amp;"")="",ISNUMBER(MATCH(TRIM(Customers!Q462&amp;""),Codes!$A$5:$A$14,0))),"",IF(ISNUMBER(Customers!Q462),Customers!Q462,IFERROR(VALUE(Customers!Q462),"")))</f>
        <v>0</v>
      </c>
      <c r="R462" s="4" t="n">
        <f aca="false">IF(OR(TRIM(Customers!R462&amp;"")="",ISNUMBER(MATCH(TRIM(Customers!R462&amp;""),Codes!$A$5:$A$14,0))),"",IF(ISNUMBER(Customers!R462),Customers!R462,IFERROR(VALUE(Customers!R462),"")))</f>
        <v>0</v>
      </c>
      <c r="S462" s="4" t="n">
        <f aca="false">IF(OR(TRIM(Customers!S462&amp;"")="",ISNUMBER(MATCH(TRIM(Customers!S462&amp;""),Codes!$A$5:$A$14,0))),"",IF(ISNUMBER(Customers!S462),Customers!S462,IFERROR(VALUE(Customers!S462),"")))</f>
        <v>0</v>
      </c>
      <c r="T462" s="4" t="n">
        <f aca="false">IF(OR(TRIM(Customers!T462&amp;"")="",ISNUMBER(MATCH(TRIM(Customers!T462&amp;""),Codes!$A$5:$A$14,0))),"",IF(ISNUMBER(Customers!T462),Customers!T462,IFERROR(VALUE(Customers!T462),"")))</f>
        <v>0</v>
      </c>
      <c r="U462" s="3" t="n">
        <f aca="false">IF(OR(TRIM(Customers!U462&amp;"")="",ISNUMBER(MATCH(TRIM(Customers!U462&amp;""),Codes!$A$5:$A$14,0)),Customers!U462=0),"",IF(ISNUMBER(Customers!U462),Customers!U462,IFERROR(VALUE(Customers!U462),"")))</f>
        <v>615</v>
      </c>
      <c r="V462" s="3" t="n">
        <f aca="false">IF(OR(TRIM(Customers!V462&amp;"")="",ISNUMBER(MATCH(TRIM(Customers!V462&amp;""),Codes!$A$5:$A$14,0))),"",IF(ISNUMBER(Customers!V462),Customers!V462,IFERROR(VALUE(Customers!V462),"")))</f>
        <v>0</v>
      </c>
    </row>
    <row r="463" customFormat="false" ht="15" hidden="false" customHeight="false" outlineLevel="0" collapsed="false">
      <c r="A463" s="2" t="str">
        <f aca="false">Customers!A463</f>
        <v>CL00462</v>
      </c>
      <c r="B463" s="3" t="n">
        <f aca="false">IF(OR(TRIM(Customers!B463&amp;"")="",ISNUMBER(MATCH(TRIM(Customers!B463&amp;""),Codes!$A$5:$A$14,0)),Customers!B463=0),"",IF(ISNUMBER(Customers!B463),Customers!B463,IFERROR(VALUE(Customers!B463),"")))</f>
        <v>49</v>
      </c>
      <c r="C463" s="2" t="str">
        <f aca="false">IF(OR(TRIM(Customers!C463&amp;"")="",ISNUMBER(MATCH(TRIM(Customers!C463&amp;""),Codes!$A$5:$A$14,0))),"",TRIM(Customers!C463))</f>
        <v>F</v>
      </c>
      <c r="D463" s="2" t="str">
        <f aca="false">IF(OR(TRIM(Customers!D463&amp;"")="",ISNUMBER(MATCH(TRIM(Customers!D463&amp;""),Codes!$A$5:$A$14,0))),"",TRIM(Customers!D463))</f>
        <v>Sardegna</v>
      </c>
      <c r="E463" s="2" t="str">
        <f aca="false">IF(OR(TRIM(Customers!E463&amp;"")="",ISNUMBER(MATCH(TRIM(Customers!E463&amp;""),Codes!$A$5:$A$14,0))),"",TRIM(Customers!E463))</f>
        <v>Employee</v>
      </c>
      <c r="F463" s="2" t="str">
        <f aca="false">IF(OR(TRIM(Customers!F463&amp;"")="",ISNUMBER(MATCH(TRIM(Customers!F463&amp;""),Codes!$A$5:$A$14,0))),"",TRIM(Customers!F463))</f>
        <v>Single</v>
      </c>
      <c r="G463" s="4" t="n">
        <f aca="false">IF(OR(TRIM(Customers!G463&amp;"")="",ISNUMBER(MATCH(TRIM(Customers!G463&amp;""),Codes!$A$5:$A$14,0)),Customers!G463=-999),"",IF(ISNUMBER(Customers!G463),Customers!G463,IFERROR(VALUE(Customers!G463),"")))</f>
        <v>23300</v>
      </c>
      <c r="H463" s="3" t="n">
        <f aca="false">IF(OR(TRIM(Customers!H463&amp;"")="",ISNUMBER(MATCH(TRIM(Customers!H463&amp;""),Codes!$A$5:$A$14,0))),"",IF(ISNUMBER(Customers!H463),Customers!H463,IFERROR(VALUE(Customers!H463),"")))</f>
        <v>11</v>
      </c>
      <c r="I463" s="5" t="n">
        <f aca="false">IF(OR(TRIM(Customers!I463&amp;"")="",ISNUMBER(MATCH(TRIM(Customers!I463&amp;""),Codes!$A$5:$A$14,0)),Customers!I463=DATE(1970,1,1)),"",IF(ISNUMBER(Customers!I463),Customers!I463,IFERROR(DATEVALUE(Customers!I463),"")))</f>
        <v>41931</v>
      </c>
      <c r="J463" s="2" t="str">
        <f aca="false">IF(OR(TRIM(Customers!J463&amp;"")="",ISNUMBER(MATCH(TRIM(Customers!J463&amp;""),Codes!$A$5:$A$14,0))),"",TRIM(Customers!J463))</f>
        <v>Branch</v>
      </c>
      <c r="K463" s="3" t="n">
        <f aca="false">IF(OR(TRIM(Customers!K463&amp;"")="",ISNUMBER(MATCH(TRIM(Customers!K463&amp;""),Codes!$A$5:$A$14,0))),"",IF(ISNUMBER(Customers!K463),Customers!K463,IFERROR(VALUE(Customers!K463),"")))</f>
        <v>2</v>
      </c>
      <c r="L463" s="4" t="n">
        <f aca="false">IF(OR(TRIM(Customers!L463&amp;"")="",ISNUMBER(MATCH(TRIM(Customers!L463&amp;""),Codes!$A$5:$A$14,0))),"",IF(ISNUMBER(Customers!L463),Customers!L463,IFERROR(VALUE(Customers!L463),"")))</f>
        <v>2189.99</v>
      </c>
      <c r="M463" s="4" t="n">
        <f aca="false">IF(OR(TRIM(Customers!M463&amp;"")="",ISNUMBER(MATCH(TRIM(Customers!M463&amp;""),Codes!$A$5:$A$14,0))),"",IF(ISNUMBER(Customers!M463),Customers!M463,IFERROR(VALUE(Customers!M463),"")))</f>
        <v>18869.97</v>
      </c>
      <c r="N463" s="3" t="n">
        <f aca="false">IF(OR(TRIM(Customers!N463&amp;"")="",ISNUMBER(MATCH(TRIM(Customers!N463&amp;""),Codes!$A$5:$A$14,0)),Customers!N463=9999),"",IF(ISNUMBER(Customers!N463),Customers!N463,IFERROR(VALUE(Customers!N463),"")))</f>
        <v>18</v>
      </c>
      <c r="O463" s="4" t="n">
        <f aca="false">IF(OR(TRIM(Customers!O463&amp;"")="",ISNUMBER(MATCH(TRIM(Customers!O463&amp;""),Codes!$A$5:$A$14,0))),"",IF(ISNUMBER(Customers!O463),Customers!O463,IFERROR(VALUE(Customers!O463),"")))</f>
        <v>43.62</v>
      </c>
      <c r="P463" s="3" t="n">
        <f aca="false">IF(OR(TRIM(Customers!P463&amp;"")="",ISNUMBER(MATCH(TRIM(Customers!P463&amp;""),Codes!$A$5:$A$14,0))),"",IF(ISNUMBER(Customers!P463),Customers!P463,IFERROR(VALUE(Customers!P463),"")))</f>
        <v>3</v>
      </c>
      <c r="Q463" s="4" t="str">
        <f aca="false">IF(OR(TRIM(Customers!Q463&amp;"")="",ISNUMBER(MATCH(TRIM(Customers!Q463&amp;""),Codes!$A$5:$A$14,0))),"",IF(ISNUMBER(Customers!Q463),Customers!Q463,IFERROR(VALUE(Customers!Q463),"")))</f>
        <v/>
      </c>
      <c r="R463" s="4" t="str">
        <f aca="false">IF(OR(TRIM(Customers!R463&amp;"")="",ISNUMBER(MATCH(TRIM(Customers!R463&amp;""),Codes!$A$5:$A$14,0))),"",IF(ISNUMBER(Customers!R463),Customers!R463,IFERROR(VALUE(Customers!R463),"")))</f>
        <v/>
      </c>
      <c r="S463" s="4" t="n">
        <f aca="false">IF(OR(TRIM(Customers!S463&amp;"")="",ISNUMBER(MATCH(TRIM(Customers!S463&amp;""),Codes!$A$5:$A$14,0))),"",IF(ISNUMBER(Customers!S463),Customers!S463,IFERROR(VALUE(Customers!S463),"")))</f>
        <v>79000</v>
      </c>
      <c r="T463" s="4" t="n">
        <f aca="false">IF(OR(TRIM(Customers!T463&amp;"")="",ISNUMBER(MATCH(TRIM(Customers!T463&amp;""),Codes!$A$5:$A$14,0))),"",IF(ISNUMBER(Customers!T463),Customers!T463,IFERROR(VALUE(Customers!T463),"")))</f>
        <v>368</v>
      </c>
      <c r="U463" s="3" t="n">
        <f aca="false">IF(OR(TRIM(Customers!U463&amp;"")="",ISNUMBER(MATCH(TRIM(Customers!U463&amp;""),Codes!$A$5:$A$14,0)),Customers!U463=0),"",IF(ISNUMBER(Customers!U463),Customers!U463,IFERROR(VALUE(Customers!U463),"")))</f>
        <v>655</v>
      </c>
      <c r="V463" s="3" t="n">
        <f aca="false">IF(OR(TRIM(Customers!V463&amp;"")="",ISNUMBER(MATCH(TRIM(Customers!V463&amp;""),Codes!$A$5:$A$14,0))),"",IF(ISNUMBER(Customers!V463),Customers!V463,IFERROR(VALUE(Customers!V463),"")))</f>
        <v>0</v>
      </c>
    </row>
    <row r="464" customFormat="false" ht="15" hidden="false" customHeight="false" outlineLevel="0" collapsed="false">
      <c r="A464" s="2" t="str">
        <f aca="false">Customers!A464</f>
        <v>CL00463</v>
      </c>
      <c r="B464" s="3" t="n">
        <f aca="false">IF(OR(TRIM(Customers!B464&amp;"")="",ISNUMBER(MATCH(TRIM(Customers!B464&amp;""),Codes!$A$5:$A$14,0)),Customers!B464=0),"",IF(ISNUMBER(Customers!B464),Customers!B464,IFERROR(VALUE(Customers!B464),"")))</f>
        <v>55</v>
      </c>
      <c r="C464" s="2" t="str">
        <f aca="false">IF(OR(TRIM(Customers!C464&amp;"")="",ISNUMBER(MATCH(TRIM(Customers!C464&amp;""),Codes!$A$5:$A$14,0))),"",TRIM(Customers!C464))</f>
        <v/>
      </c>
      <c r="D464" s="2" t="str">
        <f aca="false">IF(OR(TRIM(Customers!D464&amp;"")="",ISNUMBER(MATCH(TRIM(Customers!D464&amp;""),Codes!$A$5:$A$14,0))),"",TRIM(Customers!D464))</f>
        <v>Lombardia</v>
      </c>
      <c r="E464" s="2" t="str">
        <f aca="false">IF(OR(TRIM(Customers!E464&amp;"")="",ISNUMBER(MATCH(TRIM(Customers!E464&amp;""),Codes!$A$5:$A$14,0))),"",TRIM(Customers!E464))</f>
        <v>Manual worker</v>
      </c>
      <c r="F464" s="2" t="str">
        <f aca="false">IF(OR(TRIM(Customers!F464&amp;"")="",ISNUMBER(MATCH(TRIM(Customers!F464&amp;""),Codes!$A$5:$A$14,0))),"",TRIM(Customers!F464))</f>
        <v>Married</v>
      </c>
      <c r="G464" s="4" t="n">
        <f aca="false">IF(OR(TRIM(Customers!G464&amp;"")="",ISNUMBER(MATCH(TRIM(Customers!G464&amp;""),Codes!$A$5:$A$14,0)),Customers!G464=-999),"",IF(ISNUMBER(Customers!G464),Customers!G464,IFERROR(VALUE(Customers!G464),"")))</f>
        <v>23200</v>
      </c>
      <c r="H464" s="3" t="n">
        <f aca="false">IF(OR(TRIM(Customers!H464&amp;"")="",ISNUMBER(MATCH(TRIM(Customers!H464&amp;""),Codes!$A$5:$A$14,0))),"",IF(ISNUMBER(Customers!H464),Customers!H464,IFERROR(VALUE(Customers!H464),"")))</f>
        <v>36</v>
      </c>
      <c r="I464" s="5" t="n">
        <f aca="false">IF(OR(TRIM(Customers!I464&amp;"")="",ISNUMBER(MATCH(TRIM(Customers!I464&amp;""),Codes!$A$5:$A$14,0)),Customers!I464=DATE(1970,1,1)),"",IF(ISNUMBER(Customers!I464),Customers!I464,IFERROR(DATEVALUE(Customers!I464),"")))</f>
        <v>32965</v>
      </c>
      <c r="J464" s="2" t="str">
        <f aca="false">IF(OR(TRIM(Customers!J464&amp;"")="",ISNUMBER(MATCH(TRIM(Customers!J464&amp;""),Codes!$A$5:$A$14,0))),"",TRIM(Customers!J464))</f>
        <v>Branch</v>
      </c>
      <c r="K464" s="3" t="n">
        <f aca="false">IF(OR(TRIM(Customers!K464&amp;"")="",ISNUMBER(MATCH(TRIM(Customers!K464&amp;""),Codes!$A$5:$A$14,0))),"",IF(ISNUMBER(Customers!K464),Customers!K464,IFERROR(VALUE(Customers!K464),"")))</f>
        <v>3</v>
      </c>
      <c r="L464" s="4" t="n">
        <f aca="false">IF(OR(TRIM(Customers!L464&amp;"")="",ISNUMBER(MATCH(TRIM(Customers!L464&amp;""),Codes!$A$5:$A$14,0))),"",IF(ISNUMBER(Customers!L464),Customers!L464,IFERROR(VALUE(Customers!L464),"")))</f>
        <v>1436.19</v>
      </c>
      <c r="M464" s="4" t="n">
        <f aca="false">IF(OR(TRIM(Customers!M464&amp;"")="",ISNUMBER(MATCH(TRIM(Customers!M464&amp;""),Codes!$A$5:$A$14,0))),"",IF(ISNUMBER(Customers!M464),Customers!M464,IFERROR(VALUE(Customers!M464),"")))</f>
        <v>33580.7</v>
      </c>
      <c r="N464" s="3" t="n">
        <f aca="false">IF(OR(TRIM(Customers!N464&amp;"")="",ISNUMBER(MATCH(TRIM(Customers!N464&amp;""),Codes!$A$5:$A$14,0)),Customers!N464=9999),"",IF(ISNUMBER(Customers!N464),Customers!N464,IFERROR(VALUE(Customers!N464),"")))</f>
        <v>14</v>
      </c>
      <c r="O464" s="4" t="n">
        <f aca="false">IF(OR(TRIM(Customers!O464&amp;"")="",ISNUMBER(MATCH(TRIM(Customers!O464&amp;""),Codes!$A$5:$A$14,0))),"",IF(ISNUMBER(Customers!O464),Customers!O464,IFERROR(VALUE(Customers!O464),"")))</f>
        <v>70.91</v>
      </c>
      <c r="P464" s="3" t="n">
        <f aca="false">IF(OR(TRIM(Customers!P464&amp;"")="",ISNUMBER(MATCH(TRIM(Customers!P464&amp;""),Codes!$A$5:$A$14,0))),"",IF(ISNUMBER(Customers!P464),Customers!P464,IFERROR(VALUE(Customers!P464),"")))</f>
        <v>5</v>
      </c>
      <c r="Q464" s="4" t="n">
        <f aca="false">IF(OR(TRIM(Customers!Q464&amp;"")="",ISNUMBER(MATCH(TRIM(Customers!Q464&amp;""),Codes!$A$5:$A$14,0))),"",IF(ISNUMBER(Customers!Q464),Customers!Q464,IFERROR(VALUE(Customers!Q464),"")))</f>
        <v>4000</v>
      </c>
      <c r="R464" s="4" t="n">
        <f aca="false">IF(OR(TRIM(Customers!R464&amp;"")="",ISNUMBER(MATCH(TRIM(Customers!R464&amp;""),Codes!$A$5:$A$14,0))),"",IF(ISNUMBER(Customers!R464),Customers!R464,IFERROR(VALUE(Customers!R464),"")))</f>
        <v>820.58</v>
      </c>
      <c r="S464" s="4" t="n">
        <f aca="false">IF(OR(TRIM(Customers!S464&amp;"")="",ISNUMBER(MATCH(TRIM(Customers!S464&amp;""),Codes!$A$5:$A$14,0))),"",IF(ISNUMBER(Customers!S464),Customers!S464,IFERROR(VALUE(Customers!S464),"")))</f>
        <v>0</v>
      </c>
      <c r="T464" s="4" t="n">
        <f aca="false">IF(OR(TRIM(Customers!T464&amp;"")="",ISNUMBER(MATCH(TRIM(Customers!T464&amp;""),Codes!$A$5:$A$14,0))),"",IF(ISNUMBER(Customers!T464),Customers!T464,IFERROR(VALUE(Customers!T464),"")))</f>
        <v>0</v>
      </c>
      <c r="U464" s="3" t="n">
        <f aca="false">IF(OR(TRIM(Customers!U464&amp;"")="",ISNUMBER(MATCH(TRIM(Customers!U464&amp;""),Codes!$A$5:$A$14,0)),Customers!U464=0),"",IF(ISNUMBER(Customers!U464),Customers!U464,IFERROR(VALUE(Customers!U464),"")))</f>
        <v>661</v>
      </c>
      <c r="V464" s="3" t="n">
        <f aca="false">IF(OR(TRIM(Customers!V464&amp;"")="",ISNUMBER(MATCH(TRIM(Customers!V464&amp;""),Codes!$A$5:$A$14,0))),"",IF(ISNUMBER(Customers!V464),Customers!V464,IFERROR(VALUE(Customers!V464),"")))</f>
        <v>1</v>
      </c>
    </row>
    <row r="465" customFormat="false" ht="15" hidden="false" customHeight="false" outlineLevel="0" collapsed="false">
      <c r="A465" s="2" t="str">
        <f aca="false">Customers!A465</f>
        <v>CL00464</v>
      </c>
      <c r="B465" s="3" t="n">
        <f aca="false">IF(OR(TRIM(Customers!B465&amp;"")="",ISNUMBER(MATCH(TRIM(Customers!B465&amp;""),Codes!$A$5:$A$14,0)),Customers!B465=0),"",IF(ISNUMBER(Customers!B465),Customers!B465,IFERROR(VALUE(Customers!B465),"")))</f>
        <v>48</v>
      </c>
      <c r="C465" s="2" t="str">
        <f aca="false">IF(OR(TRIM(Customers!C465&amp;"")="",ISNUMBER(MATCH(TRIM(Customers!C465&amp;""),Codes!$A$5:$A$14,0))),"",TRIM(Customers!C465))</f>
        <v>M</v>
      </c>
      <c r="D465" s="2" t="str">
        <f aca="false">IF(OR(TRIM(Customers!D465&amp;"")="",ISNUMBER(MATCH(TRIM(Customers!D465&amp;""),Codes!$A$5:$A$14,0))),"",TRIM(Customers!D465))</f>
        <v>Lazio</v>
      </c>
      <c r="E465" s="2" t="str">
        <f aca="false">IF(OR(TRIM(Customers!E465&amp;"")="",ISNUMBER(MATCH(TRIM(Customers!E465&amp;""),Codes!$A$5:$A$14,0))),"",TRIM(Customers!E465))</f>
        <v>Self-employed</v>
      </c>
      <c r="F465" s="2" t="str">
        <f aca="false">IF(OR(TRIM(Customers!F465&amp;"")="",ISNUMBER(MATCH(TRIM(Customers!F465&amp;""),Codes!$A$5:$A$14,0))),"",TRIM(Customers!F465))</f>
        <v>Married</v>
      </c>
      <c r="G465" s="4" t="n">
        <f aca="false">IF(OR(TRIM(Customers!G465&amp;"")="",ISNUMBER(MATCH(TRIM(Customers!G465&amp;""),Codes!$A$5:$A$14,0)),Customers!G465=-999),"",IF(ISNUMBER(Customers!G465),Customers!G465,IFERROR(VALUE(Customers!G465),"")))</f>
        <v>37700</v>
      </c>
      <c r="H465" s="3" t="n">
        <f aca="false">IF(OR(TRIM(Customers!H465&amp;"")="",ISNUMBER(MATCH(TRIM(Customers!H465&amp;""),Codes!$A$5:$A$14,0))),"",IF(ISNUMBER(Customers!H465),Customers!H465,IFERROR(VALUE(Customers!H465),"")))</f>
        <v>17</v>
      </c>
      <c r="I465" s="5" t="n">
        <f aca="false">IF(OR(TRIM(Customers!I465&amp;"")="",ISNUMBER(MATCH(TRIM(Customers!I465&amp;""),Codes!$A$5:$A$14,0)),Customers!I465=DATE(1970,1,1)),"",IF(ISNUMBER(Customers!I465),Customers!I465,IFERROR(DATEVALUE(Customers!I465),"")))</f>
        <v>40017</v>
      </c>
      <c r="J465" s="2" t="str">
        <f aca="false">IF(OR(TRIM(Customers!J465&amp;"")="",ISNUMBER(MATCH(TRIM(Customers!J465&amp;""),Codes!$A$5:$A$14,0))),"",TRIM(Customers!J465))</f>
        <v>App</v>
      </c>
      <c r="K465" s="3" t="n">
        <f aca="false">IF(OR(TRIM(Customers!K465&amp;"")="",ISNUMBER(MATCH(TRIM(Customers!K465&amp;""),Codes!$A$5:$A$14,0))),"",IF(ISNUMBER(Customers!K465),Customers!K465,IFERROR(VALUE(Customers!K465),"")))</f>
        <v>2</v>
      </c>
      <c r="L465" s="4" t="n">
        <f aca="false">IF(OR(TRIM(Customers!L465&amp;"")="",ISNUMBER(MATCH(TRIM(Customers!L465&amp;""),Codes!$A$5:$A$14,0))),"",IF(ISNUMBER(Customers!L465),Customers!L465,IFERROR(VALUE(Customers!L465),"")))</f>
        <v>2433.39</v>
      </c>
      <c r="M465" s="4" t="n">
        <f aca="false">IF(OR(TRIM(Customers!M465&amp;"")="",ISNUMBER(MATCH(TRIM(Customers!M465&amp;""),Codes!$A$5:$A$14,0))),"",IF(ISNUMBER(Customers!M465),Customers!M465,IFERROR(VALUE(Customers!M465),"")))</f>
        <v>0</v>
      </c>
      <c r="N465" s="3" t="n">
        <f aca="false">IF(OR(TRIM(Customers!N465&amp;"")="",ISNUMBER(MATCH(TRIM(Customers!N465&amp;""),Codes!$A$5:$A$14,0)),Customers!N465=9999),"",IF(ISNUMBER(Customers!N465),Customers!N465,IFERROR(VALUE(Customers!N465),"")))</f>
        <v>31</v>
      </c>
      <c r="O465" s="4" t="n">
        <f aca="false">IF(OR(TRIM(Customers!O465&amp;"")="",ISNUMBER(MATCH(TRIM(Customers!O465&amp;""),Codes!$A$5:$A$14,0))),"",IF(ISNUMBER(Customers!O465),Customers!O465,IFERROR(VALUE(Customers!O465),"")))</f>
        <v>55</v>
      </c>
      <c r="P465" s="3" t="n">
        <f aca="false">IF(OR(TRIM(Customers!P465&amp;"")="",ISNUMBER(MATCH(TRIM(Customers!P465&amp;""),Codes!$A$5:$A$14,0))),"",IF(ISNUMBER(Customers!P465),Customers!P465,IFERROR(VALUE(Customers!P465),"")))</f>
        <v>1</v>
      </c>
      <c r="Q465" s="4" t="n">
        <f aca="false">IF(OR(TRIM(Customers!Q465&amp;"")="",ISNUMBER(MATCH(TRIM(Customers!Q465&amp;""),Codes!$A$5:$A$14,0))),"",IF(ISNUMBER(Customers!Q465),Customers!Q465,IFERROR(VALUE(Customers!Q465),"")))</f>
        <v>0</v>
      </c>
      <c r="R465" s="4" t="n">
        <f aca="false">IF(OR(TRIM(Customers!R465&amp;"")="",ISNUMBER(MATCH(TRIM(Customers!R465&amp;""),Codes!$A$5:$A$14,0))),"",IF(ISNUMBER(Customers!R465),Customers!R465,IFERROR(VALUE(Customers!R465),"")))</f>
        <v>0</v>
      </c>
      <c r="S465" s="4" t="n">
        <f aca="false">IF(OR(TRIM(Customers!S465&amp;"")="",ISNUMBER(MATCH(TRIM(Customers!S465&amp;""),Codes!$A$5:$A$14,0))),"",IF(ISNUMBER(Customers!S465),Customers!S465,IFERROR(VALUE(Customers!S465),"")))</f>
        <v>126000</v>
      </c>
      <c r="T465" s="4" t="n">
        <f aca="false">IF(OR(TRIM(Customers!T465&amp;"")="",ISNUMBER(MATCH(TRIM(Customers!T465&amp;""),Codes!$A$5:$A$14,0))),"",IF(ISNUMBER(Customers!T465),Customers!T465,IFERROR(VALUE(Customers!T465),"")))</f>
        <v>714</v>
      </c>
      <c r="U465" s="3" t="n">
        <f aca="false">IF(OR(TRIM(Customers!U465&amp;"")="",ISNUMBER(MATCH(TRIM(Customers!U465&amp;""),Codes!$A$5:$A$14,0)),Customers!U465=0),"",IF(ISNUMBER(Customers!U465),Customers!U465,IFERROR(VALUE(Customers!U465),"")))</f>
        <v>601</v>
      </c>
      <c r="V465" s="3" t="n">
        <f aca="false">IF(OR(TRIM(Customers!V465&amp;"")="",ISNUMBER(MATCH(TRIM(Customers!V465&amp;""),Codes!$A$5:$A$14,0))),"",IF(ISNUMBER(Customers!V465),Customers!V465,IFERROR(VALUE(Customers!V465),"")))</f>
        <v>0</v>
      </c>
    </row>
    <row r="466" customFormat="false" ht="15" hidden="false" customHeight="false" outlineLevel="0" collapsed="false">
      <c r="A466" s="2" t="str">
        <f aca="false">Customers!A466</f>
        <v>CL00465</v>
      </c>
      <c r="B466" s="3" t="n">
        <f aca="false">IF(OR(TRIM(Customers!B466&amp;"")="",ISNUMBER(MATCH(TRIM(Customers!B466&amp;""),Codes!$A$5:$A$14,0)),Customers!B466=0),"",IF(ISNUMBER(Customers!B466),Customers!B466,IFERROR(VALUE(Customers!B466),"")))</f>
        <v>41</v>
      </c>
      <c r="C466" s="2" t="str">
        <f aca="false">IF(OR(TRIM(Customers!C466&amp;"")="",ISNUMBER(MATCH(TRIM(Customers!C466&amp;""),Codes!$A$5:$A$14,0))),"",TRIM(Customers!C466))</f>
        <v>M</v>
      </c>
      <c r="D466" s="2" t="str">
        <f aca="false">IF(OR(TRIM(Customers!D466&amp;"")="",ISNUMBER(MATCH(TRIM(Customers!D466&amp;""),Codes!$A$5:$A$14,0))),"",TRIM(Customers!D466))</f>
        <v>Piemonte</v>
      </c>
      <c r="E466" s="2" t="str">
        <f aca="false">IF(OR(TRIM(Customers!E466&amp;"")="",ISNUMBER(MATCH(TRIM(Customers!E466&amp;""),Codes!$A$5:$A$14,0))),"",TRIM(Customers!E466))</f>
        <v>Shopkeeper</v>
      </c>
      <c r="F466" s="2" t="str">
        <f aca="false">IF(OR(TRIM(Customers!F466&amp;"")="",ISNUMBER(MATCH(TRIM(Customers!F466&amp;""),Codes!$A$5:$A$14,0))),"",TRIM(Customers!F466))</f>
        <v>Single</v>
      </c>
      <c r="G466" s="4" t="n">
        <f aca="false">IF(OR(TRIM(Customers!G466&amp;"")="",ISNUMBER(MATCH(TRIM(Customers!G466&amp;""),Codes!$A$5:$A$14,0)),Customers!G466=-999),"",IF(ISNUMBER(Customers!G466),Customers!G466,IFERROR(VALUE(Customers!G466),"")))</f>
        <v>26400</v>
      </c>
      <c r="H466" s="3" t="n">
        <f aca="false">IF(OR(TRIM(Customers!H466&amp;"")="",ISNUMBER(MATCH(TRIM(Customers!H466&amp;""),Codes!$A$5:$A$14,0))),"",IF(ISNUMBER(Customers!H466),Customers!H466,IFERROR(VALUE(Customers!H466),"")))</f>
        <v>8</v>
      </c>
      <c r="I466" s="5" t="n">
        <f aca="false">IF(OR(TRIM(Customers!I466&amp;"")="",ISNUMBER(MATCH(TRIM(Customers!I466&amp;""),Codes!$A$5:$A$14,0)),Customers!I466=DATE(1970,1,1)),"",IF(ISNUMBER(Customers!I466),Customers!I466,IFERROR(DATEVALUE(Customers!I466),"")))</f>
        <v>43290</v>
      </c>
      <c r="J466" s="2" t="str">
        <f aca="false">IF(OR(TRIM(Customers!J466&amp;"")="",ISNUMBER(MATCH(TRIM(Customers!J466&amp;""),Codes!$A$5:$A$14,0))),"",TRIM(Customers!J466))</f>
        <v>Online Banking</v>
      </c>
      <c r="K466" s="3" t="n">
        <f aca="false">IF(OR(TRIM(Customers!K466&amp;"")="",ISNUMBER(MATCH(TRIM(Customers!K466&amp;""),Codes!$A$5:$A$14,0))),"",IF(ISNUMBER(Customers!K466),Customers!K466,IFERROR(VALUE(Customers!K466),"")))</f>
        <v>2</v>
      </c>
      <c r="L466" s="4" t="n">
        <f aca="false">IF(OR(TRIM(Customers!L466&amp;"")="",ISNUMBER(MATCH(TRIM(Customers!L466&amp;""),Codes!$A$5:$A$14,0))),"",IF(ISNUMBER(Customers!L466),Customers!L466,IFERROR(VALUE(Customers!L466),"")))</f>
        <v>2337.1</v>
      </c>
      <c r="M466" s="4" t="n">
        <f aca="false">IF(OR(TRIM(Customers!M466&amp;"")="",ISNUMBER(MATCH(TRIM(Customers!M466&amp;""),Codes!$A$5:$A$14,0))),"",IF(ISNUMBER(Customers!M466),Customers!M466,IFERROR(VALUE(Customers!M466),"")))</f>
        <v>10660.05</v>
      </c>
      <c r="N466" s="3" t="n">
        <f aca="false">IF(OR(TRIM(Customers!N466&amp;"")="",ISNUMBER(MATCH(TRIM(Customers!N466&amp;""),Codes!$A$5:$A$14,0)),Customers!N466=9999),"",IF(ISNUMBER(Customers!N466),Customers!N466,IFERROR(VALUE(Customers!N466),"")))</f>
        <v>38</v>
      </c>
      <c r="O466" s="4" t="n">
        <f aca="false">IF(OR(TRIM(Customers!O466&amp;"")="",ISNUMBER(MATCH(TRIM(Customers!O466&amp;""),Codes!$A$5:$A$14,0))),"",IF(ISNUMBER(Customers!O466),Customers!O466,IFERROR(VALUE(Customers!O466),"")))</f>
        <v>36.71</v>
      </c>
      <c r="P466" s="3" t="n">
        <f aca="false">IF(OR(TRIM(Customers!P466&amp;"")="",ISNUMBER(MATCH(TRIM(Customers!P466&amp;""),Codes!$A$5:$A$14,0))),"",IF(ISNUMBER(Customers!P466),Customers!P466,IFERROR(VALUE(Customers!P466),"")))</f>
        <v>1</v>
      </c>
      <c r="Q466" s="4" t="n">
        <f aca="false">IF(OR(TRIM(Customers!Q466&amp;"")="",ISNUMBER(MATCH(TRIM(Customers!Q466&amp;""),Codes!$A$5:$A$14,0))),"",IF(ISNUMBER(Customers!Q466),Customers!Q466,IFERROR(VALUE(Customers!Q466),"")))</f>
        <v>0</v>
      </c>
      <c r="R466" s="4" t="n">
        <f aca="false">IF(OR(TRIM(Customers!R466&amp;"")="",ISNUMBER(MATCH(TRIM(Customers!R466&amp;""),Codes!$A$5:$A$14,0))),"",IF(ISNUMBER(Customers!R466),Customers!R466,IFERROR(VALUE(Customers!R466),"")))</f>
        <v>0</v>
      </c>
      <c r="S466" s="4" t="n">
        <f aca="false">IF(OR(TRIM(Customers!S466&amp;"")="",ISNUMBER(MATCH(TRIM(Customers!S466&amp;""),Codes!$A$5:$A$14,0))),"",IF(ISNUMBER(Customers!S466),Customers!S466,IFERROR(VALUE(Customers!S466),"")))</f>
        <v>0</v>
      </c>
      <c r="T466" s="4" t="n">
        <f aca="false">IF(OR(TRIM(Customers!T466&amp;"")="",ISNUMBER(MATCH(TRIM(Customers!T466&amp;""),Codes!$A$5:$A$14,0))),"",IF(ISNUMBER(Customers!T466),Customers!T466,IFERROR(VALUE(Customers!T466),"")))</f>
        <v>0</v>
      </c>
      <c r="U466" s="3" t="n">
        <f aca="false">IF(OR(TRIM(Customers!U466&amp;"")="",ISNUMBER(MATCH(TRIM(Customers!U466&amp;""),Codes!$A$5:$A$14,0)),Customers!U466=0),"",IF(ISNUMBER(Customers!U466),Customers!U466,IFERROR(VALUE(Customers!U466),"")))</f>
        <v>637</v>
      </c>
      <c r="V466" s="3" t="n">
        <f aca="false">IF(OR(TRIM(Customers!V466&amp;"")="",ISNUMBER(MATCH(TRIM(Customers!V466&amp;""),Codes!$A$5:$A$14,0))),"",IF(ISNUMBER(Customers!V466),Customers!V466,IFERROR(VALUE(Customers!V466),"")))</f>
        <v>0</v>
      </c>
    </row>
    <row r="467" customFormat="false" ht="15" hidden="false" customHeight="false" outlineLevel="0" collapsed="false">
      <c r="A467" s="2" t="str">
        <f aca="false">Customers!A467</f>
        <v>CL00466</v>
      </c>
      <c r="B467" s="3" t="n">
        <f aca="false">IF(OR(TRIM(Customers!B467&amp;"")="",ISNUMBER(MATCH(TRIM(Customers!B467&amp;""),Codes!$A$5:$A$14,0)),Customers!B467=0),"",IF(ISNUMBER(Customers!B467),Customers!B467,IFERROR(VALUE(Customers!B467),"")))</f>
        <v>60</v>
      </c>
      <c r="C467" s="2" t="str">
        <f aca="false">IF(OR(TRIM(Customers!C467&amp;"")="",ISNUMBER(MATCH(TRIM(Customers!C467&amp;""),Codes!$A$5:$A$14,0))),"",TRIM(Customers!C467))</f>
        <v>M</v>
      </c>
      <c r="D467" s="2" t="str">
        <f aca="false">IF(OR(TRIM(Customers!D467&amp;"")="",ISNUMBER(MATCH(TRIM(Customers!D467&amp;""),Codes!$A$5:$A$14,0))),"",TRIM(Customers!D467))</f>
        <v>Basilicata</v>
      </c>
      <c r="E467" s="2" t="str">
        <f aca="false">IF(OR(TRIM(Customers!E467&amp;"")="",ISNUMBER(MATCH(TRIM(Customers!E467&amp;""),Codes!$A$5:$A$14,0))),"",TRIM(Customers!E467))</f>
        <v>Executive</v>
      </c>
      <c r="F467" s="2" t="str">
        <f aca="false">IF(OR(TRIM(Customers!F467&amp;"")="",ISNUMBER(MATCH(TRIM(Customers!F467&amp;""),Codes!$A$5:$A$14,0))),"",TRIM(Customers!F467))</f>
        <v>Widowed</v>
      </c>
      <c r="G467" s="4" t="n">
        <f aca="false">IF(OR(TRIM(Customers!G467&amp;"")="",ISNUMBER(MATCH(TRIM(Customers!G467&amp;""),Codes!$A$5:$A$14,0)),Customers!G467=-999),"",IF(ISNUMBER(Customers!G467),Customers!G467,IFERROR(VALUE(Customers!G467),"")))</f>
        <v>137300</v>
      </c>
      <c r="H467" s="3" t="n">
        <f aca="false">IF(OR(TRIM(Customers!H467&amp;"")="",ISNUMBER(MATCH(TRIM(Customers!H467&amp;""),Codes!$A$5:$A$14,0))),"",IF(ISNUMBER(Customers!H467),Customers!H467,IFERROR(VALUE(Customers!H467),"")))</f>
        <v>19</v>
      </c>
      <c r="I467" s="5" t="n">
        <f aca="false">IF(OR(TRIM(Customers!I467&amp;"")="",ISNUMBER(MATCH(TRIM(Customers!I467&amp;""),Codes!$A$5:$A$14,0)),Customers!I467=DATE(1970,1,1)),"",IF(ISNUMBER(Customers!I467),Customers!I467,IFERROR(DATEVALUE(Customers!I467),"")))</f>
        <v>39209</v>
      </c>
      <c r="J467" s="2" t="str">
        <f aca="false">IF(OR(TRIM(Customers!J467&amp;"")="",ISNUMBER(MATCH(TRIM(Customers!J467&amp;""),Codes!$A$5:$A$14,0))),"",TRIM(Customers!J467))</f>
        <v>App</v>
      </c>
      <c r="K467" s="3" t="n">
        <f aca="false">IF(OR(TRIM(Customers!K467&amp;"")="",ISNUMBER(MATCH(TRIM(Customers!K467&amp;""),Codes!$A$5:$A$14,0))),"",IF(ISNUMBER(Customers!K467),Customers!K467,IFERROR(VALUE(Customers!K467),"")))</f>
        <v>2</v>
      </c>
      <c r="L467" s="4" t="n">
        <f aca="false">IF(OR(TRIM(Customers!L467&amp;"")="",ISNUMBER(MATCH(TRIM(Customers!L467&amp;""),Codes!$A$5:$A$14,0))),"",IF(ISNUMBER(Customers!L467),Customers!L467,IFERROR(VALUE(Customers!L467),"")))</f>
        <v>8844.31</v>
      </c>
      <c r="M467" s="4" t="str">
        <f aca="false">IF(OR(TRIM(Customers!M467&amp;"")="",ISNUMBER(MATCH(TRIM(Customers!M467&amp;""),Codes!$A$5:$A$14,0))),"",IF(ISNUMBER(Customers!M467),Customers!M467,IFERROR(VALUE(Customers!M467),"")))</f>
        <v/>
      </c>
      <c r="N467" s="3" t="n">
        <f aca="false">IF(OR(TRIM(Customers!N467&amp;"")="",ISNUMBER(MATCH(TRIM(Customers!N467&amp;""),Codes!$A$5:$A$14,0)),Customers!N467=9999),"",IF(ISNUMBER(Customers!N467),Customers!N467,IFERROR(VALUE(Customers!N467),"")))</f>
        <v>61</v>
      </c>
      <c r="O467" s="4" t="n">
        <f aca="false">IF(OR(TRIM(Customers!O467&amp;"")="",ISNUMBER(MATCH(TRIM(Customers!O467&amp;""),Codes!$A$5:$A$14,0))),"",IF(ISNUMBER(Customers!O467),Customers!O467,IFERROR(VALUE(Customers!O467),"")))</f>
        <v>130.52</v>
      </c>
      <c r="P467" s="3" t="n">
        <f aca="false">IF(OR(TRIM(Customers!P467&amp;"")="",ISNUMBER(MATCH(TRIM(Customers!P467&amp;""),Codes!$A$5:$A$14,0))),"",IF(ISNUMBER(Customers!P467),Customers!P467,IFERROR(VALUE(Customers!P467),"")))</f>
        <v>0</v>
      </c>
      <c r="Q467" s="4" t="n">
        <f aca="false">IF(OR(TRIM(Customers!Q467&amp;"")="",ISNUMBER(MATCH(TRIM(Customers!Q467&amp;""),Codes!$A$5:$A$14,0))),"",IF(ISNUMBER(Customers!Q467),Customers!Q467,IFERROR(VALUE(Customers!Q467),"")))</f>
        <v>15000</v>
      </c>
      <c r="R467" s="4" t="n">
        <f aca="false">IF(OR(TRIM(Customers!R467&amp;"")="",ISNUMBER(MATCH(TRIM(Customers!R467&amp;""),Codes!$A$5:$A$14,0))),"",IF(ISNUMBER(Customers!R467),Customers!R467,IFERROR(VALUE(Customers!R467),"")))</f>
        <v>1836.4</v>
      </c>
      <c r="S467" s="4" t="n">
        <f aca="false">IF(OR(TRIM(Customers!S467&amp;"")="",ISNUMBER(MATCH(TRIM(Customers!S467&amp;""),Codes!$A$5:$A$14,0))),"",IF(ISNUMBER(Customers!S467),Customers!S467,IFERROR(VALUE(Customers!S467),"")))</f>
        <v>0</v>
      </c>
      <c r="T467" s="4" t="n">
        <f aca="false">IF(OR(TRIM(Customers!T467&amp;"")="",ISNUMBER(MATCH(TRIM(Customers!T467&amp;""),Codes!$A$5:$A$14,0))),"",IF(ISNUMBER(Customers!T467),Customers!T467,IFERROR(VALUE(Customers!T467),"")))</f>
        <v>0</v>
      </c>
      <c r="U467" s="3" t="n">
        <f aca="false">IF(OR(TRIM(Customers!U467&amp;"")="",ISNUMBER(MATCH(TRIM(Customers!U467&amp;""),Codes!$A$5:$A$14,0)),Customers!U467=0),"",IF(ISNUMBER(Customers!U467),Customers!U467,IFERROR(VALUE(Customers!U467),"")))</f>
        <v>805</v>
      </c>
      <c r="V467" s="3" t="n">
        <f aca="false">IF(OR(TRIM(Customers!V467&amp;"")="",ISNUMBER(MATCH(TRIM(Customers!V467&amp;""),Codes!$A$5:$A$14,0))),"",IF(ISNUMBER(Customers!V467),Customers!V467,IFERROR(VALUE(Customers!V467),"")))</f>
        <v>0</v>
      </c>
    </row>
    <row r="468" customFormat="false" ht="15" hidden="false" customHeight="false" outlineLevel="0" collapsed="false">
      <c r="A468" s="2" t="str">
        <f aca="false">Customers!A468</f>
        <v>CL00467</v>
      </c>
      <c r="B468" s="3" t="n">
        <f aca="false">IF(OR(TRIM(Customers!B468&amp;"")="",ISNUMBER(MATCH(TRIM(Customers!B468&amp;""),Codes!$A$5:$A$14,0)),Customers!B468=0),"",IF(ISNUMBER(Customers!B468),Customers!B468,IFERROR(VALUE(Customers!B468),"")))</f>
        <v>40</v>
      </c>
      <c r="C468" s="2" t="str">
        <f aca="false">IF(OR(TRIM(Customers!C468&amp;"")="",ISNUMBER(MATCH(TRIM(Customers!C468&amp;""),Codes!$A$5:$A$14,0))),"",TRIM(Customers!C468))</f>
        <v>F</v>
      </c>
      <c r="D468" s="2" t="str">
        <f aca="false">IF(OR(TRIM(Customers!D468&amp;"")="",ISNUMBER(MATCH(TRIM(Customers!D468&amp;""),Codes!$A$5:$A$14,0))),"",TRIM(Customers!D468))</f>
        <v>Veneto</v>
      </c>
      <c r="E468" s="2" t="str">
        <f aca="false">IF(OR(TRIM(Customers!E468&amp;"")="",ISNUMBER(MATCH(TRIM(Customers!E468&amp;""),Codes!$A$5:$A$14,0))),"",TRIM(Customers!E468))</f>
        <v>Manual worker</v>
      </c>
      <c r="F468" s="2" t="str">
        <f aca="false">IF(OR(TRIM(Customers!F468&amp;"")="",ISNUMBER(MATCH(TRIM(Customers!F468&amp;""),Codes!$A$5:$A$14,0))),"",TRIM(Customers!F468))</f>
        <v>Married</v>
      </c>
      <c r="G468" s="4" t="n">
        <f aca="false">IF(OR(TRIM(Customers!G468&amp;"")="",ISNUMBER(MATCH(TRIM(Customers!G468&amp;""),Codes!$A$5:$A$14,0)),Customers!G468=-999),"",IF(ISNUMBER(Customers!G468),Customers!G468,IFERROR(VALUE(Customers!G468),"")))</f>
        <v>36400</v>
      </c>
      <c r="H468" s="3" t="n">
        <f aca="false">IF(OR(TRIM(Customers!H468&amp;"")="",ISNUMBER(MATCH(TRIM(Customers!H468&amp;""),Codes!$A$5:$A$14,0))),"",IF(ISNUMBER(Customers!H468),Customers!H468,IFERROR(VALUE(Customers!H468),"")))</f>
        <v>6</v>
      </c>
      <c r="I468" s="5" t="n">
        <f aca="false">IF(OR(TRIM(Customers!I468&amp;"")="",ISNUMBER(MATCH(TRIM(Customers!I468&amp;""),Codes!$A$5:$A$14,0)),Customers!I468=DATE(1970,1,1)),"",IF(ISNUMBER(Customers!I468),Customers!I468,IFERROR(DATEVALUE(Customers!I468),"")))</f>
        <v>43989</v>
      </c>
      <c r="J468" s="2" t="str">
        <f aca="false">IF(OR(TRIM(Customers!J468&amp;"")="",ISNUMBER(MATCH(TRIM(Customers!J468&amp;""),Codes!$A$5:$A$14,0))),"",TRIM(Customers!J468))</f>
        <v>App</v>
      </c>
      <c r="K468" s="3" t="n">
        <f aca="false">IF(OR(TRIM(Customers!K468&amp;"")="",ISNUMBER(MATCH(TRIM(Customers!K468&amp;""),Codes!$A$5:$A$14,0))),"",IF(ISNUMBER(Customers!K468),Customers!K468,IFERROR(VALUE(Customers!K468),"")))</f>
        <v>2</v>
      </c>
      <c r="L468" s="4" t="n">
        <f aca="false">IF(OR(TRIM(Customers!L468&amp;"")="",ISNUMBER(MATCH(TRIM(Customers!L468&amp;""),Codes!$A$5:$A$14,0))),"",IF(ISNUMBER(Customers!L468),Customers!L468,IFERROR(VALUE(Customers!L468),"")))</f>
        <v>1518.71</v>
      </c>
      <c r="M468" s="4" t="n">
        <f aca="false">IF(OR(TRIM(Customers!M468&amp;"")="",ISNUMBER(MATCH(TRIM(Customers!M468&amp;""),Codes!$A$5:$A$14,0))),"",IF(ISNUMBER(Customers!M468),Customers!M468,IFERROR(VALUE(Customers!M468),"")))</f>
        <v>11476.05</v>
      </c>
      <c r="N468" s="3" t="n">
        <f aca="false">IF(OR(TRIM(Customers!N468&amp;"")="",ISNUMBER(MATCH(TRIM(Customers!N468&amp;""),Codes!$A$5:$A$14,0)),Customers!N468=9999),"",IF(ISNUMBER(Customers!N468),Customers!N468,IFERROR(VALUE(Customers!N468),"")))</f>
        <v>39</v>
      </c>
      <c r="O468" s="4" t="n">
        <f aca="false">IF(OR(TRIM(Customers!O468&amp;"")="",ISNUMBER(MATCH(TRIM(Customers!O468&amp;""),Codes!$A$5:$A$14,0))),"",IF(ISNUMBER(Customers!O468),Customers!O468,IFERROR(VALUE(Customers!O468),"")))</f>
        <v>39.73</v>
      </c>
      <c r="P468" s="3" t="n">
        <f aca="false">IF(OR(TRIM(Customers!P468&amp;"")="",ISNUMBER(MATCH(TRIM(Customers!P468&amp;""),Codes!$A$5:$A$14,0))),"",IF(ISNUMBER(Customers!P468),Customers!P468,IFERROR(VALUE(Customers!P468),"")))</f>
        <v>0</v>
      </c>
      <c r="Q468" s="4" t="n">
        <f aca="false">IF(OR(TRIM(Customers!Q468&amp;"")="",ISNUMBER(MATCH(TRIM(Customers!Q468&amp;""),Codes!$A$5:$A$14,0))),"",IF(ISNUMBER(Customers!Q468),Customers!Q468,IFERROR(VALUE(Customers!Q468),"")))</f>
        <v>6000</v>
      </c>
      <c r="R468" s="4" t="n">
        <f aca="false">IF(OR(TRIM(Customers!R468&amp;"")="",ISNUMBER(MATCH(TRIM(Customers!R468&amp;""),Codes!$A$5:$A$14,0))),"",IF(ISNUMBER(Customers!R468),Customers!R468,IFERROR(VALUE(Customers!R468),"")))</f>
        <v>1129.36</v>
      </c>
      <c r="S468" s="4" t="n">
        <f aca="false">IF(OR(TRIM(Customers!S468&amp;"")="",ISNUMBER(MATCH(TRIM(Customers!S468&amp;""),Codes!$A$5:$A$14,0))),"",IF(ISNUMBER(Customers!S468),Customers!S468,IFERROR(VALUE(Customers!S468),"")))</f>
        <v>127000</v>
      </c>
      <c r="T468" s="4" t="n">
        <f aca="false">IF(OR(TRIM(Customers!T468&amp;"")="",ISNUMBER(MATCH(TRIM(Customers!T468&amp;""),Codes!$A$5:$A$14,0))),"",IF(ISNUMBER(Customers!T468),Customers!T468,IFERROR(VALUE(Customers!T468),"")))</f>
        <v>817</v>
      </c>
      <c r="U468" s="3" t="n">
        <f aca="false">IF(OR(TRIM(Customers!U468&amp;"")="",ISNUMBER(MATCH(TRIM(Customers!U468&amp;""),Codes!$A$5:$A$14,0)),Customers!U468=0),"",IF(ISNUMBER(Customers!U468),Customers!U468,IFERROR(VALUE(Customers!U468),"")))</f>
        <v>708</v>
      </c>
      <c r="V468" s="3" t="n">
        <f aca="false">IF(OR(TRIM(Customers!V468&amp;"")="",ISNUMBER(MATCH(TRIM(Customers!V468&amp;""),Codes!$A$5:$A$14,0))),"",IF(ISNUMBER(Customers!V468),Customers!V468,IFERROR(VALUE(Customers!V468),"")))</f>
        <v>0</v>
      </c>
    </row>
    <row r="469" customFormat="false" ht="15" hidden="false" customHeight="false" outlineLevel="0" collapsed="false">
      <c r="A469" s="2" t="str">
        <f aca="false">Customers!A469</f>
        <v>CL00468</v>
      </c>
      <c r="B469" s="3" t="n">
        <f aca="false">IF(OR(TRIM(Customers!B469&amp;"")="",ISNUMBER(MATCH(TRIM(Customers!B469&amp;""),Codes!$A$5:$A$14,0)),Customers!B469=0),"",IF(ISNUMBER(Customers!B469),Customers!B469,IFERROR(VALUE(Customers!B469),"")))</f>
        <v>36</v>
      </c>
      <c r="C469" s="2" t="str">
        <f aca="false">IF(OR(TRIM(Customers!C469&amp;"")="",ISNUMBER(MATCH(TRIM(Customers!C469&amp;""),Codes!$A$5:$A$14,0))),"",TRIM(Customers!C469))</f>
        <v>F</v>
      </c>
      <c r="D469" s="2" t="str">
        <f aca="false">IF(OR(TRIM(Customers!D469&amp;"")="",ISNUMBER(MATCH(TRIM(Customers!D469&amp;""),Codes!$A$5:$A$14,0))),"",TRIM(Customers!D469))</f>
        <v>Lombardia</v>
      </c>
      <c r="E469" s="2" t="str">
        <f aca="false">IF(OR(TRIM(Customers!E469&amp;"")="",ISNUMBER(MATCH(TRIM(Customers!E469&amp;""),Codes!$A$5:$A$14,0))),"",TRIM(Customers!E469))</f>
        <v>Employee</v>
      </c>
      <c r="F469" s="2" t="str">
        <f aca="false">IF(OR(TRIM(Customers!F469&amp;"")="",ISNUMBER(MATCH(TRIM(Customers!F469&amp;""),Codes!$A$5:$A$14,0))),"",TRIM(Customers!F469))</f>
        <v>Married</v>
      </c>
      <c r="G469" s="4" t="n">
        <f aca="false">IF(OR(TRIM(Customers!G469&amp;"")="",ISNUMBER(MATCH(TRIM(Customers!G469&amp;""),Codes!$A$5:$A$14,0)),Customers!G469=-999),"",IF(ISNUMBER(Customers!G469),Customers!G469,IFERROR(VALUE(Customers!G469),"")))</f>
        <v>39700</v>
      </c>
      <c r="H469" s="3" t="n">
        <f aca="false">IF(OR(TRIM(Customers!H469&amp;"")="",ISNUMBER(MATCH(TRIM(Customers!H469&amp;""),Codes!$A$5:$A$14,0))),"",IF(ISNUMBER(Customers!H469),Customers!H469,IFERROR(VALUE(Customers!H469),"")))</f>
        <v>7</v>
      </c>
      <c r="I469" s="5" t="n">
        <f aca="false">IF(OR(TRIM(Customers!I469&amp;"")="",ISNUMBER(MATCH(TRIM(Customers!I469&amp;""),Codes!$A$5:$A$14,0)),Customers!I469=DATE(1970,1,1)),"",IF(ISNUMBER(Customers!I469),Customers!I469,IFERROR(DATEVALUE(Customers!I469),"")))</f>
        <v>43377</v>
      </c>
      <c r="J469" s="2" t="str">
        <f aca="false">IF(OR(TRIM(Customers!J469&amp;"")="",ISNUMBER(MATCH(TRIM(Customers!J469&amp;""),Codes!$A$5:$A$14,0))),"",TRIM(Customers!J469))</f>
        <v>Online Banking</v>
      </c>
      <c r="K469" s="3" t="n">
        <f aca="false">IF(OR(TRIM(Customers!K469&amp;"")="",ISNUMBER(MATCH(TRIM(Customers!K469&amp;""),Codes!$A$5:$A$14,0))),"",IF(ISNUMBER(Customers!K469),Customers!K469,IFERROR(VALUE(Customers!K469),"")))</f>
        <v>2</v>
      </c>
      <c r="L469" s="4" t="n">
        <f aca="false">IF(OR(TRIM(Customers!L469&amp;"")="",ISNUMBER(MATCH(TRIM(Customers!L469&amp;""),Codes!$A$5:$A$14,0))),"",IF(ISNUMBER(Customers!L469),Customers!L469,IFERROR(VALUE(Customers!L469),"")))</f>
        <v>5024.02</v>
      </c>
      <c r="M469" s="4" t="n">
        <f aca="false">IF(OR(TRIM(Customers!M469&amp;"")="",ISNUMBER(MATCH(TRIM(Customers!M469&amp;""),Codes!$A$5:$A$14,0))),"",IF(ISNUMBER(Customers!M469),Customers!M469,IFERROR(VALUE(Customers!M469),"")))</f>
        <v>0</v>
      </c>
      <c r="N469" s="3" t="str">
        <f aca="false">IF(OR(TRIM(Customers!N469&amp;"")="",ISNUMBER(MATCH(TRIM(Customers!N469&amp;""),Codes!$A$5:$A$14,0)),Customers!N469=9999),"",IF(ISNUMBER(Customers!N469),Customers!N469,IFERROR(VALUE(Customers!N469),"")))</f>
        <v/>
      </c>
      <c r="O469" s="4" t="n">
        <f aca="false">IF(OR(TRIM(Customers!O469&amp;"")="",ISNUMBER(MATCH(TRIM(Customers!O469&amp;""),Codes!$A$5:$A$14,0))),"",IF(ISNUMBER(Customers!O469),Customers!O469,IFERROR(VALUE(Customers!O469),"")))</f>
        <v>40</v>
      </c>
      <c r="P469" s="3" t="n">
        <f aca="false">IF(OR(TRIM(Customers!P469&amp;"")="",ISNUMBER(MATCH(TRIM(Customers!P469&amp;""),Codes!$A$5:$A$14,0))),"",IF(ISNUMBER(Customers!P469),Customers!P469,IFERROR(VALUE(Customers!P469),"")))</f>
        <v>4</v>
      </c>
      <c r="Q469" s="4" t="n">
        <f aca="false">IF(OR(TRIM(Customers!Q469&amp;"")="",ISNUMBER(MATCH(TRIM(Customers!Q469&amp;""),Codes!$A$5:$A$14,0))),"",IF(ISNUMBER(Customers!Q469),Customers!Q469,IFERROR(VALUE(Customers!Q469),"")))</f>
        <v>8500</v>
      </c>
      <c r="R469" s="4" t="n">
        <f aca="false">IF(OR(TRIM(Customers!R469&amp;"")="",ISNUMBER(MATCH(TRIM(Customers!R469&amp;""),Codes!$A$5:$A$14,0))),"",IF(ISNUMBER(Customers!R469),Customers!R469,IFERROR(VALUE(Customers!R469),"")))</f>
        <v>763.1</v>
      </c>
      <c r="S469" s="4" t="n">
        <f aca="false">IF(OR(TRIM(Customers!S469&amp;"")="",ISNUMBER(MATCH(TRIM(Customers!S469&amp;""),Codes!$A$5:$A$14,0))),"",IF(ISNUMBER(Customers!S469),Customers!S469,IFERROR(VALUE(Customers!S469),"")))</f>
        <v>0</v>
      </c>
      <c r="T469" s="4" t="n">
        <f aca="false">IF(OR(TRIM(Customers!T469&amp;"")="",ISNUMBER(MATCH(TRIM(Customers!T469&amp;""),Codes!$A$5:$A$14,0))),"",IF(ISNUMBER(Customers!T469),Customers!T469,IFERROR(VALUE(Customers!T469),"")))</f>
        <v>0</v>
      </c>
      <c r="U469" s="3" t="n">
        <f aca="false">IF(OR(TRIM(Customers!U469&amp;"")="",ISNUMBER(MATCH(TRIM(Customers!U469&amp;""),Codes!$A$5:$A$14,0)),Customers!U469=0),"",IF(ISNUMBER(Customers!U469),Customers!U469,IFERROR(VALUE(Customers!U469),"")))</f>
        <v>622</v>
      </c>
      <c r="V469" s="3" t="n">
        <f aca="false">IF(OR(TRIM(Customers!V469&amp;"")="",ISNUMBER(MATCH(TRIM(Customers!V469&amp;""),Codes!$A$5:$A$14,0))),"",IF(ISNUMBER(Customers!V469),Customers!V469,IFERROR(VALUE(Customers!V469),"")))</f>
        <v>1</v>
      </c>
    </row>
    <row r="470" customFormat="false" ht="15" hidden="false" customHeight="false" outlineLevel="0" collapsed="false">
      <c r="A470" s="2" t="str">
        <f aca="false">Customers!A470</f>
        <v>CL00469</v>
      </c>
      <c r="B470" s="3" t="str">
        <f aca="false">IF(OR(TRIM(Customers!B470&amp;"")="",ISNUMBER(MATCH(TRIM(Customers!B470&amp;""),Codes!$A$5:$A$14,0)),Customers!B470=0),"",IF(ISNUMBER(Customers!B470),Customers!B470,IFERROR(VALUE(Customers!B470),"")))</f>
        <v/>
      </c>
      <c r="C470" s="2" t="str">
        <f aca="false">IF(OR(TRIM(Customers!C470&amp;"")="",ISNUMBER(MATCH(TRIM(Customers!C470&amp;""),Codes!$A$5:$A$14,0))),"",TRIM(Customers!C470))</f>
        <v>M</v>
      </c>
      <c r="D470" s="2" t="str">
        <f aca="false">IF(OR(TRIM(Customers!D470&amp;"")="",ISNUMBER(MATCH(TRIM(Customers!D470&amp;""),Codes!$A$5:$A$14,0))),"",TRIM(Customers!D470))</f>
        <v>Emilia-Romagna</v>
      </c>
      <c r="E470" s="2" t="str">
        <f aca="false">IF(OR(TRIM(Customers!E470&amp;"")="",ISNUMBER(MATCH(TRIM(Customers!E470&amp;""),Codes!$A$5:$A$14,0))),"",TRIM(Customers!E470))</f>
        <v>Manual worker</v>
      </c>
      <c r="F470" s="2" t="str">
        <f aca="false">IF(OR(TRIM(Customers!F470&amp;"")="",ISNUMBER(MATCH(TRIM(Customers!F470&amp;""),Codes!$A$5:$A$14,0))),"",TRIM(Customers!F470))</f>
        <v/>
      </c>
      <c r="G470" s="4" t="n">
        <f aca="false">IF(OR(TRIM(Customers!G470&amp;"")="",ISNUMBER(MATCH(TRIM(Customers!G470&amp;""),Codes!$A$5:$A$14,0)),Customers!G470=-999),"",IF(ISNUMBER(Customers!G470),Customers!G470,IFERROR(VALUE(Customers!G470),"")))</f>
        <v>20100</v>
      </c>
      <c r="H470" s="3" t="n">
        <f aca="false">IF(OR(TRIM(Customers!H470&amp;"")="",ISNUMBER(MATCH(TRIM(Customers!H470&amp;""),Codes!$A$5:$A$14,0))),"",IF(ISNUMBER(Customers!H470),Customers!H470,IFERROR(VALUE(Customers!H470),"")))</f>
        <v>17</v>
      </c>
      <c r="I470" s="5" t="n">
        <f aca="false">IF(OR(TRIM(Customers!I470&amp;"")="",ISNUMBER(MATCH(TRIM(Customers!I470&amp;""),Codes!$A$5:$A$14,0)),Customers!I470=DATE(1970,1,1)),"",IF(ISNUMBER(Customers!I470),Customers!I470,IFERROR(DATEVALUE(Customers!I470),"")))</f>
        <v>39899</v>
      </c>
      <c r="J470" s="2" t="str">
        <f aca="false">IF(OR(TRIM(Customers!J470&amp;"")="",ISNUMBER(MATCH(TRIM(Customers!J470&amp;""),Codes!$A$5:$A$14,0))),"",TRIM(Customers!J470))</f>
        <v>App</v>
      </c>
      <c r="K470" s="3" t="n">
        <f aca="false">IF(OR(TRIM(Customers!K470&amp;"")="",ISNUMBER(MATCH(TRIM(Customers!K470&amp;""),Codes!$A$5:$A$14,0))),"",IF(ISNUMBER(Customers!K470),Customers!K470,IFERROR(VALUE(Customers!K470),"")))</f>
        <v>3</v>
      </c>
      <c r="L470" s="4" t="n">
        <f aca="false">IF(OR(TRIM(Customers!L470&amp;"")="",ISNUMBER(MATCH(TRIM(Customers!L470&amp;""),Codes!$A$5:$A$14,0))),"",IF(ISNUMBER(Customers!L470),Customers!L470,IFERROR(VALUE(Customers!L470),"")))</f>
        <v>2532.12</v>
      </c>
      <c r="M470" s="4" t="n">
        <f aca="false">IF(OR(TRIM(Customers!M470&amp;"")="",ISNUMBER(MATCH(TRIM(Customers!M470&amp;""),Codes!$A$5:$A$14,0))),"",IF(ISNUMBER(Customers!M470),Customers!M470,IFERROR(VALUE(Customers!M470),"")))</f>
        <v>18083.33</v>
      </c>
      <c r="N470" s="3" t="n">
        <f aca="false">IF(OR(TRIM(Customers!N470&amp;"")="",ISNUMBER(MATCH(TRIM(Customers!N470&amp;""),Codes!$A$5:$A$14,0)),Customers!N470=9999),"",IF(ISNUMBER(Customers!N470),Customers!N470,IFERROR(VALUE(Customers!N470),"")))</f>
        <v>27</v>
      </c>
      <c r="O470" s="4" t="n">
        <f aca="false">IF(OR(TRIM(Customers!O470&amp;"")="",ISNUMBER(MATCH(TRIM(Customers!O470&amp;""),Codes!$A$5:$A$14,0))),"",IF(ISNUMBER(Customers!O470),Customers!O470,IFERROR(VALUE(Customers!O470),"")))</f>
        <v>77.62</v>
      </c>
      <c r="P470" s="3" t="n">
        <f aca="false">IF(OR(TRIM(Customers!P470&amp;"")="",ISNUMBER(MATCH(TRIM(Customers!P470&amp;""),Codes!$A$5:$A$14,0))),"",IF(ISNUMBER(Customers!P470),Customers!P470,IFERROR(VALUE(Customers!P470),"")))</f>
        <v>1</v>
      </c>
      <c r="Q470" s="4" t="n">
        <f aca="false">IF(OR(TRIM(Customers!Q470&amp;"")="",ISNUMBER(MATCH(TRIM(Customers!Q470&amp;""),Codes!$A$5:$A$14,0))),"",IF(ISNUMBER(Customers!Q470),Customers!Q470,IFERROR(VALUE(Customers!Q470),"")))</f>
        <v>4500</v>
      </c>
      <c r="R470" s="4" t="n">
        <f aca="false">IF(OR(TRIM(Customers!R470&amp;"")="",ISNUMBER(MATCH(TRIM(Customers!R470&amp;""),Codes!$A$5:$A$14,0))),"",IF(ISNUMBER(Customers!R470),Customers!R470,IFERROR(VALUE(Customers!R470),"")))</f>
        <v>1091.73</v>
      </c>
      <c r="S470" s="4" t="str">
        <f aca="false">IF(OR(TRIM(Customers!S470&amp;"")="",ISNUMBER(MATCH(TRIM(Customers!S470&amp;""),Codes!$A$5:$A$14,0))),"",IF(ISNUMBER(Customers!S470),Customers!S470,IFERROR(VALUE(Customers!S470),"")))</f>
        <v/>
      </c>
      <c r="T470" s="4" t="str">
        <f aca="false">IF(OR(TRIM(Customers!T470&amp;"")="",ISNUMBER(MATCH(TRIM(Customers!T470&amp;""),Codes!$A$5:$A$14,0))),"",IF(ISNUMBER(Customers!T470),Customers!T470,IFERROR(VALUE(Customers!T470),"")))</f>
        <v/>
      </c>
      <c r="U470" s="3" t="n">
        <f aca="false">IF(OR(TRIM(Customers!U470&amp;"")="",ISNUMBER(MATCH(TRIM(Customers!U470&amp;""),Codes!$A$5:$A$14,0)),Customers!U470=0),"",IF(ISNUMBER(Customers!U470),Customers!U470,IFERROR(VALUE(Customers!U470),"")))</f>
        <v>643</v>
      </c>
      <c r="V470" s="3" t="n">
        <f aca="false">IF(OR(TRIM(Customers!V470&amp;"")="",ISNUMBER(MATCH(TRIM(Customers!V470&amp;""),Codes!$A$5:$A$14,0))),"",IF(ISNUMBER(Customers!V470),Customers!V470,IFERROR(VALUE(Customers!V470),"")))</f>
        <v>0</v>
      </c>
    </row>
    <row r="471" customFormat="false" ht="15" hidden="false" customHeight="false" outlineLevel="0" collapsed="false">
      <c r="A471" s="2" t="str">
        <f aca="false">Customers!A471</f>
        <v>CL00470</v>
      </c>
      <c r="B471" s="3" t="n">
        <f aca="false">IF(OR(TRIM(Customers!B471&amp;"")="",ISNUMBER(MATCH(TRIM(Customers!B471&amp;""),Codes!$A$5:$A$14,0)),Customers!B471=0),"",IF(ISNUMBER(Customers!B471),Customers!B471,IFERROR(VALUE(Customers!B471),"")))</f>
        <v>57</v>
      </c>
      <c r="C471" s="2" t="str">
        <f aca="false">IF(OR(TRIM(Customers!C471&amp;"")="",ISNUMBER(MATCH(TRIM(Customers!C471&amp;""),Codes!$A$5:$A$14,0))),"",TRIM(Customers!C471))</f>
        <v>M</v>
      </c>
      <c r="D471" s="2" t="str">
        <f aca="false">IF(OR(TRIM(Customers!D471&amp;"")="",ISNUMBER(MATCH(TRIM(Customers!D471&amp;""),Codes!$A$5:$A$14,0))),"",TRIM(Customers!D471))</f>
        <v>Piemonte</v>
      </c>
      <c r="E471" s="2" t="str">
        <f aca="false">IF(OR(TRIM(Customers!E471&amp;"")="",ISNUMBER(MATCH(TRIM(Customers!E471&amp;""),Codes!$A$5:$A$14,0))),"",TRIM(Customers!E471))</f>
        <v>Manual worker</v>
      </c>
      <c r="F471" s="2" t="str">
        <f aca="false">IF(OR(TRIM(Customers!F471&amp;"")="",ISNUMBER(MATCH(TRIM(Customers!F471&amp;""),Codes!$A$5:$A$14,0))),"",TRIM(Customers!F471))</f>
        <v>Married</v>
      </c>
      <c r="G471" s="4" t="n">
        <f aca="false">IF(OR(TRIM(Customers!G471&amp;"")="",ISNUMBER(MATCH(TRIM(Customers!G471&amp;""),Codes!$A$5:$A$14,0)),Customers!G471=-999),"",IF(ISNUMBER(Customers!G471),Customers!G471,IFERROR(VALUE(Customers!G471),"")))</f>
        <v>31000</v>
      </c>
      <c r="H471" s="3" t="n">
        <f aca="false">IF(OR(TRIM(Customers!H471&amp;"")="",ISNUMBER(MATCH(TRIM(Customers!H471&amp;""),Codes!$A$5:$A$14,0))),"",IF(ISNUMBER(Customers!H471),Customers!H471,IFERROR(VALUE(Customers!H471),"")))</f>
        <v>27</v>
      </c>
      <c r="I471" s="5" t="n">
        <f aca="false">IF(OR(TRIM(Customers!I471&amp;"")="",ISNUMBER(MATCH(TRIM(Customers!I471&amp;""),Codes!$A$5:$A$14,0)),Customers!I471=DATE(1970,1,1)),"",IF(ISNUMBER(Customers!I471),Customers!I471,IFERROR(DATEVALUE(Customers!I471),"")))</f>
        <v>36157</v>
      </c>
      <c r="J471" s="2" t="str">
        <f aca="false">IF(OR(TRIM(Customers!J471&amp;"")="",ISNUMBER(MATCH(TRIM(Customers!J471&amp;""),Codes!$A$5:$A$14,0))),"",TRIM(Customers!J471))</f>
        <v>Online Banking</v>
      </c>
      <c r="K471" s="3" t="n">
        <f aca="false">IF(OR(TRIM(Customers!K471&amp;"")="",ISNUMBER(MATCH(TRIM(Customers!K471&amp;""),Codes!$A$5:$A$14,0))),"",IF(ISNUMBER(Customers!K471),Customers!K471,IFERROR(VALUE(Customers!K471),"")))</f>
        <v>6</v>
      </c>
      <c r="L471" s="4" t="n">
        <f aca="false">IF(OR(TRIM(Customers!L471&amp;"")="",ISNUMBER(MATCH(TRIM(Customers!L471&amp;""),Codes!$A$5:$A$14,0))),"",IF(ISNUMBER(Customers!L471),Customers!L471,IFERROR(VALUE(Customers!L471),"")))</f>
        <v>2691.67</v>
      </c>
      <c r="M471" s="4" t="n">
        <f aca="false">IF(OR(TRIM(Customers!M471&amp;"")="",ISNUMBER(MATCH(TRIM(Customers!M471&amp;""),Codes!$A$5:$A$14,0))),"",IF(ISNUMBER(Customers!M471),Customers!M471,IFERROR(VALUE(Customers!M471),"")))</f>
        <v>0</v>
      </c>
      <c r="N471" s="3" t="n">
        <f aca="false">IF(OR(TRIM(Customers!N471&amp;"")="",ISNUMBER(MATCH(TRIM(Customers!N471&amp;""),Codes!$A$5:$A$14,0)),Customers!N471=9999),"",IF(ISNUMBER(Customers!N471),Customers!N471,IFERROR(VALUE(Customers!N471),"")))</f>
        <v>21</v>
      </c>
      <c r="O471" s="4" t="n">
        <f aca="false">IF(OR(TRIM(Customers!O471&amp;"")="",ISNUMBER(MATCH(TRIM(Customers!O471&amp;""),Codes!$A$5:$A$14,0))),"",IF(ISNUMBER(Customers!O471),Customers!O471,IFERROR(VALUE(Customers!O471),"")))</f>
        <v>30.78</v>
      </c>
      <c r="P471" s="3" t="n">
        <f aca="false">IF(OR(TRIM(Customers!P471&amp;"")="",ISNUMBER(MATCH(TRIM(Customers!P471&amp;""),Codes!$A$5:$A$14,0))),"",IF(ISNUMBER(Customers!P471),Customers!P471,IFERROR(VALUE(Customers!P471),"")))</f>
        <v>1</v>
      </c>
      <c r="Q471" s="4" t="n">
        <f aca="false">IF(OR(TRIM(Customers!Q471&amp;"")="",ISNUMBER(MATCH(TRIM(Customers!Q471&amp;""),Codes!$A$5:$A$14,0))),"",IF(ISNUMBER(Customers!Q471),Customers!Q471,IFERROR(VALUE(Customers!Q471),"")))</f>
        <v>3500</v>
      </c>
      <c r="R471" s="4" t="n">
        <f aca="false">IF(OR(TRIM(Customers!R471&amp;"")="",ISNUMBER(MATCH(TRIM(Customers!R471&amp;""),Codes!$A$5:$A$14,0))),"",IF(ISNUMBER(Customers!R471),Customers!R471,IFERROR(VALUE(Customers!R471),"")))</f>
        <v>387.76</v>
      </c>
      <c r="S471" s="4" t="n">
        <f aca="false">IF(OR(TRIM(Customers!S471&amp;"")="",ISNUMBER(MATCH(TRIM(Customers!S471&amp;""),Codes!$A$5:$A$14,0))),"",IF(ISNUMBER(Customers!S471),Customers!S471,IFERROR(VALUE(Customers!S471),"")))</f>
        <v>0</v>
      </c>
      <c r="T471" s="4" t="n">
        <f aca="false">IF(OR(TRIM(Customers!T471&amp;"")="",ISNUMBER(MATCH(TRIM(Customers!T471&amp;""),Codes!$A$5:$A$14,0))),"",IF(ISNUMBER(Customers!T471),Customers!T471,IFERROR(VALUE(Customers!T471),"")))</f>
        <v>0</v>
      </c>
      <c r="U471" s="3" t="n">
        <f aca="false">IF(OR(TRIM(Customers!U471&amp;"")="",ISNUMBER(MATCH(TRIM(Customers!U471&amp;""),Codes!$A$5:$A$14,0)),Customers!U471=0),"",IF(ISNUMBER(Customers!U471),Customers!U471,IFERROR(VALUE(Customers!U471),"")))</f>
        <v>704</v>
      </c>
      <c r="V471" s="3" t="n">
        <f aca="false">IF(OR(TRIM(Customers!V471&amp;"")="",ISNUMBER(MATCH(TRIM(Customers!V471&amp;""),Codes!$A$5:$A$14,0))),"",IF(ISNUMBER(Customers!V471),Customers!V471,IFERROR(VALUE(Customers!V471),"")))</f>
        <v>0</v>
      </c>
    </row>
    <row r="472" customFormat="false" ht="15" hidden="false" customHeight="false" outlineLevel="0" collapsed="false">
      <c r="A472" s="2" t="str">
        <f aca="false">Customers!A472</f>
        <v>CL00471</v>
      </c>
      <c r="B472" s="3" t="n">
        <f aca="false">IF(OR(TRIM(Customers!B472&amp;"")="",ISNUMBER(MATCH(TRIM(Customers!B472&amp;""),Codes!$A$5:$A$14,0)),Customers!B472=0),"",IF(ISNUMBER(Customers!B472),Customers!B472,IFERROR(VALUE(Customers!B472),"")))</f>
        <v>38</v>
      </c>
      <c r="C472" s="2" t="str">
        <f aca="false">IF(OR(TRIM(Customers!C472&amp;"")="",ISNUMBER(MATCH(TRIM(Customers!C472&amp;""),Codes!$A$5:$A$14,0))),"",TRIM(Customers!C472))</f>
        <v>F</v>
      </c>
      <c r="D472" s="2" t="str">
        <f aca="false">IF(OR(TRIM(Customers!D472&amp;"")="",ISNUMBER(MATCH(TRIM(Customers!D472&amp;""),Codes!$A$5:$A$14,0))),"",TRIM(Customers!D472))</f>
        <v>Sicilia</v>
      </c>
      <c r="E472" s="2" t="str">
        <f aca="false">IF(OR(TRIM(Customers!E472&amp;"")="",ISNUMBER(MATCH(TRIM(Customers!E472&amp;""),Codes!$A$5:$A$14,0))),"",TRIM(Customers!E472))</f>
        <v>Shopkeeper</v>
      </c>
      <c r="F472" s="2" t="str">
        <f aca="false">IF(OR(TRIM(Customers!F472&amp;"")="",ISNUMBER(MATCH(TRIM(Customers!F472&amp;""),Codes!$A$5:$A$14,0))),"",TRIM(Customers!F472))</f>
        <v>Single</v>
      </c>
      <c r="G472" s="4" t="n">
        <f aca="false">IF(OR(TRIM(Customers!G472&amp;"")="",ISNUMBER(MATCH(TRIM(Customers!G472&amp;""),Codes!$A$5:$A$14,0)),Customers!G472=-999),"",IF(ISNUMBER(Customers!G472),Customers!G472,IFERROR(VALUE(Customers!G472),"")))</f>
        <v>40100</v>
      </c>
      <c r="H472" s="3" t="n">
        <f aca="false">IF(OR(TRIM(Customers!H472&amp;"")="",ISNUMBER(MATCH(TRIM(Customers!H472&amp;""),Codes!$A$5:$A$14,0))),"",IF(ISNUMBER(Customers!H472),Customers!H472,IFERROR(VALUE(Customers!H472),"")))</f>
        <v>5</v>
      </c>
      <c r="I472" s="5" t="n">
        <f aca="false">IF(OR(TRIM(Customers!I472&amp;"")="",ISNUMBER(MATCH(TRIM(Customers!I472&amp;""),Codes!$A$5:$A$14,0)),Customers!I472=DATE(1970,1,1)),"",IF(ISNUMBER(Customers!I472),Customers!I472,IFERROR(DATEVALUE(Customers!I472),"")))</f>
        <v>44186</v>
      </c>
      <c r="J472" s="2" t="str">
        <f aca="false">IF(OR(TRIM(Customers!J472&amp;"")="",ISNUMBER(MATCH(TRIM(Customers!J472&amp;""),Codes!$A$5:$A$14,0))),"",TRIM(Customers!J472))</f>
        <v>App</v>
      </c>
      <c r="K472" s="3" t="n">
        <f aca="false">IF(OR(TRIM(Customers!K472&amp;"")="",ISNUMBER(MATCH(TRIM(Customers!K472&amp;""),Codes!$A$5:$A$14,0))),"",IF(ISNUMBER(Customers!K472),Customers!K472,IFERROR(VALUE(Customers!K472),"")))</f>
        <v>3</v>
      </c>
      <c r="L472" s="4" t="n">
        <f aca="false">IF(OR(TRIM(Customers!L472&amp;"")="",ISNUMBER(MATCH(TRIM(Customers!L472&amp;""),Codes!$A$5:$A$14,0))),"",IF(ISNUMBER(Customers!L472),Customers!L472,IFERROR(VALUE(Customers!L472),"")))</f>
        <v>2999.89</v>
      </c>
      <c r="M472" s="4" t="n">
        <f aca="false">IF(OR(TRIM(Customers!M472&amp;"")="",ISNUMBER(MATCH(TRIM(Customers!M472&amp;""),Codes!$A$5:$A$14,0))),"",IF(ISNUMBER(Customers!M472),Customers!M472,IFERROR(VALUE(Customers!M472),"")))</f>
        <v>16738.28</v>
      </c>
      <c r="N472" s="3" t="n">
        <f aca="false">IF(OR(TRIM(Customers!N472&amp;"")="",ISNUMBER(MATCH(TRIM(Customers!N472&amp;""),Codes!$A$5:$A$14,0)),Customers!N472=9999),"",IF(ISNUMBER(Customers!N472),Customers!N472,IFERROR(VALUE(Customers!N472),"")))</f>
        <v>36</v>
      </c>
      <c r="O472" s="4" t="n">
        <f aca="false">IF(OR(TRIM(Customers!O472&amp;"")="",ISNUMBER(MATCH(TRIM(Customers!O472&amp;""),Codes!$A$5:$A$14,0))),"",IF(ISNUMBER(Customers!O472),Customers!O472,IFERROR(VALUE(Customers!O472),"")))</f>
        <v>45.39</v>
      </c>
      <c r="P472" s="3" t="n">
        <f aca="false">IF(OR(TRIM(Customers!P472&amp;"")="",ISNUMBER(MATCH(TRIM(Customers!P472&amp;""),Codes!$A$5:$A$14,0))),"",IF(ISNUMBER(Customers!P472),Customers!P472,IFERROR(VALUE(Customers!P472),"")))</f>
        <v>1</v>
      </c>
      <c r="Q472" s="4" t="n">
        <f aca="false">IF(OR(TRIM(Customers!Q472&amp;"")="",ISNUMBER(MATCH(TRIM(Customers!Q472&amp;""),Codes!$A$5:$A$14,0))),"",IF(ISNUMBER(Customers!Q472),Customers!Q472,IFERROR(VALUE(Customers!Q472),"")))</f>
        <v>5500</v>
      </c>
      <c r="R472" s="4" t="n">
        <f aca="false">IF(OR(TRIM(Customers!R472&amp;"")="",ISNUMBER(MATCH(TRIM(Customers!R472&amp;""),Codes!$A$5:$A$14,0))),"",IF(ISNUMBER(Customers!R472),Customers!R472,IFERROR(VALUE(Customers!R472),"")))</f>
        <v>988.25</v>
      </c>
      <c r="S472" s="4" t="str">
        <f aca="false">IF(OR(TRIM(Customers!S472&amp;"")="",ISNUMBER(MATCH(TRIM(Customers!S472&amp;""),Codes!$A$5:$A$14,0))),"",IF(ISNUMBER(Customers!S472),Customers!S472,IFERROR(VALUE(Customers!S472),"")))</f>
        <v/>
      </c>
      <c r="T472" s="4" t="str">
        <f aca="false">IF(OR(TRIM(Customers!T472&amp;"")="",ISNUMBER(MATCH(TRIM(Customers!T472&amp;""),Codes!$A$5:$A$14,0))),"",IF(ISNUMBER(Customers!T472),Customers!T472,IFERROR(VALUE(Customers!T472),"")))</f>
        <v/>
      </c>
      <c r="U472" s="3" t="n">
        <f aca="false">IF(OR(TRIM(Customers!U472&amp;"")="",ISNUMBER(MATCH(TRIM(Customers!U472&amp;""),Codes!$A$5:$A$14,0)),Customers!U472=0),"",IF(ISNUMBER(Customers!U472),Customers!U472,IFERROR(VALUE(Customers!U472),"")))</f>
        <v>650</v>
      </c>
      <c r="V472" s="3" t="n">
        <f aca="false">IF(OR(TRIM(Customers!V472&amp;"")="",ISNUMBER(MATCH(TRIM(Customers!V472&amp;""),Codes!$A$5:$A$14,0))),"",IF(ISNUMBER(Customers!V472),Customers!V472,IFERROR(VALUE(Customers!V472),"")))</f>
        <v>0</v>
      </c>
    </row>
    <row r="473" customFormat="false" ht="15" hidden="false" customHeight="false" outlineLevel="0" collapsed="false">
      <c r="A473" s="2" t="str">
        <f aca="false">Customers!A473</f>
        <v>CL00472</v>
      </c>
      <c r="B473" s="3" t="n">
        <f aca="false">IF(OR(TRIM(Customers!B473&amp;"")="",ISNUMBER(MATCH(TRIM(Customers!B473&amp;""),Codes!$A$5:$A$14,0)),Customers!B473=0),"",IF(ISNUMBER(Customers!B473),Customers!B473,IFERROR(VALUE(Customers!B473),"")))</f>
        <v>43</v>
      </c>
      <c r="C473" s="2" t="str">
        <f aca="false">IF(OR(TRIM(Customers!C473&amp;"")="",ISNUMBER(MATCH(TRIM(Customers!C473&amp;""),Codes!$A$5:$A$14,0))),"",TRIM(Customers!C473))</f>
        <v>M</v>
      </c>
      <c r="D473" s="2" t="str">
        <f aca="false">IF(OR(TRIM(Customers!D473&amp;"")="",ISNUMBER(MATCH(TRIM(Customers!D473&amp;""),Codes!$A$5:$A$14,0))),"",TRIM(Customers!D473))</f>
        <v>Sicilia</v>
      </c>
      <c r="E473" s="2" t="str">
        <f aca="false">IF(OR(TRIM(Customers!E473&amp;"")="",ISNUMBER(MATCH(TRIM(Customers!E473&amp;""),Codes!$A$5:$A$14,0))),"",TRIM(Customers!E473))</f>
        <v>Manual worker</v>
      </c>
      <c r="F473" s="2" t="str">
        <f aca="false">IF(OR(TRIM(Customers!F473&amp;"")="",ISNUMBER(MATCH(TRIM(Customers!F473&amp;""),Codes!$A$5:$A$14,0))),"",TRIM(Customers!F473))</f>
        <v>Single</v>
      </c>
      <c r="G473" s="4" t="n">
        <f aca="false">IF(OR(TRIM(Customers!G473&amp;"")="",ISNUMBER(MATCH(TRIM(Customers!G473&amp;""),Codes!$A$5:$A$14,0)),Customers!G473=-999),"",IF(ISNUMBER(Customers!G473),Customers!G473,IFERROR(VALUE(Customers!G473),"")))</f>
        <v>11700</v>
      </c>
      <c r="H473" s="3" t="n">
        <f aca="false">IF(OR(TRIM(Customers!H473&amp;"")="",ISNUMBER(MATCH(TRIM(Customers!H473&amp;""),Codes!$A$5:$A$14,0))),"",IF(ISNUMBER(Customers!H473),Customers!H473,IFERROR(VALUE(Customers!H473),"")))</f>
        <v>11</v>
      </c>
      <c r="I473" s="5" t="n">
        <f aca="false">IF(OR(TRIM(Customers!I473&amp;"")="",ISNUMBER(MATCH(TRIM(Customers!I473&amp;""),Codes!$A$5:$A$14,0)),Customers!I473=DATE(1970,1,1)),"",IF(ISNUMBER(Customers!I473),Customers!I473,IFERROR(DATEVALUE(Customers!I473),"")))</f>
        <v>42133</v>
      </c>
      <c r="J473" s="2" t="str">
        <f aca="false">IF(OR(TRIM(Customers!J473&amp;"")="",ISNUMBER(MATCH(TRIM(Customers!J473&amp;""),Codes!$A$5:$A$14,0))),"",TRIM(Customers!J473))</f>
        <v>App</v>
      </c>
      <c r="K473" s="3" t="n">
        <f aca="false">IF(OR(TRIM(Customers!K473&amp;"")="",ISNUMBER(MATCH(TRIM(Customers!K473&amp;""),Codes!$A$5:$A$14,0))),"",IF(ISNUMBER(Customers!K473),Customers!K473,IFERROR(VALUE(Customers!K473),"")))</f>
        <v>1</v>
      </c>
      <c r="L473" s="4" t="n">
        <f aca="false">IF(OR(TRIM(Customers!L473&amp;"")="",ISNUMBER(MATCH(TRIM(Customers!L473&amp;""),Codes!$A$5:$A$14,0))),"",IF(ISNUMBER(Customers!L473),Customers!L473,IFERROR(VALUE(Customers!L473),"")))</f>
        <v>338.55</v>
      </c>
      <c r="M473" s="4" t="n">
        <f aca="false">IF(OR(TRIM(Customers!M473&amp;"")="",ISNUMBER(MATCH(TRIM(Customers!M473&amp;""),Codes!$A$5:$A$14,0))),"",IF(ISNUMBER(Customers!M473),Customers!M473,IFERROR(VALUE(Customers!M473),"")))</f>
        <v>12811.75</v>
      </c>
      <c r="N473" s="3" t="n">
        <f aca="false">IF(OR(TRIM(Customers!N473&amp;"")="",ISNUMBER(MATCH(TRIM(Customers!N473&amp;""),Codes!$A$5:$A$14,0)),Customers!N473=9999),"",IF(ISNUMBER(Customers!N473),Customers!N473,IFERROR(VALUE(Customers!N473),"")))</f>
        <v>20</v>
      </c>
      <c r="O473" s="4" t="n">
        <f aca="false">IF(OR(TRIM(Customers!O473&amp;"")="",ISNUMBER(MATCH(TRIM(Customers!O473&amp;""),Codes!$A$5:$A$14,0))),"",IF(ISNUMBER(Customers!O473),Customers!O473,IFERROR(VALUE(Customers!O473),"")))</f>
        <v>38.93</v>
      </c>
      <c r="P473" s="3" t="n">
        <f aca="false">IF(OR(TRIM(Customers!P473&amp;"")="",ISNUMBER(MATCH(TRIM(Customers!P473&amp;""),Codes!$A$5:$A$14,0))),"",IF(ISNUMBER(Customers!P473),Customers!P473,IFERROR(VALUE(Customers!P473),"")))</f>
        <v>4</v>
      </c>
      <c r="Q473" s="4" t="n">
        <f aca="false">IF(OR(TRIM(Customers!Q473&amp;"")="",ISNUMBER(MATCH(TRIM(Customers!Q473&amp;""),Codes!$A$5:$A$14,0))),"",IF(ISNUMBER(Customers!Q473),Customers!Q473,IFERROR(VALUE(Customers!Q473),"")))</f>
        <v>2500</v>
      </c>
      <c r="R473" s="4" t="n">
        <f aca="false">IF(OR(TRIM(Customers!R473&amp;"")="",ISNUMBER(MATCH(TRIM(Customers!R473&amp;""),Codes!$A$5:$A$14,0))),"",IF(ISNUMBER(Customers!R473),Customers!R473,IFERROR(VALUE(Customers!R473),"")))</f>
        <v>16.23</v>
      </c>
      <c r="S473" s="4" t="str">
        <f aca="false">IF(OR(TRIM(Customers!S473&amp;"")="",ISNUMBER(MATCH(TRIM(Customers!S473&amp;""),Codes!$A$5:$A$14,0))),"",IF(ISNUMBER(Customers!S473),Customers!S473,IFERROR(VALUE(Customers!S473),"")))</f>
        <v/>
      </c>
      <c r="T473" s="4" t="str">
        <f aca="false">IF(OR(TRIM(Customers!T473&amp;"")="",ISNUMBER(MATCH(TRIM(Customers!T473&amp;""),Codes!$A$5:$A$14,0))),"",IF(ISNUMBER(Customers!T473),Customers!T473,IFERROR(VALUE(Customers!T473),"")))</f>
        <v/>
      </c>
      <c r="U473" s="3" t="n">
        <f aca="false">IF(OR(TRIM(Customers!U473&amp;"")="",ISNUMBER(MATCH(TRIM(Customers!U473&amp;""),Codes!$A$5:$A$14,0)),Customers!U473=0),"",IF(ISNUMBER(Customers!U473),Customers!U473,IFERROR(VALUE(Customers!U473),"")))</f>
        <v>642</v>
      </c>
      <c r="V473" s="3" t="n">
        <f aca="false">IF(OR(TRIM(Customers!V473&amp;"")="",ISNUMBER(MATCH(TRIM(Customers!V473&amp;""),Codes!$A$5:$A$14,0))),"",IF(ISNUMBER(Customers!V473),Customers!V473,IFERROR(VALUE(Customers!V473),"")))</f>
        <v>0</v>
      </c>
    </row>
    <row r="474" customFormat="false" ht="15" hidden="false" customHeight="false" outlineLevel="0" collapsed="false">
      <c r="A474" s="2" t="str">
        <f aca="false">Customers!A474</f>
        <v>CL00473</v>
      </c>
      <c r="B474" s="3" t="n">
        <f aca="false">IF(OR(TRIM(Customers!B474&amp;"")="",ISNUMBER(MATCH(TRIM(Customers!B474&amp;""),Codes!$A$5:$A$14,0)),Customers!B474=0),"",IF(ISNUMBER(Customers!B474),Customers!B474,IFERROR(VALUE(Customers!B474),"")))</f>
        <v>43</v>
      </c>
      <c r="C474" s="2" t="str">
        <f aca="false">IF(OR(TRIM(Customers!C474&amp;"")="",ISNUMBER(MATCH(TRIM(Customers!C474&amp;""),Codes!$A$5:$A$14,0))),"",TRIM(Customers!C474))</f>
        <v>F</v>
      </c>
      <c r="D474" s="2" t="str">
        <f aca="false">IF(OR(TRIM(Customers!D474&amp;"")="",ISNUMBER(MATCH(TRIM(Customers!D474&amp;""),Codes!$A$5:$A$14,0))),"",TRIM(Customers!D474))</f>
        <v>Marche</v>
      </c>
      <c r="E474" s="2" t="str">
        <f aca="false">IF(OR(TRIM(Customers!E474&amp;"")="",ISNUMBER(MATCH(TRIM(Customers!E474&amp;""),Codes!$A$5:$A$14,0))),"",TRIM(Customers!E474))</f>
        <v>Employee</v>
      </c>
      <c r="F474" s="2" t="str">
        <f aca="false">IF(OR(TRIM(Customers!F474&amp;"")="",ISNUMBER(MATCH(TRIM(Customers!F474&amp;""),Codes!$A$5:$A$14,0))),"",TRIM(Customers!F474))</f>
        <v>Divorced</v>
      </c>
      <c r="G474" s="4" t="n">
        <f aca="false">IF(OR(TRIM(Customers!G474&amp;"")="",ISNUMBER(MATCH(TRIM(Customers!G474&amp;""),Codes!$A$5:$A$14,0)),Customers!G474=-999),"",IF(ISNUMBER(Customers!G474),Customers!G474,IFERROR(VALUE(Customers!G474),"")))</f>
        <v>28800</v>
      </c>
      <c r="H474" s="3" t="n">
        <f aca="false">IF(OR(TRIM(Customers!H474&amp;"")="",ISNUMBER(MATCH(TRIM(Customers!H474&amp;""),Codes!$A$5:$A$14,0))),"",IF(ISNUMBER(Customers!H474),Customers!H474,IFERROR(VALUE(Customers!H474),"")))</f>
        <v>14</v>
      </c>
      <c r="I474" s="5" t="n">
        <f aca="false">IF(OR(TRIM(Customers!I474&amp;"")="",ISNUMBER(MATCH(TRIM(Customers!I474&amp;""),Codes!$A$5:$A$14,0)),Customers!I474=DATE(1970,1,1)),"",IF(ISNUMBER(Customers!I474),Customers!I474,IFERROR(DATEVALUE(Customers!I474),"")))</f>
        <v>41055</v>
      </c>
      <c r="J474" s="2" t="str">
        <f aca="false">IF(OR(TRIM(Customers!J474&amp;"")="",ISNUMBER(MATCH(TRIM(Customers!J474&amp;""),Codes!$A$5:$A$14,0))),"",TRIM(Customers!J474))</f>
        <v>App</v>
      </c>
      <c r="K474" s="3" t="n">
        <f aca="false">IF(OR(TRIM(Customers!K474&amp;"")="",ISNUMBER(MATCH(TRIM(Customers!K474&amp;""),Codes!$A$5:$A$14,0))),"",IF(ISNUMBER(Customers!K474),Customers!K474,IFERROR(VALUE(Customers!K474),"")))</f>
        <v>2</v>
      </c>
      <c r="L474" s="4" t="n">
        <f aca="false">IF(OR(TRIM(Customers!L474&amp;"")="",ISNUMBER(MATCH(TRIM(Customers!L474&amp;""),Codes!$A$5:$A$14,0))),"",IF(ISNUMBER(Customers!L474),Customers!L474,IFERROR(VALUE(Customers!L474),"")))</f>
        <v>-147.09</v>
      </c>
      <c r="M474" s="4" t="n">
        <f aca="false">IF(OR(TRIM(Customers!M474&amp;"")="",ISNUMBER(MATCH(TRIM(Customers!M474&amp;""),Codes!$A$5:$A$14,0))),"",IF(ISNUMBER(Customers!M474),Customers!M474,IFERROR(VALUE(Customers!M474),"")))</f>
        <v>0</v>
      </c>
      <c r="N474" s="3" t="n">
        <f aca="false">IF(OR(TRIM(Customers!N474&amp;"")="",ISNUMBER(MATCH(TRIM(Customers!N474&amp;""),Codes!$A$5:$A$14,0)),Customers!N474=9999),"",IF(ISNUMBER(Customers!N474),Customers!N474,IFERROR(VALUE(Customers!N474),"")))</f>
        <v>37</v>
      </c>
      <c r="O474" s="4" t="n">
        <f aca="false">IF(OR(TRIM(Customers!O474&amp;"")="",ISNUMBER(MATCH(TRIM(Customers!O474&amp;""),Codes!$A$5:$A$14,0))),"",IF(ISNUMBER(Customers!O474),Customers!O474,IFERROR(VALUE(Customers!O474),"")))</f>
        <v>92.32</v>
      </c>
      <c r="P474" s="3" t="n">
        <f aca="false">IF(OR(TRIM(Customers!P474&amp;"")="",ISNUMBER(MATCH(TRIM(Customers!P474&amp;""),Codes!$A$5:$A$14,0))),"",IF(ISNUMBER(Customers!P474),Customers!P474,IFERROR(VALUE(Customers!P474),"")))</f>
        <v>1</v>
      </c>
      <c r="Q474" s="4" t="n">
        <f aca="false">IF(OR(TRIM(Customers!Q474&amp;"")="",ISNUMBER(MATCH(TRIM(Customers!Q474&amp;""),Codes!$A$5:$A$14,0))),"",IF(ISNUMBER(Customers!Q474),Customers!Q474,IFERROR(VALUE(Customers!Q474),"")))</f>
        <v>6500</v>
      </c>
      <c r="R474" s="4" t="n">
        <f aca="false">IF(OR(TRIM(Customers!R474&amp;"")="",ISNUMBER(MATCH(TRIM(Customers!R474&amp;""),Codes!$A$5:$A$14,0))),"",IF(ISNUMBER(Customers!R474),Customers!R474,IFERROR(VALUE(Customers!R474),"")))</f>
        <v>537.89</v>
      </c>
      <c r="S474" s="4" t="n">
        <f aca="false">IF(OR(TRIM(Customers!S474&amp;"")="",ISNUMBER(MATCH(TRIM(Customers!S474&amp;""),Codes!$A$5:$A$14,0))),"",IF(ISNUMBER(Customers!S474),Customers!S474,IFERROR(VALUE(Customers!S474),"")))</f>
        <v>91000</v>
      </c>
      <c r="T474" s="4" t="n">
        <f aca="false">IF(OR(TRIM(Customers!T474&amp;"")="",ISNUMBER(MATCH(TRIM(Customers!T474&amp;""),Codes!$A$5:$A$14,0))),"",IF(ISNUMBER(Customers!T474),Customers!T474,IFERROR(VALUE(Customers!T474),"")))</f>
        <v>465</v>
      </c>
      <c r="U474" s="3" t="n">
        <f aca="false">IF(OR(TRIM(Customers!U474&amp;"")="",ISNUMBER(MATCH(TRIM(Customers!U474&amp;""),Codes!$A$5:$A$14,0)),Customers!U474=0),"",IF(ISNUMBER(Customers!U474),Customers!U474,IFERROR(VALUE(Customers!U474),"")))</f>
        <v>555</v>
      </c>
      <c r="V474" s="3" t="n">
        <f aca="false">IF(OR(TRIM(Customers!V474&amp;"")="",ISNUMBER(MATCH(TRIM(Customers!V474&amp;""),Codes!$A$5:$A$14,0))),"",IF(ISNUMBER(Customers!V474),Customers!V474,IFERROR(VALUE(Customers!V474),"")))</f>
        <v>1</v>
      </c>
    </row>
    <row r="475" customFormat="false" ht="15" hidden="false" customHeight="false" outlineLevel="0" collapsed="false">
      <c r="A475" s="2" t="str">
        <f aca="false">Customers!A475</f>
        <v>CL00474</v>
      </c>
      <c r="B475" s="3" t="n">
        <f aca="false">IF(OR(TRIM(Customers!B475&amp;"")="",ISNUMBER(MATCH(TRIM(Customers!B475&amp;""),Codes!$A$5:$A$14,0)),Customers!B475=0),"",IF(ISNUMBER(Customers!B475),Customers!B475,IFERROR(VALUE(Customers!B475),"")))</f>
        <v>65</v>
      </c>
      <c r="C475" s="2" t="str">
        <f aca="false">IF(OR(TRIM(Customers!C475&amp;"")="",ISNUMBER(MATCH(TRIM(Customers!C475&amp;""),Codes!$A$5:$A$14,0))),"",TRIM(Customers!C475))</f>
        <v>F</v>
      </c>
      <c r="D475" s="2" t="str">
        <f aca="false">IF(OR(TRIM(Customers!D475&amp;"")="",ISNUMBER(MATCH(TRIM(Customers!D475&amp;""),Codes!$A$5:$A$14,0))),"",TRIM(Customers!D475))</f>
        <v>Piemonte</v>
      </c>
      <c r="E475" s="2" t="str">
        <f aca="false">IF(OR(TRIM(Customers!E475&amp;"")="",ISNUMBER(MATCH(TRIM(Customers!E475&amp;""),Codes!$A$5:$A$14,0))),"",TRIM(Customers!E475))</f>
        <v>Teacher</v>
      </c>
      <c r="F475" s="2" t="str">
        <f aca="false">IF(OR(TRIM(Customers!F475&amp;"")="",ISNUMBER(MATCH(TRIM(Customers!F475&amp;""),Codes!$A$5:$A$14,0))),"",TRIM(Customers!F475))</f>
        <v/>
      </c>
      <c r="G475" s="4" t="n">
        <f aca="false">IF(OR(TRIM(Customers!G475&amp;"")="",ISNUMBER(MATCH(TRIM(Customers!G475&amp;""),Codes!$A$5:$A$14,0)),Customers!G475=-999),"",IF(ISNUMBER(Customers!G475),Customers!G475,IFERROR(VALUE(Customers!G475),"")))</f>
        <v>29500</v>
      </c>
      <c r="H475" s="3" t="n">
        <f aca="false">IF(OR(TRIM(Customers!H475&amp;"")="",ISNUMBER(MATCH(TRIM(Customers!H475&amp;""),Codes!$A$5:$A$14,0))),"",IF(ISNUMBER(Customers!H475),Customers!H475,IFERROR(VALUE(Customers!H475),"")))</f>
        <v>9</v>
      </c>
      <c r="I475" s="5" t="n">
        <f aca="false">IF(OR(TRIM(Customers!I475&amp;"")="",ISNUMBER(MATCH(TRIM(Customers!I475&amp;""),Codes!$A$5:$A$14,0)),Customers!I475=DATE(1970,1,1)),"",IF(ISNUMBER(Customers!I475),Customers!I475,IFERROR(DATEVALUE(Customers!I475),"")))</f>
        <v>42779</v>
      </c>
      <c r="J475" s="2" t="str">
        <f aca="false">IF(OR(TRIM(Customers!J475&amp;"")="",ISNUMBER(MATCH(TRIM(Customers!J475&amp;""),Codes!$A$5:$A$14,0))),"",TRIM(Customers!J475))</f>
        <v>Branch</v>
      </c>
      <c r="K475" s="3" t="n">
        <f aca="false">IF(OR(TRIM(Customers!K475&amp;"")="",ISNUMBER(MATCH(TRIM(Customers!K475&amp;""),Codes!$A$5:$A$14,0))),"",IF(ISNUMBER(Customers!K475),Customers!K475,IFERROR(VALUE(Customers!K475),"")))</f>
        <v>2</v>
      </c>
      <c r="L475" s="4" t="n">
        <f aca="false">IF(OR(TRIM(Customers!L475&amp;"")="",ISNUMBER(MATCH(TRIM(Customers!L475&amp;""),Codes!$A$5:$A$14,0))),"",IF(ISNUMBER(Customers!L475),Customers!L475,IFERROR(VALUE(Customers!L475),"")))</f>
        <v>2180.99</v>
      </c>
      <c r="M475" s="4" t="n">
        <f aca="false">IF(OR(TRIM(Customers!M475&amp;"")="",ISNUMBER(MATCH(TRIM(Customers!M475&amp;""),Codes!$A$5:$A$14,0))),"",IF(ISNUMBER(Customers!M475),Customers!M475,IFERROR(VALUE(Customers!M475),"")))</f>
        <v>22307.75</v>
      </c>
      <c r="N475" s="3" t="n">
        <f aca="false">IF(OR(TRIM(Customers!N475&amp;"")="",ISNUMBER(MATCH(TRIM(Customers!N475&amp;""),Codes!$A$5:$A$14,0)),Customers!N475=9999),"",IF(ISNUMBER(Customers!N475),Customers!N475,IFERROR(VALUE(Customers!N475),"")))</f>
        <v>34</v>
      </c>
      <c r="O475" s="4" t="n">
        <f aca="false">IF(OR(TRIM(Customers!O475&amp;"")="",ISNUMBER(MATCH(TRIM(Customers!O475&amp;""),Codes!$A$5:$A$14,0))),"",IF(ISNUMBER(Customers!O475),Customers!O475,IFERROR(VALUE(Customers!O475),"")))</f>
        <v>43.4</v>
      </c>
      <c r="P475" s="3" t="n">
        <f aca="false">IF(OR(TRIM(Customers!P475&amp;"")="",ISNUMBER(MATCH(TRIM(Customers!P475&amp;""),Codes!$A$5:$A$14,0))),"",IF(ISNUMBER(Customers!P475),Customers!P475,IFERROR(VALUE(Customers!P475),"")))</f>
        <v>4</v>
      </c>
      <c r="Q475" s="4" t="n">
        <f aca="false">IF(OR(TRIM(Customers!Q475&amp;"")="",ISNUMBER(MATCH(TRIM(Customers!Q475&amp;""),Codes!$A$5:$A$14,0))),"",IF(ISNUMBER(Customers!Q475),Customers!Q475,IFERROR(VALUE(Customers!Q475),"")))</f>
        <v>4000</v>
      </c>
      <c r="R475" s="4" t="n">
        <f aca="false">IF(OR(TRIM(Customers!R475&amp;"")="",ISNUMBER(MATCH(TRIM(Customers!R475&amp;""),Codes!$A$5:$A$14,0))),"",IF(ISNUMBER(Customers!R475),Customers!R475,IFERROR(VALUE(Customers!R475),"")))</f>
        <v>965.2</v>
      </c>
      <c r="S475" s="4" t="n">
        <f aca="false">IF(OR(TRIM(Customers!S475&amp;"")="",ISNUMBER(MATCH(TRIM(Customers!S475&amp;""),Codes!$A$5:$A$14,0))),"",IF(ISNUMBER(Customers!S475),Customers!S475,IFERROR(VALUE(Customers!S475),"")))</f>
        <v>0</v>
      </c>
      <c r="T475" s="4" t="n">
        <f aca="false">IF(OR(TRIM(Customers!T475&amp;"")="",ISNUMBER(MATCH(TRIM(Customers!T475&amp;""),Codes!$A$5:$A$14,0))),"",IF(ISNUMBER(Customers!T475),Customers!T475,IFERROR(VALUE(Customers!T475),"")))</f>
        <v>0</v>
      </c>
      <c r="U475" s="3" t="n">
        <f aca="false">IF(OR(TRIM(Customers!U475&amp;"")="",ISNUMBER(MATCH(TRIM(Customers!U475&amp;""),Codes!$A$5:$A$14,0)),Customers!U475=0),"",IF(ISNUMBER(Customers!U475),Customers!U475,IFERROR(VALUE(Customers!U475),"")))</f>
        <v>696</v>
      </c>
      <c r="V475" s="3" t="n">
        <f aca="false">IF(OR(TRIM(Customers!V475&amp;"")="",ISNUMBER(MATCH(TRIM(Customers!V475&amp;""),Codes!$A$5:$A$14,0))),"",IF(ISNUMBER(Customers!V475),Customers!V475,IFERROR(VALUE(Customers!V475),"")))</f>
        <v>1</v>
      </c>
    </row>
    <row r="476" customFormat="false" ht="15" hidden="false" customHeight="false" outlineLevel="0" collapsed="false">
      <c r="A476" s="2" t="str">
        <f aca="false">Customers!A476</f>
        <v>CL00475</v>
      </c>
      <c r="B476" s="3" t="n">
        <f aca="false">IF(OR(TRIM(Customers!B476&amp;"")="",ISNUMBER(MATCH(TRIM(Customers!B476&amp;""),Codes!$A$5:$A$14,0)),Customers!B476=0),"",IF(ISNUMBER(Customers!B476),Customers!B476,IFERROR(VALUE(Customers!B476),"")))</f>
        <v>50</v>
      </c>
      <c r="C476" s="2" t="str">
        <f aca="false">IF(OR(TRIM(Customers!C476&amp;"")="",ISNUMBER(MATCH(TRIM(Customers!C476&amp;""),Codes!$A$5:$A$14,0))),"",TRIM(Customers!C476))</f>
        <v>M</v>
      </c>
      <c r="D476" s="2" t="str">
        <f aca="false">IF(OR(TRIM(Customers!D476&amp;"")="",ISNUMBER(MATCH(TRIM(Customers!D476&amp;""),Codes!$A$5:$A$14,0))),"",TRIM(Customers!D476))</f>
        <v>Toscana</v>
      </c>
      <c r="E476" s="2" t="str">
        <f aca="false">IF(OR(TRIM(Customers!E476&amp;"")="",ISNUMBER(MATCH(TRIM(Customers!E476&amp;""),Codes!$A$5:$A$14,0))),"",TRIM(Customers!E476))</f>
        <v>Manual worker</v>
      </c>
      <c r="F476" s="2" t="str">
        <f aca="false">IF(OR(TRIM(Customers!F476&amp;"")="",ISNUMBER(MATCH(TRIM(Customers!F476&amp;""),Codes!$A$5:$A$14,0))),"",TRIM(Customers!F476))</f>
        <v>Divorced</v>
      </c>
      <c r="G476" s="4" t="n">
        <f aca="false">IF(OR(TRIM(Customers!G476&amp;"")="",ISNUMBER(MATCH(TRIM(Customers!G476&amp;""),Codes!$A$5:$A$14,0)),Customers!G476=-999),"",IF(ISNUMBER(Customers!G476),Customers!G476,IFERROR(VALUE(Customers!G476),"")))</f>
        <v>37800</v>
      </c>
      <c r="H476" s="3" t="n">
        <f aca="false">IF(OR(TRIM(Customers!H476&amp;"")="",ISNUMBER(MATCH(TRIM(Customers!H476&amp;""),Codes!$A$5:$A$14,0))),"",IF(ISNUMBER(Customers!H476),Customers!H476,IFERROR(VALUE(Customers!H476),"")))</f>
        <v>21</v>
      </c>
      <c r="I476" s="5" t="n">
        <f aca="false">IF(OR(TRIM(Customers!I476&amp;"")="",ISNUMBER(MATCH(TRIM(Customers!I476&amp;""),Codes!$A$5:$A$14,0)),Customers!I476=DATE(1970,1,1)),"",IF(ISNUMBER(Customers!I476),Customers!I476,IFERROR(DATEVALUE(Customers!I476),"")))</f>
        <v>38588</v>
      </c>
      <c r="J476" s="2" t="str">
        <f aca="false">IF(OR(TRIM(Customers!J476&amp;"")="",ISNUMBER(MATCH(TRIM(Customers!J476&amp;""),Codes!$A$5:$A$14,0))),"",TRIM(Customers!J476))</f>
        <v>App</v>
      </c>
      <c r="K476" s="3" t="n">
        <f aca="false">IF(OR(TRIM(Customers!K476&amp;"")="",ISNUMBER(MATCH(TRIM(Customers!K476&amp;""),Codes!$A$5:$A$14,0))),"",IF(ISNUMBER(Customers!K476),Customers!K476,IFERROR(VALUE(Customers!K476),"")))</f>
        <v>4</v>
      </c>
      <c r="L476" s="4" t="n">
        <f aca="false">IF(OR(TRIM(Customers!L476&amp;"")="",ISNUMBER(MATCH(TRIM(Customers!L476&amp;""),Codes!$A$5:$A$14,0))),"",IF(ISNUMBER(Customers!L476),Customers!L476,IFERROR(VALUE(Customers!L476),"")))</f>
        <v>6889.73</v>
      </c>
      <c r="M476" s="4" t="n">
        <f aca="false">IF(OR(TRIM(Customers!M476&amp;"")="",ISNUMBER(MATCH(TRIM(Customers!M476&amp;""),Codes!$A$5:$A$14,0))),"",IF(ISNUMBER(Customers!M476),Customers!M476,IFERROR(VALUE(Customers!M476),"")))</f>
        <v>45621.85</v>
      </c>
      <c r="N476" s="3" t="n">
        <f aca="false">IF(OR(TRIM(Customers!N476&amp;"")="",ISNUMBER(MATCH(TRIM(Customers!N476&amp;""),Codes!$A$5:$A$14,0)),Customers!N476=9999),"",IF(ISNUMBER(Customers!N476),Customers!N476,IFERROR(VALUE(Customers!N476),"")))</f>
        <v>27</v>
      </c>
      <c r="O476" s="4" t="n">
        <f aca="false">IF(OR(TRIM(Customers!O476&amp;"")="",ISNUMBER(MATCH(TRIM(Customers!O476&amp;""),Codes!$A$5:$A$14,0))),"",IF(ISNUMBER(Customers!O476),Customers!O476,IFERROR(VALUE(Customers!O476),"")))</f>
        <v>35.7</v>
      </c>
      <c r="P476" s="3" t="n">
        <f aca="false">IF(OR(TRIM(Customers!P476&amp;"")="",ISNUMBER(MATCH(TRIM(Customers!P476&amp;""),Codes!$A$5:$A$14,0))),"",IF(ISNUMBER(Customers!P476),Customers!P476,IFERROR(VALUE(Customers!P476),"")))</f>
        <v>1</v>
      </c>
      <c r="Q476" s="4" t="str">
        <f aca="false">IF(OR(TRIM(Customers!Q476&amp;"")="",ISNUMBER(MATCH(TRIM(Customers!Q476&amp;""),Codes!$A$5:$A$14,0))),"",IF(ISNUMBER(Customers!Q476),Customers!Q476,IFERROR(VALUE(Customers!Q476),"")))</f>
        <v/>
      </c>
      <c r="R476" s="4" t="str">
        <f aca="false">IF(OR(TRIM(Customers!R476&amp;"")="",ISNUMBER(MATCH(TRIM(Customers!R476&amp;""),Codes!$A$5:$A$14,0))),"",IF(ISNUMBER(Customers!R476),Customers!R476,IFERROR(VALUE(Customers!R476),"")))</f>
        <v/>
      </c>
      <c r="S476" s="4" t="n">
        <f aca="false">IF(OR(TRIM(Customers!S476&amp;"")="",ISNUMBER(MATCH(TRIM(Customers!S476&amp;""),Codes!$A$5:$A$14,0))),"",IF(ISNUMBER(Customers!S476),Customers!S476,IFERROR(VALUE(Customers!S476),"")))</f>
        <v>0</v>
      </c>
      <c r="T476" s="4" t="n">
        <f aca="false">IF(OR(TRIM(Customers!T476&amp;"")="",ISNUMBER(MATCH(TRIM(Customers!T476&amp;""),Codes!$A$5:$A$14,0))),"",IF(ISNUMBER(Customers!T476),Customers!T476,IFERROR(VALUE(Customers!T476),"")))</f>
        <v>0</v>
      </c>
      <c r="U476" s="3" t="str">
        <f aca="false">IF(OR(TRIM(Customers!U476&amp;"")="",ISNUMBER(MATCH(TRIM(Customers!U476&amp;""),Codes!$A$5:$A$14,0)),Customers!U476=0),"",IF(ISNUMBER(Customers!U476),Customers!U476,IFERROR(VALUE(Customers!U476),"")))</f>
        <v/>
      </c>
      <c r="V476" s="3" t="n">
        <f aca="false">IF(OR(TRIM(Customers!V476&amp;"")="",ISNUMBER(MATCH(TRIM(Customers!V476&amp;""),Codes!$A$5:$A$14,0))),"",IF(ISNUMBER(Customers!V476),Customers!V476,IFERROR(VALUE(Customers!V476),"")))</f>
        <v>0</v>
      </c>
    </row>
    <row r="477" customFormat="false" ht="15" hidden="false" customHeight="false" outlineLevel="0" collapsed="false">
      <c r="A477" s="2" t="str">
        <f aca="false">Customers!A477</f>
        <v>CL00476</v>
      </c>
      <c r="B477" s="3" t="n">
        <f aca="false">IF(OR(TRIM(Customers!B477&amp;"")="",ISNUMBER(MATCH(TRIM(Customers!B477&amp;""),Codes!$A$5:$A$14,0)),Customers!B477=0),"",IF(ISNUMBER(Customers!B477),Customers!B477,IFERROR(VALUE(Customers!B477),"")))</f>
        <v>47</v>
      </c>
      <c r="C477" s="2" t="str">
        <f aca="false">IF(OR(TRIM(Customers!C477&amp;"")="",ISNUMBER(MATCH(TRIM(Customers!C477&amp;""),Codes!$A$5:$A$14,0))),"",TRIM(Customers!C477))</f>
        <v>M</v>
      </c>
      <c r="D477" s="2" t="str">
        <f aca="false">IF(OR(TRIM(Customers!D477&amp;"")="",ISNUMBER(MATCH(TRIM(Customers!D477&amp;""),Codes!$A$5:$A$14,0))),"",TRIM(Customers!D477))</f>
        <v>Lazio</v>
      </c>
      <c r="E477" s="2" t="str">
        <f aca="false">IF(OR(TRIM(Customers!E477&amp;"")="",ISNUMBER(MATCH(TRIM(Customers!E477&amp;""),Codes!$A$5:$A$14,0))),"",TRIM(Customers!E477))</f>
        <v>Shopkeeper</v>
      </c>
      <c r="F477" s="2" t="str">
        <f aca="false">IF(OR(TRIM(Customers!F477&amp;"")="",ISNUMBER(MATCH(TRIM(Customers!F477&amp;""),Codes!$A$5:$A$14,0))),"",TRIM(Customers!F477))</f>
        <v>Widowed</v>
      </c>
      <c r="G477" s="4" t="n">
        <f aca="false">IF(OR(TRIM(Customers!G477&amp;"")="",ISNUMBER(MATCH(TRIM(Customers!G477&amp;""),Codes!$A$5:$A$14,0)),Customers!G477=-999),"",IF(ISNUMBER(Customers!G477),Customers!G477,IFERROR(VALUE(Customers!G477),"")))</f>
        <v>31500</v>
      </c>
      <c r="H477" s="3" t="n">
        <f aca="false">IF(OR(TRIM(Customers!H477&amp;"")="",ISNUMBER(MATCH(TRIM(Customers!H477&amp;""),Codes!$A$5:$A$14,0))),"",IF(ISNUMBER(Customers!H477),Customers!H477,IFERROR(VALUE(Customers!H477),"")))</f>
        <v>14</v>
      </c>
      <c r="I477" s="5" t="n">
        <f aca="false">IF(OR(TRIM(Customers!I477&amp;"")="",ISNUMBER(MATCH(TRIM(Customers!I477&amp;""),Codes!$A$5:$A$14,0)),Customers!I477=DATE(1970,1,1)),"",IF(ISNUMBER(Customers!I477),Customers!I477,IFERROR(DATEVALUE(Customers!I477),"")))</f>
        <v>41083</v>
      </c>
      <c r="J477" s="2" t="str">
        <f aca="false">IF(OR(TRIM(Customers!J477&amp;"")="",ISNUMBER(MATCH(TRIM(Customers!J477&amp;""),Codes!$A$5:$A$14,0))),"",TRIM(Customers!J477))</f>
        <v>Online Banking</v>
      </c>
      <c r="K477" s="3" t="n">
        <f aca="false">IF(OR(TRIM(Customers!K477&amp;"")="",ISNUMBER(MATCH(TRIM(Customers!K477&amp;""),Codes!$A$5:$A$14,0))),"",IF(ISNUMBER(Customers!K477),Customers!K477,IFERROR(VALUE(Customers!K477),"")))</f>
        <v>1</v>
      </c>
      <c r="L477" s="4" t="n">
        <f aca="false">IF(OR(TRIM(Customers!L477&amp;"")="",ISNUMBER(MATCH(TRIM(Customers!L477&amp;""),Codes!$A$5:$A$14,0))),"",IF(ISNUMBER(Customers!L477),Customers!L477,IFERROR(VALUE(Customers!L477),"")))</f>
        <v>2903.88</v>
      </c>
      <c r="M477" s="4" t="str">
        <f aca="false">IF(OR(TRIM(Customers!M477&amp;"")="",ISNUMBER(MATCH(TRIM(Customers!M477&amp;""),Codes!$A$5:$A$14,0))),"",IF(ISNUMBER(Customers!M477),Customers!M477,IFERROR(VALUE(Customers!M477),"")))</f>
        <v/>
      </c>
      <c r="N477" s="3" t="n">
        <f aca="false">IF(OR(TRIM(Customers!N477&amp;"")="",ISNUMBER(MATCH(TRIM(Customers!N477&amp;""),Codes!$A$5:$A$14,0)),Customers!N477=9999),"",IF(ISNUMBER(Customers!N477),Customers!N477,IFERROR(VALUE(Customers!N477),"")))</f>
        <v>39</v>
      </c>
      <c r="O477" s="4" t="n">
        <f aca="false">IF(OR(TRIM(Customers!O477&amp;"")="",ISNUMBER(MATCH(TRIM(Customers!O477&amp;""),Codes!$A$5:$A$14,0))),"",IF(ISNUMBER(Customers!O477),Customers!O477,IFERROR(VALUE(Customers!O477),"")))</f>
        <v>51.55</v>
      </c>
      <c r="P477" s="3" t="n">
        <f aca="false">IF(OR(TRIM(Customers!P477&amp;"")="",ISNUMBER(MATCH(TRIM(Customers!P477&amp;""),Codes!$A$5:$A$14,0))),"",IF(ISNUMBER(Customers!P477),Customers!P477,IFERROR(VALUE(Customers!P477),"")))</f>
        <v>5</v>
      </c>
      <c r="Q477" s="4" t="n">
        <f aca="false">IF(OR(TRIM(Customers!Q477&amp;"")="",ISNUMBER(MATCH(TRIM(Customers!Q477&amp;""),Codes!$A$5:$A$14,0))),"",IF(ISNUMBER(Customers!Q477),Customers!Q477,IFERROR(VALUE(Customers!Q477),"")))</f>
        <v>7000</v>
      </c>
      <c r="R477" s="4" t="n">
        <f aca="false">IF(OR(TRIM(Customers!R477&amp;"")="",ISNUMBER(MATCH(TRIM(Customers!R477&amp;""),Codes!$A$5:$A$14,0))),"",IF(ISNUMBER(Customers!R477),Customers!R477,IFERROR(VALUE(Customers!R477),"")))</f>
        <v>421.77</v>
      </c>
      <c r="S477" s="4" t="n">
        <f aca="false">IF(OR(TRIM(Customers!S477&amp;"")="",ISNUMBER(MATCH(TRIM(Customers!S477&amp;""),Codes!$A$5:$A$14,0))),"",IF(ISNUMBER(Customers!S477),Customers!S477,IFERROR(VALUE(Customers!S477),"")))</f>
        <v>87000</v>
      </c>
      <c r="T477" s="4" t="n">
        <f aca="false">IF(OR(TRIM(Customers!T477&amp;"")="",ISNUMBER(MATCH(TRIM(Customers!T477&amp;""),Codes!$A$5:$A$14,0))),"",IF(ISNUMBER(Customers!T477),Customers!T477,IFERROR(VALUE(Customers!T477),"")))</f>
        <v>520</v>
      </c>
      <c r="U477" s="3" t="n">
        <f aca="false">IF(OR(TRIM(Customers!U477&amp;"")="",ISNUMBER(MATCH(TRIM(Customers!U477&amp;""),Codes!$A$5:$A$14,0)),Customers!U477=0),"",IF(ISNUMBER(Customers!U477),Customers!U477,IFERROR(VALUE(Customers!U477),"")))</f>
        <v>595</v>
      </c>
      <c r="V477" s="3" t="n">
        <f aca="false">IF(OR(TRIM(Customers!V477&amp;"")="",ISNUMBER(MATCH(TRIM(Customers!V477&amp;""),Codes!$A$5:$A$14,0))),"",IF(ISNUMBER(Customers!V477),Customers!V477,IFERROR(VALUE(Customers!V477),"")))</f>
        <v>1</v>
      </c>
    </row>
    <row r="478" customFormat="false" ht="15" hidden="false" customHeight="false" outlineLevel="0" collapsed="false">
      <c r="A478" s="2" t="str">
        <f aca="false">Customers!A478</f>
        <v>CL00477</v>
      </c>
      <c r="B478" s="3" t="n">
        <f aca="false">IF(OR(TRIM(Customers!B478&amp;"")="",ISNUMBER(MATCH(TRIM(Customers!B478&amp;""),Codes!$A$5:$A$14,0)),Customers!B478=0),"",IF(ISNUMBER(Customers!B478),Customers!B478,IFERROR(VALUE(Customers!B478),"")))</f>
        <v>31</v>
      </c>
      <c r="C478" s="2" t="str">
        <f aca="false">IF(OR(TRIM(Customers!C478&amp;"")="",ISNUMBER(MATCH(TRIM(Customers!C478&amp;""),Codes!$A$5:$A$14,0))),"",TRIM(Customers!C478))</f>
        <v>M</v>
      </c>
      <c r="D478" s="2" t="str">
        <f aca="false">IF(OR(TRIM(Customers!D478&amp;"")="",ISNUMBER(MATCH(TRIM(Customers!D478&amp;""),Codes!$A$5:$A$14,0))),"",TRIM(Customers!D478))</f>
        <v>Puglia</v>
      </c>
      <c r="E478" s="2" t="str">
        <f aca="false">IF(OR(TRIM(Customers!E478&amp;"")="",ISNUMBER(MATCH(TRIM(Customers!E478&amp;""),Codes!$A$5:$A$14,0))),"",TRIM(Customers!E478))</f>
        <v>Unemployed</v>
      </c>
      <c r="F478" s="2" t="str">
        <f aca="false">IF(OR(TRIM(Customers!F478&amp;"")="",ISNUMBER(MATCH(TRIM(Customers!F478&amp;""),Codes!$A$5:$A$14,0))),"",TRIM(Customers!F478))</f>
        <v>Married</v>
      </c>
      <c r="G478" s="4" t="n">
        <f aca="false">IF(OR(TRIM(Customers!G478&amp;"")="",ISNUMBER(MATCH(TRIM(Customers!G478&amp;""),Codes!$A$5:$A$14,0)),Customers!G478=-999),"",IF(ISNUMBER(Customers!G478),Customers!G478,IFERROR(VALUE(Customers!G478),"")))</f>
        <v>4900</v>
      </c>
      <c r="H478" s="3" t="n">
        <f aca="false">IF(OR(TRIM(Customers!H478&amp;"")="",ISNUMBER(MATCH(TRIM(Customers!H478&amp;""),Codes!$A$5:$A$14,0))),"",IF(ISNUMBER(Customers!H478),Customers!H478,IFERROR(VALUE(Customers!H478),"")))</f>
        <v>6</v>
      </c>
      <c r="I478" s="5" t="n">
        <f aca="false">IF(OR(TRIM(Customers!I478&amp;"")="",ISNUMBER(MATCH(TRIM(Customers!I478&amp;""),Codes!$A$5:$A$14,0)),Customers!I478=DATE(1970,1,1)),"",IF(ISNUMBER(Customers!I478),Customers!I478,IFERROR(DATEVALUE(Customers!I478),"")))</f>
        <v>43903</v>
      </c>
      <c r="J478" s="2" t="str">
        <f aca="false">IF(OR(TRIM(Customers!J478&amp;"")="",ISNUMBER(MATCH(TRIM(Customers!J478&amp;""),Codes!$A$5:$A$14,0))),"",TRIM(Customers!J478))</f>
        <v>App</v>
      </c>
      <c r="K478" s="3" t="n">
        <f aca="false">IF(OR(TRIM(Customers!K478&amp;"")="",ISNUMBER(MATCH(TRIM(Customers!K478&amp;""),Codes!$A$5:$A$14,0))),"",IF(ISNUMBER(Customers!K478),Customers!K478,IFERROR(VALUE(Customers!K478),"")))</f>
        <v>3</v>
      </c>
      <c r="L478" s="4" t="n">
        <f aca="false">IF(OR(TRIM(Customers!L478&amp;"")="",ISNUMBER(MATCH(TRIM(Customers!L478&amp;""),Codes!$A$5:$A$14,0))),"",IF(ISNUMBER(Customers!L478),Customers!L478,IFERROR(VALUE(Customers!L478),"")))</f>
        <v>515.78</v>
      </c>
      <c r="M478" s="4" t="n">
        <f aca="false">IF(OR(TRIM(Customers!M478&amp;"")="",ISNUMBER(MATCH(TRIM(Customers!M478&amp;""),Codes!$A$5:$A$14,0))),"",IF(ISNUMBER(Customers!M478),Customers!M478,IFERROR(VALUE(Customers!M478),"")))</f>
        <v>0</v>
      </c>
      <c r="N478" s="3" t="n">
        <f aca="false">IF(OR(TRIM(Customers!N478&amp;"")="",ISNUMBER(MATCH(TRIM(Customers!N478&amp;""),Codes!$A$5:$A$14,0)),Customers!N478=9999),"",IF(ISNUMBER(Customers!N478),Customers!N478,IFERROR(VALUE(Customers!N478),"")))</f>
        <v>18</v>
      </c>
      <c r="O478" s="4" t="n">
        <f aca="false">IF(OR(TRIM(Customers!O478&amp;"")="",ISNUMBER(MATCH(TRIM(Customers!O478&amp;""),Codes!$A$5:$A$14,0))),"",IF(ISNUMBER(Customers!O478),Customers!O478,IFERROR(VALUE(Customers!O478),"")))</f>
        <v>22.98</v>
      </c>
      <c r="P478" s="3" t="n">
        <f aca="false">IF(OR(TRIM(Customers!P478&amp;"")="",ISNUMBER(MATCH(TRIM(Customers!P478&amp;""),Codes!$A$5:$A$14,0))),"",IF(ISNUMBER(Customers!P478),Customers!P478,IFERROR(VALUE(Customers!P478),"")))</f>
        <v>4</v>
      </c>
      <c r="Q478" s="4" t="n">
        <f aca="false">IF(OR(TRIM(Customers!Q478&amp;"")="",ISNUMBER(MATCH(TRIM(Customers!Q478&amp;""),Codes!$A$5:$A$14,0))),"",IF(ISNUMBER(Customers!Q478),Customers!Q478,IFERROR(VALUE(Customers!Q478),"")))</f>
        <v>500</v>
      </c>
      <c r="R478" s="4" t="n">
        <f aca="false">IF(OR(TRIM(Customers!R478&amp;"")="",ISNUMBER(MATCH(TRIM(Customers!R478&amp;""),Codes!$A$5:$A$14,0))),"",IF(ISNUMBER(Customers!R478),Customers!R478,IFERROR(VALUE(Customers!R478),"")))</f>
        <v>161.86</v>
      </c>
      <c r="S478" s="4" t="n">
        <f aca="false">IF(OR(TRIM(Customers!S478&amp;"")="",ISNUMBER(MATCH(TRIM(Customers!S478&amp;""),Codes!$A$5:$A$14,0))),"",IF(ISNUMBER(Customers!S478),Customers!S478,IFERROR(VALUE(Customers!S478),"")))</f>
        <v>0</v>
      </c>
      <c r="T478" s="4" t="n">
        <f aca="false">IF(OR(TRIM(Customers!T478&amp;"")="",ISNUMBER(MATCH(TRIM(Customers!T478&amp;""),Codes!$A$5:$A$14,0))),"",IF(ISNUMBER(Customers!T478),Customers!T478,IFERROR(VALUE(Customers!T478),"")))</f>
        <v>0</v>
      </c>
      <c r="U478" s="3" t="str">
        <f aca="false">IF(OR(TRIM(Customers!U478&amp;"")="",ISNUMBER(MATCH(TRIM(Customers!U478&amp;""),Codes!$A$5:$A$14,0)),Customers!U478=0),"",IF(ISNUMBER(Customers!U478),Customers!U478,IFERROR(VALUE(Customers!U478),"")))</f>
        <v/>
      </c>
      <c r="V478" s="3" t="n">
        <f aca="false">IF(OR(TRIM(Customers!V478&amp;"")="",ISNUMBER(MATCH(TRIM(Customers!V478&amp;""),Codes!$A$5:$A$14,0))),"",IF(ISNUMBER(Customers!V478),Customers!V478,IFERROR(VALUE(Customers!V478),"")))</f>
        <v>1</v>
      </c>
    </row>
    <row r="479" customFormat="false" ht="15" hidden="false" customHeight="false" outlineLevel="0" collapsed="false">
      <c r="A479" s="2" t="str">
        <f aca="false">Customers!A479</f>
        <v>CL00478</v>
      </c>
      <c r="B479" s="3" t="n">
        <f aca="false">IF(OR(TRIM(Customers!B479&amp;"")="",ISNUMBER(MATCH(TRIM(Customers!B479&amp;""),Codes!$A$5:$A$14,0)),Customers!B479=0),"",IF(ISNUMBER(Customers!B479),Customers!B479,IFERROR(VALUE(Customers!B479),"")))</f>
        <v>47</v>
      </c>
      <c r="C479" s="2" t="str">
        <f aca="false">IF(OR(TRIM(Customers!C479&amp;"")="",ISNUMBER(MATCH(TRIM(Customers!C479&amp;""),Codes!$A$5:$A$14,0))),"",TRIM(Customers!C479))</f>
        <v>F</v>
      </c>
      <c r="D479" s="2" t="str">
        <f aca="false">IF(OR(TRIM(Customers!D479&amp;"")="",ISNUMBER(MATCH(TRIM(Customers!D479&amp;""),Codes!$A$5:$A$14,0))),"",TRIM(Customers!D479))</f>
        <v>Veneto</v>
      </c>
      <c r="E479" s="2" t="str">
        <f aca="false">IF(OR(TRIM(Customers!E479&amp;"")="",ISNUMBER(MATCH(TRIM(Customers!E479&amp;""),Codes!$A$5:$A$14,0))),"",TRIM(Customers!E479))</f>
        <v>Teacher</v>
      </c>
      <c r="F479" s="2" t="str">
        <f aca="false">IF(OR(TRIM(Customers!F479&amp;"")="",ISNUMBER(MATCH(TRIM(Customers!F479&amp;""),Codes!$A$5:$A$14,0))),"",TRIM(Customers!F479))</f>
        <v>Divorced</v>
      </c>
      <c r="G479" s="4" t="n">
        <f aca="false">IF(OR(TRIM(Customers!G479&amp;"")="",ISNUMBER(MATCH(TRIM(Customers!G479&amp;""),Codes!$A$5:$A$14,0)),Customers!G479=-999),"",IF(ISNUMBER(Customers!G479),Customers!G479,IFERROR(VALUE(Customers!G479),"")))</f>
        <v>24900</v>
      </c>
      <c r="H479" s="3" t="n">
        <f aca="false">IF(OR(TRIM(Customers!H479&amp;"")="",ISNUMBER(MATCH(TRIM(Customers!H479&amp;""),Codes!$A$5:$A$14,0))),"",IF(ISNUMBER(Customers!H479),Customers!H479,IFERROR(VALUE(Customers!H479),"")))</f>
        <v>14</v>
      </c>
      <c r="I479" s="5" t="n">
        <f aca="false">IF(OR(TRIM(Customers!I479&amp;"")="",ISNUMBER(MATCH(TRIM(Customers!I479&amp;""),Codes!$A$5:$A$14,0)),Customers!I479=DATE(1970,1,1)),"",IF(ISNUMBER(Customers!I479),Customers!I479,IFERROR(DATEVALUE(Customers!I479),"")))</f>
        <v>41025</v>
      </c>
      <c r="J479" s="2" t="str">
        <f aca="false">IF(OR(TRIM(Customers!J479&amp;"")="",ISNUMBER(MATCH(TRIM(Customers!J479&amp;""),Codes!$A$5:$A$14,0))),"",TRIM(Customers!J479))</f>
        <v>Branch</v>
      </c>
      <c r="K479" s="3" t="n">
        <f aca="false">IF(OR(TRIM(Customers!K479&amp;"")="",ISNUMBER(MATCH(TRIM(Customers!K479&amp;""),Codes!$A$5:$A$14,0))),"",IF(ISNUMBER(Customers!K479),Customers!K479,IFERROR(VALUE(Customers!K479),"")))</f>
        <v>3</v>
      </c>
      <c r="L479" s="4" t="n">
        <f aca="false">IF(OR(TRIM(Customers!L479&amp;"")="",ISNUMBER(MATCH(TRIM(Customers!L479&amp;""),Codes!$A$5:$A$14,0))),"",IF(ISNUMBER(Customers!L479),Customers!L479,IFERROR(VALUE(Customers!L479),"")))</f>
        <v>1096.74</v>
      </c>
      <c r="M479" s="4" t="n">
        <f aca="false">IF(OR(TRIM(Customers!M479&amp;"")="",ISNUMBER(MATCH(TRIM(Customers!M479&amp;""),Codes!$A$5:$A$14,0))),"",IF(ISNUMBER(Customers!M479),Customers!M479,IFERROR(VALUE(Customers!M479),"")))</f>
        <v>29376.78</v>
      </c>
      <c r="N479" s="3" t="n">
        <f aca="false">IF(OR(TRIM(Customers!N479&amp;"")="",ISNUMBER(MATCH(TRIM(Customers!N479&amp;""),Codes!$A$5:$A$14,0)),Customers!N479=9999),"",IF(ISNUMBER(Customers!N479),Customers!N479,IFERROR(VALUE(Customers!N479),"")))</f>
        <v>18</v>
      </c>
      <c r="O479" s="4" t="n">
        <f aca="false">IF(OR(TRIM(Customers!O479&amp;"")="",ISNUMBER(MATCH(TRIM(Customers!O479&amp;""),Codes!$A$5:$A$14,0))),"",IF(ISNUMBER(Customers!O479),Customers!O479,IFERROR(VALUE(Customers!O479),"")))</f>
        <v>39.82</v>
      </c>
      <c r="P479" s="3" t="n">
        <f aca="false">IF(OR(TRIM(Customers!P479&amp;"")="",ISNUMBER(MATCH(TRIM(Customers!P479&amp;""),Codes!$A$5:$A$14,0))),"",IF(ISNUMBER(Customers!P479),Customers!P479,IFERROR(VALUE(Customers!P479),"")))</f>
        <v>5</v>
      </c>
      <c r="Q479" s="4" t="n">
        <f aca="false">IF(OR(TRIM(Customers!Q479&amp;"")="",ISNUMBER(MATCH(TRIM(Customers!Q479&amp;""),Codes!$A$5:$A$14,0))),"",IF(ISNUMBER(Customers!Q479),Customers!Q479,IFERROR(VALUE(Customers!Q479),"")))</f>
        <v>5000</v>
      </c>
      <c r="R479" s="4" t="n">
        <f aca="false">IF(OR(TRIM(Customers!R479&amp;"")="",ISNUMBER(MATCH(TRIM(Customers!R479&amp;""),Codes!$A$5:$A$14,0))),"",IF(ISNUMBER(Customers!R479),Customers!R479,IFERROR(VALUE(Customers!R479),"")))</f>
        <v>312.98</v>
      </c>
      <c r="S479" s="4" t="n">
        <f aca="false">IF(OR(TRIM(Customers!S479&amp;"")="",ISNUMBER(MATCH(TRIM(Customers!S479&amp;""),Codes!$A$5:$A$14,0))),"",IF(ISNUMBER(Customers!S479),Customers!S479,IFERROR(VALUE(Customers!S479),"")))</f>
        <v>0</v>
      </c>
      <c r="T479" s="4" t="n">
        <f aca="false">IF(OR(TRIM(Customers!T479&amp;"")="",ISNUMBER(MATCH(TRIM(Customers!T479&amp;""),Codes!$A$5:$A$14,0))),"",IF(ISNUMBER(Customers!T479),Customers!T479,IFERROR(VALUE(Customers!T479),"")))</f>
        <v>0</v>
      </c>
      <c r="U479" s="3" t="n">
        <f aca="false">IF(OR(TRIM(Customers!U479&amp;"")="",ISNUMBER(MATCH(TRIM(Customers!U479&amp;""),Codes!$A$5:$A$14,0)),Customers!U479=0),"",IF(ISNUMBER(Customers!U479),Customers!U479,IFERROR(VALUE(Customers!U479),"")))</f>
        <v>636</v>
      </c>
      <c r="V479" s="3" t="n">
        <f aca="false">IF(OR(TRIM(Customers!V479&amp;"")="",ISNUMBER(MATCH(TRIM(Customers!V479&amp;""),Codes!$A$5:$A$14,0))),"",IF(ISNUMBER(Customers!V479),Customers!V479,IFERROR(VALUE(Customers!V479),"")))</f>
        <v>0</v>
      </c>
    </row>
    <row r="480" customFormat="false" ht="15" hidden="false" customHeight="false" outlineLevel="0" collapsed="false">
      <c r="A480" s="2" t="str">
        <f aca="false">Customers!A480</f>
        <v>CL00479</v>
      </c>
      <c r="B480" s="3" t="n">
        <f aca="false">IF(OR(TRIM(Customers!B480&amp;"")="",ISNUMBER(MATCH(TRIM(Customers!B480&amp;""),Codes!$A$5:$A$14,0)),Customers!B480=0),"",IF(ISNUMBER(Customers!B480),Customers!B480,IFERROR(VALUE(Customers!B480),"")))</f>
        <v>53</v>
      </c>
      <c r="C480" s="2" t="str">
        <f aca="false">IF(OR(TRIM(Customers!C480&amp;"")="",ISNUMBER(MATCH(TRIM(Customers!C480&amp;""),Codes!$A$5:$A$14,0))),"",TRIM(Customers!C480))</f>
        <v/>
      </c>
      <c r="D480" s="2" t="str">
        <f aca="false">IF(OR(TRIM(Customers!D480&amp;"")="",ISNUMBER(MATCH(TRIM(Customers!D480&amp;""),Codes!$A$5:$A$14,0))),"",TRIM(Customers!D480))</f>
        <v>Abruzzo</v>
      </c>
      <c r="E480" s="2" t="str">
        <f aca="false">IF(OR(TRIM(Customers!E480&amp;"")="",ISNUMBER(MATCH(TRIM(Customers!E480&amp;""),Codes!$A$5:$A$14,0))),"",TRIM(Customers!E480))</f>
        <v>Employee</v>
      </c>
      <c r="F480" s="2" t="str">
        <f aca="false">IF(OR(TRIM(Customers!F480&amp;"")="",ISNUMBER(MATCH(TRIM(Customers!F480&amp;""),Codes!$A$5:$A$14,0))),"",TRIM(Customers!F480))</f>
        <v>Divorced</v>
      </c>
      <c r="G480" s="4" t="n">
        <f aca="false">IF(OR(TRIM(Customers!G480&amp;"")="",ISNUMBER(MATCH(TRIM(Customers!G480&amp;""),Codes!$A$5:$A$14,0)),Customers!G480=-999),"",IF(ISNUMBER(Customers!G480),Customers!G480,IFERROR(VALUE(Customers!G480),"")))</f>
        <v>39000</v>
      </c>
      <c r="H480" s="3" t="n">
        <f aca="false">IF(OR(TRIM(Customers!H480&amp;"")="",ISNUMBER(MATCH(TRIM(Customers!H480&amp;""),Codes!$A$5:$A$14,0))),"",IF(ISNUMBER(Customers!H480),Customers!H480,IFERROR(VALUE(Customers!H480),"")))</f>
        <v>2</v>
      </c>
      <c r="I480" s="5" t="n">
        <f aca="false">IF(OR(TRIM(Customers!I480&amp;"")="",ISNUMBER(MATCH(TRIM(Customers!I480&amp;""),Codes!$A$5:$A$14,0)),Customers!I480=DATE(1970,1,1)),"",IF(ISNUMBER(Customers!I480),Customers!I480,IFERROR(DATEVALUE(Customers!I480),"")))</f>
        <v>45529</v>
      </c>
      <c r="J480" s="2" t="str">
        <f aca="false">IF(OR(TRIM(Customers!J480&amp;"")="",ISNUMBER(MATCH(TRIM(Customers!J480&amp;""),Codes!$A$5:$A$14,0))),"",TRIM(Customers!J480))</f>
        <v>Branch</v>
      </c>
      <c r="K480" s="3" t="n">
        <f aca="false">IF(OR(TRIM(Customers!K480&amp;"")="",ISNUMBER(MATCH(TRIM(Customers!K480&amp;""),Codes!$A$5:$A$14,0))),"",IF(ISNUMBER(Customers!K480),Customers!K480,IFERROR(VALUE(Customers!K480),"")))</f>
        <v>2</v>
      </c>
      <c r="L480" s="4" t="n">
        <f aca="false">IF(OR(TRIM(Customers!L480&amp;"")="",ISNUMBER(MATCH(TRIM(Customers!L480&amp;""),Codes!$A$5:$A$14,0))),"",IF(ISNUMBER(Customers!L480),Customers!L480,IFERROR(VALUE(Customers!L480),"")))</f>
        <v>1694.83</v>
      </c>
      <c r="M480" s="4" t="n">
        <f aca="false">IF(OR(TRIM(Customers!M480&amp;"")="",ISNUMBER(MATCH(TRIM(Customers!M480&amp;""),Codes!$A$5:$A$14,0))),"",IF(ISNUMBER(Customers!M480),Customers!M480,IFERROR(VALUE(Customers!M480),"")))</f>
        <v>0</v>
      </c>
      <c r="N480" s="3" t="n">
        <f aca="false">IF(OR(TRIM(Customers!N480&amp;"")="",ISNUMBER(MATCH(TRIM(Customers!N480&amp;""),Codes!$A$5:$A$14,0)),Customers!N480=9999),"",IF(ISNUMBER(Customers!N480),Customers!N480,IFERROR(VALUE(Customers!N480),"")))</f>
        <v>25</v>
      </c>
      <c r="O480" s="4" t="n">
        <f aca="false">IF(OR(TRIM(Customers!O480&amp;"")="",ISNUMBER(MATCH(TRIM(Customers!O480&amp;""),Codes!$A$5:$A$14,0))),"",IF(ISNUMBER(Customers!O480),Customers!O480,IFERROR(VALUE(Customers!O480),"")))</f>
        <v>54.29</v>
      </c>
      <c r="P480" s="3" t="n">
        <f aca="false">IF(OR(TRIM(Customers!P480&amp;"")="",ISNUMBER(MATCH(TRIM(Customers!P480&amp;""),Codes!$A$5:$A$14,0))),"",IF(ISNUMBER(Customers!P480),Customers!P480,IFERROR(VALUE(Customers!P480),"")))</f>
        <v>3</v>
      </c>
      <c r="Q480" s="4" t="n">
        <f aca="false">IF(OR(TRIM(Customers!Q480&amp;"")="",ISNUMBER(MATCH(TRIM(Customers!Q480&amp;""),Codes!$A$5:$A$14,0))),"",IF(ISNUMBER(Customers!Q480),Customers!Q480,IFERROR(VALUE(Customers!Q480),"")))</f>
        <v>8000</v>
      </c>
      <c r="R480" s="4" t="n">
        <f aca="false">IF(OR(TRIM(Customers!R480&amp;"")="",ISNUMBER(MATCH(TRIM(Customers!R480&amp;""),Codes!$A$5:$A$14,0))),"",IF(ISNUMBER(Customers!R480),Customers!R480,IFERROR(VALUE(Customers!R480),"")))</f>
        <v>333.96</v>
      </c>
      <c r="S480" s="4" t="n">
        <f aca="false">IF(OR(TRIM(Customers!S480&amp;"")="",ISNUMBER(MATCH(TRIM(Customers!S480&amp;""),Codes!$A$5:$A$14,0))),"",IF(ISNUMBER(Customers!S480),Customers!S480,IFERROR(VALUE(Customers!S480),"")))</f>
        <v>0</v>
      </c>
      <c r="T480" s="4" t="n">
        <f aca="false">IF(OR(TRIM(Customers!T480&amp;"")="",ISNUMBER(MATCH(TRIM(Customers!T480&amp;""),Codes!$A$5:$A$14,0))),"",IF(ISNUMBER(Customers!T480),Customers!T480,IFERROR(VALUE(Customers!T480),"")))</f>
        <v>0</v>
      </c>
      <c r="U480" s="3" t="n">
        <f aca="false">IF(OR(TRIM(Customers!U480&amp;"")="",ISNUMBER(MATCH(TRIM(Customers!U480&amp;""),Codes!$A$5:$A$14,0)),Customers!U480=0),"",IF(ISNUMBER(Customers!U480),Customers!U480,IFERROR(VALUE(Customers!U480),"")))</f>
        <v>609</v>
      </c>
      <c r="V480" s="3" t="str">
        <f aca="false">IF(OR(TRIM(Customers!V480&amp;"")="",ISNUMBER(MATCH(TRIM(Customers!V480&amp;""),Codes!$A$5:$A$14,0))),"",IF(ISNUMBER(Customers!V480),Customers!V480,IFERROR(VALUE(Customers!V480),"")))</f>
        <v/>
      </c>
    </row>
    <row r="481" customFormat="false" ht="15" hidden="false" customHeight="false" outlineLevel="0" collapsed="false">
      <c r="A481" s="2" t="str">
        <f aca="false">Customers!A481</f>
        <v>CL00480</v>
      </c>
      <c r="B481" s="3" t="n">
        <f aca="false">IF(OR(TRIM(Customers!B481&amp;"")="",ISNUMBER(MATCH(TRIM(Customers!B481&amp;""),Codes!$A$5:$A$14,0)),Customers!B481=0),"",IF(ISNUMBER(Customers!B481),Customers!B481,IFERROR(VALUE(Customers!B481),"")))</f>
        <v>58</v>
      </c>
      <c r="C481" s="2" t="str">
        <f aca="false">IF(OR(TRIM(Customers!C481&amp;"")="",ISNUMBER(MATCH(TRIM(Customers!C481&amp;""),Codes!$A$5:$A$14,0))),"",TRIM(Customers!C481))</f>
        <v>M</v>
      </c>
      <c r="D481" s="2" t="str">
        <f aca="false">IF(OR(TRIM(Customers!D481&amp;"")="",ISNUMBER(MATCH(TRIM(Customers!D481&amp;""),Codes!$A$5:$A$14,0))),"",TRIM(Customers!D481))</f>
        <v>Puglia</v>
      </c>
      <c r="E481" s="2" t="str">
        <f aca="false">IF(OR(TRIM(Customers!E481&amp;"")="",ISNUMBER(MATCH(TRIM(Customers!E481&amp;""),Codes!$A$5:$A$14,0))),"",TRIM(Customers!E481))</f>
        <v>Manual worker</v>
      </c>
      <c r="F481" s="2" t="str">
        <f aca="false">IF(OR(TRIM(Customers!F481&amp;"")="",ISNUMBER(MATCH(TRIM(Customers!F481&amp;""),Codes!$A$5:$A$14,0))),"",TRIM(Customers!F481))</f>
        <v>Married</v>
      </c>
      <c r="G481" s="4" t="n">
        <f aca="false">IF(OR(TRIM(Customers!G481&amp;"")="",ISNUMBER(MATCH(TRIM(Customers!G481&amp;""),Codes!$A$5:$A$14,0)),Customers!G481=-999),"",IF(ISNUMBER(Customers!G481),Customers!G481,IFERROR(VALUE(Customers!G481),"")))</f>
        <v>27900</v>
      </c>
      <c r="H481" s="3" t="n">
        <f aca="false">IF(OR(TRIM(Customers!H481&amp;"")="",ISNUMBER(MATCH(TRIM(Customers!H481&amp;""),Codes!$A$5:$A$14,0))),"",IF(ISNUMBER(Customers!H481),Customers!H481,IFERROR(VALUE(Customers!H481),"")))</f>
        <v>31</v>
      </c>
      <c r="I481" s="5" t="n">
        <f aca="false">IF(OR(TRIM(Customers!I481&amp;"")="",ISNUMBER(MATCH(TRIM(Customers!I481&amp;""),Codes!$A$5:$A$14,0)),Customers!I481=DATE(1970,1,1)),"",IF(ISNUMBER(Customers!I481),Customers!I481,IFERROR(DATEVALUE(Customers!I481),"")))</f>
        <v>34896</v>
      </c>
      <c r="J481" s="2" t="str">
        <f aca="false">IF(OR(TRIM(Customers!J481&amp;"")="",ISNUMBER(MATCH(TRIM(Customers!J481&amp;""),Codes!$A$5:$A$14,0))),"",TRIM(Customers!J481))</f>
        <v>Branch</v>
      </c>
      <c r="K481" s="3" t="n">
        <f aca="false">IF(OR(TRIM(Customers!K481&amp;"")="",ISNUMBER(MATCH(TRIM(Customers!K481&amp;""),Codes!$A$5:$A$14,0))),"",IF(ISNUMBER(Customers!K481),Customers!K481,IFERROR(VALUE(Customers!K481),"")))</f>
        <v>2</v>
      </c>
      <c r="L481" s="4" t="n">
        <f aca="false">IF(OR(TRIM(Customers!L481&amp;"")="",ISNUMBER(MATCH(TRIM(Customers!L481&amp;""),Codes!$A$5:$A$14,0))),"",IF(ISNUMBER(Customers!L481),Customers!L481,IFERROR(VALUE(Customers!L481),"")))</f>
        <v>2191.62</v>
      </c>
      <c r="M481" s="4" t="n">
        <f aca="false">IF(OR(TRIM(Customers!M481&amp;"")="",ISNUMBER(MATCH(TRIM(Customers!M481&amp;""),Codes!$A$5:$A$14,0))),"",IF(ISNUMBER(Customers!M481),Customers!M481,IFERROR(VALUE(Customers!M481),"")))</f>
        <v>54131.66</v>
      </c>
      <c r="N481" s="3" t="n">
        <f aca="false">IF(OR(TRIM(Customers!N481&amp;"")="",ISNUMBER(MATCH(TRIM(Customers!N481&amp;""),Codes!$A$5:$A$14,0)),Customers!N481=9999),"",IF(ISNUMBER(Customers!N481),Customers!N481,IFERROR(VALUE(Customers!N481),"")))</f>
        <v>19</v>
      </c>
      <c r="O481" s="4" t="n">
        <f aca="false">IF(OR(TRIM(Customers!O481&amp;"")="",ISNUMBER(MATCH(TRIM(Customers!O481&amp;""),Codes!$A$5:$A$14,0))),"",IF(ISNUMBER(Customers!O481),Customers!O481,IFERROR(VALUE(Customers!O481),"")))</f>
        <v>23.37</v>
      </c>
      <c r="P481" s="3" t="n">
        <f aca="false">IF(OR(TRIM(Customers!P481&amp;"")="",ISNUMBER(MATCH(TRIM(Customers!P481&amp;""),Codes!$A$5:$A$14,0))),"",IF(ISNUMBER(Customers!P481),Customers!P481,IFERROR(VALUE(Customers!P481),"")))</f>
        <v>4</v>
      </c>
      <c r="Q481" s="4" t="n">
        <f aca="false">IF(OR(TRIM(Customers!Q481&amp;"")="",ISNUMBER(MATCH(TRIM(Customers!Q481&amp;""),Codes!$A$5:$A$14,0))),"",IF(ISNUMBER(Customers!Q481),Customers!Q481,IFERROR(VALUE(Customers!Q481),"")))</f>
        <v>0</v>
      </c>
      <c r="R481" s="4" t="n">
        <f aca="false">IF(OR(TRIM(Customers!R481&amp;"")="",ISNUMBER(MATCH(TRIM(Customers!R481&amp;""),Codes!$A$5:$A$14,0))),"",IF(ISNUMBER(Customers!R481),Customers!R481,IFERROR(VALUE(Customers!R481),"")))</f>
        <v>0</v>
      </c>
      <c r="S481" s="4" t="n">
        <f aca="false">IF(OR(TRIM(Customers!S481&amp;"")="",ISNUMBER(MATCH(TRIM(Customers!S481&amp;""),Codes!$A$5:$A$14,0))),"",IF(ISNUMBER(Customers!S481),Customers!S481,IFERROR(VALUE(Customers!S481),"")))</f>
        <v>125000</v>
      </c>
      <c r="T481" s="4" t="n">
        <f aca="false">IF(OR(TRIM(Customers!T481&amp;"")="",ISNUMBER(MATCH(TRIM(Customers!T481&amp;""),Codes!$A$5:$A$14,0))),"",IF(ISNUMBER(Customers!T481),Customers!T481,IFERROR(VALUE(Customers!T481),"")))</f>
        <v>805</v>
      </c>
      <c r="U481" s="3" t="n">
        <f aca="false">IF(OR(TRIM(Customers!U481&amp;"")="",ISNUMBER(MATCH(TRIM(Customers!U481&amp;""),Codes!$A$5:$A$14,0)),Customers!U481=0),"",IF(ISNUMBER(Customers!U481),Customers!U481,IFERROR(VALUE(Customers!U481),"")))</f>
        <v>621</v>
      </c>
      <c r="V481" s="3" t="str">
        <f aca="false">IF(OR(TRIM(Customers!V481&amp;"")="",ISNUMBER(MATCH(TRIM(Customers!V481&amp;""),Codes!$A$5:$A$14,0))),"",IF(ISNUMBER(Customers!V481),Customers!V481,IFERROR(VALUE(Customers!V481),"")))</f>
        <v/>
      </c>
    </row>
    <row r="482" customFormat="false" ht="15" hidden="false" customHeight="false" outlineLevel="0" collapsed="false">
      <c r="A482" s="2" t="str">
        <f aca="false">Customers!A482</f>
        <v>CL00481</v>
      </c>
      <c r="B482" s="3" t="n">
        <f aca="false">IF(OR(TRIM(Customers!B482&amp;"")="",ISNUMBER(MATCH(TRIM(Customers!B482&amp;""),Codes!$A$5:$A$14,0)),Customers!B482=0),"",IF(ISNUMBER(Customers!B482),Customers!B482,IFERROR(VALUE(Customers!B482),"")))</f>
        <v>39</v>
      </c>
      <c r="C482" s="2" t="str">
        <f aca="false">IF(OR(TRIM(Customers!C482&amp;"")="",ISNUMBER(MATCH(TRIM(Customers!C482&amp;""),Codes!$A$5:$A$14,0))),"",TRIM(Customers!C482))</f>
        <v>F</v>
      </c>
      <c r="D482" s="2" t="str">
        <f aca="false">IF(OR(TRIM(Customers!D482&amp;"")="",ISNUMBER(MATCH(TRIM(Customers!D482&amp;""),Codes!$A$5:$A$14,0))),"",TRIM(Customers!D482))</f>
        <v>Lazio</v>
      </c>
      <c r="E482" s="2" t="str">
        <f aca="false">IF(OR(TRIM(Customers!E482&amp;"")="",ISNUMBER(MATCH(TRIM(Customers!E482&amp;""),Codes!$A$5:$A$14,0))),"",TRIM(Customers!E482))</f>
        <v>Manual worker</v>
      </c>
      <c r="F482" s="2" t="str">
        <f aca="false">IF(OR(TRIM(Customers!F482&amp;"")="",ISNUMBER(MATCH(TRIM(Customers!F482&amp;""),Codes!$A$5:$A$14,0))),"",TRIM(Customers!F482))</f>
        <v>Single</v>
      </c>
      <c r="G482" s="4" t="n">
        <f aca="false">IF(OR(TRIM(Customers!G482&amp;"")="",ISNUMBER(MATCH(TRIM(Customers!G482&amp;""),Codes!$A$5:$A$14,0)),Customers!G482=-999),"",IF(ISNUMBER(Customers!G482),Customers!G482,IFERROR(VALUE(Customers!G482),"")))</f>
        <v>12200</v>
      </c>
      <c r="H482" s="3" t="n">
        <f aca="false">IF(OR(TRIM(Customers!H482&amp;"")="",ISNUMBER(MATCH(TRIM(Customers!H482&amp;""),Codes!$A$5:$A$14,0))),"",IF(ISNUMBER(Customers!H482),Customers!H482,IFERROR(VALUE(Customers!H482),"")))</f>
        <v>7</v>
      </c>
      <c r="I482" s="5" t="n">
        <f aca="false">IF(OR(TRIM(Customers!I482&amp;"")="",ISNUMBER(MATCH(TRIM(Customers!I482&amp;""),Codes!$A$5:$A$14,0)),Customers!I482=DATE(1970,1,1)),"",IF(ISNUMBER(Customers!I482),Customers!I482,IFERROR(DATEVALUE(Customers!I482),"")))</f>
        <v>43359</v>
      </c>
      <c r="J482" s="2" t="str">
        <f aca="false">IF(OR(TRIM(Customers!J482&amp;"")="",ISNUMBER(MATCH(TRIM(Customers!J482&amp;""),Codes!$A$5:$A$14,0))),"",TRIM(Customers!J482))</f>
        <v>Online Banking</v>
      </c>
      <c r="K482" s="3" t="n">
        <f aca="false">IF(OR(TRIM(Customers!K482&amp;"")="",ISNUMBER(MATCH(TRIM(Customers!K482&amp;""),Codes!$A$5:$A$14,0))),"",IF(ISNUMBER(Customers!K482),Customers!K482,IFERROR(VALUE(Customers!K482),"")))</f>
        <v>4</v>
      </c>
      <c r="L482" s="4" t="n">
        <f aca="false">IF(OR(TRIM(Customers!L482&amp;"")="",ISNUMBER(MATCH(TRIM(Customers!L482&amp;""),Codes!$A$5:$A$14,0))),"",IF(ISNUMBER(Customers!L482),Customers!L482,IFERROR(VALUE(Customers!L482),"")))</f>
        <v>551.68</v>
      </c>
      <c r="M482" s="4" t="n">
        <f aca="false">IF(OR(TRIM(Customers!M482&amp;"")="",ISNUMBER(MATCH(TRIM(Customers!M482&amp;""),Codes!$A$5:$A$14,0))),"",IF(ISNUMBER(Customers!M482),Customers!M482,IFERROR(VALUE(Customers!M482),"")))</f>
        <v>15308.37</v>
      </c>
      <c r="N482" s="3" t="n">
        <f aca="false">IF(OR(TRIM(Customers!N482&amp;"")="",ISNUMBER(MATCH(TRIM(Customers!N482&amp;""),Codes!$A$5:$A$14,0)),Customers!N482=9999),"",IF(ISNUMBER(Customers!N482),Customers!N482,IFERROR(VALUE(Customers!N482),"")))</f>
        <v>14</v>
      </c>
      <c r="O482" s="4" t="n">
        <f aca="false">IF(OR(TRIM(Customers!O482&amp;"")="",ISNUMBER(MATCH(TRIM(Customers!O482&amp;""),Codes!$A$5:$A$14,0))),"",IF(ISNUMBER(Customers!O482),Customers!O482,IFERROR(VALUE(Customers!O482),"")))</f>
        <v>57.88</v>
      </c>
      <c r="P482" s="3" t="n">
        <f aca="false">IF(OR(TRIM(Customers!P482&amp;"")="",ISNUMBER(MATCH(TRIM(Customers!P482&amp;""),Codes!$A$5:$A$14,0))),"",IF(ISNUMBER(Customers!P482),Customers!P482,IFERROR(VALUE(Customers!P482),"")))</f>
        <v>4</v>
      </c>
      <c r="Q482" s="4" t="n">
        <f aca="false">IF(OR(TRIM(Customers!Q482&amp;"")="",ISNUMBER(MATCH(TRIM(Customers!Q482&amp;""),Codes!$A$5:$A$14,0))),"",IF(ISNUMBER(Customers!Q482),Customers!Q482,IFERROR(VALUE(Customers!Q482),"")))</f>
        <v>0</v>
      </c>
      <c r="R482" s="4" t="n">
        <f aca="false">IF(OR(TRIM(Customers!R482&amp;"")="",ISNUMBER(MATCH(TRIM(Customers!R482&amp;""),Codes!$A$5:$A$14,0))),"",IF(ISNUMBER(Customers!R482),Customers!R482,IFERROR(VALUE(Customers!R482),"")))</f>
        <v>0</v>
      </c>
      <c r="S482" s="4" t="n">
        <f aca="false">IF(OR(TRIM(Customers!S482&amp;"")="",ISNUMBER(MATCH(TRIM(Customers!S482&amp;""),Codes!$A$5:$A$14,0))),"",IF(ISNUMBER(Customers!S482),Customers!S482,IFERROR(VALUE(Customers!S482),"")))</f>
        <v>0</v>
      </c>
      <c r="T482" s="4" t="n">
        <f aca="false">IF(OR(TRIM(Customers!T482&amp;"")="",ISNUMBER(MATCH(TRIM(Customers!T482&amp;""),Codes!$A$5:$A$14,0))),"",IF(ISNUMBER(Customers!T482),Customers!T482,IFERROR(VALUE(Customers!T482),"")))</f>
        <v>0</v>
      </c>
      <c r="U482" s="3" t="n">
        <f aca="false">IF(OR(TRIM(Customers!U482&amp;"")="",ISNUMBER(MATCH(TRIM(Customers!U482&amp;""),Codes!$A$5:$A$14,0)),Customers!U482=0),"",IF(ISNUMBER(Customers!U482),Customers!U482,IFERROR(VALUE(Customers!U482),"")))</f>
        <v>557</v>
      </c>
      <c r="V482" s="3" t="str">
        <f aca="false">IF(OR(TRIM(Customers!V482&amp;"")="",ISNUMBER(MATCH(TRIM(Customers!V482&amp;""),Codes!$A$5:$A$14,0))),"",IF(ISNUMBER(Customers!V482),Customers!V482,IFERROR(VALUE(Customers!V482),"")))</f>
        <v/>
      </c>
    </row>
    <row r="483" customFormat="false" ht="15" hidden="false" customHeight="false" outlineLevel="0" collapsed="false">
      <c r="A483" s="2" t="str">
        <f aca="false">Customers!A483</f>
        <v>CL00482</v>
      </c>
      <c r="B483" s="3" t="n">
        <f aca="false">IF(OR(TRIM(Customers!B483&amp;"")="",ISNUMBER(MATCH(TRIM(Customers!B483&amp;""),Codes!$A$5:$A$14,0)),Customers!B483=0),"",IF(ISNUMBER(Customers!B483),Customers!B483,IFERROR(VALUE(Customers!B483),"")))</f>
        <v>30</v>
      </c>
      <c r="C483" s="2" t="str">
        <f aca="false">IF(OR(TRIM(Customers!C483&amp;"")="",ISNUMBER(MATCH(TRIM(Customers!C483&amp;""),Codes!$A$5:$A$14,0))),"",TRIM(Customers!C483))</f>
        <v>M</v>
      </c>
      <c r="D483" s="2" t="str">
        <f aca="false">IF(OR(TRIM(Customers!D483&amp;"")="",ISNUMBER(MATCH(TRIM(Customers!D483&amp;""),Codes!$A$5:$A$14,0))),"",TRIM(Customers!D483))</f>
        <v>Marche</v>
      </c>
      <c r="E483" s="2" t="str">
        <f aca="false">IF(OR(TRIM(Customers!E483&amp;"")="",ISNUMBER(MATCH(TRIM(Customers!E483&amp;""),Codes!$A$5:$A$14,0))),"",TRIM(Customers!E483))</f>
        <v>Teacher</v>
      </c>
      <c r="F483" s="2" t="str">
        <f aca="false">IF(OR(TRIM(Customers!F483&amp;"")="",ISNUMBER(MATCH(TRIM(Customers!F483&amp;""),Codes!$A$5:$A$14,0))),"",TRIM(Customers!F483))</f>
        <v>Married</v>
      </c>
      <c r="G483" s="4" t="n">
        <f aca="false">IF(OR(TRIM(Customers!G483&amp;"")="",ISNUMBER(MATCH(TRIM(Customers!G483&amp;""),Codes!$A$5:$A$14,0)),Customers!G483=-999),"",IF(ISNUMBER(Customers!G483),Customers!G483,IFERROR(VALUE(Customers!G483),"")))</f>
        <v>27700</v>
      </c>
      <c r="H483" s="3" t="str">
        <f aca="false">IF(OR(TRIM(Customers!H483&amp;"")="",ISNUMBER(MATCH(TRIM(Customers!H483&amp;""),Codes!$A$5:$A$14,0))),"",IF(ISNUMBER(Customers!H483),Customers!H483,IFERROR(VALUE(Customers!H483),"")))</f>
        <v/>
      </c>
      <c r="I483" s="5" t="str">
        <f aca="false">IF(OR(TRIM(Customers!I483&amp;"")="",ISNUMBER(MATCH(TRIM(Customers!I483&amp;""),Codes!$A$5:$A$14,0)),Customers!I483=DATE(1970,1,1)),"",IF(ISNUMBER(Customers!I483),Customers!I483,IFERROR(DATEVALUE(Customers!I483),"")))</f>
        <v/>
      </c>
      <c r="J483" s="2" t="str">
        <f aca="false">IF(OR(TRIM(Customers!J483&amp;"")="",ISNUMBER(MATCH(TRIM(Customers!J483&amp;""),Codes!$A$5:$A$14,0))),"",TRIM(Customers!J483))</f>
        <v>Online Banking</v>
      </c>
      <c r="K483" s="3" t="n">
        <f aca="false">IF(OR(TRIM(Customers!K483&amp;"")="",ISNUMBER(MATCH(TRIM(Customers!K483&amp;""),Codes!$A$5:$A$14,0))),"",IF(ISNUMBER(Customers!K483),Customers!K483,IFERROR(VALUE(Customers!K483),"")))</f>
        <v>1</v>
      </c>
      <c r="L483" s="4" t="n">
        <f aca="false">IF(OR(TRIM(Customers!L483&amp;"")="",ISNUMBER(MATCH(TRIM(Customers!L483&amp;""),Codes!$A$5:$A$14,0))),"",IF(ISNUMBER(Customers!L483),Customers!L483,IFERROR(VALUE(Customers!L483),"")))</f>
        <v>4371.35</v>
      </c>
      <c r="M483" s="4" t="n">
        <f aca="false">IF(OR(TRIM(Customers!M483&amp;"")="",ISNUMBER(MATCH(TRIM(Customers!M483&amp;""),Codes!$A$5:$A$14,0))),"",IF(ISNUMBER(Customers!M483),Customers!M483,IFERROR(VALUE(Customers!M483),"")))</f>
        <v>5351.67</v>
      </c>
      <c r="N483" s="3" t="n">
        <f aca="false">IF(OR(TRIM(Customers!N483&amp;"")="",ISNUMBER(MATCH(TRIM(Customers!N483&amp;""),Codes!$A$5:$A$14,0)),Customers!N483=9999),"",IF(ISNUMBER(Customers!N483),Customers!N483,IFERROR(VALUE(Customers!N483),"")))</f>
        <v>31</v>
      </c>
      <c r="O483" s="4" t="n">
        <f aca="false">IF(OR(TRIM(Customers!O483&amp;"")="",ISNUMBER(MATCH(TRIM(Customers!O483&amp;""),Codes!$A$5:$A$14,0))),"",IF(ISNUMBER(Customers!O483),Customers!O483,IFERROR(VALUE(Customers!O483),"")))</f>
        <v>103.03</v>
      </c>
      <c r="P483" s="3" t="n">
        <f aca="false">IF(OR(TRIM(Customers!P483&amp;"")="",ISNUMBER(MATCH(TRIM(Customers!P483&amp;""),Codes!$A$5:$A$14,0))),"",IF(ISNUMBER(Customers!P483),Customers!P483,IFERROR(VALUE(Customers!P483),"")))</f>
        <v>4</v>
      </c>
      <c r="Q483" s="4" t="n">
        <f aca="false">IF(OR(TRIM(Customers!Q483&amp;"")="",ISNUMBER(MATCH(TRIM(Customers!Q483&amp;""),Codes!$A$5:$A$14,0))),"",IF(ISNUMBER(Customers!Q483),Customers!Q483,IFERROR(VALUE(Customers!Q483),"")))</f>
        <v>6500</v>
      </c>
      <c r="R483" s="4" t="n">
        <f aca="false">IF(OR(TRIM(Customers!R483&amp;"")="",ISNUMBER(MATCH(TRIM(Customers!R483&amp;""),Codes!$A$5:$A$14,0))),"",IF(ISNUMBER(Customers!R483),Customers!R483,IFERROR(VALUE(Customers!R483),"")))</f>
        <v>4026.58</v>
      </c>
      <c r="S483" s="4" t="n">
        <f aca="false">IF(OR(TRIM(Customers!S483&amp;"")="",ISNUMBER(MATCH(TRIM(Customers!S483&amp;""),Codes!$A$5:$A$14,0))),"",IF(ISNUMBER(Customers!S483),Customers!S483,IFERROR(VALUE(Customers!S483),"")))</f>
        <v>0</v>
      </c>
      <c r="T483" s="4" t="n">
        <f aca="false">IF(OR(TRIM(Customers!T483&amp;"")="",ISNUMBER(MATCH(TRIM(Customers!T483&amp;""),Codes!$A$5:$A$14,0))),"",IF(ISNUMBER(Customers!T483),Customers!T483,IFERROR(VALUE(Customers!T483),"")))</f>
        <v>0</v>
      </c>
      <c r="U483" s="3" t="n">
        <f aca="false">IF(OR(TRIM(Customers!U483&amp;"")="",ISNUMBER(MATCH(TRIM(Customers!U483&amp;""),Codes!$A$5:$A$14,0)),Customers!U483=0),"",IF(ISNUMBER(Customers!U483),Customers!U483,IFERROR(VALUE(Customers!U483),"")))</f>
        <v>555</v>
      </c>
      <c r="V483" s="3" t="n">
        <f aca="false">IF(OR(TRIM(Customers!V483&amp;"")="",ISNUMBER(MATCH(TRIM(Customers!V483&amp;""),Codes!$A$5:$A$14,0))),"",IF(ISNUMBER(Customers!V483),Customers!V483,IFERROR(VALUE(Customers!V483),"")))</f>
        <v>0</v>
      </c>
    </row>
    <row r="484" customFormat="false" ht="15" hidden="false" customHeight="false" outlineLevel="0" collapsed="false">
      <c r="A484" s="2" t="str">
        <f aca="false">Customers!A484</f>
        <v>CL00483</v>
      </c>
      <c r="B484" s="3" t="n">
        <f aca="false">IF(OR(TRIM(Customers!B484&amp;"")="",ISNUMBER(MATCH(TRIM(Customers!B484&amp;""),Codes!$A$5:$A$14,0)),Customers!B484=0),"",IF(ISNUMBER(Customers!B484),Customers!B484,IFERROR(VALUE(Customers!B484),"")))</f>
        <v>48</v>
      </c>
      <c r="C484" s="2" t="str">
        <f aca="false">IF(OR(TRIM(Customers!C484&amp;"")="",ISNUMBER(MATCH(TRIM(Customers!C484&amp;""),Codes!$A$5:$A$14,0))),"",TRIM(Customers!C484))</f>
        <v>F</v>
      </c>
      <c r="D484" s="2" t="str">
        <f aca="false">IF(OR(TRIM(Customers!D484&amp;"")="",ISNUMBER(MATCH(TRIM(Customers!D484&amp;""),Codes!$A$5:$A$14,0))),"",TRIM(Customers!D484))</f>
        <v>Marche</v>
      </c>
      <c r="E484" s="2" t="str">
        <f aca="false">IF(OR(TRIM(Customers!E484&amp;"")="",ISNUMBER(MATCH(TRIM(Customers!E484&amp;""),Codes!$A$5:$A$14,0))),"",TRIM(Customers!E484))</f>
        <v>Self-employed</v>
      </c>
      <c r="F484" s="2" t="str">
        <f aca="false">IF(OR(TRIM(Customers!F484&amp;"")="",ISNUMBER(MATCH(TRIM(Customers!F484&amp;""),Codes!$A$5:$A$14,0))),"",TRIM(Customers!F484))</f>
        <v>Divorced</v>
      </c>
      <c r="G484" s="4" t="n">
        <f aca="false">IF(OR(TRIM(Customers!G484&amp;"")="",ISNUMBER(MATCH(TRIM(Customers!G484&amp;""),Codes!$A$5:$A$14,0)),Customers!G484=-999),"",IF(ISNUMBER(Customers!G484),Customers!G484,IFERROR(VALUE(Customers!G484),"")))</f>
        <v>31600</v>
      </c>
      <c r="H484" s="3" t="n">
        <f aca="false">IF(OR(TRIM(Customers!H484&amp;"")="",ISNUMBER(MATCH(TRIM(Customers!H484&amp;""),Codes!$A$5:$A$14,0))),"",IF(ISNUMBER(Customers!H484),Customers!H484,IFERROR(VALUE(Customers!H484),"")))</f>
        <v>8</v>
      </c>
      <c r="I484" s="5" t="n">
        <f aca="false">IF(OR(TRIM(Customers!I484&amp;"")="",ISNUMBER(MATCH(TRIM(Customers!I484&amp;""),Codes!$A$5:$A$14,0)),Customers!I484=DATE(1970,1,1)),"",IF(ISNUMBER(Customers!I484),Customers!I484,IFERROR(DATEVALUE(Customers!I484),"")))</f>
        <v>43299</v>
      </c>
      <c r="J484" s="2" t="str">
        <f aca="false">IF(OR(TRIM(Customers!J484&amp;"")="",ISNUMBER(MATCH(TRIM(Customers!J484&amp;""),Codes!$A$5:$A$14,0))),"",TRIM(Customers!J484))</f>
        <v>Online Banking</v>
      </c>
      <c r="K484" s="3" t="n">
        <f aca="false">IF(OR(TRIM(Customers!K484&amp;"")="",ISNUMBER(MATCH(TRIM(Customers!K484&amp;""),Codes!$A$5:$A$14,0))),"",IF(ISNUMBER(Customers!K484),Customers!K484,IFERROR(VALUE(Customers!K484),"")))</f>
        <v>2</v>
      </c>
      <c r="L484" s="4" t="n">
        <f aca="false">IF(OR(TRIM(Customers!L484&amp;"")="",ISNUMBER(MATCH(TRIM(Customers!L484&amp;""),Codes!$A$5:$A$14,0))),"",IF(ISNUMBER(Customers!L484),Customers!L484,IFERROR(VALUE(Customers!L484),"")))</f>
        <v>4302.24</v>
      </c>
      <c r="M484" s="4" t="n">
        <f aca="false">IF(OR(TRIM(Customers!M484&amp;"")="",ISNUMBER(MATCH(TRIM(Customers!M484&amp;""),Codes!$A$5:$A$14,0))),"",IF(ISNUMBER(Customers!M484),Customers!M484,IFERROR(VALUE(Customers!M484),"")))</f>
        <v>26954.96</v>
      </c>
      <c r="N484" s="3" t="n">
        <f aca="false">IF(OR(TRIM(Customers!N484&amp;"")="",ISNUMBER(MATCH(TRIM(Customers!N484&amp;""),Codes!$A$5:$A$14,0)),Customers!N484=9999),"",IF(ISNUMBER(Customers!N484),Customers!N484,IFERROR(VALUE(Customers!N484),"")))</f>
        <v>36</v>
      </c>
      <c r="O484" s="4" t="n">
        <f aca="false">IF(OR(TRIM(Customers!O484&amp;"")="",ISNUMBER(MATCH(TRIM(Customers!O484&amp;""),Codes!$A$5:$A$14,0))),"",IF(ISNUMBER(Customers!O484),Customers!O484,IFERROR(VALUE(Customers!O484),"")))</f>
        <v>40.23</v>
      </c>
      <c r="P484" s="3" t="n">
        <f aca="false">IF(OR(TRIM(Customers!P484&amp;"")="",ISNUMBER(MATCH(TRIM(Customers!P484&amp;""),Codes!$A$5:$A$14,0))),"",IF(ISNUMBER(Customers!P484),Customers!P484,IFERROR(VALUE(Customers!P484),"")))</f>
        <v>0</v>
      </c>
      <c r="Q484" s="4" t="str">
        <f aca="false">IF(OR(TRIM(Customers!Q484&amp;"")="",ISNUMBER(MATCH(TRIM(Customers!Q484&amp;""),Codes!$A$5:$A$14,0))),"",IF(ISNUMBER(Customers!Q484),Customers!Q484,IFERROR(VALUE(Customers!Q484),"")))</f>
        <v/>
      </c>
      <c r="R484" s="4" t="str">
        <f aca="false">IF(OR(TRIM(Customers!R484&amp;"")="",ISNUMBER(MATCH(TRIM(Customers!R484&amp;""),Codes!$A$5:$A$14,0))),"",IF(ISNUMBER(Customers!R484),Customers!R484,IFERROR(VALUE(Customers!R484),"")))</f>
        <v/>
      </c>
      <c r="S484" s="4" t="n">
        <f aca="false">IF(OR(TRIM(Customers!S484&amp;"")="",ISNUMBER(MATCH(TRIM(Customers!S484&amp;""),Codes!$A$5:$A$14,0))),"",IF(ISNUMBER(Customers!S484),Customers!S484,IFERROR(VALUE(Customers!S484),"")))</f>
        <v>144000</v>
      </c>
      <c r="T484" s="4" t="n">
        <f aca="false">IF(OR(TRIM(Customers!T484&amp;"")="",ISNUMBER(MATCH(TRIM(Customers!T484&amp;""),Codes!$A$5:$A$14,0))),"",IF(ISNUMBER(Customers!T484),Customers!T484,IFERROR(VALUE(Customers!T484),"")))</f>
        <v>657</v>
      </c>
      <c r="U484" s="3" t="n">
        <f aca="false">IF(OR(TRIM(Customers!U484&amp;"")="",ISNUMBER(MATCH(TRIM(Customers!U484&amp;""),Codes!$A$5:$A$14,0)),Customers!U484=0),"",IF(ISNUMBER(Customers!U484),Customers!U484,IFERROR(VALUE(Customers!U484),"")))</f>
        <v>676</v>
      </c>
      <c r="V484" s="3" t="n">
        <f aca="false">IF(OR(TRIM(Customers!V484&amp;"")="",ISNUMBER(MATCH(TRIM(Customers!V484&amp;""),Codes!$A$5:$A$14,0))),"",IF(ISNUMBER(Customers!V484),Customers!V484,IFERROR(VALUE(Customers!V484),"")))</f>
        <v>0</v>
      </c>
    </row>
    <row r="485" customFormat="false" ht="15" hidden="false" customHeight="false" outlineLevel="0" collapsed="false">
      <c r="A485" s="2" t="str">
        <f aca="false">Customers!A485</f>
        <v>CL00484</v>
      </c>
      <c r="B485" s="3" t="n">
        <f aca="false">IF(OR(TRIM(Customers!B485&amp;"")="",ISNUMBER(MATCH(TRIM(Customers!B485&amp;""),Codes!$A$5:$A$14,0)),Customers!B485=0),"",IF(ISNUMBER(Customers!B485),Customers!B485,IFERROR(VALUE(Customers!B485),"")))</f>
        <v>36</v>
      </c>
      <c r="C485" s="2" t="str">
        <f aca="false">IF(OR(TRIM(Customers!C485&amp;"")="",ISNUMBER(MATCH(TRIM(Customers!C485&amp;""),Codes!$A$5:$A$14,0))),"",TRIM(Customers!C485))</f>
        <v>M</v>
      </c>
      <c r="D485" s="2" t="str">
        <f aca="false">IF(OR(TRIM(Customers!D485&amp;"")="",ISNUMBER(MATCH(TRIM(Customers!D485&amp;""),Codes!$A$5:$A$14,0))),"",TRIM(Customers!D485))</f>
        <v>Marche</v>
      </c>
      <c r="E485" s="2" t="str">
        <f aca="false">IF(OR(TRIM(Customers!E485&amp;"")="",ISNUMBER(MATCH(TRIM(Customers!E485&amp;""),Codes!$A$5:$A$14,0))),"",TRIM(Customers!E485))</f>
        <v>Teacher</v>
      </c>
      <c r="F485" s="2" t="str">
        <f aca="false">IF(OR(TRIM(Customers!F485&amp;"")="",ISNUMBER(MATCH(TRIM(Customers!F485&amp;""),Codes!$A$5:$A$14,0))),"",TRIM(Customers!F485))</f>
        <v>Single</v>
      </c>
      <c r="G485" s="4" t="n">
        <f aca="false">IF(OR(TRIM(Customers!G485&amp;"")="",ISNUMBER(MATCH(TRIM(Customers!G485&amp;""),Codes!$A$5:$A$14,0)),Customers!G485=-999),"",IF(ISNUMBER(Customers!G485),Customers!G485,IFERROR(VALUE(Customers!G485),"")))</f>
        <v>28900</v>
      </c>
      <c r="H485" s="3" t="n">
        <f aca="false">IF(OR(TRIM(Customers!H485&amp;"")="",ISNUMBER(MATCH(TRIM(Customers!H485&amp;""),Codes!$A$5:$A$14,0))),"",IF(ISNUMBER(Customers!H485),Customers!H485,IFERROR(VALUE(Customers!H485),"")))</f>
        <v>8</v>
      </c>
      <c r="I485" s="5" t="n">
        <f aca="false">IF(OR(TRIM(Customers!I485&amp;"")="",ISNUMBER(MATCH(TRIM(Customers!I485&amp;""),Codes!$A$5:$A$14,0)),Customers!I485=DATE(1970,1,1)),"",IF(ISNUMBER(Customers!I485),Customers!I485,IFERROR(DATEVALUE(Customers!I485),"")))</f>
        <v>43071</v>
      </c>
      <c r="J485" s="2" t="str">
        <f aca="false">IF(OR(TRIM(Customers!J485&amp;"")="",ISNUMBER(MATCH(TRIM(Customers!J485&amp;""),Codes!$A$5:$A$14,0))),"",TRIM(Customers!J485))</f>
        <v>Branch</v>
      </c>
      <c r="K485" s="3" t="n">
        <f aca="false">IF(OR(TRIM(Customers!K485&amp;"")="",ISNUMBER(MATCH(TRIM(Customers!K485&amp;""),Codes!$A$5:$A$14,0))),"",IF(ISNUMBER(Customers!K485),Customers!K485,IFERROR(VALUE(Customers!K485),"")))</f>
        <v>1</v>
      </c>
      <c r="L485" s="4" t="n">
        <f aca="false">IF(OR(TRIM(Customers!L485&amp;"")="",ISNUMBER(MATCH(TRIM(Customers!L485&amp;""),Codes!$A$5:$A$14,0))),"",IF(ISNUMBER(Customers!L485),Customers!L485,IFERROR(VALUE(Customers!L485),"")))</f>
        <v>1070.97</v>
      </c>
      <c r="M485" s="4" t="n">
        <f aca="false">IF(OR(TRIM(Customers!M485&amp;"")="",ISNUMBER(MATCH(TRIM(Customers!M485&amp;""),Codes!$A$5:$A$14,0))),"",IF(ISNUMBER(Customers!M485),Customers!M485,IFERROR(VALUE(Customers!M485),"")))</f>
        <v>19792.76</v>
      </c>
      <c r="N485" s="3" t="n">
        <f aca="false">IF(OR(TRIM(Customers!N485&amp;"")="",ISNUMBER(MATCH(TRIM(Customers!N485&amp;""),Codes!$A$5:$A$14,0)),Customers!N485=9999),"",IF(ISNUMBER(Customers!N485),Customers!N485,IFERROR(VALUE(Customers!N485),"")))</f>
        <v>16</v>
      </c>
      <c r="O485" s="4" t="n">
        <f aca="false">IF(OR(TRIM(Customers!O485&amp;"")="",ISNUMBER(MATCH(TRIM(Customers!O485&amp;""),Codes!$A$5:$A$14,0))),"",IF(ISNUMBER(Customers!O485),Customers!O485,IFERROR(VALUE(Customers!O485),"")))</f>
        <v>35.55</v>
      </c>
      <c r="P485" s="3" t="n">
        <f aca="false">IF(OR(TRIM(Customers!P485&amp;"")="",ISNUMBER(MATCH(TRIM(Customers!P485&amp;""),Codes!$A$5:$A$14,0))),"",IF(ISNUMBER(Customers!P485),Customers!P485,IFERROR(VALUE(Customers!P485),"")))</f>
        <v>3</v>
      </c>
      <c r="Q485" s="4" t="str">
        <f aca="false">IF(OR(TRIM(Customers!Q485&amp;"")="",ISNUMBER(MATCH(TRIM(Customers!Q485&amp;""),Codes!$A$5:$A$14,0))),"",IF(ISNUMBER(Customers!Q485),Customers!Q485,IFERROR(VALUE(Customers!Q485),"")))</f>
        <v/>
      </c>
      <c r="R485" s="4" t="str">
        <f aca="false">IF(OR(TRIM(Customers!R485&amp;"")="",ISNUMBER(MATCH(TRIM(Customers!R485&amp;""),Codes!$A$5:$A$14,0))),"",IF(ISNUMBER(Customers!R485),Customers!R485,IFERROR(VALUE(Customers!R485),"")))</f>
        <v/>
      </c>
      <c r="S485" s="4" t="n">
        <f aca="false">IF(OR(TRIM(Customers!S485&amp;"")="",ISNUMBER(MATCH(TRIM(Customers!S485&amp;""),Codes!$A$5:$A$14,0))),"",IF(ISNUMBER(Customers!S485),Customers!S485,IFERROR(VALUE(Customers!S485),"")))</f>
        <v>53000</v>
      </c>
      <c r="T485" s="4" t="n">
        <f aca="false">IF(OR(TRIM(Customers!T485&amp;"")="",ISNUMBER(MATCH(TRIM(Customers!T485&amp;""),Codes!$A$5:$A$14,0))),"",IF(ISNUMBER(Customers!T485),Customers!T485,IFERROR(VALUE(Customers!T485),"")))</f>
        <v>344</v>
      </c>
      <c r="U485" s="3" t="n">
        <f aca="false">IF(OR(TRIM(Customers!U485&amp;"")="",ISNUMBER(MATCH(TRIM(Customers!U485&amp;""),Codes!$A$5:$A$14,0)),Customers!U485=0),"",IF(ISNUMBER(Customers!U485),Customers!U485,IFERROR(VALUE(Customers!U485),"")))</f>
        <v>546</v>
      </c>
      <c r="V485" s="3" t="n">
        <f aca="false">IF(OR(TRIM(Customers!V485&amp;"")="",ISNUMBER(MATCH(TRIM(Customers!V485&amp;""),Codes!$A$5:$A$14,0))),"",IF(ISNUMBER(Customers!V485),Customers!V485,IFERROR(VALUE(Customers!V485),"")))</f>
        <v>0</v>
      </c>
    </row>
    <row r="486" customFormat="false" ht="15" hidden="false" customHeight="false" outlineLevel="0" collapsed="false">
      <c r="A486" s="2" t="str">
        <f aca="false">Customers!A486</f>
        <v>CL00485</v>
      </c>
      <c r="B486" s="3" t="n">
        <f aca="false">IF(OR(TRIM(Customers!B486&amp;"")="",ISNUMBER(MATCH(TRIM(Customers!B486&amp;""),Codes!$A$5:$A$14,0)),Customers!B486=0),"",IF(ISNUMBER(Customers!B486),Customers!B486,IFERROR(VALUE(Customers!B486),"")))</f>
        <v>32</v>
      </c>
      <c r="C486" s="2" t="str">
        <f aca="false">IF(OR(TRIM(Customers!C486&amp;"")="",ISNUMBER(MATCH(TRIM(Customers!C486&amp;""),Codes!$A$5:$A$14,0))),"",TRIM(Customers!C486))</f>
        <v>M</v>
      </c>
      <c r="D486" s="2" t="str">
        <f aca="false">IF(OR(TRIM(Customers!D486&amp;"")="",ISNUMBER(MATCH(TRIM(Customers!D486&amp;""),Codes!$A$5:$A$14,0))),"",TRIM(Customers!D486))</f>
        <v>Lazio</v>
      </c>
      <c r="E486" s="2" t="str">
        <f aca="false">IF(OR(TRIM(Customers!E486&amp;"")="",ISNUMBER(MATCH(TRIM(Customers!E486&amp;""),Codes!$A$5:$A$14,0))),"",TRIM(Customers!E486))</f>
        <v>Employee</v>
      </c>
      <c r="F486" s="2" t="str">
        <f aca="false">IF(OR(TRIM(Customers!F486&amp;"")="",ISNUMBER(MATCH(TRIM(Customers!F486&amp;""),Codes!$A$5:$A$14,0))),"",TRIM(Customers!F486))</f>
        <v>Married</v>
      </c>
      <c r="G486" s="4" t="n">
        <f aca="false">IF(OR(TRIM(Customers!G486&amp;"")="",ISNUMBER(MATCH(TRIM(Customers!G486&amp;""),Codes!$A$5:$A$14,0)),Customers!G486=-999),"",IF(ISNUMBER(Customers!G486),Customers!G486,IFERROR(VALUE(Customers!G486),"")))</f>
        <v>26000</v>
      </c>
      <c r="H486" s="3" t="n">
        <f aca="false">IF(OR(TRIM(Customers!H486&amp;"")="",ISNUMBER(MATCH(TRIM(Customers!H486&amp;""),Codes!$A$5:$A$14,0))),"",IF(ISNUMBER(Customers!H486),Customers!H486,IFERROR(VALUE(Customers!H486),"")))</f>
        <v>3</v>
      </c>
      <c r="I486" s="5" t="n">
        <f aca="false">IF(OR(TRIM(Customers!I486&amp;"")="",ISNUMBER(MATCH(TRIM(Customers!I486&amp;""),Codes!$A$5:$A$14,0)),Customers!I486=DATE(1970,1,1)),"",IF(ISNUMBER(Customers!I486),Customers!I486,IFERROR(DATEVALUE(Customers!I486),"")))</f>
        <v>45177</v>
      </c>
      <c r="J486" s="2" t="str">
        <f aca="false">IF(OR(TRIM(Customers!J486&amp;"")="",ISNUMBER(MATCH(TRIM(Customers!J486&amp;""),Codes!$A$5:$A$14,0))),"",TRIM(Customers!J486))</f>
        <v>Phone</v>
      </c>
      <c r="K486" s="3" t="n">
        <f aca="false">IF(OR(TRIM(Customers!K486&amp;"")="",ISNUMBER(MATCH(TRIM(Customers!K486&amp;""),Codes!$A$5:$A$14,0))),"",IF(ISNUMBER(Customers!K486),Customers!K486,IFERROR(VALUE(Customers!K486),"")))</f>
        <v>2</v>
      </c>
      <c r="L486" s="4" t="str">
        <f aca="false">IF(OR(TRIM(Customers!L486&amp;"")="",ISNUMBER(MATCH(TRIM(Customers!L486&amp;""),Codes!$A$5:$A$14,0))),"",IF(ISNUMBER(Customers!L486),Customers!L486,IFERROR(VALUE(Customers!L486),"")))</f>
        <v/>
      </c>
      <c r="M486" s="4" t="n">
        <f aca="false">IF(OR(TRIM(Customers!M486&amp;"")="",ISNUMBER(MATCH(TRIM(Customers!M486&amp;""),Codes!$A$5:$A$14,0))),"",IF(ISNUMBER(Customers!M486),Customers!M486,IFERROR(VALUE(Customers!M486),"")))</f>
        <v>10063.78</v>
      </c>
      <c r="N486" s="3" t="n">
        <f aca="false">IF(OR(TRIM(Customers!N486&amp;"")="",ISNUMBER(MATCH(TRIM(Customers!N486&amp;""),Codes!$A$5:$A$14,0)),Customers!N486=9999),"",IF(ISNUMBER(Customers!N486),Customers!N486,IFERROR(VALUE(Customers!N486),"")))</f>
        <v>28</v>
      </c>
      <c r="O486" s="4" t="n">
        <f aca="false">IF(OR(TRIM(Customers!O486&amp;"")="",ISNUMBER(MATCH(TRIM(Customers!O486&amp;""),Codes!$A$5:$A$14,0))),"",IF(ISNUMBER(Customers!O486),Customers!O486,IFERROR(VALUE(Customers!O486),"")))</f>
        <v>88.4</v>
      </c>
      <c r="P486" s="3" t="n">
        <f aca="false">IF(OR(TRIM(Customers!P486&amp;"")="",ISNUMBER(MATCH(TRIM(Customers!P486&amp;""),Codes!$A$5:$A$14,0))),"",IF(ISNUMBER(Customers!P486),Customers!P486,IFERROR(VALUE(Customers!P486),"")))</f>
        <v>2</v>
      </c>
      <c r="Q486" s="4" t="n">
        <f aca="false">IF(OR(TRIM(Customers!Q486&amp;"")="",ISNUMBER(MATCH(TRIM(Customers!Q486&amp;""),Codes!$A$5:$A$14,0))),"",IF(ISNUMBER(Customers!Q486),Customers!Q486,IFERROR(VALUE(Customers!Q486),"")))</f>
        <v>3500</v>
      </c>
      <c r="R486" s="4" t="n">
        <f aca="false">IF(OR(TRIM(Customers!R486&amp;"")="",ISNUMBER(MATCH(TRIM(Customers!R486&amp;""),Codes!$A$5:$A$14,0))),"",IF(ISNUMBER(Customers!R486),Customers!R486,IFERROR(VALUE(Customers!R486),"")))</f>
        <v>719.76</v>
      </c>
      <c r="S486" s="4" t="str">
        <f aca="false">IF(OR(TRIM(Customers!S486&amp;"")="",ISNUMBER(MATCH(TRIM(Customers!S486&amp;""),Codes!$A$5:$A$14,0))),"",IF(ISNUMBER(Customers!S486),Customers!S486,IFERROR(VALUE(Customers!S486),"")))</f>
        <v/>
      </c>
      <c r="T486" s="4" t="str">
        <f aca="false">IF(OR(TRIM(Customers!T486&amp;"")="",ISNUMBER(MATCH(TRIM(Customers!T486&amp;""),Codes!$A$5:$A$14,0))),"",IF(ISNUMBER(Customers!T486),Customers!T486,IFERROR(VALUE(Customers!T486),"")))</f>
        <v/>
      </c>
      <c r="U486" s="3" t="str">
        <f aca="false">IF(OR(TRIM(Customers!U486&amp;"")="",ISNUMBER(MATCH(TRIM(Customers!U486&amp;""),Codes!$A$5:$A$14,0)),Customers!U486=0),"",IF(ISNUMBER(Customers!U486),Customers!U486,IFERROR(VALUE(Customers!U486),"")))</f>
        <v/>
      </c>
      <c r="V486" s="3" t="n">
        <f aca="false">IF(OR(TRIM(Customers!V486&amp;"")="",ISNUMBER(MATCH(TRIM(Customers!V486&amp;""),Codes!$A$5:$A$14,0))),"",IF(ISNUMBER(Customers!V486),Customers!V486,IFERROR(VALUE(Customers!V486),"")))</f>
        <v>0</v>
      </c>
    </row>
    <row r="487" customFormat="false" ht="15" hidden="false" customHeight="false" outlineLevel="0" collapsed="false">
      <c r="A487" s="2" t="str">
        <f aca="false">Customers!A487</f>
        <v>CL00486</v>
      </c>
      <c r="B487" s="3" t="n">
        <f aca="false">IF(OR(TRIM(Customers!B487&amp;"")="",ISNUMBER(MATCH(TRIM(Customers!B487&amp;""),Codes!$A$5:$A$14,0)),Customers!B487=0),"",IF(ISNUMBER(Customers!B487),Customers!B487,IFERROR(VALUE(Customers!B487),"")))</f>
        <v>31</v>
      </c>
      <c r="C487" s="2" t="str">
        <f aca="false">IF(OR(TRIM(Customers!C487&amp;"")="",ISNUMBER(MATCH(TRIM(Customers!C487&amp;""),Codes!$A$5:$A$14,0))),"",TRIM(Customers!C487))</f>
        <v>F</v>
      </c>
      <c r="D487" s="2" t="str">
        <f aca="false">IF(OR(TRIM(Customers!D487&amp;"")="",ISNUMBER(MATCH(TRIM(Customers!D487&amp;""),Codes!$A$5:$A$14,0))),"",TRIM(Customers!D487))</f>
        <v>Veneto</v>
      </c>
      <c r="E487" s="2" t="str">
        <f aca="false">IF(OR(TRIM(Customers!E487&amp;"")="",ISNUMBER(MATCH(TRIM(Customers!E487&amp;""),Codes!$A$5:$A$14,0))),"",TRIM(Customers!E487))</f>
        <v>Executive</v>
      </c>
      <c r="F487" s="2" t="str">
        <f aca="false">IF(OR(TRIM(Customers!F487&amp;"")="",ISNUMBER(MATCH(TRIM(Customers!F487&amp;""),Codes!$A$5:$A$14,0))),"",TRIM(Customers!F487))</f>
        <v>Single</v>
      </c>
      <c r="G487" s="4" t="str">
        <f aca="false">IF(OR(TRIM(Customers!G487&amp;"")="",ISNUMBER(MATCH(TRIM(Customers!G487&amp;""),Codes!$A$5:$A$14,0)),Customers!G487=-999),"",IF(ISNUMBER(Customers!G487),Customers!G487,IFERROR(VALUE(Customers!G487),"")))</f>
        <v/>
      </c>
      <c r="H487" s="3" t="n">
        <f aca="false">IF(OR(TRIM(Customers!H487&amp;"")="",ISNUMBER(MATCH(TRIM(Customers!H487&amp;""),Codes!$A$5:$A$14,0))),"",IF(ISNUMBER(Customers!H487),Customers!H487,IFERROR(VALUE(Customers!H487),"")))</f>
        <v>2</v>
      </c>
      <c r="I487" s="5" t="n">
        <f aca="false">IF(OR(TRIM(Customers!I487&amp;"")="",ISNUMBER(MATCH(TRIM(Customers!I487&amp;""),Codes!$A$5:$A$14,0)),Customers!I487=DATE(1970,1,1)),"",IF(ISNUMBER(Customers!I487),Customers!I487,IFERROR(DATEVALUE(Customers!I487),"")))</f>
        <v>45516</v>
      </c>
      <c r="J487" s="2" t="str">
        <f aca="false">IF(OR(TRIM(Customers!J487&amp;"")="",ISNUMBER(MATCH(TRIM(Customers!J487&amp;""),Codes!$A$5:$A$14,0))),"",TRIM(Customers!J487))</f>
        <v>App</v>
      </c>
      <c r="K487" s="3" t="n">
        <f aca="false">IF(OR(TRIM(Customers!K487&amp;"")="",ISNUMBER(MATCH(TRIM(Customers!K487&amp;""),Codes!$A$5:$A$14,0))),"",IF(ISNUMBER(Customers!K487),Customers!K487,IFERROR(VALUE(Customers!K487),"")))</f>
        <v>1</v>
      </c>
      <c r="L487" s="4" t="n">
        <f aca="false">IF(OR(TRIM(Customers!L487&amp;"")="",ISNUMBER(MATCH(TRIM(Customers!L487&amp;""),Codes!$A$5:$A$14,0))),"",IF(ISNUMBER(Customers!L487),Customers!L487,IFERROR(VALUE(Customers!L487),"")))</f>
        <v>8345.22</v>
      </c>
      <c r="M487" s="4" t="n">
        <f aca="false">IF(OR(TRIM(Customers!M487&amp;"")="",ISNUMBER(MATCH(TRIM(Customers!M487&amp;""),Codes!$A$5:$A$14,0))),"",IF(ISNUMBER(Customers!M487),Customers!M487,IFERROR(VALUE(Customers!M487),"")))</f>
        <v>45380.54</v>
      </c>
      <c r="N487" s="3" t="n">
        <f aca="false">IF(OR(TRIM(Customers!N487&amp;"")="",ISNUMBER(MATCH(TRIM(Customers!N487&amp;""),Codes!$A$5:$A$14,0)),Customers!N487=9999),"",IF(ISNUMBER(Customers!N487),Customers!N487,IFERROR(VALUE(Customers!N487),"")))</f>
        <v>45</v>
      </c>
      <c r="O487" s="4" t="n">
        <f aca="false">IF(OR(TRIM(Customers!O487&amp;"")="",ISNUMBER(MATCH(TRIM(Customers!O487&amp;""),Codes!$A$5:$A$14,0))),"",IF(ISNUMBER(Customers!O487),Customers!O487,IFERROR(VALUE(Customers!O487),"")))</f>
        <v>112.59</v>
      </c>
      <c r="P487" s="3" t="n">
        <f aca="false">IF(OR(TRIM(Customers!P487&amp;"")="",ISNUMBER(MATCH(TRIM(Customers!P487&amp;""),Codes!$A$5:$A$14,0))),"",IF(ISNUMBER(Customers!P487),Customers!P487,IFERROR(VALUE(Customers!P487),"")))</f>
        <v>1</v>
      </c>
      <c r="Q487" s="4" t="n">
        <f aca="false">IF(OR(TRIM(Customers!Q487&amp;"")="",ISNUMBER(MATCH(TRIM(Customers!Q487&amp;""),Codes!$A$5:$A$14,0))),"",IF(ISNUMBER(Customers!Q487),Customers!Q487,IFERROR(VALUE(Customers!Q487),"")))</f>
        <v>15000</v>
      </c>
      <c r="R487" s="4" t="n">
        <f aca="false">IF(OR(TRIM(Customers!R487&amp;"")="",ISNUMBER(MATCH(TRIM(Customers!R487&amp;""),Codes!$A$5:$A$14,0))),"",IF(ISNUMBER(Customers!R487),Customers!R487,IFERROR(VALUE(Customers!R487),"")))</f>
        <v>9954.79</v>
      </c>
      <c r="S487" s="4" t="str">
        <f aca="false">IF(OR(TRIM(Customers!S487&amp;"")="",ISNUMBER(MATCH(TRIM(Customers!S487&amp;""),Codes!$A$5:$A$14,0))),"",IF(ISNUMBER(Customers!S487),Customers!S487,IFERROR(VALUE(Customers!S487),"")))</f>
        <v/>
      </c>
      <c r="T487" s="4" t="str">
        <f aca="false">IF(OR(TRIM(Customers!T487&amp;"")="",ISNUMBER(MATCH(TRIM(Customers!T487&amp;""),Codes!$A$5:$A$14,0))),"",IF(ISNUMBER(Customers!T487),Customers!T487,IFERROR(VALUE(Customers!T487),"")))</f>
        <v/>
      </c>
      <c r="U487" s="3" t="n">
        <f aca="false">IF(OR(TRIM(Customers!U487&amp;"")="",ISNUMBER(MATCH(TRIM(Customers!U487&amp;""),Codes!$A$5:$A$14,0)),Customers!U487=0),"",IF(ISNUMBER(Customers!U487),Customers!U487,IFERROR(VALUE(Customers!U487),"")))</f>
        <v>610</v>
      </c>
      <c r="V487" s="3" t="n">
        <f aca="false">IF(OR(TRIM(Customers!V487&amp;"")="",ISNUMBER(MATCH(TRIM(Customers!V487&amp;""),Codes!$A$5:$A$14,0))),"",IF(ISNUMBER(Customers!V487),Customers!V487,IFERROR(VALUE(Customers!V487),"")))</f>
        <v>0</v>
      </c>
    </row>
    <row r="488" customFormat="false" ht="15" hidden="false" customHeight="false" outlineLevel="0" collapsed="false">
      <c r="A488" s="2" t="str">
        <f aca="false">Customers!A488</f>
        <v>CL00487</v>
      </c>
      <c r="B488" s="3" t="n">
        <f aca="false">IF(OR(TRIM(Customers!B488&amp;"")="",ISNUMBER(MATCH(TRIM(Customers!B488&amp;""),Codes!$A$5:$A$14,0)),Customers!B488=0),"",IF(ISNUMBER(Customers!B488),Customers!B488,IFERROR(VALUE(Customers!B488),"")))</f>
        <v>44</v>
      </c>
      <c r="C488" s="2" t="str">
        <f aca="false">IF(OR(TRIM(Customers!C488&amp;"")="",ISNUMBER(MATCH(TRIM(Customers!C488&amp;""),Codes!$A$5:$A$14,0))),"",TRIM(Customers!C488))</f>
        <v>F</v>
      </c>
      <c r="D488" s="2" t="str">
        <f aca="false">IF(OR(TRIM(Customers!D488&amp;"")="",ISNUMBER(MATCH(TRIM(Customers!D488&amp;""),Codes!$A$5:$A$14,0))),"",TRIM(Customers!D488))</f>
        <v>Veneto</v>
      </c>
      <c r="E488" s="2" t="str">
        <f aca="false">IF(OR(TRIM(Customers!E488&amp;"")="",ISNUMBER(MATCH(TRIM(Customers!E488&amp;""),Codes!$A$5:$A$14,0))),"",TRIM(Customers!E488))</f>
        <v>Shopkeeper</v>
      </c>
      <c r="F488" s="2" t="str">
        <f aca="false">IF(OR(TRIM(Customers!F488&amp;"")="",ISNUMBER(MATCH(TRIM(Customers!F488&amp;""),Codes!$A$5:$A$14,0))),"",TRIM(Customers!F488))</f>
        <v>Married</v>
      </c>
      <c r="G488" s="4" t="n">
        <f aca="false">IF(OR(TRIM(Customers!G488&amp;"")="",ISNUMBER(MATCH(TRIM(Customers!G488&amp;""),Codes!$A$5:$A$14,0)),Customers!G488=-999),"",IF(ISNUMBER(Customers!G488),Customers!G488,IFERROR(VALUE(Customers!G488),"")))</f>
        <v>25700</v>
      </c>
      <c r="H488" s="3" t="n">
        <f aca="false">IF(OR(TRIM(Customers!H488&amp;"")="",ISNUMBER(MATCH(TRIM(Customers!H488&amp;""),Codes!$A$5:$A$14,0))),"",IF(ISNUMBER(Customers!H488),Customers!H488,IFERROR(VALUE(Customers!H488),"")))</f>
        <v>8</v>
      </c>
      <c r="I488" s="5" t="n">
        <f aca="false">IF(OR(TRIM(Customers!I488&amp;"")="",ISNUMBER(MATCH(TRIM(Customers!I488&amp;""),Codes!$A$5:$A$14,0)),Customers!I488=DATE(1970,1,1)),"",IF(ISNUMBER(Customers!I488),Customers!I488,IFERROR(DATEVALUE(Customers!I488),"")))</f>
        <v>43031</v>
      </c>
      <c r="J488" s="2" t="str">
        <f aca="false">IF(OR(TRIM(Customers!J488&amp;"")="",ISNUMBER(MATCH(TRIM(Customers!J488&amp;""),Codes!$A$5:$A$14,0))),"",TRIM(Customers!J488))</f>
        <v>App</v>
      </c>
      <c r="K488" s="3" t="n">
        <f aca="false">IF(OR(TRIM(Customers!K488&amp;"")="",ISNUMBER(MATCH(TRIM(Customers!K488&amp;""),Codes!$A$5:$A$14,0))),"",IF(ISNUMBER(Customers!K488),Customers!K488,IFERROR(VALUE(Customers!K488),"")))</f>
        <v>2</v>
      </c>
      <c r="L488" s="4" t="n">
        <f aca="false">IF(OR(TRIM(Customers!L488&amp;"")="",ISNUMBER(MATCH(TRIM(Customers!L488&amp;""),Codes!$A$5:$A$14,0))),"",IF(ISNUMBER(Customers!L488),Customers!L488,IFERROR(VALUE(Customers!L488),"")))</f>
        <v>1028.17</v>
      </c>
      <c r="M488" s="4" t="n">
        <f aca="false">IF(OR(TRIM(Customers!M488&amp;"")="",ISNUMBER(MATCH(TRIM(Customers!M488&amp;""),Codes!$A$5:$A$14,0))),"",IF(ISNUMBER(Customers!M488),Customers!M488,IFERROR(VALUE(Customers!M488),"")))</f>
        <v>17452.72</v>
      </c>
      <c r="N488" s="3" t="n">
        <f aca="false">IF(OR(TRIM(Customers!N488&amp;"")="",ISNUMBER(MATCH(TRIM(Customers!N488&amp;""),Codes!$A$5:$A$14,0)),Customers!N488=9999),"",IF(ISNUMBER(Customers!N488),Customers!N488,IFERROR(VALUE(Customers!N488),"")))</f>
        <v>22</v>
      </c>
      <c r="O488" s="4" t="n">
        <f aca="false">IF(OR(TRIM(Customers!O488&amp;"")="",ISNUMBER(MATCH(TRIM(Customers!O488&amp;""),Codes!$A$5:$A$14,0))),"",IF(ISNUMBER(Customers!O488),Customers!O488,IFERROR(VALUE(Customers!O488),"")))</f>
        <v>29.13</v>
      </c>
      <c r="P488" s="3" t="n">
        <f aca="false">IF(OR(TRIM(Customers!P488&amp;"")="",ISNUMBER(MATCH(TRIM(Customers!P488&amp;""),Codes!$A$5:$A$14,0))),"",IF(ISNUMBER(Customers!P488),Customers!P488,IFERROR(VALUE(Customers!P488),"")))</f>
        <v>0</v>
      </c>
      <c r="Q488" s="4" t="n">
        <f aca="false">IF(OR(TRIM(Customers!Q488&amp;"")="",ISNUMBER(MATCH(TRIM(Customers!Q488&amp;""),Codes!$A$5:$A$14,0))),"",IF(ISNUMBER(Customers!Q488),Customers!Q488,IFERROR(VALUE(Customers!Q488),"")))</f>
        <v>5500</v>
      </c>
      <c r="R488" s="4" t="n">
        <f aca="false">IF(OR(TRIM(Customers!R488&amp;"")="",ISNUMBER(MATCH(TRIM(Customers!R488&amp;""),Codes!$A$5:$A$14,0))),"",IF(ISNUMBER(Customers!R488),Customers!R488,IFERROR(VALUE(Customers!R488),"")))</f>
        <v>1888.71</v>
      </c>
      <c r="S488" s="4" t="n">
        <f aca="false">IF(OR(TRIM(Customers!S488&amp;"")="",ISNUMBER(MATCH(TRIM(Customers!S488&amp;""),Codes!$A$5:$A$14,0))),"",IF(ISNUMBER(Customers!S488),Customers!S488,IFERROR(VALUE(Customers!S488),"")))</f>
        <v>117000</v>
      </c>
      <c r="T488" s="4" t="n">
        <f aca="false">IF(OR(TRIM(Customers!T488&amp;"")="",ISNUMBER(MATCH(TRIM(Customers!T488&amp;""),Codes!$A$5:$A$14,0))),"",IF(ISNUMBER(Customers!T488),Customers!T488,IFERROR(VALUE(Customers!T488),"")))</f>
        <v>877</v>
      </c>
      <c r="U488" s="3" t="n">
        <f aca="false">IF(OR(TRIM(Customers!U488&amp;"")="",ISNUMBER(MATCH(TRIM(Customers!U488&amp;""),Codes!$A$5:$A$14,0)),Customers!U488=0),"",IF(ISNUMBER(Customers!U488),Customers!U488,IFERROR(VALUE(Customers!U488),"")))</f>
        <v>652</v>
      </c>
      <c r="V488" s="3" t="n">
        <f aca="false">IF(OR(TRIM(Customers!V488&amp;"")="",ISNUMBER(MATCH(TRIM(Customers!V488&amp;""),Codes!$A$5:$A$14,0))),"",IF(ISNUMBER(Customers!V488),Customers!V488,IFERROR(VALUE(Customers!V488),"")))</f>
        <v>0</v>
      </c>
    </row>
    <row r="489" customFormat="false" ht="15" hidden="false" customHeight="false" outlineLevel="0" collapsed="false">
      <c r="A489" s="2" t="str">
        <f aca="false">Customers!A489</f>
        <v>CL00488</v>
      </c>
      <c r="B489" s="3" t="n">
        <f aca="false">IF(OR(TRIM(Customers!B489&amp;"")="",ISNUMBER(MATCH(TRIM(Customers!B489&amp;""),Codes!$A$5:$A$14,0)),Customers!B489=0),"",IF(ISNUMBER(Customers!B489),Customers!B489,IFERROR(VALUE(Customers!B489),"")))</f>
        <v>59</v>
      </c>
      <c r="C489" s="2" t="str">
        <f aca="false">IF(OR(TRIM(Customers!C489&amp;"")="",ISNUMBER(MATCH(TRIM(Customers!C489&amp;""),Codes!$A$5:$A$14,0))),"",TRIM(Customers!C489))</f>
        <v>M</v>
      </c>
      <c r="D489" s="2" t="str">
        <f aca="false">IF(OR(TRIM(Customers!D489&amp;"")="",ISNUMBER(MATCH(TRIM(Customers!D489&amp;""),Codes!$A$5:$A$14,0))),"",TRIM(Customers!D489))</f>
        <v>Piemonte</v>
      </c>
      <c r="E489" s="2" t="str">
        <f aca="false">IF(OR(TRIM(Customers!E489&amp;"")="",ISNUMBER(MATCH(TRIM(Customers!E489&amp;""),Codes!$A$5:$A$14,0))),"",TRIM(Customers!E489))</f>
        <v>Shopkeeper</v>
      </c>
      <c r="F489" s="2" t="str">
        <f aca="false">IF(OR(TRIM(Customers!F489&amp;"")="",ISNUMBER(MATCH(TRIM(Customers!F489&amp;""),Codes!$A$5:$A$14,0))),"",TRIM(Customers!F489))</f>
        <v>Divorced</v>
      </c>
      <c r="G489" s="4" t="n">
        <f aca="false">IF(OR(TRIM(Customers!G489&amp;"")="",ISNUMBER(MATCH(TRIM(Customers!G489&amp;""),Codes!$A$5:$A$14,0)),Customers!G489=-999),"",IF(ISNUMBER(Customers!G489),Customers!G489,IFERROR(VALUE(Customers!G489),"")))</f>
        <v>33200</v>
      </c>
      <c r="H489" s="3" t="n">
        <f aca="false">IF(OR(TRIM(Customers!H489&amp;"")="",ISNUMBER(MATCH(TRIM(Customers!H489&amp;""),Codes!$A$5:$A$14,0))),"",IF(ISNUMBER(Customers!H489),Customers!H489,IFERROR(VALUE(Customers!H489),"")))</f>
        <v>9</v>
      </c>
      <c r="I489" s="5" t="n">
        <f aca="false">IF(OR(TRIM(Customers!I489&amp;"")="",ISNUMBER(MATCH(TRIM(Customers!I489&amp;""),Codes!$A$5:$A$14,0)),Customers!I489=DATE(1970,1,1)),"",IF(ISNUMBER(Customers!I489),Customers!I489,IFERROR(DATEVALUE(Customers!I489),"")))</f>
        <v>42941</v>
      </c>
      <c r="J489" s="2" t="str">
        <f aca="false">IF(OR(TRIM(Customers!J489&amp;"")="",ISNUMBER(MATCH(TRIM(Customers!J489&amp;""),Codes!$A$5:$A$14,0))),"",TRIM(Customers!J489))</f>
        <v>Online Banking</v>
      </c>
      <c r="K489" s="3" t="n">
        <f aca="false">IF(OR(TRIM(Customers!K489&amp;"")="",ISNUMBER(MATCH(TRIM(Customers!K489&amp;""),Codes!$A$5:$A$14,0))),"",IF(ISNUMBER(Customers!K489),Customers!K489,IFERROR(VALUE(Customers!K489),"")))</f>
        <v>1</v>
      </c>
      <c r="L489" s="4" t="n">
        <f aca="false">IF(OR(TRIM(Customers!L489&amp;"")="",ISNUMBER(MATCH(TRIM(Customers!L489&amp;""),Codes!$A$5:$A$14,0))),"",IF(ISNUMBER(Customers!L489),Customers!L489,IFERROR(VALUE(Customers!L489),"")))</f>
        <v>4429.04</v>
      </c>
      <c r="M489" s="4" t="n">
        <f aca="false">IF(OR(TRIM(Customers!M489&amp;"")="",ISNUMBER(MATCH(TRIM(Customers!M489&amp;""),Codes!$A$5:$A$14,0))),"",IF(ISNUMBER(Customers!M489),Customers!M489,IFERROR(VALUE(Customers!M489),"")))</f>
        <v>13264.87</v>
      </c>
      <c r="N489" s="3" t="n">
        <f aca="false">IF(OR(TRIM(Customers!N489&amp;"")="",ISNUMBER(MATCH(TRIM(Customers!N489&amp;""),Codes!$A$5:$A$14,0)),Customers!N489=9999),"",IF(ISNUMBER(Customers!N489),Customers!N489,IFERROR(VALUE(Customers!N489),"")))</f>
        <v>34</v>
      </c>
      <c r="O489" s="4" t="n">
        <f aca="false">IF(OR(TRIM(Customers!O489&amp;"")="",ISNUMBER(MATCH(TRIM(Customers!O489&amp;""),Codes!$A$5:$A$14,0))),"",IF(ISNUMBER(Customers!O489),Customers!O489,IFERROR(VALUE(Customers!O489),"")))</f>
        <v>64.79</v>
      </c>
      <c r="P489" s="3" t="n">
        <f aca="false">IF(OR(TRIM(Customers!P489&amp;"")="",ISNUMBER(MATCH(TRIM(Customers!P489&amp;""),Codes!$A$5:$A$14,0))),"",IF(ISNUMBER(Customers!P489),Customers!P489,IFERROR(VALUE(Customers!P489),"")))</f>
        <v>2</v>
      </c>
      <c r="Q489" s="4" t="n">
        <f aca="false">IF(OR(TRIM(Customers!Q489&amp;"")="",ISNUMBER(MATCH(TRIM(Customers!Q489&amp;""),Codes!$A$5:$A$14,0))),"",IF(ISNUMBER(Customers!Q489),Customers!Q489,IFERROR(VALUE(Customers!Q489),"")))</f>
        <v>6500</v>
      </c>
      <c r="R489" s="4" t="n">
        <f aca="false">IF(OR(TRIM(Customers!R489&amp;"")="",ISNUMBER(MATCH(TRIM(Customers!R489&amp;""),Codes!$A$5:$A$14,0))),"",IF(ISNUMBER(Customers!R489),Customers!R489,IFERROR(VALUE(Customers!R489),"")))</f>
        <v>801.06</v>
      </c>
      <c r="S489" s="4" t="str">
        <f aca="false">IF(OR(TRIM(Customers!S489&amp;"")="",ISNUMBER(MATCH(TRIM(Customers!S489&amp;""),Codes!$A$5:$A$14,0))),"",IF(ISNUMBER(Customers!S489),Customers!S489,IFERROR(VALUE(Customers!S489),"")))</f>
        <v/>
      </c>
      <c r="T489" s="4" t="str">
        <f aca="false">IF(OR(TRIM(Customers!T489&amp;"")="",ISNUMBER(MATCH(TRIM(Customers!T489&amp;""),Codes!$A$5:$A$14,0))),"",IF(ISNUMBER(Customers!T489),Customers!T489,IFERROR(VALUE(Customers!T489),"")))</f>
        <v/>
      </c>
      <c r="U489" s="3" t="n">
        <f aca="false">IF(OR(TRIM(Customers!U489&amp;"")="",ISNUMBER(MATCH(TRIM(Customers!U489&amp;""),Codes!$A$5:$A$14,0)),Customers!U489=0),"",IF(ISNUMBER(Customers!U489),Customers!U489,IFERROR(VALUE(Customers!U489),"")))</f>
        <v>605</v>
      </c>
      <c r="V489" s="3" t="n">
        <f aca="false">IF(OR(TRIM(Customers!V489&amp;"")="",ISNUMBER(MATCH(TRIM(Customers!V489&amp;""),Codes!$A$5:$A$14,0))),"",IF(ISNUMBER(Customers!V489),Customers!V489,IFERROR(VALUE(Customers!V489),"")))</f>
        <v>0</v>
      </c>
    </row>
    <row r="490" customFormat="false" ht="15" hidden="false" customHeight="false" outlineLevel="0" collapsed="false">
      <c r="A490" s="2" t="str">
        <f aca="false">Customers!A490</f>
        <v>CL00489</v>
      </c>
      <c r="B490" s="3" t="n">
        <f aca="false">IF(OR(TRIM(Customers!B490&amp;"")="",ISNUMBER(MATCH(TRIM(Customers!B490&amp;""),Codes!$A$5:$A$14,0)),Customers!B490=0),"",IF(ISNUMBER(Customers!B490),Customers!B490,IFERROR(VALUE(Customers!B490),"")))</f>
        <v>40</v>
      </c>
      <c r="C490" s="2" t="str">
        <f aca="false">IF(OR(TRIM(Customers!C490&amp;"")="",ISNUMBER(MATCH(TRIM(Customers!C490&amp;""),Codes!$A$5:$A$14,0))),"",TRIM(Customers!C490))</f>
        <v>F</v>
      </c>
      <c r="D490" s="2" t="str">
        <f aca="false">IF(OR(TRIM(Customers!D490&amp;"")="",ISNUMBER(MATCH(TRIM(Customers!D490&amp;""),Codes!$A$5:$A$14,0))),"",TRIM(Customers!D490))</f>
        <v>Lazio</v>
      </c>
      <c r="E490" s="2" t="str">
        <f aca="false">IF(OR(TRIM(Customers!E490&amp;"")="",ISNUMBER(MATCH(TRIM(Customers!E490&amp;""),Codes!$A$5:$A$14,0))),"",TRIM(Customers!E490))</f>
        <v>Self-employed</v>
      </c>
      <c r="F490" s="2" t="str">
        <f aca="false">IF(OR(TRIM(Customers!F490&amp;"")="",ISNUMBER(MATCH(TRIM(Customers!F490&amp;""),Codes!$A$5:$A$14,0))),"",TRIM(Customers!F490))</f>
        <v>Divorced</v>
      </c>
      <c r="G490" s="4" t="n">
        <f aca="false">IF(OR(TRIM(Customers!G490&amp;"")="",ISNUMBER(MATCH(TRIM(Customers!G490&amp;""),Codes!$A$5:$A$14,0)),Customers!G490=-999),"",IF(ISNUMBER(Customers!G490),Customers!G490,IFERROR(VALUE(Customers!G490),"")))</f>
        <v>82200</v>
      </c>
      <c r="H490" s="3" t="n">
        <f aca="false">IF(OR(TRIM(Customers!H490&amp;"")="",ISNUMBER(MATCH(TRIM(Customers!H490&amp;""),Codes!$A$5:$A$14,0))),"",IF(ISNUMBER(Customers!H490),Customers!H490,IFERROR(VALUE(Customers!H490),"")))</f>
        <v>11</v>
      </c>
      <c r="I490" s="5" t="n">
        <f aca="false">IF(OR(TRIM(Customers!I490&amp;"")="",ISNUMBER(MATCH(TRIM(Customers!I490&amp;""),Codes!$A$5:$A$14,0)),Customers!I490=DATE(1970,1,1)),"",IF(ISNUMBER(Customers!I490),Customers!I490,IFERROR(DATEVALUE(Customers!I490),"")))</f>
        <v>41921</v>
      </c>
      <c r="J490" s="2" t="str">
        <f aca="false">IF(OR(TRIM(Customers!J490&amp;"")="",ISNUMBER(MATCH(TRIM(Customers!J490&amp;""),Codes!$A$5:$A$14,0))),"",TRIM(Customers!J490))</f>
        <v>App</v>
      </c>
      <c r="K490" s="3" t="n">
        <f aca="false">IF(OR(TRIM(Customers!K490&amp;"")="",ISNUMBER(MATCH(TRIM(Customers!K490&amp;""),Codes!$A$5:$A$14,0))),"",IF(ISNUMBER(Customers!K490),Customers!K490,IFERROR(VALUE(Customers!K490),"")))</f>
        <v>3</v>
      </c>
      <c r="L490" s="4" t="n">
        <f aca="false">IF(OR(TRIM(Customers!L490&amp;"")="",ISNUMBER(MATCH(TRIM(Customers!L490&amp;""),Codes!$A$5:$A$14,0))),"",IF(ISNUMBER(Customers!L490),Customers!L490,IFERROR(VALUE(Customers!L490),"")))</f>
        <v>7132.88</v>
      </c>
      <c r="M490" s="4" t="n">
        <f aca="false">IF(OR(TRIM(Customers!M490&amp;"")="",ISNUMBER(MATCH(TRIM(Customers!M490&amp;""),Codes!$A$5:$A$14,0))),"",IF(ISNUMBER(Customers!M490),Customers!M490,IFERROR(VALUE(Customers!M490),"")))</f>
        <v>82781.12</v>
      </c>
      <c r="N490" s="3" t="n">
        <f aca="false">IF(OR(TRIM(Customers!N490&amp;"")="",ISNUMBER(MATCH(TRIM(Customers!N490&amp;""),Codes!$A$5:$A$14,0)),Customers!N490=9999),"",IF(ISNUMBER(Customers!N490),Customers!N490,IFERROR(VALUE(Customers!N490),"")))</f>
        <v>57</v>
      </c>
      <c r="O490" s="4" t="n">
        <f aca="false">IF(OR(TRIM(Customers!O490&amp;"")="",ISNUMBER(MATCH(TRIM(Customers!O490&amp;""),Codes!$A$5:$A$14,0))),"",IF(ISNUMBER(Customers!O490),Customers!O490,IFERROR(VALUE(Customers!O490),"")))</f>
        <v>137.59</v>
      </c>
      <c r="P490" s="3" t="n">
        <f aca="false">IF(OR(TRIM(Customers!P490&amp;"")="",ISNUMBER(MATCH(TRIM(Customers!P490&amp;""),Codes!$A$5:$A$14,0))),"",IF(ISNUMBER(Customers!P490),Customers!P490,IFERROR(VALUE(Customers!P490),"")))</f>
        <v>3</v>
      </c>
      <c r="Q490" s="4" t="n">
        <f aca="false">IF(OR(TRIM(Customers!Q490&amp;"")="",ISNUMBER(MATCH(TRIM(Customers!Q490&amp;""),Codes!$A$5:$A$14,0))),"",IF(ISNUMBER(Customers!Q490),Customers!Q490,IFERROR(VALUE(Customers!Q490),"")))</f>
        <v>14500</v>
      </c>
      <c r="R490" s="4" t="n">
        <f aca="false">IF(OR(TRIM(Customers!R490&amp;"")="",ISNUMBER(MATCH(TRIM(Customers!R490&amp;""),Codes!$A$5:$A$14,0))),"",IF(ISNUMBER(Customers!R490),Customers!R490,IFERROR(VALUE(Customers!R490),"")))</f>
        <v>3207.45</v>
      </c>
      <c r="S490" s="4" t="n">
        <f aca="false">IF(OR(TRIM(Customers!S490&amp;"")="",ISNUMBER(MATCH(TRIM(Customers!S490&amp;""),Codes!$A$5:$A$14,0))),"",IF(ISNUMBER(Customers!S490),Customers!S490,IFERROR(VALUE(Customers!S490),"")))</f>
        <v>203000</v>
      </c>
      <c r="T490" s="4" t="n">
        <f aca="false">IF(OR(TRIM(Customers!T490&amp;"")="",ISNUMBER(MATCH(TRIM(Customers!T490&amp;""),Codes!$A$5:$A$14,0))),"",IF(ISNUMBER(Customers!T490),Customers!T490,IFERROR(VALUE(Customers!T490),"")))</f>
        <v>1492</v>
      </c>
      <c r="U490" s="3" t="n">
        <f aca="false">IF(OR(TRIM(Customers!U490&amp;"")="",ISNUMBER(MATCH(TRIM(Customers!U490&amp;""),Codes!$A$5:$A$14,0)),Customers!U490=0),"",IF(ISNUMBER(Customers!U490),Customers!U490,IFERROR(VALUE(Customers!U490),"")))</f>
        <v>696</v>
      </c>
      <c r="V490" s="3" t="n">
        <f aca="false">IF(OR(TRIM(Customers!V490&amp;"")="",ISNUMBER(MATCH(TRIM(Customers!V490&amp;""),Codes!$A$5:$A$14,0))),"",IF(ISNUMBER(Customers!V490),Customers!V490,IFERROR(VALUE(Customers!V490),"")))</f>
        <v>0</v>
      </c>
    </row>
    <row r="491" customFormat="false" ht="15" hidden="false" customHeight="false" outlineLevel="0" collapsed="false">
      <c r="A491" s="2" t="str">
        <f aca="false">Customers!A491</f>
        <v>CL00490</v>
      </c>
      <c r="B491" s="3" t="n">
        <f aca="false">IF(OR(TRIM(Customers!B491&amp;"")="",ISNUMBER(MATCH(TRIM(Customers!B491&amp;""),Codes!$A$5:$A$14,0)),Customers!B491=0),"",IF(ISNUMBER(Customers!B491),Customers!B491,IFERROR(VALUE(Customers!B491),"")))</f>
        <v>24</v>
      </c>
      <c r="C491" s="2" t="str">
        <f aca="false">IF(OR(TRIM(Customers!C491&amp;"")="",ISNUMBER(MATCH(TRIM(Customers!C491&amp;""),Codes!$A$5:$A$14,0))),"",TRIM(Customers!C491))</f>
        <v>M</v>
      </c>
      <c r="D491" s="2" t="str">
        <f aca="false">IF(OR(TRIM(Customers!D491&amp;"")="",ISNUMBER(MATCH(TRIM(Customers!D491&amp;""),Codes!$A$5:$A$14,0))),"",TRIM(Customers!D491))</f>
        <v>Veneto</v>
      </c>
      <c r="E491" s="2" t="str">
        <f aca="false">IF(OR(TRIM(Customers!E491&amp;"")="",ISNUMBER(MATCH(TRIM(Customers!E491&amp;""),Codes!$A$5:$A$14,0))),"",TRIM(Customers!E491))</f>
        <v>Executive</v>
      </c>
      <c r="F491" s="2" t="str">
        <f aca="false">IF(OR(TRIM(Customers!F491&amp;"")="",ISNUMBER(MATCH(TRIM(Customers!F491&amp;""),Codes!$A$5:$A$14,0))),"",TRIM(Customers!F491))</f>
        <v>Single</v>
      </c>
      <c r="G491" s="4" t="n">
        <f aca="false">IF(OR(TRIM(Customers!G491&amp;"")="",ISNUMBER(MATCH(TRIM(Customers!G491&amp;""),Codes!$A$5:$A$14,0)),Customers!G491=-999),"",IF(ISNUMBER(Customers!G491),Customers!G491,IFERROR(VALUE(Customers!G491),"")))</f>
        <v>82200</v>
      </c>
      <c r="H491" s="3" t="n">
        <f aca="false">IF(OR(TRIM(Customers!H491&amp;"")="",ISNUMBER(MATCH(TRIM(Customers!H491&amp;""),Codes!$A$5:$A$14,0))),"",IF(ISNUMBER(Customers!H491),Customers!H491,IFERROR(VALUE(Customers!H491),"")))</f>
        <v>2</v>
      </c>
      <c r="I491" s="5" t="n">
        <f aca="false">IF(OR(TRIM(Customers!I491&amp;"")="",ISNUMBER(MATCH(TRIM(Customers!I491&amp;""),Codes!$A$5:$A$14,0)),Customers!I491=DATE(1970,1,1)),"",IF(ISNUMBER(Customers!I491),Customers!I491,IFERROR(DATEVALUE(Customers!I491),"")))</f>
        <v>45346</v>
      </c>
      <c r="J491" s="2" t="str">
        <f aca="false">IF(OR(TRIM(Customers!J491&amp;"")="",ISNUMBER(MATCH(TRIM(Customers!J491&amp;""),Codes!$A$5:$A$14,0))),"",TRIM(Customers!J491))</f>
        <v>App</v>
      </c>
      <c r="K491" s="3" t="n">
        <f aca="false">IF(OR(TRIM(Customers!K491&amp;"")="",ISNUMBER(MATCH(TRIM(Customers!K491&amp;""),Codes!$A$5:$A$14,0))),"",IF(ISNUMBER(Customers!K491),Customers!K491,IFERROR(VALUE(Customers!K491),"")))</f>
        <v>1</v>
      </c>
      <c r="L491" s="4" t="n">
        <f aca="false">IF(OR(TRIM(Customers!L491&amp;"")="",ISNUMBER(MATCH(TRIM(Customers!L491&amp;""),Codes!$A$5:$A$14,0))),"",IF(ISNUMBER(Customers!L491),Customers!L491,IFERROR(VALUE(Customers!L491),"")))</f>
        <v>4499.84</v>
      </c>
      <c r="M491" s="4" t="n">
        <f aca="false">IF(OR(TRIM(Customers!M491&amp;"")="",ISNUMBER(MATCH(TRIM(Customers!M491&amp;""),Codes!$A$5:$A$14,0))),"",IF(ISNUMBER(Customers!M491),Customers!M491,IFERROR(VALUE(Customers!M491),"")))</f>
        <v>0</v>
      </c>
      <c r="N491" s="3" t="n">
        <f aca="false">IF(OR(TRIM(Customers!N491&amp;"")="",ISNUMBER(MATCH(TRIM(Customers!N491&amp;""),Codes!$A$5:$A$14,0)),Customers!N491=9999),"",IF(ISNUMBER(Customers!N491),Customers!N491,IFERROR(VALUE(Customers!N491),"")))</f>
        <v>42</v>
      </c>
      <c r="O491" s="4" t="n">
        <f aca="false">IF(OR(TRIM(Customers!O491&amp;"")="",ISNUMBER(MATCH(TRIM(Customers!O491&amp;""),Codes!$A$5:$A$14,0))),"",IF(ISNUMBER(Customers!O491),Customers!O491,IFERROR(VALUE(Customers!O491),"")))</f>
        <v>119.86</v>
      </c>
      <c r="P491" s="3" t="str">
        <f aca="false">IF(OR(TRIM(Customers!P491&amp;"")="",ISNUMBER(MATCH(TRIM(Customers!P491&amp;""),Codes!$A$5:$A$14,0))),"",IF(ISNUMBER(Customers!P491),Customers!P491,IFERROR(VALUE(Customers!P491),"")))</f>
        <v/>
      </c>
      <c r="Q491" s="4" t="n">
        <f aca="false">IF(OR(TRIM(Customers!Q491&amp;"")="",ISNUMBER(MATCH(TRIM(Customers!Q491&amp;""),Codes!$A$5:$A$14,0))),"",IF(ISNUMBER(Customers!Q491),Customers!Q491,IFERROR(VALUE(Customers!Q491),"")))</f>
        <v>15000</v>
      </c>
      <c r="R491" s="4" t="n">
        <f aca="false">IF(OR(TRIM(Customers!R491&amp;"")="",ISNUMBER(MATCH(TRIM(Customers!R491&amp;""),Codes!$A$5:$A$14,0))),"",IF(ISNUMBER(Customers!R491),Customers!R491,IFERROR(VALUE(Customers!R491),"")))</f>
        <v>2376.28</v>
      </c>
      <c r="S491" s="4" t="n">
        <f aca="false">IF(OR(TRIM(Customers!S491&amp;"")="",ISNUMBER(MATCH(TRIM(Customers!S491&amp;""),Codes!$A$5:$A$14,0))),"",IF(ISNUMBER(Customers!S491),Customers!S491,IFERROR(VALUE(Customers!S491),"")))</f>
        <v>0</v>
      </c>
      <c r="T491" s="4" t="n">
        <f aca="false">IF(OR(TRIM(Customers!T491&amp;"")="",ISNUMBER(MATCH(TRIM(Customers!T491&amp;""),Codes!$A$5:$A$14,0))),"",IF(ISNUMBER(Customers!T491),Customers!T491,IFERROR(VALUE(Customers!T491),"")))</f>
        <v>0</v>
      </c>
      <c r="U491" s="3" t="n">
        <f aca="false">IF(OR(TRIM(Customers!U491&amp;"")="",ISNUMBER(MATCH(TRIM(Customers!U491&amp;""),Codes!$A$5:$A$14,0)),Customers!U491=0),"",IF(ISNUMBER(Customers!U491),Customers!U491,IFERROR(VALUE(Customers!U491),"")))</f>
        <v>761</v>
      </c>
      <c r="V491" s="3" t="n">
        <f aca="false">IF(OR(TRIM(Customers!V491&amp;"")="",ISNUMBER(MATCH(TRIM(Customers!V491&amp;""),Codes!$A$5:$A$14,0))),"",IF(ISNUMBER(Customers!V491),Customers!V491,IFERROR(VALUE(Customers!V491),"")))</f>
        <v>1</v>
      </c>
    </row>
    <row r="492" customFormat="false" ht="15" hidden="false" customHeight="false" outlineLevel="0" collapsed="false">
      <c r="A492" s="2" t="str">
        <f aca="false">Customers!A492</f>
        <v>CL00491</v>
      </c>
      <c r="B492" s="3" t="n">
        <f aca="false">IF(OR(TRIM(Customers!B492&amp;"")="",ISNUMBER(MATCH(TRIM(Customers!B492&amp;""),Codes!$A$5:$A$14,0)),Customers!B492=0),"",IF(ISNUMBER(Customers!B492),Customers!B492,IFERROR(VALUE(Customers!B492),"")))</f>
        <v>52</v>
      </c>
      <c r="C492" s="2" t="str">
        <f aca="false">IF(OR(TRIM(Customers!C492&amp;"")="",ISNUMBER(MATCH(TRIM(Customers!C492&amp;""),Codes!$A$5:$A$14,0))),"",TRIM(Customers!C492))</f>
        <v>F</v>
      </c>
      <c r="D492" s="2" t="str">
        <f aca="false">IF(OR(TRIM(Customers!D492&amp;"")="",ISNUMBER(MATCH(TRIM(Customers!D492&amp;""),Codes!$A$5:$A$14,0))),"",TRIM(Customers!D492))</f>
        <v>Sicilia</v>
      </c>
      <c r="E492" s="2" t="str">
        <f aca="false">IF(OR(TRIM(Customers!E492&amp;"")="",ISNUMBER(MATCH(TRIM(Customers!E492&amp;""),Codes!$A$5:$A$14,0))),"",TRIM(Customers!E492))</f>
        <v>Employee</v>
      </c>
      <c r="F492" s="2" t="str">
        <f aca="false">IF(OR(TRIM(Customers!F492&amp;"")="",ISNUMBER(MATCH(TRIM(Customers!F492&amp;""),Codes!$A$5:$A$14,0))),"",TRIM(Customers!F492))</f>
        <v>Single</v>
      </c>
      <c r="G492" s="4" t="n">
        <f aca="false">IF(OR(TRIM(Customers!G492&amp;"")="",ISNUMBER(MATCH(TRIM(Customers!G492&amp;""),Codes!$A$5:$A$14,0)),Customers!G492=-999),"",IF(ISNUMBER(Customers!G492),Customers!G492,IFERROR(VALUE(Customers!G492),"")))</f>
        <v>36500</v>
      </c>
      <c r="H492" s="3" t="n">
        <f aca="false">IF(OR(TRIM(Customers!H492&amp;"")="",ISNUMBER(MATCH(TRIM(Customers!H492&amp;""),Codes!$A$5:$A$14,0))),"",IF(ISNUMBER(Customers!H492),Customers!H492,IFERROR(VALUE(Customers!H492),"")))</f>
        <v>19</v>
      </c>
      <c r="I492" s="5" t="n">
        <f aca="false">IF(OR(TRIM(Customers!I492&amp;"")="",ISNUMBER(MATCH(TRIM(Customers!I492&amp;""),Codes!$A$5:$A$14,0)),Customers!I492=DATE(1970,1,1)),"",IF(ISNUMBER(Customers!I492),Customers!I492,IFERROR(DATEVALUE(Customers!I492),"")))</f>
        <v>39173</v>
      </c>
      <c r="J492" s="2" t="str">
        <f aca="false">IF(OR(TRIM(Customers!J492&amp;"")="",ISNUMBER(MATCH(TRIM(Customers!J492&amp;""),Codes!$A$5:$A$14,0))),"",TRIM(Customers!J492))</f>
        <v>Phone</v>
      </c>
      <c r="K492" s="3" t="n">
        <f aca="false">IF(OR(TRIM(Customers!K492&amp;"")="",ISNUMBER(MATCH(TRIM(Customers!K492&amp;""),Codes!$A$5:$A$14,0))),"",IF(ISNUMBER(Customers!K492),Customers!K492,IFERROR(VALUE(Customers!K492),"")))</f>
        <v>2</v>
      </c>
      <c r="L492" s="4" t="n">
        <f aca="false">IF(OR(TRIM(Customers!L492&amp;"")="",ISNUMBER(MATCH(TRIM(Customers!L492&amp;""),Codes!$A$5:$A$14,0))),"",IF(ISNUMBER(Customers!L492),Customers!L492,IFERROR(VALUE(Customers!L492),"")))</f>
        <v>1068.41</v>
      </c>
      <c r="M492" s="4" t="n">
        <f aca="false">IF(OR(TRIM(Customers!M492&amp;"")="",ISNUMBER(MATCH(TRIM(Customers!M492&amp;""),Codes!$A$5:$A$14,0))),"",IF(ISNUMBER(Customers!M492),Customers!M492,IFERROR(VALUE(Customers!M492),"")))</f>
        <v>25810.62</v>
      </c>
      <c r="N492" s="3" t="n">
        <f aca="false">IF(OR(TRIM(Customers!N492&amp;"")="",ISNUMBER(MATCH(TRIM(Customers!N492&amp;""),Codes!$A$5:$A$14,0)),Customers!N492=9999),"",IF(ISNUMBER(Customers!N492),Customers!N492,IFERROR(VALUE(Customers!N492),"")))</f>
        <v>25</v>
      </c>
      <c r="O492" s="4" t="n">
        <f aca="false">IF(OR(TRIM(Customers!O492&amp;"")="",ISNUMBER(MATCH(TRIM(Customers!O492&amp;""),Codes!$A$5:$A$14,0))),"",IF(ISNUMBER(Customers!O492),Customers!O492,IFERROR(VALUE(Customers!O492),"")))</f>
        <v>78.41</v>
      </c>
      <c r="P492" s="3" t="n">
        <f aca="false">IF(OR(TRIM(Customers!P492&amp;"")="",ISNUMBER(MATCH(TRIM(Customers!P492&amp;""),Codes!$A$5:$A$14,0))),"",IF(ISNUMBER(Customers!P492),Customers!P492,IFERROR(VALUE(Customers!P492),"")))</f>
        <v>0</v>
      </c>
      <c r="Q492" s="4" t="n">
        <f aca="false">IF(OR(TRIM(Customers!Q492&amp;"")="",ISNUMBER(MATCH(TRIM(Customers!Q492&amp;""),Codes!$A$5:$A$14,0))),"",IF(ISNUMBER(Customers!Q492),Customers!Q492,IFERROR(VALUE(Customers!Q492),"")))</f>
        <v>8500</v>
      </c>
      <c r="R492" s="4" t="n">
        <f aca="false">IF(OR(TRIM(Customers!R492&amp;"")="",ISNUMBER(MATCH(TRIM(Customers!R492&amp;""),Codes!$A$5:$A$14,0))),"",IF(ISNUMBER(Customers!R492),Customers!R492,IFERROR(VALUE(Customers!R492),"")))</f>
        <v>1251.37</v>
      </c>
      <c r="S492" s="4" t="n">
        <f aca="false">IF(OR(TRIM(Customers!S492&amp;"")="",ISNUMBER(MATCH(TRIM(Customers!S492&amp;""),Codes!$A$5:$A$14,0))),"",IF(ISNUMBER(Customers!S492),Customers!S492,IFERROR(VALUE(Customers!S492),"")))</f>
        <v>120000</v>
      </c>
      <c r="T492" s="4" t="str">
        <f aca="false">IF(OR(TRIM(Customers!T492&amp;"")="",ISNUMBER(MATCH(TRIM(Customers!T492&amp;""),Codes!$A$5:$A$14,0))),"",IF(ISNUMBER(Customers!T492),Customers!T492,IFERROR(VALUE(Customers!T492),"")))</f>
        <v/>
      </c>
      <c r="U492" s="3" t="n">
        <f aca="false">IF(OR(TRIM(Customers!U492&amp;"")="",ISNUMBER(MATCH(TRIM(Customers!U492&amp;""),Codes!$A$5:$A$14,0)),Customers!U492=0),"",IF(ISNUMBER(Customers!U492),Customers!U492,IFERROR(VALUE(Customers!U492),"")))</f>
        <v>601</v>
      </c>
      <c r="V492" s="3" t="n">
        <f aca="false">IF(OR(TRIM(Customers!V492&amp;"")="",ISNUMBER(MATCH(TRIM(Customers!V492&amp;""),Codes!$A$5:$A$14,0))),"",IF(ISNUMBER(Customers!V492),Customers!V492,IFERROR(VALUE(Customers!V492),"")))</f>
        <v>0</v>
      </c>
    </row>
    <row r="493" customFormat="false" ht="15" hidden="false" customHeight="false" outlineLevel="0" collapsed="false">
      <c r="A493" s="2" t="str">
        <f aca="false">Customers!A493</f>
        <v>CL00492</v>
      </c>
      <c r="B493" s="3" t="n">
        <f aca="false">IF(OR(TRIM(Customers!B493&amp;"")="",ISNUMBER(MATCH(TRIM(Customers!B493&amp;""),Codes!$A$5:$A$14,0)),Customers!B493=0),"",IF(ISNUMBER(Customers!B493),Customers!B493,IFERROR(VALUE(Customers!B493),"")))</f>
        <v>48</v>
      </c>
      <c r="C493" s="2" t="str">
        <f aca="false">IF(OR(TRIM(Customers!C493&amp;"")="",ISNUMBER(MATCH(TRIM(Customers!C493&amp;""),Codes!$A$5:$A$14,0))),"",TRIM(Customers!C493))</f>
        <v>M</v>
      </c>
      <c r="D493" s="2" t="str">
        <f aca="false">IF(OR(TRIM(Customers!D493&amp;"")="",ISNUMBER(MATCH(TRIM(Customers!D493&amp;""),Codes!$A$5:$A$14,0))),"",TRIM(Customers!D493))</f>
        <v>Piemonte</v>
      </c>
      <c r="E493" s="2" t="str">
        <f aca="false">IF(OR(TRIM(Customers!E493&amp;"")="",ISNUMBER(MATCH(TRIM(Customers!E493&amp;""),Codes!$A$5:$A$14,0))),"",TRIM(Customers!E493))</f>
        <v>Employee</v>
      </c>
      <c r="F493" s="2" t="str">
        <f aca="false">IF(OR(TRIM(Customers!F493&amp;"")="",ISNUMBER(MATCH(TRIM(Customers!F493&amp;""),Codes!$A$5:$A$14,0))),"",TRIM(Customers!F493))</f>
        <v>Divorced</v>
      </c>
      <c r="G493" s="4" t="n">
        <f aca="false">IF(OR(TRIM(Customers!G493&amp;"")="",ISNUMBER(MATCH(TRIM(Customers!G493&amp;""),Codes!$A$5:$A$14,0)),Customers!G493=-999),"",IF(ISNUMBER(Customers!G493),Customers!G493,IFERROR(VALUE(Customers!G493),"")))</f>
        <v>51500</v>
      </c>
      <c r="H493" s="3" t="n">
        <f aca="false">IF(OR(TRIM(Customers!H493&amp;"")="",ISNUMBER(MATCH(TRIM(Customers!H493&amp;""),Codes!$A$5:$A$14,0))),"",IF(ISNUMBER(Customers!H493),Customers!H493,IFERROR(VALUE(Customers!H493),"")))</f>
        <v>9</v>
      </c>
      <c r="I493" s="5" t="n">
        <f aca="false">IF(OR(TRIM(Customers!I493&amp;"")="",ISNUMBER(MATCH(TRIM(Customers!I493&amp;""),Codes!$A$5:$A$14,0)),Customers!I493=DATE(1970,1,1)),"",IF(ISNUMBER(Customers!I493),Customers!I493,IFERROR(DATEVALUE(Customers!I493),"")))</f>
        <v>42928</v>
      </c>
      <c r="J493" s="2" t="str">
        <f aca="false">IF(OR(TRIM(Customers!J493&amp;"")="",ISNUMBER(MATCH(TRIM(Customers!J493&amp;""),Codes!$A$5:$A$14,0))),"",TRIM(Customers!J493))</f>
        <v>Online Banking</v>
      </c>
      <c r="K493" s="3" t="n">
        <f aca="false">IF(OR(TRIM(Customers!K493&amp;"")="",ISNUMBER(MATCH(TRIM(Customers!K493&amp;""),Codes!$A$5:$A$14,0))),"",IF(ISNUMBER(Customers!K493),Customers!K493,IFERROR(VALUE(Customers!K493),"")))</f>
        <v>4</v>
      </c>
      <c r="L493" s="4" t="n">
        <f aca="false">IF(OR(TRIM(Customers!L493&amp;"")="",ISNUMBER(MATCH(TRIM(Customers!L493&amp;""),Codes!$A$5:$A$14,0))),"",IF(ISNUMBER(Customers!L493),Customers!L493,IFERROR(VALUE(Customers!L493),"")))</f>
        <v>2683.73</v>
      </c>
      <c r="M493" s="4" t="n">
        <f aca="false">IF(OR(TRIM(Customers!M493&amp;"")="",ISNUMBER(MATCH(TRIM(Customers!M493&amp;""),Codes!$A$5:$A$14,0))),"",IF(ISNUMBER(Customers!M493),Customers!M493,IFERROR(VALUE(Customers!M493),"")))</f>
        <v>0</v>
      </c>
      <c r="N493" s="3" t="n">
        <f aca="false">IF(OR(TRIM(Customers!N493&amp;"")="",ISNUMBER(MATCH(TRIM(Customers!N493&amp;""),Codes!$A$5:$A$14,0)),Customers!N493=9999),"",IF(ISNUMBER(Customers!N493),Customers!N493,IFERROR(VALUE(Customers!N493),"")))</f>
        <v>42</v>
      </c>
      <c r="O493" s="4" t="n">
        <f aca="false">IF(OR(TRIM(Customers!O493&amp;"")="",ISNUMBER(MATCH(TRIM(Customers!O493&amp;""),Codes!$A$5:$A$14,0))),"",IF(ISNUMBER(Customers!O493),Customers!O493,IFERROR(VALUE(Customers!O493),"")))</f>
        <v>33.31</v>
      </c>
      <c r="P493" s="3" t="n">
        <f aca="false">IF(OR(TRIM(Customers!P493&amp;"")="",ISNUMBER(MATCH(TRIM(Customers!P493&amp;""),Codes!$A$5:$A$14,0))),"",IF(ISNUMBER(Customers!P493),Customers!P493,IFERROR(VALUE(Customers!P493),"")))</f>
        <v>2</v>
      </c>
      <c r="Q493" s="4" t="str">
        <f aca="false">IF(OR(TRIM(Customers!Q493&amp;"")="",ISNUMBER(MATCH(TRIM(Customers!Q493&amp;""),Codes!$A$5:$A$14,0))),"",IF(ISNUMBER(Customers!Q493),Customers!Q493,IFERROR(VALUE(Customers!Q493),"")))</f>
        <v/>
      </c>
      <c r="R493" s="4" t="str">
        <f aca="false">IF(OR(TRIM(Customers!R493&amp;"")="",ISNUMBER(MATCH(TRIM(Customers!R493&amp;""),Codes!$A$5:$A$14,0))),"",IF(ISNUMBER(Customers!R493),Customers!R493,IFERROR(VALUE(Customers!R493),"")))</f>
        <v/>
      </c>
      <c r="S493" s="4" t="str">
        <f aca="false">IF(OR(TRIM(Customers!S493&amp;"")="",ISNUMBER(MATCH(TRIM(Customers!S493&amp;""),Codes!$A$5:$A$14,0))),"",IF(ISNUMBER(Customers!S493),Customers!S493,IFERROR(VALUE(Customers!S493),"")))</f>
        <v/>
      </c>
      <c r="T493" s="4" t="str">
        <f aca="false">IF(OR(TRIM(Customers!T493&amp;"")="",ISNUMBER(MATCH(TRIM(Customers!T493&amp;""),Codes!$A$5:$A$14,0))),"",IF(ISNUMBER(Customers!T493),Customers!T493,IFERROR(VALUE(Customers!T493),"")))</f>
        <v/>
      </c>
      <c r="U493" s="3" t="n">
        <f aca="false">IF(OR(TRIM(Customers!U493&amp;"")="",ISNUMBER(MATCH(TRIM(Customers!U493&amp;""),Codes!$A$5:$A$14,0)),Customers!U493=0),"",IF(ISNUMBER(Customers!U493),Customers!U493,IFERROR(VALUE(Customers!U493),"")))</f>
        <v>619</v>
      </c>
      <c r="V493" s="3" t="n">
        <f aca="false">IF(OR(TRIM(Customers!V493&amp;"")="",ISNUMBER(MATCH(TRIM(Customers!V493&amp;""),Codes!$A$5:$A$14,0))),"",IF(ISNUMBER(Customers!V493),Customers!V493,IFERROR(VALUE(Customers!V493),"")))</f>
        <v>0</v>
      </c>
    </row>
    <row r="494" customFormat="false" ht="15" hidden="false" customHeight="false" outlineLevel="0" collapsed="false">
      <c r="A494" s="2" t="str">
        <f aca="false">Customers!A494</f>
        <v>CL00493</v>
      </c>
      <c r="B494" s="3" t="n">
        <f aca="false">IF(OR(TRIM(Customers!B494&amp;"")="",ISNUMBER(MATCH(TRIM(Customers!B494&amp;""),Codes!$A$5:$A$14,0)),Customers!B494=0),"",IF(ISNUMBER(Customers!B494),Customers!B494,IFERROR(VALUE(Customers!B494),"")))</f>
        <v>46</v>
      </c>
      <c r="C494" s="2" t="str">
        <f aca="false">IF(OR(TRIM(Customers!C494&amp;"")="",ISNUMBER(MATCH(TRIM(Customers!C494&amp;""),Codes!$A$5:$A$14,0))),"",TRIM(Customers!C494))</f>
        <v>M</v>
      </c>
      <c r="D494" s="2" t="str">
        <f aca="false">IF(OR(TRIM(Customers!D494&amp;"")="",ISNUMBER(MATCH(TRIM(Customers!D494&amp;""),Codes!$A$5:$A$14,0))),"",TRIM(Customers!D494))</f>
        <v>Emilia-Romagna</v>
      </c>
      <c r="E494" s="2" t="str">
        <f aca="false">IF(OR(TRIM(Customers!E494&amp;"")="",ISNUMBER(MATCH(TRIM(Customers!E494&amp;""),Codes!$A$5:$A$14,0))),"",TRIM(Customers!E494))</f>
        <v>Self-employed</v>
      </c>
      <c r="F494" s="2" t="str">
        <f aca="false">IF(OR(TRIM(Customers!F494&amp;"")="",ISNUMBER(MATCH(TRIM(Customers!F494&amp;""),Codes!$A$5:$A$14,0))),"",TRIM(Customers!F494))</f>
        <v>Single</v>
      </c>
      <c r="G494" s="4" t="str">
        <f aca="false">IF(OR(TRIM(Customers!G494&amp;"")="",ISNUMBER(MATCH(TRIM(Customers!G494&amp;""),Codes!$A$5:$A$14,0)),Customers!G494=-999),"",IF(ISNUMBER(Customers!G494),Customers!G494,IFERROR(VALUE(Customers!G494),"")))</f>
        <v/>
      </c>
      <c r="H494" s="3" t="n">
        <f aca="false">IF(OR(TRIM(Customers!H494&amp;"")="",ISNUMBER(MATCH(TRIM(Customers!H494&amp;""),Codes!$A$5:$A$14,0))),"",IF(ISNUMBER(Customers!H494),Customers!H494,IFERROR(VALUE(Customers!H494),"")))</f>
        <v>17</v>
      </c>
      <c r="I494" s="5" t="n">
        <f aca="false">IF(OR(TRIM(Customers!I494&amp;"")="",ISNUMBER(MATCH(TRIM(Customers!I494&amp;""),Codes!$A$5:$A$14,0)),Customers!I494=DATE(1970,1,1)),"",IF(ISNUMBER(Customers!I494),Customers!I494,IFERROR(DATEVALUE(Customers!I494),"")))</f>
        <v>39925</v>
      </c>
      <c r="J494" s="2" t="str">
        <f aca="false">IF(OR(TRIM(Customers!J494&amp;"")="",ISNUMBER(MATCH(TRIM(Customers!J494&amp;""),Codes!$A$5:$A$14,0))),"",TRIM(Customers!J494))</f>
        <v>App</v>
      </c>
      <c r="K494" s="3" t="n">
        <f aca="false">IF(OR(TRIM(Customers!K494&amp;"")="",ISNUMBER(MATCH(TRIM(Customers!K494&amp;""),Codes!$A$5:$A$14,0))),"",IF(ISNUMBER(Customers!K494),Customers!K494,IFERROR(VALUE(Customers!K494),"")))</f>
        <v>3</v>
      </c>
      <c r="L494" s="4" t="n">
        <f aca="false">IF(OR(TRIM(Customers!L494&amp;"")="",ISNUMBER(MATCH(TRIM(Customers!L494&amp;""),Codes!$A$5:$A$14,0))),"",IF(ISNUMBER(Customers!L494),Customers!L494,IFERROR(VALUE(Customers!L494),"")))</f>
        <v>3937.18</v>
      </c>
      <c r="M494" s="4" t="n">
        <f aca="false">IF(OR(TRIM(Customers!M494&amp;"")="",ISNUMBER(MATCH(TRIM(Customers!M494&amp;""),Codes!$A$5:$A$14,0))),"",IF(ISNUMBER(Customers!M494),Customers!M494,IFERROR(VALUE(Customers!M494),"")))</f>
        <v>52138.18</v>
      </c>
      <c r="N494" s="3" t="n">
        <f aca="false">IF(OR(TRIM(Customers!N494&amp;"")="",ISNUMBER(MATCH(TRIM(Customers!N494&amp;""),Codes!$A$5:$A$14,0)),Customers!N494=9999),"",IF(ISNUMBER(Customers!N494),Customers!N494,IFERROR(VALUE(Customers!N494),"")))</f>
        <v>50</v>
      </c>
      <c r="O494" s="4" t="n">
        <f aca="false">IF(OR(TRIM(Customers!O494&amp;"")="",ISNUMBER(MATCH(TRIM(Customers!O494&amp;""),Codes!$A$5:$A$14,0))),"",IF(ISNUMBER(Customers!O494),Customers!O494,IFERROR(VALUE(Customers!O494),"")))</f>
        <v>74.4</v>
      </c>
      <c r="P494" s="3" t="n">
        <f aca="false">IF(OR(TRIM(Customers!P494&amp;"")="",ISNUMBER(MATCH(TRIM(Customers!P494&amp;""),Codes!$A$5:$A$14,0))),"",IF(ISNUMBER(Customers!P494),Customers!P494,IFERROR(VALUE(Customers!P494),"")))</f>
        <v>1</v>
      </c>
      <c r="Q494" s="4" t="str">
        <f aca="false">IF(OR(TRIM(Customers!Q494&amp;"")="",ISNUMBER(MATCH(TRIM(Customers!Q494&amp;""),Codes!$A$5:$A$14,0))),"",IF(ISNUMBER(Customers!Q494),Customers!Q494,IFERROR(VALUE(Customers!Q494),"")))</f>
        <v/>
      </c>
      <c r="R494" s="4" t="str">
        <f aca="false">IF(OR(TRIM(Customers!R494&amp;"")="",ISNUMBER(MATCH(TRIM(Customers!R494&amp;""),Codes!$A$5:$A$14,0))),"",IF(ISNUMBER(Customers!R494),Customers!R494,IFERROR(VALUE(Customers!R494),"")))</f>
        <v/>
      </c>
      <c r="S494" s="4" t="n">
        <f aca="false">IF(OR(TRIM(Customers!S494&amp;"")="",ISNUMBER(MATCH(TRIM(Customers!S494&amp;""),Codes!$A$5:$A$14,0))),"",IF(ISNUMBER(Customers!S494),Customers!S494,IFERROR(VALUE(Customers!S494),"")))</f>
        <v>0</v>
      </c>
      <c r="T494" s="4" t="n">
        <f aca="false">IF(OR(TRIM(Customers!T494&amp;"")="",ISNUMBER(MATCH(TRIM(Customers!T494&amp;""),Codes!$A$5:$A$14,0))),"",IF(ISNUMBER(Customers!T494),Customers!T494,IFERROR(VALUE(Customers!T494),"")))</f>
        <v>0</v>
      </c>
      <c r="U494" s="3" t="n">
        <f aca="false">IF(OR(TRIM(Customers!U494&amp;"")="",ISNUMBER(MATCH(TRIM(Customers!U494&amp;""),Codes!$A$5:$A$14,0)),Customers!U494=0),"",IF(ISNUMBER(Customers!U494),Customers!U494,IFERROR(VALUE(Customers!U494),"")))</f>
        <v>673</v>
      </c>
      <c r="V494" s="3" t="n">
        <f aca="false">IF(OR(TRIM(Customers!V494&amp;"")="",ISNUMBER(MATCH(TRIM(Customers!V494&amp;""),Codes!$A$5:$A$14,0))),"",IF(ISNUMBER(Customers!V494),Customers!V494,IFERROR(VALUE(Customers!V494),"")))</f>
        <v>0</v>
      </c>
    </row>
    <row r="495" customFormat="false" ht="15" hidden="false" customHeight="false" outlineLevel="0" collapsed="false">
      <c r="A495" s="2" t="str">
        <f aca="false">Customers!A495</f>
        <v>CL00494</v>
      </c>
      <c r="B495" s="3" t="n">
        <f aca="false">IF(OR(TRIM(Customers!B495&amp;"")="",ISNUMBER(MATCH(TRIM(Customers!B495&amp;""),Codes!$A$5:$A$14,0)),Customers!B495=0),"",IF(ISNUMBER(Customers!B495),Customers!B495,IFERROR(VALUE(Customers!B495),"")))</f>
        <v>69</v>
      </c>
      <c r="C495" s="2" t="str">
        <f aca="false">IF(OR(TRIM(Customers!C495&amp;"")="",ISNUMBER(MATCH(TRIM(Customers!C495&amp;""),Codes!$A$5:$A$14,0))),"",TRIM(Customers!C495))</f>
        <v>F</v>
      </c>
      <c r="D495" s="2" t="str">
        <f aca="false">IF(OR(TRIM(Customers!D495&amp;"")="",ISNUMBER(MATCH(TRIM(Customers!D495&amp;""),Codes!$A$5:$A$14,0))),"",TRIM(Customers!D495))</f>
        <v>Liguria</v>
      </c>
      <c r="E495" s="2" t="str">
        <f aca="false">IF(OR(TRIM(Customers!E495&amp;"")="",ISNUMBER(MATCH(TRIM(Customers!E495&amp;""),Codes!$A$5:$A$14,0))),"",TRIM(Customers!E495))</f>
        <v>Retired</v>
      </c>
      <c r="F495" s="2" t="str">
        <f aca="false">IF(OR(TRIM(Customers!F495&amp;"")="",ISNUMBER(MATCH(TRIM(Customers!F495&amp;""),Codes!$A$5:$A$14,0))),"",TRIM(Customers!F495))</f>
        <v>Single</v>
      </c>
      <c r="G495" s="4" t="n">
        <f aca="false">IF(OR(TRIM(Customers!G495&amp;"")="",ISNUMBER(MATCH(TRIM(Customers!G495&amp;""),Codes!$A$5:$A$14,0)),Customers!G495=-999),"",IF(ISNUMBER(Customers!G495),Customers!G495,IFERROR(VALUE(Customers!G495),"")))</f>
        <v>20700</v>
      </c>
      <c r="H495" s="3" t="n">
        <f aca="false">IF(OR(TRIM(Customers!H495&amp;"")="",ISNUMBER(MATCH(TRIM(Customers!H495&amp;""),Codes!$A$5:$A$14,0))),"",IF(ISNUMBER(Customers!H495),Customers!H495,IFERROR(VALUE(Customers!H495),"")))</f>
        <v>10</v>
      </c>
      <c r="I495" s="5" t="n">
        <f aca="false">IF(OR(TRIM(Customers!I495&amp;"")="",ISNUMBER(MATCH(TRIM(Customers!I495&amp;""),Codes!$A$5:$A$14,0)),Customers!I495=DATE(1970,1,1)),"",IF(ISNUMBER(Customers!I495),Customers!I495,IFERROR(DATEVALUE(Customers!I495),"")))</f>
        <v>42305</v>
      </c>
      <c r="J495" s="2" t="str">
        <f aca="false">IF(OR(TRIM(Customers!J495&amp;"")="",ISNUMBER(MATCH(TRIM(Customers!J495&amp;""),Codes!$A$5:$A$14,0))),"",TRIM(Customers!J495))</f>
        <v/>
      </c>
      <c r="K495" s="3" t="n">
        <f aca="false">IF(OR(TRIM(Customers!K495&amp;"")="",ISNUMBER(MATCH(TRIM(Customers!K495&amp;""),Codes!$A$5:$A$14,0))),"",IF(ISNUMBER(Customers!K495),Customers!K495,IFERROR(VALUE(Customers!K495),"")))</f>
        <v>3</v>
      </c>
      <c r="L495" s="4" t="n">
        <f aca="false">IF(OR(TRIM(Customers!L495&amp;"")="",ISNUMBER(MATCH(TRIM(Customers!L495&amp;""),Codes!$A$5:$A$14,0))),"",IF(ISNUMBER(Customers!L495),Customers!L495,IFERROR(VALUE(Customers!L495),"")))</f>
        <v>1902.32</v>
      </c>
      <c r="M495" s="4" t="n">
        <f aca="false">IF(OR(TRIM(Customers!M495&amp;"")="",ISNUMBER(MATCH(TRIM(Customers!M495&amp;""),Codes!$A$5:$A$14,0))),"",IF(ISNUMBER(Customers!M495),Customers!M495,IFERROR(VALUE(Customers!M495),"")))</f>
        <v>0</v>
      </c>
      <c r="N495" s="3" t="n">
        <f aca="false">IF(OR(TRIM(Customers!N495&amp;"")="",ISNUMBER(MATCH(TRIM(Customers!N495&amp;""),Codes!$A$5:$A$14,0)),Customers!N495=9999),"",IF(ISNUMBER(Customers!N495),Customers!N495,IFERROR(VALUE(Customers!N495),"")))</f>
        <v>17</v>
      </c>
      <c r="O495" s="4" t="n">
        <f aca="false">IF(OR(TRIM(Customers!O495&amp;"")="",ISNUMBER(MATCH(TRIM(Customers!O495&amp;""),Codes!$A$5:$A$14,0))),"",IF(ISNUMBER(Customers!O495),Customers!O495,IFERROR(VALUE(Customers!O495),"")))</f>
        <v>62.69</v>
      </c>
      <c r="P495" s="3" t="n">
        <f aca="false">IF(OR(TRIM(Customers!P495&amp;"")="",ISNUMBER(MATCH(TRIM(Customers!P495&amp;""),Codes!$A$5:$A$14,0))),"",IF(ISNUMBER(Customers!P495),Customers!P495,IFERROR(VALUE(Customers!P495),"")))</f>
        <v>3</v>
      </c>
      <c r="Q495" s="4" t="n">
        <f aca="false">IF(OR(TRIM(Customers!Q495&amp;"")="",ISNUMBER(MATCH(TRIM(Customers!Q495&amp;""),Codes!$A$5:$A$14,0))),"",IF(ISNUMBER(Customers!Q495),Customers!Q495,IFERROR(VALUE(Customers!Q495),"")))</f>
        <v>4000</v>
      </c>
      <c r="R495" s="4" t="n">
        <f aca="false">IF(OR(TRIM(Customers!R495&amp;"")="",ISNUMBER(MATCH(TRIM(Customers!R495&amp;""),Codes!$A$5:$A$14,0))),"",IF(ISNUMBER(Customers!R495),Customers!R495,IFERROR(VALUE(Customers!R495),"")))</f>
        <v>727.44</v>
      </c>
      <c r="S495" s="4" t="n">
        <f aca="false">IF(OR(TRIM(Customers!S495&amp;"")="",ISNUMBER(MATCH(TRIM(Customers!S495&amp;""),Codes!$A$5:$A$14,0))),"",IF(ISNUMBER(Customers!S495),Customers!S495,IFERROR(VALUE(Customers!S495),"")))</f>
        <v>0</v>
      </c>
      <c r="T495" s="4" t="n">
        <f aca="false">IF(OR(TRIM(Customers!T495&amp;"")="",ISNUMBER(MATCH(TRIM(Customers!T495&amp;""),Codes!$A$5:$A$14,0))),"",IF(ISNUMBER(Customers!T495),Customers!T495,IFERROR(VALUE(Customers!T495),"")))</f>
        <v>0</v>
      </c>
      <c r="U495" s="3" t="n">
        <f aca="false">IF(OR(TRIM(Customers!U495&amp;"")="",ISNUMBER(MATCH(TRIM(Customers!U495&amp;""),Codes!$A$5:$A$14,0)),Customers!U495=0),"",IF(ISNUMBER(Customers!U495),Customers!U495,IFERROR(VALUE(Customers!U495),"")))</f>
        <v>604</v>
      </c>
      <c r="V495" s="3" t="n">
        <f aca="false">IF(OR(TRIM(Customers!V495&amp;"")="",ISNUMBER(MATCH(TRIM(Customers!V495&amp;""),Codes!$A$5:$A$14,0))),"",IF(ISNUMBER(Customers!V495),Customers!V495,IFERROR(VALUE(Customers!V495),"")))</f>
        <v>0</v>
      </c>
    </row>
    <row r="496" customFormat="false" ht="15" hidden="false" customHeight="false" outlineLevel="0" collapsed="false">
      <c r="A496" s="2" t="str">
        <f aca="false">Customers!A496</f>
        <v>CL00495</v>
      </c>
      <c r="B496" s="3" t="n">
        <f aca="false">IF(OR(TRIM(Customers!B496&amp;"")="",ISNUMBER(MATCH(TRIM(Customers!B496&amp;""),Codes!$A$5:$A$14,0)),Customers!B496=0),"",IF(ISNUMBER(Customers!B496),Customers!B496,IFERROR(VALUE(Customers!B496),"")))</f>
        <v>75</v>
      </c>
      <c r="C496" s="2" t="str">
        <f aca="false">IF(OR(TRIM(Customers!C496&amp;"")="",ISNUMBER(MATCH(TRIM(Customers!C496&amp;""),Codes!$A$5:$A$14,0))),"",TRIM(Customers!C496))</f>
        <v>M</v>
      </c>
      <c r="D496" s="2" t="str">
        <f aca="false">IF(OR(TRIM(Customers!D496&amp;"")="",ISNUMBER(MATCH(TRIM(Customers!D496&amp;""),Codes!$A$5:$A$14,0))),"",TRIM(Customers!D496))</f>
        <v>Piemonte</v>
      </c>
      <c r="E496" s="2" t="str">
        <f aca="false">IF(OR(TRIM(Customers!E496&amp;"")="",ISNUMBER(MATCH(TRIM(Customers!E496&amp;""),Codes!$A$5:$A$14,0))),"",TRIM(Customers!E496))</f>
        <v>Retired</v>
      </c>
      <c r="F496" s="2" t="str">
        <f aca="false">IF(OR(TRIM(Customers!F496&amp;"")="",ISNUMBER(MATCH(TRIM(Customers!F496&amp;""),Codes!$A$5:$A$14,0))),"",TRIM(Customers!F496))</f>
        <v>Married</v>
      </c>
      <c r="G496" s="4" t="n">
        <f aca="false">IF(OR(TRIM(Customers!G496&amp;"")="",ISNUMBER(MATCH(TRIM(Customers!G496&amp;""),Codes!$A$5:$A$14,0)),Customers!G496=-999),"",IF(ISNUMBER(Customers!G496),Customers!G496,IFERROR(VALUE(Customers!G496),"")))</f>
        <v>13000</v>
      </c>
      <c r="H496" s="3" t="n">
        <f aca="false">IF(OR(TRIM(Customers!H496&amp;"")="",ISNUMBER(MATCH(TRIM(Customers!H496&amp;""),Codes!$A$5:$A$14,0))),"",IF(ISNUMBER(Customers!H496),Customers!H496,IFERROR(VALUE(Customers!H496),"")))</f>
        <v>17</v>
      </c>
      <c r="I496" s="5" t="n">
        <f aca="false">IF(OR(TRIM(Customers!I496&amp;"")="",ISNUMBER(MATCH(TRIM(Customers!I496&amp;""),Codes!$A$5:$A$14,0)),Customers!I496=DATE(1970,1,1)),"",IF(ISNUMBER(Customers!I496),Customers!I496,IFERROR(DATEVALUE(Customers!I496),"")))</f>
        <v>39979</v>
      </c>
      <c r="J496" s="2" t="str">
        <f aca="false">IF(OR(TRIM(Customers!J496&amp;"")="",ISNUMBER(MATCH(TRIM(Customers!J496&amp;""),Codes!$A$5:$A$14,0))),"",TRIM(Customers!J496))</f>
        <v>Branch</v>
      </c>
      <c r="K496" s="3" t="n">
        <f aca="false">IF(OR(TRIM(Customers!K496&amp;"")="",ISNUMBER(MATCH(TRIM(Customers!K496&amp;""),Codes!$A$5:$A$14,0))),"",IF(ISNUMBER(Customers!K496),Customers!K496,IFERROR(VALUE(Customers!K496),"")))</f>
        <v>2</v>
      </c>
      <c r="L496" s="4" t="n">
        <f aca="false">IF(OR(TRIM(Customers!L496&amp;"")="",ISNUMBER(MATCH(TRIM(Customers!L496&amp;""),Codes!$A$5:$A$14,0))),"",IF(ISNUMBER(Customers!L496),Customers!L496,IFERROR(VALUE(Customers!L496),"")))</f>
        <v>6063.64</v>
      </c>
      <c r="M496" s="4" t="n">
        <f aca="false">IF(OR(TRIM(Customers!M496&amp;"")="",ISNUMBER(MATCH(TRIM(Customers!M496&amp;""),Codes!$A$5:$A$14,0))),"",IF(ISNUMBER(Customers!M496),Customers!M496,IFERROR(VALUE(Customers!M496),"")))</f>
        <v>18982.33</v>
      </c>
      <c r="N496" s="3" t="n">
        <f aca="false">IF(OR(TRIM(Customers!N496&amp;"")="",ISNUMBER(MATCH(TRIM(Customers!N496&amp;""),Codes!$A$5:$A$14,0)),Customers!N496=9999),"",IF(ISNUMBER(Customers!N496),Customers!N496,IFERROR(VALUE(Customers!N496),"")))</f>
        <v>22</v>
      </c>
      <c r="O496" s="4" t="n">
        <f aca="false">IF(OR(TRIM(Customers!O496&amp;"")="",ISNUMBER(MATCH(TRIM(Customers!O496&amp;""),Codes!$A$5:$A$14,0))),"",IF(ISNUMBER(Customers!O496),Customers!O496,IFERROR(VALUE(Customers!O496),"")))</f>
        <v>21.07</v>
      </c>
      <c r="P496" s="3" t="n">
        <f aca="false">IF(OR(TRIM(Customers!P496&amp;"")="",ISNUMBER(MATCH(TRIM(Customers!P496&amp;""),Codes!$A$5:$A$14,0))),"",IF(ISNUMBER(Customers!P496),Customers!P496,IFERROR(VALUE(Customers!P496),"")))</f>
        <v>2</v>
      </c>
      <c r="Q496" s="4" t="str">
        <f aca="false">IF(OR(TRIM(Customers!Q496&amp;"")="",ISNUMBER(MATCH(TRIM(Customers!Q496&amp;""),Codes!$A$5:$A$14,0))),"",IF(ISNUMBER(Customers!Q496),Customers!Q496,IFERROR(VALUE(Customers!Q496),"")))</f>
        <v/>
      </c>
      <c r="R496" s="4" t="str">
        <f aca="false">IF(OR(TRIM(Customers!R496&amp;"")="",ISNUMBER(MATCH(TRIM(Customers!R496&amp;""),Codes!$A$5:$A$14,0))),"",IF(ISNUMBER(Customers!R496),Customers!R496,IFERROR(VALUE(Customers!R496),"")))</f>
        <v/>
      </c>
      <c r="S496" s="4" t="n">
        <f aca="false">IF(OR(TRIM(Customers!S496&amp;"")="",ISNUMBER(MATCH(TRIM(Customers!S496&amp;""),Codes!$A$5:$A$14,0))),"",IF(ISNUMBER(Customers!S496),Customers!S496,IFERROR(VALUE(Customers!S496),"")))</f>
        <v>0</v>
      </c>
      <c r="T496" s="4" t="n">
        <f aca="false">IF(OR(TRIM(Customers!T496&amp;"")="",ISNUMBER(MATCH(TRIM(Customers!T496&amp;""),Codes!$A$5:$A$14,0))),"",IF(ISNUMBER(Customers!T496),Customers!T496,IFERROR(VALUE(Customers!T496),"")))</f>
        <v>0</v>
      </c>
      <c r="U496" s="3" t="n">
        <f aca="false">IF(OR(TRIM(Customers!U496&amp;"")="",ISNUMBER(MATCH(TRIM(Customers!U496&amp;""),Codes!$A$5:$A$14,0)),Customers!U496=0),"",IF(ISNUMBER(Customers!U496),Customers!U496,IFERROR(VALUE(Customers!U496),"")))</f>
        <v>571</v>
      </c>
      <c r="V496" s="3" t="n">
        <f aca="false">IF(OR(TRIM(Customers!V496&amp;"")="",ISNUMBER(MATCH(TRIM(Customers!V496&amp;""),Codes!$A$5:$A$14,0))),"",IF(ISNUMBER(Customers!V496),Customers!V496,IFERROR(VALUE(Customers!V496),"")))</f>
        <v>0</v>
      </c>
    </row>
    <row r="497" customFormat="false" ht="15" hidden="false" customHeight="false" outlineLevel="0" collapsed="false">
      <c r="A497" s="2" t="str">
        <f aca="false">Customers!A497</f>
        <v>CL00496</v>
      </c>
      <c r="B497" s="3" t="n">
        <f aca="false">IF(OR(TRIM(Customers!B497&amp;"")="",ISNUMBER(MATCH(TRIM(Customers!B497&amp;""),Codes!$A$5:$A$14,0)),Customers!B497=0),"",IF(ISNUMBER(Customers!B497),Customers!B497,IFERROR(VALUE(Customers!B497),"")))</f>
        <v>52</v>
      </c>
      <c r="C497" s="2" t="str">
        <f aca="false">IF(OR(TRIM(Customers!C497&amp;"")="",ISNUMBER(MATCH(TRIM(Customers!C497&amp;""),Codes!$A$5:$A$14,0))),"",TRIM(Customers!C497))</f>
        <v>M</v>
      </c>
      <c r="D497" s="2" t="str">
        <f aca="false">IF(OR(TRIM(Customers!D497&amp;"")="",ISNUMBER(MATCH(TRIM(Customers!D497&amp;""),Codes!$A$5:$A$14,0))),"",TRIM(Customers!D497))</f>
        <v>Emilia-Romagna</v>
      </c>
      <c r="E497" s="2" t="str">
        <f aca="false">IF(OR(TRIM(Customers!E497&amp;"")="",ISNUMBER(MATCH(TRIM(Customers!E497&amp;""),Codes!$A$5:$A$14,0))),"",TRIM(Customers!E497))</f>
        <v>Employee</v>
      </c>
      <c r="F497" s="2" t="str">
        <f aca="false">IF(OR(TRIM(Customers!F497&amp;"")="",ISNUMBER(MATCH(TRIM(Customers!F497&amp;""),Codes!$A$5:$A$14,0))),"",TRIM(Customers!F497))</f>
        <v>Married</v>
      </c>
      <c r="G497" s="4" t="n">
        <f aca="false">IF(OR(TRIM(Customers!G497&amp;"")="",ISNUMBER(MATCH(TRIM(Customers!G497&amp;""),Codes!$A$5:$A$14,0)),Customers!G497=-999),"",IF(ISNUMBER(Customers!G497),Customers!G497,IFERROR(VALUE(Customers!G497),"")))</f>
        <v>37000</v>
      </c>
      <c r="H497" s="3" t="n">
        <f aca="false">IF(OR(TRIM(Customers!H497&amp;"")="",ISNUMBER(MATCH(TRIM(Customers!H497&amp;""),Codes!$A$5:$A$14,0))),"",IF(ISNUMBER(Customers!H497),Customers!H497,IFERROR(VALUE(Customers!H497),"")))</f>
        <v>19</v>
      </c>
      <c r="I497" s="5" t="n">
        <f aca="false">IF(OR(TRIM(Customers!I497&amp;"")="",ISNUMBER(MATCH(TRIM(Customers!I497&amp;""),Codes!$A$5:$A$14,0)),Customers!I497=DATE(1970,1,1)),"",IF(ISNUMBER(Customers!I497),Customers!I497,IFERROR(DATEVALUE(Customers!I497),"")))</f>
        <v>39180</v>
      </c>
      <c r="J497" s="2" t="str">
        <f aca="false">IF(OR(TRIM(Customers!J497&amp;"")="",ISNUMBER(MATCH(TRIM(Customers!J497&amp;""),Codes!$A$5:$A$14,0))),"",TRIM(Customers!J497))</f>
        <v>App</v>
      </c>
      <c r="K497" s="3" t="n">
        <f aca="false">IF(OR(TRIM(Customers!K497&amp;"")="",ISNUMBER(MATCH(TRIM(Customers!K497&amp;""),Codes!$A$5:$A$14,0))),"",IF(ISNUMBER(Customers!K497),Customers!K497,IFERROR(VALUE(Customers!K497),"")))</f>
        <v>4</v>
      </c>
      <c r="L497" s="4" t="n">
        <f aca="false">IF(OR(TRIM(Customers!L497&amp;"")="",ISNUMBER(MATCH(TRIM(Customers!L497&amp;""),Codes!$A$5:$A$14,0))),"",IF(ISNUMBER(Customers!L497),Customers!L497,IFERROR(VALUE(Customers!L497),"")))</f>
        <v>2438.19</v>
      </c>
      <c r="M497" s="4" t="n">
        <f aca="false">IF(OR(TRIM(Customers!M497&amp;"")="",ISNUMBER(MATCH(TRIM(Customers!M497&amp;""),Codes!$A$5:$A$14,0))),"",IF(ISNUMBER(Customers!M497),Customers!M497,IFERROR(VALUE(Customers!M497),"")))</f>
        <v>23847.58</v>
      </c>
      <c r="N497" s="3" t="n">
        <f aca="false">IF(OR(TRIM(Customers!N497&amp;"")="",ISNUMBER(MATCH(TRIM(Customers!N497&amp;""),Codes!$A$5:$A$14,0)),Customers!N497=9999),"",IF(ISNUMBER(Customers!N497),Customers!N497,IFERROR(VALUE(Customers!N497),"")))</f>
        <v>39</v>
      </c>
      <c r="O497" s="4" t="n">
        <f aca="false">IF(OR(TRIM(Customers!O497&amp;"")="",ISNUMBER(MATCH(TRIM(Customers!O497&amp;""),Codes!$A$5:$A$14,0))),"",IF(ISNUMBER(Customers!O497),Customers!O497,IFERROR(VALUE(Customers!O497),"")))</f>
        <v>78.22</v>
      </c>
      <c r="P497" s="3" t="n">
        <f aca="false">IF(OR(TRIM(Customers!P497&amp;"")="",ISNUMBER(MATCH(TRIM(Customers!P497&amp;""),Codes!$A$5:$A$14,0))),"",IF(ISNUMBER(Customers!P497),Customers!P497,IFERROR(VALUE(Customers!P497),"")))</f>
        <v>0</v>
      </c>
      <c r="Q497" s="4" t="n">
        <f aca="false">IF(OR(TRIM(Customers!Q497&amp;"")="",ISNUMBER(MATCH(TRIM(Customers!Q497&amp;""),Codes!$A$5:$A$14,0))),"",IF(ISNUMBER(Customers!Q497),Customers!Q497,IFERROR(VALUE(Customers!Q497),"")))</f>
        <v>7500</v>
      </c>
      <c r="R497" s="4" t="n">
        <f aca="false">IF(OR(TRIM(Customers!R497&amp;"")="",ISNUMBER(MATCH(TRIM(Customers!R497&amp;""),Codes!$A$5:$A$14,0))),"",IF(ISNUMBER(Customers!R497),Customers!R497,IFERROR(VALUE(Customers!R497),"")))</f>
        <v>214.49</v>
      </c>
      <c r="S497" s="4" t="n">
        <f aca="false">IF(OR(TRIM(Customers!S497&amp;"")="",ISNUMBER(MATCH(TRIM(Customers!S497&amp;""),Codes!$A$5:$A$14,0))),"",IF(ISNUMBER(Customers!S497),Customers!S497,IFERROR(VALUE(Customers!S497),"")))</f>
        <v>128000</v>
      </c>
      <c r="T497" s="4" t="n">
        <f aca="false">IF(OR(TRIM(Customers!T497&amp;"")="",ISNUMBER(MATCH(TRIM(Customers!T497&amp;""),Codes!$A$5:$A$14,0))),"",IF(ISNUMBER(Customers!T497),Customers!T497,IFERROR(VALUE(Customers!T497),"")))</f>
        <v>936</v>
      </c>
      <c r="U497" s="3" t="n">
        <f aca="false">IF(OR(TRIM(Customers!U497&amp;"")="",ISNUMBER(MATCH(TRIM(Customers!U497&amp;""),Codes!$A$5:$A$14,0)),Customers!U497=0),"",IF(ISNUMBER(Customers!U497),Customers!U497,IFERROR(VALUE(Customers!U497),"")))</f>
        <v>699</v>
      </c>
      <c r="V497" s="3" t="n">
        <f aca="false">IF(OR(TRIM(Customers!V497&amp;"")="",ISNUMBER(MATCH(TRIM(Customers!V497&amp;""),Codes!$A$5:$A$14,0))),"",IF(ISNUMBER(Customers!V497),Customers!V497,IFERROR(VALUE(Customers!V497),"")))</f>
        <v>0</v>
      </c>
    </row>
    <row r="498" customFormat="false" ht="15" hidden="false" customHeight="false" outlineLevel="0" collapsed="false">
      <c r="A498" s="2" t="str">
        <f aca="false">Customers!A498</f>
        <v>CL00497</v>
      </c>
      <c r="B498" s="3" t="n">
        <f aca="false">IF(OR(TRIM(Customers!B498&amp;"")="",ISNUMBER(MATCH(TRIM(Customers!B498&amp;""),Codes!$A$5:$A$14,0)),Customers!B498=0),"",IF(ISNUMBER(Customers!B498),Customers!B498,IFERROR(VALUE(Customers!B498),"")))</f>
        <v>48</v>
      </c>
      <c r="C498" s="2" t="str">
        <f aca="false">IF(OR(TRIM(Customers!C498&amp;"")="",ISNUMBER(MATCH(TRIM(Customers!C498&amp;""),Codes!$A$5:$A$14,0))),"",TRIM(Customers!C498))</f>
        <v>M</v>
      </c>
      <c r="D498" s="2" t="str">
        <f aca="false">IF(OR(TRIM(Customers!D498&amp;"")="",ISNUMBER(MATCH(TRIM(Customers!D498&amp;""),Codes!$A$5:$A$14,0))),"",TRIM(Customers!D498))</f>
        <v>Sicilia</v>
      </c>
      <c r="E498" s="2" t="str">
        <f aca="false">IF(OR(TRIM(Customers!E498&amp;"")="",ISNUMBER(MATCH(TRIM(Customers!E498&amp;""),Codes!$A$5:$A$14,0))),"",TRIM(Customers!E498))</f>
        <v>Self-employed</v>
      </c>
      <c r="F498" s="2" t="str">
        <f aca="false">IF(OR(TRIM(Customers!F498&amp;"")="",ISNUMBER(MATCH(TRIM(Customers!F498&amp;""),Codes!$A$5:$A$14,0))),"",TRIM(Customers!F498))</f>
        <v>Single</v>
      </c>
      <c r="G498" s="4" t="n">
        <f aca="false">IF(OR(TRIM(Customers!G498&amp;"")="",ISNUMBER(MATCH(TRIM(Customers!G498&amp;""),Codes!$A$5:$A$14,0)),Customers!G498=-999),"",IF(ISNUMBER(Customers!G498),Customers!G498,IFERROR(VALUE(Customers!G498),"")))</f>
        <v>87200</v>
      </c>
      <c r="H498" s="3" t="n">
        <f aca="false">IF(OR(TRIM(Customers!H498&amp;"")="",ISNUMBER(MATCH(TRIM(Customers!H498&amp;""),Codes!$A$5:$A$14,0))),"",IF(ISNUMBER(Customers!H498),Customers!H498,IFERROR(VALUE(Customers!H498),"")))</f>
        <v>12</v>
      </c>
      <c r="I498" s="5" t="n">
        <f aca="false">IF(OR(TRIM(Customers!I498&amp;"")="",ISNUMBER(MATCH(TRIM(Customers!I498&amp;""),Codes!$A$5:$A$14,0)),Customers!I498=DATE(1970,1,1)),"",IF(ISNUMBER(Customers!I498),Customers!I498,IFERROR(DATEVALUE(Customers!I498),"")))</f>
        <v>41714</v>
      </c>
      <c r="J498" s="2" t="str">
        <f aca="false">IF(OR(TRIM(Customers!J498&amp;"")="",ISNUMBER(MATCH(TRIM(Customers!J498&amp;""),Codes!$A$5:$A$14,0))),"",TRIM(Customers!J498))</f>
        <v>Online Banking</v>
      </c>
      <c r="K498" s="3" t="n">
        <f aca="false">IF(OR(TRIM(Customers!K498&amp;"")="",ISNUMBER(MATCH(TRIM(Customers!K498&amp;""),Codes!$A$5:$A$14,0))),"",IF(ISNUMBER(Customers!K498),Customers!K498,IFERROR(VALUE(Customers!K498),"")))</f>
        <v>3</v>
      </c>
      <c r="L498" s="4" t="n">
        <f aca="false">IF(OR(TRIM(Customers!L498&amp;"")="",ISNUMBER(MATCH(TRIM(Customers!L498&amp;""),Codes!$A$5:$A$14,0))),"",IF(ISNUMBER(Customers!L498),Customers!L498,IFERROR(VALUE(Customers!L498),"")))</f>
        <v>3160.69</v>
      </c>
      <c r="M498" s="4" t="str">
        <f aca="false">IF(OR(TRIM(Customers!M498&amp;"")="",ISNUMBER(MATCH(TRIM(Customers!M498&amp;""),Codes!$A$5:$A$14,0))),"",IF(ISNUMBER(Customers!M498),Customers!M498,IFERROR(VALUE(Customers!M498),"")))</f>
        <v/>
      </c>
      <c r="N498" s="3" t="n">
        <f aca="false">IF(OR(TRIM(Customers!N498&amp;"")="",ISNUMBER(MATCH(TRIM(Customers!N498&amp;""),Codes!$A$5:$A$14,0)),Customers!N498=9999),"",IF(ISNUMBER(Customers!N498),Customers!N498,IFERROR(VALUE(Customers!N498),"")))</f>
        <v>42</v>
      </c>
      <c r="O498" s="4" t="str">
        <f aca="false">IF(OR(TRIM(Customers!O498&amp;"")="",ISNUMBER(MATCH(TRIM(Customers!O498&amp;""),Codes!$A$5:$A$14,0))),"",IF(ISNUMBER(Customers!O498),Customers!O498,IFERROR(VALUE(Customers!O498),"")))</f>
        <v/>
      </c>
      <c r="P498" s="3" t="n">
        <f aca="false">IF(OR(TRIM(Customers!P498&amp;"")="",ISNUMBER(MATCH(TRIM(Customers!P498&amp;""),Codes!$A$5:$A$14,0))),"",IF(ISNUMBER(Customers!P498),Customers!P498,IFERROR(VALUE(Customers!P498),"")))</f>
        <v>2</v>
      </c>
      <c r="Q498" s="4" t="n">
        <f aca="false">IF(OR(TRIM(Customers!Q498&amp;"")="",ISNUMBER(MATCH(TRIM(Customers!Q498&amp;""),Codes!$A$5:$A$14,0))),"",IF(ISNUMBER(Customers!Q498),Customers!Q498,IFERROR(VALUE(Customers!Q498),"")))</f>
        <v>15000</v>
      </c>
      <c r="R498" s="4" t="n">
        <f aca="false">IF(OR(TRIM(Customers!R498&amp;"")="",ISNUMBER(MATCH(TRIM(Customers!R498&amp;""),Codes!$A$5:$A$14,0))),"",IF(ISNUMBER(Customers!R498),Customers!R498,IFERROR(VALUE(Customers!R498),"")))</f>
        <v>3579.83</v>
      </c>
      <c r="S498" s="4" t="n">
        <f aca="false">IF(OR(TRIM(Customers!S498&amp;"")="",ISNUMBER(MATCH(TRIM(Customers!S498&amp;""),Codes!$A$5:$A$14,0))),"",IF(ISNUMBER(Customers!S498),Customers!S498,IFERROR(VALUE(Customers!S498),"")))</f>
        <v>307000</v>
      </c>
      <c r="T498" s="4" t="n">
        <f aca="false">IF(OR(TRIM(Customers!T498&amp;"")="",ISNUMBER(MATCH(TRIM(Customers!T498&amp;""),Codes!$A$5:$A$14,0))),"",IF(ISNUMBER(Customers!T498),Customers!T498,IFERROR(VALUE(Customers!T498),"")))</f>
        <v>1761</v>
      </c>
      <c r="U498" s="3" t="n">
        <f aca="false">IF(OR(TRIM(Customers!U498&amp;"")="",ISNUMBER(MATCH(TRIM(Customers!U498&amp;""),Codes!$A$5:$A$14,0)),Customers!U498=0),"",IF(ISNUMBER(Customers!U498),Customers!U498,IFERROR(VALUE(Customers!U498),"")))</f>
        <v>714</v>
      </c>
      <c r="V498" s="3" t="n">
        <f aca="false">IF(OR(TRIM(Customers!V498&amp;"")="",ISNUMBER(MATCH(TRIM(Customers!V498&amp;""),Codes!$A$5:$A$14,0))),"",IF(ISNUMBER(Customers!V498),Customers!V498,IFERROR(VALUE(Customers!V498),"")))</f>
        <v>0</v>
      </c>
    </row>
    <row r="499" customFormat="false" ht="15" hidden="false" customHeight="false" outlineLevel="0" collapsed="false">
      <c r="A499" s="2" t="str">
        <f aca="false">Customers!A499</f>
        <v>CL00498</v>
      </c>
      <c r="B499" s="3" t="n">
        <f aca="false">IF(OR(TRIM(Customers!B499&amp;"")="",ISNUMBER(MATCH(TRIM(Customers!B499&amp;""),Codes!$A$5:$A$14,0)),Customers!B499=0),"",IF(ISNUMBER(Customers!B499),Customers!B499,IFERROR(VALUE(Customers!B499),"")))</f>
        <v>40</v>
      </c>
      <c r="C499" s="2" t="str">
        <f aca="false">IF(OR(TRIM(Customers!C499&amp;"")="",ISNUMBER(MATCH(TRIM(Customers!C499&amp;""),Codes!$A$5:$A$14,0))),"",TRIM(Customers!C499))</f>
        <v>M</v>
      </c>
      <c r="D499" s="2" t="str">
        <f aca="false">IF(OR(TRIM(Customers!D499&amp;"")="",ISNUMBER(MATCH(TRIM(Customers!D499&amp;""),Codes!$A$5:$A$14,0))),"",TRIM(Customers!D499))</f>
        <v>Lombardia</v>
      </c>
      <c r="E499" s="2" t="str">
        <f aca="false">IF(OR(TRIM(Customers!E499&amp;"")="",ISNUMBER(MATCH(TRIM(Customers!E499&amp;""),Codes!$A$5:$A$14,0))),"",TRIM(Customers!E499))</f>
        <v>Business owner</v>
      </c>
      <c r="F499" s="2" t="str">
        <f aca="false">IF(OR(TRIM(Customers!F499&amp;"")="",ISNUMBER(MATCH(TRIM(Customers!F499&amp;""),Codes!$A$5:$A$14,0))),"",TRIM(Customers!F499))</f>
        <v>Married</v>
      </c>
      <c r="G499" s="4" t="n">
        <f aca="false">IF(OR(TRIM(Customers!G499&amp;"")="",ISNUMBER(MATCH(TRIM(Customers!G499&amp;""),Codes!$A$5:$A$14,0)),Customers!G499=-999),"",IF(ISNUMBER(Customers!G499),Customers!G499,IFERROR(VALUE(Customers!G499),"")))</f>
        <v>55700</v>
      </c>
      <c r="H499" s="3" t="n">
        <f aca="false">IF(OR(TRIM(Customers!H499&amp;"")="",ISNUMBER(MATCH(TRIM(Customers!H499&amp;""),Codes!$A$5:$A$14,0))),"",IF(ISNUMBER(Customers!H499),Customers!H499,IFERROR(VALUE(Customers!H499),"")))</f>
        <v>3</v>
      </c>
      <c r="I499" s="5" t="n">
        <f aca="false">IF(OR(TRIM(Customers!I499&amp;"")="",ISNUMBER(MATCH(TRIM(Customers!I499&amp;""),Codes!$A$5:$A$14,0)),Customers!I499=DATE(1970,1,1)),"",IF(ISNUMBER(Customers!I499),Customers!I499,IFERROR(DATEVALUE(Customers!I499),"")))</f>
        <v>45020</v>
      </c>
      <c r="J499" s="2" t="str">
        <f aca="false">IF(OR(TRIM(Customers!J499&amp;"")="",ISNUMBER(MATCH(TRIM(Customers!J499&amp;""),Codes!$A$5:$A$14,0))),"",TRIM(Customers!J499))</f>
        <v>App</v>
      </c>
      <c r="K499" s="3" t="n">
        <f aca="false">IF(OR(TRIM(Customers!K499&amp;"")="",ISNUMBER(MATCH(TRIM(Customers!K499&amp;""),Codes!$A$5:$A$14,0))),"",IF(ISNUMBER(Customers!K499),Customers!K499,IFERROR(VALUE(Customers!K499),"")))</f>
        <v>1</v>
      </c>
      <c r="L499" s="4" t="n">
        <f aca="false">IF(OR(TRIM(Customers!L499&amp;"")="",ISNUMBER(MATCH(TRIM(Customers!L499&amp;""),Codes!$A$5:$A$14,0))),"",IF(ISNUMBER(Customers!L499),Customers!L499,IFERROR(VALUE(Customers!L499),"")))</f>
        <v>4902.07</v>
      </c>
      <c r="M499" s="4" t="n">
        <f aca="false">IF(OR(TRIM(Customers!M499&amp;"")="",ISNUMBER(MATCH(TRIM(Customers!M499&amp;""),Codes!$A$5:$A$14,0))),"",IF(ISNUMBER(Customers!M499),Customers!M499,IFERROR(VALUE(Customers!M499),"")))</f>
        <v>0</v>
      </c>
      <c r="N499" s="3" t="n">
        <f aca="false">IF(OR(TRIM(Customers!N499&amp;"")="",ISNUMBER(MATCH(TRIM(Customers!N499&amp;""),Codes!$A$5:$A$14,0)),Customers!N499=9999),"",IF(ISNUMBER(Customers!N499),Customers!N499,IFERROR(VALUE(Customers!N499),"")))</f>
        <v>43</v>
      </c>
      <c r="O499" s="4" t="n">
        <f aca="false">IF(OR(TRIM(Customers!O499&amp;"")="",ISNUMBER(MATCH(TRIM(Customers!O499&amp;""),Codes!$A$5:$A$14,0))),"",IF(ISNUMBER(Customers!O499),Customers!O499,IFERROR(VALUE(Customers!O499),"")))</f>
        <v>39.55</v>
      </c>
      <c r="P499" s="3" t="n">
        <f aca="false">IF(OR(TRIM(Customers!P499&amp;"")="",ISNUMBER(MATCH(TRIM(Customers!P499&amp;""),Codes!$A$5:$A$14,0))),"",IF(ISNUMBER(Customers!P499),Customers!P499,IFERROR(VALUE(Customers!P499),"")))</f>
        <v>3</v>
      </c>
      <c r="Q499" s="4" t="n">
        <f aca="false">IF(OR(TRIM(Customers!Q499&amp;"")="",ISNUMBER(MATCH(TRIM(Customers!Q499&amp;""),Codes!$A$5:$A$14,0))),"",IF(ISNUMBER(Customers!Q499),Customers!Q499,IFERROR(VALUE(Customers!Q499),"")))</f>
        <v>11500</v>
      </c>
      <c r="R499" s="4" t="n">
        <f aca="false">IF(OR(TRIM(Customers!R499&amp;"")="",ISNUMBER(MATCH(TRIM(Customers!R499&amp;""),Codes!$A$5:$A$14,0))),"",IF(ISNUMBER(Customers!R499),Customers!R499,IFERROR(VALUE(Customers!R499),"")))</f>
        <v>3993.53</v>
      </c>
      <c r="S499" s="4" t="str">
        <f aca="false">IF(OR(TRIM(Customers!S499&amp;"")="",ISNUMBER(MATCH(TRIM(Customers!S499&amp;""),Codes!$A$5:$A$14,0))),"",IF(ISNUMBER(Customers!S499),Customers!S499,IFERROR(VALUE(Customers!S499),"")))</f>
        <v/>
      </c>
      <c r="T499" s="4" t="str">
        <f aca="false">IF(OR(TRIM(Customers!T499&amp;"")="",ISNUMBER(MATCH(TRIM(Customers!T499&amp;""),Codes!$A$5:$A$14,0))),"",IF(ISNUMBER(Customers!T499),Customers!T499,IFERROR(VALUE(Customers!T499),"")))</f>
        <v/>
      </c>
      <c r="U499" s="3" t="n">
        <f aca="false">IF(OR(TRIM(Customers!U499&amp;"")="",ISNUMBER(MATCH(TRIM(Customers!U499&amp;""),Codes!$A$5:$A$14,0)),Customers!U499=0),"",IF(ISNUMBER(Customers!U499),Customers!U499,IFERROR(VALUE(Customers!U499),"")))</f>
        <v>642</v>
      </c>
      <c r="V499" s="3" t="n">
        <f aca="false">IF(OR(TRIM(Customers!V499&amp;"")="",ISNUMBER(MATCH(TRIM(Customers!V499&amp;""),Codes!$A$5:$A$14,0))),"",IF(ISNUMBER(Customers!V499),Customers!V499,IFERROR(VALUE(Customers!V499),"")))</f>
        <v>0</v>
      </c>
    </row>
    <row r="500" customFormat="false" ht="15" hidden="false" customHeight="false" outlineLevel="0" collapsed="false">
      <c r="A500" s="2" t="str">
        <f aca="false">Customers!A500</f>
        <v>CL00499</v>
      </c>
      <c r="B500" s="3" t="n">
        <f aca="false">IF(OR(TRIM(Customers!B500&amp;"")="",ISNUMBER(MATCH(TRIM(Customers!B500&amp;""),Codes!$A$5:$A$14,0)),Customers!B500=0),"",IF(ISNUMBER(Customers!B500),Customers!B500,IFERROR(VALUE(Customers!B500),"")))</f>
        <v>60</v>
      </c>
      <c r="C500" s="2" t="str">
        <f aca="false">IF(OR(TRIM(Customers!C500&amp;"")="",ISNUMBER(MATCH(TRIM(Customers!C500&amp;""),Codes!$A$5:$A$14,0))),"",TRIM(Customers!C500))</f>
        <v>F</v>
      </c>
      <c r="D500" s="2" t="str">
        <f aca="false">IF(OR(TRIM(Customers!D500&amp;"")="",ISNUMBER(MATCH(TRIM(Customers!D500&amp;""),Codes!$A$5:$A$14,0))),"",TRIM(Customers!D500))</f>
        <v>Veneto</v>
      </c>
      <c r="E500" s="2" t="str">
        <f aca="false">IF(OR(TRIM(Customers!E500&amp;"")="",ISNUMBER(MATCH(TRIM(Customers!E500&amp;""),Codes!$A$5:$A$14,0))),"",TRIM(Customers!E500))</f>
        <v>Manual worker</v>
      </c>
      <c r="F500" s="2" t="str">
        <f aca="false">IF(OR(TRIM(Customers!F500&amp;"")="",ISNUMBER(MATCH(TRIM(Customers!F500&amp;""),Codes!$A$5:$A$14,0))),"",TRIM(Customers!F500))</f>
        <v>Married</v>
      </c>
      <c r="G500" s="4" t="n">
        <f aca="false">IF(OR(TRIM(Customers!G500&amp;"")="",ISNUMBER(MATCH(TRIM(Customers!G500&amp;""),Codes!$A$5:$A$14,0)),Customers!G500=-999),"",IF(ISNUMBER(Customers!G500),Customers!G500,IFERROR(VALUE(Customers!G500),"")))</f>
        <v>21300</v>
      </c>
      <c r="H500" s="3" t="n">
        <f aca="false">IF(OR(TRIM(Customers!H500&amp;"")="",ISNUMBER(MATCH(TRIM(Customers!H500&amp;""),Codes!$A$5:$A$14,0))),"",IF(ISNUMBER(Customers!H500),Customers!H500,IFERROR(VALUE(Customers!H500),"")))</f>
        <v>6</v>
      </c>
      <c r="I500" s="5" t="n">
        <f aca="false">IF(OR(TRIM(Customers!I500&amp;"")="",ISNUMBER(MATCH(TRIM(Customers!I500&amp;""),Codes!$A$5:$A$14,0)),Customers!I500=DATE(1970,1,1)),"",IF(ISNUMBER(Customers!I500),Customers!I500,IFERROR(DATEVALUE(Customers!I500),"")))</f>
        <v>43876</v>
      </c>
      <c r="J500" s="2" t="str">
        <f aca="false">IF(OR(TRIM(Customers!J500&amp;"")="",ISNUMBER(MATCH(TRIM(Customers!J500&amp;""),Codes!$A$5:$A$14,0))),"",TRIM(Customers!J500))</f>
        <v>Branch</v>
      </c>
      <c r="K500" s="3" t="n">
        <f aca="false">IF(OR(TRIM(Customers!K500&amp;"")="",ISNUMBER(MATCH(TRIM(Customers!K500&amp;""),Codes!$A$5:$A$14,0))),"",IF(ISNUMBER(Customers!K500),Customers!K500,IFERROR(VALUE(Customers!K500),"")))</f>
        <v>2</v>
      </c>
      <c r="L500" s="4" t="n">
        <f aca="false">IF(OR(TRIM(Customers!L500&amp;"")="",ISNUMBER(MATCH(TRIM(Customers!L500&amp;""),Codes!$A$5:$A$14,0))),"",IF(ISNUMBER(Customers!L500),Customers!L500,IFERROR(VALUE(Customers!L500),"")))</f>
        <v>3136.9</v>
      </c>
      <c r="M500" s="4" t="n">
        <f aca="false">IF(OR(TRIM(Customers!M500&amp;"")="",ISNUMBER(MATCH(TRIM(Customers!M500&amp;""),Codes!$A$5:$A$14,0))),"",IF(ISNUMBER(Customers!M500),Customers!M500,IFERROR(VALUE(Customers!M500),"")))</f>
        <v>0</v>
      </c>
      <c r="N500" s="3" t="n">
        <f aca="false">IF(OR(TRIM(Customers!N500&amp;"")="",ISNUMBER(MATCH(TRIM(Customers!N500&amp;""),Codes!$A$5:$A$14,0)),Customers!N500=9999),"",IF(ISNUMBER(Customers!N500),Customers!N500,IFERROR(VALUE(Customers!N500),"")))</f>
        <v>19</v>
      </c>
      <c r="O500" s="4" t="n">
        <f aca="false">IF(OR(TRIM(Customers!O500&amp;"")="",ISNUMBER(MATCH(TRIM(Customers!O500&amp;""),Codes!$A$5:$A$14,0))),"",IF(ISNUMBER(Customers!O500),Customers!O500,IFERROR(VALUE(Customers!O500),"")))</f>
        <v>60.31</v>
      </c>
      <c r="P500" s="3" t="n">
        <f aca="false">IF(OR(TRIM(Customers!P500&amp;"")="",ISNUMBER(MATCH(TRIM(Customers!P500&amp;""),Codes!$A$5:$A$14,0))),"",IF(ISNUMBER(Customers!P500),Customers!P500,IFERROR(VALUE(Customers!P500),"")))</f>
        <v>4</v>
      </c>
      <c r="Q500" s="4" t="n">
        <f aca="false">IF(OR(TRIM(Customers!Q500&amp;"")="",ISNUMBER(MATCH(TRIM(Customers!Q500&amp;""),Codes!$A$5:$A$14,0))),"",IF(ISNUMBER(Customers!Q500),Customers!Q500,IFERROR(VALUE(Customers!Q500),"")))</f>
        <v>0</v>
      </c>
      <c r="R500" s="4" t="n">
        <f aca="false">IF(OR(TRIM(Customers!R500&amp;"")="",ISNUMBER(MATCH(TRIM(Customers!R500&amp;""),Codes!$A$5:$A$14,0))),"",IF(ISNUMBER(Customers!R500),Customers!R500,IFERROR(VALUE(Customers!R500),"")))</f>
        <v>0</v>
      </c>
      <c r="S500" s="4" t="n">
        <f aca="false">IF(OR(TRIM(Customers!S500&amp;"")="",ISNUMBER(MATCH(TRIM(Customers!S500&amp;""),Codes!$A$5:$A$14,0))),"",IF(ISNUMBER(Customers!S500),Customers!S500,IFERROR(VALUE(Customers!S500),"")))</f>
        <v>0</v>
      </c>
      <c r="T500" s="4" t="n">
        <f aca="false">IF(OR(TRIM(Customers!T500&amp;"")="",ISNUMBER(MATCH(TRIM(Customers!T500&amp;""),Codes!$A$5:$A$14,0))),"",IF(ISNUMBER(Customers!T500),Customers!T500,IFERROR(VALUE(Customers!T500),"")))</f>
        <v>0</v>
      </c>
      <c r="U500" s="3" t="n">
        <f aca="false">IF(OR(TRIM(Customers!U500&amp;"")="",ISNUMBER(MATCH(TRIM(Customers!U500&amp;""),Codes!$A$5:$A$14,0)),Customers!U500=0),"",IF(ISNUMBER(Customers!U500),Customers!U500,IFERROR(VALUE(Customers!U500),"")))</f>
        <v>637</v>
      </c>
      <c r="V500" s="3" t="n">
        <f aca="false">IF(OR(TRIM(Customers!V500&amp;"")="",ISNUMBER(MATCH(TRIM(Customers!V500&amp;""),Codes!$A$5:$A$14,0))),"",IF(ISNUMBER(Customers!V500),Customers!V500,IFERROR(VALUE(Customers!V500),"")))</f>
        <v>0</v>
      </c>
    </row>
    <row r="501" customFormat="false" ht="15" hidden="false" customHeight="false" outlineLevel="0" collapsed="false">
      <c r="A501" s="2" t="str">
        <f aca="false">Customers!A501</f>
        <v>CL00500</v>
      </c>
      <c r="B501" s="3" t="n">
        <f aca="false">IF(OR(TRIM(Customers!B501&amp;"")="",ISNUMBER(MATCH(TRIM(Customers!B501&amp;""),Codes!$A$5:$A$14,0)),Customers!B501=0),"",IF(ISNUMBER(Customers!B501),Customers!B501,IFERROR(VALUE(Customers!B501),"")))</f>
        <v>43</v>
      </c>
      <c r="C501" s="2" t="str">
        <f aca="false">IF(OR(TRIM(Customers!C501&amp;"")="",ISNUMBER(MATCH(TRIM(Customers!C501&amp;""),Codes!$A$5:$A$14,0))),"",TRIM(Customers!C501))</f>
        <v>M</v>
      </c>
      <c r="D501" s="2" t="str">
        <f aca="false">IF(OR(TRIM(Customers!D501&amp;"")="",ISNUMBER(MATCH(TRIM(Customers!D501&amp;""),Codes!$A$5:$A$14,0))),"",TRIM(Customers!D501))</f>
        <v>Sicilia</v>
      </c>
      <c r="E501" s="2" t="str">
        <f aca="false">IF(OR(TRIM(Customers!E501&amp;"")="",ISNUMBER(MATCH(TRIM(Customers!E501&amp;""),Codes!$A$5:$A$14,0))),"",TRIM(Customers!E501))</f>
        <v>Employee</v>
      </c>
      <c r="F501" s="2" t="str">
        <f aca="false">IF(OR(TRIM(Customers!F501&amp;"")="",ISNUMBER(MATCH(TRIM(Customers!F501&amp;""),Codes!$A$5:$A$14,0))),"",TRIM(Customers!F501))</f>
        <v>Married</v>
      </c>
      <c r="G501" s="4" t="n">
        <f aca="false">IF(OR(TRIM(Customers!G501&amp;"")="",ISNUMBER(MATCH(TRIM(Customers!G501&amp;""),Codes!$A$5:$A$14,0)),Customers!G501=-999),"",IF(ISNUMBER(Customers!G501),Customers!G501,IFERROR(VALUE(Customers!G501),"")))</f>
        <v>51300</v>
      </c>
      <c r="H501" s="3" t="n">
        <f aca="false">IF(OR(TRIM(Customers!H501&amp;"")="",ISNUMBER(MATCH(TRIM(Customers!H501&amp;""),Codes!$A$5:$A$14,0))),"",IF(ISNUMBER(Customers!H501),Customers!H501,IFERROR(VALUE(Customers!H501),"")))</f>
        <v>2</v>
      </c>
      <c r="I501" s="5" t="n">
        <f aca="false">IF(OR(TRIM(Customers!I501&amp;"")="",ISNUMBER(MATCH(TRIM(Customers!I501&amp;""),Codes!$A$5:$A$14,0)),Customers!I501=DATE(1970,1,1)),"",IF(ISNUMBER(Customers!I501),Customers!I501,IFERROR(DATEVALUE(Customers!I501),"")))</f>
        <v>45302</v>
      </c>
      <c r="J501" s="2" t="str">
        <f aca="false">IF(OR(TRIM(Customers!J501&amp;"")="",ISNUMBER(MATCH(TRIM(Customers!J501&amp;""),Codes!$A$5:$A$14,0))),"",TRIM(Customers!J501))</f>
        <v>App</v>
      </c>
      <c r="K501" s="3" t="n">
        <f aca="false">IF(OR(TRIM(Customers!K501&amp;"")="",ISNUMBER(MATCH(TRIM(Customers!K501&amp;""),Codes!$A$5:$A$14,0))),"",IF(ISNUMBER(Customers!K501),Customers!K501,IFERROR(VALUE(Customers!K501),"")))</f>
        <v>2</v>
      </c>
      <c r="L501" s="4" t="n">
        <f aca="false">IF(OR(TRIM(Customers!L501&amp;"")="",ISNUMBER(MATCH(TRIM(Customers!L501&amp;""),Codes!$A$5:$A$14,0))),"",IF(ISNUMBER(Customers!L501),Customers!L501,IFERROR(VALUE(Customers!L501),"")))</f>
        <v>5487.74</v>
      </c>
      <c r="M501" s="4" t="n">
        <f aca="false">IF(OR(TRIM(Customers!M501&amp;"")="",ISNUMBER(MATCH(TRIM(Customers!M501&amp;""),Codes!$A$5:$A$14,0))),"",IF(ISNUMBER(Customers!M501),Customers!M501,IFERROR(VALUE(Customers!M501),"")))</f>
        <v>0</v>
      </c>
      <c r="N501" s="3" t="n">
        <f aca="false">IF(OR(TRIM(Customers!N501&amp;"")="",ISNUMBER(MATCH(TRIM(Customers!N501&amp;""),Codes!$A$5:$A$14,0)),Customers!N501=9999),"",IF(ISNUMBER(Customers!N501),Customers!N501,IFERROR(VALUE(Customers!N501),"")))</f>
        <v>41</v>
      </c>
      <c r="O501" s="4" t="n">
        <f aca="false">IF(OR(TRIM(Customers!O501&amp;"")="",ISNUMBER(MATCH(TRIM(Customers!O501&amp;""),Codes!$A$5:$A$14,0))),"",IF(ISNUMBER(Customers!O501),Customers!O501,IFERROR(VALUE(Customers!O501),"")))</f>
        <v>68.6</v>
      </c>
      <c r="P501" s="3" t="n">
        <f aca="false">IF(OR(TRIM(Customers!P501&amp;"")="",ISNUMBER(MATCH(TRIM(Customers!P501&amp;""),Codes!$A$5:$A$14,0))),"",IF(ISNUMBER(Customers!P501),Customers!P501,IFERROR(VALUE(Customers!P501),"")))</f>
        <v>1</v>
      </c>
      <c r="Q501" s="4" t="n">
        <f aca="false">IF(OR(TRIM(Customers!Q501&amp;"")="",ISNUMBER(MATCH(TRIM(Customers!Q501&amp;""),Codes!$A$5:$A$14,0))),"",IF(ISNUMBER(Customers!Q501),Customers!Q501,IFERROR(VALUE(Customers!Q501),"")))</f>
        <v>6500</v>
      </c>
      <c r="R501" s="4" t="n">
        <f aca="false">IF(OR(TRIM(Customers!R501&amp;"")="",ISNUMBER(MATCH(TRIM(Customers!R501&amp;""),Codes!$A$5:$A$14,0))),"",IF(ISNUMBER(Customers!R501),Customers!R501,IFERROR(VALUE(Customers!R501),"")))</f>
        <v>2794.48</v>
      </c>
      <c r="S501" s="4" t="str">
        <f aca="false">IF(OR(TRIM(Customers!S501&amp;"")="",ISNUMBER(MATCH(TRIM(Customers!S501&amp;""),Codes!$A$5:$A$14,0))),"",IF(ISNUMBER(Customers!S501),Customers!S501,IFERROR(VALUE(Customers!S501),"")))</f>
        <v/>
      </c>
      <c r="T501" s="4" t="str">
        <f aca="false">IF(OR(TRIM(Customers!T501&amp;"")="",ISNUMBER(MATCH(TRIM(Customers!T501&amp;""),Codes!$A$5:$A$14,0))),"",IF(ISNUMBER(Customers!T501),Customers!T501,IFERROR(VALUE(Customers!T501),"")))</f>
        <v/>
      </c>
      <c r="U501" s="3" t="n">
        <f aca="false">IF(OR(TRIM(Customers!U501&amp;"")="",ISNUMBER(MATCH(TRIM(Customers!U501&amp;""),Codes!$A$5:$A$14,0)),Customers!U501=0),"",IF(ISNUMBER(Customers!U501),Customers!U501,IFERROR(VALUE(Customers!U501),"")))</f>
        <v>665</v>
      </c>
      <c r="V501" s="3" t="n">
        <f aca="false">IF(OR(TRIM(Customers!V501&amp;"")="",ISNUMBER(MATCH(TRIM(Customers!V501&amp;""),Codes!$A$5:$A$14,0))),"",IF(ISNUMBER(Customers!V501),Customers!V501,IFERROR(VALUE(Customers!V501),"")))</f>
        <v>0</v>
      </c>
    </row>
    <row r="502" customFormat="false" ht="15" hidden="false" customHeight="false" outlineLevel="0" collapsed="false">
      <c r="A502" s="2" t="str">
        <f aca="false">Customers!A502</f>
        <v>CL00501</v>
      </c>
      <c r="B502" s="3" t="n">
        <f aca="false">IF(OR(TRIM(Customers!B502&amp;"")="",ISNUMBER(MATCH(TRIM(Customers!B502&amp;""),Codes!$A$5:$A$14,0)),Customers!B502=0),"",IF(ISNUMBER(Customers!B502),Customers!B502,IFERROR(VALUE(Customers!B502),"")))</f>
        <v>61</v>
      </c>
      <c r="C502" s="2" t="str">
        <f aca="false">IF(OR(TRIM(Customers!C502&amp;"")="",ISNUMBER(MATCH(TRIM(Customers!C502&amp;""),Codes!$A$5:$A$14,0))),"",TRIM(Customers!C502))</f>
        <v>F</v>
      </c>
      <c r="D502" s="2" t="str">
        <f aca="false">IF(OR(TRIM(Customers!D502&amp;"")="",ISNUMBER(MATCH(TRIM(Customers!D502&amp;""),Codes!$A$5:$A$14,0))),"",TRIM(Customers!D502))</f>
        <v>Campania</v>
      </c>
      <c r="E502" s="2" t="str">
        <f aca="false">IF(OR(TRIM(Customers!E502&amp;"")="",ISNUMBER(MATCH(TRIM(Customers!E502&amp;""),Codes!$A$5:$A$14,0))),"",TRIM(Customers!E502))</f>
        <v>Business owner</v>
      </c>
      <c r="F502" s="2" t="str">
        <f aca="false">IF(OR(TRIM(Customers!F502&amp;"")="",ISNUMBER(MATCH(TRIM(Customers!F502&amp;""),Codes!$A$5:$A$14,0))),"",TRIM(Customers!F502))</f>
        <v>Married</v>
      </c>
      <c r="G502" s="4" t="str">
        <f aca="false">IF(OR(TRIM(Customers!G502&amp;"")="",ISNUMBER(MATCH(TRIM(Customers!G502&amp;""),Codes!$A$5:$A$14,0)),Customers!G502=-999),"",IF(ISNUMBER(Customers!G502),Customers!G502,IFERROR(VALUE(Customers!G502),"")))</f>
        <v/>
      </c>
      <c r="H502" s="3" t="n">
        <f aca="false">IF(OR(TRIM(Customers!H502&amp;"")="",ISNUMBER(MATCH(TRIM(Customers!H502&amp;""),Codes!$A$5:$A$14,0))),"",IF(ISNUMBER(Customers!H502),Customers!H502,IFERROR(VALUE(Customers!H502),"")))</f>
        <v>10</v>
      </c>
      <c r="I502" s="5" t="n">
        <f aca="false">IF(OR(TRIM(Customers!I502&amp;"")="",ISNUMBER(MATCH(TRIM(Customers!I502&amp;""),Codes!$A$5:$A$14,0)),Customers!I502=DATE(1970,1,1)),"",IF(ISNUMBER(Customers!I502),Customers!I502,IFERROR(DATEVALUE(Customers!I502),"")))</f>
        <v>42278</v>
      </c>
      <c r="J502" s="2" t="str">
        <f aca="false">IF(OR(TRIM(Customers!J502&amp;"")="",ISNUMBER(MATCH(TRIM(Customers!J502&amp;""),Codes!$A$5:$A$14,0))),"",TRIM(Customers!J502))</f>
        <v>Online Banking</v>
      </c>
      <c r="K502" s="3" t="n">
        <f aca="false">IF(OR(TRIM(Customers!K502&amp;"")="",ISNUMBER(MATCH(TRIM(Customers!K502&amp;""),Codes!$A$5:$A$14,0))),"",IF(ISNUMBER(Customers!K502),Customers!K502,IFERROR(VALUE(Customers!K502),"")))</f>
        <v>2</v>
      </c>
      <c r="L502" s="4" t="n">
        <f aca="false">IF(OR(TRIM(Customers!L502&amp;"")="",ISNUMBER(MATCH(TRIM(Customers!L502&amp;""),Codes!$A$5:$A$14,0))),"",IF(ISNUMBER(Customers!L502),Customers!L502,IFERROR(VALUE(Customers!L502),"")))</f>
        <v>12117.89</v>
      </c>
      <c r="M502" s="4" t="n">
        <f aca="false">IF(OR(TRIM(Customers!M502&amp;"")="",ISNUMBER(MATCH(TRIM(Customers!M502&amp;""),Codes!$A$5:$A$14,0))),"",IF(ISNUMBER(Customers!M502),Customers!M502,IFERROR(VALUE(Customers!M502),"")))</f>
        <v>54616.15</v>
      </c>
      <c r="N502" s="3" t="n">
        <f aca="false">IF(OR(TRIM(Customers!N502&amp;"")="",ISNUMBER(MATCH(TRIM(Customers!N502&amp;""),Codes!$A$5:$A$14,0)),Customers!N502=9999),"",IF(ISNUMBER(Customers!N502),Customers!N502,IFERROR(VALUE(Customers!N502),"")))</f>
        <v>49</v>
      </c>
      <c r="O502" s="4" t="n">
        <f aca="false">IF(OR(TRIM(Customers!O502&amp;"")="",ISNUMBER(MATCH(TRIM(Customers!O502&amp;""),Codes!$A$5:$A$14,0))),"",IF(ISNUMBER(Customers!O502),Customers!O502,IFERROR(VALUE(Customers!O502),"")))</f>
        <v>129.37</v>
      </c>
      <c r="P502" s="3" t="n">
        <f aca="false">IF(OR(TRIM(Customers!P502&amp;"")="",ISNUMBER(MATCH(TRIM(Customers!P502&amp;""),Codes!$A$5:$A$14,0))),"",IF(ISNUMBER(Customers!P502),Customers!P502,IFERROR(VALUE(Customers!P502),"")))</f>
        <v>1</v>
      </c>
      <c r="Q502" s="4" t="n">
        <f aca="false">IF(OR(TRIM(Customers!Q502&amp;"")="",ISNUMBER(MATCH(TRIM(Customers!Q502&amp;""),Codes!$A$5:$A$14,0))),"",IF(ISNUMBER(Customers!Q502),Customers!Q502,IFERROR(VALUE(Customers!Q502),"")))</f>
        <v>14000</v>
      </c>
      <c r="R502" s="4" t="n">
        <f aca="false">IF(OR(TRIM(Customers!R502&amp;"")="",ISNUMBER(MATCH(TRIM(Customers!R502&amp;""),Codes!$A$5:$A$14,0))),"",IF(ISNUMBER(Customers!R502),Customers!R502,IFERROR(VALUE(Customers!R502),"")))</f>
        <v>3293.97</v>
      </c>
      <c r="S502" s="4" t="str">
        <f aca="false">IF(OR(TRIM(Customers!S502&amp;"")="",ISNUMBER(MATCH(TRIM(Customers!S502&amp;""),Codes!$A$5:$A$14,0))),"",IF(ISNUMBER(Customers!S502),Customers!S502,IFERROR(VALUE(Customers!S502),"")))</f>
        <v/>
      </c>
      <c r="T502" s="4" t="str">
        <f aca="false">IF(OR(TRIM(Customers!T502&amp;"")="",ISNUMBER(MATCH(TRIM(Customers!T502&amp;""),Codes!$A$5:$A$14,0))),"",IF(ISNUMBER(Customers!T502),Customers!T502,IFERROR(VALUE(Customers!T502),"")))</f>
        <v/>
      </c>
      <c r="U502" s="3" t="n">
        <f aca="false">IF(OR(TRIM(Customers!U502&amp;"")="",ISNUMBER(MATCH(TRIM(Customers!U502&amp;""),Codes!$A$5:$A$14,0)),Customers!U502=0),"",IF(ISNUMBER(Customers!U502),Customers!U502,IFERROR(VALUE(Customers!U502),"")))</f>
        <v>685</v>
      </c>
      <c r="V502" s="3" t="n">
        <f aca="false">IF(OR(TRIM(Customers!V502&amp;"")="",ISNUMBER(MATCH(TRIM(Customers!V502&amp;""),Codes!$A$5:$A$14,0))),"",IF(ISNUMBER(Customers!V502),Customers!V502,IFERROR(VALUE(Customers!V502),"")))</f>
        <v>0</v>
      </c>
    </row>
    <row r="503" customFormat="false" ht="15" hidden="false" customHeight="false" outlineLevel="0" collapsed="false">
      <c r="A503" s="2" t="str">
        <f aca="false">Customers!A503</f>
        <v>CL00502</v>
      </c>
      <c r="B503" s="3" t="n">
        <f aca="false">IF(OR(TRIM(Customers!B503&amp;"")="",ISNUMBER(MATCH(TRIM(Customers!B503&amp;""),Codes!$A$5:$A$14,0)),Customers!B503=0),"",IF(ISNUMBER(Customers!B503),Customers!B503,IFERROR(VALUE(Customers!B503),"")))</f>
        <v>67</v>
      </c>
      <c r="C503" s="2" t="str">
        <f aca="false">IF(OR(TRIM(Customers!C503&amp;"")="",ISNUMBER(MATCH(TRIM(Customers!C503&amp;""),Codes!$A$5:$A$14,0))),"",TRIM(Customers!C503))</f>
        <v>F</v>
      </c>
      <c r="D503" s="2" t="str">
        <f aca="false">IF(OR(TRIM(Customers!D503&amp;"")="",ISNUMBER(MATCH(TRIM(Customers!D503&amp;""),Codes!$A$5:$A$14,0))),"",TRIM(Customers!D503))</f>
        <v>Abruzzo</v>
      </c>
      <c r="E503" s="2" t="str">
        <f aca="false">IF(OR(TRIM(Customers!E503&amp;"")="",ISNUMBER(MATCH(TRIM(Customers!E503&amp;""),Codes!$A$5:$A$14,0))),"",TRIM(Customers!E503))</f>
        <v>Retired</v>
      </c>
      <c r="F503" s="2" t="str">
        <f aca="false">IF(OR(TRIM(Customers!F503&amp;"")="",ISNUMBER(MATCH(TRIM(Customers!F503&amp;""),Codes!$A$5:$A$14,0))),"",TRIM(Customers!F503))</f>
        <v>Divorced</v>
      </c>
      <c r="G503" s="4" t="n">
        <f aca="false">IF(OR(TRIM(Customers!G503&amp;"")="",ISNUMBER(MATCH(TRIM(Customers!G503&amp;""),Codes!$A$5:$A$14,0)),Customers!G503=-999),"",IF(ISNUMBER(Customers!G503),Customers!G503,IFERROR(VALUE(Customers!G503),"")))</f>
        <v>12100</v>
      </c>
      <c r="H503" s="3" t="n">
        <f aca="false">IF(OR(TRIM(Customers!H503&amp;"")="",ISNUMBER(MATCH(TRIM(Customers!H503&amp;""),Codes!$A$5:$A$14,0))),"",IF(ISNUMBER(Customers!H503),Customers!H503,IFERROR(VALUE(Customers!H503),"")))</f>
        <v>20</v>
      </c>
      <c r="I503" s="5" t="n">
        <f aca="false">IF(OR(TRIM(Customers!I503&amp;"")="",ISNUMBER(MATCH(TRIM(Customers!I503&amp;""),Codes!$A$5:$A$14,0)),Customers!I503=DATE(1970,1,1)),"",IF(ISNUMBER(Customers!I503),Customers!I503,IFERROR(DATEVALUE(Customers!I503),"")))</f>
        <v>38625</v>
      </c>
      <c r="J503" s="2" t="str">
        <f aca="false">IF(OR(TRIM(Customers!J503&amp;"")="",ISNUMBER(MATCH(TRIM(Customers!J503&amp;""),Codes!$A$5:$A$14,0))),"",TRIM(Customers!J503))</f>
        <v>Branch</v>
      </c>
      <c r="K503" s="3" t="n">
        <f aca="false">IF(OR(TRIM(Customers!K503&amp;"")="",ISNUMBER(MATCH(TRIM(Customers!K503&amp;""),Codes!$A$5:$A$14,0))),"",IF(ISNUMBER(Customers!K503),Customers!K503,IFERROR(VALUE(Customers!K503),"")))</f>
        <v>2</v>
      </c>
      <c r="L503" s="4" t="n">
        <f aca="false">IF(OR(TRIM(Customers!L503&amp;"")="",ISNUMBER(MATCH(TRIM(Customers!L503&amp;""),Codes!$A$5:$A$14,0))),"",IF(ISNUMBER(Customers!L503),Customers!L503,IFERROR(VALUE(Customers!L503),"")))</f>
        <v>7145.6</v>
      </c>
      <c r="M503" s="4" t="n">
        <f aca="false">IF(OR(TRIM(Customers!M503&amp;"")="",ISNUMBER(MATCH(TRIM(Customers!M503&amp;""),Codes!$A$5:$A$14,0))),"",IF(ISNUMBER(Customers!M503),Customers!M503,IFERROR(VALUE(Customers!M503),"")))</f>
        <v>0</v>
      </c>
      <c r="N503" s="3" t="n">
        <f aca="false">IF(OR(TRIM(Customers!N503&amp;"")="",ISNUMBER(MATCH(TRIM(Customers!N503&amp;""),Codes!$A$5:$A$14,0)),Customers!N503=9999),"",IF(ISNUMBER(Customers!N503),Customers!N503,IFERROR(VALUE(Customers!N503),"")))</f>
        <v>10</v>
      </c>
      <c r="O503" s="4" t="n">
        <f aca="false">IF(OR(TRIM(Customers!O503&amp;"")="",ISNUMBER(MATCH(TRIM(Customers!O503&amp;""),Codes!$A$5:$A$14,0))),"",IF(ISNUMBER(Customers!O503),Customers!O503,IFERROR(VALUE(Customers!O503),"")))</f>
        <v>36.54</v>
      </c>
      <c r="P503" s="3" t="n">
        <f aca="false">IF(OR(TRIM(Customers!P503&amp;"")="",ISNUMBER(MATCH(TRIM(Customers!P503&amp;""),Codes!$A$5:$A$14,0))),"",IF(ISNUMBER(Customers!P503),Customers!P503,IFERROR(VALUE(Customers!P503),"")))</f>
        <v>3</v>
      </c>
      <c r="Q503" s="4" t="n">
        <f aca="false">IF(OR(TRIM(Customers!Q503&amp;"")="",ISNUMBER(MATCH(TRIM(Customers!Q503&amp;""),Codes!$A$5:$A$14,0))),"",IF(ISNUMBER(Customers!Q503),Customers!Q503,IFERROR(VALUE(Customers!Q503),"")))</f>
        <v>2000</v>
      </c>
      <c r="R503" s="4" t="n">
        <f aca="false">IF(OR(TRIM(Customers!R503&amp;"")="",ISNUMBER(MATCH(TRIM(Customers!R503&amp;""),Codes!$A$5:$A$14,0))),"",IF(ISNUMBER(Customers!R503),Customers!R503,IFERROR(VALUE(Customers!R503),"")))</f>
        <v>329.59</v>
      </c>
      <c r="S503" s="4" t="n">
        <f aca="false">IF(OR(TRIM(Customers!S503&amp;"")="",ISNUMBER(MATCH(TRIM(Customers!S503&amp;""),Codes!$A$5:$A$14,0))),"",IF(ISNUMBER(Customers!S503),Customers!S503,IFERROR(VALUE(Customers!S503),"")))</f>
        <v>0</v>
      </c>
      <c r="T503" s="4" t="n">
        <f aca="false">IF(OR(TRIM(Customers!T503&amp;"")="",ISNUMBER(MATCH(TRIM(Customers!T503&amp;""),Codes!$A$5:$A$14,0))),"",IF(ISNUMBER(Customers!T503),Customers!T503,IFERROR(VALUE(Customers!T503),"")))</f>
        <v>0</v>
      </c>
      <c r="U503" s="3" t="n">
        <f aca="false">IF(OR(TRIM(Customers!U503&amp;"")="",ISNUMBER(MATCH(TRIM(Customers!U503&amp;""),Codes!$A$5:$A$14,0)),Customers!U503=0),"",IF(ISNUMBER(Customers!U503),Customers!U503,IFERROR(VALUE(Customers!U503),"")))</f>
        <v>643</v>
      </c>
      <c r="V503" s="3" t="n">
        <f aca="false">IF(OR(TRIM(Customers!V503&amp;"")="",ISNUMBER(MATCH(TRIM(Customers!V503&amp;""),Codes!$A$5:$A$14,0))),"",IF(ISNUMBER(Customers!V503),Customers!V503,IFERROR(VALUE(Customers!V503),"")))</f>
        <v>0</v>
      </c>
    </row>
    <row r="504" customFormat="false" ht="15" hidden="false" customHeight="false" outlineLevel="0" collapsed="false">
      <c r="A504" s="2" t="str">
        <f aca="false">Customers!A504</f>
        <v>CL00503</v>
      </c>
      <c r="B504" s="3" t="n">
        <f aca="false">IF(OR(TRIM(Customers!B504&amp;"")="",ISNUMBER(MATCH(TRIM(Customers!B504&amp;""),Codes!$A$5:$A$14,0)),Customers!B504=0),"",IF(ISNUMBER(Customers!B504),Customers!B504,IFERROR(VALUE(Customers!B504),"")))</f>
        <v>34</v>
      </c>
      <c r="C504" s="2" t="str">
        <f aca="false">IF(OR(TRIM(Customers!C504&amp;"")="",ISNUMBER(MATCH(TRIM(Customers!C504&amp;""),Codes!$A$5:$A$14,0))),"",TRIM(Customers!C504))</f>
        <v>M</v>
      </c>
      <c r="D504" s="2" t="str">
        <f aca="false">IF(OR(TRIM(Customers!D504&amp;"")="",ISNUMBER(MATCH(TRIM(Customers!D504&amp;""),Codes!$A$5:$A$14,0))),"",TRIM(Customers!D504))</f>
        <v>Campania</v>
      </c>
      <c r="E504" s="2" t="str">
        <f aca="false">IF(OR(TRIM(Customers!E504&amp;"")="",ISNUMBER(MATCH(TRIM(Customers!E504&amp;""),Codes!$A$5:$A$14,0))),"",TRIM(Customers!E504))</f>
        <v>Manual worker</v>
      </c>
      <c r="F504" s="2" t="str">
        <f aca="false">IF(OR(TRIM(Customers!F504&amp;"")="",ISNUMBER(MATCH(TRIM(Customers!F504&amp;""),Codes!$A$5:$A$14,0))),"",TRIM(Customers!F504))</f>
        <v>Single</v>
      </c>
      <c r="G504" s="4" t="n">
        <f aca="false">IF(OR(TRIM(Customers!G504&amp;"")="",ISNUMBER(MATCH(TRIM(Customers!G504&amp;""),Codes!$A$5:$A$14,0)),Customers!G504=-999),"",IF(ISNUMBER(Customers!G504),Customers!G504,IFERROR(VALUE(Customers!G504),"")))</f>
        <v>18800</v>
      </c>
      <c r="H504" s="3" t="n">
        <f aca="false">IF(OR(TRIM(Customers!H504&amp;"")="",ISNUMBER(MATCH(TRIM(Customers!H504&amp;""),Codes!$A$5:$A$14,0))),"",IF(ISNUMBER(Customers!H504),Customers!H504,IFERROR(VALUE(Customers!H504),"")))</f>
        <v>5</v>
      </c>
      <c r="I504" s="5" t="n">
        <f aca="false">IF(OR(TRIM(Customers!I504&amp;"")="",ISNUMBER(MATCH(TRIM(Customers!I504&amp;""),Codes!$A$5:$A$14,0)),Customers!I504=DATE(1970,1,1)),"",IF(ISNUMBER(Customers!I504),Customers!I504,IFERROR(DATEVALUE(Customers!I504),"")))</f>
        <v>44191</v>
      </c>
      <c r="J504" s="2" t="str">
        <f aca="false">IF(OR(TRIM(Customers!J504&amp;"")="",ISNUMBER(MATCH(TRIM(Customers!J504&amp;""),Codes!$A$5:$A$14,0))),"",TRIM(Customers!J504))</f>
        <v>App</v>
      </c>
      <c r="K504" s="3" t="n">
        <f aca="false">IF(OR(TRIM(Customers!K504&amp;"")="",ISNUMBER(MATCH(TRIM(Customers!K504&amp;""),Codes!$A$5:$A$14,0))),"",IF(ISNUMBER(Customers!K504),Customers!K504,IFERROR(VALUE(Customers!K504),"")))</f>
        <v>2</v>
      </c>
      <c r="L504" s="4" t="n">
        <f aca="false">IF(OR(TRIM(Customers!L504&amp;"")="",ISNUMBER(MATCH(TRIM(Customers!L504&amp;""),Codes!$A$5:$A$14,0))),"",IF(ISNUMBER(Customers!L504),Customers!L504,IFERROR(VALUE(Customers!L504),"")))</f>
        <v>1946.56</v>
      </c>
      <c r="M504" s="4" t="n">
        <f aca="false">IF(OR(TRIM(Customers!M504&amp;"")="",ISNUMBER(MATCH(TRIM(Customers!M504&amp;""),Codes!$A$5:$A$14,0))),"",IF(ISNUMBER(Customers!M504),Customers!M504,IFERROR(VALUE(Customers!M504),"")))</f>
        <v>0</v>
      </c>
      <c r="N504" s="3" t="n">
        <f aca="false">IF(OR(TRIM(Customers!N504&amp;"")="",ISNUMBER(MATCH(TRIM(Customers!N504&amp;""),Codes!$A$5:$A$14,0)),Customers!N504=9999),"",IF(ISNUMBER(Customers!N504),Customers!N504,IFERROR(VALUE(Customers!N504),"")))</f>
        <v>30</v>
      </c>
      <c r="O504" s="4" t="n">
        <f aca="false">IF(OR(TRIM(Customers!O504&amp;"")="",ISNUMBER(MATCH(TRIM(Customers!O504&amp;""),Codes!$A$5:$A$14,0))),"",IF(ISNUMBER(Customers!O504),Customers!O504,IFERROR(VALUE(Customers!O504),"")))</f>
        <v>36.59</v>
      </c>
      <c r="P504" s="3" t="n">
        <f aca="false">IF(OR(TRIM(Customers!P504&amp;"")="",ISNUMBER(MATCH(TRIM(Customers!P504&amp;""),Codes!$A$5:$A$14,0))),"",IF(ISNUMBER(Customers!P504),Customers!P504,IFERROR(VALUE(Customers!P504),"")))</f>
        <v>3</v>
      </c>
      <c r="Q504" s="4" t="n">
        <f aca="false">IF(OR(TRIM(Customers!Q504&amp;"")="",ISNUMBER(MATCH(TRIM(Customers!Q504&amp;""),Codes!$A$5:$A$14,0))),"",IF(ISNUMBER(Customers!Q504),Customers!Q504,IFERROR(VALUE(Customers!Q504),"")))</f>
        <v>0</v>
      </c>
      <c r="R504" s="4" t="n">
        <f aca="false">IF(OR(TRIM(Customers!R504&amp;"")="",ISNUMBER(MATCH(TRIM(Customers!R504&amp;""),Codes!$A$5:$A$14,0))),"",IF(ISNUMBER(Customers!R504),Customers!R504,IFERROR(VALUE(Customers!R504),"")))</f>
        <v>0</v>
      </c>
      <c r="S504" s="4" t="str">
        <f aca="false">IF(OR(TRIM(Customers!S504&amp;"")="",ISNUMBER(MATCH(TRIM(Customers!S504&amp;""),Codes!$A$5:$A$14,0))),"",IF(ISNUMBER(Customers!S504),Customers!S504,IFERROR(VALUE(Customers!S504),"")))</f>
        <v/>
      </c>
      <c r="T504" s="4" t="str">
        <f aca="false">IF(OR(TRIM(Customers!T504&amp;"")="",ISNUMBER(MATCH(TRIM(Customers!T504&amp;""),Codes!$A$5:$A$14,0))),"",IF(ISNUMBER(Customers!T504),Customers!T504,IFERROR(VALUE(Customers!T504),"")))</f>
        <v/>
      </c>
      <c r="U504" s="3" t="n">
        <f aca="false">IF(OR(TRIM(Customers!U504&amp;"")="",ISNUMBER(MATCH(TRIM(Customers!U504&amp;""),Codes!$A$5:$A$14,0)),Customers!U504=0),"",IF(ISNUMBER(Customers!U504),Customers!U504,IFERROR(VALUE(Customers!U504),"")))</f>
        <v>556</v>
      </c>
      <c r="V504" s="3" t="n">
        <f aca="false">IF(OR(TRIM(Customers!V504&amp;"")="",ISNUMBER(MATCH(TRIM(Customers!V504&amp;""),Codes!$A$5:$A$14,0))),"",IF(ISNUMBER(Customers!V504),Customers!V504,IFERROR(VALUE(Customers!V504),"")))</f>
        <v>0</v>
      </c>
    </row>
    <row r="505" customFormat="false" ht="15" hidden="false" customHeight="false" outlineLevel="0" collapsed="false">
      <c r="A505" s="2" t="str">
        <f aca="false">Customers!A505</f>
        <v>CL00504</v>
      </c>
      <c r="B505" s="3" t="n">
        <f aca="false">IF(OR(TRIM(Customers!B505&amp;"")="",ISNUMBER(MATCH(TRIM(Customers!B505&amp;""),Codes!$A$5:$A$14,0)),Customers!B505=0),"",IF(ISNUMBER(Customers!B505),Customers!B505,IFERROR(VALUE(Customers!B505),"")))</f>
        <v>58</v>
      </c>
      <c r="C505" s="2" t="str">
        <f aca="false">IF(OR(TRIM(Customers!C505&amp;"")="",ISNUMBER(MATCH(TRIM(Customers!C505&amp;""),Codes!$A$5:$A$14,0))),"",TRIM(Customers!C505))</f>
        <v>M</v>
      </c>
      <c r="D505" s="2" t="str">
        <f aca="false">IF(OR(TRIM(Customers!D505&amp;"")="",ISNUMBER(MATCH(TRIM(Customers!D505&amp;""),Codes!$A$5:$A$14,0))),"",TRIM(Customers!D505))</f>
        <v>Piemonte</v>
      </c>
      <c r="E505" s="2" t="str">
        <f aca="false">IF(OR(TRIM(Customers!E505&amp;"")="",ISNUMBER(MATCH(TRIM(Customers!E505&amp;""),Codes!$A$5:$A$14,0))),"",TRIM(Customers!E505))</f>
        <v>Manual worker</v>
      </c>
      <c r="F505" s="2" t="str">
        <f aca="false">IF(OR(TRIM(Customers!F505&amp;"")="",ISNUMBER(MATCH(TRIM(Customers!F505&amp;""),Codes!$A$5:$A$14,0))),"",TRIM(Customers!F505))</f>
        <v>Married</v>
      </c>
      <c r="G505" s="4" t="n">
        <f aca="false">IF(OR(TRIM(Customers!G505&amp;"")="",ISNUMBER(MATCH(TRIM(Customers!G505&amp;""),Codes!$A$5:$A$14,0)),Customers!G505=-999),"",IF(ISNUMBER(Customers!G505),Customers!G505,IFERROR(VALUE(Customers!G505),"")))</f>
        <v>23600</v>
      </c>
      <c r="H505" s="3" t="n">
        <f aca="false">IF(OR(TRIM(Customers!H505&amp;"")="",ISNUMBER(MATCH(TRIM(Customers!H505&amp;""),Codes!$A$5:$A$14,0))),"",IF(ISNUMBER(Customers!H505),Customers!H505,IFERROR(VALUE(Customers!H505),"")))</f>
        <v>15</v>
      </c>
      <c r="I505" s="5" t="n">
        <f aca="false">IF(OR(TRIM(Customers!I505&amp;"")="",ISNUMBER(MATCH(TRIM(Customers!I505&amp;""),Codes!$A$5:$A$14,0)),Customers!I505=DATE(1970,1,1)),"",IF(ISNUMBER(Customers!I505),Customers!I505,IFERROR(DATEVALUE(Customers!I505),"")))</f>
        <v>40443</v>
      </c>
      <c r="J505" s="2" t="str">
        <f aca="false">IF(OR(TRIM(Customers!J505&amp;"")="",ISNUMBER(MATCH(TRIM(Customers!J505&amp;""),Codes!$A$5:$A$14,0))),"",TRIM(Customers!J505))</f>
        <v>App</v>
      </c>
      <c r="K505" s="3" t="n">
        <f aca="false">IF(OR(TRIM(Customers!K505&amp;"")="",ISNUMBER(MATCH(TRIM(Customers!K505&amp;""),Codes!$A$5:$A$14,0))),"",IF(ISNUMBER(Customers!K505),Customers!K505,IFERROR(VALUE(Customers!K505),"")))</f>
        <v>2</v>
      </c>
      <c r="L505" s="4" t="n">
        <f aca="false">IF(OR(TRIM(Customers!L505&amp;"")="",ISNUMBER(MATCH(TRIM(Customers!L505&amp;""),Codes!$A$5:$A$14,0))),"",IF(ISNUMBER(Customers!L505),Customers!L505,IFERROR(VALUE(Customers!L505),"")))</f>
        <v>1173.21</v>
      </c>
      <c r="M505" s="4" t="n">
        <f aca="false">IF(OR(TRIM(Customers!M505&amp;"")="",ISNUMBER(MATCH(TRIM(Customers!M505&amp;""),Codes!$A$5:$A$14,0))),"",IF(ISNUMBER(Customers!M505),Customers!M505,IFERROR(VALUE(Customers!M505),"")))</f>
        <v>18242.74</v>
      </c>
      <c r="N505" s="3" t="n">
        <f aca="false">IF(OR(TRIM(Customers!N505&amp;"")="",ISNUMBER(MATCH(TRIM(Customers!N505&amp;""),Codes!$A$5:$A$14,0)),Customers!N505=9999),"",IF(ISNUMBER(Customers!N505),Customers!N505,IFERROR(VALUE(Customers!N505),"")))</f>
        <v>26</v>
      </c>
      <c r="O505" s="4" t="n">
        <f aca="false">IF(OR(TRIM(Customers!O505&amp;"")="",ISNUMBER(MATCH(TRIM(Customers!O505&amp;""),Codes!$A$5:$A$14,0))),"",IF(ISNUMBER(Customers!O505),Customers!O505,IFERROR(VALUE(Customers!O505),"")))</f>
        <v>51.02</v>
      </c>
      <c r="P505" s="3" t="n">
        <f aca="false">IF(OR(TRIM(Customers!P505&amp;"")="",ISNUMBER(MATCH(TRIM(Customers!P505&amp;""),Codes!$A$5:$A$14,0))),"",IF(ISNUMBER(Customers!P505),Customers!P505,IFERROR(VALUE(Customers!P505),"")))</f>
        <v>1</v>
      </c>
      <c r="Q505" s="4" t="n">
        <f aca="false">IF(OR(TRIM(Customers!Q505&amp;"")="",ISNUMBER(MATCH(TRIM(Customers!Q505&amp;""),Codes!$A$5:$A$14,0))),"",IF(ISNUMBER(Customers!Q505),Customers!Q505,IFERROR(VALUE(Customers!Q505),"")))</f>
        <v>5500</v>
      </c>
      <c r="R505" s="4" t="n">
        <f aca="false">IF(OR(TRIM(Customers!R505&amp;"")="",ISNUMBER(MATCH(TRIM(Customers!R505&amp;""),Codes!$A$5:$A$14,0))),"",IF(ISNUMBER(Customers!R505),Customers!R505,IFERROR(VALUE(Customers!R505),"")))</f>
        <v>2461.96</v>
      </c>
      <c r="S505" s="4" t="n">
        <f aca="false">IF(OR(TRIM(Customers!S505&amp;"")="",ISNUMBER(MATCH(TRIM(Customers!S505&amp;""),Codes!$A$5:$A$14,0))),"",IF(ISNUMBER(Customers!S505),Customers!S505,IFERROR(VALUE(Customers!S505),"")))</f>
        <v>0</v>
      </c>
      <c r="T505" s="4" t="n">
        <f aca="false">IF(OR(TRIM(Customers!T505&amp;"")="",ISNUMBER(MATCH(TRIM(Customers!T505&amp;""),Codes!$A$5:$A$14,0))),"",IF(ISNUMBER(Customers!T505),Customers!T505,IFERROR(VALUE(Customers!T505),"")))</f>
        <v>0</v>
      </c>
      <c r="U505" s="3" t="n">
        <f aca="false">IF(OR(TRIM(Customers!U505&amp;"")="",ISNUMBER(MATCH(TRIM(Customers!U505&amp;""),Codes!$A$5:$A$14,0)),Customers!U505=0),"",IF(ISNUMBER(Customers!U505),Customers!U505,IFERROR(VALUE(Customers!U505),"")))</f>
        <v>632</v>
      </c>
      <c r="V505" s="3" t="n">
        <f aca="false">IF(OR(TRIM(Customers!V505&amp;"")="",ISNUMBER(MATCH(TRIM(Customers!V505&amp;""),Codes!$A$5:$A$14,0))),"",IF(ISNUMBER(Customers!V505),Customers!V505,IFERROR(VALUE(Customers!V505),"")))</f>
        <v>0</v>
      </c>
    </row>
    <row r="506" customFormat="false" ht="15" hidden="false" customHeight="false" outlineLevel="0" collapsed="false">
      <c r="A506" s="2" t="str">
        <f aca="false">Customers!A506</f>
        <v>CL00505</v>
      </c>
      <c r="B506" s="3" t="n">
        <f aca="false">IF(OR(TRIM(Customers!B506&amp;"")="",ISNUMBER(MATCH(TRIM(Customers!B506&amp;""),Codes!$A$5:$A$14,0)),Customers!B506=0),"",IF(ISNUMBER(Customers!B506),Customers!B506,IFERROR(VALUE(Customers!B506),"")))</f>
        <v>18</v>
      </c>
      <c r="C506" s="2" t="str">
        <f aca="false">IF(OR(TRIM(Customers!C506&amp;"")="",ISNUMBER(MATCH(TRIM(Customers!C506&amp;""),Codes!$A$5:$A$14,0))),"",TRIM(Customers!C506))</f>
        <v>M</v>
      </c>
      <c r="D506" s="2" t="str">
        <f aca="false">IF(OR(TRIM(Customers!D506&amp;"")="",ISNUMBER(MATCH(TRIM(Customers!D506&amp;""),Codes!$A$5:$A$14,0))),"",TRIM(Customers!D506))</f>
        <v>Lombardia</v>
      </c>
      <c r="E506" s="2" t="str">
        <f aca="false">IF(OR(TRIM(Customers!E506&amp;"")="",ISNUMBER(MATCH(TRIM(Customers!E506&amp;""),Codes!$A$5:$A$14,0))),"",TRIM(Customers!E506))</f>
        <v>Student</v>
      </c>
      <c r="F506" s="2" t="str">
        <f aca="false">IF(OR(TRIM(Customers!F506&amp;"")="",ISNUMBER(MATCH(TRIM(Customers!F506&amp;""),Codes!$A$5:$A$14,0))),"",TRIM(Customers!F506))</f>
        <v>Single</v>
      </c>
      <c r="G506" s="4" t="n">
        <f aca="false">IF(OR(TRIM(Customers!G506&amp;"")="",ISNUMBER(MATCH(TRIM(Customers!G506&amp;""),Codes!$A$5:$A$14,0)),Customers!G506=-999),"",IF(ISNUMBER(Customers!G506),Customers!G506,IFERROR(VALUE(Customers!G506),"")))</f>
        <v>6800</v>
      </c>
      <c r="H506" s="3" t="n">
        <f aca="false">IF(OR(TRIM(Customers!H506&amp;"")="",ISNUMBER(MATCH(TRIM(Customers!H506&amp;""),Codes!$A$5:$A$14,0))),"",IF(ISNUMBER(Customers!H506),Customers!H506,IFERROR(VALUE(Customers!H506),"")))</f>
        <v>0</v>
      </c>
      <c r="I506" s="5" t="n">
        <f aca="false">IF(OR(TRIM(Customers!I506&amp;"")="",ISNUMBER(MATCH(TRIM(Customers!I506&amp;""),Codes!$A$5:$A$14,0)),Customers!I506=DATE(1970,1,1)),"",IF(ISNUMBER(Customers!I506),Customers!I506,IFERROR(DATEVALUE(Customers!I506),"")))</f>
        <v>46047</v>
      </c>
      <c r="J506" s="2" t="str">
        <f aca="false">IF(OR(TRIM(Customers!J506&amp;"")="",ISNUMBER(MATCH(TRIM(Customers!J506&amp;""),Codes!$A$5:$A$14,0))),"",TRIM(Customers!J506))</f>
        <v>Online Banking</v>
      </c>
      <c r="K506" s="3" t="n">
        <f aca="false">IF(OR(TRIM(Customers!K506&amp;"")="",ISNUMBER(MATCH(TRIM(Customers!K506&amp;""),Codes!$A$5:$A$14,0))),"",IF(ISNUMBER(Customers!K506),Customers!K506,IFERROR(VALUE(Customers!K506),"")))</f>
        <v>2</v>
      </c>
      <c r="L506" s="4" t="n">
        <f aca="false">IF(OR(TRIM(Customers!L506&amp;"")="",ISNUMBER(MATCH(TRIM(Customers!L506&amp;""),Codes!$A$5:$A$14,0))),"",IF(ISNUMBER(Customers!L506),Customers!L506,IFERROR(VALUE(Customers!L506),"")))</f>
        <v>652.95</v>
      </c>
      <c r="M506" s="4" t="n">
        <f aca="false">IF(OR(TRIM(Customers!M506&amp;"")="",ISNUMBER(MATCH(TRIM(Customers!M506&amp;""),Codes!$A$5:$A$14,0))),"",IF(ISNUMBER(Customers!M506),Customers!M506,IFERROR(VALUE(Customers!M506),"")))</f>
        <v>893.94</v>
      </c>
      <c r="N506" s="3" t="n">
        <f aca="false">IF(OR(TRIM(Customers!N506&amp;"")="",ISNUMBER(MATCH(TRIM(Customers!N506&amp;""),Codes!$A$5:$A$14,0)),Customers!N506=9999),"",IF(ISNUMBER(Customers!N506),Customers!N506,IFERROR(VALUE(Customers!N506),"")))</f>
        <v>18</v>
      </c>
      <c r="O506" s="4" t="n">
        <f aca="false">IF(OR(TRIM(Customers!O506&amp;"")="",ISNUMBER(MATCH(TRIM(Customers!O506&amp;""),Codes!$A$5:$A$14,0))),"",IF(ISNUMBER(Customers!O506),Customers!O506,IFERROR(VALUE(Customers!O506),"")))</f>
        <v>31.16</v>
      </c>
      <c r="P506" s="3" t="n">
        <f aca="false">IF(OR(TRIM(Customers!P506&amp;"")="",ISNUMBER(MATCH(TRIM(Customers!P506&amp;""),Codes!$A$5:$A$14,0))),"",IF(ISNUMBER(Customers!P506),Customers!P506,IFERROR(VALUE(Customers!P506),"")))</f>
        <v>3</v>
      </c>
      <c r="Q506" s="4" t="str">
        <f aca="false">IF(OR(TRIM(Customers!Q506&amp;"")="",ISNUMBER(MATCH(TRIM(Customers!Q506&amp;""),Codes!$A$5:$A$14,0))),"",IF(ISNUMBER(Customers!Q506),Customers!Q506,IFERROR(VALUE(Customers!Q506),"")))</f>
        <v/>
      </c>
      <c r="R506" s="4" t="str">
        <f aca="false">IF(OR(TRIM(Customers!R506&amp;"")="",ISNUMBER(MATCH(TRIM(Customers!R506&amp;""),Codes!$A$5:$A$14,0))),"",IF(ISNUMBER(Customers!R506),Customers!R506,IFERROR(VALUE(Customers!R506),"")))</f>
        <v/>
      </c>
      <c r="S506" s="4" t="n">
        <f aca="false">IF(OR(TRIM(Customers!S506&amp;"")="",ISNUMBER(MATCH(TRIM(Customers!S506&amp;""),Codes!$A$5:$A$14,0))),"",IF(ISNUMBER(Customers!S506),Customers!S506,IFERROR(VALUE(Customers!S506),"")))</f>
        <v>23000</v>
      </c>
      <c r="T506" s="4" t="n">
        <f aca="false">IF(OR(TRIM(Customers!T506&amp;"")="",ISNUMBER(MATCH(TRIM(Customers!T506&amp;""),Codes!$A$5:$A$14,0))),"",IF(ISNUMBER(Customers!T506),Customers!T506,IFERROR(VALUE(Customers!T506),"")))</f>
        <v>108</v>
      </c>
      <c r="U506" s="3" t="str">
        <f aca="false">IF(OR(TRIM(Customers!U506&amp;"")="",ISNUMBER(MATCH(TRIM(Customers!U506&amp;""),Codes!$A$5:$A$14,0)),Customers!U506=0),"",IF(ISNUMBER(Customers!U506),Customers!U506,IFERROR(VALUE(Customers!U506),"")))</f>
        <v/>
      </c>
      <c r="V506" s="3" t="n">
        <f aca="false">IF(OR(TRIM(Customers!V506&amp;"")="",ISNUMBER(MATCH(TRIM(Customers!V506&amp;""),Codes!$A$5:$A$14,0))),"",IF(ISNUMBER(Customers!V506),Customers!V506,IFERROR(VALUE(Customers!V506),"")))</f>
        <v>0</v>
      </c>
    </row>
    <row r="507" customFormat="false" ht="15" hidden="false" customHeight="false" outlineLevel="0" collapsed="false">
      <c r="A507" s="2" t="str">
        <f aca="false">Customers!A507</f>
        <v>CL00506</v>
      </c>
      <c r="B507" s="3" t="n">
        <f aca="false">IF(OR(TRIM(Customers!B507&amp;"")="",ISNUMBER(MATCH(TRIM(Customers!B507&amp;""),Codes!$A$5:$A$14,0)),Customers!B507=0),"",IF(ISNUMBER(Customers!B507),Customers!B507,IFERROR(VALUE(Customers!B507),"")))</f>
        <v>35</v>
      </c>
      <c r="C507" s="2" t="str">
        <f aca="false">IF(OR(TRIM(Customers!C507&amp;"")="",ISNUMBER(MATCH(TRIM(Customers!C507&amp;""),Codes!$A$5:$A$14,0))),"",TRIM(Customers!C507))</f>
        <v>F</v>
      </c>
      <c r="D507" s="2" t="str">
        <f aca="false">IF(OR(TRIM(Customers!D507&amp;"")="",ISNUMBER(MATCH(TRIM(Customers!D507&amp;""),Codes!$A$5:$A$14,0))),"",TRIM(Customers!D507))</f>
        <v>Liguria</v>
      </c>
      <c r="E507" s="2" t="str">
        <f aca="false">IF(OR(TRIM(Customers!E507&amp;"")="",ISNUMBER(MATCH(TRIM(Customers!E507&amp;""),Codes!$A$5:$A$14,0))),"",TRIM(Customers!E507))</f>
        <v>Teacher</v>
      </c>
      <c r="F507" s="2" t="str">
        <f aca="false">IF(OR(TRIM(Customers!F507&amp;"")="",ISNUMBER(MATCH(TRIM(Customers!F507&amp;""),Codes!$A$5:$A$14,0))),"",TRIM(Customers!F507))</f>
        <v>Single</v>
      </c>
      <c r="G507" s="4" t="n">
        <f aca="false">IF(OR(TRIM(Customers!G507&amp;"")="",ISNUMBER(MATCH(TRIM(Customers!G507&amp;""),Codes!$A$5:$A$14,0)),Customers!G507=-999),"",IF(ISNUMBER(Customers!G507),Customers!G507,IFERROR(VALUE(Customers!G507),"")))</f>
        <v>31700</v>
      </c>
      <c r="H507" s="3" t="n">
        <f aca="false">IF(OR(TRIM(Customers!H507&amp;"")="",ISNUMBER(MATCH(TRIM(Customers!H507&amp;""),Codes!$A$5:$A$14,0))),"",IF(ISNUMBER(Customers!H507),Customers!H507,IFERROR(VALUE(Customers!H507),"")))</f>
        <v>6</v>
      </c>
      <c r="I507" s="5" t="n">
        <f aca="false">IF(OR(TRIM(Customers!I507&amp;"")="",ISNUMBER(MATCH(TRIM(Customers!I507&amp;""),Codes!$A$5:$A$14,0)),Customers!I507=DATE(1970,1,1)),"",IF(ISNUMBER(Customers!I507),Customers!I507,IFERROR(DATEVALUE(Customers!I507),"")))</f>
        <v>43773</v>
      </c>
      <c r="J507" s="2" t="str">
        <f aca="false">IF(OR(TRIM(Customers!J507&amp;"")="",ISNUMBER(MATCH(TRIM(Customers!J507&amp;""),Codes!$A$5:$A$14,0))),"",TRIM(Customers!J507))</f>
        <v>App</v>
      </c>
      <c r="K507" s="3" t="n">
        <f aca="false">IF(OR(TRIM(Customers!K507&amp;"")="",ISNUMBER(MATCH(TRIM(Customers!K507&amp;""),Codes!$A$5:$A$14,0))),"",IF(ISNUMBER(Customers!K507),Customers!K507,IFERROR(VALUE(Customers!K507),"")))</f>
        <v>1</v>
      </c>
      <c r="L507" s="4" t="n">
        <f aca="false">IF(OR(TRIM(Customers!L507&amp;"")="",ISNUMBER(MATCH(TRIM(Customers!L507&amp;""),Codes!$A$5:$A$14,0))),"",IF(ISNUMBER(Customers!L507),Customers!L507,IFERROR(VALUE(Customers!L507),"")))</f>
        <v>1013.84</v>
      </c>
      <c r="M507" s="4" t="n">
        <f aca="false">IF(OR(TRIM(Customers!M507&amp;"")="",ISNUMBER(MATCH(TRIM(Customers!M507&amp;""),Codes!$A$5:$A$14,0))),"",IF(ISNUMBER(Customers!M507),Customers!M507,IFERROR(VALUE(Customers!M507),"")))</f>
        <v>0</v>
      </c>
      <c r="N507" s="3" t="n">
        <f aca="false">IF(OR(TRIM(Customers!N507&amp;"")="",ISNUMBER(MATCH(TRIM(Customers!N507&amp;""),Codes!$A$5:$A$14,0)),Customers!N507=9999),"",IF(ISNUMBER(Customers!N507),Customers!N507,IFERROR(VALUE(Customers!N507),"")))</f>
        <v>25</v>
      </c>
      <c r="O507" s="4" t="n">
        <f aca="false">IF(OR(TRIM(Customers!O507&amp;"")="",ISNUMBER(MATCH(TRIM(Customers!O507&amp;""),Codes!$A$5:$A$14,0))),"",IF(ISNUMBER(Customers!O507),Customers!O507,IFERROR(VALUE(Customers!O507),"")))</f>
        <v>69.75</v>
      </c>
      <c r="P507" s="3" t="n">
        <f aca="false">IF(OR(TRIM(Customers!P507&amp;"")="",ISNUMBER(MATCH(TRIM(Customers!P507&amp;""),Codes!$A$5:$A$14,0))),"",IF(ISNUMBER(Customers!P507),Customers!P507,IFERROR(VALUE(Customers!P507),"")))</f>
        <v>3</v>
      </c>
      <c r="Q507" s="4" t="n">
        <f aca="false">IF(OR(TRIM(Customers!Q507&amp;"")="",ISNUMBER(MATCH(TRIM(Customers!Q507&amp;""),Codes!$A$5:$A$14,0))),"",IF(ISNUMBER(Customers!Q507),Customers!Q507,IFERROR(VALUE(Customers!Q507),"")))</f>
        <v>6000</v>
      </c>
      <c r="R507" s="4" t="n">
        <f aca="false">IF(OR(TRIM(Customers!R507&amp;"")="",ISNUMBER(MATCH(TRIM(Customers!R507&amp;""),Codes!$A$5:$A$14,0))),"",IF(ISNUMBER(Customers!R507),Customers!R507,IFERROR(VALUE(Customers!R507),"")))</f>
        <v>687.49</v>
      </c>
      <c r="S507" s="4" t="n">
        <f aca="false">IF(OR(TRIM(Customers!S507&amp;"")="",ISNUMBER(MATCH(TRIM(Customers!S507&amp;""),Codes!$A$5:$A$14,0))),"",IF(ISNUMBER(Customers!S507),Customers!S507,IFERROR(VALUE(Customers!S507),"")))</f>
        <v>0</v>
      </c>
      <c r="T507" s="4" t="n">
        <f aca="false">IF(OR(TRIM(Customers!T507&amp;"")="",ISNUMBER(MATCH(TRIM(Customers!T507&amp;""),Codes!$A$5:$A$14,0))),"",IF(ISNUMBER(Customers!T507),Customers!T507,IFERROR(VALUE(Customers!T507),"")))</f>
        <v>0</v>
      </c>
      <c r="U507" s="3" t="n">
        <f aca="false">IF(OR(TRIM(Customers!U507&amp;"")="",ISNUMBER(MATCH(TRIM(Customers!U507&amp;""),Codes!$A$5:$A$14,0)),Customers!U507=0),"",IF(ISNUMBER(Customers!U507),Customers!U507,IFERROR(VALUE(Customers!U507),"")))</f>
        <v>630</v>
      </c>
      <c r="V507" s="3" t="n">
        <f aca="false">IF(OR(TRIM(Customers!V507&amp;"")="",ISNUMBER(MATCH(TRIM(Customers!V507&amp;""),Codes!$A$5:$A$14,0))),"",IF(ISNUMBER(Customers!V507),Customers!V507,IFERROR(VALUE(Customers!V507),"")))</f>
        <v>0</v>
      </c>
    </row>
    <row r="508" customFormat="false" ht="15" hidden="false" customHeight="false" outlineLevel="0" collapsed="false">
      <c r="A508" s="2" t="str">
        <f aca="false">Customers!A508</f>
        <v>CL00507</v>
      </c>
      <c r="B508" s="3" t="n">
        <f aca="false">IF(OR(TRIM(Customers!B508&amp;"")="",ISNUMBER(MATCH(TRIM(Customers!B508&amp;""),Codes!$A$5:$A$14,0)),Customers!B508=0),"",IF(ISNUMBER(Customers!B508),Customers!B508,IFERROR(VALUE(Customers!B508),"")))</f>
        <v>54</v>
      </c>
      <c r="C508" s="2" t="str">
        <f aca="false">IF(OR(TRIM(Customers!C508&amp;"")="",ISNUMBER(MATCH(TRIM(Customers!C508&amp;""),Codes!$A$5:$A$14,0))),"",TRIM(Customers!C508))</f>
        <v>F</v>
      </c>
      <c r="D508" s="2" t="str">
        <f aca="false">IF(OR(TRIM(Customers!D508&amp;"")="",ISNUMBER(MATCH(TRIM(Customers!D508&amp;""),Codes!$A$5:$A$14,0))),"",TRIM(Customers!D508))</f>
        <v>Trentino-Alto Adige</v>
      </c>
      <c r="E508" s="2" t="str">
        <f aca="false">IF(OR(TRIM(Customers!E508&amp;"")="",ISNUMBER(MATCH(TRIM(Customers!E508&amp;""),Codes!$A$5:$A$14,0))),"",TRIM(Customers!E508))</f>
        <v>Executive</v>
      </c>
      <c r="F508" s="2" t="str">
        <f aca="false">IF(OR(TRIM(Customers!F508&amp;"")="",ISNUMBER(MATCH(TRIM(Customers!F508&amp;""),Codes!$A$5:$A$14,0))),"",TRIM(Customers!F508))</f>
        <v>Married</v>
      </c>
      <c r="G508" s="4" t="n">
        <f aca="false">IF(OR(TRIM(Customers!G508&amp;"")="",ISNUMBER(MATCH(TRIM(Customers!G508&amp;""),Codes!$A$5:$A$14,0)),Customers!G508=-999),"",IF(ISNUMBER(Customers!G508),Customers!G508,IFERROR(VALUE(Customers!G508),"")))</f>
        <v>89800</v>
      </c>
      <c r="H508" s="3" t="n">
        <f aca="false">IF(OR(TRIM(Customers!H508&amp;"")="",ISNUMBER(MATCH(TRIM(Customers!H508&amp;""),Codes!$A$5:$A$14,0))),"",IF(ISNUMBER(Customers!H508),Customers!H508,IFERROR(VALUE(Customers!H508),"")))</f>
        <v>10</v>
      </c>
      <c r="I508" s="5" t="n">
        <f aca="false">IF(OR(TRIM(Customers!I508&amp;"")="",ISNUMBER(MATCH(TRIM(Customers!I508&amp;""),Codes!$A$5:$A$14,0)),Customers!I508=DATE(1970,1,1)),"",IF(ISNUMBER(Customers!I508),Customers!I508,IFERROR(DATEVALUE(Customers!I508),"")))</f>
        <v>42524</v>
      </c>
      <c r="J508" s="2" t="str">
        <f aca="false">IF(OR(TRIM(Customers!J508&amp;"")="",ISNUMBER(MATCH(TRIM(Customers!J508&amp;""),Codes!$A$5:$A$14,0))),"",TRIM(Customers!J508))</f>
        <v>App</v>
      </c>
      <c r="K508" s="3" t="n">
        <f aca="false">IF(OR(TRIM(Customers!K508&amp;"")="",ISNUMBER(MATCH(TRIM(Customers!K508&amp;""),Codes!$A$5:$A$14,0))),"",IF(ISNUMBER(Customers!K508),Customers!K508,IFERROR(VALUE(Customers!K508),"")))</f>
        <v>2</v>
      </c>
      <c r="L508" s="4" t="n">
        <f aca="false">IF(OR(TRIM(Customers!L508&amp;"")="",ISNUMBER(MATCH(TRIM(Customers!L508&amp;""),Codes!$A$5:$A$14,0))),"",IF(ISNUMBER(Customers!L508),Customers!L508,IFERROR(VALUE(Customers!L508),"")))</f>
        <v>-2004.02</v>
      </c>
      <c r="M508" s="4" t="n">
        <f aca="false">IF(OR(TRIM(Customers!M508&amp;"")="",ISNUMBER(MATCH(TRIM(Customers!M508&amp;""),Codes!$A$5:$A$14,0))),"",IF(ISNUMBER(Customers!M508),Customers!M508,IFERROR(VALUE(Customers!M508),"")))</f>
        <v>55478.21</v>
      </c>
      <c r="N508" s="3" t="n">
        <f aca="false">IF(OR(TRIM(Customers!N508&amp;"")="",ISNUMBER(MATCH(TRIM(Customers!N508&amp;""),Codes!$A$5:$A$14,0)),Customers!N508=9999),"",IF(ISNUMBER(Customers!N508),Customers!N508,IFERROR(VALUE(Customers!N508),"")))</f>
        <v>0</v>
      </c>
      <c r="O508" s="4" t="str">
        <f aca="false">IF(OR(TRIM(Customers!O508&amp;"")="",ISNUMBER(MATCH(TRIM(Customers!O508&amp;""),Codes!$A$5:$A$14,0))),"",IF(ISNUMBER(Customers!O508),Customers!O508,IFERROR(VALUE(Customers!O508),"")))</f>
        <v/>
      </c>
      <c r="P508" s="3" t="n">
        <f aca="false">IF(OR(TRIM(Customers!P508&amp;"")="",ISNUMBER(MATCH(TRIM(Customers!P508&amp;""),Codes!$A$5:$A$14,0))),"",IF(ISNUMBER(Customers!P508),Customers!P508,IFERROR(VALUE(Customers!P508),"")))</f>
        <v>0</v>
      </c>
      <c r="Q508" s="4" t="str">
        <f aca="false">IF(OR(TRIM(Customers!Q508&amp;"")="",ISNUMBER(MATCH(TRIM(Customers!Q508&amp;""),Codes!$A$5:$A$14,0))),"",IF(ISNUMBER(Customers!Q508),Customers!Q508,IFERROR(VALUE(Customers!Q508),"")))</f>
        <v/>
      </c>
      <c r="R508" s="4" t="str">
        <f aca="false">IF(OR(TRIM(Customers!R508&amp;"")="",ISNUMBER(MATCH(TRIM(Customers!R508&amp;""),Codes!$A$5:$A$14,0))),"",IF(ISNUMBER(Customers!R508),Customers!R508,IFERROR(VALUE(Customers!R508),"")))</f>
        <v/>
      </c>
      <c r="S508" s="4" t="str">
        <f aca="false">IF(OR(TRIM(Customers!S508&amp;"")="",ISNUMBER(MATCH(TRIM(Customers!S508&amp;""),Codes!$A$5:$A$14,0))),"",IF(ISNUMBER(Customers!S508),Customers!S508,IFERROR(VALUE(Customers!S508),"")))</f>
        <v/>
      </c>
      <c r="T508" s="4" t="str">
        <f aca="false">IF(OR(TRIM(Customers!T508&amp;"")="",ISNUMBER(MATCH(TRIM(Customers!T508&amp;""),Codes!$A$5:$A$14,0))),"",IF(ISNUMBER(Customers!T508),Customers!T508,IFERROR(VALUE(Customers!T508),"")))</f>
        <v/>
      </c>
      <c r="U508" s="3" t="n">
        <f aca="false">IF(OR(TRIM(Customers!U508&amp;"")="",ISNUMBER(MATCH(TRIM(Customers!U508&amp;""),Codes!$A$5:$A$14,0)),Customers!U508=0),"",IF(ISNUMBER(Customers!U508),Customers!U508,IFERROR(VALUE(Customers!U508),"")))</f>
        <v>783</v>
      </c>
      <c r="V508" s="3" t="n">
        <f aca="false">IF(OR(TRIM(Customers!V508&amp;"")="",ISNUMBER(MATCH(TRIM(Customers!V508&amp;""),Codes!$A$5:$A$14,0))),"",IF(ISNUMBER(Customers!V508),Customers!V508,IFERROR(VALUE(Customers!V508),"")))</f>
        <v>0</v>
      </c>
    </row>
    <row r="509" customFormat="false" ht="15" hidden="false" customHeight="false" outlineLevel="0" collapsed="false">
      <c r="A509" s="2" t="str">
        <f aca="false">Customers!A509</f>
        <v>CL00508</v>
      </c>
      <c r="B509" s="3" t="n">
        <f aca="false">IF(OR(TRIM(Customers!B509&amp;"")="",ISNUMBER(MATCH(TRIM(Customers!B509&amp;""),Codes!$A$5:$A$14,0)),Customers!B509=0),"",IF(ISNUMBER(Customers!B509),Customers!B509,IFERROR(VALUE(Customers!B509),"")))</f>
        <v>52</v>
      </c>
      <c r="C509" s="2" t="str">
        <f aca="false">IF(OR(TRIM(Customers!C509&amp;"")="",ISNUMBER(MATCH(TRIM(Customers!C509&amp;""),Codes!$A$5:$A$14,0))),"",TRIM(Customers!C509))</f>
        <v>F</v>
      </c>
      <c r="D509" s="2" t="str">
        <f aca="false">IF(OR(TRIM(Customers!D509&amp;"")="",ISNUMBER(MATCH(TRIM(Customers!D509&amp;""),Codes!$A$5:$A$14,0))),"",TRIM(Customers!D509))</f>
        <v>Sardegna</v>
      </c>
      <c r="E509" s="2" t="str">
        <f aca="false">IF(OR(TRIM(Customers!E509&amp;"")="",ISNUMBER(MATCH(TRIM(Customers!E509&amp;""),Codes!$A$5:$A$14,0))),"",TRIM(Customers!E509))</f>
        <v>Employee</v>
      </c>
      <c r="F509" s="2" t="str">
        <f aca="false">IF(OR(TRIM(Customers!F509&amp;"")="",ISNUMBER(MATCH(TRIM(Customers!F509&amp;""),Codes!$A$5:$A$14,0))),"",TRIM(Customers!F509))</f>
        <v>Married</v>
      </c>
      <c r="G509" s="4" t="str">
        <f aca="false">IF(OR(TRIM(Customers!G509&amp;"")="",ISNUMBER(MATCH(TRIM(Customers!G509&amp;""),Codes!$A$5:$A$14,0)),Customers!G509=-999),"",IF(ISNUMBER(Customers!G509),Customers!G509,IFERROR(VALUE(Customers!G509),"")))</f>
        <v/>
      </c>
      <c r="H509" s="3" t="n">
        <f aca="false">IF(OR(TRIM(Customers!H509&amp;"")="",ISNUMBER(MATCH(TRIM(Customers!H509&amp;""),Codes!$A$5:$A$14,0))),"",IF(ISNUMBER(Customers!H509),Customers!H509,IFERROR(VALUE(Customers!H509),"")))</f>
        <v>24</v>
      </c>
      <c r="I509" s="5" t="n">
        <f aca="false">IF(OR(TRIM(Customers!I509&amp;"")="",ISNUMBER(MATCH(TRIM(Customers!I509&amp;""),Codes!$A$5:$A$14,0)),Customers!I509=DATE(1970,1,1)),"",IF(ISNUMBER(Customers!I509),Customers!I509,IFERROR(DATEVALUE(Customers!I509),"")))</f>
        <v>37177</v>
      </c>
      <c r="J509" s="2" t="str">
        <f aca="false">IF(OR(TRIM(Customers!J509&amp;"")="",ISNUMBER(MATCH(TRIM(Customers!J509&amp;""),Codes!$A$5:$A$14,0))),"",TRIM(Customers!J509))</f>
        <v>Online Banking</v>
      </c>
      <c r="K509" s="3" t="n">
        <f aca="false">IF(OR(TRIM(Customers!K509&amp;"")="",ISNUMBER(MATCH(TRIM(Customers!K509&amp;""),Codes!$A$5:$A$14,0))),"",IF(ISNUMBER(Customers!K509),Customers!K509,IFERROR(VALUE(Customers!K509),"")))</f>
        <v>4</v>
      </c>
      <c r="L509" s="4" t="n">
        <f aca="false">IF(OR(TRIM(Customers!L509&amp;"")="",ISNUMBER(MATCH(TRIM(Customers!L509&amp;""),Codes!$A$5:$A$14,0))),"",IF(ISNUMBER(Customers!L509),Customers!L509,IFERROR(VALUE(Customers!L509),"")))</f>
        <v>2630.94</v>
      </c>
      <c r="M509" s="4" t="n">
        <f aca="false">IF(OR(TRIM(Customers!M509&amp;"")="",ISNUMBER(MATCH(TRIM(Customers!M509&amp;""),Codes!$A$5:$A$14,0))),"",IF(ISNUMBER(Customers!M509),Customers!M509,IFERROR(VALUE(Customers!M509),"")))</f>
        <v>100710.67</v>
      </c>
      <c r="N509" s="3" t="n">
        <f aca="false">IF(OR(TRIM(Customers!N509&amp;"")="",ISNUMBER(MATCH(TRIM(Customers!N509&amp;""),Codes!$A$5:$A$14,0)),Customers!N509=9999),"",IF(ISNUMBER(Customers!N509),Customers!N509,IFERROR(VALUE(Customers!N509),"")))</f>
        <v>33</v>
      </c>
      <c r="O509" s="4" t="n">
        <f aca="false">IF(OR(TRIM(Customers!O509&amp;"")="",ISNUMBER(MATCH(TRIM(Customers!O509&amp;""),Codes!$A$5:$A$14,0))),"",IF(ISNUMBER(Customers!O509),Customers!O509,IFERROR(VALUE(Customers!O509),"")))</f>
        <v>36.45</v>
      </c>
      <c r="P509" s="3" t="n">
        <f aca="false">IF(OR(TRIM(Customers!P509&amp;"")="",ISNUMBER(MATCH(TRIM(Customers!P509&amp;""),Codes!$A$5:$A$14,0))),"",IF(ISNUMBER(Customers!P509),Customers!P509,IFERROR(VALUE(Customers!P509),"")))</f>
        <v>3</v>
      </c>
      <c r="Q509" s="4" t="n">
        <f aca="false">IF(OR(TRIM(Customers!Q509&amp;"")="",ISNUMBER(MATCH(TRIM(Customers!Q509&amp;""),Codes!$A$5:$A$14,0))),"",IF(ISNUMBER(Customers!Q509),Customers!Q509,IFERROR(VALUE(Customers!Q509),"")))</f>
        <v>4500</v>
      </c>
      <c r="R509" s="4" t="n">
        <f aca="false">IF(OR(TRIM(Customers!R509&amp;"")="",ISNUMBER(MATCH(TRIM(Customers!R509&amp;""),Codes!$A$5:$A$14,0))),"",IF(ISNUMBER(Customers!R509),Customers!R509,IFERROR(VALUE(Customers!R509),"")))</f>
        <v>1913.06</v>
      </c>
      <c r="S509" s="4" t="n">
        <f aca="false">IF(OR(TRIM(Customers!S509&amp;"")="",ISNUMBER(MATCH(TRIM(Customers!S509&amp;""),Codes!$A$5:$A$14,0))),"",IF(ISNUMBER(Customers!S509),Customers!S509,IFERROR(VALUE(Customers!S509),"")))</f>
        <v>67000</v>
      </c>
      <c r="T509" s="4" t="n">
        <f aca="false">IF(OR(TRIM(Customers!T509&amp;"")="",ISNUMBER(MATCH(TRIM(Customers!T509&amp;""),Codes!$A$5:$A$14,0))),"",IF(ISNUMBER(Customers!T509),Customers!T509,IFERROR(VALUE(Customers!T509),"")))</f>
        <v>437</v>
      </c>
      <c r="U509" s="3" t="n">
        <f aca="false">IF(OR(TRIM(Customers!U509&amp;"")="",ISNUMBER(MATCH(TRIM(Customers!U509&amp;""),Codes!$A$5:$A$14,0)),Customers!U509=0),"",IF(ISNUMBER(Customers!U509),Customers!U509,IFERROR(VALUE(Customers!U509),"")))</f>
        <v>661</v>
      </c>
      <c r="V509" s="3" t="n">
        <f aca="false">IF(OR(TRIM(Customers!V509&amp;"")="",ISNUMBER(MATCH(TRIM(Customers!V509&amp;""),Codes!$A$5:$A$14,0))),"",IF(ISNUMBER(Customers!V509),Customers!V509,IFERROR(VALUE(Customers!V509),"")))</f>
        <v>0</v>
      </c>
    </row>
    <row r="510" customFormat="false" ht="15" hidden="false" customHeight="false" outlineLevel="0" collapsed="false">
      <c r="A510" s="2" t="str">
        <f aca="false">Customers!A510</f>
        <v>CL00509</v>
      </c>
      <c r="B510" s="3" t="n">
        <f aca="false">IF(OR(TRIM(Customers!B510&amp;"")="",ISNUMBER(MATCH(TRIM(Customers!B510&amp;""),Codes!$A$5:$A$14,0)),Customers!B510=0),"",IF(ISNUMBER(Customers!B510),Customers!B510,IFERROR(VALUE(Customers!B510),"")))</f>
        <v>51</v>
      </c>
      <c r="C510" s="2" t="str">
        <f aca="false">IF(OR(TRIM(Customers!C510&amp;"")="",ISNUMBER(MATCH(TRIM(Customers!C510&amp;""),Codes!$A$5:$A$14,0))),"",TRIM(Customers!C510))</f>
        <v>M</v>
      </c>
      <c r="D510" s="2" t="str">
        <f aca="false">IF(OR(TRIM(Customers!D510&amp;"")="",ISNUMBER(MATCH(TRIM(Customers!D510&amp;""),Codes!$A$5:$A$14,0))),"",TRIM(Customers!D510))</f>
        <v>Sicilia</v>
      </c>
      <c r="E510" s="2" t="str">
        <f aca="false">IF(OR(TRIM(Customers!E510&amp;"")="",ISNUMBER(MATCH(TRIM(Customers!E510&amp;""),Codes!$A$5:$A$14,0))),"",TRIM(Customers!E510))</f>
        <v>Employee</v>
      </c>
      <c r="F510" s="2" t="str">
        <f aca="false">IF(OR(TRIM(Customers!F510&amp;"")="",ISNUMBER(MATCH(TRIM(Customers!F510&amp;""),Codes!$A$5:$A$14,0))),"",TRIM(Customers!F510))</f>
        <v>Married</v>
      </c>
      <c r="G510" s="4" t="n">
        <f aca="false">IF(OR(TRIM(Customers!G510&amp;"")="",ISNUMBER(MATCH(TRIM(Customers!G510&amp;""),Codes!$A$5:$A$14,0)),Customers!G510=-999),"",IF(ISNUMBER(Customers!G510),Customers!G510,IFERROR(VALUE(Customers!G510),"")))</f>
        <v>32100</v>
      </c>
      <c r="H510" s="3" t="n">
        <f aca="false">IF(OR(TRIM(Customers!H510&amp;"")="",ISNUMBER(MATCH(TRIM(Customers!H510&amp;""),Codes!$A$5:$A$14,0))),"",IF(ISNUMBER(Customers!H510),Customers!H510,IFERROR(VALUE(Customers!H510),"")))</f>
        <v>17</v>
      </c>
      <c r="I510" s="5" t="n">
        <f aca="false">IF(OR(TRIM(Customers!I510&amp;"")="",ISNUMBER(MATCH(TRIM(Customers!I510&amp;""),Codes!$A$5:$A$14,0)),Customers!I510=DATE(1970,1,1)),"",IF(ISNUMBER(Customers!I510),Customers!I510,IFERROR(DATEVALUE(Customers!I510),"")))</f>
        <v>39722</v>
      </c>
      <c r="J510" s="2" t="str">
        <f aca="false">IF(OR(TRIM(Customers!J510&amp;"")="",ISNUMBER(MATCH(TRIM(Customers!J510&amp;""),Codes!$A$5:$A$14,0))),"",TRIM(Customers!J510))</f>
        <v>Phone</v>
      </c>
      <c r="K510" s="3" t="n">
        <f aca="false">IF(OR(TRIM(Customers!K510&amp;"")="",ISNUMBER(MATCH(TRIM(Customers!K510&amp;""),Codes!$A$5:$A$14,0))),"",IF(ISNUMBER(Customers!K510),Customers!K510,IFERROR(VALUE(Customers!K510),"")))</f>
        <v>4</v>
      </c>
      <c r="L510" s="4" t="n">
        <f aca="false">IF(OR(TRIM(Customers!L510&amp;"")="",ISNUMBER(MATCH(TRIM(Customers!L510&amp;""),Codes!$A$5:$A$14,0))),"",IF(ISNUMBER(Customers!L510),Customers!L510,IFERROR(VALUE(Customers!L510),"")))</f>
        <v>6021.79</v>
      </c>
      <c r="M510" s="4" t="n">
        <f aca="false">IF(OR(TRIM(Customers!M510&amp;"")="",ISNUMBER(MATCH(TRIM(Customers!M510&amp;""),Codes!$A$5:$A$14,0))),"",IF(ISNUMBER(Customers!M510),Customers!M510,IFERROR(VALUE(Customers!M510),"")))</f>
        <v>50877.46</v>
      </c>
      <c r="N510" s="3" t="n">
        <f aca="false">IF(OR(TRIM(Customers!N510&amp;"")="",ISNUMBER(MATCH(TRIM(Customers!N510&amp;""),Codes!$A$5:$A$14,0)),Customers!N510=9999),"",IF(ISNUMBER(Customers!N510),Customers!N510,IFERROR(VALUE(Customers!N510),"")))</f>
        <v>15</v>
      </c>
      <c r="O510" s="4" t="n">
        <f aca="false">IF(OR(TRIM(Customers!O510&amp;"")="",ISNUMBER(MATCH(TRIM(Customers!O510&amp;""),Codes!$A$5:$A$14,0))),"",IF(ISNUMBER(Customers!O510),Customers!O510,IFERROR(VALUE(Customers!O510),"")))</f>
        <v>53.26</v>
      </c>
      <c r="P510" s="3" t="n">
        <f aca="false">IF(OR(TRIM(Customers!P510&amp;"")="",ISNUMBER(MATCH(TRIM(Customers!P510&amp;""),Codes!$A$5:$A$14,0))),"",IF(ISNUMBER(Customers!P510),Customers!P510,IFERROR(VALUE(Customers!P510),"")))</f>
        <v>4</v>
      </c>
      <c r="Q510" s="4" t="n">
        <f aca="false">IF(OR(TRIM(Customers!Q510&amp;"")="",ISNUMBER(MATCH(TRIM(Customers!Q510&amp;""),Codes!$A$5:$A$14,0))),"",IF(ISNUMBER(Customers!Q510),Customers!Q510,IFERROR(VALUE(Customers!Q510),"")))</f>
        <v>6500</v>
      </c>
      <c r="R510" s="4" t="n">
        <f aca="false">IF(OR(TRIM(Customers!R510&amp;"")="",ISNUMBER(MATCH(TRIM(Customers!R510&amp;""),Codes!$A$5:$A$14,0))),"",IF(ISNUMBER(Customers!R510),Customers!R510,IFERROR(VALUE(Customers!R510),"")))</f>
        <v>920.82</v>
      </c>
      <c r="S510" s="4" t="n">
        <f aca="false">IF(OR(TRIM(Customers!S510&amp;"")="",ISNUMBER(MATCH(TRIM(Customers!S510&amp;""),Codes!$A$5:$A$14,0))),"",IF(ISNUMBER(Customers!S510),Customers!S510,IFERROR(VALUE(Customers!S510),"")))</f>
        <v>71000</v>
      </c>
      <c r="T510" s="4" t="n">
        <f aca="false">IF(OR(TRIM(Customers!T510&amp;"")="",ISNUMBER(MATCH(TRIM(Customers!T510&amp;""),Codes!$A$5:$A$14,0))),"",IF(ISNUMBER(Customers!T510),Customers!T510,IFERROR(VALUE(Customers!T510),"")))</f>
        <v>345</v>
      </c>
      <c r="U510" s="3" t="n">
        <f aca="false">IF(OR(TRIM(Customers!U510&amp;"")="",ISNUMBER(MATCH(TRIM(Customers!U510&amp;""),Codes!$A$5:$A$14,0)),Customers!U510=0),"",IF(ISNUMBER(Customers!U510),Customers!U510,IFERROR(VALUE(Customers!U510),"")))</f>
        <v>621</v>
      </c>
      <c r="V510" s="3" t="str">
        <f aca="false">IF(OR(TRIM(Customers!V510&amp;"")="",ISNUMBER(MATCH(TRIM(Customers!V510&amp;""),Codes!$A$5:$A$14,0))),"",IF(ISNUMBER(Customers!V510),Customers!V510,IFERROR(VALUE(Customers!V510),"")))</f>
        <v/>
      </c>
    </row>
    <row r="511" customFormat="false" ht="15" hidden="false" customHeight="false" outlineLevel="0" collapsed="false">
      <c r="A511" s="2" t="str">
        <f aca="false">Customers!A511</f>
        <v>CL00510</v>
      </c>
      <c r="B511" s="3" t="str">
        <f aca="false">IF(OR(TRIM(Customers!B511&amp;"")="",ISNUMBER(MATCH(TRIM(Customers!B511&amp;""),Codes!$A$5:$A$14,0)),Customers!B511=0),"",IF(ISNUMBER(Customers!B511),Customers!B511,IFERROR(VALUE(Customers!B511),"")))</f>
        <v/>
      </c>
      <c r="C511" s="2" t="str">
        <f aca="false">IF(OR(TRIM(Customers!C511&amp;"")="",ISNUMBER(MATCH(TRIM(Customers!C511&amp;""),Codes!$A$5:$A$14,0))),"",TRIM(Customers!C511))</f>
        <v>F</v>
      </c>
      <c r="D511" s="2" t="str">
        <f aca="false">IF(OR(TRIM(Customers!D511&amp;"")="",ISNUMBER(MATCH(TRIM(Customers!D511&amp;""),Codes!$A$5:$A$14,0))),"",TRIM(Customers!D511))</f>
        <v>Lombardia</v>
      </c>
      <c r="E511" s="2" t="str">
        <f aca="false">IF(OR(TRIM(Customers!E511&amp;"")="",ISNUMBER(MATCH(TRIM(Customers!E511&amp;""),Codes!$A$5:$A$14,0))),"",TRIM(Customers!E511))</f>
        <v>Student</v>
      </c>
      <c r="F511" s="2" t="str">
        <f aca="false">IF(OR(TRIM(Customers!F511&amp;"")="",ISNUMBER(MATCH(TRIM(Customers!F511&amp;""),Codes!$A$5:$A$14,0))),"",TRIM(Customers!F511))</f>
        <v>Single</v>
      </c>
      <c r="G511" s="4" t="n">
        <f aca="false">IF(OR(TRIM(Customers!G511&amp;"")="",ISNUMBER(MATCH(TRIM(Customers!G511&amp;""),Codes!$A$5:$A$14,0)),Customers!G511=-999),"",IF(ISNUMBER(Customers!G511),Customers!G511,IFERROR(VALUE(Customers!G511),"")))</f>
        <v>7800</v>
      </c>
      <c r="H511" s="3" t="n">
        <f aca="false">IF(OR(TRIM(Customers!H511&amp;"")="",ISNUMBER(MATCH(TRIM(Customers!H511&amp;""),Codes!$A$5:$A$14,0))),"",IF(ISNUMBER(Customers!H511),Customers!H511,IFERROR(VALUE(Customers!H511),"")))</f>
        <v>2</v>
      </c>
      <c r="I511" s="5" t="n">
        <f aca="false">IF(OR(TRIM(Customers!I511&amp;"")="",ISNUMBER(MATCH(TRIM(Customers!I511&amp;""),Codes!$A$5:$A$14,0)),Customers!I511=DATE(1970,1,1)),"",IF(ISNUMBER(Customers!I511),Customers!I511,IFERROR(DATEVALUE(Customers!I511),"")))</f>
        <v>45334</v>
      </c>
      <c r="J511" s="2" t="str">
        <f aca="false">IF(OR(TRIM(Customers!J511&amp;"")="",ISNUMBER(MATCH(TRIM(Customers!J511&amp;""),Codes!$A$5:$A$14,0))),"",TRIM(Customers!J511))</f>
        <v>Online Banking</v>
      </c>
      <c r="K511" s="3" t="n">
        <f aca="false">IF(OR(TRIM(Customers!K511&amp;"")="",ISNUMBER(MATCH(TRIM(Customers!K511&amp;""),Codes!$A$5:$A$14,0))),"",IF(ISNUMBER(Customers!K511),Customers!K511,IFERROR(VALUE(Customers!K511),"")))</f>
        <v>2</v>
      </c>
      <c r="L511" s="4" t="n">
        <f aca="false">IF(OR(TRIM(Customers!L511&amp;"")="",ISNUMBER(MATCH(TRIM(Customers!L511&amp;""),Codes!$A$5:$A$14,0))),"",IF(ISNUMBER(Customers!L511),Customers!L511,IFERROR(VALUE(Customers!L511),"")))</f>
        <v>445.58</v>
      </c>
      <c r="M511" s="4" t="n">
        <f aca="false">IF(OR(TRIM(Customers!M511&amp;"")="",ISNUMBER(MATCH(TRIM(Customers!M511&amp;""),Codes!$A$5:$A$14,0))),"",IF(ISNUMBER(Customers!M511),Customers!M511,IFERROR(VALUE(Customers!M511),"")))</f>
        <v>0</v>
      </c>
      <c r="N511" s="3" t="n">
        <f aca="false">IF(OR(TRIM(Customers!N511&amp;"")="",ISNUMBER(MATCH(TRIM(Customers!N511&amp;""),Codes!$A$5:$A$14,0)),Customers!N511=9999),"",IF(ISNUMBER(Customers!N511),Customers!N511,IFERROR(VALUE(Customers!N511),"")))</f>
        <v>20</v>
      </c>
      <c r="O511" s="4" t="n">
        <f aca="false">IF(OR(TRIM(Customers!O511&amp;"")="",ISNUMBER(MATCH(TRIM(Customers!O511&amp;""),Codes!$A$5:$A$14,0))),"",IF(ISNUMBER(Customers!O511),Customers!O511,IFERROR(VALUE(Customers!O511),"")))</f>
        <v>55.6</v>
      </c>
      <c r="P511" s="3" t="n">
        <f aca="false">IF(OR(TRIM(Customers!P511&amp;"")="",ISNUMBER(MATCH(TRIM(Customers!P511&amp;""),Codes!$A$5:$A$14,0))),"",IF(ISNUMBER(Customers!P511),Customers!P511,IFERROR(VALUE(Customers!P511),"")))</f>
        <v>1</v>
      </c>
      <c r="Q511" s="4" t="n">
        <f aca="false">IF(OR(TRIM(Customers!Q511&amp;"")="",ISNUMBER(MATCH(TRIM(Customers!Q511&amp;""),Codes!$A$5:$A$14,0))),"",IF(ISNUMBER(Customers!Q511),Customers!Q511,IFERROR(VALUE(Customers!Q511),"")))</f>
        <v>1000</v>
      </c>
      <c r="R511" s="4" t="n">
        <f aca="false">IF(OR(TRIM(Customers!R511&amp;"")="",ISNUMBER(MATCH(TRIM(Customers!R511&amp;""),Codes!$A$5:$A$14,0))),"",IF(ISNUMBER(Customers!R511),Customers!R511,IFERROR(VALUE(Customers!R511),"")))</f>
        <v>59.82</v>
      </c>
      <c r="S511" s="4" t="str">
        <f aca="false">IF(OR(TRIM(Customers!S511&amp;"")="",ISNUMBER(MATCH(TRIM(Customers!S511&amp;""),Codes!$A$5:$A$14,0))),"",IF(ISNUMBER(Customers!S511),Customers!S511,IFERROR(VALUE(Customers!S511),"")))</f>
        <v/>
      </c>
      <c r="T511" s="4" t="str">
        <f aca="false">IF(OR(TRIM(Customers!T511&amp;"")="",ISNUMBER(MATCH(TRIM(Customers!T511&amp;""),Codes!$A$5:$A$14,0))),"",IF(ISNUMBER(Customers!T511),Customers!T511,IFERROR(VALUE(Customers!T511),"")))</f>
        <v/>
      </c>
      <c r="U511" s="3" t="n">
        <f aca="false">IF(OR(TRIM(Customers!U511&amp;"")="",ISNUMBER(MATCH(TRIM(Customers!U511&amp;""),Codes!$A$5:$A$14,0)),Customers!U511=0),"",IF(ISNUMBER(Customers!U511),Customers!U511,IFERROR(VALUE(Customers!U511),"")))</f>
        <v>565</v>
      </c>
      <c r="V511" s="3" t="str">
        <f aca="false">IF(OR(TRIM(Customers!V511&amp;"")="",ISNUMBER(MATCH(TRIM(Customers!V511&amp;""),Codes!$A$5:$A$14,0))),"",IF(ISNUMBER(Customers!V511),Customers!V511,IFERROR(VALUE(Customers!V511),"")))</f>
        <v/>
      </c>
    </row>
    <row r="512" customFormat="false" ht="15" hidden="false" customHeight="false" outlineLevel="0" collapsed="false">
      <c r="A512" s="2" t="str">
        <f aca="false">Customers!A512</f>
        <v>CL00511</v>
      </c>
      <c r="B512" s="3" t="n">
        <f aca="false">IF(OR(TRIM(Customers!B512&amp;"")="",ISNUMBER(MATCH(TRIM(Customers!B512&amp;""),Codes!$A$5:$A$14,0)),Customers!B512=0),"",IF(ISNUMBER(Customers!B512),Customers!B512,IFERROR(VALUE(Customers!B512),"")))</f>
        <v>46</v>
      </c>
      <c r="C512" s="2" t="str">
        <f aca="false">IF(OR(TRIM(Customers!C512&amp;"")="",ISNUMBER(MATCH(TRIM(Customers!C512&amp;""),Codes!$A$5:$A$14,0))),"",TRIM(Customers!C512))</f>
        <v>F</v>
      </c>
      <c r="D512" s="2" t="str">
        <f aca="false">IF(OR(TRIM(Customers!D512&amp;"")="",ISNUMBER(MATCH(TRIM(Customers!D512&amp;""),Codes!$A$5:$A$14,0))),"",TRIM(Customers!D512))</f>
        <v>Campania</v>
      </c>
      <c r="E512" s="2" t="str">
        <f aca="false">IF(OR(TRIM(Customers!E512&amp;"")="",ISNUMBER(MATCH(TRIM(Customers!E512&amp;""),Codes!$A$5:$A$14,0))),"",TRIM(Customers!E512))</f>
        <v/>
      </c>
      <c r="F512" s="2" t="str">
        <f aca="false">IF(OR(TRIM(Customers!F512&amp;"")="",ISNUMBER(MATCH(TRIM(Customers!F512&amp;""),Codes!$A$5:$A$14,0))),"",TRIM(Customers!F512))</f>
        <v>Married</v>
      </c>
      <c r="G512" s="4" t="n">
        <f aca="false">IF(OR(TRIM(Customers!G512&amp;"")="",ISNUMBER(MATCH(TRIM(Customers!G512&amp;""),Codes!$A$5:$A$14,0)),Customers!G512=-999),"",IF(ISNUMBER(Customers!G512),Customers!G512,IFERROR(VALUE(Customers!G512),"")))</f>
        <v>24200</v>
      </c>
      <c r="H512" s="3" t="n">
        <f aca="false">IF(OR(TRIM(Customers!H512&amp;"")="",ISNUMBER(MATCH(TRIM(Customers!H512&amp;""),Codes!$A$5:$A$14,0))),"",IF(ISNUMBER(Customers!H512),Customers!H512,IFERROR(VALUE(Customers!H512),"")))</f>
        <v>4</v>
      </c>
      <c r="I512" s="5" t="n">
        <f aca="false">IF(OR(TRIM(Customers!I512&amp;"")="",ISNUMBER(MATCH(TRIM(Customers!I512&amp;""),Codes!$A$5:$A$14,0)),Customers!I512=DATE(1970,1,1)),"",IF(ISNUMBER(Customers!I512),Customers!I512,IFERROR(DATEVALUE(Customers!I512),"")))</f>
        <v>44709</v>
      </c>
      <c r="J512" s="2" t="str">
        <f aca="false">IF(OR(TRIM(Customers!J512&amp;"")="",ISNUMBER(MATCH(TRIM(Customers!J512&amp;""),Codes!$A$5:$A$14,0))),"",TRIM(Customers!J512))</f>
        <v>Online Banking</v>
      </c>
      <c r="K512" s="3" t="n">
        <f aca="false">IF(OR(TRIM(Customers!K512&amp;"")="",ISNUMBER(MATCH(TRIM(Customers!K512&amp;""),Codes!$A$5:$A$14,0))),"",IF(ISNUMBER(Customers!K512),Customers!K512,IFERROR(VALUE(Customers!K512),"")))</f>
        <v>3</v>
      </c>
      <c r="L512" s="4" t="n">
        <f aca="false">IF(OR(TRIM(Customers!L512&amp;"")="",ISNUMBER(MATCH(TRIM(Customers!L512&amp;""),Codes!$A$5:$A$14,0))),"",IF(ISNUMBER(Customers!L512),Customers!L512,IFERROR(VALUE(Customers!L512),"")))</f>
        <v>2498.66</v>
      </c>
      <c r="M512" s="4" t="n">
        <f aca="false">IF(OR(TRIM(Customers!M512&amp;"")="",ISNUMBER(MATCH(TRIM(Customers!M512&amp;""),Codes!$A$5:$A$14,0))),"",IF(ISNUMBER(Customers!M512),Customers!M512,IFERROR(VALUE(Customers!M512),"")))</f>
        <v>0</v>
      </c>
      <c r="N512" s="3" t="n">
        <f aca="false">IF(OR(TRIM(Customers!N512&amp;"")="",ISNUMBER(MATCH(TRIM(Customers!N512&amp;""),Codes!$A$5:$A$14,0)),Customers!N512=9999),"",IF(ISNUMBER(Customers!N512),Customers!N512,IFERROR(VALUE(Customers!N512),"")))</f>
        <v>30</v>
      </c>
      <c r="O512" s="4" t="n">
        <f aca="false">IF(OR(TRIM(Customers!O512&amp;"")="",ISNUMBER(MATCH(TRIM(Customers!O512&amp;""),Codes!$A$5:$A$14,0))),"",IF(ISNUMBER(Customers!O512),Customers!O512,IFERROR(VALUE(Customers!O512),"")))</f>
        <v>49.16</v>
      </c>
      <c r="P512" s="3" t="n">
        <f aca="false">IF(OR(TRIM(Customers!P512&amp;"")="",ISNUMBER(MATCH(TRIM(Customers!P512&amp;""),Codes!$A$5:$A$14,0))),"",IF(ISNUMBER(Customers!P512),Customers!P512,IFERROR(VALUE(Customers!P512),"")))</f>
        <v>4</v>
      </c>
      <c r="Q512" s="4" t="n">
        <f aca="false">IF(OR(TRIM(Customers!Q512&amp;"")="",ISNUMBER(MATCH(TRIM(Customers!Q512&amp;""),Codes!$A$5:$A$14,0))),"",IF(ISNUMBER(Customers!Q512),Customers!Q512,IFERROR(VALUE(Customers!Q512),"")))</f>
        <v>4500</v>
      </c>
      <c r="R512" s="4" t="n">
        <f aca="false">IF(OR(TRIM(Customers!R512&amp;"")="",ISNUMBER(MATCH(TRIM(Customers!R512&amp;""),Codes!$A$5:$A$14,0))),"",IF(ISNUMBER(Customers!R512),Customers!R512,IFERROR(VALUE(Customers!R512),"")))</f>
        <v>1788.92</v>
      </c>
      <c r="S512" s="4" t="n">
        <f aca="false">IF(OR(TRIM(Customers!S512&amp;"")="",ISNUMBER(MATCH(TRIM(Customers!S512&amp;""),Codes!$A$5:$A$14,0))),"",IF(ISNUMBER(Customers!S512),Customers!S512,IFERROR(VALUE(Customers!S512),"")))</f>
        <v>102000</v>
      </c>
      <c r="T512" s="4" t="n">
        <f aca="false">IF(OR(TRIM(Customers!T512&amp;"")="",ISNUMBER(MATCH(TRIM(Customers!T512&amp;""),Codes!$A$5:$A$14,0))),"",IF(ISNUMBER(Customers!T512),Customers!T512,IFERROR(VALUE(Customers!T512),"")))</f>
        <v>642</v>
      </c>
      <c r="U512" s="3" t="n">
        <f aca="false">IF(OR(TRIM(Customers!U512&amp;"")="",ISNUMBER(MATCH(TRIM(Customers!U512&amp;""),Codes!$A$5:$A$14,0)),Customers!U512=0),"",IF(ISNUMBER(Customers!U512),Customers!U512,IFERROR(VALUE(Customers!U512),"")))</f>
        <v>608</v>
      </c>
      <c r="V512" s="3" t="n">
        <f aca="false">IF(OR(TRIM(Customers!V512&amp;"")="",ISNUMBER(MATCH(TRIM(Customers!V512&amp;""),Codes!$A$5:$A$14,0))),"",IF(ISNUMBER(Customers!V512),Customers!V512,IFERROR(VALUE(Customers!V512),"")))</f>
        <v>1</v>
      </c>
    </row>
    <row r="513" customFormat="false" ht="15" hidden="false" customHeight="false" outlineLevel="0" collapsed="false">
      <c r="A513" s="2" t="str">
        <f aca="false">Customers!A513</f>
        <v>CL00512</v>
      </c>
      <c r="B513" s="3" t="n">
        <f aca="false">IF(OR(TRIM(Customers!B513&amp;"")="",ISNUMBER(MATCH(TRIM(Customers!B513&amp;""),Codes!$A$5:$A$14,0)),Customers!B513=0),"",IF(ISNUMBER(Customers!B513),Customers!B513,IFERROR(VALUE(Customers!B513),"")))</f>
        <v>47</v>
      </c>
      <c r="C513" s="2" t="str">
        <f aca="false">IF(OR(TRIM(Customers!C513&amp;"")="",ISNUMBER(MATCH(TRIM(Customers!C513&amp;""),Codes!$A$5:$A$14,0))),"",TRIM(Customers!C513))</f>
        <v>M</v>
      </c>
      <c r="D513" s="2" t="str">
        <f aca="false">IF(OR(TRIM(Customers!D513&amp;"")="",ISNUMBER(MATCH(TRIM(Customers!D513&amp;""),Codes!$A$5:$A$14,0))),"",TRIM(Customers!D513))</f>
        <v>Piemonte</v>
      </c>
      <c r="E513" s="2" t="str">
        <f aca="false">IF(OR(TRIM(Customers!E513&amp;"")="",ISNUMBER(MATCH(TRIM(Customers!E513&amp;""),Codes!$A$5:$A$14,0))),"",TRIM(Customers!E513))</f>
        <v>Manual worker</v>
      </c>
      <c r="F513" s="2" t="str">
        <f aca="false">IF(OR(TRIM(Customers!F513&amp;"")="",ISNUMBER(MATCH(TRIM(Customers!F513&amp;""),Codes!$A$5:$A$14,0))),"",TRIM(Customers!F513))</f>
        <v>Divorced</v>
      </c>
      <c r="G513" s="4" t="n">
        <f aca="false">IF(OR(TRIM(Customers!G513&amp;"")="",ISNUMBER(MATCH(TRIM(Customers!G513&amp;""),Codes!$A$5:$A$14,0)),Customers!G513=-999),"",IF(ISNUMBER(Customers!G513),Customers!G513,IFERROR(VALUE(Customers!G513),"")))</f>
        <v>25200</v>
      </c>
      <c r="H513" s="3" t="n">
        <f aca="false">IF(OR(TRIM(Customers!H513&amp;"")="",ISNUMBER(MATCH(TRIM(Customers!H513&amp;""),Codes!$A$5:$A$14,0))),"",IF(ISNUMBER(Customers!H513),Customers!H513,IFERROR(VALUE(Customers!H513),"")))</f>
        <v>5</v>
      </c>
      <c r="I513" s="5" t="n">
        <f aca="false">IF(OR(TRIM(Customers!I513&amp;"")="",ISNUMBER(MATCH(TRIM(Customers!I513&amp;""),Codes!$A$5:$A$14,0)),Customers!I513=DATE(1970,1,1)),"",IF(ISNUMBER(Customers!I513),Customers!I513,IFERROR(DATEVALUE(Customers!I513),"")))</f>
        <v>44321</v>
      </c>
      <c r="J513" s="2" t="str">
        <f aca="false">IF(OR(TRIM(Customers!J513&amp;"")="",ISNUMBER(MATCH(TRIM(Customers!J513&amp;""),Codes!$A$5:$A$14,0))),"",TRIM(Customers!J513))</f>
        <v>Online Banking</v>
      </c>
      <c r="K513" s="3" t="n">
        <f aca="false">IF(OR(TRIM(Customers!K513&amp;"")="",ISNUMBER(MATCH(TRIM(Customers!K513&amp;""),Codes!$A$5:$A$14,0))),"",IF(ISNUMBER(Customers!K513),Customers!K513,IFERROR(VALUE(Customers!K513),"")))</f>
        <v>2</v>
      </c>
      <c r="L513" s="4" t="str">
        <f aca="false">IF(OR(TRIM(Customers!L513&amp;"")="",ISNUMBER(MATCH(TRIM(Customers!L513&amp;""),Codes!$A$5:$A$14,0))),"",IF(ISNUMBER(Customers!L513),Customers!L513,IFERROR(VALUE(Customers!L513),"")))</f>
        <v/>
      </c>
      <c r="M513" s="4" t="n">
        <f aca="false">IF(OR(TRIM(Customers!M513&amp;"")="",ISNUMBER(MATCH(TRIM(Customers!M513&amp;""),Codes!$A$5:$A$14,0))),"",IF(ISNUMBER(Customers!M513),Customers!M513,IFERROR(VALUE(Customers!M513),"")))</f>
        <v>13360.37</v>
      </c>
      <c r="N513" s="3" t="n">
        <f aca="false">IF(OR(TRIM(Customers!N513&amp;"")="",ISNUMBER(MATCH(TRIM(Customers!N513&amp;""),Codes!$A$5:$A$14,0)),Customers!N513=9999),"",IF(ISNUMBER(Customers!N513),Customers!N513,IFERROR(VALUE(Customers!N513),"")))</f>
        <v>27</v>
      </c>
      <c r="O513" s="4" t="n">
        <f aca="false">IF(OR(TRIM(Customers!O513&amp;"")="",ISNUMBER(MATCH(TRIM(Customers!O513&amp;""),Codes!$A$5:$A$14,0))),"",IF(ISNUMBER(Customers!O513),Customers!O513,IFERROR(VALUE(Customers!O513),"")))</f>
        <v>35.34</v>
      </c>
      <c r="P513" s="3" t="n">
        <f aca="false">IF(OR(TRIM(Customers!P513&amp;"")="",ISNUMBER(MATCH(TRIM(Customers!P513&amp;""),Codes!$A$5:$A$14,0))),"",IF(ISNUMBER(Customers!P513),Customers!P513,IFERROR(VALUE(Customers!P513),"")))</f>
        <v>3</v>
      </c>
      <c r="Q513" s="4" t="n">
        <f aca="false">IF(OR(TRIM(Customers!Q513&amp;"")="",ISNUMBER(MATCH(TRIM(Customers!Q513&amp;""),Codes!$A$5:$A$14,0))),"",IF(ISNUMBER(Customers!Q513),Customers!Q513,IFERROR(VALUE(Customers!Q513),"")))</f>
        <v>3500</v>
      </c>
      <c r="R513" s="4" t="n">
        <f aca="false">IF(OR(TRIM(Customers!R513&amp;"")="",ISNUMBER(MATCH(TRIM(Customers!R513&amp;""),Codes!$A$5:$A$14,0))),"",IF(ISNUMBER(Customers!R513),Customers!R513,IFERROR(VALUE(Customers!R513),"")))</f>
        <v>581.36</v>
      </c>
      <c r="S513" s="4" t="str">
        <f aca="false">IF(OR(TRIM(Customers!S513&amp;"")="",ISNUMBER(MATCH(TRIM(Customers!S513&amp;""),Codes!$A$5:$A$14,0))),"",IF(ISNUMBER(Customers!S513),Customers!S513,IFERROR(VALUE(Customers!S513),"")))</f>
        <v/>
      </c>
      <c r="T513" s="4" t="str">
        <f aca="false">IF(OR(TRIM(Customers!T513&amp;"")="",ISNUMBER(MATCH(TRIM(Customers!T513&amp;""),Codes!$A$5:$A$14,0))),"",IF(ISNUMBER(Customers!T513),Customers!T513,IFERROR(VALUE(Customers!T513),"")))</f>
        <v/>
      </c>
      <c r="U513" s="3" t="n">
        <f aca="false">IF(OR(TRIM(Customers!U513&amp;"")="",ISNUMBER(MATCH(TRIM(Customers!U513&amp;""),Codes!$A$5:$A$14,0)),Customers!U513=0),"",IF(ISNUMBER(Customers!U513),Customers!U513,IFERROR(VALUE(Customers!U513),"")))</f>
        <v>670</v>
      </c>
      <c r="V513" s="3" t="n">
        <f aca="false">IF(OR(TRIM(Customers!V513&amp;"")="",ISNUMBER(MATCH(TRIM(Customers!V513&amp;""),Codes!$A$5:$A$14,0))),"",IF(ISNUMBER(Customers!V513),Customers!V513,IFERROR(VALUE(Customers!V513),"")))</f>
        <v>0</v>
      </c>
    </row>
    <row r="514" customFormat="false" ht="15" hidden="false" customHeight="false" outlineLevel="0" collapsed="false">
      <c r="A514" s="2" t="str">
        <f aca="false">Customers!A514</f>
        <v>CL00513</v>
      </c>
      <c r="B514" s="3" t="n">
        <f aca="false">IF(OR(TRIM(Customers!B514&amp;"")="",ISNUMBER(MATCH(TRIM(Customers!B514&amp;""),Codes!$A$5:$A$14,0)),Customers!B514=0),"",IF(ISNUMBER(Customers!B514),Customers!B514,IFERROR(VALUE(Customers!B514),"")))</f>
        <v>61</v>
      </c>
      <c r="C514" s="2" t="str">
        <f aca="false">IF(OR(TRIM(Customers!C514&amp;"")="",ISNUMBER(MATCH(TRIM(Customers!C514&amp;""),Codes!$A$5:$A$14,0))),"",TRIM(Customers!C514))</f>
        <v>M</v>
      </c>
      <c r="D514" s="2" t="str">
        <f aca="false">IF(OR(TRIM(Customers!D514&amp;"")="",ISNUMBER(MATCH(TRIM(Customers!D514&amp;""),Codes!$A$5:$A$14,0))),"",TRIM(Customers!D514))</f>
        <v>Friuli-Venezia Giulia</v>
      </c>
      <c r="E514" s="2" t="str">
        <f aca="false">IF(OR(TRIM(Customers!E514&amp;"")="",ISNUMBER(MATCH(TRIM(Customers!E514&amp;""),Codes!$A$5:$A$14,0))),"",TRIM(Customers!E514))</f>
        <v>Unemployed</v>
      </c>
      <c r="F514" s="2" t="str">
        <f aca="false">IF(OR(TRIM(Customers!F514&amp;"")="",ISNUMBER(MATCH(TRIM(Customers!F514&amp;""),Codes!$A$5:$A$14,0))),"",TRIM(Customers!F514))</f>
        <v>Widowed</v>
      </c>
      <c r="G514" s="4" t="n">
        <f aca="false">IF(OR(TRIM(Customers!G514&amp;"")="",ISNUMBER(MATCH(TRIM(Customers!G514&amp;""),Codes!$A$5:$A$14,0)),Customers!G514=-999),"",IF(ISNUMBER(Customers!G514),Customers!G514,IFERROR(VALUE(Customers!G514),"")))</f>
        <v>2600</v>
      </c>
      <c r="H514" s="3" t="str">
        <f aca="false">IF(OR(TRIM(Customers!H514&amp;"")="",ISNUMBER(MATCH(TRIM(Customers!H514&amp;""),Codes!$A$5:$A$14,0))),"",IF(ISNUMBER(Customers!H514),Customers!H514,IFERROR(VALUE(Customers!H514),"")))</f>
        <v/>
      </c>
      <c r="I514" s="5" t="n">
        <f aca="false">IF(OR(TRIM(Customers!I514&amp;"")="",ISNUMBER(MATCH(TRIM(Customers!I514&amp;""),Codes!$A$5:$A$14,0)),Customers!I514=DATE(1970,1,1)),"",IF(ISNUMBER(Customers!I514),Customers!I514,IFERROR(DATEVALUE(Customers!I514),"")))</f>
        <v>34598</v>
      </c>
      <c r="J514" s="2" t="str">
        <f aca="false">IF(OR(TRIM(Customers!J514&amp;"")="",ISNUMBER(MATCH(TRIM(Customers!J514&amp;""),Codes!$A$5:$A$14,0))),"",TRIM(Customers!J514))</f>
        <v>Branch</v>
      </c>
      <c r="K514" s="3" t="n">
        <f aca="false">IF(OR(TRIM(Customers!K514&amp;"")="",ISNUMBER(MATCH(TRIM(Customers!K514&amp;""),Codes!$A$5:$A$14,0))),"",IF(ISNUMBER(Customers!K514),Customers!K514,IFERROR(VALUE(Customers!K514),"")))</f>
        <v>3</v>
      </c>
      <c r="L514" s="4" t="n">
        <f aca="false">IF(OR(TRIM(Customers!L514&amp;"")="",ISNUMBER(MATCH(TRIM(Customers!L514&amp;""),Codes!$A$5:$A$14,0))),"",IF(ISNUMBER(Customers!L514),Customers!L514,IFERROR(VALUE(Customers!L514),"")))</f>
        <v>258.18</v>
      </c>
      <c r="M514" s="4" t="n">
        <f aca="false">IF(OR(TRIM(Customers!M514&amp;"")="",ISNUMBER(MATCH(TRIM(Customers!M514&amp;""),Codes!$A$5:$A$14,0))),"",IF(ISNUMBER(Customers!M514),Customers!M514,IFERROR(VALUE(Customers!M514),"")))</f>
        <v>4492.75</v>
      </c>
      <c r="N514" s="3" t="n">
        <f aca="false">IF(OR(TRIM(Customers!N514&amp;"")="",ISNUMBER(MATCH(TRIM(Customers!N514&amp;""),Codes!$A$5:$A$14,0)),Customers!N514=9999),"",IF(ISNUMBER(Customers!N514),Customers!N514,IFERROR(VALUE(Customers!N514),"")))</f>
        <v>14</v>
      </c>
      <c r="O514" s="4" t="n">
        <f aca="false">IF(OR(TRIM(Customers!O514&amp;"")="",ISNUMBER(MATCH(TRIM(Customers!O514&amp;""),Codes!$A$5:$A$14,0))),"",IF(ISNUMBER(Customers!O514),Customers!O514,IFERROR(VALUE(Customers!O514),"")))</f>
        <v>14.87</v>
      </c>
      <c r="P514" s="3" t="str">
        <f aca="false">IF(OR(TRIM(Customers!P514&amp;"")="",ISNUMBER(MATCH(TRIM(Customers!P514&amp;""),Codes!$A$5:$A$14,0))),"",IF(ISNUMBER(Customers!P514),Customers!P514,IFERROR(VALUE(Customers!P514),"")))</f>
        <v/>
      </c>
      <c r="Q514" s="4" t="n">
        <f aca="false">IF(OR(TRIM(Customers!Q514&amp;"")="",ISNUMBER(MATCH(TRIM(Customers!Q514&amp;""),Codes!$A$5:$A$14,0))),"",IF(ISNUMBER(Customers!Q514),Customers!Q514,IFERROR(VALUE(Customers!Q514),"")))</f>
        <v>500</v>
      </c>
      <c r="R514" s="4" t="n">
        <f aca="false">IF(OR(TRIM(Customers!R514&amp;"")="",ISNUMBER(MATCH(TRIM(Customers!R514&amp;""),Codes!$A$5:$A$14,0))),"",IF(ISNUMBER(Customers!R514),Customers!R514,IFERROR(VALUE(Customers!R514),"")))</f>
        <v>12.89</v>
      </c>
      <c r="S514" s="4" t="n">
        <f aca="false">IF(OR(TRIM(Customers!S514&amp;"")="",ISNUMBER(MATCH(TRIM(Customers!S514&amp;""),Codes!$A$5:$A$14,0))),"",IF(ISNUMBER(Customers!S514),Customers!S514,IFERROR(VALUE(Customers!S514),"")))</f>
        <v>0</v>
      </c>
      <c r="T514" s="4" t="n">
        <f aca="false">IF(OR(TRIM(Customers!T514&amp;"")="",ISNUMBER(MATCH(TRIM(Customers!T514&amp;""),Codes!$A$5:$A$14,0))),"",IF(ISNUMBER(Customers!T514),Customers!T514,IFERROR(VALUE(Customers!T514),"")))</f>
        <v>0</v>
      </c>
      <c r="U514" s="3" t="n">
        <f aca="false">IF(OR(TRIM(Customers!U514&amp;"")="",ISNUMBER(MATCH(TRIM(Customers!U514&amp;""),Codes!$A$5:$A$14,0)),Customers!U514=0),"",IF(ISNUMBER(Customers!U514),Customers!U514,IFERROR(VALUE(Customers!U514),"")))</f>
        <v>546</v>
      </c>
      <c r="V514" s="3" t="n">
        <f aca="false">IF(OR(TRIM(Customers!V514&amp;"")="",ISNUMBER(MATCH(TRIM(Customers!V514&amp;""),Codes!$A$5:$A$14,0))),"",IF(ISNUMBER(Customers!V514),Customers!V514,IFERROR(VALUE(Customers!V514),"")))</f>
        <v>0</v>
      </c>
    </row>
    <row r="515" customFormat="false" ht="15" hidden="false" customHeight="false" outlineLevel="0" collapsed="false">
      <c r="A515" s="2" t="str">
        <f aca="false">Customers!A515</f>
        <v>CL00514</v>
      </c>
      <c r="B515" s="3" t="n">
        <f aca="false">IF(OR(TRIM(Customers!B515&amp;"")="",ISNUMBER(MATCH(TRIM(Customers!B515&amp;""),Codes!$A$5:$A$14,0)),Customers!B515=0),"",IF(ISNUMBER(Customers!B515),Customers!B515,IFERROR(VALUE(Customers!B515),"")))</f>
        <v>38</v>
      </c>
      <c r="C515" s="2" t="str">
        <f aca="false">IF(OR(TRIM(Customers!C515&amp;"")="",ISNUMBER(MATCH(TRIM(Customers!C515&amp;""),Codes!$A$5:$A$14,0))),"",TRIM(Customers!C515))</f>
        <v>M</v>
      </c>
      <c r="D515" s="2" t="str">
        <f aca="false">IF(OR(TRIM(Customers!D515&amp;"")="",ISNUMBER(MATCH(TRIM(Customers!D515&amp;""),Codes!$A$5:$A$14,0))),"",TRIM(Customers!D515))</f>
        <v>Lazio</v>
      </c>
      <c r="E515" s="2" t="str">
        <f aca="false">IF(OR(TRIM(Customers!E515&amp;"")="",ISNUMBER(MATCH(TRIM(Customers!E515&amp;""),Codes!$A$5:$A$14,0))),"",TRIM(Customers!E515))</f>
        <v>Self-employed</v>
      </c>
      <c r="F515" s="2" t="str">
        <f aca="false">IF(OR(TRIM(Customers!F515&amp;"")="",ISNUMBER(MATCH(TRIM(Customers!F515&amp;""),Codes!$A$5:$A$14,0))),"",TRIM(Customers!F515))</f>
        <v>Married</v>
      </c>
      <c r="G515" s="4" t="n">
        <f aca="false">IF(OR(TRIM(Customers!G515&amp;"")="",ISNUMBER(MATCH(TRIM(Customers!G515&amp;""),Codes!$A$5:$A$14,0)),Customers!G515=-999),"",IF(ISNUMBER(Customers!G515),Customers!G515,IFERROR(VALUE(Customers!G515),"")))</f>
        <v>54200</v>
      </c>
      <c r="H515" s="3" t="n">
        <f aca="false">IF(OR(TRIM(Customers!H515&amp;"")="",ISNUMBER(MATCH(TRIM(Customers!H515&amp;""),Codes!$A$5:$A$14,0))),"",IF(ISNUMBER(Customers!H515),Customers!H515,IFERROR(VALUE(Customers!H515),"")))</f>
        <v>4</v>
      </c>
      <c r="I515" s="5" t="n">
        <f aca="false">IF(OR(TRIM(Customers!I515&amp;"")="",ISNUMBER(MATCH(TRIM(Customers!I515&amp;""),Codes!$A$5:$A$14,0)),Customers!I515=DATE(1970,1,1)),"",IF(ISNUMBER(Customers!I515),Customers!I515,IFERROR(DATEVALUE(Customers!I515),"")))</f>
        <v>44606</v>
      </c>
      <c r="J515" s="2" t="str">
        <f aca="false">IF(OR(TRIM(Customers!J515&amp;"")="",ISNUMBER(MATCH(TRIM(Customers!J515&amp;""),Codes!$A$5:$A$14,0))),"",TRIM(Customers!J515))</f>
        <v>Online Banking</v>
      </c>
      <c r="K515" s="3" t="n">
        <f aca="false">IF(OR(TRIM(Customers!K515&amp;"")="",ISNUMBER(MATCH(TRIM(Customers!K515&amp;""),Codes!$A$5:$A$14,0))),"",IF(ISNUMBER(Customers!K515),Customers!K515,IFERROR(VALUE(Customers!K515),"")))</f>
        <v>2</v>
      </c>
      <c r="L515" s="4" t="n">
        <f aca="false">IF(OR(TRIM(Customers!L515&amp;"")="",ISNUMBER(MATCH(TRIM(Customers!L515&amp;""),Codes!$A$5:$A$14,0))),"",IF(ISNUMBER(Customers!L515),Customers!L515,IFERROR(VALUE(Customers!L515),"")))</f>
        <v>7192.57</v>
      </c>
      <c r="M515" s="4" t="n">
        <f aca="false">IF(OR(TRIM(Customers!M515&amp;"")="",ISNUMBER(MATCH(TRIM(Customers!M515&amp;""),Codes!$A$5:$A$14,0))),"",IF(ISNUMBER(Customers!M515),Customers!M515,IFERROR(VALUE(Customers!M515),"")))</f>
        <v>16016.24</v>
      </c>
      <c r="N515" s="3" t="n">
        <f aca="false">IF(OR(TRIM(Customers!N515&amp;"")="",ISNUMBER(MATCH(TRIM(Customers!N515&amp;""),Codes!$A$5:$A$14,0)),Customers!N515=9999),"",IF(ISNUMBER(Customers!N515),Customers!N515,IFERROR(VALUE(Customers!N515),"")))</f>
        <v>43</v>
      </c>
      <c r="O515" s="4" t="n">
        <f aca="false">IF(OR(TRIM(Customers!O515&amp;"")="",ISNUMBER(MATCH(TRIM(Customers!O515&amp;""),Codes!$A$5:$A$14,0))),"",IF(ISNUMBER(Customers!O515),Customers!O515,IFERROR(VALUE(Customers!O515),"")))</f>
        <v>58.57</v>
      </c>
      <c r="P515" s="3" t="n">
        <f aca="false">IF(OR(TRIM(Customers!P515&amp;"")="",ISNUMBER(MATCH(TRIM(Customers!P515&amp;""),Codes!$A$5:$A$14,0))),"",IF(ISNUMBER(Customers!P515),Customers!P515,IFERROR(VALUE(Customers!P515),"")))</f>
        <v>1</v>
      </c>
      <c r="Q515" s="4" t="n">
        <f aca="false">IF(OR(TRIM(Customers!Q515&amp;"")="",ISNUMBER(MATCH(TRIM(Customers!Q515&amp;""),Codes!$A$5:$A$14,0))),"",IF(ISNUMBER(Customers!Q515),Customers!Q515,IFERROR(VALUE(Customers!Q515),"")))</f>
        <v>8500</v>
      </c>
      <c r="R515" s="4" t="n">
        <f aca="false">IF(OR(TRIM(Customers!R515&amp;"")="",ISNUMBER(MATCH(TRIM(Customers!R515&amp;""),Codes!$A$5:$A$14,0))),"",IF(ISNUMBER(Customers!R515),Customers!R515,IFERROR(VALUE(Customers!R515),"")))</f>
        <v>2151.29</v>
      </c>
      <c r="S515" s="4" t="n">
        <f aca="false">IF(OR(TRIM(Customers!S515&amp;"")="",ISNUMBER(MATCH(TRIM(Customers!S515&amp;""),Codes!$A$5:$A$14,0))),"",IF(ISNUMBER(Customers!S515),Customers!S515,IFERROR(VALUE(Customers!S515),"")))</f>
        <v>205000</v>
      </c>
      <c r="T515" s="4" t="n">
        <f aca="false">IF(OR(TRIM(Customers!T515&amp;"")="",ISNUMBER(MATCH(TRIM(Customers!T515&amp;""),Codes!$A$5:$A$14,0))),"",IF(ISNUMBER(Customers!T515),Customers!T515,IFERROR(VALUE(Customers!T515),"")))</f>
        <v>1474</v>
      </c>
      <c r="U515" s="3" t="n">
        <f aca="false">IF(OR(TRIM(Customers!U515&amp;"")="",ISNUMBER(MATCH(TRIM(Customers!U515&amp;""),Codes!$A$5:$A$14,0)),Customers!U515=0),"",IF(ISNUMBER(Customers!U515),Customers!U515,IFERROR(VALUE(Customers!U515),"")))</f>
        <v>723</v>
      </c>
      <c r="V515" s="3" t="n">
        <f aca="false">IF(OR(TRIM(Customers!V515&amp;"")="",ISNUMBER(MATCH(TRIM(Customers!V515&amp;""),Codes!$A$5:$A$14,0))),"",IF(ISNUMBER(Customers!V515),Customers!V515,IFERROR(VALUE(Customers!V515),"")))</f>
        <v>0</v>
      </c>
    </row>
    <row r="516" customFormat="false" ht="15" hidden="false" customHeight="false" outlineLevel="0" collapsed="false">
      <c r="A516" s="2" t="str">
        <f aca="false">Customers!A516</f>
        <v>CL00515</v>
      </c>
      <c r="B516" s="3" t="n">
        <f aca="false">IF(OR(TRIM(Customers!B516&amp;"")="",ISNUMBER(MATCH(TRIM(Customers!B516&amp;""),Codes!$A$5:$A$14,0)),Customers!B516=0),"",IF(ISNUMBER(Customers!B516),Customers!B516,IFERROR(VALUE(Customers!B516),"")))</f>
        <v>40</v>
      </c>
      <c r="C516" s="2" t="str">
        <f aca="false">IF(OR(TRIM(Customers!C516&amp;"")="",ISNUMBER(MATCH(TRIM(Customers!C516&amp;""),Codes!$A$5:$A$14,0))),"",TRIM(Customers!C516))</f>
        <v>F</v>
      </c>
      <c r="D516" s="2" t="str">
        <f aca="false">IF(OR(TRIM(Customers!D516&amp;"")="",ISNUMBER(MATCH(TRIM(Customers!D516&amp;""),Codes!$A$5:$A$14,0))),"",TRIM(Customers!D516))</f>
        <v>Emilia-Romagna</v>
      </c>
      <c r="E516" s="2" t="str">
        <f aca="false">IF(OR(TRIM(Customers!E516&amp;"")="",ISNUMBER(MATCH(TRIM(Customers!E516&amp;""),Codes!$A$5:$A$14,0))),"",TRIM(Customers!E516))</f>
        <v>Teacher</v>
      </c>
      <c r="F516" s="2" t="str">
        <f aca="false">IF(OR(TRIM(Customers!F516&amp;"")="",ISNUMBER(MATCH(TRIM(Customers!F516&amp;""),Codes!$A$5:$A$14,0))),"",TRIM(Customers!F516))</f>
        <v>Married</v>
      </c>
      <c r="G516" s="4" t="n">
        <f aca="false">IF(OR(TRIM(Customers!G516&amp;"")="",ISNUMBER(MATCH(TRIM(Customers!G516&amp;""),Codes!$A$5:$A$14,0)),Customers!G516=-999),"",IF(ISNUMBER(Customers!G516),Customers!G516,IFERROR(VALUE(Customers!G516),"")))</f>
        <v>27100</v>
      </c>
      <c r="H516" s="3" t="n">
        <f aca="false">IF(OR(TRIM(Customers!H516&amp;"")="",ISNUMBER(MATCH(TRIM(Customers!H516&amp;""),Codes!$A$5:$A$14,0))),"",IF(ISNUMBER(Customers!H516),Customers!H516,IFERROR(VALUE(Customers!H516),"")))</f>
        <v>2</v>
      </c>
      <c r="I516" s="5" t="n">
        <f aca="false">IF(OR(TRIM(Customers!I516&amp;"")="",ISNUMBER(MATCH(TRIM(Customers!I516&amp;""),Codes!$A$5:$A$14,0)),Customers!I516=DATE(1970,1,1)),"",IF(ISNUMBER(Customers!I516),Customers!I516,IFERROR(DATEVALUE(Customers!I516),"")))</f>
        <v>45265</v>
      </c>
      <c r="J516" s="2" t="str">
        <f aca="false">IF(OR(TRIM(Customers!J516&amp;"")="",ISNUMBER(MATCH(TRIM(Customers!J516&amp;""),Codes!$A$5:$A$14,0))),"",TRIM(Customers!J516))</f>
        <v>App</v>
      </c>
      <c r="K516" s="3" t="n">
        <f aca="false">IF(OR(TRIM(Customers!K516&amp;"")="",ISNUMBER(MATCH(TRIM(Customers!K516&amp;""),Codes!$A$5:$A$14,0))),"",IF(ISNUMBER(Customers!K516),Customers!K516,IFERROR(VALUE(Customers!K516),"")))</f>
        <v>3</v>
      </c>
      <c r="L516" s="4" t="n">
        <f aca="false">IF(OR(TRIM(Customers!L516&amp;"")="",ISNUMBER(MATCH(TRIM(Customers!L516&amp;""),Codes!$A$5:$A$14,0))),"",IF(ISNUMBER(Customers!L516),Customers!L516,IFERROR(VALUE(Customers!L516),"")))</f>
        <v>764.54</v>
      </c>
      <c r="M516" s="4" t="n">
        <f aca="false">IF(OR(TRIM(Customers!M516&amp;"")="",ISNUMBER(MATCH(TRIM(Customers!M516&amp;""),Codes!$A$5:$A$14,0))),"",IF(ISNUMBER(Customers!M516),Customers!M516,IFERROR(VALUE(Customers!M516),"")))</f>
        <v>7983.95</v>
      </c>
      <c r="N516" s="3" t="n">
        <f aca="false">IF(OR(TRIM(Customers!N516&amp;"")="",ISNUMBER(MATCH(TRIM(Customers!N516&amp;""),Codes!$A$5:$A$14,0)),Customers!N516=9999),"",IF(ISNUMBER(Customers!N516),Customers!N516,IFERROR(VALUE(Customers!N516),"")))</f>
        <v>31</v>
      </c>
      <c r="O516" s="4" t="n">
        <f aca="false">IF(OR(TRIM(Customers!O516&amp;"")="",ISNUMBER(MATCH(TRIM(Customers!O516&amp;""),Codes!$A$5:$A$14,0))),"",IF(ISNUMBER(Customers!O516),Customers!O516,IFERROR(VALUE(Customers!O516),"")))</f>
        <v>38.9</v>
      </c>
      <c r="P516" s="3" t="n">
        <f aca="false">IF(OR(TRIM(Customers!P516&amp;"")="",ISNUMBER(MATCH(TRIM(Customers!P516&amp;""),Codes!$A$5:$A$14,0))),"",IF(ISNUMBER(Customers!P516),Customers!P516,IFERROR(VALUE(Customers!P516),"")))</f>
        <v>1</v>
      </c>
      <c r="Q516" s="4" t="n">
        <f aca="false">IF(OR(TRIM(Customers!Q516&amp;"")="",ISNUMBER(MATCH(TRIM(Customers!Q516&amp;""),Codes!$A$5:$A$14,0))),"",IF(ISNUMBER(Customers!Q516),Customers!Q516,IFERROR(VALUE(Customers!Q516),"")))</f>
        <v>3000</v>
      </c>
      <c r="R516" s="4" t="n">
        <f aca="false">IF(OR(TRIM(Customers!R516&amp;"")="",ISNUMBER(MATCH(TRIM(Customers!R516&amp;""),Codes!$A$5:$A$14,0))),"",IF(ISNUMBER(Customers!R516),Customers!R516,IFERROR(VALUE(Customers!R516),"")))</f>
        <v>377.87</v>
      </c>
      <c r="S516" s="4" t="n">
        <f aca="false">IF(OR(TRIM(Customers!S516&amp;"")="",ISNUMBER(MATCH(TRIM(Customers!S516&amp;""),Codes!$A$5:$A$14,0))),"",IF(ISNUMBER(Customers!S516),Customers!S516,IFERROR(VALUE(Customers!S516),"")))</f>
        <v>66000</v>
      </c>
      <c r="T516" s="4" t="n">
        <f aca="false">IF(OR(TRIM(Customers!T516&amp;"")="",ISNUMBER(MATCH(TRIM(Customers!T516&amp;""),Codes!$A$5:$A$14,0))),"",IF(ISNUMBER(Customers!T516),Customers!T516,IFERROR(VALUE(Customers!T516),"")))</f>
        <v>303</v>
      </c>
      <c r="U516" s="3" t="n">
        <f aca="false">IF(OR(TRIM(Customers!U516&amp;"")="",ISNUMBER(MATCH(TRIM(Customers!U516&amp;""),Codes!$A$5:$A$14,0)),Customers!U516=0),"",IF(ISNUMBER(Customers!U516),Customers!U516,IFERROR(VALUE(Customers!U516),"")))</f>
        <v>723</v>
      </c>
      <c r="V516" s="3" t="n">
        <f aca="false">IF(OR(TRIM(Customers!V516&amp;"")="",ISNUMBER(MATCH(TRIM(Customers!V516&amp;""),Codes!$A$5:$A$14,0))),"",IF(ISNUMBER(Customers!V516),Customers!V516,IFERROR(VALUE(Customers!V516),"")))</f>
        <v>0</v>
      </c>
    </row>
    <row r="517" customFormat="false" ht="15" hidden="false" customHeight="false" outlineLevel="0" collapsed="false">
      <c r="A517" s="2" t="str">
        <f aca="false">Customers!A517</f>
        <v>CL00516</v>
      </c>
      <c r="B517" s="3" t="n">
        <f aca="false">IF(OR(TRIM(Customers!B517&amp;"")="",ISNUMBER(MATCH(TRIM(Customers!B517&amp;""),Codes!$A$5:$A$14,0)),Customers!B517=0),"",IF(ISNUMBER(Customers!B517),Customers!B517,IFERROR(VALUE(Customers!B517),"")))</f>
        <v>33</v>
      </c>
      <c r="C517" s="2" t="str">
        <f aca="false">IF(OR(TRIM(Customers!C517&amp;"")="",ISNUMBER(MATCH(TRIM(Customers!C517&amp;""),Codes!$A$5:$A$14,0))),"",TRIM(Customers!C517))</f>
        <v>M</v>
      </c>
      <c r="D517" s="2" t="str">
        <f aca="false">IF(OR(TRIM(Customers!D517&amp;"")="",ISNUMBER(MATCH(TRIM(Customers!D517&amp;""),Codes!$A$5:$A$14,0))),"",TRIM(Customers!D517))</f>
        <v>Umbria</v>
      </c>
      <c r="E517" s="2" t="str">
        <f aca="false">IF(OR(TRIM(Customers!E517&amp;"")="",ISNUMBER(MATCH(TRIM(Customers!E517&amp;""),Codes!$A$5:$A$14,0))),"",TRIM(Customers!E517))</f>
        <v>Teacher</v>
      </c>
      <c r="F517" s="2" t="str">
        <f aca="false">IF(OR(TRIM(Customers!F517&amp;"")="",ISNUMBER(MATCH(TRIM(Customers!F517&amp;""),Codes!$A$5:$A$14,0))),"",TRIM(Customers!F517))</f>
        <v>Divorced</v>
      </c>
      <c r="G517" s="4" t="n">
        <f aca="false">IF(OR(TRIM(Customers!G517&amp;"")="",ISNUMBER(MATCH(TRIM(Customers!G517&amp;""),Codes!$A$5:$A$14,0)),Customers!G517=-999),"",IF(ISNUMBER(Customers!G517),Customers!G517,IFERROR(VALUE(Customers!G517),"")))</f>
        <v>49200</v>
      </c>
      <c r="H517" s="3" t="n">
        <f aca="false">IF(OR(TRIM(Customers!H517&amp;"")="",ISNUMBER(MATCH(TRIM(Customers!H517&amp;""),Codes!$A$5:$A$14,0))),"",IF(ISNUMBER(Customers!H517),Customers!H517,IFERROR(VALUE(Customers!H517),"")))</f>
        <v>10</v>
      </c>
      <c r="I517" s="5" t="n">
        <f aca="false">IF(OR(TRIM(Customers!I517&amp;"")="",ISNUMBER(MATCH(TRIM(Customers!I517&amp;""),Codes!$A$5:$A$14,0)),Customers!I517=DATE(1970,1,1)),"",IF(ISNUMBER(Customers!I517),Customers!I517,IFERROR(DATEVALUE(Customers!I517),"")))</f>
        <v>42622</v>
      </c>
      <c r="J517" s="2" t="str">
        <f aca="false">IF(OR(TRIM(Customers!J517&amp;"")="",ISNUMBER(MATCH(TRIM(Customers!J517&amp;""),Codes!$A$5:$A$14,0))),"",TRIM(Customers!J517))</f>
        <v>App</v>
      </c>
      <c r="K517" s="3" t="n">
        <f aca="false">IF(OR(TRIM(Customers!K517&amp;"")="",ISNUMBER(MATCH(TRIM(Customers!K517&amp;""),Codes!$A$5:$A$14,0))),"",IF(ISNUMBER(Customers!K517),Customers!K517,IFERROR(VALUE(Customers!K517),"")))</f>
        <v>2</v>
      </c>
      <c r="L517" s="4" t="n">
        <f aca="false">IF(OR(TRIM(Customers!L517&amp;"")="",ISNUMBER(MATCH(TRIM(Customers!L517&amp;""),Codes!$A$5:$A$14,0))),"",IF(ISNUMBER(Customers!L517),Customers!L517,IFERROR(VALUE(Customers!L517),"")))</f>
        <v>1906.33</v>
      </c>
      <c r="M517" s="4" t="n">
        <f aca="false">IF(OR(TRIM(Customers!M517&amp;"")="",ISNUMBER(MATCH(TRIM(Customers!M517&amp;""),Codes!$A$5:$A$14,0))),"",IF(ISNUMBER(Customers!M517),Customers!M517,IFERROR(VALUE(Customers!M517),"")))</f>
        <v>63951.64</v>
      </c>
      <c r="N517" s="3" t="n">
        <f aca="false">IF(OR(TRIM(Customers!N517&amp;"")="",ISNUMBER(MATCH(TRIM(Customers!N517&amp;""),Codes!$A$5:$A$14,0)),Customers!N517=9999),"",IF(ISNUMBER(Customers!N517),Customers!N517,IFERROR(VALUE(Customers!N517),"")))</f>
        <v>37</v>
      </c>
      <c r="O517" s="4" t="n">
        <f aca="false">IF(OR(TRIM(Customers!O517&amp;"")="",ISNUMBER(MATCH(TRIM(Customers!O517&amp;""),Codes!$A$5:$A$14,0))),"",IF(ISNUMBER(Customers!O517),Customers!O517,IFERROR(VALUE(Customers!O517),"")))</f>
        <v>84.05</v>
      </c>
      <c r="P517" s="3" t="n">
        <f aca="false">IF(OR(TRIM(Customers!P517&amp;"")="",ISNUMBER(MATCH(TRIM(Customers!P517&amp;""),Codes!$A$5:$A$14,0))),"",IF(ISNUMBER(Customers!P517),Customers!P517,IFERROR(VALUE(Customers!P517),"")))</f>
        <v>0</v>
      </c>
      <c r="Q517" s="4" t="n">
        <f aca="false">IF(OR(TRIM(Customers!Q517&amp;"")="",ISNUMBER(MATCH(TRIM(Customers!Q517&amp;""),Codes!$A$5:$A$14,0))),"",IF(ISNUMBER(Customers!Q517),Customers!Q517,IFERROR(VALUE(Customers!Q517),"")))</f>
        <v>12500</v>
      </c>
      <c r="R517" s="4" t="n">
        <f aca="false">IF(OR(TRIM(Customers!R517&amp;"")="",ISNUMBER(MATCH(TRIM(Customers!R517&amp;""),Codes!$A$5:$A$14,0))),"",IF(ISNUMBER(Customers!R517),Customers!R517,IFERROR(VALUE(Customers!R517),"")))</f>
        <v>4144.46</v>
      </c>
      <c r="S517" s="4" t="n">
        <f aca="false">IF(OR(TRIM(Customers!S517&amp;"")="",ISNUMBER(MATCH(TRIM(Customers!S517&amp;""),Codes!$A$5:$A$14,0))),"",IF(ISNUMBER(Customers!S517),Customers!S517,IFERROR(VALUE(Customers!S517),"")))</f>
        <v>0</v>
      </c>
      <c r="T517" s="4" t="n">
        <f aca="false">IF(OR(TRIM(Customers!T517&amp;"")="",ISNUMBER(MATCH(TRIM(Customers!T517&amp;""),Codes!$A$5:$A$14,0))),"",IF(ISNUMBER(Customers!T517),Customers!T517,IFERROR(VALUE(Customers!T517),"")))</f>
        <v>0</v>
      </c>
      <c r="U517" s="3" t="n">
        <f aca="false">IF(OR(TRIM(Customers!U517&amp;"")="",ISNUMBER(MATCH(TRIM(Customers!U517&amp;""),Codes!$A$5:$A$14,0)),Customers!U517=0),"",IF(ISNUMBER(Customers!U517),Customers!U517,IFERROR(VALUE(Customers!U517),"")))</f>
        <v>638</v>
      </c>
      <c r="V517" s="3" t="str">
        <f aca="false">IF(OR(TRIM(Customers!V517&amp;"")="",ISNUMBER(MATCH(TRIM(Customers!V517&amp;""),Codes!$A$5:$A$14,0))),"",IF(ISNUMBER(Customers!V517),Customers!V517,IFERROR(VALUE(Customers!V517),"")))</f>
        <v/>
      </c>
    </row>
    <row r="518" customFormat="false" ht="15" hidden="false" customHeight="false" outlineLevel="0" collapsed="false">
      <c r="A518" s="2" t="str">
        <f aca="false">Customers!A518</f>
        <v>CL00517</v>
      </c>
      <c r="B518" s="3" t="n">
        <f aca="false">IF(OR(TRIM(Customers!B518&amp;"")="",ISNUMBER(MATCH(TRIM(Customers!B518&amp;""),Codes!$A$5:$A$14,0)),Customers!B518=0),"",IF(ISNUMBER(Customers!B518),Customers!B518,IFERROR(VALUE(Customers!B518),"")))</f>
        <v>51</v>
      </c>
      <c r="C518" s="2" t="str">
        <f aca="false">IF(OR(TRIM(Customers!C518&amp;"")="",ISNUMBER(MATCH(TRIM(Customers!C518&amp;""),Codes!$A$5:$A$14,0))),"",TRIM(Customers!C518))</f>
        <v>M</v>
      </c>
      <c r="D518" s="2" t="str">
        <f aca="false">IF(OR(TRIM(Customers!D518&amp;"")="",ISNUMBER(MATCH(TRIM(Customers!D518&amp;""),Codes!$A$5:$A$14,0))),"",TRIM(Customers!D518))</f>
        <v>Sicilia</v>
      </c>
      <c r="E518" s="2" t="str">
        <f aca="false">IF(OR(TRIM(Customers!E518&amp;"")="",ISNUMBER(MATCH(TRIM(Customers!E518&amp;""),Codes!$A$5:$A$14,0))),"",TRIM(Customers!E518))</f>
        <v>Unemployed</v>
      </c>
      <c r="F518" s="2" t="str">
        <f aca="false">IF(OR(TRIM(Customers!F518&amp;"")="",ISNUMBER(MATCH(TRIM(Customers!F518&amp;""),Codes!$A$5:$A$14,0))),"",TRIM(Customers!F518))</f>
        <v>Married</v>
      </c>
      <c r="G518" s="4" t="n">
        <f aca="false">IF(OR(TRIM(Customers!G518&amp;"")="",ISNUMBER(MATCH(TRIM(Customers!G518&amp;""),Codes!$A$5:$A$14,0)),Customers!G518=-999),"",IF(ISNUMBER(Customers!G518),Customers!G518,IFERROR(VALUE(Customers!G518),"")))</f>
        <v>4500</v>
      </c>
      <c r="H518" s="3" t="str">
        <f aca="false">IF(OR(TRIM(Customers!H518&amp;"")="",ISNUMBER(MATCH(TRIM(Customers!H518&amp;""),Codes!$A$5:$A$14,0))),"",IF(ISNUMBER(Customers!H518),Customers!H518,IFERROR(VALUE(Customers!H518),"")))</f>
        <v/>
      </c>
      <c r="I518" s="5" t="str">
        <f aca="false">IF(OR(TRIM(Customers!I518&amp;"")="",ISNUMBER(MATCH(TRIM(Customers!I518&amp;""),Codes!$A$5:$A$14,0)),Customers!I518=DATE(1970,1,1)),"",IF(ISNUMBER(Customers!I518),Customers!I518,IFERROR(DATEVALUE(Customers!I518),"")))</f>
        <v/>
      </c>
      <c r="J518" s="2" t="str">
        <f aca="false">IF(OR(TRIM(Customers!J518&amp;"")="",ISNUMBER(MATCH(TRIM(Customers!J518&amp;""),Codes!$A$5:$A$14,0))),"",TRIM(Customers!J518))</f>
        <v>Branch</v>
      </c>
      <c r="K518" s="3" t="n">
        <f aca="false">IF(OR(TRIM(Customers!K518&amp;"")="",ISNUMBER(MATCH(TRIM(Customers!K518&amp;""),Codes!$A$5:$A$14,0))),"",IF(ISNUMBER(Customers!K518),Customers!K518,IFERROR(VALUE(Customers!K518),"")))</f>
        <v>3</v>
      </c>
      <c r="L518" s="4" t="n">
        <f aca="false">IF(OR(TRIM(Customers!L518&amp;"")="",ISNUMBER(MATCH(TRIM(Customers!L518&amp;""),Codes!$A$5:$A$14,0))),"",IF(ISNUMBER(Customers!L518),Customers!L518,IFERROR(VALUE(Customers!L518),"")))</f>
        <v>709.91</v>
      </c>
      <c r="M518" s="4" t="n">
        <f aca="false">IF(OR(TRIM(Customers!M518&amp;"")="",ISNUMBER(MATCH(TRIM(Customers!M518&amp;""),Codes!$A$5:$A$14,0))),"",IF(ISNUMBER(Customers!M518),Customers!M518,IFERROR(VALUE(Customers!M518),"")))</f>
        <v>3339.59</v>
      </c>
      <c r="N518" s="3" t="n">
        <f aca="false">IF(OR(TRIM(Customers!N518&amp;"")="",ISNUMBER(MATCH(TRIM(Customers!N518&amp;""),Codes!$A$5:$A$14,0)),Customers!N518=9999),"",IF(ISNUMBER(Customers!N518),Customers!N518,IFERROR(VALUE(Customers!N518),"")))</f>
        <v>14</v>
      </c>
      <c r="O518" s="4" t="n">
        <f aca="false">IF(OR(TRIM(Customers!O518&amp;"")="",ISNUMBER(MATCH(TRIM(Customers!O518&amp;""),Codes!$A$5:$A$14,0))),"",IF(ISNUMBER(Customers!O518),Customers!O518,IFERROR(VALUE(Customers!O518),"")))</f>
        <v>45.64</v>
      </c>
      <c r="P518" s="3" t="n">
        <f aca="false">IF(OR(TRIM(Customers!P518&amp;"")="",ISNUMBER(MATCH(TRIM(Customers!P518&amp;""),Codes!$A$5:$A$14,0))),"",IF(ISNUMBER(Customers!P518),Customers!P518,IFERROR(VALUE(Customers!P518),"")))</f>
        <v>6</v>
      </c>
      <c r="Q518" s="4" t="n">
        <f aca="false">IF(OR(TRIM(Customers!Q518&amp;"")="",ISNUMBER(MATCH(TRIM(Customers!Q518&amp;""),Codes!$A$5:$A$14,0))),"",IF(ISNUMBER(Customers!Q518),Customers!Q518,IFERROR(VALUE(Customers!Q518),"")))</f>
        <v>1000</v>
      </c>
      <c r="R518" s="4" t="n">
        <f aca="false">IF(OR(TRIM(Customers!R518&amp;"")="",ISNUMBER(MATCH(TRIM(Customers!R518&amp;""),Codes!$A$5:$A$14,0))),"",IF(ISNUMBER(Customers!R518),Customers!R518,IFERROR(VALUE(Customers!R518),"")))</f>
        <v>254.66</v>
      </c>
      <c r="S518" s="4" t="n">
        <f aca="false">IF(OR(TRIM(Customers!S518&amp;"")="",ISNUMBER(MATCH(TRIM(Customers!S518&amp;""),Codes!$A$5:$A$14,0))),"",IF(ISNUMBER(Customers!S518),Customers!S518,IFERROR(VALUE(Customers!S518),"")))</f>
        <v>0</v>
      </c>
      <c r="T518" s="4" t="n">
        <f aca="false">IF(OR(TRIM(Customers!T518&amp;"")="",ISNUMBER(MATCH(TRIM(Customers!T518&amp;""),Codes!$A$5:$A$14,0))),"",IF(ISNUMBER(Customers!T518),Customers!T518,IFERROR(VALUE(Customers!T518),"")))</f>
        <v>0</v>
      </c>
      <c r="U518" s="3" t="n">
        <f aca="false">IF(OR(TRIM(Customers!U518&amp;"")="",ISNUMBER(MATCH(TRIM(Customers!U518&amp;""),Codes!$A$5:$A$14,0)),Customers!U518=0),"",IF(ISNUMBER(Customers!U518),Customers!U518,IFERROR(VALUE(Customers!U518),"")))</f>
        <v>594</v>
      </c>
      <c r="V518" s="3" t="str">
        <f aca="false">IF(OR(TRIM(Customers!V518&amp;"")="",ISNUMBER(MATCH(TRIM(Customers!V518&amp;""),Codes!$A$5:$A$14,0))),"",IF(ISNUMBER(Customers!V518),Customers!V518,IFERROR(VALUE(Customers!V518),"")))</f>
        <v/>
      </c>
    </row>
    <row r="519" customFormat="false" ht="15" hidden="false" customHeight="false" outlineLevel="0" collapsed="false">
      <c r="A519" s="2" t="str">
        <f aca="false">Customers!A519</f>
        <v>CL00518</v>
      </c>
      <c r="B519" s="3" t="n">
        <f aca="false">IF(OR(TRIM(Customers!B519&amp;"")="",ISNUMBER(MATCH(TRIM(Customers!B519&amp;""),Codes!$A$5:$A$14,0)),Customers!B519=0),"",IF(ISNUMBER(Customers!B519),Customers!B519,IFERROR(VALUE(Customers!B519),"")))</f>
        <v>40</v>
      </c>
      <c r="C519" s="2" t="str">
        <f aca="false">IF(OR(TRIM(Customers!C519&amp;"")="",ISNUMBER(MATCH(TRIM(Customers!C519&amp;""),Codes!$A$5:$A$14,0))),"",TRIM(Customers!C519))</f>
        <v>M</v>
      </c>
      <c r="D519" s="2" t="str">
        <f aca="false">IF(OR(TRIM(Customers!D519&amp;"")="",ISNUMBER(MATCH(TRIM(Customers!D519&amp;""),Codes!$A$5:$A$14,0))),"",TRIM(Customers!D519))</f>
        <v>Sardegna</v>
      </c>
      <c r="E519" s="2" t="str">
        <f aca="false">IF(OR(TRIM(Customers!E519&amp;"")="",ISNUMBER(MATCH(TRIM(Customers!E519&amp;""),Codes!$A$5:$A$14,0))),"",TRIM(Customers!E519))</f>
        <v>Manual worker</v>
      </c>
      <c r="F519" s="2" t="str">
        <f aca="false">IF(OR(TRIM(Customers!F519&amp;"")="",ISNUMBER(MATCH(TRIM(Customers!F519&amp;""),Codes!$A$5:$A$14,0))),"",TRIM(Customers!F519))</f>
        <v>Married</v>
      </c>
      <c r="G519" s="4" t="n">
        <f aca="false">IF(OR(TRIM(Customers!G519&amp;"")="",ISNUMBER(MATCH(TRIM(Customers!G519&amp;""),Codes!$A$5:$A$14,0)),Customers!G519=-999),"",IF(ISNUMBER(Customers!G519),Customers!G519,IFERROR(VALUE(Customers!G519),"")))</f>
        <v>16400</v>
      </c>
      <c r="H519" s="3" t="n">
        <f aca="false">IF(OR(TRIM(Customers!H519&amp;"")="",ISNUMBER(MATCH(TRIM(Customers!H519&amp;""),Codes!$A$5:$A$14,0))),"",IF(ISNUMBER(Customers!H519),Customers!H519,IFERROR(VALUE(Customers!H519),"")))</f>
        <v>9</v>
      </c>
      <c r="I519" s="5" t="n">
        <f aca="false">IF(OR(TRIM(Customers!I519&amp;"")="",ISNUMBER(MATCH(TRIM(Customers!I519&amp;""),Codes!$A$5:$A$14,0)),Customers!I519=DATE(1970,1,1)),"",IF(ISNUMBER(Customers!I519),Customers!I519,IFERROR(DATEVALUE(Customers!I519),"")))</f>
        <v>42634</v>
      </c>
      <c r="J519" s="2" t="str">
        <f aca="false">IF(OR(TRIM(Customers!J519&amp;"")="",ISNUMBER(MATCH(TRIM(Customers!J519&amp;""),Codes!$A$5:$A$14,0))),"",TRIM(Customers!J519))</f>
        <v>App</v>
      </c>
      <c r="K519" s="3" t="n">
        <f aca="false">IF(OR(TRIM(Customers!K519&amp;"")="",ISNUMBER(MATCH(TRIM(Customers!K519&amp;""),Codes!$A$5:$A$14,0))),"",IF(ISNUMBER(Customers!K519),Customers!K519,IFERROR(VALUE(Customers!K519),"")))</f>
        <v>3</v>
      </c>
      <c r="L519" s="4" t="n">
        <f aca="false">IF(OR(TRIM(Customers!L519&amp;"")="",ISNUMBER(MATCH(TRIM(Customers!L519&amp;""),Codes!$A$5:$A$14,0))),"",IF(ISNUMBER(Customers!L519),Customers!L519,IFERROR(VALUE(Customers!L519),"")))</f>
        <v>3021.6</v>
      </c>
      <c r="M519" s="4" t="n">
        <f aca="false">IF(OR(TRIM(Customers!M519&amp;"")="",ISNUMBER(MATCH(TRIM(Customers!M519&amp;""),Codes!$A$5:$A$14,0))),"",IF(ISNUMBER(Customers!M519),Customers!M519,IFERROR(VALUE(Customers!M519),"")))</f>
        <v>21265.82</v>
      </c>
      <c r="N519" s="3" t="n">
        <f aca="false">IF(OR(TRIM(Customers!N519&amp;"")="",ISNUMBER(MATCH(TRIM(Customers!N519&amp;""),Codes!$A$5:$A$14,0)),Customers!N519=9999),"",IF(ISNUMBER(Customers!N519),Customers!N519,IFERROR(VALUE(Customers!N519),"")))</f>
        <v>23</v>
      </c>
      <c r="O519" s="4" t="n">
        <f aca="false">IF(OR(TRIM(Customers!O519&amp;"")="",ISNUMBER(MATCH(TRIM(Customers!O519&amp;""),Codes!$A$5:$A$14,0))),"",IF(ISNUMBER(Customers!O519),Customers!O519,IFERROR(VALUE(Customers!O519),"")))</f>
        <v>42.7</v>
      </c>
      <c r="P519" s="3" t="n">
        <f aca="false">IF(OR(TRIM(Customers!P519&amp;"")="",ISNUMBER(MATCH(TRIM(Customers!P519&amp;""),Codes!$A$5:$A$14,0))),"",IF(ISNUMBER(Customers!P519),Customers!P519,IFERROR(VALUE(Customers!P519),"")))</f>
        <v>0</v>
      </c>
      <c r="Q519" s="4" t="n">
        <f aca="false">IF(OR(TRIM(Customers!Q519&amp;"")="",ISNUMBER(MATCH(TRIM(Customers!Q519&amp;""),Codes!$A$5:$A$14,0))),"",IF(ISNUMBER(Customers!Q519),Customers!Q519,IFERROR(VALUE(Customers!Q519),"")))</f>
        <v>3000</v>
      </c>
      <c r="R519" s="4" t="n">
        <f aca="false">IF(OR(TRIM(Customers!R519&amp;"")="",ISNUMBER(MATCH(TRIM(Customers!R519&amp;""),Codes!$A$5:$A$14,0))),"",IF(ISNUMBER(Customers!R519),Customers!R519,IFERROR(VALUE(Customers!R519),"")))</f>
        <v>589.56</v>
      </c>
      <c r="S519" s="4" t="n">
        <f aca="false">IF(OR(TRIM(Customers!S519&amp;"")="",ISNUMBER(MATCH(TRIM(Customers!S519&amp;""),Codes!$A$5:$A$14,0))),"",IF(ISNUMBER(Customers!S519),Customers!S519,IFERROR(VALUE(Customers!S519),"")))</f>
        <v>45000</v>
      </c>
      <c r="T519" s="4" t="n">
        <f aca="false">IF(OR(TRIM(Customers!T519&amp;"")="",ISNUMBER(MATCH(TRIM(Customers!T519&amp;""),Codes!$A$5:$A$14,0))),"",IF(ISNUMBER(Customers!T519),Customers!T519,IFERROR(VALUE(Customers!T519),"")))</f>
        <v>286</v>
      </c>
      <c r="U519" s="3" t="n">
        <f aca="false">IF(OR(TRIM(Customers!U519&amp;"")="",ISNUMBER(MATCH(TRIM(Customers!U519&amp;""),Codes!$A$5:$A$14,0)),Customers!U519=0),"",IF(ISNUMBER(Customers!U519),Customers!U519,IFERROR(VALUE(Customers!U519),"")))</f>
        <v>510</v>
      </c>
      <c r="V519" s="3" t="n">
        <f aca="false">IF(OR(TRIM(Customers!V519&amp;"")="",ISNUMBER(MATCH(TRIM(Customers!V519&amp;""),Codes!$A$5:$A$14,0))),"",IF(ISNUMBER(Customers!V519),Customers!V519,IFERROR(VALUE(Customers!V519),"")))</f>
        <v>1</v>
      </c>
    </row>
    <row r="520" customFormat="false" ht="15" hidden="false" customHeight="false" outlineLevel="0" collapsed="false">
      <c r="A520" s="2" t="str">
        <f aca="false">Customers!A520</f>
        <v>CL00519</v>
      </c>
      <c r="B520" s="3" t="n">
        <f aca="false">IF(OR(TRIM(Customers!B520&amp;"")="",ISNUMBER(MATCH(TRIM(Customers!B520&amp;""),Codes!$A$5:$A$14,0)),Customers!B520=0),"",IF(ISNUMBER(Customers!B520),Customers!B520,IFERROR(VALUE(Customers!B520),"")))</f>
        <v>59</v>
      </c>
      <c r="C520" s="2" t="str">
        <f aca="false">IF(OR(TRIM(Customers!C520&amp;"")="",ISNUMBER(MATCH(TRIM(Customers!C520&amp;""),Codes!$A$5:$A$14,0))),"",TRIM(Customers!C520))</f>
        <v>M</v>
      </c>
      <c r="D520" s="2" t="str">
        <f aca="false">IF(OR(TRIM(Customers!D520&amp;"")="",ISNUMBER(MATCH(TRIM(Customers!D520&amp;""),Codes!$A$5:$A$14,0))),"",TRIM(Customers!D520))</f>
        <v>Lombardia</v>
      </c>
      <c r="E520" s="2" t="str">
        <f aca="false">IF(OR(TRIM(Customers!E520&amp;"")="",ISNUMBER(MATCH(TRIM(Customers!E520&amp;""),Codes!$A$5:$A$14,0))),"",TRIM(Customers!E520))</f>
        <v>Teacher</v>
      </c>
      <c r="F520" s="2" t="str">
        <f aca="false">IF(OR(TRIM(Customers!F520&amp;"")="",ISNUMBER(MATCH(TRIM(Customers!F520&amp;""),Codes!$A$5:$A$14,0))),"",TRIM(Customers!F520))</f>
        <v/>
      </c>
      <c r="G520" s="4" t="n">
        <f aca="false">IF(OR(TRIM(Customers!G520&amp;"")="",ISNUMBER(MATCH(TRIM(Customers!G520&amp;""),Codes!$A$5:$A$14,0)),Customers!G520=-999),"",IF(ISNUMBER(Customers!G520),Customers!G520,IFERROR(VALUE(Customers!G520),"")))</f>
        <v>24600</v>
      </c>
      <c r="H520" s="3" t="n">
        <f aca="false">IF(OR(TRIM(Customers!H520&amp;"")="",ISNUMBER(MATCH(TRIM(Customers!H520&amp;""),Codes!$A$5:$A$14,0))),"",IF(ISNUMBER(Customers!H520),Customers!H520,IFERROR(VALUE(Customers!H520),"")))</f>
        <v>26</v>
      </c>
      <c r="I520" s="5" t="n">
        <f aca="false">IF(OR(TRIM(Customers!I520&amp;"")="",ISNUMBER(MATCH(TRIM(Customers!I520&amp;""),Codes!$A$5:$A$14,0)),Customers!I520=DATE(1970,1,1)),"",IF(ISNUMBER(Customers!I520),Customers!I520,IFERROR(DATEVALUE(Customers!I520),"")))</f>
        <v>36603</v>
      </c>
      <c r="J520" s="2" t="str">
        <f aca="false">IF(OR(TRIM(Customers!J520&amp;"")="",ISNUMBER(MATCH(TRIM(Customers!J520&amp;""),Codes!$A$5:$A$14,0))),"",TRIM(Customers!J520))</f>
        <v>Branch</v>
      </c>
      <c r="K520" s="3" t="n">
        <f aca="false">IF(OR(TRIM(Customers!K520&amp;"")="",ISNUMBER(MATCH(TRIM(Customers!K520&amp;""),Codes!$A$5:$A$14,0))),"",IF(ISNUMBER(Customers!K520),Customers!K520,IFERROR(VALUE(Customers!K520),"")))</f>
        <v>4</v>
      </c>
      <c r="L520" s="4" t="n">
        <f aca="false">IF(OR(TRIM(Customers!L520&amp;"")="",ISNUMBER(MATCH(TRIM(Customers!L520&amp;""),Codes!$A$5:$A$14,0))),"",IF(ISNUMBER(Customers!L520),Customers!L520,IFERROR(VALUE(Customers!L520),"")))</f>
        <v>2114.2</v>
      </c>
      <c r="M520" s="4" t="str">
        <f aca="false">IF(OR(TRIM(Customers!M520&amp;"")="",ISNUMBER(MATCH(TRIM(Customers!M520&amp;""),Codes!$A$5:$A$14,0))),"",IF(ISNUMBER(Customers!M520),Customers!M520,IFERROR(VALUE(Customers!M520),"")))</f>
        <v/>
      </c>
      <c r="N520" s="3" t="n">
        <f aca="false">IF(OR(TRIM(Customers!N520&amp;"")="",ISNUMBER(MATCH(TRIM(Customers!N520&amp;""),Codes!$A$5:$A$14,0)),Customers!N520=9999),"",IF(ISNUMBER(Customers!N520),Customers!N520,IFERROR(VALUE(Customers!N520),"")))</f>
        <v>25</v>
      </c>
      <c r="O520" s="4" t="n">
        <f aca="false">IF(OR(TRIM(Customers!O520&amp;"")="",ISNUMBER(MATCH(TRIM(Customers!O520&amp;""),Codes!$A$5:$A$14,0))),"",IF(ISNUMBER(Customers!O520),Customers!O520,IFERROR(VALUE(Customers!O520),"")))</f>
        <v>69.27</v>
      </c>
      <c r="P520" s="3" t="n">
        <f aca="false">IF(OR(TRIM(Customers!P520&amp;"")="",ISNUMBER(MATCH(TRIM(Customers!P520&amp;""),Codes!$A$5:$A$14,0))),"",IF(ISNUMBER(Customers!P520),Customers!P520,IFERROR(VALUE(Customers!P520),"")))</f>
        <v>6</v>
      </c>
      <c r="Q520" s="4" t="n">
        <f aca="false">IF(OR(TRIM(Customers!Q520&amp;"")="",ISNUMBER(MATCH(TRIM(Customers!Q520&amp;""),Codes!$A$5:$A$14,0))),"",IF(ISNUMBER(Customers!Q520),Customers!Q520,IFERROR(VALUE(Customers!Q520),"")))</f>
        <v>5000</v>
      </c>
      <c r="R520" s="4" t="n">
        <f aca="false">IF(OR(TRIM(Customers!R520&amp;"")="",ISNUMBER(MATCH(TRIM(Customers!R520&amp;""),Codes!$A$5:$A$14,0))),"",IF(ISNUMBER(Customers!R520),Customers!R520,IFERROR(VALUE(Customers!R520),"")))</f>
        <v>156.59</v>
      </c>
      <c r="S520" s="4" t="n">
        <f aca="false">IF(OR(TRIM(Customers!S520&amp;"")="",ISNUMBER(MATCH(TRIM(Customers!S520&amp;""),Codes!$A$5:$A$14,0))),"",IF(ISNUMBER(Customers!S520),Customers!S520,IFERROR(VALUE(Customers!S520),"")))</f>
        <v>101000</v>
      </c>
      <c r="T520" s="4" t="n">
        <f aca="false">IF(OR(TRIM(Customers!T520&amp;"")="",ISNUMBER(MATCH(TRIM(Customers!T520&amp;""),Codes!$A$5:$A$14,0))),"",IF(ISNUMBER(Customers!T520),Customers!T520,IFERROR(VALUE(Customers!T520),"")))</f>
        <v>738</v>
      </c>
      <c r="U520" s="3" t="n">
        <f aca="false">IF(OR(TRIM(Customers!U520&amp;"")="",ISNUMBER(MATCH(TRIM(Customers!U520&amp;""),Codes!$A$5:$A$14,0)),Customers!U520=0),"",IF(ISNUMBER(Customers!U520),Customers!U520,IFERROR(VALUE(Customers!U520),"")))</f>
        <v>689</v>
      </c>
      <c r="V520" s="3" t="n">
        <f aca="false">IF(OR(TRIM(Customers!V520&amp;"")="",ISNUMBER(MATCH(TRIM(Customers!V520&amp;""),Codes!$A$5:$A$14,0))),"",IF(ISNUMBER(Customers!V520),Customers!V520,IFERROR(VALUE(Customers!V520),"")))</f>
        <v>1</v>
      </c>
    </row>
    <row r="521" customFormat="false" ht="15" hidden="false" customHeight="false" outlineLevel="0" collapsed="false">
      <c r="A521" s="2" t="str">
        <f aca="false">Customers!A521</f>
        <v>CL00520</v>
      </c>
      <c r="B521" s="3" t="n">
        <f aca="false">IF(OR(TRIM(Customers!B521&amp;"")="",ISNUMBER(MATCH(TRIM(Customers!B521&amp;""),Codes!$A$5:$A$14,0)),Customers!B521=0),"",IF(ISNUMBER(Customers!B521),Customers!B521,IFERROR(VALUE(Customers!B521),"")))</f>
        <v>43</v>
      </c>
      <c r="C521" s="2" t="str">
        <f aca="false">IF(OR(TRIM(Customers!C521&amp;"")="",ISNUMBER(MATCH(TRIM(Customers!C521&amp;""),Codes!$A$5:$A$14,0))),"",TRIM(Customers!C521))</f>
        <v>F</v>
      </c>
      <c r="D521" s="2" t="str">
        <f aca="false">IF(OR(TRIM(Customers!D521&amp;"")="",ISNUMBER(MATCH(TRIM(Customers!D521&amp;""),Codes!$A$5:$A$14,0))),"",TRIM(Customers!D521))</f>
        <v>Sicilia</v>
      </c>
      <c r="E521" s="2" t="str">
        <f aca="false">IF(OR(TRIM(Customers!E521&amp;"")="",ISNUMBER(MATCH(TRIM(Customers!E521&amp;""),Codes!$A$5:$A$14,0))),"",TRIM(Customers!E521))</f>
        <v>Shopkeeper</v>
      </c>
      <c r="F521" s="2" t="str">
        <f aca="false">IF(OR(TRIM(Customers!F521&amp;"")="",ISNUMBER(MATCH(TRIM(Customers!F521&amp;""),Codes!$A$5:$A$14,0))),"",TRIM(Customers!F521))</f>
        <v>Single</v>
      </c>
      <c r="G521" s="4" t="n">
        <f aca="false">IF(OR(TRIM(Customers!G521&amp;"")="",ISNUMBER(MATCH(TRIM(Customers!G521&amp;""),Codes!$A$5:$A$14,0)),Customers!G521=-999),"",IF(ISNUMBER(Customers!G521),Customers!G521,IFERROR(VALUE(Customers!G521),"")))</f>
        <v>24800</v>
      </c>
      <c r="H521" s="3" t="n">
        <f aca="false">IF(OR(TRIM(Customers!H521&amp;"")="",ISNUMBER(MATCH(TRIM(Customers!H521&amp;""),Codes!$A$5:$A$14,0))),"",IF(ISNUMBER(Customers!H521),Customers!H521,IFERROR(VALUE(Customers!H521),"")))</f>
        <v>5</v>
      </c>
      <c r="I521" s="5" t="n">
        <f aca="false">IF(OR(TRIM(Customers!I521&amp;"")="",ISNUMBER(MATCH(TRIM(Customers!I521&amp;""),Codes!$A$5:$A$14,0)),Customers!I521=DATE(1970,1,1)),"",IF(ISNUMBER(Customers!I521),Customers!I521,IFERROR(DATEVALUE(Customers!I521),"")))</f>
        <v>44196</v>
      </c>
      <c r="J521" s="2" t="str">
        <f aca="false">IF(OR(TRIM(Customers!J521&amp;"")="",ISNUMBER(MATCH(TRIM(Customers!J521&amp;""),Codes!$A$5:$A$14,0))),"",TRIM(Customers!J521))</f>
        <v>Online Banking</v>
      </c>
      <c r="K521" s="3" t="n">
        <f aca="false">IF(OR(TRIM(Customers!K521&amp;"")="",ISNUMBER(MATCH(TRIM(Customers!K521&amp;""),Codes!$A$5:$A$14,0))),"",IF(ISNUMBER(Customers!K521),Customers!K521,IFERROR(VALUE(Customers!K521),"")))</f>
        <v>2</v>
      </c>
      <c r="L521" s="4" t="n">
        <f aca="false">IF(OR(TRIM(Customers!L521&amp;"")="",ISNUMBER(MATCH(TRIM(Customers!L521&amp;""),Codes!$A$5:$A$14,0))),"",IF(ISNUMBER(Customers!L521),Customers!L521,IFERROR(VALUE(Customers!L521),"")))</f>
        <v>2595.25</v>
      </c>
      <c r="M521" s="4" t="n">
        <f aca="false">IF(OR(TRIM(Customers!M521&amp;"")="",ISNUMBER(MATCH(TRIM(Customers!M521&amp;""),Codes!$A$5:$A$14,0))),"",IF(ISNUMBER(Customers!M521),Customers!M521,IFERROR(VALUE(Customers!M521),"")))</f>
        <v>22441.07</v>
      </c>
      <c r="N521" s="3" t="n">
        <f aca="false">IF(OR(TRIM(Customers!N521&amp;"")="",ISNUMBER(MATCH(TRIM(Customers!N521&amp;""),Codes!$A$5:$A$14,0)),Customers!N521=9999),"",IF(ISNUMBER(Customers!N521),Customers!N521,IFERROR(VALUE(Customers!N521),"")))</f>
        <v>35</v>
      </c>
      <c r="O521" s="4" t="n">
        <f aca="false">IF(OR(TRIM(Customers!O521&amp;"")="",ISNUMBER(MATCH(TRIM(Customers!O521&amp;""),Codes!$A$5:$A$14,0))),"",IF(ISNUMBER(Customers!O521),Customers!O521,IFERROR(VALUE(Customers!O521),"")))</f>
        <v>98.8</v>
      </c>
      <c r="P521" s="3" t="n">
        <f aca="false">IF(OR(TRIM(Customers!P521&amp;"")="",ISNUMBER(MATCH(TRIM(Customers!P521&amp;""),Codes!$A$5:$A$14,0))),"",IF(ISNUMBER(Customers!P521),Customers!P521,IFERROR(VALUE(Customers!P521),"")))</f>
        <v>1</v>
      </c>
      <c r="Q521" s="4" t="n">
        <f aca="false">IF(OR(TRIM(Customers!Q521&amp;"")="",ISNUMBER(MATCH(TRIM(Customers!Q521&amp;""),Codes!$A$5:$A$14,0))),"",IF(ISNUMBER(Customers!Q521),Customers!Q521,IFERROR(VALUE(Customers!Q521),"")))</f>
        <v>5000</v>
      </c>
      <c r="R521" s="4" t="n">
        <f aca="false">IF(OR(TRIM(Customers!R521&amp;"")="",ISNUMBER(MATCH(TRIM(Customers!R521&amp;""),Codes!$A$5:$A$14,0))),"",IF(ISNUMBER(Customers!R521),Customers!R521,IFERROR(VALUE(Customers!R521),"")))</f>
        <v>1400.23</v>
      </c>
      <c r="S521" s="4" t="str">
        <f aca="false">IF(OR(TRIM(Customers!S521&amp;"")="",ISNUMBER(MATCH(TRIM(Customers!S521&amp;""),Codes!$A$5:$A$14,0))),"",IF(ISNUMBER(Customers!S521),Customers!S521,IFERROR(VALUE(Customers!S521),"")))</f>
        <v/>
      </c>
      <c r="T521" s="4" t="str">
        <f aca="false">IF(OR(TRIM(Customers!T521&amp;"")="",ISNUMBER(MATCH(TRIM(Customers!T521&amp;""),Codes!$A$5:$A$14,0))),"",IF(ISNUMBER(Customers!T521),Customers!T521,IFERROR(VALUE(Customers!T521),"")))</f>
        <v/>
      </c>
      <c r="U521" s="3" t="n">
        <f aca="false">IF(OR(TRIM(Customers!U521&amp;"")="",ISNUMBER(MATCH(TRIM(Customers!U521&amp;""),Codes!$A$5:$A$14,0)),Customers!U521=0),"",IF(ISNUMBER(Customers!U521),Customers!U521,IFERROR(VALUE(Customers!U521),"")))</f>
        <v>605</v>
      </c>
      <c r="V521" s="3" t="str">
        <f aca="false">IF(OR(TRIM(Customers!V521&amp;"")="",ISNUMBER(MATCH(TRIM(Customers!V521&amp;""),Codes!$A$5:$A$14,0))),"",IF(ISNUMBER(Customers!V521),Customers!V521,IFERROR(VALUE(Customers!V521),"")))</f>
        <v/>
      </c>
    </row>
    <row r="522" customFormat="false" ht="15" hidden="false" customHeight="false" outlineLevel="0" collapsed="false">
      <c r="A522" s="2" t="str">
        <f aca="false">Customers!A522</f>
        <v>CL00521</v>
      </c>
      <c r="B522" s="3" t="n">
        <f aca="false">IF(OR(TRIM(Customers!B522&amp;"")="",ISNUMBER(MATCH(TRIM(Customers!B522&amp;""),Codes!$A$5:$A$14,0)),Customers!B522=0),"",IF(ISNUMBER(Customers!B522),Customers!B522,IFERROR(VALUE(Customers!B522),"")))</f>
        <v>40</v>
      </c>
      <c r="C522" s="2" t="str">
        <f aca="false">IF(OR(TRIM(Customers!C522&amp;"")="",ISNUMBER(MATCH(TRIM(Customers!C522&amp;""),Codes!$A$5:$A$14,0))),"",TRIM(Customers!C522))</f>
        <v>M</v>
      </c>
      <c r="D522" s="2" t="str">
        <f aca="false">IF(OR(TRIM(Customers!D522&amp;"")="",ISNUMBER(MATCH(TRIM(Customers!D522&amp;""),Codes!$A$5:$A$14,0))),"",TRIM(Customers!D522))</f>
        <v>Campania</v>
      </c>
      <c r="E522" s="2" t="str">
        <f aca="false">IF(OR(TRIM(Customers!E522&amp;"")="",ISNUMBER(MATCH(TRIM(Customers!E522&amp;""),Codes!$A$5:$A$14,0))),"",TRIM(Customers!E522))</f>
        <v>Manual worker</v>
      </c>
      <c r="F522" s="2" t="str">
        <f aca="false">IF(OR(TRIM(Customers!F522&amp;"")="",ISNUMBER(MATCH(TRIM(Customers!F522&amp;""),Codes!$A$5:$A$14,0))),"",TRIM(Customers!F522))</f>
        <v>Single</v>
      </c>
      <c r="G522" s="4" t="n">
        <f aca="false">IF(OR(TRIM(Customers!G522&amp;"")="",ISNUMBER(MATCH(TRIM(Customers!G522&amp;""),Codes!$A$5:$A$14,0)),Customers!G522=-999),"",IF(ISNUMBER(Customers!G522),Customers!G522,IFERROR(VALUE(Customers!G522),"")))</f>
        <v>22100</v>
      </c>
      <c r="H522" s="3" t="n">
        <f aca="false">IF(OR(TRIM(Customers!H522&amp;"")="",ISNUMBER(MATCH(TRIM(Customers!H522&amp;""),Codes!$A$5:$A$14,0))),"",IF(ISNUMBER(Customers!H522),Customers!H522,IFERROR(VALUE(Customers!H522),"")))</f>
        <v>5</v>
      </c>
      <c r="I522" s="5" t="n">
        <f aca="false">IF(OR(TRIM(Customers!I522&amp;"")="",ISNUMBER(MATCH(TRIM(Customers!I522&amp;""),Codes!$A$5:$A$14,0)),Customers!I522=DATE(1970,1,1)),"",IF(ISNUMBER(Customers!I522),Customers!I522,IFERROR(DATEVALUE(Customers!I522),"")))</f>
        <v>44187</v>
      </c>
      <c r="J522" s="2" t="str">
        <f aca="false">IF(OR(TRIM(Customers!J522&amp;"")="",ISNUMBER(MATCH(TRIM(Customers!J522&amp;""),Codes!$A$5:$A$14,0))),"",TRIM(Customers!J522))</f>
        <v>Online Banking</v>
      </c>
      <c r="K522" s="3" t="n">
        <f aca="false">IF(OR(TRIM(Customers!K522&amp;"")="",ISNUMBER(MATCH(TRIM(Customers!K522&amp;""),Codes!$A$5:$A$14,0))),"",IF(ISNUMBER(Customers!K522),Customers!K522,IFERROR(VALUE(Customers!K522),"")))</f>
        <v>2</v>
      </c>
      <c r="L522" s="4" t="n">
        <f aca="false">IF(OR(TRIM(Customers!L522&amp;"")="",ISNUMBER(MATCH(TRIM(Customers!L522&amp;""),Codes!$A$5:$A$14,0))),"",IF(ISNUMBER(Customers!L522),Customers!L522,IFERROR(VALUE(Customers!L522),"")))</f>
        <v>744.79</v>
      </c>
      <c r="M522" s="4" t="n">
        <f aca="false">IF(OR(TRIM(Customers!M522&amp;"")="",ISNUMBER(MATCH(TRIM(Customers!M522&amp;""),Codes!$A$5:$A$14,0))),"",IF(ISNUMBER(Customers!M522),Customers!M522,IFERROR(VALUE(Customers!M522),"")))</f>
        <v>0</v>
      </c>
      <c r="N522" s="3" t="n">
        <f aca="false">IF(OR(TRIM(Customers!N522&amp;"")="",ISNUMBER(MATCH(TRIM(Customers!N522&amp;""),Codes!$A$5:$A$14,0)),Customers!N522=9999),"",IF(ISNUMBER(Customers!N522),Customers!N522,IFERROR(VALUE(Customers!N522),"")))</f>
        <v>24</v>
      </c>
      <c r="O522" s="4" t="n">
        <f aca="false">IF(OR(TRIM(Customers!O522&amp;"")="",ISNUMBER(MATCH(TRIM(Customers!O522&amp;""),Codes!$A$5:$A$14,0))),"",IF(ISNUMBER(Customers!O522),Customers!O522,IFERROR(VALUE(Customers!O522),"")))</f>
        <v>39.61</v>
      </c>
      <c r="P522" s="3" t="n">
        <f aca="false">IF(OR(TRIM(Customers!P522&amp;"")="",ISNUMBER(MATCH(TRIM(Customers!P522&amp;""),Codes!$A$5:$A$14,0))),"",IF(ISNUMBER(Customers!P522),Customers!P522,IFERROR(VALUE(Customers!P522),"")))</f>
        <v>4</v>
      </c>
      <c r="Q522" s="4" t="n">
        <f aca="false">IF(OR(TRIM(Customers!Q522&amp;"")="",ISNUMBER(MATCH(TRIM(Customers!Q522&amp;""),Codes!$A$5:$A$14,0))),"",IF(ISNUMBER(Customers!Q522),Customers!Q522,IFERROR(VALUE(Customers!Q522),"")))</f>
        <v>2500</v>
      </c>
      <c r="R522" s="4" t="n">
        <f aca="false">IF(OR(TRIM(Customers!R522&amp;"")="",ISNUMBER(MATCH(TRIM(Customers!R522&amp;""),Codes!$A$5:$A$14,0))),"",IF(ISNUMBER(Customers!R522),Customers!R522,IFERROR(VALUE(Customers!R522),"")))</f>
        <v>625.93</v>
      </c>
      <c r="S522" s="4" t="n">
        <f aca="false">IF(OR(TRIM(Customers!S522&amp;"")="",ISNUMBER(MATCH(TRIM(Customers!S522&amp;""),Codes!$A$5:$A$14,0))),"",IF(ISNUMBER(Customers!S522),Customers!S522,IFERROR(VALUE(Customers!S522),"")))</f>
        <v>90000</v>
      </c>
      <c r="T522" s="4" t="n">
        <f aca="false">IF(OR(TRIM(Customers!T522&amp;"")="",ISNUMBER(MATCH(TRIM(Customers!T522&amp;""),Codes!$A$5:$A$14,0))),"",IF(ISNUMBER(Customers!T522),Customers!T522,IFERROR(VALUE(Customers!T522),"")))</f>
        <v>417</v>
      </c>
      <c r="U522" s="3" t="n">
        <f aca="false">IF(OR(TRIM(Customers!U522&amp;"")="",ISNUMBER(MATCH(TRIM(Customers!U522&amp;""),Codes!$A$5:$A$14,0)),Customers!U522=0),"",IF(ISNUMBER(Customers!U522),Customers!U522,IFERROR(VALUE(Customers!U522),"")))</f>
        <v>636</v>
      </c>
      <c r="V522" s="3" t="n">
        <f aca="false">IF(OR(TRIM(Customers!V522&amp;"")="",ISNUMBER(MATCH(TRIM(Customers!V522&amp;""),Codes!$A$5:$A$14,0))),"",IF(ISNUMBER(Customers!V522),Customers!V522,IFERROR(VALUE(Customers!V522),"")))</f>
        <v>0</v>
      </c>
    </row>
    <row r="523" customFormat="false" ht="15" hidden="false" customHeight="false" outlineLevel="0" collapsed="false">
      <c r="A523" s="2" t="str">
        <f aca="false">Customers!A523</f>
        <v>CL00522</v>
      </c>
      <c r="B523" s="3" t="n">
        <f aca="false">IF(OR(TRIM(Customers!B523&amp;"")="",ISNUMBER(MATCH(TRIM(Customers!B523&amp;""),Codes!$A$5:$A$14,0)),Customers!B523=0),"",IF(ISNUMBER(Customers!B523),Customers!B523,IFERROR(VALUE(Customers!B523),"")))</f>
        <v>57</v>
      </c>
      <c r="C523" s="2" t="str">
        <f aca="false">IF(OR(TRIM(Customers!C523&amp;"")="",ISNUMBER(MATCH(TRIM(Customers!C523&amp;""),Codes!$A$5:$A$14,0))),"",TRIM(Customers!C523))</f>
        <v>M</v>
      </c>
      <c r="D523" s="2" t="str">
        <f aca="false">IF(OR(TRIM(Customers!D523&amp;"")="",ISNUMBER(MATCH(TRIM(Customers!D523&amp;""),Codes!$A$5:$A$14,0))),"",TRIM(Customers!D523))</f>
        <v>Trentino-Alto Adige</v>
      </c>
      <c r="E523" s="2" t="str">
        <f aca="false">IF(OR(TRIM(Customers!E523&amp;"")="",ISNUMBER(MATCH(TRIM(Customers!E523&amp;""),Codes!$A$5:$A$14,0))),"",TRIM(Customers!E523))</f>
        <v>Manual worker</v>
      </c>
      <c r="F523" s="2" t="str">
        <f aca="false">IF(OR(TRIM(Customers!F523&amp;"")="",ISNUMBER(MATCH(TRIM(Customers!F523&amp;""),Codes!$A$5:$A$14,0))),"",TRIM(Customers!F523))</f>
        <v>Married</v>
      </c>
      <c r="G523" s="4" t="n">
        <f aca="false">IF(OR(TRIM(Customers!G523&amp;"")="",ISNUMBER(MATCH(TRIM(Customers!G523&amp;""),Codes!$A$5:$A$14,0)),Customers!G523=-999),"",IF(ISNUMBER(Customers!G523),Customers!G523,IFERROR(VALUE(Customers!G523),"")))</f>
        <v>26200</v>
      </c>
      <c r="H523" s="3" t="n">
        <f aca="false">IF(OR(TRIM(Customers!H523&amp;"")="",ISNUMBER(MATCH(TRIM(Customers!H523&amp;""),Codes!$A$5:$A$14,0))),"",IF(ISNUMBER(Customers!H523),Customers!H523,IFERROR(VALUE(Customers!H523),"")))</f>
        <v>22</v>
      </c>
      <c r="I523" s="5" t="n">
        <f aca="false">IF(OR(TRIM(Customers!I523&amp;"")="",ISNUMBER(MATCH(TRIM(Customers!I523&amp;""),Codes!$A$5:$A$14,0)),Customers!I523=DATE(1970,1,1)),"",IF(ISNUMBER(Customers!I523),Customers!I523,IFERROR(DATEVALUE(Customers!I523),"")))</f>
        <v>38086</v>
      </c>
      <c r="J523" s="2" t="str">
        <f aca="false">IF(OR(TRIM(Customers!J523&amp;"")="",ISNUMBER(MATCH(TRIM(Customers!J523&amp;""),Codes!$A$5:$A$14,0))),"",TRIM(Customers!J523))</f>
        <v>App</v>
      </c>
      <c r="K523" s="3" t="n">
        <f aca="false">IF(OR(TRIM(Customers!K523&amp;"")="",ISNUMBER(MATCH(TRIM(Customers!K523&amp;""),Codes!$A$5:$A$14,0))),"",IF(ISNUMBER(Customers!K523),Customers!K523,IFERROR(VALUE(Customers!K523),"")))</f>
        <v>3</v>
      </c>
      <c r="L523" s="4" t="n">
        <f aca="false">IF(OR(TRIM(Customers!L523&amp;"")="",ISNUMBER(MATCH(TRIM(Customers!L523&amp;""),Codes!$A$5:$A$14,0))),"",IF(ISNUMBER(Customers!L523),Customers!L523,IFERROR(VALUE(Customers!L523),"")))</f>
        <v>1111.95</v>
      </c>
      <c r="M523" s="4" t="n">
        <f aca="false">IF(OR(TRIM(Customers!M523&amp;"")="",ISNUMBER(MATCH(TRIM(Customers!M523&amp;""),Codes!$A$5:$A$14,0))),"",IF(ISNUMBER(Customers!M523),Customers!M523,IFERROR(VALUE(Customers!M523),"")))</f>
        <v>39343.25</v>
      </c>
      <c r="N523" s="3" t="n">
        <f aca="false">IF(OR(TRIM(Customers!N523&amp;"")="",ISNUMBER(MATCH(TRIM(Customers!N523&amp;""),Codes!$A$5:$A$14,0)),Customers!N523=9999),"",IF(ISNUMBER(Customers!N523),Customers!N523,IFERROR(VALUE(Customers!N523),"")))</f>
        <v>24</v>
      </c>
      <c r="O523" s="4" t="n">
        <f aca="false">IF(OR(TRIM(Customers!O523&amp;"")="",ISNUMBER(MATCH(TRIM(Customers!O523&amp;""),Codes!$A$5:$A$14,0))),"",IF(ISNUMBER(Customers!O523),Customers!O523,IFERROR(VALUE(Customers!O523),"")))</f>
        <v>44.94</v>
      </c>
      <c r="P523" s="3" t="n">
        <f aca="false">IF(OR(TRIM(Customers!P523&amp;"")="",ISNUMBER(MATCH(TRIM(Customers!P523&amp;""),Codes!$A$5:$A$14,0))),"",IF(ISNUMBER(Customers!P523),Customers!P523,IFERROR(VALUE(Customers!P523),"")))</f>
        <v>2</v>
      </c>
      <c r="Q523" s="4" t="n">
        <f aca="false">IF(OR(TRIM(Customers!Q523&amp;"")="",ISNUMBER(MATCH(TRIM(Customers!Q523&amp;""),Codes!$A$5:$A$14,0))),"",IF(ISNUMBER(Customers!Q523),Customers!Q523,IFERROR(VALUE(Customers!Q523),"")))</f>
        <v>3500</v>
      </c>
      <c r="R523" s="4" t="n">
        <f aca="false">IF(OR(TRIM(Customers!R523&amp;"")="",ISNUMBER(MATCH(TRIM(Customers!R523&amp;""),Codes!$A$5:$A$14,0))),"",IF(ISNUMBER(Customers!R523),Customers!R523,IFERROR(VALUE(Customers!R523),"")))</f>
        <v>410.38</v>
      </c>
      <c r="S523" s="4" t="n">
        <f aca="false">IF(OR(TRIM(Customers!S523&amp;"")="",ISNUMBER(MATCH(TRIM(Customers!S523&amp;""),Codes!$A$5:$A$14,0))),"",IF(ISNUMBER(Customers!S523),Customers!S523,IFERROR(VALUE(Customers!S523),"")))</f>
        <v>51000</v>
      </c>
      <c r="T523" s="4" t="n">
        <f aca="false">IF(OR(TRIM(Customers!T523&amp;"")="",ISNUMBER(MATCH(TRIM(Customers!T523&amp;""),Codes!$A$5:$A$14,0))),"",IF(ISNUMBER(Customers!T523),Customers!T523,IFERROR(VALUE(Customers!T523),"")))</f>
        <v>313</v>
      </c>
      <c r="U523" s="3" t="n">
        <f aca="false">IF(OR(TRIM(Customers!U523&amp;"")="",ISNUMBER(MATCH(TRIM(Customers!U523&amp;""),Codes!$A$5:$A$14,0)),Customers!U523=0),"",IF(ISNUMBER(Customers!U523),Customers!U523,IFERROR(VALUE(Customers!U523),"")))</f>
        <v>662</v>
      </c>
      <c r="V523" s="3" t="n">
        <f aca="false">IF(OR(TRIM(Customers!V523&amp;"")="",ISNUMBER(MATCH(TRIM(Customers!V523&amp;""),Codes!$A$5:$A$14,0))),"",IF(ISNUMBER(Customers!V523),Customers!V523,IFERROR(VALUE(Customers!V523),"")))</f>
        <v>0</v>
      </c>
    </row>
    <row r="524" customFormat="false" ht="15" hidden="false" customHeight="false" outlineLevel="0" collapsed="false">
      <c r="A524" s="2" t="str">
        <f aca="false">Customers!A524</f>
        <v>CL00523</v>
      </c>
      <c r="B524" s="3" t="n">
        <f aca="false">IF(OR(TRIM(Customers!B524&amp;"")="",ISNUMBER(MATCH(TRIM(Customers!B524&amp;""),Codes!$A$5:$A$14,0)),Customers!B524=0),"",IF(ISNUMBER(Customers!B524),Customers!B524,IFERROR(VALUE(Customers!B524),"")))</f>
        <v>39</v>
      </c>
      <c r="C524" s="2" t="str">
        <f aca="false">IF(OR(TRIM(Customers!C524&amp;"")="",ISNUMBER(MATCH(TRIM(Customers!C524&amp;""),Codes!$A$5:$A$14,0))),"",TRIM(Customers!C524))</f>
        <v>F</v>
      </c>
      <c r="D524" s="2" t="str">
        <f aca="false">IF(OR(TRIM(Customers!D524&amp;"")="",ISNUMBER(MATCH(TRIM(Customers!D524&amp;""),Codes!$A$5:$A$14,0))),"",TRIM(Customers!D524))</f>
        <v>Campania</v>
      </c>
      <c r="E524" s="2" t="str">
        <f aca="false">IF(OR(TRIM(Customers!E524&amp;"")="",ISNUMBER(MATCH(TRIM(Customers!E524&amp;""),Codes!$A$5:$A$14,0))),"",TRIM(Customers!E524))</f>
        <v>Employee</v>
      </c>
      <c r="F524" s="2" t="str">
        <f aca="false">IF(OR(TRIM(Customers!F524&amp;"")="",ISNUMBER(MATCH(TRIM(Customers!F524&amp;""),Codes!$A$5:$A$14,0))),"",TRIM(Customers!F524))</f>
        <v>Married</v>
      </c>
      <c r="G524" s="4" t="n">
        <f aca="false">IF(OR(TRIM(Customers!G524&amp;"")="",ISNUMBER(MATCH(TRIM(Customers!G524&amp;""),Codes!$A$5:$A$14,0)),Customers!G524=-999),"",IF(ISNUMBER(Customers!G524),Customers!G524,IFERROR(VALUE(Customers!G524),"")))</f>
        <v>33800</v>
      </c>
      <c r="H524" s="3" t="str">
        <f aca="false">IF(OR(TRIM(Customers!H524&amp;"")="",ISNUMBER(MATCH(TRIM(Customers!H524&amp;""),Codes!$A$5:$A$14,0))),"",IF(ISNUMBER(Customers!H524),Customers!H524,IFERROR(VALUE(Customers!H524),"")))</f>
        <v/>
      </c>
      <c r="I524" s="5" t="n">
        <f aca="false">IF(OR(TRIM(Customers!I524&amp;"")="",ISNUMBER(MATCH(TRIM(Customers!I524&amp;""),Codes!$A$5:$A$14,0)),Customers!I524=DATE(1970,1,1)),"",IF(ISNUMBER(Customers!I524),Customers!I524,IFERROR(DATEVALUE(Customers!I524),"")))</f>
        <v>43740</v>
      </c>
      <c r="J524" s="2" t="str">
        <f aca="false">IF(OR(TRIM(Customers!J524&amp;"")="",ISNUMBER(MATCH(TRIM(Customers!J524&amp;""),Codes!$A$5:$A$14,0))),"",TRIM(Customers!J524))</f>
        <v>Branch</v>
      </c>
      <c r="K524" s="3" t="n">
        <f aca="false">IF(OR(TRIM(Customers!K524&amp;"")="",ISNUMBER(MATCH(TRIM(Customers!K524&amp;""),Codes!$A$5:$A$14,0))),"",IF(ISNUMBER(Customers!K524),Customers!K524,IFERROR(VALUE(Customers!K524),"")))</f>
        <v>3</v>
      </c>
      <c r="L524" s="4" t="n">
        <f aca="false">IF(OR(TRIM(Customers!L524&amp;"")="",ISNUMBER(MATCH(TRIM(Customers!L524&amp;""),Codes!$A$5:$A$14,0))),"",IF(ISNUMBER(Customers!L524),Customers!L524,IFERROR(VALUE(Customers!L524),"")))</f>
        <v>1367.83</v>
      </c>
      <c r="M524" s="4" t="n">
        <f aca="false">IF(OR(TRIM(Customers!M524&amp;"")="",ISNUMBER(MATCH(TRIM(Customers!M524&amp;""),Codes!$A$5:$A$14,0))),"",IF(ISNUMBER(Customers!M524),Customers!M524,IFERROR(VALUE(Customers!M524),"")))</f>
        <v>14238</v>
      </c>
      <c r="N524" s="3" t="n">
        <f aca="false">IF(OR(TRIM(Customers!N524&amp;"")="",ISNUMBER(MATCH(TRIM(Customers!N524&amp;""),Codes!$A$5:$A$14,0)),Customers!N524=9999),"",IF(ISNUMBER(Customers!N524),Customers!N524,IFERROR(VALUE(Customers!N524),"")))</f>
        <v>24</v>
      </c>
      <c r="O524" s="4" t="n">
        <f aca="false">IF(OR(TRIM(Customers!O524&amp;"")="",ISNUMBER(MATCH(TRIM(Customers!O524&amp;""),Codes!$A$5:$A$14,0))),"",IF(ISNUMBER(Customers!O524),Customers!O524,IFERROR(VALUE(Customers!O524),"")))</f>
        <v>35.61</v>
      </c>
      <c r="P524" s="3" t="n">
        <f aca="false">IF(OR(TRIM(Customers!P524&amp;"")="",ISNUMBER(MATCH(TRIM(Customers!P524&amp;""),Codes!$A$5:$A$14,0))),"",IF(ISNUMBER(Customers!P524),Customers!P524,IFERROR(VALUE(Customers!P524),"")))</f>
        <v>2</v>
      </c>
      <c r="Q524" s="4" t="str">
        <f aca="false">IF(OR(TRIM(Customers!Q524&amp;"")="",ISNUMBER(MATCH(TRIM(Customers!Q524&amp;""),Codes!$A$5:$A$14,0))),"",IF(ISNUMBER(Customers!Q524),Customers!Q524,IFERROR(VALUE(Customers!Q524),"")))</f>
        <v/>
      </c>
      <c r="R524" s="4" t="n">
        <f aca="false">IF(OR(TRIM(Customers!R524&amp;"")="",ISNUMBER(MATCH(TRIM(Customers!R524&amp;""),Codes!$A$5:$A$14,0))),"",IF(ISNUMBER(Customers!R524),Customers!R524,IFERROR(VALUE(Customers!R524),"")))</f>
        <v>2498.75</v>
      </c>
      <c r="S524" s="4" t="n">
        <f aca="false">IF(OR(TRIM(Customers!S524&amp;"")="",ISNUMBER(MATCH(TRIM(Customers!S524&amp;""),Codes!$A$5:$A$14,0))),"",IF(ISNUMBER(Customers!S524),Customers!S524,IFERROR(VALUE(Customers!S524),"")))</f>
        <v>0</v>
      </c>
      <c r="T524" s="4" t="n">
        <f aca="false">IF(OR(TRIM(Customers!T524&amp;"")="",ISNUMBER(MATCH(TRIM(Customers!T524&amp;""),Codes!$A$5:$A$14,0))),"",IF(ISNUMBER(Customers!T524),Customers!T524,IFERROR(VALUE(Customers!T524),"")))</f>
        <v>0</v>
      </c>
      <c r="U524" s="3" t="n">
        <f aca="false">IF(OR(TRIM(Customers!U524&amp;"")="",ISNUMBER(MATCH(TRIM(Customers!U524&amp;""),Codes!$A$5:$A$14,0)),Customers!U524=0),"",IF(ISNUMBER(Customers!U524),Customers!U524,IFERROR(VALUE(Customers!U524),"")))</f>
        <v>508</v>
      </c>
      <c r="V524" s="3" t="n">
        <f aca="false">IF(OR(TRIM(Customers!V524&amp;"")="",ISNUMBER(MATCH(TRIM(Customers!V524&amp;""),Codes!$A$5:$A$14,0))),"",IF(ISNUMBER(Customers!V524),Customers!V524,IFERROR(VALUE(Customers!V524),"")))</f>
        <v>1</v>
      </c>
    </row>
    <row r="525" customFormat="false" ht="15" hidden="false" customHeight="false" outlineLevel="0" collapsed="false">
      <c r="A525" s="2" t="str">
        <f aca="false">Customers!A525</f>
        <v>CL00524</v>
      </c>
      <c r="B525" s="3" t="n">
        <f aca="false">IF(OR(TRIM(Customers!B525&amp;"")="",ISNUMBER(MATCH(TRIM(Customers!B525&amp;""),Codes!$A$5:$A$14,0)),Customers!B525=0),"",IF(ISNUMBER(Customers!B525),Customers!B525,IFERROR(VALUE(Customers!B525),"")))</f>
        <v>49</v>
      </c>
      <c r="C525" s="2" t="str">
        <f aca="false">IF(OR(TRIM(Customers!C525&amp;"")="",ISNUMBER(MATCH(TRIM(Customers!C525&amp;""),Codes!$A$5:$A$14,0))),"",TRIM(Customers!C525))</f>
        <v>F</v>
      </c>
      <c r="D525" s="2" t="str">
        <f aca="false">IF(OR(TRIM(Customers!D525&amp;"")="",ISNUMBER(MATCH(TRIM(Customers!D525&amp;""),Codes!$A$5:$A$14,0))),"",TRIM(Customers!D525))</f>
        <v>Marche</v>
      </c>
      <c r="E525" s="2" t="str">
        <f aca="false">IF(OR(TRIM(Customers!E525&amp;"")="",ISNUMBER(MATCH(TRIM(Customers!E525&amp;""),Codes!$A$5:$A$14,0))),"",TRIM(Customers!E525))</f>
        <v>Executive</v>
      </c>
      <c r="F525" s="2" t="str">
        <f aca="false">IF(OR(TRIM(Customers!F525&amp;"")="",ISNUMBER(MATCH(TRIM(Customers!F525&amp;""),Codes!$A$5:$A$14,0))),"",TRIM(Customers!F525))</f>
        <v>Married</v>
      </c>
      <c r="G525" s="4" t="n">
        <f aca="false">IF(OR(TRIM(Customers!G525&amp;"")="",ISNUMBER(MATCH(TRIM(Customers!G525&amp;""),Codes!$A$5:$A$14,0)),Customers!G525=-999),"",IF(ISNUMBER(Customers!G525),Customers!G525,IFERROR(VALUE(Customers!G525),"")))</f>
        <v>64400</v>
      </c>
      <c r="H525" s="3" t="n">
        <f aca="false">IF(OR(TRIM(Customers!H525&amp;"")="",ISNUMBER(MATCH(TRIM(Customers!H525&amp;""),Codes!$A$5:$A$14,0))),"",IF(ISNUMBER(Customers!H525),Customers!H525,IFERROR(VALUE(Customers!H525),"")))</f>
        <v>10</v>
      </c>
      <c r="I525" s="5" t="n">
        <f aca="false">IF(OR(TRIM(Customers!I525&amp;"")="",ISNUMBER(MATCH(TRIM(Customers!I525&amp;""),Codes!$A$5:$A$14,0)),Customers!I525=DATE(1970,1,1)),"",IF(ISNUMBER(Customers!I525),Customers!I525,IFERROR(DATEVALUE(Customers!I525),"")))</f>
        <v>42551</v>
      </c>
      <c r="J525" s="2" t="str">
        <f aca="false">IF(OR(TRIM(Customers!J525&amp;"")="",ISNUMBER(MATCH(TRIM(Customers!J525&amp;""),Codes!$A$5:$A$14,0))),"",TRIM(Customers!J525))</f>
        <v>Online Banking</v>
      </c>
      <c r="K525" s="3" t="n">
        <f aca="false">IF(OR(TRIM(Customers!K525&amp;"")="",ISNUMBER(MATCH(TRIM(Customers!K525&amp;""),Codes!$A$5:$A$14,0))),"",IF(ISNUMBER(Customers!K525),Customers!K525,IFERROR(VALUE(Customers!K525),"")))</f>
        <v>1</v>
      </c>
      <c r="L525" s="4" t="n">
        <f aca="false">IF(OR(TRIM(Customers!L525&amp;"")="",ISNUMBER(MATCH(TRIM(Customers!L525&amp;""),Codes!$A$5:$A$14,0))),"",IF(ISNUMBER(Customers!L525),Customers!L525,IFERROR(VALUE(Customers!L525),"")))</f>
        <v>15397.54</v>
      </c>
      <c r="M525" s="4" t="n">
        <f aca="false">IF(OR(TRIM(Customers!M525&amp;"")="",ISNUMBER(MATCH(TRIM(Customers!M525&amp;""),Codes!$A$5:$A$14,0))),"",IF(ISNUMBER(Customers!M525),Customers!M525,IFERROR(VALUE(Customers!M525),"")))</f>
        <v>0</v>
      </c>
      <c r="N525" s="3" t="n">
        <f aca="false">IF(OR(TRIM(Customers!N525&amp;"")="",ISNUMBER(MATCH(TRIM(Customers!N525&amp;""),Codes!$A$5:$A$14,0)),Customers!N525=9999),"",IF(ISNUMBER(Customers!N525),Customers!N525,IFERROR(VALUE(Customers!N525),"")))</f>
        <v>51</v>
      </c>
      <c r="O525" s="4" t="n">
        <f aca="false">IF(OR(TRIM(Customers!O525&amp;"")="",ISNUMBER(MATCH(TRIM(Customers!O525&amp;""),Codes!$A$5:$A$14,0))),"",IF(ISNUMBER(Customers!O525),Customers!O525,IFERROR(VALUE(Customers!O525),"")))</f>
        <v>51.76</v>
      </c>
      <c r="P525" s="3" t="n">
        <f aca="false">IF(OR(TRIM(Customers!P525&amp;"")="",ISNUMBER(MATCH(TRIM(Customers!P525&amp;""),Codes!$A$5:$A$14,0))),"",IF(ISNUMBER(Customers!P525),Customers!P525,IFERROR(VALUE(Customers!P525),"")))</f>
        <v>3</v>
      </c>
      <c r="Q525" s="4" t="n">
        <f aca="false">IF(OR(TRIM(Customers!Q525&amp;"")="",ISNUMBER(MATCH(TRIM(Customers!Q525&amp;""),Codes!$A$5:$A$14,0))),"",IF(ISNUMBER(Customers!Q525),Customers!Q525,IFERROR(VALUE(Customers!Q525),"")))</f>
        <v>9500</v>
      </c>
      <c r="R525" s="4" t="n">
        <f aca="false">IF(OR(TRIM(Customers!R525&amp;"")="",ISNUMBER(MATCH(TRIM(Customers!R525&amp;""),Codes!$A$5:$A$14,0))),"",IF(ISNUMBER(Customers!R525),Customers!R525,IFERROR(VALUE(Customers!R525),"")))</f>
        <v>1875.18</v>
      </c>
      <c r="S525" s="4" t="n">
        <f aca="false">IF(OR(TRIM(Customers!S525&amp;"")="",ISNUMBER(MATCH(TRIM(Customers!S525&amp;""),Codes!$A$5:$A$14,0))),"",IF(ISNUMBER(Customers!S525),Customers!S525,IFERROR(VALUE(Customers!S525),"")))</f>
        <v>0</v>
      </c>
      <c r="T525" s="4" t="n">
        <f aca="false">IF(OR(TRIM(Customers!T525&amp;"")="",ISNUMBER(MATCH(TRIM(Customers!T525&amp;""),Codes!$A$5:$A$14,0))),"",IF(ISNUMBER(Customers!T525),Customers!T525,IFERROR(VALUE(Customers!T525),"")))</f>
        <v>0</v>
      </c>
      <c r="U525" s="3" t="n">
        <f aca="false">IF(OR(TRIM(Customers!U525&amp;"")="",ISNUMBER(MATCH(TRIM(Customers!U525&amp;""),Codes!$A$5:$A$14,0)),Customers!U525=0),"",IF(ISNUMBER(Customers!U525),Customers!U525,IFERROR(VALUE(Customers!U525),"")))</f>
        <v>659</v>
      </c>
      <c r="V525" s="3" t="str">
        <f aca="false">IF(OR(TRIM(Customers!V525&amp;"")="",ISNUMBER(MATCH(TRIM(Customers!V525&amp;""),Codes!$A$5:$A$14,0))),"",IF(ISNUMBER(Customers!V525),Customers!V525,IFERROR(VALUE(Customers!V525),"")))</f>
        <v/>
      </c>
    </row>
    <row r="526" customFormat="false" ht="15" hidden="false" customHeight="false" outlineLevel="0" collapsed="false">
      <c r="A526" s="2" t="str">
        <f aca="false">Customers!A526</f>
        <v>CL00525</v>
      </c>
      <c r="B526" s="3" t="n">
        <f aca="false">IF(OR(TRIM(Customers!B526&amp;"")="",ISNUMBER(MATCH(TRIM(Customers!B526&amp;""),Codes!$A$5:$A$14,0)),Customers!B526=0),"",IF(ISNUMBER(Customers!B526),Customers!B526,IFERROR(VALUE(Customers!B526),"")))</f>
        <v>39</v>
      </c>
      <c r="C526" s="2" t="str">
        <f aca="false">IF(OR(TRIM(Customers!C526&amp;"")="",ISNUMBER(MATCH(TRIM(Customers!C526&amp;""),Codes!$A$5:$A$14,0))),"",TRIM(Customers!C526))</f>
        <v>F</v>
      </c>
      <c r="D526" s="2" t="str">
        <f aca="false">IF(OR(TRIM(Customers!D526&amp;"")="",ISNUMBER(MATCH(TRIM(Customers!D526&amp;""),Codes!$A$5:$A$14,0))),"",TRIM(Customers!D526))</f>
        <v>Marche</v>
      </c>
      <c r="E526" s="2" t="str">
        <f aca="false">IF(OR(TRIM(Customers!E526&amp;"")="",ISNUMBER(MATCH(TRIM(Customers!E526&amp;""),Codes!$A$5:$A$14,0))),"",TRIM(Customers!E526))</f>
        <v>Employee</v>
      </c>
      <c r="F526" s="2" t="str">
        <f aca="false">IF(OR(TRIM(Customers!F526&amp;"")="",ISNUMBER(MATCH(TRIM(Customers!F526&amp;""),Codes!$A$5:$A$14,0))),"",TRIM(Customers!F526))</f>
        <v>Married</v>
      </c>
      <c r="G526" s="4" t="n">
        <f aca="false">IF(OR(TRIM(Customers!G526&amp;"")="",ISNUMBER(MATCH(TRIM(Customers!G526&amp;""),Codes!$A$5:$A$14,0)),Customers!G526=-999),"",IF(ISNUMBER(Customers!G526),Customers!G526,IFERROR(VALUE(Customers!G526),"")))</f>
        <v>46500</v>
      </c>
      <c r="H526" s="3" t="n">
        <f aca="false">IF(OR(TRIM(Customers!H526&amp;"")="",ISNUMBER(MATCH(TRIM(Customers!H526&amp;""),Codes!$A$5:$A$14,0))),"",IF(ISNUMBER(Customers!H526),Customers!H526,IFERROR(VALUE(Customers!H526),"")))</f>
        <v>9</v>
      </c>
      <c r="I526" s="5" t="n">
        <f aca="false">IF(OR(TRIM(Customers!I526&amp;"")="",ISNUMBER(MATCH(TRIM(Customers!I526&amp;""),Codes!$A$5:$A$14,0)),Customers!I526=DATE(1970,1,1)),"",IF(ISNUMBER(Customers!I526),Customers!I526,IFERROR(DATEVALUE(Customers!I526),"")))</f>
        <v>42858</v>
      </c>
      <c r="J526" s="2" t="str">
        <f aca="false">IF(OR(TRIM(Customers!J526&amp;"")="",ISNUMBER(MATCH(TRIM(Customers!J526&amp;""),Codes!$A$5:$A$14,0))),"",TRIM(Customers!J526))</f>
        <v>Branch</v>
      </c>
      <c r="K526" s="3" t="n">
        <f aca="false">IF(OR(TRIM(Customers!K526&amp;"")="",ISNUMBER(MATCH(TRIM(Customers!K526&amp;""),Codes!$A$5:$A$14,0))),"",IF(ISNUMBER(Customers!K526),Customers!K526,IFERROR(VALUE(Customers!K526),"")))</f>
        <v>1</v>
      </c>
      <c r="L526" s="4" t="n">
        <f aca="false">IF(OR(TRIM(Customers!L526&amp;"")="",ISNUMBER(MATCH(TRIM(Customers!L526&amp;""),Codes!$A$5:$A$14,0))),"",IF(ISNUMBER(Customers!L526),Customers!L526,IFERROR(VALUE(Customers!L526),"")))</f>
        <v>6926.67</v>
      </c>
      <c r="M526" s="4" t="n">
        <f aca="false">IF(OR(TRIM(Customers!M526&amp;"")="",ISNUMBER(MATCH(TRIM(Customers!M526&amp;""),Codes!$A$5:$A$14,0))),"",IF(ISNUMBER(Customers!M526),Customers!M526,IFERROR(VALUE(Customers!M526),"")))</f>
        <v>60697.93</v>
      </c>
      <c r="N526" s="3" t="n">
        <f aca="false">IF(OR(TRIM(Customers!N526&amp;"")="",ISNUMBER(MATCH(TRIM(Customers!N526&amp;""),Codes!$A$5:$A$14,0)),Customers!N526=9999),"",IF(ISNUMBER(Customers!N526),Customers!N526,IFERROR(VALUE(Customers!N526),"")))</f>
        <v>30</v>
      </c>
      <c r="O526" s="4" t="n">
        <f aca="false">IF(OR(TRIM(Customers!O526&amp;"")="",ISNUMBER(MATCH(TRIM(Customers!O526&amp;""),Codes!$A$5:$A$14,0))),"",IF(ISNUMBER(Customers!O526),Customers!O526,IFERROR(VALUE(Customers!O526),"")))</f>
        <v>67.73</v>
      </c>
      <c r="P526" s="3" t="n">
        <f aca="false">IF(OR(TRIM(Customers!P526&amp;"")="",ISNUMBER(MATCH(TRIM(Customers!P526&amp;""),Codes!$A$5:$A$14,0))),"",IF(ISNUMBER(Customers!P526),Customers!P526,IFERROR(VALUE(Customers!P526),"")))</f>
        <v>7</v>
      </c>
      <c r="Q526" s="4" t="str">
        <f aca="false">IF(OR(TRIM(Customers!Q526&amp;"")="",ISNUMBER(MATCH(TRIM(Customers!Q526&amp;""),Codes!$A$5:$A$14,0))),"",IF(ISNUMBER(Customers!Q526),Customers!Q526,IFERROR(VALUE(Customers!Q526),"")))</f>
        <v/>
      </c>
      <c r="R526" s="4" t="n">
        <f aca="false">IF(OR(TRIM(Customers!R526&amp;"")="",ISNUMBER(MATCH(TRIM(Customers!R526&amp;""),Codes!$A$5:$A$14,0))),"",IF(ISNUMBER(Customers!R526),Customers!R526,IFERROR(VALUE(Customers!R526),"")))</f>
        <v>1060.67</v>
      </c>
      <c r="S526" s="4" t="n">
        <f aca="false">IF(OR(TRIM(Customers!S526&amp;"")="",ISNUMBER(MATCH(TRIM(Customers!S526&amp;""),Codes!$A$5:$A$14,0))),"",IF(ISNUMBER(Customers!S526),Customers!S526,IFERROR(VALUE(Customers!S526),"")))</f>
        <v>96000</v>
      </c>
      <c r="T526" s="4" t="n">
        <f aca="false">IF(OR(TRIM(Customers!T526&amp;"")="",ISNUMBER(MATCH(TRIM(Customers!T526&amp;""),Codes!$A$5:$A$14,0))),"",IF(ISNUMBER(Customers!T526),Customers!T526,IFERROR(VALUE(Customers!T526),"")))</f>
        <v>676</v>
      </c>
      <c r="U526" s="3" t="n">
        <f aca="false">IF(OR(TRIM(Customers!U526&amp;"")="",ISNUMBER(MATCH(TRIM(Customers!U526&amp;""),Codes!$A$5:$A$14,0)),Customers!U526=0),"",IF(ISNUMBER(Customers!U526),Customers!U526,IFERROR(VALUE(Customers!U526),"")))</f>
        <v>484</v>
      </c>
      <c r="V526" s="3" t="n">
        <f aca="false">IF(OR(TRIM(Customers!V526&amp;"")="",ISNUMBER(MATCH(TRIM(Customers!V526&amp;""),Codes!$A$5:$A$14,0))),"",IF(ISNUMBER(Customers!V526),Customers!V526,IFERROR(VALUE(Customers!V526),"")))</f>
        <v>3</v>
      </c>
    </row>
    <row r="527" customFormat="false" ht="15" hidden="false" customHeight="false" outlineLevel="0" collapsed="false">
      <c r="A527" s="2" t="str">
        <f aca="false">Customers!A527</f>
        <v>CL00526</v>
      </c>
      <c r="B527" s="3" t="n">
        <f aca="false">IF(OR(TRIM(Customers!B527&amp;"")="",ISNUMBER(MATCH(TRIM(Customers!B527&amp;""),Codes!$A$5:$A$14,0)),Customers!B527=0),"",IF(ISNUMBER(Customers!B527),Customers!B527,IFERROR(VALUE(Customers!B527),"")))</f>
        <v>80</v>
      </c>
      <c r="C527" s="2" t="str">
        <f aca="false">IF(OR(TRIM(Customers!C527&amp;"")="",ISNUMBER(MATCH(TRIM(Customers!C527&amp;""),Codes!$A$5:$A$14,0))),"",TRIM(Customers!C527))</f>
        <v>M</v>
      </c>
      <c r="D527" s="2" t="str">
        <f aca="false">IF(OR(TRIM(Customers!D527&amp;"")="",ISNUMBER(MATCH(TRIM(Customers!D527&amp;""),Codes!$A$5:$A$14,0))),"",TRIM(Customers!D527))</f>
        <v>Lombardia</v>
      </c>
      <c r="E527" s="2" t="str">
        <f aca="false">IF(OR(TRIM(Customers!E527&amp;"")="",ISNUMBER(MATCH(TRIM(Customers!E527&amp;""),Codes!$A$5:$A$14,0))),"",TRIM(Customers!E527))</f>
        <v>Retired</v>
      </c>
      <c r="F527" s="2" t="str">
        <f aca="false">IF(OR(TRIM(Customers!F527&amp;"")="",ISNUMBER(MATCH(TRIM(Customers!F527&amp;""),Codes!$A$5:$A$14,0))),"",TRIM(Customers!F527))</f>
        <v>Married</v>
      </c>
      <c r="G527" s="4" t="n">
        <f aca="false">IF(OR(TRIM(Customers!G527&amp;"")="",ISNUMBER(MATCH(TRIM(Customers!G527&amp;""),Codes!$A$5:$A$14,0)),Customers!G527=-999),"",IF(ISNUMBER(Customers!G527),Customers!G527,IFERROR(VALUE(Customers!G527),"")))</f>
        <v>13700</v>
      </c>
      <c r="H527" s="3" t="n">
        <f aca="false">IF(OR(TRIM(Customers!H527&amp;"")="",ISNUMBER(MATCH(TRIM(Customers!H527&amp;""),Codes!$A$5:$A$14,0))),"",IF(ISNUMBER(Customers!H527),Customers!H527,IFERROR(VALUE(Customers!H527),"")))</f>
        <v>26</v>
      </c>
      <c r="I527" s="5" t="n">
        <f aca="false">IF(OR(TRIM(Customers!I527&amp;"")="",ISNUMBER(MATCH(TRIM(Customers!I527&amp;""),Codes!$A$5:$A$14,0)),Customers!I527=DATE(1970,1,1)),"",IF(ISNUMBER(Customers!I527),Customers!I527,IFERROR(DATEVALUE(Customers!I527),"")))</f>
        <v>36424</v>
      </c>
      <c r="J527" s="2" t="str">
        <f aca="false">IF(OR(TRIM(Customers!J527&amp;"")="",ISNUMBER(MATCH(TRIM(Customers!J527&amp;""),Codes!$A$5:$A$14,0))),"",TRIM(Customers!J527))</f>
        <v>Online Banking</v>
      </c>
      <c r="K527" s="3" t="n">
        <f aca="false">IF(OR(TRIM(Customers!K527&amp;"")="",ISNUMBER(MATCH(TRIM(Customers!K527&amp;""),Codes!$A$5:$A$14,0))),"",IF(ISNUMBER(Customers!K527),Customers!K527,IFERROR(VALUE(Customers!K527),"")))</f>
        <v>2</v>
      </c>
      <c r="L527" s="4" t="n">
        <f aca="false">IF(OR(TRIM(Customers!L527&amp;"")="",ISNUMBER(MATCH(TRIM(Customers!L527&amp;""),Codes!$A$5:$A$14,0))),"",IF(ISNUMBER(Customers!L527),Customers!L527,IFERROR(VALUE(Customers!L527),"")))</f>
        <v>2738.65</v>
      </c>
      <c r="M527" s="4" t="n">
        <f aca="false">IF(OR(TRIM(Customers!M527&amp;"")="",ISNUMBER(MATCH(TRIM(Customers!M527&amp;""),Codes!$A$5:$A$14,0))),"",IF(ISNUMBER(Customers!M527),Customers!M527,IFERROR(VALUE(Customers!M527),"")))</f>
        <v>18109.07</v>
      </c>
      <c r="N527" s="3" t="n">
        <f aca="false">IF(OR(TRIM(Customers!N527&amp;"")="",ISNUMBER(MATCH(TRIM(Customers!N527&amp;""),Codes!$A$5:$A$14,0)),Customers!N527=9999),"",IF(ISNUMBER(Customers!N527),Customers!N527,IFERROR(VALUE(Customers!N527),"")))</f>
        <v>23</v>
      </c>
      <c r="O527" s="4" t="n">
        <f aca="false">IF(OR(TRIM(Customers!O527&amp;"")="",ISNUMBER(MATCH(TRIM(Customers!O527&amp;""),Codes!$A$5:$A$14,0))),"",IF(ISNUMBER(Customers!O527),Customers!O527,IFERROR(VALUE(Customers!O527),"")))</f>
        <v>76.59</v>
      </c>
      <c r="P527" s="3" t="n">
        <f aca="false">IF(OR(TRIM(Customers!P527&amp;"")="",ISNUMBER(MATCH(TRIM(Customers!P527&amp;""),Codes!$A$5:$A$14,0))),"",IF(ISNUMBER(Customers!P527),Customers!P527,IFERROR(VALUE(Customers!P527),"")))</f>
        <v>4</v>
      </c>
      <c r="Q527" s="4" t="n">
        <f aca="false">IF(OR(TRIM(Customers!Q527&amp;"")="",ISNUMBER(MATCH(TRIM(Customers!Q527&amp;""),Codes!$A$5:$A$14,0))),"",IF(ISNUMBER(Customers!Q527),Customers!Q527,IFERROR(VALUE(Customers!Q527),"")))</f>
        <v>3000</v>
      </c>
      <c r="R527" s="4" t="n">
        <f aca="false">IF(OR(TRIM(Customers!R527&amp;"")="",ISNUMBER(MATCH(TRIM(Customers!R527&amp;""),Codes!$A$5:$A$14,0))),"",IF(ISNUMBER(Customers!R527),Customers!R527,IFERROR(VALUE(Customers!R527),"")))</f>
        <v>188.35</v>
      </c>
      <c r="S527" s="4" t="str">
        <f aca="false">IF(OR(TRIM(Customers!S527&amp;"")="",ISNUMBER(MATCH(TRIM(Customers!S527&amp;""),Codes!$A$5:$A$14,0))),"",IF(ISNUMBER(Customers!S527),Customers!S527,IFERROR(VALUE(Customers!S527),"")))</f>
        <v/>
      </c>
      <c r="T527" s="4" t="str">
        <f aca="false">IF(OR(TRIM(Customers!T527&amp;"")="",ISNUMBER(MATCH(TRIM(Customers!T527&amp;""),Codes!$A$5:$A$14,0))),"",IF(ISNUMBER(Customers!T527),Customers!T527,IFERROR(VALUE(Customers!T527),"")))</f>
        <v/>
      </c>
      <c r="U527" s="3" t="n">
        <f aca="false">IF(OR(TRIM(Customers!U527&amp;"")="",ISNUMBER(MATCH(TRIM(Customers!U527&amp;""),Codes!$A$5:$A$14,0)),Customers!U527=0),"",IF(ISNUMBER(Customers!U527),Customers!U527,IFERROR(VALUE(Customers!U527),"")))</f>
        <v>635</v>
      </c>
      <c r="V527" s="3" t="n">
        <f aca="false">IF(OR(TRIM(Customers!V527&amp;"")="",ISNUMBER(MATCH(TRIM(Customers!V527&amp;""),Codes!$A$5:$A$14,0))),"",IF(ISNUMBER(Customers!V527),Customers!V527,IFERROR(VALUE(Customers!V527),"")))</f>
        <v>0</v>
      </c>
    </row>
    <row r="528" customFormat="false" ht="15" hidden="false" customHeight="false" outlineLevel="0" collapsed="false">
      <c r="A528" s="2" t="str">
        <f aca="false">Customers!A528</f>
        <v>CL00527</v>
      </c>
      <c r="B528" s="3" t="n">
        <f aca="false">IF(OR(TRIM(Customers!B528&amp;"")="",ISNUMBER(MATCH(TRIM(Customers!B528&amp;""),Codes!$A$5:$A$14,0)),Customers!B528=0),"",IF(ISNUMBER(Customers!B528),Customers!B528,IFERROR(VALUE(Customers!B528),"")))</f>
        <v>62</v>
      </c>
      <c r="C528" s="2" t="str">
        <f aca="false">IF(OR(TRIM(Customers!C528&amp;"")="",ISNUMBER(MATCH(TRIM(Customers!C528&amp;""),Codes!$A$5:$A$14,0))),"",TRIM(Customers!C528))</f>
        <v>M</v>
      </c>
      <c r="D528" s="2" t="str">
        <f aca="false">IF(OR(TRIM(Customers!D528&amp;"")="",ISNUMBER(MATCH(TRIM(Customers!D528&amp;""),Codes!$A$5:$A$14,0))),"",TRIM(Customers!D528))</f>
        <v>Lombardia</v>
      </c>
      <c r="E528" s="2" t="str">
        <f aca="false">IF(OR(TRIM(Customers!E528&amp;"")="",ISNUMBER(MATCH(TRIM(Customers!E528&amp;""),Codes!$A$5:$A$14,0))),"",TRIM(Customers!E528))</f>
        <v>Manual worker</v>
      </c>
      <c r="F528" s="2" t="str">
        <f aca="false">IF(OR(TRIM(Customers!F528&amp;"")="",ISNUMBER(MATCH(TRIM(Customers!F528&amp;""),Codes!$A$5:$A$14,0))),"",TRIM(Customers!F528))</f>
        <v>Married</v>
      </c>
      <c r="G528" s="4" t="n">
        <f aca="false">IF(OR(TRIM(Customers!G528&amp;"")="",ISNUMBER(MATCH(TRIM(Customers!G528&amp;""),Codes!$A$5:$A$14,0)),Customers!G528=-999),"",IF(ISNUMBER(Customers!G528),Customers!G528,IFERROR(VALUE(Customers!G528),"")))</f>
        <v>42800</v>
      </c>
      <c r="H528" s="3" t="n">
        <f aca="false">IF(OR(TRIM(Customers!H528&amp;"")="",ISNUMBER(MATCH(TRIM(Customers!H528&amp;""),Codes!$A$5:$A$14,0))),"",IF(ISNUMBER(Customers!H528),Customers!H528,IFERROR(VALUE(Customers!H528),"")))</f>
        <v>9</v>
      </c>
      <c r="I528" s="5" t="n">
        <f aca="false">IF(OR(TRIM(Customers!I528&amp;"")="",ISNUMBER(MATCH(TRIM(Customers!I528&amp;""),Codes!$A$5:$A$14,0)),Customers!I528=DATE(1970,1,1)),"",IF(ISNUMBER(Customers!I528),Customers!I528,IFERROR(DATEVALUE(Customers!I528),"")))</f>
        <v>42989</v>
      </c>
      <c r="J528" s="2" t="str">
        <f aca="false">IF(OR(TRIM(Customers!J528&amp;"")="",ISNUMBER(MATCH(TRIM(Customers!J528&amp;""),Codes!$A$5:$A$14,0))),"",TRIM(Customers!J528))</f>
        <v>App</v>
      </c>
      <c r="K528" s="3" t="n">
        <f aca="false">IF(OR(TRIM(Customers!K528&amp;"")="",ISNUMBER(MATCH(TRIM(Customers!K528&amp;""),Codes!$A$5:$A$14,0))),"",IF(ISNUMBER(Customers!K528),Customers!K528,IFERROR(VALUE(Customers!K528),"")))</f>
        <v>1</v>
      </c>
      <c r="L528" s="4" t="n">
        <f aca="false">IF(OR(TRIM(Customers!L528&amp;"")="",ISNUMBER(MATCH(TRIM(Customers!L528&amp;""),Codes!$A$5:$A$14,0))),"",IF(ISNUMBER(Customers!L528),Customers!L528,IFERROR(VALUE(Customers!L528),"")))</f>
        <v>1513.78</v>
      </c>
      <c r="M528" s="4" t="str">
        <f aca="false">IF(OR(TRIM(Customers!M528&amp;"")="",ISNUMBER(MATCH(TRIM(Customers!M528&amp;""),Codes!$A$5:$A$14,0))),"",IF(ISNUMBER(Customers!M528),Customers!M528,IFERROR(VALUE(Customers!M528),"")))</f>
        <v/>
      </c>
      <c r="N528" s="3" t="n">
        <f aca="false">IF(OR(TRIM(Customers!N528&amp;"")="",ISNUMBER(MATCH(TRIM(Customers!N528&amp;""),Codes!$A$5:$A$14,0)),Customers!N528=9999),"",IF(ISNUMBER(Customers!N528),Customers!N528,IFERROR(VALUE(Customers!N528),"")))</f>
        <v>39</v>
      </c>
      <c r="O528" s="4" t="n">
        <f aca="false">IF(OR(TRIM(Customers!O528&amp;"")="",ISNUMBER(MATCH(TRIM(Customers!O528&amp;""),Codes!$A$5:$A$14,0))),"",IF(ISNUMBER(Customers!O528),Customers!O528,IFERROR(VALUE(Customers!O528),"")))</f>
        <v>34.48</v>
      </c>
      <c r="P528" s="3" t="n">
        <f aca="false">IF(OR(TRIM(Customers!P528&amp;"")="",ISNUMBER(MATCH(TRIM(Customers!P528&amp;""),Codes!$A$5:$A$14,0))),"",IF(ISNUMBER(Customers!P528),Customers!P528,IFERROR(VALUE(Customers!P528),"")))</f>
        <v>3</v>
      </c>
      <c r="Q528" s="4" t="n">
        <f aca="false">IF(OR(TRIM(Customers!Q528&amp;"")="",ISNUMBER(MATCH(TRIM(Customers!Q528&amp;""),Codes!$A$5:$A$14,0))),"",IF(ISNUMBER(Customers!Q528),Customers!Q528,IFERROR(VALUE(Customers!Q528),"")))</f>
        <v>7000</v>
      </c>
      <c r="R528" s="4" t="n">
        <f aca="false">IF(OR(TRIM(Customers!R528&amp;"")="",ISNUMBER(MATCH(TRIM(Customers!R528&amp;""),Codes!$A$5:$A$14,0))),"",IF(ISNUMBER(Customers!R528),Customers!R528,IFERROR(VALUE(Customers!R528),"")))</f>
        <v>2758.19</v>
      </c>
      <c r="S528" s="4" t="str">
        <f aca="false">IF(OR(TRIM(Customers!S528&amp;"")="",ISNUMBER(MATCH(TRIM(Customers!S528&amp;""),Codes!$A$5:$A$14,0))),"",IF(ISNUMBER(Customers!S528),Customers!S528,IFERROR(VALUE(Customers!S528),"")))</f>
        <v/>
      </c>
      <c r="T528" s="4" t="str">
        <f aca="false">IF(OR(TRIM(Customers!T528&amp;"")="",ISNUMBER(MATCH(TRIM(Customers!T528&amp;""),Codes!$A$5:$A$14,0))),"",IF(ISNUMBER(Customers!T528),Customers!T528,IFERROR(VALUE(Customers!T528),"")))</f>
        <v/>
      </c>
      <c r="U528" s="3" t="str">
        <f aca="false">IF(OR(TRIM(Customers!U528&amp;"")="",ISNUMBER(MATCH(TRIM(Customers!U528&amp;""),Codes!$A$5:$A$14,0)),Customers!U528=0),"",IF(ISNUMBER(Customers!U528),Customers!U528,IFERROR(VALUE(Customers!U528),"")))</f>
        <v/>
      </c>
      <c r="V528" s="3" t="n">
        <f aca="false">IF(OR(TRIM(Customers!V528&amp;"")="",ISNUMBER(MATCH(TRIM(Customers!V528&amp;""),Codes!$A$5:$A$14,0))),"",IF(ISNUMBER(Customers!V528),Customers!V528,IFERROR(VALUE(Customers!V528),"")))</f>
        <v>0</v>
      </c>
    </row>
    <row r="529" customFormat="false" ht="15" hidden="false" customHeight="false" outlineLevel="0" collapsed="false">
      <c r="A529" s="2" t="str">
        <f aca="false">Customers!A529</f>
        <v>CL00528</v>
      </c>
      <c r="B529" s="3" t="n">
        <f aca="false">IF(OR(TRIM(Customers!B529&amp;"")="",ISNUMBER(MATCH(TRIM(Customers!B529&amp;""),Codes!$A$5:$A$14,0)),Customers!B529=0),"",IF(ISNUMBER(Customers!B529),Customers!B529,IFERROR(VALUE(Customers!B529),"")))</f>
        <v>29</v>
      </c>
      <c r="C529" s="2" t="str">
        <f aca="false">IF(OR(TRIM(Customers!C529&amp;"")="",ISNUMBER(MATCH(TRIM(Customers!C529&amp;""),Codes!$A$5:$A$14,0))),"",TRIM(Customers!C529))</f>
        <v>F</v>
      </c>
      <c r="D529" s="2" t="str">
        <f aca="false">IF(OR(TRIM(Customers!D529&amp;"")="",ISNUMBER(MATCH(TRIM(Customers!D529&amp;""),Codes!$A$5:$A$14,0))),"",TRIM(Customers!D529))</f>
        <v>Calabria</v>
      </c>
      <c r="E529" s="2" t="str">
        <f aca="false">IF(OR(TRIM(Customers!E529&amp;"")="",ISNUMBER(MATCH(TRIM(Customers!E529&amp;""),Codes!$A$5:$A$14,0))),"",TRIM(Customers!E529))</f>
        <v>Employee</v>
      </c>
      <c r="F529" s="2" t="str">
        <f aca="false">IF(OR(TRIM(Customers!F529&amp;"")="",ISNUMBER(MATCH(TRIM(Customers!F529&amp;""),Codes!$A$5:$A$14,0))),"",TRIM(Customers!F529))</f>
        <v>Married</v>
      </c>
      <c r="G529" s="4" t="n">
        <f aca="false">IF(OR(TRIM(Customers!G529&amp;"")="",ISNUMBER(MATCH(TRIM(Customers!G529&amp;""),Codes!$A$5:$A$14,0)),Customers!G529=-999),"",IF(ISNUMBER(Customers!G529),Customers!G529,IFERROR(VALUE(Customers!G529),"")))</f>
        <v>25800</v>
      </c>
      <c r="H529" s="3" t="n">
        <f aca="false">IF(OR(TRIM(Customers!H529&amp;"")="",ISNUMBER(MATCH(TRIM(Customers!H529&amp;""),Codes!$A$5:$A$14,0))),"",IF(ISNUMBER(Customers!H529),Customers!H529,IFERROR(VALUE(Customers!H529),"")))</f>
        <v>7</v>
      </c>
      <c r="I529" s="5" t="n">
        <f aca="false">IF(OR(TRIM(Customers!I529&amp;"")="",ISNUMBER(MATCH(TRIM(Customers!I529&amp;""),Codes!$A$5:$A$14,0)),Customers!I529=DATE(1970,1,1)),"",IF(ISNUMBER(Customers!I529),Customers!I529,IFERROR(DATEVALUE(Customers!I529),"")))</f>
        <v>43540</v>
      </c>
      <c r="J529" s="2" t="str">
        <f aca="false">IF(OR(TRIM(Customers!J529&amp;"")="",ISNUMBER(MATCH(TRIM(Customers!J529&amp;""),Codes!$A$5:$A$14,0))),"",TRIM(Customers!J529))</f>
        <v>App</v>
      </c>
      <c r="K529" s="3" t="n">
        <f aca="false">IF(OR(TRIM(Customers!K529&amp;"")="",ISNUMBER(MATCH(TRIM(Customers!K529&amp;""),Codes!$A$5:$A$14,0))),"",IF(ISNUMBER(Customers!K529),Customers!K529,IFERROR(VALUE(Customers!K529),"")))</f>
        <v>1</v>
      </c>
      <c r="L529" s="4" t="n">
        <f aca="false">IF(OR(TRIM(Customers!L529&amp;"")="",ISNUMBER(MATCH(TRIM(Customers!L529&amp;""),Codes!$A$5:$A$14,0))),"",IF(ISNUMBER(Customers!L529),Customers!L529,IFERROR(VALUE(Customers!L529),"")))</f>
        <v>2335.4</v>
      </c>
      <c r="M529" s="4" t="n">
        <f aca="false">IF(OR(TRIM(Customers!M529&amp;"")="",ISNUMBER(MATCH(TRIM(Customers!M529&amp;""),Codes!$A$5:$A$14,0))),"",IF(ISNUMBER(Customers!M529),Customers!M529,IFERROR(VALUE(Customers!M529),"")))</f>
        <v>14280.57</v>
      </c>
      <c r="N529" s="3" t="n">
        <f aca="false">IF(OR(TRIM(Customers!N529&amp;"")="",ISNUMBER(MATCH(TRIM(Customers!N529&amp;""),Codes!$A$5:$A$14,0)),Customers!N529=9999),"",IF(ISNUMBER(Customers!N529),Customers!N529,IFERROR(VALUE(Customers!N529),"")))</f>
        <v>19</v>
      </c>
      <c r="O529" s="4" t="n">
        <f aca="false">IF(OR(TRIM(Customers!O529&amp;"")="",ISNUMBER(MATCH(TRIM(Customers!O529&amp;""),Codes!$A$5:$A$14,0))),"",IF(ISNUMBER(Customers!O529),Customers!O529,IFERROR(VALUE(Customers!O529),"")))</f>
        <v>97.8</v>
      </c>
      <c r="P529" s="3" t="n">
        <f aca="false">IF(OR(TRIM(Customers!P529&amp;"")="",ISNUMBER(MATCH(TRIM(Customers!P529&amp;""),Codes!$A$5:$A$14,0))),"",IF(ISNUMBER(Customers!P529),Customers!P529,IFERROR(VALUE(Customers!P529),"")))</f>
        <v>1</v>
      </c>
      <c r="Q529" s="4" t="n">
        <f aca="false">IF(OR(TRIM(Customers!Q529&amp;"")="",ISNUMBER(MATCH(TRIM(Customers!Q529&amp;""),Codes!$A$5:$A$14,0))),"",IF(ISNUMBER(Customers!Q529),Customers!Q529,IFERROR(VALUE(Customers!Q529),"")))</f>
        <v>5000</v>
      </c>
      <c r="R529" s="4" t="n">
        <f aca="false">IF(OR(TRIM(Customers!R529&amp;"")="",ISNUMBER(MATCH(TRIM(Customers!R529&amp;""),Codes!$A$5:$A$14,0))),"",IF(ISNUMBER(Customers!R529),Customers!R529,IFERROR(VALUE(Customers!R529),"")))</f>
        <v>2486.63</v>
      </c>
      <c r="S529" s="4" t="str">
        <f aca="false">IF(OR(TRIM(Customers!S529&amp;"")="",ISNUMBER(MATCH(TRIM(Customers!S529&amp;""),Codes!$A$5:$A$14,0))),"",IF(ISNUMBER(Customers!S529),Customers!S529,IFERROR(VALUE(Customers!S529),"")))</f>
        <v/>
      </c>
      <c r="T529" s="4" t="str">
        <f aca="false">IF(OR(TRIM(Customers!T529&amp;"")="",ISNUMBER(MATCH(TRIM(Customers!T529&amp;""),Codes!$A$5:$A$14,0))),"",IF(ISNUMBER(Customers!T529),Customers!T529,IFERROR(VALUE(Customers!T529),"")))</f>
        <v/>
      </c>
      <c r="U529" s="3" t="n">
        <f aca="false">IF(OR(TRIM(Customers!U529&amp;"")="",ISNUMBER(MATCH(TRIM(Customers!U529&amp;""),Codes!$A$5:$A$14,0)),Customers!U529=0),"",IF(ISNUMBER(Customers!U529),Customers!U529,IFERROR(VALUE(Customers!U529),"")))</f>
        <v>630</v>
      </c>
      <c r="V529" s="3" t="n">
        <f aca="false">IF(OR(TRIM(Customers!V529&amp;"")="",ISNUMBER(MATCH(TRIM(Customers!V529&amp;""),Codes!$A$5:$A$14,0))),"",IF(ISNUMBER(Customers!V529),Customers!V529,IFERROR(VALUE(Customers!V529),"")))</f>
        <v>0</v>
      </c>
    </row>
    <row r="530" customFormat="false" ht="15" hidden="false" customHeight="false" outlineLevel="0" collapsed="false">
      <c r="A530" s="2" t="str">
        <f aca="false">Customers!A530</f>
        <v>CL00529</v>
      </c>
      <c r="B530" s="3" t="n">
        <f aca="false">IF(OR(TRIM(Customers!B530&amp;"")="",ISNUMBER(MATCH(TRIM(Customers!B530&amp;""),Codes!$A$5:$A$14,0)),Customers!B530=0),"",IF(ISNUMBER(Customers!B530),Customers!B530,IFERROR(VALUE(Customers!B530),"")))</f>
        <v>53</v>
      </c>
      <c r="C530" s="2" t="str">
        <f aca="false">IF(OR(TRIM(Customers!C530&amp;"")="",ISNUMBER(MATCH(TRIM(Customers!C530&amp;""),Codes!$A$5:$A$14,0))),"",TRIM(Customers!C530))</f>
        <v>M</v>
      </c>
      <c r="D530" s="2" t="str">
        <f aca="false">IF(OR(TRIM(Customers!D530&amp;"")="",ISNUMBER(MATCH(TRIM(Customers!D530&amp;""),Codes!$A$5:$A$14,0))),"",TRIM(Customers!D530))</f>
        <v>Puglia</v>
      </c>
      <c r="E530" s="2" t="str">
        <f aca="false">IF(OR(TRIM(Customers!E530&amp;"")="",ISNUMBER(MATCH(TRIM(Customers!E530&amp;""),Codes!$A$5:$A$14,0))),"",TRIM(Customers!E530))</f>
        <v>Employee</v>
      </c>
      <c r="F530" s="2" t="str">
        <f aca="false">IF(OR(TRIM(Customers!F530&amp;"")="",ISNUMBER(MATCH(TRIM(Customers!F530&amp;""),Codes!$A$5:$A$14,0))),"",TRIM(Customers!F530))</f>
        <v>Divorced</v>
      </c>
      <c r="G530" s="4" t="n">
        <f aca="false">IF(OR(TRIM(Customers!G530&amp;"")="",ISNUMBER(MATCH(TRIM(Customers!G530&amp;""),Codes!$A$5:$A$14,0)),Customers!G530=-999),"",IF(ISNUMBER(Customers!G530),Customers!G530,IFERROR(VALUE(Customers!G530),"")))</f>
        <v>35100</v>
      </c>
      <c r="H530" s="3" t="n">
        <f aca="false">IF(OR(TRIM(Customers!H530&amp;"")="",ISNUMBER(MATCH(TRIM(Customers!H530&amp;""),Codes!$A$5:$A$14,0))),"",IF(ISNUMBER(Customers!H530),Customers!H530,IFERROR(VALUE(Customers!H530),"")))</f>
        <v>8</v>
      </c>
      <c r="I530" s="5" t="n">
        <f aca="false">IF(OR(TRIM(Customers!I530&amp;"")="",ISNUMBER(MATCH(TRIM(Customers!I530&amp;""),Codes!$A$5:$A$14,0)),Customers!I530=DATE(1970,1,1)),"",IF(ISNUMBER(Customers!I530),Customers!I530,IFERROR(DATEVALUE(Customers!I530),"")))</f>
        <v>43076</v>
      </c>
      <c r="J530" s="2" t="str">
        <f aca="false">IF(OR(TRIM(Customers!J530&amp;"")="",ISNUMBER(MATCH(TRIM(Customers!J530&amp;""),Codes!$A$5:$A$14,0))),"",TRIM(Customers!J530))</f>
        <v>App</v>
      </c>
      <c r="K530" s="3" t="n">
        <f aca="false">IF(OR(TRIM(Customers!K530&amp;"")="",ISNUMBER(MATCH(TRIM(Customers!K530&amp;""),Codes!$A$5:$A$14,0))),"",IF(ISNUMBER(Customers!K530),Customers!K530,IFERROR(VALUE(Customers!K530),"")))</f>
        <v>3</v>
      </c>
      <c r="L530" s="4" t="n">
        <f aca="false">IF(OR(TRIM(Customers!L530&amp;"")="",ISNUMBER(MATCH(TRIM(Customers!L530&amp;""),Codes!$A$5:$A$14,0))),"",IF(ISNUMBER(Customers!L530),Customers!L530,IFERROR(VALUE(Customers!L530),"")))</f>
        <v>3863.7</v>
      </c>
      <c r="M530" s="4" t="n">
        <f aca="false">IF(OR(TRIM(Customers!M530&amp;"")="",ISNUMBER(MATCH(TRIM(Customers!M530&amp;""),Codes!$A$5:$A$14,0))),"",IF(ISNUMBER(Customers!M530),Customers!M530,IFERROR(VALUE(Customers!M530),"")))</f>
        <v>0</v>
      </c>
      <c r="N530" s="3" t="n">
        <f aca="false">IF(OR(TRIM(Customers!N530&amp;"")="",ISNUMBER(MATCH(TRIM(Customers!N530&amp;""),Codes!$A$5:$A$14,0)),Customers!N530=9999),"",IF(ISNUMBER(Customers!N530),Customers!N530,IFERROR(VALUE(Customers!N530),"")))</f>
        <v>32</v>
      </c>
      <c r="O530" s="4" t="n">
        <f aca="false">IF(OR(TRIM(Customers!O530&amp;"")="",ISNUMBER(MATCH(TRIM(Customers!O530&amp;""),Codes!$A$5:$A$14,0))),"",IF(ISNUMBER(Customers!O530),Customers!O530,IFERROR(VALUE(Customers!O530),"")))</f>
        <v>67.31</v>
      </c>
      <c r="P530" s="3" t="n">
        <f aca="false">IF(OR(TRIM(Customers!P530&amp;"")="",ISNUMBER(MATCH(TRIM(Customers!P530&amp;""),Codes!$A$5:$A$14,0))),"",IF(ISNUMBER(Customers!P530),Customers!P530,IFERROR(VALUE(Customers!P530),"")))</f>
        <v>2</v>
      </c>
      <c r="Q530" s="4" t="n">
        <f aca="false">IF(OR(TRIM(Customers!Q530&amp;"")="",ISNUMBER(MATCH(TRIM(Customers!Q530&amp;""),Codes!$A$5:$A$14,0))),"",IF(ISNUMBER(Customers!Q530),Customers!Q530,IFERROR(VALUE(Customers!Q530),"")))</f>
        <v>0</v>
      </c>
      <c r="R530" s="4" t="n">
        <f aca="false">IF(OR(TRIM(Customers!R530&amp;"")="",ISNUMBER(MATCH(TRIM(Customers!R530&amp;""),Codes!$A$5:$A$14,0))),"",IF(ISNUMBER(Customers!R530),Customers!R530,IFERROR(VALUE(Customers!R530),"")))</f>
        <v>0</v>
      </c>
      <c r="S530" s="4" t="str">
        <f aca="false">IF(OR(TRIM(Customers!S530&amp;"")="",ISNUMBER(MATCH(TRIM(Customers!S530&amp;""),Codes!$A$5:$A$14,0))),"",IF(ISNUMBER(Customers!S530),Customers!S530,IFERROR(VALUE(Customers!S530),"")))</f>
        <v/>
      </c>
      <c r="T530" s="4" t="str">
        <f aca="false">IF(OR(TRIM(Customers!T530&amp;"")="",ISNUMBER(MATCH(TRIM(Customers!T530&amp;""),Codes!$A$5:$A$14,0))),"",IF(ISNUMBER(Customers!T530),Customers!T530,IFERROR(VALUE(Customers!T530),"")))</f>
        <v/>
      </c>
      <c r="U530" s="3" t="n">
        <f aca="false">IF(OR(TRIM(Customers!U530&amp;"")="",ISNUMBER(MATCH(TRIM(Customers!U530&amp;""),Codes!$A$5:$A$14,0)),Customers!U530=0),"",IF(ISNUMBER(Customers!U530),Customers!U530,IFERROR(VALUE(Customers!U530),"")))</f>
        <v>543</v>
      </c>
      <c r="V530" s="3" t="n">
        <f aca="false">IF(OR(TRIM(Customers!V530&amp;"")="",ISNUMBER(MATCH(TRIM(Customers!V530&amp;""),Codes!$A$5:$A$14,0))),"",IF(ISNUMBER(Customers!V530),Customers!V530,IFERROR(VALUE(Customers!V530),"")))</f>
        <v>0</v>
      </c>
    </row>
    <row r="531" customFormat="false" ht="15" hidden="false" customHeight="false" outlineLevel="0" collapsed="false">
      <c r="A531" s="2" t="str">
        <f aca="false">Customers!A531</f>
        <v>CL00530</v>
      </c>
      <c r="B531" s="3" t="n">
        <f aca="false">IF(OR(TRIM(Customers!B531&amp;"")="",ISNUMBER(MATCH(TRIM(Customers!B531&amp;""),Codes!$A$5:$A$14,0)),Customers!B531=0),"",IF(ISNUMBER(Customers!B531),Customers!B531,IFERROR(VALUE(Customers!B531),"")))</f>
        <v>63</v>
      </c>
      <c r="C531" s="2" t="str">
        <f aca="false">IF(OR(TRIM(Customers!C531&amp;"")="",ISNUMBER(MATCH(TRIM(Customers!C531&amp;""),Codes!$A$5:$A$14,0))),"",TRIM(Customers!C531))</f>
        <v>F</v>
      </c>
      <c r="D531" s="2" t="str">
        <f aca="false">IF(OR(TRIM(Customers!D531&amp;"")="",ISNUMBER(MATCH(TRIM(Customers!D531&amp;""),Codes!$A$5:$A$14,0))),"",TRIM(Customers!D531))</f>
        <v>Veneto</v>
      </c>
      <c r="E531" s="2" t="str">
        <f aca="false">IF(OR(TRIM(Customers!E531&amp;"")="",ISNUMBER(MATCH(TRIM(Customers!E531&amp;""),Codes!$A$5:$A$14,0))),"",TRIM(Customers!E531))</f>
        <v>Manual worker</v>
      </c>
      <c r="F531" s="2" t="str">
        <f aca="false">IF(OR(TRIM(Customers!F531&amp;"")="",ISNUMBER(MATCH(TRIM(Customers!F531&amp;""),Codes!$A$5:$A$14,0))),"",TRIM(Customers!F531))</f>
        <v>Single</v>
      </c>
      <c r="G531" s="4" t="n">
        <f aca="false">IF(OR(TRIM(Customers!G531&amp;"")="",ISNUMBER(MATCH(TRIM(Customers!G531&amp;""),Codes!$A$5:$A$14,0)),Customers!G531=-999),"",IF(ISNUMBER(Customers!G531),Customers!G531,IFERROR(VALUE(Customers!G531),"")))</f>
        <v>34200</v>
      </c>
      <c r="H531" s="3" t="n">
        <f aca="false">IF(OR(TRIM(Customers!H531&amp;"")="",ISNUMBER(MATCH(TRIM(Customers!H531&amp;""),Codes!$A$5:$A$14,0))),"",IF(ISNUMBER(Customers!H531),Customers!H531,IFERROR(VALUE(Customers!H531),"")))</f>
        <v>12</v>
      </c>
      <c r="I531" s="5" t="n">
        <f aca="false">IF(OR(TRIM(Customers!I531&amp;"")="",ISNUMBER(MATCH(TRIM(Customers!I531&amp;""),Codes!$A$5:$A$14,0)),Customers!I531=DATE(1970,1,1)),"",IF(ISNUMBER(Customers!I531),Customers!I531,IFERROR(DATEVALUE(Customers!I531),"")))</f>
        <v>41785</v>
      </c>
      <c r="J531" s="2" t="str">
        <f aca="false">IF(OR(TRIM(Customers!J531&amp;"")="",ISNUMBER(MATCH(TRIM(Customers!J531&amp;""),Codes!$A$5:$A$14,0))),"",TRIM(Customers!J531))</f>
        <v>Branch</v>
      </c>
      <c r="K531" s="3" t="n">
        <f aca="false">IF(OR(TRIM(Customers!K531&amp;"")="",ISNUMBER(MATCH(TRIM(Customers!K531&amp;""),Codes!$A$5:$A$14,0))),"",IF(ISNUMBER(Customers!K531),Customers!K531,IFERROR(VALUE(Customers!K531),"")))</f>
        <v>2</v>
      </c>
      <c r="L531" s="4" t="n">
        <f aca="false">IF(OR(TRIM(Customers!L531&amp;"")="",ISNUMBER(MATCH(TRIM(Customers!L531&amp;""),Codes!$A$5:$A$14,0))),"",IF(ISNUMBER(Customers!L531),Customers!L531,IFERROR(VALUE(Customers!L531),"")))</f>
        <v>1858.16</v>
      </c>
      <c r="M531" s="4" t="str">
        <f aca="false">IF(OR(TRIM(Customers!M531&amp;"")="",ISNUMBER(MATCH(TRIM(Customers!M531&amp;""),Codes!$A$5:$A$14,0))),"",IF(ISNUMBER(Customers!M531),Customers!M531,IFERROR(VALUE(Customers!M531),"")))</f>
        <v/>
      </c>
      <c r="N531" s="3" t="n">
        <f aca="false">IF(OR(TRIM(Customers!N531&amp;"")="",ISNUMBER(MATCH(TRIM(Customers!N531&amp;""),Codes!$A$5:$A$14,0)),Customers!N531=9999),"",IF(ISNUMBER(Customers!N531),Customers!N531,IFERROR(VALUE(Customers!N531),"")))</f>
        <v>28</v>
      </c>
      <c r="O531" s="4" t="n">
        <f aca="false">IF(OR(TRIM(Customers!O531&amp;"")="",ISNUMBER(MATCH(TRIM(Customers!O531&amp;""),Codes!$A$5:$A$14,0))),"",IF(ISNUMBER(Customers!O531),Customers!O531,IFERROR(VALUE(Customers!O531),"")))</f>
        <v>39.43</v>
      </c>
      <c r="P531" s="3" t="n">
        <f aca="false">IF(OR(TRIM(Customers!P531&amp;"")="",ISNUMBER(MATCH(TRIM(Customers!P531&amp;""),Codes!$A$5:$A$14,0))),"",IF(ISNUMBER(Customers!P531),Customers!P531,IFERROR(VALUE(Customers!P531),"")))</f>
        <v>6</v>
      </c>
      <c r="Q531" s="4" t="n">
        <f aca="false">IF(OR(TRIM(Customers!Q531&amp;"")="",ISNUMBER(MATCH(TRIM(Customers!Q531&amp;""),Codes!$A$5:$A$14,0))),"",IF(ISNUMBER(Customers!Q531),Customers!Q531,IFERROR(VALUE(Customers!Q531),"")))</f>
        <v>7000</v>
      </c>
      <c r="R531" s="4" t="n">
        <f aca="false">IF(OR(TRIM(Customers!R531&amp;"")="",ISNUMBER(MATCH(TRIM(Customers!R531&amp;""),Codes!$A$5:$A$14,0))),"",IF(ISNUMBER(Customers!R531),Customers!R531,IFERROR(VALUE(Customers!R531),"")))</f>
        <v>2480.91</v>
      </c>
      <c r="S531" s="4" t="str">
        <f aca="false">IF(OR(TRIM(Customers!S531&amp;"")="",ISNUMBER(MATCH(TRIM(Customers!S531&amp;""),Codes!$A$5:$A$14,0))),"",IF(ISNUMBER(Customers!S531),Customers!S531,IFERROR(VALUE(Customers!S531),"")))</f>
        <v/>
      </c>
      <c r="T531" s="4" t="str">
        <f aca="false">IF(OR(TRIM(Customers!T531&amp;"")="",ISNUMBER(MATCH(TRIM(Customers!T531&amp;""),Codes!$A$5:$A$14,0))),"",IF(ISNUMBER(Customers!T531),Customers!T531,IFERROR(VALUE(Customers!T531),"")))</f>
        <v/>
      </c>
      <c r="U531" s="3" t="n">
        <f aca="false">IF(OR(TRIM(Customers!U531&amp;"")="",ISNUMBER(MATCH(TRIM(Customers!U531&amp;""),Codes!$A$5:$A$14,0)),Customers!U531=0),"",IF(ISNUMBER(Customers!U531),Customers!U531,IFERROR(VALUE(Customers!U531),"")))</f>
        <v>632</v>
      </c>
      <c r="V531" s="3" t="str">
        <f aca="false">IF(OR(TRIM(Customers!V531&amp;"")="",ISNUMBER(MATCH(TRIM(Customers!V531&amp;""),Codes!$A$5:$A$14,0))),"",IF(ISNUMBER(Customers!V531),Customers!V531,IFERROR(VALUE(Customers!V531),"")))</f>
        <v/>
      </c>
    </row>
    <row r="532" customFormat="false" ht="15" hidden="false" customHeight="false" outlineLevel="0" collapsed="false">
      <c r="A532" s="2" t="str">
        <f aca="false">Customers!A532</f>
        <v>CL00531</v>
      </c>
      <c r="B532" s="3" t="n">
        <f aca="false">IF(OR(TRIM(Customers!B532&amp;"")="",ISNUMBER(MATCH(TRIM(Customers!B532&amp;""),Codes!$A$5:$A$14,0)),Customers!B532=0),"",IF(ISNUMBER(Customers!B532),Customers!B532,IFERROR(VALUE(Customers!B532),"")))</f>
        <v>37</v>
      </c>
      <c r="C532" s="2" t="str">
        <f aca="false">IF(OR(TRIM(Customers!C532&amp;"")="",ISNUMBER(MATCH(TRIM(Customers!C532&amp;""),Codes!$A$5:$A$14,0))),"",TRIM(Customers!C532))</f>
        <v>F</v>
      </c>
      <c r="D532" s="2" t="str">
        <f aca="false">IF(OR(TRIM(Customers!D532&amp;"")="",ISNUMBER(MATCH(TRIM(Customers!D532&amp;""),Codes!$A$5:$A$14,0))),"",TRIM(Customers!D532))</f>
        <v>Sicilia</v>
      </c>
      <c r="E532" s="2" t="str">
        <f aca="false">IF(OR(TRIM(Customers!E532&amp;"")="",ISNUMBER(MATCH(TRIM(Customers!E532&amp;""),Codes!$A$5:$A$14,0))),"",TRIM(Customers!E532))</f>
        <v>Executive</v>
      </c>
      <c r="F532" s="2" t="str">
        <f aca="false">IF(OR(TRIM(Customers!F532&amp;"")="",ISNUMBER(MATCH(TRIM(Customers!F532&amp;""),Codes!$A$5:$A$14,0))),"",TRIM(Customers!F532))</f>
        <v>Married</v>
      </c>
      <c r="G532" s="4" t="n">
        <f aca="false">IF(OR(TRIM(Customers!G532&amp;"")="",ISNUMBER(MATCH(TRIM(Customers!G532&amp;""),Codes!$A$5:$A$14,0)),Customers!G532=-999),"",IF(ISNUMBER(Customers!G532),Customers!G532,IFERROR(VALUE(Customers!G532),"")))</f>
        <v>103300</v>
      </c>
      <c r="H532" s="3" t="n">
        <f aca="false">IF(OR(TRIM(Customers!H532&amp;"")="",ISNUMBER(MATCH(TRIM(Customers!H532&amp;""),Codes!$A$5:$A$14,0))),"",IF(ISNUMBER(Customers!H532),Customers!H532,IFERROR(VALUE(Customers!H532),"")))</f>
        <v>15</v>
      </c>
      <c r="I532" s="5" t="n">
        <f aca="false">IF(OR(TRIM(Customers!I532&amp;"")="",ISNUMBER(MATCH(TRIM(Customers!I532&amp;""),Codes!$A$5:$A$14,0)),Customers!I532=DATE(1970,1,1)),"",IF(ISNUMBER(Customers!I532),Customers!I532,IFERROR(DATEVALUE(Customers!I532),"")))</f>
        <v>40749</v>
      </c>
      <c r="J532" s="2" t="str">
        <f aca="false">IF(OR(TRIM(Customers!J532&amp;"")="",ISNUMBER(MATCH(TRIM(Customers!J532&amp;""),Codes!$A$5:$A$14,0))),"",TRIM(Customers!J532))</f>
        <v>Branch</v>
      </c>
      <c r="K532" s="3" t="str">
        <f aca="false">IF(OR(TRIM(Customers!K532&amp;"")="",ISNUMBER(MATCH(TRIM(Customers!K532&amp;""),Codes!$A$5:$A$14,0))),"",IF(ISNUMBER(Customers!K532),Customers!K532,IFERROR(VALUE(Customers!K532),"")))</f>
        <v/>
      </c>
      <c r="L532" s="4" t="n">
        <f aca="false">IF(OR(TRIM(Customers!L532&amp;"")="",ISNUMBER(MATCH(TRIM(Customers!L532&amp;""),Codes!$A$5:$A$14,0))),"",IF(ISNUMBER(Customers!L532),Customers!L532,IFERROR(VALUE(Customers!L532),"")))</f>
        <v>22820.11</v>
      </c>
      <c r="M532" s="4" t="n">
        <f aca="false">IF(OR(TRIM(Customers!M532&amp;"")="",ISNUMBER(MATCH(TRIM(Customers!M532&amp;""),Codes!$A$5:$A$14,0))),"",IF(ISNUMBER(Customers!M532),Customers!M532,IFERROR(VALUE(Customers!M532),"")))</f>
        <v>297604.64</v>
      </c>
      <c r="N532" s="3" t="n">
        <f aca="false">IF(OR(TRIM(Customers!N532&amp;"")="",ISNUMBER(MATCH(TRIM(Customers!N532&amp;""),Codes!$A$5:$A$14,0)),Customers!N532=9999),"",IF(ISNUMBER(Customers!N532),Customers!N532,IFERROR(VALUE(Customers!N532),"")))</f>
        <v>41</v>
      </c>
      <c r="O532" s="4" t="n">
        <f aca="false">IF(OR(TRIM(Customers!O532&amp;"")="",ISNUMBER(MATCH(TRIM(Customers!O532&amp;""),Codes!$A$5:$A$14,0))),"",IF(ISNUMBER(Customers!O532),Customers!O532,IFERROR(VALUE(Customers!O532),"")))</f>
        <v>88.79</v>
      </c>
      <c r="P532" s="3" t="n">
        <f aca="false">IF(OR(TRIM(Customers!P532&amp;"")="",ISNUMBER(MATCH(TRIM(Customers!P532&amp;""),Codes!$A$5:$A$14,0))),"",IF(ISNUMBER(Customers!P532),Customers!P532,IFERROR(VALUE(Customers!P532),"")))</f>
        <v>2</v>
      </c>
      <c r="Q532" s="4" t="n">
        <f aca="false">IF(OR(TRIM(Customers!Q532&amp;"")="",ISNUMBER(MATCH(TRIM(Customers!Q532&amp;""),Codes!$A$5:$A$14,0))),"",IF(ISNUMBER(Customers!Q532),Customers!Q532,IFERROR(VALUE(Customers!Q532),"")))</f>
        <v>11500</v>
      </c>
      <c r="R532" s="4" t="n">
        <f aca="false">IF(OR(TRIM(Customers!R532&amp;"")="",ISNUMBER(MATCH(TRIM(Customers!R532&amp;""),Codes!$A$5:$A$14,0))),"",IF(ISNUMBER(Customers!R532),Customers!R532,IFERROR(VALUE(Customers!R532),"")))</f>
        <v>3466.31</v>
      </c>
      <c r="S532" s="4" t="n">
        <f aca="false">IF(OR(TRIM(Customers!S532&amp;"")="",ISNUMBER(MATCH(TRIM(Customers!S532&amp;""),Codes!$A$5:$A$14,0))),"",IF(ISNUMBER(Customers!S532),Customers!S532,IFERROR(VALUE(Customers!S532),"")))</f>
        <v>400000</v>
      </c>
      <c r="T532" s="4" t="n">
        <f aca="false">IF(OR(TRIM(Customers!T532&amp;"")="",ISNUMBER(MATCH(TRIM(Customers!T532&amp;""),Codes!$A$5:$A$14,0))),"",IF(ISNUMBER(Customers!T532),Customers!T532,IFERROR(VALUE(Customers!T532),"")))</f>
        <v>2291</v>
      </c>
      <c r="U532" s="3" t="n">
        <f aca="false">IF(OR(TRIM(Customers!U532&amp;"")="",ISNUMBER(MATCH(TRIM(Customers!U532&amp;""),Codes!$A$5:$A$14,0)),Customers!U532=0),"",IF(ISNUMBER(Customers!U532),Customers!U532,IFERROR(VALUE(Customers!U532),"")))</f>
        <v>656</v>
      </c>
      <c r="V532" s="3" t="n">
        <f aca="false">IF(OR(TRIM(Customers!V532&amp;"")="",ISNUMBER(MATCH(TRIM(Customers!V532&amp;""),Codes!$A$5:$A$14,0))),"",IF(ISNUMBER(Customers!V532),Customers!V532,IFERROR(VALUE(Customers!V532),"")))</f>
        <v>1</v>
      </c>
    </row>
    <row r="533" customFormat="false" ht="15" hidden="false" customHeight="false" outlineLevel="0" collapsed="false">
      <c r="A533" s="2" t="str">
        <f aca="false">Customers!A533</f>
        <v>CL00532</v>
      </c>
      <c r="B533" s="3" t="n">
        <f aca="false">IF(OR(TRIM(Customers!B533&amp;"")="",ISNUMBER(MATCH(TRIM(Customers!B533&amp;""),Codes!$A$5:$A$14,0)),Customers!B533=0),"",IF(ISNUMBER(Customers!B533),Customers!B533,IFERROR(VALUE(Customers!B533),"")))</f>
        <v>19</v>
      </c>
      <c r="C533" s="2" t="str">
        <f aca="false">IF(OR(TRIM(Customers!C533&amp;"")="",ISNUMBER(MATCH(TRIM(Customers!C533&amp;""),Codes!$A$5:$A$14,0))),"",TRIM(Customers!C533))</f>
        <v>F</v>
      </c>
      <c r="D533" s="2" t="str">
        <f aca="false">IF(OR(TRIM(Customers!D533&amp;"")="",ISNUMBER(MATCH(TRIM(Customers!D533&amp;""),Codes!$A$5:$A$14,0))),"",TRIM(Customers!D533))</f>
        <v>Piemonte</v>
      </c>
      <c r="E533" s="2" t="str">
        <f aca="false">IF(OR(TRIM(Customers!E533&amp;"")="",ISNUMBER(MATCH(TRIM(Customers!E533&amp;""),Codes!$A$5:$A$14,0))),"",TRIM(Customers!E533))</f>
        <v>Manual worker</v>
      </c>
      <c r="F533" s="2" t="str">
        <f aca="false">IF(OR(TRIM(Customers!F533&amp;"")="",ISNUMBER(MATCH(TRIM(Customers!F533&amp;""),Codes!$A$5:$A$14,0))),"",TRIM(Customers!F533))</f>
        <v>Single</v>
      </c>
      <c r="G533" s="4" t="n">
        <f aca="false">IF(OR(TRIM(Customers!G533&amp;"")="",ISNUMBER(MATCH(TRIM(Customers!G533&amp;""),Codes!$A$5:$A$14,0)),Customers!G533=-999),"",IF(ISNUMBER(Customers!G533),Customers!G533,IFERROR(VALUE(Customers!G533),"")))</f>
        <v>27600</v>
      </c>
      <c r="H533" s="3" t="n">
        <f aca="false">IF(OR(TRIM(Customers!H533&amp;"")="",ISNUMBER(MATCH(TRIM(Customers!H533&amp;""),Codes!$A$5:$A$14,0))),"",IF(ISNUMBER(Customers!H533),Customers!H533,IFERROR(VALUE(Customers!H533),"")))</f>
        <v>1</v>
      </c>
      <c r="I533" s="5" t="n">
        <f aca="false">IF(OR(TRIM(Customers!I533&amp;"")="",ISNUMBER(MATCH(TRIM(Customers!I533&amp;""),Codes!$A$5:$A$14,0)),Customers!I533=DATE(1970,1,1)),"",IF(ISNUMBER(Customers!I533),Customers!I533,IFERROR(DATEVALUE(Customers!I533),"")))</f>
        <v>45734</v>
      </c>
      <c r="J533" s="2" t="str">
        <f aca="false">IF(OR(TRIM(Customers!J533&amp;"")="",ISNUMBER(MATCH(TRIM(Customers!J533&amp;""),Codes!$A$5:$A$14,0))),"",TRIM(Customers!J533))</f>
        <v>App</v>
      </c>
      <c r="K533" s="3" t="n">
        <f aca="false">IF(OR(TRIM(Customers!K533&amp;"")="",ISNUMBER(MATCH(TRIM(Customers!K533&amp;""),Codes!$A$5:$A$14,0))),"",IF(ISNUMBER(Customers!K533),Customers!K533,IFERROR(VALUE(Customers!K533),"")))</f>
        <v>1</v>
      </c>
      <c r="L533" s="4" t="n">
        <f aca="false">IF(OR(TRIM(Customers!L533&amp;"")="",ISNUMBER(MATCH(TRIM(Customers!L533&amp;""),Codes!$A$5:$A$14,0))),"",IF(ISNUMBER(Customers!L533),Customers!L533,IFERROR(VALUE(Customers!L533),"")))</f>
        <v>3359.85</v>
      </c>
      <c r="M533" s="4" t="n">
        <f aca="false">IF(OR(TRIM(Customers!M533&amp;"")="",ISNUMBER(MATCH(TRIM(Customers!M533&amp;""),Codes!$A$5:$A$14,0))),"",IF(ISNUMBER(Customers!M533),Customers!M533,IFERROR(VALUE(Customers!M533),"")))</f>
        <v>3603.63</v>
      </c>
      <c r="N533" s="3" t="n">
        <f aca="false">IF(OR(TRIM(Customers!N533&amp;"")="",ISNUMBER(MATCH(TRIM(Customers!N533&amp;""),Codes!$A$5:$A$14,0)),Customers!N533=9999),"",IF(ISNUMBER(Customers!N533),Customers!N533,IFERROR(VALUE(Customers!N533),"")))</f>
        <v>28</v>
      </c>
      <c r="O533" s="4" t="n">
        <f aca="false">IF(OR(TRIM(Customers!O533&amp;"")="",ISNUMBER(MATCH(TRIM(Customers!O533&amp;""),Codes!$A$5:$A$14,0))),"",IF(ISNUMBER(Customers!O533),Customers!O533,IFERROR(VALUE(Customers!O533),"")))</f>
        <v>57.06</v>
      </c>
      <c r="P533" s="3" t="n">
        <f aca="false">IF(OR(TRIM(Customers!P533&amp;"")="",ISNUMBER(MATCH(TRIM(Customers!P533&amp;""),Codes!$A$5:$A$14,0))),"",IF(ISNUMBER(Customers!P533),Customers!P533,IFERROR(VALUE(Customers!P533),"")))</f>
        <v>3</v>
      </c>
      <c r="Q533" s="4" t="str">
        <f aca="false">IF(OR(TRIM(Customers!Q533&amp;"")="",ISNUMBER(MATCH(TRIM(Customers!Q533&amp;""),Codes!$A$5:$A$14,0))),"",IF(ISNUMBER(Customers!Q533),Customers!Q533,IFERROR(VALUE(Customers!Q533),"")))</f>
        <v/>
      </c>
      <c r="R533" s="4" t="str">
        <f aca="false">IF(OR(TRIM(Customers!R533&amp;"")="",ISNUMBER(MATCH(TRIM(Customers!R533&amp;""),Codes!$A$5:$A$14,0))),"",IF(ISNUMBER(Customers!R533),Customers!R533,IFERROR(VALUE(Customers!R533),"")))</f>
        <v/>
      </c>
      <c r="S533" s="4" t="n">
        <f aca="false">IF(OR(TRIM(Customers!S533&amp;"")="",ISNUMBER(MATCH(TRIM(Customers!S533&amp;""),Codes!$A$5:$A$14,0))),"",IF(ISNUMBER(Customers!S533),Customers!S533,IFERROR(VALUE(Customers!S533),"")))</f>
        <v>0</v>
      </c>
      <c r="T533" s="4" t="n">
        <f aca="false">IF(OR(TRIM(Customers!T533&amp;"")="",ISNUMBER(MATCH(TRIM(Customers!T533&amp;""),Codes!$A$5:$A$14,0))),"",IF(ISNUMBER(Customers!T533),Customers!T533,IFERROR(VALUE(Customers!T533),"")))</f>
        <v>0</v>
      </c>
      <c r="U533" s="3" t="n">
        <f aca="false">IF(OR(TRIM(Customers!U533&amp;"")="",ISNUMBER(MATCH(TRIM(Customers!U533&amp;""),Codes!$A$5:$A$14,0)),Customers!U533=0),"",IF(ISNUMBER(Customers!U533),Customers!U533,IFERROR(VALUE(Customers!U533),"")))</f>
        <v>599</v>
      </c>
      <c r="V533" s="3" t="str">
        <f aca="false">IF(OR(TRIM(Customers!V533&amp;"")="",ISNUMBER(MATCH(TRIM(Customers!V533&amp;""),Codes!$A$5:$A$14,0))),"",IF(ISNUMBER(Customers!V533),Customers!V533,IFERROR(VALUE(Customers!V533),"")))</f>
        <v/>
      </c>
    </row>
    <row r="534" customFormat="false" ht="15" hidden="false" customHeight="false" outlineLevel="0" collapsed="false">
      <c r="A534" s="2" t="str">
        <f aca="false">Customers!A534</f>
        <v>CL00533</v>
      </c>
      <c r="B534" s="3" t="n">
        <f aca="false">IF(OR(TRIM(Customers!B534&amp;"")="",ISNUMBER(MATCH(TRIM(Customers!B534&amp;""),Codes!$A$5:$A$14,0)),Customers!B534=0),"",IF(ISNUMBER(Customers!B534),Customers!B534,IFERROR(VALUE(Customers!B534),"")))</f>
        <v>29</v>
      </c>
      <c r="C534" s="2" t="str">
        <f aca="false">IF(OR(TRIM(Customers!C534&amp;"")="",ISNUMBER(MATCH(TRIM(Customers!C534&amp;""),Codes!$A$5:$A$14,0))),"",TRIM(Customers!C534))</f>
        <v>F</v>
      </c>
      <c r="D534" s="2" t="str">
        <f aca="false">IF(OR(TRIM(Customers!D534&amp;"")="",ISNUMBER(MATCH(TRIM(Customers!D534&amp;""),Codes!$A$5:$A$14,0))),"",TRIM(Customers!D534))</f>
        <v>Campania</v>
      </c>
      <c r="E534" s="2" t="str">
        <f aca="false">IF(OR(TRIM(Customers!E534&amp;"")="",ISNUMBER(MATCH(TRIM(Customers!E534&amp;""),Codes!$A$5:$A$14,0))),"",TRIM(Customers!E534))</f>
        <v>Self-employed</v>
      </c>
      <c r="F534" s="2" t="str">
        <f aca="false">IF(OR(TRIM(Customers!F534&amp;"")="",ISNUMBER(MATCH(TRIM(Customers!F534&amp;""),Codes!$A$5:$A$14,0))),"",TRIM(Customers!F534))</f>
        <v>Single</v>
      </c>
      <c r="G534" s="4" t="n">
        <f aca="false">IF(OR(TRIM(Customers!G534&amp;"")="",ISNUMBER(MATCH(TRIM(Customers!G534&amp;""),Codes!$A$5:$A$14,0)),Customers!G534=-999),"",IF(ISNUMBER(Customers!G534),Customers!G534,IFERROR(VALUE(Customers!G534),"")))</f>
        <v>33700</v>
      </c>
      <c r="H534" s="3" t="n">
        <f aca="false">IF(OR(TRIM(Customers!H534&amp;"")="",ISNUMBER(MATCH(TRIM(Customers!H534&amp;""),Codes!$A$5:$A$14,0))),"",IF(ISNUMBER(Customers!H534),Customers!H534,IFERROR(VALUE(Customers!H534),"")))</f>
        <v>2</v>
      </c>
      <c r="I534" s="5" t="n">
        <f aca="false">IF(OR(TRIM(Customers!I534&amp;"")="",ISNUMBER(MATCH(TRIM(Customers!I534&amp;""),Codes!$A$5:$A$14,0)),Customers!I534=DATE(1970,1,1)),"",IF(ISNUMBER(Customers!I534),Customers!I534,IFERROR(DATEVALUE(Customers!I534),"")))</f>
        <v>45340</v>
      </c>
      <c r="J534" s="2" t="str">
        <f aca="false">IF(OR(TRIM(Customers!J534&amp;"")="",ISNUMBER(MATCH(TRIM(Customers!J534&amp;""),Codes!$A$5:$A$14,0))),"",TRIM(Customers!J534))</f>
        <v>Online Banking</v>
      </c>
      <c r="K534" s="3" t="n">
        <f aca="false">IF(OR(TRIM(Customers!K534&amp;"")="",ISNUMBER(MATCH(TRIM(Customers!K534&amp;""),Codes!$A$5:$A$14,0))),"",IF(ISNUMBER(Customers!K534),Customers!K534,IFERROR(VALUE(Customers!K534),"")))</f>
        <v>1</v>
      </c>
      <c r="L534" s="4" t="n">
        <f aca="false">IF(OR(TRIM(Customers!L534&amp;"")="",ISNUMBER(MATCH(TRIM(Customers!L534&amp;""),Codes!$A$5:$A$14,0))),"",IF(ISNUMBER(Customers!L534),Customers!L534,IFERROR(VALUE(Customers!L534),"")))</f>
        <v>6626.76</v>
      </c>
      <c r="M534" s="4" t="n">
        <f aca="false">IF(OR(TRIM(Customers!M534&amp;"")="",ISNUMBER(MATCH(TRIM(Customers!M534&amp;""),Codes!$A$5:$A$14,0))),"",IF(ISNUMBER(Customers!M534),Customers!M534,IFERROR(VALUE(Customers!M534),"")))</f>
        <v>7911.44</v>
      </c>
      <c r="N534" s="3" t="n">
        <f aca="false">IF(OR(TRIM(Customers!N534&amp;"")="",ISNUMBER(MATCH(TRIM(Customers!N534&amp;""),Codes!$A$5:$A$14,0)),Customers!N534=9999),"",IF(ISNUMBER(Customers!N534),Customers!N534,IFERROR(VALUE(Customers!N534),"")))</f>
        <v>26</v>
      </c>
      <c r="O534" s="4" t="n">
        <f aca="false">IF(OR(TRIM(Customers!O534&amp;"")="",ISNUMBER(MATCH(TRIM(Customers!O534&amp;""),Codes!$A$5:$A$14,0))),"",IF(ISNUMBER(Customers!O534),Customers!O534,IFERROR(VALUE(Customers!O534),"")))</f>
        <v>65.93</v>
      </c>
      <c r="P534" s="3" t="n">
        <f aca="false">IF(OR(TRIM(Customers!P534&amp;"")="",ISNUMBER(MATCH(TRIM(Customers!P534&amp;""),Codes!$A$5:$A$14,0))),"",IF(ISNUMBER(Customers!P534),Customers!P534,IFERROR(VALUE(Customers!P534),"")))</f>
        <v>5</v>
      </c>
      <c r="Q534" s="4" t="n">
        <f aca="false">IF(OR(TRIM(Customers!Q534&amp;"")="",ISNUMBER(MATCH(TRIM(Customers!Q534&amp;""),Codes!$A$5:$A$14,0))),"",IF(ISNUMBER(Customers!Q534),Customers!Q534,IFERROR(VALUE(Customers!Q534),"")))</f>
        <v>7000</v>
      </c>
      <c r="R534" s="4" t="n">
        <f aca="false">IF(OR(TRIM(Customers!R534&amp;"")="",ISNUMBER(MATCH(TRIM(Customers!R534&amp;""),Codes!$A$5:$A$14,0))),"",IF(ISNUMBER(Customers!R534),Customers!R534,IFERROR(VALUE(Customers!R534),"")))</f>
        <v>3950.53</v>
      </c>
      <c r="S534" s="4" t="str">
        <f aca="false">IF(OR(TRIM(Customers!S534&amp;"")="",ISNUMBER(MATCH(TRIM(Customers!S534&amp;""),Codes!$A$5:$A$14,0))),"",IF(ISNUMBER(Customers!S534),Customers!S534,IFERROR(VALUE(Customers!S534),"")))</f>
        <v/>
      </c>
      <c r="T534" s="4" t="str">
        <f aca="false">IF(OR(TRIM(Customers!T534&amp;"")="",ISNUMBER(MATCH(TRIM(Customers!T534&amp;""),Codes!$A$5:$A$14,0))),"",IF(ISNUMBER(Customers!T534),Customers!T534,IFERROR(VALUE(Customers!T534),"")))</f>
        <v/>
      </c>
      <c r="U534" s="3" t="n">
        <f aca="false">IF(OR(TRIM(Customers!U534&amp;"")="",ISNUMBER(MATCH(TRIM(Customers!U534&amp;""),Codes!$A$5:$A$14,0)),Customers!U534=0),"",IF(ISNUMBER(Customers!U534),Customers!U534,IFERROR(VALUE(Customers!U534),"")))</f>
        <v>617</v>
      </c>
      <c r="V534" s="3" t="str">
        <f aca="false">IF(OR(TRIM(Customers!V534&amp;"")="",ISNUMBER(MATCH(TRIM(Customers!V534&amp;""),Codes!$A$5:$A$14,0))),"",IF(ISNUMBER(Customers!V534),Customers!V534,IFERROR(VALUE(Customers!V534),"")))</f>
        <v/>
      </c>
    </row>
    <row r="535" customFormat="false" ht="15" hidden="false" customHeight="false" outlineLevel="0" collapsed="false">
      <c r="A535" s="2" t="str">
        <f aca="false">Customers!A535</f>
        <v>CL00534</v>
      </c>
      <c r="B535" s="3" t="n">
        <f aca="false">IF(OR(TRIM(Customers!B535&amp;"")="",ISNUMBER(MATCH(TRIM(Customers!B535&amp;""),Codes!$A$5:$A$14,0)),Customers!B535=0),"",IF(ISNUMBER(Customers!B535),Customers!B535,IFERROR(VALUE(Customers!B535),"")))</f>
        <v>29</v>
      </c>
      <c r="C535" s="2" t="str">
        <f aca="false">IF(OR(TRIM(Customers!C535&amp;"")="",ISNUMBER(MATCH(TRIM(Customers!C535&amp;""),Codes!$A$5:$A$14,0))),"",TRIM(Customers!C535))</f>
        <v>M</v>
      </c>
      <c r="D535" s="2" t="str">
        <f aca="false">IF(OR(TRIM(Customers!D535&amp;"")="",ISNUMBER(MATCH(TRIM(Customers!D535&amp;""),Codes!$A$5:$A$14,0))),"",TRIM(Customers!D535))</f>
        <v>Sicilia</v>
      </c>
      <c r="E535" s="2" t="str">
        <f aca="false">IF(OR(TRIM(Customers!E535&amp;"")="",ISNUMBER(MATCH(TRIM(Customers!E535&amp;""),Codes!$A$5:$A$14,0))),"",TRIM(Customers!E535))</f>
        <v>Manual worker</v>
      </c>
      <c r="F535" s="2" t="str">
        <f aca="false">IF(OR(TRIM(Customers!F535&amp;"")="",ISNUMBER(MATCH(TRIM(Customers!F535&amp;""),Codes!$A$5:$A$14,0))),"",TRIM(Customers!F535))</f>
        <v>Married</v>
      </c>
      <c r="G535" s="4" t="n">
        <f aca="false">IF(OR(TRIM(Customers!G535&amp;"")="",ISNUMBER(MATCH(TRIM(Customers!G535&amp;""),Codes!$A$5:$A$14,0)),Customers!G535=-999),"",IF(ISNUMBER(Customers!G535),Customers!G535,IFERROR(VALUE(Customers!G535),"")))</f>
        <v>29900</v>
      </c>
      <c r="H535" s="3" t="n">
        <f aca="false">IF(OR(TRIM(Customers!H535&amp;"")="",ISNUMBER(MATCH(TRIM(Customers!H535&amp;""),Codes!$A$5:$A$14,0))),"",IF(ISNUMBER(Customers!H535),Customers!H535,IFERROR(VALUE(Customers!H535),"")))</f>
        <v>5</v>
      </c>
      <c r="I535" s="5" t="n">
        <f aca="false">IF(OR(TRIM(Customers!I535&amp;"")="",ISNUMBER(MATCH(TRIM(Customers!I535&amp;""),Codes!$A$5:$A$14,0)),Customers!I535=DATE(1970,1,1)),"",IF(ISNUMBER(Customers!I535),Customers!I535,IFERROR(DATEVALUE(Customers!I535),"")))</f>
        <v>44261</v>
      </c>
      <c r="J535" s="2" t="str">
        <f aca="false">IF(OR(TRIM(Customers!J535&amp;"")="",ISNUMBER(MATCH(TRIM(Customers!J535&amp;""),Codes!$A$5:$A$14,0))),"",TRIM(Customers!J535))</f>
        <v>Online Banking</v>
      </c>
      <c r="K535" s="3" t="n">
        <f aca="false">IF(OR(TRIM(Customers!K535&amp;"")="",ISNUMBER(MATCH(TRIM(Customers!K535&amp;""),Codes!$A$5:$A$14,0))),"",IF(ISNUMBER(Customers!K535),Customers!K535,IFERROR(VALUE(Customers!K535),"")))</f>
        <v>3</v>
      </c>
      <c r="L535" s="4" t="n">
        <f aca="false">IF(OR(TRIM(Customers!L535&amp;"")="",ISNUMBER(MATCH(TRIM(Customers!L535&amp;""),Codes!$A$5:$A$14,0))),"",IF(ISNUMBER(Customers!L535),Customers!L535,IFERROR(VALUE(Customers!L535),"")))</f>
        <v>2868.98</v>
      </c>
      <c r="M535" s="4" t="n">
        <f aca="false">IF(OR(TRIM(Customers!M535&amp;"")="",ISNUMBER(MATCH(TRIM(Customers!M535&amp;""),Codes!$A$5:$A$14,0))),"",IF(ISNUMBER(Customers!M535),Customers!M535,IFERROR(VALUE(Customers!M535),"")))</f>
        <v>10903.54</v>
      </c>
      <c r="N535" s="3" t="n">
        <f aca="false">IF(OR(TRIM(Customers!N535&amp;"")="",ISNUMBER(MATCH(TRIM(Customers!N535&amp;""),Codes!$A$5:$A$14,0)),Customers!N535=9999),"",IF(ISNUMBER(Customers!N535),Customers!N535,IFERROR(VALUE(Customers!N535),"")))</f>
        <v>29</v>
      </c>
      <c r="O535" s="4" t="n">
        <f aca="false">IF(OR(TRIM(Customers!O535&amp;"")="",ISNUMBER(MATCH(TRIM(Customers!O535&amp;""),Codes!$A$5:$A$14,0))),"",IF(ISNUMBER(Customers!O535),Customers!O535,IFERROR(VALUE(Customers!O535),"")))</f>
        <v>60.05</v>
      </c>
      <c r="P535" s="3" t="n">
        <f aca="false">IF(OR(TRIM(Customers!P535&amp;"")="",ISNUMBER(MATCH(TRIM(Customers!P535&amp;""),Codes!$A$5:$A$14,0))),"",IF(ISNUMBER(Customers!P535),Customers!P535,IFERROR(VALUE(Customers!P535),"")))</f>
        <v>5</v>
      </c>
      <c r="Q535" s="4" t="n">
        <f aca="false">IF(OR(TRIM(Customers!Q535&amp;"")="",ISNUMBER(MATCH(TRIM(Customers!Q535&amp;""),Codes!$A$5:$A$14,0))),"",IF(ISNUMBER(Customers!Q535),Customers!Q535,IFERROR(VALUE(Customers!Q535),"")))</f>
        <v>5000</v>
      </c>
      <c r="R535" s="4" t="n">
        <f aca="false">IF(OR(TRIM(Customers!R535&amp;"")="",ISNUMBER(MATCH(TRIM(Customers!R535&amp;""),Codes!$A$5:$A$14,0))),"",IF(ISNUMBER(Customers!R535),Customers!R535,IFERROR(VALUE(Customers!R535),"")))</f>
        <v>783.32</v>
      </c>
      <c r="S535" s="4" t="n">
        <f aca="false">IF(OR(TRIM(Customers!S535&amp;"")="",ISNUMBER(MATCH(TRIM(Customers!S535&amp;""),Codes!$A$5:$A$14,0))),"",IF(ISNUMBER(Customers!S535),Customers!S535,IFERROR(VALUE(Customers!S535),"")))</f>
        <v>0</v>
      </c>
      <c r="T535" s="4" t="n">
        <f aca="false">IF(OR(TRIM(Customers!T535&amp;"")="",ISNUMBER(MATCH(TRIM(Customers!T535&amp;""),Codes!$A$5:$A$14,0))),"",IF(ISNUMBER(Customers!T535),Customers!T535,IFERROR(VALUE(Customers!T535),"")))</f>
        <v>0</v>
      </c>
      <c r="U535" s="3" t="n">
        <f aca="false">IF(OR(TRIM(Customers!U535&amp;"")="",ISNUMBER(MATCH(TRIM(Customers!U535&amp;""),Codes!$A$5:$A$14,0)),Customers!U535=0),"",IF(ISNUMBER(Customers!U535),Customers!U535,IFERROR(VALUE(Customers!U535),"")))</f>
        <v>650</v>
      </c>
      <c r="V535" s="3" t="n">
        <f aca="false">IF(OR(TRIM(Customers!V535&amp;"")="",ISNUMBER(MATCH(TRIM(Customers!V535&amp;""),Codes!$A$5:$A$14,0))),"",IF(ISNUMBER(Customers!V535),Customers!V535,IFERROR(VALUE(Customers!V535),"")))</f>
        <v>0</v>
      </c>
    </row>
    <row r="536" customFormat="false" ht="15" hidden="false" customHeight="false" outlineLevel="0" collapsed="false">
      <c r="A536" s="2" t="str">
        <f aca="false">Customers!A536</f>
        <v>CL00535</v>
      </c>
      <c r="B536" s="3" t="n">
        <f aca="false">IF(OR(TRIM(Customers!B536&amp;"")="",ISNUMBER(MATCH(TRIM(Customers!B536&amp;""),Codes!$A$5:$A$14,0)),Customers!B536=0),"",IF(ISNUMBER(Customers!B536),Customers!B536,IFERROR(VALUE(Customers!B536),"")))</f>
        <v>69</v>
      </c>
      <c r="C536" s="2" t="str">
        <f aca="false">IF(OR(TRIM(Customers!C536&amp;"")="",ISNUMBER(MATCH(TRIM(Customers!C536&amp;""),Codes!$A$5:$A$14,0))),"",TRIM(Customers!C536))</f>
        <v>M</v>
      </c>
      <c r="D536" s="2" t="str">
        <f aca="false">IF(OR(TRIM(Customers!D536&amp;"")="",ISNUMBER(MATCH(TRIM(Customers!D536&amp;""),Codes!$A$5:$A$14,0))),"",TRIM(Customers!D536))</f>
        <v>Lazio</v>
      </c>
      <c r="E536" s="2" t="str">
        <f aca="false">IF(OR(TRIM(Customers!E536&amp;"")="",ISNUMBER(MATCH(TRIM(Customers!E536&amp;""),Codes!$A$5:$A$14,0))),"",TRIM(Customers!E536))</f>
        <v>Retired</v>
      </c>
      <c r="F536" s="2" t="str">
        <f aca="false">IF(OR(TRIM(Customers!F536&amp;"")="",ISNUMBER(MATCH(TRIM(Customers!F536&amp;""),Codes!$A$5:$A$14,0))),"",TRIM(Customers!F536))</f>
        <v>Single</v>
      </c>
      <c r="G536" s="4" t="n">
        <f aca="false">IF(OR(TRIM(Customers!G536&amp;"")="",ISNUMBER(MATCH(TRIM(Customers!G536&amp;""),Codes!$A$5:$A$14,0)),Customers!G536=-999),"",IF(ISNUMBER(Customers!G536),Customers!G536,IFERROR(VALUE(Customers!G536),"")))</f>
        <v>19500</v>
      </c>
      <c r="H536" s="3" t="n">
        <f aca="false">IF(OR(TRIM(Customers!H536&amp;"")="",ISNUMBER(MATCH(TRIM(Customers!H536&amp;""),Codes!$A$5:$A$14,0))),"",IF(ISNUMBER(Customers!H536),Customers!H536,IFERROR(VALUE(Customers!H536),"")))</f>
        <v>23</v>
      </c>
      <c r="I536" s="5" t="n">
        <f aca="false">IF(OR(TRIM(Customers!I536&amp;"")="",ISNUMBER(MATCH(TRIM(Customers!I536&amp;""),Codes!$A$5:$A$14,0)),Customers!I536=DATE(1970,1,1)),"",IF(ISNUMBER(Customers!I536),Customers!I536,IFERROR(DATEVALUE(Customers!I536),"")))</f>
        <v>37867</v>
      </c>
      <c r="J536" s="2" t="str">
        <f aca="false">IF(OR(TRIM(Customers!J536&amp;"")="",ISNUMBER(MATCH(TRIM(Customers!J536&amp;""),Codes!$A$5:$A$14,0))),"",TRIM(Customers!J536))</f>
        <v>Branch</v>
      </c>
      <c r="K536" s="3" t="n">
        <f aca="false">IF(OR(TRIM(Customers!K536&amp;"")="",ISNUMBER(MATCH(TRIM(Customers!K536&amp;""),Codes!$A$5:$A$14,0))),"",IF(ISNUMBER(Customers!K536),Customers!K536,IFERROR(VALUE(Customers!K536),"")))</f>
        <v>2</v>
      </c>
      <c r="L536" s="4" t="n">
        <f aca="false">IF(OR(TRIM(Customers!L536&amp;"")="",ISNUMBER(MATCH(TRIM(Customers!L536&amp;""),Codes!$A$5:$A$14,0))),"",IF(ISNUMBER(Customers!L536),Customers!L536,IFERROR(VALUE(Customers!L536),"")))</f>
        <v>9895.37</v>
      </c>
      <c r="M536" s="4" t="n">
        <f aca="false">IF(OR(TRIM(Customers!M536&amp;"")="",ISNUMBER(MATCH(TRIM(Customers!M536&amp;""),Codes!$A$5:$A$14,0))),"",IF(ISNUMBER(Customers!M536),Customers!M536,IFERROR(VALUE(Customers!M536),"")))</f>
        <v>28048.83</v>
      </c>
      <c r="N536" s="3" t="str">
        <f aca="false">IF(OR(TRIM(Customers!N536&amp;"")="",ISNUMBER(MATCH(TRIM(Customers!N536&amp;""),Codes!$A$5:$A$14,0)),Customers!N536=9999),"",IF(ISNUMBER(Customers!N536),Customers!N536,IFERROR(VALUE(Customers!N536),"")))</f>
        <v/>
      </c>
      <c r="O536" s="4" t="n">
        <f aca="false">IF(OR(TRIM(Customers!O536&amp;"")="",ISNUMBER(MATCH(TRIM(Customers!O536&amp;""),Codes!$A$5:$A$14,0))),"",IF(ISNUMBER(Customers!O536),Customers!O536,IFERROR(VALUE(Customers!O536),"")))</f>
        <v>29.86</v>
      </c>
      <c r="P536" s="3" t="n">
        <f aca="false">IF(OR(TRIM(Customers!P536&amp;"")="",ISNUMBER(MATCH(TRIM(Customers!P536&amp;""),Codes!$A$5:$A$14,0))),"",IF(ISNUMBER(Customers!P536),Customers!P536,IFERROR(VALUE(Customers!P536),"")))</f>
        <v>9</v>
      </c>
      <c r="Q536" s="4" t="n">
        <f aca="false">IF(OR(TRIM(Customers!Q536&amp;"")="",ISNUMBER(MATCH(TRIM(Customers!Q536&amp;""),Codes!$A$5:$A$14,0))),"",IF(ISNUMBER(Customers!Q536),Customers!Q536,IFERROR(VALUE(Customers!Q536),"")))</f>
        <v>4500</v>
      </c>
      <c r="R536" s="4" t="n">
        <f aca="false">IF(OR(TRIM(Customers!R536&amp;"")="",ISNUMBER(MATCH(TRIM(Customers!R536&amp;""),Codes!$A$5:$A$14,0))),"",IF(ISNUMBER(Customers!R536),Customers!R536,IFERROR(VALUE(Customers!R536),"")))</f>
        <v>1661.82</v>
      </c>
      <c r="S536" s="4" t="n">
        <f aca="false">IF(OR(TRIM(Customers!S536&amp;"")="",ISNUMBER(MATCH(TRIM(Customers!S536&amp;""),Codes!$A$5:$A$14,0))),"",IF(ISNUMBER(Customers!S536),Customers!S536,IFERROR(VALUE(Customers!S536),"")))</f>
        <v>0</v>
      </c>
      <c r="T536" s="4" t="n">
        <f aca="false">IF(OR(TRIM(Customers!T536&amp;"")="",ISNUMBER(MATCH(TRIM(Customers!T536&amp;""),Codes!$A$5:$A$14,0))),"",IF(ISNUMBER(Customers!T536),Customers!T536,IFERROR(VALUE(Customers!T536),"")))</f>
        <v>0</v>
      </c>
      <c r="U536" s="3" t="n">
        <f aca="false">IF(OR(TRIM(Customers!U536&amp;"")="",ISNUMBER(MATCH(TRIM(Customers!U536&amp;""),Codes!$A$5:$A$14,0)),Customers!U536=0),"",IF(ISNUMBER(Customers!U536),Customers!U536,IFERROR(VALUE(Customers!U536),"")))</f>
        <v>550</v>
      </c>
      <c r="V536" s="3" t="n">
        <f aca="false">IF(OR(TRIM(Customers!V536&amp;"")="",ISNUMBER(MATCH(TRIM(Customers!V536&amp;""),Codes!$A$5:$A$14,0))),"",IF(ISNUMBER(Customers!V536),Customers!V536,IFERROR(VALUE(Customers!V536),"")))</f>
        <v>1</v>
      </c>
    </row>
    <row r="537" customFormat="false" ht="15" hidden="false" customHeight="false" outlineLevel="0" collapsed="false">
      <c r="A537" s="2" t="str">
        <f aca="false">Customers!A537</f>
        <v>CL00536</v>
      </c>
      <c r="B537" s="3" t="n">
        <f aca="false">IF(OR(TRIM(Customers!B537&amp;"")="",ISNUMBER(MATCH(TRIM(Customers!B537&amp;""),Codes!$A$5:$A$14,0)),Customers!B537=0),"",IF(ISNUMBER(Customers!B537),Customers!B537,IFERROR(VALUE(Customers!B537),"")))</f>
        <v>18</v>
      </c>
      <c r="C537" s="2" t="str">
        <f aca="false">IF(OR(TRIM(Customers!C537&amp;"")="",ISNUMBER(MATCH(TRIM(Customers!C537&amp;""),Codes!$A$5:$A$14,0))),"",TRIM(Customers!C537))</f>
        <v>M</v>
      </c>
      <c r="D537" s="2" t="str">
        <f aca="false">IF(OR(TRIM(Customers!D537&amp;"")="",ISNUMBER(MATCH(TRIM(Customers!D537&amp;""),Codes!$A$5:$A$14,0))),"",TRIM(Customers!D537))</f>
        <v>Sardegna</v>
      </c>
      <c r="E537" s="2" t="str">
        <f aca="false">IF(OR(TRIM(Customers!E537&amp;"")="",ISNUMBER(MATCH(TRIM(Customers!E537&amp;""),Codes!$A$5:$A$14,0))),"",TRIM(Customers!E537))</f>
        <v>Unemployed</v>
      </c>
      <c r="F537" s="2" t="str">
        <f aca="false">IF(OR(TRIM(Customers!F537&amp;"")="",ISNUMBER(MATCH(TRIM(Customers!F537&amp;""),Codes!$A$5:$A$14,0))),"",TRIM(Customers!F537))</f>
        <v>Single</v>
      </c>
      <c r="G537" s="4" t="str">
        <f aca="false">IF(OR(TRIM(Customers!G537&amp;"")="",ISNUMBER(MATCH(TRIM(Customers!G537&amp;""),Codes!$A$5:$A$14,0)),Customers!G537=-999),"",IF(ISNUMBER(Customers!G537),Customers!G537,IFERROR(VALUE(Customers!G537),"")))</f>
        <v/>
      </c>
      <c r="H537" s="3" t="n">
        <f aca="false">IF(OR(TRIM(Customers!H537&amp;"")="",ISNUMBER(MATCH(TRIM(Customers!H537&amp;""),Codes!$A$5:$A$14,0))),"",IF(ISNUMBER(Customers!H537),Customers!H537,IFERROR(VALUE(Customers!H537),"")))</f>
        <v>0</v>
      </c>
      <c r="I537" s="5" t="n">
        <f aca="false">IF(OR(TRIM(Customers!I537&amp;"")="",ISNUMBER(MATCH(TRIM(Customers!I537&amp;""),Codes!$A$5:$A$14,0)),Customers!I537=DATE(1970,1,1)),"",IF(ISNUMBER(Customers!I537),Customers!I537,IFERROR(DATEVALUE(Customers!I537),"")))</f>
        <v>46180</v>
      </c>
      <c r="J537" s="2" t="str">
        <f aca="false">IF(OR(TRIM(Customers!J537&amp;"")="",ISNUMBER(MATCH(TRIM(Customers!J537&amp;""),Codes!$A$5:$A$14,0))),"",TRIM(Customers!J537))</f>
        <v>Branch</v>
      </c>
      <c r="K537" s="3" t="n">
        <f aca="false">IF(OR(TRIM(Customers!K537&amp;"")="",ISNUMBER(MATCH(TRIM(Customers!K537&amp;""),Codes!$A$5:$A$14,0))),"",IF(ISNUMBER(Customers!K537),Customers!K537,IFERROR(VALUE(Customers!K537),"")))</f>
        <v>3</v>
      </c>
      <c r="L537" s="4" t="n">
        <f aca="false">IF(OR(TRIM(Customers!L537&amp;"")="",ISNUMBER(MATCH(TRIM(Customers!L537&amp;""),Codes!$A$5:$A$14,0))),"",IF(ISNUMBER(Customers!L537),Customers!L537,IFERROR(VALUE(Customers!L537),"")))</f>
        <v>915.67</v>
      </c>
      <c r="M537" s="4" t="n">
        <f aca="false">IF(OR(TRIM(Customers!M537&amp;"")="",ISNUMBER(MATCH(TRIM(Customers!M537&amp;""),Codes!$A$5:$A$14,0))),"",IF(ISNUMBER(Customers!M537),Customers!M537,IFERROR(VALUE(Customers!M537),"")))</f>
        <v>275.76</v>
      </c>
      <c r="N537" s="3" t="n">
        <f aca="false">IF(OR(TRIM(Customers!N537&amp;"")="",ISNUMBER(MATCH(TRIM(Customers!N537&amp;""),Codes!$A$5:$A$14,0)),Customers!N537=9999),"",IF(ISNUMBER(Customers!N537),Customers!N537,IFERROR(VALUE(Customers!N537),"")))</f>
        <v>7</v>
      </c>
      <c r="O537" s="4" t="n">
        <f aca="false">IF(OR(TRIM(Customers!O537&amp;"")="",ISNUMBER(MATCH(TRIM(Customers!O537&amp;""),Codes!$A$5:$A$14,0))),"",IF(ISNUMBER(Customers!O537),Customers!O537,IFERROR(VALUE(Customers!O537),"")))</f>
        <v>34.01</v>
      </c>
      <c r="P537" s="3" t="n">
        <f aca="false">IF(OR(TRIM(Customers!P537&amp;"")="",ISNUMBER(MATCH(TRIM(Customers!P537&amp;""),Codes!$A$5:$A$14,0))),"",IF(ISNUMBER(Customers!P537),Customers!P537,IFERROR(VALUE(Customers!P537),"")))</f>
        <v>3</v>
      </c>
      <c r="Q537" s="4" t="n">
        <f aca="false">IF(OR(TRIM(Customers!Q537&amp;"")="",ISNUMBER(MATCH(TRIM(Customers!Q537&amp;""),Codes!$A$5:$A$14,0))),"",IF(ISNUMBER(Customers!Q537),Customers!Q537,IFERROR(VALUE(Customers!Q537),"")))</f>
        <v>0</v>
      </c>
      <c r="R537" s="4" t="n">
        <f aca="false">IF(OR(TRIM(Customers!R537&amp;"")="",ISNUMBER(MATCH(TRIM(Customers!R537&amp;""),Codes!$A$5:$A$14,0))),"",IF(ISNUMBER(Customers!R537),Customers!R537,IFERROR(VALUE(Customers!R537),"")))</f>
        <v>0</v>
      </c>
      <c r="S537" s="4" t="str">
        <f aca="false">IF(OR(TRIM(Customers!S537&amp;"")="",ISNUMBER(MATCH(TRIM(Customers!S537&amp;""),Codes!$A$5:$A$14,0))),"",IF(ISNUMBER(Customers!S537),Customers!S537,IFERROR(VALUE(Customers!S537),"")))</f>
        <v/>
      </c>
      <c r="T537" s="4" t="str">
        <f aca="false">IF(OR(TRIM(Customers!T537&amp;"")="",ISNUMBER(MATCH(TRIM(Customers!T537&amp;""),Codes!$A$5:$A$14,0))),"",IF(ISNUMBER(Customers!T537),Customers!T537,IFERROR(VALUE(Customers!T537),"")))</f>
        <v/>
      </c>
      <c r="U537" s="3" t="n">
        <f aca="false">IF(OR(TRIM(Customers!U537&amp;"")="",ISNUMBER(MATCH(TRIM(Customers!U537&amp;""),Codes!$A$5:$A$14,0)),Customers!U537=0),"",IF(ISNUMBER(Customers!U537),Customers!U537,IFERROR(VALUE(Customers!U537),"")))</f>
        <v>513</v>
      </c>
      <c r="V537" s="3" t="n">
        <f aca="false">IF(OR(TRIM(Customers!V537&amp;"")="",ISNUMBER(MATCH(TRIM(Customers!V537&amp;""),Codes!$A$5:$A$14,0))),"",IF(ISNUMBER(Customers!V537),Customers!V537,IFERROR(VALUE(Customers!V537),"")))</f>
        <v>1</v>
      </c>
    </row>
    <row r="538" customFormat="false" ht="15" hidden="false" customHeight="false" outlineLevel="0" collapsed="false">
      <c r="A538" s="2" t="str">
        <f aca="false">Customers!A538</f>
        <v>CL00537</v>
      </c>
      <c r="B538" s="3" t="n">
        <f aca="false">IF(OR(TRIM(Customers!B538&amp;"")="",ISNUMBER(MATCH(TRIM(Customers!B538&amp;""),Codes!$A$5:$A$14,0)),Customers!B538=0),"",IF(ISNUMBER(Customers!B538),Customers!B538,IFERROR(VALUE(Customers!B538),"")))</f>
        <v>38</v>
      </c>
      <c r="C538" s="2" t="str">
        <f aca="false">IF(OR(TRIM(Customers!C538&amp;"")="",ISNUMBER(MATCH(TRIM(Customers!C538&amp;""),Codes!$A$5:$A$14,0))),"",TRIM(Customers!C538))</f>
        <v>F</v>
      </c>
      <c r="D538" s="2" t="str">
        <f aca="false">IF(OR(TRIM(Customers!D538&amp;"")="",ISNUMBER(MATCH(TRIM(Customers!D538&amp;""),Codes!$A$5:$A$14,0))),"",TRIM(Customers!D538))</f>
        <v>Campania</v>
      </c>
      <c r="E538" s="2" t="str">
        <f aca="false">IF(OR(TRIM(Customers!E538&amp;"")="",ISNUMBER(MATCH(TRIM(Customers!E538&amp;""),Codes!$A$5:$A$14,0))),"",TRIM(Customers!E538))</f>
        <v>Employee</v>
      </c>
      <c r="F538" s="2" t="str">
        <f aca="false">IF(OR(TRIM(Customers!F538&amp;"")="",ISNUMBER(MATCH(TRIM(Customers!F538&amp;""),Codes!$A$5:$A$14,0))),"",TRIM(Customers!F538))</f>
        <v>Married</v>
      </c>
      <c r="G538" s="4" t="n">
        <f aca="false">IF(OR(TRIM(Customers!G538&amp;"")="",ISNUMBER(MATCH(TRIM(Customers!G538&amp;""),Codes!$A$5:$A$14,0)),Customers!G538=-999),"",IF(ISNUMBER(Customers!G538),Customers!G538,IFERROR(VALUE(Customers!G538),"")))</f>
        <v>45600</v>
      </c>
      <c r="H538" s="3" t="n">
        <f aca="false">IF(OR(TRIM(Customers!H538&amp;"")="",ISNUMBER(MATCH(TRIM(Customers!H538&amp;""),Codes!$A$5:$A$14,0))),"",IF(ISNUMBER(Customers!H538),Customers!H538,IFERROR(VALUE(Customers!H538),"")))</f>
        <v>12</v>
      </c>
      <c r="I538" s="5" t="n">
        <f aca="false">IF(OR(TRIM(Customers!I538&amp;"")="",ISNUMBER(MATCH(TRIM(Customers!I538&amp;""),Codes!$A$5:$A$14,0)),Customers!I538=DATE(1970,1,1)),"",IF(ISNUMBER(Customers!I538),Customers!I538,IFERROR(DATEVALUE(Customers!I538),"")))</f>
        <v>41867</v>
      </c>
      <c r="J538" s="2" t="str">
        <f aca="false">IF(OR(TRIM(Customers!J538&amp;"")="",ISNUMBER(MATCH(TRIM(Customers!J538&amp;""),Codes!$A$5:$A$14,0))),"",TRIM(Customers!J538))</f>
        <v>Branch</v>
      </c>
      <c r="K538" s="3" t="n">
        <f aca="false">IF(OR(TRIM(Customers!K538&amp;"")="",ISNUMBER(MATCH(TRIM(Customers!K538&amp;""),Codes!$A$5:$A$14,0))),"",IF(ISNUMBER(Customers!K538),Customers!K538,IFERROR(VALUE(Customers!K538),"")))</f>
        <v>2</v>
      </c>
      <c r="L538" s="4" t="n">
        <f aca="false">IF(OR(TRIM(Customers!L538&amp;"")="",ISNUMBER(MATCH(TRIM(Customers!L538&amp;""),Codes!$A$5:$A$14,0))),"",IF(ISNUMBER(Customers!L538),Customers!L538,IFERROR(VALUE(Customers!L538),"")))</f>
        <v>1990.66</v>
      </c>
      <c r="M538" s="4" t="n">
        <f aca="false">IF(OR(TRIM(Customers!M538&amp;"")="",ISNUMBER(MATCH(TRIM(Customers!M538&amp;""),Codes!$A$5:$A$14,0))),"",IF(ISNUMBER(Customers!M538),Customers!M538,IFERROR(VALUE(Customers!M538),"")))</f>
        <v>50813.48</v>
      </c>
      <c r="N538" s="3" t="n">
        <f aca="false">IF(OR(TRIM(Customers!N538&amp;"")="",ISNUMBER(MATCH(TRIM(Customers!N538&amp;""),Codes!$A$5:$A$14,0)),Customers!N538=9999),"",IF(ISNUMBER(Customers!N538),Customers!N538,IFERROR(VALUE(Customers!N538),"")))</f>
        <v>28</v>
      </c>
      <c r="O538" s="4" t="n">
        <f aca="false">IF(OR(TRIM(Customers!O538&amp;"")="",ISNUMBER(MATCH(TRIM(Customers!O538&amp;""),Codes!$A$5:$A$14,0))),"",IF(ISNUMBER(Customers!O538),Customers!O538,IFERROR(VALUE(Customers!O538),"")))</f>
        <v>26.3</v>
      </c>
      <c r="P538" s="3" t="n">
        <f aca="false">IF(OR(TRIM(Customers!P538&amp;"")="",ISNUMBER(MATCH(TRIM(Customers!P538&amp;""),Codes!$A$5:$A$14,0))),"",IF(ISNUMBER(Customers!P538),Customers!P538,IFERROR(VALUE(Customers!P538),"")))</f>
        <v>1</v>
      </c>
      <c r="Q538" s="4" t="n">
        <f aca="false">IF(OR(TRIM(Customers!Q538&amp;"")="",ISNUMBER(MATCH(TRIM(Customers!Q538&amp;""),Codes!$A$5:$A$14,0))),"",IF(ISNUMBER(Customers!Q538),Customers!Q538,IFERROR(VALUE(Customers!Q538),"")))</f>
        <v>6500</v>
      </c>
      <c r="R538" s="4" t="n">
        <f aca="false">IF(OR(TRIM(Customers!R538&amp;"")="",ISNUMBER(MATCH(TRIM(Customers!R538&amp;""),Codes!$A$5:$A$14,0))),"",IF(ISNUMBER(Customers!R538),Customers!R538,IFERROR(VALUE(Customers!R538),"")))</f>
        <v>187.64</v>
      </c>
      <c r="S538" s="4" t="n">
        <f aca="false">IF(OR(TRIM(Customers!S538&amp;"")="",ISNUMBER(MATCH(TRIM(Customers!S538&amp;""),Codes!$A$5:$A$14,0))),"",IF(ISNUMBER(Customers!S538),Customers!S538,IFERROR(VALUE(Customers!S538),"")))</f>
        <v>0</v>
      </c>
      <c r="T538" s="4" t="n">
        <f aca="false">IF(OR(TRIM(Customers!T538&amp;"")="",ISNUMBER(MATCH(TRIM(Customers!T538&amp;""),Codes!$A$5:$A$14,0))),"",IF(ISNUMBER(Customers!T538),Customers!T538,IFERROR(VALUE(Customers!T538),"")))</f>
        <v>0</v>
      </c>
      <c r="U538" s="3" t="n">
        <f aca="false">IF(OR(TRIM(Customers!U538&amp;"")="",ISNUMBER(MATCH(TRIM(Customers!U538&amp;""),Codes!$A$5:$A$14,0)),Customers!U538=0),"",IF(ISNUMBER(Customers!U538),Customers!U538,IFERROR(VALUE(Customers!U538),"")))</f>
        <v>621</v>
      </c>
      <c r="V538" s="3" t="n">
        <f aca="false">IF(OR(TRIM(Customers!V538&amp;"")="",ISNUMBER(MATCH(TRIM(Customers!V538&amp;""),Codes!$A$5:$A$14,0))),"",IF(ISNUMBER(Customers!V538),Customers!V538,IFERROR(VALUE(Customers!V538),"")))</f>
        <v>0</v>
      </c>
    </row>
    <row r="539" customFormat="false" ht="15" hidden="false" customHeight="false" outlineLevel="0" collapsed="false">
      <c r="A539" s="2" t="str">
        <f aca="false">Customers!A539</f>
        <v>CL00538</v>
      </c>
      <c r="B539" s="3" t="n">
        <f aca="false">IF(OR(TRIM(Customers!B539&amp;"")="",ISNUMBER(MATCH(TRIM(Customers!B539&amp;""),Codes!$A$5:$A$14,0)),Customers!B539=0),"",IF(ISNUMBER(Customers!B539),Customers!B539,IFERROR(VALUE(Customers!B539),"")))</f>
        <v>57</v>
      </c>
      <c r="C539" s="2" t="str">
        <f aca="false">IF(OR(TRIM(Customers!C539&amp;"")="",ISNUMBER(MATCH(TRIM(Customers!C539&amp;""),Codes!$A$5:$A$14,0))),"",TRIM(Customers!C539))</f>
        <v>F</v>
      </c>
      <c r="D539" s="2" t="str">
        <f aca="false">IF(OR(TRIM(Customers!D539&amp;"")="",ISNUMBER(MATCH(TRIM(Customers!D539&amp;""),Codes!$A$5:$A$14,0))),"",TRIM(Customers!D539))</f>
        <v>Toscana</v>
      </c>
      <c r="E539" s="2" t="str">
        <f aca="false">IF(OR(TRIM(Customers!E539&amp;"")="",ISNUMBER(MATCH(TRIM(Customers!E539&amp;""),Codes!$A$5:$A$14,0))),"",TRIM(Customers!E539))</f>
        <v>Manual worker</v>
      </c>
      <c r="F539" s="2" t="str">
        <f aca="false">IF(OR(TRIM(Customers!F539&amp;"")="",ISNUMBER(MATCH(TRIM(Customers!F539&amp;""),Codes!$A$5:$A$14,0))),"",TRIM(Customers!F539))</f>
        <v>Divorced</v>
      </c>
      <c r="G539" s="4" t="n">
        <f aca="false">IF(OR(TRIM(Customers!G539&amp;"")="",ISNUMBER(MATCH(TRIM(Customers!G539&amp;""),Codes!$A$5:$A$14,0)),Customers!G539=-999),"",IF(ISNUMBER(Customers!G539),Customers!G539,IFERROR(VALUE(Customers!G539),"")))</f>
        <v>24500</v>
      </c>
      <c r="H539" s="3" t="n">
        <f aca="false">IF(OR(TRIM(Customers!H539&amp;"")="",ISNUMBER(MATCH(TRIM(Customers!H539&amp;""),Codes!$A$5:$A$14,0))),"",IF(ISNUMBER(Customers!H539),Customers!H539,IFERROR(VALUE(Customers!H539),"")))</f>
        <v>24</v>
      </c>
      <c r="I539" s="5" t="n">
        <f aca="false">IF(OR(TRIM(Customers!I539&amp;"")="",ISNUMBER(MATCH(TRIM(Customers!I539&amp;""),Codes!$A$5:$A$14,0)),Customers!I539=DATE(1970,1,1)),"",IF(ISNUMBER(Customers!I539),Customers!I539,IFERROR(DATEVALUE(Customers!I539),"")))</f>
        <v>37156</v>
      </c>
      <c r="J539" s="2" t="str">
        <f aca="false">IF(OR(TRIM(Customers!J539&amp;"")="",ISNUMBER(MATCH(TRIM(Customers!J539&amp;""),Codes!$A$5:$A$14,0))),"",TRIM(Customers!J539))</f>
        <v>Online Banking</v>
      </c>
      <c r="K539" s="3" t="n">
        <f aca="false">IF(OR(TRIM(Customers!K539&amp;"")="",ISNUMBER(MATCH(TRIM(Customers!K539&amp;""),Codes!$A$5:$A$14,0))),"",IF(ISNUMBER(Customers!K539),Customers!K539,IFERROR(VALUE(Customers!K539),"")))</f>
        <v>1</v>
      </c>
      <c r="L539" s="4" t="n">
        <f aca="false">IF(OR(TRIM(Customers!L539&amp;"")="",ISNUMBER(MATCH(TRIM(Customers!L539&amp;""),Codes!$A$5:$A$14,0))),"",IF(ISNUMBER(Customers!L539),Customers!L539,IFERROR(VALUE(Customers!L539),"")))</f>
        <v>5460.86</v>
      </c>
      <c r="M539" s="4" t="n">
        <f aca="false">IF(OR(TRIM(Customers!M539&amp;"")="",ISNUMBER(MATCH(TRIM(Customers!M539&amp;""),Codes!$A$5:$A$14,0))),"",IF(ISNUMBER(Customers!M539),Customers!M539,IFERROR(VALUE(Customers!M539),"")))</f>
        <v>0</v>
      </c>
      <c r="N539" s="3" t="n">
        <f aca="false">IF(OR(TRIM(Customers!N539&amp;"")="",ISNUMBER(MATCH(TRIM(Customers!N539&amp;""),Codes!$A$5:$A$14,0)),Customers!N539=9999),"",IF(ISNUMBER(Customers!N539),Customers!N539,IFERROR(VALUE(Customers!N539),"")))</f>
        <v>31</v>
      </c>
      <c r="O539" s="4" t="n">
        <f aca="false">IF(OR(TRIM(Customers!O539&amp;"")="",ISNUMBER(MATCH(TRIM(Customers!O539&amp;""),Codes!$A$5:$A$14,0))),"",IF(ISNUMBER(Customers!O539),Customers!O539,IFERROR(VALUE(Customers!O539),"")))</f>
        <v>31.95</v>
      </c>
      <c r="P539" s="3" t="n">
        <f aca="false">IF(OR(TRIM(Customers!P539&amp;"")="",ISNUMBER(MATCH(TRIM(Customers!P539&amp;""),Codes!$A$5:$A$14,0))),"",IF(ISNUMBER(Customers!P539),Customers!P539,IFERROR(VALUE(Customers!P539),"")))</f>
        <v>3</v>
      </c>
      <c r="Q539" s="4" t="n">
        <f aca="false">IF(OR(TRIM(Customers!Q539&amp;"")="",ISNUMBER(MATCH(TRIM(Customers!Q539&amp;""),Codes!$A$5:$A$14,0))),"",IF(ISNUMBER(Customers!Q539),Customers!Q539,IFERROR(VALUE(Customers!Q539),"")))</f>
        <v>4500</v>
      </c>
      <c r="R539" s="4" t="n">
        <f aca="false">IF(OR(TRIM(Customers!R539&amp;"")="",ISNUMBER(MATCH(TRIM(Customers!R539&amp;""),Codes!$A$5:$A$14,0))),"",IF(ISNUMBER(Customers!R539),Customers!R539,IFERROR(VALUE(Customers!R539),"")))</f>
        <v>1758.94</v>
      </c>
      <c r="S539" s="4" t="n">
        <f aca="false">IF(OR(TRIM(Customers!S539&amp;"")="",ISNUMBER(MATCH(TRIM(Customers!S539&amp;""),Codes!$A$5:$A$14,0))),"",IF(ISNUMBER(Customers!S539),Customers!S539,IFERROR(VALUE(Customers!S539),"")))</f>
        <v>118000</v>
      </c>
      <c r="T539" s="4" t="n">
        <f aca="false">IF(OR(TRIM(Customers!T539&amp;"")="",ISNUMBER(MATCH(TRIM(Customers!T539&amp;""),Codes!$A$5:$A$14,0))),"",IF(ISNUMBER(Customers!T539),Customers!T539,IFERROR(VALUE(Customers!T539),"")))</f>
        <v>787</v>
      </c>
      <c r="U539" s="3" t="n">
        <f aca="false">IF(OR(TRIM(Customers!U539&amp;"")="",ISNUMBER(MATCH(TRIM(Customers!U539&amp;""),Codes!$A$5:$A$14,0)),Customers!U539=0),"",IF(ISNUMBER(Customers!U539),Customers!U539,IFERROR(VALUE(Customers!U539),"")))</f>
        <v>666</v>
      </c>
      <c r="V539" s="3" t="n">
        <f aca="false">IF(OR(TRIM(Customers!V539&amp;"")="",ISNUMBER(MATCH(TRIM(Customers!V539&amp;""),Codes!$A$5:$A$14,0))),"",IF(ISNUMBER(Customers!V539),Customers!V539,IFERROR(VALUE(Customers!V539),"")))</f>
        <v>0</v>
      </c>
    </row>
    <row r="540" customFormat="false" ht="15" hidden="false" customHeight="false" outlineLevel="0" collapsed="false">
      <c r="A540" s="2" t="str">
        <f aca="false">Customers!A540</f>
        <v>CL00539</v>
      </c>
      <c r="B540" s="3" t="n">
        <f aca="false">IF(OR(TRIM(Customers!B540&amp;"")="",ISNUMBER(MATCH(TRIM(Customers!B540&amp;""),Codes!$A$5:$A$14,0)),Customers!B540=0),"",IF(ISNUMBER(Customers!B540),Customers!B540,IFERROR(VALUE(Customers!B540),"")))</f>
        <v>66</v>
      </c>
      <c r="C540" s="2" t="str">
        <f aca="false">IF(OR(TRIM(Customers!C540&amp;"")="",ISNUMBER(MATCH(TRIM(Customers!C540&amp;""),Codes!$A$5:$A$14,0))),"",TRIM(Customers!C540))</f>
        <v>M</v>
      </c>
      <c r="D540" s="2" t="str">
        <f aca="false">IF(OR(TRIM(Customers!D540&amp;"")="",ISNUMBER(MATCH(TRIM(Customers!D540&amp;""),Codes!$A$5:$A$14,0))),"",TRIM(Customers!D540))</f>
        <v>Lazio</v>
      </c>
      <c r="E540" s="2" t="str">
        <f aca="false">IF(OR(TRIM(Customers!E540&amp;"")="",ISNUMBER(MATCH(TRIM(Customers!E540&amp;""),Codes!$A$5:$A$14,0))),"",TRIM(Customers!E540))</f>
        <v>Retired</v>
      </c>
      <c r="F540" s="2" t="str">
        <f aca="false">IF(OR(TRIM(Customers!F540&amp;"")="",ISNUMBER(MATCH(TRIM(Customers!F540&amp;""),Codes!$A$5:$A$14,0))),"",TRIM(Customers!F540))</f>
        <v>Married</v>
      </c>
      <c r="G540" s="4" t="n">
        <f aca="false">IF(OR(TRIM(Customers!G540&amp;"")="",ISNUMBER(MATCH(TRIM(Customers!G540&amp;""),Codes!$A$5:$A$14,0)),Customers!G540=-999),"",IF(ISNUMBER(Customers!G540),Customers!G540,IFERROR(VALUE(Customers!G540),"")))</f>
        <v>23200</v>
      </c>
      <c r="H540" s="3" t="n">
        <f aca="false">IF(OR(TRIM(Customers!H540&amp;"")="",ISNUMBER(MATCH(TRIM(Customers!H540&amp;""),Codes!$A$5:$A$14,0))),"",IF(ISNUMBER(Customers!H540),Customers!H540,IFERROR(VALUE(Customers!H540),"")))</f>
        <v>30</v>
      </c>
      <c r="I540" s="5" t="n">
        <f aca="false">IF(OR(TRIM(Customers!I540&amp;"")="",ISNUMBER(MATCH(TRIM(Customers!I540&amp;""),Codes!$A$5:$A$14,0)),Customers!I540=DATE(1970,1,1)),"",IF(ISNUMBER(Customers!I540),Customers!I540,IFERROR(DATEVALUE(Customers!I540),"")))</f>
        <v>35218</v>
      </c>
      <c r="J540" s="2" t="str">
        <f aca="false">IF(OR(TRIM(Customers!J540&amp;"")="",ISNUMBER(MATCH(TRIM(Customers!J540&amp;""),Codes!$A$5:$A$14,0))),"",TRIM(Customers!J540))</f>
        <v>Phone</v>
      </c>
      <c r="K540" s="3" t="n">
        <f aca="false">IF(OR(TRIM(Customers!K540&amp;"")="",ISNUMBER(MATCH(TRIM(Customers!K540&amp;""),Codes!$A$5:$A$14,0))),"",IF(ISNUMBER(Customers!K540),Customers!K540,IFERROR(VALUE(Customers!K540),"")))</f>
        <v>4</v>
      </c>
      <c r="L540" s="4" t="n">
        <f aca="false">IF(OR(TRIM(Customers!L540&amp;"")="",ISNUMBER(MATCH(TRIM(Customers!L540&amp;""),Codes!$A$5:$A$14,0))),"",IF(ISNUMBER(Customers!L540),Customers!L540,IFERROR(VALUE(Customers!L540),"")))</f>
        <v>2079.93</v>
      </c>
      <c r="M540" s="4" t="n">
        <f aca="false">IF(OR(TRIM(Customers!M540&amp;"")="",ISNUMBER(MATCH(TRIM(Customers!M540&amp;""),Codes!$A$5:$A$14,0))),"",IF(ISNUMBER(Customers!M540),Customers!M540,IFERROR(VALUE(Customers!M540),"")))</f>
        <v>50511.83</v>
      </c>
      <c r="N540" s="3" t="n">
        <f aca="false">IF(OR(TRIM(Customers!N540&amp;"")="",ISNUMBER(MATCH(TRIM(Customers!N540&amp;""),Codes!$A$5:$A$14,0)),Customers!N540=9999),"",IF(ISNUMBER(Customers!N540),Customers!N540,IFERROR(VALUE(Customers!N540),"")))</f>
        <v>28</v>
      </c>
      <c r="O540" s="4" t="n">
        <f aca="false">IF(OR(TRIM(Customers!O540&amp;"")="",ISNUMBER(MATCH(TRIM(Customers!O540&amp;""),Codes!$A$5:$A$14,0))),"",IF(ISNUMBER(Customers!O540),Customers!O540,IFERROR(VALUE(Customers!O540),"")))</f>
        <v>25.67</v>
      </c>
      <c r="P540" s="3" t="n">
        <f aca="false">IF(OR(TRIM(Customers!P540&amp;"")="",ISNUMBER(MATCH(TRIM(Customers!P540&amp;""),Codes!$A$5:$A$14,0))),"",IF(ISNUMBER(Customers!P540),Customers!P540,IFERROR(VALUE(Customers!P540),"")))</f>
        <v>0</v>
      </c>
      <c r="Q540" s="4" t="n">
        <f aca="false">IF(OR(TRIM(Customers!Q540&amp;"")="",ISNUMBER(MATCH(TRIM(Customers!Q540&amp;""),Codes!$A$5:$A$14,0))),"",IF(ISNUMBER(Customers!Q540),Customers!Q540,IFERROR(VALUE(Customers!Q540),"")))</f>
        <v>3000</v>
      </c>
      <c r="R540" s="4" t="n">
        <f aca="false">IF(OR(TRIM(Customers!R540&amp;"")="",ISNUMBER(MATCH(TRIM(Customers!R540&amp;""),Codes!$A$5:$A$14,0))),"",IF(ISNUMBER(Customers!R540),Customers!R540,IFERROR(VALUE(Customers!R540),"")))</f>
        <v>707.54</v>
      </c>
      <c r="S540" s="4" t="n">
        <f aca="false">IF(OR(TRIM(Customers!S540&amp;"")="",ISNUMBER(MATCH(TRIM(Customers!S540&amp;""),Codes!$A$5:$A$14,0))),"",IF(ISNUMBER(Customers!S540),Customers!S540,IFERROR(VALUE(Customers!S540),"")))</f>
        <v>0</v>
      </c>
      <c r="T540" s="4" t="n">
        <f aca="false">IF(OR(TRIM(Customers!T540&amp;"")="",ISNUMBER(MATCH(TRIM(Customers!T540&amp;""),Codes!$A$5:$A$14,0))),"",IF(ISNUMBER(Customers!T540),Customers!T540,IFERROR(VALUE(Customers!T540),"")))</f>
        <v>0</v>
      </c>
      <c r="U540" s="3" t="n">
        <f aca="false">IF(OR(TRIM(Customers!U540&amp;"")="",ISNUMBER(MATCH(TRIM(Customers!U540&amp;""),Codes!$A$5:$A$14,0)),Customers!U540=0),"",IF(ISNUMBER(Customers!U540),Customers!U540,IFERROR(VALUE(Customers!U540),"")))</f>
        <v>735</v>
      </c>
      <c r="V540" s="3" t="str">
        <f aca="false">IF(OR(TRIM(Customers!V540&amp;"")="",ISNUMBER(MATCH(TRIM(Customers!V540&amp;""),Codes!$A$5:$A$14,0))),"",IF(ISNUMBER(Customers!V540),Customers!V540,IFERROR(VALUE(Customers!V540),"")))</f>
        <v/>
      </c>
    </row>
    <row r="541" customFormat="false" ht="15" hidden="false" customHeight="false" outlineLevel="0" collapsed="false">
      <c r="A541" s="2" t="str">
        <f aca="false">Customers!A541</f>
        <v>CL00540</v>
      </c>
      <c r="B541" s="3" t="n">
        <f aca="false">IF(OR(TRIM(Customers!B541&amp;"")="",ISNUMBER(MATCH(TRIM(Customers!B541&amp;""),Codes!$A$5:$A$14,0)),Customers!B541=0),"",IF(ISNUMBER(Customers!B541),Customers!B541,IFERROR(VALUE(Customers!B541),"")))</f>
        <v>41</v>
      </c>
      <c r="C541" s="2" t="str">
        <f aca="false">IF(OR(TRIM(Customers!C541&amp;"")="",ISNUMBER(MATCH(TRIM(Customers!C541&amp;""),Codes!$A$5:$A$14,0))),"",TRIM(Customers!C541))</f>
        <v>F</v>
      </c>
      <c r="D541" s="2" t="str">
        <f aca="false">IF(OR(TRIM(Customers!D541&amp;"")="",ISNUMBER(MATCH(TRIM(Customers!D541&amp;""),Codes!$A$5:$A$14,0))),"",TRIM(Customers!D541))</f>
        <v>Veneto</v>
      </c>
      <c r="E541" s="2" t="str">
        <f aca="false">IF(OR(TRIM(Customers!E541&amp;"")="",ISNUMBER(MATCH(TRIM(Customers!E541&amp;""),Codes!$A$5:$A$14,0))),"",TRIM(Customers!E541))</f>
        <v>Manual worker</v>
      </c>
      <c r="F541" s="2" t="str">
        <f aca="false">IF(OR(TRIM(Customers!F541&amp;"")="",ISNUMBER(MATCH(TRIM(Customers!F541&amp;""),Codes!$A$5:$A$14,0))),"",TRIM(Customers!F541))</f>
        <v>Single</v>
      </c>
      <c r="G541" s="4" t="n">
        <f aca="false">IF(OR(TRIM(Customers!G541&amp;"")="",ISNUMBER(MATCH(TRIM(Customers!G541&amp;""),Codes!$A$5:$A$14,0)),Customers!G541=-999),"",IF(ISNUMBER(Customers!G541),Customers!G541,IFERROR(VALUE(Customers!G541),"")))</f>
        <v>21400</v>
      </c>
      <c r="H541" s="3" t="n">
        <f aca="false">IF(OR(TRIM(Customers!H541&amp;"")="",ISNUMBER(MATCH(TRIM(Customers!H541&amp;""),Codes!$A$5:$A$14,0))),"",IF(ISNUMBER(Customers!H541),Customers!H541,IFERROR(VALUE(Customers!H541),"")))</f>
        <v>2</v>
      </c>
      <c r="I541" s="5" t="n">
        <f aca="false">IF(OR(TRIM(Customers!I541&amp;"")="",ISNUMBER(MATCH(TRIM(Customers!I541&amp;""),Codes!$A$5:$A$14,0)),Customers!I541=DATE(1970,1,1)),"",IF(ISNUMBER(Customers!I541),Customers!I541,IFERROR(DATEVALUE(Customers!I541),"")))</f>
        <v>45253</v>
      </c>
      <c r="J541" s="2" t="str">
        <f aca="false">IF(OR(TRIM(Customers!J541&amp;"")="",ISNUMBER(MATCH(TRIM(Customers!J541&amp;""),Codes!$A$5:$A$14,0))),"",TRIM(Customers!J541))</f>
        <v>Online Banking</v>
      </c>
      <c r="K541" s="3" t="n">
        <f aca="false">IF(OR(TRIM(Customers!K541&amp;"")="",ISNUMBER(MATCH(TRIM(Customers!K541&amp;""),Codes!$A$5:$A$14,0))),"",IF(ISNUMBER(Customers!K541),Customers!K541,IFERROR(VALUE(Customers!K541),"")))</f>
        <v>1</v>
      </c>
      <c r="L541" s="4" t="n">
        <f aca="false">IF(OR(TRIM(Customers!L541&amp;"")="",ISNUMBER(MATCH(TRIM(Customers!L541&amp;""),Codes!$A$5:$A$14,0))),"",IF(ISNUMBER(Customers!L541),Customers!L541,IFERROR(VALUE(Customers!L541),"")))</f>
        <v>2487.2</v>
      </c>
      <c r="M541" s="4" t="n">
        <f aca="false">IF(OR(TRIM(Customers!M541&amp;"")="",ISNUMBER(MATCH(TRIM(Customers!M541&amp;""),Codes!$A$5:$A$14,0))),"",IF(ISNUMBER(Customers!M541),Customers!M541,IFERROR(VALUE(Customers!M541),"")))</f>
        <v>7852.24</v>
      </c>
      <c r="N541" s="3" t="n">
        <f aca="false">IF(OR(TRIM(Customers!N541&amp;"")="",ISNUMBER(MATCH(TRIM(Customers!N541&amp;""),Codes!$A$5:$A$14,0)),Customers!N541=9999),"",IF(ISNUMBER(Customers!N541),Customers!N541,IFERROR(VALUE(Customers!N541),"")))</f>
        <v>31</v>
      </c>
      <c r="O541" s="4" t="n">
        <f aca="false">IF(OR(TRIM(Customers!O541&amp;"")="",ISNUMBER(MATCH(TRIM(Customers!O541&amp;""),Codes!$A$5:$A$14,0))),"",IF(ISNUMBER(Customers!O541),Customers!O541,IFERROR(VALUE(Customers!O541),"")))</f>
        <v>41.14</v>
      </c>
      <c r="P541" s="3" t="n">
        <f aca="false">IF(OR(TRIM(Customers!P541&amp;"")="",ISNUMBER(MATCH(TRIM(Customers!P541&amp;""),Codes!$A$5:$A$14,0))),"",IF(ISNUMBER(Customers!P541),Customers!P541,IFERROR(VALUE(Customers!P541),"")))</f>
        <v>1</v>
      </c>
      <c r="Q541" s="4" t="n">
        <f aca="false">IF(OR(TRIM(Customers!Q541&amp;"")="",ISNUMBER(MATCH(TRIM(Customers!Q541&amp;""),Codes!$A$5:$A$14,0))),"",IF(ISNUMBER(Customers!Q541),Customers!Q541,IFERROR(VALUE(Customers!Q541),"")))</f>
        <v>4500</v>
      </c>
      <c r="R541" s="4" t="n">
        <f aca="false">IF(OR(TRIM(Customers!R541&amp;"")="",ISNUMBER(MATCH(TRIM(Customers!R541&amp;""),Codes!$A$5:$A$14,0))),"",IF(ISNUMBER(Customers!R541),Customers!R541,IFERROR(VALUE(Customers!R541),"")))</f>
        <v>2540.03</v>
      </c>
      <c r="S541" s="4" t="n">
        <f aca="false">IF(OR(TRIM(Customers!S541&amp;"")="",ISNUMBER(MATCH(TRIM(Customers!S541&amp;""),Codes!$A$5:$A$14,0))),"",IF(ISNUMBER(Customers!S541),Customers!S541,IFERROR(VALUE(Customers!S541),"")))</f>
        <v>35000</v>
      </c>
      <c r="T541" s="4" t="n">
        <f aca="false">IF(OR(TRIM(Customers!T541&amp;"")="",ISNUMBER(MATCH(TRIM(Customers!T541&amp;""),Codes!$A$5:$A$14,0))),"",IF(ISNUMBER(Customers!T541),Customers!T541,IFERROR(VALUE(Customers!T541),"")))</f>
        <v>198</v>
      </c>
      <c r="U541" s="3" t="n">
        <f aca="false">IF(OR(TRIM(Customers!U541&amp;"")="",ISNUMBER(MATCH(TRIM(Customers!U541&amp;""),Codes!$A$5:$A$14,0)),Customers!U541=0),"",IF(ISNUMBER(Customers!U541),Customers!U541,IFERROR(VALUE(Customers!U541),"")))</f>
        <v>579</v>
      </c>
      <c r="V541" s="3" t="n">
        <f aca="false">IF(OR(TRIM(Customers!V541&amp;"")="",ISNUMBER(MATCH(TRIM(Customers!V541&amp;""),Codes!$A$5:$A$14,0))),"",IF(ISNUMBER(Customers!V541),Customers!V541,IFERROR(VALUE(Customers!V541),"")))</f>
        <v>0</v>
      </c>
    </row>
    <row r="542" customFormat="false" ht="15" hidden="false" customHeight="false" outlineLevel="0" collapsed="false">
      <c r="A542" s="2" t="str">
        <f aca="false">Customers!A542</f>
        <v>CL00541</v>
      </c>
      <c r="B542" s="3" t="n">
        <f aca="false">IF(OR(TRIM(Customers!B542&amp;"")="",ISNUMBER(MATCH(TRIM(Customers!B542&amp;""),Codes!$A$5:$A$14,0)),Customers!B542=0),"",IF(ISNUMBER(Customers!B542),Customers!B542,IFERROR(VALUE(Customers!B542),"")))</f>
        <v>32</v>
      </c>
      <c r="C542" s="2" t="str">
        <f aca="false">IF(OR(TRIM(Customers!C542&amp;"")="",ISNUMBER(MATCH(TRIM(Customers!C542&amp;""),Codes!$A$5:$A$14,0))),"",TRIM(Customers!C542))</f>
        <v/>
      </c>
      <c r="D542" s="2" t="str">
        <f aca="false">IF(OR(TRIM(Customers!D542&amp;"")="",ISNUMBER(MATCH(TRIM(Customers!D542&amp;""),Codes!$A$5:$A$14,0))),"",TRIM(Customers!D542))</f>
        <v>Piemonte</v>
      </c>
      <c r="E542" s="2" t="str">
        <f aca="false">IF(OR(TRIM(Customers!E542&amp;"")="",ISNUMBER(MATCH(TRIM(Customers!E542&amp;""),Codes!$A$5:$A$14,0))),"",TRIM(Customers!E542))</f>
        <v>Employee</v>
      </c>
      <c r="F542" s="2" t="str">
        <f aca="false">IF(OR(TRIM(Customers!F542&amp;"")="",ISNUMBER(MATCH(TRIM(Customers!F542&amp;""),Codes!$A$5:$A$14,0))),"",TRIM(Customers!F542))</f>
        <v>Married</v>
      </c>
      <c r="G542" s="4" t="n">
        <f aca="false">IF(OR(TRIM(Customers!G542&amp;"")="",ISNUMBER(MATCH(TRIM(Customers!G542&amp;""),Codes!$A$5:$A$14,0)),Customers!G542=-999),"",IF(ISNUMBER(Customers!G542),Customers!G542,IFERROR(VALUE(Customers!G542),"")))</f>
        <v>38200</v>
      </c>
      <c r="H542" s="3" t="n">
        <f aca="false">IF(OR(TRIM(Customers!H542&amp;"")="",ISNUMBER(MATCH(TRIM(Customers!H542&amp;""),Codes!$A$5:$A$14,0))),"",IF(ISNUMBER(Customers!H542),Customers!H542,IFERROR(VALUE(Customers!H542),"")))</f>
        <v>10</v>
      </c>
      <c r="I542" s="5" t="n">
        <f aca="false">IF(OR(TRIM(Customers!I542&amp;"")="",ISNUMBER(MATCH(TRIM(Customers!I542&amp;""),Codes!$A$5:$A$14,0)),Customers!I542=DATE(1970,1,1)),"",IF(ISNUMBER(Customers!I542),Customers!I542,IFERROR(DATEVALUE(Customers!I542),"")))</f>
        <v>42262</v>
      </c>
      <c r="J542" s="2" t="str">
        <f aca="false">IF(OR(TRIM(Customers!J542&amp;"")="",ISNUMBER(MATCH(TRIM(Customers!J542&amp;""),Codes!$A$5:$A$14,0))),"",TRIM(Customers!J542))</f>
        <v>App</v>
      </c>
      <c r="K542" s="3" t="n">
        <f aca="false">IF(OR(TRIM(Customers!K542&amp;"")="",ISNUMBER(MATCH(TRIM(Customers!K542&amp;""),Codes!$A$5:$A$14,0))),"",IF(ISNUMBER(Customers!K542),Customers!K542,IFERROR(VALUE(Customers!K542),"")))</f>
        <v>3</v>
      </c>
      <c r="L542" s="4" t="n">
        <f aca="false">IF(OR(TRIM(Customers!L542&amp;"")="",ISNUMBER(MATCH(TRIM(Customers!L542&amp;""),Codes!$A$5:$A$14,0))),"",IF(ISNUMBER(Customers!L542),Customers!L542,IFERROR(VALUE(Customers!L542),"")))</f>
        <v>3604.29</v>
      </c>
      <c r="M542" s="4" t="n">
        <f aca="false">IF(OR(TRIM(Customers!M542&amp;"")="",ISNUMBER(MATCH(TRIM(Customers!M542&amp;""),Codes!$A$5:$A$14,0))),"",IF(ISNUMBER(Customers!M542),Customers!M542,IFERROR(VALUE(Customers!M542),"")))</f>
        <v>0</v>
      </c>
      <c r="N542" s="3" t="n">
        <f aca="false">IF(OR(TRIM(Customers!N542&amp;"")="",ISNUMBER(MATCH(TRIM(Customers!N542&amp;""),Codes!$A$5:$A$14,0)),Customers!N542=9999),"",IF(ISNUMBER(Customers!N542),Customers!N542,IFERROR(VALUE(Customers!N542),"")))</f>
        <v>38</v>
      </c>
      <c r="O542" s="4" t="n">
        <f aca="false">IF(OR(TRIM(Customers!O542&amp;"")="",ISNUMBER(MATCH(TRIM(Customers!O542&amp;""),Codes!$A$5:$A$14,0))),"",IF(ISNUMBER(Customers!O542),Customers!O542,IFERROR(VALUE(Customers!O542),"")))</f>
        <v>42</v>
      </c>
      <c r="P542" s="3" t="n">
        <f aca="false">IF(OR(TRIM(Customers!P542&amp;"")="",ISNUMBER(MATCH(TRIM(Customers!P542&amp;""),Codes!$A$5:$A$14,0))),"",IF(ISNUMBER(Customers!P542),Customers!P542,IFERROR(VALUE(Customers!P542),"")))</f>
        <v>0</v>
      </c>
      <c r="Q542" s="4" t="n">
        <f aca="false">IF(OR(TRIM(Customers!Q542&amp;"")="",ISNUMBER(MATCH(TRIM(Customers!Q542&amp;""),Codes!$A$5:$A$14,0))),"",IF(ISNUMBER(Customers!Q542),Customers!Q542,IFERROR(VALUE(Customers!Q542),"")))</f>
        <v>7500</v>
      </c>
      <c r="R542" s="4" t="n">
        <f aca="false">IF(OR(TRIM(Customers!R542&amp;"")="",ISNUMBER(MATCH(TRIM(Customers!R542&amp;""),Codes!$A$5:$A$14,0))),"",IF(ISNUMBER(Customers!R542),Customers!R542,IFERROR(VALUE(Customers!R542),"")))</f>
        <v>2630.21</v>
      </c>
      <c r="S542" s="4" t="n">
        <f aca="false">IF(OR(TRIM(Customers!S542&amp;"")="",ISNUMBER(MATCH(TRIM(Customers!S542&amp;""),Codes!$A$5:$A$14,0))),"",IF(ISNUMBER(Customers!S542),Customers!S542,IFERROR(VALUE(Customers!S542),"")))</f>
        <v>0</v>
      </c>
      <c r="T542" s="4" t="n">
        <f aca="false">IF(OR(TRIM(Customers!T542&amp;"")="",ISNUMBER(MATCH(TRIM(Customers!T542&amp;""),Codes!$A$5:$A$14,0))),"",IF(ISNUMBER(Customers!T542),Customers!T542,IFERROR(VALUE(Customers!T542),"")))</f>
        <v>0</v>
      </c>
      <c r="U542" s="3" t="n">
        <f aca="false">IF(OR(TRIM(Customers!U542&amp;"")="",ISNUMBER(MATCH(TRIM(Customers!U542&amp;""),Codes!$A$5:$A$14,0)),Customers!U542=0),"",IF(ISNUMBER(Customers!U542),Customers!U542,IFERROR(VALUE(Customers!U542),"")))</f>
        <v>645</v>
      </c>
      <c r="V542" s="3" t="n">
        <f aca="false">IF(OR(TRIM(Customers!V542&amp;"")="",ISNUMBER(MATCH(TRIM(Customers!V542&amp;""),Codes!$A$5:$A$14,0))),"",IF(ISNUMBER(Customers!V542),Customers!V542,IFERROR(VALUE(Customers!V542),"")))</f>
        <v>0</v>
      </c>
    </row>
    <row r="543" customFormat="false" ht="15" hidden="false" customHeight="false" outlineLevel="0" collapsed="false">
      <c r="A543" s="2" t="str">
        <f aca="false">Customers!A543</f>
        <v>CL00542</v>
      </c>
      <c r="B543" s="3" t="n">
        <f aca="false">IF(OR(TRIM(Customers!B543&amp;"")="",ISNUMBER(MATCH(TRIM(Customers!B543&amp;""),Codes!$A$5:$A$14,0)),Customers!B543=0),"",IF(ISNUMBER(Customers!B543),Customers!B543,IFERROR(VALUE(Customers!B543),"")))</f>
        <v>26</v>
      </c>
      <c r="C543" s="2" t="str">
        <f aca="false">IF(OR(TRIM(Customers!C543&amp;"")="",ISNUMBER(MATCH(TRIM(Customers!C543&amp;""),Codes!$A$5:$A$14,0))),"",TRIM(Customers!C543))</f>
        <v>F</v>
      </c>
      <c r="D543" s="2" t="str">
        <f aca="false">IF(OR(TRIM(Customers!D543&amp;"")="",ISNUMBER(MATCH(TRIM(Customers!D543&amp;""),Codes!$A$5:$A$14,0))),"",TRIM(Customers!D543))</f>
        <v>Molise</v>
      </c>
      <c r="E543" s="2" t="str">
        <f aca="false">IF(OR(TRIM(Customers!E543&amp;"")="",ISNUMBER(MATCH(TRIM(Customers!E543&amp;""),Codes!$A$5:$A$14,0))),"",TRIM(Customers!E543))</f>
        <v>Employee</v>
      </c>
      <c r="F543" s="2" t="str">
        <f aca="false">IF(OR(TRIM(Customers!F543&amp;"")="",ISNUMBER(MATCH(TRIM(Customers!F543&amp;""),Codes!$A$5:$A$14,0))),"",TRIM(Customers!F543))</f>
        <v>Single</v>
      </c>
      <c r="G543" s="4" t="n">
        <f aca="false">IF(OR(TRIM(Customers!G543&amp;"")="",ISNUMBER(MATCH(TRIM(Customers!G543&amp;""),Codes!$A$5:$A$14,0)),Customers!G543=-999),"",IF(ISNUMBER(Customers!G543),Customers!G543,IFERROR(VALUE(Customers!G543),"")))</f>
        <v>25000</v>
      </c>
      <c r="H543" s="3" t="n">
        <f aca="false">IF(OR(TRIM(Customers!H543&amp;"")="",ISNUMBER(MATCH(TRIM(Customers!H543&amp;""),Codes!$A$5:$A$14,0))),"",IF(ISNUMBER(Customers!H543),Customers!H543,IFERROR(VALUE(Customers!H543),"")))</f>
        <v>1</v>
      </c>
      <c r="I543" s="5" t="n">
        <f aca="false">IF(OR(TRIM(Customers!I543&amp;"")="",ISNUMBER(MATCH(TRIM(Customers!I543&amp;""),Codes!$A$5:$A$14,0)),Customers!I543=DATE(1970,1,1)),"",IF(ISNUMBER(Customers!I543),Customers!I543,IFERROR(DATEVALUE(Customers!I543),"")))</f>
        <v>45806</v>
      </c>
      <c r="J543" s="2" t="str">
        <f aca="false">IF(OR(TRIM(Customers!J543&amp;"")="",ISNUMBER(MATCH(TRIM(Customers!J543&amp;""),Codes!$A$5:$A$14,0))),"",TRIM(Customers!J543))</f>
        <v>Online Banking</v>
      </c>
      <c r="K543" s="3" t="n">
        <f aca="false">IF(OR(TRIM(Customers!K543&amp;"")="",ISNUMBER(MATCH(TRIM(Customers!K543&amp;""),Codes!$A$5:$A$14,0))),"",IF(ISNUMBER(Customers!K543),Customers!K543,IFERROR(VALUE(Customers!K543),"")))</f>
        <v>3</v>
      </c>
      <c r="L543" s="4" t="n">
        <f aca="false">IF(OR(TRIM(Customers!L543&amp;"")="",ISNUMBER(MATCH(TRIM(Customers!L543&amp;""),Codes!$A$5:$A$14,0))),"",IF(ISNUMBER(Customers!L543),Customers!L543,IFERROR(VALUE(Customers!L543),"")))</f>
        <v>2408.34</v>
      </c>
      <c r="M543" s="4" t="n">
        <f aca="false">IF(OR(TRIM(Customers!M543&amp;"")="",ISNUMBER(MATCH(TRIM(Customers!M543&amp;""),Codes!$A$5:$A$14,0))),"",IF(ISNUMBER(Customers!M543),Customers!M543,IFERROR(VALUE(Customers!M543),"")))</f>
        <v>0</v>
      </c>
      <c r="N543" s="3" t="str">
        <f aca="false">IF(OR(TRIM(Customers!N543&amp;"")="",ISNUMBER(MATCH(TRIM(Customers!N543&amp;""),Codes!$A$5:$A$14,0)),Customers!N543=9999),"",IF(ISNUMBER(Customers!N543),Customers!N543,IFERROR(VALUE(Customers!N543),"")))</f>
        <v/>
      </c>
      <c r="O543" s="4" t="n">
        <f aca="false">IF(OR(TRIM(Customers!O543&amp;"")="",ISNUMBER(MATCH(TRIM(Customers!O543&amp;""),Codes!$A$5:$A$14,0))),"",IF(ISNUMBER(Customers!O543),Customers!O543,IFERROR(VALUE(Customers!O543),"")))</f>
        <v>28.91</v>
      </c>
      <c r="P543" s="3" t="n">
        <f aca="false">IF(OR(TRIM(Customers!P543&amp;"")="",ISNUMBER(MATCH(TRIM(Customers!P543&amp;""),Codes!$A$5:$A$14,0))),"",IF(ISNUMBER(Customers!P543),Customers!P543,IFERROR(VALUE(Customers!P543),"")))</f>
        <v>3</v>
      </c>
      <c r="Q543" s="4" t="n">
        <f aca="false">IF(OR(TRIM(Customers!Q543&amp;"")="",ISNUMBER(MATCH(TRIM(Customers!Q543&amp;""),Codes!$A$5:$A$14,0))),"",IF(ISNUMBER(Customers!Q543),Customers!Q543,IFERROR(VALUE(Customers!Q543),"")))</f>
        <v>3000</v>
      </c>
      <c r="R543" s="4" t="n">
        <f aca="false">IF(OR(TRIM(Customers!R543&amp;"")="",ISNUMBER(MATCH(TRIM(Customers!R543&amp;""),Codes!$A$5:$A$14,0))),"",IF(ISNUMBER(Customers!R543),Customers!R543,IFERROR(VALUE(Customers!R543),"")))</f>
        <v>1130.31</v>
      </c>
      <c r="S543" s="4" t="n">
        <f aca="false">IF(OR(TRIM(Customers!S543&amp;"")="",ISNUMBER(MATCH(TRIM(Customers!S543&amp;""),Codes!$A$5:$A$14,0))),"",IF(ISNUMBER(Customers!S543),Customers!S543,IFERROR(VALUE(Customers!S543),"")))</f>
        <v>0</v>
      </c>
      <c r="T543" s="4" t="n">
        <f aca="false">IF(OR(TRIM(Customers!T543&amp;"")="",ISNUMBER(MATCH(TRIM(Customers!T543&amp;""),Codes!$A$5:$A$14,0))),"",IF(ISNUMBER(Customers!T543),Customers!T543,IFERROR(VALUE(Customers!T543),"")))</f>
        <v>0</v>
      </c>
      <c r="U543" s="3" t="n">
        <f aca="false">IF(OR(TRIM(Customers!U543&amp;"")="",ISNUMBER(MATCH(TRIM(Customers!U543&amp;""),Codes!$A$5:$A$14,0)),Customers!U543=0),"",IF(ISNUMBER(Customers!U543),Customers!U543,IFERROR(VALUE(Customers!U543),"")))</f>
        <v>498</v>
      </c>
      <c r="V543" s="3" t="str">
        <f aca="false">IF(OR(TRIM(Customers!V543&amp;"")="",ISNUMBER(MATCH(TRIM(Customers!V543&amp;""),Codes!$A$5:$A$14,0))),"",IF(ISNUMBER(Customers!V543),Customers!V543,IFERROR(VALUE(Customers!V543),"")))</f>
        <v/>
      </c>
    </row>
    <row r="544" customFormat="false" ht="15" hidden="false" customHeight="false" outlineLevel="0" collapsed="false">
      <c r="A544" s="2" t="str">
        <f aca="false">Customers!A544</f>
        <v>CL00543</v>
      </c>
      <c r="B544" s="3" t="n">
        <f aca="false">IF(OR(TRIM(Customers!B544&amp;"")="",ISNUMBER(MATCH(TRIM(Customers!B544&amp;""),Codes!$A$5:$A$14,0)),Customers!B544=0),"",IF(ISNUMBER(Customers!B544),Customers!B544,IFERROR(VALUE(Customers!B544),"")))</f>
        <v>53</v>
      </c>
      <c r="C544" s="2" t="str">
        <f aca="false">IF(OR(TRIM(Customers!C544&amp;"")="",ISNUMBER(MATCH(TRIM(Customers!C544&amp;""),Codes!$A$5:$A$14,0))),"",TRIM(Customers!C544))</f>
        <v>F</v>
      </c>
      <c r="D544" s="2" t="str">
        <f aca="false">IF(OR(TRIM(Customers!D544&amp;"")="",ISNUMBER(MATCH(TRIM(Customers!D544&amp;""),Codes!$A$5:$A$14,0))),"",TRIM(Customers!D544))</f>
        <v>Sicilia</v>
      </c>
      <c r="E544" s="2" t="str">
        <f aca="false">IF(OR(TRIM(Customers!E544&amp;"")="",ISNUMBER(MATCH(TRIM(Customers!E544&amp;""),Codes!$A$5:$A$14,0))),"",TRIM(Customers!E544))</f>
        <v>Manual worker</v>
      </c>
      <c r="F544" s="2" t="str">
        <f aca="false">IF(OR(TRIM(Customers!F544&amp;"")="",ISNUMBER(MATCH(TRIM(Customers!F544&amp;""),Codes!$A$5:$A$14,0))),"",TRIM(Customers!F544))</f>
        <v/>
      </c>
      <c r="G544" s="4" t="n">
        <f aca="false">IF(OR(TRIM(Customers!G544&amp;"")="",ISNUMBER(MATCH(TRIM(Customers!G544&amp;""),Codes!$A$5:$A$14,0)),Customers!G544=-999),"",IF(ISNUMBER(Customers!G544),Customers!G544,IFERROR(VALUE(Customers!G544),"")))</f>
        <v>30700</v>
      </c>
      <c r="H544" s="3" t="n">
        <f aca="false">IF(OR(TRIM(Customers!H544&amp;"")="",ISNUMBER(MATCH(TRIM(Customers!H544&amp;""),Codes!$A$5:$A$14,0))),"",IF(ISNUMBER(Customers!H544),Customers!H544,IFERROR(VALUE(Customers!H544),"")))</f>
        <v>7</v>
      </c>
      <c r="I544" s="5" t="n">
        <f aca="false">IF(OR(TRIM(Customers!I544&amp;"")="",ISNUMBER(MATCH(TRIM(Customers!I544&amp;""),Codes!$A$5:$A$14,0)),Customers!I544=DATE(1970,1,1)),"",IF(ISNUMBER(Customers!I544),Customers!I544,IFERROR(DATEVALUE(Customers!I544),"")))</f>
        <v>43694</v>
      </c>
      <c r="J544" s="2" t="str">
        <f aca="false">IF(OR(TRIM(Customers!J544&amp;"")="",ISNUMBER(MATCH(TRIM(Customers!J544&amp;""),Codes!$A$5:$A$14,0))),"",TRIM(Customers!J544))</f>
        <v>App</v>
      </c>
      <c r="K544" s="3" t="n">
        <f aca="false">IF(OR(TRIM(Customers!K544&amp;"")="",ISNUMBER(MATCH(TRIM(Customers!K544&amp;""),Codes!$A$5:$A$14,0))),"",IF(ISNUMBER(Customers!K544),Customers!K544,IFERROR(VALUE(Customers!K544),"")))</f>
        <v>2</v>
      </c>
      <c r="L544" s="4" t="n">
        <f aca="false">IF(OR(TRIM(Customers!L544&amp;"")="",ISNUMBER(MATCH(TRIM(Customers!L544&amp;""),Codes!$A$5:$A$14,0))),"",IF(ISNUMBER(Customers!L544),Customers!L544,IFERROR(VALUE(Customers!L544),"")))</f>
        <v>1286.37</v>
      </c>
      <c r="M544" s="4" t="n">
        <f aca="false">IF(OR(TRIM(Customers!M544&amp;"")="",ISNUMBER(MATCH(TRIM(Customers!M544&amp;""),Codes!$A$5:$A$14,0))),"",IF(ISNUMBER(Customers!M544),Customers!M544,IFERROR(VALUE(Customers!M544),"")))</f>
        <v>13313.81</v>
      </c>
      <c r="N544" s="3" t="n">
        <f aca="false">IF(OR(TRIM(Customers!N544&amp;"")="",ISNUMBER(MATCH(TRIM(Customers!N544&amp;""),Codes!$A$5:$A$14,0)),Customers!N544=9999),"",IF(ISNUMBER(Customers!N544),Customers!N544,IFERROR(VALUE(Customers!N544),"")))</f>
        <v>38</v>
      </c>
      <c r="O544" s="4" t="n">
        <f aca="false">IF(OR(TRIM(Customers!O544&amp;"")="",ISNUMBER(MATCH(TRIM(Customers!O544&amp;""),Codes!$A$5:$A$14,0))),"",IF(ISNUMBER(Customers!O544),Customers!O544,IFERROR(VALUE(Customers!O544),"")))</f>
        <v>40.64</v>
      </c>
      <c r="P544" s="3" t="n">
        <f aca="false">IF(OR(TRIM(Customers!P544&amp;"")="",ISNUMBER(MATCH(TRIM(Customers!P544&amp;""),Codes!$A$5:$A$14,0))),"",IF(ISNUMBER(Customers!P544),Customers!P544,IFERROR(VALUE(Customers!P544),"")))</f>
        <v>2</v>
      </c>
      <c r="Q544" s="4" t="n">
        <f aca="false">IF(OR(TRIM(Customers!Q544&amp;"")="",ISNUMBER(MATCH(TRIM(Customers!Q544&amp;""),Codes!$A$5:$A$14,0))),"",IF(ISNUMBER(Customers!Q544),Customers!Q544,IFERROR(VALUE(Customers!Q544),"")))</f>
        <v>4000</v>
      </c>
      <c r="R544" s="4" t="n">
        <f aca="false">IF(OR(TRIM(Customers!R544&amp;"")="",ISNUMBER(MATCH(TRIM(Customers!R544&amp;""),Codes!$A$5:$A$14,0))),"",IF(ISNUMBER(Customers!R544),Customers!R544,IFERROR(VALUE(Customers!R544),"")))</f>
        <v>169.55</v>
      </c>
      <c r="S544" s="4" t="n">
        <f aca="false">IF(OR(TRIM(Customers!S544&amp;"")="",ISNUMBER(MATCH(TRIM(Customers!S544&amp;""),Codes!$A$5:$A$14,0))),"",IF(ISNUMBER(Customers!S544),Customers!S544,IFERROR(VALUE(Customers!S544),"")))</f>
        <v>143000</v>
      </c>
      <c r="T544" s="4" t="n">
        <f aca="false">IF(OR(TRIM(Customers!T544&amp;"")="",ISNUMBER(MATCH(TRIM(Customers!T544&amp;""),Codes!$A$5:$A$14,0))),"",IF(ISNUMBER(Customers!T544),Customers!T544,IFERROR(VALUE(Customers!T544),"")))</f>
        <v>1014</v>
      </c>
      <c r="U544" s="3" t="n">
        <f aca="false">IF(OR(TRIM(Customers!U544&amp;"")="",ISNUMBER(MATCH(TRIM(Customers!U544&amp;""),Codes!$A$5:$A$14,0)),Customers!U544=0),"",IF(ISNUMBER(Customers!U544),Customers!U544,IFERROR(VALUE(Customers!U544),"")))</f>
        <v>582</v>
      </c>
      <c r="V544" s="3" t="n">
        <f aca="false">IF(OR(TRIM(Customers!V544&amp;"")="",ISNUMBER(MATCH(TRIM(Customers!V544&amp;""),Codes!$A$5:$A$14,0))),"",IF(ISNUMBER(Customers!V544),Customers!V544,IFERROR(VALUE(Customers!V544),"")))</f>
        <v>0</v>
      </c>
    </row>
    <row r="545" customFormat="false" ht="15" hidden="false" customHeight="false" outlineLevel="0" collapsed="false">
      <c r="A545" s="2" t="str">
        <f aca="false">Customers!A545</f>
        <v>CL00544</v>
      </c>
      <c r="B545" s="3" t="n">
        <f aca="false">IF(OR(TRIM(Customers!B545&amp;"")="",ISNUMBER(MATCH(TRIM(Customers!B545&amp;""),Codes!$A$5:$A$14,0)),Customers!B545=0),"",IF(ISNUMBER(Customers!B545),Customers!B545,IFERROR(VALUE(Customers!B545),"")))</f>
        <v>44</v>
      </c>
      <c r="C545" s="2" t="str">
        <f aca="false">IF(OR(TRIM(Customers!C545&amp;"")="",ISNUMBER(MATCH(TRIM(Customers!C545&amp;""),Codes!$A$5:$A$14,0))),"",TRIM(Customers!C545))</f>
        <v>F</v>
      </c>
      <c r="D545" s="2" t="str">
        <f aca="false">IF(OR(TRIM(Customers!D545&amp;"")="",ISNUMBER(MATCH(TRIM(Customers!D545&amp;""),Codes!$A$5:$A$14,0))),"",TRIM(Customers!D545))</f>
        <v>Sardegna</v>
      </c>
      <c r="E545" s="2" t="str">
        <f aca="false">IF(OR(TRIM(Customers!E545&amp;"")="",ISNUMBER(MATCH(TRIM(Customers!E545&amp;""),Codes!$A$5:$A$14,0))),"",TRIM(Customers!E545))</f>
        <v>Shopkeeper</v>
      </c>
      <c r="F545" s="2" t="str">
        <f aca="false">IF(OR(TRIM(Customers!F545&amp;"")="",ISNUMBER(MATCH(TRIM(Customers!F545&amp;""),Codes!$A$5:$A$14,0))),"",TRIM(Customers!F545))</f>
        <v>Married</v>
      </c>
      <c r="G545" s="4" t="str">
        <f aca="false">IF(OR(TRIM(Customers!G545&amp;"")="",ISNUMBER(MATCH(TRIM(Customers!G545&amp;""),Codes!$A$5:$A$14,0)),Customers!G545=-999),"",IF(ISNUMBER(Customers!G545),Customers!G545,IFERROR(VALUE(Customers!G545),"")))</f>
        <v/>
      </c>
      <c r="H545" s="3" t="n">
        <f aca="false">IF(OR(TRIM(Customers!H545&amp;"")="",ISNUMBER(MATCH(TRIM(Customers!H545&amp;""),Codes!$A$5:$A$14,0))),"",IF(ISNUMBER(Customers!H545),Customers!H545,IFERROR(VALUE(Customers!H545),"")))</f>
        <v>14</v>
      </c>
      <c r="I545" s="5" t="n">
        <f aca="false">IF(OR(TRIM(Customers!I545&amp;"")="",ISNUMBER(MATCH(TRIM(Customers!I545&amp;""),Codes!$A$5:$A$14,0)),Customers!I545=DATE(1970,1,1)),"",IF(ISNUMBER(Customers!I545),Customers!I545,IFERROR(DATEVALUE(Customers!I545),"")))</f>
        <v>40907</v>
      </c>
      <c r="J545" s="2" t="str">
        <f aca="false">IF(OR(TRIM(Customers!J545&amp;"")="",ISNUMBER(MATCH(TRIM(Customers!J545&amp;""),Codes!$A$5:$A$14,0))),"",TRIM(Customers!J545))</f>
        <v>Online Banking</v>
      </c>
      <c r="K545" s="3" t="n">
        <f aca="false">IF(OR(TRIM(Customers!K545&amp;"")="",ISNUMBER(MATCH(TRIM(Customers!K545&amp;""),Codes!$A$5:$A$14,0))),"",IF(ISNUMBER(Customers!K545),Customers!K545,IFERROR(VALUE(Customers!K545),"")))</f>
        <v>5</v>
      </c>
      <c r="L545" s="4" t="n">
        <f aca="false">IF(OR(TRIM(Customers!L545&amp;"")="",ISNUMBER(MATCH(TRIM(Customers!L545&amp;""),Codes!$A$5:$A$14,0))),"",IF(ISNUMBER(Customers!L545),Customers!L545,IFERROR(VALUE(Customers!L545),"")))</f>
        <v>2747.92</v>
      </c>
      <c r="M545" s="4" t="n">
        <f aca="false">IF(OR(TRIM(Customers!M545&amp;"")="",ISNUMBER(MATCH(TRIM(Customers!M545&amp;""),Codes!$A$5:$A$14,0))),"",IF(ISNUMBER(Customers!M545),Customers!M545,IFERROR(VALUE(Customers!M545),"")))</f>
        <v>77106.31</v>
      </c>
      <c r="N545" s="3" t="n">
        <f aca="false">IF(OR(TRIM(Customers!N545&amp;"")="",ISNUMBER(MATCH(TRIM(Customers!N545&amp;""),Codes!$A$5:$A$14,0)),Customers!N545=9999),"",IF(ISNUMBER(Customers!N545),Customers!N545,IFERROR(VALUE(Customers!N545),"")))</f>
        <v>33</v>
      </c>
      <c r="O545" s="4" t="n">
        <f aca="false">IF(OR(TRIM(Customers!O545&amp;"")="",ISNUMBER(MATCH(TRIM(Customers!O545&amp;""),Codes!$A$5:$A$14,0))),"",IF(ISNUMBER(Customers!O545),Customers!O545,IFERROR(VALUE(Customers!O545),"")))</f>
        <v>53.89</v>
      </c>
      <c r="P545" s="3" t="n">
        <f aca="false">IF(OR(TRIM(Customers!P545&amp;"")="",ISNUMBER(MATCH(TRIM(Customers!P545&amp;""),Codes!$A$5:$A$14,0))),"",IF(ISNUMBER(Customers!P545),Customers!P545,IFERROR(VALUE(Customers!P545),"")))</f>
        <v>3</v>
      </c>
      <c r="Q545" s="4" t="n">
        <f aca="false">IF(OR(TRIM(Customers!Q545&amp;"")="",ISNUMBER(MATCH(TRIM(Customers!Q545&amp;""),Codes!$A$5:$A$14,0))),"",IF(ISNUMBER(Customers!Q545),Customers!Q545,IFERROR(VALUE(Customers!Q545),"")))</f>
        <v>5000</v>
      </c>
      <c r="R545" s="4" t="n">
        <f aca="false">IF(OR(TRIM(Customers!R545&amp;"")="",ISNUMBER(MATCH(TRIM(Customers!R545&amp;""),Codes!$A$5:$A$14,0))),"",IF(ISNUMBER(Customers!R545),Customers!R545,IFERROR(VALUE(Customers!R545),"")))</f>
        <v>1827.4</v>
      </c>
      <c r="S545" s="4" t="n">
        <f aca="false">IF(OR(TRIM(Customers!S545&amp;"")="",ISNUMBER(MATCH(TRIM(Customers!S545&amp;""),Codes!$A$5:$A$14,0))),"",IF(ISNUMBER(Customers!S545),Customers!S545,IFERROR(VALUE(Customers!S545),"")))</f>
        <v>141000</v>
      </c>
      <c r="T545" s="4" t="n">
        <f aca="false">IF(OR(TRIM(Customers!T545&amp;"")="",ISNUMBER(MATCH(TRIM(Customers!T545&amp;""),Codes!$A$5:$A$14,0))),"",IF(ISNUMBER(Customers!T545),Customers!T545,IFERROR(VALUE(Customers!T545),"")))</f>
        <v>692</v>
      </c>
      <c r="U545" s="3" t="n">
        <f aca="false">IF(OR(TRIM(Customers!U545&amp;"")="",ISNUMBER(MATCH(TRIM(Customers!U545&amp;""),Codes!$A$5:$A$14,0)),Customers!U545=0),"",IF(ISNUMBER(Customers!U545),Customers!U545,IFERROR(VALUE(Customers!U545),"")))</f>
        <v>660</v>
      </c>
      <c r="V545" s="3" t="n">
        <f aca="false">IF(OR(TRIM(Customers!V545&amp;"")="",ISNUMBER(MATCH(TRIM(Customers!V545&amp;""),Codes!$A$5:$A$14,0))),"",IF(ISNUMBER(Customers!V545),Customers!V545,IFERROR(VALUE(Customers!V545),"")))</f>
        <v>0</v>
      </c>
    </row>
    <row r="546" customFormat="false" ht="15" hidden="false" customHeight="false" outlineLevel="0" collapsed="false">
      <c r="A546" s="2" t="str">
        <f aca="false">Customers!A546</f>
        <v>CL00545</v>
      </c>
      <c r="B546" s="3" t="n">
        <f aca="false">IF(OR(TRIM(Customers!B546&amp;"")="",ISNUMBER(MATCH(TRIM(Customers!B546&amp;""),Codes!$A$5:$A$14,0)),Customers!B546=0),"",IF(ISNUMBER(Customers!B546),Customers!B546,IFERROR(VALUE(Customers!B546),"")))</f>
        <v>42</v>
      </c>
      <c r="C546" s="2" t="str">
        <f aca="false">IF(OR(TRIM(Customers!C546&amp;"")="",ISNUMBER(MATCH(TRIM(Customers!C546&amp;""),Codes!$A$5:$A$14,0))),"",TRIM(Customers!C546))</f>
        <v>M</v>
      </c>
      <c r="D546" s="2" t="str">
        <f aca="false">IF(OR(TRIM(Customers!D546&amp;"")="",ISNUMBER(MATCH(TRIM(Customers!D546&amp;""),Codes!$A$5:$A$14,0))),"",TRIM(Customers!D546))</f>
        <v>Lombardia</v>
      </c>
      <c r="E546" s="2" t="str">
        <f aca="false">IF(OR(TRIM(Customers!E546&amp;"")="",ISNUMBER(MATCH(TRIM(Customers!E546&amp;""),Codes!$A$5:$A$14,0))),"",TRIM(Customers!E546))</f>
        <v>Employee</v>
      </c>
      <c r="F546" s="2" t="str">
        <f aca="false">IF(OR(TRIM(Customers!F546&amp;"")="",ISNUMBER(MATCH(TRIM(Customers!F546&amp;""),Codes!$A$5:$A$14,0))),"",TRIM(Customers!F546))</f>
        <v>Married</v>
      </c>
      <c r="G546" s="4" t="n">
        <f aca="false">IF(OR(TRIM(Customers!G546&amp;"")="",ISNUMBER(MATCH(TRIM(Customers!G546&amp;""),Codes!$A$5:$A$14,0)),Customers!G546=-999),"",IF(ISNUMBER(Customers!G546),Customers!G546,IFERROR(VALUE(Customers!G546),"")))</f>
        <v>18500</v>
      </c>
      <c r="H546" s="3" t="n">
        <f aca="false">IF(OR(TRIM(Customers!H546&amp;"")="",ISNUMBER(MATCH(TRIM(Customers!H546&amp;""),Codes!$A$5:$A$14,0))),"",IF(ISNUMBER(Customers!H546),Customers!H546,IFERROR(VALUE(Customers!H546),"")))</f>
        <v>19</v>
      </c>
      <c r="I546" s="5" t="n">
        <f aca="false">IF(OR(TRIM(Customers!I546&amp;"")="",ISNUMBER(MATCH(TRIM(Customers!I546&amp;""),Codes!$A$5:$A$14,0)),Customers!I546=DATE(1970,1,1)),"",IF(ISNUMBER(Customers!I546),Customers!I546,IFERROR(DATEVALUE(Customers!I546),"")))</f>
        <v>39322</v>
      </c>
      <c r="J546" s="2" t="str">
        <f aca="false">IF(OR(TRIM(Customers!J546&amp;"")="",ISNUMBER(MATCH(TRIM(Customers!J546&amp;""),Codes!$A$5:$A$14,0))),"",TRIM(Customers!J546))</f>
        <v>App</v>
      </c>
      <c r="K546" s="3" t="n">
        <f aca="false">IF(OR(TRIM(Customers!K546&amp;"")="",ISNUMBER(MATCH(TRIM(Customers!K546&amp;""),Codes!$A$5:$A$14,0))),"",IF(ISNUMBER(Customers!K546),Customers!K546,IFERROR(VALUE(Customers!K546),"")))</f>
        <v>5</v>
      </c>
      <c r="L546" s="4" t="n">
        <f aca="false">IF(OR(TRIM(Customers!L546&amp;"")="",ISNUMBER(MATCH(TRIM(Customers!L546&amp;""),Codes!$A$5:$A$14,0))),"",IF(ISNUMBER(Customers!L546),Customers!L546,IFERROR(VALUE(Customers!L546),"")))</f>
        <v>8187.12</v>
      </c>
      <c r="M546" s="4" t="n">
        <f aca="false">IF(OR(TRIM(Customers!M546&amp;"")="",ISNUMBER(MATCH(TRIM(Customers!M546&amp;""),Codes!$A$5:$A$14,0))),"",IF(ISNUMBER(Customers!M546),Customers!M546,IFERROR(VALUE(Customers!M546),"")))</f>
        <v>19060.26</v>
      </c>
      <c r="N546" s="3" t="n">
        <f aca="false">IF(OR(TRIM(Customers!N546&amp;"")="",ISNUMBER(MATCH(TRIM(Customers!N546&amp;""),Codes!$A$5:$A$14,0)),Customers!N546=9999),"",IF(ISNUMBER(Customers!N546),Customers!N546,IFERROR(VALUE(Customers!N546),"")))</f>
        <v>30</v>
      </c>
      <c r="O546" s="4" t="n">
        <f aca="false">IF(OR(TRIM(Customers!O546&amp;"")="",ISNUMBER(MATCH(TRIM(Customers!O546&amp;""),Codes!$A$5:$A$14,0))),"",IF(ISNUMBER(Customers!O546),Customers!O546,IFERROR(VALUE(Customers!O546),"")))</f>
        <v>54.91</v>
      </c>
      <c r="P546" s="3" t="n">
        <f aca="false">IF(OR(TRIM(Customers!P546&amp;"")="",ISNUMBER(MATCH(TRIM(Customers!P546&amp;""),Codes!$A$5:$A$14,0))),"",IF(ISNUMBER(Customers!P546),Customers!P546,IFERROR(VALUE(Customers!P546),"")))</f>
        <v>0</v>
      </c>
      <c r="Q546" s="4" t="n">
        <f aca="false">IF(OR(TRIM(Customers!Q546&amp;"")="",ISNUMBER(MATCH(TRIM(Customers!Q546&amp;""),Codes!$A$5:$A$14,0))),"",IF(ISNUMBER(Customers!Q546),Customers!Q546,IFERROR(VALUE(Customers!Q546),"")))</f>
        <v>4500</v>
      </c>
      <c r="R546" s="4" t="n">
        <f aca="false">IF(OR(TRIM(Customers!R546&amp;"")="",ISNUMBER(MATCH(TRIM(Customers!R546&amp;""),Codes!$A$5:$A$14,0))),"",IF(ISNUMBER(Customers!R546),Customers!R546,IFERROR(VALUE(Customers!R546),"")))</f>
        <v>494.09</v>
      </c>
      <c r="S546" s="4" t="n">
        <f aca="false">IF(OR(TRIM(Customers!S546&amp;"")="",ISNUMBER(MATCH(TRIM(Customers!S546&amp;""),Codes!$A$5:$A$14,0))),"",IF(ISNUMBER(Customers!S546),Customers!S546,IFERROR(VALUE(Customers!S546),"")))</f>
        <v>68000</v>
      </c>
      <c r="T546" s="4" t="n">
        <f aca="false">IF(OR(TRIM(Customers!T546&amp;"")="",ISNUMBER(MATCH(TRIM(Customers!T546&amp;""),Codes!$A$5:$A$14,0))),"",IF(ISNUMBER(Customers!T546),Customers!T546,IFERROR(VALUE(Customers!T546),"")))</f>
        <v>480</v>
      </c>
      <c r="U546" s="3" t="n">
        <f aca="false">IF(OR(TRIM(Customers!U546&amp;"")="",ISNUMBER(MATCH(TRIM(Customers!U546&amp;""),Codes!$A$5:$A$14,0)),Customers!U546=0),"",IF(ISNUMBER(Customers!U546),Customers!U546,IFERROR(VALUE(Customers!U546),"")))</f>
        <v>674</v>
      </c>
      <c r="V546" s="3" t="str">
        <f aca="false">IF(OR(TRIM(Customers!V546&amp;"")="",ISNUMBER(MATCH(TRIM(Customers!V546&amp;""),Codes!$A$5:$A$14,0))),"",IF(ISNUMBER(Customers!V546),Customers!V546,IFERROR(VALUE(Customers!V546),"")))</f>
        <v/>
      </c>
    </row>
    <row r="547" customFormat="false" ht="15" hidden="false" customHeight="false" outlineLevel="0" collapsed="false">
      <c r="A547" s="2" t="str">
        <f aca="false">Customers!A547</f>
        <v>CL00546</v>
      </c>
      <c r="B547" s="3" t="n">
        <f aca="false">IF(OR(TRIM(Customers!B547&amp;"")="",ISNUMBER(MATCH(TRIM(Customers!B547&amp;""),Codes!$A$5:$A$14,0)),Customers!B547=0),"",IF(ISNUMBER(Customers!B547),Customers!B547,IFERROR(VALUE(Customers!B547),"")))</f>
        <v>58</v>
      </c>
      <c r="C547" s="2" t="str">
        <f aca="false">IF(OR(TRIM(Customers!C547&amp;"")="",ISNUMBER(MATCH(TRIM(Customers!C547&amp;""),Codes!$A$5:$A$14,0))),"",TRIM(Customers!C547))</f>
        <v>M</v>
      </c>
      <c r="D547" s="2" t="str">
        <f aca="false">IF(OR(TRIM(Customers!D547&amp;"")="",ISNUMBER(MATCH(TRIM(Customers!D547&amp;""),Codes!$A$5:$A$14,0))),"",TRIM(Customers!D547))</f>
        <v>Lombardia</v>
      </c>
      <c r="E547" s="2" t="str">
        <f aca="false">IF(OR(TRIM(Customers!E547&amp;"")="",ISNUMBER(MATCH(TRIM(Customers!E547&amp;""),Codes!$A$5:$A$14,0))),"",TRIM(Customers!E547))</f>
        <v>Employee</v>
      </c>
      <c r="F547" s="2" t="str">
        <f aca="false">IF(OR(TRIM(Customers!F547&amp;"")="",ISNUMBER(MATCH(TRIM(Customers!F547&amp;""),Codes!$A$5:$A$14,0))),"",TRIM(Customers!F547))</f>
        <v>Married</v>
      </c>
      <c r="G547" s="4" t="n">
        <f aca="false">IF(OR(TRIM(Customers!G547&amp;"")="",ISNUMBER(MATCH(TRIM(Customers!G547&amp;""),Codes!$A$5:$A$14,0)),Customers!G547=-999),"",IF(ISNUMBER(Customers!G547),Customers!G547,IFERROR(VALUE(Customers!G547),"")))</f>
        <v>29700</v>
      </c>
      <c r="H547" s="3" t="n">
        <f aca="false">IF(OR(TRIM(Customers!H547&amp;"")="",ISNUMBER(MATCH(TRIM(Customers!H547&amp;""),Codes!$A$5:$A$14,0))),"",IF(ISNUMBER(Customers!H547),Customers!H547,IFERROR(VALUE(Customers!H547),"")))</f>
        <v>21</v>
      </c>
      <c r="I547" s="5" t="n">
        <f aca="false">IF(OR(TRIM(Customers!I547&amp;"")="",ISNUMBER(MATCH(TRIM(Customers!I547&amp;""),Codes!$A$5:$A$14,0)),Customers!I547=DATE(1970,1,1)),"",IF(ISNUMBER(Customers!I547),Customers!I547,IFERROR(DATEVALUE(Customers!I547),"")))</f>
        <v>38429</v>
      </c>
      <c r="J547" s="2" t="str">
        <f aca="false">IF(OR(TRIM(Customers!J547&amp;"")="",ISNUMBER(MATCH(TRIM(Customers!J547&amp;""),Codes!$A$5:$A$14,0))),"",TRIM(Customers!J547))</f>
        <v>App</v>
      </c>
      <c r="K547" s="3" t="n">
        <f aca="false">IF(OR(TRIM(Customers!K547&amp;"")="",ISNUMBER(MATCH(TRIM(Customers!K547&amp;""),Codes!$A$5:$A$14,0))),"",IF(ISNUMBER(Customers!K547),Customers!K547,IFERROR(VALUE(Customers!K547),"")))</f>
        <v>6</v>
      </c>
      <c r="L547" s="4" t="n">
        <f aca="false">IF(OR(TRIM(Customers!L547&amp;"")="",ISNUMBER(MATCH(TRIM(Customers!L547&amp;""),Codes!$A$5:$A$14,0))),"",IF(ISNUMBER(Customers!L547),Customers!L547,IFERROR(VALUE(Customers!L547),"")))</f>
        <v>2235.63</v>
      </c>
      <c r="M547" s="4" t="n">
        <f aca="false">IF(OR(TRIM(Customers!M547&amp;"")="",ISNUMBER(MATCH(TRIM(Customers!M547&amp;""),Codes!$A$5:$A$14,0))),"",IF(ISNUMBER(Customers!M547),Customers!M547,IFERROR(VALUE(Customers!M547),"")))</f>
        <v>40961.81</v>
      </c>
      <c r="N547" s="3" t="n">
        <f aca="false">IF(OR(TRIM(Customers!N547&amp;"")="",ISNUMBER(MATCH(TRIM(Customers!N547&amp;""),Codes!$A$5:$A$14,0)),Customers!N547=9999),"",IF(ISNUMBER(Customers!N547),Customers!N547,IFERROR(VALUE(Customers!N547),"")))</f>
        <v>32</v>
      </c>
      <c r="O547" s="4" t="n">
        <f aca="false">IF(OR(TRIM(Customers!O547&amp;"")="",ISNUMBER(MATCH(TRIM(Customers!O547&amp;""),Codes!$A$5:$A$14,0))),"",IF(ISNUMBER(Customers!O547),Customers!O547,IFERROR(VALUE(Customers!O547),"")))</f>
        <v>80.16</v>
      </c>
      <c r="P547" s="3" t="n">
        <f aca="false">IF(OR(TRIM(Customers!P547&amp;"")="",ISNUMBER(MATCH(TRIM(Customers!P547&amp;""),Codes!$A$5:$A$14,0))),"",IF(ISNUMBER(Customers!P547),Customers!P547,IFERROR(VALUE(Customers!P547),"")))</f>
        <v>1</v>
      </c>
      <c r="Q547" s="4" t="n">
        <f aca="false">IF(OR(TRIM(Customers!Q547&amp;"")="",ISNUMBER(MATCH(TRIM(Customers!Q547&amp;""),Codes!$A$5:$A$14,0))),"",IF(ISNUMBER(Customers!Q547),Customers!Q547,IFERROR(VALUE(Customers!Q547),"")))</f>
        <v>7000</v>
      </c>
      <c r="R547" s="4" t="n">
        <f aca="false">IF(OR(TRIM(Customers!R547&amp;"")="",ISNUMBER(MATCH(TRIM(Customers!R547&amp;""),Codes!$A$5:$A$14,0))),"",IF(ISNUMBER(Customers!R547),Customers!R547,IFERROR(VALUE(Customers!R547),"")))</f>
        <v>1419.27</v>
      </c>
      <c r="S547" s="4" t="n">
        <f aca="false">IF(OR(TRIM(Customers!S547&amp;"")="",ISNUMBER(MATCH(TRIM(Customers!S547&amp;""),Codes!$A$5:$A$14,0))),"",IF(ISNUMBER(Customers!S547),Customers!S547,IFERROR(VALUE(Customers!S547),"")))</f>
        <v>0</v>
      </c>
      <c r="T547" s="4" t="n">
        <f aca="false">IF(OR(TRIM(Customers!T547&amp;"")="",ISNUMBER(MATCH(TRIM(Customers!T547&amp;""),Codes!$A$5:$A$14,0))),"",IF(ISNUMBER(Customers!T547),Customers!T547,IFERROR(VALUE(Customers!T547),"")))</f>
        <v>0</v>
      </c>
      <c r="U547" s="3" t="n">
        <f aca="false">IF(OR(TRIM(Customers!U547&amp;"")="",ISNUMBER(MATCH(TRIM(Customers!U547&amp;""),Codes!$A$5:$A$14,0)),Customers!U547=0),"",IF(ISNUMBER(Customers!U547),Customers!U547,IFERROR(VALUE(Customers!U547),"")))</f>
        <v>666</v>
      </c>
      <c r="V547" s="3" t="n">
        <f aca="false">IF(OR(TRIM(Customers!V547&amp;"")="",ISNUMBER(MATCH(TRIM(Customers!V547&amp;""),Codes!$A$5:$A$14,0))),"",IF(ISNUMBER(Customers!V547),Customers!V547,IFERROR(VALUE(Customers!V547),"")))</f>
        <v>0</v>
      </c>
    </row>
    <row r="548" customFormat="false" ht="15" hidden="false" customHeight="false" outlineLevel="0" collapsed="false">
      <c r="A548" s="2" t="str">
        <f aca="false">Customers!A548</f>
        <v>CL00547</v>
      </c>
      <c r="B548" s="3" t="n">
        <f aca="false">IF(OR(TRIM(Customers!B548&amp;"")="",ISNUMBER(MATCH(TRIM(Customers!B548&amp;""),Codes!$A$5:$A$14,0)),Customers!B548=0),"",IF(ISNUMBER(Customers!B548),Customers!B548,IFERROR(VALUE(Customers!B548),"")))</f>
        <v>49</v>
      </c>
      <c r="C548" s="2" t="str">
        <f aca="false">IF(OR(TRIM(Customers!C548&amp;"")="",ISNUMBER(MATCH(TRIM(Customers!C548&amp;""),Codes!$A$5:$A$14,0))),"",TRIM(Customers!C548))</f>
        <v>M</v>
      </c>
      <c r="D548" s="2" t="str">
        <f aca="false">IF(OR(TRIM(Customers!D548&amp;"")="",ISNUMBER(MATCH(TRIM(Customers!D548&amp;""),Codes!$A$5:$A$14,0))),"",TRIM(Customers!D548))</f>
        <v>Campania</v>
      </c>
      <c r="E548" s="2" t="str">
        <f aca="false">IF(OR(TRIM(Customers!E548&amp;"")="",ISNUMBER(MATCH(TRIM(Customers!E548&amp;""),Codes!$A$5:$A$14,0))),"",TRIM(Customers!E548))</f>
        <v>Executive</v>
      </c>
      <c r="F548" s="2" t="str">
        <f aca="false">IF(OR(TRIM(Customers!F548&amp;"")="",ISNUMBER(MATCH(TRIM(Customers!F548&amp;""),Codes!$A$5:$A$14,0))),"",TRIM(Customers!F548))</f>
        <v>Married</v>
      </c>
      <c r="G548" s="4" t="n">
        <f aca="false">IF(OR(TRIM(Customers!G548&amp;"")="",ISNUMBER(MATCH(TRIM(Customers!G548&amp;""),Codes!$A$5:$A$14,0)),Customers!G548=-999),"",IF(ISNUMBER(Customers!G548),Customers!G548,IFERROR(VALUE(Customers!G548),"")))</f>
        <v>62500</v>
      </c>
      <c r="H548" s="3" t="n">
        <f aca="false">IF(OR(TRIM(Customers!H548&amp;"")="",ISNUMBER(MATCH(TRIM(Customers!H548&amp;""),Codes!$A$5:$A$14,0))),"",IF(ISNUMBER(Customers!H548),Customers!H548,IFERROR(VALUE(Customers!H548),"")))</f>
        <v>9</v>
      </c>
      <c r="I548" s="5" t="n">
        <f aca="false">IF(OR(TRIM(Customers!I548&amp;"")="",ISNUMBER(MATCH(TRIM(Customers!I548&amp;""),Codes!$A$5:$A$14,0)),Customers!I548=DATE(1970,1,1)),"",IF(ISNUMBER(Customers!I548),Customers!I548,IFERROR(DATEVALUE(Customers!I548),"")))</f>
        <v>42983</v>
      </c>
      <c r="J548" s="2" t="str">
        <f aca="false">IF(OR(TRIM(Customers!J548&amp;"")="",ISNUMBER(MATCH(TRIM(Customers!J548&amp;""),Codes!$A$5:$A$14,0))),"",TRIM(Customers!J548))</f>
        <v>App</v>
      </c>
      <c r="K548" s="3" t="n">
        <f aca="false">IF(OR(TRIM(Customers!K548&amp;"")="",ISNUMBER(MATCH(TRIM(Customers!K548&amp;""),Codes!$A$5:$A$14,0))),"",IF(ISNUMBER(Customers!K548),Customers!K548,IFERROR(VALUE(Customers!K548),"")))</f>
        <v>4</v>
      </c>
      <c r="L548" s="4" t="n">
        <f aca="false">IF(OR(TRIM(Customers!L548&amp;"")="",ISNUMBER(MATCH(TRIM(Customers!L548&amp;""),Codes!$A$5:$A$14,0))),"",IF(ISNUMBER(Customers!L548),Customers!L548,IFERROR(VALUE(Customers!L548),"")))</f>
        <v>11349.93</v>
      </c>
      <c r="M548" s="4" t="n">
        <f aca="false">IF(OR(TRIM(Customers!M548&amp;"")="",ISNUMBER(MATCH(TRIM(Customers!M548&amp;""),Codes!$A$5:$A$14,0))),"",IF(ISNUMBER(Customers!M548),Customers!M548,IFERROR(VALUE(Customers!M548),"")))</f>
        <v>0</v>
      </c>
      <c r="N548" s="3" t="n">
        <f aca="false">IF(OR(TRIM(Customers!N548&amp;"")="",ISNUMBER(MATCH(TRIM(Customers!N548&amp;""),Codes!$A$5:$A$14,0)),Customers!N548=9999),"",IF(ISNUMBER(Customers!N548),Customers!N548,IFERROR(VALUE(Customers!N548),"")))</f>
        <v>37</v>
      </c>
      <c r="O548" s="4" t="n">
        <f aca="false">IF(OR(TRIM(Customers!O548&amp;"")="",ISNUMBER(MATCH(TRIM(Customers!O548&amp;""),Codes!$A$5:$A$14,0))),"",IF(ISNUMBER(Customers!O548),Customers!O548,IFERROR(VALUE(Customers!O548),"")))</f>
        <v>54.56</v>
      </c>
      <c r="P548" s="3" t="n">
        <f aca="false">IF(OR(TRIM(Customers!P548&amp;"")="",ISNUMBER(MATCH(TRIM(Customers!P548&amp;""),Codes!$A$5:$A$14,0))),"",IF(ISNUMBER(Customers!P548),Customers!P548,IFERROR(VALUE(Customers!P548),"")))</f>
        <v>2</v>
      </c>
      <c r="Q548" s="4" t="n">
        <f aca="false">IF(OR(TRIM(Customers!Q548&amp;"")="",ISNUMBER(MATCH(TRIM(Customers!Q548&amp;""),Codes!$A$5:$A$14,0))),"",IF(ISNUMBER(Customers!Q548),Customers!Q548,IFERROR(VALUE(Customers!Q548),"")))</f>
        <v>13500</v>
      </c>
      <c r="R548" s="4" t="n">
        <f aca="false">IF(OR(TRIM(Customers!R548&amp;"")="",ISNUMBER(MATCH(TRIM(Customers!R548&amp;""),Codes!$A$5:$A$14,0))),"",IF(ISNUMBER(Customers!R548),Customers!R548,IFERROR(VALUE(Customers!R548),"")))</f>
        <v>4674.13</v>
      </c>
      <c r="S548" s="4" t="str">
        <f aca="false">IF(OR(TRIM(Customers!S548&amp;"")="",ISNUMBER(MATCH(TRIM(Customers!S548&amp;""),Codes!$A$5:$A$14,0))),"",IF(ISNUMBER(Customers!S548),Customers!S548,IFERROR(VALUE(Customers!S548),"")))</f>
        <v/>
      </c>
      <c r="T548" s="4" t="str">
        <f aca="false">IF(OR(TRIM(Customers!T548&amp;"")="",ISNUMBER(MATCH(TRIM(Customers!T548&amp;""),Codes!$A$5:$A$14,0))),"",IF(ISNUMBER(Customers!T548),Customers!T548,IFERROR(VALUE(Customers!T548),"")))</f>
        <v/>
      </c>
      <c r="U548" s="3" t="n">
        <f aca="false">IF(OR(TRIM(Customers!U548&amp;"")="",ISNUMBER(MATCH(TRIM(Customers!U548&amp;""),Codes!$A$5:$A$14,0)),Customers!U548=0),"",IF(ISNUMBER(Customers!U548),Customers!U548,IFERROR(VALUE(Customers!U548),"")))</f>
        <v>628</v>
      </c>
      <c r="V548" s="3" t="str">
        <f aca="false">IF(OR(TRIM(Customers!V548&amp;"")="",ISNUMBER(MATCH(TRIM(Customers!V548&amp;""),Codes!$A$5:$A$14,0))),"",IF(ISNUMBER(Customers!V548),Customers!V548,IFERROR(VALUE(Customers!V548),"")))</f>
        <v/>
      </c>
    </row>
    <row r="549" customFormat="false" ht="15" hidden="false" customHeight="false" outlineLevel="0" collapsed="false">
      <c r="A549" s="2" t="str">
        <f aca="false">Customers!A549</f>
        <v>CL00548</v>
      </c>
      <c r="B549" s="3" t="n">
        <f aca="false">IF(OR(TRIM(Customers!B549&amp;"")="",ISNUMBER(MATCH(TRIM(Customers!B549&amp;""),Codes!$A$5:$A$14,0)),Customers!B549=0),"",IF(ISNUMBER(Customers!B549),Customers!B549,IFERROR(VALUE(Customers!B549),"")))</f>
        <v>48</v>
      </c>
      <c r="C549" s="2" t="str">
        <f aca="false">IF(OR(TRIM(Customers!C549&amp;"")="",ISNUMBER(MATCH(TRIM(Customers!C549&amp;""),Codes!$A$5:$A$14,0))),"",TRIM(Customers!C549))</f>
        <v>M</v>
      </c>
      <c r="D549" s="2" t="str">
        <f aca="false">IF(OR(TRIM(Customers!D549&amp;"")="",ISNUMBER(MATCH(TRIM(Customers!D549&amp;""),Codes!$A$5:$A$14,0))),"",TRIM(Customers!D549))</f>
        <v>Lombardia</v>
      </c>
      <c r="E549" s="2" t="str">
        <f aca="false">IF(OR(TRIM(Customers!E549&amp;"")="",ISNUMBER(MATCH(TRIM(Customers!E549&amp;""),Codes!$A$5:$A$14,0))),"",TRIM(Customers!E549))</f>
        <v>Self-employed</v>
      </c>
      <c r="F549" s="2" t="str">
        <f aca="false">IF(OR(TRIM(Customers!F549&amp;"")="",ISNUMBER(MATCH(TRIM(Customers!F549&amp;""),Codes!$A$5:$A$14,0))),"",TRIM(Customers!F549))</f>
        <v>Married</v>
      </c>
      <c r="G549" s="4" t="n">
        <f aca="false">IF(OR(TRIM(Customers!G549&amp;"")="",ISNUMBER(MATCH(TRIM(Customers!G549&amp;""),Codes!$A$5:$A$14,0)),Customers!G549=-999),"",IF(ISNUMBER(Customers!G549),Customers!G549,IFERROR(VALUE(Customers!G549),"")))</f>
        <v>59600</v>
      </c>
      <c r="H549" s="3" t="n">
        <f aca="false">IF(OR(TRIM(Customers!H549&amp;"")="",ISNUMBER(MATCH(TRIM(Customers!H549&amp;""),Codes!$A$5:$A$14,0))),"",IF(ISNUMBER(Customers!H549),Customers!H549,IFERROR(VALUE(Customers!H549),"")))</f>
        <v>13</v>
      </c>
      <c r="I549" s="5" t="n">
        <f aca="false">IF(OR(TRIM(Customers!I549&amp;"")="",ISNUMBER(MATCH(TRIM(Customers!I549&amp;""),Codes!$A$5:$A$14,0)),Customers!I549=DATE(1970,1,1)),"",IF(ISNUMBER(Customers!I549),Customers!I549,IFERROR(DATEVALUE(Customers!I549),"")))</f>
        <v>41426</v>
      </c>
      <c r="J549" s="2" t="str">
        <f aca="false">IF(OR(TRIM(Customers!J549&amp;"")="",ISNUMBER(MATCH(TRIM(Customers!J549&amp;""),Codes!$A$5:$A$14,0))),"",TRIM(Customers!J549))</f>
        <v>Phone</v>
      </c>
      <c r="K549" s="3" t="n">
        <f aca="false">IF(OR(TRIM(Customers!K549&amp;"")="",ISNUMBER(MATCH(TRIM(Customers!K549&amp;""),Codes!$A$5:$A$14,0))),"",IF(ISNUMBER(Customers!K549),Customers!K549,IFERROR(VALUE(Customers!K549),"")))</f>
        <v>2</v>
      </c>
      <c r="L549" s="4" t="n">
        <f aca="false">IF(OR(TRIM(Customers!L549&amp;"")="",ISNUMBER(MATCH(TRIM(Customers!L549&amp;""),Codes!$A$5:$A$14,0))),"",IF(ISNUMBER(Customers!L549),Customers!L549,IFERROR(VALUE(Customers!L549),"")))</f>
        <v>-1922.89</v>
      </c>
      <c r="M549" s="4" t="n">
        <f aca="false">IF(OR(TRIM(Customers!M549&amp;"")="",ISNUMBER(MATCH(TRIM(Customers!M549&amp;""),Codes!$A$5:$A$14,0))),"",IF(ISNUMBER(Customers!M549),Customers!M549,IFERROR(VALUE(Customers!M549),"")))</f>
        <v>99970.16</v>
      </c>
      <c r="N549" s="3" t="n">
        <f aca="false">IF(OR(TRIM(Customers!N549&amp;"")="",ISNUMBER(MATCH(TRIM(Customers!N549&amp;""),Codes!$A$5:$A$14,0)),Customers!N549=9999),"",IF(ISNUMBER(Customers!N549),Customers!N549,IFERROR(VALUE(Customers!N549),"")))</f>
        <v>33</v>
      </c>
      <c r="O549" s="4" t="n">
        <f aca="false">IF(OR(TRIM(Customers!O549&amp;"")="",ISNUMBER(MATCH(TRIM(Customers!O549&amp;""),Codes!$A$5:$A$14,0))),"",IF(ISNUMBER(Customers!O549),Customers!O549,IFERROR(VALUE(Customers!O549),"")))</f>
        <v>57.96</v>
      </c>
      <c r="P549" s="3" t="n">
        <f aca="false">IF(OR(TRIM(Customers!P549&amp;"")="",ISNUMBER(MATCH(TRIM(Customers!P549&amp;""),Codes!$A$5:$A$14,0))),"",IF(ISNUMBER(Customers!P549),Customers!P549,IFERROR(VALUE(Customers!P549),"")))</f>
        <v>2</v>
      </c>
      <c r="Q549" s="4" t="n">
        <f aca="false">IF(OR(TRIM(Customers!Q549&amp;"")="",ISNUMBER(MATCH(TRIM(Customers!Q549&amp;""),Codes!$A$5:$A$14,0))),"",IF(ISNUMBER(Customers!Q549),Customers!Q549,IFERROR(VALUE(Customers!Q549),"")))</f>
        <v>9500</v>
      </c>
      <c r="R549" s="4" t="n">
        <f aca="false">IF(OR(TRIM(Customers!R549&amp;"")="",ISNUMBER(MATCH(TRIM(Customers!R549&amp;""),Codes!$A$5:$A$14,0))),"",IF(ISNUMBER(Customers!R549),Customers!R549,IFERROR(VALUE(Customers!R549),"")))</f>
        <v>2140.79</v>
      </c>
      <c r="S549" s="4" t="n">
        <f aca="false">IF(OR(TRIM(Customers!S549&amp;"")="",ISNUMBER(MATCH(TRIM(Customers!S549&amp;""),Codes!$A$5:$A$14,0))),"",IF(ISNUMBER(Customers!S549),Customers!S549,IFERROR(VALUE(Customers!S549),"")))</f>
        <v>174000</v>
      </c>
      <c r="T549" s="4" t="n">
        <f aca="false">IF(OR(TRIM(Customers!T549&amp;"")="",ISNUMBER(MATCH(TRIM(Customers!T549&amp;""),Codes!$A$5:$A$14,0))),"",IF(ISNUMBER(Customers!T549),Customers!T549,IFERROR(VALUE(Customers!T549),"")))</f>
        <v>837</v>
      </c>
      <c r="U549" s="3" t="n">
        <f aca="false">IF(OR(TRIM(Customers!U549&amp;"")="",ISNUMBER(MATCH(TRIM(Customers!U549&amp;""),Codes!$A$5:$A$14,0)),Customers!U549=0),"",IF(ISNUMBER(Customers!U549),Customers!U549,IFERROR(VALUE(Customers!U549),"")))</f>
        <v>624</v>
      </c>
      <c r="V549" s="3" t="n">
        <f aca="false">IF(OR(TRIM(Customers!V549&amp;"")="",ISNUMBER(MATCH(TRIM(Customers!V549&amp;""),Codes!$A$5:$A$14,0))),"",IF(ISNUMBER(Customers!V549),Customers!V549,IFERROR(VALUE(Customers!V549),"")))</f>
        <v>0</v>
      </c>
    </row>
    <row r="550" customFormat="false" ht="15" hidden="false" customHeight="false" outlineLevel="0" collapsed="false">
      <c r="A550" s="2" t="str">
        <f aca="false">Customers!A550</f>
        <v>CL00549</v>
      </c>
      <c r="B550" s="3" t="n">
        <f aca="false">IF(OR(TRIM(Customers!B550&amp;"")="",ISNUMBER(MATCH(TRIM(Customers!B550&amp;""),Codes!$A$5:$A$14,0)),Customers!B550=0),"",IF(ISNUMBER(Customers!B550),Customers!B550,IFERROR(VALUE(Customers!B550),"")))</f>
        <v>46</v>
      </c>
      <c r="C550" s="2" t="str">
        <f aca="false">IF(OR(TRIM(Customers!C550&amp;"")="",ISNUMBER(MATCH(TRIM(Customers!C550&amp;""),Codes!$A$5:$A$14,0))),"",TRIM(Customers!C550))</f>
        <v>M</v>
      </c>
      <c r="D550" s="2" t="str">
        <f aca="false">IF(OR(TRIM(Customers!D550&amp;"")="",ISNUMBER(MATCH(TRIM(Customers!D550&amp;""),Codes!$A$5:$A$14,0))),"",TRIM(Customers!D550))</f>
        <v>Marche</v>
      </c>
      <c r="E550" s="2" t="str">
        <f aca="false">IF(OR(TRIM(Customers!E550&amp;"")="",ISNUMBER(MATCH(TRIM(Customers!E550&amp;""),Codes!$A$5:$A$14,0))),"",TRIM(Customers!E550))</f>
        <v>Shopkeeper</v>
      </c>
      <c r="F550" s="2" t="str">
        <f aca="false">IF(OR(TRIM(Customers!F550&amp;"")="",ISNUMBER(MATCH(TRIM(Customers!F550&amp;""),Codes!$A$5:$A$14,0))),"",TRIM(Customers!F550))</f>
        <v>Single</v>
      </c>
      <c r="G550" s="4" t="n">
        <f aca="false">IF(OR(TRIM(Customers!G550&amp;"")="",ISNUMBER(MATCH(TRIM(Customers!G550&amp;""),Codes!$A$5:$A$14,0)),Customers!G550=-999),"",IF(ISNUMBER(Customers!G550),Customers!G550,IFERROR(VALUE(Customers!G550),"")))</f>
        <v>22600</v>
      </c>
      <c r="H550" s="3" t="n">
        <f aca="false">IF(OR(TRIM(Customers!H550&amp;"")="",ISNUMBER(MATCH(TRIM(Customers!H550&amp;""),Codes!$A$5:$A$14,0))),"",IF(ISNUMBER(Customers!H550),Customers!H550,IFERROR(VALUE(Customers!H550),"")))</f>
        <v>12</v>
      </c>
      <c r="I550" s="5" t="n">
        <f aca="false">IF(OR(TRIM(Customers!I550&amp;"")="",ISNUMBER(MATCH(TRIM(Customers!I550&amp;""),Codes!$A$5:$A$14,0)),Customers!I550=DATE(1970,1,1)),"",IF(ISNUMBER(Customers!I550),Customers!I550,IFERROR(DATEVALUE(Customers!I550),"")))</f>
        <v>41544</v>
      </c>
      <c r="J550" s="2" t="str">
        <f aca="false">IF(OR(TRIM(Customers!J550&amp;"")="",ISNUMBER(MATCH(TRIM(Customers!J550&amp;""),Codes!$A$5:$A$14,0))),"",TRIM(Customers!J550))</f>
        <v>App</v>
      </c>
      <c r="K550" s="3" t="n">
        <f aca="false">IF(OR(TRIM(Customers!K550&amp;"")="",ISNUMBER(MATCH(TRIM(Customers!K550&amp;""),Codes!$A$5:$A$14,0))),"",IF(ISNUMBER(Customers!K550),Customers!K550,IFERROR(VALUE(Customers!K550),"")))</f>
        <v>2</v>
      </c>
      <c r="L550" s="4" t="n">
        <f aca="false">IF(OR(TRIM(Customers!L550&amp;"")="",ISNUMBER(MATCH(TRIM(Customers!L550&amp;""),Codes!$A$5:$A$14,0))),"",IF(ISNUMBER(Customers!L550),Customers!L550,IFERROR(VALUE(Customers!L550),"")))</f>
        <v>773.6</v>
      </c>
      <c r="M550" s="4" t="n">
        <f aca="false">IF(OR(TRIM(Customers!M550&amp;"")="",ISNUMBER(MATCH(TRIM(Customers!M550&amp;""),Codes!$A$5:$A$14,0))),"",IF(ISNUMBER(Customers!M550),Customers!M550,IFERROR(VALUE(Customers!M550),"")))</f>
        <v>0</v>
      </c>
      <c r="N550" s="3" t="n">
        <f aca="false">IF(OR(TRIM(Customers!N550&amp;"")="",ISNUMBER(MATCH(TRIM(Customers!N550&amp;""),Codes!$A$5:$A$14,0)),Customers!N550=9999),"",IF(ISNUMBER(Customers!N550),Customers!N550,IFERROR(VALUE(Customers!N550),"")))</f>
        <v>24</v>
      </c>
      <c r="O550" s="4" t="n">
        <f aca="false">IF(OR(TRIM(Customers!O550&amp;"")="",ISNUMBER(MATCH(TRIM(Customers!O550&amp;""),Codes!$A$5:$A$14,0))),"",IF(ISNUMBER(Customers!O550),Customers!O550,IFERROR(VALUE(Customers!O550),"")))</f>
        <v>26.36</v>
      </c>
      <c r="P550" s="3" t="n">
        <f aca="false">IF(OR(TRIM(Customers!P550&amp;"")="",ISNUMBER(MATCH(TRIM(Customers!P550&amp;""),Codes!$A$5:$A$14,0))),"",IF(ISNUMBER(Customers!P550),Customers!P550,IFERROR(VALUE(Customers!P550),"")))</f>
        <v>2</v>
      </c>
      <c r="Q550" s="4" t="n">
        <f aca="false">IF(OR(TRIM(Customers!Q550&amp;"")="",ISNUMBER(MATCH(TRIM(Customers!Q550&amp;""),Codes!$A$5:$A$14,0))),"",IF(ISNUMBER(Customers!Q550),Customers!Q550,IFERROR(VALUE(Customers!Q550),"")))</f>
        <v>5000</v>
      </c>
      <c r="R550" s="4" t="n">
        <f aca="false">IF(OR(TRIM(Customers!R550&amp;"")="",ISNUMBER(MATCH(TRIM(Customers!R550&amp;""),Codes!$A$5:$A$14,0))),"",IF(ISNUMBER(Customers!R550),Customers!R550,IFERROR(VALUE(Customers!R550),"")))</f>
        <v>386.21</v>
      </c>
      <c r="S550" s="4" t="n">
        <f aca="false">IF(OR(TRIM(Customers!S550&amp;"")="",ISNUMBER(MATCH(TRIM(Customers!S550&amp;""),Codes!$A$5:$A$14,0))),"",IF(ISNUMBER(Customers!S550),Customers!S550,IFERROR(VALUE(Customers!S550),"")))</f>
        <v>87000</v>
      </c>
      <c r="T550" s="4" t="n">
        <f aca="false">IF(OR(TRIM(Customers!T550&amp;"")="",ISNUMBER(MATCH(TRIM(Customers!T550&amp;""),Codes!$A$5:$A$14,0))),"",IF(ISNUMBER(Customers!T550),Customers!T550,IFERROR(VALUE(Customers!T550),"")))</f>
        <v>609</v>
      </c>
      <c r="U550" s="3" t="n">
        <f aca="false">IF(OR(TRIM(Customers!U550&amp;"")="",ISNUMBER(MATCH(TRIM(Customers!U550&amp;""),Codes!$A$5:$A$14,0)),Customers!U550=0),"",IF(ISNUMBER(Customers!U550),Customers!U550,IFERROR(VALUE(Customers!U550),"")))</f>
        <v>582</v>
      </c>
      <c r="V550" s="3" t="n">
        <f aca="false">IF(OR(TRIM(Customers!V550&amp;"")="",ISNUMBER(MATCH(TRIM(Customers!V550&amp;""),Codes!$A$5:$A$14,0))),"",IF(ISNUMBER(Customers!V550),Customers!V550,IFERROR(VALUE(Customers!V550),"")))</f>
        <v>0</v>
      </c>
    </row>
    <row r="551" customFormat="false" ht="15" hidden="false" customHeight="false" outlineLevel="0" collapsed="false">
      <c r="A551" s="2" t="str">
        <f aca="false">Customers!A551</f>
        <v>CL00550</v>
      </c>
      <c r="B551" s="3" t="n">
        <f aca="false">IF(OR(TRIM(Customers!B551&amp;"")="",ISNUMBER(MATCH(TRIM(Customers!B551&amp;""),Codes!$A$5:$A$14,0)),Customers!B551=0),"",IF(ISNUMBER(Customers!B551),Customers!B551,IFERROR(VALUE(Customers!B551),"")))</f>
        <v>18</v>
      </c>
      <c r="C551" s="2" t="str">
        <f aca="false">IF(OR(TRIM(Customers!C551&amp;"")="",ISNUMBER(MATCH(TRIM(Customers!C551&amp;""),Codes!$A$5:$A$14,0))),"",TRIM(Customers!C551))</f>
        <v>F</v>
      </c>
      <c r="D551" s="2" t="str">
        <f aca="false">IF(OR(TRIM(Customers!D551&amp;"")="",ISNUMBER(MATCH(TRIM(Customers!D551&amp;""),Codes!$A$5:$A$14,0))),"",TRIM(Customers!D551))</f>
        <v>Lombardia</v>
      </c>
      <c r="E551" s="2" t="str">
        <f aca="false">IF(OR(TRIM(Customers!E551&amp;"")="",ISNUMBER(MATCH(TRIM(Customers!E551&amp;""),Codes!$A$5:$A$14,0))),"",TRIM(Customers!E551))</f>
        <v>Manual worker</v>
      </c>
      <c r="F551" s="2" t="str">
        <f aca="false">IF(OR(TRIM(Customers!F551&amp;"")="",ISNUMBER(MATCH(TRIM(Customers!F551&amp;""),Codes!$A$5:$A$14,0))),"",TRIM(Customers!F551))</f>
        <v>Single</v>
      </c>
      <c r="G551" s="4" t="n">
        <f aca="false">IF(OR(TRIM(Customers!G551&amp;"")="",ISNUMBER(MATCH(TRIM(Customers!G551&amp;""),Codes!$A$5:$A$14,0)),Customers!G551=-999),"",IF(ISNUMBER(Customers!G551),Customers!G551,IFERROR(VALUE(Customers!G551),"")))</f>
        <v>36000</v>
      </c>
      <c r="H551" s="3" t="n">
        <f aca="false">IF(OR(TRIM(Customers!H551&amp;"")="",ISNUMBER(MATCH(TRIM(Customers!H551&amp;""),Codes!$A$5:$A$14,0))),"",IF(ISNUMBER(Customers!H551),Customers!H551,IFERROR(VALUE(Customers!H551),"")))</f>
        <v>0</v>
      </c>
      <c r="I551" s="5" t="n">
        <f aca="false">IF(OR(TRIM(Customers!I551&amp;"")="",ISNUMBER(MATCH(TRIM(Customers!I551&amp;""),Codes!$A$5:$A$14,0)),Customers!I551=DATE(1970,1,1)),"",IF(ISNUMBER(Customers!I551),Customers!I551,IFERROR(DATEVALUE(Customers!I551),"")))</f>
        <v>46251</v>
      </c>
      <c r="J551" s="2" t="str">
        <f aca="false">IF(OR(TRIM(Customers!J551&amp;"")="",ISNUMBER(MATCH(TRIM(Customers!J551&amp;""),Codes!$A$5:$A$14,0))),"",TRIM(Customers!J551))</f>
        <v>Branch</v>
      </c>
      <c r="K551" s="3" t="n">
        <f aca="false">IF(OR(TRIM(Customers!K551&amp;"")="",ISNUMBER(MATCH(TRIM(Customers!K551&amp;""),Codes!$A$5:$A$14,0))),"",IF(ISNUMBER(Customers!K551),Customers!K551,IFERROR(VALUE(Customers!K551),"")))</f>
        <v>1</v>
      </c>
      <c r="L551" s="4" t="n">
        <f aca="false">IF(OR(TRIM(Customers!L551&amp;"")="",ISNUMBER(MATCH(TRIM(Customers!L551&amp;""),Codes!$A$5:$A$14,0))),"",IF(ISNUMBER(Customers!L551),Customers!L551,IFERROR(VALUE(Customers!L551),"")))</f>
        <v>5155.91</v>
      </c>
      <c r="M551" s="4" t="n">
        <f aca="false">IF(OR(TRIM(Customers!M551&amp;"")="",ISNUMBER(MATCH(TRIM(Customers!M551&amp;""),Codes!$A$5:$A$14,0))),"",IF(ISNUMBER(Customers!M551),Customers!M551,IFERROR(VALUE(Customers!M551),"")))</f>
        <v>0</v>
      </c>
      <c r="N551" s="3" t="n">
        <f aca="false">IF(OR(TRIM(Customers!N551&amp;"")="",ISNUMBER(MATCH(TRIM(Customers!N551&amp;""),Codes!$A$5:$A$14,0)),Customers!N551=9999),"",IF(ISNUMBER(Customers!N551),Customers!N551,IFERROR(VALUE(Customers!N551),"")))</f>
        <v>19</v>
      </c>
      <c r="O551" s="4" t="n">
        <f aca="false">IF(OR(TRIM(Customers!O551&amp;"")="",ISNUMBER(MATCH(TRIM(Customers!O551&amp;""),Codes!$A$5:$A$14,0))),"",IF(ISNUMBER(Customers!O551),Customers!O551,IFERROR(VALUE(Customers!O551),"")))</f>
        <v>32.42</v>
      </c>
      <c r="P551" s="3" t="n">
        <f aca="false">IF(OR(TRIM(Customers!P551&amp;"")="",ISNUMBER(MATCH(TRIM(Customers!P551&amp;""),Codes!$A$5:$A$14,0))),"",IF(ISNUMBER(Customers!P551),Customers!P551,IFERROR(VALUE(Customers!P551),"")))</f>
        <v>2</v>
      </c>
      <c r="Q551" s="4" t="n">
        <f aca="false">IF(OR(TRIM(Customers!Q551&amp;"")="",ISNUMBER(MATCH(TRIM(Customers!Q551&amp;""),Codes!$A$5:$A$14,0))),"",IF(ISNUMBER(Customers!Q551),Customers!Q551,IFERROR(VALUE(Customers!Q551),"")))</f>
        <v>6000</v>
      </c>
      <c r="R551" s="4" t="n">
        <f aca="false">IF(OR(TRIM(Customers!R551&amp;"")="",ISNUMBER(MATCH(TRIM(Customers!R551&amp;""),Codes!$A$5:$A$14,0))),"",IF(ISNUMBER(Customers!R551),Customers!R551,IFERROR(VALUE(Customers!R551),"")))</f>
        <v>1711.68</v>
      </c>
      <c r="S551" s="4" t="str">
        <f aca="false">IF(OR(TRIM(Customers!S551&amp;"")="",ISNUMBER(MATCH(TRIM(Customers!S551&amp;""),Codes!$A$5:$A$14,0))),"",IF(ISNUMBER(Customers!S551),Customers!S551,IFERROR(VALUE(Customers!S551),"")))</f>
        <v/>
      </c>
      <c r="T551" s="4" t="str">
        <f aca="false">IF(OR(TRIM(Customers!T551&amp;"")="",ISNUMBER(MATCH(TRIM(Customers!T551&amp;""),Codes!$A$5:$A$14,0))),"",IF(ISNUMBER(Customers!T551),Customers!T551,IFERROR(VALUE(Customers!T551),"")))</f>
        <v/>
      </c>
      <c r="U551" s="3" t="n">
        <f aca="false">IF(OR(TRIM(Customers!U551&amp;"")="",ISNUMBER(MATCH(TRIM(Customers!U551&amp;""),Codes!$A$5:$A$14,0)),Customers!U551=0),"",IF(ISNUMBER(Customers!U551),Customers!U551,IFERROR(VALUE(Customers!U551),"")))</f>
        <v>682</v>
      </c>
      <c r="V551" s="3" t="str">
        <f aca="false">IF(OR(TRIM(Customers!V551&amp;"")="",ISNUMBER(MATCH(TRIM(Customers!V551&amp;""),Codes!$A$5:$A$14,0))),"",IF(ISNUMBER(Customers!V551),Customers!V551,IFERROR(VALUE(Customers!V551),"")))</f>
        <v/>
      </c>
    </row>
    <row r="552" customFormat="false" ht="15" hidden="false" customHeight="false" outlineLevel="0" collapsed="false">
      <c r="A552" s="2" t="str">
        <f aca="false">Customers!A552</f>
        <v>CL00551</v>
      </c>
      <c r="B552" s="3" t="n">
        <f aca="false">IF(OR(TRIM(Customers!B552&amp;"")="",ISNUMBER(MATCH(TRIM(Customers!B552&amp;""),Codes!$A$5:$A$14,0)),Customers!B552=0),"",IF(ISNUMBER(Customers!B552),Customers!B552,IFERROR(VALUE(Customers!B552),"")))</f>
        <v>72</v>
      </c>
      <c r="C552" s="2" t="str">
        <f aca="false">IF(OR(TRIM(Customers!C552&amp;"")="",ISNUMBER(MATCH(TRIM(Customers!C552&amp;""),Codes!$A$5:$A$14,0))),"",TRIM(Customers!C552))</f>
        <v>M</v>
      </c>
      <c r="D552" s="2" t="str">
        <f aca="false">IF(OR(TRIM(Customers!D552&amp;"")="",ISNUMBER(MATCH(TRIM(Customers!D552&amp;""),Codes!$A$5:$A$14,0))),"",TRIM(Customers!D552))</f>
        <v>Toscana</v>
      </c>
      <c r="E552" s="2" t="str">
        <f aca="false">IF(OR(TRIM(Customers!E552&amp;"")="",ISNUMBER(MATCH(TRIM(Customers!E552&amp;""),Codes!$A$5:$A$14,0))),"",TRIM(Customers!E552))</f>
        <v>Retired</v>
      </c>
      <c r="F552" s="2" t="str">
        <f aca="false">IF(OR(TRIM(Customers!F552&amp;"")="",ISNUMBER(MATCH(TRIM(Customers!F552&amp;""),Codes!$A$5:$A$14,0))),"",TRIM(Customers!F552))</f>
        <v>Married</v>
      </c>
      <c r="G552" s="4" t="n">
        <f aca="false">IF(OR(TRIM(Customers!G552&amp;"")="",ISNUMBER(MATCH(TRIM(Customers!G552&amp;""),Codes!$A$5:$A$14,0)),Customers!G552=-999),"",IF(ISNUMBER(Customers!G552),Customers!G552,IFERROR(VALUE(Customers!G552),"")))</f>
        <v>12400</v>
      </c>
      <c r="H552" s="3" t="n">
        <f aca="false">IF(OR(TRIM(Customers!H552&amp;"")="",ISNUMBER(MATCH(TRIM(Customers!H552&amp;""),Codes!$A$5:$A$14,0))),"",IF(ISNUMBER(Customers!H552),Customers!H552,IFERROR(VALUE(Customers!H552),"")))</f>
        <v>30</v>
      </c>
      <c r="I552" s="5" t="n">
        <f aca="false">IF(OR(TRIM(Customers!I552&amp;"")="",ISNUMBER(MATCH(TRIM(Customers!I552&amp;""),Codes!$A$5:$A$14,0)),Customers!I552=DATE(1970,1,1)),"",IF(ISNUMBER(Customers!I552),Customers!I552,IFERROR(DATEVALUE(Customers!I552),"")))</f>
        <v>35107</v>
      </c>
      <c r="J552" s="2" t="str">
        <f aca="false">IF(OR(TRIM(Customers!J552&amp;"")="",ISNUMBER(MATCH(TRIM(Customers!J552&amp;""),Codes!$A$5:$A$14,0))),"",TRIM(Customers!J552))</f>
        <v/>
      </c>
      <c r="K552" s="3" t="n">
        <f aca="false">IF(OR(TRIM(Customers!K552&amp;"")="",ISNUMBER(MATCH(TRIM(Customers!K552&amp;""),Codes!$A$5:$A$14,0))),"",IF(ISNUMBER(Customers!K552),Customers!K552,IFERROR(VALUE(Customers!K552),"")))</f>
        <v>6</v>
      </c>
      <c r="L552" s="4" t="n">
        <f aca="false">IF(OR(TRIM(Customers!L552&amp;"")="",ISNUMBER(MATCH(TRIM(Customers!L552&amp;""),Codes!$A$5:$A$14,0))),"",IF(ISNUMBER(Customers!L552),Customers!L552,IFERROR(VALUE(Customers!L552),"")))</f>
        <v>611.93</v>
      </c>
      <c r="M552" s="4" t="n">
        <f aca="false">IF(OR(TRIM(Customers!M552&amp;"")="",ISNUMBER(MATCH(TRIM(Customers!M552&amp;""),Codes!$A$5:$A$14,0))),"",IF(ISNUMBER(Customers!M552),Customers!M552,IFERROR(VALUE(Customers!M552),"")))</f>
        <v>37855.36</v>
      </c>
      <c r="N552" s="3" t="n">
        <f aca="false">IF(OR(TRIM(Customers!N552&amp;"")="",ISNUMBER(MATCH(TRIM(Customers!N552&amp;""),Codes!$A$5:$A$14,0)),Customers!N552=9999),"",IF(ISNUMBER(Customers!N552),Customers!N552,IFERROR(VALUE(Customers!N552),"")))</f>
        <v>17</v>
      </c>
      <c r="O552" s="4" t="n">
        <f aca="false">IF(OR(TRIM(Customers!O552&amp;"")="",ISNUMBER(MATCH(TRIM(Customers!O552&amp;""),Codes!$A$5:$A$14,0))),"",IF(ISNUMBER(Customers!O552),Customers!O552,IFERROR(VALUE(Customers!O552),"")))</f>
        <v>25.17</v>
      </c>
      <c r="P552" s="3" t="n">
        <f aca="false">IF(OR(TRIM(Customers!P552&amp;"")="",ISNUMBER(MATCH(TRIM(Customers!P552&amp;""),Codes!$A$5:$A$14,0))),"",IF(ISNUMBER(Customers!P552),Customers!P552,IFERROR(VALUE(Customers!P552),"")))</f>
        <v>8</v>
      </c>
      <c r="Q552" s="4" t="n">
        <f aca="false">IF(OR(TRIM(Customers!Q552&amp;"")="",ISNUMBER(MATCH(TRIM(Customers!Q552&amp;""),Codes!$A$5:$A$14,0))),"",IF(ISNUMBER(Customers!Q552),Customers!Q552,IFERROR(VALUE(Customers!Q552),"")))</f>
        <v>3000</v>
      </c>
      <c r="R552" s="4" t="str">
        <f aca="false">IF(OR(TRIM(Customers!R552&amp;"")="",ISNUMBER(MATCH(TRIM(Customers!R552&amp;""),Codes!$A$5:$A$14,0))),"",IF(ISNUMBER(Customers!R552),Customers!R552,IFERROR(VALUE(Customers!R552),"")))</f>
        <v/>
      </c>
      <c r="S552" s="4" t="str">
        <f aca="false">IF(OR(TRIM(Customers!S552&amp;"")="",ISNUMBER(MATCH(TRIM(Customers!S552&amp;""),Codes!$A$5:$A$14,0))),"",IF(ISNUMBER(Customers!S552),Customers!S552,IFERROR(VALUE(Customers!S552),"")))</f>
        <v/>
      </c>
      <c r="T552" s="4" t="str">
        <f aca="false">IF(OR(TRIM(Customers!T552&amp;"")="",ISNUMBER(MATCH(TRIM(Customers!T552&amp;""),Codes!$A$5:$A$14,0))),"",IF(ISNUMBER(Customers!T552),Customers!T552,IFERROR(VALUE(Customers!T552),"")))</f>
        <v/>
      </c>
      <c r="U552" s="3" t="n">
        <f aca="false">IF(OR(TRIM(Customers!U552&amp;"")="",ISNUMBER(MATCH(TRIM(Customers!U552&amp;""),Codes!$A$5:$A$14,0)),Customers!U552=0),"",IF(ISNUMBER(Customers!U552),Customers!U552,IFERROR(VALUE(Customers!U552),"")))</f>
        <v>672</v>
      </c>
      <c r="V552" s="3" t="n">
        <f aca="false">IF(OR(TRIM(Customers!V552&amp;"")="",ISNUMBER(MATCH(TRIM(Customers!V552&amp;""),Codes!$A$5:$A$14,0))),"",IF(ISNUMBER(Customers!V552),Customers!V552,IFERROR(VALUE(Customers!V552),"")))</f>
        <v>0</v>
      </c>
    </row>
    <row r="553" customFormat="false" ht="15" hidden="false" customHeight="false" outlineLevel="0" collapsed="false">
      <c r="A553" s="2" t="str">
        <f aca="false">Customers!A553</f>
        <v>CL00552</v>
      </c>
      <c r="B553" s="3" t="n">
        <f aca="false">IF(OR(TRIM(Customers!B553&amp;"")="",ISNUMBER(MATCH(TRIM(Customers!B553&amp;""),Codes!$A$5:$A$14,0)),Customers!B553=0),"",IF(ISNUMBER(Customers!B553),Customers!B553,IFERROR(VALUE(Customers!B553),"")))</f>
        <v>24</v>
      </c>
      <c r="C553" s="2" t="str">
        <f aca="false">IF(OR(TRIM(Customers!C553&amp;"")="",ISNUMBER(MATCH(TRIM(Customers!C553&amp;""),Codes!$A$5:$A$14,0))),"",TRIM(Customers!C553))</f>
        <v>F</v>
      </c>
      <c r="D553" s="2" t="str">
        <f aca="false">IF(OR(TRIM(Customers!D553&amp;"")="",ISNUMBER(MATCH(TRIM(Customers!D553&amp;""),Codes!$A$5:$A$14,0))),"",TRIM(Customers!D553))</f>
        <v>Campania</v>
      </c>
      <c r="E553" s="2" t="str">
        <f aca="false">IF(OR(TRIM(Customers!E553&amp;"")="",ISNUMBER(MATCH(TRIM(Customers!E553&amp;""),Codes!$A$5:$A$14,0))),"",TRIM(Customers!E553))</f>
        <v>Executive</v>
      </c>
      <c r="F553" s="2" t="str">
        <f aca="false">IF(OR(TRIM(Customers!F553&amp;"")="",ISNUMBER(MATCH(TRIM(Customers!F553&amp;""),Codes!$A$5:$A$14,0))),"",TRIM(Customers!F553))</f>
        <v>Single</v>
      </c>
      <c r="G553" s="4" t="n">
        <f aca="false">IF(OR(TRIM(Customers!G553&amp;"")="",ISNUMBER(MATCH(TRIM(Customers!G553&amp;""),Codes!$A$5:$A$14,0)),Customers!G553=-999),"",IF(ISNUMBER(Customers!G553),Customers!G553,IFERROR(VALUE(Customers!G553),"")))</f>
        <v>96100</v>
      </c>
      <c r="H553" s="3" t="n">
        <f aca="false">IF(OR(TRIM(Customers!H553&amp;"")="",ISNUMBER(MATCH(TRIM(Customers!H553&amp;""),Codes!$A$5:$A$14,0))),"",IF(ISNUMBER(Customers!H553),Customers!H553,IFERROR(VALUE(Customers!H553),"")))</f>
        <v>3</v>
      </c>
      <c r="I553" s="5" t="n">
        <f aca="false">IF(OR(TRIM(Customers!I553&amp;"")="",ISNUMBER(MATCH(TRIM(Customers!I553&amp;""),Codes!$A$5:$A$14,0)),Customers!I553=DATE(1970,1,1)),"",IF(ISNUMBER(Customers!I553),Customers!I553,IFERROR(DATEVALUE(Customers!I553),"")))</f>
        <v>45133</v>
      </c>
      <c r="J553" s="2" t="str">
        <f aca="false">IF(OR(TRIM(Customers!J553&amp;"")="",ISNUMBER(MATCH(TRIM(Customers!J553&amp;""),Codes!$A$5:$A$14,0))),"",TRIM(Customers!J553))</f>
        <v>Online Banking</v>
      </c>
      <c r="K553" s="3" t="n">
        <f aca="false">IF(OR(TRIM(Customers!K553&amp;"")="",ISNUMBER(MATCH(TRIM(Customers!K553&amp;""),Codes!$A$5:$A$14,0))),"",IF(ISNUMBER(Customers!K553),Customers!K553,IFERROR(VALUE(Customers!K553),"")))</f>
        <v>2</v>
      </c>
      <c r="L553" s="4" t="n">
        <f aca="false">IF(OR(TRIM(Customers!L553&amp;"")="",ISNUMBER(MATCH(TRIM(Customers!L553&amp;""),Codes!$A$5:$A$14,0))),"",IF(ISNUMBER(Customers!L553),Customers!L553,IFERROR(VALUE(Customers!L553),"")))</f>
        <v>5162.54</v>
      </c>
      <c r="M553" s="4" t="n">
        <f aca="false">IF(OR(TRIM(Customers!M553&amp;"")="",ISNUMBER(MATCH(TRIM(Customers!M553&amp;""),Codes!$A$5:$A$14,0))),"",IF(ISNUMBER(Customers!M553),Customers!M553,IFERROR(VALUE(Customers!M553),"")))</f>
        <v>0</v>
      </c>
      <c r="N553" s="3" t="n">
        <f aca="false">IF(OR(TRIM(Customers!N553&amp;"")="",ISNUMBER(MATCH(TRIM(Customers!N553&amp;""),Codes!$A$5:$A$14,0)),Customers!N553=9999),"",IF(ISNUMBER(Customers!N553),Customers!N553,IFERROR(VALUE(Customers!N553),"")))</f>
        <v>48</v>
      </c>
      <c r="O553" s="4" t="n">
        <f aca="false">IF(OR(TRIM(Customers!O553&amp;"")="",ISNUMBER(MATCH(TRIM(Customers!O553&amp;""),Codes!$A$5:$A$14,0))),"",IF(ISNUMBER(Customers!O553),Customers!O553,IFERROR(VALUE(Customers!O553),"")))</f>
        <v>117.71</v>
      </c>
      <c r="P553" s="3" t="n">
        <f aca="false">IF(OR(TRIM(Customers!P553&amp;"")="",ISNUMBER(MATCH(TRIM(Customers!P553&amp;""),Codes!$A$5:$A$14,0))),"",IF(ISNUMBER(Customers!P553),Customers!P553,IFERROR(VALUE(Customers!P553),"")))</f>
        <v>2</v>
      </c>
      <c r="Q553" s="4" t="n">
        <f aca="false">IF(OR(TRIM(Customers!Q553&amp;"")="",ISNUMBER(MATCH(TRIM(Customers!Q553&amp;""),Codes!$A$5:$A$14,0))),"",IF(ISNUMBER(Customers!Q553),Customers!Q553,IFERROR(VALUE(Customers!Q553),"")))</f>
        <v>10500</v>
      </c>
      <c r="R553" s="4" t="n">
        <f aca="false">IF(OR(TRIM(Customers!R553&amp;"")="",ISNUMBER(MATCH(TRIM(Customers!R553&amp;""),Codes!$A$5:$A$14,0))),"",IF(ISNUMBER(Customers!R553),Customers!R553,IFERROR(VALUE(Customers!R553),"")))</f>
        <v>1519</v>
      </c>
      <c r="S553" s="4" t="n">
        <f aca="false">IF(OR(TRIM(Customers!S553&amp;"")="",ISNUMBER(MATCH(TRIM(Customers!S553&amp;""),Codes!$A$5:$A$14,0))),"",IF(ISNUMBER(Customers!S553),Customers!S553,IFERROR(VALUE(Customers!S553),"")))</f>
        <v>0</v>
      </c>
      <c r="T553" s="4" t="n">
        <f aca="false">IF(OR(TRIM(Customers!T553&amp;"")="",ISNUMBER(MATCH(TRIM(Customers!T553&amp;""),Codes!$A$5:$A$14,0))),"",IF(ISNUMBER(Customers!T553),Customers!T553,IFERROR(VALUE(Customers!T553),"")))</f>
        <v>0</v>
      </c>
      <c r="U553" s="3" t="n">
        <f aca="false">IF(OR(TRIM(Customers!U553&amp;"")="",ISNUMBER(MATCH(TRIM(Customers!U553&amp;""),Codes!$A$5:$A$14,0)),Customers!U553=0),"",IF(ISNUMBER(Customers!U553),Customers!U553,IFERROR(VALUE(Customers!U553),"")))</f>
        <v>708</v>
      </c>
      <c r="V553" s="3" t="n">
        <f aca="false">IF(OR(TRIM(Customers!V553&amp;"")="",ISNUMBER(MATCH(TRIM(Customers!V553&amp;""),Codes!$A$5:$A$14,0))),"",IF(ISNUMBER(Customers!V553),Customers!V553,IFERROR(VALUE(Customers!V553),"")))</f>
        <v>1</v>
      </c>
    </row>
    <row r="554" customFormat="false" ht="15" hidden="false" customHeight="false" outlineLevel="0" collapsed="false">
      <c r="A554" s="2" t="str">
        <f aca="false">Customers!A554</f>
        <v>CL00553</v>
      </c>
      <c r="B554" s="3" t="n">
        <f aca="false">IF(OR(TRIM(Customers!B554&amp;"")="",ISNUMBER(MATCH(TRIM(Customers!B554&amp;""),Codes!$A$5:$A$14,0)),Customers!B554=0),"",IF(ISNUMBER(Customers!B554),Customers!B554,IFERROR(VALUE(Customers!B554),"")))</f>
        <v>70</v>
      </c>
      <c r="C554" s="2" t="str">
        <f aca="false">IF(OR(TRIM(Customers!C554&amp;"")="",ISNUMBER(MATCH(TRIM(Customers!C554&amp;""),Codes!$A$5:$A$14,0))),"",TRIM(Customers!C554))</f>
        <v>M</v>
      </c>
      <c r="D554" s="2" t="str">
        <f aca="false">IF(OR(TRIM(Customers!D554&amp;"")="",ISNUMBER(MATCH(TRIM(Customers!D554&amp;""),Codes!$A$5:$A$14,0))),"",TRIM(Customers!D554))</f>
        <v>Calabria</v>
      </c>
      <c r="E554" s="2" t="str">
        <f aca="false">IF(OR(TRIM(Customers!E554&amp;"")="",ISNUMBER(MATCH(TRIM(Customers!E554&amp;""),Codes!$A$5:$A$14,0))),"",TRIM(Customers!E554))</f>
        <v/>
      </c>
      <c r="F554" s="2" t="str">
        <f aca="false">IF(OR(TRIM(Customers!F554&amp;"")="",ISNUMBER(MATCH(TRIM(Customers!F554&amp;""),Codes!$A$5:$A$14,0))),"",TRIM(Customers!F554))</f>
        <v>Widowed</v>
      </c>
      <c r="G554" s="4" t="n">
        <f aca="false">IF(OR(TRIM(Customers!G554&amp;"")="",ISNUMBER(MATCH(TRIM(Customers!G554&amp;""),Codes!$A$5:$A$14,0)),Customers!G554=-999),"",IF(ISNUMBER(Customers!G554),Customers!G554,IFERROR(VALUE(Customers!G554),"")))</f>
        <v>28300</v>
      </c>
      <c r="H554" s="3" t="n">
        <f aca="false">IF(OR(TRIM(Customers!H554&amp;"")="",ISNUMBER(MATCH(TRIM(Customers!H554&amp;""),Codes!$A$5:$A$14,0))),"",IF(ISNUMBER(Customers!H554),Customers!H554,IFERROR(VALUE(Customers!H554),"")))</f>
        <v>10</v>
      </c>
      <c r="I554" s="5" t="n">
        <f aca="false">IF(OR(TRIM(Customers!I554&amp;"")="",ISNUMBER(MATCH(TRIM(Customers!I554&amp;""),Codes!$A$5:$A$14,0)),Customers!I554=DATE(1970,1,1)),"",IF(ISNUMBER(Customers!I554),Customers!I554,IFERROR(DATEVALUE(Customers!I554),"")))</f>
        <v>42350</v>
      </c>
      <c r="J554" s="2" t="str">
        <f aca="false">IF(OR(TRIM(Customers!J554&amp;"")="",ISNUMBER(MATCH(TRIM(Customers!J554&amp;""),Codes!$A$5:$A$14,0))),"",TRIM(Customers!J554))</f>
        <v>Branch</v>
      </c>
      <c r="K554" s="3" t="n">
        <f aca="false">IF(OR(TRIM(Customers!K554&amp;"")="",ISNUMBER(MATCH(TRIM(Customers!K554&amp;""),Codes!$A$5:$A$14,0))),"",IF(ISNUMBER(Customers!K554),Customers!K554,IFERROR(VALUE(Customers!K554),"")))</f>
        <v>5</v>
      </c>
      <c r="L554" s="4" t="n">
        <f aca="false">IF(OR(TRIM(Customers!L554&amp;"")="",ISNUMBER(MATCH(TRIM(Customers!L554&amp;""),Codes!$A$5:$A$14,0))),"",IF(ISNUMBER(Customers!L554),Customers!L554,IFERROR(VALUE(Customers!L554),"")))</f>
        <v>1112.35</v>
      </c>
      <c r="M554" s="4" t="n">
        <f aca="false">IF(OR(TRIM(Customers!M554&amp;"")="",ISNUMBER(MATCH(TRIM(Customers!M554&amp;""),Codes!$A$5:$A$14,0))),"",IF(ISNUMBER(Customers!M554),Customers!M554,IFERROR(VALUE(Customers!M554),"")))</f>
        <v>12050.2</v>
      </c>
      <c r="N554" s="3" t="n">
        <f aca="false">IF(OR(TRIM(Customers!N554&amp;"")="",ISNUMBER(MATCH(TRIM(Customers!N554&amp;""),Codes!$A$5:$A$14,0)),Customers!N554=9999),"",IF(ISNUMBER(Customers!N554),Customers!N554,IFERROR(VALUE(Customers!N554),"")))</f>
        <v>29</v>
      </c>
      <c r="O554" s="4" t="n">
        <f aca="false">IF(OR(TRIM(Customers!O554&amp;"")="",ISNUMBER(MATCH(TRIM(Customers!O554&amp;""),Codes!$A$5:$A$14,0))),"",IF(ISNUMBER(Customers!O554),Customers!O554,IFERROR(VALUE(Customers!O554),"")))</f>
        <v>73.6</v>
      </c>
      <c r="P554" s="3" t="n">
        <f aca="false">IF(OR(TRIM(Customers!P554&amp;"")="",ISNUMBER(MATCH(TRIM(Customers!P554&amp;""),Codes!$A$5:$A$14,0))),"",IF(ISNUMBER(Customers!P554),Customers!P554,IFERROR(VALUE(Customers!P554),"")))</f>
        <v>7</v>
      </c>
      <c r="Q554" s="4" t="n">
        <f aca="false">IF(OR(TRIM(Customers!Q554&amp;"")="",ISNUMBER(MATCH(TRIM(Customers!Q554&amp;""),Codes!$A$5:$A$14,0))),"",IF(ISNUMBER(Customers!Q554),Customers!Q554,IFERROR(VALUE(Customers!Q554),"")))</f>
        <v>6000</v>
      </c>
      <c r="R554" s="4" t="n">
        <f aca="false">IF(OR(TRIM(Customers!R554&amp;"")="",ISNUMBER(MATCH(TRIM(Customers!R554&amp;""),Codes!$A$5:$A$14,0))),"",IF(ISNUMBER(Customers!R554),Customers!R554,IFERROR(VALUE(Customers!R554),"")))</f>
        <v>924.26</v>
      </c>
      <c r="S554" s="4" t="n">
        <f aca="false">IF(OR(TRIM(Customers!S554&amp;"")="",ISNUMBER(MATCH(TRIM(Customers!S554&amp;""),Codes!$A$5:$A$14,0))),"",IF(ISNUMBER(Customers!S554),Customers!S554,IFERROR(VALUE(Customers!S554),"")))</f>
        <v>0</v>
      </c>
      <c r="T554" s="4" t="n">
        <f aca="false">IF(OR(TRIM(Customers!T554&amp;"")="",ISNUMBER(MATCH(TRIM(Customers!T554&amp;""),Codes!$A$5:$A$14,0))),"",IF(ISNUMBER(Customers!T554),Customers!T554,IFERROR(VALUE(Customers!T554),"")))</f>
        <v>0</v>
      </c>
      <c r="U554" s="3" t="n">
        <f aca="false">IF(OR(TRIM(Customers!U554&amp;"")="",ISNUMBER(MATCH(TRIM(Customers!U554&amp;""),Codes!$A$5:$A$14,0)),Customers!U554=0),"",IF(ISNUMBER(Customers!U554),Customers!U554,IFERROR(VALUE(Customers!U554),"")))</f>
        <v>599</v>
      </c>
      <c r="V554" s="3" t="str">
        <f aca="false">IF(OR(TRIM(Customers!V554&amp;"")="",ISNUMBER(MATCH(TRIM(Customers!V554&amp;""),Codes!$A$5:$A$14,0))),"",IF(ISNUMBER(Customers!V554),Customers!V554,IFERROR(VALUE(Customers!V554),"")))</f>
        <v/>
      </c>
    </row>
    <row r="555" customFormat="false" ht="15" hidden="false" customHeight="false" outlineLevel="0" collapsed="false">
      <c r="A555" s="2" t="str">
        <f aca="false">Customers!A555</f>
        <v>CL00554</v>
      </c>
      <c r="B555" s="3" t="n">
        <f aca="false">IF(OR(TRIM(Customers!B555&amp;"")="",ISNUMBER(MATCH(TRIM(Customers!B555&amp;""),Codes!$A$5:$A$14,0)),Customers!B555=0),"",IF(ISNUMBER(Customers!B555),Customers!B555,IFERROR(VALUE(Customers!B555),"")))</f>
        <v>47</v>
      </c>
      <c r="C555" s="2" t="str">
        <f aca="false">IF(OR(TRIM(Customers!C555&amp;"")="",ISNUMBER(MATCH(TRIM(Customers!C555&amp;""),Codes!$A$5:$A$14,0))),"",TRIM(Customers!C555))</f>
        <v>M</v>
      </c>
      <c r="D555" s="2" t="str">
        <f aca="false">IF(OR(TRIM(Customers!D555&amp;"")="",ISNUMBER(MATCH(TRIM(Customers!D555&amp;""),Codes!$A$5:$A$14,0))),"",TRIM(Customers!D555))</f>
        <v>Lombardia</v>
      </c>
      <c r="E555" s="2" t="str">
        <f aca="false">IF(OR(TRIM(Customers!E555&amp;"")="",ISNUMBER(MATCH(TRIM(Customers!E555&amp;""),Codes!$A$5:$A$14,0))),"",TRIM(Customers!E555))</f>
        <v>Shopkeeper</v>
      </c>
      <c r="F555" s="2" t="str">
        <f aca="false">IF(OR(TRIM(Customers!F555&amp;"")="",ISNUMBER(MATCH(TRIM(Customers!F555&amp;""),Codes!$A$5:$A$14,0))),"",TRIM(Customers!F555))</f>
        <v>Married</v>
      </c>
      <c r="G555" s="4" t="n">
        <f aca="false">IF(OR(TRIM(Customers!G555&amp;"")="",ISNUMBER(MATCH(TRIM(Customers!G555&amp;""),Codes!$A$5:$A$14,0)),Customers!G555=-999),"",IF(ISNUMBER(Customers!G555),Customers!G555,IFERROR(VALUE(Customers!G555),"")))</f>
        <v>48100</v>
      </c>
      <c r="H555" s="3" t="n">
        <f aca="false">IF(OR(TRIM(Customers!H555&amp;"")="",ISNUMBER(MATCH(TRIM(Customers!H555&amp;""),Codes!$A$5:$A$14,0))),"",IF(ISNUMBER(Customers!H555),Customers!H555,IFERROR(VALUE(Customers!H555),"")))</f>
        <v>7</v>
      </c>
      <c r="I555" s="5" t="n">
        <f aca="false">IF(OR(TRIM(Customers!I555&amp;"")="",ISNUMBER(MATCH(TRIM(Customers!I555&amp;""),Codes!$A$5:$A$14,0)),Customers!I555=DATE(1970,1,1)),"",IF(ISNUMBER(Customers!I555),Customers!I555,IFERROR(DATEVALUE(Customers!I555),"")))</f>
        <v>43480</v>
      </c>
      <c r="J555" s="2" t="str">
        <f aca="false">IF(OR(TRIM(Customers!J555&amp;"")="",ISNUMBER(MATCH(TRIM(Customers!J555&amp;""),Codes!$A$5:$A$14,0))),"",TRIM(Customers!J555))</f>
        <v>Online Banking</v>
      </c>
      <c r="K555" s="3" t="n">
        <f aca="false">IF(OR(TRIM(Customers!K555&amp;"")="",ISNUMBER(MATCH(TRIM(Customers!K555&amp;""),Codes!$A$5:$A$14,0))),"",IF(ISNUMBER(Customers!K555),Customers!K555,IFERROR(VALUE(Customers!K555),"")))</f>
        <v>3</v>
      </c>
      <c r="L555" s="4" t="n">
        <f aca="false">IF(OR(TRIM(Customers!L555&amp;"")="",ISNUMBER(MATCH(TRIM(Customers!L555&amp;""),Codes!$A$5:$A$14,0))),"",IF(ISNUMBER(Customers!L555),Customers!L555,IFERROR(VALUE(Customers!L555),"")))</f>
        <v>3932.25</v>
      </c>
      <c r="M555" s="4" t="n">
        <f aca="false">IF(OR(TRIM(Customers!M555&amp;"")="",ISNUMBER(MATCH(TRIM(Customers!M555&amp;""),Codes!$A$5:$A$14,0))),"",IF(ISNUMBER(Customers!M555),Customers!M555,IFERROR(VALUE(Customers!M555),"")))</f>
        <v>34045.95</v>
      </c>
      <c r="N555" s="3" t="n">
        <f aca="false">IF(OR(TRIM(Customers!N555&amp;"")="",ISNUMBER(MATCH(TRIM(Customers!N555&amp;""),Codes!$A$5:$A$14,0)),Customers!N555=9999),"",IF(ISNUMBER(Customers!N555),Customers!N555,IFERROR(VALUE(Customers!N555),"")))</f>
        <v>33</v>
      </c>
      <c r="O555" s="4" t="n">
        <f aca="false">IF(OR(TRIM(Customers!O555&amp;"")="",ISNUMBER(MATCH(TRIM(Customers!O555&amp;""),Codes!$A$5:$A$14,0))),"",IF(ISNUMBER(Customers!O555),Customers!O555,IFERROR(VALUE(Customers!O555),"")))</f>
        <v>54.19</v>
      </c>
      <c r="P555" s="3" t="n">
        <f aca="false">IF(OR(TRIM(Customers!P555&amp;"")="",ISNUMBER(MATCH(TRIM(Customers!P555&amp;""),Codes!$A$5:$A$14,0))),"",IF(ISNUMBER(Customers!P555),Customers!P555,IFERROR(VALUE(Customers!P555),"")))</f>
        <v>2</v>
      </c>
      <c r="Q555" s="4" t="n">
        <f aca="false">IF(OR(TRIM(Customers!Q555&amp;"")="",ISNUMBER(MATCH(TRIM(Customers!Q555&amp;""),Codes!$A$5:$A$14,0))),"",IF(ISNUMBER(Customers!Q555),Customers!Q555,IFERROR(VALUE(Customers!Q555),"")))</f>
        <v>6000</v>
      </c>
      <c r="R555" s="4" t="str">
        <f aca="false">IF(OR(TRIM(Customers!R555&amp;"")="",ISNUMBER(MATCH(TRIM(Customers!R555&amp;""),Codes!$A$5:$A$14,0))),"",IF(ISNUMBER(Customers!R555),Customers!R555,IFERROR(VALUE(Customers!R555),"")))</f>
        <v/>
      </c>
      <c r="S555" s="4" t="n">
        <f aca="false">IF(OR(TRIM(Customers!S555&amp;"")="",ISNUMBER(MATCH(TRIM(Customers!S555&amp;""),Codes!$A$5:$A$14,0))),"",IF(ISNUMBER(Customers!S555),Customers!S555,IFERROR(VALUE(Customers!S555),"")))</f>
        <v>0</v>
      </c>
      <c r="T555" s="4" t="n">
        <f aca="false">IF(OR(TRIM(Customers!T555&amp;"")="",ISNUMBER(MATCH(TRIM(Customers!T555&amp;""),Codes!$A$5:$A$14,0))),"",IF(ISNUMBER(Customers!T555),Customers!T555,IFERROR(VALUE(Customers!T555),"")))</f>
        <v>0</v>
      </c>
      <c r="U555" s="3" t="n">
        <f aca="false">IF(OR(TRIM(Customers!U555&amp;"")="",ISNUMBER(MATCH(TRIM(Customers!U555&amp;""),Codes!$A$5:$A$14,0)),Customers!U555=0),"",IF(ISNUMBER(Customers!U555),Customers!U555,IFERROR(VALUE(Customers!U555),"")))</f>
        <v>636</v>
      </c>
      <c r="V555" s="3" t="n">
        <f aca="false">IF(OR(TRIM(Customers!V555&amp;"")="",ISNUMBER(MATCH(TRIM(Customers!V555&amp;""),Codes!$A$5:$A$14,0))),"",IF(ISNUMBER(Customers!V555),Customers!V555,IFERROR(VALUE(Customers!V555),"")))</f>
        <v>0</v>
      </c>
    </row>
    <row r="556" customFormat="false" ht="15" hidden="false" customHeight="false" outlineLevel="0" collapsed="false">
      <c r="A556" s="2" t="str">
        <f aca="false">Customers!A556</f>
        <v>CL00555</v>
      </c>
      <c r="B556" s="3" t="n">
        <f aca="false">IF(OR(TRIM(Customers!B556&amp;"")="",ISNUMBER(MATCH(TRIM(Customers!B556&amp;""),Codes!$A$5:$A$14,0)),Customers!B556=0),"",IF(ISNUMBER(Customers!B556),Customers!B556,IFERROR(VALUE(Customers!B556),"")))</f>
        <v>69</v>
      </c>
      <c r="C556" s="2" t="str">
        <f aca="false">IF(OR(TRIM(Customers!C556&amp;"")="",ISNUMBER(MATCH(TRIM(Customers!C556&amp;""),Codes!$A$5:$A$14,0))),"",TRIM(Customers!C556))</f>
        <v>M</v>
      </c>
      <c r="D556" s="2" t="str">
        <f aca="false">IF(OR(TRIM(Customers!D556&amp;"")="",ISNUMBER(MATCH(TRIM(Customers!D556&amp;""),Codes!$A$5:$A$14,0))),"",TRIM(Customers!D556))</f>
        <v>Campania</v>
      </c>
      <c r="E556" s="2" t="str">
        <f aca="false">IF(OR(TRIM(Customers!E556&amp;"")="",ISNUMBER(MATCH(TRIM(Customers!E556&amp;""),Codes!$A$5:$A$14,0))),"",TRIM(Customers!E556))</f>
        <v>Business owner</v>
      </c>
      <c r="F556" s="2" t="str">
        <f aca="false">IF(OR(TRIM(Customers!F556&amp;"")="",ISNUMBER(MATCH(TRIM(Customers!F556&amp;""),Codes!$A$5:$A$14,0))),"",TRIM(Customers!F556))</f>
        <v>Married</v>
      </c>
      <c r="G556" s="4" t="str">
        <f aca="false">IF(OR(TRIM(Customers!G556&amp;"")="",ISNUMBER(MATCH(TRIM(Customers!G556&amp;""),Codes!$A$5:$A$14,0)),Customers!G556=-999),"",IF(ISNUMBER(Customers!G556),Customers!G556,IFERROR(VALUE(Customers!G556),"")))</f>
        <v/>
      </c>
      <c r="H556" s="3" t="n">
        <f aca="false">IF(OR(TRIM(Customers!H556&amp;"")="",ISNUMBER(MATCH(TRIM(Customers!H556&amp;""),Codes!$A$5:$A$14,0))),"",IF(ISNUMBER(Customers!H556),Customers!H556,IFERROR(VALUE(Customers!H556),"")))</f>
        <v>22</v>
      </c>
      <c r="I556" s="5" t="n">
        <f aca="false">IF(OR(TRIM(Customers!I556&amp;"")="",ISNUMBER(MATCH(TRIM(Customers!I556&amp;""),Codes!$A$5:$A$14,0)),Customers!I556=DATE(1970,1,1)),"",IF(ISNUMBER(Customers!I556),Customers!I556,IFERROR(DATEVALUE(Customers!I556),"")))</f>
        <v>38223</v>
      </c>
      <c r="J556" s="2" t="str">
        <f aca="false">IF(OR(TRIM(Customers!J556&amp;"")="",ISNUMBER(MATCH(TRIM(Customers!J556&amp;""),Codes!$A$5:$A$14,0))),"",TRIM(Customers!J556))</f>
        <v>Branch</v>
      </c>
      <c r="K556" s="3" t="n">
        <f aca="false">IF(OR(TRIM(Customers!K556&amp;"")="",ISNUMBER(MATCH(TRIM(Customers!K556&amp;""),Codes!$A$5:$A$14,0))),"",IF(ISNUMBER(Customers!K556),Customers!K556,IFERROR(VALUE(Customers!K556),"")))</f>
        <v>4</v>
      </c>
      <c r="L556" s="4" t="n">
        <f aca="false">IF(OR(TRIM(Customers!L556&amp;"")="",ISNUMBER(MATCH(TRIM(Customers!L556&amp;""),Codes!$A$5:$A$14,0))),"",IF(ISNUMBER(Customers!L556),Customers!L556,IFERROR(VALUE(Customers!L556),"")))</f>
        <v>2986.9</v>
      </c>
      <c r="M556" s="4" t="n">
        <f aca="false">IF(OR(TRIM(Customers!M556&amp;"")="",ISNUMBER(MATCH(TRIM(Customers!M556&amp;""),Codes!$A$5:$A$14,0))),"",IF(ISNUMBER(Customers!M556),Customers!M556,IFERROR(VALUE(Customers!M556),"")))</f>
        <v>0</v>
      </c>
      <c r="N556" s="3" t="n">
        <f aca="false">IF(OR(TRIM(Customers!N556&amp;"")="",ISNUMBER(MATCH(TRIM(Customers!N556&amp;""),Codes!$A$5:$A$14,0)),Customers!N556=9999),"",IF(ISNUMBER(Customers!N556),Customers!N556,IFERROR(VALUE(Customers!N556),"")))</f>
        <v>39</v>
      </c>
      <c r="O556" s="4" t="n">
        <f aca="false">IF(OR(TRIM(Customers!O556&amp;"")="",ISNUMBER(MATCH(TRIM(Customers!O556&amp;""),Codes!$A$5:$A$14,0))),"",IF(ISNUMBER(Customers!O556),Customers!O556,IFERROR(VALUE(Customers!O556),"")))</f>
        <v>48.04</v>
      </c>
      <c r="P556" s="3" t="n">
        <f aca="false">IF(OR(TRIM(Customers!P556&amp;"")="",ISNUMBER(MATCH(TRIM(Customers!P556&amp;""),Codes!$A$5:$A$14,0))),"",IF(ISNUMBER(Customers!P556),Customers!P556,IFERROR(VALUE(Customers!P556),"")))</f>
        <v>2</v>
      </c>
      <c r="Q556" s="4" t="n">
        <f aca="false">IF(OR(TRIM(Customers!Q556&amp;"")="",ISNUMBER(MATCH(TRIM(Customers!Q556&amp;""),Codes!$A$5:$A$14,0))),"",IF(ISNUMBER(Customers!Q556),Customers!Q556,IFERROR(VALUE(Customers!Q556),"")))</f>
        <v>7000</v>
      </c>
      <c r="R556" s="4" t="n">
        <f aca="false">IF(OR(TRIM(Customers!R556&amp;"")="",ISNUMBER(MATCH(TRIM(Customers!R556&amp;""),Codes!$A$5:$A$14,0))),"",IF(ISNUMBER(Customers!R556),Customers!R556,IFERROR(VALUE(Customers!R556),"")))</f>
        <v>1711.84</v>
      </c>
      <c r="S556" s="4" t="str">
        <f aca="false">IF(OR(TRIM(Customers!S556&amp;"")="",ISNUMBER(MATCH(TRIM(Customers!S556&amp;""),Codes!$A$5:$A$14,0))),"",IF(ISNUMBER(Customers!S556),Customers!S556,IFERROR(VALUE(Customers!S556),"")))</f>
        <v/>
      </c>
      <c r="T556" s="4" t="str">
        <f aca="false">IF(OR(TRIM(Customers!T556&amp;"")="",ISNUMBER(MATCH(TRIM(Customers!T556&amp;""),Codes!$A$5:$A$14,0))),"",IF(ISNUMBER(Customers!T556),Customers!T556,IFERROR(VALUE(Customers!T556),"")))</f>
        <v/>
      </c>
      <c r="U556" s="3" t="n">
        <f aca="false">IF(OR(TRIM(Customers!U556&amp;"")="",ISNUMBER(MATCH(TRIM(Customers!U556&amp;""),Codes!$A$5:$A$14,0)),Customers!U556=0),"",IF(ISNUMBER(Customers!U556),Customers!U556,IFERROR(VALUE(Customers!U556),"")))</f>
        <v>759</v>
      </c>
      <c r="V556" s="3" t="n">
        <f aca="false">IF(OR(TRIM(Customers!V556&amp;"")="",ISNUMBER(MATCH(TRIM(Customers!V556&amp;""),Codes!$A$5:$A$14,0))),"",IF(ISNUMBER(Customers!V556),Customers!V556,IFERROR(VALUE(Customers!V556),"")))</f>
        <v>0</v>
      </c>
    </row>
    <row r="557" customFormat="false" ht="15" hidden="false" customHeight="false" outlineLevel="0" collapsed="false">
      <c r="A557" s="2" t="str">
        <f aca="false">Customers!A557</f>
        <v>CL00556</v>
      </c>
      <c r="B557" s="3" t="str">
        <f aca="false">IF(OR(TRIM(Customers!B557&amp;"")="",ISNUMBER(MATCH(TRIM(Customers!B557&amp;""),Codes!$A$5:$A$14,0)),Customers!B557=0),"",IF(ISNUMBER(Customers!B557),Customers!B557,IFERROR(VALUE(Customers!B557),"")))</f>
        <v/>
      </c>
      <c r="C557" s="2" t="str">
        <f aca="false">IF(OR(TRIM(Customers!C557&amp;"")="",ISNUMBER(MATCH(TRIM(Customers!C557&amp;""),Codes!$A$5:$A$14,0))),"",TRIM(Customers!C557))</f>
        <v>M</v>
      </c>
      <c r="D557" s="2" t="str">
        <f aca="false">IF(OR(TRIM(Customers!D557&amp;"")="",ISNUMBER(MATCH(TRIM(Customers!D557&amp;""),Codes!$A$5:$A$14,0))),"",TRIM(Customers!D557))</f>
        <v>Campania</v>
      </c>
      <c r="E557" s="2" t="str">
        <f aca="false">IF(OR(TRIM(Customers!E557&amp;"")="",ISNUMBER(MATCH(TRIM(Customers!E557&amp;""),Codes!$A$5:$A$14,0))),"",TRIM(Customers!E557))</f>
        <v>Employee</v>
      </c>
      <c r="F557" s="2" t="str">
        <f aca="false">IF(OR(TRIM(Customers!F557&amp;"")="",ISNUMBER(MATCH(TRIM(Customers!F557&amp;""),Codes!$A$5:$A$14,0))),"",TRIM(Customers!F557))</f>
        <v>Married</v>
      </c>
      <c r="G557" s="4" t="n">
        <f aca="false">IF(OR(TRIM(Customers!G557&amp;"")="",ISNUMBER(MATCH(TRIM(Customers!G557&amp;""),Codes!$A$5:$A$14,0)),Customers!G557=-999),"",IF(ISNUMBER(Customers!G557),Customers!G557,IFERROR(VALUE(Customers!G557),"")))</f>
        <v>17200</v>
      </c>
      <c r="H557" s="3" t="n">
        <f aca="false">IF(OR(TRIM(Customers!H557&amp;"")="",ISNUMBER(MATCH(TRIM(Customers!H557&amp;""),Codes!$A$5:$A$14,0))),"",IF(ISNUMBER(Customers!H557),Customers!H557,IFERROR(VALUE(Customers!H557),"")))</f>
        <v>7</v>
      </c>
      <c r="I557" s="5" t="n">
        <f aca="false">IF(OR(TRIM(Customers!I557&amp;"")="",ISNUMBER(MATCH(TRIM(Customers!I557&amp;""),Codes!$A$5:$A$14,0)),Customers!I557=DATE(1970,1,1)),"",IF(ISNUMBER(Customers!I557),Customers!I557,IFERROR(DATEVALUE(Customers!I557),"")))</f>
        <v>43696</v>
      </c>
      <c r="J557" s="2" t="str">
        <f aca="false">IF(OR(TRIM(Customers!J557&amp;"")="",ISNUMBER(MATCH(TRIM(Customers!J557&amp;""),Codes!$A$5:$A$14,0))),"",TRIM(Customers!J557))</f>
        <v>Online Banking</v>
      </c>
      <c r="K557" s="3" t="n">
        <f aca="false">IF(OR(TRIM(Customers!K557&amp;"")="",ISNUMBER(MATCH(TRIM(Customers!K557&amp;""),Codes!$A$5:$A$14,0))),"",IF(ISNUMBER(Customers!K557),Customers!K557,IFERROR(VALUE(Customers!K557),"")))</f>
        <v>1</v>
      </c>
      <c r="L557" s="4" t="str">
        <f aca="false">IF(OR(TRIM(Customers!L557&amp;"")="",ISNUMBER(MATCH(TRIM(Customers!L557&amp;""),Codes!$A$5:$A$14,0))),"",IF(ISNUMBER(Customers!L557),Customers!L557,IFERROR(VALUE(Customers!L557),"")))</f>
        <v/>
      </c>
      <c r="M557" s="4" t="n">
        <f aca="false">IF(OR(TRIM(Customers!M557&amp;"")="",ISNUMBER(MATCH(TRIM(Customers!M557&amp;""),Codes!$A$5:$A$14,0))),"",IF(ISNUMBER(Customers!M557),Customers!M557,IFERROR(VALUE(Customers!M557),"")))</f>
        <v>13032</v>
      </c>
      <c r="N557" s="3" t="n">
        <f aca="false">IF(OR(TRIM(Customers!N557&amp;"")="",ISNUMBER(MATCH(TRIM(Customers!N557&amp;""),Codes!$A$5:$A$14,0)),Customers!N557=9999),"",IF(ISNUMBER(Customers!N557),Customers!N557,IFERROR(VALUE(Customers!N557),"")))</f>
        <v>24</v>
      </c>
      <c r="O557" s="4" t="n">
        <f aca="false">IF(OR(TRIM(Customers!O557&amp;"")="",ISNUMBER(MATCH(TRIM(Customers!O557&amp;""),Codes!$A$5:$A$14,0))),"",IF(ISNUMBER(Customers!O557),Customers!O557,IFERROR(VALUE(Customers!O557),"")))</f>
        <v>36.58</v>
      </c>
      <c r="P557" s="3" t="n">
        <f aca="false">IF(OR(TRIM(Customers!P557&amp;"")="",ISNUMBER(MATCH(TRIM(Customers!P557&amp;""),Codes!$A$5:$A$14,0))),"",IF(ISNUMBER(Customers!P557),Customers!P557,IFERROR(VALUE(Customers!P557),"")))</f>
        <v>4</v>
      </c>
      <c r="Q557" s="4" t="n">
        <f aca="false">IF(OR(TRIM(Customers!Q557&amp;"")="",ISNUMBER(MATCH(TRIM(Customers!Q557&amp;""),Codes!$A$5:$A$14,0))),"",IF(ISNUMBER(Customers!Q557),Customers!Q557,IFERROR(VALUE(Customers!Q557),"")))</f>
        <v>3000</v>
      </c>
      <c r="R557" s="4" t="n">
        <f aca="false">IF(OR(TRIM(Customers!R557&amp;"")="",ISNUMBER(MATCH(TRIM(Customers!R557&amp;""),Codes!$A$5:$A$14,0))),"",IF(ISNUMBER(Customers!R557),Customers!R557,IFERROR(VALUE(Customers!R557),"")))</f>
        <v>287.98</v>
      </c>
      <c r="S557" s="4" t="str">
        <f aca="false">IF(OR(TRIM(Customers!S557&amp;"")="",ISNUMBER(MATCH(TRIM(Customers!S557&amp;""),Codes!$A$5:$A$14,0))),"",IF(ISNUMBER(Customers!S557),Customers!S557,IFERROR(VALUE(Customers!S557),"")))</f>
        <v/>
      </c>
      <c r="T557" s="4" t="str">
        <f aca="false">IF(OR(TRIM(Customers!T557&amp;"")="",ISNUMBER(MATCH(TRIM(Customers!T557&amp;""),Codes!$A$5:$A$14,0))),"",IF(ISNUMBER(Customers!T557),Customers!T557,IFERROR(VALUE(Customers!T557),"")))</f>
        <v/>
      </c>
      <c r="U557" s="3" t="n">
        <f aca="false">IF(OR(TRIM(Customers!U557&amp;"")="",ISNUMBER(MATCH(TRIM(Customers!U557&amp;""),Codes!$A$5:$A$14,0)),Customers!U557=0),"",IF(ISNUMBER(Customers!U557),Customers!U557,IFERROR(VALUE(Customers!U557),"")))</f>
        <v>702</v>
      </c>
      <c r="V557" s="3" t="n">
        <f aca="false">IF(OR(TRIM(Customers!V557&amp;"")="",ISNUMBER(MATCH(TRIM(Customers!V557&amp;""),Codes!$A$5:$A$14,0))),"",IF(ISNUMBER(Customers!V557),Customers!V557,IFERROR(VALUE(Customers!V557),"")))</f>
        <v>0</v>
      </c>
    </row>
    <row r="558" customFormat="false" ht="15" hidden="false" customHeight="false" outlineLevel="0" collapsed="false">
      <c r="A558" s="2" t="str">
        <f aca="false">Customers!A558</f>
        <v>CL00557</v>
      </c>
      <c r="B558" s="3" t="n">
        <f aca="false">IF(OR(TRIM(Customers!B558&amp;"")="",ISNUMBER(MATCH(TRIM(Customers!B558&amp;""),Codes!$A$5:$A$14,0)),Customers!B558=0),"",IF(ISNUMBER(Customers!B558),Customers!B558,IFERROR(VALUE(Customers!B558),"")))</f>
        <v>49</v>
      </c>
      <c r="C558" s="2" t="str">
        <f aca="false">IF(OR(TRIM(Customers!C558&amp;"")="",ISNUMBER(MATCH(TRIM(Customers!C558&amp;""),Codes!$A$5:$A$14,0))),"",TRIM(Customers!C558))</f>
        <v>F</v>
      </c>
      <c r="D558" s="2" t="str">
        <f aca="false">IF(OR(TRIM(Customers!D558&amp;"")="",ISNUMBER(MATCH(TRIM(Customers!D558&amp;""),Codes!$A$5:$A$14,0))),"",TRIM(Customers!D558))</f>
        <v>Liguria</v>
      </c>
      <c r="E558" s="2" t="str">
        <f aca="false">IF(OR(TRIM(Customers!E558&amp;"")="",ISNUMBER(MATCH(TRIM(Customers!E558&amp;""),Codes!$A$5:$A$14,0))),"",TRIM(Customers!E558))</f>
        <v>Self-employed</v>
      </c>
      <c r="F558" s="2" t="str">
        <f aca="false">IF(OR(TRIM(Customers!F558&amp;"")="",ISNUMBER(MATCH(TRIM(Customers!F558&amp;""),Codes!$A$5:$A$14,0))),"",TRIM(Customers!F558))</f>
        <v>Married</v>
      </c>
      <c r="G558" s="4" t="n">
        <f aca="false">IF(OR(TRIM(Customers!G558&amp;"")="",ISNUMBER(MATCH(TRIM(Customers!G558&amp;""),Codes!$A$5:$A$14,0)),Customers!G558=-999),"",IF(ISNUMBER(Customers!G558),Customers!G558,IFERROR(VALUE(Customers!G558),"")))</f>
        <v>52500</v>
      </c>
      <c r="H558" s="3" t="n">
        <f aca="false">IF(OR(TRIM(Customers!H558&amp;"")="",ISNUMBER(MATCH(TRIM(Customers!H558&amp;""),Codes!$A$5:$A$14,0))),"",IF(ISNUMBER(Customers!H558),Customers!H558,IFERROR(VALUE(Customers!H558),"")))</f>
        <v>19</v>
      </c>
      <c r="I558" s="5" t="n">
        <f aca="false">IF(OR(TRIM(Customers!I558&amp;"")="",ISNUMBER(MATCH(TRIM(Customers!I558&amp;""),Codes!$A$5:$A$14,0)),Customers!I558=DATE(1970,1,1)),"",IF(ISNUMBER(Customers!I558),Customers!I558,IFERROR(DATEVALUE(Customers!I558),"")))</f>
        <v>39259</v>
      </c>
      <c r="J558" s="2" t="str">
        <f aca="false">IF(OR(TRIM(Customers!J558&amp;"")="",ISNUMBER(MATCH(TRIM(Customers!J558&amp;""),Codes!$A$5:$A$14,0))),"",TRIM(Customers!J558))</f>
        <v>Online Banking</v>
      </c>
      <c r="K558" s="3" t="n">
        <f aca="false">IF(OR(TRIM(Customers!K558&amp;"")="",ISNUMBER(MATCH(TRIM(Customers!K558&amp;""),Codes!$A$5:$A$14,0))),"",IF(ISNUMBER(Customers!K558),Customers!K558,IFERROR(VALUE(Customers!K558),"")))</f>
        <v>1</v>
      </c>
      <c r="L558" s="4" t="n">
        <f aca="false">IF(OR(TRIM(Customers!L558&amp;"")="",ISNUMBER(MATCH(TRIM(Customers!L558&amp;""),Codes!$A$5:$A$14,0))),"",IF(ISNUMBER(Customers!L558),Customers!L558,IFERROR(VALUE(Customers!L558),"")))</f>
        <v>19532.94</v>
      </c>
      <c r="M558" s="4" t="n">
        <f aca="false">IF(OR(TRIM(Customers!M558&amp;"")="",ISNUMBER(MATCH(TRIM(Customers!M558&amp;""),Codes!$A$5:$A$14,0))),"",IF(ISNUMBER(Customers!M558),Customers!M558,IFERROR(VALUE(Customers!M558),"")))</f>
        <v>79671.83</v>
      </c>
      <c r="N558" s="3" t="n">
        <f aca="false">IF(OR(TRIM(Customers!N558&amp;"")="",ISNUMBER(MATCH(TRIM(Customers!N558&amp;""),Codes!$A$5:$A$14,0)),Customers!N558=9999),"",IF(ISNUMBER(Customers!N558),Customers!N558,IFERROR(VALUE(Customers!N558),"")))</f>
        <v>39</v>
      </c>
      <c r="O558" s="4" t="n">
        <f aca="false">IF(OR(TRIM(Customers!O558&amp;"")="",ISNUMBER(MATCH(TRIM(Customers!O558&amp;""),Codes!$A$5:$A$14,0))),"",IF(ISNUMBER(Customers!O558),Customers!O558,IFERROR(VALUE(Customers!O558),"")))</f>
        <v>78.92</v>
      </c>
      <c r="P558" s="3" t="n">
        <f aca="false">IF(OR(TRIM(Customers!P558&amp;"")="",ISNUMBER(MATCH(TRIM(Customers!P558&amp;""),Codes!$A$5:$A$14,0))),"",IF(ISNUMBER(Customers!P558),Customers!P558,IFERROR(VALUE(Customers!P558),"")))</f>
        <v>2</v>
      </c>
      <c r="Q558" s="4" t="n">
        <f aca="false">IF(OR(TRIM(Customers!Q558&amp;"")="",ISNUMBER(MATCH(TRIM(Customers!Q558&amp;""),Codes!$A$5:$A$14,0))),"",IF(ISNUMBER(Customers!Q558),Customers!Q558,IFERROR(VALUE(Customers!Q558),"")))</f>
        <v>12000</v>
      </c>
      <c r="R558" s="4" t="n">
        <f aca="false">IF(OR(TRIM(Customers!R558&amp;"")="",ISNUMBER(MATCH(TRIM(Customers!R558&amp;""),Codes!$A$5:$A$14,0))),"",IF(ISNUMBER(Customers!R558),Customers!R558,IFERROR(VALUE(Customers!R558),"")))</f>
        <v>3947.25</v>
      </c>
      <c r="S558" s="4" t="n">
        <f aca="false">IF(OR(TRIM(Customers!S558&amp;"")="",ISNUMBER(MATCH(TRIM(Customers!S558&amp;""),Codes!$A$5:$A$14,0))),"",IF(ISNUMBER(Customers!S558),Customers!S558,IFERROR(VALUE(Customers!S558),"")))</f>
        <v>107000</v>
      </c>
      <c r="T558" s="4" t="n">
        <f aca="false">IF(OR(TRIM(Customers!T558&amp;"")="",ISNUMBER(MATCH(TRIM(Customers!T558&amp;""),Codes!$A$5:$A$14,0))),"",IF(ISNUMBER(Customers!T558),Customers!T558,IFERROR(VALUE(Customers!T558),"")))</f>
        <v>544</v>
      </c>
      <c r="U558" s="3" t="n">
        <f aca="false">IF(OR(TRIM(Customers!U558&amp;"")="",ISNUMBER(MATCH(TRIM(Customers!U558&amp;""),Codes!$A$5:$A$14,0)),Customers!U558=0),"",IF(ISNUMBER(Customers!U558),Customers!U558,IFERROR(VALUE(Customers!U558),"")))</f>
        <v>749</v>
      </c>
      <c r="V558" s="3" t="n">
        <f aca="false">IF(OR(TRIM(Customers!V558&amp;"")="",ISNUMBER(MATCH(TRIM(Customers!V558&amp;""),Codes!$A$5:$A$14,0))),"",IF(ISNUMBER(Customers!V558),Customers!V558,IFERROR(VALUE(Customers!V558),"")))</f>
        <v>0</v>
      </c>
    </row>
    <row r="559" customFormat="false" ht="15" hidden="false" customHeight="false" outlineLevel="0" collapsed="false">
      <c r="A559" s="2" t="str">
        <f aca="false">Customers!A559</f>
        <v>CL00558</v>
      </c>
      <c r="B559" s="3" t="n">
        <f aca="false">IF(OR(TRIM(Customers!B559&amp;"")="",ISNUMBER(MATCH(TRIM(Customers!B559&amp;""),Codes!$A$5:$A$14,0)),Customers!B559=0),"",IF(ISNUMBER(Customers!B559),Customers!B559,IFERROR(VALUE(Customers!B559),"")))</f>
        <v>26</v>
      </c>
      <c r="C559" s="2" t="str">
        <f aca="false">IF(OR(TRIM(Customers!C559&amp;"")="",ISNUMBER(MATCH(TRIM(Customers!C559&amp;""),Codes!$A$5:$A$14,0))),"",TRIM(Customers!C559))</f>
        <v/>
      </c>
      <c r="D559" s="2" t="str">
        <f aca="false">IF(OR(TRIM(Customers!D559&amp;"")="",ISNUMBER(MATCH(TRIM(Customers!D559&amp;""),Codes!$A$5:$A$14,0))),"",TRIM(Customers!D559))</f>
        <v>Abruzzo</v>
      </c>
      <c r="E559" s="2" t="str">
        <f aca="false">IF(OR(TRIM(Customers!E559&amp;"")="",ISNUMBER(MATCH(TRIM(Customers!E559&amp;""),Codes!$A$5:$A$14,0))),"",TRIM(Customers!E559))</f>
        <v>Manual worker</v>
      </c>
      <c r="F559" s="2" t="str">
        <f aca="false">IF(OR(TRIM(Customers!F559&amp;"")="",ISNUMBER(MATCH(TRIM(Customers!F559&amp;""),Codes!$A$5:$A$14,0))),"",TRIM(Customers!F559))</f>
        <v>Married</v>
      </c>
      <c r="G559" s="4" t="n">
        <f aca="false">IF(OR(TRIM(Customers!G559&amp;"")="",ISNUMBER(MATCH(TRIM(Customers!G559&amp;""),Codes!$A$5:$A$14,0)),Customers!G559=-999),"",IF(ISNUMBER(Customers!G559),Customers!G559,IFERROR(VALUE(Customers!G559),"")))</f>
        <v>20100</v>
      </c>
      <c r="H559" s="3" t="n">
        <f aca="false">IF(OR(TRIM(Customers!H559&amp;"")="",ISNUMBER(MATCH(TRIM(Customers!H559&amp;""),Codes!$A$5:$A$14,0))),"",IF(ISNUMBER(Customers!H559),Customers!H559,IFERROR(VALUE(Customers!H559),"")))</f>
        <v>2</v>
      </c>
      <c r="I559" s="5" t="n">
        <f aca="false">IF(OR(TRIM(Customers!I559&amp;"")="",ISNUMBER(MATCH(TRIM(Customers!I559&amp;""),Codes!$A$5:$A$14,0)),Customers!I559=DATE(1970,1,1)),"",IF(ISNUMBER(Customers!I559),Customers!I559,IFERROR(DATEVALUE(Customers!I559),"")))</f>
        <v>45449</v>
      </c>
      <c r="J559" s="2" t="str">
        <f aca="false">IF(OR(TRIM(Customers!J559&amp;"")="",ISNUMBER(MATCH(TRIM(Customers!J559&amp;""),Codes!$A$5:$A$14,0))),"",TRIM(Customers!J559))</f>
        <v>App</v>
      </c>
      <c r="K559" s="3" t="n">
        <f aca="false">IF(OR(TRIM(Customers!K559&amp;"")="",ISNUMBER(MATCH(TRIM(Customers!K559&amp;""),Codes!$A$5:$A$14,0))),"",IF(ISNUMBER(Customers!K559),Customers!K559,IFERROR(VALUE(Customers!K559),"")))</f>
        <v>2</v>
      </c>
      <c r="L559" s="4" t="n">
        <f aca="false">IF(OR(TRIM(Customers!L559&amp;"")="",ISNUMBER(MATCH(TRIM(Customers!L559&amp;""),Codes!$A$5:$A$14,0))),"",IF(ISNUMBER(Customers!L559),Customers!L559,IFERROR(VALUE(Customers!L559),"")))</f>
        <v>1422.46</v>
      </c>
      <c r="M559" s="4" t="n">
        <f aca="false">IF(OR(TRIM(Customers!M559&amp;"")="",ISNUMBER(MATCH(TRIM(Customers!M559&amp;""),Codes!$A$5:$A$14,0))),"",IF(ISNUMBER(Customers!M559),Customers!M559,IFERROR(VALUE(Customers!M559),"")))</f>
        <v>7533.97</v>
      </c>
      <c r="N559" s="3" t="n">
        <f aca="false">IF(OR(TRIM(Customers!N559&amp;"")="",ISNUMBER(MATCH(TRIM(Customers!N559&amp;""),Codes!$A$5:$A$14,0)),Customers!N559=9999),"",IF(ISNUMBER(Customers!N559),Customers!N559,IFERROR(VALUE(Customers!N559),"")))</f>
        <v>21</v>
      </c>
      <c r="O559" s="4" t="n">
        <f aca="false">IF(OR(TRIM(Customers!O559&amp;"")="",ISNUMBER(MATCH(TRIM(Customers!O559&amp;""),Codes!$A$5:$A$14,0))),"",IF(ISNUMBER(Customers!O559),Customers!O559,IFERROR(VALUE(Customers!O559),"")))</f>
        <v>33.83</v>
      </c>
      <c r="P559" s="3" t="n">
        <f aca="false">IF(OR(TRIM(Customers!P559&amp;"")="",ISNUMBER(MATCH(TRIM(Customers!P559&amp;""),Codes!$A$5:$A$14,0))),"",IF(ISNUMBER(Customers!P559),Customers!P559,IFERROR(VALUE(Customers!P559),"")))</f>
        <v>3</v>
      </c>
      <c r="Q559" s="4" t="n">
        <f aca="false">IF(OR(TRIM(Customers!Q559&amp;"")="",ISNUMBER(MATCH(TRIM(Customers!Q559&amp;""),Codes!$A$5:$A$14,0))),"",IF(ISNUMBER(Customers!Q559),Customers!Q559,IFERROR(VALUE(Customers!Q559),"")))</f>
        <v>4000</v>
      </c>
      <c r="R559" s="4" t="n">
        <f aca="false">IF(OR(TRIM(Customers!R559&amp;"")="",ISNUMBER(MATCH(TRIM(Customers!R559&amp;""),Codes!$A$5:$A$14,0))),"",IF(ISNUMBER(Customers!R559),Customers!R559,IFERROR(VALUE(Customers!R559),"")))</f>
        <v>856.54</v>
      </c>
      <c r="S559" s="4" t="str">
        <f aca="false">IF(OR(TRIM(Customers!S559&amp;"")="",ISNUMBER(MATCH(TRIM(Customers!S559&amp;""),Codes!$A$5:$A$14,0))),"",IF(ISNUMBER(Customers!S559),Customers!S559,IFERROR(VALUE(Customers!S559),"")))</f>
        <v/>
      </c>
      <c r="T559" s="4" t="str">
        <f aca="false">IF(OR(TRIM(Customers!T559&amp;"")="",ISNUMBER(MATCH(TRIM(Customers!T559&amp;""),Codes!$A$5:$A$14,0))),"",IF(ISNUMBER(Customers!T559),Customers!T559,IFERROR(VALUE(Customers!T559),"")))</f>
        <v/>
      </c>
      <c r="U559" s="3" t="n">
        <f aca="false">IF(OR(TRIM(Customers!U559&amp;"")="",ISNUMBER(MATCH(TRIM(Customers!U559&amp;""),Codes!$A$5:$A$14,0)),Customers!U559=0),"",IF(ISNUMBER(Customers!U559),Customers!U559,IFERROR(VALUE(Customers!U559),"")))</f>
        <v>580</v>
      </c>
      <c r="V559" s="3" t="n">
        <f aca="false">IF(OR(TRIM(Customers!V559&amp;"")="",ISNUMBER(MATCH(TRIM(Customers!V559&amp;""),Codes!$A$5:$A$14,0))),"",IF(ISNUMBER(Customers!V559),Customers!V559,IFERROR(VALUE(Customers!V559),"")))</f>
        <v>0</v>
      </c>
    </row>
    <row r="560" customFormat="false" ht="15" hidden="false" customHeight="false" outlineLevel="0" collapsed="false">
      <c r="A560" s="2" t="str">
        <f aca="false">Customers!A560</f>
        <v>CL00559</v>
      </c>
      <c r="B560" s="3" t="n">
        <f aca="false">IF(OR(TRIM(Customers!B560&amp;"")="",ISNUMBER(MATCH(TRIM(Customers!B560&amp;""),Codes!$A$5:$A$14,0)),Customers!B560=0),"",IF(ISNUMBER(Customers!B560),Customers!B560,IFERROR(VALUE(Customers!B560),"")))</f>
        <v>45</v>
      </c>
      <c r="C560" s="2" t="str">
        <f aca="false">IF(OR(TRIM(Customers!C560&amp;"")="",ISNUMBER(MATCH(TRIM(Customers!C560&amp;""),Codes!$A$5:$A$14,0))),"",TRIM(Customers!C560))</f>
        <v>M</v>
      </c>
      <c r="D560" s="2" t="str">
        <f aca="false">IF(OR(TRIM(Customers!D560&amp;"")="",ISNUMBER(MATCH(TRIM(Customers!D560&amp;""),Codes!$A$5:$A$14,0))),"",TRIM(Customers!D560))</f>
        <v>Campania</v>
      </c>
      <c r="E560" s="2" t="str">
        <f aca="false">IF(OR(TRIM(Customers!E560&amp;"")="",ISNUMBER(MATCH(TRIM(Customers!E560&amp;""),Codes!$A$5:$A$14,0))),"",TRIM(Customers!E560))</f>
        <v>Executive</v>
      </c>
      <c r="F560" s="2" t="str">
        <f aca="false">IF(OR(TRIM(Customers!F560&amp;"")="",ISNUMBER(MATCH(TRIM(Customers!F560&amp;""),Codes!$A$5:$A$14,0))),"",TRIM(Customers!F560))</f>
        <v>Married</v>
      </c>
      <c r="G560" s="4" t="n">
        <f aca="false">IF(OR(TRIM(Customers!G560&amp;"")="",ISNUMBER(MATCH(TRIM(Customers!G560&amp;""),Codes!$A$5:$A$14,0)),Customers!G560=-999),"",IF(ISNUMBER(Customers!G560),Customers!G560,IFERROR(VALUE(Customers!G560),"")))</f>
        <v>133800</v>
      </c>
      <c r="H560" s="3" t="str">
        <f aca="false">IF(OR(TRIM(Customers!H560&amp;"")="",ISNUMBER(MATCH(TRIM(Customers!H560&amp;""),Codes!$A$5:$A$14,0))),"",IF(ISNUMBER(Customers!H560),Customers!H560,IFERROR(VALUE(Customers!H560),"")))</f>
        <v/>
      </c>
      <c r="I560" s="5" t="n">
        <f aca="false">IF(OR(TRIM(Customers!I560&amp;"")="",ISNUMBER(MATCH(TRIM(Customers!I560&amp;""),Codes!$A$5:$A$14,0)),Customers!I560=DATE(1970,1,1)),"",IF(ISNUMBER(Customers!I560),Customers!I560,IFERROR(DATEVALUE(Customers!I560),"")))</f>
        <v>43484</v>
      </c>
      <c r="J560" s="2" t="str">
        <f aca="false">IF(OR(TRIM(Customers!J560&amp;"")="",ISNUMBER(MATCH(TRIM(Customers!J560&amp;""),Codes!$A$5:$A$14,0))),"",TRIM(Customers!J560))</f>
        <v>Online Banking</v>
      </c>
      <c r="K560" s="3" t="n">
        <f aca="false">IF(OR(TRIM(Customers!K560&amp;"")="",ISNUMBER(MATCH(TRIM(Customers!K560&amp;""),Codes!$A$5:$A$14,0))),"",IF(ISNUMBER(Customers!K560),Customers!K560,IFERROR(VALUE(Customers!K560),"")))</f>
        <v>3</v>
      </c>
      <c r="L560" s="4" t="n">
        <f aca="false">IF(OR(TRIM(Customers!L560&amp;"")="",ISNUMBER(MATCH(TRIM(Customers!L560&amp;""),Codes!$A$5:$A$14,0))),"",IF(ISNUMBER(Customers!L560),Customers!L560,IFERROR(VALUE(Customers!L560),"")))</f>
        <v>16814.75</v>
      </c>
      <c r="M560" s="4" t="str">
        <f aca="false">IF(OR(TRIM(Customers!M560&amp;"")="",ISNUMBER(MATCH(TRIM(Customers!M560&amp;""),Codes!$A$5:$A$14,0))),"",IF(ISNUMBER(Customers!M560),Customers!M560,IFERROR(VALUE(Customers!M560),"")))</f>
        <v/>
      </c>
      <c r="N560" s="3" t="n">
        <f aca="false">IF(OR(TRIM(Customers!N560&amp;"")="",ISNUMBER(MATCH(TRIM(Customers!N560&amp;""),Codes!$A$5:$A$14,0)),Customers!N560=9999),"",IF(ISNUMBER(Customers!N560),Customers!N560,IFERROR(VALUE(Customers!N560),"")))</f>
        <v>64</v>
      </c>
      <c r="O560" s="4" t="n">
        <f aca="false">IF(OR(TRIM(Customers!O560&amp;"")="",ISNUMBER(MATCH(TRIM(Customers!O560&amp;""),Codes!$A$5:$A$14,0))),"",IF(ISNUMBER(Customers!O560),Customers!O560,IFERROR(VALUE(Customers!O560),"")))</f>
        <v>198.31</v>
      </c>
      <c r="P560" s="3" t="n">
        <f aca="false">IF(OR(TRIM(Customers!P560&amp;"")="",ISNUMBER(MATCH(TRIM(Customers!P560&amp;""),Codes!$A$5:$A$14,0))),"",IF(ISNUMBER(Customers!P560),Customers!P560,IFERROR(VALUE(Customers!P560),"")))</f>
        <v>1</v>
      </c>
      <c r="Q560" s="4" t="n">
        <f aca="false">IF(OR(TRIM(Customers!Q560&amp;"")="",ISNUMBER(MATCH(TRIM(Customers!Q560&amp;""),Codes!$A$5:$A$14,0))),"",IF(ISNUMBER(Customers!Q560),Customers!Q560,IFERROR(VALUE(Customers!Q560),"")))</f>
        <v>13500</v>
      </c>
      <c r="R560" s="4" t="n">
        <f aca="false">IF(OR(TRIM(Customers!R560&amp;"")="",ISNUMBER(MATCH(TRIM(Customers!R560&amp;""),Codes!$A$5:$A$14,0))),"",IF(ISNUMBER(Customers!R560),Customers!R560,IFERROR(VALUE(Customers!R560),"")))</f>
        <v>2785.03</v>
      </c>
      <c r="S560" s="4" t="n">
        <f aca="false">IF(OR(TRIM(Customers!S560&amp;"")="",ISNUMBER(MATCH(TRIM(Customers!S560&amp;""),Codes!$A$5:$A$14,0))),"",IF(ISNUMBER(Customers!S560),Customers!S560,IFERROR(VALUE(Customers!S560),"")))</f>
        <v>0</v>
      </c>
      <c r="T560" s="4" t="n">
        <f aca="false">IF(OR(TRIM(Customers!T560&amp;"")="",ISNUMBER(MATCH(TRIM(Customers!T560&amp;""),Codes!$A$5:$A$14,0))),"",IF(ISNUMBER(Customers!T560),Customers!T560,IFERROR(VALUE(Customers!T560),"")))</f>
        <v>0</v>
      </c>
      <c r="U560" s="3" t="n">
        <f aca="false">IF(OR(TRIM(Customers!U560&amp;"")="",ISNUMBER(MATCH(TRIM(Customers!U560&amp;""),Codes!$A$5:$A$14,0)),Customers!U560=0),"",IF(ISNUMBER(Customers!U560),Customers!U560,IFERROR(VALUE(Customers!U560),"")))</f>
        <v>669</v>
      </c>
      <c r="V560" s="3" t="n">
        <f aca="false">IF(OR(TRIM(Customers!V560&amp;"")="",ISNUMBER(MATCH(TRIM(Customers!V560&amp;""),Codes!$A$5:$A$14,0))),"",IF(ISNUMBER(Customers!V560),Customers!V560,IFERROR(VALUE(Customers!V560),"")))</f>
        <v>0</v>
      </c>
    </row>
    <row r="561" customFormat="false" ht="15" hidden="false" customHeight="false" outlineLevel="0" collapsed="false">
      <c r="A561" s="2" t="str">
        <f aca="false">Customers!A561</f>
        <v>CL00560</v>
      </c>
      <c r="B561" s="3" t="n">
        <f aca="false">IF(OR(TRIM(Customers!B561&amp;"")="",ISNUMBER(MATCH(TRIM(Customers!B561&amp;""),Codes!$A$5:$A$14,0)),Customers!B561=0),"",IF(ISNUMBER(Customers!B561),Customers!B561,IFERROR(VALUE(Customers!B561),"")))</f>
        <v>75</v>
      </c>
      <c r="C561" s="2" t="str">
        <f aca="false">IF(OR(TRIM(Customers!C561&amp;"")="",ISNUMBER(MATCH(TRIM(Customers!C561&amp;""),Codes!$A$5:$A$14,0))),"",TRIM(Customers!C561))</f>
        <v>F</v>
      </c>
      <c r="D561" s="2" t="str">
        <f aca="false">IF(OR(TRIM(Customers!D561&amp;"")="",ISNUMBER(MATCH(TRIM(Customers!D561&amp;""),Codes!$A$5:$A$14,0))),"",TRIM(Customers!D561))</f>
        <v>Sicilia</v>
      </c>
      <c r="E561" s="2" t="str">
        <f aca="false">IF(OR(TRIM(Customers!E561&amp;"")="",ISNUMBER(MATCH(TRIM(Customers!E561&amp;""),Codes!$A$5:$A$14,0))),"",TRIM(Customers!E561))</f>
        <v>Retired</v>
      </c>
      <c r="F561" s="2" t="str">
        <f aca="false">IF(OR(TRIM(Customers!F561&amp;"")="",ISNUMBER(MATCH(TRIM(Customers!F561&amp;""),Codes!$A$5:$A$14,0))),"",TRIM(Customers!F561))</f>
        <v>Married</v>
      </c>
      <c r="G561" s="4" t="n">
        <f aca="false">IF(OR(TRIM(Customers!G561&amp;"")="",ISNUMBER(MATCH(TRIM(Customers!G561&amp;""),Codes!$A$5:$A$14,0)),Customers!G561=-999),"",IF(ISNUMBER(Customers!G561),Customers!G561,IFERROR(VALUE(Customers!G561),"")))</f>
        <v>21100</v>
      </c>
      <c r="H561" s="3" t="n">
        <f aca="false">IF(OR(TRIM(Customers!H561&amp;"")="",ISNUMBER(MATCH(TRIM(Customers!H561&amp;""),Codes!$A$5:$A$14,0))),"",IF(ISNUMBER(Customers!H561),Customers!H561,IFERROR(VALUE(Customers!H561),"")))</f>
        <v>32</v>
      </c>
      <c r="I561" s="5" t="n">
        <f aca="false">IF(OR(TRIM(Customers!I561&amp;"")="",ISNUMBER(MATCH(TRIM(Customers!I561&amp;""),Codes!$A$5:$A$14,0)),Customers!I561=DATE(1970,1,1)),"",IF(ISNUMBER(Customers!I561),Customers!I561,IFERROR(DATEVALUE(Customers!I561),"")))</f>
        <v>34321</v>
      </c>
      <c r="J561" s="2" t="str">
        <f aca="false">IF(OR(TRIM(Customers!J561&amp;"")="",ISNUMBER(MATCH(TRIM(Customers!J561&amp;""),Codes!$A$5:$A$14,0))),"",TRIM(Customers!J561))</f>
        <v>Branch</v>
      </c>
      <c r="K561" s="3" t="n">
        <f aca="false">IF(OR(TRIM(Customers!K561&amp;"")="",ISNUMBER(MATCH(TRIM(Customers!K561&amp;""),Codes!$A$5:$A$14,0))),"",IF(ISNUMBER(Customers!K561),Customers!K561,IFERROR(VALUE(Customers!K561),"")))</f>
        <v>5</v>
      </c>
      <c r="L561" s="4" t="n">
        <f aca="false">IF(OR(TRIM(Customers!L561&amp;"")="",ISNUMBER(MATCH(TRIM(Customers!L561&amp;""),Codes!$A$5:$A$14,0))),"",IF(ISNUMBER(Customers!L561),Customers!L561,IFERROR(VALUE(Customers!L561),"")))</f>
        <v>2242.07</v>
      </c>
      <c r="M561" s="4" t="n">
        <f aca="false">IF(OR(TRIM(Customers!M561&amp;"")="",ISNUMBER(MATCH(TRIM(Customers!M561&amp;""),Codes!$A$5:$A$14,0))),"",IF(ISNUMBER(Customers!M561),Customers!M561,IFERROR(VALUE(Customers!M561),"")))</f>
        <v>0</v>
      </c>
      <c r="N561" s="3" t="n">
        <f aca="false">IF(OR(TRIM(Customers!N561&amp;"")="",ISNUMBER(MATCH(TRIM(Customers!N561&amp;""),Codes!$A$5:$A$14,0)),Customers!N561=9999),"",IF(ISNUMBER(Customers!N561),Customers!N561,IFERROR(VALUE(Customers!N561),"")))</f>
        <v>17</v>
      </c>
      <c r="O561" s="4" t="n">
        <f aca="false">IF(OR(TRIM(Customers!O561&amp;"")="",ISNUMBER(MATCH(TRIM(Customers!O561&amp;""),Codes!$A$5:$A$14,0))),"",IF(ISNUMBER(Customers!O561),Customers!O561,IFERROR(VALUE(Customers!O561),"")))</f>
        <v>40.68</v>
      </c>
      <c r="P561" s="3" t="n">
        <f aca="false">IF(OR(TRIM(Customers!P561&amp;"")="",ISNUMBER(MATCH(TRIM(Customers!P561&amp;""),Codes!$A$5:$A$14,0))),"",IF(ISNUMBER(Customers!P561),Customers!P561,IFERROR(VALUE(Customers!P561),"")))</f>
        <v>4</v>
      </c>
      <c r="Q561" s="4" t="n">
        <f aca="false">IF(OR(TRIM(Customers!Q561&amp;"")="",ISNUMBER(MATCH(TRIM(Customers!Q561&amp;""),Codes!$A$5:$A$14,0))),"",IF(ISNUMBER(Customers!Q561),Customers!Q561,IFERROR(VALUE(Customers!Q561),"")))</f>
        <v>4500</v>
      </c>
      <c r="R561" s="4" t="n">
        <f aca="false">IF(OR(TRIM(Customers!R561&amp;"")="",ISNUMBER(MATCH(TRIM(Customers!R561&amp;""),Codes!$A$5:$A$14,0))),"",IF(ISNUMBER(Customers!R561),Customers!R561,IFERROR(VALUE(Customers!R561),"")))</f>
        <v>1353.95</v>
      </c>
      <c r="S561" s="4" t="n">
        <f aca="false">IF(OR(TRIM(Customers!S561&amp;"")="",ISNUMBER(MATCH(TRIM(Customers!S561&amp;""),Codes!$A$5:$A$14,0))),"",IF(ISNUMBER(Customers!S561),Customers!S561,IFERROR(VALUE(Customers!S561),"")))</f>
        <v>0</v>
      </c>
      <c r="T561" s="4" t="n">
        <f aca="false">IF(OR(TRIM(Customers!T561&amp;"")="",ISNUMBER(MATCH(TRIM(Customers!T561&amp;""),Codes!$A$5:$A$14,0))),"",IF(ISNUMBER(Customers!T561),Customers!T561,IFERROR(VALUE(Customers!T561),"")))</f>
        <v>0</v>
      </c>
      <c r="U561" s="3" t="n">
        <f aca="false">IF(OR(TRIM(Customers!U561&amp;"")="",ISNUMBER(MATCH(TRIM(Customers!U561&amp;""),Codes!$A$5:$A$14,0)),Customers!U561=0),"",IF(ISNUMBER(Customers!U561),Customers!U561,IFERROR(VALUE(Customers!U561),"")))</f>
        <v>723</v>
      </c>
      <c r="V561" s="3" t="n">
        <f aca="false">IF(OR(TRIM(Customers!V561&amp;"")="",ISNUMBER(MATCH(TRIM(Customers!V561&amp;""),Codes!$A$5:$A$14,0))),"",IF(ISNUMBER(Customers!V561),Customers!V561,IFERROR(VALUE(Customers!V561),"")))</f>
        <v>0</v>
      </c>
    </row>
    <row r="562" customFormat="false" ht="15" hidden="false" customHeight="false" outlineLevel="0" collapsed="false">
      <c r="A562" s="2" t="str">
        <f aca="false">Customers!A562</f>
        <v>CL00561</v>
      </c>
      <c r="B562" s="3" t="n">
        <f aca="false">IF(OR(TRIM(Customers!B562&amp;"")="",ISNUMBER(MATCH(TRIM(Customers!B562&amp;""),Codes!$A$5:$A$14,0)),Customers!B562=0),"",IF(ISNUMBER(Customers!B562),Customers!B562,IFERROR(VALUE(Customers!B562),"")))</f>
        <v>54</v>
      </c>
      <c r="C562" s="2" t="str">
        <f aca="false">IF(OR(TRIM(Customers!C562&amp;"")="",ISNUMBER(MATCH(TRIM(Customers!C562&amp;""),Codes!$A$5:$A$14,0))),"",TRIM(Customers!C562))</f>
        <v>F</v>
      </c>
      <c r="D562" s="2" t="str">
        <f aca="false">IF(OR(TRIM(Customers!D562&amp;"")="",ISNUMBER(MATCH(TRIM(Customers!D562&amp;""),Codes!$A$5:$A$14,0))),"",TRIM(Customers!D562))</f>
        <v>Campania</v>
      </c>
      <c r="E562" s="2" t="str">
        <f aca="false">IF(OR(TRIM(Customers!E562&amp;"")="",ISNUMBER(MATCH(TRIM(Customers!E562&amp;""),Codes!$A$5:$A$14,0))),"",TRIM(Customers!E562))</f>
        <v>Teacher</v>
      </c>
      <c r="F562" s="2" t="str">
        <f aca="false">IF(OR(TRIM(Customers!F562&amp;"")="",ISNUMBER(MATCH(TRIM(Customers!F562&amp;""),Codes!$A$5:$A$14,0))),"",TRIM(Customers!F562))</f>
        <v>Divorced</v>
      </c>
      <c r="G562" s="4" t="n">
        <f aca="false">IF(OR(TRIM(Customers!G562&amp;"")="",ISNUMBER(MATCH(TRIM(Customers!G562&amp;""),Codes!$A$5:$A$14,0)),Customers!G562=-999),"",IF(ISNUMBER(Customers!G562),Customers!G562,IFERROR(VALUE(Customers!G562),"")))</f>
        <v>45900</v>
      </c>
      <c r="H562" s="3" t="n">
        <f aca="false">IF(OR(TRIM(Customers!H562&amp;"")="",ISNUMBER(MATCH(TRIM(Customers!H562&amp;""),Codes!$A$5:$A$14,0))),"",IF(ISNUMBER(Customers!H562),Customers!H562,IFERROR(VALUE(Customers!H562),"")))</f>
        <v>9</v>
      </c>
      <c r="I562" s="5" t="n">
        <f aca="false">IF(OR(TRIM(Customers!I562&amp;"")="",ISNUMBER(MATCH(TRIM(Customers!I562&amp;""),Codes!$A$5:$A$14,0)),Customers!I562=DATE(1970,1,1)),"",IF(ISNUMBER(Customers!I562),Customers!I562,IFERROR(DATEVALUE(Customers!I562),"")))</f>
        <v>42851</v>
      </c>
      <c r="J562" s="2" t="str">
        <f aca="false">IF(OR(TRIM(Customers!J562&amp;"")="",ISNUMBER(MATCH(TRIM(Customers!J562&amp;""),Codes!$A$5:$A$14,0))),"",TRIM(Customers!J562))</f>
        <v>Online Banking</v>
      </c>
      <c r="K562" s="3" t="n">
        <f aca="false">IF(OR(TRIM(Customers!K562&amp;"")="",ISNUMBER(MATCH(TRIM(Customers!K562&amp;""),Codes!$A$5:$A$14,0))),"",IF(ISNUMBER(Customers!K562),Customers!K562,IFERROR(VALUE(Customers!K562),"")))</f>
        <v>1</v>
      </c>
      <c r="L562" s="4" t="n">
        <f aca="false">IF(OR(TRIM(Customers!L562&amp;"")="",ISNUMBER(MATCH(TRIM(Customers!L562&amp;""),Codes!$A$5:$A$14,0))),"",IF(ISNUMBER(Customers!L562),Customers!L562,IFERROR(VALUE(Customers!L562),"")))</f>
        <v>2754.02</v>
      </c>
      <c r="M562" s="4" t="n">
        <f aca="false">IF(OR(TRIM(Customers!M562&amp;"")="",ISNUMBER(MATCH(TRIM(Customers!M562&amp;""),Codes!$A$5:$A$14,0))),"",IF(ISNUMBER(Customers!M562),Customers!M562,IFERROR(VALUE(Customers!M562),"")))</f>
        <v>0</v>
      </c>
      <c r="N562" s="3" t="n">
        <f aca="false">IF(OR(TRIM(Customers!N562&amp;"")="",ISNUMBER(MATCH(TRIM(Customers!N562&amp;""),Codes!$A$5:$A$14,0)),Customers!N562=9999),"",IF(ISNUMBER(Customers!N562),Customers!N562,IFERROR(VALUE(Customers!N562),"")))</f>
        <v>35</v>
      </c>
      <c r="O562" s="4" t="n">
        <f aca="false">IF(OR(TRIM(Customers!O562&amp;"")="",ISNUMBER(MATCH(TRIM(Customers!O562&amp;""),Codes!$A$5:$A$14,0))),"",IF(ISNUMBER(Customers!O562),Customers!O562,IFERROR(VALUE(Customers!O562),"")))</f>
        <v>52.68</v>
      </c>
      <c r="P562" s="3" t="n">
        <f aca="false">IF(OR(TRIM(Customers!P562&amp;"")="",ISNUMBER(MATCH(TRIM(Customers!P562&amp;""),Codes!$A$5:$A$14,0))),"",IF(ISNUMBER(Customers!P562),Customers!P562,IFERROR(VALUE(Customers!P562),"")))</f>
        <v>2</v>
      </c>
      <c r="Q562" s="4" t="str">
        <f aca="false">IF(OR(TRIM(Customers!Q562&amp;"")="",ISNUMBER(MATCH(TRIM(Customers!Q562&amp;""),Codes!$A$5:$A$14,0))),"",IF(ISNUMBER(Customers!Q562),Customers!Q562,IFERROR(VALUE(Customers!Q562),"")))</f>
        <v/>
      </c>
      <c r="R562" s="4" t="str">
        <f aca="false">IF(OR(TRIM(Customers!R562&amp;"")="",ISNUMBER(MATCH(TRIM(Customers!R562&amp;""),Codes!$A$5:$A$14,0))),"",IF(ISNUMBER(Customers!R562),Customers!R562,IFERROR(VALUE(Customers!R562),"")))</f>
        <v/>
      </c>
      <c r="S562" s="4" t="n">
        <f aca="false">IF(OR(TRIM(Customers!S562&amp;"")="",ISNUMBER(MATCH(TRIM(Customers!S562&amp;""),Codes!$A$5:$A$14,0))),"",IF(ISNUMBER(Customers!S562),Customers!S562,IFERROR(VALUE(Customers!S562),"")))</f>
        <v>0</v>
      </c>
      <c r="T562" s="4" t="n">
        <f aca="false">IF(OR(TRIM(Customers!T562&amp;"")="",ISNUMBER(MATCH(TRIM(Customers!T562&amp;""),Codes!$A$5:$A$14,0))),"",IF(ISNUMBER(Customers!T562),Customers!T562,IFERROR(VALUE(Customers!T562),"")))</f>
        <v>0</v>
      </c>
      <c r="U562" s="3" t="n">
        <f aca="false">IF(OR(TRIM(Customers!U562&amp;"")="",ISNUMBER(MATCH(TRIM(Customers!U562&amp;""),Codes!$A$5:$A$14,0)),Customers!U562=0),"",IF(ISNUMBER(Customers!U562),Customers!U562,IFERROR(VALUE(Customers!U562),"")))</f>
        <v>670</v>
      </c>
      <c r="V562" s="3" t="n">
        <f aca="false">IF(OR(TRIM(Customers!V562&amp;"")="",ISNUMBER(MATCH(TRIM(Customers!V562&amp;""),Codes!$A$5:$A$14,0))),"",IF(ISNUMBER(Customers!V562),Customers!V562,IFERROR(VALUE(Customers!V562),"")))</f>
        <v>0</v>
      </c>
    </row>
    <row r="563" customFormat="false" ht="15" hidden="false" customHeight="false" outlineLevel="0" collapsed="false">
      <c r="A563" s="2" t="str">
        <f aca="false">Customers!A563</f>
        <v>CL00562</v>
      </c>
      <c r="B563" s="3" t="n">
        <f aca="false">IF(OR(TRIM(Customers!B563&amp;"")="",ISNUMBER(MATCH(TRIM(Customers!B563&amp;""),Codes!$A$5:$A$14,0)),Customers!B563=0),"",IF(ISNUMBER(Customers!B563),Customers!B563,IFERROR(VALUE(Customers!B563),"")))</f>
        <v>36</v>
      </c>
      <c r="C563" s="2" t="str">
        <f aca="false">IF(OR(TRIM(Customers!C563&amp;"")="",ISNUMBER(MATCH(TRIM(Customers!C563&amp;""),Codes!$A$5:$A$14,0))),"",TRIM(Customers!C563))</f>
        <v>F</v>
      </c>
      <c r="D563" s="2" t="str">
        <f aca="false">IF(OR(TRIM(Customers!D563&amp;"")="",ISNUMBER(MATCH(TRIM(Customers!D563&amp;""),Codes!$A$5:$A$14,0))),"",TRIM(Customers!D563))</f>
        <v>Campania</v>
      </c>
      <c r="E563" s="2" t="str">
        <f aca="false">IF(OR(TRIM(Customers!E563&amp;"")="",ISNUMBER(MATCH(TRIM(Customers!E563&amp;""),Codes!$A$5:$A$14,0))),"",TRIM(Customers!E563))</f>
        <v>Manual worker</v>
      </c>
      <c r="F563" s="2" t="str">
        <f aca="false">IF(OR(TRIM(Customers!F563&amp;"")="",ISNUMBER(MATCH(TRIM(Customers!F563&amp;""),Codes!$A$5:$A$14,0))),"",TRIM(Customers!F563))</f>
        <v>Married</v>
      </c>
      <c r="G563" s="4" t="n">
        <f aca="false">IF(OR(TRIM(Customers!G563&amp;"")="",ISNUMBER(MATCH(TRIM(Customers!G563&amp;""),Codes!$A$5:$A$14,0)),Customers!G563=-999),"",IF(ISNUMBER(Customers!G563),Customers!G563,IFERROR(VALUE(Customers!G563),"")))</f>
        <v>19600</v>
      </c>
      <c r="H563" s="3" t="str">
        <f aca="false">IF(OR(TRIM(Customers!H563&amp;"")="",ISNUMBER(MATCH(TRIM(Customers!H563&amp;""),Codes!$A$5:$A$14,0))),"",IF(ISNUMBER(Customers!H563),Customers!H563,IFERROR(VALUE(Customers!H563),"")))</f>
        <v/>
      </c>
      <c r="I563" s="5" t="n">
        <f aca="false">IF(OR(TRIM(Customers!I563&amp;"")="",ISNUMBER(MATCH(TRIM(Customers!I563&amp;""),Codes!$A$5:$A$14,0)),Customers!I563=DATE(1970,1,1)),"",IF(ISNUMBER(Customers!I563),Customers!I563,IFERROR(DATEVALUE(Customers!I563),"")))</f>
        <v>40925</v>
      </c>
      <c r="J563" s="2" t="str">
        <f aca="false">IF(OR(TRIM(Customers!J563&amp;"")="",ISNUMBER(MATCH(TRIM(Customers!J563&amp;""),Codes!$A$5:$A$14,0))),"",TRIM(Customers!J563))</f>
        <v>Branch</v>
      </c>
      <c r="K563" s="3" t="n">
        <f aca="false">IF(OR(TRIM(Customers!K563&amp;"")="",ISNUMBER(MATCH(TRIM(Customers!K563&amp;""),Codes!$A$5:$A$14,0))),"",IF(ISNUMBER(Customers!K563),Customers!K563,IFERROR(VALUE(Customers!K563),"")))</f>
        <v>1</v>
      </c>
      <c r="L563" s="4" t="n">
        <f aca="false">IF(OR(TRIM(Customers!L563&amp;"")="",ISNUMBER(MATCH(TRIM(Customers!L563&amp;""),Codes!$A$5:$A$14,0))),"",IF(ISNUMBER(Customers!L563),Customers!L563,IFERROR(VALUE(Customers!L563),"")))</f>
        <v>2360.32</v>
      </c>
      <c r="M563" s="4" t="n">
        <f aca="false">IF(OR(TRIM(Customers!M563&amp;"")="",ISNUMBER(MATCH(TRIM(Customers!M563&amp;""),Codes!$A$5:$A$14,0))),"",IF(ISNUMBER(Customers!M563),Customers!M563,IFERROR(VALUE(Customers!M563),"")))</f>
        <v>31862.57</v>
      </c>
      <c r="N563" s="3" t="n">
        <f aca="false">IF(OR(TRIM(Customers!N563&amp;"")="",ISNUMBER(MATCH(TRIM(Customers!N563&amp;""),Codes!$A$5:$A$14,0)),Customers!N563=9999),"",IF(ISNUMBER(Customers!N563),Customers!N563,IFERROR(VALUE(Customers!N563),"")))</f>
        <v>18</v>
      </c>
      <c r="O563" s="4" t="n">
        <f aca="false">IF(OR(TRIM(Customers!O563&amp;"")="",ISNUMBER(MATCH(TRIM(Customers!O563&amp;""),Codes!$A$5:$A$14,0))),"",IF(ISNUMBER(Customers!O563),Customers!O563,IFERROR(VALUE(Customers!O563),"")))</f>
        <v>59.55</v>
      </c>
      <c r="P563" s="3" t="n">
        <f aca="false">IF(OR(TRIM(Customers!P563&amp;"")="",ISNUMBER(MATCH(TRIM(Customers!P563&amp;""),Codes!$A$5:$A$14,0))),"",IF(ISNUMBER(Customers!P563),Customers!P563,IFERROR(VALUE(Customers!P563),"")))</f>
        <v>3</v>
      </c>
      <c r="Q563" s="4" t="n">
        <f aca="false">IF(OR(TRIM(Customers!Q563&amp;"")="",ISNUMBER(MATCH(TRIM(Customers!Q563&amp;""),Codes!$A$5:$A$14,0))),"",IF(ISNUMBER(Customers!Q563),Customers!Q563,IFERROR(VALUE(Customers!Q563),"")))</f>
        <v>0</v>
      </c>
      <c r="R563" s="4" t="n">
        <f aca="false">IF(OR(TRIM(Customers!R563&amp;"")="",ISNUMBER(MATCH(TRIM(Customers!R563&amp;""),Codes!$A$5:$A$14,0))),"",IF(ISNUMBER(Customers!R563),Customers!R563,IFERROR(VALUE(Customers!R563),"")))</f>
        <v>0</v>
      </c>
      <c r="S563" s="4" t="n">
        <f aca="false">IF(OR(TRIM(Customers!S563&amp;"")="",ISNUMBER(MATCH(TRIM(Customers!S563&amp;""),Codes!$A$5:$A$14,0))),"",IF(ISNUMBER(Customers!S563),Customers!S563,IFERROR(VALUE(Customers!S563),"")))</f>
        <v>87000</v>
      </c>
      <c r="T563" s="4" t="n">
        <f aca="false">IF(OR(TRIM(Customers!T563&amp;"")="",ISNUMBER(MATCH(TRIM(Customers!T563&amp;""),Codes!$A$5:$A$14,0))),"",IF(ISNUMBER(Customers!T563),Customers!T563,IFERROR(VALUE(Customers!T563),"")))</f>
        <v>618</v>
      </c>
      <c r="U563" s="3" t="n">
        <f aca="false">IF(OR(TRIM(Customers!U563&amp;"")="",ISNUMBER(MATCH(TRIM(Customers!U563&amp;""),Codes!$A$5:$A$14,0)),Customers!U563=0),"",IF(ISNUMBER(Customers!U563),Customers!U563,IFERROR(VALUE(Customers!U563),"")))</f>
        <v>641</v>
      </c>
      <c r="V563" s="3" t="n">
        <f aca="false">IF(OR(TRIM(Customers!V563&amp;"")="",ISNUMBER(MATCH(TRIM(Customers!V563&amp;""),Codes!$A$5:$A$14,0))),"",IF(ISNUMBER(Customers!V563),Customers!V563,IFERROR(VALUE(Customers!V563),"")))</f>
        <v>0</v>
      </c>
    </row>
    <row r="564" customFormat="false" ht="15" hidden="false" customHeight="false" outlineLevel="0" collapsed="false">
      <c r="A564" s="2" t="str">
        <f aca="false">Customers!A564</f>
        <v>CL00563</v>
      </c>
      <c r="B564" s="3" t="n">
        <f aca="false">IF(OR(TRIM(Customers!B564&amp;"")="",ISNUMBER(MATCH(TRIM(Customers!B564&amp;""),Codes!$A$5:$A$14,0)),Customers!B564=0),"",IF(ISNUMBER(Customers!B564),Customers!B564,IFERROR(VALUE(Customers!B564),"")))</f>
        <v>45</v>
      </c>
      <c r="C564" s="2" t="str">
        <f aca="false">IF(OR(TRIM(Customers!C564&amp;"")="",ISNUMBER(MATCH(TRIM(Customers!C564&amp;""),Codes!$A$5:$A$14,0))),"",TRIM(Customers!C564))</f>
        <v>M</v>
      </c>
      <c r="D564" s="2" t="str">
        <f aca="false">IF(OR(TRIM(Customers!D564&amp;"")="",ISNUMBER(MATCH(TRIM(Customers!D564&amp;""),Codes!$A$5:$A$14,0))),"",TRIM(Customers!D564))</f>
        <v>Emilia-Romagna</v>
      </c>
      <c r="E564" s="2" t="str">
        <f aca="false">IF(OR(TRIM(Customers!E564&amp;"")="",ISNUMBER(MATCH(TRIM(Customers!E564&amp;""),Codes!$A$5:$A$14,0))),"",TRIM(Customers!E564))</f>
        <v>Manual worker</v>
      </c>
      <c r="F564" s="2" t="str">
        <f aca="false">IF(OR(TRIM(Customers!F564&amp;"")="",ISNUMBER(MATCH(TRIM(Customers!F564&amp;""),Codes!$A$5:$A$14,0))),"",TRIM(Customers!F564))</f>
        <v>Divorced</v>
      </c>
      <c r="G564" s="4" t="n">
        <f aca="false">IF(OR(TRIM(Customers!G564&amp;"")="",ISNUMBER(MATCH(TRIM(Customers!G564&amp;""),Codes!$A$5:$A$14,0)),Customers!G564=-999),"",IF(ISNUMBER(Customers!G564),Customers!G564,IFERROR(VALUE(Customers!G564),"")))</f>
        <v>20500</v>
      </c>
      <c r="H564" s="3" t="n">
        <f aca="false">IF(OR(TRIM(Customers!H564&amp;"")="",ISNUMBER(MATCH(TRIM(Customers!H564&amp;""),Codes!$A$5:$A$14,0))),"",IF(ISNUMBER(Customers!H564),Customers!H564,IFERROR(VALUE(Customers!H564),"")))</f>
        <v>5</v>
      </c>
      <c r="I564" s="5" t="n">
        <f aca="false">IF(OR(TRIM(Customers!I564&amp;"")="",ISNUMBER(MATCH(TRIM(Customers!I564&amp;""),Codes!$A$5:$A$14,0)),Customers!I564=DATE(1970,1,1)),"",IF(ISNUMBER(Customers!I564),Customers!I564,IFERROR(DATEVALUE(Customers!I564),"")))</f>
        <v>44172</v>
      </c>
      <c r="J564" s="2" t="str">
        <f aca="false">IF(OR(TRIM(Customers!J564&amp;"")="",ISNUMBER(MATCH(TRIM(Customers!J564&amp;""),Codes!$A$5:$A$14,0))),"",TRIM(Customers!J564))</f>
        <v>App</v>
      </c>
      <c r="K564" s="3" t="n">
        <f aca="false">IF(OR(TRIM(Customers!K564&amp;"")="",ISNUMBER(MATCH(TRIM(Customers!K564&amp;""),Codes!$A$5:$A$14,0))),"",IF(ISNUMBER(Customers!K564),Customers!K564,IFERROR(VALUE(Customers!K564),"")))</f>
        <v>2</v>
      </c>
      <c r="L564" s="4" t="n">
        <f aca="false">IF(OR(TRIM(Customers!L564&amp;"")="",ISNUMBER(MATCH(TRIM(Customers!L564&amp;""),Codes!$A$5:$A$14,0))),"",IF(ISNUMBER(Customers!L564),Customers!L564,IFERROR(VALUE(Customers!L564),"")))</f>
        <v>881.78</v>
      </c>
      <c r="M564" s="4" t="str">
        <f aca="false">IF(OR(TRIM(Customers!M564&amp;"")="",ISNUMBER(MATCH(TRIM(Customers!M564&amp;""),Codes!$A$5:$A$14,0))),"",IF(ISNUMBER(Customers!M564),Customers!M564,IFERROR(VALUE(Customers!M564),"")))</f>
        <v/>
      </c>
      <c r="N564" s="3" t="n">
        <f aca="false">IF(OR(TRIM(Customers!N564&amp;"")="",ISNUMBER(MATCH(TRIM(Customers!N564&amp;""),Codes!$A$5:$A$14,0)),Customers!N564=9999),"",IF(ISNUMBER(Customers!N564),Customers!N564,IFERROR(VALUE(Customers!N564),"")))</f>
        <v>34</v>
      </c>
      <c r="O564" s="4" t="n">
        <f aca="false">IF(OR(TRIM(Customers!O564&amp;"")="",ISNUMBER(MATCH(TRIM(Customers!O564&amp;""),Codes!$A$5:$A$14,0))),"",IF(ISNUMBER(Customers!O564),Customers!O564,IFERROR(VALUE(Customers!O564),"")))</f>
        <v>38.91</v>
      </c>
      <c r="P564" s="3" t="n">
        <f aca="false">IF(OR(TRIM(Customers!P564&amp;"")="",ISNUMBER(MATCH(TRIM(Customers!P564&amp;""),Codes!$A$5:$A$14,0))),"",IF(ISNUMBER(Customers!P564),Customers!P564,IFERROR(VALUE(Customers!P564),"")))</f>
        <v>2</v>
      </c>
      <c r="Q564" s="4" t="n">
        <f aca="false">IF(OR(TRIM(Customers!Q564&amp;"")="",ISNUMBER(MATCH(TRIM(Customers!Q564&amp;""),Codes!$A$5:$A$14,0))),"",IF(ISNUMBER(Customers!Q564),Customers!Q564,IFERROR(VALUE(Customers!Q564),"")))</f>
        <v>4500</v>
      </c>
      <c r="R564" s="4" t="n">
        <f aca="false">IF(OR(TRIM(Customers!R564&amp;"")="",ISNUMBER(MATCH(TRIM(Customers!R564&amp;""),Codes!$A$5:$A$14,0))),"",IF(ISNUMBER(Customers!R564),Customers!R564,IFERROR(VALUE(Customers!R564),"")))</f>
        <v>339.36</v>
      </c>
      <c r="S564" s="4" t="n">
        <f aca="false">IF(OR(TRIM(Customers!S564&amp;"")="",ISNUMBER(MATCH(TRIM(Customers!S564&amp;""),Codes!$A$5:$A$14,0))),"",IF(ISNUMBER(Customers!S564),Customers!S564,IFERROR(VALUE(Customers!S564),"")))</f>
        <v>85000</v>
      </c>
      <c r="T564" s="4" t="n">
        <f aca="false">IF(OR(TRIM(Customers!T564&amp;"")="",ISNUMBER(MATCH(TRIM(Customers!T564&amp;""),Codes!$A$5:$A$14,0))),"",IF(ISNUMBER(Customers!T564),Customers!T564,IFERROR(VALUE(Customers!T564),"")))</f>
        <v>456</v>
      </c>
      <c r="U564" s="3" t="n">
        <f aca="false">IF(OR(TRIM(Customers!U564&amp;"")="",ISNUMBER(MATCH(TRIM(Customers!U564&amp;""),Codes!$A$5:$A$14,0)),Customers!U564=0),"",IF(ISNUMBER(Customers!U564),Customers!U564,IFERROR(VALUE(Customers!U564),"")))</f>
        <v>640</v>
      </c>
      <c r="V564" s="3" t="n">
        <f aca="false">IF(OR(TRIM(Customers!V564&amp;"")="",ISNUMBER(MATCH(TRIM(Customers!V564&amp;""),Codes!$A$5:$A$14,0))),"",IF(ISNUMBER(Customers!V564),Customers!V564,IFERROR(VALUE(Customers!V564),"")))</f>
        <v>0</v>
      </c>
    </row>
    <row r="565" customFormat="false" ht="15" hidden="false" customHeight="false" outlineLevel="0" collapsed="false">
      <c r="A565" s="2" t="str">
        <f aca="false">Customers!A565</f>
        <v>CL00564</v>
      </c>
      <c r="B565" s="3" t="n">
        <f aca="false">IF(OR(TRIM(Customers!B565&amp;"")="",ISNUMBER(MATCH(TRIM(Customers!B565&amp;""),Codes!$A$5:$A$14,0)),Customers!B565=0),"",IF(ISNUMBER(Customers!B565),Customers!B565,IFERROR(VALUE(Customers!B565),"")))</f>
        <v>38</v>
      </c>
      <c r="C565" s="2" t="str">
        <f aca="false">IF(OR(TRIM(Customers!C565&amp;"")="",ISNUMBER(MATCH(TRIM(Customers!C565&amp;""),Codes!$A$5:$A$14,0))),"",TRIM(Customers!C565))</f>
        <v>M</v>
      </c>
      <c r="D565" s="2" t="str">
        <f aca="false">IF(OR(TRIM(Customers!D565&amp;"")="",ISNUMBER(MATCH(TRIM(Customers!D565&amp;""),Codes!$A$5:$A$14,0))),"",TRIM(Customers!D565))</f>
        <v>Umbria</v>
      </c>
      <c r="E565" s="2" t="str">
        <f aca="false">IF(OR(TRIM(Customers!E565&amp;"")="",ISNUMBER(MATCH(TRIM(Customers!E565&amp;""),Codes!$A$5:$A$14,0))),"",TRIM(Customers!E565))</f>
        <v>Employee</v>
      </c>
      <c r="F565" s="2" t="str">
        <f aca="false">IF(OR(TRIM(Customers!F565&amp;"")="",ISNUMBER(MATCH(TRIM(Customers!F565&amp;""),Codes!$A$5:$A$14,0))),"",TRIM(Customers!F565))</f>
        <v>Single</v>
      </c>
      <c r="G565" s="4" t="n">
        <f aca="false">IF(OR(TRIM(Customers!G565&amp;"")="",ISNUMBER(MATCH(TRIM(Customers!G565&amp;""),Codes!$A$5:$A$14,0)),Customers!G565=-999),"",IF(ISNUMBER(Customers!G565),Customers!G565,IFERROR(VALUE(Customers!G565),"")))</f>
        <v>28800</v>
      </c>
      <c r="H565" s="3" t="n">
        <f aca="false">IF(OR(TRIM(Customers!H565&amp;"")="",ISNUMBER(MATCH(TRIM(Customers!H565&amp;""),Codes!$A$5:$A$14,0))),"",IF(ISNUMBER(Customers!H565),Customers!H565,IFERROR(VALUE(Customers!H565),"")))</f>
        <v>14</v>
      </c>
      <c r="I565" s="5" t="n">
        <f aca="false">IF(OR(TRIM(Customers!I565&amp;"")="",ISNUMBER(MATCH(TRIM(Customers!I565&amp;""),Codes!$A$5:$A$14,0)),Customers!I565=DATE(1970,1,1)),"",IF(ISNUMBER(Customers!I565),Customers!I565,IFERROR(DATEVALUE(Customers!I565),"")))</f>
        <v>40928</v>
      </c>
      <c r="J565" s="2" t="str">
        <f aca="false">IF(OR(TRIM(Customers!J565&amp;"")="",ISNUMBER(MATCH(TRIM(Customers!J565&amp;""),Codes!$A$5:$A$14,0))),"",TRIM(Customers!J565))</f>
        <v>Online Banking</v>
      </c>
      <c r="K565" s="3" t="n">
        <f aca="false">IF(OR(TRIM(Customers!K565&amp;"")="",ISNUMBER(MATCH(TRIM(Customers!K565&amp;""),Codes!$A$5:$A$14,0))),"",IF(ISNUMBER(Customers!K565),Customers!K565,IFERROR(VALUE(Customers!K565),"")))</f>
        <v>2</v>
      </c>
      <c r="L565" s="4" t="n">
        <f aca="false">IF(OR(TRIM(Customers!L565&amp;"")="",ISNUMBER(MATCH(TRIM(Customers!L565&amp;""),Codes!$A$5:$A$14,0))),"",IF(ISNUMBER(Customers!L565),Customers!L565,IFERROR(VALUE(Customers!L565),"")))</f>
        <v>4306.38</v>
      </c>
      <c r="M565" s="4" t="n">
        <f aca="false">IF(OR(TRIM(Customers!M565&amp;"")="",ISNUMBER(MATCH(TRIM(Customers!M565&amp;""),Codes!$A$5:$A$14,0))),"",IF(ISNUMBER(Customers!M565),Customers!M565,IFERROR(VALUE(Customers!M565),"")))</f>
        <v>38076.38</v>
      </c>
      <c r="N565" s="3" t="n">
        <f aca="false">IF(OR(TRIM(Customers!N565&amp;"")="",ISNUMBER(MATCH(TRIM(Customers!N565&amp;""),Codes!$A$5:$A$14,0)),Customers!N565=9999),"",IF(ISNUMBER(Customers!N565),Customers!N565,IFERROR(VALUE(Customers!N565),"")))</f>
        <v>32</v>
      </c>
      <c r="O565" s="4" t="n">
        <f aca="false">IF(OR(TRIM(Customers!O565&amp;"")="",ISNUMBER(MATCH(TRIM(Customers!O565&amp;""),Codes!$A$5:$A$14,0))),"",IF(ISNUMBER(Customers!O565),Customers!O565,IFERROR(VALUE(Customers!O565),"")))</f>
        <v>37.64</v>
      </c>
      <c r="P565" s="3" t="n">
        <f aca="false">IF(OR(TRIM(Customers!P565&amp;"")="",ISNUMBER(MATCH(TRIM(Customers!P565&amp;""),Codes!$A$5:$A$14,0))),"",IF(ISNUMBER(Customers!P565),Customers!P565,IFERROR(VALUE(Customers!P565),"")))</f>
        <v>3</v>
      </c>
      <c r="Q565" s="4" t="n">
        <f aca="false">IF(OR(TRIM(Customers!Q565&amp;"")="",ISNUMBER(MATCH(TRIM(Customers!Q565&amp;""),Codes!$A$5:$A$14,0))),"",IF(ISNUMBER(Customers!Q565),Customers!Q565,IFERROR(VALUE(Customers!Q565),"")))</f>
        <v>5000</v>
      </c>
      <c r="R565" s="4" t="n">
        <f aca="false">IF(OR(TRIM(Customers!R565&amp;"")="",ISNUMBER(MATCH(TRIM(Customers!R565&amp;""),Codes!$A$5:$A$14,0))),"",IF(ISNUMBER(Customers!R565),Customers!R565,IFERROR(VALUE(Customers!R565),"")))</f>
        <v>97.71</v>
      </c>
      <c r="S565" s="4" t="n">
        <f aca="false">IF(OR(TRIM(Customers!S565&amp;"")="",ISNUMBER(MATCH(TRIM(Customers!S565&amp;""),Codes!$A$5:$A$14,0))),"",IF(ISNUMBER(Customers!S565),Customers!S565,IFERROR(VALUE(Customers!S565),"")))</f>
        <v>0</v>
      </c>
      <c r="T565" s="4" t="n">
        <f aca="false">IF(OR(TRIM(Customers!T565&amp;"")="",ISNUMBER(MATCH(TRIM(Customers!T565&amp;""),Codes!$A$5:$A$14,0))),"",IF(ISNUMBER(Customers!T565),Customers!T565,IFERROR(VALUE(Customers!T565),"")))</f>
        <v>0</v>
      </c>
      <c r="U565" s="3" t="n">
        <f aca="false">IF(OR(TRIM(Customers!U565&amp;"")="",ISNUMBER(MATCH(TRIM(Customers!U565&amp;""),Codes!$A$5:$A$14,0)),Customers!U565=0),"",IF(ISNUMBER(Customers!U565),Customers!U565,IFERROR(VALUE(Customers!U565),"")))</f>
        <v>606</v>
      </c>
      <c r="V565" s="3" t="str">
        <f aca="false">IF(OR(TRIM(Customers!V565&amp;"")="",ISNUMBER(MATCH(TRIM(Customers!V565&amp;""),Codes!$A$5:$A$14,0))),"",IF(ISNUMBER(Customers!V565),Customers!V565,IFERROR(VALUE(Customers!V565),"")))</f>
        <v/>
      </c>
    </row>
    <row r="566" customFormat="false" ht="15" hidden="false" customHeight="false" outlineLevel="0" collapsed="false">
      <c r="A566" s="2" t="str">
        <f aca="false">Customers!A566</f>
        <v>CL00565</v>
      </c>
      <c r="B566" s="3" t="n">
        <f aca="false">IF(OR(TRIM(Customers!B566&amp;"")="",ISNUMBER(MATCH(TRIM(Customers!B566&amp;""),Codes!$A$5:$A$14,0)),Customers!B566=0),"",IF(ISNUMBER(Customers!B566),Customers!B566,IFERROR(VALUE(Customers!B566),"")))</f>
        <v>61</v>
      </c>
      <c r="C566" s="2" t="str">
        <f aca="false">IF(OR(TRIM(Customers!C566&amp;"")="",ISNUMBER(MATCH(TRIM(Customers!C566&amp;""),Codes!$A$5:$A$14,0))),"",TRIM(Customers!C566))</f>
        <v>F</v>
      </c>
      <c r="D566" s="2" t="str">
        <f aca="false">IF(OR(TRIM(Customers!D566&amp;"")="",ISNUMBER(MATCH(TRIM(Customers!D566&amp;""),Codes!$A$5:$A$14,0))),"",TRIM(Customers!D566))</f>
        <v>Lazio</v>
      </c>
      <c r="E566" s="2" t="str">
        <f aca="false">IF(OR(TRIM(Customers!E566&amp;"")="",ISNUMBER(MATCH(TRIM(Customers!E566&amp;""),Codes!$A$5:$A$14,0))),"",TRIM(Customers!E566))</f>
        <v>Unemployed</v>
      </c>
      <c r="F566" s="2" t="str">
        <f aca="false">IF(OR(TRIM(Customers!F566&amp;"")="",ISNUMBER(MATCH(TRIM(Customers!F566&amp;""),Codes!$A$5:$A$14,0))),"",TRIM(Customers!F566))</f>
        <v>Divorced</v>
      </c>
      <c r="G566" s="4" t="n">
        <f aca="false">IF(OR(TRIM(Customers!G566&amp;"")="",ISNUMBER(MATCH(TRIM(Customers!G566&amp;""),Codes!$A$5:$A$14,0)),Customers!G566=-999),"",IF(ISNUMBER(Customers!G566),Customers!G566,IFERROR(VALUE(Customers!G566),"")))</f>
        <v>7100</v>
      </c>
      <c r="H566" s="3" t="n">
        <f aca="false">IF(OR(TRIM(Customers!H566&amp;"")="",ISNUMBER(MATCH(TRIM(Customers!H566&amp;""),Codes!$A$5:$A$14,0))),"",IF(ISNUMBER(Customers!H566),Customers!H566,IFERROR(VALUE(Customers!H566),"")))</f>
        <v>3</v>
      </c>
      <c r="I566" s="5" t="n">
        <f aca="false">IF(OR(TRIM(Customers!I566&amp;"")="",ISNUMBER(MATCH(TRIM(Customers!I566&amp;""),Codes!$A$5:$A$14,0)),Customers!I566=DATE(1970,1,1)),"",IF(ISNUMBER(Customers!I566),Customers!I566,IFERROR(DATEVALUE(Customers!I566),"")))</f>
        <v>44947</v>
      </c>
      <c r="J566" s="2" t="str">
        <f aca="false">IF(OR(TRIM(Customers!J566&amp;"")="",ISNUMBER(MATCH(TRIM(Customers!J566&amp;""),Codes!$A$5:$A$14,0))),"",TRIM(Customers!J566))</f>
        <v>Phone</v>
      </c>
      <c r="K566" s="3" t="n">
        <f aca="false">IF(OR(TRIM(Customers!K566&amp;"")="",ISNUMBER(MATCH(TRIM(Customers!K566&amp;""),Codes!$A$5:$A$14,0))),"",IF(ISNUMBER(Customers!K566),Customers!K566,IFERROR(VALUE(Customers!K566),"")))</f>
        <v>3</v>
      </c>
      <c r="L566" s="4" t="n">
        <f aca="false">IF(OR(TRIM(Customers!L566&amp;"")="",ISNUMBER(MATCH(TRIM(Customers!L566&amp;""),Codes!$A$5:$A$14,0))),"",IF(ISNUMBER(Customers!L566),Customers!L566,IFERROR(VALUE(Customers!L566),"")))</f>
        <v>907.12</v>
      </c>
      <c r="M566" s="4" t="n">
        <f aca="false">IF(OR(TRIM(Customers!M566&amp;"")="",ISNUMBER(MATCH(TRIM(Customers!M566&amp;""),Codes!$A$5:$A$14,0))),"",IF(ISNUMBER(Customers!M566),Customers!M566,IFERROR(VALUE(Customers!M566),"")))</f>
        <v>2006.83</v>
      </c>
      <c r="N566" s="3" t="n">
        <f aca="false">IF(OR(TRIM(Customers!N566&amp;"")="",ISNUMBER(MATCH(TRIM(Customers!N566&amp;""),Codes!$A$5:$A$14,0)),Customers!N566=9999),"",IF(ISNUMBER(Customers!N566),Customers!N566,IFERROR(VALUE(Customers!N566),"")))</f>
        <v>14</v>
      </c>
      <c r="O566" s="4" t="n">
        <f aca="false">IF(OR(TRIM(Customers!O566&amp;"")="",ISNUMBER(MATCH(TRIM(Customers!O566&amp;""),Codes!$A$5:$A$14,0))),"",IF(ISNUMBER(Customers!O566),Customers!O566,IFERROR(VALUE(Customers!O566),"")))</f>
        <v>35.08</v>
      </c>
      <c r="P566" s="3" t="n">
        <f aca="false">IF(OR(TRIM(Customers!P566&amp;"")="",ISNUMBER(MATCH(TRIM(Customers!P566&amp;""),Codes!$A$5:$A$14,0))),"",IF(ISNUMBER(Customers!P566),Customers!P566,IFERROR(VALUE(Customers!P566),"")))</f>
        <v>1</v>
      </c>
      <c r="Q566" s="4" t="n">
        <f aca="false">IF(OR(TRIM(Customers!Q566&amp;"")="",ISNUMBER(MATCH(TRIM(Customers!Q566&amp;""),Codes!$A$5:$A$14,0))),"",IF(ISNUMBER(Customers!Q566),Customers!Q566,IFERROR(VALUE(Customers!Q566),"")))</f>
        <v>1500</v>
      </c>
      <c r="R566" s="4" t="n">
        <f aca="false">IF(OR(TRIM(Customers!R566&amp;"")="",ISNUMBER(MATCH(TRIM(Customers!R566&amp;""),Codes!$A$5:$A$14,0))),"",IF(ISNUMBER(Customers!R566),Customers!R566,IFERROR(VALUE(Customers!R566),"")))</f>
        <v>147.27</v>
      </c>
      <c r="S566" s="4" t="str">
        <f aca="false">IF(OR(TRIM(Customers!S566&amp;"")="",ISNUMBER(MATCH(TRIM(Customers!S566&amp;""),Codes!$A$5:$A$14,0))),"",IF(ISNUMBER(Customers!S566),Customers!S566,IFERROR(VALUE(Customers!S566),"")))</f>
        <v/>
      </c>
      <c r="T566" s="4" t="str">
        <f aca="false">IF(OR(TRIM(Customers!T566&amp;"")="",ISNUMBER(MATCH(TRIM(Customers!T566&amp;""),Codes!$A$5:$A$14,0))),"",IF(ISNUMBER(Customers!T566),Customers!T566,IFERROR(VALUE(Customers!T566),"")))</f>
        <v/>
      </c>
      <c r="U566" s="3" t="str">
        <f aca="false">IF(OR(TRIM(Customers!U566&amp;"")="",ISNUMBER(MATCH(TRIM(Customers!U566&amp;""),Codes!$A$5:$A$14,0)),Customers!U566=0),"",IF(ISNUMBER(Customers!U566),Customers!U566,IFERROR(VALUE(Customers!U566),"")))</f>
        <v/>
      </c>
      <c r="V566" s="3" t="n">
        <f aca="false">IF(OR(TRIM(Customers!V566&amp;"")="",ISNUMBER(MATCH(TRIM(Customers!V566&amp;""),Codes!$A$5:$A$14,0))),"",IF(ISNUMBER(Customers!V566),Customers!V566,IFERROR(VALUE(Customers!V566),"")))</f>
        <v>0</v>
      </c>
    </row>
    <row r="567" customFormat="false" ht="15" hidden="false" customHeight="false" outlineLevel="0" collapsed="false">
      <c r="A567" s="2" t="str">
        <f aca="false">Customers!A567</f>
        <v>CL00566</v>
      </c>
      <c r="B567" s="3" t="n">
        <f aca="false">IF(OR(TRIM(Customers!B567&amp;"")="",ISNUMBER(MATCH(TRIM(Customers!B567&amp;""),Codes!$A$5:$A$14,0)),Customers!B567=0),"",IF(ISNUMBER(Customers!B567),Customers!B567,IFERROR(VALUE(Customers!B567),"")))</f>
        <v>52</v>
      </c>
      <c r="C567" s="2" t="str">
        <f aca="false">IF(OR(TRIM(Customers!C567&amp;"")="",ISNUMBER(MATCH(TRIM(Customers!C567&amp;""),Codes!$A$5:$A$14,0))),"",TRIM(Customers!C567))</f>
        <v>F</v>
      </c>
      <c r="D567" s="2" t="str">
        <f aca="false">IF(OR(TRIM(Customers!D567&amp;"")="",ISNUMBER(MATCH(TRIM(Customers!D567&amp;""),Codes!$A$5:$A$14,0))),"",TRIM(Customers!D567))</f>
        <v>Campania</v>
      </c>
      <c r="E567" s="2" t="str">
        <f aca="false">IF(OR(TRIM(Customers!E567&amp;"")="",ISNUMBER(MATCH(TRIM(Customers!E567&amp;""),Codes!$A$5:$A$14,0))),"",TRIM(Customers!E567))</f>
        <v>Manual worker</v>
      </c>
      <c r="F567" s="2" t="str">
        <f aca="false">IF(OR(TRIM(Customers!F567&amp;"")="",ISNUMBER(MATCH(TRIM(Customers!F567&amp;""),Codes!$A$5:$A$14,0))),"",TRIM(Customers!F567))</f>
        <v>Married</v>
      </c>
      <c r="G567" s="4" t="n">
        <f aca="false">IF(OR(TRIM(Customers!G567&amp;"")="",ISNUMBER(MATCH(TRIM(Customers!G567&amp;""),Codes!$A$5:$A$14,0)),Customers!G567=-999),"",IF(ISNUMBER(Customers!G567),Customers!G567,IFERROR(VALUE(Customers!G567),"")))</f>
        <v>27400</v>
      </c>
      <c r="H567" s="3" t="n">
        <f aca="false">IF(OR(TRIM(Customers!H567&amp;"")="",ISNUMBER(MATCH(TRIM(Customers!H567&amp;""),Codes!$A$5:$A$14,0))),"",IF(ISNUMBER(Customers!H567),Customers!H567,IFERROR(VALUE(Customers!H567),"")))</f>
        <v>18</v>
      </c>
      <c r="I567" s="5" t="n">
        <f aca="false">IF(OR(TRIM(Customers!I567&amp;"")="",ISNUMBER(MATCH(TRIM(Customers!I567&amp;""),Codes!$A$5:$A$14,0)),Customers!I567=DATE(1970,1,1)),"",IF(ISNUMBER(Customers!I567),Customers!I567,IFERROR(DATEVALUE(Customers!I567),"")))</f>
        <v>39438</v>
      </c>
      <c r="J567" s="2" t="str">
        <f aca="false">IF(OR(TRIM(Customers!J567&amp;"")="",ISNUMBER(MATCH(TRIM(Customers!J567&amp;""),Codes!$A$5:$A$14,0))),"",TRIM(Customers!J567))</f>
        <v/>
      </c>
      <c r="K567" s="3" t="str">
        <f aca="false">IF(OR(TRIM(Customers!K567&amp;"")="",ISNUMBER(MATCH(TRIM(Customers!K567&amp;""),Codes!$A$5:$A$14,0))),"",IF(ISNUMBER(Customers!K567),Customers!K567,IFERROR(VALUE(Customers!K567),"")))</f>
        <v/>
      </c>
      <c r="L567" s="4" t="str">
        <f aca="false">IF(OR(TRIM(Customers!L567&amp;"")="",ISNUMBER(MATCH(TRIM(Customers!L567&amp;""),Codes!$A$5:$A$14,0))),"",IF(ISNUMBER(Customers!L567),Customers!L567,IFERROR(VALUE(Customers!L567),"")))</f>
        <v/>
      </c>
      <c r="M567" s="4" t="str">
        <f aca="false">IF(OR(TRIM(Customers!M567&amp;"")="",ISNUMBER(MATCH(TRIM(Customers!M567&amp;""),Codes!$A$5:$A$14,0))),"",IF(ISNUMBER(Customers!M567),Customers!M567,IFERROR(VALUE(Customers!M567),"")))</f>
        <v/>
      </c>
      <c r="N567" s="3" t="str">
        <f aca="false">IF(OR(TRIM(Customers!N567&amp;"")="",ISNUMBER(MATCH(TRIM(Customers!N567&amp;""),Codes!$A$5:$A$14,0)),Customers!N567=9999),"",IF(ISNUMBER(Customers!N567),Customers!N567,IFERROR(VALUE(Customers!N567),"")))</f>
        <v/>
      </c>
      <c r="O567" s="4" t="str">
        <f aca="false">IF(OR(TRIM(Customers!O567&amp;"")="",ISNUMBER(MATCH(TRIM(Customers!O567&amp;""),Codes!$A$5:$A$14,0))),"",IF(ISNUMBER(Customers!O567),Customers!O567,IFERROR(VALUE(Customers!O567),"")))</f>
        <v/>
      </c>
      <c r="P567" s="3" t="str">
        <f aca="false">IF(OR(TRIM(Customers!P567&amp;"")="",ISNUMBER(MATCH(TRIM(Customers!P567&amp;""),Codes!$A$5:$A$14,0))),"",IF(ISNUMBER(Customers!P567),Customers!P567,IFERROR(VALUE(Customers!P567),"")))</f>
        <v/>
      </c>
      <c r="Q567" s="4" t="str">
        <f aca="false">IF(OR(TRIM(Customers!Q567&amp;"")="",ISNUMBER(MATCH(TRIM(Customers!Q567&amp;""),Codes!$A$5:$A$14,0))),"",IF(ISNUMBER(Customers!Q567),Customers!Q567,IFERROR(VALUE(Customers!Q567),"")))</f>
        <v/>
      </c>
      <c r="R567" s="4" t="str">
        <f aca="false">IF(OR(TRIM(Customers!R567&amp;"")="",ISNUMBER(MATCH(TRIM(Customers!R567&amp;""),Codes!$A$5:$A$14,0))),"",IF(ISNUMBER(Customers!R567),Customers!R567,IFERROR(VALUE(Customers!R567),"")))</f>
        <v/>
      </c>
      <c r="S567" s="4" t="str">
        <f aca="false">IF(OR(TRIM(Customers!S567&amp;"")="",ISNUMBER(MATCH(TRIM(Customers!S567&amp;""),Codes!$A$5:$A$14,0))),"",IF(ISNUMBER(Customers!S567),Customers!S567,IFERROR(VALUE(Customers!S567),"")))</f>
        <v/>
      </c>
      <c r="T567" s="4" t="str">
        <f aca="false">IF(OR(TRIM(Customers!T567&amp;"")="",ISNUMBER(MATCH(TRIM(Customers!T567&amp;""),Codes!$A$5:$A$14,0))),"",IF(ISNUMBER(Customers!T567),Customers!T567,IFERROR(VALUE(Customers!T567),"")))</f>
        <v/>
      </c>
      <c r="U567" s="3" t="str">
        <f aca="false">IF(OR(TRIM(Customers!U567&amp;"")="",ISNUMBER(MATCH(TRIM(Customers!U567&amp;""),Codes!$A$5:$A$14,0)),Customers!U567=0),"",IF(ISNUMBER(Customers!U567),Customers!U567,IFERROR(VALUE(Customers!U567),"")))</f>
        <v/>
      </c>
      <c r="V567" s="3" t="str">
        <f aca="false">IF(OR(TRIM(Customers!V567&amp;"")="",ISNUMBER(MATCH(TRIM(Customers!V567&amp;""),Codes!$A$5:$A$14,0))),"",IF(ISNUMBER(Customers!V567),Customers!V567,IFERROR(VALUE(Customers!V567),"")))</f>
        <v/>
      </c>
    </row>
    <row r="568" customFormat="false" ht="15" hidden="false" customHeight="false" outlineLevel="0" collapsed="false">
      <c r="A568" s="2" t="str">
        <f aca="false">Customers!A568</f>
        <v>CL00567</v>
      </c>
      <c r="B568" s="3" t="n">
        <f aca="false">IF(OR(TRIM(Customers!B568&amp;"")="",ISNUMBER(MATCH(TRIM(Customers!B568&amp;""),Codes!$A$5:$A$14,0)),Customers!B568=0),"",IF(ISNUMBER(Customers!B568),Customers!B568,IFERROR(VALUE(Customers!B568),"")))</f>
        <v>56</v>
      </c>
      <c r="C568" s="2" t="str">
        <f aca="false">IF(OR(TRIM(Customers!C568&amp;"")="",ISNUMBER(MATCH(TRIM(Customers!C568&amp;""),Codes!$A$5:$A$14,0))),"",TRIM(Customers!C568))</f>
        <v>F</v>
      </c>
      <c r="D568" s="2" t="str">
        <f aca="false">IF(OR(TRIM(Customers!D568&amp;"")="",ISNUMBER(MATCH(TRIM(Customers!D568&amp;""),Codes!$A$5:$A$14,0))),"",TRIM(Customers!D568))</f>
        <v>Lombardia</v>
      </c>
      <c r="E568" s="2" t="str">
        <f aca="false">IF(OR(TRIM(Customers!E568&amp;"")="",ISNUMBER(MATCH(TRIM(Customers!E568&amp;""),Codes!$A$5:$A$14,0))),"",TRIM(Customers!E568))</f>
        <v>Manual worker</v>
      </c>
      <c r="F568" s="2" t="str">
        <f aca="false">IF(OR(TRIM(Customers!F568&amp;"")="",ISNUMBER(MATCH(TRIM(Customers!F568&amp;""),Codes!$A$5:$A$14,0))),"",TRIM(Customers!F568))</f>
        <v>Married</v>
      </c>
      <c r="G568" s="4" t="n">
        <f aca="false">IF(OR(TRIM(Customers!G568&amp;"")="",ISNUMBER(MATCH(TRIM(Customers!G568&amp;""),Codes!$A$5:$A$14,0)),Customers!G568=-999),"",IF(ISNUMBER(Customers!G568),Customers!G568,IFERROR(VALUE(Customers!G568),"")))</f>
        <v>15000</v>
      </c>
      <c r="H568" s="3" t="n">
        <f aca="false">IF(OR(TRIM(Customers!H568&amp;"")="",ISNUMBER(MATCH(TRIM(Customers!H568&amp;""),Codes!$A$5:$A$14,0))),"",IF(ISNUMBER(Customers!H568),Customers!H568,IFERROR(VALUE(Customers!H568),"")))</f>
        <v>6</v>
      </c>
      <c r="I568" s="5" t="n">
        <f aca="false">IF(OR(TRIM(Customers!I568&amp;"")="",ISNUMBER(MATCH(TRIM(Customers!I568&amp;""),Codes!$A$5:$A$14,0)),Customers!I568=DATE(1970,1,1)),"",IF(ISNUMBER(Customers!I568),Customers!I568,IFERROR(DATEVALUE(Customers!I568),"")))</f>
        <v>44066</v>
      </c>
      <c r="J568" s="2" t="str">
        <f aca="false">IF(OR(TRIM(Customers!J568&amp;"")="",ISNUMBER(MATCH(TRIM(Customers!J568&amp;""),Codes!$A$5:$A$14,0))),"",TRIM(Customers!J568))</f>
        <v>Phone</v>
      </c>
      <c r="K568" s="3" t="n">
        <f aca="false">IF(OR(TRIM(Customers!K568&amp;"")="",ISNUMBER(MATCH(TRIM(Customers!K568&amp;""),Codes!$A$5:$A$14,0))),"",IF(ISNUMBER(Customers!K568),Customers!K568,IFERROR(VALUE(Customers!K568),"")))</f>
        <v>2</v>
      </c>
      <c r="L568" s="4" t="n">
        <f aca="false">IF(OR(TRIM(Customers!L568&amp;"")="",ISNUMBER(MATCH(TRIM(Customers!L568&amp;""),Codes!$A$5:$A$14,0))),"",IF(ISNUMBER(Customers!L568),Customers!L568,IFERROR(VALUE(Customers!L568),"")))</f>
        <v>-2187.5</v>
      </c>
      <c r="M568" s="4" t="n">
        <f aca="false">IF(OR(TRIM(Customers!M568&amp;"")="",ISNUMBER(MATCH(TRIM(Customers!M568&amp;""),Codes!$A$5:$A$14,0))),"",IF(ISNUMBER(Customers!M568),Customers!M568,IFERROR(VALUE(Customers!M568),"")))</f>
        <v>7342.8</v>
      </c>
      <c r="N568" s="3" t="n">
        <f aca="false">IF(OR(TRIM(Customers!N568&amp;"")="",ISNUMBER(MATCH(TRIM(Customers!N568&amp;""),Codes!$A$5:$A$14,0)),Customers!N568=9999),"",IF(ISNUMBER(Customers!N568),Customers!N568,IFERROR(VALUE(Customers!N568),"")))</f>
        <v>14</v>
      </c>
      <c r="O568" s="4" t="n">
        <f aca="false">IF(OR(TRIM(Customers!O568&amp;"")="",ISNUMBER(MATCH(TRIM(Customers!O568&amp;""),Codes!$A$5:$A$14,0))),"",IF(ISNUMBER(Customers!O568),Customers!O568,IFERROR(VALUE(Customers!O568),"")))</f>
        <v>19.91</v>
      </c>
      <c r="P568" s="3" t="n">
        <f aca="false">IF(OR(TRIM(Customers!P568&amp;"")="",ISNUMBER(MATCH(TRIM(Customers!P568&amp;""),Codes!$A$5:$A$14,0))),"",IF(ISNUMBER(Customers!P568),Customers!P568,IFERROR(VALUE(Customers!P568),"")))</f>
        <v>0</v>
      </c>
      <c r="Q568" s="4" t="n">
        <f aca="false">IF(OR(TRIM(Customers!Q568&amp;"")="",ISNUMBER(MATCH(TRIM(Customers!Q568&amp;""),Codes!$A$5:$A$14,0))),"",IF(ISNUMBER(Customers!Q568),Customers!Q568,IFERROR(VALUE(Customers!Q568),"")))</f>
        <v>3000</v>
      </c>
      <c r="R568" s="4" t="n">
        <f aca="false">IF(OR(TRIM(Customers!R568&amp;"")="",ISNUMBER(MATCH(TRIM(Customers!R568&amp;""),Codes!$A$5:$A$14,0))),"",IF(ISNUMBER(Customers!R568),Customers!R568,IFERROR(VALUE(Customers!R568),"")))</f>
        <v>401.51</v>
      </c>
      <c r="S568" s="4" t="str">
        <f aca="false">IF(OR(TRIM(Customers!S568&amp;"")="",ISNUMBER(MATCH(TRIM(Customers!S568&amp;""),Codes!$A$5:$A$14,0))),"",IF(ISNUMBER(Customers!S568),Customers!S568,IFERROR(VALUE(Customers!S568),"")))</f>
        <v/>
      </c>
      <c r="T568" s="4" t="str">
        <f aca="false">IF(OR(TRIM(Customers!T568&amp;"")="",ISNUMBER(MATCH(TRIM(Customers!T568&amp;""),Codes!$A$5:$A$14,0))),"",IF(ISNUMBER(Customers!T568),Customers!T568,IFERROR(VALUE(Customers!T568),"")))</f>
        <v/>
      </c>
      <c r="U568" s="3" t="n">
        <f aca="false">IF(OR(TRIM(Customers!U568&amp;"")="",ISNUMBER(MATCH(TRIM(Customers!U568&amp;""),Codes!$A$5:$A$14,0)),Customers!U568=0),"",IF(ISNUMBER(Customers!U568),Customers!U568,IFERROR(VALUE(Customers!U568),"")))</f>
        <v>539</v>
      </c>
      <c r="V568" s="3" t="str">
        <f aca="false">IF(OR(TRIM(Customers!V568&amp;"")="",ISNUMBER(MATCH(TRIM(Customers!V568&amp;""),Codes!$A$5:$A$14,0))),"",IF(ISNUMBER(Customers!V568),Customers!V568,IFERROR(VALUE(Customers!V568),"")))</f>
        <v/>
      </c>
    </row>
    <row r="569" customFormat="false" ht="15" hidden="false" customHeight="false" outlineLevel="0" collapsed="false">
      <c r="A569" s="2" t="str">
        <f aca="false">Customers!A569</f>
        <v>CL00568</v>
      </c>
      <c r="B569" s="3" t="n">
        <f aca="false">IF(OR(TRIM(Customers!B569&amp;"")="",ISNUMBER(MATCH(TRIM(Customers!B569&amp;""),Codes!$A$5:$A$14,0)),Customers!B569=0),"",IF(ISNUMBER(Customers!B569),Customers!B569,IFERROR(VALUE(Customers!B569),"")))</f>
        <v>52</v>
      </c>
      <c r="C569" s="2" t="str">
        <f aca="false">IF(OR(TRIM(Customers!C569&amp;"")="",ISNUMBER(MATCH(TRIM(Customers!C569&amp;""),Codes!$A$5:$A$14,0))),"",TRIM(Customers!C569))</f>
        <v>F</v>
      </c>
      <c r="D569" s="2" t="str">
        <f aca="false">IF(OR(TRIM(Customers!D569&amp;"")="",ISNUMBER(MATCH(TRIM(Customers!D569&amp;""),Codes!$A$5:$A$14,0))),"",TRIM(Customers!D569))</f>
        <v>Lombardia</v>
      </c>
      <c r="E569" s="2" t="str">
        <f aca="false">IF(OR(TRIM(Customers!E569&amp;"")="",ISNUMBER(MATCH(TRIM(Customers!E569&amp;""),Codes!$A$5:$A$14,0))),"",TRIM(Customers!E569))</f>
        <v>Employee</v>
      </c>
      <c r="F569" s="2" t="str">
        <f aca="false">IF(OR(TRIM(Customers!F569&amp;"")="",ISNUMBER(MATCH(TRIM(Customers!F569&amp;""),Codes!$A$5:$A$14,0))),"",TRIM(Customers!F569))</f>
        <v>Married</v>
      </c>
      <c r="G569" s="4" t="n">
        <f aca="false">IF(OR(TRIM(Customers!G569&amp;"")="",ISNUMBER(MATCH(TRIM(Customers!G569&amp;""),Codes!$A$5:$A$14,0)),Customers!G569=-999),"",IF(ISNUMBER(Customers!G569),Customers!G569,IFERROR(VALUE(Customers!G569),"")))</f>
        <v>60500</v>
      </c>
      <c r="H569" s="3" t="n">
        <f aca="false">IF(OR(TRIM(Customers!H569&amp;"")="",ISNUMBER(MATCH(TRIM(Customers!H569&amp;""),Codes!$A$5:$A$14,0))),"",IF(ISNUMBER(Customers!H569),Customers!H569,IFERROR(VALUE(Customers!H569),"")))</f>
        <v>15</v>
      </c>
      <c r="I569" s="5" t="n">
        <f aca="false">IF(OR(TRIM(Customers!I569&amp;"")="",ISNUMBER(MATCH(TRIM(Customers!I569&amp;""),Codes!$A$5:$A$14,0)),Customers!I569=DATE(1970,1,1)),"",IF(ISNUMBER(Customers!I569),Customers!I569,IFERROR(DATEVALUE(Customers!I569),"")))</f>
        <v>40493</v>
      </c>
      <c r="J569" s="2" t="str">
        <f aca="false">IF(OR(TRIM(Customers!J569&amp;"")="",ISNUMBER(MATCH(TRIM(Customers!J569&amp;""),Codes!$A$5:$A$14,0))),"",TRIM(Customers!J569))</f>
        <v>App</v>
      </c>
      <c r="K569" s="3" t="n">
        <f aca="false">IF(OR(TRIM(Customers!K569&amp;"")="",ISNUMBER(MATCH(TRIM(Customers!K569&amp;""),Codes!$A$5:$A$14,0))),"",IF(ISNUMBER(Customers!K569),Customers!K569,IFERROR(VALUE(Customers!K569),"")))</f>
        <v>1</v>
      </c>
      <c r="L569" s="4" t="n">
        <f aca="false">IF(OR(TRIM(Customers!L569&amp;"")="",ISNUMBER(MATCH(TRIM(Customers!L569&amp;""),Codes!$A$5:$A$14,0))),"",IF(ISNUMBER(Customers!L569),Customers!L569,IFERROR(VALUE(Customers!L569),"")))</f>
        <v>2779.67</v>
      </c>
      <c r="M569" s="4" t="n">
        <f aca="false">IF(OR(TRIM(Customers!M569&amp;"")="",ISNUMBER(MATCH(TRIM(Customers!M569&amp;""),Codes!$A$5:$A$14,0))),"",IF(ISNUMBER(Customers!M569),Customers!M569,IFERROR(VALUE(Customers!M569),"")))</f>
        <v>64390.63</v>
      </c>
      <c r="N569" s="3" t="n">
        <f aca="false">IF(OR(TRIM(Customers!N569&amp;"")="",ISNUMBER(MATCH(TRIM(Customers!N569&amp;""),Codes!$A$5:$A$14,0)),Customers!N569=9999),"",IF(ISNUMBER(Customers!N569),Customers!N569,IFERROR(VALUE(Customers!N569),"")))</f>
        <v>39</v>
      </c>
      <c r="O569" s="4" t="n">
        <f aca="false">IF(OR(TRIM(Customers!O569&amp;"")="",ISNUMBER(MATCH(TRIM(Customers!O569&amp;""),Codes!$A$5:$A$14,0))),"",IF(ISNUMBER(Customers!O569),Customers!O569,IFERROR(VALUE(Customers!O569),"")))</f>
        <v>129.71</v>
      </c>
      <c r="P569" s="3" t="n">
        <f aca="false">IF(OR(TRIM(Customers!P569&amp;"")="",ISNUMBER(MATCH(TRIM(Customers!P569&amp;""),Codes!$A$5:$A$14,0))),"",IF(ISNUMBER(Customers!P569),Customers!P569,IFERROR(VALUE(Customers!P569),"")))</f>
        <v>1</v>
      </c>
      <c r="Q569" s="4" t="n">
        <f aca="false">IF(OR(TRIM(Customers!Q569&amp;"")="",ISNUMBER(MATCH(TRIM(Customers!Q569&amp;""),Codes!$A$5:$A$14,0))),"",IF(ISNUMBER(Customers!Q569),Customers!Q569,IFERROR(VALUE(Customers!Q569),"")))</f>
        <v>14000</v>
      </c>
      <c r="R569" s="4" t="n">
        <f aca="false">IF(OR(TRIM(Customers!R569&amp;"")="",ISNUMBER(MATCH(TRIM(Customers!R569&amp;""),Codes!$A$5:$A$14,0))),"",IF(ISNUMBER(Customers!R569),Customers!R569,IFERROR(VALUE(Customers!R569),"")))</f>
        <v>8422.24</v>
      </c>
      <c r="S569" s="4" t="n">
        <f aca="false">IF(OR(TRIM(Customers!S569&amp;"")="",ISNUMBER(MATCH(TRIM(Customers!S569&amp;""),Codes!$A$5:$A$14,0))),"",IF(ISNUMBER(Customers!S569),Customers!S569,IFERROR(VALUE(Customers!S569),"")))</f>
        <v>245000</v>
      </c>
      <c r="T569" s="4" t="n">
        <f aca="false">IF(OR(TRIM(Customers!T569&amp;"")="",ISNUMBER(MATCH(TRIM(Customers!T569&amp;""),Codes!$A$5:$A$14,0))),"",IF(ISNUMBER(Customers!T569),Customers!T569,IFERROR(VALUE(Customers!T569),"")))</f>
        <v>1236</v>
      </c>
      <c r="U569" s="3" t="n">
        <f aca="false">IF(OR(TRIM(Customers!U569&amp;"")="",ISNUMBER(MATCH(TRIM(Customers!U569&amp;""),Codes!$A$5:$A$14,0)),Customers!U569=0),"",IF(ISNUMBER(Customers!U569),Customers!U569,IFERROR(VALUE(Customers!U569),"")))</f>
        <v>643</v>
      </c>
      <c r="V569" s="3" t="n">
        <f aca="false">IF(OR(TRIM(Customers!V569&amp;"")="",ISNUMBER(MATCH(TRIM(Customers!V569&amp;""),Codes!$A$5:$A$14,0))),"",IF(ISNUMBER(Customers!V569),Customers!V569,IFERROR(VALUE(Customers!V569),"")))</f>
        <v>0</v>
      </c>
    </row>
    <row r="570" customFormat="false" ht="15" hidden="false" customHeight="false" outlineLevel="0" collapsed="false">
      <c r="A570" s="2" t="str">
        <f aca="false">Customers!A570</f>
        <v>CL00569</v>
      </c>
      <c r="B570" s="3" t="n">
        <f aca="false">IF(OR(TRIM(Customers!B570&amp;"")="",ISNUMBER(MATCH(TRIM(Customers!B570&amp;""),Codes!$A$5:$A$14,0)),Customers!B570=0),"",IF(ISNUMBER(Customers!B570),Customers!B570,IFERROR(VALUE(Customers!B570),"")))</f>
        <v>44</v>
      </c>
      <c r="C570" s="2" t="str">
        <f aca="false">IF(OR(TRIM(Customers!C570&amp;"")="",ISNUMBER(MATCH(TRIM(Customers!C570&amp;""),Codes!$A$5:$A$14,0))),"",TRIM(Customers!C570))</f>
        <v>F</v>
      </c>
      <c r="D570" s="2" t="str">
        <f aca="false">IF(OR(TRIM(Customers!D570&amp;"")="",ISNUMBER(MATCH(TRIM(Customers!D570&amp;""),Codes!$A$5:$A$14,0))),"",TRIM(Customers!D570))</f>
        <v>Emilia-Romagna</v>
      </c>
      <c r="E570" s="2" t="str">
        <f aca="false">IF(OR(TRIM(Customers!E570&amp;"")="",ISNUMBER(MATCH(TRIM(Customers!E570&amp;""),Codes!$A$5:$A$14,0))),"",TRIM(Customers!E570))</f>
        <v>Self-employed</v>
      </c>
      <c r="F570" s="2" t="str">
        <f aca="false">IF(OR(TRIM(Customers!F570&amp;"")="",ISNUMBER(MATCH(TRIM(Customers!F570&amp;""),Codes!$A$5:$A$14,0))),"",TRIM(Customers!F570))</f>
        <v>Married</v>
      </c>
      <c r="G570" s="4" t="n">
        <f aca="false">IF(OR(TRIM(Customers!G570&amp;"")="",ISNUMBER(MATCH(TRIM(Customers!G570&amp;""),Codes!$A$5:$A$14,0)),Customers!G570=-999),"",IF(ISNUMBER(Customers!G570),Customers!G570,IFERROR(VALUE(Customers!G570),"")))</f>
        <v>66100</v>
      </c>
      <c r="H570" s="3" t="n">
        <f aca="false">IF(OR(TRIM(Customers!H570&amp;"")="",ISNUMBER(MATCH(TRIM(Customers!H570&amp;""),Codes!$A$5:$A$14,0))),"",IF(ISNUMBER(Customers!H570),Customers!H570,IFERROR(VALUE(Customers!H570),"")))</f>
        <v>15</v>
      </c>
      <c r="I570" s="5" t="n">
        <f aca="false">IF(OR(TRIM(Customers!I570&amp;"")="",ISNUMBER(MATCH(TRIM(Customers!I570&amp;""),Codes!$A$5:$A$14,0)),Customers!I570=DATE(1970,1,1)),"",IF(ISNUMBER(Customers!I570),Customers!I570,IFERROR(DATEVALUE(Customers!I570),"")))</f>
        <v>40574</v>
      </c>
      <c r="J570" s="2" t="str">
        <f aca="false">IF(OR(TRIM(Customers!J570&amp;"")="",ISNUMBER(MATCH(TRIM(Customers!J570&amp;""),Codes!$A$5:$A$14,0))),"",TRIM(Customers!J570))</f>
        <v>App</v>
      </c>
      <c r="K570" s="3" t="n">
        <f aca="false">IF(OR(TRIM(Customers!K570&amp;"")="",ISNUMBER(MATCH(TRIM(Customers!K570&amp;""),Codes!$A$5:$A$14,0))),"",IF(ISNUMBER(Customers!K570),Customers!K570,IFERROR(VALUE(Customers!K570),"")))</f>
        <v>2</v>
      </c>
      <c r="L570" s="4" t="n">
        <f aca="false">IF(OR(TRIM(Customers!L570&amp;"")="",ISNUMBER(MATCH(TRIM(Customers!L570&amp;""),Codes!$A$5:$A$14,0))),"",IF(ISNUMBER(Customers!L570),Customers!L570,IFERROR(VALUE(Customers!L570),"")))</f>
        <v>5085.5</v>
      </c>
      <c r="M570" s="4" t="n">
        <f aca="false">IF(OR(TRIM(Customers!M570&amp;"")="",ISNUMBER(MATCH(TRIM(Customers!M570&amp;""),Codes!$A$5:$A$14,0))),"",IF(ISNUMBER(Customers!M570),Customers!M570,IFERROR(VALUE(Customers!M570),"")))</f>
        <v>55064.37</v>
      </c>
      <c r="N570" s="3" t="n">
        <f aca="false">IF(OR(TRIM(Customers!N570&amp;"")="",ISNUMBER(MATCH(TRIM(Customers!N570&amp;""),Codes!$A$5:$A$14,0)),Customers!N570=9999),"",IF(ISNUMBER(Customers!N570),Customers!N570,IFERROR(VALUE(Customers!N570),"")))</f>
        <v>37</v>
      </c>
      <c r="O570" s="4" t="n">
        <f aca="false">IF(OR(TRIM(Customers!O570&amp;"")="",ISNUMBER(MATCH(TRIM(Customers!O570&amp;""),Codes!$A$5:$A$14,0))),"",IF(ISNUMBER(Customers!O570),Customers!O570,IFERROR(VALUE(Customers!O570),"")))</f>
        <v>84.68</v>
      </c>
      <c r="P570" s="3" t="n">
        <f aca="false">IF(OR(TRIM(Customers!P570&amp;"")="",ISNUMBER(MATCH(TRIM(Customers!P570&amp;""),Codes!$A$5:$A$14,0))),"",IF(ISNUMBER(Customers!P570),Customers!P570,IFERROR(VALUE(Customers!P570),"")))</f>
        <v>4</v>
      </c>
      <c r="Q570" s="4" t="n">
        <f aca="false">IF(OR(TRIM(Customers!Q570&amp;"")="",ISNUMBER(MATCH(TRIM(Customers!Q570&amp;""),Codes!$A$5:$A$14,0))),"",IF(ISNUMBER(Customers!Q570),Customers!Q570,IFERROR(VALUE(Customers!Q570),"")))</f>
        <v>7000</v>
      </c>
      <c r="R570" s="4" t="n">
        <f aca="false">IF(OR(TRIM(Customers!R570&amp;"")="",ISNUMBER(MATCH(TRIM(Customers!R570&amp;""),Codes!$A$5:$A$14,0))),"",IF(ISNUMBER(Customers!R570),Customers!R570,IFERROR(VALUE(Customers!R570),"")))</f>
        <v>404.16</v>
      </c>
      <c r="S570" s="4" t="n">
        <f aca="false">IF(OR(TRIM(Customers!S570&amp;"")="",ISNUMBER(MATCH(TRIM(Customers!S570&amp;""),Codes!$A$5:$A$14,0))),"",IF(ISNUMBER(Customers!S570),Customers!S570,IFERROR(VALUE(Customers!S570),"")))</f>
        <v>184000</v>
      </c>
      <c r="T570" s="4" t="n">
        <f aca="false">IF(OR(TRIM(Customers!T570&amp;"")="",ISNUMBER(MATCH(TRIM(Customers!T570&amp;""),Codes!$A$5:$A$14,0))),"",IF(ISNUMBER(Customers!T570),Customers!T570,IFERROR(VALUE(Customers!T570),"")))</f>
        <v>1250</v>
      </c>
      <c r="U570" s="3" t="n">
        <f aca="false">IF(OR(TRIM(Customers!U570&amp;"")="",ISNUMBER(MATCH(TRIM(Customers!U570&amp;""),Codes!$A$5:$A$14,0)),Customers!U570=0),"",IF(ISNUMBER(Customers!U570),Customers!U570,IFERROR(VALUE(Customers!U570),"")))</f>
        <v>656</v>
      </c>
      <c r="V570" s="3" t="n">
        <f aca="false">IF(OR(TRIM(Customers!V570&amp;"")="",ISNUMBER(MATCH(TRIM(Customers!V570&amp;""),Codes!$A$5:$A$14,0))),"",IF(ISNUMBER(Customers!V570),Customers!V570,IFERROR(VALUE(Customers!V570),"")))</f>
        <v>0</v>
      </c>
    </row>
    <row r="571" customFormat="false" ht="15" hidden="false" customHeight="false" outlineLevel="0" collapsed="false">
      <c r="A571" s="2" t="str">
        <f aca="false">Customers!A571</f>
        <v>CL00570</v>
      </c>
      <c r="B571" s="3" t="n">
        <f aca="false">IF(OR(TRIM(Customers!B571&amp;"")="",ISNUMBER(MATCH(TRIM(Customers!B571&amp;""),Codes!$A$5:$A$14,0)),Customers!B571=0),"",IF(ISNUMBER(Customers!B571),Customers!B571,IFERROR(VALUE(Customers!B571),"")))</f>
        <v>48</v>
      </c>
      <c r="C571" s="2" t="str">
        <f aca="false">IF(OR(TRIM(Customers!C571&amp;"")="",ISNUMBER(MATCH(TRIM(Customers!C571&amp;""),Codes!$A$5:$A$14,0))),"",TRIM(Customers!C571))</f>
        <v>F</v>
      </c>
      <c r="D571" s="2" t="str">
        <f aca="false">IF(OR(TRIM(Customers!D571&amp;"")="",ISNUMBER(MATCH(TRIM(Customers!D571&amp;""),Codes!$A$5:$A$14,0))),"",TRIM(Customers!D571))</f>
        <v>Umbria</v>
      </c>
      <c r="E571" s="2" t="str">
        <f aca="false">IF(OR(TRIM(Customers!E571&amp;"")="",ISNUMBER(MATCH(TRIM(Customers!E571&amp;""),Codes!$A$5:$A$14,0))),"",TRIM(Customers!E571))</f>
        <v>Employee</v>
      </c>
      <c r="F571" s="2" t="str">
        <f aca="false">IF(OR(TRIM(Customers!F571&amp;"")="",ISNUMBER(MATCH(TRIM(Customers!F571&amp;""),Codes!$A$5:$A$14,0))),"",TRIM(Customers!F571))</f>
        <v>Married</v>
      </c>
      <c r="G571" s="4" t="n">
        <f aca="false">IF(OR(TRIM(Customers!G571&amp;"")="",ISNUMBER(MATCH(TRIM(Customers!G571&amp;""),Codes!$A$5:$A$14,0)),Customers!G571=-999),"",IF(ISNUMBER(Customers!G571),Customers!G571,IFERROR(VALUE(Customers!G571),"")))</f>
        <v>38000</v>
      </c>
      <c r="H571" s="3" t="n">
        <f aca="false">IF(OR(TRIM(Customers!H571&amp;"")="",ISNUMBER(MATCH(TRIM(Customers!H571&amp;""),Codes!$A$5:$A$14,0))),"",IF(ISNUMBER(Customers!H571),Customers!H571,IFERROR(VALUE(Customers!H571),"")))</f>
        <v>8</v>
      </c>
      <c r="I571" s="5" t="n">
        <f aca="false">IF(OR(TRIM(Customers!I571&amp;"")="",ISNUMBER(MATCH(TRIM(Customers!I571&amp;""),Codes!$A$5:$A$14,0)),Customers!I571=DATE(1970,1,1)),"",IF(ISNUMBER(Customers!I571),Customers!I571,IFERROR(DATEVALUE(Customers!I571),"")))</f>
        <v>43232</v>
      </c>
      <c r="J571" s="2" t="str">
        <f aca="false">IF(OR(TRIM(Customers!J571&amp;"")="",ISNUMBER(MATCH(TRIM(Customers!J571&amp;""),Codes!$A$5:$A$14,0))),"",TRIM(Customers!J571))</f>
        <v>App</v>
      </c>
      <c r="K571" s="3" t="n">
        <f aca="false">IF(OR(TRIM(Customers!K571&amp;"")="",ISNUMBER(MATCH(TRIM(Customers!K571&amp;""),Codes!$A$5:$A$14,0))),"",IF(ISNUMBER(Customers!K571),Customers!K571,IFERROR(VALUE(Customers!K571),"")))</f>
        <v>2</v>
      </c>
      <c r="L571" s="4" t="n">
        <f aca="false">IF(OR(TRIM(Customers!L571&amp;"")="",ISNUMBER(MATCH(TRIM(Customers!L571&amp;""),Codes!$A$5:$A$14,0))),"",IF(ISNUMBER(Customers!L571),Customers!L571,IFERROR(VALUE(Customers!L571),"")))</f>
        <v>8044.08</v>
      </c>
      <c r="M571" s="4" t="n">
        <f aca="false">IF(OR(TRIM(Customers!M571&amp;"")="",ISNUMBER(MATCH(TRIM(Customers!M571&amp;""),Codes!$A$5:$A$14,0))),"",IF(ISNUMBER(Customers!M571),Customers!M571,IFERROR(VALUE(Customers!M571),"")))</f>
        <v>19179.64</v>
      </c>
      <c r="N571" s="3" t="n">
        <f aca="false">IF(OR(TRIM(Customers!N571&amp;"")="",ISNUMBER(MATCH(TRIM(Customers!N571&amp;""),Codes!$A$5:$A$14,0)),Customers!N571=9999),"",IF(ISNUMBER(Customers!N571),Customers!N571,IFERROR(VALUE(Customers!N571),"")))</f>
        <v>0</v>
      </c>
      <c r="O571" s="4" t="str">
        <f aca="false">IF(OR(TRIM(Customers!O571&amp;"")="",ISNUMBER(MATCH(TRIM(Customers!O571&amp;""),Codes!$A$5:$A$14,0))),"",IF(ISNUMBER(Customers!O571),Customers!O571,IFERROR(VALUE(Customers!O571),"")))</f>
        <v/>
      </c>
      <c r="P571" s="3" t="n">
        <f aca="false">IF(OR(TRIM(Customers!P571&amp;"")="",ISNUMBER(MATCH(TRIM(Customers!P571&amp;""),Codes!$A$5:$A$14,0))),"",IF(ISNUMBER(Customers!P571),Customers!P571,IFERROR(VALUE(Customers!P571),"")))</f>
        <v>0</v>
      </c>
      <c r="Q571" s="4" t="n">
        <f aca="false">IF(OR(TRIM(Customers!Q571&amp;"")="",ISNUMBER(MATCH(TRIM(Customers!Q571&amp;""),Codes!$A$5:$A$14,0))),"",IF(ISNUMBER(Customers!Q571),Customers!Q571,IFERROR(VALUE(Customers!Q571),"")))</f>
        <v>0</v>
      </c>
      <c r="R571" s="4" t="n">
        <f aca="false">IF(OR(TRIM(Customers!R571&amp;"")="",ISNUMBER(MATCH(TRIM(Customers!R571&amp;""),Codes!$A$5:$A$14,0))),"",IF(ISNUMBER(Customers!R571),Customers!R571,IFERROR(VALUE(Customers!R571),"")))</f>
        <v>0</v>
      </c>
      <c r="S571" s="4" t="str">
        <f aca="false">IF(OR(TRIM(Customers!S571&amp;"")="",ISNUMBER(MATCH(TRIM(Customers!S571&amp;""),Codes!$A$5:$A$14,0))),"",IF(ISNUMBER(Customers!S571),Customers!S571,IFERROR(VALUE(Customers!S571),"")))</f>
        <v/>
      </c>
      <c r="T571" s="4" t="str">
        <f aca="false">IF(OR(TRIM(Customers!T571&amp;"")="",ISNUMBER(MATCH(TRIM(Customers!T571&amp;""),Codes!$A$5:$A$14,0))),"",IF(ISNUMBER(Customers!T571),Customers!T571,IFERROR(VALUE(Customers!T571),"")))</f>
        <v/>
      </c>
      <c r="U571" s="3" t="n">
        <f aca="false">IF(OR(TRIM(Customers!U571&amp;"")="",ISNUMBER(MATCH(TRIM(Customers!U571&amp;""),Codes!$A$5:$A$14,0)),Customers!U571=0),"",IF(ISNUMBER(Customers!U571),Customers!U571,IFERROR(VALUE(Customers!U571),"")))</f>
        <v>601</v>
      </c>
      <c r="V571" s="3" t="n">
        <f aca="false">IF(OR(TRIM(Customers!V571&amp;"")="",ISNUMBER(MATCH(TRIM(Customers!V571&amp;""),Codes!$A$5:$A$14,0))),"",IF(ISNUMBER(Customers!V571),Customers!V571,IFERROR(VALUE(Customers!V571),"")))</f>
        <v>0</v>
      </c>
    </row>
    <row r="572" customFormat="false" ht="15" hidden="false" customHeight="false" outlineLevel="0" collapsed="false">
      <c r="A572" s="2" t="str">
        <f aca="false">Customers!A572</f>
        <v>CL00571</v>
      </c>
      <c r="B572" s="3" t="n">
        <f aca="false">IF(OR(TRIM(Customers!B572&amp;"")="",ISNUMBER(MATCH(TRIM(Customers!B572&amp;""),Codes!$A$5:$A$14,0)),Customers!B572=0),"",IF(ISNUMBER(Customers!B572),Customers!B572,IFERROR(VALUE(Customers!B572),"")))</f>
        <v>44</v>
      </c>
      <c r="C572" s="2" t="str">
        <f aca="false">IF(OR(TRIM(Customers!C572&amp;"")="",ISNUMBER(MATCH(TRIM(Customers!C572&amp;""),Codes!$A$5:$A$14,0))),"",TRIM(Customers!C572))</f>
        <v>F</v>
      </c>
      <c r="D572" s="2" t="str">
        <f aca="false">IF(OR(TRIM(Customers!D572&amp;"")="",ISNUMBER(MATCH(TRIM(Customers!D572&amp;""),Codes!$A$5:$A$14,0))),"",TRIM(Customers!D572))</f>
        <v>Toscana</v>
      </c>
      <c r="E572" s="2" t="str">
        <f aca="false">IF(OR(TRIM(Customers!E572&amp;"")="",ISNUMBER(MATCH(TRIM(Customers!E572&amp;""),Codes!$A$5:$A$14,0))),"",TRIM(Customers!E572))</f>
        <v>Unemployed</v>
      </c>
      <c r="F572" s="2" t="str">
        <f aca="false">IF(OR(TRIM(Customers!F572&amp;"")="",ISNUMBER(MATCH(TRIM(Customers!F572&amp;""),Codes!$A$5:$A$14,0))),"",TRIM(Customers!F572))</f>
        <v>Married</v>
      </c>
      <c r="G572" s="4" t="n">
        <f aca="false">IF(OR(TRIM(Customers!G572&amp;"")="",ISNUMBER(MATCH(TRIM(Customers!G572&amp;""),Codes!$A$5:$A$14,0)),Customers!G572=-999),"",IF(ISNUMBER(Customers!G572),Customers!G572,IFERROR(VALUE(Customers!G572),"")))</f>
        <v>6600</v>
      </c>
      <c r="H572" s="3" t="n">
        <f aca="false">IF(OR(TRIM(Customers!H572&amp;"")="",ISNUMBER(MATCH(TRIM(Customers!H572&amp;""),Codes!$A$5:$A$14,0))),"",IF(ISNUMBER(Customers!H572),Customers!H572,IFERROR(VALUE(Customers!H572),"")))</f>
        <v>17</v>
      </c>
      <c r="I572" s="5" t="n">
        <f aca="false">IF(OR(TRIM(Customers!I572&amp;"")="",ISNUMBER(MATCH(TRIM(Customers!I572&amp;""),Codes!$A$5:$A$14,0)),Customers!I572=DATE(1970,1,1)),"",IF(ISNUMBER(Customers!I572),Customers!I572,IFERROR(DATEVALUE(Customers!I572),"")))</f>
        <v>39824</v>
      </c>
      <c r="J572" s="2" t="str">
        <f aca="false">IF(OR(TRIM(Customers!J572&amp;"")="",ISNUMBER(MATCH(TRIM(Customers!J572&amp;""),Codes!$A$5:$A$14,0))),"",TRIM(Customers!J572))</f>
        <v>App</v>
      </c>
      <c r="K572" s="3" t="n">
        <f aca="false">IF(OR(TRIM(Customers!K572&amp;"")="",ISNUMBER(MATCH(TRIM(Customers!K572&amp;""),Codes!$A$5:$A$14,0))),"",IF(ISNUMBER(Customers!K572),Customers!K572,IFERROR(VALUE(Customers!K572),"")))</f>
        <v>4</v>
      </c>
      <c r="L572" s="4" t="n">
        <f aca="false">IF(OR(TRIM(Customers!L572&amp;"")="",ISNUMBER(MATCH(TRIM(Customers!L572&amp;""),Codes!$A$5:$A$14,0))),"",IF(ISNUMBER(Customers!L572),Customers!L572,IFERROR(VALUE(Customers!L572),"")))</f>
        <v>-1625.02</v>
      </c>
      <c r="M572" s="4" t="n">
        <f aca="false">IF(OR(TRIM(Customers!M572&amp;"")="",ISNUMBER(MATCH(TRIM(Customers!M572&amp;""),Codes!$A$5:$A$14,0))),"",IF(ISNUMBER(Customers!M572),Customers!M572,IFERROR(VALUE(Customers!M572),"")))</f>
        <v>3599.11</v>
      </c>
      <c r="N572" s="3" t="n">
        <f aca="false">IF(OR(TRIM(Customers!N572&amp;"")="",ISNUMBER(MATCH(TRIM(Customers!N572&amp;""),Codes!$A$5:$A$14,0)),Customers!N572=9999),"",IF(ISNUMBER(Customers!N572),Customers!N572,IFERROR(VALUE(Customers!N572),"")))</f>
        <v>26</v>
      </c>
      <c r="O572" s="4" t="n">
        <f aca="false">IF(OR(TRIM(Customers!O572&amp;"")="",ISNUMBER(MATCH(TRIM(Customers!O572&amp;""),Codes!$A$5:$A$14,0))),"",IF(ISNUMBER(Customers!O572),Customers!O572,IFERROR(VALUE(Customers!O572),"")))</f>
        <v>44.61</v>
      </c>
      <c r="P572" s="3" t="str">
        <f aca="false">IF(OR(TRIM(Customers!P572&amp;"")="",ISNUMBER(MATCH(TRIM(Customers!P572&amp;""),Codes!$A$5:$A$14,0))),"",IF(ISNUMBER(Customers!P572),Customers!P572,IFERROR(VALUE(Customers!P572),"")))</f>
        <v/>
      </c>
      <c r="Q572" s="4" t="n">
        <f aca="false">IF(OR(TRIM(Customers!Q572&amp;"")="",ISNUMBER(MATCH(TRIM(Customers!Q572&amp;""),Codes!$A$5:$A$14,0))),"",IF(ISNUMBER(Customers!Q572),Customers!Q572,IFERROR(VALUE(Customers!Q572),"")))</f>
        <v>1500</v>
      </c>
      <c r="R572" s="4" t="n">
        <f aca="false">IF(OR(TRIM(Customers!R572&amp;"")="",ISNUMBER(MATCH(TRIM(Customers!R572&amp;""),Codes!$A$5:$A$14,0))),"",IF(ISNUMBER(Customers!R572),Customers!R572,IFERROR(VALUE(Customers!R572),"")))</f>
        <v>403.57</v>
      </c>
      <c r="S572" s="4" t="n">
        <f aca="false">IF(OR(TRIM(Customers!S572&amp;"")="",ISNUMBER(MATCH(TRIM(Customers!S572&amp;""),Codes!$A$5:$A$14,0))),"",IF(ISNUMBER(Customers!S572),Customers!S572,IFERROR(VALUE(Customers!S572),"")))</f>
        <v>0</v>
      </c>
      <c r="T572" s="4" t="n">
        <f aca="false">IF(OR(TRIM(Customers!T572&amp;"")="",ISNUMBER(MATCH(TRIM(Customers!T572&amp;""),Codes!$A$5:$A$14,0))),"",IF(ISNUMBER(Customers!T572),Customers!T572,IFERROR(VALUE(Customers!T572),"")))</f>
        <v>0</v>
      </c>
      <c r="U572" s="3" t="n">
        <f aca="false">IF(OR(TRIM(Customers!U572&amp;"")="",ISNUMBER(MATCH(TRIM(Customers!U572&amp;""),Codes!$A$5:$A$14,0)),Customers!U572=0),"",IF(ISNUMBER(Customers!U572),Customers!U572,IFERROR(VALUE(Customers!U572),"")))</f>
        <v>580</v>
      </c>
      <c r="V572" s="3" t="str">
        <f aca="false">IF(OR(TRIM(Customers!V572&amp;"")="",ISNUMBER(MATCH(TRIM(Customers!V572&amp;""),Codes!$A$5:$A$14,0))),"",IF(ISNUMBER(Customers!V572),Customers!V572,IFERROR(VALUE(Customers!V572),"")))</f>
        <v/>
      </c>
    </row>
    <row r="573" customFormat="false" ht="15" hidden="false" customHeight="false" outlineLevel="0" collapsed="false">
      <c r="A573" s="2" t="str">
        <f aca="false">Customers!A573</f>
        <v>CL00572</v>
      </c>
      <c r="B573" s="3" t="n">
        <f aca="false">IF(OR(TRIM(Customers!B573&amp;"")="",ISNUMBER(MATCH(TRIM(Customers!B573&amp;""),Codes!$A$5:$A$14,0)),Customers!B573=0),"",IF(ISNUMBER(Customers!B573),Customers!B573,IFERROR(VALUE(Customers!B573),"")))</f>
        <v>64</v>
      </c>
      <c r="C573" s="2" t="str">
        <f aca="false">IF(OR(TRIM(Customers!C573&amp;"")="",ISNUMBER(MATCH(TRIM(Customers!C573&amp;""),Codes!$A$5:$A$14,0))),"",TRIM(Customers!C573))</f>
        <v>M</v>
      </c>
      <c r="D573" s="2" t="str">
        <f aca="false">IF(OR(TRIM(Customers!D573&amp;"")="",ISNUMBER(MATCH(TRIM(Customers!D573&amp;""),Codes!$A$5:$A$14,0))),"",TRIM(Customers!D573))</f>
        <v>Lazio</v>
      </c>
      <c r="E573" s="2" t="str">
        <f aca="false">IF(OR(TRIM(Customers!E573&amp;"")="",ISNUMBER(MATCH(TRIM(Customers!E573&amp;""),Codes!$A$5:$A$14,0))),"",TRIM(Customers!E573))</f>
        <v>Shopkeeper</v>
      </c>
      <c r="F573" s="2" t="str">
        <f aca="false">IF(OR(TRIM(Customers!F573&amp;"")="",ISNUMBER(MATCH(TRIM(Customers!F573&amp;""),Codes!$A$5:$A$14,0))),"",TRIM(Customers!F573))</f>
        <v>Widowed</v>
      </c>
      <c r="G573" s="4" t="n">
        <f aca="false">IF(OR(TRIM(Customers!G573&amp;"")="",ISNUMBER(MATCH(TRIM(Customers!G573&amp;""),Codes!$A$5:$A$14,0)),Customers!G573=-999),"",IF(ISNUMBER(Customers!G573),Customers!G573,IFERROR(VALUE(Customers!G573),"")))</f>
        <v>33800</v>
      </c>
      <c r="H573" s="3" t="n">
        <f aca="false">IF(OR(TRIM(Customers!H573&amp;"")="",ISNUMBER(MATCH(TRIM(Customers!H573&amp;""),Codes!$A$5:$A$14,0))),"",IF(ISNUMBER(Customers!H573),Customers!H573,IFERROR(VALUE(Customers!H573),"")))</f>
        <v>8</v>
      </c>
      <c r="I573" s="5" t="n">
        <f aca="false">IF(OR(TRIM(Customers!I573&amp;"")="",ISNUMBER(MATCH(TRIM(Customers!I573&amp;""),Codes!$A$5:$A$14,0)),Customers!I573=DATE(1970,1,1)),"",IF(ISNUMBER(Customers!I573),Customers!I573,IFERROR(DATEVALUE(Customers!I573),"")))</f>
        <v>43226</v>
      </c>
      <c r="J573" s="2" t="str">
        <f aca="false">IF(OR(TRIM(Customers!J573&amp;"")="",ISNUMBER(MATCH(TRIM(Customers!J573&amp;""),Codes!$A$5:$A$14,0))),"",TRIM(Customers!J573))</f>
        <v>Branch</v>
      </c>
      <c r="K573" s="3" t="n">
        <f aca="false">IF(OR(TRIM(Customers!K573&amp;"")="",ISNUMBER(MATCH(TRIM(Customers!K573&amp;""),Codes!$A$5:$A$14,0))),"",IF(ISNUMBER(Customers!K573),Customers!K573,IFERROR(VALUE(Customers!K573),"")))</f>
        <v>1</v>
      </c>
      <c r="L573" s="4" t="n">
        <f aca="false">IF(OR(TRIM(Customers!L573&amp;"")="",ISNUMBER(MATCH(TRIM(Customers!L573&amp;""),Codes!$A$5:$A$14,0))),"",IF(ISNUMBER(Customers!L573),Customers!L573,IFERROR(VALUE(Customers!L573),"")))</f>
        <v>2289.73</v>
      </c>
      <c r="M573" s="4" t="n">
        <f aca="false">IF(OR(TRIM(Customers!M573&amp;"")="",ISNUMBER(MATCH(TRIM(Customers!M573&amp;""),Codes!$A$5:$A$14,0))),"",IF(ISNUMBER(Customers!M573),Customers!M573,IFERROR(VALUE(Customers!M573),"")))</f>
        <v>32858.33</v>
      </c>
      <c r="N573" s="3" t="n">
        <f aca="false">IF(OR(TRIM(Customers!N573&amp;"")="",ISNUMBER(MATCH(TRIM(Customers!N573&amp;""),Codes!$A$5:$A$14,0)),Customers!N573=9999),"",IF(ISNUMBER(Customers!N573),Customers!N573,IFERROR(VALUE(Customers!N573),"")))</f>
        <v>24</v>
      </c>
      <c r="O573" s="4" t="n">
        <f aca="false">IF(OR(TRIM(Customers!O573&amp;"")="",ISNUMBER(MATCH(TRIM(Customers!O573&amp;""),Codes!$A$5:$A$14,0))),"",IF(ISNUMBER(Customers!O573),Customers!O573,IFERROR(VALUE(Customers!O573),"")))</f>
        <v>55.57</v>
      </c>
      <c r="P573" s="3" t="n">
        <f aca="false">IF(OR(TRIM(Customers!P573&amp;"")="",ISNUMBER(MATCH(TRIM(Customers!P573&amp;""),Codes!$A$5:$A$14,0))),"",IF(ISNUMBER(Customers!P573),Customers!P573,IFERROR(VALUE(Customers!P573),"")))</f>
        <v>6</v>
      </c>
      <c r="Q573" s="4" t="n">
        <f aca="false">IF(OR(TRIM(Customers!Q573&amp;"")="",ISNUMBER(MATCH(TRIM(Customers!Q573&amp;""),Codes!$A$5:$A$14,0))),"",IF(ISNUMBER(Customers!Q573),Customers!Q573,IFERROR(VALUE(Customers!Q573),"")))</f>
        <v>0</v>
      </c>
      <c r="R573" s="4" t="n">
        <f aca="false">IF(OR(TRIM(Customers!R573&amp;"")="",ISNUMBER(MATCH(TRIM(Customers!R573&amp;""),Codes!$A$5:$A$14,0))),"",IF(ISNUMBER(Customers!R573),Customers!R573,IFERROR(VALUE(Customers!R573),"")))</f>
        <v>0</v>
      </c>
      <c r="S573" s="4" t="n">
        <f aca="false">IF(OR(TRIM(Customers!S573&amp;"")="",ISNUMBER(MATCH(TRIM(Customers!S573&amp;""),Codes!$A$5:$A$14,0))),"",IF(ISNUMBER(Customers!S573),Customers!S573,IFERROR(VALUE(Customers!S573),"")))</f>
        <v>0</v>
      </c>
      <c r="T573" s="4" t="n">
        <f aca="false">IF(OR(TRIM(Customers!T573&amp;"")="",ISNUMBER(MATCH(TRIM(Customers!T573&amp;""),Codes!$A$5:$A$14,0))),"",IF(ISNUMBER(Customers!T573),Customers!T573,IFERROR(VALUE(Customers!T573),"")))</f>
        <v>0</v>
      </c>
      <c r="U573" s="3" t="n">
        <f aca="false">IF(OR(TRIM(Customers!U573&amp;"")="",ISNUMBER(MATCH(TRIM(Customers!U573&amp;""),Codes!$A$5:$A$14,0)),Customers!U573=0),"",IF(ISNUMBER(Customers!U573),Customers!U573,IFERROR(VALUE(Customers!U573),"")))</f>
        <v>613</v>
      </c>
      <c r="V573" s="3" t="n">
        <f aca="false">IF(OR(TRIM(Customers!V573&amp;"")="",ISNUMBER(MATCH(TRIM(Customers!V573&amp;""),Codes!$A$5:$A$14,0))),"",IF(ISNUMBER(Customers!V573),Customers!V573,IFERROR(VALUE(Customers!V573),"")))</f>
        <v>0</v>
      </c>
    </row>
    <row r="574" customFormat="false" ht="15" hidden="false" customHeight="false" outlineLevel="0" collapsed="false">
      <c r="A574" s="2" t="str">
        <f aca="false">Customers!A574</f>
        <v>CL00573</v>
      </c>
      <c r="B574" s="3" t="n">
        <f aca="false">IF(OR(TRIM(Customers!B574&amp;"")="",ISNUMBER(MATCH(TRIM(Customers!B574&amp;""),Codes!$A$5:$A$14,0)),Customers!B574=0),"",IF(ISNUMBER(Customers!B574),Customers!B574,IFERROR(VALUE(Customers!B574),"")))</f>
        <v>49</v>
      </c>
      <c r="C574" s="2" t="str">
        <f aca="false">IF(OR(TRIM(Customers!C574&amp;"")="",ISNUMBER(MATCH(TRIM(Customers!C574&amp;""),Codes!$A$5:$A$14,0))),"",TRIM(Customers!C574))</f>
        <v>M</v>
      </c>
      <c r="D574" s="2" t="str">
        <f aca="false">IF(OR(TRIM(Customers!D574&amp;"")="",ISNUMBER(MATCH(TRIM(Customers!D574&amp;""),Codes!$A$5:$A$14,0))),"",TRIM(Customers!D574))</f>
        <v>Friuli-Venezia Giulia</v>
      </c>
      <c r="E574" s="2" t="str">
        <f aca="false">IF(OR(TRIM(Customers!E574&amp;"")="",ISNUMBER(MATCH(TRIM(Customers!E574&amp;""),Codes!$A$5:$A$14,0))),"",TRIM(Customers!E574))</f>
        <v>Executive</v>
      </c>
      <c r="F574" s="2" t="str">
        <f aca="false">IF(OR(TRIM(Customers!F574&amp;"")="",ISNUMBER(MATCH(TRIM(Customers!F574&amp;""),Codes!$A$5:$A$14,0))),"",TRIM(Customers!F574))</f>
        <v>Married</v>
      </c>
      <c r="G574" s="4" t="n">
        <f aca="false">IF(OR(TRIM(Customers!G574&amp;"")="",ISNUMBER(MATCH(TRIM(Customers!G574&amp;""),Codes!$A$5:$A$14,0)),Customers!G574=-999),"",IF(ISNUMBER(Customers!G574),Customers!G574,IFERROR(VALUE(Customers!G574),"")))</f>
        <v>77000</v>
      </c>
      <c r="H574" s="3" t="n">
        <f aca="false">IF(OR(TRIM(Customers!H574&amp;"")="",ISNUMBER(MATCH(TRIM(Customers!H574&amp;""),Codes!$A$5:$A$14,0))),"",IF(ISNUMBER(Customers!H574),Customers!H574,IFERROR(VALUE(Customers!H574),"")))</f>
        <v>10</v>
      </c>
      <c r="I574" s="5" t="n">
        <f aca="false">IF(OR(TRIM(Customers!I574&amp;"")="",ISNUMBER(MATCH(TRIM(Customers!I574&amp;""),Codes!$A$5:$A$14,0)),Customers!I574=DATE(1970,1,1)),"",IF(ISNUMBER(Customers!I574),Customers!I574,IFERROR(DATEVALUE(Customers!I574),"")))</f>
        <v>42621</v>
      </c>
      <c r="J574" s="2" t="str">
        <f aca="false">IF(OR(TRIM(Customers!J574&amp;"")="",ISNUMBER(MATCH(TRIM(Customers!J574&amp;""),Codes!$A$5:$A$14,0))),"",TRIM(Customers!J574))</f>
        <v>App</v>
      </c>
      <c r="K574" s="3" t="n">
        <f aca="false">IF(OR(TRIM(Customers!K574&amp;"")="",ISNUMBER(MATCH(TRIM(Customers!K574&amp;""),Codes!$A$5:$A$14,0))),"",IF(ISNUMBER(Customers!K574),Customers!K574,IFERROR(VALUE(Customers!K574),"")))</f>
        <v>2</v>
      </c>
      <c r="L574" s="4" t="n">
        <f aca="false">IF(OR(TRIM(Customers!L574&amp;"")="",ISNUMBER(MATCH(TRIM(Customers!L574&amp;""),Codes!$A$5:$A$14,0))),"",IF(ISNUMBER(Customers!L574),Customers!L574,IFERROR(VALUE(Customers!L574),"")))</f>
        <v>-1913.11</v>
      </c>
      <c r="M574" s="4" t="str">
        <f aca="false">IF(OR(TRIM(Customers!M574&amp;"")="",ISNUMBER(MATCH(TRIM(Customers!M574&amp;""),Codes!$A$5:$A$14,0))),"",IF(ISNUMBER(Customers!M574),Customers!M574,IFERROR(VALUE(Customers!M574),"")))</f>
        <v/>
      </c>
      <c r="N574" s="3" t="n">
        <f aca="false">IF(OR(TRIM(Customers!N574&amp;"")="",ISNUMBER(MATCH(TRIM(Customers!N574&amp;""),Codes!$A$5:$A$14,0)),Customers!N574=9999),"",IF(ISNUMBER(Customers!N574),Customers!N574,IFERROR(VALUE(Customers!N574),"")))</f>
        <v>34</v>
      </c>
      <c r="O574" s="4" t="n">
        <f aca="false">IF(OR(TRIM(Customers!O574&amp;"")="",ISNUMBER(MATCH(TRIM(Customers!O574&amp;""),Codes!$A$5:$A$14,0))),"",IF(ISNUMBER(Customers!O574),Customers!O574,IFERROR(VALUE(Customers!O574),"")))</f>
        <v>91.75</v>
      </c>
      <c r="P574" s="3" t="n">
        <f aca="false">IF(OR(TRIM(Customers!P574&amp;"")="",ISNUMBER(MATCH(TRIM(Customers!P574&amp;""),Codes!$A$5:$A$14,0))),"",IF(ISNUMBER(Customers!P574),Customers!P574,IFERROR(VALUE(Customers!P574),"")))</f>
        <v>3</v>
      </c>
      <c r="Q574" s="4" t="n">
        <f aca="false">IF(OR(TRIM(Customers!Q574&amp;"")="",ISNUMBER(MATCH(TRIM(Customers!Q574&amp;""),Codes!$A$5:$A$14,0))),"",IF(ISNUMBER(Customers!Q574),Customers!Q574,IFERROR(VALUE(Customers!Q574),"")))</f>
        <v>15000</v>
      </c>
      <c r="R574" s="4" t="n">
        <f aca="false">IF(OR(TRIM(Customers!R574&amp;"")="",ISNUMBER(MATCH(TRIM(Customers!R574&amp;""),Codes!$A$5:$A$14,0))),"",IF(ISNUMBER(Customers!R574),Customers!R574,IFERROR(VALUE(Customers!R574),"")))</f>
        <v>3991.1</v>
      </c>
      <c r="S574" s="4" t="str">
        <f aca="false">IF(OR(TRIM(Customers!S574&amp;"")="",ISNUMBER(MATCH(TRIM(Customers!S574&amp;""),Codes!$A$5:$A$14,0))),"",IF(ISNUMBER(Customers!S574),Customers!S574,IFERROR(VALUE(Customers!S574),"")))</f>
        <v/>
      </c>
      <c r="T574" s="4" t="str">
        <f aca="false">IF(OR(TRIM(Customers!T574&amp;"")="",ISNUMBER(MATCH(TRIM(Customers!T574&amp;""),Codes!$A$5:$A$14,0))),"",IF(ISNUMBER(Customers!T574),Customers!T574,IFERROR(VALUE(Customers!T574),"")))</f>
        <v/>
      </c>
      <c r="U574" s="3" t="n">
        <f aca="false">IF(OR(TRIM(Customers!U574&amp;"")="",ISNUMBER(MATCH(TRIM(Customers!U574&amp;""),Codes!$A$5:$A$14,0)),Customers!U574=0),"",IF(ISNUMBER(Customers!U574),Customers!U574,IFERROR(VALUE(Customers!U574),"")))</f>
        <v>647</v>
      </c>
      <c r="V574" s="3" t="n">
        <f aca="false">IF(OR(TRIM(Customers!V574&amp;"")="",ISNUMBER(MATCH(TRIM(Customers!V574&amp;""),Codes!$A$5:$A$14,0))),"",IF(ISNUMBER(Customers!V574),Customers!V574,IFERROR(VALUE(Customers!V574),"")))</f>
        <v>0</v>
      </c>
    </row>
    <row r="575" customFormat="false" ht="15" hidden="false" customHeight="false" outlineLevel="0" collapsed="false">
      <c r="A575" s="2" t="str">
        <f aca="false">Customers!A575</f>
        <v>CL00574</v>
      </c>
      <c r="B575" s="3" t="n">
        <f aca="false">IF(OR(TRIM(Customers!B575&amp;"")="",ISNUMBER(MATCH(TRIM(Customers!B575&amp;""),Codes!$A$5:$A$14,0)),Customers!B575=0),"",IF(ISNUMBER(Customers!B575),Customers!B575,IFERROR(VALUE(Customers!B575),"")))</f>
        <v>42</v>
      </c>
      <c r="C575" s="2" t="str">
        <f aca="false">IF(OR(TRIM(Customers!C575&amp;"")="",ISNUMBER(MATCH(TRIM(Customers!C575&amp;""),Codes!$A$5:$A$14,0))),"",TRIM(Customers!C575))</f>
        <v>M</v>
      </c>
      <c r="D575" s="2" t="str">
        <f aca="false">IF(OR(TRIM(Customers!D575&amp;"")="",ISNUMBER(MATCH(TRIM(Customers!D575&amp;""),Codes!$A$5:$A$14,0))),"",TRIM(Customers!D575))</f>
        <v>Sicilia</v>
      </c>
      <c r="E575" s="2" t="str">
        <f aca="false">IF(OR(TRIM(Customers!E575&amp;"")="",ISNUMBER(MATCH(TRIM(Customers!E575&amp;""),Codes!$A$5:$A$14,0))),"",TRIM(Customers!E575))</f>
        <v>Employee</v>
      </c>
      <c r="F575" s="2" t="str">
        <f aca="false">IF(OR(TRIM(Customers!F575&amp;"")="",ISNUMBER(MATCH(TRIM(Customers!F575&amp;""),Codes!$A$5:$A$14,0))),"",TRIM(Customers!F575))</f>
        <v>Married</v>
      </c>
      <c r="G575" s="4" t="n">
        <f aca="false">IF(OR(TRIM(Customers!G575&amp;"")="",ISNUMBER(MATCH(TRIM(Customers!G575&amp;""),Codes!$A$5:$A$14,0)),Customers!G575=-999),"",IF(ISNUMBER(Customers!G575),Customers!G575,IFERROR(VALUE(Customers!G575),"")))</f>
        <v>36700</v>
      </c>
      <c r="H575" s="3" t="n">
        <f aca="false">IF(OR(TRIM(Customers!H575&amp;"")="",ISNUMBER(MATCH(TRIM(Customers!H575&amp;""),Codes!$A$5:$A$14,0))),"",IF(ISNUMBER(Customers!H575),Customers!H575,IFERROR(VALUE(Customers!H575),"")))</f>
        <v>8</v>
      </c>
      <c r="I575" s="5" t="n">
        <f aca="false">IF(OR(TRIM(Customers!I575&amp;"")="",ISNUMBER(MATCH(TRIM(Customers!I575&amp;""),Codes!$A$5:$A$14,0)),Customers!I575=DATE(1970,1,1)),"",IF(ISNUMBER(Customers!I575),Customers!I575,IFERROR(DATEVALUE(Customers!I575),"")))</f>
        <v>43130</v>
      </c>
      <c r="J575" s="2" t="str">
        <f aca="false">IF(OR(TRIM(Customers!J575&amp;"")="",ISNUMBER(MATCH(TRIM(Customers!J575&amp;""),Codes!$A$5:$A$14,0))),"",TRIM(Customers!J575))</f>
        <v>Online Banking</v>
      </c>
      <c r="K575" s="3" t="n">
        <f aca="false">IF(OR(TRIM(Customers!K575&amp;"")="",ISNUMBER(MATCH(TRIM(Customers!K575&amp;""),Codes!$A$5:$A$14,0))),"",IF(ISNUMBER(Customers!K575),Customers!K575,IFERROR(VALUE(Customers!K575),"")))</f>
        <v>1</v>
      </c>
      <c r="L575" s="4" t="str">
        <f aca="false">IF(OR(TRIM(Customers!L575&amp;"")="",ISNUMBER(MATCH(TRIM(Customers!L575&amp;""),Codes!$A$5:$A$14,0))),"",IF(ISNUMBER(Customers!L575),Customers!L575,IFERROR(VALUE(Customers!L575),"")))</f>
        <v/>
      </c>
      <c r="M575" s="4" t="n">
        <f aca="false">IF(OR(TRIM(Customers!M575&amp;"")="",ISNUMBER(MATCH(TRIM(Customers!M575&amp;""),Codes!$A$5:$A$14,0))),"",IF(ISNUMBER(Customers!M575),Customers!M575,IFERROR(VALUE(Customers!M575),"")))</f>
        <v>39016.19</v>
      </c>
      <c r="N575" s="3" t="n">
        <f aca="false">IF(OR(TRIM(Customers!N575&amp;"")="",ISNUMBER(MATCH(TRIM(Customers!N575&amp;""),Codes!$A$5:$A$14,0)),Customers!N575=9999),"",IF(ISNUMBER(Customers!N575),Customers!N575,IFERROR(VALUE(Customers!N575),"")))</f>
        <v>31</v>
      </c>
      <c r="O575" s="4" t="n">
        <f aca="false">IF(OR(TRIM(Customers!O575&amp;"")="",ISNUMBER(MATCH(TRIM(Customers!O575&amp;""),Codes!$A$5:$A$14,0))),"",IF(ISNUMBER(Customers!O575),Customers!O575,IFERROR(VALUE(Customers!O575),"")))</f>
        <v>59.35</v>
      </c>
      <c r="P575" s="3" t="n">
        <f aca="false">IF(OR(TRIM(Customers!P575&amp;"")="",ISNUMBER(MATCH(TRIM(Customers!P575&amp;""),Codes!$A$5:$A$14,0))),"",IF(ISNUMBER(Customers!P575),Customers!P575,IFERROR(VALUE(Customers!P575),"")))</f>
        <v>4</v>
      </c>
      <c r="Q575" s="4" t="n">
        <f aca="false">IF(OR(TRIM(Customers!Q575&amp;"")="",ISNUMBER(MATCH(TRIM(Customers!Q575&amp;""),Codes!$A$5:$A$14,0))),"",IF(ISNUMBER(Customers!Q575),Customers!Q575,IFERROR(VALUE(Customers!Q575),"")))</f>
        <v>6000</v>
      </c>
      <c r="R575" s="4" t="n">
        <f aca="false">IF(OR(TRIM(Customers!R575&amp;"")="",ISNUMBER(MATCH(TRIM(Customers!R575&amp;""),Codes!$A$5:$A$14,0))),"",IF(ISNUMBER(Customers!R575),Customers!R575,IFERROR(VALUE(Customers!R575),"")))</f>
        <v>195.94</v>
      </c>
      <c r="S575" s="4" t="str">
        <f aca="false">IF(OR(TRIM(Customers!S575&amp;"")="",ISNUMBER(MATCH(TRIM(Customers!S575&amp;""),Codes!$A$5:$A$14,0))),"",IF(ISNUMBER(Customers!S575),Customers!S575,IFERROR(VALUE(Customers!S575),"")))</f>
        <v/>
      </c>
      <c r="T575" s="4" t="str">
        <f aca="false">IF(OR(TRIM(Customers!T575&amp;"")="",ISNUMBER(MATCH(TRIM(Customers!T575&amp;""),Codes!$A$5:$A$14,0))),"",IF(ISNUMBER(Customers!T575),Customers!T575,IFERROR(VALUE(Customers!T575),"")))</f>
        <v/>
      </c>
      <c r="U575" s="3" t="n">
        <f aca="false">IF(OR(TRIM(Customers!U575&amp;"")="",ISNUMBER(MATCH(TRIM(Customers!U575&amp;""),Codes!$A$5:$A$14,0)),Customers!U575=0),"",IF(ISNUMBER(Customers!U575),Customers!U575,IFERROR(VALUE(Customers!U575),"")))</f>
        <v>632</v>
      </c>
      <c r="V575" s="3" t="n">
        <f aca="false">IF(OR(TRIM(Customers!V575&amp;"")="",ISNUMBER(MATCH(TRIM(Customers!V575&amp;""),Codes!$A$5:$A$14,0))),"",IF(ISNUMBER(Customers!V575),Customers!V575,IFERROR(VALUE(Customers!V575),"")))</f>
        <v>0</v>
      </c>
    </row>
    <row r="576" customFormat="false" ht="15" hidden="false" customHeight="false" outlineLevel="0" collapsed="false">
      <c r="A576" s="2" t="str">
        <f aca="false">Customers!A576</f>
        <v>CL00575</v>
      </c>
      <c r="B576" s="3" t="n">
        <f aca="false">IF(OR(TRIM(Customers!B576&amp;"")="",ISNUMBER(MATCH(TRIM(Customers!B576&amp;""),Codes!$A$5:$A$14,0)),Customers!B576=0),"",IF(ISNUMBER(Customers!B576),Customers!B576,IFERROR(VALUE(Customers!B576),"")))</f>
        <v>45</v>
      </c>
      <c r="C576" s="2" t="str">
        <f aca="false">IF(OR(TRIM(Customers!C576&amp;"")="",ISNUMBER(MATCH(TRIM(Customers!C576&amp;""),Codes!$A$5:$A$14,0))),"",TRIM(Customers!C576))</f>
        <v>M</v>
      </c>
      <c r="D576" s="2" t="str">
        <f aca="false">IF(OR(TRIM(Customers!D576&amp;"")="",ISNUMBER(MATCH(TRIM(Customers!D576&amp;""),Codes!$A$5:$A$14,0))),"",TRIM(Customers!D576))</f>
        <v>Lazio</v>
      </c>
      <c r="E576" s="2" t="str">
        <f aca="false">IF(OR(TRIM(Customers!E576&amp;"")="",ISNUMBER(MATCH(TRIM(Customers!E576&amp;""),Codes!$A$5:$A$14,0))),"",TRIM(Customers!E576))</f>
        <v>Shopkeeper</v>
      </c>
      <c r="F576" s="2" t="str">
        <f aca="false">IF(OR(TRIM(Customers!F576&amp;"")="",ISNUMBER(MATCH(TRIM(Customers!F576&amp;""),Codes!$A$5:$A$14,0))),"",TRIM(Customers!F576))</f>
        <v>Married</v>
      </c>
      <c r="G576" s="4" t="n">
        <f aca="false">IF(OR(TRIM(Customers!G576&amp;"")="",ISNUMBER(MATCH(TRIM(Customers!G576&amp;""),Codes!$A$5:$A$14,0)),Customers!G576=-999),"",IF(ISNUMBER(Customers!G576),Customers!G576,IFERROR(VALUE(Customers!G576),"")))</f>
        <v>35800</v>
      </c>
      <c r="H576" s="3" t="n">
        <f aca="false">IF(OR(TRIM(Customers!H576&amp;"")="",ISNUMBER(MATCH(TRIM(Customers!H576&amp;""),Codes!$A$5:$A$14,0))),"",IF(ISNUMBER(Customers!H576),Customers!H576,IFERROR(VALUE(Customers!H576),"")))</f>
        <v>13</v>
      </c>
      <c r="I576" s="5" t="str">
        <f aca="false">IF(OR(TRIM(Customers!I576&amp;"")="",ISNUMBER(MATCH(TRIM(Customers!I576&amp;""),Codes!$A$5:$A$14,0)),Customers!I576=DATE(1970,1,1)),"",IF(ISNUMBER(Customers!I576),Customers!I576,IFERROR(DATEVALUE(Customers!I576),"")))</f>
        <v/>
      </c>
      <c r="J576" s="2" t="str">
        <f aca="false">IF(OR(TRIM(Customers!J576&amp;"")="",ISNUMBER(MATCH(TRIM(Customers!J576&amp;""),Codes!$A$5:$A$14,0))),"",TRIM(Customers!J576))</f>
        <v>Online Banking</v>
      </c>
      <c r="K576" s="3" t="n">
        <f aca="false">IF(OR(TRIM(Customers!K576&amp;"")="",ISNUMBER(MATCH(TRIM(Customers!K576&amp;""),Codes!$A$5:$A$14,0))),"",IF(ISNUMBER(Customers!K576),Customers!K576,IFERROR(VALUE(Customers!K576),"")))</f>
        <v>1</v>
      </c>
      <c r="L576" s="4" t="n">
        <f aca="false">IF(OR(TRIM(Customers!L576&amp;"")="",ISNUMBER(MATCH(TRIM(Customers!L576&amp;""),Codes!$A$5:$A$14,0))),"",IF(ISNUMBER(Customers!L576),Customers!L576,IFERROR(VALUE(Customers!L576),"")))</f>
        <v>1596.42</v>
      </c>
      <c r="M576" s="4" t="n">
        <f aca="false">IF(OR(TRIM(Customers!M576&amp;"")="",ISNUMBER(MATCH(TRIM(Customers!M576&amp;""),Codes!$A$5:$A$14,0))),"",IF(ISNUMBER(Customers!M576),Customers!M576,IFERROR(VALUE(Customers!M576),"")))</f>
        <v>74207.54</v>
      </c>
      <c r="N576" s="3" t="n">
        <f aca="false">IF(OR(TRIM(Customers!N576&amp;"")="",ISNUMBER(MATCH(TRIM(Customers!N576&amp;""),Codes!$A$5:$A$14,0)),Customers!N576=9999),"",IF(ISNUMBER(Customers!N576),Customers!N576,IFERROR(VALUE(Customers!N576),"")))</f>
        <v>24</v>
      </c>
      <c r="O576" s="4" t="n">
        <f aca="false">IF(OR(TRIM(Customers!O576&amp;"")="",ISNUMBER(MATCH(TRIM(Customers!O576&amp;""),Codes!$A$5:$A$14,0))),"",IF(ISNUMBER(Customers!O576),Customers!O576,IFERROR(VALUE(Customers!O576),"")))</f>
        <v>101.39</v>
      </c>
      <c r="P576" s="3" t="n">
        <f aca="false">IF(OR(TRIM(Customers!P576&amp;"")="",ISNUMBER(MATCH(TRIM(Customers!P576&amp;""),Codes!$A$5:$A$14,0))),"",IF(ISNUMBER(Customers!P576),Customers!P576,IFERROR(VALUE(Customers!P576),"")))</f>
        <v>2</v>
      </c>
      <c r="Q576" s="4" t="n">
        <f aca="false">IF(OR(TRIM(Customers!Q576&amp;"")="",ISNUMBER(MATCH(TRIM(Customers!Q576&amp;""),Codes!$A$5:$A$14,0))),"",IF(ISNUMBER(Customers!Q576),Customers!Q576,IFERROR(VALUE(Customers!Q576),"")))</f>
        <v>6500</v>
      </c>
      <c r="R576" s="4" t="n">
        <f aca="false">IF(OR(TRIM(Customers!R576&amp;"")="",ISNUMBER(MATCH(TRIM(Customers!R576&amp;""),Codes!$A$5:$A$14,0))),"",IF(ISNUMBER(Customers!R576),Customers!R576,IFERROR(VALUE(Customers!R576),"")))</f>
        <v>790.44</v>
      </c>
      <c r="S576" s="4" t="n">
        <f aca="false">IF(OR(TRIM(Customers!S576&amp;"")="",ISNUMBER(MATCH(TRIM(Customers!S576&amp;""),Codes!$A$5:$A$14,0))),"",IF(ISNUMBER(Customers!S576),Customers!S576,IFERROR(VALUE(Customers!S576),"")))</f>
        <v>178000</v>
      </c>
      <c r="T576" s="4" t="n">
        <f aca="false">IF(OR(TRIM(Customers!T576&amp;"")="",ISNUMBER(MATCH(TRIM(Customers!T576&amp;""),Codes!$A$5:$A$14,0))),"",IF(ISNUMBER(Customers!T576),Customers!T576,IFERROR(VALUE(Customers!T576),"")))</f>
        <v>983</v>
      </c>
      <c r="U576" s="3" t="n">
        <f aca="false">IF(OR(TRIM(Customers!U576&amp;"")="",ISNUMBER(MATCH(TRIM(Customers!U576&amp;""),Codes!$A$5:$A$14,0)),Customers!U576=0),"",IF(ISNUMBER(Customers!U576),Customers!U576,IFERROR(VALUE(Customers!U576),"")))</f>
        <v>656</v>
      </c>
      <c r="V576" s="3" t="n">
        <f aca="false">IF(OR(TRIM(Customers!V576&amp;"")="",ISNUMBER(MATCH(TRIM(Customers!V576&amp;""),Codes!$A$5:$A$14,0))),"",IF(ISNUMBER(Customers!V576),Customers!V576,IFERROR(VALUE(Customers!V576),"")))</f>
        <v>1</v>
      </c>
    </row>
    <row r="577" customFormat="false" ht="15" hidden="false" customHeight="false" outlineLevel="0" collapsed="false">
      <c r="A577" s="2" t="str">
        <f aca="false">Customers!A577</f>
        <v>CL00576</v>
      </c>
      <c r="B577" s="3" t="n">
        <f aca="false">IF(OR(TRIM(Customers!B577&amp;"")="",ISNUMBER(MATCH(TRIM(Customers!B577&amp;""),Codes!$A$5:$A$14,0)),Customers!B577=0),"",IF(ISNUMBER(Customers!B577),Customers!B577,IFERROR(VALUE(Customers!B577),"")))</f>
        <v>29</v>
      </c>
      <c r="C577" s="2" t="str">
        <f aca="false">IF(OR(TRIM(Customers!C577&amp;"")="",ISNUMBER(MATCH(TRIM(Customers!C577&amp;""),Codes!$A$5:$A$14,0))),"",TRIM(Customers!C577))</f>
        <v>M</v>
      </c>
      <c r="D577" s="2" t="str">
        <f aca="false">IF(OR(TRIM(Customers!D577&amp;"")="",ISNUMBER(MATCH(TRIM(Customers!D577&amp;""),Codes!$A$5:$A$14,0))),"",TRIM(Customers!D577))</f>
        <v>Toscana</v>
      </c>
      <c r="E577" s="2" t="str">
        <f aca="false">IF(OR(TRIM(Customers!E577&amp;"")="",ISNUMBER(MATCH(TRIM(Customers!E577&amp;""),Codes!$A$5:$A$14,0))),"",TRIM(Customers!E577))</f>
        <v>Self-employed</v>
      </c>
      <c r="F577" s="2" t="str">
        <f aca="false">IF(OR(TRIM(Customers!F577&amp;"")="",ISNUMBER(MATCH(TRIM(Customers!F577&amp;""),Codes!$A$5:$A$14,0))),"",TRIM(Customers!F577))</f>
        <v>Married</v>
      </c>
      <c r="G577" s="4" t="n">
        <f aca="false">IF(OR(TRIM(Customers!G577&amp;"")="",ISNUMBER(MATCH(TRIM(Customers!G577&amp;""),Codes!$A$5:$A$14,0)),Customers!G577=-999),"",IF(ISNUMBER(Customers!G577),Customers!G577,IFERROR(VALUE(Customers!G577),"")))</f>
        <v>56500</v>
      </c>
      <c r="H577" s="3" t="n">
        <f aca="false">IF(OR(TRIM(Customers!H577&amp;"")="",ISNUMBER(MATCH(TRIM(Customers!H577&amp;""),Codes!$A$5:$A$14,0))),"",IF(ISNUMBER(Customers!H577),Customers!H577,IFERROR(VALUE(Customers!H577),"")))</f>
        <v>4</v>
      </c>
      <c r="I577" s="5" t="n">
        <f aca="false">IF(OR(TRIM(Customers!I577&amp;"")="",ISNUMBER(MATCH(TRIM(Customers!I577&amp;""),Codes!$A$5:$A$14,0)),Customers!I577=DATE(1970,1,1)),"",IF(ISNUMBER(Customers!I577),Customers!I577,IFERROR(DATEVALUE(Customers!I577),"")))</f>
        <v>44802</v>
      </c>
      <c r="J577" s="2" t="str">
        <f aca="false">IF(OR(TRIM(Customers!J577&amp;"")="",ISNUMBER(MATCH(TRIM(Customers!J577&amp;""),Codes!$A$5:$A$14,0))),"",TRIM(Customers!J577))</f>
        <v>Online Banking</v>
      </c>
      <c r="K577" s="3" t="n">
        <f aca="false">IF(OR(TRIM(Customers!K577&amp;"")="",ISNUMBER(MATCH(TRIM(Customers!K577&amp;""),Codes!$A$5:$A$14,0))),"",IF(ISNUMBER(Customers!K577),Customers!K577,IFERROR(VALUE(Customers!K577),"")))</f>
        <v>1</v>
      </c>
      <c r="L577" s="4" t="n">
        <f aca="false">IF(OR(TRIM(Customers!L577&amp;"")="",ISNUMBER(MATCH(TRIM(Customers!L577&amp;""),Codes!$A$5:$A$14,0))),"",IF(ISNUMBER(Customers!L577),Customers!L577,IFERROR(VALUE(Customers!L577),"")))</f>
        <v>6081.02</v>
      </c>
      <c r="M577" s="4" t="n">
        <f aca="false">IF(OR(TRIM(Customers!M577&amp;"")="",ISNUMBER(MATCH(TRIM(Customers!M577&amp;""),Codes!$A$5:$A$14,0))),"",IF(ISNUMBER(Customers!M577),Customers!M577,IFERROR(VALUE(Customers!M577),"")))</f>
        <v>15561.02</v>
      </c>
      <c r="N577" s="3" t="n">
        <f aca="false">IF(OR(TRIM(Customers!N577&amp;"")="",ISNUMBER(MATCH(TRIM(Customers!N577&amp;""),Codes!$A$5:$A$14,0)),Customers!N577=9999),"",IF(ISNUMBER(Customers!N577),Customers!N577,IFERROR(VALUE(Customers!N577),"")))</f>
        <v>36</v>
      </c>
      <c r="O577" s="4" t="n">
        <f aca="false">IF(OR(TRIM(Customers!O577&amp;"")="",ISNUMBER(MATCH(TRIM(Customers!O577&amp;""),Codes!$A$5:$A$14,0))),"",IF(ISNUMBER(Customers!O577),Customers!O577,IFERROR(VALUE(Customers!O577),"")))</f>
        <v>42.01</v>
      </c>
      <c r="P577" s="3" t="n">
        <f aca="false">IF(OR(TRIM(Customers!P577&amp;"")="",ISNUMBER(MATCH(TRIM(Customers!P577&amp;""),Codes!$A$5:$A$14,0))),"",IF(ISNUMBER(Customers!P577),Customers!P577,IFERROR(VALUE(Customers!P577),"")))</f>
        <v>5</v>
      </c>
      <c r="Q577" s="4" t="n">
        <f aca="false">IF(OR(TRIM(Customers!Q577&amp;"")="",ISNUMBER(MATCH(TRIM(Customers!Q577&amp;""),Codes!$A$5:$A$14,0))),"",IF(ISNUMBER(Customers!Q577),Customers!Q577,IFERROR(VALUE(Customers!Q577),"")))</f>
        <v>14000</v>
      </c>
      <c r="R577" s="4" t="n">
        <f aca="false">IF(OR(TRIM(Customers!R577&amp;"")="",ISNUMBER(MATCH(TRIM(Customers!R577&amp;""),Codes!$A$5:$A$14,0))),"",IF(ISNUMBER(Customers!R577),Customers!R577,IFERROR(VALUE(Customers!R577),"")))</f>
        <v>2589.88</v>
      </c>
      <c r="S577" s="4" t="n">
        <f aca="false">IF(OR(TRIM(Customers!S577&amp;"")="",ISNUMBER(MATCH(TRIM(Customers!S577&amp;""),Codes!$A$5:$A$14,0))),"",IF(ISNUMBER(Customers!S577),Customers!S577,IFERROR(VALUE(Customers!S577),"")))</f>
        <v>0</v>
      </c>
      <c r="T577" s="4" t="n">
        <f aca="false">IF(OR(TRIM(Customers!T577&amp;"")="",ISNUMBER(MATCH(TRIM(Customers!T577&amp;""),Codes!$A$5:$A$14,0))),"",IF(ISNUMBER(Customers!T577),Customers!T577,IFERROR(VALUE(Customers!T577),"")))</f>
        <v>0</v>
      </c>
      <c r="U577" s="3" t="n">
        <f aca="false">IF(OR(TRIM(Customers!U577&amp;"")="",ISNUMBER(MATCH(TRIM(Customers!U577&amp;""),Codes!$A$5:$A$14,0)),Customers!U577=0),"",IF(ISNUMBER(Customers!U577),Customers!U577,IFERROR(VALUE(Customers!U577),"")))</f>
        <v>651</v>
      </c>
      <c r="V577" s="3" t="n">
        <f aca="false">IF(OR(TRIM(Customers!V577&amp;"")="",ISNUMBER(MATCH(TRIM(Customers!V577&amp;""),Codes!$A$5:$A$14,0))),"",IF(ISNUMBER(Customers!V577),Customers!V577,IFERROR(VALUE(Customers!V577),"")))</f>
        <v>0</v>
      </c>
    </row>
    <row r="578" customFormat="false" ht="15" hidden="false" customHeight="false" outlineLevel="0" collapsed="false">
      <c r="A578" s="2" t="str">
        <f aca="false">Customers!A578</f>
        <v>CL00577</v>
      </c>
      <c r="B578" s="3" t="n">
        <f aca="false">IF(OR(TRIM(Customers!B578&amp;"")="",ISNUMBER(MATCH(TRIM(Customers!B578&amp;""),Codes!$A$5:$A$14,0)),Customers!B578=0),"",IF(ISNUMBER(Customers!B578),Customers!B578,IFERROR(VALUE(Customers!B578),"")))</f>
        <v>50</v>
      </c>
      <c r="C578" s="2" t="str">
        <f aca="false">IF(OR(TRIM(Customers!C578&amp;"")="",ISNUMBER(MATCH(TRIM(Customers!C578&amp;""),Codes!$A$5:$A$14,0))),"",TRIM(Customers!C578))</f>
        <v>M</v>
      </c>
      <c r="D578" s="2" t="str">
        <f aca="false">IF(OR(TRIM(Customers!D578&amp;"")="",ISNUMBER(MATCH(TRIM(Customers!D578&amp;""),Codes!$A$5:$A$14,0))),"",TRIM(Customers!D578))</f>
        <v>Lombardia</v>
      </c>
      <c r="E578" s="2" t="str">
        <f aca="false">IF(OR(TRIM(Customers!E578&amp;"")="",ISNUMBER(MATCH(TRIM(Customers!E578&amp;""),Codes!$A$5:$A$14,0))),"",TRIM(Customers!E578))</f>
        <v>Manual worker</v>
      </c>
      <c r="F578" s="2" t="str">
        <f aca="false">IF(OR(TRIM(Customers!F578&amp;"")="",ISNUMBER(MATCH(TRIM(Customers!F578&amp;""),Codes!$A$5:$A$14,0))),"",TRIM(Customers!F578))</f>
        <v>Married</v>
      </c>
      <c r="G578" s="4" t="n">
        <f aca="false">IF(OR(TRIM(Customers!G578&amp;"")="",ISNUMBER(MATCH(TRIM(Customers!G578&amp;""),Codes!$A$5:$A$14,0)),Customers!G578=-999),"",IF(ISNUMBER(Customers!G578),Customers!G578,IFERROR(VALUE(Customers!G578),"")))</f>
        <v>19000</v>
      </c>
      <c r="H578" s="3" t="n">
        <f aca="false">IF(OR(TRIM(Customers!H578&amp;"")="",ISNUMBER(MATCH(TRIM(Customers!H578&amp;""),Codes!$A$5:$A$14,0))),"",IF(ISNUMBER(Customers!H578),Customers!H578,IFERROR(VALUE(Customers!H578),"")))</f>
        <v>21</v>
      </c>
      <c r="I578" s="5" t="n">
        <f aca="false">IF(OR(TRIM(Customers!I578&amp;"")="",ISNUMBER(MATCH(TRIM(Customers!I578&amp;""),Codes!$A$5:$A$14,0)),Customers!I578=DATE(1970,1,1)),"",IF(ISNUMBER(Customers!I578),Customers!I578,IFERROR(DATEVALUE(Customers!I578),"")))</f>
        <v>38566</v>
      </c>
      <c r="J578" s="2" t="str">
        <f aca="false">IF(OR(TRIM(Customers!J578&amp;"")="",ISNUMBER(MATCH(TRIM(Customers!J578&amp;""),Codes!$A$5:$A$14,0))),"",TRIM(Customers!J578))</f>
        <v>Online Banking</v>
      </c>
      <c r="K578" s="3" t="n">
        <f aca="false">IF(OR(TRIM(Customers!K578&amp;"")="",ISNUMBER(MATCH(TRIM(Customers!K578&amp;""),Codes!$A$5:$A$14,0))),"",IF(ISNUMBER(Customers!K578),Customers!K578,IFERROR(VALUE(Customers!K578),"")))</f>
        <v>2</v>
      </c>
      <c r="L578" s="4" t="n">
        <f aca="false">IF(OR(TRIM(Customers!L578&amp;"")="",ISNUMBER(MATCH(TRIM(Customers!L578&amp;""),Codes!$A$5:$A$14,0))),"",IF(ISNUMBER(Customers!L578),Customers!L578,IFERROR(VALUE(Customers!L578),"")))</f>
        <v>2425.16</v>
      </c>
      <c r="M578" s="4" t="n">
        <f aca="false">IF(OR(TRIM(Customers!M578&amp;"")="",ISNUMBER(MATCH(TRIM(Customers!M578&amp;""),Codes!$A$5:$A$14,0))),"",IF(ISNUMBER(Customers!M578),Customers!M578,IFERROR(VALUE(Customers!M578),"")))</f>
        <v>14478.9</v>
      </c>
      <c r="N578" s="3" t="n">
        <f aca="false">IF(OR(TRIM(Customers!N578&amp;"")="",ISNUMBER(MATCH(TRIM(Customers!N578&amp;""),Codes!$A$5:$A$14,0)),Customers!N578=9999),"",IF(ISNUMBER(Customers!N578),Customers!N578,IFERROR(VALUE(Customers!N578),"")))</f>
        <v>26</v>
      </c>
      <c r="O578" s="4" t="n">
        <f aca="false">IF(OR(TRIM(Customers!O578&amp;"")="",ISNUMBER(MATCH(TRIM(Customers!O578&amp;""),Codes!$A$5:$A$14,0))),"",IF(ISNUMBER(Customers!O578),Customers!O578,IFERROR(VALUE(Customers!O578),"")))</f>
        <v>33.89</v>
      </c>
      <c r="P578" s="3" t="n">
        <f aca="false">IF(OR(TRIM(Customers!P578&amp;"")="",ISNUMBER(MATCH(TRIM(Customers!P578&amp;""),Codes!$A$5:$A$14,0))),"",IF(ISNUMBER(Customers!P578),Customers!P578,IFERROR(VALUE(Customers!P578),"")))</f>
        <v>4</v>
      </c>
      <c r="Q578" s="4" t="n">
        <f aca="false">IF(OR(TRIM(Customers!Q578&amp;"")="",ISNUMBER(MATCH(TRIM(Customers!Q578&amp;""),Codes!$A$5:$A$14,0))),"",IF(ISNUMBER(Customers!Q578),Customers!Q578,IFERROR(VALUE(Customers!Q578),"")))</f>
        <v>2500</v>
      </c>
      <c r="R578" s="4" t="n">
        <f aca="false">IF(OR(TRIM(Customers!R578&amp;"")="",ISNUMBER(MATCH(TRIM(Customers!R578&amp;""),Codes!$A$5:$A$14,0))),"",IF(ISNUMBER(Customers!R578),Customers!R578,IFERROR(VALUE(Customers!R578),"")))</f>
        <v>562.37</v>
      </c>
      <c r="S578" s="4" t="n">
        <f aca="false">IF(OR(TRIM(Customers!S578&amp;"")="",ISNUMBER(MATCH(TRIM(Customers!S578&amp;""),Codes!$A$5:$A$14,0))),"",IF(ISNUMBER(Customers!S578),Customers!S578,IFERROR(VALUE(Customers!S578),"")))</f>
        <v>74000</v>
      </c>
      <c r="T578" s="4" t="n">
        <f aca="false">IF(OR(TRIM(Customers!T578&amp;"")="",ISNUMBER(MATCH(TRIM(Customers!T578&amp;""),Codes!$A$5:$A$14,0))),"",IF(ISNUMBER(Customers!T578),Customers!T578,IFERROR(VALUE(Customers!T578),"")))</f>
        <v>341</v>
      </c>
      <c r="U578" s="3" t="n">
        <f aca="false">IF(OR(TRIM(Customers!U578&amp;"")="",ISNUMBER(MATCH(TRIM(Customers!U578&amp;""),Codes!$A$5:$A$14,0)),Customers!U578=0),"",IF(ISNUMBER(Customers!U578),Customers!U578,IFERROR(VALUE(Customers!U578),"")))</f>
        <v>674</v>
      </c>
      <c r="V578" s="3" t="n">
        <f aca="false">IF(OR(TRIM(Customers!V578&amp;"")="",ISNUMBER(MATCH(TRIM(Customers!V578&amp;""),Codes!$A$5:$A$14,0))),"",IF(ISNUMBER(Customers!V578),Customers!V578,IFERROR(VALUE(Customers!V578),"")))</f>
        <v>0</v>
      </c>
    </row>
    <row r="579" customFormat="false" ht="15" hidden="false" customHeight="false" outlineLevel="0" collapsed="false">
      <c r="A579" s="2" t="str">
        <f aca="false">Customers!A579</f>
        <v>CL00578</v>
      </c>
      <c r="B579" s="3" t="n">
        <f aca="false">IF(OR(TRIM(Customers!B579&amp;"")="",ISNUMBER(MATCH(TRIM(Customers!B579&amp;""),Codes!$A$5:$A$14,0)),Customers!B579=0),"",IF(ISNUMBER(Customers!B579),Customers!B579,IFERROR(VALUE(Customers!B579),"")))</f>
        <v>32</v>
      </c>
      <c r="C579" s="2" t="str">
        <f aca="false">IF(OR(TRIM(Customers!C579&amp;"")="",ISNUMBER(MATCH(TRIM(Customers!C579&amp;""),Codes!$A$5:$A$14,0))),"",TRIM(Customers!C579))</f>
        <v>M</v>
      </c>
      <c r="D579" s="2" t="str">
        <f aca="false">IF(OR(TRIM(Customers!D579&amp;"")="",ISNUMBER(MATCH(TRIM(Customers!D579&amp;""),Codes!$A$5:$A$14,0))),"",TRIM(Customers!D579))</f>
        <v>Sardegna</v>
      </c>
      <c r="E579" s="2" t="str">
        <f aca="false">IF(OR(TRIM(Customers!E579&amp;"")="",ISNUMBER(MATCH(TRIM(Customers!E579&amp;""),Codes!$A$5:$A$14,0))),"",TRIM(Customers!E579))</f>
        <v>Shopkeeper</v>
      </c>
      <c r="F579" s="2" t="str">
        <f aca="false">IF(OR(TRIM(Customers!F579&amp;"")="",ISNUMBER(MATCH(TRIM(Customers!F579&amp;""),Codes!$A$5:$A$14,0))),"",TRIM(Customers!F579))</f>
        <v>Married</v>
      </c>
      <c r="G579" s="4" t="n">
        <f aca="false">IF(OR(TRIM(Customers!G579&amp;"")="",ISNUMBER(MATCH(TRIM(Customers!G579&amp;""),Codes!$A$5:$A$14,0)),Customers!G579=-999),"",IF(ISNUMBER(Customers!G579),Customers!G579,IFERROR(VALUE(Customers!G579),"")))</f>
        <v>36400</v>
      </c>
      <c r="H579" s="3" t="n">
        <f aca="false">IF(OR(TRIM(Customers!H579&amp;"")="",ISNUMBER(MATCH(TRIM(Customers!H579&amp;""),Codes!$A$5:$A$14,0))),"",IF(ISNUMBER(Customers!H579),Customers!H579,IFERROR(VALUE(Customers!H579),"")))</f>
        <v>3</v>
      </c>
      <c r="I579" s="5" t="n">
        <f aca="false">IF(OR(TRIM(Customers!I579&amp;"")="",ISNUMBER(MATCH(TRIM(Customers!I579&amp;""),Codes!$A$5:$A$14,0)),Customers!I579=DATE(1970,1,1)),"",IF(ISNUMBER(Customers!I579),Customers!I579,IFERROR(DATEVALUE(Customers!I579),"")))</f>
        <v>44956</v>
      </c>
      <c r="J579" s="2" t="str">
        <f aca="false">IF(OR(TRIM(Customers!J579&amp;"")="",ISNUMBER(MATCH(TRIM(Customers!J579&amp;""),Codes!$A$5:$A$14,0))),"",TRIM(Customers!J579))</f>
        <v>Branch</v>
      </c>
      <c r="K579" s="3" t="n">
        <f aca="false">IF(OR(TRIM(Customers!K579&amp;"")="",ISNUMBER(MATCH(TRIM(Customers!K579&amp;""),Codes!$A$5:$A$14,0))),"",IF(ISNUMBER(Customers!K579),Customers!K579,IFERROR(VALUE(Customers!K579),"")))</f>
        <v>2</v>
      </c>
      <c r="L579" s="4" t="n">
        <f aca="false">IF(OR(TRIM(Customers!L579&amp;"")="",ISNUMBER(MATCH(TRIM(Customers!L579&amp;""),Codes!$A$5:$A$14,0))),"",IF(ISNUMBER(Customers!L579),Customers!L579,IFERROR(VALUE(Customers!L579),"")))</f>
        <v>3103.37</v>
      </c>
      <c r="M579" s="4" t="n">
        <f aca="false">IF(OR(TRIM(Customers!M579&amp;"")="",ISNUMBER(MATCH(TRIM(Customers!M579&amp;""),Codes!$A$5:$A$14,0))),"",IF(ISNUMBER(Customers!M579),Customers!M579,IFERROR(VALUE(Customers!M579),"")))</f>
        <v>5130.49</v>
      </c>
      <c r="N579" s="3" t="n">
        <f aca="false">IF(OR(TRIM(Customers!N579&amp;"")="",ISNUMBER(MATCH(TRIM(Customers!N579&amp;""),Codes!$A$5:$A$14,0)),Customers!N579=9999),"",IF(ISNUMBER(Customers!N579),Customers!N579,IFERROR(VALUE(Customers!N579),"")))</f>
        <v>28</v>
      </c>
      <c r="O579" s="4" t="str">
        <f aca="false">IF(OR(TRIM(Customers!O579&amp;"")="",ISNUMBER(MATCH(TRIM(Customers!O579&amp;""),Codes!$A$5:$A$14,0))),"",IF(ISNUMBER(Customers!O579),Customers!O579,IFERROR(VALUE(Customers!O579),"")))</f>
        <v/>
      </c>
      <c r="P579" s="3" t="n">
        <f aca="false">IF(OR(TRIM(Customers!P579&amp;"")="",ISNUMBER(MATCH(TRIM(Customers!P579&amp;""),Codes!$A$5:$A$14,0))),"",IF(ISNUMBER(Customers!P579),Customers!P579,IFERROR(VALUE(Customers!P579),"")))</f>
        <v>6</v>
      </c>
      <c r="Q579" s="4" t="n">
        <f aca="false">IF(OR(TRIM(Customers!Q579&amp;"")="",ISNUMBER(MATCH(TRIM(Customers!Q579&amp;""),Codes!$A$5:$A$14,0))),"",IF(ISNUMBER(Customers!Q579),Customers!Q579,IFERROR(VALUE(Customers!Q579),"")))</f>
        <v>0</v>
      </c>
      <c r="R579" s="4" t="n">
        <f aca="false">IF(OR(TRIM(Customers!R579&amp;"")="",ISNUMBER(MATCH(TRIM(Customers!R579&amp;""),Codes!$A$5:$A$14,0))),"",IF(ISNUMBER(Customers!R579),Customers!R579,IFERROR(VALUE(Customers!R579),"")))</f>
        <v>0</v>
      </c>
      <c r="S579" s="4" t="n">
        <f aca="false">IF(OR(TRIM(Customers!S579&amp;"")="",ISNUMBER(MATCH(TRIM(Customers!S579&amp;""),Codes!$A$5:$A$14,0))),"",IF(ISNUMBER(Customers!S579),Customers!S579,IFERROR(VALUE(Customers!S579),"")))</f>
        <v>121000</v>
      </c>
      <c r="T579" s="4" t="n">
        <f aca="false">IF(OR(TRIM(Customers!T579&amp;"")="",ISNUMBER(MATCH(TRIM(Customers!T579&amp;""),Codes!$A$5:$A$14,0))),"",IF(ISNUMBER(Customers!T579),Customers!T579,IFERROR(VALUE(Customers!T579),"")))</f>
        <v>660</v>
      </c>
      <c r="U579" s="3" t="n">
        <f aca="false">IF(OR(TRIM(Customers!U579&amp;"")="",ISNUMBER(MATCH(TRIM(Customers!U579&amp;""),Codes!$A$5:$A$14,0)),Customers!U579=0),"",IF(ISNUMBER(Customers!U579),Customers!U579,IFERROR(VALUE(Customers!U579),"")))</f>
        <v>666</v>
      </c>
      <c r="V579" s="3" t="n">
        <f aca="false">IF(OR(TRIM(Customers!V579&amp;"")="",ISNUMBER(MATCH(TRIM(Customers!V579&amp;""),Codes!$A$5:$A$14,0))),"",IF(ISNUMBER(Customers!V579),Customers!V579,IFERROR(VALUE(Customers!V579),"")))</f>
        <v>0</v>
      </c>
    </row>
    <row r="580" customFormat="false" ht="15" hidden="false" customHeight="false" outlineLevel="0" collapsed="false">
      <c r="A580" s="2" t="str">
        <f aca="false">Customers!A580</f>
        <v>CL00579</v>
      </c>
      <c r="B580" s="3" t="n">
        <f aca="false">IF(OR(TRIM(Customers!B580&amp;"")="",ISNUMBER(MATCH(TRIM(Customers!B580&amp;""),Codes!$A$5:$A$14,0)),Customers!B580=0),"",IF(ISNUMBER(Customers!B580),Customers!B580,IFERROR(VALUE(Customers!B580),"")))</f>
        <v>46</v>
      </c>
      <c r="C580" s="2" t="str">
        <f aca="false">IF(OR(TRIM(Customers!C580&amp;"")="",ISNUMBER(MATCH(TRIM(Customers!C580&amp;""),Codes!$A$5:$A$14,0))),"",TRIM(Customers!C580))</f>
        <v>F</v>
      </c>
      <c r="D580" s="2" t="str">
        <f aca="false">IF(OR(TRIM(Customers!D580&amp;"")="",ISNUMBER(MATCH(TRIM(Customers!D580&amp;""),Codes!$A$5:$A$14,0))),"",TRIM(Customers!D580))</f>
        <v>Veneto</v>
      </c>
      <c r="E580" s="2" t="str">
        <f aca="false">IF(OR(TRIM(Customers!E580&amp;"")="",ISNUMBER(MATCH(TRIM(Customers!E580&amp;""),Codes!$A$5:$A$14,0))),"",TRIM(Customers!E580))</f>
        <v>Manual worker</v>
      </c>
      <c r="F580" s="2" t="str">
        <f aca="false">IF(OR(TRIM(Customers!F580&amp;"")="",ISNUMBER(MATCH(TRIM(Customers!F580&amp;""),Codes!$A$5:$A$14,0))),"",TRIM(Customers!F580))</f>
        <v>Married</v>
      </c>
      <c r="G580" s="4" t="n">
        <f aca="false">IF(OR(TRIM(Customers!G580&amp;"")="",ISNUMBER(MATCH(TRIM(Customers!G580&amp;""),Codes!$A$5:$A$14,0)),Customers!G580=-999),"",IF(ISNUMBER(Customers!G580),Customers!G580,IFERROR(VALUE(Customers!G580),"")))</f>
        <v>26900</v>
      </c>
      <c r="H580" s="3" t="n">
        <f aca="false">IF(OR(TRIM(Customers!H580&amp;"")="",ISNUMBER(MATCH(TRIM(Customers!H580&amp;""),Codes!$A$5:$A$14,0))),"",IF(ISNUMBER(Customers!H580),Customers!H580,IFERROR(VALUE(Customers!H580),"")))</f>
        <v>11</v>
      </c>
      <c r="I580" s="5" t="n">
        <f aca="false">IF(OR(TRIM(Customers!I580&amp;"")="",ISNUMBER(MATCH(TRIM(Customers!I580&amp;""),Codes!$A$5:$A$14,0)),Customers!I580=DATE(1970,1,1)),"",IF(ISNUMBER(Customers!I580),Customers!I580,IFERROR(DATEVALUE(Customers!I580),"")))</f>
        <v>41999</v>
      </c>
      <c r="J580" s="2" t="str">
        <f aca="false">IF(OR(TRIM(Customers!J580&amp;"")="",ISNUMBER(MATCH(TRIM(Customers!J580&amp;""),Codes!$A$5:$A$14,0))),"",TRIM(Customers!J580))</f>
        <v>Online Banking</v>
      </c>
      <c r="K580" s="3" t="n">
        <f aca="false">IF(OR(TRIM(Customers!K580&amp;"")="",ISNUMBER(MATCH(TRIM(Customers!K580&amp;""),Codes!$A$5:$A$14,0))),"",IF(ISNUMBER(Customers!K580),Customers!K580,IFERROR(VALUE(Customers!K580),"")))</f>
        <v>2</v>
      </c>
      <c r="L580" s="4" t="n">
        <f aca="false">IF(OR(TRIM(Customers!L580&amp;"")="",ISNUMBER(MATCH(TRIM(Customers!L580&amp;""),Codes!$A$5:$A$14,0))),"",IF(ISNUMBER(Customers!L580),Customers!L580,IFERROR(VALUE(Customers!L580),"")))</f>
        <v>1117.71</v>
      </c>
      <c r="M580" s="4" t="n">
        <f aca="false">IF(OR(TRIM(Customers!M580&amp;"")="",ISNUMBER(MATCH(TRIM(Customers!M580&amp;""),Codes!$A$5:$A$14,0))),"",IF(ISNUMBER(Customers!M580),Customers!M580,IFERROR(VALUE(Customers!M580),"")))</f>
        <v>30607.02</v>
      </c>
      <c r="N580" s="3" t="n">
        <f aca="false">IF(OR(TRIM(Customers!N580&amp;"")="",ISNUMBER(MATCH(TRIM(Customers!N580&amp;""),Codes!$A$5:$A$14,0)),Customers!N580=9999),"",IF(ISNUMBER(Customers!N580),Customers!N580,IFERROR(VALUE(Customers!N580),"")))</f>
        <v>29</v>
      </c>
      <c r="O580" s="4" t="n">
        <f aca="false">IF(OR(TRIM(Customers!O580&amp;"")="",ISNUMBER(MATCH(TRIM(Customers!O580&amp;""),Codes!$A$5:$A$14,0))),"",IF(ISNUMBER(Customers!O580),Customers!O580,IFERROR(VALUE(Customers!O580),"")))</f>
        <v>33.17</v>
      </c>
      <c r="P580" s="3" t="n">
        <f aca="false">IF(OR(TRIM(Customers!P580&amp;"")="",ISNUMBER(MATCH(TRIM(Customers!P580&amp;""),Codes!$A$5:$A$14,0))),"",IF(ISNUMBER(Customers!P580),Customers!P580,IFERROR(VALUE(Customers!P580),"")))</f>
        <v>5</v>
      </c>
      <c r="Q580" s="4" t="n">
        <f aca="false">IF(OR(TRIM(Customers!Q580&amp;"")="",ISNUMBER(MATCH(TRIM(Customers!Q580&amp;""),Codes!$A$5:$A$14,0))),"",IF(ISNUMBER(Customers!Q580),Customers!Q580,IFERROR(VALUE(Customers!Q580),"")))</f>
        <v>4500</v>
      </c>
      <c r="R580" s="4" t="n">
        <f aca="false">IF(OR(TRIM(Customers!R580&amp;"")="",ISNUMBER(MATCH(TRIM(Customers!R580&amp;""),Codes!$A$5:$A$14,0))),"",IF(ISNUMBER(Customers!R580),Customers!R580,IFERROR(VALUE(Customers!R580),"")))</f>
        <v>2316.96</v>
      </c>
      <c r="S580" s="4" t="n">
        <f aca="false">IF(OR(TRIM(Customers!S580&amp;"")="",ISNUMBER(MATCH(TRIM(Customers!S580&amp;""),Codes!$A$5:$A$14,0))),"",IF(ISNUMBER(Customers!S580),Customers!S580,IFERROR(VALUE(Customers!S580),"")))</f>
        <v>0</v>
      </c>
      <c r="T580" s="4" t="n">
        <f aca="false">IF(OR(TRIM(Customers!T580&amp;"")="",ISNUMBER(MATCH(TRIM(Customers!T580&amp;""),Codes!$A$5:$A$14,0))),"",IF(ISNUMBER(Customers!T580),Customers!T580,IFERROR(VALUE(Customers!T580),"")))</f>
        <v>0</v>
      </c>
      <c r="U580" s="3" t="n">
        <f aca="false">IF(OR(TRIM(Customers!U580&amp;"")="",ISNUMBER(MATCH(TRIM(Customers!U580&amp;""),Codes!$A$5:$A$14,0)),Customers!U580=0),"",IF(ISNUMBER(Customers!U580),Customers!U580,IFERROR(VALUE(Customers!U580),"")))</f>
        <v>637</v>
      </c>
      <c r="V580" s="3" t="n">
        <f aca="false">IF(OR(TRIM(Customers!V580&amp;"")="",ISNUMBER(MATCH(TRIM(Customers!V580&amp;""),Codes!$A$5:$A$14,0))),"",IF(ISNUMBER(Customers!V580),Customers!V580,IFERROR(VALUE(Customers!V580),"")))</f>
        <v>0</v>
      </c>
    </row>
    <row r="581" customFormat="false" ht="15" hidden="false" customHeight="false" outlineLevel="0" collapsed="false">
      <c r="A581" s="2" t="str">
        <f aca="false">Customers!A581</f>
        <v>CL00580</v>
      </c>
      <c r="B581" s="3" t="n">
        <f aca="false">IF(OR(TRIM(Customers!B581&amp;"")="",ISNUMBER(MATCH(TRIM(Customers!B581&amp;""),Codes!$A$5:$A$14,0)),Customers!B581=0),"",IF(ISNUMBER(Customers!B581),Customers!B581,IFERROR(VALUE(Customers!B581),"")))</f>
        <v>43</v>
      </c>
      <c r="C581" s="2" t="str">
        <f aca="false">IF(OR(TRIM(Customers!C581&amp;"")="",ISNUMBER(MATCH(TRIM(Customers!C581&amp;""),Codes!$A$5:$A$14,0))),"",TRIM(Customers!C581))</f>
        <v>M</v>
      </c>
      <c r="D581" s="2" t="str">
        <f aca="false">IF(OR(TRIM(Customers!D581&amp;"")="",ISNUMBER(MATCH(TRIM(Customers!D581&amp;""),Codes!$A$5:$A$14,0))),"",TRIM(Customers!D581))</f>
        <v>Sicilia</v>
      </c>
      <c r="E581" s="2" t="str">
        <f aca="false">IF(OR(TRIM(Customers!E581&amp;"")="",ISNUMBER(MATCH(TRIM(Customers!E581&amp;""),Codes!$A$5:$A$14,0))),"",TRIM(Customers!E581))</f>
        <v>Employee</v>
      </c>
      <c r="F581" s="2" t="str">
        <f aca="false">IF(OR(TRIM(Customers!F581&amp;"")="",ISNUMBER(MATCH(TRIM(Customers!F581&amp;""),Codes!$A$5:$A$14,0))),"",TRIM(Customers!F581))</f>
        <v>Married</v>
      </c>
      <c r="G581" s="4" t="n">
        <f aca="false">IF(OR(TRIM(Customers!G581&amp;"")="",ISNUMBER(MATCH(TRIM(Customers!G581&amp;""),Codes!$A$5:$A$14,0)),Customers!G581=-999),"",IF(ISNUMBER(Customers!G581),Customers!G581,IFERROR(VALUE(Customers!G581),"")))</f>
        <v>50200</v>
      </c>
      <c r="H581" s="3" t="n">
        <f aca="false">IF(OR(TRIM(Customers!H581&amp;"")="",ISNUMBER(MATCH(TRIM(Customers!H581&amp;""),Codes!$A$5:$A$14,0))),"",IF(ISNUMBER(Customers!H581),Customers!H581,IFERROR(VALUE(Customers!H581),"")))</f>
        <v>6</v>
      </c>
      <c r="I581" s="5" t="n">
        <f aca="false">IF(OR(TRIM(Customers!I581&amp;"")="",ISNUMBER(MATCH(TRIM(Customers!I581&amp;""),Codes!$A$5:$A$14,0)),Customers!I581=DATE(1970,1,1)),"",IF(ISNUMBER(Customers!I581),Customers!I581,IFERROR(DATEVALUE(Customers!I581),"")))</f>
        <v>43783</v>
      </c>
      <c r="J581" s="2" t="str">
        <f aca="false">IF(OR(TRIM(Customers!J581&amp;"")="",ISNUMBER(MATCH(TRIM(Customers!J581&amp;""),Codes!$A$5:$A$14,0))),"",TRIM(Customers!J581))</f>
        <v>Online Banking</v>
      </c>
      <c r="K581" s="3" t="n">
        <f aca="false">IF(OR(TRIM(Customers!K581&amp;"")="",ISNUMBER(MATCH(TRIM(Customers!K581&amp;""),Codes!$A$5:$A$14,0))),"",IF(ISNUMBER(Customers!K581),Customers!K581,IFERROR(VALUE(Customers!K581),"")))</f>
        <v>1</v>
      </c>
      <c r="L581" s="4" t="n">
        <f aca="false">IF(OR(TRIM(Customers!L581&amp;"")="",ISNUMBER(MATCH(TRIM(Customers!L581&amp;""),Codes!$A$5:$A$14,0))),"",IF(ISNUMBER(Customers!L581),Customers!L581,IFERROR(VALUE(Customers!L581),"")))</f>
        <v>5599.81</v>
      </c>
      <c r="M581" s="4" t="n">
        <f aca="false">IF(OR(TRIM(Customers!M581&amp;"")="",ISNUMBER(MATCH(TRIM(Customers!M581&amp;""),Codes!$A$5:$A$14,0))),"",IF(ISNUMBER(Customers!M581),Customers!M581,IFERROR(VALUE(Customers!M581),"")))</f>
        <v>0</v>
      </c>
      <c r="N581" s="3" t="n">
        <f aca="false">IF(OR(TRIM(Customers!N581&amp;"")="",ISNUMBER(MATCH(TRIM(Customers!N581&amp;""),Codes!$A$5:$A$14,0)),Customers!N581=9999),"",IF(ISNUMBER(Customers!N581),Customers!N581,IFERROR(VALUE(Customers!N581),"")))</f>
        <v>33</v>
      </c>
      <c r="O581" s="4" t="n">
        <f aca="false">IF(OR(TRIM(Customers!O581&amp;"")="",ISNUMBER(MATCH(TRIM(Customers!O581&amp;""),Codes!$A$5:$A$14,0))),"",IF(ISNUMBER(Customers!O581),Customers!O581,IFERROR(VALUE(Customers!O581),"")))</f>
        <v>61.54</v>
      </c>
      <c r="P581" s="3" t="n">
        <f aca="false">IF(OR(TRIM(Customers!P581&amp;"")="",ISNUMBER(MATCH(TRIM(Customers!P581&amp;""),Codes!$A$5:$A$14,0))),"",IF(ISNUMBER(Customers!P581),Customers!P581,IFERROR(VALUE(Customers!P581),"")))</f>
        <v>4</v>
      </c>
      <c r="Q581" s="4" t="str">
        <f aca="false">IF(OR(TRIM(Customers!Q581&amp;"")="",ISNUMBER(MATCH(TRIM(Customers!Q581&amp;""),Codes!$A$5:$A$14,0))),"",IF(ISNUMBER(Customers!Q581),Customers!Q581,IFERROR(VALUE(Customers!Q581),"")))</f>
        <v/>
      </c>
      <c r="R581" s="4" t="str">
        <f aca="false">IF(OR(TRIM(Customers!R581&amp;"")="",ISNUMBER(MATCH(TRIM(Customers!R581&amp;""),Codes!$A$5:$A$14,0))),"",IF(ISNUMBER(Customers!R581),Customers!R581,IFERROR(VALUE(Customers!R581),"")))</f>
        <v/>
      </c>
      <c r="S581" s="4" t="n">
        <f aca="false">IF(OR(TRIM(Customers!S581&amp;"")="",ISNUMBER(MATCH(TRIM(Customers!S581&amp;""),Codes!$A$5:$A$14,0))),"",IF(ISNUMBER(Customers!S581),Customers!S581,IFERROR(VALUE(Customers!S581),"")))</f>
        <v>181000</v>
      </c>
      <c r="T581" s="4" t="n">
        <f aca="false">IF(OR(TRIM(Customers!T581&amp;"")="",ISNUMBER(MATCH(TRIM(Customers!T581&amp;""),Codes!$A$5:$A$14,0))),"",IF(ISNUMBER(Customers!T581),Customers!T581,IFERROR(VALUE(Customers!T581),"")))</f>
        <v>1204</v>
      </c>
      <c r="U581" s="3" t="n">
        <f aca="false">IF(OR(TRIM(Customers!U581&amp;"")="",ISNUMBER(MATCH(TRIM(Customers!U581&amp;""),Codes!$A$5:$A$14,0)),Customers!U581=0),"",IF(ISNUMBER(Customers!U581),Customers!U581,IFERROR(VALUE(Customers!U581),"")))</f>
        <v>630</v>
      </c>
      <c r="V581" s="3" t="str">
        <f aca="false">IF(OR(TRIM(Customers!V581&amp;"")="",ISNUMBER(MATCH(TRIM(Customers!V581&amp;""),Codes!$A$5:$A$14,0))),"",IF(ISNUMBER(Customers!V581),Customers!V581,IFERROR(VALUE(Customers!V581),"")))</f>
        <v/>
      </c>
    </row>
    <row r="582" customFormat="false" ht="15" hidden="false" customHeight="false" outlineLevel="0" collapsed="false">
      <c r="A582" s="2" t="str">
        <f aca="false">Customers!A582</f>
        <v>CL00581</v>
      </c>
      <c r="B582" s="3" t="n">
        <f aca="false">IF(OR(TRIM(Customers!B582&amp;"")="",ISNUMBER(MATCH(TRIM(Customers!B582&amp;""),Codes!$A$5:$A$14,0)),Customers!B582=0),"",IF(ISNUMBER(Customers!B582),Customers!B582,IFERROR(VALUE(Customers!B582),"")))</f>
        <v>38</v>
      </c>
      <c r="C582" s="2" t="str">
        <f aca="false">IF(OR(TRIM(Customers!C582&amp;"")="",ISNUMBER(MATCH(TRIM(Customers!C582&amp;""),Codes!$A$5:$A$14,0))),"",TRIM(Customers!C582))</f>
        <v>F</v>
      </c>
      <c r="D582" s="2" t="str">
        <f aca="false">IF(OR(TRIM(Customers!D582&amp;"")="",ISNUMBER(MATCH(TRIM(Customers!D582&amp;""),Codes!$A$5:$A$14,0))),"",TRIM(Customers!D582))</f>
        <v>Marche</v>
      </c>
      <c r="E582" s="2" t="str">
        <f aca="false">IF(OR(TRIM(Customers!E582&amp;"")="",ISNUMBER(MATCH(TRIM(Customers!E582&amp;""),Codes!$A$5:$A$14,0))),"",TRIM(Customers!E582))</f>
        <v>Manual worker</v>
      </c>
      <c r="F582" s="2" t="str">
        <f aca="false">IF(OR(TRIM(Customers!F582&amp;"")="",ISNUMBER(MATCH(TRIM(Customers!F582&amp;""),Codes!$A$5:$A$14,0))),"",TRIM(Customers!F582))</f>
        <v>Single</v>
      </c>
      <c r="G582" s="4" t="n">
        <f aca="false">IF(OR(TRIM(Customers!G582&amp;"")="",ISNUMBER(MATCH(TRIM(Customers!G582&amp;""),Codes!$A$5:$A$14,0)),Customers!G582=-999),"",IF(ISNUMBER(Customers!G582),Customers!G582,IFERROR(VALUE(Customers!G582),"")))</f>
        <v>19800</v>
      </c>
      <c r="H582" s="3" t="n">
        <f aca="false">IF(OR(TRIM(Customers!H582&amp;"")="",ISNUMBER(MATCH(TRIM(Customers!H582&amp;""),Codes!$A$5:$A$14,0))),"",IF(ISNUMBER(Customers!H582),Customers!H582,IFERROR(VALUE(Customers!H582),"")))</f>
        <v>4</v>
      </c>
      <c r="I582" s="5" t="n">
        <f aca="false">IF(OR(TRIM(Customers!I582&amp;"")="",ISNUMBER(MATCH(TRIM(Customers!I582&amp;""),Codes!$A$5:$A$14,0)),Customers!I582=DATE(1970,1,1)),"",IF(ISNUMBER(Customers!I582),Customers!I582,IFERROR(DATEVALUE(Customers!I582),"")))</f>
        <v>44489</v>
      </c>
      <c r="J582" s="2" t="str">
        <f aca="false">IF(OR(TRIM(Customers!J582&amp;"")="",ISNUMBER(MATCH(TRIM(Customers!J582&amp;""),Codes!$A$5:$A$14,0))),"",TRIM(Customers!J582))</f>
        <v/>
      </c>
      <c r="K582" s="3" t="n">
        <f aca="false">IF(OR(TRIM(Customers!K582&amp;"")="",ISNUMBER(MATCH(TRIM(Customers!K582&amp;""),Codes!$A$5:$A$14,0))),"",IF(ISNUMBER(Customers!K582),Customers!K582,IFERROR(VALUE(Customers!K582),"")))</f>
        <v>1</v>
      </c>
      <c r="L582" s="4" t="n">
        <f aca="false">IF(OR(TRIM(Customers!L582&amp;"")="",ISNUMBER(MATCH(TRIM(Customers!L582&amp;""),Codes!$A$5:$A$14,0))),"",IF(ISNUMBER(Customers!L582),Customers!L582,IFERROR(VALUE(Customers!L582),"")))</f>
        <v>994.22</v>
      </c>
      <c r="M582" s="4" t="n">
        <f aca="false">IF(OR(TRIM(Customers!M582&amp;"")="",ISNUMBER(MATCH(TRIM(Customers!M582&amp;""),Codes!$A$5:$A$14,0))),"",IF(ISNUMBER(Customers!M582),Customers!M582,IFERROR(VALUE(Customers!M582),"")))</f>
        <v>5308.45</v>
      </c>
      <c r="N582" s="3" t="n">
        <f aca="false">IF(OR(TRIM(Customers!N582&amp;"")="",ISNUMBER(MATCH(TRIM(Customers!N582&amp;""),Codes!$A$5:$A$14,0)),Customers!N582=9999),"",IF(ISNUMBER(Customers!N582),Customers!N582,IFERROR(VALUE(Customers!N582),"")))</f>
        <v>28</v>
      </c>
      <c r="O582" s="4" t="n">
        <f aca="false">IF(OR(TRIM(Customers!O582&amp;"")="",ISNUMBER(MATCH(TRIM(Customers!O582&amp;""),Codes!$A$5:$A$14,0))),"",IF(ISNUMBER(Customers!O582),Customers!O582,IFERROR(VALUE(Customers!O582),"")))</f>
        <v>25.13</v>
      </c>
      <c r="P582" s="3" t="n">
        <f aca="false">IF(OR(TRIM(Customers!P582&amp;"")="",ISNUMBER(MATCH(TRIM(Customers!P582&amp;""),Codes!$A$5:$A$14,0))),"",IF(ISNUMBER(Customers!P582),Customers!P582,IFERROR(VALUE(Customers!P582),"")))</f>
        <v>2</v>
      </c>
      <c r="Q582" s="4" t="n">
        <f aca="false">IF(OR(TRIM(Customers!Q582&amp;"")="",ISNUMBER(MATCH(TRIM(Customers!Q582&amp;""),Codes!$A$5:$A$14,0))),"",IF(ISNUMBER(Customers!Q582),Customers!Q582,IFERROR(VALUE(Customers!Q582),"")))</f>
        <v>4000</v>
      </c>
      <c r="R582" s="4" t="n">
        <f aca="false">IF(OR(TRIM(Customers!R582&amp;"")="",ISNUMBER(MATCH(TRIM(Customers!R582&amp;""),Codes!$A$5:$A$14,0))),"",IF(ISNUMBER(Customers!R582),Customers!R582,IFERROR(VALUE(Customers!R582),"")))</f>
        <v>1047.59</v>
      </c>
      <c r="S582" s="4" t="n">
        <f aca="false">IF(OR(TRIM(Customers!S582&amp;"")="",ISNUMBER(MATCH(TRIM(Customers!S582&amp;""),Codes!$A$5:$A$14,0))),"",IF(ISNUMBER(Customers!S582),Customers!S582,IFERROR(VALUE(Customers!S582),"")))</f>
        <v>62000</v>
      </c>
      <c r="T582" s="4" t="n">
        <f aca="false">IF(OR(TRIM(Customers!T582&amp;"")="",ISNUMBER(MATCH(TRIM(Customers!T582&amp;""),Codes!$A$5:$A$14,0))),"",IF(ISNUMBER(Customers!T582),Customers!T582,IFERROR(VALUE(Customers!T582),"")))</f>
        <v>307</v>
      </c>
      <c r="U582" s="3" t="n">
        <f aca="false">IF(OR(TRIM(Customers!U582&amp;"")="",ISNUMBER(MATCH(TRIM(Customers!U582&amp;""),Codes!$A$5:$A$14,0)),Customers!U582=0),"",IF(ISNUMBER(Customers!U582),Customers!U582,IFERROR(VALUE(Customers!U582),"")))</f>
        <v>626</v>
      </c>
      <c r="V582" s="3" t="n">
        <f aca="false">IF(OR(TRIM(Customers!V582&amp;"")="",ISNUMBER(MATCH(TRIM(Customers!V582&amp;""),Codes!$A$5:$A$14,0))),"",IF(ISNUMBER(Customers!V582),Customers!V582,IFERROR(VALUE(Customers!V582),"")))</f>
        <v>1</v>
      </c>
    </row>
    <row r="583" customFormat="false" ht="15" hidden="false" customHeight="false" outlineLevel="0" collapsed="false">
      <c r="A583" s="2" t="str">
        <f aca="false">Customers!A583</f>
        <v>CL00582</v>
      </c>
      <c r="B583" s="3" t="n">
        <f aca="false">IF(OR(TRIM(Customers!B583&amp;"")="",ISNUMBER(MATCH(TRIM(Customers!B583&amp;""),Codes!$A$5:$A$14,0)),Customers!B583=0),"",IF(ISNUMBER(Customers!B583),Customers!B583,IFERROR(VALUE(Customers!B583),"")))</f>
        <v>74</v>
      </c>
      <c r="C583" s="2" t="str">
        <f aca="false">IF(OR(TRIM(Customers!C583&amp;"")="",ISNUMBER(MATCH(TRIM(Customers!C583&amp;""),Codes!$A$5:$A$14,0))),"",TRIM(Customers!C583))</f>
        <v>F</v>
      </c>
      <c r="D583" s="2" t="str">
        <f aca="false">IF(OR(TRIM(Customers!D583&amp;"")="",ISNUMBER(MATCH(TRIM(Customers!D583&amp;""),Codes!$A$5:$A$14,0))),"",TRIM(Customers!D583))</f>
        <v>Emilia-Romagna</v>
      </c>
      <c r="E583" s="2" t="str">
        <f aca="false">IF(OR(TRIM(Customers!E583&amp;"")="",ISNUMBER(MATCH(TRIM(Customers!E583&amp;""),Codes!$A$5:$A$14,0))),"",TRIM(Customers!E583))</f>
        <v>Self-employed</v>
      </c>
      <c r="F583" s="2" t="str">
        <f aca="false">IF(OR(TRIM(Customers!F583&amp;"")="",ISNUMBER(MATCH(TRIM(Customers!F583&amp;""),Codes!$A$5:$A$14,0))),"",TRIM(Customers!F583))</f>
        <v>Married</v>
      </c>
      <c r="G583" s="4" t="str">
        <f aca="false">IF(OR(TRIM(Customers!G583&amp;"")="",ISNUMBER(MATCH(TRIM(Customers!G583&amp;""),Codes!$A$5:$A$14,0)),Customers!G583=-999),"",IF(ISNUMBER(Customers!G583),Customers!G583,IFERROR(VALUE(Customers!G583),"")))</f>
        <v/>
      </c>
      <c r="H583" s="3" t="n">
        <f aca="false">IF(OR(TRIM(Customers!H583&amp;"")="",ISNUMBER(MATCH(TRIM(Customers!H583&amp;""),Codes!$A$5:$A$14,0))),"",IF(ISNUMBER(Customers!H583),Customers!H583,IFERROR(VALUE(Customers!H583),"")))</f>
        <v>13</v>
      </c>
      <c r="I583" s="5" t="n">
        <f aca="false">IF(OR(TRIM(Customers!I583&amp;"")="",ISNUMBER(MATCH(TRIM(Customers!I583&amp;""),Codes!$A$5:$A$14,0)),Customers!I583=DATE(1970,1,1)),"",IF(ISNUMBER(Customers!I583),Customers!I583,IFERROR(DATEVALUE(Customers!I583),"")))</f>
        <v>41346</v>
      </c>
      <c r="J583" s="2" t="str">
        <f aca="false">IF(OR(TRIM(Customers!J583&amp;"")="",ISNUMBER(MATCH(TRIM(Customers!J583&amp;""),Codes!$A$5:$A$14,0))),"",TRIM(Customers!J583))</f>
        <v>Branch</v>
      </c>
      <c r="K583" s="3" t="n">
        <f aca="false">IF(OR(TRIM(Customers!K583&amp;"")="",ISNUMBER(MATCH(TRIM(Customers!K583&amp;""),Codes!$A$5:$A$14,0))),"",IF(ISNUMBER(Customers!K583),Customers!K583,IFERROR(VALUE(Customers!K583),"")))</f>
        <v>2</v>
      </c>
      <c r="L583" s="4" t="n">
        <f aca="false">IF(OR(TRIM(Customers!L583&amp;"")="",ISNUMBER(MATCH(TRIM(Customers!L583&amp;""),Codes!$A$5:$A$14,0))),"",IF(ISNUMBER(Customers!L583),Customers!L583,IFERROR(VALUE(Customers!L583),"")))</f>
        <v>9656.46</v>
      </c>
      <c r="M583" s="4" t="str">
        <f aca="false">IF(OR(TRIM(Customers!M583&amp;"")="",ISNUMBER(MATCH(TRIM(Customers!M583&amp;""),Codes!$A$5:$A$14,0))),"",IF(ISNUMBER(Customers!M583),Customers!M583,IFERROR(VALUE(Customers!M583),"")))</f>
        <v/>
      </c>
      <c r="N583" s="3" t="n">
        <f aca="false">IF(OR(TRIM(Customers!N583&amp;"")="",ISNUMBER(MATCH(TRIM(Customers!N583&amp;""),Codes!$A$5:$A$14,0)),Customers!N583=9999),"",IF(ISNUMBER(Customers!N583),Customers!N583,IFERROR(VALUE(Customers!N583),"")))</f>
        <v>21</v>
      </c>
      <c r="O583" s="4" t="n">
        <f aca="false">IF(OR(TRIM(Customers!O583&amp;"")="",ISNUMBER(MATCH(TRIM(Customers!O583&amp;""),Codes!$A$5:$A$14,0))),"",IF(ISNUMBER(Customers!O583),Customers!O583,IFERROR(VALUE(Customers!O583),"")))</f>
        <v>51.17</v>
      </c>
      <c r="P583" s="3" t="n">
        <f aca="false">IF(OR(TRIM(Customers!P583&amp;"")="",ISNUMBER(MATCH(TRIM(Customers!P583&amp;""),Codes!$A$5:$A$14,0))),"",IF(ISNUMBER(Customers!P583),Customers!P583,IFERROR(VALUE(Customers!P583),"")))</f>
        <v>3</v>
      </c>
      <c r="Q583" s="4" t="n">
        <f aca="false">IF(OR(TRIM(Customers!Q583&amp;"")="",ISNUMBER(MATCH(TRIM(Customers!Q583&amp;""),Codes!$A$5:$A$14,0))),"",IF(ISNUMBER(Customers!Q583),Customers!Q583,IFERROR(VALUE(Customers!Q583),"")))</f>
        <v>10000</v>
      </c>
      <c r="R583" s="4" t="n">
        <f aca="false">IF(OR(TRIM(Customers!R583&amp;"")="",ISNUMBER(MATCH(TRIM(Customers!R583&amp;""),Codes!$A$5:$A$14,0))),"",IF(ISNUMBER(Customers!R583),Customers!R583,IFERROR(VALUE(Customers!R583),"")))</f>
        <v>1595.52</v>
      </c>
      <c r="S583" s="4" t="n">
        <f aca="false">IF(OR(TRIM(Customers!S583&amp;"")="",ISNUMBER(MATCH(TRIM(Customers!S583&amp;""),Codes!$A$5:$A$14,0))),"",IF(ISNUMBER(Customers!S583),Customers!S583,IFERROR(VALUE(Customers!S583),"")))</f>
        <v>0</v>
      </c>
      <c r="T583" s="4" t="n">
        <f aca="false">IF(OR(TRIM(Customers!T583&amp;"")="",ISNUMBER(MATCH(TRIM(Customers!T583&amp;""),Codes!$A$5:$A$14,0))),"",IF(ISNUMBER(Customers!T583),Customers!T583,IFERROR(VALUE(Customers!T583),"")))</f>
        <v>0</v>
      </c>
      <c r="U583" s="3" t="n">
        <f aca="false">IF(OR(TRIM(Customers!U583&amp;"")="",ISNUMBER(MATCH(TRIM(Customers!U583&amp;""),Codes!$A$5:$A$14,0)),Customers!U583=0),"",IF(ISNUMBER(Customers!U583),Customers!U583,IFERROR(VALUE(Customers!U583),"")))</f>
        <v>616</v>
      </c>
      <c r="V583" s="3" t="n">
        <f aca="false">IF(OR(TRIM(Customers!V583&amp;"")="",ISNUMBER(MATCH(TRIM(Customers!V583&amp;""),Codes!$A$5:$A$14,0))),"",IF(ISNUMBER(Customers!V583),Customers!V583,IFERROR(VALUE(Customers!V583),"")))</f>
        <v>0</v>
      </c>
    </row>
    <row r="584" customFormat="false" ht="15" hidden="false" customHeight="false" outlineLevel="0" collapsed="false">
      <c r="A584" s="2" t="str">
        <f aca="false">Customers!A584</f>
        <v>CL00583</v>
      </c>
      <c r="B584" s="3" t="n">
        <f aca="false">IF(OR(TRIM(Customers!B584&amp;"")="",ISNUMBER(MATCH(TRIM(Customers!B584&amp;""),Codes!$A$5:$A$14,0)),Customers!B584=0),"",IF(ISNUMBER(Customers!B584),Customers!B584,IFERROR(VALUE(Customers!B584),"")))</f>
        <v>35</v>
      </c>
      <c r="C584" s="2" t="str">
        <f aca="false">IF(OR(TRIM(Customers!C584&amp;"")="",ISNUMBER(MATCH(TRIM(Customers!C584&amp;""),Codes!$A$5:$A$14,0))),"",TRIM(Customers!C584))</f>
        <v>F</v>
      </c>
      <c r="D584" s="2" t="str">
        <f aca="false">IF(OR(TRIM(Customers!D584&amp;"")="",ISNUMBER(MATCH(TRIM(Customers!D584&amp;""),Codes!$A$5:$A$14,0))),"",TRIM(Customers!D584))</f>
        <v>Sicilia</v>
      </c>
      <c r="E584" s="2" t="str">
        <f aca="false">IF(OR(TRIM(Customers!E584&amp;"")="",ISNUMBER(MATCH(TRIM(Customers!E584&amp;""),Codes!$A$5:$A$14,0))),"",TRIM(Customers!E584))</f>
        <v>Employee</v>
      </c>
      <c r="F584" s="2" t="str">
        <f aca="false">IF(OR(TRIM(Customers!F584&amp;"")="",ISNUMBER(MATCH(TRIM(Customers!F584&amp;""),Codes!$A$5:$A$14,0))),"",TRIM(Customers!F584))</f>
        <v>Single</v>
      </c>
      <c r="G584" s="4" t="n">
        <f aca="false">IF(OR(TRIM(Customers!G584&amp;"")="",ISNUMBER(MATCH(TRIM(Customers!G584&amp;""),Codes!$A$5:$A$14,0)),Customers!G584=-999),"",IF(ISNUMBER(Customers!G584),Customers!G584,IFERROR(VALUE(Customers!G584),"")))</f>
        <v>42900</v>
      </c>
      <c r="H584" s="3" t="n">
        <f aca="false">IF(OR(TRIM(Customers!H584&amp;"")="",ISNUMBER(MATCH(TRIM(Customers!H584&amp;""),Codes!$A$5:$A$14,0))),"",IF(ISNUMBER(Customers!H584),Customers!H584,IFERROR(VALUE(Customers!H584),"")))</f>
        <v>7</v>
      </c>
      <c r="I584" s="5" t="n">
        <f aca="false">IF(OR(TRIM(Customers!I584&amp;"")="",ISNUMBER(MATCH(TRIM(Customers!I584&amp;""),Codes!$A$5:$A$14,0)),Customers!I584=DATE(1970,1,1)),"",IF(ISNUMBER(Customers!I584),Customers!I584,IFERROR(DATEVALUE(Customers!I584),"")))</f>
        <v>43447</v>
      </c>
      <c r="J584" s="2" t="str">
        <f aca="false">IF(OR(TRIM(Customers!J584&amp;"")="",ISNUMBER(MATCH(TRIM(Customers!J584&amp;""),Codes!$A$5:$A$14,0))),"",TRIM(Customers!J584))</f>
        <v>Online Banking</v>
      </c>
      <c r="K584" s="3" t="n">
        <f aca="false">IF(OR(TRIM(Customers!K584&amp;"")="",ISNUMBER(MATCH(TRIM(Customers!K584&amp;""),Codes!$A$5:$A$14,0))),"",IF(ISNUMBER(Customers!K584),Customers!K584,IFERROR(VALUE(Customers!K584),"")))</f>
        <v>1</v>
      </c>
      <c r="L584" s="4" t="n">
        <f aca="false">IF(OR(TRIM(Customers!L584&amp;"")="",ISNUMBER(MATCH(TRIM(Customers!L584&amp;""),Codes!$A$5:$A$14,0))),"",IF(ISNUMBER(Customers!L584),Customers!L584,IFERROR(VALUE(Customers!L584),"")))</f>
        <v>6252.5</v>
      </c>
      <c r="M584" s="4" t="n">
        <f aca="false">IF(OR(TRIM(Customers!M584&amp;"")="",ISNUMBER(MATCH(TRIM(Customers!M584&amp;""),Codes!$A$5:$A$14,0))),"",IF(ISNUMBER(Customers!M584),Customers!M584,IFERROR(VALUE(Customers!M584),"")))</f>
        <v>30159.06</v>
      </c>
      <c r="N584" s="3" t="str">
        <f aca="false">IF(OR(TRIM(Customers!N584&amp;"")="",ISNUMBER(MATCH(TRIM(Customers!N584&amp;""),Codes!$A$5:$A$14,0)),Customers!N584=9999),"",IF(ISNUMBER(Customers!N584),Customers!N584,IFERROR(VALUE(Customers!N584),"")))</f>
        <v/>
      </c>
      <c r="O584" s="4" t="n">
        <f aca="false">IF(OR(TRIM(Customers!O584&amp;"")="",ISNUMBER(MATCH(TRIM(Customers!O584&amp;""),Codes!$A$5:$A$14,0))),"",IF(ISNUMBER(Customers!O584),Customers!O584,IFERROR(VALUE(Customers!O584),"")))</f>
        <v>105.43</v>
      </c>
      <c r="P584" s="3" t="n">
        <f aca="false">IF(OR(TRIM(Customers!P584&amp;"")="",ISNUMBER(MATCH(TRIM(Customers!P584&amp;""),Codes!$A$5:$A$14,0))),"",IF(ISNUMBER(Customers!P584),Customers!P584,IFERROR(VALUE(Customers!P584),"")))</f>
        <v>1</v>
      </c>
      <c r="Q584" s="4" t="n">
        <f aca="false">IF(OR(TRIM(Customers!Q584&amp;"")="",ISNUMBER(MATCH(TRIM(Customers!Q584&amp;""),Codes!$A$5:$A$14,0))),"",IF(ISNUMBER(Customers!Q584),Customers!Q584,IFERROR(VALUE(Customers!Q584),"")))</f>
        <v>5000</v>
      </c>
      <c r="R584" s="4" t="n">
        <f aca="false">IF(OR(TRIM(Customers!R584&amp;"")="",ISNUMBER(MATCH(TRIM(Customers!R584&amp;""),Codes!$A$5:$A$14,0))),"",IF(ISNUMBER(Customers!R584),Customers!R584,IFERROR(VALUE(Customers!R584),"")))</f>
        <v>1185.95</v>
      </c>
      <c r="S584" s="4" t="n">
        <f aca="false">IF(OR(TRIM(Customers!S584&amp;"")="",ISNUMBER(MATCH(TRIM(Customers!S584&amp;""),Codes!$A$5:$A$14,0))),"",IF(ISNUMBER(Customers!S584),Customers!S584,IFERROR(VALUE(Customers!S584),"")))</f>
        <v>111000</v>
      </c>
      <c r="T584" s="4" t="n">
        <f aca="false">IF(OR(TRIM(Customers!T584&amp;"")="",ISNUMBER(MATCH(TRIM(Customers!T584&amp;""),Codes!$A$5:$A$14,0))),"",IF(ISNUMBER(Customers!T584),Customers!T584,IFERROR(VALUE(Customers!T584),"")))</f>
        <v>677</v>
      </c>
      <c r="U584" s="3" t="n">
        <f aca="false">IF(OR(TRIM(Customers!U584&amp;"")="",ISNUMBER(MATCH(TRIM(Customers!U584&amp;""),Codes!$A$5:$A$14,0)),Customers!U584=0),"",IF(ISNUMBER(Customers!U584),Customers!U584,IFERROR(VALUE(Customers!U584),"")))</f>
        <v>791</v>
      </c>
      <c r="V584" s="3" t="str">
        <f aca="false">IF(OR(TRIM(Customers!V584&amp;"")="",ISNUMBER(MATCH(TRIM(Customers!V584&amp;""),Codes!$A$5:$A$14,0))),"",IF(ISNUMBER(Customers!V584),Customers!V584,IFERROR(VALUE(Customers!V584),"")))</f>
        <v/>
      </c>
    </row>
    <row r="585" customFormat="false" ht="15" hidden="false" customHeight="false" outlineLevel="0" collapsed="false">
      <c r="A585" s="2" t="str">
        <f aca="false">Customers!A585</f>
        <v>CL00584</v>
      </c>
      <c r="B585" s="3" t="n">
        <f aca="false">IF(OR(TRIM(Customers!B585&amp;"")="",ISNUMBER(MATCH(TRIM(Customers!B585&amp;""),Codes!$A$5:$A$14,0)),Customers!B585=0),"",IF(ISNUMBER(Customers!B585),Customers!B585,IFERROR(VALUE(Customers!B585),"")))</f>
        <v>49</v>
      </c>
      <c r="C585" s="2" t="str">
        <f aca="false">IF(OR(TRIM(Customers!C585&amp;"")="",ISNUMBER(MATCH(TRIM(Customers!C585&amp;""),Codes!$A$5:$A$14,0))),"",TRIM(Customers!C585))</f>
        <v>F</v>
      </c>
      <c r="D585" s="2" t="str">
        <f aca="false">IF(OR(TRIM(Customers!D585&amp;"")="",ISNUMBER(MATCH(TRIM(Customers!D585&amp;""),Codes!$A$5:$A$14,0))),"",TRIM(Customers!D585))</f>
        <v>Sicilia</v>
      </c>
      <c r="E585" s="2" t="str">
        <f aca="false">IF(OR(TRIM(Customers!E585&amp;"")="",ISNUMBER(MATCH(TRIM(Customers!E585&amp;""),Codes!$A$5:$A$14,0))),"",TRIM(Customers!E585))</f>
        <v>Self-employed</v>
      </c>
      <c r="F585" s="2" t="str">
        <f aca="false">IF(OR(TRIM(Customers!F585&amp;"")="",ISNUMBER(MATCH(TRIM(Customers!F585&amp;""),Codes!$A$5:$A$14,0))),"",TRIM(Customers!F585))</f>
        <v>Single</v>
      </c>
      <c r="G585" s="4" t="n">
        <f aca="false">IF(OR(TRIM(Customers!G585&amp;"")="",ISNUMBER(MATCH(TRIM(Customers!G585&amp;""),Codes!$A$5:$A$14,0)),Customers!G585=-999),"",IF(ISNUMBER(Customers!G585),Customers!G585,IFERROR(VALUE(Customers!G585),"")))</f>
        <v>44100</v>
      </c>
      <c r="H585" s="3" t="n">
        <f aca="false">IF(OR(TRIM(Customers!H585&amp;"")="",ISNUMBER(MATCH(TRIM(Customers!H585&amp;""),Codes!$A$5:$A$14,0))),"",IF(ISNUMBER(Customers!H585),Customers!H585,IFERROR(VALUE(Customers!H585),"")))</f>
        <v>21</v>
      </c>
      <c r="I585" s="5" t="n">
        <f aca="false">IF(OR(TRIM(Customers!I585&amp;"")="",ISNUMBER(MATCH(TRIM(Customers!I585&amp;""),Codes!$A$5:$A$14,0)),Customers!I585=DATE(1970,1,1)),"",IF(ISNUMBER(Customers!I585),Customers!I585,IFERROR(DATEVALUE(Customers!I585),"")))</f>
        <v>38359</v>
      </c>
      <c r="J585" s="2" t="str">
        <f aca="false">IF(OR(TRIM(Customers!J585&amp;"")="",ISNUMBER(MATCH(TRIM(Customers!J585&amp;""),Codes!$A$5:$A$14,0))),"",TRIM(Customers!J585))</f>
        <v>App</v>
      </c>
      <c r="K585" s="3" t="n">
        <f aca="false">IF(OR(TRIM(Customers!K585&amp;"")="",ISNUMBER(MATCH(TRIM(Customers!K585&amp;""),Codes!$A$5:$A$14,0))),"",IF(ISNUMBER(Customers!K585),Customers!K585,IFERROR(VALUE(Customers!K585),"")))</f>
        <v>2</v>
      </c>
      <c r="L585" s="4" t="n">
        <f aca="false">IF(OR(TRIM(Customers!L585&amp;"")="",ISNUMBER(MATCH(TRIM(Customers!L585&amp;""),Codes!$A$5:$A$14,0))),"",IF(ISNUMBER(Customers!L585),Customers!L585,IFERROR(VALUE(Customers!L585),"")))</f>
        <v>2303.59</v>
      </c>
      <c r="M585" s="4" t="n">
        <f aca="false">IF(OR(TRIM(Customers!M585&amp;"")="",ISNUMBER(MATCH(TRIM(Customers!M585&amp;""),Codes!$A$5:$A$14,0))),"",IF(ISNUMBER(Customers!M585),Customers!M585,IFERROR(VALUE(Customers!M585),"")))</f>
        <v>0</v>
      </c>
      <c r="N585" s="3" t="n">
        <f aca="false">IF(OR(TRIM(Customers!N585&amp;"")="",ISNUMBER(MATCH(TRIM(Customers!N585&amp;""),Codes!$A$5:$A$14,0)),Customers!N585=9999),"",IF(ISNUMBER(Customers!N585),Customers!N585,IFERROR(VALUE(Customers!N585),"")))</f>
        <v>26</v>
      </c>
      <c r="O585" s="4" t="n">
        <f aca="false">IF(OR(TRIM(Customers!O585&amp;"")="",ISNUMBER(MATCH(TRIM(Customers!O585&amp;""),Codes!$A$5:$A$14,0))),"",IF(ISNUMBER(Customers!O585),Customers!O585,IFERROR(VALUE(Customers!O585),"")))</f>
        <v>116.23</v>
      </c>
      <c r="P585" s="3" t="n">
        <f aca="false">IF(OR(TRIM(Customers!P585&amp;"")="",ISNUMBER(MATCH(TRIM(Customers!P585&amp;""),Codes!$A$5:$A$14,0))),"",IF(ISNUMBER(Customers!P585),Customers!P585,IFERROR(VALUE(Customers!P585),"")))</f>
        <v>0</v>
      </c>
      <c r="Q585" s="4" t="n">
        <f aca="false">IF(OR(TRIM(Customers!Q585&amp;"")="",ISNUMBER(MATCH(TRIM(Customers!Q585&amp;""),Codes!$A$5:$A$14,0))),"",IF(ISNUMBER(Customers!Q585),Customers!Q585,IFERROR(VALUE(Customers!Q585),"")))</f>
        <v>10500</v>
      </c>
      <c r="R585" s="4" t="n">
        <f aca="false">IF(OR(TRIM(Customers!R585&amp;"")="",ISNUMBER(MATCH(TRIM(Customers!R585&amp;""),Codes!$A$5:$A$14,0))),"",IF(ISNUMBER(Customers!R585),Customers!R585,IFERROR(VALUE(Customers!R585),"")))</f>
        <v>1215.61</v>
      </c>
      <c r="S585" s="4" t="n">
        <f aca="false">IF(OR(TRIM(Customers!S585&amp;"")="",ISNUMBER(MATCH(TRIM(Customers!S585&amp;""),Codes!$A$5:$A$14,0))),"",IF(ISNUMBER(Customers!S585),Customers!S585,IFERROR(VALUE(Customers!S585),"")))</f>
        <v>102000</v>
      </c>
      <c r="T585" s="4" t="n">
        <f aca="false">IF(OR(TRIM(Customers!T585&amp;"")="",ISNUMBER(MATCH(TRIM(Customers!T585&amp;""),Codes!$A$5:$A$14,0))),"",IF(ISNUMBER(Customers!T585),Customers!T585,IFERROR(VALUE(Customers!T585),"")))</f>
        <v>695</v>
      </c>
      <c r="U585" s="3" t="n">
        <f aca="false">IF(OR(TRIM(Customers!U585&amp;"")="",ISNUMBER(MATCH(TRIM(Customers!U585&amp;""),Codes!$A$5:$A$14,0)),Customers!U585=0),"",IF(ISNUMBER(Customers!U585),Customers!U585,IFERROR(VALUE(Customers!U585),"")))</f>
        <v>740</v>
      </c>
      <c r="V585" s="3" t="n">
        <f aca="false">IF(OR(TRIM(Customers!V585&amp;"")="",ISNUMBER(MATCH(TRIM(Customers!V585&amp;""),Codes!$A$5:$A$14,0))),"",IF(ISNUMBER(Customers!V585),Customers!V585,IFERROR(VALUE(Customers!V585),"")))</f>
        <v>0</v>
      </c>
    </row>
    <row r="586" customFormat="false" ht="15" hidden="false" customHeight="false" outlineLevel="0" collapsed="false">
      <c r="A586" s="2" t="str">
        <f aca="false">Customers!A586</f>
        <v>CL00585</v>
      </c>
      <c r="B586" s="3" t="n">
        <f aca="false">IF(OR(TRIM(Customers!B586&amp;"")="",ISNUMBER(MATCH(TRIM(Customers!B586&amp;""),Codes!$A$5:$A$14,0)),Customers!B586=0),"",IF(ISNUMBER(Customers!B586),Customers!B586,IFERROR(VALUE(Customers!B586),"")))</f>
        <v>40</v>
      </c>
      <c r="C586" s="2" t="str">
        <f aca="false">IF(OR(TRIM(Customers!C586&amp;"")="",ISNUMBER(MATCH(TRIM(Customers!C586&amp;""),Codes!$A$5:$A$14,0))),"",TRIM(Customers!C586))</f>
        <v>M</v>
      </c>
      <c r="D586" s="2" t="str">
        <f aca="false">IF(OR(TRIM(Customers!D586&amp;"")="",ISNUMBER(MATCH(TRIM(Customers!D586&amp;""),Codes!$A$5:$A$14,0))),"",TRIM(Customers!D586))</f>
        <v>Sicilia</v>
      </c>
      <c r="E586" s="2" t="str">
        <f aca="false">IF(OR(TRIM(Customers!E586&amp;"")="",ISNUMBER(MATCH(TRIM(Customers!E586&amp;""),Codes!$A$5:$A$14,0))),"",TRIM(Customers!E586))</f>
        <v>Employee</v>
      </c>
      <c r="F586" s="2" t="str">
        <f aca="false">IF(OR(TRIM(Customers!F586&amp;"")="",ISNUMBER(MATCH(TRIM(Customers!F586&amp;""),Codes!$A$5:$A$14,0))),"",TRIM(Customers!F586))</f>
        <v>Single</v>
      </c>
      <c r="G586" s="4" t="str">
        <f aca="false">IF(OR(TRIM(Customers!G586&amp;"")="",ISNUMBER(MATCH(TRIM(Customers!G586&amp;""),Codes!$A$5:$A$14,0)),Customers!G586=-999),"",IF(ISNUMBER(Customers!G586),Customers!G586,IFERROR(VALUE(Customers!G586),"")))</f>
        <v/>
      </c>
      <c r="H586" s="3" t="n">
        <f aca="false">IF(OR(TRIM(Customers!H586&amp;"")="",ISNUMBER(MATCH(TRIM(Customers!H586&amp;""),Codes!$A$5:$A$14,0))),"",IF(ISNUMBER(Customers!H586),Customers!H586,IFERROR(VALUE(Customers!H586),"")))</f>
        <v>15</v>
      </c>
      <c r="I586" s="5" t="n">
        <f aca="false">IF(OR(TRIM(Customers!I586&amp;"")="",ISNUMBER(MATCH(TRIM(Customers!I586&amp;""),Codes!$A$5:$A$14,0)),Customers!I586=DATE(1970,1,1)),"",IF(ISNUMBER(Customers!I586),Customers!I586,IFERROR(DATEVALUE(Customers!I586),"")))</f>
        <v>40767</v>
      </c>
      <c r="J586" s="2" t="str">
        <f aca="false">IF(OR(TRIM(Customers!J586&amp;"")="",ISNUMBER(MATCH(TRIM(Customers!J586&amp;""),Codes!$A$5:$A$14,0))),"",TRIM(Customers!J586))</f>
        <v>Online Banking</v>
      </c>
      <c r="K586" s="3" t="n">
        <f aca="false">IF(OR(TRIM(Customers!K586&amp;"")="",ISNUMBER(MATCH(TRIM(Customers!K586&amp;""),Codes!$A$5:$A$14,0))),"",IF(ISNUMBER(Customers!K586),Customers!K586,IFERROR(VALUE(Customers!K586),"")))</f>
        <v>3</v>
      </c>
      <c r="L586" s="4" t="n">
        <f aca="false">IF(OR(TRIM(Customers!L586&amp;"")="",ISNUMBER(MATCH(TRIM(Customers!L586&amp;""),Codes!$A$5:$A$14,0))),"",IF(ISNUMBER(Customers!L586),Customers!L586,IFERROR(VALUE(Customers!L586),"")))</f>
        <v>6714.91</v>
      </c>
      <c r="M586" s="4" t="n">
        <f aca="false">IF(OR(TRIM(Customers!M586&amp;"")="",ISNUMBER(MATCH(TRIM(Customers!M586&amp;""),Codes!$A$5:$A$14,0))),"",IF(ISNUMBER(Customers!M586),Customers!M586,IFERROR(VALUE(Customers!M586),"")))</f>
        <v>0</v>
      </c>
      <c r="N586" s="3" t="n">
        <f aca="false">IF(OR(TRIM(Customers!N586&amp;"")="",ISNUMBER(MATCH(TRIM(Customers!N586&amp;""),Codes!$A$5:$A$14,0)),Customers!N586=9999),"",IF(ISNUMBER(Customers!N586),Customers!N586,IFERROR(VALUE(Customers!N586),"")))</f>
        <v>32</v>
      </c>
      <c r="O586" s="4" t="n">
        <f aca="false">IF(OR(TRIM(Customers!O586&amp;"")="",ISNUMBER(MATCH(TRIM(Customers!O586&amp;""),Codes!$A$5:$A$14,0))),"",IF(ISNUMBER(Customers!O586),Customers!O586,IFERROR(VALUE(Customers!O586),"")))</f>
        <v>29.72</v>
      </c>
      <c r="P586" s="3" t="n">
        <f aca="false">IF(OR(TRIM(Customers!P586&amp;"")="",ISNUMBER(MATCH(TRIM(Customers!P586&amp;""),Codes!$A$5:$A$14,0))),"",IF(ISNUMBER(Customers!P586),Customers!P586,IFERROR(VALUE(Customers!P586),"")))</f>
        <v>1</v>
      </c>
      <c r="Q586" s="4" t="n">
        <f aca="false">IF(OR(TRIM(Customers!Q586&amp;"")="",ISNUMBER(MATCH(TRIM(Customers!Q586&amp;""),Codes!$A$5:$A$14,0))),"",IF(ISNUMBER(Customers!Q586),Customers!Q586,IFERROR(VALUE(Customers!Q586),"")))</f>
        <v>12500</v>
      </c>
      <c r="R586" s="4" t="n">
        <f aca="false">IF(OR(TRIM(Customers!R586&amp;"")="",ISNUMBER(MATCH(TRIM(Customers!R586&amp;""),Codes!$A$5:$A$14,0))),"",IF(ISNUMBER(Customers!R586),Customers!R586,IFERROR(VALUE(Customers!R586),"")))</f>
        <v>4121.99</v>
      </c>
      <c r="S586" s="4" t="n">
        <f aca="false">IF(OR(TRIM(Customers!S586&amp;"")="",ISNUMBER(MATCH(TRIM(Customers!S586&amp;""),Codes!$A$5:$A$14,0))),"",IF(ISNUMBER(Customers!S586),Customers!S586,IFERROR(VALUE(Customers!S586),"")))</f>
        <v>0</v>
      </c>
      <c r="T586" s="4" t="n">
        <f aca="false">IF(OR(TRIM(Customers!T586&amp;"")="",ISNUMBER(MATCH(TRIM(Customers!T586&amp;""),Codes!$A$5:$A$14,0))),"",IF(ISNUMBER(Customers!T586),Customers!T586,IFERROR(VALUE(Customers!T586),"")))</f>
        <v>0</v>
      </c>
      <c r="U586" s="3" t="n">
        <f aca="false">IF(OR(TRIM(Customers!U586&amp;"")="",ISNUMBER(MATCH(TRIM(Customers!U586&amp;""),Codes!$A$5:$A$14,0)),Customers!U586=0),"",IF(ISNUMBER(Customers!U586),Customers!U586,IFERROR(VALUE(Customers!U586),"")))</f>
        <v>624</v>
      </c>
      <c r="V586" s="3" t="n">
        <f aca="false">IF(OR(TRIM(Customers!V586&amp;"")="",ISNUMBER(MATCH(TRIM(Customers!V586&amp;""),Codes!$A$5:$A$14,0))),"",IF(ISNUMBER(Customers!V586),Customers!V586,IFERROR(VALUE(Customers!V586),"")))</f>
        <v>1</v>
      </c>
    </row>
    <row r="587" customFormat="false" ht="15" hidden="false" customHeight="false" outlineLevel="0" collapsed="false">
      <c r="A587" s="2" t="str">
        <f aca="false">Customers!A587</f>
        <v>CL00586</v>
      </c>
      <c r="B587" s="3" t="n">
        <f aca="false">IF(OR(TRIM(Customers!B587&amp;"")="",ISNUMBER(MATCH(TRIM(Customers!B587&amp;""),Codes!$A$5:$A$14,0)),Customers!B587=0),"",IF(ISNUMBER(Customers!B587),Customers!B587,IFERROR(VALUE(Customers!B587),"")))</f>
        <v>58</v>
      </c>
      <c r="C587" s="2" t="str">
        <f aca="false">IF(OR(TRIM(Customers!C587&amp;"")="",ISNUMBER(MATCH(TRIM(Customers!C587&amp;""),Codes!$A$5:$A$14,0))),"",TRIM(Customers!C587))</f>
        <v>M</v>
      </c>
      <c r="D587" s="2" t="str">
        <f aca="false">IF(OR(TRIM(Customers!D587&amp;"")="",ISNUMBER(MATCH(TRIM(Customers!D587&amp;""),Codes!$A$5:$A$14,0))),"",TRIM(Customers!D587))</f>
        <v>Friuli-Venezia Giulia</v>
      </c>
      <c r="E587" s="2" t="str">
        <f aca="false">IF(OR(TRIM(Customers!E587&amp;"")="",ISNUMBER(MATCH(TRIM(Customers!E587&amp;""),Codes!$A$5:$A$14,0))),"",TRIM(Customers!E587))</f>
        <v>Manual worker</v>
      </c>
      <c r="F587" s="2" t="str">
        <f aca="false">IF(OR(TRIM(Customers!F587&amp;"")="",ISNUMBER(MATCH(TRIM(Customers!F587&amp;""),Codes!$A$5:$A$14,0))),"",TRIM(Customers!F587))</f>
        <v>Married</v>
      </c>
      <c r="G587" s="4" t="n">
        <f aca="false">IF(OR(TRIM(Customers!G587&amp;"")="",ISNUMBER(MATCH(TRIM(Customers!G587&amp;""),Codes!$A$5:$A$14,0)),Customers!G587=-999),"",IF(ISNUMBER(Customers!G587),Customers!G587,IFERROR(VALUE(Customers!G587),"")))</f>
        <v>23100</v>
      </c>
      <c r="H587" s="3" t="n">
        <f aca="false">IF(OR(TRIM(Customers!H587&amp;"")="",ISNUMBER(MATCH(TRIM(Customers!H587&amp;""),Codes!$A$5:$A$14,0))),"",IF(ISNUMBER(Customers!H587),Customers!H587,IFERROR(VALUE(Customers!H587),"")))</f>
        <v>15</v>
      </c>
      <c r="I587" s="5" t="n">
        <f aca="false">IF(OR(TRIM(Customers!I587&amp;"")="",ISNUMBER(MATCH(TRIM(Customers!I587&amp;""),Codes!$A$5:$A$14,0)),Customers!I587=DATE(1970,1,1)),"",IF(ISNUMBER(Customers!I587),Customers!I587,IFERROR(DATEVALUE(Customers!I587),"")))</f>
        <v>40514</v>
      </c>
      <c r="J587" s="2" t="str">
        <f aca="false">IF(OR(TRIM(Customers!J587&amp;"")="",ISNUMBER(MATCH(TRIM(Customers!J587&amp;""),Codes!$A$5:$A$14,0))),"",TRIM(Customers!J587))</f>
        <v>Branch</v>
      </c>
      <c r="K587" s="3" t="n">
        <f aca="false">IF(OR(TRIM(Customers!K587&amp;"")="",ISNUMBER(MATCH(TRIM(Customers!K587&amp;""),Codes!$A$5:$A$14,0))),"",IF(ISNUMBER(Customers!K587),Customers!K587,IFERROR(VALUE(Customers!K587),"")))</f>
        <v>3</v>
      </c>
      <c r="L587" s="4" t="str">
        <f aca="false">IF(OR(TRIM(Customers!L587&amp;"")="",ISNUMBER(MATCH(TRIM(Customers!L587&amp;""),Codes!$A$5:$A$14,0))),"",IF(ISNUMBER(Customers!L587),Customers!L587,IFERROR(VALUE(Customers!L587),"")))</f>
        <v/>
      </c>
      <c r="M587" s="4" t="n">
        <f aca="false">IF(OR(TRIM(Customers!M587&amp;"")="",ISNUMBER(MATCH(TRIM(Customers!M587&amp;""),Codes!$A$5:$A$14,0))),"",IF(ISNUMBER(Customers!M587),Customers!M587,IFERROR(VALUE(Customers!M587),"")))</f>
        <v>0</v>
      </c>
      <c r="N587" s="3" t="n">
        <f aca="false">IF(OR(TRIM(Customers!N587&amp;"")="",ISNUMBER(MATCH(TRIM(Customers!N587&amp;""),Codes!$A$5:$A$14,0)),Customers!N587=9999),"",IF(ISNUMBER(Customers!N587),Customers!N587,IFERROR(VALUE(Customers!N587),"")))</f>
        <v>8</v>
      </c>
      <c r="O587" s="4" t="n">
        <f aca="false">IF(OR(TRIM(Customers!O587&amp;"")="",ISNUMBER(MATCH(TRIM(Customers!O587&amp;""),Codes!$A$5:$A$14,0))),"",IF(ISNUMBER(Customers!O587),Customers!O587,IFERROR(VALUE(Customers!O587),"")))</f>
        <v>31.23</v>
      </c>
      <c r="P587" s="3" t="n">
        <f aca="false">IF(OR(TRIM(Customers!P587&amp;"")="",ISNUMBER(MATCH(TRIM(Customers!P587&amp;""),Codes!$A$5:$A$14,0))),"",IF(ISNUMBER(Customers!P587),Customers!P587,IFERROR(VALUE(Customers!P587),"")))</f>
        <v>5</v>
      </c>
      <c r="Q587" s="4" t="n">
        <f aca="false">IF(OR(TRIM(Customers!Q587&amp;"")="",ISNUMBER(MATCH(TRIM(Customers!Q587&amp;""),Codes!$A$5:$A$14,0))),"",IF(ISNUMBER(Customers!Q587),Customers!Q587,IFERROR(VALUE(Customers!Q587),"")))</f>
        <v>2500</v>
      </c>
      <c r="R587" s="4" t="n">
        <f aca="false">IF(OR(TRIM(Customers!R587&amp;"")="",ISNUMBER(MATCH(TRIM(Customers!R587&amp;""),Codes!$A$5:$A$14,0))),"",IF(ISNUMBER(Customers!R587),Customers!R587,IFERROR(VALUE(Customers!R587),"")))</f>
        <v>475.82</v>
      </c>
      <c r="S587" s="4" t="str">
        <f aca="false">IF(OR(TRIM(Customers!S587&amp;"")="",ISNUMBER(MATCH(TRIM(Customers!S587&amp;""),Codes!$A$5:$A$14,0))),"",IF(ISNUMBER(Customers!S587),Customers!S587,IFERROR(VALUE(Customers!S587),"")))</f>
        <v/>
      </c>
      <c r="T587" s="4" t="str">
        <f aca="false">IF(OR(TRIM(Customers!T587&amp;"")="",ISNUMBER(MATCH(TRIM(Customers!T587&amp;""),Codes!$A$5:$A$14,0))),"",IF(ISNUMBER(Customers!T587),Customers!T587,IFERROR(VALUE(Customers!T587),"")))</f>
        <v/>
      </c>
      <c r="U587" s="3" t="n">
        <f aca="false">IF(OR(TRIM(Customers!U587&amp;"")="",ISNUMBER(MATCH(TRIM(Customers!U587&amp;""),Codes!$A$5:$A$14,0)),Customers!U587=0),"",IF(ISNUMBER(Customers!U587),Customers!U587,IFERROR(VALUE(Customers!U587),"")))</f>
        <v>569</v>
      </c>
      <c r="V587" s="3" t="n">
        <f aca="false">IF(OR(TRIM(Customers!V587&amp;"")="",ISNUMBER(MATCH(TRIM(Customers!V587&amp;""),Codes!$A$5:$A$14,0))),"",IF(ISNUMBER(Customers!V587),Customers!V587,IFERROR(VALUE(Customers!V587),"")))</f>
        <v>1</v>
      </c>
    </row>
    <row r="588" customFormat="false" ht="15" hidden="false" customHeight="false" outlineLevel="0" collapsed="false">
      <c r="A588" s="2" t="str">
        <f aca="false">Customers!A588</f>
        <v>CL00587</v>
      </c>
      <c r="B588" s="3" t="n">
        <f aca="false">IF(OR(TRIM(Customers!B588&amp;"")="",ISNUMBER(MATCH(TRIM(Customers!B588&amp;""),Codes!$A$5:$A$14,0)),Customers!B588=0),"",IF(ISNUMBER(Customers!B588),Customers!B588,IFERROR(VALUE(Customers!B588),"")))</f>
        <v>59</v>
      </c>
      <c r="C588" s="2" t="str">
        <f aca="false">IF(OR(TRIM(Customers!C588&amp;"")="",ISNUMBER(MATCH(TRIM(Customers!C588&amp;""),Codes!$A$5:$A$14,0))),"",TRIM(Customers!C588))</f>
        <v/>
      </c>
      <c r="D588" s="2" t="str">
        <f aca="false">IF(OR(TRIM(Customers!D588&amp;"")="",ISNUMBER(MATCH(TRIM(Customers!D588&amp;""),Codes!$A$5:$A$14,0))),"",TRIM(Customers!D588))</f>
        <v>Abruzzo</v>
      </c>
      <c r="E588" s="2" t="str">
        <f aca="false">IF(OR(TRIM(Customers!E588&amp;"")="",ISNUMBER(MATCH(TRIM(Customers!E588&amp;""),Codes!$A$5:$A$14,0))),"",TRIM(Customers!E588))</f>
        <v>Manual worker</v>
      </c>
      <c r="F588" s="2" t="str">
        <f aca="false">IF(OR(TRIM(Customers!F588&amp;"")="",ISNUMBER(MATCH(TRIM(Customers!F588&amp;""),Codes!$A$5:$A$14,0))),"",TRIM(Customers!F588))</f>
        <v>Married</v>
      </c>
      <c r="G588" s="4" t="n">
        <f aca="false">IF(OR(TRIM(Customers!G588&amp;"")="",ISNUMBER(MATCH(TRIM(Customers!G588&amp;""),Codes!$A$5:$A$14,0)),Customers!G588=-999),"",IF(ISNUMBER(Customers!G588),Customers!G588,IFERROR(VALUE(Customers!G588),"")))</f>
        <v>23700</v>
      </c>
      <c r="H588" s="3" t="n">
        <f aca="false">IF(OR(TRIM(Customers!H588&amp;"")="",ISNUMBER(MATCH(TRIM(Customers!H588&amp;""),Codes!$A$5:$A$14,0))),"",IF(ISNUMBER(Customers!H588),Customers!H588,IFERROR(VALUE(Customers!H588),"")))</f>
        <v>31</v>
      </c>
      <c r="I588" s="5" t="n">
        <f aca="false">IF(OR(TRIM(Customers!I588&amp;"")="",ISNUMBER(MATCH(TRIM(Customers!I588&amp;""),Codes!$A$5:$A$14,0)),Customers!I588=DATE(1970,1,1)),"",IF(ISNUMBER(Customers!I588),Customers!I588,IFERROR(DATEVALUE(Customers!I588),"")))</f>
        <v>34725</v>
      </c>
      <c r="J588" s="2" t="str">
        <f aca="false">IF(OR(TRIM(Customers!J588&amp;"")="",ISNUMBER(MATCH(TRIM(Customers!J588&amp;""),Codes!$A$5:$A$14,0))),"",TRIM(Customers!J588))</f>
        <v>Branch</v>
      </c>
      <c r="K588" s="3" t="n">
        <f aca="false">IF(OR(TRIM(Customers!K588&amp;"")="",ISNUMBER(MATCH(TRIM(Customers!K588&amp;""),Codes!$A$5:$A$14,0))),"",IF(ISNUMBER(Customers!K588),Customers!K588,IFERROR(VALUE(Customers!K588),"")))</f>
        <v>2</v>
      </c>
      <c r="L588" s="4" t="n">
        <f aca="false">IF(OR(TRIM(Customers!L588&amp;"")="",ISNUMBER(MATCH(TRIM(Customers!L588&amp;""),Codes!$A$5:$A$14,0))),"",IF(ISNUMBER(Customers!L588),Customers!L588,IFERROR(VALUE(Customers!L588),"")))</f>
        <v>1064.69</v>
      </c>
      <c r="M588" s="4" t="n">
        <f aca="false">IF(OR(TRIM(Customers!M588&amp;"")="",ISNUMBER(MATCH(TRIM(Customers!M588&amp;""),Codes!$A$5:$A$14,0))),"",IF(ISNUMBER(Customers!M588),Customers!M588,IFERROR(VALUE(Customers!M588),"")))</f>
        <v>0</v>
      </c>
      <c r="N588" s="3" t="n">
        <f aca="false">IF(OR(TRIM(Customers!N588&amp;"")="",ISNUMBER(MATCH(TRIM(Customers!N588&amp;""),Codes!$A$5:$A$14,0)),Customers!N588=9999),"",IF(ISNUMBER(Customers!N588),Customers!N588,IFERROR(VALUE(Customers!N588),"")))</f>
        <v>17</v>
      </c>
      <c r="O588" s="4" t="n">
        <f aca="false">IF(OR(TRIM(Customers!O588&amp;"")="",ISNUMBER(MATCH(TRIM(Customers!O588&amp;""),Codes!$A$5:$A$14,0))),"",IF(ISNUMBER(Customers!O588),Customers!O588,IFERROR(VALUE(Customers!O588),"")))</f>
        <v>103.9</v>
      </c>
      <c r="P588" s="3" t="n">
        <f aca="false">IF(OR(TRIM(Customers!P588&amp;"")="",ISNUMBER(MATCH(TRIM(Customers!P588&amp;""),Codes!$A$5:$A$14,0))),"",IF(ISNUMBER(Customers!P588),Customers!P588,IFERROR(VALUE(Customers!P588),"")))</f>
        <v>3</v>
      </c>
      <c r="Q588" s="4" t="n">
        <f aca="false">IF(OR(TRIM(Customers!Q588&amp;"")="",ISNUMBER(MATCH(TRIM(Customers!Q588&amp;""),Codes!$A$5:$A$14,0))),"",IF(ISNUMBER(Customers!Q588),Customers!Q588,IFERROR(VALUE(Customers!Q588),"")))</f>
        <v>5500</v>
      </c>
      <c r="R588" s="4" t="n">
        <f aca="false">IF(OR(TRIM(Customers!R588&amp;"")="",ISNUMBER(MATCH(TRIM(Customers!R588&amp;""),Codes!$A$5:$A$14,0))),"",IF(ISNUMBER(Customers!R588),Customers!R588,IFERROR(VALUE(Customers!R588),"")))</f>
        <v>1270.34</v>
      </c>
      <c r="S588" s="4" t="n">
        <f aca="false">IF(OR(TRIM(Customers!S588&amp;"")="",ISNUMBER(MATCH(TRIM(Customers!S588&amp;""),Codes!$A$5:$A$14,0))),"",IF(ISNUMBER(Customers!S588),Customers!S588,IFERROR(VALUE(Customers!S588),"")))</f>
        <v>65000</v>
      </c>
      <c r="T588" s="4" t="n">
        <f aca="false">IF(OR(TRIM(Customers!T588&amp;"")="",ISNUMBER(MATCH(TRIM(Customers!T588&amp;""),Codes!$A$5:$A$14,0))),"",IF(ISNUMBER(Customers!T588),Customers!T588,IFERROR(VALUE(Customers!T588),"")))</f>
        <v>296</v>
      </c>
      <c r="U588" s="3" t="n">
        <f aca="false">IF(OR(TRIM(Customers!U588&amp;"")="",ISNUMBER(MATCH(TRIM(Customers!U588&amp;""),Codes!$A$5:$A$14,0)),Customers!U588=0),"",IF(ISNUMBER(Customers!U588),Customers!U588,IFERROR(VALUE(Customers!U588),"")))</f>
        <v>666</v>
      </c>
      <c r="V588" s="3" t="n">
        <f aca="false">IF(OR(TRIM(Customers!V588&amp;"")="",ISNUMBER(MATCH(TRIM(Customers!V588&amp;""),Codes!$A$5:$A$14,0))),"",IF(ISNUMBER(Customers!V588),Customers!V588,IFERROR(VALUE(Customers!V588),"")))</f>
        <v>0</v>
      </c>
    </row>
    <row r="589" customFormat="false" ht="15" hidden="false" customHeight="false" outlineLevel="0" collapsed="false">
      <c r="A589" s="2" t="str">
        <f aca="false">Customers!A589</f>
        <v>CL00588</v>
      </c>
      <c r="B589" s="3" t="n">
        <f aca="false">IF(OR(TRIM(Customers!B589&amp;"")="",ISNUMBER(MATCH(TRIM(Customers!B589&amp;""),Codes!$A$5:$A$14,0)),Customers!B589=0),"",IF(ISNUMBER(Customers!B589),Customers!B589,IFERROR(VALUE(Customers!B589),"")))</f>
        <v>45</v>
      </c>
      <c r="C589" s="2" t="str">
        <f aca="false">IF(OR(TRIM(Customers!C589&amp;"")="",ISNUMBER(MATCH(TRIM(Customers!C589&amp;""),Codes!$A$5:$A$14,0))),"",TRIM(Customers!C589))</f>
        <v>M</v>
      </c>
      <c r="D589" s="2" t="str">
        <f aca="false">IF(OR(TRIM(Customers!D589&amp;"")="",ISNUMBER(MATCH(TRIM(Customers!D589&amp;""),Codes!$A$5:$A$14,0))),"",TRIM(Customers!D589))</f>
        <v>Sicilia</v>
      </c>
      <c r="E589" s="2" t="str">
        <f aca="false">IF(OR(TRIM(Customers!E589&amp;"")="",ISNUMBER(MATCH(TRIM(Customers!E589&amp;""),Codes!$A$5:$A$14,0))),"",TRIM(Customers!E589))</f>
        <v>Employee</v>
      </c>
      <c r="F589" s="2" t="str">
        <f aca="false">IF(OR(TRIM(Customers!F589&amp;"")="",ISNUMBER(MATCH(TRIM(Customers!F589&amp;""),Codes!$A$5:$A$14,0))),"",TRIM(Customers!F589))</f>
        <v>Single</v>
      </c>
      <c r="G589" s="4" t="n">
        <f aca="false">IF(OR(TRIM(Customers!G589&amp;"")="",ISNUMBER(MATCH(TRIM(Customers!G589&amp;""),Codes!$A$5:$A$14,0)),Customers!G589=-999),"",IF(ISNUMBER(Customers!G589),Customers!G589,IFERROR(VALUE(Customers!G589),"")))</f>
        <v>26900</v>
      </c>
      <c r="H589" s="3" t="n">
        <f aca="false">IF(OR(TRIM(Customers!H589&amp;"")="",ISNUMBER(MATCH(TRIM(Customers!H589&amp;""),Codes!$A$5:$A$14,0))),"",IF(ISNUMBER(Customers!H589),Customers!H589,IFERROR(VALUE(Customers!H589),"")))</f>
        <v>4</v>
      </c>
      <c r="I589" s="5" t="n">
        <f aca="false">IF(OR(TRIM(Customers!I589&amp;"")="",ISNUMBER(MATCH(TRIM(Customers!I589&amp;""),Codes!$A$5:$A$14,0)),Customers!I589=DATE(1970,1,1)),"",IF(ISNUMBER(Customers!I589),Customers!I589,IFERROR(DATEVALUE(Customers!I589),"")))</f>
        <v>44803</v>
      </c>
      <c r="J589" s="2" t="str">
        <f aca="false">IF(OR(TRIM(Customers!J589&amp;"")="",ISNUMBER(MATCH(TRIM(Customers!J589&amp;""),Codes!$A$5:$A$14,0))),"",TRIM(Customers!J589))</f>
        <v>Online Banking</v>
      </c>
      <c r="K589" s="3" t="n">
        <f aca="false">IF(OR(TRIM(Customers!K589&amp;"")="",ISNUMBER(MATCH(TRIM(Customers!K589&amp;""),Codes!$A$5:$A$14,0))),"",IF(ISNUMBER(Customers!K589),Customers!K589,IFERROR(VALUE(Customers!K589),"")))</f>
        <v>2</v>
      </c>
      <c r="L589" s="4" t="n">
        <f aca="false">IF(OR(TRIM(Customers!L589&amp;"")="",ISNUMBER(MATCH(TRIM(Customers!L589&amp;""),Codes!$A$5:$A$14,0))),"",IF(ISNUMBER(Customers!L589),Customers!L589,IFERROR(VALUE(Customers!L589),"")))</f>
        <v>2044.99</v>
      </c>
      <c r="M589" s="4" t="n">
        <f aca="false">IF(OR(TRIM(Customers!M589&amp;"")="",ISNUMBER(MATCH(TRIM(Customers!M589&amp;""),Codes!$A$5:$A$14,0))),"",IF(ISNUMBER(Customers!M589),Customers!M589,IFERROR(VALUE(Customers!M589),"")))</f>
        <v>0</v>
      </c>
      <c r="N589" s="3" t="n">
        <f aca="false">IF(OR(TRIM(Customers!N589&amp;"")="",ISNUMBER(MATCH(TRIM(Customers!N589&amp;""),Codes!$A$5:$A$14,0)),Customers!N589=9999),"",IF(ISNUMBER(Customers!N589),Customers!N589,IFERROR(VALUE(Customers!N589),"")))</f>
        <v>26</v>
      </c>
      <c r="O589" s="4" t="n">
        <f aca="false">IF(OR(TRIM(Customers!O589&amp;"")="",ISNUMBER(MATCH(TRIM(Customers!O589&amp;""),Codes!$A$5:$A$14,0))),"",IF(ISNUMBER(Customers!O589),Customers!O589,IFERROR(VALUE(Customers!O589),"")))</f>
        <v>74.44</v>
      </c>
      <c r="P589" s="3" t="n">
        <f aca="false">IF(OR(TRIM(Customers!P589&amp;"")="",ISNUMBER(MATCH(TRIM(Customers!P589&amp;""),Codes!$A$5:$A$14,0))),"",IF(ISNUMBER(Customers!P589),Customers!P589,IFERROR(VALUE(Customers!P589),"")))</f>
        <v>2</v>
      </c>
      <c r="Q589" s="4" t="n">
        <f aca="false">IF(OR(TRIM(Customers!Q589&amp;"")="",ISNUMBER(MATCH(TRIM(Customers!Q589&amp;""),Codes!$A$5:$A$14,0))),"",IF(ISNUMBER(Customers!Q589),Customers!Q589,IFERROR(VALUE(Customers!Q589),"")))</f>
        <v>6000</v>
      </c>
      <c r="R589" s="4" t="n">
        <f aca="false">IF(OR(TRIM(Customers!R589&amp;"")="",ISNUMBER(MATCH(TRIM(Customers!R589&amp;""),Codes!$A$5:$A$14,0))),"",IF(ISNUMBER(Customers!R589),Customers!R589,IFERROR(VALUE(Customers!R589),"")))</f>
        <v>573.99</v>
      </c>
      <c r="S589" s="4" t="n">
        <f aca="false">IF(OR(TRIM(Customers!S589&amp;"")="",ISNUMBER(MATCH(TRIM(Customers!S589&amp;""),Codes!$A$5:$A$14,0))),"",IF(ISNUMBER(Customers!S589),Customers!S589,IFERROR(VALUE(Customers!S589),"")))</f>
        <v>0</v>
      </c>
      <c r="T589" s="4" t="n">
        <f aca="false">IF(OR(TRIM(Customers!T589&amp;"")="",ISNUMBER(MATCH(TRIM(Customers!T589&amp;""),Codes!$A$5:$A$14,0))),"",IF(ISNUMBER(Customers!T589),Customers!T589,IFERROR(VALUE(Customers!T589),"")))</f>
        <v>0</v>
      </c>
      <c r="U589" s="3" t="n">
        <f aca="false">IF(OR(TRIM(Customers!U589&amp;"")="",ISNUMBER(MATCH(TRIM(Customers!U589&amp;""),Codes!$A$5:$A$14,0)),Customers!U589=0),"",IF(ISNUMBER(Customers!U589),Customers!U589,IFERROR(VALUE(Customers!U589),"")))</f>
        <v>687</v>
      </c>
      <c r="V589" s="3" t="n">
        <f aca="false">IF(OR(TRIM(Customers!V589&amp;"")="",ISNUMBER(MATCH(TRIM(Customers!V589&amp;""),Codes!$A$5:$A$14,0))),"",IF(ISNUMBER(Customers!V589),Customers!V589,IFERROR(VALUE(Customers!V589),"")))</f>
        <v>0</v>
      </c>
    </row>
    <row r="590" customFormat="false" ht="15" hidden="false" customHeight="false" outlineLevel="0" collapsed="false">
      <c r="A590" s="2" t="str">
        <f aca="false">Customers!A590</f>
        <v>CL00589</v>
      </c>
      <c r="B590" s="3" t="n">
        <f aca="false">IF(OR(TRIM(Customers!B590&amp;"")="",ISNUMBER(MATCH(TRIM(Customers!B590&amp;""),Codes!$A$5:$A$14,0)),Customers!B590=0),"",IF(ISNUMBER(Customers!B590),Customers!B590,IFERROR(VALUE(Customers!B590),"")))</f>
        <v>28</v>
      </c>
      <c r="C590" s="2" t="str">
        <f aca="false">IF(OR(TRIM(Customers!C590&amp;"")="",ISNUMBER(MATCH(TRIM(Customers!C590&amp;""),Codes!$A$5:$A$14,0))),"",TRIM(Customers!C590))</f>
        <v>F</v>
      </c>
      <c r="D590" s="2" t="str">
        <f aca="false">IF(OR(TRIM(Customers!D590&amp;"")="",ISNUMBER(MATCH(TRIM(Customers!D590&amp;""),Codes!$A$5:$A$14,0))),"",TRIM(Customers!D590))</f>
        <v>Lazio</v>
      </c>
      <c r="E590" s="2" t="str">
        <f aca="false">IF(OR(TRIM(Customers!E590&amp;"")="",ISNUMBER(MATCH(TRIM(Customers!E590&amp;""),Codes!$A$5:$A$14,0))),"",TRIM(Customers!E590))</f>
        <v>Employee</v>
      </c>
      <c r="F590" s="2" t="str">
        <f aca="false">IF(OR(TRIM(Customers!F590&amp;"")="",ISNUMBER(MATCH(TRIM(Customers!F590&amp;""),Codes!$A$5:$A$14,0))),"",TRIM(Customers!F590))</f>
        <v>Married</v>
      </c>
      <c r="G590" s="4" t="n">
        <f aca="false">IF(OR(TRIM(Customers!G590&amp;"")="",ISNUMBER(MATCH(TRIM(Customers!G590&amp;""),Codes!$A$5:$A$14,0)),Customers!G590=-999),"",IF(ISNUMBER(Customers!G590),Customers!G590,IFERROR(VALUE(Customers!G590),"")))</f>
        <v>29800</v>
      </c>
      <c r="H590" s="3" t="n">
        <f aca="false">IF(OR(TRIM(Customers!H590&amp;"")="",ISNUMBER(MATCH(TRIM(Customers!H590&amp;""),Codes!$A$5:$A$14,0))),"",IF(ISNUMBER(Customers!H590),Customers!H590,IFERROR(VALUE(Customers!H590),"")))</f>
        <v>3</v>
      </c>
      <c r="I590" s="5" t="n">
        <f aca="false">IF(OR(TRIM(Customers!I590&amp;"")="",ISNUMBER(MATCH(TRIM(Customers!I590&amp;""),Codes!$A$5:$A$14,0)),Customers!I590=DATE(1970,1,1)),"",IF(ISNUMBER(Customers!I590),Customers!I590,IFERROR(DATEVALUE(Customers!I590),"")))</f>
        <v>44953</v>
      </c>
      <c r="J590" s="2" t="str">
        <f aca="false">IF(OR(TRIM(Customers!J590&amp;"")="",ISNUMBER(MATCH(TRIM(Customers!J590&amp;""),Codes!$A$5:$A$14,0))),"",TRIM(Customers!J590))</f>
        <v>App</v>
      </c>
      <c r="K590" s="3" t="n">
        <f aca="false">IF(OR(TRIM(Customers!K590&amp;"")="",ISNUMBER(MATCH(TRIM(Customers!K590&amp;""),Codes!$A$5:$A$14,0))),"",IF(ISNUMBER(Customers!K590),Customers!K590,IFERROR(VALUE(Customers!K590),"")))</f>
        <v>1</v>
      </c>
      <c r="L590" s="4" t="n">
        <f aca="false">IF(OR(TRIM(Customers!L590&amp;"")="",ISNUMBER(MATCH(TRIM(Customers!L590&amp;""),Codes!$A$5:$A$14,0))),"",IF(ISNUMBER(Customers!L590),Customers!L590,IFERROR(VALUE(Customers!L590),"")))</f>
        <v>2749.99</v>
      </c>
      <c r="M590" s="4" t="n">
        <f aca="false">IF(OR(TRIM(Customers!M590&amp;"")="",ISNUMBER(MATCH(TRIM(Customers!M590&amp;""),Codes!$A$5:$A$14,0))),"",IF(ISNUMBER(Customers!M590),Customers!M590,IFERROR(VALUE(Customers!M590),"")))</f>
        <v>3769</v>
      </c>
      <c r="N590" s="3" t="n">
        <f aca="false">IF(OR(TRIM(Customers!N590&amp;"")="",ISNUMBER(MATCH(TRIM(Customers!N590&amp;""),Codes!$A$5:$A$14,0)),Customers!N590=9999),"",IF(ISNUMBER(Customers!N590),Customers!N590,IFERROR(VALUE(Customers!N590),"")))</f>
        <v>19</v>
      </c>
      <c r="O590" s="4" t="n">
        <f aca="false">IF(OR(TRIM(Customers!O590&amp;"")="",ISNUMBER(MATCH(TRIM(Customers!O590&amp;""),Codes!$A$5:$A$14,0))),"",IF(ISNUMBER(Customers!O590),Customers!O590,IFERROR(VALUE(Customers!O590),"")))</f>
        <v>28.97</v>
      </c>
      <c r="P590" s="3" t="n">
        <f aca="false">IF(OR(TRIM(Customers!P590&amp;"")="",ISNUMBER(MATCH(TRIM(Customers!P590&amp;""),Codes!$A$5:$A$14,0))),"",IF(ISNUMBER(Customers!P590),Customers!P590,IFERROR(VALUE(Customers!P590),"")))</f>
        <v>0</v>
      </c>
      <c r="Q590" s="4" t="str">
        <f aca="false">IF(OR(TRIM(Customers!Q590&amp;"")="",ISNUMBER(MATCH(TRIM(Customers!Q590&amp;""),Codes!$A$5:$A$14,0))),"",IF(ISNUMBER(Customers!Q590),Customers!Q590,IFERROR(VALUE(Customers!Q590),"")))</f>
        <v/>
      </c>
      <c r="R590" s="4" t="str">
        <f aca="false">IF(OR(TRIM(Customers!R590&amp;"")="",ISNUMBER(MATCH(TRIM(Customers!R590&amp;""),Codes!$A$5:$A$14,0))),"",IF(ISNUMBER(Customers!R590),Customers!R590,IFERROR(VALUE(Customers!R590),"")))</f>
        <v/>
      </c>
      <c r="S590" s="4" t="n">
        <f aca="false">IF(OR(TRIM(Customers!S590&amp;"")="",ISNUMBER(MATCH(TRIM(Customers!S590&amp;""),Codes!$A$5:$A$14,0))),"",IF(ISNUMBER(Customers!S590),Customers!S590,IFERROR(VALUE(Customers!S590),"")))</f>
        <v>0</v>
      </c>
      <c r="T590" s="4" t="n">
        <f aca="false">IF(OR(TRIM(Customers!T590&amp;"")="",ISNUMBER(MATCH(TRIM(Customers!T590&amp;""),Codes!$A$5:$A$14,0))),"",IF(ISNUMBER(Customers!T590),Customers!T590,IFERROR(VALUE(Customers!T590),"")))</f>
        <v>0</v>
      </c>
      <c r="U590" s="3" t="n">
        <f aca="false">IF(OR(TRIM(Customers!U590&amp;"")="",ISNUMBER(MATCH(TRIM(Customers!U590&amp;""),Codes!$A$5:$A$14,0)),Customers!U590=0),"",IF(ISNUMBER(Customers!U590),Customers!U590,IFERROR(VALUE(Customers!U590),"")))</f>
        <v>667</v>
      </c>
      <c r="V590" s="3" t="n">
        <f aca="false">IF(OR(TRIM(Customers!V590&amp;"")="",ISNUMBER(MATCH(TRIM(Customers!V590&amp;""),Codes!$A$5:$A$14,0))),"",IF(ISNUMBER(Customers!V590),Customers!V590,IFERROR(VALUE(Customers!V590),"")))</f>
        <v>0</v>
      </c>
    </row>
    <row r="591" customFormat="false" ht="15" hidden="false" customHeight="false" outlineLevel="0" collapsed="false">
      <c r="A591" s="2" t="str">
        <f aca="false">Customers!A591</f>
        <v>CL00590</v>
      </c>
      <c r="B591" s="3" t="n">
        <f aca="false">IF(OR(TRIM(Customers!B591&amp;"")="",ISNUMBER(MATCH(TRIM(Customers!B591&amp;""),Codes!$A$5:$A$14,0)),Customers!B591=0),"",IF(ISNUMBER(Customers!B591),Customers!B591,IFERROR(VALUE(Customers!B591),"")))</f>
        <v>32</v>
      </c>
      <c r="C591" s="2" t="str">
        <f aca="false">IF(OR(TRIM(Customers!C591&amp;"")="",ISNUMBER(MATCH(TRIM(Customers!C591&amp;""),Codes!$A$5:$A$14,0))),"",TRIM(Customers!C591))</f>
        <v>F</v>
      </c>
      <c r="D591" s="2" t="str">
        <f aca="false">IF(OR(TRIM(Customers!D591&amp;"")="",ISNUMBER(MATCH(TRIM(Customers!D591&amp;""),Codes!$A$5:$A$14,0))),"",TRIM(Customers!D591))</f>
        <v>Sicilia</v>
      </c>
      <c r="E591" s="2" t="str">
        <f aca="false">IF(OR(TRIM(Customers!E591&amp;"")="",ISNUMBER(MATCH(TRIM(Customers!E591&amp;""),Codes!$A$5:$A$14,0))),"",TRIM(Customers!E591))</f>
        <v>Shopkeeper</v>
      </c>
      <c r="F591" s="2" t="str">
        <f aca="false">IF(OR(TRIM(Customers!F591&amp;"")="",ISNUMBER(MATCH(TRIM(Customers!F591&amp;""),Codes!$A$5:$A$14,0))),"",TRIM(Customers!F591))</f>
        <v>Single</v>
      </c>
      <c r="G591" s="4" t="n">
        <f aca="false">IF(OR(TRIM(Customers!G591&amp;"")="",ISNUMBER(MATCH(TRIM(Customers!G591&amp;""),Codes!$A$5:$A$14,0)),Customers!G591=-999),"",IF(ISNUMBER(Customers!G591),Customers!G591,IFERROR(VALUE(Customers!G591),"")))</f>
        <v>27400</v>
      </c>
      <c r="H591" s="3" t="n">
        <f aca="false">IF(OR(TRIM(Customers!H591&amp;"")="",ISNUMBER(MATCH(TRIM(Customers!H591&amp;""),Codes!$A$5:$A$14,0))),"",IF(ISNUMBER(Customers!H591),Customers!H591,IFERROR(VALUE(Customers!H591),"")))</f>
        <v>4</v>
      </c>
      <c r="I591" s="5" t="n">
        <f aca="false">IF(OR(TRIM(Customers!I591&amp;"")="",ISNUMBER(MATCH(TRIM(Customers!I591&amp;""),Codes!$A$5:$A$14,0)),Customers!I591=DATE(1970,1,1)),"",IF(ISNUMBER(Customers!I591),Customers!I591,IFERROR(DATEVALUE(Customers!I591),"")))</f>
        <v>44699</v>
      </c>
      <c r="J591" s="2" t="str">
        <f aca="false">IF(OR(TRIM(Customers!J591&amp;"")="",ISNUMBER(MATCH(TRIM(Customers!J591&amp;""),Codes!$A$5:$A$14,0))),"",TRIM(Customers!J591))</f>
        <v>App</v>
      </c>
      <c r="K591" s="3" t="n">
        <f aca="false">IF(OR(TRIM(Customers!K591&amp;"")="",ISNUMBER(MATCH(TRIM(Customers!K591&amp;""),Codes!$A$5:$A$14,0))),"",IF(ISNUMBER(Customers!K591),Customers!K591,IFERROR(VALUE(Customers!K591),"")))</f>
        <v>1</v>
      </c>
      <c r="L591" s="4" t="n">
        <f aca="false">IF(OR(TRIM(Customers!L591&amp;"")="",ISNUMBER(MATCH(TRIM(Customers!L591&amp;""),Codes!$A$5:$A$14,0))),"",IF(ISNUMBER(Customers!L591),Customers!L591,IFERROR(VALUE(Customers!L591),"")))</f>
        <v>1225.5</v>
      </c>
      <c r="M591" s="4" t="n">
        <f aca="false">IF(OR(TRIM(Customers!M591&amp;"")="",ISNUMBER(MATCH(TRIM(Customers!M591&amp;""),Codes!$A$5:$A$14,0))),"",IF(ISNUMBER(Customers!M591),Customers!M591,IFERROR(VALUE(Customers!M591),"")))</f>
        <v>6447.5</v>
      </c>
      <c r="N591" s="3" t="n">
        <f aca="false">IF(OR(TRIM(Customers!N591&amp;"")="",ISNUMBER(MATCH(TRIM(Customers!N591&amp;""),Codes!$A$5:$A$14,0)),Customers!N591=9999),"",IF(ISNUMBER(Customers!N591),Customers!N591,IFERROR(VALUE(Customers!N591),"")))</f>
        <v>34</v>
      </c>
      <c r="O591" s="4" t="n">
        <f aca="false">IF(OR(TRIM(Customers!O591&amp;"")="",ISNUMBER(MATCH(TRIM(Customers!O591&amp;""),Codes!$A$5:$A$14,0))),"",IF(ISNUMBER(Customers!O591),Customers!O591,IFERROR(VALUE(Customers!O591),"")))</f>
        <v>33.23</v>
      </c>
      <c r="P591" s="3" t="n">
        <f aca="false">IF(OR(TRIM(Customers!P591&amp;"")="",ISNUMBER(MATCH(TRIM(Customers!P591&amp;""),Codes!$A$5:$A$14,0))),"",IF(ISNUMBER(Customers!P591),Customers!P591,IFERROR(VALUE(Customers!P591),"")))</f>
        <v>4</v>
      </c>
      <c r="Q591" s="4" t="n">
        <f aca="false">IF(OR(TRIM(Customers!Q591&amp;"")="",ISNUMBER(MATCH(TRIM(Customers!Q591&amp;""),Codes!$A$5:$A$14,0))),"",IF(ISNUMBER(Customers!Q591),Customers!Q591,IFERROR(VALUE(Customers!Q591),"")))</f>
        <v>3000</v>
      </c>
      <c r="R591" s="4" t="n">
        <f aca="false">IF(OR(TRIM(Customers!R591&amp;"")="",ISNUMBER(MATCH(TRIM(Customers!R591&amp;""),Codes!$A$5:$A$14,0))),"",IF(ISNUMBER(Customers!R591),Customers!R591,IFERROR(VALUE(Customers!R591),"")))</f>
        <v>533.73</v>
      </c>
      <c r="S591" s="4" t="n">
        <f aca="false">IF(OR(TRIM(Customers!S591&amp;"")="",ISNUMBER(MATCH(TRIM(Customers!S591&amp;""),Codes!$A$5:$A$14,0))),"",IF(ISNUMBER(Customers!S591),Customers!S591,IFERROR(VALUE(Customers!S591),"")))</f>
        <v>0</v>
      </c>
      <c r="T591" s="4" t="n">
        <f aca="false">IF(OR(TRIM(Customers!T591&amp;"")="",ISNUMBER(MATCH(TRIM(Customers!T591&amp;""),Codes!$A$5:$A$14,0))),"",IF(ISNUMBER(Customers!T591),Customers!T591,IFERROR(VALUE(Customers!T591),"")))</f>
        <v>0</v>
      </c>
      <c r="U591" s="3" t="n">
        <f aca="false">IF(OR(TRIM(Customers!U591&amp;"")="",ISNUMBER(MATCH(TRIM(Customers!U591&amp;""),Codes!$A$5:$A$14,0)),Customers!U591=0),"",IF(ISNUMBER(Customers!U591),Customers!U591,IFERROR(VALUE(Customers!U591),"")))</f>
        <v>575</v>
      </c>
      <c r="V591" s="3" t="n">
        <f aca="false">IF(OR(TRIM(Customers!V591&amp;"")="",ISNUMBER(MATCH(TRIM(Customers!V591&amp;""),Codes!$A$5:$A$14,0))),"",IF(ISNUMBER(Customers!V591),Customers!V591,IFERROR(VALUE(Customers!V591),"")))</f>
        <v>0</v>
      </c>
    </row>
    <row r="592" customFormat="false" ht="15" hidden="false" customHeight="false" outlineLevel="0" collapsed="false">
      <c r="A592" s="2" t="str">
        <f aca="false">Customers!A592</f>
        <v>CL00591</v>
      </c>
      <c r="B592" s="3" t="n">
        <f aca="false">IF(OR(TRIM(Customers!B592&amp;"")="",ISNUMBER(MATCH(TRIM(Customers!B592&amp;""),Codes!$A$5:$A$14,0)),Customers!B592=0),"",IF(ISNUMBER(Customers!B592),Customers!B592,IFERROR(VALUE(Customers!B592),"")))</f>
        <v>55</v>
      </c>
      <c r="C592" s="2" t="str">
        <f aca="false">IF(OR(TRIM(Customers!C592&amp;"")="",ISNUMBER(MATCH(TRIM(Customers!C592&amp;""),Codes!$A$5:$A$14,0))),"",TRIM(Customers!C592))</f>
        <v>F</v>
      </c>
      <c r="D592" s="2" t="str">
        <f aca="false">IF(OR(TRIM(Customers!D592&amp;"")="",ISNUMBER(MATCH(TRIM(Customers!D592&amp;""),Codes!$A$5:$A$14,0))),"",TRIM(Customers!D592))</f>
        <v>Trentino-Alto Adige</v>
      </c>
      <c r="E592" s="2" t="str">
        <f aca="false">IF(OR(TRIM(Customers!E592&amp;"")="",ISNUMBER(MATCH(TRIM(Customers!E592&amp;""),Codes!$A$5:$A$14,0))),"",TRIM(Customers!E592))</f>
        <v>Unemployed</v>
      </c>
      <c r="F592" s="2" t="str">
        <f aca="false">IF(OR(TRIM(Customers!F592&amp;"")="",ISNUMBER(MATCH(TRIM(Customers!F592&amp;""),Codes!$A$5:$A$14,0))),"",TRIM(Customers!F592))</f>
        <v>Married</v>
      </c>
      <c r="G592" s="4" t="n">
        <f aca="false">IF(OR(TRIM(Customers!G592&amp;"")="",ISNUMBER(MATCH(TRIM(Customers!G592&amp;""),Codes!$A$5:$A$14,0)),Customers!G592=-999),"",IF(ISNUMBER(Customers!G592),Customers!G592,IFERROR(VALUE(Customers!G592),"")))</f>
        <v>14200</v>
      </c>
      <c r="H592" s="3" t="n">
        <f aca="false">IF(OR(TRIM(Customers!H592&amp;"")="",ISNUMBER(MATCH(TRIM(Customers!H592&amp;""),Codes!$A$5:$A$14,0))),"",IF(ISNUMBER(Customers!H592),Customers!H592,IFERROR(VALUE(Customers!H592),"")))</f>
        <v>23</v>
      </c>
      <c r="I592" s="5" t="n">
        <f aca="false">IF(OR(TRIM(Customers!I592&amp;"")="",ISNUMBER(MATCH(TRIM(Customers!I592&amp;""),Codes!$A$5:$A$14,0)),Customers!I592=DATE(1970,1,1)),"",IF(ISNUMBER(Customers!I592),Customers!I592,IFERROR(DATEVALUE(Customers!I592),"")))</f>
        <v>37549</v>
      </c>
      <c r="J592" s="2" t="str">
        <f aca="false">IF(OR(TRIM(Customers!J592&amp;"")="",ISNUMBER(MATCH(TRIM(Customers!J592&amp;""),Codes!$A$5:$A$14,0))),"",TRIM(Customers!J592))</f>
        <v>Branch</v>
      </c>
      <c r="K592" s="3" t="n">
        <f aca="false">IF(OR(TRIM(Customers!K592&amp;"")="",ISNUMBER(MATCH(TRIM(Customers!K592&amp;""),Codes!$A$5:$A$14,0))),"",IF(ISNUMBER(Customers!K592),Customers!K592,IFERROR(VALUE(Customers!K592),"")))</f>
        <v>3</v>
      </c>
      <c r="L592" s="4" t="n">
        <f aca="false">IF(OR(TRIM(Customers!L592&amp;"")="",ISNUMBER(MATCH(TRIM(Customers!L592&amp;""),Codes!$A$5:$A$14,0))),"",IF(ISNUMBER(Customers!L592),Customers!L592,IFERROR(VALUE(Customers!L592),"")))</f>
        <v>1109.8</v>
      </c>
      <c r="M592" s="4" t="n">
        <f aca="false">IF(OR(TRIM(Customers!M592&amp;"")="",ISNUMBER(MATCH(TRIM(Customers!M592&amp;""),Codes!$A$5:$A$14,0))),"",IF(ISNUMBER(Customers!M592),Customers!M592,IFERROR(VALUE(Customers!M592),"")))</f>
        <v>0</v>
      </c>
      <c r="N592" s="3" t="n">
        <f aca="false">IF(OR(TRIM(Customers!N592&amp;"")="",ISNUMBER(MATCH(TRIM(Customers!N592&amp;""),Codes!$A$5:$A$14,0)),Customers!N592=9999),"",IF(ISNUMBER(Customers!N592),Customers!N592,IFERROR(VALUE(Customers!N592),"")))</f>
        <v>20</v>
      </c>
      <c r="O592" s="4" t="n">
        <f aca="false">IF(OR(TRIM(Customers!O592&amp;"")="",ISNUMBER(MATCH(TRIM(Customers!O592&amp;""),Codes!$A$5:$A$14,0))),"",IF(ISNUMBER(Customers!O592),Customers!O592,IFERROR(VALUE(Customers!O592),"")))</f>
        <v>33.69</v>
      </c>
      <c r="P592" s="3" t="n">
        <f aca="false">IF(OR(TRIM(Customers!P592&amp;"")="",ISNUMBER(MATCH(TRIM(Customers!P592&amp;""),Codes!$A$5:$A$14,0))),"",IF(ISNUMBER(Customers!P592),Customers!P592,IFERROR(VALUE(Customers!P592),"")))</f>
        <v>5</v>
      </c>
      <c r="Q592" s="4" t="n">
        <f aca="false">IF(OR(TRIM(Customers!Q592&amp;"")="",ISNUMBER(MATCH(TRIM(Customers!Q592&amp;""),Codes!$A$5:$A$14,0))),"",IF(ISNUMBER(Customers!Q592),Customers!Q592,IFERROR(VALUE(Customers!Q592),"")))</f>
        <v>2000</v>
      </c>
      <c r="R592" s="4" t="n">
        <f aca="false">IF(OR(TRIM(Customers!R592&amp;"")="",ISNUMBER(MATCH(TRIM(Customers!R592&amp;""),Codes!$A$5:$A$14,0))),"",IF(ISNUMBER(Customers!R592),Customers!R592,IFERROR(VALUE(Customers!R592),"")))</f>
        <v>133.6</v>
      </c>
      <c r="S592" s="4" t="n">
        <f aca="false">IF(OR(TRIM(Customers!S592&amp;"")="",ISNUMBER(MATCH(TRIM(Customers!S592&amp;""),Codes!$A$5:$A$14,0))),"",IF(ISNUMBER(Customers!S592),Customers!S592,IFERROR(VALUE(Customers!S592),"")))</f>
        <v>0</v>
      </c>
      <c r="T592" s="4" t="n">
        <f aca="false">IF(OR(TRIM(Customers!T592&amp;"")="",ISNUMBER(MATCH(TRIM(Customers!T592&amp;""),Codes!$A$5:$A$14,0))),"",IF(ISNUMBER(Customers!T592),Customers!T592,IFERROR(VALUE(Customers!T592),"")))</f>
        <v>0</v>
      </c>
      <c r="U592" s="3" t="n">
        <f aca="false">IF(OR(TRIM(Customers!U592&amp;"")="",ISNUMBER(MATCH(TRIM(Customers!U592&amp;""),Codes!$A$5:$A$14,0)),Customers!U592=0),"",IF(ISNUMBER(Customers!U592),Customers!U592,IFERROR(VALUE(Customers!U592),"")))</f>
        <v>762</v>
      </c>
      <c r="V592" s="3" t="str">
        <f aca="false">IF(OR(TRIM(Customers!V592&amp;"")="",ISNUMBER(MATCH(TRIM(Customers!V592&amp;""),Codes!$A$5:$A$14,0))),"",IF(ISNUMBER(Customers!V592),Customers!V592,IFERROR(VALUE(Customers!V592),"")))</f>
        <v/>
      </c>
    </row>
    <row r="593" customFormat="false" ht="15" hidden="false" customHeight="false" outlineLevel="0" collapsed="false">
      <c r="A593" s="2" t="str">
        <f aca="false">Customers!A593</f>
        <v>CL00592</v>
      </c>
      <c r="B593" s="3" t="n">
        <f aca="false">IF(OR(TRIM(Customers!B593&amp;"")="",ISNUMBER(MATCH(TRIM(Customers!B593&amp;""),Codes!$A$5:$A$14,0)),Customers!B593=0),"",IF(ISNUMBER(Customers!B593),Customers!B593,IFERROR(VALUE(Customers!B593),"")))</f>
        <v>58</v>
      </c>
      <c r="C593" s="2" t="str">
        <f aca="false">IF(OR(TRIM(Customers!C593&amp;"")="",ISNUMBER(MATCH(TRIM(Customers!C593&amp;""),Codes!$A$5:$A$14,0))),"",TRIM(Customers!C593))</f>
        <v>F</v>
      </c>
      <c r="D593" s="2" t="str">
        <f aca="false">IF(OR(TRIM(Customers!D593&amp;"")="",ISNUMBER(MATCH(TRIM(Customers!D593&amp;""),Codes!$A$5:$A$14,0))),"",TRIM(Customers!D593))</f>
        <v>Campania</v>
      </c>
      <c r="E593" s="2" t="str">
        <f aca="false">IF(OR(TRIM(Customers!E593&amp;"")="",ISNUMBER(MATCH(TRIM(Customers!E593&amp;""),Codes!$A$5:$A$14,0))),"",TRIM(Customers!E593))</f>
        <v>Self-employed</v>
      </c>
      <c r="F593" s="2" t="str">
        <f aca="false">IF(OR(TRIM(Customers!F593&amp;"")="",ISNUMBER(MATCH(TRIM(Customers!F593&amp;""),Codes!$A$5:$A$14,0))),"",TRIM(Customers!F593))</f>
        <v>Married</v>
      </c>
      <c r="G593" s="4" t="n">
        <f aca="false">IF(OR(TRIM(Customers!G593&amp;"")="",ISNUMBER(MATCH(TRIM(Customers!G593&amp;""),Codes!$A$5:$A$14,0)),Customers!G593=-999),"",IF(ISNUMBER(Customers!G593),Customers!G593,IFERROR(VALUE(Customers!G593),"")))</f>
        <v>46000</v>
      </c>
      <c r="H593" s="3" t="n">
        <f aca="false">IF(OR(TRIM(Customers!H593&amp;"")="",ISNUMBER(MATCH(TRIM(Customers!H593&amp;""),Codes!$A$5:$A$14,0))),"",IF(ISNUMBER(Customers!H593),Customers!H593,IFERROR(VALUE(Customers!H593),"")))</f>
        <v>25</v>
      </c>
      <c r="I593" s="5" t="n">
        <f aca="false">IF(OR(TRIM(Customers!I593&amp;"")="",ISNUMBER(MATCH(TRIM(Customers!I593&amp;""),Codes!$A$5:$A$14,0)),Customers!I593=DATE(1970,1,1)),"",IF(ISNUMBER(Customers!I593),Customers!I593,IFERROR(DATEVALUE(Customers!I593),"")))</f>
        <v>37050</v>
      </c>
      <c r="J593" s="2" t="str">
        <f aca="false">IF(OR(TRIM(Customers!J593&amp;"")="",ISNUMBER(MATCH(TRIM(Customers!J593&amp;""),Codes!$A$5:$A$14,0))),"",TRIM(Customers!J593))</f>
        <v>Online Banking</v>
      </c>
      <c r="K593" s="3" t="n">
        <f aca="false">IF(OR(TRIM(Customers!K593&amp;"")="",ISNUMBER(MATCH(TRIM(Customers!K593&amp;""),Codes!$A$5:$A$14,0))),"",IF(ISNUMBER(Customers!K593),Customers!K593,IFERROR(VALUE(Customers!K593),"")))</f>
        <v>2</v>
      </c>
      <c r="L593" s="4" t="n">
        <f aca="false">IF(OR(TRIM(Customers!L593&amp;"")="",ISNUMBER(MATCH(TRIM(Customers!L593&amp;""),Codes!$A$5:$A$14,0))),"",IF(ISNUMBER(Customers!L593),Customers!L593,IFERROR(VALUE(Customers!L593),"")))</f>
        <v>4105.3</v>
      </c>
      <c r="M593" s="4" t="n">
        <f aca="false">IF(OR(TRIM(Customers!M593&amp;"")="",ISNUMBER(MATCH(TRIM(Customers!M593&amp;""),Codes!$A$5:$A$14,0))),"",IF(ISNUMBER(Customers!M593),Customers!M593,IFERROR(VALUE(Customers!M593),"")))</f>
        <v>36137.5</v>
      </c>
      <c r="N593" s="3" t="n">
        <f aca="false">IF(OR(TRIM(Customers!N593&amp;"")="",ISNUMBER(MATCH(TRIM(Customers!N593&amp;""),Codes!$A$5:$A$14,0)),Customers!N593=9999),"",IF(ISNUMBER(Customers!N593),Customers!N593,IFERROR(VALUE(Customers!N593),"")))</f>
        <v>0</v>
      </c>
      <c r="O593" s="4" t="str">
        <f aca="false">IF(OR(TRIM(Customers!O593&amp;"")="",ISNUMBER(MATCH(TRIM(Customers!O593&amp;""),Codes!$A$5:$A$14,0))),"",IF(ISNUMBER(Customers!O593),Customers!O593,IFERROR(VALUE(Customers!O593),"")))</f>
        <v/>
      </c>
      <c r="P593" s="3" t="n">
        <f aca="false">IF(OR(TRIM(Customers!P593&amp;"")="",ISNUMBER(MATCH(TRIM(Customers!P593&amp;""),Codes!$A$5:$A$14,0))),"",IF(ISNUMBER(Customers!P593),Customers!P593,IFERROR(VALUE(Customers!P593),"")))</f>
        <v>0</v>
      </c>
      <c r="Q593" s="4" t="n">
        <f aca="false">IF(OR(TRIM(Customers!Q593&amp;"")="",ISNUMBER(MATCH(TRIM(Customers!Q593&amp;""),Codes!$A$5:$A$14,0))),"",IF(ISNUMBER(Customers!Q593),Customers!Q593,IFERROR(VALUE(Customers!Q593),"")))</f>
        <v>6500</v>
      </c>
      <c r="R593" s="4" t="n">
        <f aca="false">IF(OR(TRIM(Customers!R593&amp;"")="",ISNUMBER(MATCH(TRIM(Customers!R593&amp;""),Codes!$A$5:$A$14,0))),"",IF(ISNUMBER(Customers!R593),Customers!R593,IFERROR(VALUE(Customers!R593),"")))</f>
        <v>1195.21</v>
      </c>
      <c r="S593" s="4" t="n">
        <f aca="false">IF(OR(TRIM(Customers!S593&amp;"")="",ISNUMBER(MATCH(TRIM(Customers!S593&amp;""),Codes!$A$5:$A$14,0))),"",IF(ISNUMBER(Customers!S593),Customers!S593,IFERROR(VALUE(Customers!S593),"")))</f>
        <v>105000</v>
      </c>
      <c r="T593" s="4" t="n">
        <f aca="false">IF(OR(TRIM(Customers!T593&amp;"")="",ISNUMBER(MATCH(TRIM(Customers!T593&amp;""),Codes!$A$5:$A$14,0))),"",IF(ISNUMBER(Customers!T593),Customers!T593,IFERROR(VALUE(Customers!T593),"")))</f>
        <v>525</v>
      </c>
      <c r="U593" s="3" t="n">
        <f aca="false">IF(OR(TRIM(Customers!U593&amp;"")="",ISNUMBER(MATCH(TRIM(Customers!U593&amp;""),Codes!$A$5:$A$14,0)),Customers!U593=0),"",IF(ISNUMBER(Customers!U593),Customers!U593,IFERROR(VALUE(Customers!U593),"")))</f>
        <v>703</v>
      </c>
      <c r="V593" s="3" t="n">
        <f aca="false">IF(OR(TRIM(Customers!V593&amp;"")="",ISNUMBER(MATCH(TRIM(Customers!V593&amp;""),Codes!$A$5:$A$14,0))),"",IF(ISNUMBER(Customers!V593),Customers!V593,IFERROR(VALUE(Customers!V593),"")))</f>
        <v>0</v>
      </c>
    </row>
    <row r="594" customFormat="false" ht="15" hidden="false" customHeight="false" outlineLevel="0" collapsed="false">
      <c r="A594" s="2" t="str">
        <f aca="false">Customers!A594</f>
        <v>CL00593</v>
      </c>
      <c r="B594" s="3" t="n">
        <f aca="false">IF(OR(TRIM(Customers!B594&amp;"")="",ISNUMBER(MATCH(TRIM(Customers!B594&amp;""),Codes!$A$5:$A$14,0)),Customers!B594=0),"",IF(ISNUMBER(Customers!B594),Customers!B594,IFERROR(VALUE(Customers!B594),"")))</f>
        <v>56</v>
      </c>
      <c r="C594" s="2" t="str">
        <f aca="false">IF(OR(TRIM(Customers!C594&amp;"")="",ISNUMBER(MATCH(TRIM(Customers!C594&amp;""),Codes!$A$5:$A$14,0))),"",TRIM(Customers!C594))</f>
        <v>M</v>
      </c>
      <c r="D594" s="2" t="str">
        <f aca="false">IF(OR(TRIM(Customers!D594&amp;"")="",ISNUMBER(MATCH(TRIM(Customers!D594&amp;""),Codes!$A$5:$A$14,0))),"",TRIM(Customers!D594))</f>
        <v>Lombardia</v>
      </c>
      <c r="E594" s="2" t="str">
        <f aca="false">IF(OR(TRIM(Customers!E594&amp;"")="",ISNUMBER(MATCH(TRIM(Customers!E594&amp;""),Codes!$A$5:$A$14,0))),"",TRIM(Customers!E594))</f>
        <v>Business owner</v>
      </c>
      <c r="F594" s="2" t="str">
        <f aca="false">IF(OR(TRIM(Customers!F594&amp;"")="",ISNUMBER(MATCH(TRIM(Customers!F594&amp;""),Codes!$A$5:$A$14,0))),"",TRIM(Customers!F594))</f>
        <v>Married</v>
      </c>
      <c r="G594" s="4" t="str">
        <f aca="false">IF(OR(TRIM(Customers!G594&amp;"")="",ISNUMBER(MATCH(TRIM(Customers!G594&amp;""),Codes!$A$5:$A$14,0)),Customers!G594=-999),"",IF(ISNUMBER(Customers!G594),Customers!G594,IFERROR(VALUE(Customers!G594),"")))</f>
        <v/>
      </c>
      <c r="H594" s="3" t="n">
        <f aca="false">IF(OR(TRIM(Customers!H594&amp;"")="",ISNUMBER(MATCH(TRIM(Customers!H594&amp;""),Codes!$A$5:$A$14,0))),"",IF(ISNUMBER(Customers!H594),Customers!H594,IFERROR(VALUE(Customers!H594),"")))</f>
        <v>9</v>
      </c>
      <c r="I594" s="5" t="n">
        <f aca="false">IF(OR(TRIM(Customers!I594&amp;"")="",ISNUMBER(MATCH(TRIM(Customers!I594&amp;""),Codes!$A$5:$A$14,0)),Customers!I594=DATE(1970,1,1)),"",IF(ISNUMBER(Customers!I594),Customers!I594,IFERROR(DATEVALUE(Customers!I594),"")))</f>
        <v>42728</v>
      </c>
      <c r="J594" s="2" t="str">
        <f aca="false">IF(OR(TRIM(Customers!J594&amp;"")="",ISNUMBER(MATCH(TRIM(Customers!J594&amp;""),Codes!$A$5:$A$14,0))),"",TRIM(Customers!J594))</f>
        <v>Branch</v>
      </c>
      <c r="K594" s="3" t="n">
        <f aca="false">IF(OR(TRIM(Customers!K594&amp;"")="",ISNUMBER(MATCH(TRIM(Customers!K594&amp;""),Codes!$A$5:$A$14,0))),"",IF(ISNUMBER(Customers!K594),Customers!K594,IFERROR(VALUE(Customers!K594),"")))</f>
        <v>3</v>
      </c>
      <c r="L594" s="4" t="n">
        <f aca="false">IF(OR(TRIM(Customers!L594&amp;"")="",ISNUMBER(MATCH(TRIM(Customers!L594&amp;""),Codes!$A$5:$A$14,0))),"",IF(ISNUMBER(Customers!L594),Customers!L594,IFERROR(VALUE(Customers!L594),"")))</f>
        <v>17410.69</v>
      </c>
      <c r="M594" s="4" t="n">
        <f aca="false">IF(OR(TRIM(Customers!M594&amp;"")="",ISNUMBER(MATCH(TRIM(Customers!M594&amp;""),Codes!$A$5:$A$14,0))),"",IF(ISNUMBER(Customers!M594),Customers!M594,IFERROR(VALUE(Customers!M594),"")))</f>
        <v>92852.73</v>
      </c>
      <c r="N594" s="3" t="n">
        <f aca="false">IF(OR(TRIM(Customers!N594&amp;"")="",ISNUMBER(MATCH(TRIM(Customers!N594&amp;""),Codes!$A$5:$A$14,0)),Customers!N594=9999),"",IF(ISNUMBER(Customers!N594),Customers!N594,IFERROR(VALUE(Customers!N594),"")))</f>
        <v>44</v>
      </c>
      <c r="O594" s="4" t="n">
        <f aca="false">IF(OR(TRIM(Customers!O594&amp;"")="",ISNUMBER(MATCH(TRIM(Customers!O594&amp;""),Codes!$A$5:$A$14,0))),"",IF(ISNUMBER(Customers!O594),Customers!O594,IFERROR(VALUE(Customers!O594),"")))</f>
        <v>153.62</v>
      </c>
      <c r="P594" s="3" t="n">
        <f aca="false">IF(OR(TRIM(Customers!P594&amp;"")="",ISNUMBER(MATCH(TRIM(Customers!P594&amp;""),Codes!$A$5:$A$14,0))),"",IF(ISNUMBER(Customers!P594),Customers!P594,IFERROR(VALUE(Customers!P594),"")))</f>
        <v>6</v>
      </c>
      <c r="Q594" s="4" t="n">
        <f aca="false">IF(OR(TRIM(Customers!Q594&amp;"")="",ISNUMBER(MATCH(TRIM(Customers!Q594&amp;""),Codes!$A$5:$A$14,0))),"",IF(ISNUMBER(Customers!Q594),Customers!Q594,IFERROR(VALUE(Customers!Q594),"")))</f>
        <v>9500</v>
      </c>
      <c r="R594" s="4" t="n">
        <f aca="false">IF(OR(TRIM(Customers!R594&amp;"")="",ISNUMBER(MATCH(TRIM(Customers!R594&amp;""),Codes!$A$5:$A$14,0))),"",IF(ISNUMBER(Customers!R594),Customers!R594,IFERROR(VALUE(Customers!R594),"")))</f>
        <v>5218.08</v>
      </c>
      <c r="S594" s="4" t="n">
        <f aca="false">IF(OR(TRIM(Customers!S594&amp;"")="",ISNUMBER(MATCH(TRIM(Customers!S594&amp;""),Codes!$A$5:$A$14,0))),"",IF(ISNUMBER(Customers!S594),Customers!S594,IFERROR(VALUE(Customers!S594),"")))</f>
        <v>0</v>
      </c>
      <c r="T594" s="4" t="n">
        <f aca="false">IF(OR(TRIM(Customers!T594&amp;"")="",ISNUMBER(MATCH(TRIM(Customers!T594&amp;""),Codes!$A$5:$A$14,0))),"",IF(ISNUMBER(Customers!T594),Customers!T594,IFERROR(VALUE(Customers!T594),"")))</f>
        <v>0</v>
      </c>
      <c r="U594" s="3" t="n">
        <f aca="false">IF(OR(TRIM(Customers!U594&amp;"")="",ISNUMBER(MATCH(TRIM(Customers!U594&amp;""),Codes!$A$5:$A$14,0)),Customers!U594=0),"",IF(ISNUMBER(Customers!U594),Customers!U594,IFERROR(VALUE(Customers!U594),"")))</f>
        <v>630</v>
      </c>
      <c r="V594" s="3" t="str">
        <f aca="false">IF(OR(TRIM(Customers!V594&amp;"")="",ISNUMBER(MATCH(TRIM(Customers!V594&amp;""),Codes!$A$5:$A$14,0))),"",IF(ISNUMBER(Customers!V594),Customers!V594,IFERROR(VALUE(Customers!V594),"")))</f>
        <v/>
      </c>
    </row>
    <row r="595" customFormat="false" ht="15" hidden="false" customHeight="false" outlineLevel="0" collapsed="false">
      <c r="A595" s="2" t="str">
        <f aca="false">Customers!A595</f>
        <v>CL00594</v>
      </c>
      <c r="B595" s="3" t="n">
        <f aca="false">IF(OR(TRIM(Customers!B595&amp;"")="",ISNUMBER(MATCH(TRIM(Customers!B595&amp;""),Codes!$A$5:$A$14,0)),Customers!B595=0),"",IF(ISNUMBER(Customers!B595),Customers!B595,IFERROR(VALUE(Customers!B595),"")))</f>
        <v>25</v>
      </c>
      <c r="C595" s="2" t="str">
        <f aca="false">IF(OR(TRIM(Customers!C595&amp;"")="",ISNUMBER(MATCH(TRIM(Customers!C595&amp;""),Codes!$A$5:$A$14,0))),"",TRIM(Customers!C595))</f>
        <v>F</v>
      </c>
      <c r="D595" s="2" t="str">
        <f aca="false">IF(OR(TRIM(Customers!D595&amp;"")="",ISNUMBER(MATCH(TRIM(Customers!D595&amp;""),Codes!$A$5:$A$14,0))),"",TRIM(Customers!D595))</f>
        <v>Toscana</v>
      </c>
      <c r="E595" s="2" t="str">
        <f aca="false">IF(OR(TRIM(Customers!E595&amp;"")="",ISNUMBER(MATCH(TRIM(Customers!E595&amp;""),Codes!$A$5:$A$14,0))),"",TRIM(Customers!E595))</f>
        <v>Employee</v>
      </c>
      <c r="F595" s="2" t="str">
        <f aca="false">IF(OR(TRIM(Customers!F595&amp;"")="",ISNUMBER(MATCH(TRIM(Customers!F595&amp;""),Codes!$A$5:$A$14,0))),"",TRIM(Customers!F595))</f>
        <v>Single</v>
      </c>
      <c r="G595" s="4" t="n">
        <f aca="false">IF(OR(TRIM(Customers!G595&amp;"")="",ISNUMBER(MATCH(TRIM(Customers!G595&amp;""),Codes!$A$5:$A$14,0)),Customers!G595=-999),"",IF(ISNUMBER(Customers!G595),Customers!G595,IFERROR(VALUE(Customers!G595),"")))</f>
        <v>34300</v>
      </c>
      <c r="H595" s="3" t="n">
        <f aca="false">IF(OR(TRIM(Customers!H595&amp;"")="",ISNUMBER(MATCH(TRIM(Customers!H595&amp;""),Codes!$A$5:$A$14,0))),"",IF(ISNUMBER(Customers!H595),Customers!H595,IFERROR(VALUE(Customers!H595),"")))</f>
        <v>0</v>
      </c>
      <c r="I595" s="5" t="n">
        <f aca="false">IF(OR(TRIM(Customers!I595&amp;"")="",ISNUMBER(MATCH(TRIM(Customers!I595&amp;""),Codes!$A$5:$A$14,0)),Customers!I595=DATE(1970,1,1)),"",IF(ISNUMBER(Customers!I595),Customers!I595,IFERROR(DATEVALUE(Customers!I595),"")))</f>
        <v>45987</v>
      </c>
      <c r="J595" s="2" t="str">
        <f aca="false">IF(OR(TRIM(Customers!J595&amp;"")="",ISNUMBER(MATCH(TRIM(Customers!J595&amp;""),Codes!$A$5:$A$14,0))),"",TRIM(Customers!J595))</f>
        <v>App</v>
      </c>
      <c r="K595" s="3" t="n">
        <f aca="false">IF(OR(TRIM(Customers!K595&amp;"")="",ISNUMBER(MATCH(TRIM(Customers!K595&amp;""),Codes!$A$5:$A$14,0))),"",IF(ISNUMBER(Customers!K595),Customers!K595,IFERROR(VALUE(Customers!K595),"")))</f>
        <v>1</v>
      </c>
      <c r="L595" s="4" t="n">
        <f aca="false">IF(OR(TRIM(Customers!L595&amp;"")="",ISNUMBER(MATCH(TRIM(Customers!L595&amp;""),Codes!$A$5:$A$14,0))),"",IF(ISNUMBER(Customers!L595),Customers!L595,IFERROR(VALUE(Customers!L595),"")))</f>
        <v>9389.19</v>
      </c>
      <c r="M595" s="4" t="n">
        <f aca="false">IF(OR(TRIM(Customers!M595&amp;"")="",ISNUMBER(MATCH(TRIM(Customers!M595&amp;""),Codes!$A$5:$A$14,0))),"",IF(ISNUMBER(Customers!M595),Customers!M595,IFERROR(VALUE(Customers!M595),"")))</f>
        <v>0</v>
      </c>
      <c r="N595" s="3" t="n">
        <f aca="false">IF(OR(TRIM(Customers!N595&amp;"")="",ISNUMBER(MATCH(TRIM(Customers!N595&amp;""),Codes!$A$5:$A$14,0)),Customers!N595=9999),"",IF(ISNUMBER(Customers!N595),Customers!N595,IFERROR(VALUE(Customers!N595),"")))</f>
        <v>40</v>
      </c>
      <c r="O595" s="4" t="n">
        <f aca="false">IF(OR(TRIM(Customers!O595&amp;"")="",ISNUMBER(MATCH(TRIM(Customers!O595&amp;""),Codes!$A$5:$A$14,0))),"",IF(ISNUMBER(Customers!O595),Customers!O595,IFERROR(VALUE(Customers!O595),"")))</f>
        <v>77.86</v>
      </c>
      <c r="P595" s="3" t="n">
        <f aca="false">IF(OR(TRIM(Customers!P595&amp;"")="",ISNUMBER(MATCH(TRIM(Customers!P595&amp;""),Codes!$A$5:$A$14,0))),"",IF(ISNUMBER(Customers!P595),Customers!P595,IFERROR(VALUE(Customers!P595),"")))</f>
        <v>2</v>
      </c>
      <c r="Q595" s="4" t="n">
        <f aca="false">IF(OR(TRIM(Customers!Q595&amp;"")="",ISNUMBER(MATCH(TRIM(Customers!Q595&amp;""),Codes!$A$5:$A$14,0))),"",IF(ISNUMBER(Customers!Q595),Customers!Q595,IFERROR(VALUE(Customers!Q595),"")))</f>
        <v>7000</v>
      </c>
      <c r="R595" s="4" t="n">
        <f aca="false">IF(OR(TRIM(Customers!R595&amp;"")="",ISNUMBER(MATCH(TRIM(Customers!R595&amp;""),Codes!$A$5:$A$14,0))),"",IF(ISNUMBER(Customers!R595),Customers!R595,IFERROR(VALUE(Customers!R595),"")))</f>
        <v>1903.12</v>
      </c>
      <c r="S595" s="4" t="str">
        <f aca="false">IF(OR(TRIM(Customers!S595&amp;"")="",ISNUMBER(MATCH(TRIM(Customers!S595&amp;""),Codes!$A$5:$A$14,0))),"",IF(ISNUMBER(Customers!S595),Customers!S595,IFERROR(VALUE(Customers!S595),"")))</f>
        <v/>
      </c>
      <c r="T595" s="4" t="str">
        <f aca="false">IF(OR(TRIM(Customers!T595&amp;"")="",ISNUMBER(MATCH(TRIM(Customers!T595&amp;""),Codes!$A$5:$A$14,0))),"",IF(ISNUMBER(Customers!T595),Customers!T595,IFERROR(VALUE(Customers!T595),"")))</f>
        <v/>
      </c>
      <c r="U595" s="3" t="n">
        <f aca="false">IF(OR(TRIM(Customers!U595&amp;"")="",ISNUMBER(MATCH(TRIM(Customers!U595&amp;""),Codes!$A$5:$A$14,0)),Customers!U595=0),"",IF(ISNUMBER(Customers!U595),Customers!U595,IFERROR(VALUE(Customers!U595),"")))</f>
        <v>685</v>
      </c>
      <c r="V595" s="3" t="str">
        <f aca="false">IF(OR(TRIM(Customers!V595&amp;"")="",ISNUMBER(MATCH(TRIM(Customers!V595&amp;""),Codes!$A$5:$A$14,0))),"",IF(ISNUMBER(Customers!V595),Customers!V595,IFERROR(VALUE(Customers!V595),"")))</f>
        <v/>
      </c>
    </row>
    <row r="596" customFormat="false" ht="15" hidden="false" customHeight="false" outlineLevel="0" collapsed="false">
      <c r="A596" s="2" t="str">
        <f aca="false">Customers!A596</f>
        <v>CL00595</v>
      </c>
      <c r="B596" s="3" t="n">
        <f aca="false">IF(OR(TRIM(Customers!B596&amp;"")="",ISNUMBER(MATCH(TRIM(Customers!B596&amp;""),Codes!$A$5:$A$14,0)),Customers!B596=0),"",IF(ISNUMBER(Customers!B596),Customers!B596,IFERROR(VALUE(Customers!B596),"")))</f>
        <v>35</v>
      </c>
      <c r="C596" s="2" t="str">
        <f aca="false">IF(OR(TRIM(Customers!C596&amp;"")="",ISNUMBER(MATCH(TRIM(Customers!C596&amp;""),Codes!$A$5:$A$14,0))),"",TRIM(Customers!C596))</f>
        <v>M</v>
      </c>
      <c r="D596" s="2" t="str">
        <f aca="false">IF(OR(TRIM(Customers!D596&amp;"")="",ISNUMBER(MATCH(TRIM(Customers!D596&amp;""),Codes!$A$5:$A$14,0))),"",TRIM(Customers!D596))</f>
        <v>Lombardia</v>
      </c>
      <c r="E596" s="2" t="str">
        <f aca="false">IF(OR(TRIM(Customers!E596&amp;"")="",ISNUMBER(MATCH(TRIM(Customers!E596&amp;""),Codes!$A$5:$A$14,0))),"",TRIM(Customers!E596))</f>
        <v>Manual worker</v>
      </c>
      <c r="F596" s="2" t="str">
        <f aca="false">IF(OR(TRIM(Customers!F596&amp;"")="",ISNUMBER(MATCH(TRIM(Customers!F596&amp;""),Codes!$A$5:$A$14,0))),"",TRIM(Customers!F596))</f>
        <v>Married</v>
      </c>
      <c r="G596" s="4" t="n">
        <f aca="false">IF(OR(TRIM(Customers!G596&amp;"")="",ISNUMBER(MATCH(TRIM(Customers!G596&amp;""),Codes!$A$5:$A$14,0)),Customers!G596=-999),"",IF(ISNUMBER(Customers!G596),Customers!G596,IFERROR(VALUE(Customers!G596),"")))</f>
        <v>27600</v>
      </c>
      <c r="H596" s="3" t="n">
        <f aca="false">IF(OR(TRIM(Customers!H596&amp;"")="",ISNUMBER(MATCH(TRIM(Customers!H596&amp;""),Codes!$A$5:$A$14,0))),"",IF(ISNUMBER(Customers!H596),Customers!H596,IFERROR(VALUE(Customers!H596),"")))</f>
        <v>8</v>
      </c>
      <c r="I596" s="5" t="n">
        <f aca="false">IF(OR(TRIM(Customers!I596&amp;"")="",ISNUMBER(MATCH(TRIM(Customers!I596&amp;""),Codes!$A$5:$A$14,0)),Customers!I596=DATE(1970,1,1)),"",IF(ISNUMBER(Customers!I596),Customers!I596,IFERROR(DATEVALUE(Customers!I596),"")))</f>
        <v>43125</v>
      </c>
      <c r="J596" s="2" t="str">
        <f aca="false">IF(OR(TRIM(Customers!J596&amp;"")="",ISNUMBER(MATCH(TRIM(Customers!J596&amp;""),Codes!$A$5:$A$14,0))),"",TRIM(Customers!J596))</f>
        <v>Online Banking</v>
      </c>
      <c r="K596" s="3" t="n">
        <f aca="false">IF(OR(TRIM(Customers!K596&amp;"")="",ISNUMBER(MATCH(TRIM(Customers!K596&amp;""),Codes!$A$5:$A$14,0))),"",IF(ISNUMBER(Customers!K596),Customers!K596,IFERROR(VALUE(Customers!K596),"")))</f>
        <v>1</v>
      </c>
      <c r="L596" s="4" t="n">
        <f aca="false">IF(OR(TRIM(Customers!L596&amp;"")="",ISNUMBER(MATCH(TRIM(Customers!L596&amp;""),Codes!$A$5:$A$14,0))),"",IF(ISNUMBER(Customers!L596),Customers!L596,IFERROR(VALUE(Customers!L596),"")))</f>
        <v>9621.33</v>
      </c>
      <c r="M596" s="4" t="n">
        <f aca="false">IF(OR(TRIM(Customers!M596&amp;"")="",ISNUMBER(MATCH(TRIM(Customers!M596&amp;""),Codes!$A$5:$A$14,0))),"",IF(ISNUMBER(Customers!M596),Customers!M596,IFERROR(VALUE(Customers!M596),"")))</f>
        <v>44984.95</v>
      </c>
      <c r="N596" s="3" t="n">
        <f aca="false">IF(OR(TRIM(Customers!N596&amp;"")="",ISNUMBER(MATCH(TRIM(Customers!N596&amp;""),Codes!$A$5:$A$14,0)),Customers!N596=9999),"",IF(ISNUMBER(Customers!N596),Customers!N596,IFERROR(VALUE(Customers!N596),"")))</f>
        <v>32</v>
      </c>
      <c r="O596" s="4" t="n">
        <f aca="false">IF(OR(TRIM(Customers!O596&amp;"")="",ISNUMBER(MATCH(TRIM(Customers!O596&amp;""),Codes!$A$5:$A$14,0))),"",IF(ISNUMBER(Customers!O596),Customers!O596,IFERROR(VALUE(Customers!O596),"")))</f>
        <v>47.36</v>
      </c>
      <c r="P596" s="3" t="n">
        <f aca="false">IF(OR(TRIM(Customers!P596&amp;"")="",ISNUMBER(MATCH(TRIM(Customers!P596&amp;""),Codes!$A$5:$A$14,0))),"",IF(ISNUMBER(Customers!P596),Customers!P596,IFERROR(VALUE(Customers!P596),"")))</f>
        <v>2</v>
      </c>
      <c r="Q596" s="4" t="n">
        <f aca="false">IF(OR(TRIM(Customers!Q596&amp;"")="",ISNUMBER(MATCH(TRIM(Customers!Q596&amp;""),Codes!$A$5:$A$14,0))),"",IF(ISNUMBER(Customers!Q596),Customers!Q596,IFERROR(VALUE(Customers!Q596),"")))</f>
        <v>3000</v>
      </c>
      <c r="R596" s="4" t="n">
        <f aca="false">IF(OR(TRIM(Customers!R596&amp;"")="",ISNUMBER(MATCH(TRIM(Customers!R596&amp;""),Codes!$A$5:$A$14,0))),"",IF(ISNUMBER(Customers!R596),Customers!R596,IFERROR(VALUE(Customers!R596),"")))</f>
        <v>1274.57</v>
      </c>
      <c r="S596" s="4" t="n">
        <f aca="false">IF(OR(TRIM(Customers!S596&amp;"")="",ISNUMBER(MATCH(TRIM(Customers!S596&amp;""),Codes!$A$5:$A$14,0))),"",IF(ISNUMBER(Customers!S596),Customers!S596,IFERROR(VALUE(Customers!S596),"")))</f>
        <v>79000</v>
      </c>
      <c r="T596" s="4" t="n">
        <f aca="false">IF(OR(TRIM(Customers!T596&amp;"")="",ISNUMBER(MATCH(TRIM(Customers!T596&amp;""),Codes!$A$5:$A$14,0))),"",IF(ISNUMBER(Customers!T596),Customers!T596,IFERROR(VALUE(Customers!T596),"")))</f>
        <v>417</v>
      </c>
      <c r="U596" s="3" t="n">
        <f aca="false">IF(OR(TRIM(Customers!U596&amp;"")="",ISNUMBER(MATCH(TRIM(Customers!U596&amp;""),Codes!$A$5:$A$14,0)),Customers!U596=0),"",IF(ISNUMBER(Customers!U596),Customers!U596,IFERROR(VALUE(Customers!U596),"")))</f>
        <v>552</v>
      </c>
      <c r="V596" s="3" t="str">
        <f aca="false">IF(OR(TRIM(Customers!V596&amp;"")="",ISNUMBER(MATCH(TRIM(Customers!V596&amp;""),Codes!$A$5:$A$14,0))),"",IF(ISNUMBER(Customers!V596),Customers!V596,IFERROR(VALUE(Customers!V596),"")))</f>
        <v/>
      </c>
    </row>
    <row r="597" customFormat="false" ht="15" hidden="false" customHeight="false" outlineLevel="0" collapsed="false">
      <c r="A597" s="2" t="str">
        <f aca="false">Customers!A597</f>
        <v>CL00596</v>
      </c>
      <c r="B597" s="3" t="n">
        <f aca="false">IF(OR(TRIM(Customers!B597&amp;"")="",ISNUMBER(MATCH(TRIM(Customers!B597&amp;""),Codes!$A$5:$A$14,0)),Customers!B597=0),"",IF(ISNUMBER(Customers!B597),Customers!B597,IFERROR(VALUE(Customers!B597),"")))</f>
        <v>37</v>
      </c>
      <c r="C597" s="2" t="str">
        <f aca="false">IF(OR(TRIM(Customers!C597&amp;"")="",ISNUMBER(MATCH(TRIM(Customers!C597&amp;""),Codes!$A$5:$A$14,0))),"",TRIM(Customers!C597))</f>
        <v>M</v>
      </c>
      <c r="D597" s="2" t="str">
        <f aca="false">IF(OR(TRIM(Customers!D597&amp;"")="",ISNUMBER(MATCH(TRIM(Customers!D597&amp;""),Codes!$A$5:$A$14,0))),"",TRIM(Customers!D597))</f>
        <v>Emilia-Romagna</v>
      </c>
      <c r="E597" s="2" t="str">
        <f aca="false">IF(OR(TRIM(Customers!E597&amp;"")="",ISNUMBER(MATCH(TRIM(Customers!E597&amp;""),Codes!$A$5:$A$14,0))),"",TRIM(Customers!E597))</f>
        <v>Self-employed</v>
      </c>
      <c r="F597" s="2" t="str">
        <f aca="false">IF(OR(TRIM(Customers!F597&amp;"")="",ISNUMBER(MATCH(TRIM(Customers!F597&amp;""),Codes!$A$5:$A$14,0))),"",TRIM(Customers!F597))</f>
        <v>Married</v>
      </c>
      <c r="G597" s="4" t="n">
        <f aca="false">IF(OR(TRIM(Customers!G597&amp;"")="",ISNUMBER(MATCH(TRIM(Customers!G597&amp;""),Codes!$A$5:$A$14,0)),Customers!G597=-999),"",IF(ISNUMBER(Customers!G597),Customers!G597,IFERROR(VALUE(Customers!G597),"")))</f>
        <v>46300</v>
      </c>
      <c r="H597" s="3" t="n">
        <f aca="false">IF(OR(TRIM(Customers!H597&amp;"")="",ISNUMBER(MATCH(TRIM(Customers!H597&amp;""),Codes!$A$5:$A$14,0))),"",IF(ISNUMBER(Customers!H597),Customers!H597,IFERROR(VALUE(Customers!H597),"")))</f>
        <v>12</v>
      </c>
      <c r="I597" s="5" t="n">
        <f aca="false">IF(OR(TRIM(Customers!I597&amp;"")="",ISNUMBER(MATCH(TRIM(Customers!I597&amp;""),Codes!$A$5:$A$14,0)),Customers!I597=DATE(1970,1,1)),"",IF(ISNUMBER(Customers!I597),Customers!I597,IFERROR(DATEVALUE(Customers!I597),"")))</f>
        <v>41615</v>
      </c>
      <c r="J597" s="2" t="str">
        <f aca="false">IF(OR(TRIM(Customers!J597&amp;"")="",ISNUMBER(MATCH(TRIM(Customers!J597&amp;""),Codes!$A$5:$A$14,0))),"",TRIM(Customers!J597))</f>
        <v>Online Banking</v>
      </c>
      <c r="K597" s="3" t="n">
        <f aca="false">IF(OR(TRIM(Customers!K597&amp;"")="",ISNUMBER(MATCH(TRIM(Customers!K597&amp;""),Codes!$A$5:$A$14,0))),"",IF(ISNUMBER(Customers!K597),Customers!K597,IFERROR(VALUE(Customers!K597),"")))</f>
        <v>3</v>
      </c>
      <c r="L597" s="4" t="n">
        <f aca="false">IF(OR(TRIM(Customers!L597&amp;"")="",ISNUMBER(MATCH(TRIM(Customers!L597&amp;""),Codes!$A$5:$A$14,0))),"",IF(ISNUMBER(Customers!L597),Customers!L597,IFERROR(VALUE(Customers!L597),"")))</f>
        <v>12348.33</v>
      </c>
      <c r="M597" s="4" t="n">
        <f aca="false">IF(OR(TRIM(Customers!M597&amp;"")="",ISNUMBER(MATCH(TRIM(Customers!M597&amp;""),Codes!$A$5:$A$14,0))),"",IF(ISNUMBER(Customers!M597),Customers!M597,IFERROR(VALUE(Customers!M597),"")))</f>
        <v>0</v>
      </c>
      <c r="N597" s="3" t="n">
        <f aca="false">IF(OR(TRIM(Customers!N597&amp;"")="",ISNUMBER(MATCH(TRIM(Customers!N597&amp;""),Codes!$A$5:$A$14,0)),Customers!N597=9999),"",IF(ISNUMBER(Customers!N597),Customers!N597,IFERROR(VALUE(Customers!N597),"")))</f>
        <v>38</v>
      </c>
      <c r="O597" s="4" t="n">
        <f aca="false">IF(OR(TRIM(Customers!O597&amp;"")="",ISNUMBER(MATCH(TRIM(Customers!O597&amp;""),Codes!$A$5:$A$14,0))),"",IF(ISNUMBER(Customers!O597),Customers!O597,IFERROR(VALUE(Customers!O597),"")))</f>
        <v>71.92</v>
      </c>
      <c r="P597" s="3" t="n">
        <f aca="false">IF(OR(TRIM(Customers!P597&amp;"")="",ISNUMBER(MATCH(TRIM(Customers!P597&amp;""),Codes!$A$5:$A$14,0))),"",IF(ISNUMBER(Customers!P597),Customers!P597,IFERROR(VALUE(Customers!P597),"")))</f>
        <v>1</v>
      </c>
      <c r="Q597" s="4" t="n">
        <f aca="false">IF(OR(TRIM(Customers!Q597&amp;"")="",ISNUMBER(MATCH(TRIM(Customers!Q597&amp;""),Codes!$A$5:$A$14,0))),"",IF(ISNUMBER(Customers!Q597),Customers!Q597,IFERROR(VALUE(Customers!Q597),"")))</f>
        <v>0</v>
      </c>
      <c r="R597" s="4" t="n">
        <f aca="false">IF(OR(TRIM(Customers!R597&amp;"")="",ISNUMBER(MATCH(TRIM(Customers!R597&amp;""),Codes!$A$5:$A$14,0))),"",IF(ISNUMBER(Customers!R597),Customers!R597,IFERROR(VALUE(Customers!R597),"")))</f>
        <v>0</v>
      </c>
      <c r="S597" s="4" t="n">
        <f aca="false">IF(OR(TRIM(Customers!S597&amp;"")="",ISNUMBER(MATCH(TRIM(Customers!S597&amp;""),Codes!$A$5:$A$14,0))),"",IF(ISNUMBER(Customers!S597),Customers!S597,IFERROR(VALUE(Customers!S597),"")))</f>
        <v>91000</v>
      </c>
      <c r="T597" s="4" t="n">
        <f aca="false">IF(OR(TRIM(Customers!T597&amp;"")="",ISNUMBER(MATCH(TRIM(Customers!T597&amp;""),Codes!$A$5:$A$14,0))),"",IF(ISNUMBER(Customers!T597),Customers!T597,IFERROR(VALUE(Customers!T597),"")))</f>
        <v>459</v>
      </c>
      <c r="U597" s="3" t="n">
        <f aca="false">IF(OR(TRIM(Customers!U597&amp;"")="",ISNUMBER(MATCH(TRIM(Customers!U597&amp;""),Codes!$A$5:$A$14,0)),Customers!U597=0),"",IF(ISNUMBER(Customers!U597),Customers!U597,IFERROR(VALUE(Customers!U597),"")))</f>
        <v>592</v>
      </c>
      <c r="V597" s="3" t="n">
        <f aca="false">IF(OR(TRIM(Customers!V597&amp;"")="",ISNUMBER(MATCH(TRIM(Customers!V597&amp;""),Codes!$A$5:$A$14,0))),"",IF(ISNUMBER(Customers!V597),Customers!V597,IFERROR(VALUE(Customers!V597),"")))</f>
        <v>0</v>
      </c>
    </row>
    <row r="598" customFormat="false" ht="15" hidden="false" customHeight="false" outlineLevel="0" collapsed="false">
      <c r="A598" s="2" t="str">
        <f aca="false">Customers!A598</f>
        <v>CL00597</v>
      </c>
      <c r="B598" s="3" t="n">
        <f aca="false">IF(OR(TRIM(Customers!B598&amp;"")="",ISNUMBER(MATCH(TRIM(Customers!B598&amp;""),Codes!$A$5:$A$14,0)),Customers!B598=0),"",IF(ISNUMBER(Customers!B598),Customers!B598,IFERROR(VALUE(Customers!B598),"")))</f>
        <v>34</v>
      </c>
      <c r="C598" s="2" t="str">
        <f aca="false">IF(OR(TRIM(Customers!C598&amp;"")="",ISNUMBER(MATCH(TRIM(Customers!C598&amp;""),Codes!$A$5:$A$14,0))),"",TRIM(Customers!C598))</f>
        <v>F</v>
      </c>
      <c r="D598" s="2" t="str">
        <f aca="false">IF(OR(TRIM(Customers!D598&amp;"")="",ISNUMBER(MATCH(TRIM(Customers!D598&amp;""),Codes!$A$5:$A$14,0))),"",TRIM(Customers!D598))</f>
        <v>Sicilia</v>
      </c>
      <c r="E598" s="2" t="str">
        <f aca="false">IF(OR(TRIM(Customers!E598&amp;"")="",ISNUMBER(MATCH(TRIM(Customers!E598&amp;""),Codes!$A$5:$A$14,0))),"",TRIM(Customers!E598))</f>
        <v>Employee</v>
      </c>
      <c r="F598" s="2" t="str">
        <f aca="false">IF(OR(TRIM(Customers!F598&amp;"")="",ISNUMBER(MATCH(TRIM(Customers!F598&amp;""),Codes!$A$5:$A$14,0))),"",TRIM(Customers!F598))</f>
        <v>Single</v>
      </c>
      <c r="G598" s="4" t="n">
        <f aca="false">IF(OR(TRIM(Customers!G598&amp;"")="",ISNUMBER(MATCH(TRIM(Customers!G598&amp;""),Codes!$A$5:$A$14,0)),Customers!G598=-999),"",IF(ISNUMBER(Customers!G598),Customers!G598,IFERROR(VALUE(Customers!G598),"")))</f>
        <v>30500</v>
      </c>
      <c r="H598" s="3" t="n">
        <f aca="false">IF(OR(TRIM(Customers!H598&amp;"")="",ISNUMBER(MATCH(TRIM(Customers!H598&amp;""),Codes!$A$5:$A$14,0))),"",IF(ISNUMBER(Customers!H598),Customers!H598,IFERROR(VALUE(Customers!H598),"")))</f>
        <v>7</v>
      </c>
      <c r="I598" s="5" t="n">
        <f aca="false">IF(OR(TRIM(Customers!I598&amp;"")="",ISNUMBER(MATCH(TRIM(Customers!I598&amp;""),Codes!$A$5:$A$14,0)),Customers!I598=DATE(1970,1,1)),"",IF(ISNUMBER(Customers!I598),Customers!I598,IFERROR(DATEVALUE(Customers!I598),"")))</f>
        <v>43638</v>
      </c>
      <c r="J598" s="2" t="str">
        <f aca="false">IF(OR(TRIM(Customers!J598&amp;"")="",ISNUMBER(MATCH(TRIM(Customers!J598&amp;""),Codes!$A$5:$A$14,0))),"",TRIM(Customers!J598))</f>
        <v>App</v>
      </c>
      <c r="K598" s="3" t="str">
        <f aca="false">IF(OR(TRIM(Customers!K598&amp;"")="",ISNUMBER(MATCH(TRIM(Customers!K598&amp;""),Codes!$A$5:$A$14,0))),"",IF(ISNUMBER(Customers!K598),Customers!K598,IFERROR(VALUE(Customers!K598),"")))</f>
        <v/>
      </c>
      <c r="L598" s="4" t="n">
        <f aca="false">IF(OR(TRIM(Customers!L598&amp;"")="",ISNUMBER(MATCH(TRIM(Customers!L598&amp;""),Codes!$A$5:$A$14,0))),"",IF(ISNUMBER(Customers!L598),Customers!L598,IFERROR(VALUE(Customers!L598),"")))</f>
        <v>2980.27</v>
      </c>
      <c r="M598" s="4" t="n">
        <f aca="false">IF(OR(TRIM(Customers!M598&amp;"")="",ISNUMBER(MATCH(TRIM(Customers!M598&amp;""),Codes!$A$5:$A$14,0))),"",IF(ISNUMBER(Customers!M598),Customers!M598,IFERROR(VALUE(Customers!M598),"")))</f>
        <v>0</v>
      </c>
      <c r="N598" s="3" t="n">
        <f aca="false">IF(OR(TRIM(Customers!N598&amp;"")="",ISNUMBER(MATCH(TRIM(Customers!N598&amp;""),Codes!$A$5:$A$14,0)),Customers!N598=9999),"",IF(ISNUMBER(Customers!N598),Customers!N598,IFERROR(VALUE(Customers!N598),"")))</f>
        <v>28</v>
      </c>
      <c r="O598" s="4" t="n">
        <f aca="false">IF(OR(TRIM(Customers!O598&amp;"")="",ISNUMBER(MATCH(TRIM(Customers!O598&amp;""),Codes!$A$5:$A$14,0))),"",IF(ISNUMBER(Customers!O598),Customers!O598,IFERROR(VALUE(Customers!O598),"")))</f>
        <v>35.27</v>
      </c>
      <c r="P598" s="3" t="n">
        <f aca="false">IF(OR(TRIM(Customers!P598&amp;"")="",ISNUMBER(MATCH(TRIM(Customers!P598&amp;""),Codes!$A$5:$A$14,0))),"",IF(ISNUMBER(Customers!P598),Customers!P598,IFERROR(VALUE(Customers!P598),"")))</f>
        <v>0</v>
      </c>
      <c r="Q598" s="4" t="n">
        <f aca="false">IF(OR(TRIM(Customers!Q598&amp;"")="",ISNUMBER(MATCH(TRIM(Customers!Q598&amp;""),Codes!$A$5:$A$14,0))),"",IF(ISNUMBER(Customers!Q598),Customers!Q598,IFERROR(VALUE(Customers!Q598),"")))</f>
        <v>0</v>
      </c>
      <c r="R598" s="4" t="n">
        <f aca="false">IF(OR(TRIM(Customers!R598&amp;"")="",ISNUMBER(MATCH(TRIM(Customers!R598&amp;""),Codes!$A$5:$A$14,0))),"",IF(ISNUMBER(Customers!R598),Customers!R598,IFERROR(VALUE(Customers!R598),"")))</f>
        <v>0</v>
      </c>
      <c r="S598" s="4" t="n">
        <f aca="false">IF(OR(TRIM(Customers!S598&amp;"")="",ISNUMBER(MATCH(TRIM(Customers!S598&amp;""),Codes!$A$5:$A$14,0))),"",IF(ISNUMBER(Customers!S598),Customers!S598,IFERROR(VALUE(Customers!S598),"")))</f>
        <v>0</v>
      </c>
      <c r="T598" s="4" t="n">
        <f aca="false">IF(OR(TRIM(Customers!T598&amp;"")="",ISNUMBER(MATCH(TRIM(Customers!T598&amp;""),Codes!$A$5:$A$14,0))),"",IF(ISNUMBER(Customers!T598),Customers!T598,IFERROR(VALUE(Customers!T598),"")))</f>
        <v>0</v>
      </c>
      <c r="U598" s="3" t="n">
        <f aca="false">IF(OR(TRIM(Customers!U598&amp;"")="",ISNUMBER(MATCH(TRIM(Customers!U598&amp;""),Codes!$A$5:$A$14,0)),Customers!U598=0),"",IF(ISNUMBER(Customers!U598),Customers!U598,IFERROR(VALUE(Customers!U598),"")))</f>
        <v>597</v>
      </c>
      <c r="V598" s="3" t="n">
        <f aca="false">IF(OR(TRIM(Customers!V598&amp;"")="",ISNUMBER(MATCH(TRIM(Customers!V598&amp;""),Codes!$A$5:$A$14,0))),"",IF(ISNUMBER(Customers!V598),Customers!V598,IFERROR(VALUE(Customers!V598),"")))</f>
        <v>0</v>
      </c>
    </row>
    <row r="599" customFormat="false" ht="15" hidden="false" customHeight="false" outlineLevel="0" collapsed="false">
      <c r="A599" s="2" t="str">
        <f aca="false">Customers!A599</f>
        <v>CL00598</v>
      </c>
      <c r="B599" s="3" t="n">
        <f aca="false">IF(OR(TRIM(Customers!B599&amp;"")="",ISNUMBER(MATCH(TRIM(Customers!B599&amp;""),Codes!$A$5:$A$14,0)),Customers!B599=0),"",IF(ISNUMBER(Customers!B599),Customers!B599,IFERROR(VALUE(Customers!B599),"")))</f>
        <v>62</v>
      </c>
      <c r="C599" s="2" t="str">
        <f aca="false">IF(OR(TRIM(Customers!C599&amp;"")="",ISNUMBER(MATCH(TRIM(Customers!C599&amp;""),Codes!$A$5:$A$14,0))),"",TRIM(Customers!C599))</f>
        <v>M</v>
      </c>
      <c r="D599" s="2" t="str">
        <f aca="false">IF(OR(TRIM(Customers!D599&amp;"")="",ISNUMBER(MATCH(TRIM(Customers!D599&amp;""),Codes!$A$5:$A$14,0))),"",TRIM(Customers!D599))</f>
        <v>Puglia</v>
      </c>
      <c r="E599" s="2" t="str">
        <f aca="false">IF(OR(TRIM(Customers!E599&amp;"")="",ISNUMBER(MATCH(TRIM(Customers!E599&amp;""),Codes!$A$5:$A$14,0))),"",TRIM(Customers!E599))</f>
        <v>Teacher</v>
      </c>
      <c r="F599" s="2" t="str">
        <f aca="false">IF(OR(TRIM(Customers!F599&amp;"")="",ISNUMBER(MATCH(TRIM(Customers!F599&amp;""),Codes!$A$5:$A$14,0))),"",TRIM(Customers!F599))</f>
        <v>Married</v>
      </c>
      <c r="G599" s="4" t="n">
        <f aca="false">IF(OR(TRIM(Customers!G599&amp;"")="",ISNUMBER(MATCH(TRIM(Customers!G599&amp;""),Codes!$A$5:$A$14,0)),Customers!G599=-999),"",IF(ISNUMBER(Customers!G599),Customers!G599,IFERROR(VALUE(Customers!G599),"")))</f>
        <v>40100</v>
      </c>
      <c r="H599" s="3" t="n">
        <f aca="false">IF(OR(TRIM(Customers!H599&amp;"")="",ISNUMBER(MATCH(TRIM(Customers!H599&amp;""),Codes!$A$5:$A$14,0))),"",IF(ISNUMBER(Customers!H599),Customers!H599,IFERROR(VALUE(Customers!H599),"")))</f>
        <v>15</v>
      </c>
      <c r="I599" s="5" t="n">
        <f aca="false">IF(OR(TRIM(Customers!I599&amp;"")="",ISNUMBER(MATCH(TRIM(Customers!I599&amp;""),Codes!$A$5:$A$14,0)),Customers!I599=DATE(1970,1,1)),"",IF(ISNUMBER(Customers!I599),Customers!I599,IFERROR(DATEVALUE(Customers!I599),"")))</f>
        <v>40676</v>
      </c>
      <c r="J599" s="2" t="str">
        <f aca="false">IF(OR(TRIM(Customers!J599&amp;"")="",ISNUMBER(MATCH(TRIM(Customers!J599&amp;""),Codes!$A$5:$A$14,0))),"",TRIM(Customers!J599))</f>
        <v>Online Banking</v>
      </c>
      <c r="K599" s="3" t="n">
        <f aca="false">IF(OR(TRIM(Customers!K599&amp;"")="",ISNUMBER(MATCH(TRIM(Customers!K599&amp;""),Codes!$A$5:$A$14,0))),"",IF(ISNUMBER(Customers!K599),Customers!K599,IFERROR(VALUE(Customers!K599),"")))</f>
        <v>3</v>
      </c>
      <c r="L599" s="4" t="n">
        <f aca="false">IF(OR(TRIM(Customers!L599&amp;"")="",ISNUMBER(MATCH(TRIM(Customers!L599&amp;""),Codes!$A$5:$A$14,0))),"",IF(ISNUMBER(Customers!L599),Customers!L599,IFERROR(VALUE(Customers!L599),"")))</f>
        <v>6607.37</v>
      </c>
      <c r="M599" s="4" t="n">
        <f aca="false">IF(OR(TRIM(Customers!M599&amp;"")="",ISNUMBER(MATCH(TRIM(Customers!M599&amp;""),Codes!$A$5:$A$14,0))),"",IF(ISNUMBER(Customers!M599),Customers!M599,IFERROR(VALUE(Customers!M599),"")))</f>
        <v>84671.75</v>
      </c>
      <c r="N599" s="3" t="n">
        <f aca="false">IF(OR(TRIM(Customers!N599&amp;"")="",ISNUMBER(MATCH(TRIM(Customers!N599&amp;""),Codes!$A$5:$A$14,0)),Customers!N599=9999),"",IF(ISNUMBER(Customers!N599),Customers!N599,IFERROR(VALUE(Customers!N599),"")))</f>
        <v>28</v>
      </c>
      <c r="O599" s="4" t="n">
        <f aca="false">IF(OR(TRIM(Customers!O599&amp;"")="",ISNUMBER(MATCH(TRIM(Customers!O599&amp;""),Codes!$A$5:$A$14,0))),"",IF(ISNUMBER(Customers!O599),Customers!O599,IFERROR(VALUE(Customers!O599),"")))</f>
        <v>76.97</v>
      </c>
      <c r="P599" s="3" t="n">
        <f aca="false">IF(OR(TRIM(Customers!P599&amp;"")="",ISNUMBER(MATCH(TRIM(Customers!P599&amp;""),Codes!$A$5:$A$14,0))),"",IF(ISNUMBER(Customers!P599),Customers!P599,IFERROR(VALUE(Customers!P599),"")))</f>
        <v>2</v>
      </c>
      <c r="Q599" s="4" t="n">
        <f aca="false">IF(OR(TRIM(Customers!Q599&amp;"")="",ISNUMBER(MATCH(TRIM(Customers!Q599&amp;""),Codes!$A$5:$A$14,0))),"",IF(ISNUMBER(Customers!Q599),Customers!Q599,IFERROR(VALUE(Customers!Q599),"")))</f>
        <v>7000</v>
      </c>
      <c r="R599" s="4" t="n">
        <f aca="false">IF(OR(TRIM(Customers!R599&amp;"")="",ISNUMBER(MATCH(TRIM(Customers!R599&amp;""),Codes!$A$5:$A$14,0))),"",IF(ISNUMBER(Customers!R599),Customers!R599,IFERROR(VALUE(Customers!R599),"")))</f>
        <v>2111.48</v>
      </c>
      <c r="S599" s="4" t="n">
        <f aca="false">IF(OR(TRIM(Customers!S599&amp;"")="",ISNUMBER(MATCH(TRIM(Customers!S599&amp;""),Codes!$A$5:$A$14,0))),"",IF(ISNUMBER(Customers!S599),Customers!S599,IFERROR(VALUE(Customers!S599),"")))</f>
        <v>0</v>
      </c>
      <c r="T599" s="4" t="n">
        <f aca="false">IF(OR(TRIM(Customers!T599&amp;"")="",ISNUMBER(MATCH(TRIM(Customers!T599&amp;""),Codes!$A$5:$A$14,0))),"",IF(ISNUMBER(Customers!T599),Customers!T599,IFERROR(VALUE(Customers!T599),"")))</f>
        <v>0</v>
      </c>
      <c r="U599" s="3" t="n">
        <f aca="false">IF(OR(TRIM(Customers!U599&amp;"")="",ISNUMBER(MATCH(TRIM(Customers!U599&amp;""),Codes!$A$5:$A$14,0)),Customers!U599=0),"",IF(ISNUMBER(Customers!U599),Customers!U599,IFERROR(VALUE(Customers!U599),"")))</f>
        <v>744</v>
      </c>
      <c r="V599" s="3" t="str">
        <f aca="false">IF(OR(TRIM(Customers!V599&amp;"")="",ISNUMBER(MATCH(TRIM(Customers!V599&amp;""),Codes!$A$5:$A$14,0))),"",IF(ISNUMBER(Customers!V599),Customers!V599,IFERROR(VALUE(Customers!V599),"")))</f>
        <v/>
      </c>
    </row>
    <row r="600" customFormat="false" ht="15" hidden="false" customHeight="false" outlineLevel="0" collapsed="false">
      <c r="A600" s="2" t="str">
        <f aca="false">Customers!A600</f>
        <v>CL00599</v>
      </c>
      <c r="B600" s="3" t="n">
        <f aca="false">IF(OR(TRIM(Customers!B600&amp;"")="",ISNUMBER(MATCH(TRIM(Customers!B600&amp;""),Codes!$A$5:$A$14,0)),Customers!B600=0),"",IF(ISNUMBER(Customers!B600),Customers!B600,IFERROR(VALUE(Customers!B600),"")))</f>
        <v>36</v>
      </c>
      <c r="C600" s="2" t="str">
        <f aca="false">IF(OR(TRIM(Customers!C600&amp;"")="",ISNUMBER(MATCH(TRIM(Customers!C600&amp;""),Codes!$A$5:$A$14,0))),"",TRIM(Customers!C600))</f>
        <v>M</v>
      </c>
      <c r="D600" s="2" t="str">
        <f aca="false">IF(OR(TRIM(Customers!D600&amp;"")="",ISNUMBER(MATCH(TRIM(Customers!D600&amp;""),Codes!$A$5:$A$14,0))),"",TRIM(Customers!D600))</f>
        <v>Campania</v>
      </c>
      <c r="E600" s="2" t="str">
        <f aca="false">IF(OR(TRIM(Customers!E600&amp;"")="",ISNUMBER(MATCH(TRIM(Customers!E600&amp;""),Codes!$A$5:$A$14,0))),"",TRIM(Customers!E600))</f>
        <v>Business owner</v>
      </c>
      <c r="F600" s="2" t="str">
        <f aca="false">IF(OR(TRIM(Customers!F600&amp;"")="",ISNUMBER(MATCH(TRIM(Customers!F600&amp;""),Codes!$A$5:$A$14,0))),"",TRIM(Customers!F600))</f>
        <v>Married</v>
      </c>
      <c r="G600" s="4" t="str">
        <f aca="false">IF(OR(TRIM(Customers!G600&amp;"")="",ISNUMBER(MATCH(TRIM(Customers!G600&amp;""),Codes!$A$5:$A$14,0)),Customers!G600=-999),"",IF(ISNUMBER(Customers!G600),Customers!G600,IFERROR(VALUE(Customers!G600),"")))</f>
        <v/>
      </c>
      <c r="H600" s="3" t="n">
        <f aca="false">IF(OR(TRIM(Customers!H600&amp;"")="",ISNUMBER(MATCH(TRIM(Customers!H600&amp;""),Codes!$A$5:$A$14,0))),"",IF(ISNUMBER(Customers!H600),Customers!H600,IFERROR(VALUE(Customers!H600),"")))</f>
        <v>9</v>
      </c>
      <c r="I600" s="5" t="n">
        <f aca="false">IF(OR(TRIM(Customers!I600&amp;"")="",ISNUMBER(MATCH(TRIM(Customers!I600&amp;""),Codes!$A$5:$A$14,0)),Customers!I600=DATE(1970,1,1)),"",IF(ISNUMBER(Customers!I600),Customers!I600,IFERROR(DATEVALUE(Customers!I600),"")))</f>
        <v>42919</v>
      </c>
      <c r="J600" s="2" t="str">
        <f aca="false">IF(OR(TRIM(Customers!J600&amp;"")="",ISNUMBER(MATCH(TRIM(Customers!J600&amp;""),Codes!$A$5:$A$14,0))),"",TRIM(Customers!J600))</f>
        <v>App</v>
      </c>
      <c r="K600" s="3" t="str">
        <f aca="false">IF(OR(TRIM(Customers!K600&amp;"")="",ISNUMBER(MATCH(TRIM(Customers!K600&amp;""),Codes!$A$5:$A$14,0))),"",IF(ISNUMBER(Customers!K600),Customers!K600,IFERROR(VALUE(Customers!K600),"")))</f>
        <v/>
      </c>
      <c r="L600" s="4" t="n">
        <f aca="false">IF(OR(TRIM(Customers!L600&amp;"")="",ISNUMBER(MATCH(TRIM(Customers!L600&amp;""),Codes!$A$5:$A$14,0))),"",IF(ISNUMBER(Customers!L600),Customers!L600,IFERROR(VALUE(Customers!L600),"")))</f>
        <v>16124.67</v>
      </c>
      <c r="M600" s="4" t="n">
        <f aca="false">IF(OR(TRIM(Customers!M600&amp;"")="",ISNUMBER(MATCH(TRIM(Customers!M600&amp;""),Codes!$A$5:$A$14,0))),"",IF(ISNUMBER(Customers!M600),Customers!M600,IFERROR(VALUE(Customers!M600),"")))</f>
        <v>91434.29</v>
      </c>
      <c r="N600" s="3" t="n">
        <f aca="false">IF(OR(TRIM(Customers!N600&amp;"")="",ISNUMBER(MATCH(TRIM(Customers!N600&amp;""),Codes!$A$5:$A$14,0)),Customers!N600=9999),"",IF(ISNUMBER(Customers!N600),Customers!N600,IFERROR(VALUE(Customers!N600),"")))</f>
        <v>55</v>
      </c>
      <c r="O600" s="4" t="n">
        <f aca="false">IF(OR(TRIM(Customers!O600&amp;"")="",ISNUMBER(MATCH(TRIM(Customers!O600&amp;""),Codes!$A$5:$A$14,0))),"",IF(ISNUMBER(Customers!O600),Customers!O600,IFERROR(VALUE(Customers!O600),"")))</f>
        <v>124.39</v>
      </c>
      <c r="P600" s="3" t="n">
        <f aca="false">IF(OR(TRIM(Customers!P600&amp;"")="",ISNUMBER(MATCH(TRIM(Customers!P600&amp;""),Codes!$A$5:$A$14,0))),"",IF(ISNUMBER(Customers!P600),Customers!P600,IFERROR(VALUE(Customers!P600),"")))</f>
        <v>2</v>
      </c>
      <c r="Q600" s="4" t="n">
        <f aca="false">IF(OR(TRIM(Customers!Q600&amp;"")="",ISNUMBER(MATCH(TRIM(Customers!Q600&amp;""),Codes!$A$5:$A$14,0))),"",IF(ISNUMBER(Customers!Q600),Customers!Q600,IFERROR(VALUE(Customers!Q600),"")))</f>
        <v>0</v>
      </c>
      <c r="R600" s="4" t="n">
        <f aca="false">IF(OR(TRIM(Customers!R600&amp;"")="",ISNUMBER(MATCH(TRIM(Customers!R600&amp;""),Codes!$A$5:$A$14,0))),"",IF(ISNUMBER(Customers!R600),Customers!R600,IFERROR(VALUE(Customers!R600),"")))</f>
        <v>0</v>
      </c>
      <c r="S600" s="4" t="n">
        <f aca="false">IF(OR(TRIM(Customers!S600&amp;"")="",ISNUMBER(MATCH(TRIM(Customers!S600&amp;""),Codes!$A$5:$A$14,0))),"",IF(ISNUMBER(Customers!S600),Customers!S600,IFERROR(VALUE(Customers!S600),"")))</f>
        <v>0</v>
      </c>
      <c r="T600" s="4" t="n">
        <f aca="false">IF(OR(TRIM(Customers!T600&amp;"")="",ISNUMBER(MATCH(TRIM(Customers!T600&amp;""),Codes!$A$5:$A$14,0))),"",IF(ISNUMBER(Customers!T600),Customers!T600,IFERROR(VALUE(Customers!T600),"")))</f>
        <v>0</v>
      </c>
      <c r="U600" s="3" t="n">
        <f aca="false">IF(OR(TRIM(Customers!U600&amp;"")="",ISNUMBER(MATCH(TRIM(Customers!U600&amp;""),Codes!$A$5:$A$14,0)),Customers!U600=0),"",IF(ISNUMBER(Customers!U600),Customers!U600,IFERROR(VALUE(Customers!U600),"")))</f>
        <v>638</v>
      </c>
      <c r="V600" s="3" t="n">
        <f aca="false">IF(OR(TRIM(Customers!V600&amp;"")="",ISNUMBER(MATCH(TRIM(Customers!V600&amp;""),Codes!$A$5:$A$14,0))),"",IF(ISNUMBER(Customers!V600),Customers!V600,IFERROR(VALUE(Customers!V600),"")))</f>
        <v>0</v>
      </c>
    </row>
    <row r="601" customFormat="false" ht="15" hidden="false" customHeight="false" outlineLevel="0" collapsed="false">
      <c r="A601" s="2" t="str">
        <f aca="false">Customers!A601</f>
        <v>CL00600</v>
      </c>
      <c r="B601" s="3" t="n">
        <f aca="false">IF(OR(TRIM(Customers!B601&amp;"")="",ISNUMBER(MATCH(TRIM(Customers!B601&amp;""),Codes!$A$5:$A$14,0)),Customers!B601=0),"",IF(ISNUMBER(Customers!B601),Customers!B601,IFERROR(VALUE(Customers!B601),"")))</f>
        <v>51</v>
      </c>
      <c r="C601" s="2" t="str">
        <f aca="false">IF(OR(TRIM(Customers!C601&amp;"")="",ISNUMBER(MATCH(TRIM(Customers!C601&amp;""),Codes!$A$5:$A$14,0))),"",TRIM(Customers!C601))</f>
        <v>F</v>
      </c>
      <c r="D601" s="2" t="str">
        <f aca="false">IF(OR(TRIM(Customers!D601&amp;"")="",ISNUMBER(MATCH(TRIM(Customers!D601&amp;""),Codes!$A$5:$A$14,0))),"",TRIM(Customers!D601))</f>
        <v>Toscana</v>
      </c>
      <c r="E601" s="2" t="str">
        <f aca="false">IF(OR(TRIM(Customers!E601&amp;"")="",ISNUMBER(MATCH(TRIM(Customers!E601&amp;""),Codes!$A$5:$A$14,0))),"",TRIM(Customers!E601))</f>
        <v>Employee</v>
      </c>
      <c r="F601" s="2" t="str">
        <f aca="false">IF(OR(TRIM(Customers!F601&amp;"")="",ISNUMBER(MATCH(TRIM(Customers!F601&amp;""),Codes!$A$5:$A$14,0))),"",TRIM(Customers!F601))</f>
        <v>Divorced</v>
      </c>
      <c r="G601" s="4" t="n">
        <f aca="false">IF(OR(TRIM(Customers!G601&amp;"")="",ISNUMBER(MATCH(TRIM(Customers!G601&amp;""),Codes!$A$5:$A$14,0)),Customers!G601=-999),"",IF(ISNUMBER(Customers!G601),Customers!G601,IFERROR(VALUE(Customers!G601),"")))</f>
        <v>37100</v>
      </c>
      <c r="H601" s="3" t="n">
        <f aca="false">IF(OR(TRIM(Customers!H601&amp;"")="",ISNUMBER(MATCH(TRIM(Customers!H601&amp;""),Codes!$A$5:$A$14,0))),"",IF(ISNUMBER(Customers!H601),Customers!H601,IFERROR(VALUE(Customers!H601),"")))</f>
        <v>2</v>
      </c>
      <c r="I601" s="5" t="n">
        <f aca="false">IF(OR(TRIM(Customers!I601&amp;"")="",ISNUMBER(MATCH(TRIM(Customers!I601&amp;""),Codes!$A$5:$A$14,0)),Customers!I601=DATE(1970,1,1)),"",IF(ISNUMBER(Customers!I601),Customers!I601,IFERROR(DATEVALUE(Customers!I601),"")))</f>
        <v>45461</v>
      </c>
      <c r="J601" s="2" t="str">
        <f aca="false">IF(OR(TRIM(Customers!J601&amp;"")="",ISNUMBER(MATCH(TRIM(Customers!J601&amp;""),Codes!$A$5:$A$14,0))),"",TRIM(Customers!J601))</f>
        <v>Online Banking</v>
      </c>
      <c r="K601" s="3" t="n">
        <f aca="false">IF(OR(TRIM(Customers!K601&amp;"")="",ISNUMBER(MATCH(TRIM(Customers!K601&amp;""),Codes!$A$5:$A$14,0))),"",IF(ISNUMBER(Customers!K601),Customers!K601,IFERROR(VALUE(Customers!K601),"")))</f>
        <v>2</v>
      </c>
      <c r="L601" s="4" t="n">
        <f aca="false">IF(OR(TRIM(Customers!L601&amp;"")="",ISNUMBER(MATCH(TRIM(Customers!L601&amp;""),Codes!$A$5:$A$14,0))),"",IF(ISNUMBER(Customers!L601),Customers!L601,IFERROR(VALUE(Customers!L601),"")))</f>
        <v>9157.65</v>
      </c>
      <c r="M601" s="4" t="n">
        <f aca="false">IF(OR(TRIM(Customers!M601&amp;"")="",ISNUMBER(MATCH(TRIM(Customers!M601&amp;""),Codes!$A$5:$A$14,0))),"",IF(ISNUMBER(Customers!M601),Customers!M601,IFERROR(VALUE(Customers!M601),"")))</f>
        <v>22235.52</v>
      </c>
      <c r="N601" s="3" t="n">
        <f aca="false">IF(OR(TRIM(Customers!N601&amp;"")="",ISNUMBER(MATCH(TRIM(Customers!N601&amp;""),Codes!$A$5:$A$14,0)),Customers!N601=9999),"",IF(ISNUMBER(Customers!N601),Customers!N601,IFERROR(VALUE(Customers!N601),"")))</f>
        <v>33</v>
      </c>
      <c r="O601" s="4" t="n">
        <f aca="false">IF(OR(TRIM(Customers!O601&amp;"")="",ISNUMBER(MATCH(TRIM(Customers!O601&amp;""),Codes!$A$5:$A$14,0))),"",IF(ISNUMBER(Customers!O601),Customers!O601,IFERROR(VALUE(Customers!O601),"")))</f>
        <v>90.36</v>
      </c>
      <c r="P601" s="3" t="n">
        <f aca="false">IF(OR(TRIM(Customers!P601&amp;"")="",ISNUMBER(MATCH(TRIM(Customers!P601&amp;""),Codes!$A$5:$A$14,0))),"",IF(ISNUMBER(Customers!P601),Customers!P601,IFERROR(VALUE(Customers!P601),"")))</f>
        <v>0</v>
      </c>
      <c r="Q601" s="4" t="n">
        <f aca="false">IF(OR(TRIM(Customers!Q601&amp;"")="",ISNUMBER(MATCH(TRIM(Customers!Q601&amp;""),Codes!$A$5:$A$14,0))),"",IF(ISNUMBER(Customers!Q601),Customers!Q601,IFERROR(VALUE(Customers!Q601),"")))</f>
        <v>7500</v>
      </c>
      <c r="R601" s="4" t="n">
        <f aca="false">IF(OR(TRIM(Customers!R601&amp;"")="",ISNUMBER(MATCH(TRIM(Customers!R601&amp;""),Codes!$A$5:$A$14,0))),"",IF(ISNUMBER(Customers!R601),Customers!R601,IFERROR(VALUE(Customers!R601),"")))</f>
        <v>248.17</v>
      </c>
      <c r="S601" s="4" t="n">
        <f aca="false">IF(OR(TRIM(Customers!S601&amp;"")="",ISNUMBER(MATCH(TRIM(Customers!S601&amp;""),Codes!$A$5:$A$14,0))),"",IF(ISNUMBER(Customers!S601),Customers!S601,IFERROR(VALUE(Customers!S601),"")))</f>
        <v>61000</v>
      </c>
      <c r="T601" s="4" t="n">
        <f aca="false">IF(OR(TRIM(Customers!T601&amp;"")="",ISNUMBER(MATCH(TRIM(Customers!T601&amp;""),Codes!$A$5:$A$14,0))),"",IF(ISNUMBER(Customers!T601),Customers!T601,IFERROR(VALUE(Customers!T601),"")))</f>
        <v>299</v>
      </c>
      <c r="U601" s="3" t="n">
        <f aca="false">IF(OR(TRIM(Customers!U601&amp;"")="",ISNUMBER(MATCH(TRIM(Customers!U601&amp;""),Codes!$A$5:$A$14,0)),Customers!U601=0),"",IF(ISNUMBER(Customers!U601),Customers!U601,IFERROR(VALUE(Customers!U601),"")))</f>
        <v>629</v>
      </c>
      <c r="V601" s="3" t="n">
        <f aca="false">IF(OR(TRIM(Customers!V601&amp;"")="",ISNUMBER(MATCH(TRIM(Customers!V601&amp;""),Codes!$A$5:$A$14,0))),"",IF(ISNUMBER(Customers!V601),Customers!V601,IFERROR(VALUE(Customers!V601),"")))</f>
        <v>1</v>
      </c>
    </row>
    <row r="602" customFormat="false" ht="15" hidden="false" customHeight="false" outlineLevel="0" collapsed="false">
      <c r="A602" s="2" t="str">
        <f aca="false">Customers!A602</f>
        <v>CL00601</v>
      </c>
      <c r="B602" s="3" t="n">
        <f aca="false">IF(OR(TRIM(Customers!B602&amp;"")="",ISNUMBER(MATCH(TRIM(Customers!B602&amp;""),Codes!$A$5:$A$14,0)),Customers!B602=0),"",IF(ISNUMBER(Customers!B602),Customers!B602,IFERROR(VALUE(Customers!B602),"")))</f>
        <v>60</v>
      </c>
      <c r="C602" s="2" t="str">
        <f aca="false">IF(OR(TRIM(Customers!C602&amp;"")="",ISNUMBER(MATCH(TRIM(Customers!C602&amp;""),Codes!$A$5:$A$14,0))),"",TRIM(Customers!C602))</f>
        <v>M</v>
      </c>
      <c r="D602" s="2" t="str">
        <f aca="false">IF(OR(TRIM(Customers!D602&amp;"")="",ISNUMBER(MATCH(TRIM(Customers!D602&amp;""),Codes!$A$5:$A$14,0))),"",TRIM(Customers!D602))</f>
        <v>Veneto</v>
      </c>
      <c r="E602" s="2" t="str">
        <f aca="false">IF(OR(TRIM(Customers!E602&amp;"")="",ISNUMBER(MATCH(TRIM(Customers!E602&amp;""),Codes!$A$5:$A$14,0))),"",TRIM(Customers!E602))</f>
        <v>Self-employed</v>
      </c>
      <c r="F602" s="2" t="str">
        <f aca="false">IF(OR(TRIM(Customers!F602&amp;"")="",ISNUMBER(MATCH(TRIM(Customers!F602&amp;""),Codes!$A$5:$A$14,0))),"",TRIM(Customers!F602))</f>
        <v>Married</v>
      </c>
      <c r="G602" s="4" t="n">
        <f aca="false">IF(OR(TRIM(Customers!G602&amp;"")="",ISNUMBER(MATCH(TRIM(Customers!G602&amp;""),Codes!$A$5:$A$14,0)),Customers!G602=-999),"",IF(ISNUMBER(Customers!G602),Customers!G602,IFERROR(VALUE(Customers!G602),"")))</f>
        <v>47300</v>
      </c>
      <c r="H602" s="3" t="n">
        <f aca="false">IF(OR(TRIM(Customers!H602&amp;"")="",ISNUMBER(MATCH(TRIM(Customers!H602&amp;""),Codes!$A$5:$A$14,0))),"",IF(ISNUMBER(Customers!H602),Customers!H602,IFERROR(VALUE(Customers!H602),"")))</f>
        <v>14</v>
      </c>
      <c r="I602" s="5" t="n">
        <f aca="false">IF(OR(TRIM(Customers!I602&amp;"")="",ISNUMBER(MATCH(TRIM(Customers!I602&amp;""),Codes!$A$5:$A$14,0)),Customers!I602=DATE(1970,1,1)),"",IF(ISNUMBER(Customers!I602),Customers!I602,IFERROR(DATEVALUE(Customers!I602),"")))</f>
        <v>41094</v>
      </c>
      <c r="J602" s="2" t="str">
        <f aca="false">IF(OR(TRIM(Customers!J602&amp;"")="",ISNUMBER(MATCH(TRIM(Customers!J602&amp;""),Codes!$A$5:$A$14,0))),"",TRIM(Customers!J602))</f>
        <v>Branch</v>
      </c>
      <c r="K602" s="3" t="n">
        <f aca="false">IF(OR(TRIM(Customers!K602&amp;"")="",ISNUMBER(MATCH(TRIM(Customers!K602&amp;""),Codes!$A$5:$A$14,0))),"",IF(ISNUMBER(Customers!K602),Customers!K602,IFERROR(VALUE(Customers!K602),"")))</f>
        <v>3</v>
      </c>
      <c r="L602" s="4" t="n">
        <f aca="false">IF(OR(TRIM(Customers!L602&amp;"")="",ISNUMBER(MATCH(TRIM(Customers!L602&amp;""),Codes!$A$5:$A$14,0))),"",IF(ISNUMBER(Customers!L602),Customers!L602,IFERROR(VALUE(Customers!L602),"")))</f>
        <v>4059.05</v>
      </c>
      <c r="M602" s="4" t="n">
        <f aca="false">IF(OR(TRIM(Customers!M602&amp;"")="",ISNUMBER(MATCH(TRIM(Customers!M602&amp;""),Codes!$A$5:$A$14,0))),"",IF(ISNUMBER(Customers!M602),Customers!M602,IFERROR(VALUE(Customers!M602),"")))</f>
        <v>0</v>
      </c>
      <c r="N602" s="3" t="n">
        <f aca="false">IF(OR(TRIM(Customers!N602&amp;"")="",ISNUMBER(MATCH(TRIM(Customers!N602&amp;""),Codes!$A$5:$A$14,0)),Customers!N602=9999),"",IF(ISNUMBER(Customers!N602),Customers!N602,IFERROR(VALUE(Customers!N602),"")))</f>
        <v>29</v>
      </c>
      <c r="O602" s="4" t="n">
        <f aca="false">IF(OR(TRIM(Customers!O602&amp;"")="",ISNUMBER(MATCH(TRIM(Customers!O602&amp;""),Codes!$A$5:$A$14,0))),"",IF(ISNUMBER(Customers!O602),Customers!O602,IFERROR(VALUE(Customers!O602),"")))</f>
        <v>60.34</v>
      </c>
      <c r="P602" s="3" t="n">
        <f aca="false">IF(OR(TRIM(Customers!P602&amp;"")="",ISNUMBER(MATCH(TRIM(Customers!P602&amp;""),Codes!$A$5:$A$14,0))),"",IF(ISNUMBER(Customers!P602),Customers!P602,IFERROR(VALUE(Customers!P602),"")))</f>
        <v>5</v>
      </c>
      <c r="Q602" s="4" t="n">
        <f aca="false">IF(OR(TRIM(Customers!Q602&amp;"")="",ISNUMBER(MATCH(TRIM(Customers!Q602&amp;""),Codes!$A$5:$A$14,0))),"",IF(ISNUMBER(Customers!Q602),Customers!Q602,IFERROR(VALUE(Customers!Q602),"")))</f>
        <v>10000</v>
      </c>
      <c r="R602" s="4" t="n">
        <f aca="false">IF(OR(TRIM(Customers!R602&amp;"")="",ISNUMBER(MATCH(TRIM(Customers!R602&amp;""),Codes!$A$5:$A$14,0))),"",IF(ISNUMBER(Customers!R602),Customers!R602,IFERROR(VALUE(Customers!R602),"")))</f>
        <v>488.28</v>
      </c>
      <c r="S602" s="4" t="str">
        <f aca="false">IF(OR(TRIM(Customers!S602&amp;"")="",ISNUMBER(MATCH(TRIM(Customers!S602&amp;""),Codes!$A$5:$A$14,0))),"",IF(ISNUMBER(Customers!S602),Customers!S602,IFERROR(VALUE(Customers!S602),"")))</f>
        <v/>
      </c>
      <c r="T602" s="4" t="str">
        <f aca="false">IF(OR(TRIM(Customers!T602&amp;"")="",ISNUMBER(MATCH(TRIM(Customers!T602&amp;""),Codes!$A$5:$A$14,0))),"",IF(ISNUMBER(Customers!T602),Customers!T602,IFERROR(VALUE(Customers!T602),"")))</f>
        <v/>
      </c>
      <c r="U602" s="3" t="n">
        <f aca="false">IF(OR(TRIM(Customers!U602&amp;"")="",ISNUMBER(MATCH(TRIM(Customers!U602&amp;""),Codes!$A$5:$A$14,0)),Customers!U602=0),"",IF(ISNUMBER(Customers!U602),Customers!U602,IFERROR(VALUE(Customers!U602),"")))</f>
        <v>668</v>
      </c>
      <c r="V602" s="3" t="str">
        <f aca="false">IF(OR(TRIM(Customers!V602&amp;"")="",ISNUMBER(MATCH(TRIM(Customers!V602&amp;""),Codes!$A$5:$A$14,0))),"",IF(ISNUMBER(Customers!V602),Customers!V602,IFERROR(VALUE(Customers!V602),"")))</f>
        <v/>
      </c>
    </row>
    <row r="603" customFormat="false" ht="15" hidden="false" customHeight="false" outlineLevel="0" collapsed="false">
      <c r="A603" s="2" t="str">
        <f aca="false">Customers!A603</f>
        <v>CL00602</v>
      </c>
      <c r="B603" s="3" t="n">
        <f aca="false">IF(OR(TRIM(Customers!B603&amp;"")="",ISNUMBER(MATCH(TRIM(Customers!B603&amp;""),Codes!$A$5:$A$14,0)),Customers!B603=0),"",IF(ISNUMBER(Customers!B603),Customers!B603,IFERROR(VALUE(Customers!B603),"")))</f>
        <v>50</v>
      </c>
      <c r="C603" s="2" t="str">
        <f aca="false">IF(OR(TRIM(Customers!C603&amp;"")="",ISNUMBER(MATCH(TRIM(Customers!C603&amp;""),Codes!$A$5:$A$14,0))),"",TRIM(Customers!C603))</f>
        <v>M</v>
      </c>
      <c r="D603" s="2" t="str">
        <f aca="false">IF(OR(TRIM(Customers!D603&amp;"")="",ISNUMBER(MATCH(TRIM(Customers!D603&amp;""),Codes!$A$5:$A$14,0))),"",TRIM(Customers!D603))</f>
        <v>Toscana</v>
      </c>
      <c r="E603" s="2" t="str">
        <f aca="false">IF(OR(TRIM(Customers!E603&amp;"")="",ISNUMBER(MATCH(TRIM(Customers!E603&amp;""),Codes!$A$5:$A$14,0))),"",TRIM(Customers!E603))</f>
        <v>Executive</v>
      </c>
      <c r="F603" s="2" t="str">
        <f aca="false">IF(OR(TRIM(Customers!F603&amp;"")="",ISNUMBER(MATCH(TRIM(Customers!F603&amp;""),Codes!$A$5:$A$14,0))),"",TRIM(Customers!F603))</f>
        <v>Married</v>
      </c>
      <c r="G603" s="4" t="n">
        <f aca="false">IF(OR(TRIM(Customers!G603&amp;"")="",ISNUMBER(MATCH(TRIM(Customers!G603&amp;""),Codes!$A$5:$A$14,0)),Customers!G603=-999),"",IF(ISNUMBER(Customers!G603),Customers!G603,IFERROR(VALUE(Customers!G603),"")))</f>
        <v>118700</v>
      </c>
      <c r="H603" s="3" t="n">
        <f aca="false">IF(OR(TRIM(Customers!H603&amp;"")="",ISNUMBER(MATCH(TRIM(Customers!H603&amp;""),Codes!$A$5:$A$14,0))),"",IF(ISNUMBER(Customers!H603),Customers!H603,IFERROR(VALUE(Customers!H603),"")))</f>
        <v>4</v>
      </c>
      <c r="I603" s="5" t="str">
        <f aca="false">IF(OR(TRIM(Customers!I603&amp;"")="",ISNUMBER(MATCH(TRIM(Customers!I603&amp;""),Codes!$A$5:$A$14,0)),Customers!I603=DATE(1970,1,1)),"",IF(ISNUMBER(Customers!I603),Customers!I603,IFERROR(DATEVALUE(Customers!I603),"")))</f>
        <v/>
      </c>
      <c r="J603" s="2" t="str">
        <f aca="false">IF(OR(TRIM(Customers!J603&amp;"")="",ISNUMBER(MATCH(TRIM(Customers!J603&amp;""),Codes!$A$5:$A$14,0))),"",TRIM(Customers!J603))</f>
        <v>Branch</v>
      </c>
      <c r="K603" s="3" t="n">
        <f aca="false">IF(OR(TRIM(Customers!K603&amp;"")="",ISNUMBER(MATCH(TRIM(Customers!K603&amp;""),Codes!$A$5:$A$14,0))),"",IF(ISNUMBER(Customers!K603),Customers!K603,IFERROR(VALUE(Customers!K603),"")))</f>
        <v>3</v>
      </c>
      <c r="L603" s="4" t="n">
        <f aca="false">IF(OR(TRIM(Customers!L603&amp;"")="",ISNUMBER(MATCH(TRIM(Customers!L603&amp;""),Codes!$A$5:$A$14,0))),"",IF(ISNUMBER(Customers!L603),Customers!L603,IFERROR(VALUE(Customers!L603),"")))</f>
        <v>3775.7</v>
      </c>
      <c r="M603" s="4" t="n">
        <f aca="false">IF(OR(TRIM(Customers!M603&amp;"")="",ISNUMBER(MATCH(TRIM(Customers!M603&amp;""),Codes!$A$5:$A$14,0))),"",IF(ISNUMBER(Customers!M603),Customers!M603,IFERROR(VALUE(Customers!M603),"")))</f>
        <v>90454.52</v>
      </c>
      <c r="N603" s="3" t="n">
        <f aca="false">IF(OR(TRIM(Customers!N603&amp;"")="",ISNUMBER(MATCH(TRIM(Customers!N603&amp;""),Codes!$A$5:$A$14,0)),Customers!N603=9999),"",IF(ISNUMBER(Customers!N603),Customers!N603,IFERROR(VALUE(Customers!N603),"")))</f>
        <v>57</v>
      </c>
      <c r="O603" s="4" t="n">
        <f aca="false">IF(OR(TRIM(Customers!O603&amp;"")="",ISNUMBER(MATCH(TRIM(Customers!O603&amp;""),Codes!$A$5:$A$14,0))),"",IF(ISNUMBER(Customers!O603),Customers!O603,IFERROR(VALUE(Customers!O603),"")))</f>
        <v>102.23</v>
      </c>
      <c r="P603" s="3" t="n">
        <f aca="false">IF(OR(TRIM(Customers!P603&amp;"")="",ISNUMBER(MATCH(TRIM(Customers!P603&amp;""),Codes!$A$5:$A$14,0))),"",IF(ISNUMBER(Customers!P603),Customers!P603,IFERROR(VALUE(Customers!P603),"")))</f>
        <v>1</v>
      </c>
      <c r="Q603" s="4" t="n">
        <f aca="false">IF(OR(TRIM(Customers!Q603&amp;"")="",ISNUMBER(MATCH(TRIM(Customers!Q603&amp;""),Codes!$A$5:$A$14,0))),"",IF(ISNUMBER(Customers!Q603),Customers!Q603,IFERROR(VALUE(Customers!Q603),"")))</f>
        <v>13500</v>
      </c>
      <c r="R603" s="4" t="n">
        <f aca="false">IF(OR(TRIM(Customers!R603&amp;"")="",ISNUMBER(MATCH(TRIM(Customers!R603&amp;""),Codes!$A$5:$A$14,0))),"",IF(ISNUMBER(Customers!R603),Customers!R603,IFERROR(VALUE(Customers!R603),"")))</f>
        <v>3408.22</v>
      </c>
      <c r="S603" s="4" t="n">
        <f aca="false">IF(OR(TRIM(Customers!S603&amp;"")="",ISNUMBER(MATCH(TRIM(Customers!S603&amp;""),Codes!$A$5:$A$14,0))),"",IF(ISNUMBER(Customers!S603),Customers!S603,IFERROR(VALUE(Customers!S603),"")))</f>
        <v>400000</v>
      </c>
      <c r="T603" s="4" t="str">
        <f aca="false">IF(OR(TRIM(Customers!T603&amp;"")="",ISNUMBER(MATCH(TRIM(Customers!T603&amp;""),Codes!$A$5:$A$14,0))),"",IF(ISNUMBER(Customers!T603),Customers!T603,IFERROR(VALUE(Customers!T603),"")))</f>
        <v/>
      </c>
      <c r="U603" s="3" t="n">
        <f aca="false">IF(OR(TRIM(Customers!U603&amp;"")="",ISNUMBER(MATCH(TRIM(Customers!U603&amp;""),Codes!$A$5:$A$14,0)),Customers!U603=0),"",IF(ISNUMBER(Customers!U603),Customers!U603,IFERROR(VALUE(Customers!U603),"")))</f>
        <v>684</v>
      </c>
      <c r="V603" s="3" t="str">
        <f aca="false">IF(OR(TRIM(Customers!V603&amp;"")="",ISNUMBER(MATCH(TRIM(Customers!V603&amp;""),Codes!$A$5:$A$14,0))),"",IF(ISNUMBER(Customers!V603),Customers!V603,IFERROR(VALUE(Customers!V603),"")))</f>
        <v/>
      </c>
    </row>
    <row r="604" customFormat="false" ht="15" hidden="false" customHeight="false" outlineLevel="0" collapsed="false">
      <c r="A604" s="2" t="str">
        <f aca="false">Customers!A604</f>
        <v>CL00603</v>
      </c>
      <c r="B604" s="3" t="n">
        <f aca="false">IF(OR(TRIM(Customers!B604&amp;"")="",ISNUMBER(MATCH(TRIM(Customers!B604&amp;""),Codes!$A$5:$A$14,0)),Customers!B604=0),"",IF(ISNUMBER(Customers!B604),Customers!B604,IFERROR(VALUE(Customers!B604),"")))</f>
        <v>57</v>
      </c>
      <c r="C604" s="2" t="str">
        <f aca="false">IF(OR(TRIM(Customers!C604&amp;"")="",ISNUMBER(MATCH(TRIM(Customers!C604&amp;""),Codes!$A$5:$A$14,0))),"",TRIM(Customers!C604))</f>
        <v>F</v>
      </c>
      <c r="D604" s="2" t="str">
        <f aca="false">IF(OR(TRIM(Customers!D604&amp;"")="",ISNUMBER(MATCH(TRIM(Customers!D604&amp;""),Codes!$A$5:$A$14,0))),"",TRIM(Customers!D604))</f>
        <v>Sicilia</v>
      </c>
      <c r="E604" s="2" t="str">
        <f aca="false">IF(OR(TRIM(Customers!E604&amp;"")="",ISNUMBER(MATCH(TRIM(Customers!E604&amp;""),Codes!$A$5:$A$14,0))),"",TRIM(Customers!E604))</f>
        <v>Employee</v>
      </c>
      <c r="F604" s="2" t="str">
        <f aca="false">IF(OR(TRIM(Customers!F604&amp;"")="",ISNUMBER(MATCH(TRIM(Customers!F604&amp;""),Codes!$A$5:$A$14,0))),"",TRIM(Customers!F604))</f>
        <v>Single</v>
      </c>
      <c r="G604" s="4" t="n">
        <f aca="false">IF(OR(TRIM(Customers!G604&amp;"")="",ISNUMBER(MATCH(TRIM(Customers!G604&amp;""),Codes!$A$5:$A$14,0)),Customers!G604=-999),"",IF(ISNUMBER(Customers!G604),Customers!G604,IFERROR(VALUE(Customers!G604),"")))</f>
        <v>50900</v>
      </c>
      <c r="H604" s="3" t="n">
        <f aca="false">IF(OR(TRIM(Customers!H604&amp;"")="",ISNUMBER(MATCH(TRIM(Customers!H604&amp;""),Codes!$A$5:$A$14,0))),"",IF(ISNUMBER(Customers!H604),Customers!H604,IFERROR(VALUE(Customers!H604),"")))</f>
        <v>22</v>
      </c>
      <c r="I604" s="5" t="n">
        <f aca="false">IF(OR(TRIM(Customers!I604&amp;"")="",ISNUMBER(MATCH(TRIM(Customers!I604&amp;""),Codes!$A$5:$A$14,0)),Customers!I604=DATE(1970,1,1)),"",IF(ISNUMBER(Customers!I604),Customers!I604,IFERROR(DATEVALUE(Customers!I604),"")))</f>
        <v>37999</v>
      </c>
      <c r="J604" s="2" t="str">
        <f aca="false">IF(OR(TRIM(Customers!J604&amp;"")="",ISNUMBER(MATCH(TRIM(Customers!J604&amp;""),Codes!$A$5:$A$14,0))),"",TRIM(Customers!J604))</f>
        <v>Phone</v>
      </c>
      <c r="K604" s="3" t="n">
        <f aca="false">IF(OR(TRIM(Customers!K604&amp;"")="",ISNUMBER(MATCH(TRIM(Customers!K604&amp;""),Codes!$A$5:$A$14,0))),"",IF(ISNUMBER(Customers!K604),Customers!K604,IFERROR(VALUE(Customers!K604),"")))</f>
        <v>4</v>
      </c>
      <c r="L604" s="4" t="n">
        <f aca="false">IF(OR(TRIM(Customers!L604&amp;"")="",ISNUMBER(MATCH(TRIM(Customers!L604&amp;""),Codes!$A$5:$A$14,0))),"",IF(ISNUMBER(Customers!L604),Customers!L604,IFERROR(VALUE(Customers!L604),"")))</f>
        <v>3974.59</v>
      </c>
      <c r="M604" s="4" t="n">
        <f aca="false">IF(OR(TRIM(Customers!M604&amp;"")="",ISNUMBER(MATCH(TRIM(Customers!M604&amp;""),Codes!$A$5:$A$14,0))),"",IF(ISNUMBER(Customers!M604),Customers!M604,IFERROR(VALUE(Customers!M604),"")))</f>
        <v>0</v>
      </c>
      <c r="N604" s="3" t="n">
        <f aca="false">IF(OR(TRIM(Customers!N604&amp;"")="",ISNUMBER(MATCH(TRIM(Customers!N604&amp;""),Codes!$A$5:$A$14,0)),Customers!N604=9999),"",IF(ISNUMBER(Customers!N604),Customers!N604,IFERROR(VALUE(Customers!N604),"")))</f>
        <v>36</v>
      </c>
      <c r="O604" s="4" t="n">
        <f aca="false">IF(OR(TRIM(Customers!O604&amp;"")="",ISNUMBER(MATCH(TRIM(Customers!O604&amp;""),Codes!$A$5:$A$14,0))),"",IF(ISNUMBER(Customers!O604),Customers!O604,IFERROR(VALUE(Customers!O604),"")))</f>
        <v>70.76</v>
      </c>
      <c r="P604" s="3" t="n">
        <f aca="false">IF(OR(TRIM(Customers!P604&amp;"")="",ISNUMBER(MATCH(TRIM(Customers!P604&amp;""),Codes!$A$5:$A$14,0))),"",IF(ISNUMBER(Customers!P604),Customers!P604,IFERROR(VALUE(Customers!P604),"")))</f>
        <v>4</v>
      </c>
      <c r="Q604" s="4" t="n">
        <f aca="false">IF(OR(TRIM(Customers!Q604&amp;"")="",ISNUMBER(MATCH(TRIM(Customers!Q604&amp;""),Codes!$A$5:$A$14,0))),"",IF(ISNUMBER(Customers!Q604),Customers!Q604,IFERROR(VALUE(Customers!Q604),"")))</f>
        <v>7500</v>
      </c>
      <c r="R604" s="4" t="n">
        <f aca="false">IF(OR(TRIM(Customers!R604&amp;"")="",ISNUMBER(MATCH(TRIM(Customers!R604&amp;""),Codes!$A$5:$A$14,0))),"",IF(ISNUMBER(Customers!R604),Customers!R604,IFERROR(VALUE(Customers!R604),"")))</f>
        <v>2473.19</v>
      </c>
      <c r="S604" s="4" t="n">
        <f aca="false">IF(OR(TRIM(Customers!S604&amp;"")="",ISNUMBER(MATCH(TRIM(Customers!S604&amp;""),Codes!$A$5:$A$14,0))),"",IF(ISNUMBER(Customers!S604),Customers!S604,IFERROR(VALUE(Customers!S604),"")))</f>
        <v>254000</v>
      </c>
      <c r="T604" s="4" t="n">
        <f aca="false">IF(OR(TRIM(Customers!T604&amp;"")="",ISNUMBER(MATCH(TRIM(Customers!T604&amp;""),Codes!$A$5:$A$14,0))),"",IF(ISNUMBER(Customers!T604),Customers!T604,IFERROR(VALUE(Customers!T604),"")))</f>
        <v>1880</v>
      </c>
      <c r="U604" s="3" t="n">
        <f aca="false">IF(OR(TRIM(Customers!U604&amp;"")="",ISNUMBER(MATCH(TRIM(Customers!U604&amp;""),Codes!$A$5:$A$14,0)),Customers!U604=0),"",IF(ISNUMBER(Customers!U604),Customers!U604,IFERROR(VALUE(Customers!U604),"")))</f>
        <v>731</v>
      </c>
      <c r="V604" s="3" t="str">
        <f aca="false">IF(OR(TRIM(Customers!V604&amp;"")="",ISNUMBER(MATCH(TRIM(Customers!V604&amp;""),Codes!$A$5:$A$14,0))),"",IF(ISNUMBER(Customers!V604),Customers!V604,IFERROR(VALUE(Customers!V604),"")))</f>
        <v/>
      </c>
    </row>
    <row r="605" customFormat="false" ht="15" hidden="false" customHeight="false" outlineLevel="0" collapsed="false">
      <c r="A605" s="2" t="str">
        <f aca="false">Customers!A605</f>
        <v>CL00604</v>
      </c>
      <c r="B605" s="3" t="n">
        <f aca="false">IF(OR(TRIM(Customers!B605&amp;"")="",ISNUMBER(MATCH(TRIM(Customers!B605&amp;""),Codes!$A$5:$A$14,0)),Customers!B605=0),"",IF(ISNUMBER(Customers!B605),Customers!B605,IFERROR(VALUE(Customers!B605),"")))</f>
        <v>39</v>
      </c>
      <c r="C605" s="2" t="str">
        <f aca="false">IF(OR(TRIM(Customers!C605&amp;"")="",ISNUMBER(MATCH(TRIM(Customers!C605&amp;""),Codes!$A$5:$A$14,0))),"",TRIM(Customers!C605))</f>
        <v>F</v>
      </c>
      <c r="D605" s="2" t="str">
        <f aca="false">IF(OR(TRIM(Customers!D605&amp;"")="",ISNUMBER(MATCH(TRIM(Customers!D605&amp;""),Codes!$A$5:$A$14,0))),"",TRIM(Customers!D605))</f>
        <v/>
      </c>
      <c r="E605" s="2" t="str">
        <f aca="false">IF(OR(TRIM(Customers!E605&amp;"")="",ISNUMBER(MATCH(TRIM(Customers!E605&amp;""),Codes!$A$5:$A$14,0))),"",TRIM(Customers!E605))</f>
        <v>Employee</v>
      </c>
      <c r="F605" s="2" t="str">
        <f aca="false">IF(OR(TRIM(Customers!F605&amp;"")="",ISNUMBER(MATCH(TRIM(Customers!F605&amp;""),Codes!$A$5:$A$14,0))),"",TRIM(Customers!F605))</f>
        <v>Married</v>
      </c>
      <c r="G605" s="4" t="n">
        <f aca="false">IF(OR(TRIM(Customers!G605&amp;"")="",ISNUMBER(MATCH(TRIM(Customers!G605&amp;""),Codes!$A$5:$A$14,0)),Customers!G605=-999),"",IF(ISNUMBER(Customers!G605),Customers!G605,IFERROR(VALUE(Customers!G605),"")))</f>
        <v>50200</v>
      </c>
      <c r="H605" s="3" t="n">
        <f aca="false">IF(OR(TRIM(Customers!H605&amp;"")="",ISNUMBER(MATCH(TRIM(Customers!H605&amp;""),Codes!$A$5:$A$14,0))),"",IF(ISNUMBER(Customers!H605),Customers!H605,IFERROR(VALUE(Customers!H605),"")))</f>
        <v>9</v>
      </c>
      <c r="I605" s="5" t="n">
        <f aca="false">IF(OR(TRIM(Customers!I605&amp;"")="",ISNUMBER(MATCH(TRIM(Customers!I605&amp;""),Codes!$A$5:$A$14,0)),Customers!I605=DATE(1970,1,1)),"",IF(ISNUMBER(Customers!I605),Customers!I605,IFERROR(DATEVALUE(Customers!I605),"")))</f>
        <v>42930</v>
      </c>
      <c r="J605" s="2" t="str">
        <f aca="false">IF(OR(TRIM(Customers!J605&amp;"")="",ISNUMBER(MATCH(TRIM(Customers!J605&amp;""),Codes!$A$5:$A$14,0))),"",TRIM(Customers!J605))</f>
        <v>Branch</v>
      </c>
      <c r="K605" s="3" t="n">
        <f aca="false">IF(OR(TRIM(Customers!K605&amp;"")="",ISNUMBER(MATCH(TRIM(Customers!K605&amp;""),Codes!$A$5:$A$14,0))),"",IF(ISNUMBER(Customers!K605),Customers!K605,IFERROR(VALUE(Customers!K605),"")))</f>
        <v>3</v>
      </c>
      <c r="L605" s="4" t="n">
        <f aca="false">IF(OR(TRIM(Customers!L605&amp;"")="",ISNUMBER(MATCH(TRIM(Customers!L605&amp;""),Codes!$A$5:$A$14,0))),"",IF(ISNUMBER(Customers!L605),Customers!L605,IFERROR(VALUE(Customers!L605),"")))</f>
        <v>5694.77</v>
      </c>
      <c r="M605" s="4" t="n">
        <f aca="false">IF(OR(TRIM(Customers!M605&amp;"")="",ISNUMBER(MATCH(TRIM(Customers!M605&amp;""),Codes!$A$5:$A$14,0))),"",IF(ISNUMBER(Customers!M605),Customers!M605,IFERROR(VALUE(Customers!M605),"")))</f>
        <v>28694.33</v>
      </c>
      <c r="N605" s="3" t="n">
        <f aca="false">IF(OR(TRIM(Customers!N605&amp;"")="",ISNUMBER(MATCH(TRIM(Customers!N605&amp;""),Codes!$A$5:$A$14,0)),Customers!N605=9999),"",IF(ISNUMBER(Customers!N605),Customers!N605,IFERROR(VALUE(Customers!N605),"")))</f>
        <v>38</v>
      </c>
      <c r="O605" s="4" t="n">
        <f aca="false">IF(OR(TRIM(Customers!O605&amp;"")="",ISNUMBER(MATCH(TRIM(Customers!O605&amp;""),Codes!$A$5:$A$14,0))),"",IF(ISNUMBER(Customers!O605),Customers!O605,IFERROR(VALUE(Customers!O605),"")))</f>
        <v>54.67</v>
      </c>
      <c r="P605" s="3" t="n">
        <f aca="false">IF(OR(TRIM(Customers!P605&amp;"")="",ISNUMBER(MATCH(TRIM(Customers!P605&amp;""),Codes!$A$5:$A$14,0))),"",IF(ISNUMBER(Customers!P605),Customers!P605,IFERROR(VALUE(Customers!P605),"")))</f>
        <v>0</v>
      </c>
      <c r="Q605" s="4" t="n">
        <f aca="false">IF(OR(TRIM(Customers!Q605&amp;"")="",ISNUMBER(MATCH(TRIM(Customers!Q605&amp;""),Codes!$A$5:$A$14,0))),"",IF(ISNUMBER(Customers!Q605),Customers!Q605,IFERROR(VALUE(Customers!Q605),"")))</f>
        <v>6000</v>
      </c>
      <c r="R605" s="4" t="n">
        <f aca="false">IF(OR(TRIM(Customers!R605&amp;"")="",ISNUMBER(MATCH(TRIM(Customers!R605&amp;""),Codes!$A$5:$A$14,0))),"",IF(ISNUMBER(Customers!R605),Customers!R605,IFERROR(VALUE(Customers!R605),"")))</f>
        <v>1595.62</v>
      </c>
      <c r="S605" s="4" t="n">
        <f aca="false">IF(OR(TRIM(Customers!S605&amp;"")="",ISNUMBER(MATCH(TRIM(Customers!S605&amp;""),Codes!$A$5:$A$14,0))),"",IF(ISNUMBER(Customers!S605),Customers!S605,IFERROR(VALUE(Customers!S605),"")))</f>
        <v>114000</v>
      </c>
      <c r="T605" s="4" t="n">
        <f aca="false">IF(OR(TRIM(Customers!T605&amp;"")="",ISNUMBER(MATCH(TRIM(Customers!T605&amp;""),Codes!$A$5:$A$14,0))),"",IF(ISNUMBER(Customers!T605),Customers!T605,IFERROR(VALUE(Customers!T605),"")))</f>
        <v>533</v>
      </c>
      <c r="U605" s="3" t="n">
        <f aca="false">IF(OR(TRIM(Customers!U605&amp;"")="",ISNUMBER(MATCH(TRIM(Customers!U605&amp;""),Codes!$A$5:$A$14,0)),Customers!U605=0),"",IF(ISNUMBER(Customers!U605),Customers!U605,IFERROR(VALUE(Customers!U605),"")))</f>
        <v>599</v>
      </c>
      <c r="V605" s="3" t="n">
        <f aca="false">IF(OR(TRIM(Customers!V605&amp;"")="",ISNUMBER(MATCH(TRIM(Customers!V605&amp;""),Codes!$A$5:$A$14,0))),"",IF(ISNUMBER(Customers!V605),Customers!V605,IFERROR(VALUE(Customers!V605),"")))</f>
        <v>2</v>
      </c>
    </row>
    <row r="606" customFormat="false" ht="15" hidden="false" customHeight="false" outlineLevel="0" collapsed="false">
      <c r="A606" s="2" t="str">
        <f aca="false">Customers!A606</f>
        <v>CL00605</v>
      </c>
      <c r="B606" s="3" t="n">
        <f aca="false">IF(OR(TRIM(Customers!B606&amp;"")="",ISNUMBER(MATCH(TRIM(Customers!B606&amp;""),Codes!$A$5:$A$14,0)),Customers!B606=0),"",IF(ISNUMBER(Customers!B606),Customers!B606,IFERROR(VALUE(Customers!B606),"")))</f>
        <v>44</v>
      </c>
      <c r="C606" s="2" t="str">
        <f aca="false">IF(OR(TRIM(Customers!C606&amp;"")="",ISNUMBER(MATCH(TRIM(Customers!C606&amp;""),Codes!$A$5:$A$14,0))),"",TRIM(Customers!C606))</f>
        <v>M</v>
      </c>
      <c r="D606" s="2" t="str">
        <f aca="false">IF(OR(TRIM(Customers!D606&amp;"")="",ISNUMBER(MATCH(TRIM(Customers!D606&amp;""),Codes!$A$5:$A$14,0))),"",TRIM(Customers!D606))</f>
        <v>Emilia-Romagna</v>
      </c>
      <c r="E606" s="2" t="str">
        <f aca="false">IF(OR(TRIM(Customers!E606&amp;"")="",ISNUMBER(MATCH(TRIM(Customers!E606&amp;""),Codes!$A$5:$A$14,0))),"",TRIM(Customers!E606))</f>
        <v>Employee</v>
      </c>
      <c r="F606" s="2" t="str">
        <f aca="false">IF(OR(TRIM(Customers!F606&amp;"")="",ISNUMBER(MATCH(TRIM(Customers!F606&amp;""),Codes!$A$5:$A$14,0))),"",TRIM(Customers!F606))</f>
        <v>Married</v>
      </c>
      <c r="G606" s="4" t="str">
        <f aca="false">IF(OR(TRIM(Customers!G606&amp;"")="",ISNUMBER(MATCH(TRIM(Customers!G606&amp;""),Codes!$A$5:$A$14,0)),Customers!G606=-999),"",IF(ISNUMBER(Customers!G606),Customers!G606,IFERROR(VALUE(Customers!G606),"")))</f>
        <v/>
      </c>
      <c r="H606" s="3" t="str">
        <f aca="false">IF(OR(TRIM(Customers!H606&amp;"")="",ISNUMBER(MATCH(TRIM(Customers!H606&amp;""),Codes!$A$5:$A$14,0))),"",IF(ISNUMBER(Customers!H606),Customers!H606,IFERROR(VALUE(Customers!H606),"")))</f>
        <v/>
      </c>
      <c r="I606" s="5" t="str">
        <f aca="false">IF(OR(TRIM(Customers!I606&amp;"")="",ISNUMBER(MATCH(TRIM(Customers!I606&amp;""),Codes!$A$5:$A$14,0)),Customers!I606=DATE(1970,1,1)),"",IF(ISNUMBER(Customers!I606),Customers!I606,IFERROR(DATEVALUE(Customers!I606),"")))</f>
        <v/>
      </c>
      <c r="J606" s="2" t="str">
        <f aca="false">IF(OR(TRIM(Customers!J606&amp;"")="",ISNUMBER(MATCH(TRIM(Customers!J606&amp;""),Codes!$A$5:$A$14,0))),"",TRIM(Customers!J606))</f>
        <v>App</v>
      </c>
      <c r="K606" s="3" t="n">
        <f aca="false">IF(OR(TRIM(Customers!K606&amp;"")="",ISNUMBER(MATCH(TRIM(Customers!K606&amp;""),Codes!$A$5:$A$14,0))),"",IF(ISNUMBER(Customers!K606),Customers!K606,IFERROR(VALUE(Customers!K606),"")))</f>
        <v>6</v>
      </c>
      <c r="L606" s="4" t="n">
        <f aca="false">IF(OR(TRIM(Customers!L606&amp;"")="",ISNUMBER(MATCH(TRIM(Customers!L606&amp;""),Codes!$A$5:$A$14,0))),"",IF(ISNUMBER(Customers!L606),Customers!L606,IFERROR(VALUE(Customers!L606),"")))</f>
        <v>3148.52</v>
      </c>
      <c r="M606" s="4" t="n">
        <f aca="false">IF(OR(TRIM(Customers!M606&amp;"")="",ISNUMBER(MATCH(TRIM(Customers!M606&amp;""),Codes!$A$5:$A$14,0))),"",IF(ISNUMBER(Customers!M606),Customers!M606,IFERROR(VALUE(Customers!M606),"")))</f>
        <v>48523.1</v>
      </c>
      <c r="N606" s="3" t="n">
        <f aca="false">IF(OR(TRIM(Customers!N606&amp;"")="",ISNUMBER(MATCH(TRIM(Customers!N606&amp;""),Codes!$A$5:$A$14,0)),Customers!N606=9999),"",IF(ISNUMBER(Customers!N606),Customers!N606,IFERROR(VALUE(Customers!N606),"")))</f>
        <v>29</v>
      </c>
      <c r="O606" s="4" t="n">
        <f aca="false">IF(OR(TRIM(Customers!O606&amp;"")="",ISNUMBER(MATCH(TRIM(Customers!O606&amp;""),Codes!$A$5:$A$14,0))),"",IF(ISNUMBER(Customers!O606),Customers!O606,IFERROR(VALUE(Customers!O606),"")))</f>
        <v>27.85</v>
      </c>
      <c r="P606" s="3" t="n">
        <f aca="false">IF(OR(TRIM(Customers!P606&amp;"")="",ISNUMBER(MATCH(TRIM(Customers!P606&amp;""),Codes!$A$5:$A$14,0))),"",IF(ISNUMBER(Customers!P606),Customers!P606,IFERROR(VALUE(Customers!P606),"")))</f>
        <v>3</v>
      </c>
      <c r="Q606" s="4" t="n">
        <f aca="false">IF(OR(TRIM(Customers!Q606&amp;"")="",ISNUMBER(MATCH(TRIM(Customers!Q606&amp;""),Codes!$A$5:$A$14,0))),"",IF(ISNUMBER(Customers!Q606),Customers!Q606,IFERROR(VALUE(Customers!Q606),"")))</f>
        <v>0</v>
      </c>
      <c r="R606" s="4" t="n">
        <f aca="false">IF(OR(TRIM(Customers!R606&amp;"")="",ISNUMBER(MATCH(TRIM(Customers!R606&amp;""),Codes!$A$5:$A$14,0))),"",IF(ISNUMBER(Customers!R606),Customers!R606,IFERROR(VALUE(Customers!R606),"")))</f>
        <v>0</v>
      </c>
      <c r="S606" s="4" t="n">
        <f aca="false">IF(OR(TRIM(Customers!S606&amp;"")="",ISNUMBER(MATCH(TRIM(Customers!S606&amp;""),Codes!$A$5:$A$14,0))),"",IF(ISNUMBER(Customers!S606),Customers!S606,IFERROR(VALUE(Customers!S606),"")))</f>
        <v>179000</v>
      </c>
      <c r="T606" s="4" t="n">
        <f aca="false">IF(OR(TRIM(Customers!T606&amp;"")="",ISNUMBER(MATCH(TRIM(Customers!T606&amp;""),Codes!$A$5:$A$14,0))),"",IF(ISNUMBER(Customers!T606),Customers!T606,IFERROR(VALUE(Customers!T606),"")))</f>
        <v>1148</v>
      </c>
      <c r="U606" s="3" t="n">
        <f aca="false">IF(OR(TRIM(Customers!U606&amp;"")="",ISNUMBER(MATCH(TRIM(Customers!U606&amp;""),Codes!$A$5:$A$14,0)),Customers!U606=0),"",IF(ISNUMBER(Customers!U606),Customers!U606,IFERROR(VALUE(Customers!U606),"")))</f>
        <v>622</v>
      </c>
      <c r="V606" s="3" t="n">
        <f aca="false">IF(OR(TRIM(Customers!V606&amp;"")="",ISNUMBER(MATCH(TRIM(Customers!V606&amp;""),Codes!$A$5:$A$14,0))),"",IF(ISNUMBER(Customers!V606),Customers!V606,IFERROR(VALUE(Customers!V606),"")))</f>
        <v>0</v>
      </c>
    </row>
    <row r="607" customFormat="false" ht="15" hidden="false" customHeight="false" outlineLevel="0" collapsed="false">
      <c r="A607" s="2" t="str">
        <f aca="false">Customers!A607</f>
        <v>CL00606</v>
      </c>
      <c r="B607" s="3" t="n">
        <f aca="false">IF(OR(TRIM(Customers!B607&amp;"")="",ISNUMBER(MATCH(TRIM(Customers!B607&amp;""),Codes!$A$5:$A$14,0)),Customers!B607=0),"",IF(ISNUMBER(Customers!B607),Customers!B607,IFERROR(VALUE(Customers!B607),"")))</f>
        <v>31</v>
      </c>
      <c r="C607" s="2" t="str">
        <f aca="false">IF(OR(TRIM(Customers!C607&amp;"")="",ISNUMBER(MATCH(TRIM(Customers!C607&amp;""),Codes!$A$5:$A$14,0))),"",TRIM(Customers!C607))</f>
        <v>M</v>
      </c>
      <c r="D607" s="2" t="str">
        <f aca="false">IF(OR(TRIM(Customers!D607&amp;"")="",ISNUMBER(MATCH(TRIM(Customers!D607&amp;""),Codes!$A$5:$A$14,0))),"",TRIM(Customers!D607))</f>
        <v>Calabria</v>
      </c>
      <c r="E607" s="2" t="str">
        <f aca="false">IF(OR(TRIM(Customers!E607&amp;"")="",ISNUMBER(MATCH(TRIM(Customers!E607&amp;""),Codes!$A$5:$A$14,0))),"",TRIM(Customers!E607))</f>
        <v>Shopkeeper</v>
      </c>
      <c r="F607" s="2" t="str">
        <f aca="false">IF(OR(TRIM(Customers!F607&amp;"")="",ISNUMBER(MATCH(TRIM(Customers!F607&amp;""),Codes!$A$5:$A$14,0))),"",TRIM(Customers!F607))</f>
        <v>Married</v>
      </c>
      <c r="G607" s="4" t="n">
        <f aca="false">IF(OR(TRIM(Customers!G607&amp;"")="",ISNUMBER(MATCH(TRIM(Customers!G607&amp;""),Codes!$A$5:$A$14,0)),Customers!G607=-999),"",IF(ISNUMBER(Customers!G607),Customers!G607,IFERROR(VALUE(Customers!G607),"")))</f>
        <v>46300</v>
      </c>
      <c r="H607" s="3" t="n">
        <f aca="false">IF(OR(TRIM(Customers!H607&amp;"")="",ISNUMBER(MATCH(TRIM(Customers!H607&amp;""),Codes!$A$5:$A$14,0))),"",IF(ISNUMBER(Customers!H607),Customers!H607,IFERROR(VALUE(Customers!H607),"")))</f>
        <v>3</v>
      </c>
      <c r="I607" s="5" t="n">
        <f aca="false">IF(OR(TRIM(Customers!I607&amp;"")="",ISNUMBER(MATCH(TRIM(Customers!I607&amp;""),Codes!$A$5:$A$14,0)),Customers!I607=DATE(1970,1,1)),"",IF(ISNUMBER(Customers!I607),Customers!I607,IFERROR(DATEVALUE(Customers!I607),"")))</f>
        <v>45156</v>
      </c>
      <c r="J607" s="2" t="str">
        <f aca="false">IF(OR(TRIM(Customers!J607&amp;"")="",ISNUMBER(MATCH(TRIM(Customers!J607&amp;""),Codes!$A$5:$A$14,0))),"",TRIM(Customers!J607))</f>
        <v>Branch</v>
      </c>
      <c r="K607" s="3" t="n">
        <f aca="false">IF(OR(TRIM(Customers!K607&amp;"")="",ISNUMBER(MATCH(TRIM(Customers!K607&amp;""),Codes!$A$5:$A$14,0))),"",IF(ISNUMBER(Customers!K607),Customers!K607,IFERROR(VALUE(Customers!K607),"")))</f>
        <v>1</v>
      </c>
      <c r="L607" s="4" t="n">
        <f aca="false">IF(OR(TRIM(Customers!L607&amp;"")="",ISNUMBER(MATCH(TRIM(Customers!L607&amp;""),Codes!$A$5:$A$14,0))),"",IF(ISNUMBER(Customers!L607),Customers!L607,IFERROR(VALUE(Customers!L607),"")))</f>
        <v>6996.77</v>
      </c>
      <c r="M607" s="4" t="n">
        <f aca="false">IF(OR(TRIM(Customers!M607&amp;"")="",ISNUMBER(MATCH(TRIM(Customers!M607&amp;""),Codes!$A$5:$A$14,0))),"",IF(ISNUMBER(Customers!M607),Customers!M607,IFERROR(VALUE(Customers!M607),"")))</f>
        <v>16487.98</v>
      </c>
      <c r="N607" s="3" t="n">
        <f aca="false">IF(OR(TRIM(Customers!N607&amp;"")="",ISNUMBER(MATCH(TRIM(Customers!N607&amp;""),Codes!$A$5:$A$14,0)),Customers!N607=9999),"",IF(ISNUMBER(Customers!N607),Customers!N607,IFERROR(VALUE(Customers!N607),"")))</f>
        <v>28</v>
      </c>
      <c r="O607" s="4" t="n">
        <f aca="false">IF(OR(TRIM(Customers!O607&amp;"")="",ISNUMBER(MATCH(TRIM(Customers!O607&amp;""),Codes!$A$5:$A$14,0))),"",IF(ISNUMBER(Customers!O607),Customers!O607,IFERROR(VALUE(Customers!O607),"")))</f>
        <v>37.82</v>
      </c>
      <c r="P607" s="3" t="n">
        <f aca="false">IF(OR(TRIM(Customers!P607&amp;"")="",ISNUMBER(MATCH(TRIM(Customers!P607&amp;""),Codes!$A$5:$A$14,0))),"",IF(ISNUMBER(Customers!P607),Customers!P607,IFERROR(VALUE(Customers!P607),"")))</f>
        <v>3</v>
      </c>
      <c r="Q607" s="4" t="n">
        <f aca="false">IF(OR(TRIM(Customers!Q607&amp;"")="",ISNUMBER(MATCH(TRIM(Customers!Q607&amp;""),Codes!$A$5:$A$14,0))),"",IF(ISNUMBER(Customers!Q607),Customers!Q607,IFERROR(VALUE(Customers!Q607),"")))</f>
        <v>4500</v>
      </c>
      <c r="R607" s="4" t="n">
        <f aca="false">IF(OR(TRIM(Customers!R607&amp;"")="",ISNUMBER(MATCH(TRIM(Customers!R607&amp;""),Codes!$A$5:$A$14,0))),"",IF(ISNUMBER(Customers!R607),Customers!R607,IFERROR(VALUE(Customers!R607),"")))</f>
        <v>1204.28</v>
      </c>
      <c r="S607" s="4" t="n">
        <f aca="false">IF(OR(TRIM(Customers!S607&amp;"")="",ISNUMBER(MATCH(TRIM(Customers!S607&amp;""),Codes!$A$5:$A$14,0))),"",IF(ISNUMBER(Customers!S607),Customers!S607,IFERROR(VALUE(Customers!S607),"")))</f>
        <v>185000</v>
      </c>
      <c r="T607" s="4" t="n">
        <f aca="false">IF(OR(TRIM(Customers!T607&amp;"")="",ISNUMBER(MATCH(TRIM(Customers!T607&amp;""),Codes!$A$5:$A$14,0))),"",IF(ISNUMBER(Customers!T607),Customers!T607,IFERROR(VALUE(Customers!T607),"")))</f>
        <v>1223</v>
      </c>
      <c r="U607" s="3" t="n">
        <f aca="false">IF(OR(TRIM(Customers!U607&amp;"")="",ISNUMBER(MATCH(TRIM(Customers!U607&amp;""),Codes!$A$5:$A$14,0)),Customers!U607=0),"",IF(ISNUMBER(Customers!U607),Customers!U607,IFERROR(VALUE(Customers!U607),"")))</f>
        <v>628</v>
      </c>
      <c r="V607" s="3" t="n">
        <f aca="false">IF(OR(TRIM(Customers!V607&amp;"")="",ISNUMBER(MATCH(TRIM(Customers!V607&amp;""),Codes!$A$5:$A$14,0))),"",IF(ISNUMBER(Customers!V607),Customers!V607,IFERROR(VALUE(Customers!V607),"")))</f>
        <v>0</v>
      </c>
    </row>
    <row r="608" customFormat="false" ht="15" hidden="false" customHeight="false" outlineLevel="0" collapsed="false">
      <c r="A608" s="2" t="str">
        <f aca="false">Customers!A608</f>
        <v>CL00607</v>
      </c>
      <c r="B608" s="3" t="n">
        <f aca="false">IF(OR(TRIM(Customers!B608&amp;"")="",ISNUMBER(MATCH(TRIM(Customers!B608&amp;""),Codes!$A$5:$A$14,0)),Customers!B608=0),"",IF(ISNUMBER(Customers!B608),Customers!B608,IFERROR(VALUE(Customers!B608),"")))</f>
        <v>27</v>
      </c>
      <c r="C608" s="2" t="str">
        <f aca="false">IF(OR(TRIM(Customers!C608&amp;"")="",ISNUMBER(MATCH(TRIM(Customers!C608&amp;""),Codes!$A$5:$A$14,0))),"",TRIM(Customers!C608))</f>
        <v>F</v>
      </c>
      <c r="D608" s="2" t="str">
        <f aca="false">IF(OR(TRIM(Customers!D608&amp;"")="",ISNUMBER(MATCH(TRIM(Customers!D608&amp;""),Codes!$A$5:$A$14,0))),"",TRIM(Customers!D608))</f>
        <v>Lombardia</v>
      </c>
      <c r="E608" s="2" t="str">
        <f aca="false">IF(OR(TRIM(Customers!E608&amp;"")="",ISNUMBER(MATCH(TRIM(Customers!E608&amp;""),Codes!$A$5:$A$14,0))),"",TRIM(Customers!E608))</f>
        <v>Self-employed</v>
      </c>
      <c r="F608" s="2" t="str">
        <f aca="false">IF(OR(TRIM(Customers!F608&amp;"")="",ISNUMBER(MATCH(TRIM(Customers!F608&amp;""),Codes!$A$5:$A$14,0))),"",TRIM(Customers!F608))</f>
        <v>Single</v>
      </c>
      <c r="G608" s="4" t="n">
        <f aca="false">IF(OR(TRIM(Customers!G608&amp;"")="",ISNUMBER(MATCH(TRIM(Customers!G608&amp;""),Codes!$A$5:$A$14,0)),Customers!G608=-999),"",IF(ISNUMBER(Customers!G608),Customers!G608,IFERROR(VALUE(Customers!G608),"")))</f>
        <v>46000</v>
      </c>
      <c r="H608" s="3" t="n">
        <f aca="false">IF(OR(TRIM(Customers!H608&amp;"")="",ISNUMBER(MATCH(TRIM(Customers!H608&amp;""),Codes!$A$5:$A$14,0))),"",IF(ISNUMBER(Customers!H608),Customers!H608,IFERROR(VALUE(Customers!H608),"")))</f>
        <v>3</v>
      </c>
      <c r="I608" s="5" t="n">
        <f aca="false">IF(OR(TRIM(Customers!I608&amp;"")="",ISNUMBER(MATCH(TRIM(Customers!I608&amp;""),Codes!$A$5:$A$14,0)),Customers!I608=DATE(1970,1,1)),"",IF(ISNUMBER(Customers!I608),Customers!I608,IFERROR(DATEVALUE(Customers!I608),"")))</f>
        <v>45049</v>
      </c>
      <c r="J608" s="2" t="str">
        <f aca="false">IF(OR(TRIM(Customers!J608&amp;"")="",ISNUMBER(MATCH(TRIM(Customers!J608&amp;""),Codes!$A$5:$A$14,0))),"",TRIM(Customers!J608))</f>
        <v>App</v>
      </c>
      <c r="K608" s="3" t="n">
        <f aca="false">IF(OR(TRIM(Customers!K608&amp;"")="",ISNUMBER(MATCH(TRIM(Customers!K608&amp;""),Codes!$A$5:$A$14,0))),"",IF(ISNUMBER(Customers!K608),Customers!K608,IFERROR(VALUE(Customers!K608),"")))</f>
        <v>2</v>
      </c>
      <c r="L608" s="4" t="n">
        <f aca="false">IF(OR(TRIM(Customers!L608&amp;"")="",ISNUMBER(MATCH(TRIM(Customers!L608&amp;""),Codes!$A$5:$A$14,0))),"",IF(ISNUMBER(Customers!L608),Customers!L608,IFERROR(VALUE(Customers!L608),"")))</f>
        <v>21669.19</v>
      </c>
      <c r="M608" s="4" t="n">
        <f aca="false">IF(OR(TRIM(Customers!M608&amp;"")="",ISNUMBER(MATCH(TRIM(Customers!M608&amp;""),Codes!$A$5:$A$14,0))),"",IF(ISNUMBER(Customers!M608),Customers!M608,IFERROR(VALUE(Customers!M608),"")))</f>
        <v>9841.6</v>
      </c>
      <c r="N608" s="3" t="n">
        <f aca="false">IF(OR(TRIM(Customers!N608&amp;"")="",ISNUMBER(MATCH(TRIM(Customers!N608&amp;""),Codes!$A$5:$A$14,0)),Customers!N608=9999),"",IF(ISNUMBER(Customers!N608),Customers!N608,IFERROR(VALUE(Customers!N608),"")))</f>
        <v>25</v>
      </c>
      <c r="O608" s="4" t="n">
        <f aca="false">IF(OR(TRIM(Customers!O608&amp;"")="",ISNUMBER(MATCH(TRIM(Customers!O608&amp;""),Codes!$A$5:$A$14,0))),"",IF(ISNUMBER(Customers!O608),Customers!O608,IFERROR(VALUE(Customers!O608),"")))</f>
        <v>62.86</v>
      </c>
      <c r="P608" s="3" t="n">
        <f aca="false">IF(OR(TRIM(Customers!P608&amp;"")="",ISNUMBER(MATCH(TRIM(Customers!P608&amp;""),Codes!$A$5:$A$14,0))),"",IF(ISNUMBER(Customers!P608),Customers!P608,IFERROR(VALUE(Customers!P608),"")))</f>
        <v>4</v>
      </c>
      <c r="Q608" s="4" t="n">
        <f aca="false">IF(OR(TRIM(Customers!Q608&amp;"")="",ISNUMBER(MATCH(TRIM(Customers!Q608&amp;""),Codes!$A$5:$A$14,0))),"",IF(ISNUMBER(Customers!Q608),Customers!Q608,IFERROR(VALUE(Customers!Q608),"")))</f>
        <v>0</v>
      </c>
      <c r="R608" s="4" t="n">
        <f aca="false">IF(OR(TRIM(Customers!R608&amp;"")="",ISNUMBER(MATCH(TRIM(Customers!R608&amp;""),Codes!$A$5:$A$14,0))),"",IF(ISNUMBER(Customers!R608),Customers!R608,IFERROR(VALUE(Customers!R608),"")))</f>
        <v>0</v>
      </c>
      <c r="S608" s="4" t="n">
        <f aca="false">IF(OR(TRIM(Customers!S608&amp;"")="",ISNUMBER(MATCH(TRIM(Customers!S608&amp;""),Codes!$A$5:$A$14,0))),"",IF(ISNUMBER(Customers!S608),Customers!S608,IFERROR(VALUE(Customers!S608),"")))</f>
        <v>0</v>
      </c>
      <c r="T608" s="4" t="n">
        <f aca="false">IF(OR(TRIM(Customers!T608&amp;"")="",ISNUMBER(MATCH(TRIM(Customers!T608&amp;""),Codes!$A$5:$A$14,0))),"",IF(ISNUMBER(Customers!T608),Customers!T608,IFERROR(VALUE(Customers!T608),"")))</f>
        <v>0</v>
      </c>
      <c r="U608" s="3" t="n">
        <f aca="false">IF(OR(TRIM(Customers!U608&amp;"")="",ISNUMBER(MATCH(TRIM(Customers!U608&amp;""),Codes!$A$5:$A$14,0)),Customers!U608=0),"",IF(ISNUMBER(Customers!U608),Customers!U608,IFERROR(VALUE(Customers!U608),"")))</f>
        <v>604</v>
      </c>
      <c r="V608" s="3" t="n">
        <f aca="false">IF(OR(TRIM(Customers!V608&amp;"")="",ISNUMBER(MATCH(TRIM(Customers!V608&amp;""),Codes!$A$5:$A$14,0))),"",IF(ISNUMBER(Customers!V608),Customers!V608,IFERROR(VALUE(Customers!V608),"")))</f>
        <v>1</v>
      </c>
    </row>
    <row r="609" customFormat="false" ht="15" hidden="false" customHeight="false" outlineLevel="0" collapsed="false">
      <c r="A609" s="2" t="str">
        <f aca="false">Customers!A609</f>
        <v>CL00608</v>
      </c>
      <c r="B609" s="3" t="n">
        <f aca="false">IF(OR(TRIM(Customers!B609&amp;"")="",ISNUMBER(MATCH(TRIM(Customers!B609&amp;""),Codes!$A$5:$A$14,0)),Customers!B609=0),"",IF(ISNUMBER(Customers!B609),Customers!B609,IFERROR(VALUE(Customers!B609),"")))</f>
        <v>69</v>
      </c>
      <c r="C609" s="2" t="str">
        <f aca="false">IF(OR(TRIM(Customers!C609&amp;"")="",ISNUMBER(MATCH(TRIM(Customers!C609&amp;""),Codes!$A$5:$A$14,0))),"",TRIM(Customers!C609))</f>
        <v>F</v>
      </c>
      <c r="D609" s="2" t="str">
        <f aca="false">IF(OR(TRIM(Customers!D609&amp;"")="",ISNUMBER(MATCH(TRIM(Customers!D609&amp;""),Codes!$A$5:$A$14,0))),"",TRIM(Customers!D609))</f>
        <v>Sicilia</v>
      </c>
      <c r="E609" s="2" t="str">
        <f aca="false">IF(OR(TRIM(Customers!E609&amp;"")="",ISNUMBER(MATCH(TRIM(Customers!E609&amp;""),Codes!$A$5:$A$14,0))),"",TRIM(Customers!E609))</f>
        <v>Retired</v>
      </c>
      <c r="F609" s="2" t="str">
        <f aca="false">IF(OR(TRIM(Customers!F609&amp;"")="",ISNUMBER(MATCH(TRIM(Customers!F609&amp;""),Codes!$A$5:$A$14,0))),"",TRIM(Customers!F609))</f>
        <v>Married</v>
      </c>
      <c r="G609" s="4" t="n">
        <f aca="false">IF(OR(TRIM(Customers!G609&amp;"")="",ISNUMBER(MATCH(TRIM(Customers!G609&amp;""),Codes!$A$5:$A$14,0)),Customers!G609=-999),"",IF(ISNUMBER(Customers!G609),Customers!G609,IFERROR(VALUE(Customers!G609),"")))</f>
        <v>16600</v>
      </c>
      <c r="H609" s="3" t="n">
        <f aca="false">IF(OR(TRIM(Customers!H609&amp;"")="",ISNUMBER(MATCH(TRIM(Customers!H609&amp;""),Codes!$A$5:$A$14,0))),"",IF(ISNUMBER(Customers!H609),Customers!H609,IFERROR(VALUE(Customers!H609),"")))</f>
        <v>5</v>
      </c>
      <c r="I609" s="5" t="n">
        <f aca="false">IF(OR(TRIM(Customers!I609&amp;"")="",ISNUMBER(MATCH(TRIM(Customers!I609&amp;""),Codes!$A$5:$A$14,0)),Customers!I609=DATE(1970,1,1)),"",IF(ISNUMBER(Customers!I609),Customers!I609,IFERROR(DATEVALUE(Customers!I609),"")))</f>
        <v>44290</v>
      </c>
      <c r="J609" s="2" t="str">
        <f aca="false">IF(OR(TRIM(Customers!J609&amp;"")="",ISNUMBER(MATCH(TRIM(Customers!J609&amp;""),Codes!$A$5:$A$14,0))),"",TRIM(Customers!J609))</f>
        <v>Branch</v>
      </c>
      <c r="K609" s="3" t="n">
        <f aca="false">IF(OR(TRIM(Customers!K609&amp;"")="",ISNUMBER(MATCH(TRIM(Customers!K609&amp;""),Codes!$A$5:$A$14,0))),"",IF(ISNUMBER(Customers!K609),Customers!K609,IFERROR(VALUE(Customers!K609),"")))</f>
        <v>2</v>
      </c>
      <c r="L609" s="4" t="n">
        <f aca="false">IF(OR(TRIM(Customers!L609&amp;"")="",ISNUMBER(MATCH(TRIM(Customers!L609&amp;""),Codes!$A$5:$A$14,0))),"",IF(ISNUMBER(Customers!L609),Customers!L609,IFERROR(VALUE(Customers!L609),"")))</f>
        <v>850.37</v>
      </c>
      <c r="M609" s="4" t="n">
        <f aca="false">IF(OR(TRIM(Customers!M609&amp;"")="",ISNUMBER(MATCH(TRIM(Customers!M609&amp;""),Codes!$A$5:$A$14,0))),"",IF(ISNUMBER(Customers!M609),Customers!M609,IFERROR(VALUE(Customers!M609),"")))</f>
        <v>5884.3</v>
      </c>
      <c r="N609" s="3" t="n">
        <f aca="false">IF(OR(TRIM(Customers!N609&amp;"")="",ISNUMBER(MATCH(TRIM(Customers!N609&amp;""),Codes!$A$5:$A$14,0)),Customers!N609=9999),"",IF(ISNUMBER(Customers!N609),Customers!N609,IFERROR(VALUE(Customers!N609),"")))</f>
        <v>18</v>
      </c>
      <c r="O609" s="4" t="n">
        <f aca="false">IF(OR(TRIM(Customers!O609&amp;"")="",ISNUMBER(MATCH(TRIM(Customers!O609&amp;""),Codes!$A$5:$A$14,0))),"",IF(ISNUMBER(Customers!O609),Customers!O609,IFERROR(VALUE(Customers!O609),"")))</f>
        <v>51.58</v>
      </c>
      <c r="P609" s="3" t="n">
        <f aca="false">IF(OR(TRIM(Customers!P609&amp;"")="",ISNUMBER(MATCH(TRIM(Customers!P609&amp;""),Codes!$A$5:$A$14,0))),"",IF(ISNUMBER(Customers!P609),Customers!P609,IFERROR(VALUE(Customers!P609),"")))</f>
        <v>4</v>
      </c>
      <c r="Q609" s="4" t="n">
        <f aca="false">IF(OR(TRIM(Customers!Q609&amp;"")="",ISNUMBER(MATCH(TRIM(Customers!Q609&amp;""),Codes!$A$5:$A$14,0))),"",IF(ISNUMBER(Customers!Q609),Customers!Q609,IFERROR(VALUE(Customers!Q609),"")))</f>
        <v>2000</v>
      </c>
      <c r="R609" s="4" t="n">
        <f aca="false">IF(OR(TRIM(Customers!R609&amp;"")="",ISNUMBER(MATCH(TRIM(Customers!R609&amp;""),Codes!$A$5:$A$14,0))),"",IF(ISNUMBER(Customers!R609),Customers!R609,IFERROR(VALUE(Customers!R609),"")))</f>
        <v>593.97</v>
      </c>
      <c r="S609" s="4" t="str">
        <f aca="false">IF(OR(TRIM(Customers!S609&amp;"")="",ISNUMBER(MATCH(TRIM(Customers!S609&amp;""),Codes!$A$5:$A$14,0))),"",IF(ISNUMBER(Customers!S609),Customers!S609,IFERROR(VALUE(Customers!S609),"")))</f>
        <v/>
      </c>
      <c r="T609" s="4" t="str">
        <f aca="false">IF(OR(TRIM(Customers!T609&amp;"")="",ISNUMBER(MATCH(TRIM(Customers!T609&amp;""),Codes!$A$5:$A$14,0))),"",IF(ISNUMBER(Customers!T609),Customers!T609,IFERROR(VALUE(Customers!T609),"")))</f>
        <v/>
      </c>
      <c r="U609" s="3" t="n">
        <f aca="false">IF(OR(TRIM(Customers!U609&amp;"")="",ISNUMBER(MATCH(TRIM(Customers!U609&amp;""),Codes!$A$5:$A$14,0)),Customers!U609=0),"",IF(ISNUMBER(Customers!U609),Customers!U609,IFERROR(VALUE(Customers!U609),"")))</f>
        <v>574</v>
      </c>
      <c r="V609" s="3" t="n">
        <f aca="false">IF(OR(TRIM(Customers!V609&amp;"")="",ISNUMBER(MATCH(TRIM(Customers!V609&amp;""),Codes!$A$5:$A$14,0))),"",IF(ISNUMBER(Customers!V609),Customers!V609,IFERROR(VALUE(Customers!V609),"")))</f>
        <v>0</v>
      </c>
    </row>
    <row r="610" customFormat="false" ht="15" hidden="false" customHeight="false" outlineLevel="0" collapsed="false">
      <c r="A610" s="2" t="str">
        <f aca="false">Customers!A610</f>
        <v>CL00609</v>
      </c>
      <c r="B610" s="3" t="n">
        <f aca="false">IF(OR(TRIM(Customers!B610&amp;"")="",ISNUMBER(MATCH(TRIM(Customers!B610&amp;""),Codes!$A$5:$A$14,0)),Customers!B610=0),"",IF(ISNUMBER(Customers!B610),Customers!B610,IFERROR(VALUE(Customers!B610),"")))</f>
        <v>18</v>
      </c>
      <c r="C610" s="2" t="str">
        <f aca="false">IF(OR(TRIM(Customers!C610&amp;"")="",ISNUMBER(MATCH(TRIM(Customers!C610&amp;""),Codes!$A$5:$A$14,0))),"",TRIM(Customers!C610))</f>
        <v>F</v>
      </c>
      <c r="D610" s="2" t="str">
        <f aca="false">IF(OR(TRIM(Customers!D610&amp;"")="",ISNUMBER(MATCH(TRIM(Customers!D610&amp;""),Codes!$A$5:$A$14,0))),"",TRIM(Customers!D610))</f>
        <v>Lombardia</v>
      </c>
      <c r="E610" s="2" t="str">
        <f aca="false">IF(OR(TRIM(Customers!E610&amp;"")="",ISNUMBER(MATCH(TRIM(Customers!E610&amp;""),Codes!$A$5:$A$14,0))),"",TRIM(Customers!E610))</f>
        <v>Student</v>
      </c>
      <c r="F610" s="2" t="str">
        <f aca="false">IF(OR(TRIM(Customers!F610&amp;"")="",ISNUMBER(MATCH(TRIM(Customers!F610&amp;""),Codes!$A$5:$A$14,0))),"",TRIM(Customers!F610))</f>
        <v>Single</v>
      </c>
      <c r="G610" s="4" t="n">
        <f aca="false">IF(OR(TRIM(Customers!G610&amp;"")="",ISNUMBER(MATCH(TRIM(Customers!G610&amp;""),Codes!$A$5:$A$14,0)),Customers!G610=-999),"",IF(ISNUMBER(Customers!G610),Customers!G610,IFERROR(VALUE(Customers!G610),"")))</f>
        <v>5900</v>
      </c>
      <c r="H610" s="3" t="n">
        <f aca="false">IF(OR(TRIM(Customers!H610&amp;"")="",ISNUMBER(MATCH(TRIM(Customers!H610&amp;""),Codes!$A$5:$A$14,0))),"",IF(ISNUMBER(Customers!H610),Customers!H610,IFERROR(VALUE(Customers!H610),"")))</f>
        <v>0</v>
      </c>
      <c r="I610" s="5" t="n">
        <f aca="false">IF(OR(TRIM(Customers!I610&amp;"")="",ISNUMBER(MATCH(TRIM(Customers!I610&amp;""),Codes!$A$5:$A$14,0)),Customers!I610=DATE(1970,1,1)),"",IF(ISNUMBER(Customers!I610),Customers!I610,IFERROR(DATEVALUE(Customers!I610),"")))</f>
        <v>45969</v>
      </c>
      <c r="J610" s="2" t="str">
        <f aca="false">IF(OR(TRIM(Customers!J610&amp;"")="",ISNUMBER(MATCH(TRIM(Customers!J610&amp;""),Codes!$A$5:$A$14,0))),"",TRIM(Customers!J610))</f>
        <v>Online Banking</v>
      </c>
      <c r="K610" s="3" t="n">
        <f aca="false">IF(OR(TRIM(Customers!K610&amp;"")="",ISNUMBER(MATCH(TRIM(Customers!K610&amp;""),Codes!$A$5:$A$14,0))),"",IF(ISNUMBER(Customers!K610),Customers!K610,IFERROR(VALUE(Customers!K610),"")))</f>
        <v>1</v>
      </c>
      <c r="L610" s="4" t="n">
        <f aca="false">IF(OR(TRIM(Customers!L610&amp;"")="",ISNUMBER(MATCH(TRIM(Customers!L610&amp;""),Codes!$A$5:$A$14,0))),"",IF(ISNUMBER(Customers!L610),Customers!L610,IFERROR(VALUE(Customers!L610),"")))</f>
        <v>-947.72</v>
      </c>
      <c r="M610" s="4" t="n">
        <f aca="false">IF(OR(TRIM(Customers!M610&amp;"")="",ISNUMBER(MATCH(TRIM(Customers!M610&amp;""),Codes!$A$5:$A$14,0))),"",IF(ISNUMBER(Customers!M610),Customers!M610,IFERROR(VALUE(Customers!M610),"")))</f>
        <v>0</v>
      </c>
      <c r="N610" s="3" t="n">
        <f aca="false">IF(OR(TRIM(Customers!N610&amp;"")="",ISNUMBER(MATCH(TRIM(Customers!N610&amp;""),Codes!$A$5:$A$14,0)),Customers!N610=9999),"",IF(ISNUMBER(Customers!N610),Customers!N610,IFERROR(VALUE(Customers!N610),"")))</f>
        <v>22</v>
      </c>
      <c r="O610" s="4" t="n">
        <f aca="false">IF(OR(TRIM(Customers!O610&amp;"")="",ISNUMBER(MATCH(TRIM(Customers!O610&amp;""),Codes!$A$5:$A$14,0))),"",IF(ISNUMBER(Customers!O610),Customers!O610,IFERROR(VALUE(Customers!O610),"")))</f>
        <v>31.76</v>
      </c>
      <c r="P610" s="3" t="n">
        <f aca="false">IF(OR(TRIM(Customers!P610&amp;"")="",ISNUMBER(MATCH(TRIM(Customers!P610&amp;""),Codes!$A$5:$A$14,0))),"",IF(ISNUMBER(Customers!P610),Customers!P610,IFERROR(VALUE(Customers!P610),"")))</f>
        <v>0</v>
      </c>
      <c r="Q610" s="4" t="n">
        <f aca="false">IF(OR(TRIM(Customers!Q610&amp;"")="",ISNUMBER(MATCH(TRIM(Customers!Q610&amp;""),Codes!$A$5:$A$14,0))),"",IF(ISNUMBER(Customers!Q610),Customers!Q610,IFERROR(VALUE(Customers!Q610),"")))</f>
        <v>1000</v>
      </c>
      <c r="R610" s="4" t="n">
        <f aca="false">IF(OR(TRIM(Customers!R610&amp;"")="",ISNUMBER(MATCH(TRIM(Customers!R610&amp;""),Codes!$A$5:$A$14,0))),"",IF(ISNUMBER(Customers!R610),Customers!R610,IFERROR(VALUE(Customers!R610),"")))</f>
        <v>93.91</v>
      </c>
      <c r="S610" s="4" t="n">
        <f aca="false">IF(OR(TRIM(Customers!S610&amp;"")="",ISNUMBER(MATCH(TRIM(Customers!S610&amp;""),Codes!$A$5:$A$14,0))),"",IF(ISNUMBER(Customers!S610),Customers!S610,IFERROR(VALUE(Customers!S610),"")))</f>
        <v>0</v>
      </c>
      <c r="T610" s="4" t="n">
        <f aca="false">IF(OR(TRIM(Customers!T610&amp;"")="",ISNUMBER(MATCH(TRIM(Customers!T610&amp;""),Codes!$A$5:$A$14,0))),"",IF(ISNUMBER(Customers!T610),Customers!T610,IFERROR(VALUE(Customers!T610),"")))</f>
        <v>0</v>
      </c>
      <c r="U610" s="3" t="n">
        <f aca="false">IF(OR(TRIM(Customers!U610&amp;"")="",ISNUMBER(MATCH(TRIM(Customers!U610&amp;""),Codes!$A$5:$A$14,0)),Customers!U610=0),"",IF(ISNUMBER(Customers!U610),Customers!U610,IFERROR(VALUE(Customers!U610),"")))</f>
        <v>529</v>
      </c>
      <c r="V610" s="3" t="n">
        <f aca="false">IF(OR(TRIM(Customers!V610&amp;"")="",ISNUMBER(MATCH(TRIM(Customers!V610&amp;""),Codes!$A$5:$A$14,0))),"",IF(ISNUMBER(Customers!V610),Customers!V610,IFERROR(VALUE(Customers!V610),"")))</f>
        <v>0</v>
      </c>
    </row>
    <row r="611" customFormat="false" ht="15" hidden="false" customHeight="false" outlineLevel="0" collapsed="false">
      <c r="A611" s="2" t="str">
        <f aca="false">Customers!A611</f>
        <v>CL00610</v>
      </c>
      <c r="B611" s="3" t="n">
        <f aca="false">IF(OR(TRIM(Customers!B611&amp;"")="",ISNUMBER(MATCH(TRIM(Customers!B611&amp;""),Codes!$A$5:$A$14,0)),Customers!B611=0),"",IF(ISNUMBER(Customers!B611),Customers!B611,IFERROR(VALUE(Customers!B611),"")))</f>
        <v>37</v>
      </c>
      <c r="C611" s="2" t="str">
        <f aca="false">IF(OR(TRIM(Customers!C611&amp;"")="",ISNUMBER(MATCH(TRIM(Customers!C611&amp;""),Codes!$A$5:$A$14,0))),"",TRIM(Customers!C611))</f>
        <v>M</v>
      </c>
      <c r="D611" s="2" t="str">
        <f aca="false">IF(OR(TRIM(Customers!D611&amp;"")="",ISNUMBER(MATCH(TRIM(Customers!D611&amp;""),Codes!$A$5:$A$14,0))),"",TRIM(Customers!D611))</f>
        <v>Abruzzo</v>
      </c>
      <c r="E611" s="2" t="str">
        <f aca="false">IF(OR(TRIM(Customers!E611&amp;"")="",ISNUMBER(MATCH(TRIM(Customers!E611&amp;""),Codes!$A$5:$A$14,0))),"",TRIM(Customers!E611))</f>
        <v>Employee</v>
      </c>
      <c r="F611" s="2" t="str">
        <f aca="false">IF(OR(TRIM(Customers!F611&amp;"")="",ISNUMBER(MATCH(TRIM(Customers!F611&amp;""),Codes!$A$5:$A$14,0))),"",TRIM(Customers!F611))</f>
        <v>Divorced</v>
      </c>
      <c r="G611" s="4" t="str">
        <f aca="false">IF(OR(TRIM(Customers!G611&amp;"")="",ISNUMBER(MATCH(TRIM(Customers!G611&amp;""),Codes!$A$5:$A$14,0)),Customers!G611=-999),"",IF(ISNUMBER(Customers!G611),Customers!G611,IFERROR(VALUE(Customers!G611),"")))</f>
        <v/>
      </c>
      <c r="H611" s="3" t="n">
        <f aca="false">IF(OR(TRIM(Customers!H611&amp;"")="",ISNUMBER(MATCH(TRIM(Customers!H611&amp;""),Codes!$A$5:$A$14,0))),"",IF(ISNUMBER(Customers!H611),Customers!H611,IFERROR(VALUE(Customers!H611),"")))</f>
        <v>6</v>
      </c>
      <c r="I611" s="5" t="n">
        <f aca="false">IF(OR(TRIM(Customers!I611&amp;"")="",ISNUMBER(MATCH(TRIM(Customers!I611&amp;""),Codes!$A$5:$A$14,0)),Customers!I611=DATE(1970,1,1)),"",IF(ISNUMBER(Customers!I611),Customers!I611,IFERROR(DATEVALUE(Customers!I611),"")))</f>
        <v>43975</v>
      </c>
      <c r="J611" s="2" t="str">
        <f aca="false">IF(OR(TRIM(Customers!J611&amp;"")="",ISNUMBER(MATCH(TRIM(Customers!J611&amp;""),Codes!$A$5:$A$14,0))),"",TRIM(Customers!J611))</f>
        <v>App</v>
      </c>
      <c r="K611" s="3" t="n">
        <f aca="false">IF(OR(TRIM(Customers!K611&amp;"")="",ISNUMBER(MATCH(TRIM(Customers!K611&amp;""),Codes!$A$5:$A$14,0))),"",IF(ISNUMBER(Customers!K611),Customers!K611,IFERROR(VALUE(Customers!K611),"")))</f>
        <v>1</v>
      </c>
      <c r="L611" s="4" t="n">
        <f aca="false">IF(OR(TRIM(Customers!L611&amp;"")="",ISNUMBER(MATCH(TRIM(Customers!L611&amp;""),Codes!$A$5:$A$14,0))),"",IF(ISNUMBER(Customers!L611),Customers!L611,IFERROR(VALUE(Customers!L611),"")))</f>
        <v>4714.08</v>
      </c>
      <c r="M611" s="4" t="n">
        <f aca="false">IF(OR(TRIM(Customers!M611&amp;"")="",ISNUMBER(MATCH(TRIM(Customers!M611&amp;""),Codes!$A$5:$A$14,0))),"",IF(ISNUMBER(Customers!M611),Customers!M611,IFERROR(VALUE(Customers!M611),"")))</f>
        <v>0</v>
      </c>
      <c r="N611" s="3" t="n">
        <f aca="false">IF(OR(TRIM(Customers!N611&amp;"")="",ISNUMBER(MATCH(TRIM(Customers!N611&amp;""),Codes!$A$5:$A$14,0)),Customers!N611=9999),"",IF(ISNUMBER(Customers!N611),Customers!N611,IFERROR(VALUE(Customers!N611),"")))</f>
        <v>31</v>
      </c>
      <c r="O611" s="4" t="n">
        <f aca="false">IF(OR(TRIM(Customers!O611&amp;"")="",ISNUMBER(MATCH(TRIM(Customers!O611&amp;""),Codes!$A$5:$A$14,0))),"",IF(ISNUMBER(Customers!O611),Customers!O611,IFERROR(VALUE(Customers!O611),"")))</f>
        <v>38.23</v>
      </c>
      <c r="P611" s="3" t="n">
        <f aca="false">IF(OR(TRIM(Customers!P611&amp;"")="",ISNUMBER(MATCH(TRIM(Customers!P611&amp;""),Codes!$A$5:$A$14,0))),"",IF(ISNUMBER(Customers!P611),Customers!P611,IFERROR(VALUE(Customers!P611),"")))</f>
        <v>1</v>
      </c>
      <c r="Q611" s="4" t="n">
        <f aca="false">IF(OR(TRIM(Customers!Q611&amp;"")="",ISNUMBER(MATCH(TRIM(Customers!Q611&amp;""),Codes!$A$5:$A$14,0))),"",IF(ISNUMBER(Customers!Q611),Customers!Q611,IFERROR(VALUE(Customers!Q611),"")))</f>
        <v>0</v>
      </c>
      <c r="R611" s="4" t="n">
        <f aca="false">IF(OR(TRIM(Customers!R611&amp;"")="",ISNUMBER(MATCH(TRIM(Customers!R611&amp;""),Codes!$A$5:$A$14,0))),"",IF(ISNUMBER(Customers!R611),Customers!R611,IFERROR(VALUE(Customers!R611),"")))</f>
        <v>0</v>
      </c>
      <c r="S611" s="4" t="n">
        <f aca="false">IF(OR(TRIM(Customers!S611&amp;"")="",ISNUMBER(MATCH(TRIM(Customers!S611&amp;""),Codes!$A$5:$A$14,0))),"",IF(ISNUMBER(Customers!S611),Customers!S611,IFERROR(VALUE(Customers!S611),"")))</f>
        <v>0</v>
      </c>
      <c r="T611" s="4" t="n">
        <f aca="false">IF(OR(TRIM(Customers!T611&amp;"")="",ISNUMBER(MATCH(TRIM(Customers!T611&amp;""),Codes!$A$5:$A$14,0))),"",IF(ISNUMBER(Customers!T611),Customers!T611,IFERROR(VALUE(Customers!T611),"")))</f>
        <v>0</v>
      </c>
      <c r="U611" s="3" t="n">
        <f aca="false">IF(OR(TRIM(Customers!U611&amp;"")="",ISNUMBER(MATCH(TRIM(Customers!U611&amp;""),Codes!$A$5:$A$14,0)),Customers!U611=0),"",IF(ISNUMBER(Customers!U611),Customers!U611,IFERROR(VALUE(Customers!U611),"")))</f>
        <v>678</v>
      </c>
      <c r="V611" s="3" t="n">
        <f aca="false">IF(OR(TRIM(Customers!V611&amp;"")="",ISNUMBER(MATCH(TRIM(Customers!V611&amp;""),Codes!$A$5:$A$14,0))),"",IF(ISNUMBER(Customers!V611),Customers!V611,IFERROR(VALUE(Customers!V611),"")))</f>
        <v>0</v>
      </c>
    </row>
    <row r="612" customFormat="false" ht="15" hidden="false" customHeight="false" outlineLevel="0" collapsed="false">
      <c r="A612" s="2" t="str">
        <f aca="false">Customers!A612</f>
        <v>CL00611</v>
      </c>
      <c r="B612" s="3" t="n">
        <f aca="false">IF(OR(TRIM(Customers!B612&amp;"")="",ISNUMBER(MATCH(TRIM(Customers!B612&amp;""),Codes!$A$5:$A$14,0)),Customers!B612=0),"",IF(ISNUMBER(Customers!B612),Customers!B612,IFERROR(VALUE(Customers!B612),"")))</f>
        <v>66</v>
      </c>
      <c r="C612" s="2" t="str">
        <f aca="false">IF(OR(TRIM(Customers!C612&amp;"")="",ISNUMBER(MATCH(TRIM(Customers!C612&amp;""),Codes!$A$5:$A$14,0))),"",TRIM(Customers!C612))</f>
        <v>M</v>
      </c>
      <c r="D612" s="2" t="str">
        <f aca="false">IF(OR(TRIM(Customers!D612&amp;"")="",ISNUMBER(MATCH(TRIM(Customers!D612&amp;""),Codes!$A$5:$A$14,0))),"",TRIM(Customers!D612))</f>
        <v>Lombardia</v>
      </c>
      <c r="E612" s="2" t="str">
        <f aca="false">IF(OR(TRIM(Customers!E612&amp;"")="",ISNUMBER(MATCH(TRIM(Customers!E612&amp;""),Codes!$A$5:$A$14,0))),"",TRIM(Customers!E612))</f>
        <v>Retired</v>
      </c>
      <c r="F612" s="2" t="str">
        <f aca="false">IF(OR(TRIM(Customers!F612&amp;"")="",ISNUMBER(MATCH(TRIM(Customers!F612&amp;""),Codes!$A$5:$A$14,0))),"",TRIM(Customers!F612))</f>
        <v>Widowed</v>
      </c>
      <c r="G612" s="4" t="n">
        <f aca="false">IF(OR(TRIM(Customers!G612&amp;"")="",ISNUMBER(MATCH(TRIM(Customers!G612&amp;""),Codes!$A$5:$A$14,0)),Customers!G612=-999),"",IF(ISNUMBER(Customers!G612),Customers!G612,IFERROR(VALUE(Customers!G612),"")))</f>
        <v>29000</v>
      </c>
      <c r="H612" s="3" t="n">
        <f aca="false">IF(OR(TRIM(Customers!H612&amp;"")="",ISNUMBER(MATCH(TRIM(Customers!H612&amp;""),Codes!$A$5:$A$14,0))),"",IF(ISNUMBER(Customers!H612),Customers!H612,IFERROR(VALUE(Customers!H612),"")))</f>
        <v>18</v>
      </c>
      <c r="I612" s="5" t="n">
        <f aca="false">IF(OR(TRIM(Customers!I612&amp;"")="",ISNUMBER(MATCH(TRIM(Customers!I612&amp;""),Codes!$A$5:$A$14,0)),Customers!I612=DATE(1970,1,1)),"",IF(ISNUMBER(Customers!I612),Customers!I612,IFERROR(DATEVALUE(Customers!I612),"")))</f>
        <v>39576</v>
      </c>
      <c r="J612" s="2" t="str">
        <f aca="false">IF(OR(TRIM(Customers!J612&amp;"")="",ISNUMBER(MATCH(TRIM(Customers!J612&amp;""),Codes!$A$5:$A$14,0))),"",TRIM(Customers!J612))</f>
        <v>Branch</v>
      </c>
      <c r="K612" s="3" t="n">
        <f aca="false">IF(OR(TRIM(Customers!K612&amp;"")="",ISNUMBER(MATCH(TRIM(Customers!K612&amp;""),Codes!$A$5:$A$14,0))),"",IF(ISNUMBER(Customers!K612),Customers!K612,IFERROR(VALUE(Customers!K612),"")))</f>
        <v>2</v>
      </c>
      <c r="L612" s="4" t="n">
        <f aca="false">IF(OR(TRIM(Customers!L612&amp;"")="",ISNUMBER(MATCH(TRIM(Customers!L612&amp;""),Codes!$A$5:$A$14,0))),"",IF(ISNUMBER(Customers!L612),Customers!L612,IFERROR(VALUE(Customers!L612),"")))</f>
        <v>3128.78</v>
      </c>
      <c r="M612" s="4" t="n">
        <f aca="false">IF(OR(TRIM(Customers!M612&amp;"")="",ISNUMBER(MATCH(TRIM(Customers!M612&amp;""),Codes!$A$5:$A$14,0))),"",IF(ISNUMBER(Customers!M612),Customers!M612,IFERROR(VALUE(Customers!M612),"")))</f>
        <v>15938.18</v>
      </c>
      <c r="N612" s="3" t="n">
        <f aca="false">IF(OR(TRIM(Customers!N612&amp;"")="",ISNUMBER(MATCH(TRIM(Customers!N612&amp;""),Codes!$A$5:$A$14,0)),Customers!N612=9999),"",IF(ISNUMBER(Customers!N612),Customers!N612,IFERROR(VALUE(Customers!N612),"")))</f>
        <v>20</v>
      </c>
      <c r="O612" s="4" t="n">
        <f aca="false">IF(OR(TRIM(Customers!O612&amp;"")="",ISNUMBER(MATCH(TRIM(Customers!O612&amp;""),Codes!$A$5:$A$14,0))),"",IF(ISNUMBER(Customers!O612),Customers!O612,IFERROR(VALUE(Customers!O612),"")))</f>
        <v>35.63</v>
      </c>
      <c r="P612" s="3" t="n">
        <f aca="false">IF(OR(TRIM(Customers!P612&amp;"")="",ISNUMBER(MATCH(TRIM(Customers!P612&amp;""),Codes!$A$5:$A$14,0))),"",IF(ISNUMBER(Customers!P612),Customers!P612,IFERROR(VALUE(Customers!P612),"")))</f>
        <v>6</v>
      </c>
      <c r="Q612" s="4" t="n">
        <f aca="false">IF(OR(TRIM(Customers!Q612&amp;"")="",ISNUMBER(MATCH(TRIM(Customers!Q612&amp;""),Codes!$A$5:$A$14,0))),"",IF(ISNUMBER(Customers!Q612),Customers!Q612,IFERROR(VALUE(Customers!Q612),"")))</f>
        <v>4000</v>
      </c>
      <c r="R612" s="4" t="n">
        <f aca="false">IF(OR(TRIM(Customers!R612&amp;"")="",ISNUMBER(MATCH(TRIM(Customers!R612&amp;""),Codes!$A$5:$A$14,0))),"",IF(ISNUMBER(Customers!R612),Customers!R612,IFERROR(VALUE(Customers!R612),"")))</f>
        <v>481.16</v>
      </c>
      <c r="S612" s="4" t="str">
        <f aca="false">IF(OR(TRIM(Customers!S612&amp;"")="",ISNUMBER(MATCH(TRIM(Customers!S612&amp;""),Codes!$A$5:$A$14,0))),"",IF(ISNUMBER(Customers!S612),Customers!S612,IFERROR(VALUE(Customers!S612),"")))</f>
        <v/>
      </c>
      <c r="T612" s="4" t="str">
        <f aca="false">IF(OR(TRIM(Customers!T612&amp;"")="",ISNUMBER(MATCH(TRIM(Customers!T612&amp;""),Codes!$A$5:$A$14,0))),"",IF(ISNUMBER(Customers!T612),Customers!T612,IFERROR(VALUE(Customers!T612),"")))</f>
        <v/>
      </c>
      <c r="U612" s="3" t="n">
        <f aca="false">IF(OR(TRIM(Customers!U612&amp;"")="",ISNUMBER(MATCH(TRIM(Customers!U612&amp;""),Codes!$A$5:$A$14,0)),Customers!U612=0),"",IF(ISNUMBER(Customers!U612),Customers!U612,IFERROR(VALUE(Customers!U612),"")))</f>
        <v>633</v>
      </c>
      <c r="V612" s="3" t="n">
        <f aca="false">IF(OR(TRIM(Customers!V612&amp;"")="",ISNUMBER(MATCH(TRIM(Customers!V612&amp;""),Codes!$A$5:$A$14,0))),"",IF(ISNUMBER(Customers!V612),Customers!V612,IFERROR(VALUE(Customers!V612),"")))</f>
        <v>2</v>
      </c>
    </row>
    <row r="613" customFormat="false" ht="15" hidden="false" customHeight="false" outlineLevel="0" collapsed="false">
      <c r="A613" s="2" t="str">
        <f aca="false">Customers!A613</f>
        <v>CL00612</v>
      </c>
      <c r="B613" s="3" t="n">
        <f aca="false">IF(OR(TRIM(Customers!B613&amp;"")="",ISNUMBER(MATCH(TRIM(Customers!B613&amp;""),Codes!$A$5:$A$14,0)),Customers!B613=0),"",IF(ISNUMBER(Customers!B613),Customers!B613,IFERROR(VALUE(Customers!B613),"")))</f>
        <v>49</v>
      </c>
      <c r="C613" s="2" t="str">
        <f aca="false">IF(OR(TRIM(Customers!C613&amp;"")="",ISNUMBER(MATCH(TRIM(Customers!C613&amp;""),Codes!$A$5:$A$14,0))),"",TRIM(Customers!C613))</f>
        <v>F</v>
      </c>
      <c r="D613" s="2" t="str">
        <f aca="false">IF(OR(TRIM(Customers!D613&amp;"")="",ISNUMBER(MATCH(TRIM(Customers!D613&amp;""),Codes!$A$5:$A$14,0))),"",TRIM(Customers!D613))</f>
        <v>Lombardia</v>
      </c>
      <c r="E613" s="2" t="str">
        <f aca="false">IF(OR(TRIM(Customers!E613&amp;"")="",ISNUMBER(MATCH(TRIM(Customers!E613&amp;""),Codes!$A$5:$A$14,0))),"",TRIM(Customers!E613))</f>
        <v>Manual worker</v>
      </c>
      <c r="F613" s="2" t="str">
        <f aca="false">IF(OR(TRIM(Customers!F613&amp;"")="",ISNUMBER(MATCH(TRIM(Customers!F613&amp;""),Codes!$A$5:$A$14,0))),"",TRIM(Customers!F613))</f>
        <v>Married</v>
      </c>
      <c r="G613" s="4" t="n">
        <f aca="false">IF(OR(TRIM(Customers!G613&amp;"")="",ISNUMBER(MATCH(TRIM(Customers!G613&amp;""),Codes!$A$5:$A$14,0)),Customers!G613=-999),"",IF(ISNUMBER(Customers!G613),Customers!G613,IFERROR(VALUE(Customers!G613),"")))</f>
        <v>18600</v>
      </c>
      <c r="H613" s="3" t="n">
        <f aca="false">IF(OR(TRIM(Customers!H613&amp;"")="",ISNUMBER(MATCH(TRIM(Customers!H613&amp;""),Codes!$A$5:$A$14,0))),"",IF(ISNUMBER(Customers!H613),Customers!H613,IFERROR(VALUE(Customers!H613),"")))</f>
        <v>9</v>
      </c>
      <c r="I613" s="5" t="n">
        <f aca="false">IF(OR(TRIM(Customers!I613&amp;"")="",ISNUMBER(MATCH(TRIM(Customers!I613&amp;""),Codes!$A$5:$A$14,0)),Customers!I613=DATE(1970,1,1)),"",IF(ISNUMBER(Customers!I613),Customers!I613,IFERROR(DATEVALUE(Customers!I613),"")))</f>
        <v>42954</v>
      </c>
      <c r="J613" s="2" t="str">
        <f aca="false">IF(OR(TRIM(Customers!J613&amp;"")="",ISNUMBER(MATCH(TRIM(Customers!J613&amp;""),Codes!$A$5:$A$14,0))),"",TRIM(Customers!J613))</f>
        <v>App</v>
      </c>
      <c r="K613" s="3" t="n">
        <f aca="false">IF(OR(TRIM(Customers!K613&amp;"")="",ISNUMBER(MATCH(TRIM(Customers!K613&amp;""),Codes!$A$5:$A$14,0))),"",IF(ISNUMBER(Customers!K613),Customers!K613,IFERROR(VALUE(Customers!K613),"")))</f>
        <v>2</v>
      </c>
      <c r="L613" s="4" t="n">
        <f aca="false">IF(OR(TRIM(Customers!L613&amp;"")="",ISNUMBER(MATCH(TRIM(Customers!L613&amp;""),Codes!$A$5:$A$14,0))),"",IF(ISNUMBER(Customers!L613),Customers!L613,IFERROR(VALUE(Customers!L613),"")))</f>
        <v>911.18</v>
      </c>
      <c r="M613" s="4" t="n">
        <f aca="false">IF(OR(TRIM(Customers!M613&amp;"")="",ISNUMBER(MATCH(TRIM(Customers!M613&amp;""),Codes!$A$5:$A$14,0))),"",IF(ISNUMBER(Customers!M613),Customers!M613,IFERROR(VALUE(Customers!M613),"")))</f>
        <v>22955.52</v>
      </c>
      <c r="N613" s="3" t="n">
        <f aca="false">IF(OR(TRIM(Customers!N613&amp;"")="",ISNUMBER(MATCH(TRIM(Customers!N613&amp;""),Codes!$A$5:$A$14,0)),Customers!N613=9999),"",IF(ISNUMBER(Customers!N613),Customers!N613,IFERROR(VALUE(Customers!N613),"")))</f>
        <v>19</v>
      </c>
      <c r="O613" s="4" t="n">
        <f aca="false">IF(OR(TRIM(Customers!O613&amp;"")="",ISNUMBER(MATCH(TRIM(Customers!O613&amp;""),Codes!$A$5:$A$14,0))),"",IF(ISNUMBER(Customers!O613),Customers!O613,IFERROR(VALUE(Customers!O613),"")))</f>
        <v>69.81</v>
      </c>
      <c r="P613" s="3" t="n">
        <f aca="false">IF(OR(TRIM(Customers!P613&amp;"")="",ISNUMBER(MATCH(TRIM(Customers!P613&amp;""),Codes!$A$5:$A$14,0))),"",IF(ISNUMBER(Customers!P613),Customers!P613,IFERROR(VALUE(Customers!P613),"")))</f>
        <v>0</v>
      </c>
      <c r="Q613" s="4" t="n">
        <f aca="false">IF(OR(TRIM(Customers!Q613&amp;"")="",ISNUMBER(MATCH(TRIM(Customers!Q613&amp;""),Codes!$A$5:$A$14,0))),"",IF(ISNUMBER(Customers!Q613),Customers!Q613,IFERROR(VALUE(Customers!Q613),"")))</f>
        <v>4500</v>
      </c>
      <c r="R613" s="4" t="n">
        <f aca="false">IF(OR(TRIM(Customers!R613&amp;"")="",ISNUMBER(MATCH(TRIM(Customers!R613&amp;""),Codes!$A$5:$A$14,0))),"",IF(ISNUMBER(Customers!R613),Customers!R613,IFERROR(VALUE(Customers!R613),"")))</f>
        <v>642.33</v>
      </c>
      <c r="S613" s="4" t="n">
        <f aca="false">IF(OR(TRIM(Customers!S613&amp;"")="",ISNUMBER(MATCH(TRIM(Customers!S613&amp;""),Codes!$A$5:$A$14,0))),"",IF(ISNUMBER(Customers!S613),Customers!S613,IFERROR(VALUE(Customers!S613),"")))</f>
        <v>42000</v>
      </c>
      <c r="T613" s="4" t="n">
        <f aca="false">IF(OR(TRIM(Customers!T613&amp;"")="",ISNUMBER(MATCH(TRIM(Customers!T613&amp;""),Codes!$A$5:$A$14,0))),"",IF(ISNUMBER(Customers!T613),Customers!T613,IFERROR(VALUE(Customers!T613),"")))</f>
        <v>224</v>
      </c>
      <c r="U613" s="3" t="n">
        <f aca="false">IF(OR(TRIM(Customers!U613&amp;"")="",ISNUMBER(MATCH(TRIM(Customers!U613&amp;""),Codes!$A$5:$A$14,0)),Customers!U613=0),"",IF(ISNUMBER(Customers!U613),Customers!U613,IFERROR(VALUE(Customers!U613),"")))</f>
        <v>651</v>
      </c>
      <c r="V613" s="3" t="n">
        <f aca="false">IF(OR(TRIM(Customers!V613&amp;"")="",ISNUMBER(MATCH(TRIM(Customers!V613&amp;""),Codes!$A$5:$A$14,0))),"",IF(ISNUMBER(Customers!V613),Customers!V613,IFERROR(VALUE(Customers!V613),"")))</f>
        <v>0</v>
      </c>
    </row>
    <row r="614" customFormat="false" ht="15" hidden="false" customHeight="false" outlineLevel="0" collapsed="false">
      <c r="A614" s="2" t="str">
        <f aca="false">Customers!A614</f>
        <v>CL00613</v>
      </c>
      <c r="B614" s="3" t="n">
        <f aca="false">IF(OR(TRIM(Customers!B614&amp;"")="",ISNUMBER(MATCH(TRIM(Customers!B614&amp;""),Codes!$A$5:$A$14,0)),Customers!B614=0),"",IF(ISNUMBER(Customers!B614),Customers!B614,IFERROR(VALUE(Customers!B614),"")))</f>
        <v>30</v>
      </c>
      <c r="C614" s="2" t="str">
        <f aca="false">IF(OR(TRIM(Customers!C614&amp;"")="",ISNUMBER(MATCH(TRIM(Customers!C614&amp;""),Codes!$A$5:$A$14,0))),"",TRIM(Customers!C614))</f>
        <v>M</v>
      </c>
      <c r="D614" s="2" t="str">
        <f aca="false">IF(OR(TRIM(Customers!D614&amp;"")="",ISNUMBER(MATCH(TRIM(Customers!D614&amp;""),Codes!$A$5:$A$14,0))),"",TRIM(Customers!D614))</f>
        <v>Emilia-Romagna</v>
      </c>
      <c r="E614" s="2" t="str">
        <f aca="false">IF(OR(TRIM(Customers!E614&amp;"")="",ISNUMBER(MATCH(TRIM(Customers!E614&amp;""),Codes!$A$5:$A$14,0))),"",TRIM(Customers!E614))</f>
        <v>Manual worker</v>
      </c>
      <c r="F614" s="2" t="str">
        <f aca="false">IF(OR(TRIM(Customers!F614&amp;"")="",ISNUMBER(MATCH(TRIM(Customers!F614&amp;""),Codes!$A$5:$A$14,0))),"",TRIM(Customers!F614))</f>
        <v>Married</v>
      </c>
      <c r="G614" s="4" t="n">
        <f aca="false">IF(OR(TRIM(Customers!G614&amp;"")="",ISNUMBER(MATCH(TRIM(Customers!G614&amp;""),Codes!$A$5:$A$14,0)),Customers!G614=-999),"",IF(ISNUMBER(Customers!G614),Customers!G614,IFERROR(VALUE(Customers!G614),"")))</f>
        <v>19400</v>
      </c>
      <c r="H614" s="3" t="n">
        <f aca="false">IF(OR(TRIM(Customers!H614&amp;"")="",ISNUMBER(MATCH(TRIM(Customers!H614&amp;""),Codes!$A$5:$A$14,0))),"",IF(ISNUMBER(Customers!H614),Customers!H614,IFERROR(VALUE(Customers!H614),"")))</f>
        <v>8</v>
      </c>
      <c r="I614" s="5" t="n">
        <f aca="false">IF(OR(TRIM(Customers!I614&amp;"")="",ISNUMBER(MATCH(TRIM(Customers!I614&amp;""),Codes!$A$5:$A$14,0)),Customers!I614=DATE(1970,1,1)),"",IF(ISNUMBER(Customers!I614),Customers!I614,IFERROR(DATEVALUE(Customers!I614),"")))</f>
        <v>43093</v>
      </c>
      <c r="J614" s="2" t="str">
        <f aca="false">IF(OR(TRIM(Customers!J614&amp;"")="",ISNUMBER(MATCH(TRIM(Customers!J614&amp;""),Codes!$A$5:$A$14,0))),"",TRIM(Customers!J614))</f>
        <v/>
      </c>
      <c r="K614" s="3" t="str">
        <f aca="false">IF(OR(TRIM(Customers!K614&amp;"")="",ISNUMBER(MATCH(TRIM(Customers!K614&amp;""),Codes!$A$5:$A$14,0))),"",IF(ISNUMBER(Customers!K614),Customers!K614,IFERROR(VALUE(Customers!K614),"")))</f>
        <v/>
      </c>
      <c r="L614" s="4" t="n">
        <f aca="false">IF(OR(TRIM(Customers!L614&amp;"")="",ISNUMBER(MATCH(TRIM(Customers!L614&amp;""),Codes!$A$5:$A$14,0))),"",IF(ISNUMBER(Customers!L614),Customers!L614,IFERROR(VALUE(Customers!L614),"")))</f>
        <v>1079.3</v>
      </c>
      <c r="M614" s="4" t="n">
        <f aca="false">IF(OR(TRIM(Customers!M614&amp;"")="",ISNUMBER(MATCH(TRIM(Customers!M614&amp;""),Codes!$A$5:$A$14,0))),"",IF(ISNUMBER(Customers!M614),Customers!M614,IFERROR(VALUE(Customers!M614),"")))</f>
        <v>0</v>
      </c>
      <c r="N614" s="3" t="n">
        <f aca="false">IF(OR(TRIM(Customers!N614&amp;"")="",ISNUMBER(MATCH(TRIM(Customers!N614&amp;""),Codes!$A$5:$A$14,0)),Customers!N614=9999),"",IF(ISNUMBER(Customers!N614),Customers!N614,IFERROR(VALUE(Customers!N614),"")))</f>
        <v>27</v>
      </c>
      <c r="O614" s="4" t="n">
        <f aca="false">IF(OR(TRIM(Customers!O614&amp;"")="",ISNUMBER(MATCH(TRIM(Customers!O614&amp;""),Codes!$A$5:$A$14,0))),"",IF(ISNUMBER(Customers!O614),Customers!O614,IFERROR(VALUE(Customers!O614),"")))</f>
        <v>58.97</v>
      </c>
      <c r="P614" s="3" t="n">
        <f aca="false">IF(OR(TRIM(Customers!P614&amp;"")="",ISNUMBER(MATCH(TRIM(Customers!P614&amp;""),Codes!$A$5:$A$14,0))),"",IF(ISNUMBER(Customers!P614),Customers!P614,IFERROR(VALUE(Customers!P614),"")))</f>
        <v>5</v>
      </c>
      <c r="Q614" s="4" t="n">
        <f aca="false">IF(OR(TRIM(Customers!Q614&amp;"")="",ISNUMBER(MATCH(TRIM(Customers!Q614&amp;""),Codes!$A$5:$A$14,0))),"",IF(ISNUMBER(Customers!Q614),Customers!Q614,IFERROR(VALUE(Customers!Q614),"")))</f>
        <v>3000</v>
      </c>
      <c r="R614" s="4" t="n">
        <f aca="false">IF(OR(TRIM(Customers!R614&amp;"")="",ISNUMBER(MATCH(TRIM(Customers!R614&amp;""),Codes!$A$5:$A$14,0))),"",IF(ISNUMBER(Customers!R614),Customers!R614,IFERROR(VALUE(Customers!R614),"")))</f>
        <v>498.94</v>
      </c>
      <c r="S614" s="4" t="n">
        <f aca="false">IF(OR(TRIM(Customers!S614&amp;"")="",ISNUMBER(MATCH(TRIM(Customers!S614&amp;""),Codes!$A$5:$A$14,0))),"",IF(ISNUMBER(Customers!S614),Customers!S614,IFERROR(VALUE(Customers!S614),"")))</f>
        <v>0</v>
      </c>
      <c r="T614" s="4" t="n">
        <f aca="false">IF(OR(TRIM(Customers!T614&amp;"")="",ISNUMBER(MATCH(TRIM(Customers!T614&amp;""),Codes!$A$5:$A$14,0))),"",IF(ISNUMBER(Customers!T614),Customers!T614,IFERROR(VALUE(Customers!T614),"")))</f>
        <v>0</v>
      </c>
      <c r="U614" s="3" t="n">
        <f aca="false">IF(OR(TRIM(Customers!U614&amp;"")="",ISNUMBER(MATCH(TRIM(Customers!U614&amp;""),Codes!$A$5:$A$14,0)),Customers!U614=0),"",IF(ISNUMBER(Customers!U614),Customers!U614,IFERROR(VALUE(Customers!U614),"")))</f>
        <v>607</v>
      </c>
      <c r="V614" s="3" t="n">
        <f aca="false">IF(OR(TRIM(Customers!V614&amp;"")="",ISNUMBER(MATCH(TRIM(Customers!V614&amp;""),Codes!$A$5:$A$14,0))),"",IF(ISNUMBER(Customers!V614),Customers!V614,IFERROR(VALUE(Customers!V614),"")))</f>
        <v>0</v>
      </c>
    </row>
    <row r="615" customFormat="false" ht="15" hidden="false" customHeight="false" outlineLevel="0" collapsed="false">
      <c r="A615" s="2" t="str">
        <f aca="false">Customers!A615</f>
        <v>CL00614</v>
      </c>
      <c r="B615" s="3" t="n">
        <f aca="false">IF(OR(TRIM(Customers!B615&amp;"")="",ISNUMBER(MATCH(TRIM(Customers!B615&amp;""),Codes!$A$5:$A$14,0)),Customers!B615=0),"",IF(ISNUMBER(Customers!B615),Customers!B615,IFERROR(VALUE(Customers!B615),"")))</f>
        <v>59</v>
      </c>
      <c r="C615" s="2" t="str">
        <f aca="false">IF(OR(TRIM(Customers!C615&amp;"")="",ISNUMBER(MATCH(TRIM(Customers!C615&amp;""),Codes!$A$5:$A$14,0))),"",TRIM(Customers!C615))</f>
        <v>M</v>
      </c>
      <c r="D615" s="2" t="str">
        <f aca="false">IF(OR(TRIM(Customers!D615&amp;"")="",ISNUMBER(MATCH(TRIM(Customers!D615&amp;""),Codes!$A$5:$A$14,0))),"",TRIM(Customers!D615))</f>
        <v>Veneto</v>
      </c>
      <c r="E615" s="2" t="str">
        <f aca="false">IF(OR(TRIM(Customers!E615&amp;"")="",ISNUMBER(MATCH(TRIM(Customers!E615&amp;""),Codes!$A$5:$A$14,0))),"",TRIM(Customers!E615))</f>
        <v>Manual worker</v>
      </c>
      <c r="F615" s="2" t="str">
        <f aca="false">IF(OR(TRIM(Customers!F615&amp;"")="",ISNUMBER(MATCH(TRIM(Customers!F615&amp;""),Codes!$A$5:$A$14,0))),"",TRIM(Customers!F615))</f>
        <v>Married</v>
      </c>
      <c r="G615" s="4" t="n">
        <f aca="false">IF(OR(TRIM(Customers!G615&amp;"")="",ISNUMBER(MATCH(TRIM(Customers!G615&amp;""),Codes!$A$5:$A$14,0)),Customers!G615=-999),"",IF(ISNUMBER(Customers!G615),Customers!G615,IFERROR(VALUE(Customers!G615),"")))</f>
        <v>17800</v>
      </c>
      <c r="H615" s="3" t="n">
        <f aca="false">IF(OR(TRIM(Customers!H615&amp;"")="",ISNUMBER(MATCH(TRIM(Customers!H615&amp;""),Codes!$A$5:$A$14,0))),"",IF(ISNUMBER(Customers!H615),Customers!H615,IFERROR(VALUE(Customers!H615),"")))</f>
        <v>17</v>
      </c>
      <c r="I615" s="5" t="n">
        <f aca="false">IF(OR(TRIM(Customers!I615&amp;"")="",ISNUMBER(MATCH(TRIM(Customers!I615&amp;""),Codes!$A$5:$A$14,0)),Customers!I615=DATE(1970,1,1)),"",IF(ISNUMBER(Customers!I615),Customers!I615,IFERROR(DATEVALUE(Customers!I615),"")))</f>
        <v>39839</v>
      </c>
      <c r="J615" s="2" t="str">
        <f aca="false">IF(OR(TRIM(Customers!J615&amp;"")="",ISNUMBER(MATCH(TRIM(Customers!J615&amp;""),Codes!$A$5:$A$14,0))),"",TRIM(Customers!J615))</f>
        <v>App</v>
      </c>
      <c r="K615" s="3" t="n">
        <f aca="false">IF(OR(TRIM(Customers!K615&amp;"")="",ISNUMBER(MATCH(TRIM(Customers!K615&amp;""),Codes!$A$5:$A$14,0))),"",IF(ISNUMBER(Customers!K615),Customers!K615,IFERROR(VALUE(Customers!K615),"")))</f>
        <v>1</v>
      </c>
      <c r="L615" s="4" t="n">
        <f aca="false">IF(OR(TRIM(Customers!L615&amp;"")="",ISNUMBER(MATCH(TRIM(Customers!L615&amp;""),Codes!$A$5:$A$14,0))),"",IF(ISNUMBER(Customers!L615),Customers!L615,IFERROR(VALUE(Customers!L615),"")))</f>
        <v>2025.6</v>
      </c>
      <c r="M615" s="4" t="n">
        <f aca="false">IF(OR(TRIM(Customers!M615&amp;"")="",ISNUMBER(MATCH(TRIM(Customers!M615&amp;""),Codes!$A$5:$A$14,0))),"",IF(ISNUMBER(Customers!M615),Customers!M615,IFERROR(VALUE(Customers!M615),"")))</f>
        <v>14078.95</v>
      </c>
      <c r="N615" s="3" t="n">
        <f aca="false">IF(OR(TRIM(Customers!N615&amp;"")="",ISNUMBER(MATCH(TRIM(Customers!N615&amp;""),Codes!$A$5:$A$14,0)),Customers!N615=9999),"",IF(ISNUMBER(Customers!N615),Customers!N615,IFERROR(VALUE(Customers!N615),"")))</f>
        <v>19</v>
      </c>
      <c r="O615" s="4" t="n">
        <f aca="false">IF(OR(TRIM(Customers!O615&amp;"")="",ISNUMBER(MATCH(TRIM(Customers!O615&amp;""),Codes!$A$5:$A$14,0))),"",IF(ISNUMBER(Customers!O615),Customers!O615,IFERROR(VALUE(Customers!O615),"")))</f>
        <v>42.08</v>
      </c>
      <c r="P615" s="3" t="n">
        <f aca="false">IF(OR(TRIM(Customers!P615&amp;"")="",ISNUMBER(MATCH(TRIM(Customers!P615&amp;""),Codes!$A$5:$A$14,0))),"",IF(ISNUMBER(Customers!P615),Customers!P615,IFERROR(VALUE(Customers!P615),"")))</f>
        <v>2</v>
      </c>
      <c r="Q615" s="4" t="str">
        <f aca="false">IF(OR(TRIM(Customers!Q615&amp;"")="",ISNUMBER(MATCH(TRIM(Customers!Q615&amp;""),Codes!$A$5:$A$14,0))),"",IF(ISNUMBER(Customers!Q615),Customers!Q615,IFERROR(VALUE(Customers!Q615),"")))</f>
        <v/>
      </c>
      <c r="R615" s="4" t="n">
        <f aca="false">IF(OR(TRIM(Customers!R615&amp;"")="",ISNUMBER(MATCH(TRIM(Customers!R615&amp;""),Codes!$A$5:$A$14,0))),"",IF(ISNUMBER(Customers!R615),Customers!R615,IFERROR(VALUE(Customers!R615),"")))</f>
        <v>215.38</v>
      </c>
      <c r="S615" s="4" t="n">
        <f aca="false">IF(OR(TRIM(Customers!S615&amp;"")="",ISNUMBER(MATCH(TRIM(Customers!S615&amp;""),Codes!$A$5:$A$14,0))),"",IF(ISNUMBER(Customers!S615),Customers!S615,IFERROR(VALUE(Customers!S615),"")))</f>
        <v>0</v>
      </c>
      <c r="T615" s="4" t="n">
        <f aca="false">IF(OR(TRIM(Customers!T615&amp;"")="",ISNUMBER(MATCH(TRIM(Customers!T615&amp;""),Codes!$A$5:$A$14,0))),"",IF(ISNUMBER(Customers!T615),Customers!T615,IFERROR(VALUE(Customers!T615),"")))</f>
        <v>0</v>
      </c>
      <c r="U615" s="3" t="n">
        <f aca="false">IF(OR(TRIM(Customers!U615&amp;"")="",ISNUMBER(MATCH(TRIM(Customers!U615&amp;""),Codes!$A$5:$A$14,0)),Customers!U615=0),"",IF(ISNUMBER(Customers!U615),Customers!U615,IFERROR(VALUE(Customers!U615),"")))</f>
        <v>671</v>
      </c>
      <c r="V615" s="3" t="str">
        <f aca="false">IF(OR(TRIM(Customers!V615&amp;"")="",ISNUMBER(MATCH(TRIM(Customers!V615&amp;""),Codes!$A$5:$A$14,0))),"",IF(ISNUMBER(Customers!V615),Customers!V615,IFERROR(VALUE(Customers!V615),"")))</f>
        <v/>
      </c>
    </row>
    <row r="616" customFormat="false" ht="15" hidden="false" customHeight="false" outlineLevel="0" collapsed="false">
      <c r="A616" s="2" t="str">
        <f aca="false">Customers!A616</f>
        <v>CL00615</v>
      </c>
      <c r="B616" s="3" t="n">
        <f aca="false">IF(OR(TRIM(Customers!B616&amp;"")="",ISNUMBER(MATCH(TRIM(Customers!B616&amp;""),Codes!$A$5:$A$14,0)),Customers!B616=0),"",IF(ISNUMBER(Customers!B616),Customers!B616,IFERROR(VALUE(Customers!B616),"")))</f>
        <v>49</v>
      </c>
      <c r="C616" s="2" t="str">
        <f aca="false">IF(OR(TRIM(Customers!C616&amp;"")="",ISNUMBER(MATCH(TRIM(Customers!C616&amp;""),Codes!$A$5:$A$14,0))),"",TRIM(Customers!C616))</f>
        <v>F</v>
      </c>
      <c r="D616" s="2" t="str">
        <f aca="false">IF(OR(TRIM(Customers!D616&amp;"")="",ISNUMBER(MATCH(TRIM(Customers!D616&amp;""),Codes!$A$5:$A$14,0))),"",TRIM(Customers!D616))</f>
        <v>Lombardia</v>
      </c>
      <c r="E616" s="2" t="str">
        <f aca="false">IF(OR(TRIM(Customers!E616&amp;"")="",ISNUMBER(MATCH(TRIM(Customers!E616&amp;""),Codes!$A$5:$A$14,0))),"",TRIM(Customers!E616))</f>
        <v>Employee</v>
      </c>
      <c r="F616" s="2" t="str">
        <f aca="false">IF(OR(TRIM(Customers!F616&amp;"")="",ISNUMBER(MATCH(TRIM(Customers!F616&amp;""),Codes!$A$5:$A$14,0))),"",TRIM(Customers!F616))</f>
        <v>Divorced</v>
      </c>
      <c r="G616" s="4" t="n">
        <f aca="false">IF(OR(TRIM(Customers!G616&amp;"")="",ISNUMBER(MATCH(TRIM(Customers!G616&amp;""),Codes!$A$5:$A$14,0)),Customers!G616=-999),"",IF(ISNUMBER(Customers!G616),Customers!G616,IFERROR(VALUE(Customers!G616),"")))</f>
        <v>41900</v>
      </c>
      <c r="H616" s="3" t="n">
        <f aca="false">IF(OR(TRIM(Customers!H616&amp;"")="",ISNUMBER(MATCH(TRIM(Customers!H616&amp;""),Codes!$A$5:$A$14,0))),"",IF(ISNUMBER(Customers!H616),Customers!H616,IFERROR(VALUE(Customers!H616),"")))</f>
        <v>15</v>
      </c>
      <c r="I616" s="5" t="n">
        <f aca="false">IF(OR(TRIM(Customers!I616&amp;"")="",ISNUMBER(MATCH(TRIM(Customers!I616&amp;""),Codes!$A$5:$A$14,0)),Customers!I616=DATE(1970,1,1)),"",IF(ISNUMBER(Customers!I616),Customers!I616,IFERROR(DATEVALUE(Customers!I616),"")))</f>
        <v>40489</v>
      </c>
      <c r="J616" s="2" t="str">
        <f aca="false">IF(OR(TRIM(Customers!J616&amp;"")="",ISNUMBER(MATCH(TRIM(Customers!J616&amp;""),Codes!$A$5:$A$14,0))),"",TRIM(Customers!J616))</f>
        <v/>
      </c>
      <c r="K616" s="3" t="str">
        <f aca="false">IF(OR(TRIM(Customers!K616&amp;"")="",ISNUMBER(MATCH(TRIM(Customers!K616&amp;""),Codes!$A$5:$A$14,0))),"",IF(ISNUMBER(Customers!K616),Customers!K616,IFERROR(VALUE(Customers!K616),"")))</f>
        <v/>
      </c>
      <c r="L616" s="4" t="str">
        <f aca="false">IF(OR(TRIM(Customers!L616&amp;"")="",ISNUMBER(MATCH(TRIM(Customers!L616&amp;""),Codes!$A$5:$A$14,0))),"",IF(ISNUMBER(Customers!L616),Customers!L616,IFERROR(VALUE(Customers!L616),"")))</f>
        <v/>
      </c>
      <c r="M616" s="4" t="str">
        <f aca="false">IF(OR(TRIM(Customers!M616&amp;"")="",ISNUMBER(MATCH(TRIM(Customers!M616&amp;""),Codes!$A$5:$A$14,0))),"",IF(ISNUMBER(Customers!M616),Customers!M616,IFERROR(VALUE(Customers!M616),"")))</f>
        <v/>
      </c>
      <c r="N616" s="3" t="str">
        <f aca="false">IF(OR(TRIM(Customers!N616&amp;"")="",ISNUMBER(MATCH(TRIM(Customers!N616&amp;""),Codes!$A$5:$A$14,0)),Customers!N616=9999),"",IF(ISNUMBER(Customers!N616),Customers!N616,IFERROR(VALUE(Customers!N616),"")))</f>
        <v/>
      </c>
      <c r="O616" s="4" t="str">
        <f aca="false">IF(OR(TRIM(Customers!O616&amp;"")="",ISNUMBER(MATCH(TRIM(Customers!O616&amp;""),Codes!$A$5:$A$14,0))),"",IF(ISNUMBER(Customers!O616),Customers!O616,IFERROR(VALUE(Customers!O616),"")))</f>
        <v/>
      </c>
      <c r="P616" s="3" t="str">
        <f aca="false">IF(OR(TRIM(Customers!P616&amp;"")="",ISNUMBER(MATCH(TRIM(Customers!P616&amp;""),Codes!$A$5:$A$14,0))),"",IF(ISNUMBER(Customers!P616),Customers!P616,IFERROR(VALUE(Customers!P616),"")))</f>
        <v/>
      </c>
      <c r="Q616" s="4" t="str">
        <f aca="false">IF(OR(TRIM(Customers!Q616&amp;"")="",ISNUMBER(MATCH(TRIM(Customers!Q616&amp;""),Codes!$A$5:$A$14,0))),"",IF(ISNUMBER(Customers!Q616),Customers!Q616,IFERROR(VALUE(Customers!Q616),"")))</f>
        <v/>
      </c>
      <c r="R616" s="4" t="str">
        <f aca="false">IF(OR(TRIM(Customers!R616&amp;"")="",ISNUMBER(MATCH(TRIM(Customers!R616&amp;""),Codes!$A$5:$A$14,0))),"",IF(ISNUMBER(Customers!R616),Customers!R616,IFERROR(VALUE(Customers!R616),"")))</f>
        <v/>
      </c>
      <c r="S616" s="4" t="str">
        <f aca="false">IF(OR(TRIM(Customers!S616&amp;"")="",ISNUMBER(MATCH(TRIM(Customers!S616&amp;""),Codes!$A$5:$A$14,0))),"",IF(ISNUMBER(Customers!S616),Customers!S616,IFERROR(VALUE(Customers!S616),"")))</f>
        <v/>
      </c>
      <c r="T616" s="4" t="str">
        <f aca="false">IF(OR(TRIM(Customers!T616&amp;"")="",ISNUMBER(MATCH(TRIM(Customers!T616&amp;""),Codes!$A$5:$A$14,0))),"",IF(ISNUMBER(Customers!T616),Customers!T616,IFERROR(VALUE(Customers!T616),"")))</f>
        <v/>
      </c>
      <c r="U616" s="3" t="str">
        <f aca="false">IF(OR(TRIM(Customers!U616&amp;"")="",ISNUMBER(MATCH(TRIM(Customers!U616&amp;""),Codes!$A$5:$A$14,0)),Customers!U616=0),"",IF(ISNUMBER(Customers!U616),Customers!U616,IFERROR(VALUE(Customers!U616),"")))</f>
        <v/>
      </c>
      <c r="V616" s="3" t="str">
        <f aca="false">IF(OR(TRIM(Customers!V616&amp;"")="",ISNUMBER(MATCH(TRIM(Customers!V616&amp;""),Codes!$A$5:$A$14,0))),"",IF(ISNUMBER(Customers!V616),Customers!V616,IFERROR(VALUE(Customers!V616),"")))</f>
        <v/>
      </c>
    </row>
    <row r="617" customFormat="false" ht="15" hidden="false" customHeight="false" outlineLevel="0" collapsed="false">
      <c r="A617" s="2" t="str">
        <f aca="false">Customers!A617</f>
        <v>CL00616</v>
      </c>
      <c r="B617" s="3" t="n">
        <f aca="false">IF(OR(TRIM(Customers!B617&amp;"")="",ISNUMBER(MATCH(TRIM(Customers!B617&amp;""),Codes!$A$5:$A$14,0)),Customers!B617=0),"",IF(ISNUMBER(Customers!B617),Customers!B617,IFERROR(VALUE(Customers!B617),"")))</f>
        <v>51</v>
      </c>
      <c r="C617" s="2" t="str">
        <f aca="false">IF(OR(TRIM(Customers!C617&amp;"")="",ISNUMBER(MATCH(TRIM(Customers!C617&amp;""),Codes!$A$5:$A$14,0))),"",TRIM(Customers!C617))</f>
        <v>F</v>
      </c>
      <c r="D617" s="2" t="str">
        <f aca="false">IF(OR(TRIM(Customers!D617&amp;"")="",ISNUMBER(MATCH(TRIM(Customers!D617&amp;""),Codes!$A$5:$A$14,0))),"",TRIM(Customers!D617))</f>
        <v>Emilia-Romagna</v>
      </c>
      <c r="E617" s="2" t="str">
        <f aca="false">IF(OR(TRIM(Customers!E617&amp;"")="",ISNUMBER(MATCH(TRIM(Customers!E617&amp;""),Codes!$A$5:$A$14,0))),"",TRIM(Customers!E617))</f>
        <v>Self-employed</v>
      </c>
      <c r="F617" s="2" t="str">
        <f aca="false">IF(OR(TRIM(Customers!F617&amp;"")="",ISNUMBER(MATCH(TRIM(Customers!F617&amp;""),Codes!$A$5:$A$14,0))),"",TRIM(Customers!F617))</f>
        <v>Married</v>
      </c>
      <c r="G617" s="4" t="n">
        <f aca="false">IF(OR(TRIM(Customers!G617&amp;"")="",ISNUMBER(MATCH(TRIM(Customers!G617&amp;""),Codes!$A$5:$A$14,0)),Customers!G617=-999),"",IF(ISNUMBER(Customers!G617),Customers!G617,IFERROR(VALUE(Customers!G617),"")))</f>
        <v>41900</v>
      </c>
      <c r="H617" s="3" t="n">
        <f aca="false">IF(OR(TRIM(Customers!H617&amp;"")="",ISNUMBER(MATCH(TRIM(Customers!H617&amp;""),Codes!$A$5:$A$14,0))),"",IF(ISNUMBER(Customers!H617),Customers!H617,IFERROR(VALUE(Customers!H617),"")))</f>
        <v>12</v>
      </c>
      <c r="I617" s="5" t="n">
        <f aca="false">IF(OR(TRIM(Customers!I617&amp;"")="",ISNUMBER(MATCH(TRIM(Customers!I617&amp;""),Codes!$A$5:$A$14,0)),Customers!I617=DATE(1970,1,1)),"",IF(ISNUMBER(Customers!I617),Customers!I617,IFERROR(DATEVALUE(Customers!I617),"")))</f>
        <v>41854</v>
      </c>
      <c r="J617" s="2" t="str">
        <f aca="false">IF(OR(TRIM(Customers!J617&amp;"")="",ISNUMBER(MATCH(TRIM(Customers!J617&amp;""),Codes!$A$5:$A$14,0))),"",TRIM(Customers!J617))</f>
        <v>App</v>
      </c>
      <c r="K617" s="3" t="n">
        <f aca="false">IF(OR(TRIM(Customers!K617&amp;"")="",ISNUMBER(MATCH(TRIM(Customers!K617&amp;""),Codes!$A$5:$A$14,0))),"",IF(ISNUMBER(Customers!K617),Customers!K617,IFERROR(VALUE(Customers!K617),"")))</f>
        <v>2</v>
      </c>
      <c r="L617" s="4" t="n">
        <f aca="false">IF(OR(TRIM(Customers!L617&amp;"")="",ISNUMBER(MATCH(TRIM(Customers!L617&amp;""),Codes!$A$5:$A$14,0))),"",IF(ISNUMBER(Customers!L617),Customers!L617,IFERROR(VALUE(Customers!L617),"")))</f>
        <v>-684.55</v>
      </c>
      <c r="M617" s="4" t="n">
        <f aca="false">IF(OR(TRIM(Customers!M617&amp;"")="",ISNUMBER(MATCH(TRIM(Customers!M617&amp;""),Codes!$A$5:$A$14,0))),"",IF(ISNUMBER(Customers!M617),Customers!M617,IFERROR(VALUE(Customers!M617),"")))</f>
        <v>27531.63</v>
      </c>
      <c r="N617" s="3" t="n">
        <f aca="false">IF(OR(TRIM(Customers!N617&amp;"")="",ISNUMBER(MATCH(TRIM(Customers!N617&amp;""),Codes!$A$5:$A$14,0)),Customers!N617=9999),"",IF(ISNUMBER(Customers!N617),Customers!N617,IFERROR(VALUE(Customers!N617),"")))</f>
        <v>40</v>
      </c>
      <c r="O617" s="4" t="n">
        <f aca="false">IF(OR(TRIM(Customers!O617&amp;"")="",ISNUMBER(MATCH(TRIM(Customers!O617&amp;""),Codes!$A$5:$A$14,0))),"",IF(ISNUMBER(Customers!O617),Customers!O617,IFERROR(VALUE(Customers!O617),"")))</f>
        <v>44.29</v>
      </c>
      <c r="P617" s="3" t="n">
        <f aca="false">IF(OR(TRIM(Customers!P617&amp;"")="",ISNUMBER(MATCH(TRIM(Customers!P617&amp;""),Codes!$A$5:$A$14,0))),"",IF(ISNUMBER(Customers!P617),Customers!P617,IFERROR(VALUE(Customers!P617),"")))</f>
        <v>1</v>
      </c>
      <c r="Q617" s="4" t="n">
        <f aca="false">IF(OR(TRIM(Customers!Q617&amp;"")="",ISNUMBER(MATCH(TRIM(Customers!Q617&amp;""),Codes!$A$5:$A$14,0))),"",IF(ISNUMBER(Customers!Q617),Customers!Q617,IFERROR(VALUE(Customers!Q617),"")))</f>
        <v>9500</v>
      </c>
      <c r="R617" s="4" t="n">
        <f aca="false">IF(OR(TRIM(Customers!R617&amp;"")="",ISNUMBER(MATCH(TRIM(Customers!R617&amp;""),Codes!$A$5:$A$14,0))),"",IF(ISNUMBER(Customers!R617),Customers!R617,IFERROR(VALUE(Customers!R617),"")))</f>
        <v>1262.74</v>
      </c>
      <c r="S617" s="4" t="n">
        <f aca="false">IF(OR(TRIM(Customers!S617&amp;"")="",ISNUMBER(MATCH(TRIM(Customers!S617&amp;""),Codes!$A$5:$A$14,0))),"",IF(ISNUMBER(Customers!S617),Customers!S617,IFERROR(VALUE(Customers!S617),"")))</f>
        <v>0</v>
      </c>
      <c r="T617" s="4" t="n">
        <f aca="false">IF(OR(TRIM(Customers!T617&amp;"")="",ISNUMBER(MATCH(TRIM(Customers!T617&amp;""),Codes!$A$5:$A$14,0))),"",IF(ISNUMBER(Customers!T617),Customers!T617,IFERROR(VALUE(Customers!T617),"")))</f>
        <v>0</v>
      </c>
      <c r="U617" s="3" t="n">
        <f aca="false">IF(OR(TRIM(Customers!U617&amp;"")="",ISNUMBER(MATCH(TRIM(Customers!U617&amp;""),Codes!$A$5:$A$14,0)),Customers!U617=0),"",IF(ISNUMBER(Customers!U617),Customers!U617,IFERROR(VALUE(Customers!U617),"")))</f>
        <v>661</v>
      </c>
      <c r="V617" s="3" t="n">
        <f aca="false">IF(OR(TRIM(Customers!V617&amp;"")="",ISNUMBER(MATCH(TRIM(Customers!V617&amp;""),Codes!$A$5:$A$14,0))),"",IF(ISNUMBER(Customers!V617),Customers!V617,IFERROR(VALUE(Customers!V617),"")))</f>
        <v>2</v>
      </c>
    </row>
    <row r="618" customFormat="false" ht="15" hidden="false" customHeight="false" outlineLevel="0" collapsed="false">
      <c r="A618" s="2" t="str">
        <f aca="false">Customers!A618</f>
        <v>CL00617</v>
      </c>
      <c r="B618" s="3" t="n">
        <f aca="false">IF(OR(TRIM(Customers!B618&amp;"")="",ISNUMBER(MATCH(TRIM(Customers!B618&amp;""),Codes!$A$5:$A$14,0)),Customers!B618=0),"",IF(ISNUMBER(Customers!B618),Customers!B618,IFERROR(VALUE(Customers!B618),"")))</f>
        <v>45</v>
      </c>
      <c r="C618" s="2" t="str">
        <f aca="false">IF(OR(TRIM(Customers!C618&amp;"")="",ISNUMBER(MATCH(TRIM(Customers!C618&amp;""),Codes!$A$5:$A$14,0))),"",TRIM(Customers!C618))</f>
        <v>F</v>
      </c>
      <c r="D618" s="2" t="str">
        <f aca="false">IF(OR(TRIM(Customers!D618&amp;"")="",ISNUMBER(MATCH(TRIM(Customers!D618&amp;""),Codes!$A$5:$A$14,0))),"",TRIM(Customers!D618))</f>
        <v>Lazio</v>
      </c>
      <c r="E618" s="2" t="str">
        <f aca="false">IF(OR(TRIM(Customers!E618&amp;"")="",ISNUMBER(MATCH(TRIM(Customers!E618&amp;""),Codes!$A$5:$A$14,0))),"",TRIM(Customers!E618))</f>
        <v>Manual worker</v>
      </c>
      <c r="F618" s="2" t="str">
        <f aca="false">IF(OR(TRIM(Customers!F618&amp;"")="",ISNUMBER(MATCH(TRIM(Customers!F618&amp;""),Codes!$A$5:$A$14,0))),"",TRIM(Customers!F618))</f>
        <v>Single</v>
      </c>
      <c r="G618" s="4" t="n">
        <f aca="false">IF(OR(TRIM(Customers!G618&amp;"")="",ISNUMBER(MATCH(TRIM(Customers!G618&amp;""),Codes!$A$5:$A$14,0)),Customers!G618=-999),"",IF(ISNUMBER(Customers!G618),Customers!G618,IFERROR(VALUE(Customers!G618),"")))</f>
        <v>14200</v>
      </c>
      <c r="H618" s="3" t="n">
        <f aca="false">IF(OR(TRIM(Customers!H618&amp;"")="",ISNUMBER(MATCH(TRIM(Customers!H618&amp;""),Codes!$A$5:$A$14,0))),"",IF(ISNUMBER(Customers!H618),Customers!H618,IFERROR(VALUE(Customers!H618),"")))</f>
        <v>12</v>
      </c>
      <c r="I618" s="5" t="n">
        <f aca="false">IF(OR(TRIM(Customers!I618&amp;"")="",ISNUMBER(MATCH(TRIM(Customers!I618&amp;""),Codes!$A$5:$A$14,0)),Customers!I618=DATE(1970,1,1)),"",IF(ISNUMBER(Customers!I618),Customers!I618,IFERROR(DATEVALUE(Customers!I618),"")))</f>
        <v>41563</v>
      </c>
      <c r="J618" s="2" t="str">
        <f aca="false">IF(OR(TRIM(Customers!J618&amp;"")="",ISNUMBER(MATCH(TRIM(Customers!J618&amp;""),Codes!$A$5:$A$14,0))),"",TRIM(Customers!J618))</f>
        <v>App</v>
      </c>
      <c r="K618" s="3" t="n">
        <f aca="false">IF(OR(TRIM(Customers!K618&amp;"")="",ISNUMBER(MATCH(TRIM(Customers!K618&amp;""),Codes!$A$5:$A$14,0))),"",IF(ISNUMBER(Customers!K618),Customers!K618,IFERROR(VALUE(Customers!K618),"")))</f>
        <v>1</v>
      </c>
      <c r="L618" s="4" t="n">
        <f aca="false">IF(OR(TRIM(Customers!L618&amp;"")="",ISNUMBER(MATCH(TRIM(Customers!L618&amp;""),Codes!$A$5:$A$14,0))),"",IF(ISNUMBER(Customers!L618),Customers!L618,IFERROR(VALUE(Customers!L618),"")))</f>
        <v>213.46</v>
      </c>
      <c r="M618" s="4" t="n">
        <f aca="false">IF(OR(TRIM(Customers!M618&amp;"")="",ISNUMBER(MATCH(TRIM(Customers!M618&amp;""),Codes!$A$5:$A$14,0))),"",IF(ISNUMBER(Customers!M618),Customers!M618,IFERROR(VALUE(Customers!M618),"")))</f>
        <v>10905.68</v>
      </c>
      <c r="N618" s="3" t="n">
        <f aca="false">IF(OR(TRIM(Customers!N618&amp;"")="",ISNUMBER(MATCH(TRIM(Customers!N618&amp;""),Codes!$A$5:$A$14,0)),Customers!N618=9999),"",IF(ISNUMBER(Customers!N618),Customers!N618,IFERROR(VALUE(Customers!N618),"")))</f>
        <v>28</v>
      </c>
      <c r="O618" s="4" t="n">
        <f aca="false">IF(OR(TRIM(Customers!O618&amp;"")="",ISNUMBER(MATCH(TRIM(Customers!O618&amp;""),Codes!$A$5:$A$14,0))),"",IF(ISNUMBER(Customers!O618),Customers!O618,IFERROR(VALUE(Customers!O618),"")))</f>
        <v>48.75</v>
      </c>
      <c r="P618" s="3" t="n">
        <f aca="false">IF(OR(TRIM(Customers!P618&amp;"")="",ISNUMBER(MATCH(TRIM(Customers!P618&amp;""),Codes!$A$5:$A$14,0))),"",IF(ISNUMBER(Customers!P618),Customers!P618,IFERROR(VALUE(Customers!P618),"")))</f>
        <v>1</v>
      </c>
      <c r="Q618" s="4" t="n">
        <f aca="false">IF(OR(TRIM(Customers!Q618&amp;"")="",ISNUMBER(MATCH(TRIM(Customers!Q618&amp;""),Codes!$A$5:$A$14,0))),"",IF(ISNUMBER(Customers!Q618),Customers!Q618,IFERROR(VALUE(Customers!Q618),"")))</f>
        <v>3000</v>
      </c>
      <c r="R618" s="4" t="n">
        <f aca="false">IF(OR(TRIM(Customers!R618&amp;"")="",ISNUMBER(MATCH(TRIM(Customers!R618&amp;""),Codes!$A$5:$A$14,0))),"",IF(ISNUMBER(Customers!R618),Customers!R618,IFERROR(VALUE(Customers!R618),"")))</f>
        <v>1674.38</v>
      </c>
      <c r="S618" s="4" t="str">
        <f aca="false">IF(OR(TRIM(Customers!S618&amp;"")="",ISNUMBER(MATCH(TRIM(Customers!S618&amp;""),Codes!$A$5:$A$14,0))),"",IF(ISNUMBER(Customers!S618),Customers!S618,IFERROR(VALUE(Customers!S618),"")))</f>
        <v/>
      </c>
      <c r="T618" s="4" t="str">
        <f aca="false">IF(OR(TRIM(Customers!T618&amp;"")="",ISNUMBER(MATCH(TRIM(Customers!T618&amp;""),Codes!$A$5:$A$14,0))),"",IF(ISNUMBER(Customers!T618),Customers!T618,IFERROR(VALUE(Customers!T618),"")))</f>
        <v/>
      </c>
      <c r="U618" s="3" t="n">
        <f aca="false">IF(OR(TRIM(Customers!U618&amp;"")="",ISNUMBER(MATCH(TRIM(Customers!U618&amp;""),Codes!$A$5:$A$14,0)),Customers!U618=0),"",IF(ISNUMBER(Customers!U618),Customers!U618,IFERROR(VALUE(Customers!U618),"")))</f>
        <v>564</v>
      </c>
      <c r="V618" s="3" t="n">
        <f aca="false">IF(OR(TRIM(Customers!V618&amp;"")="",ISNUMBER(MATCH(TRIM(Customers!V618&amp;""),Codes!$A$5:$A$14,0))),"",IF(ISNUMBER(Customers!V618),Customers!V618,IFERROR(VALUE(Customers!V618),"")))</f>
        <v>0</v>
      </c>
    </row>
    <row r="619" customFormat="false" ht="15" hidden="false" customHeight="false" outlineLevel="0" collapsed="false">
      <c r="A619" s="2" t="str">
        <f aca="false">Customers!A619</f>
        <v>CL00618</v>
      </c>
      <c r="B619" s="3" t="n">
        <f aca="false">IF(OR(TRIM(Customers!B619&amp;"")="",ISNUMBER(MATCH(TRIM(Customers!B619&amp;""),Codes!$A$5:$A$14,0)),Customers!B619=0),"",IF(ISNUMBER(Customers!B619),Customers!B619,IFERROR(VALUE(Customers!B619),"")))</f>
        <v>45</v>
      </c>
      <c r="C619" s="2" t="str">
        <f aca="false">IF(OR(TRIM(Customers!C619&amp;"")="",ISNUMBER(MATCH(TRIM(Customers!C619&amp;""),Codes!$A$5:$A$14,0))),"",TRIM(Customers!C619))</f>
        <v>M</v>
      </c>
      <c r="D619" s="2" t="str">
        <f aca="false">IF(OR(TRIM(Customers!D619&amp;"")="",ISNUMBER(MATCH(TRIM(Customers!D619&amp;""),Codes!$A$5:$A$14,0))),"",TRIM(Customers!D619))</f>
        <v>Puglia</v>
      </c>
      <c r="E619" s="2" t="str">
        <f aca="false">IF(OR(TRIM(Customers!E619&amp;"")="",ISNUMBER(MATCH(TRIM(Customers!E619&amp;""),Codes!$A$5:$A$14,0))),"",TRIM(Customers!E619))</f>
        <v>Employee</v>
      </c>
      <c r="F619" s="2" t="str">
        <f aca="false">IF(OR(TRIM(Customers!F619&amp;"")="",ISNUMBER(MATCH(TRIM(Customers!F619&amp;""),Codes!$A$5:$A$14,0))),"",TRIM(Customers!F619))</f>
        <v>Married</v>
      </c>
      <c r="G619" s="4" t="n">
        <f aca="false">IF(OR(TRIM(Customers!G619&amp;"")="",ISNUMBER(MATCH(TRIM(Customers!G619&amp;""),Codes!$A$5:$A$14,0)),Customers!G619=-999),"",IF(ISNUMBER(Customers!G619),Customers!G619,IFERROR(VALUE(Customers!G619),"")))</f>
        <v>32300</v>
      </c>
      <c r="H619" s="3" t="n">
        <f aca="false">IF(OR(TRIM(Customers!H619&amp;"")="",ISNUMBER(MATCH(TRIM(Customers!H619&amp;""),Codes!$A$5:$A$14,0))),"",IF(ISNUMBER(Customers!H619),Customers!H619,IFERROR(VALUE(Customers!H619),"")))</f>
        <v>14</v>
      </c>
      <c r="I619" s="5" t="n">
        <f aca="false">IF(OR(TRIM(Customers!I619&amp;"")="",ISNUMBER(MATCH(TRIM(Customers!I619&amp;""),Codes!$A$5:$A$14,0)),Customers!I619=DATE(1970,1,1)),"",IF(ISNUMBER(Customers!I619),Customers!I619,IFERROR(DATEVALUE(Customers!I619),"")))</f>
        <v>41065</v>
      </c>
      <c r="J619" s="2" t="str">
        <f aca="false">IF(OR(TRIM(Customers!J619&amp;"")="",ISNUMBER(MATCH(TRIM(Customers!J619&amp;""),Codes!$A$5:$A$14,0))),"",TRIM(Customers!J619))</f>
        <v/>
      </c>
      <c r="K619" s="3" t="n">
        <f aca="false">IF(OR(TRIM(Customers!K619&amp;"")="",ISNUMBER(MATCH(TRIM(Customers!K619&amp;""),Codes!$A$5:$A$14,0))),"",IF(ISNUMBER(Customers!K619),Customers!K619,IFERROR(VALUE(Customers!K619),"")))</f>
        <v>3</v>
      </c>
      <c r="L619" s="4" t="n">
        <f aca="false">IF(OR(TRIM(Customers!L619&amp;"")="",ISNUMBER(MATCH(TRIM(Customers!L619&amp;""),Codes!$A$5:$A$14,0))),"",IF(ISNUMBER(Customers!L619),Customers!L619,IFERROR(VALUE(Customers!L619),"")))</f>
        <v>3844.09</v>
      </c>
      <c r="M619" s="4" t="str">
        <f aca="false">IF(OR(TRIM(Customers!M619&amp;"")="",ISNUMBER(MATCH(TRIM(Customers!M619&amp;""),Codes!$A$5:$A$14,0))),"",IF(ISNUMBER(Customers!M619),Customers!M619,IFERROR(VALUE(Customers!M619),"")))</f>
        <v/>
      </c>
      <c r="N619" s="3" t="n">
        <f aca="false">IF(OR(TRIM(Customers!N619&amp;"")="",ISNUMBER(MATCH(TRIM(Customers!N619&amp;""),Codes!$A$5:$A$14,0)),Customers!N619=9999),"",IF(ISNUMBER(Customers!N619),Customers!N619,IFERROR(VALUE(Customers!N619),"")))</f>
        <v>23</v>
      </c>
      <c r="O619" s="4" t="n">
        <f aca="false">IF(OR(TRIM(Customers!O619&amp;"")="",ISNUMBER(MATCH(TRIM(Customers!O619&amp;""),Codes!$A$5:$A$14,0))),"",IF(ISNUMBER(Customers!O619),Customers!O619,IFERROR(VALUE(Customers!O619),"")))</f>
        <v>48.35</v>
      </c>
      <c r="P619" s="3" t="n">
        <f aca="false">IF(OR(TRIM(Customers!P619&amp;"")="",ISNUMBER(MATCH(TRIM(Customers!P619&amp;""),Codes!$A$5:$A$14,0))),"",IF(ISNUMBER(Customers!P619),Customers!P619,IFERROR(VALUE(Customers!P619),"")))</f>
        <v>6</v>
      </c>
      <c r="Q619" s="4" t="n">
        <f aca="false">IF(OR(TRIM(Customers!Q619&amp;"")="",ISNUMBER(MATCH(TRIM(Customers!Q619&amp;""),Codes!$A$5:$A$14,0))),"",IF(ISNUMBER(Customers!Q619),Customers!Q619,IFERROR(VALUE(Customers!Q619),"")))</f>
        <v>6500</v>
      </c>
      <c r="R619" s="4" t="n">
        <f aca="false">IF(OR(TRIM(Customers!R619&amp;"")="",ISNUMBER(MATCH(TRIM(Customers!R619&amp;""),Codes!$A$5:$A$14,0))),"",IF(ISNUMBER(Customers!R619),Customers!R619,IFERROR(VALUE(Customers!R619),"")))</f>
        <v>2267.23</v>
      </c>
      <c r="S619" s="4" t="n">
        <f aca="false">IF(OR(TRIM(Customers!S619&amp;"")="",ISNUMBER(MATCH(TRIM(Customers!S619&amp;""),Codes!$A$5:$A$14,0))),"",IF(ISNUMBER(Customers!S619),Customers!S619,IFERROR(VALUE(Customers!S619),"")))</f>
        <v>62000</v>
      </c>
      <c r="T619" s="4" t="n">
        <f aca="false">IF(OR(TRIM(Customers!T619&amp;"")="",ISNUMBER(MATCH(TRIM(Customers!T619&amp;""),Codes!$A$5:$A$14,0))),"",IF(ISNUMBER(Customers!T619),Customers!T619,IFERROR(VALUE(Customers!T619),"")))</f>
        <v>371</v>
      </c>
      <c r="U619" s="3" t="n">
        <f aca="false">IF(OR(TRIM(Customers!U619&amp;"")="",ISNUMBER(MATCH(TRIM(Customers!U619&amp;""),Codes!$A$5:$A$14,0)),Customers!U619=0),"",IF(ISNUMBER(Customers!U619),Customers!U619,IFERROR(VALUE(Customers!U619),"")))</f>
        <v>567</v>
      </c>
      <c r="V619" s="3" t="n">
        <f aca="false">IF(OR(TRIM(Customers!V619&amp;"")="",ISNUMBER(MATCH(TRIM(Customers!V619&amp;""),Codes!$A$5:$A$14,0))),"",IF(ISNUMBER(Customers!V619),Customers!V619,IFERROR(VALUE(Customers!V619),"")))</f>
        <v>1</v>
      </c>
    </row>
    <row r="620" customFormat="false" ht="15" hidden="false" customHeight="false" outlineLevel="0" collapsed="false">
      <c r="A620" s="2" t="str">
        <f aca="false">Customers!A620</f>
        <v>CL00619</v>
      </c>
      <c r="B620" s="3" t="n">
        <f aca="false">IF(OR(TRIM(Customers!B620&amp;"")="",ISNUMBER(MATCH(TRIM(Customers!B620&amp;""),Codes!$A$5:$A$14,0)),Customers!B620=0),"",IF(ISNUMBER(Customers!B620),Customers!B620,IFERROR(VALUE(Customers!B620),"")))</f>
        <v>32</v>
      </c>
      <c r="C620" s="2" t="str">
        <f aca="false">IF(OR(TRIM(Customers!C620&amp;"")="",ISNUMBER(MATCH(TRIM(Customers!C620&amp;""),Codes!$A$5:$A$14,0))),"",TRIM(Customers!C620))</f>
        <v>F</v>
      </c>
      <c r="D620" s="2" t="str">
        <f aca="false">IF(OR(TRIM(Customers!D620&amp;"")="",ISNUMBER(MATCH(TRIM(Customers!D620&amp;""),Codes!$A$5:$A$14,0))),"",TRIM(Customers!D620))</f>
        <v>Sicilia</v>
      </c>
      <c r="E620" s="2" t="str">
        <f aca="false">IF(OR(TRIM(Customers!E620&amp;"")="",ISNUMBER(MATCH(TRIM(Customers!E620&amp;""),Codes!$A$5:$A$14,0))),"",TRIM(Customers!E620))</f>
        <v>Manual worker</v>
      </c>
      <c r="F620" s="2" t="str">
        <f aca="false">IF(OR(TRIM(Customers!F620&amp;"")="",ISNUMBER(MATCH(TRIM(Customers!F620&amp;""),Codes!$A$5:$A$14,0))),"",TRIM(Customers!F620))</f>
        <v>Married</v>
      </c>
      <c r="G620" s="4" t="n">
        <f aca="false">IF(OR(TRIM(Customers!G620&amp;"")="",ISNUMBER(MATCH(TRIM(Customers!G620&amp;""),Codes!$A$5:$A$14,0)),Customers!G620=-999),"",IF(ISNUMBER(Customers!G620),Customers!G620,IFERROR(VALUE(Customers!G620),"")))</f>
        <v>19300</v>
      </c>
      <c r="H620" s="3" t="n">
        <f aca="false">IF(OR(TRIM(Customers!H620&amp;"")="",ISNUMBER(MATCH(TRIM(Customers!H620&amp;""),Codes!$A$5:$A$14,0))),"",IF(ISNUMBER(Customers!H620),Customers!H620,IFERROR(VALUE(Customers!H620),"")))</f>
        <v>10</v>
      </c>
      <c r="I620" s="5" t="n">
        <f aca="false">IF(OR(TRIM(Customers!I620&amp;"")="",ISNUMBER(MATCH(TRIM(Customers!I620&amp;""),Codes!$A$5:$A$14,0)),Customers!I620=DATE(1970,1,1)),"",IF(ISNUMBER(Customers!I620),Customers!I620,IFERROR(DATEVALUE(Customers!I620),"")))</f>
        <v>42340</v>
      </c>
      <c r="J620" s="2" t="str">
        <f aca="false">IF(OR(TRIM(Customers!J620&amp;"")="",ISNUMBER(MATCH(TRIM(Customers!J620&amp;""),Codes!$A$5:$A$14,0))),"",TRIM(Customers!J620))</f>
        <v>Online Banking</v>
      </c>
      <c r="K620" s="3" t="n">
        <f aca="false">IF(OR(TRIM(Customers!K620&amp;"")="",ISNUMBER(MATCH(TRIM(Customers!K620&amp;""),Codes!$A$5:$A$14,0))),"",IF(ISNUMBER(Customers!K620),Customers!K620,IFERROR(VALUE(Customers!K620),"")))</f>
        <v>1</v>
      </c>
      <c r="L620" s="4" t="str">
        <f aca="false">IF(OR(TRIM(Customers!L620&amp;"")="",ISNUMBER(MATCH(TRIM(Customers!L620&amp;""),Codes!$A$5:$A$14,0))),"",IF(ISNUMBER(Customers!L620),Customers!L620,IFERROR(VALUE(Customers!L620),"")))</f>
        <v/>
      </c>
      <c r="M620" s="4" t="n">
        <f aca="false">IF(OR(TRIM(Customers!M620&amp;"")="",ISNUMBER(MATCH(TRIM(Customers!M620&amp;""),Codes!$A$5:$A$14,0))),"",IF(ISNUMBER(Customers!M620),Customers!M620,IFERROR(VALUE(Customers!M620),"")))</f>
        <v>13380.04</v>
      </c>
      <c r="N620" s="3" t="n">
        <f aca="false">IF(OR(TRIM(Customers!N620&amp;"")="",ISNUMBER(MATCH(TRIM(Customers!N620&amp;""),Codes!$A$5:$A$14,0)),Customers!N620=9999),"",IF(ISNUMBER(Customers!N620),Customers!N620,IFERROR(VALUE(Customers!N620),"")))</f>
        <v>22</v>
      </c>
      <c r="O620" s="4" t="n">
        <f aca="false">IF(OR(TRIM(Customers!O620&amp;"")="",ISNUMBER(MATCH(TRIM(Customers!O620&amp;""),Codes!$A$5:$A$14,0))),"",IF(ISNUMBER(Customers!O620),Customers!O620,IFERROR(VALUE(Customers!O620),"")))</f>
        <v>28.41</v>
      </c>
      <c r="P620" s="3" t="n">
        <f aca="false">IF(OR(TRIM(Customers!P620&amp;"")="",ISNUMBER(MATCH(TRIM(Customers!P620&amp;""),Codes!$A$5:$A$14,0))),"",IF(ISNUMBER(Customers!P620),Customers!P620,IFERROR(VALUE(Customers!P620),"")))</f>
        <v>5</v>
      </c>
      <c r="Q620" s="4" t="n">
        <f aca="false">IF(OR(TRIM(Customers!Q620&amp;"")="",ISNUMBER(MATCH(TRIM(Customers!Q620&amp;""),Codes!$A$5:$A$14,0))),"",IF(ISNUMBER(Customers!Q620),Customers!Q620,IFERROR(VALUE(Customers!Q620),"")))</f>
        <v>2500</v>
      </c>
      <c r="R620" s="4" t="n">
        <f aca="false">IF(OR(TRIM(Customers!R620&amp;"")="",ISNUMBER(MATCH(TRIM(Customers!R620&amp;""),Codes!$A$5:$A$14,0))),"",IF(ISNUMBER(Customers!R620),Customers!R620,IFERROR(VALUE(Customers!R620),"")))</f>
        <v>950.74</v>
      </c>
      <c r="S620" s="4" t="str">
        <f aca="false">IF(OR(TRIM(Customers!S620&amp;"")="",ISNUMBER(MATCH(TRIM(Customers!S620&amp;""),Codes!$A$5:$A$14,0))),"",IF(ISNUMBER(Customers!S620),Customers!S620,IFERROR(VALUE(Customers!S620),"")))</f>
        <v/>
      </c>
      <c r="T620" s="4" t="str">
        <f aca="false">IF(OR(TRIM(Customers!T620&amp;"")="",ISNUMBER(MATCH(TRIM(Customers!T620&amp;""),Codes!$A$5:$A$14,0))),"",IF(ISNUMBER(Customers!T620),Customers!T620,IFERROR(VALUE(Customers!T620),"")))</f>
        <v/>
      </c>
      <c r="U620" s="3" t="n">
        <f aca="false">IF(OR(TRIM(Customers!U620&amp;"")="",ISNUMBER(MATCH(TRIM(Customers!U620&amp;""),Codes!$A$5:$A$14,0)),Customers!U620=0),"",IF(ISNUMBER(Customers!U620),Customers!U620,IFERROR(VALUE(Customers!U620),"")))</f>
        <v>607</v>
      </c>
      <c r="V620" s="3" t="n">
        <f aca="false">IF(OR(TRIM(Customers!V620&amp;"")="",ISNUMBER(MATCH(TRIM(Customers!V620&amp;""),Codes!$A$5:$A$14,0))),"",IF(ISNUMBER(Customers!V620),Customers!V620,IFERROR(VALUE(Customers!V620),"")))</f>
        <v>0</v>
      </c>
    </row>
    <row r="621" customFormat="false" ht="15" hidden="false" customHeight="false" outlineLevel="0" collapsed="false">
      <c r="A621" s="2" t="str">
        <f aca="false">Customers!A621</f>
        <v>CL00620</v>
      </c>
      <c r="B621" s="3" t="n">
        <f aca="false">IF(OR(TRIM(Customers!B621&amp;"")="",ISNUMBER(MATCH(TRIM(Customers!B621&amp;""),Codes!$A$5:$A$14,0)),Customers!B621=0),"",IF(ISNUMBER(Customers!B621),Customers!B621,IFERROR(VALUE(Customers!B621),"")))</f>
        <v>34</v>
      </c>
      <c r="C621" s="2" t="str">
        <f aca="false">IF(OR(TRIM(Customers!C621&amp;"")="",ISNUMBER(MATCH(TRIM(Customers!C621&amp;""),Codes!$A$5:$A$14,0))),"",TRIM(Customers!C621))</f>
        <v>F</v>
      </c>
      <c r="D621" s="2" t="str">
        <f aca="false">IF(OR(TRIM(Customers!D621&amp;"")="",ISNUMBER(MATCH(TRIM(Customers!D621&amp;""),Codes!$A$5:$A$14,0))),"",TRIM(Customers!D621))</f>
        <v>Sicilia</v>
      </c>
      <c r="E621" s="2" t="str">
        <f aca="false">IF(OR(TRIM(Customers!E621&amp;"")="",ISNUMBER(MATCH(TRIM(Customers!E621&amp;""),Codes!$A$5:$A$14,0))),"",TRIM(Customers!E621))</f>
        <v>Teacher</v>
      </c>
      <c r="F621" s="2" t="str">
        <f aca="false">IF(OR(TRIM(Customers!F621&amp;"")="",ISNUMBER(MATCH(TRIM(Customers!F621&amp;""),Codes!$A$5:$A$14,0))),"",TRIM(Customers!F621))</f>
        <v>Married</v>
      </c>
      <c r="G621" s="4" t="n">
        <f aca="false">IF(OR(TRIM(Customers!G621&amp;"")="",ISNUMBER(MATCH(TRIM(Customers!G621&amp;""),Codes!$A$5:$A$14,0)),Customers!G621=-999),"",IF(ISNUMBER(Customers!G621),Customers!G621,IFERROR(VALUE(Customers!G621),"")))</f>
        <v>29000</v>
      </c>
      <c r="H621" s="3" t="n">
        <f aca="false">IF(OR(TRIM(Customers!H621&amp;"")="",ISNUMBER(MATCH(TRIM(Customers!H621&amp;""),Codes!$A$5:$A$14,0))),"",IF(ISNUMBER(Customers!H621),Customers!H621,IFERROR(VALUE(Customers!H621),"")))</f>
        <v>5</v>
      </c>
      <c r="I621" s="5" t="n">
        <f aca="false">IF(OR(TRIM(Customers!I621&amp;"")="",ISNUMBER(MATCH(TRIM(Customers!I621&amp;""),Codes!$A$5:$A$14,0)),Customers!I621=DATE(1970,1,1)),"",IF(ISNUMBER(Customers!I621),Customers!I621,IFERROR(DATEVALUE(Customers!I621),"")))</f>
        <v>44096</v>
      </c>
      <c r="J621" s="2" t="str">
        <f aca="false">IF(OR(TRIM(Customers!J621&amp;"")="",ISNUMBER(MATCH(TRIM(Customers!J621&amp;""),Codes!$A$5:$A$14,0))),"",TRIM(Customers!J621))</f>
        <v>Phone</v>
      </c>
      <c r="K621" s="3" t="n">
        <f aca="false">IF(OR(TRIM(Customers!K621&amp;"")="",ISNUMBER(MATCH(TRIM(Customers!K621&amp;""),Codes!$A$5:$A$14,0))),"",IF(ISNUMBER(Customers!K621),Customers!K621,IFERROR(VALUE(Customers!K621),"")))</f>
        <v>1</v>
      </c>
      <c r="L621" s="4" t="n">
        <f aca="false">IF(OR(TRIM(Customers!L621&amp;"")="",ISNUMBER(MATCH(TRIM(Customers!L621&amp;""),Codes!$A$5:$A$14,0))),"",IF(ISNUMBER(Customers!L621),Customers!L621,IFERROR(VALUE(Customers!L621),"")))</f>
        <v>1619.93</v>
      </c>
      <c r="M621" s="4" t="n">
        <f aca="false">IF(OR(TRIM(Customers!M621&amp;"")="",ISNUMBER(MATCH(TRIM(Customers!M621&amp;""),Codes!$A$5:$A$14,0))),"",IF(ISNUMBER(Customers!M621),Customers!M621,IFERROR(VALUE(Customers!M621),"")))</f>
        <v>13391.44</v>
      </c>
      <c r="N621" s="3" t="n">
        <f aca="false">IF(OR(TRIM(Customers!N621&amp;"")="",ISNUMBER(MATCH(TRIM(Customers!N621&amp;""),Codes!$A$5:$A$14,0)),Customers!N621=9999),"",IF(ISNUMBER(Customers!N621),Customers!N621,IFERROR(VALUE(Customers!N621),"")))</f>
        <v>21</v>
      </c>
      <c r="O621" s="4" t="n">
        <f aca="false">IF(OR(TRIM(Customers!O621&amp;"")="",ISNUMBER(MATCH(TRIM(Customers!O621&amp;""),Codes!$A$5:$A$14,0))),"",IF(ISNUMBER(Customers!O621),Customers!O621,IFERROR(VALUE(Customers!O621),"")))</f>
        <v>75.41</v>
      </c>
      <c r="P621" s="3" t="n">
        <f aca="false">IF(OR(TRIM(Customers!P621&amp;"")="",ISNUMBER(MATCH(TRIM(Customers!P621&amp;""),Codes!$A$5:$A$14,0))),"",IF(ISNUMBER(Customers!P621),Customers!P621,IFERROR(VALUE(Customers!P621),"")))</f>
        <v>5</v>
      </c>
      <c r="Q621" s="4" t="n">
        <f aca="false">IF(OR(TRIM(Customers!Q621&amp;"")="",ISNUMBER(MATCH(TRIM(Customers!Q621&amp;""),Codes!$A$5:$A$14,0))),"",IF(ISNUMBER(Customers!Q621),Customers!Q621,IFERROR(VALUE(Customers!Q621),"")))</f>
        <v>3000</v>
      </c>
      <c r="R621" s="4" t="n">
        <f aca="false">IF(OR(TRIM(Customers!R621&amp;"")="",ISNUMBER(MATCH(TRIM(Customers!R621&amp;""),Codes!$A$5:$A$14,0))),"",IF(ISNUMBER(Customers!R621),Customers!R621,IFERROR(VALUE(Customers!R621),"")))</f>
        <v>1003.59</v>
      </c>
      <c r="S621" s="4" t="n">
        <f aca="false">IF(OR(TRIM(Customers!S621&amp;"")="",ISNUMBER(MATCH(TRIM(Customers!S621&amp;""),Codes!$A$5:$A$14,0))),"",IF(ISNUMBER(Customers!S621),Customers!S621,IFERROR(VALUE(Customers!S621),"")))</f>
        <v>50000</v>
      </c>
      <c r="T621" s="4" t="n">
        <f aca="false">IF(OR(TRIM(Customers!T621&amp;"")="",ISNUMBER(MATCH(TRIM(Customers!T621&amp;""),Codes!$A$5:$A$14,0))),"",IF(ISNUMBER(Customers!T621),Customers!T621,IFERROR(VALUE(Customers!T621),"")))</f>
        <v>363</v>
      </c>
      <c r="U621" s="3" t="n">
        <f aca="false">IF(OR(TRIM(Customers!U621&amp;"")="",ISNUMBER(MATCH(TRIM(Customers!U621&amp;""),Codes!$A$5:$A$14,0)),Customers!U621=0),"",IF(ISNUMBER(Customers!U621),Customers!U621,IFERROR(VALUE(Customers!U621),"")))</f>
        <v>543</v>
      </c>
      <c r="V621" s="3" t="n">
        <f aca="false">IF(OR(TRIM(Customers!V621&amp;"")="",ISNUMBER(MATCH(TRIM(Customers!V621&amp;""),Codes!$A$5:$A$14,0))),"",IF(ISNUMBER(Customers!V621),Customers!V621,IFERROR(VALUE(Customers!V621),"")))</f>
        <v>0</v>
      </c>
    </row>
    <row r="622" customFormat="false" ht="15" hidden="false" customHeight="false" outlineLevel="0" collapsed="false">
      <c r="A622" s="2" t="str">
        <f aca="false">Customers!A622</f>
        <v>CL00621</v>
      </c>
      <c r="B622" s="3" t="n">
        <f aca="false">IF(OR(TRIM(Customers!B622&amp;"")="",ISNUMBER(MATCH(TRIM(Customers!B622&amp;""),Codes!$A$5:$A$14,0)),Customers!B622=0),"",IF(ISNUMBER(Customers!B622),Customers!B622,IFERROR(VALUE(Customers!B622),"")))</f>
        <v>54</v>
      </c>
      <c r="C622" s="2" t="str">
        <f aca="false">IF(OR(TRIM(Customers!C622&amp;"")="",ISNUMBER(MATCH(TRIM(Customers!C622&amp;""),Codes!$A$5:$A$14,0))),"",TRIM(Customers!C622))</f>
        <v>F</v>
      </c>
      <c r="D622" s="2" t="str">
        <f aca="false">IF(OR(TRIM(Customers!D622&amp;"")="",ISNUMBER(MATCH(TRIM(Customers!D622&amp;""),Codes!$A$5:$A$14,0))),"",TRIM(Customers!D622))</f>
        <v>Lombardia</v>
      </c>
      <c r="E622" s="2" t="str">
        <f aca="false">IF(OR(TRIM(Customers!E622&amp;"")="",ISNUMBER(MATCH(TRIM(Customers!E622&amp;""),Codes!$A$5:$A$14,0))),"",TRIM(Customers!E622))</f>
        <v>Unemployed</v>
      </c>
      <c r="F622" s="2" t="str">
        <f aca="false">IF(OR(TRIM(Customers!F622&amp;"")="",ISNUMBER(MATCH(TRIM(Customers!F622&amp;""),Codes!$A$5:$A$14,0))),"",TRIM(Customers!F622))</f>
        <v/>
      </c>
      <c r="G622" s="4" t="n">
        <f aca="false">IF(OR(TRIM(Customers!G622&amp;"")="",ISNUMBER(MATCH(TRIM(Customers!G622&amp;""),Codes!$A$5:$A$14,0)),Customers!G622=-999),"",IF(ISNUMBER(Customers!G622),Customers!G622,IFERROR(VALUE(Customers!G622),"")))</f>
        <v>3900</v>
      </c>
      <c r="H622" s="3" t="n">
        <f aca="false">IF(OR(TRIM(Customers!H622&amp;"")="",ISNUMBER(MATCH(TRIM(Customers!H622&amp;""),Codes!$A$5:$A$14,0))),"",IF(ISNUMBER(Customers!H622),Customers!H622,IFERROR(VALUE(Customers!H622),"")))</f>
        <v>7</v>
      </c>
      <c r="I622" s="5" t="n">
        <f aca="false">IF(OR(TRIM(Customers!I622&amp;"")="",ISNUMBER(MATCH(TRIM(Customers!I622&amp;""),Codes!$A$5:$A$14,0)),Customers!I622=DATE(1970,1,1)),"",IF(ISNUMBER(Customers!I622),Customers!I622,IFERROR(DATEVALUE(Customers!I622),"")))</f>
        <v>43636</v>
      </c>
      <c r="J622" s="2" t="str">
        <f aca="false">IF(OR(TRIM(Customers!J622&amp;"")="",ISNUMBER(MATCH(TRIM(Customers!J622&amp;""),Codes!$A$5:$A$14,0))),"",TRIM(Customers!J622))</f>
        <v>Online Banking</v>
      </c>
      <c r="K622" s="3" t="n">
        <f aca="false">IF(OR(TRIM(Customers!K622&amp;"")="",ISNUMBER(MATCH(TRIM(Customers!K622&amp;""),Codes!$A$5:$A$14,0))),"",IF(ISNUMBER(Customers!K622),Customers!K622,IFERROR(VALUE(Customers!K622),"")))</f>
        <v>1</v>
      </c>
      <c r="L622" s="4" t="n">
        <f aca="false">IF(OR(TRIM(Customers!L622&amp;"")="",ISNUMBER(MATCH(TRIM(Customers!L622&amp;""),Codes!$A$5:$A$14,0))),"",IF(ISNUMBER(Customers!L622),Customers!L622,IFERROR(VALUE(Customers!L622),"")))</f>
        <v>91.64</v>
      </c>
      <c r="M622" s="4" t="n">
        <f aca="false">IF(OR(TRIM(Customers!M622&amp;"")="",ISNUMBER(MATCH(TRIM(Customers!M622&amp;""),Codes!$A$5:$A$14,0))),"",IF(ISNUMBER(Customers!M622),Customers!M622,IFERROR(VALUE(Customers!M622),"")))</f>
        <v>1319.1</v>
      </c>
      <c r="N622" s="3" t="n">
        <f aca="false">IF(OR(TRIM(Customers!N622&amp;"")="",ISNUMBER(MATCH(TRIM(Customers!N622&amp;""),Codes!$A$5:$A$14,0)),Customers!N622=9999),"",IF(ISNUMBER(Customers!N622),Customers!N622,IFERROR(VALUE(Customers!N622),"")))</f>
        <v>16</v>
      </c>
      <c r="O622" s="4" t="n">
        <f aca="false">IF(OR(TRIM(Customers!O622&amp;"")="",ISNUMBER(MATCH(TRIM(Customers!O622&amp;""),Codes!$A$5:$A$14,0))),"",IF(ISNUMBER(Customers!O622),Customers!O622,IFERROR(VALUE(Customers!O622),"")))</f>
        <v>30.72</v>
      </c>
      <c r="P622" s="3" t="n">
        <f aca="false">IF(OR(TRIM(Customers!P622&amp;"")="",ISNUMBER(MATCH(TRIM(Customers!P622&amp;""),Codes!$A$5:$A$14,0))),"",IF(ISNUMBER(Customers!P622),Customers!P622,IFERROR(VALUE(Customers!P622),"")))</f>
        <v>4</v>
      </c>
      <c r="Q622" s="4" t="n">
        <f aca="false">IF(OR(TRIM(Customers!Q622&amp;"")="",ISNUMBER(MATCH(TRIM(Customers!Q622&amp;""),Codes!$A$5:$A$14,0))),"",IF(ISNUMBER(Customers!Q622),Customers!Q622,IFERROR(VALUE(Customers!Q622),"")))</f>
        <v>500</v>
      </c>
      <c r="R622" s="4" t="n">
        <f aca="false">IF(OR(TRIM(Customers!R622&amp;"")="",ISNUMBER(MATCH(TRIM(Customers!R622&amp;""),Codes!$A$5:$A$14,0))),"",IF(ISNUMBER(Customers!R622),Customers!R622,IFERROR(VALUE(Customers!R622),"")))</f>
        <v>7.15</v>
      </c>
      <c r="S622" s="4" t="str">
        <f aca="false">IF(OR(TRIM(Customers!S622&amp;"")="",ISNUMBER(MATCH(TRIM(Customers!S622&amp;""),Codes!$A$5:$A$14,0))),"",IF(ISNUMBER(Customers!S622),Customers!S622,IFERROR(VALUE(Customers!S622),"")))</f>
        <v/>
      </c>
      <c r="T622" s="4" t="str">
        <f aca="false">IF(OR(TRIM(Customers!T622&amp;"")="",ISNUMBER(MATCH(TRIM(Customers!T622&amp;""),Codes!$A$5:$A$14,0))),"",IF(ISNUMBER(Customers!T622),Customers!T622,IFERROR(VALUE(Customers!T622),"")))</f>
        <v/>
      </c>
      <c r="U622" s="3" t="n">
        <f aca="false">IF(OR(TRIM(Customers!U622&amp;"")="",ISNUMBER(MATCH(TRIM(Customers!U622&amp;""),Codes!$A$5:$A$14,0)),Customers!U622=0),"",IF(ISNUMBER(Customers!U622),Customers!U622,IFERROR(VALUE(Customers!U622),"")))</f>
        <v>504</v>
      </c>
      <c r="V622" s="3" t="str">
        <f aca="false">IF(OR(TRIM(Customers!V622&amp;"")="",ISNUMBER(MATCH(TRIM(Customers!V622&amp;""),Codes!$A$5:$A$14,0))),"",IF(ISNUMBER(Customers!V622),Customers!V622,IFERROR(VALUE(Customers!V622),"")))</f>
        <v/>
      </c>
    </row>
    <row r="623" customFormat="false" ht="15" hidden="false" customHeight="false" outlineLevel="0" collapsed="false">
      <c r="A623" s="2" t="str">
        <f aca="false">Customers!A623</f>
        <v>CL00622</v>
      </c>
      <c r="B623" s="3" t="n">
        <f aca="false">IF(OR(TRIM(Customers!B623&amp;"")="",ISNUMBER(MATCH(TRIM(Customers!B623&amp;""),Codes!$A$5:$A$14,0)),Customers!B623=0),"",IF(ISNUMBER(Customers!B623),Customers!B623,IFERROR(VALUE(Customers!B623),"")))</f>
        <v>36</v>
      </c>
      <c r="C623" s="2" t="str">
        <f aca="false">IF(OR(TRIM(Customers!C623&amp;"")="",ISNUMBER(MATCH(TRIM(Customers!C623&amp;""),Codes!$A$5:$A$14,0))),"",TRIM(Customers!C623))</f>
        <v>M</v>
      </c>
      <c r="D623" s="2" t="str">
        <f aca="false">IF(OR(TRIM(Customers!D623&amp;"")="",ISNUMBER(MATCH(TRIM(Customers!D623&amp;""),Codes!$A$5:$A$14,0))),"",TRIM(Customers!D623))</f>
        <v>Veneto</v>
      </c>
      <c r="E623" s="2" t="str">
        <f aca="false">IF(OR(TRIM(Customers!E623&amp;"")="",ISNUMBER(MATCH(TRIM(Customers!E623&amp;""),Codes!$A$5:$A$14,0))),"",TRIM(Customers!E623))</f>
        <v>Teacher</v>
      </c>
      <c r="F623" s="2" t="str">
        <f aca="false">IF(OR(TRIM(Customers!F623&amp;"")="",ISNUMBER(MATCH(TRIM(Customers!F623&amp;""),Codes!$A$5:$A$14,0))),"",TRIM(Customers!F623))</f>
        <v>Single</v>
      </c>
      <c r="G623" s="4" t="n">
        <f aca="false">IF(OR(TRIM(Customers!G623&amp;"")="",ISNUMBER(MATCH(TRIM(Customers!G623&amp;""),Codes!$A$5:$A$14,0)),Customers!G623=-999),"",IF(ISNUMBER(Customers!G623),Customers!G623,IFERROR(VALUE(Customers!G623),"")))</f>
        <v>31500</v>
      </c>
      <c r="H623" s="3" t="n">
        <f aca="false">IF(OR(TRIM(Customers!H623&amp;"")="",ISNUMBER(MATCH(TRIM(Customers!H623&amp;""),Codes!$A$5:$A$14,0))),"",IF(ISNUMBER(Customers!H623),Customers!H623,IFERROR(VALUE(Customers!H623),"")))</f>
        <v>4</v>
      </c>
      <c r="I623" s="5" t="n">
        <f aca="false">IF(OR(TRIM(Customers!I623&amp;"")="",ISNUMBER(MATCH(TRIM(Customers!I623&amp;""),Codes!$A$5:$A$14,0)),Customers!I623=DATE(1970,1,1)),"",IF(ISNUMBER(Customers!I623),Customers!I623,IFERROR(DATEVALUE(Customers!I623),"")))</f>
        <v>44642</v>
      </c>
      <c r="J623" s="2" t="str">
        <f aca="false">IF(OR(TRIM(Customers!J623&amp;"")="",ISNUMBER(MATCH(TRIM(Customers!J623&amp;""),Codes!$A$5:$A$14,0))),"",TRIM(Customers!J623))</f>
        <v>Branch</v>
      </c>
      <c r="K623" s="3" t="n">
        <f aca="false">IF(OR(TRIM(Customers!K623&amp;"")="",ISNUMBER(MATCH(TRIM(Customers!K623&amp;""),Codes!$A$5:$A$14,0))),"",IF(ISNUMBER(Customers!K623),Customers!K623,IFERROR(VALUE(Customers!K623),"")))</f>
        <v>2</v>
      </c>
      <c r="L623" s="4" t="n">
        <f aca="false">IF(OR(TRIM(Customers!L623&amp;"")="",ISNUMBER(MATCH(TRIM(Customers!L623&amp;""),Codes!$A$5:$A$14,0))),"",IF(ISNUMBER(Customers!L623),Customers!L623,IFERROR(VALUE(Customers!L623),"")))</f>
        <v>4118.98</v>
      </c>
      <c r="M623" s="4" t="n">
        <f aca="false">IF(OR(TRIM(Customers!M623&amp;"")="",ISNUMBER(MATCH(TRIM(Customers!M623&amp;""),Codes!$A$5:$A$14,0))),"",IF(ISNUMBER(Customers!M623),Customers!M623,IFERROR(VALUE(Customers!M623),"")))</f>
        <v>0</v>
      </c>
      <c r="N623" s="3" t="n">
        <f aca="false">IF(OR(TRIM(Customers!N623&amp;"")="",ISNUMBER(MATCH(TRIM(Customers!N623&amp;""),Codes!$A$5:$A$14,0)),Customers!N623=9999),"",IF(ISNUMBER(Customers!N623),Customers!N623,IFERROR(VALUE(Customers!N623),"")))</f>
        <v>34</v>
      </c>
      <c r="O623" s="4" t="n">
        <f aca="false">IF(OR(TRIM(Customers!O623&amp;"")="",ISNUMBER(MATCH(TRIM(Customers!O623&amp;""),Codes!$A$5:$A$14,0))),"",IF(ISNUMBER(Customers!O623),Customers!O623,IFERROR(VALUE(Customers!O623),"")))</f>
        <v>49.61</v>
      </c>
      <c r="P623" s="3" t="n">
        <f aca="false">IF(OR(TRIM(Customers!P623&amp;"")="",ISNUMBER(MATCH(TRIM(Customers!P623&amp;""),Codes!$A$5:$A$14,0))),"",IF(ISNUMBER(Customers!P623),Customers!P623,IFERROR(VALUE(Customers!P623),"")))</f>
        <v>4</v>
      </c>
      <c r="Q623" s="4" t="n">
        <f aca="false">IF(OR(TRIM(Customers!Q623&amp;"")="",ISNUMBER(MATCH(TRIM(Customers!Q623&amp;""),Codes!$A$5:$A$14,0))),"",IF(ISNUMBER(Customers!Q623),Customers!Q623,IFERROR(VALUE(Customers!Q623),"")))</f>
        <v>3500</v>
      </c>
      <c r="R623" s="4" t="n">
        <f aca="false">IF(OR(TRIM(Customers!R623&amp;"")="",ISNUMBER(MATCH(TRIM(Customers!R623&amp;""),Codes!$A$5:$A$14,0))),"",IF(ISNUMBER(Customers!R623),Customers!R623,IFERROR(VALUE(Customers!R623),"")))</f>
        <v>382.2</v>
      </c>
      <c r="S623" s="4" t="n">
        <f aca="false">IF(OR(TRIM(Customers!S623&amp;"")="",ISNUMBER(MATCH(TRIM(Customers!S623&amp;""),Codes!$A$5:$A$14,0))),"",IF(ISNUMBER(Customers!S623),Customers!S623,IFERROR(VALUE(Customers!S623),"")))</f>
        <v>63000</v>
      </c>
      <c r="T623" s="4" t="n">
        <f aca="false">IF(OR(TRIM(Customers!T623&amp;"")="",ISNUMBER(MATCH(TRIM(Customers!T623&amp;""),Codes!$A$5:$A$14,0))),"",IF(ISNUMBER(Customers!T623),Customers!T623,IFERROR(VALUE(Customers!T623),"")))</f>
        <v>387</v>
      </c>
      <c r="U623" s="3" t="n">
        <f aca="false">IF(OR(TRIM(Customers!U623&amp;"")="",ISNUMBER(MATCH(TRIM(Customers!U623&amp;""),Codes!$A$5:$A$14,0)),Customers!U623=0),"",IF(ISNUMBER(Customers!U623),Customers!U623,IFERROR(VALUE(Customers!U623),"")))</f>
        <v>639</v>
      </c>
      <c r="V623" s="3" t="str">
        <f aca="false">IF(OR(TRIM(Customers!V623&amp;"")="",ISNUMBER(MATCH(TRIM(Customers!V623&amp;""),Codes!$A$5:$A$14,0))),"",IF(ISNUMBER(Customers!V623),Customers!V623,IFERROR(VALUE(Customers!V623),"")))</f>
        <v/>
      </c>
    </row>
    <row r="624" customFormat="false" ht="15" hidden="false" customHeight="false" outlineLevel="0" collapsed="false">
      <c r="A624" s="2" t="str">
        <f aca="false">Customers!A624</f>
        <v>CL00623</v>
      </c>
      <c r="B624" s="3" t="n">
        <f aca="false">IF(OR(TRIM(Customers!B624&amp;"")="",ISNUMBER(MATCH(TRIM(Customers!B624&amp;""),Codes!$A$5:$A$14,0)),Customers!B624=0),"",IF(ISNUMBER(Customers!B624),Customers!B624,IFERROR(VALUE(Customers!B624),"")))</f>
        <v>48</v>
      </c>
      <c r="C624" s="2" t="str">
        <f aca="false">IF(OR(TRIM(Customers!C624&amp;"")="",ISNUMBER(MATCH(TRIM(Customers!C624&amp;""),Codes!$A$5:$A$14,0))),"",TRIM(Customers!C624))</f>
        <v>M</v>
      </c>
      <c r="D624" s="2" t="str">
        <f aca="false">IF(OR(TRIM(Customers!D624&amp;"")="",ISNUMBER(MATCH(TRIM(Customers!D624&amp;""),Codes!$A$5:$A$14,0))),"",TRIM(Customers!D624))</f>
        <v>Campania</v>
      </c>
      <c r="E624" s="2" t="str">
        <f aca="false">IF(OR(TRIM(Customers!E624&amp;"")="",ISNUMBER(MATCH(TRIM(Customers!E624&amp;""),Codes!$A$5:$A$14,0))),"",TRIM(Customers!E624))</f>
        <v>Employee</v>
      </c>
      <c r="F624" s="2" t="str">
        <f aca="false">IF(OR(TRIM(Customers!F624&amp;"")="",ISNUMBER(MATCH(TRIM(Customers!F624&amp;""),Codes!$A$5:$A$14,0))),"",TRIM(Customers!F624))</f>
        <v>Married</v>
      </c>
      <c r="G624" s="4" t="n">
        <f aca="false">IF(OR(TRIM(Customers!G624&amp;"")="",ISNUMBER(MATCH(TRIM(Customers!G624&amp;""),Codes!$A$5:$A$14,0)),Customers!G624=-999),"",IF(ISNUMBER(Customers!G624),Customers!G624,IFERROR(VALUE(Customers!G624),"")))</f>
        <v>58700</v>
      </c>
      <c r="H624" s="3" t="n">
        <f aca="false">IF(OR(TRIM(Customers!H624&amp;"")="",ISNUMBER(MATCH(TRIM(Customers!H624&amp;""),Codes!$A$5:$A$14,0))),"",IF(ISNUMBER(Customers!H624),Customers!H624,IFERROR(VALUE(Customers!H624),"")))</f>
        <v>6</v>
      </c>
      <c r="I624" s="5" t="n">
        <f aca="false">IF(OR(TRIM(Customers!I624&amp;"")="",ISNUMBER(MATCH(TRIM(Customers!I624&amp;""),Codes!$A$5:$A$14,0)),Customers!I624=DATE(1970,1,1)),"",IF(ISNUMBER(Customers!I624),Customers!I624,IFERROR(DATEVALUE(Customers!I624),"")))</f>
        <v>43852</v>
      </c>
      <c r="J624" s="2" t="str">
        <f aca="false">IF(OR(TRIM(Customers!J624&amp;"")="",ISNUMBER(MATCH(TRIM(Customers!J624&amp;""),Codes!$A$5:$A$14,0))),"",TRIM(Customers!J624))</f>
        <v>Branch</v>
      </c>
      <c r="K624" s="3" t="n">
        <f aca="false">IF(OR(TRIM(Customers!K624&amp;"")="",ISNUMBER(MATCH(TRIM(Customers!K624&amp;""),Codes!$A$5:$A$14,0))),"",IF(ISNUMBER(Customers!K624),Customers!K624,IFERROR(VALUE(Customers!K624),"")))</f>
        <v>1</v>
      </c>
      <c r="L624" s="4" t="n">
        <f aca="false">IF(OR(TRIM(Customers!L624&amp;"")="",ISNUMBER(MATCH(TRIM(Customers!L624&amp;""),Codes!$A$5:$A$14,0))),"",IF(ISNUMBER(Customers!L624),Customers!L624,IFERROR(VALUE(Customers!L624),"")))</f>
        <v>39769.93</v>
      </c>
      <c r="M624" s="4" t="n">
        <f aca="false">IF(OR(TRIM(Customers!M624&amp;"")="",ISNUMBER(MATCH(TRIM(Customers!M624&amp;""),Codes!$A$5:$A$14,0))),"",IF(ISNUMBER(Customers!M624),Customers!M624,IFERROR(VALUE(Customers!M624),"")))</f>
        <v>0</v>
      </c>
      <c r="N624" s="3" t="n">
        <f aca="false">IF(OR(TRIM(Customers!N624&amp;"")="",ISNUMBER(MATCH(TRIM(Customers!N624&amp;""),Codes!$A$5:$A$14,0)),Customers!N624=9999),"",IF(ISNUMBER(Customers!N624),Customers!N624,IFERROR(VALUE(Customers!N624),"")))</f>
        <v>28</v>
      </c>
      <c r="O624" s="4" t="n">
        <f aca="false">IF(OR(TRIM(Customers!O624&amp;"")="",ISNUMBER(MATCH(TRIM(Customers!O624&amp;""),Codes!$A$5:$A$14,0))),"",IF(ISNUMBER(Customers!O624),Customers!O624,IFERROR(VALUE(Customers!O624),"")))</f>
        <v>59.08</v>
      </c>
      <c r="P624" s="3" t="n">
        <f aca="false">IF(OR(TRIM(Customers!P624&amp;"")="",ISNUMBER(MATCH(TRIM(Customers!P624&amp;""),Codes!$A$5:$A$14,0))),"",IF(ISNUMBER(Customers!P624),Customers!P624,IFERROR(VALUE(Customers!P624),"")))</f>
        <v>4</v>
      </c>
      <c r="Q624" s="4" t="n">
        <f aca="false">IF(OR(TRIM(Customers!Q624&amp;"")="",ISNUMBER(MATCH(TRIM(Customers!Q624&amp;""),Codes!$A$5:$A$14,0))),"",IF(ISNUMBER(Customers!Q624),Customers!Q624,IFERROR(VALUE(Customers!Q624),"")))</f>
        <v>14000</v>
      </c>
      <c r="R624" s="4" t="n">
        <f aca="false">IF(OR(TRIM(Customers!R624&amp;"")="",ISNUMBER(MATCH(TRIM(Customers!R624&amp;""),Codes!$A$5:$A$14,0))),"",IF(ISNUMBER(Customers!R624),Customers!R624,IFERROR(VALUE(Customers!R624),"")))</f>
        <v>2896.23</v>
      </c>
      <c r="S624" s="4" t="n">
        <f aca="false">IF(OR(TRIM(Customers!S624&amp;"")="",ISNUMBER(MATCH(TRIM(Customers!S624&amp;""),Codes!$A$5:$A$14,0))),"",IF(ISNUMBER(Customers!S624),Customers!S624,IFERROR(VALUE(Customers!S624),"")))</f>
        <v>0</v>
      </c>
      <c r="T624" s="4" t="n">
        <f aca="false">IF(OR(TRIM(Customers!T624&amp;"")="",ISNUMBER(MATCH(TRIM(Customers!T624&amp;""),Codes!$A$5:$A$14,0))),"",IF(ISNUMBER(Customers!T624),Customers!T624,IFERROR(VALUE(Customers!T624),"")))</f>
        <v>0</v>
      </c>
      <c r="U624" s="3" t="n">
        <f aca="false">IF(OR(TRIM(Customers!U624&amp;"")="",ISNUMBER(MATCH(TRIM(Customers!U624&amp;""),Codes!$A$5:$A$14,0)),Customers!U624=0),"",IF(ISNUMBER(Customers!U624),Customers!U624,IFERROR(VALUE(Customers!U624),"")))</f>
        <v>592</v>
      </c>
      <c r="V624" s="3" t="str">
        <f aca="false">IF(OR(TRIM(Customers!V624&amp;"")="",ISNUMBER(MATCH(TRIM(Customers!V624&amp;""),Codes!$A$5:$A$14,0))),"",IF(ISNUMBER(Customers!V624),Customers!V624,IFERROR(VALUE(Customers!V624),"")))</f>
        <v/>
      </c>
    </row>
    <row r="625" customFormat="false" ht="15" hidden="false" customHeight="false" outlineLevel="0" collapsed="false">
      <c r="A625" s="2" t="str">
        <f aca="false">Customers!A625</f>
        <v>CL00624</v>
      </c>
      <c r="B625" s="3" t="n">
        <f aca="false">IF(OR(TRIM(Customers!B625&amp;"")="",ISNUMBER(MATCH(TRIM(Customers!B625&amp;""),Codes!$A$5:$A$14,0)),Customers!B625=0),"",IF(ISNUMBER(Customers!B625),Customers!B625,IFERROR(VALUE(Customers!B625),"")))</f>
        <v>67</v>
      </c>
      <c r="C625" s="2" t="str">
        <f aca="false">IF(OR(TRIM(Customers!C625&amp;"")="",ISNUMBER(MATCH(TRIM(Customers!C625&amp;""),Codes!$A$5:$A$14,0))),"",TRIM(Customers!C625))</f>
        <v>F</v>
      </c>
      <c r="D625" s="2" t="str">
        <f aca="false">IF(OR(TRIM(Customers!D625&amp;"")="",ISNUMBER(MATCH(TRIM(Customers!D625&amp;""),Codes!$A$5:$A$14,0))),"",TRIM(Customers!D625))</f>
        <v>Sardegna</v>
      </c>
      <c r="E625" s="2" t="str">
        <f aca="false">IF(OR(TRIM(Customers!E625&amp;"")="",ISNUMBER(MATCH(TRIM(Customers!E625&amp;""),Codes!$A$5:$A$14,0))),"",TRIM(Customers!E625))</f>
        <v>Retired</v>
      </c>
      <c r="F625" s="2" t="str">
        <f aca="false">IF(OR(TRIM(Customers!F625&amp;"")="",ISNUMBER(MATCH(TRIM(Customers!F625&amp;""),Codes!$A$5:$A$14,0))),"",TRIM(Customers!F625))</f>
        <v>Married</v>
      </c>
      <c r="G625" s="4" t="n">
        <f aca="false">IF(OR(TRIM(Customers!G625&amp;"")="",ISNUMBER(MATCH(TRIM(Customers!G625&amp;""),Codes!$A$5:$A$14,0)),Customers!G625=-999),"",IF(ISNUMBER(Customers!G625),Customers!G625,IFERROR(VALUE(Customers!G625),"")))</f>
        <v>35600</v>
      </c>
      <c r="H625" s="3" t="n">
        <f aca="false">IF(OR(TRIM(Customers!H625&amp;"")="",ISNUMBER(MATCH(TRIM(Customers!H625&amp;""),Codes!$A$5:$A$14,0))),"",IF(ISNUMBER(Customers!H625),Customers!H625,IFERROR(VALUE(Customers!H625),"")))</f>
        <v>24</v>
      </c>
      <c r="I625" s="5" t="n">
        <f aca="false">IF(OR(TRIM(Customers!I625&amp;"")="",ISNUMBER(MATCH(TRIM(Customers!I625&amp;""),Codes!$A$5:$A$14,0)),Customers!I625=DATE(1970,1,1)),"",IF(ISNUMBER(Customers!I625),Customers!I625,IFERROR(DATEVALUE(Customers!I625),"")))</f>
        <v>37351</v>
      </c>
      <c r="J625" s="2" t="str">
        <f aca="false">IF(OR(TRIM(Customers!J625&amp;"")="",ISNUMBER(MATCH(TRIM(Customers!J625&amp;""),Codes!$A$5:$A$14,0))),"",TRIM(Customers!J625))</f>
        <v>Branch</v>
      </c>
      <c r="K625" s="3" t="n">
        <f aca="false">IF(OR(TRIM(Customers!K625&amp;"")="",ISNUMBER(MATCH(TRIM(Customers!K625&amp;""),Codes!$A$5:$A$14,0))),"",IF(ISNUMBER(Customers!K625),Customers!K625,IFERROR(VALUE(Customers!K625),"")))</f>
        <v>4</v>
      </c>
      <c r="L625" s="4" t="n">
        <f aca="false">IF(OR(TRIM(Customers!L625&amp;"")="",ISNUMBER(MATCH(TRIM(Customers!L625&amp;""),Codes!$A$5:$A$14,0))),"",IF(ISNUMBER(Customers!L625),Customers!L625,IFERROR(VALUE(Customers!L625),"")))</f>
        <v>3434.54</v>
      </c>
      <c r="M625" s="4" t="n">
        <f aca="false">IF(OR(TRIM(Customers!M625&amp;"")="",ISNUMBER(MATCH(TRIM(Customers!M625&amp;""),Codes!$A$5:$A$14,0))),"",IF(ISNUMBER(Customers!M625),Customers!M625,IFERROR(VALUE(Customers!M625),"")))</f>
        <v>0</v>
      </c>
      <c r="N625" s="3" t="n">
        <f aca="false">IF(OR(TRIM(Customers!N625&amp;"")="",ISNUMBER(MATCH(TRIM(Customers!N625&amp;""),Codes!$A$5:$A$14,0)),Customers!N625=9999),"",IF(ISNUMBER(Customers!N625),Customers!N625,IFERROR(VALUE(Customers!N625),"")))</f>
        <v>28</v>
      </c>
      <c r="O625" s="4" t="n">
        <f aca="false">IF(OR(TRIM(Customers!O625&amp;"")="",ISNUMBER(MATCH(TRIM(Customers!O625&amp;""),Codes!$A$5:$A$14,0))),"",IF(ISNUMBER(Customers!O625),Customers!O625,IFERROR(VALUE(Customers!O625),"")))</f>
        <v>65.81</v>
      </c>
      <c r="P625" s="3" t="n">
        <f aca="false">IF(OR(TRIM(Customers!P625&amp;"")="",ISNUMBER(MATCH(TRIM(Customers!P625&amp;""),Codes!$A$5:$A$14,0))),"",IF(ISNUMBER(Customers!P625),Customers!P625,IFERROR(VALUE(Customers!P625),"")))</f>
        <v>5</v>
      </c>
      <c r="Q625" s="4" t="n">
        <f aca="false">IF(OR(TRIM(Customers!Q625&amp;"")="",ISNUMBER(MATCH(TRIM(Customers!Q625&amp;""),Codes!$A$5:$A$14,0))),"",IF(ISNUMBER(Customers!Q625),Customers!Q625,IFERROR(VALUE(Customers!Q625),"")))</f>
        <v>0</v>
      </c>
      <c r="R625" s="4" t="n">
        <f aca="false">IF(OR(TRIM(Customers!R625&amp;"")="",ISNUMBER(MATCH(TRIM(Customers!R625&amp;""),Codes!$A$5:$A$14,0))),"",IF(ISNUMBER(Customers!R625),Customers!R625,IFERROR(VALUE(Customers!R625),"")))</f>
        <v>0</v>
      </c>
      <c r="S625" s="4" t="n">
        <f aca="false">IF(OR(TRIM(Customers!S625&amp;"")="",ISNUMBER(MATCH(TRIM(Customers!S625&amp;""),Codes!$A$5:$A$14,0))),"",IF(ISNUMBER(Customers!S625),Customers!S625,IFERROR(VALUE(Customers!S625),"")))</f>
        <v>0</v>
      </c>
      <c r="T625" s="4" t="n">
        <f aca="false">IF(OR(TRIM(Customers!T625&amp;"")="",ISNUMBER(MATCH(TRIM(Customers!T625&amp;""),Codes!$A$5:$A$14,0))),"",IF(ISNUMBER(Customers!T625),Customers!T625,IFERROR(VALUE(Customers!T625),"")))</f>
        <v>0</v>
      </c>
      <c r="U625" s="3" t="n">
        <f aca="false">IF(OR(TRIM(Customers!U625&amp;"")="",ISNUMBER(MATCH(TRIM(Customers!U625&amp;""),Codes!$A$5:$A$14,0)),Customers!U625=0),"",IF(ISNUMBER(Customers!U625),Customers!U625,IFERROR(VALUE(Customers!U625),"")))</f>
        <v>741</v>
      </c>
      <c r="V625" s="3" t="n">
        <f aca="false">IF(OR(TRIM(Customers!V625&amp;"")="",ISNUMBER(MATCH(TRIM(Customers!V625&amp;""),Codes!$A$5:$A$14,0))),"",IF(ISNUMBER(Customers!V625),Customers!V625,IFERROR(VALUE(Customers!V625),"")))</f>
        <v>0</v>
      </c>
    </row>
    <row r="626" customFormat="false" ht="15" hidden="false" customHeight="false" outlineLevel="0" collapsed="false">
      <c r="A626" s="2" t="str">
        <f aca="false">Customers!A626</f>
        <v>CL00625</v>
      </c>
      <c r="B626" s="3" t="n">
        <f aca="false">IF(OR(TRIM(Customers!B626&amp;"")="",ISNUMBER(MATCH(TRIM(Customers!B626&amp;""),Codes!$A$5:$A$14,0)),Customers!B626=0),"",IF(ISNUMBER(Customers!B626),Customers!B626,IFERROR(VALUE(Customers!B626),"")))</f>
        <v>48</v>
      </c>
      <c r="C626" s="2" t="str">
        <f aca="false">IF(OR(TRIM(Customers!C626&amp;"")="",ISNUMBER(MATCH(TRIM(Customers!C626&amp;""),Codes!$A$5:$A$14,0))),"",TRIM(Customers!C626))</f>
        <v>F</v>
      </c>
      <c r="D626" s="2" t="str">
        <f aca="false">IF(OR(TRIM(Customers!D626&amp;"")="",ISNUMBER(MATCH(TRIM(Customers!D626&amp;""),Codes!$A$5:$A$14,0))),"",TRIM(Customers!D626))</f>
        <v>Campania</v>
      </c>
      <c r="E626" s="2" t="str">
        <f aca="false">IF(OR(TRIM(Customers!E626&amp;"")="",ISNUMBER(MATCH(TRIM(Customers!E626&amp;""),Codes!$A$5:$A$14,0))),"",TRIM(Customers!E626))</f>
        <v>Shopkeeper</v>
      </c>
      <c r="F626" s="2" t="str">
        <f aca="false">IF(OR(TRIM(Customers!F626&amp;"")="",ISNUMBER(MATCH(TRIM(Customers!F626&amp;""),Codes!$A$5:$A$14,0))),"",TRIM(Customers!F626))</f>
        <v>Married</v>
      </c>
      <c r="G626" s="4" t="n">
        <f aca="false">IF(OR(TRIM(Customers!G626&amp;"")="",ISNUMBER(MATCH(TRIM(Customers!G626&amp;""),Codes!$A$5:$A$14,0)),Customers!G626=-999),"",IF(ISNUMBER(Customers!G626),Customers!G626,IFERROR(VALUE(Customers!G626),"")))</f>
        <v>37000</v>
      </c>
      <c r="H626" s="3" t="n">
        <f aca="false">IF(OR(TRIM(Customers!H626&amp;"")="",ISNUMBER(MATCH(TRIM(Customers!H626&amp;""),Codes!$A$5:$A$14,0))),"",IF(ISNUMBER(Customers!H626),Customers!H626,IFERROR(VALUE(Customers!H626),"")))</f>
        <v>8</v>
      </c>
      <c r="I626" s="5" t="n">
        <f aca="false">IF(OR(TRIM(Customers!I626&amp;"")="",ISNUMBER(MATCH(TRIM(Customers!I626&amp;""),Codes!$A$5:$A$14,0)),Customers!I626=DATE(1970,1,1)),"",IF(ISNUMBER(Customers!I626),Customers!I626,IFERROR(DATEVALUE(Customers!I626),"")))</f>
        <v>43090</v>
      </c>
      <c r="J626" s="2" t="str">
        <f aca="false">IF(OR(TRIM(Customers!J626&amp;"")="",ISNUMBER(MATCH(TRIM(Customers!J626&amp;""),Codes!$A$5:$A$14,0))),"",TRIM(Customers!J626))</f>
        <v>Branch</v>
      </c>
      <c r="K626" s="3" t="n">
        <f aca="false">IF(OR(TRIM(Customers!K626&amp;"")="",ISNUMBER(MATCH(TRIM(Customers!K626&amp;""),Codes!$A$5:$A$14,0))),"",IF(ISNUMBER(Customers!K626),Customers!K626,IFERROR(VALUE(Customers!K626),"")))</f>
        <v>2</v>
      </c>
      <c r="L626" s="4" t="n">
        <f aca="false">IF(OR(TRIM(Customers!L626&amp;"")="",ISNUMBER(MATCH(TRIM(Customers!L626&amp;""),Codes!$A$5:$A$14,0))),"",IF(ISNUMBER(Customers!L626),Customers!L626,IFERROR(VALUE(Customers!L626),"")))</f>
        <v>2759.58</v>
      </c>
      <c r="M626" s="4" t="n">
        <f aca="false">IF(OR(TRIM(Customers!M626&amp;"")="",ISNUMBER(MATCH(TRIM(Customers!M626&amp;""),Codes!$A$5:$A$14,0))),"",IF(ISNUMBER(Customers!M626),Customers!M626,IFERROR(VALUE(Customers!M626),"")))</f>
        <v>0</v>
      </c>
      <c r="N626" s="3" t="n">
        <f aca="false">IF(OR(TRIM(Customers!N626&amp;"")="",ISNUMBER(MATCH(TRIM(Customers!N626&amp;""),Codes!$A$5:$A$14,0)),Customers!N626=9999),"",IF(ISNUMBER(Customers!N626),Customers!N626,IFERROR(VALUE(Customers!N626),"")))</f>
        <v>20</v>
      </c>
      <c r="O626" s="4" t="n">
        <f aca="false">IF(OR(TRIM(Customers!O626&amp;"")="",ISNUMBER(MATCH(TRIM(Customers!O626&amp;""),Codes!$A$5:$A$14,0))),"",IF(ISNUMBER(Customers!O626),Customers!O626,IFERROR(VALUE(Customers!O626),"")))</f>
        <v>47.94</v>
      </c>
      <c r="P626" s="3" t="n">
        <f aca="false">IF(OR(TRIM(Customers!P626&amp;"")="",ISNUMBER(MATCH(TRIM(Customers!P626&amp;""),Codes!$A$5:$A$14,0))),"",IF(ISNUMBER(Customers!P626),Customers!P626,IFERROR(VALUE(Customers!P626),"")))</f>
        <v>3</v>
      </c>
      <c r="Q626" s="4" t="n">
        <f aca="false">IF(OR(TRIM(Customers!Q626&amp;"")="",ISNUMBER(MATCH(TRIM(Customers!Q626&amp;""),Codes!$A$5:$A$14,0))),"",IF(ISNUMBER(Customers!Q626),Customers!Q626,IFERROR(VALUE(Customers!Q626),"")))</f>
        <v>9000</v>
      </c>
      <c r="R626" s="4" t="n">
        <f aca="false">IF(OR(TRIM(Customers!R626&amp;"")="",ISNUMBER(MATCH(TRIM(Customers!R626&amp;""),Codes!$A$5:$A$14,0))),"",IF(ISNUMBER(Customers!R626),Customers!R626,IFERROR(VALUE(Customers!R626),"")))</f>
        <v>1175.85</v>
      </c>
      <c r="S626" s="4" t="str">
        <f aca="false">IF(OR(TRIM(Customers!S626&amp;"")="",ISNUMBER(MATCH(TRIM(Customers!S626&amp;""),Codes!$A$5:$A$14,0))),"",IF(ISNUMBER(Customers!S626),Customers!S626,IFERROR(VALUE(Customers!S626),"")))</f>
        <v/>
      </c>
      <c r="T626" s="4" t="str">
        <f aca="false">IF(OR(TRIM(Customers!T626&amp;"")="",ISNUMBER(MATCH(TRIM(Customers!T626&amp;""),Codes!$A$5:$A$14,0))),"",IF(ISNUMBER(Customers!T626),Customers!T626,IFERROR(VALUE(Customers!T626),"")))</f>
        <v/>
      </c>
      <c r="U626" s="3" t="n">
        <f aca="false">IF(OR(TRIM(Customers!U626&amp;"")="",ISNUMBER(MATCH(TRIM(Customers!U626&amp;""),Codes!$A$5:$A$14,0)),Customers!U626=0),"",IF(ISNUMBER(Customers!U626),Customers!U626,IFERROR(VALUE(Customers!U626),"")))</f>
        <v>618</v>
      </c>
      <c r="V626" s="3" t="n">
        <f aca="false">IF(OR(TRIM(Customers!V626&amp;"")="",ISNUMBER(MATCH(TRIM(Customers!V626&amp;""),Codes!$A$5:$A$14,0))),"",IF(ISNUMBER(Customers!V626),Customers!V626,IFERROR(VALUE(Customers!V626),"")))</f>
        <v>0</v>
      </c>
    </row>
    <row r="627" customFormat="false" ht="15" hidden="false" customHeight="false" outlineLevel="0" collapsed="false">
      <c r="A627" s="2" t="str">
        <f aca="false">Customers!A627</f>
        <v>CL00626</v>
      </c>
      <c r="B627" s="3" t="n">
        <f aca="false">IF(OR(TRIM(Customers!B627&amp;"")="",ISNUMBER(MATCH(TRIM(Customers!B627&amp;""),Codes!$A$5:$A$14,0)),Customers!B627=0),"",IF(ISNUMBER(Customers!B627),Customers!B627,IFERROR(VALUE(Customers!B627),"")))</f>
        <v>30</v>
      </c>
      <c r="C627" s="2" t="str">
        <f aca="false">IF(OR(TRIM(Customers!C627&amp;"")="",ISNUMBER(MATCH(TRIM(Customers!C627&amp;""),Codes!$A$5:$A$14,0))),"",TRIM(Customers!C627))</f>
        <v>F</v>
      </c>
      <c r="D627" s="2" t="str">
        <f aca="false">IF(OR(TRIM(Customers!D627&amp;"")="",ISNUMBER(MATCH(TRIM(Customers!D627&amp;""),Codes!$A$5:$A$14,0))),"",TRIM(Customers!D627))</f>
        <v>Sardegna</v>
      </c>
      <c r="E627" s="2" t="str">
        <f aca="false">IF(OR(TRIM(Customers!E627&amp;"")="",ISNUMBER(MATCH(TRIM(Customers!E627&amp;""),Codes!$A$5:$A$14,0))),"",TRIM(Customers!E627))</f>
        <v>Employee</v>
      </c>
      <c r="F627" s="2" t="str">
        <f aca="false">IF(OR(TRIM(Customers!F627&amp;"")="",ISNUMBER(MATCH(TRIM(Customers!F627&amp;""),Codes!$A$5:$A$14,0))),"",TRIM(Customers!F627))</f>
        <v>Married</v>
      </c>
      <c r="G627" s="4" t="n">
        <f aca="false">IF(OR(TRIM(Customers!G627&amp;"")="",ISNUMBER(MATCH(TRIM(Customers!G627&amp;""),Codes!$A$5:$A$14,0)),Customers!G627=-999),"",IF(ISNUMBER(Customers!G627),Customers!G627,IFERROR(VALUE(Customers!G627),"")))</f>
        <v>24400</v>
      </c>
      <c r="H627" s="3" t="n">
        <f aca="false">IF(OR(TRIM(Customers!H627&amp;"")="",ISNUMBER(MATCH(TRIM(Customers!H627&amp;""),Codes!$A$5:$A$14,0))),"",IF(ISNUMBER(Customers!H627),Customers!H627,IFERROR(VALUE(Customers!H627),"")))</f>
        <v>9</v>
      </c>
      <c r="I627" s="5" t="n">
        <f aca="false">IF(OR(TRIM(Customers!I627&amp;"")="",ISNUMBER(MATCH(TRIM(Customers!I627&amp;""),Codes!$A$5:$A$14,0)),Customers!I627=DATE(1970,1,1)),"",IF(ISNUMBER(Customers!I627),Customers!I627,IFERROR(DATEVALUE(Customers!I627),"")))</f>
        <v>42630</v>
      </c>
      <c r="J627" s="2" t="str">
        <f aca="false">IF(OR(TRIM(Customers!J627&amp;"")="",ISNUMBER(MATCH(TRIM(Customers!J627&amp;""),Codes!$A$5:$A$14,0))),"",TRIM(Customers!J627))</f>
        <v>App</v>
      </c>
      <c r="K627" s="3" t="n">
        <f aca="false">IF(OR(TRIM(Customers!K627&amp;"")="",ISNUMBER(MATCH(TRIM(Customers!K627&amp;""),Codes!$A$5:$A$14,0))),"",IF(ISNUMBER(Customers!K627),Customers!K627,IFERROR(VALUE(Customers!K627),"")))</f>
        <v>3</v>
      </c>
      <c r="L627" s="4" t="n">
        <f aca="false">IF(OR(TRIM(Customers!L627&amp;"")="",ISNUMBER(MATCH(TRIM(Customers!L627&amp;""),Codes!$A$5:$A$14,0))),"",IF(ISNUMBER(Customers!L627),Customers!L627,IFERROR(VALUE(Customers!L627),"")))</f>
        <v>4169.77</v>
      </c>
      <c r="M627" s="4" t="n">
        <f aca="false">IF(OR(TRIM(Customers!M627&amp;"")="",ISNUMBER(MATCH(TRIM(Customers!M627&amp;""),Codes!$A$5:$A$14,0))),"",IF(ISNUMBER(Customers!M627),Customers!M627,IFERROR(VALUE(Customers!M627),"")))</f>
        <v>6230.44</v>
      </c>
      <c r="N627" s="3" t="n">
        <f aca="false">IF(OR(TRIM(Customers!N627&amp;"")="",ISNUMBER(MATCH(TRIM(Customers!N627&amp;""),Codes!$A$5:$A$14,0)),Customers!N627=9999),"",IF(ISNUMBER(Customers!N627),Customers!N627,IFERROR(VALUE(Customers!N627),"")))</f>
        <v>24</v>
      </c>
      <c r="O627" s="4" t="n">
        <f aca="false">IF(OR(TRIM(Customers!O627&amp;"")="",ISNUMBER(MATCH(TRIM(Customers!O627&amp;""),Codes!$A$5:$A$14,0))),"",IF(ISNUMBER(Customers!O627),Customers!O627,IFERROR(VALUE(Customers!O627),"")))</f>
        <v>22.5</v>
      </c>
      <c r="P627" s="3" t="n">
        <f aca="false">IF(OR(TRIM(Customers!P627&amp;"")="",ISNUMBER(MATCH(TRIM(Customers!P627&amp;""),Codes!$A$5:$A$14,0))),"",IF(ISNUMBER(Customers!P627),Customers!P627,IFERROR(VALUE(Customers!P627),"")))</f>
        <v>1</v>
      </c>
      <c r="Q627" s="4" t="n">
        <f aca="false">IF(OR(TRIM(Customers!Q627&amp;"")="",ISNUMBER(MATCH(TRIM(Customers!Q627&amp;""),Codes!$A$5:$A$14,0))),"",IF(ISNUMBER(Customers!Q627),Customers!Q627,IFERROR(VALUE(Customers!Q627),"")))</f>
        <v>5500</v>
      </c>
      <c r="R627" s="4" t="n">
        <f aca="false">IF(OR(TRIM(Customers!R627&amp;"")="",ISNUMBER(MATCH(TRIM(Customers!R627&amp;""),Codes!$A$5:$A$14,0))),"",IF(ISNUMBER(Customers!R627),Customers!R627,IFERROR(VALUE(Customers!R627),"")))</f>
        <v>1473.28</v>
      </c>
      <c r="S627" s="4" t="n">
        <f aca="false">IF(OR(TRIM(Customers!S627&amp;"")="",ISNUMBER(MATCH(TRIM(Customers!S627&amp;""),Codes!$A$5:$A$14,0))),"",IF(ISNUMBER(Customers!S627),Customers!S627,IFERROR(VALUE(Customers!S627),"")))</f>
        <v>66000</v>
      </c>
      <c r="T627" s="4" t="n">
        <f aca="false">IF(OR(TRIM(Customers!T627&amp;"")="",ISNUMBER(MATCH(TRIM(Customers!T627&amp;""),Codes!$A$5:$A$14,0))),"",IF(ISNUMBER(Customers!T627),Customers!T627,IFERROR(VALUE(Customers!T627),"")))</f>
        <v>478</v>
      </c>
      <c r="U627" s="3" t="n">
        <f aca="false">IF(OR(TRIM(Customers!U627&amp;"")="",ISNUMBER(MATCH(TRIM(Customers!U627&amp;""),Codes!$A$5:$A$14,0)),Customers!U627=0),"",IF(ISNUMBER(Customers!U627),Customers!U627,IFERROR(VALUE(Customers!U627),"")))</f>
        <v>596</v>
      </c>
      <c r="V627" s="3" t="n">
        <f aca="false">IF(OR(TRIM(Customers!V627&amp;"")="",ISNUMBER(MATCH(TRIM(Customers!V627&amp;""),Codes!$A$5:$A$14,0))),"",IF(ISNUMBER(Customers!V627),Customers!V627,IFERROR(VALUE(Customers!V627),"")))</f>
        <v>0</v>
      </c>
    </row>
    <row r="628" customFormat="false" ht="15" hidden="false" customHeight="false" outlineLevel="0" collapsed="false">
      <c r="A628" s="2" t="str">
        <f aca="false">Customers!A628</f>
        <v>CL00627</v>
      </c>
      <c r="B628" s="3" t="n">
        <f aca="false">IF(OR(TRIM(Customers!B628&amp;"")="",ISNUMBER(MATCH(TRIM(Customers!B628&amp;""),Codes!$A$5:$A$14,0)),Customers!B628=0),"",IF(ISNUMBER(Customers!B628),Customers!B628,IFERROR(VALUE(Customers!B628),"")))</f>
        <v>60</v>
      </c>
      <c r="C628" s="2" t="str">
        <f aca="false">IF(OR(TRIM(Customers!C628&amp;"")="",ISNUMBER(MATCH(TRIM(Customers!C628&amp;""),Codes!$A$5:$A$14,0))),"",TRIM(Customers!C628))</f>
        <v>M</v>
      </c>
      <c r="D628" s="2" t="str">
        <f aca="false">IF(OR(TRIM(Customers!D628&amp;"")="",ISNUMBER(MATCH(TRIM(Customers!D628&amp;""),Codes!$A$5:$A$14,0))),"",TRIM(Customers!D628))</f>
        <v>Veneto</v>
      </c>
      <c r="E628" s="2" t="str">
        <f aca="false">IF(OR(TRIM(Customers!E628&amp;"")="",ISNUMBER(MATCH(TRIM(Customers!E628&amp;""),Codes!$A$5:$A$14,0))),"",TRIM(Customers!E628))</f>
        <v>Employee</v>
      </c>
      <c r="F628" s="2" t="str">
        <f aca="false">IF(OR(TRIM(Customers!F628&amp;"")="",ISNUMBER(MATCH(TRIM(Customers!F628&amp;""),Codes!$A$5:$A$14,0))),"",TRIM(Customers!F628))</f>
        <v>Married</v>
      </c>
      <c r="G628" s="4" t="n">
        <f aca="false">IF(OR(TRIM(Customers!G628&amp;"")="",ISNUMBER(MATCH(TRIM(Customers!G628&amp;""),Codes!$A$5:$A$14,0)),Customers!G628=-999),"",IF(ISNUMBER(Customers!G628),Customers!G628,IFERROR(VALUE(Customers!G628),"")))</f>
        <v>26500</v>
      </c>
      <c r="H628" s="3" t="n">
        <f aca="false">IF(OR(TRIM(Customers!H628&amp;"")="",ISNUMBER(MATCH(TRIM(Customers!H628&amp;""),Codes!$A$5:$A$14,0))),"",IF(ISNUMBER(Customers!H628),Customers!H628,IFERROR(VALUE(Customers!H628),"")))</f>
        <v>14</v>
      </c>
      <c r="I628" s="5" t="n">
        <f aca="false">IF(OR(TRIM(Customers!I628&amp;"")="",ISNUMBER(MATCH(TRIM(Customers!I628&amp;""),Codes!$A$5:$A$14,0)),Customers!I628=DATE(1970,1,1)),"",IF(ISNUMBER(Customers!I628),Customers!I628,IFERROR(DATEVALUE(Customers!I628),"")))</f>
        <v>41019</v>
      </c>
      <c r="J628" s="2" t="str">
        <f aca="false">IF(OR(TRIM(Customers!J628&amp;"")="",ISNUMBER(MATCH(TRIM(Customers!J628&amp;""),Codes!$A$5:$A$14,0))),"",TRIM(Customers!J628))</f>
        <v>Phone</v>
      </c>
      <c r="K628" s="3" t="n">
        <f aca="false">IF(OR(TRIM(Customers!K628&amp;"")="",ISNUMBER(MATCH(TRIM(Customers!K628&amp;""),Codes!$A$5:$A$14,0))),"",IF(ISNUMBER(Customers!K628),Customers!K628,IFERROR(VALUE(Customers!K628),"")))</f>
        <v>1</v>
      </c>
      <c r="L628" s="4" t="n">
        <f aca="false">IF(OR(TRIM(Customers!L628&amp;"")="",ISNUMBER(MATCH(TRIM(Customers!L628&amp;""),Codes!$A$5:$A$14,0))),"",IF(ISNUMBER(Customers!L628),Customers!L628,IFERROR(VALUE(Customers!L628),"")))</f>
        <v>2890.26</v>
      </c>
      <c r="M628" s="4" t="n">
        <f aca="false">IF(OR(TRIM(Customers!M628&amp;"")="",ISNUMBER(MATCH(TRIM(Customers!M628&amp;""),Codes!$A$5:$A$14,0))),"",IF(ISNUMBER(Customers!M628),Customers!M628,IFERROR(VALUE(Customers!M628),"")))</f>
        <v>26565.31</v>
      </c>
      <c r="N628" s="3" t="n">
        <f aca="false">IF(OR(TRIM(Customers!N628&amp;"")="",ISNUMBER(MATCH(TRIM(Customers!N628&amp;""),Codes!$A$5:$A$14,0)),Customers!N628=9999),"",IF(ISNUMBER(Customers!N628),Customers!N628,IFERROR(VALUE(Customers!N628),"")))</f>
        <v>17</v>
      </c>
      <c r="O628" s="4" t="n">
        <f aca="false">IF(OR(TRIM(Customers!O628&amp;"")="",ISNUMBER(MATCH(TRIM(Customers!O628&amp;""),Codes!$A$5:$A$14,0))),"",IF(ISNUMBER(Customers!O628),Customers!O628,IFERROR(VALUE(Customers!O628),"")))</f>
        <v>31.03</v>
      </c>
      <c r="P628" s="3" t="n">
        <f aca="false">IF(OR(TRIM(Customers!P628&amp;"")="",ISNUMBER(MATCH(TRIM(Customers!P628&amp;""),Codes!$A$5:$A$14,0))),"",IF(ISNUMBER(Customers!P628),Customers!P628,IFERROR(VALUE(Customers!P628),"")))</f>
        <v>4</v>
      </c>
      <c r="Q628" s="4" t="n">
        <f aca="false">IF(OR(TRIM(Customers!Q628&amp;"")="",ISNUMBER(MATCH(TRIM(Customers!Q628&amp;""),Codes!$A$5:$A$14,0))),"",IF(ISNUMBER(Customers!Q628),Customers!Q628,IFERROR(VALUE(Customers!Q628),"")))</f>
        <v>3000</v>
      </c>
      <c r="R628" s="4" t="n">
        <f aca="false">IF(OR(TRIM(Customers!R628&amp;"")="",ISNUMBER(MATCH(TRIM(Customers!R628&amp;""),Codes!$A$5:$A$14,0))),"",IF(ISNUMBER(Customers!R628),Customers!R628,IFERROR(VALUE(Customers!R628),"")))</f>
        <v>560.32</v>
      </c>
      <c r="S628" s="4" t="n">
        <f aca="false">IF(OR(TRIM(Customers!S628&amp;"")="",ISNUMBER(MATCH(TRIM(Customers!S628&amp;""),Codes!$A$5:$A$14,0))),"",IF(ISNUMBER(Customers!S628),Customers!S628,IFERROR(VALUE(Customers!S628),"")))</f>
        <v>103000</v>
      </c>
      <c r="T628" s="4" t="n">
        <f aca="false">IF(OR(TRIM(Customers!T628&amp;"")="",ISNUMBER(MATCH(TRIM(Customers!T628&amp;""),Codes!$A$5:$A$14,0))),"",IF(ISNUMBER(Customers!T628),Customers!T628,IFERROR(VALUE(Customers!T628),"")))</f>
        <v>526</v>
      </c>
      <c r="U628" s="3" t="n">
        <f aca="false">IF(OR(TRIM(Customers!U628&amp;"")="",ISNUMBER(MATCH(TRIM(Customers!U628&amp;""),Codes!$A$5:$A$14,0)),Customers!U628=0),"",IF(ISNUMBER(Customers!U628),Customers!U628,IFERROR(VALUE(Customers!U628),"")))</f>
        <v>628</v>
      </c>
      <c r="V628" s="3" t="n">
        <f aca="false">IF(OR(TRIM(Customers!V628&amp;"")="",ISNUMBER(MATCH(TRIM(Customers!V628&amp;""),Codes!$A$5:$A$14,0))),"",IF(ISNUMBER(Customers!V628),Customers!V628,IFERROR(VALUE(Customers!V628),"")))</f>
        <v>0</v>
      </c>
    </row>
    <row r="629" customFormat="false" ht="15" hidden="false" customHeight="false" outlineLevel="0" collapsed="false">
      <c r="A629" s="2" t="str">
        <f aca="false">Customers!A629</f>
        <v>CL00628</v>
      </c>
      <c r="B629" s="3" t="str">
        <f aca="false">IF(OR(TRIM(Customers!B629&amp;"")="",ISNUMBER(MATCH(TRIM(Customers!B629&amp;""),Codes!$A$5:$A$14,0)),Customers!B629=0),"",IF(ISNUMBER(Customers!B629),Customers!B629,IFERROR(VALUE(Customers!B629),"")))</f>
        <v/>
      </c>
      <c r="C629" s="2" t="str">
        <f aca="false">IF(OR(TRIM(Customers!C629&amp;"")="",ISNUMBER(MATCH(TRIM(Customers!C629&amp;""),Codes!$A$5:$A$14,0))),"",TRIM(Customers!C629))</f>
        <v>F</v>
      </c>
      <c r="D629" s="2" t="str">
        <f aca="false">IF(OR(TRIM(Customers!D629&amp;"")="",ISNUMBER(MATCH(TRIM(Customers!D629&amp;""),Codes!$A$5:$A$14,0))),"",TRIM(Customers!D629))</f>
        <v>Veneto</v>
      </c>
      <c r="E629" s="2" t="str">
        <f aca="false">IF(OR(TRIM(Customers!E629&amp;"")="",ISNUMBER(MATCH(TRIM(Customers!E629&amp;""),Codes!$A$5:$A$14,0))),"",TRIM(Customers!E629))</f>
        <v>Employee</v>
      </c>
      <c r="F629" s="2" t="str">
        <f aca="false">IF(OR(TRIM(Customers!F629&amp;"")="",ISNUMBER(MATCH(TRIM(Customers!F629&amp;""),Codes!$A$5:$A$14,0))),"",TRIM(Customers!F629))</f>
        <v>Married</v>
      </c>
      <c r="G629" s="4" t="n">
        <f aca="false">IF(OR(TRIM(Customers!G629&amp;"")="",ISNUMBER(MATCH(TRIM(Customers!G629&amp;""),Codes!$A$5:$A$14,0)),Customers!G629=-999),"",IF(ISNUMBER(Customers!G629),Customers!G629,IFERROR(VALUE(Customers!G629),"")))</f>
        <v>31500</v>
      </c>
      <c r="H629" s="3" t="n">
        <f aca="false">IF(OR(TRIM(Customers!H629&amp;"")="",ISNUMBER(MATCH(TRIM(Customers!H629&amp;""),Codes!$A$5:$A$14,0))),"",IF(ISNUMBER(Customers!H629),Customers!H629,IFERROR(VALUE(Customers!H629),"")))</f>
        <v>19</v>
      </c>
      <c r="I629" s="5" t="n">
        <f aca="false">IF(OR(TRIM(Customers!I629&amp;"")="",ISNUMBER(MATCH(TRIM(Customers!I629&amp;""),Codes!$A$5:$A$14,0)),Customers!I629=DATE(1970,1,1)),"",IF(ISNUMBER(Customers!I629),Customers!I629,IFERROR(DATEVALUE(Customers!I629),"")))</f>
        <v>39164</v>
      </c>
      <c r="J629" s="2" t="str">
        <f aca="false">IF(OR(TRIM(Customers!J629&amp;"")="",ISNUMBER(MATCH(TRIM(Customers!J629&amp;""),Codes!$A$5:$A$14,0))),"",TRIM(Customers!J629))</f>
        <v>Branch</v>
      </c>
      <c r="K629" s="3" t="n">
        <f aca="false">IF(OR(TRIM(Customers!K629&amp;"")="",ISNUMBER(MATCH(TRIM(Customers!K629&amp;""),Codes!$A$5:$A$14,0))),"",IF(ISNUMBER(Customers!K629),Customers!K629,IFERROR(VALUE(Customers!K629),"")))</f>
        <v>2</v>
      </c>
      <c r="L629" s="4" t="n">
        <f aca="false">IF(OR(TRIM(Customers!L629&amp;"")="",ISNUMBER(MATCH(TRIM(Customers!L629&amp;""),Codes!$A$5:$A$14,0))),"",IF(ISNUMBER(Customers!L629),Customers!L629,IFERROR(VALUE(Customers!L629),"")))</f>
        <v>1502.57</v>
      </c>
      <c r="M629" s="4" t="n">
        <f aca="false">IF(OR(TRIM(Customers!M629&amp;"")="",ISNUMBER(MATCH(TRIM(Customers!M629&amp;""),Codes!$A$5:$A$14,0))),"",IF(ISNUMBER(Customers!M629),Customers!M629,IFERROR(VALUE(Customers!M629),"")))</f>
        <v>30420.72</v>
      </c>
      <c r="N629" s="3" t="n">
        <f aca="false">IF(OR(TRIM(Customers!N629&amp;"")="",ISNUMBER(MATCH(TRIM(Customers!N629&amp;""),Codes!$A$5:$A$14,0)),Customers!N629=9999),"",IF(ISNUMBER(Customers!N629),Customers!N629,IFERROR(VALUE(Customers!N629),"")))</f>
        <v>21</v>
      </c>
      <c r="O629" s="4" t="n">
        <f aca="false">IF(OR(TRIM(Customers!O629&amp;"")="",ISNUMBER(MATCH(TRIM(Customers!O629&amp;""),Codes!$A$5:$A$14,0))),"",IF(ISNUMBER(Customers!O629),Customers!O629,IFERROR(VALUE(Customers!O629),"")))</f>
        <v>66.31</v>
      </c>
      <c r="P629" s="3" t="n">
        <f aca="false">IF(OR(TRIM(Customers!P629&amp;"")="",ISNUMBER(MATCH(TRIM(Customers!P629&amp;""),Codes!$A$5:$A$14,0))),"",IF(ISNUMBER(Customers!P629),Customers!P629,IFERROR(VALUE(Customers!P629),"")))</f>
        <v>4</v>
      </c>
      <c r="Q629" s="4" t="n">
        <f aca="false">IF(OR(TRIM(Customers!Q629&amp;"")="",ISNUMBER(MATCH(TRIM(Customers!Q629&amp;""),Codes!$A$5:$A$14,0))),"",IF(ISNUMBER(Customers!Q629),Customers!Q629,IFERROR(VALUE(Customers!Q629),"")))</f>
        <v>0</v>
      </c>
      <c r="R629" s="4" t="n">
        <f aca="false">IF(OR(TRIM(Customers!R629&amp;"")="",ISNUMBER(MATCH(TRIM(Customers!R629&amp;""),Codes!$A$5:$A$14,0))),"",IF(ISNUMBER(Customers!R629),Customers!R629,IFERROR(VALUE(Customers!R629),"")))</f>
        <v>0</v>
      </c>
      <c r="S629" s="4" t="n">
        <f aca="false">IF(OR(TRIM(Customers!S629&amp;"")="",ISNUMBER(MATCH(TRIM(Customers!S629&amp;""),Codes!$A$5:$A$14,0))),"",IF(ISNUMBER(Customers!S629),Customers!S629,IFERROR(VALUE(Customers!S629),"")))</f>
        <v>0</v>
      </c>
      <c r="T629" s="4" t="n">
        <f aca="false">IF(OR(TRIM(Customers!T629&amp;"")="",ISNUMBER(MATCH(TRIM(Customers!T629&amp;""),Codes!$A$5:$A$14,0))),"",IF(ISNUMBER(Customers!T629),Customers!T629,IFERROR(VALUE(Customers!T629),"")))</f>
        <v>0</v>
      </c>
      <c r="U629" s="3" t="n">
        <f aca="false">IF(OR(TRIM(Customers!U629&amp;"")="",ISNUMBER(MATCH(TRIM(Customers!U629&amp;""),Codes!$A$5:$A$14,0)),Customers!U629=0),"",IF(ISNUMBER(Customers!U629),Customers!U629,IFERROR(VALUE(Customers!U629),"")))</f>
        <v>720</v>
      </c>
      <c r="V629" s="3" t="str">
        <f aca="false">IF(OR(TRIM(Customers!V629&amp;"")="",ISNUMBER(MATCH(TRIM(Customers!V629&amp;""),Codes!$A$5:$A$14,0))),"",IF(ISNUMBER(Customers!V629),Customers!V629,IFERROR(VALUE(Customers!V629),"")))</f>
        <v/>
      </c>
    </row>
    <row r="630" customFormat="false" ht="15" hidden="false" customHeight="false" outlineLevel="0" collapsed="false">
      <c r="A630" s="2" t="str">
        <f aca="false">Customers!A630</f>
        <v>CL00629</v>
      </c>
      <c r="B630" s="3" t="n">
        <f aca="false">IF(OR(TRIM(Customers!B630&amp;"")="",ISNUMBER(MATCH(TRIM(Customers!B630&amp;""),Codes!$A$5:$A$14,0)),Customers!B630=0),"",IF(ISNUMBER(Customers!B630),Customers!B630,IFERROR(VALUE(Customers!B630),"")))</f>
        <v>37</v>
      </c>
      <c r="C630" s="2" t="str">
        <f aca="false">IF(OR(TRIM(Customers!C630&amp;"")="",ISNUMBER(MATCH(TRIM(Customers!C630&amp;""),Codes!$A$5:$A$14,0))),"",TRIM(Customers!C630))</f>
        <v>M</v>
      </c>
      <c r="D630" s="2" t="str">
        <f aca="false">IF(OR(TRIM(Customers!D630&amp;"")="",ISNUMBER(MATCH(TRIM(Customers!D630&amp;""),Codes!$A$5:$A$14,0))),"",TRIM(Customers!D630))</f>
        <v>Lombardia</v>
      </c>
      <c r="E630" s="2" t="str">
        <f aca="false">IF(OR(TRIM(Customers!E630&amp;"")="",ISNUMBER(MATCH(TRIM(Customers!E630&amp;""),Codes!$A$5:$A$14,0))),"",TRIM(Customers!E630))</f>
        <v>Manual worker</v>
      </c>
      <c r="F630" s="2" t="str">
        <f aca="false">IF(OR(TRIM(Customers!F630&amp;"")="",ISNUMBER(MATCH(TRIM(Customers!F630&amp;""),Codes!$A$5:$A$14,0))),"",TRIM(Customers!F630))</f>
        <v>Married</v>
      </c>
      <c r="G630" s="4" t="n">
        <f aca="false">IF(OR(TRIM(Customers!G630&amp;"")="",ISNUMBER(MATCH(TRIM(Customers!G630&amp;""),Codes!$A$5:$A$14,0)),Customers!G630=-999),"",IF(ISNUMBER(Customers!G630),Customers!G630,IFERROR(VALUE(Customers!G630),"")))</f>
        <v>16900</v>
      </c>
      <c r="H630" s="3" t="n">
        <f aca="false">IF(OR(TRIM(Customers!H630&amp;"")="",ISNUMBER(MATCH(TRIM(Customers!H630&amp;""),Codes!$A$5:$A$14,0))),"",IF(ISNUMBER(Customers!H630),Customers!H630,IFERROR(VALUE(Customers!H630),"")))</f>
        <v>2</v>
      </c>
      <c r="I630" s="5" t="n">
        <f aca="false">IF(OR(TRIM(Customers!I630&amp;"")="",ISNUMBER(MATCH(TRIM(Customers!I630&amp;""),Codes!$A$5:$A$14,0)),Customers!I630=DATE(1970,1,1)),"",IF(ISNUMBER(Customers!I630),Customers!I630,IFERROR(DATEVALUE(Customers!I630),"")))</f>
        <v>45272</v>
      </c>
      <c r="J630" s="2" t="str">
        <f aca="false">IF(OR(TRIM(Customers!J630&amp;"")="",ISNUMBER(MATCH(TRIM(Customers!J630&amp;""),Codes!$A$5:$A$14,0))),"",TRIM(Customers!J630))</f>
        <v>Branch</v>
      </c>
      <c r="K630" s="3" t="n">
        <f aca="false">IF(OR(TRIM(Customers!K630&amp;"")="",ISNUMBER(MATCH(TRIM(Customers!K630&amp;""),Codes!$A$5:$A$14,0))),"",IF(ISNUMBER(Customers!K630),Customers!K630,IFERROR(VALUE(Customers!K630),"")))</f>
        <v>2</v>
      </c>
      <c r="L630" s="4" t="n">
        <f aca="false">IF(OR(TRIM(Customers!L630&amp;"")="",ISNUMBER(MATCH(TRIM(Customers!L630&amp;""),Codes!$A$5:$A$14,0))),"",IF(ISNUMBER(Customers!L630),Customers!L630,IFERROR(VALUE(Customers!L630),"")))</f>
        <v>469.09</v>
      </c>
      <c r="M630" s="4" t="n">
        <f aca="false">IF(OR(TRIM(Customers!M630&amp;"")="",ISNUMBER(MATCH(TRIM(Customers!M630&amp;""),Codes!$A$5:$A$14,0))),"",IF(ISNUMBER(Customers!M630),Customers!M630,IFERROR(VALUE(Customers!M630),"")))</f>
        <v>0</v>
      </c>
      <c r="N630" s="3" t="n">
        <f aca="false">IF(OR(TRIM(Customers!N630&amp;"")="",ISNUMBER(MATCH(TRIM(Customers!N630&amp;""),Codes!$A$5:$A$14,0)),Customers!N630=9999),"",IF(ISNUMBER(Customers!N630),Customers!N630,IFERROR(VALUE(Customers!N630),"")))</f>
        <v>27</v>
      </c>
      <c r="O630" s="4" t="n">
        <f aca="false">IF(OR(TRIM(Customers!O630&amp;"")="",ISNUMBER(MATCH(TRIM(Customers!O630&amp;""),Codes!$A$5:$A$14,0))),"",IF(ISNUMBER(Customers!O630),Customers!O630,IFERROR(VALUE(Customers!O630),"")))</f>
        <v>44.32</v>
      </c>
      <c r="P630" s="3" t="n">
        <f aca="false">IF(OR(TRIM(Customers!P630&amp;"")="",ISNUMBER(MATCH(TRIM(Customers!P630&amp;""),Codes!$A$5:$A$14,0))),"",IF(ISNUMBER(Customers!P630),Customers!P630,IFERROR(VALUE(Customers!P630),"")))</f>
        <v>3</v>
      </c>
      <c r="Q630" s="4" t="n">
        <f aca="false">IF(OR(TRIM(Customers!Q630&amp;"")="",ISNUMBER(MATCH(TRIM(Customers!Q630&amp;""),Codes!$A$5:$A$14,0))),"",IF(ISNUMBER(Customers!Q630),Customers!Q630,IFERROR(VALUE(Customers!Q630),"")))</f>
        <v>2000</v>
      </c>
      <c r="R630" s="4" t="n">
        <f aca="false">IF(OR(TRIM(Customers!R630&amp;"")="",ISNUMBER(MATCH(TRIM(Customers!R630&amp;""),Codes!$A$5:$A$14,0))),"",IF(ISNUMBER(Customers!R630),Customers!R630,IFERROR(VALUE(Customers!R630),"")))</f>
        <v>222.82</v>
      </c>
      <c r="S630" s="4" t="n">
        <f aca="false">IF(OR(TRIM(Customers!S630&amp;"")="",ISNUMBER(MATCH(TRIM(Customers!S630&amp;""),Codes!$A$5:$A$14,0))),"",IF(ISNUMBER(Customers!S630),Customers!S630,IFERROR(VALUE(Customers!S630),"")))</f>
        <v>0</v>
      </c>
      <c r="T630" s="4" t="n">
        <f aca="false">IF(OR(TRIM(Customers!T630&amp;"")="",ISNUMBER(MATCH(TRIM(Customers!T630&amp;""),Codes!$A$5:$A$14,0))),"",IF(ISNUMBER(Customers!T630),Customers!T630,IFERROR(VALUE(Customers!T630),"")))</f>
        <v>0</v>
      </c>
      <c r="U630" s="3" t="str">
        <f aca="false">IF(OR(TRIM(Customers!U630&amp;"")="",ISNUMBER(MATCH(TRIM(Customers!U630&amp;""),Codes!$A$5:$A$14,0)),Customers!U630=0),"",IF(ISNUMBER(Customers!U630),Customers!U630,IFERROR(VALUE(Customers!U630),"")))</f>
        <v/>
      </c>
      <c r="V630" s="3" t="n">
        <f aca="false">IF(OR(TRIM(Customers!V630&amp;"")="",ISNUMBER(MATCH(TRIM(Customers!V630&amp;""),Codes!$A$5:$A$14,0))),"",IF(ISNUMBER(Customers!V630),Customers!V630,IFERROR(VALUE(Customers!V630),"")))</f>
        <v>0</v>
      </c>
    </row>
    <row r="631" customFormat="false" ht="15" hidden="false" customHeight="false" outlineLevel="0" collapsed="false">
      <c r="A631" s="2" t="str">
        <f aca="false">Customers!A631</f>
        <v>CL00630</v>
      </c>
      <c r="B631" s="3" t="n">
        <f aca="false">IF(OR(TRIM(Customers!B631&amp;"")="",ISNUMBER(MATCH(TRIM(Customers!B631&amp;""),Codes!$A$5:$A$14,0)),Customers!B631=0),"",IF(ISNUMBER(Customers!B631),Customers!B631,IFERROR(VALUE(Customers!B631),"")))</f>
        <v>22</v>
      </c>
      <c r="C631" s="2" t="str">
        <f aca="false">IF(OR(TRIM(Customers!C631&amp;"")="",ISNUMBER(MATCH(TRIM(Customers!C631&amp;""),Codes!$A$5:$A$14,0))),"",TRIM(Customers!C631))</f>
        <v>F</v>
      </c>
      <c r="D631" s="2" t="str">
        <f aca="false">IF(OR(TRIM(Customers!D631&amp;"")="",ISNUMBER(MATCH(TRIM(Customers!D631&amp;""),Codes!$A$5:$A$14,0))),"",TRIM(Customers!D631))</f>
        <v>Emilia-Romagna</v>
      </c>
      <c r="E631" s="2" t="str">
        <f aca="false">IF(OR(TRIM(Customers!E631&amp;"")="",ISNUMBER(MATCH(TRIM(Customers!E631&amp;""),Codes!$A$5:$A$14,0))),"",TRIM(Customers!E631))</f>
        <v>Student</v>
      </c>
      <c r="F631" s="2" t="str">
        <f aca="false">IF(OR(TRIM(Customers!F631&amp;"")="",ISNUMBER(MATCH(TRIM(Customers!F631&amp;""),Codes!$A$5:$A$14,0))),"",TRIM(Customers!F631))</f>
        <v>Single</v>
      </c>
      <c r="G631" s="4" t="n">
        <f aca="false">IF(OR(TRIM(Customers!G631&amp;"")="",ISNUMBER(MATCH(TRIM(Customers!G631&amp;""),Codes!$A$5:$A$14,0)),Customers!G631=-999),"",IF(ISNUMBER(Customers!G631),Customers!G631,IFERROR(VALUE(Customers!G631),"")))</f>
        <v>5000</v>
      </c>
      <c r="H631" s="3" t="n">
        <f aca="false">IF(OR(TRIM(Customers!H631&amp;"")="",ISNUMBER(MATCH(TRIM(Customers!H631&amp;""),Codes!$A$5:$A$14,0))),"",IF(ISNUMBER(Customers!H631),Customers!H631,IFERROR(VALUE(Customers!H631),"")))</f>
        <v>2</v>
      </c>
      <c r="I631" s="5" t="n">
        <f aca="false">IF(OR(TRIM(Customers!I631&amp;"")="",ISNUMBER(MATCH(TRIM(Customers!I631&amp;""),Codes!$A$5:$A$14,0)),Customers!I631=DATE(1970,1,1)),"",IF(ISNUMBER(Customers!I631),Customers!I631,IFERROR(DATEVALUE(Customers!I631),"")))</f>
        <v>45335</v>
      </c>
      <c r="J631" s="2" t="str">
        <f aca="false">IF(OR(TRIM(Customers!J631&amp;"")="",ISNUMBER(MATCH(TRIM(Customers!J631&amp;""),Codes!$A$5:$A$14,0))),"",TRIM(Customers!J631))</f>
        <v>App</v>
      </c>
      <c r="K631" s="3" t="n">
        <f aca="false">IF(OR(TRIM(Customers!K631&amp;"")="",ISNUMBER(MATCH(TRIM(Customers!K631&amp;""),Codes!$A$5:$A$14,0))),"",IF(ISNUMBER(Customers!K631),Customers!K631,IFERROR(VALUE(Customers!K631),"")))</f>
        <v>1</v>
      </c>
      <c r="L631" s="4" t="n">
        <f aca="false">IF(OR(TRIM(Customers!L631&amp;"")="",ISNUMBER(MATCH(TRIM(Customers!L631&amp;""),Codes!$A$5:$A$14,0))),"",IF(ISNUMBER(Customers!L631),Customers!L631,IFERROR(VALUE(Customers!L631),"")))</f>
        <v>977.75</v>
      </c>
      <c r="M631" s="4" t="n">
        <f aca="false">IF(OR(TRIM(Customers!M631&amp;"")="",ISNUMBER(MATCH(TRIM(Customers!M631&amp;""),Codes!$A$5:$A$14,0))),"",IF(ISNUMBER(Customers!M631),Customers!M631,IFERROR(VALUE(Customers!M631),"")))</f>
        <v>3712.13</v>
      </c>
      <c r="N631" s="3" t="n">
        <f aca="false">IF(OR(TRIM(Customers!N631&amp;"")="",ISNUMBER(MATCH(TRIM(Customers!N631&amp;""),Codes!$A$5:$A$14,0)),Customers!N631=9999),"",IF(ISNUMBER(Customers!N631),Customers!N631,IFERROR(VALUE(Customers!N631),"")))</f>
        <v>22</v>
      </c>
      <c r="O631" s="4" t="n">
        <f aca="false">IF(OR(TRIM(Customers!O631&amp;"")="",ISNUMBER(MATCH(TRIM(Customers!O631&amp;""),Codes!$A$5:$A$14,0))),"",IF(ISNUMBER(Customers!O631),Customers!O631,IFERROR(VALUE(Customers!O631),"")))</f>
        <v>33.41</v>
      </c>
      <c r="P631" s="3" t="n">
        <f aca="false">IF(OR(TRIM(Customers!P631&amp;"")="",ISNUMBER(MATCH(TRIM(Customers!P631&amp;""),Codes!$A$5:$A$14,0))),"",IF(ISNUMBER(Customers!P631),Customers!P631,IFERROR(VALUE(Customers!P631),"")))</f>
        <v>1</v>
      </c>
      <c r="Q631" s="4" t="n">
        <f aca="false">IF(OR(TRIM(Customers!Q631&amp;"")="",ISNUMBER(MATCH(TRIM(Customers!Q631&amp;""),Codes!$A$5:$A$14,0))),"",IF(ISNUMBER(Customers!Q631),Customers!Q631,IFERROR(VALUE(Customers!Q631),"")))</f>
        <v>0</v>
      </c>
      <c r="R631" s="4" t="n">
        <f aca="false">IF(OR(TRIM(Customers!R631&amp;"")="",ISNUMBER(MATCH(TRIM(Customers!R631&amp;""),Codes!$A$5:$A$14,0))),"",IF(ISNUMBER(Customers!R631),Customers!R631,IFERROR(VALUE(Customers!R631),"")))</f>
        <v>0</v>
      </c>
      <c r="S631" s="4" t="n">
        <f aca="false">IF(OR(TRIM(Customers!S631&amp;"")="",ISNUMBER(MATCH(TRIM(Customers!S631&amp;""),Codes!$A$5:$A$14,0))),"",IF(ISNUMBER(Customers!S631),Customers!S631,IFERROR(VALUE(Customers!S631),"")))</f>
        <v>0</v>
      </c>
      <c r="T631" s="4" t="n">
        <f aca="false">IF(OR(TRIM(Customers!T631&amp;"")="",ISNUMBER(MATCH(TRIM(Customers!T631&amp;""),Codes!$A$5:$A$14,0))),"",IF(ISNUMBER(Customers!T631),Customers!T631,IFERROR(VALUE(Customers!T631),"")))</f>
        <v>0</v>
      </c>
      <c r="U631" s="3" t="n">
        <f aca="false">IF(OR(TRIM(Customers!U631&amp;"")="",ISNUMBER(MATCH(TRIM(Customers!U631&amp;""),Codes!$A$5:$A$14,0)),Customers!U631=0),"",IF(ISNUMBER(Customers!U631),Customers!U631,IFERROR(VALUE(Customers!U631),"")))</f>
        <v>510</v>
      </c>
      <c r="V631" s="3" t="n">
        <f aca="false">IF(OR(TRIM(Customers!V631&amp;"")="",ISNUMBER(MATCH(TRIM(Customers!V631&amp;""),Codes!$A$5:$A$14,0))),"",IF(ISNUMBER(Customers!V631),Customers!V631,IFERROR(VALUE(Customers!V631),"")))</f>
        <v>0</v>
      </c>
    </row>
    <row r="632" customFormat="false" ht="15" hidden="false" customHeight="false" outlineLevel="0" collapsed="false">
      <c r="A632" s="2" t="str">
        <f aca="false">Customers!A632</f>
        <v>CL00631</v>
      </c>
      <c r="B632" s="3" t="n">
        <f aca="false">IF(OR(TRIM(Customers!B632&amp;"")="",ISNUMBER(MATCH(TRIM(Customers!B632&amp;""),Codes!$A$5:$A$14,0)),Customers!B632=0),"",IF(ISNUMBER(Customers!B632),Customers!B632,IFERROR(VALUE(Customers!B632),"")))</f>
        <v>63</v>
      </c>
      <c r="C632" s="2" t="str">
        <f aca="false">IF(OR(TRIM(Customers!C632&amp;"")="",ISNUMBER(MATCH(TRIM(Customers!C632&amp;""),Codes!$A$5:$A$14,0))),"",TRIM(Customers!C632))</f>
        <v>F</v>
      </c>
      <c r="D632" s="2" t="str">
        <f aca="false">IF(OR(TRIM(Customers!D632&amp;"")="",ISNUMBER(MATCH(TRIM(Customers!D632&amp;""),Codes!$A$5:$A$14,0))),"",TRIM(Customers!D632))</f>
        <v>Lombardia</v>
      </c>
      <c r="E632" s="2" t="str">
        <f aca="false">IF(OR(TRIM(Customers!E632&amp;"")="",ISNUMBER(MATCH(TRIM(Customers!E632&amp;""),Codes!$A$5:$A$14,0))),"",TRIM(Customers!E632))</f>
        <v>Manual worker</v>
      </c>
      <c r="F632" s="2" t="str">
        <f aca="false">IF(OR(TRIM(Customers!F632&amp;"")="",ISNUMBER(MATCH(TRIM(Customers!F632&amp;""),Codes!$A$5:$A$14,0))),"",TRIM(Customers!F632))</f>
        <v>Married</v>
      </c>
      <c r="G632" s="4" t="n">
        <f aca="false">IF(OR(TRIM(Customers!G632&amp;"")="",ISNUMBER(MATCH(TRIM(Customers!G632&amp;""),Codes!$A$5:$A$14,0)),Customers!G632=-999),"",IF(ISNUMBER(Customers!G632),Customers!G632,IFERROR(VALUE(Customers!G632),"")))</f>
        <v>12900</v>
      </c>
      <c r="H632" s="3" t="n">
        <f aca="false">IF(OR(TRIM(Customers!H632&amp;"")="",ISNUMBER(MATCH(TRIM(Customers!H632&amp;""),Codes!$A$5:$A$14,0))),"",IF(ISNUMBER(Customers!H632),Customers!H632,IFERROR(VALUE(Customers!H632),"")))</f>
        <v>12</v>
      </c>
      <c r="I632" s="5" t="n">
        <f aca="false">IF(OR(TRIM(Customers!I632&amp;"")="",ISNUMBER(MATCH(TRIM(Customers!I632&amp;""),Codes!$A$5:$A$14,0)),Customers!I632=DATE(1970,1,1)),"",IF(ISNUMBER(Customers!I632),Customers!I632,IFERROR(DATEVALUE(Customers!I632),"")))</f>
        <v>41787</v>
      </c>
      <c r="J632" s="2" t="str">
        <f aca="false">IF(OR(TRIM(Customers!J632&amp;"")="",ISNUMBER(MATCH(TRIM(Customers!J632&amp;""),Codes!$A$5:$A$14,0))),"",TRIM(Customers!J632))</f>
        <v>Online Banking</v>
      </c>
      <c r="K632" s="3" t="n">
        <f aca="false">IF(OR(TRIM(Customers!K632&amp;"")="",ISNUMBER(MATCH(TRIM(Customers!K632&amp;""),Codes!$A$5:$A$14,0))),"",IF(ISNUMBER(Customers!K632),Customers!K632,IFERROR(VALUE(Customers!K632),"")))</f>
        <v>2</v>
      </c>
      <c r="L632" s="4" t="n">
        <f aca="false">IF(OR(TRIM(Customers!L632&amp;"")="",ISNUMBER(MATCH(TRIM(Customers!L632&amp;""),Codes!$A$5:$A$14,0))),"",IF(ISNUMBER(Customers!L632),Customers!L632,IFERROR(VALUE(Customers!L632),"")))</f>
        <v>1117.08</v>
      </c>
      <c r="M632" s="4" t="n">
        <f aca="false">IF(OR(TRIM(Customers!M632&amp;"")="",ISNUMBER(MATCH(TRIM(Customers!M632&amp;""),Codes!$A$5:$A$14,0))),"",IF(ISNUMBER(Customers!M632),Customers!M632,IFERROR(VALUE(Customers!M632),"")))</f>
        <v>13579.56</v>
      </c>
      <c r="N632" s="3" t="n">
        <f aca="false">IF(OR(TRIM(Customers!N632&amp;"")="",ISNUMBER(MATCH(TRIM(Customers!N632&amp;""),Codes!$A$5:$A$14,0)),Customers!N632=9999),"",IF(ISNUMBER(Customers!N632),Customers!N632,IFERROR(VALUE(Customers!N632),"")))</f>
        <v>30</v>
      </c>
      <c r="O632" s="4" t="n">
        <f aca="false">IF(OR(TRIM(Customers!O632&amp;"")="",ISNUMBER(MATCH(TRIM(Customers!O632&amp;""),Codes!$A$5:$A$14,0))),"",IF(ISNUMBER(Customers!O632),Customers!O632,IFERROR(VALUE(Customers!O632),"")))</f>
        <v>56.85</v>
      </c>
      <c r="P632" s="3" t="str">
        <f aca="false">IF(OR(TRIM(Customers!P632&amp;"")="",ISNUMBER(MATCH(TRIM(Customers!P632&amp;""),Codes!$A$5:$A$14,0))),"",IF(ISNUMBER(Customers!P632),Customers!P632,IFERROR(VALUE(Customers!P632),"")))</f>
        <v/>
      </c>
      <c r="Q632" s="4" t="n">
        <f aca="false">IF(OR(TRIM(Customers!Q632&amp;"")="",ISNUMBER(MATCH(TRIM(Customers!Q632&amp;""),Codes!$A$5:$A$14,0))),"",IF(ISNUMBER(Customers!Q632),Customers!Q632,IFERROR(VALUE(Customers!Q632),"")))</f>
        <v>1500</v>
      </c>
      <c r="R632" s="4" t="n">
        <f aca="false">IF(OR(TRIM(Customers!R632&amp;"")="",ISNUMBER(MATCH(TRIM(Customers!R632&amp;""),Codes!$A$5:$A$14,0))),"",IF(ISNUMBER(Customers!R632),Customers!R632,IFERROR(VALUE(Customers!R632),"")))</f>
        <v>443.03</v>
      </c>
      <c r="S632" s="4" t="str">
        <f aca="false">IF(OR(TRIM(Customers!S632&amp;"")="",ISNUMBER(MATCH(TRIM(Customers!S632&amp;""),Codes!$A$5:$A$14,0))),"",IF(ISNUMBER(Customers!S632),Customers!S632,IFERROR(VALUE(Customers!S632),"")))</f>
        <v/>
      </c>
      <c r="T632" s="4" t="str">
        <f aca="false">IF(OR(TRIM(Customers!T632&amp;"")="",ISNUMBER(MATCH(TRIM(Customers!T632&amp;""),Codes!$A$5:$A$14,0))),"",IF(ISNUMBER(Customers!T632),Customers!T632,IFERROR(VALUE(Customers!T632),"")))</f>
        <v/>
      </c>
      <c r="U632" s="3" t="n">
        <f aca="false">IF(OR(TRIM(Customers!U632&amp;"")="",ISNUMBER(MATCH(TRIM(Customers!U632&amp;""),Codes!$A$5:$A$14,0)),Customers!U632=0),"",IF(ISNUMBER(Customers!U632),Customers!U632,IFERROR(VALUE(Customers!U632),"")))</f>
        <v>700</v>
      </c>
      <c r="V632" s="3" t="n">
        <f aca="false">IF(OR(TRIM(Customers!V632&amp;"")="",ISNUMBER(MATCH(TRIM(Customers!V632&amp;""),Codes!$A$5:$A$14,0))),"",IF(ISNUMBER(Customers!V632),Customers!V632,IFERROR(VALUE(Customers!V632),"")))</f>
        <v>0</v>
      </c>
    </row>
    <row r="633" customFormat="false" ht="15" hidden="false" customHeight="false" outlineLevel="0" collapsed="false">
      <c r="A633" s="2" t="str">
        <f aca="false">Customers!A633</f>
        <v>CL00632</v>
      </c>
      <c r="B633" s="3" t="n">
        <f aca="false">IF(OR(TRIM(Customers!B633&amp;"")="",ISNUMBER(MATCH(TRIM(Customers!B633&amp;""),Codes!$A$5:$A$14,0)),Customers!B633=0),"",IF(ISNUMBER(Customers!B633),Customers!B633,IFERROR(VALUE(Customers!B633),"")))</f>
        <v>52</v>
      </c>
      <c r="C633" s="2" t="str">
        <f aca="false">IF(OR(TRIM(Customers!C633&amp;"")="",ISNUMBER(MATCH(TRIM(Customers!C633&amp;""),Codes!$A$5:$A$14,0))),"",TRIM(Customers!C633))</f>
        <v>M</v>
      </c>
      <c r="D633" s="2" t="str">
        <f aca="false">IF(OR(TRIM(Customers!D633&amp;"")="",ISNUMBER(MATCH(TRIM(Customers!D633&amp;""),Codes!$A$5:$A$14,0))),"",TRIM(Customers!D633))</f>
        <v>Piemonte</v>
      </c>
      <c r="E633" s="2" t="str">
        <f aca="false">IF(OR(TRIM(Customers!E633&amp;"")="",ISNUMBER(MATCH(TRIM(Customers!E633&amp;""),Codes!$A$5:$A$14,0))),"",TRIM(Customers!E633))</f>
        <v>Self-employed</v>
      </c>
      <c r="F633" s="2" t="str">
        <f aca="false">IF(OR(TRIM(Customers!F633&amp;"")="",ISNUMBER(MATCH(TRIM(Customers!F633&amp;""),Codes!$A$5:$A$14,0))),"",TRIM(Customers!F633))</f>
        <v>Divorced</v>
      </c>
      <c r="G633" s="4" t="str">
        <f aca="false">IF(OR(TRIM(Customers!G633&amp;"")="",ISNUMBER(MATCH(TRIM(Customers!G633&amp;""),Codes!$A$5:$A$14,0)),Customers!G633=-999),"",IF(ISNUMBER(Customers!G633),Customers!G633,IFERROR(VALUE(Customers!G633),"")))</f>
        <v/>
      </c>
      <c r="H633" s="3" t="n">
        <f aca="false">IF(OR(TRIM(Customers!H633&amp;"")="",ISNUMBER(MATCH(TRIM(Customers!H633&amp;""),Codes!$A$5:$A$14,0))),"",IF(ISNUMBER(Customers!H633),Customers!H633,IFERROR(VALUE(Customers!H633),"")))</f>
        <v>17</v>
      </c>
      <c r="I633" s="5" t="n">
        <f aca="false">IF(OR(TRIM(Customers!I633&amp;"")="",ISNUMBER(MATCH(TRIM(Customers!I633&amp;""),Codes!$A$5:$A$14,0)),Customers!I633=DATE(1970,1,1)),"",IF(ISNUMBER(Customers!I633),Customers!I633,IFERROR(DATEVALUE(Customers!I633),"")))</f>
        <v>39766</v>
      </c>
      <c r="J633" s="2" t="str">
        <f aca="false">IF(OR(TRIM(Customers!J633&amp;"")="",ISNUMBER(MATCH(TRIM(Customers!J633&amp;""),Codes!$A$5:$A$14,0))),"",TRIM(Customers!J633))</f>
        <v>Online Banking</v>
      </c>
      <c r="K633" s="3" t="n">
        <f aca="false">IF(OR(TRIM(Customers!K633&amp;"")="",ISNUMBER(MATCH(TRIM(Customers!K633&amp;""),Codes!$A$5:$A$14,0))),"",IF(ISNUMBER(Customers!K633),Customers!K633,IFERROR(VALUE(Customers!K633),"")))</f>
        <v>2</v>
      </c>
      <c r="L633" s="4" t="n">
        <f aca="false">IF(OR(TRIM(Customers!L633&amp;"")="",ISNUMBER(MATCH(TRIM(Customers!L633&amp;""),Codes!$A$5:$A$14,0))),"",IF(ISNUMBER(Customers!L633),Customers!L633,IFERROR(VALUE(Customers!L633),"")))</f>
        <v>20568.94</v>
      </c>
      <c r="M633" s="4" t="n">
        <f aca="false">IF(OR(TRIM(Customers!M633&amp;"")="",ISNUMBER(MATCH(TRIM(Customers!M633&amp;""),Codes!$A$5:$A$14,0))),"",IF(ISNUMBER(Customers!M633),Customers!M633,IFERROR(VALUE(Customers!M633),"")))</f>
        <v>71520.31</v>
      </c>
      <c r="N633" s="3" t="n">
        <f aca="false">IF(OR(TRIM(Customers!N633&amp;"")="",ISNUMBER(MATCH(TRIM(Customers!N633&amp;""),Codes!$A$5:$A$14,0)),Customers!N633=9999),"",IF(ISNUMBER(Customers!N633),Customers!N633,IFERROR(VALUE(Customers!N633),"")))</f>
        <v>36</v>
      </c>
      <c r="O633" s="4" t="n">
        <f aca="false">IF(OR(TRIM(Customers!O633&amp;"")="",ISNUMBER(MATCH(TRIM(Customers!O633&amp;""),Codes!$A$5:$A$14,0))),"",IF(ISNUMBER(Customers!O633),Customers!O633,IFERROR(VALUE(Customers!O633),"")))</f>
        <v>70.88</v>
      </c>
      <c r="P633" s="3" t="n">
        <f aca="false">IF(OR(TRIM(Customers!P633&amp;"")="",ISNUMBER(MATCH(TRIM(Customers!P633&amp;""),Codes!$A$5:$A$14,0))),"",IF(ISNUMBER(Customers!P633),Customers!P633,IFERROR(VALUE(Customers!P633),"")))</f>
        <v>2</v>
      </c>
      <c r="Q633" s="4" t="n">
        <f aca="false">IF(OR(TRIM(Customers!Q633&amp;"")="",ISNUMBER(MATCH(TRIM(Customers!Q633&amp;""),Codes!$A$5:$A$14,0))),"",IF(ISNUMBER(Customers!Q633),Customers!Q633,IFERROR(VALUE(Customers!Q633),"")))</f>
        <v>13500</v>
      </c>
      <c r="R633" s="4" t="n">
        <f aca="false">IF(OR(TRIM(Customers!R633&amp;"")="",ISNUMBER(MATCH(TRIM(Customers!R633&amp;""),Codes!$A$5:$A$14,0))),"",IF(ISNUMBER(Customers!R633),Customers!R633,IFERROR(VALUE(Customers!R633),"")))</f>
        <v>540.99</v>
      </c>
      <c r="S633" s="4" t="n">
        <f aca="false">IF(OR(TRIM(Customers!S633&amp;"")="",ISNUMBER(MATCH(TRIM(Customers!S633&amp;""),Codes!$A$5:$A$14,0))),"",IF(ISNUMBER(Customers!S633),Customers!S633,IFERROR(VALUE(Customers!S633),"")))</f>
        <v>263000</v>
      </c>
      <c r="T633" s="4" t="n">
        <f aca="false">IF(OR(TRIM(Customers!T633&amp;"")="",ISNUMBER(MATCH(TRIM(Customers!T633&amp;""),Codes!$A$5:$A$14,0))),"",IF(ISNUMBER(Customers!T633),Customers!T633,IFERROR(VALUE(Customers!T633),"")))</f>
        <v>1501</v>
      </c>
      <c r="U633" s="3" t="n">
        <f aca="false">IF(OR(TRIM(Customers!U633&amp;"")="",ISNUMBER(MATCH(TRIM(Customers!U633&amp;""),Codes!$A$5:$A$14,0)),Customers!U633=0),"",IF(ISNUMBER(Customers!U633),Customers!U633,IFERROR(VALUE(Customers!U633),"")))</f>
        <v>635</v>
      </c>
      <c r="V633" s="3" t="str">
        <f aca="false">IF(OR(TRIM(Customers!V633&amp;"")="",ISNUMBER(MATCH(TRIM(Customers!V633&amp;""),Codes!$A$5:$A$14,0))),"",IF(ISNUMBER(Customers!V633),Customers!V633,IFERROR(VALUE(Customers!V633),"")))</f>
        <v/>
      </c>
    </row>
    <row r="634" customFormat="false" ht="15" hidden="false" customHeight="false" outlineLevel="0" collapsed="false">
      <c r="A634" s="2" t="str">
        <f aca="false">Customers!A634</f>
        <v>CL00633</v>
      </c>
      <c r="B634" s="3" t="n">
        <f aca="false">IF(OR(TRIM(Customers!B634&amp;"")="",ISNUMBER(MATCH(TRIM(Customers!B634&amp;""),Codes!$A$5:$A$14,0)),Customers!B634=0),"",IF(ISNUMBER(Customers!B634),Customers!B634,IFERROR(VALUE(Customers!B634),"")))</f>
        <v>53</v>
      </c>
      <c r="C634" s="2" t="str">
        <f aca="false">IF(OR(TRIM(Customers!C634&amp;"")="",ISNUMBER(MATCH(TRIM(Customers!C634&amp;""),Codes!$A$5:$A$14,0))),"",TRIM(Customers!C634))</f>
        <v>M</v>
      </c>
      <c r="D634" s="2" t="str">
        <f aca="false">IF(OR(TRIM(Customers!D634&amp;"")="",ISNUMBER(MATCH(TRIM(Customers!D634&amp;""),Codes!$A$5:$A$14,0))),"",TRIM(Customers!D634))</f>
        <v>Sardegna</v>
      </c>
      <c r="E634" s="2" t="str">
        <f aca="false">IF(OR(TRIM(Customers!E634&amp;"")="",ISNUMBER(MATCH(TRIM(Customers!E634&amp;""),Codes!$A$5:$A$14,0))),"",TRIM(Customers!E634))</f>
        <v>Business owner</v>
      </c>
      <c r="F634" s="2" t="str">
        <f aca="false">IF(OR(TRIM(Customers!F634&amp;"")="",ISNUMBER(MATCH(TRIM(Customers!F634&amp;""),Codes!$A$5:$A$14,0))),"",TRIM(Customers!F634))</f>
        <v>Married</v>
      </c>
      <c r="G634" s="4" t="str">
        <f aca="false">IF(OR(TRIM(Customers!G634&amp;"")="",ISNUMBER(MATCH(TRIM(Customers!G634&amp;""),Codes!$A$5:$A$14,0)),Customers!G634=-999),"",IF(ISNUMBER(Customers!G634),Customers!G634,IFERROR(VALUE(Customers!G634),"")))</f>
        <v/>
      </c>
      <c r="H634" s="3" t="n">
        <f aca="false">IF(OR(TRIM(Customers!H634&amp;"")="",ISNUMBER(MATCH(TRIM(Customers!H634&amp;""),Codes!$A$5:$A$14,0))),"",IF(ISNUMBER(Customers!H634),Customers!H634,IFERROR(VALUE(Customers!H634),"")))</f>
        <v>21</v>
      </c>
      <c r="I634" s="5" t="n">
        <f aca="false">IF(OR(TRIM(Customers!I634&amp;"")="",ISNUMBER(MATCH(TRIM(Customers!I634&amp;""),Codes!$A$5:$A$14,0)),Customers!I634=DATE(1970,1,1)),"",IF(ISNUMBER(Customers!I634),Customers!I634,IFERROR(DATEVALUE(Customers!I634),"")))</f>
        <v>38290</v>
      </c>
      <c r="J634" s="2" t="str">
        <f aca="false">IF(OR(TRIM(Customers!J634&amp;"")="",ISNUMBER(MATCH(TRIM(Customers!J634&amp;""),Codes!$A$5:$A$14,0))),"",TRIM(Customers!J634))</f>
        <v>Online Banking</v>
      </c>
      <c r="K634" s="3" t="n">
        <f aca="false">IF(OR(TRIM(Customers!K634&amp;"")="",ISNUMBER(MATCH(TRIM(Customers!K634&amp;""),Codes!$A$5:$A$14,0))),"",IF(ISNUMBER(Customers!K634),Customers!K634,IFERROR(VALUE(Customers!K634),"")))</f>
        <v>3</v>
      </c>
      <c r="L634" s="4" t="n">
        <f aca="false">IF(OR(TRIM(Customers!L634&amp;"")="",ISNUMBER(MATCH(TRIM(Customers!L634&amp;""),Codes!$A$5:$A$14,0))),"",IF(ISNUMBER(Customers!L634),Customers!L634,IFERROR(VALUE(Customers!L634),"")))</f>
        <v>8775.21</v>
      </c>
      <c r="M634" s="4" t="n">
        <f aca="false">IF(OR(TRIM(Customers!M634&amp;"")="",ISNUMBER(MATCH(TRIM(Customers!M634&amp;""),Codes!$A$5:$A$14,0))),"",IF(ISNUMBER(Customers!M634),Customers!M634,IFERROR(VALUE(Customers!M634),"")))</f>
        <v>0</v>
      </c>
      <c r="N634" s="3" t="n">
        <f aca="false">IF(OR(TRIM(Customers!N634&amp;"")="",ISNUMBER(MATCH(TRIM(Customers!N634&amp;""),Codes!$A$5:$A$14,0)),Customers!N634=9999),"",IF(ISNUMBER(Customers!N634),Customers!N634,IFERROR(VALUE(Customers!N634),"")))</f>
        <v>57</v>
      </c>
      <c r="O634" s="4" t="n">
        <f aca="false">IF(OR(TRIM(Customers!O634&amp;"")="",ISNUMBER(MATCH(TRIM(Customers!O634&amp;""),Codes!$A$5:$A$14,0))),"",IF(ISNUMBER(Customers!O634),Customers!O634,IFERROR(VALUE(Customers!O634),"")))</f>
        <v>111.99</v>
      </c>
      <c r="P634" s="3" t="n">
        <f aca="false">IF(OR(TRIM(Customers!P634&amp;"")="",ISNUMBER(MATCH(TRIM(Customers!P634&amp;""),Codes!$A$5:$A$14,0))),"",IF(ISNUMBER(Customers!P634),Customers!P634,IFERROR(VALUE(Customers!P634),"")))</f>
        <v>2</v>
      </c>
      <c r="Q634" s="4" t="str">
        <f aca="false">IF(OR(TRIM(Customers!Q634&amp;"")="",ISNUMBER(MATCH(TRIM(Customers!Q634&amp;""),Codes!$A$5:$A$14,0))),"",IF(ISNUMBER(Customers!Q634),Customers!Q634,IFERROR(VALUE(Customers!Q634),"")))</f>
        <v/>
      </c>
      <c r="R634" s="4" t="n">
        <f aca="false">IF(OR(TRIM(Customers!R634&amp;"")="",ISNUMBER(MATCH(TRIM(Customers!R634&amp;""),Codes!$A$5:$A$14,0))),"",IF(ISNUMBER(Customers!R634),Customers!R634,IFERROR(VALUE(Customers!R634),"")))</f>
        <v>138.49</v>
      </c>
      <c r="S634" s="4" t="n">
        <f aca="false">IF(OR(TRIM(Customers!S634&amp;"")="",ISNUMBER(MATCH(TRIM(Customers!S634&amp;""),Codes!$A$5:$A$14,0))),"",IF(ISNUMBER(Customers!S634),Customers!S634,IFERROR(VALUE(Customers!S634),"")))</f>
        <v>0</v>
      </c>
      <c r="T634" s="4" t="n">
        <f aca="false">IF(OR(TRIM(Customers!T634&amp;"")="",ISNUMBER(MATCH(TRIM(Customers!T634&amp;""),Codes!$A$5:$A$14,0))),"",IF(ISNUMBER(Customers!T634),Customers!T634,IFERROR(VALUE(Customers!T634),"")))</f>
        <v>0</v>
      </c>
      <c r="U634" s="3" t="n">
        <f aca="false">IF(OR(TRIM(Customers!U634&amp;"")="",ISNUMBER(MATCH(TRIM(Customers!U634&amp;""),Codes!$A$5:$A$14,0)),Customers!U634=0),"",IF(ISNUMBER(Customers!U634),Customers!U634,IFERROR(VALUE(Customers!U634),"")))</f>
        <v>734</v>
      </c>
      <c r="V634" s="3" t="n">
        <f aca="false">IF(OR(TRIM(Customers!V634&amp;"")="",ISNUMBER(MATCH(TRIM(Customers!V634&amp;""),Codes!$A$5:$A$14,0))),"",IF(ISNUMBER(Customers!V634),Customers!V634,IFERROR(VALUE(Customers!V634),"")))</f>
        <v>0</v>
      </c>
    </row>
    <row r="635" customFormat="false" ht="15" hidden="false" customHeight="false" outlineLevel="0" collapsed="false">
      <c r="A635" s="2" t="str">
        <f aca="false">Customers!A635</f>
        <v>CL00634</v>
      </c>
      <c r="B635" s="3" t="n">
        <f aca="false">IF(OR(TRIM(Customers!B635&amp;"")="",ISNUMBER(MATCH(TRIM(Customers!B635&amp;""),Codes!$A$5:$A$14,0)),Customers!B635=0),"",IF(ISNUMBER(Customers!B635),Customers!B635,IFERROR(VALUE(Customers!B635),"")))</f>
        <v>48</v>
      </c>
      <c r="C635" s="2" t="str">
        <f aca="false">IF(OR(TRIM(Customers!C635&amp;"")="",ISNUMBER(MATCH(TRIM(Customers!C635&amp;""),Codes!$A$5:$A$14,0))),"",TRIM(Customers!C635))</f>
        <v>M</v>
      </c>
      <c r="D635" s="2" t="str">
        <f aca="false">IF(OR(TRIM(Customers!D635&amp;"")="",ISNUMBER(MATCH(TRIM(Customers!D635&amp;""),Codes!$A$5:$A$14,0))),"",TRIM(Customers!D635))</f>
        <v>Lazio</v>
      </c>
      <c r="E635" s="2" t="str">
        <f aca="false">IF(OR(TRIM(Customers!E635&amp;"")="",ISNUMBER(MATCH(TRIM(Customers!E635&amp;""),Codes!$A$5:$A$14,0))),"",TRIM(Customers!E635))</f>
        <v>Shopkeeper</v>
      </c>
      <c r="F635" s="2" t="str">
        <f aca="false">IF(OR(TRIM(Customers!F635&amp;"")="",ISNUMBER(MATCH(TRIM(Customers!F635&amp;""),Codes!$A$5:$A$14,0))),"",TRIM(Customers!F635))</f>
        <v>Married</v>
      </c>
      <c r="G635" s="4" t="n">
        <f aca="false">IF(OR(TRIM(Customers!G635&amp;"")="",ISNUMBER(MATCH(TRIM(Customers!G635&amp;""),Codes!$A$5:$A$14,0)),Customers!G635=-999),"",IF(ISNUMBER(Customers!G635),Customers!G635,IFERROR(VALUE(Customers!G635),"")))</f>
        <v>38400</v>
      </c>
      <c r="H635" s="3" t="n">
        <f aca="false">IF(OR(TRIM(Customers!H635&amp;"")="",ISNUMBER(MATCH(TRIM(Customers!H635&amp;""),Codes!$A$5:$A$14,0))),"",IF(ISNUMBER(Customers!H635),Customers!H635,IFERROR(VALUE(Customers!H635),"")))</f>
        <v>12</v>
      </c>
      <c r="I635" s="5" t="n">
        <f aca="false">IF(OR(TRIM(Customers!I635&amp;"")="",ISNUMBER(MATCH(TRIM(Customers!I635&amp;""),Codes!$A$5:$A$14,0)),Customers!I635=DATE(1970,1,1)),"",IF(ISNUMBER(Customers!I635),Customers!I635,IFERROR(DATEVALUE(Customers!I635),"")))</f>
        <v>41685</v>
      </c>
      <c r="J635" s="2" t="str">
        <f aca="false">IF(OR(TRIM(Customers!J635&amp;"")="",ISNUMBER(MATCH(TRIM(Customers!J635&amp;""),Codes!$A$5:$A$14,0))),"",TRIM(Customers!J635))</f>
        <v>App</v>
      </c>
      <c r="K635" s="3" t="n">
        <f aca="false">IF(OR(TRIM(Customers!K635&amp;"")="",ISNUMBER(MATCH(TRIM(Customers!K635&amp;""),Codes!$A$5:$A$14,0))),"",IF(ISNUMBER(Customers!K635),Customers!K635,IFERROR(VALUE(Customers!K635),"")))</f>
        <v>2</v>
      </c>
      <c r="L635" s="4" t="n">
        <f aca="false">IF(OR(TRIM(Customers!L635&amp;"")="",ISNUMBER(MATCH(TRIM(Customers!L635&amp;""),Codes!$A$5:$A$14,0))),"",IF(ISNUMBER(Customers!L635),Customers!L635,IFERROR(VALUE(Customers!L635),"")))</f>
        <v>-1732.18</v>
      </c>
      <c r="M635" s="4" t="str">
        <f aca="false">IF(OR(TRIM(Customers!M635&amp;"")="",ISNUMBER(MATCH(TRIM(Customers!M635&amp;""),Codes!$A$5:$A$14,0))),"",IF(ISNUMBER(Customers!M635),Customers!M635,IFERROR(VALUE(Customers!M635),"")))</f>
        <v/>
      </c>
      <c r="N635" s="3" t="n">
        <f aca="false">IF(OR(TRIM(Customers!N635&amp;"")="",ISNUMBER(MATCH(TRIM(Customers!N635&amp;""),Codes!$A$5:$A$14,0)),Customers!N635=9999),"",IF(ISNUMBER(Customers!N635),Customers!N635,IFERROR(VALUE(Customers!N635),"")))</f>
        <v>32</v>
      </c>
      <c r="O635" s="4" t="n">
        <f aca="false">IF(OR(TRIM(Customers!O635&amp;"")="",ISNUMBER(MATCH(TRIM(Customers!O635&amp;""),Codes!$A$5:$A$14,0))),"",IF(ISNUMBER(Customers!O635),Customers!O635,IFERROR(VALUE(Customers!O635),"")))</f>
        <v>56.69</v>
      </c>
      <c r="P635" s="3" t="n">
        <f aca="false">IF(OR(TRIM(Customers!P635&amp;"")="",ISNUMBER(MATCH(TRIM(Customers!P635&amp;""),Codes!$A$5:$A$14,0))),"",IF(ISNUMBER(Customers!P635),Customers!P635,IFERROR(VALUE(Customers!P635),"")))</f>
        <v>1</v>
      </c>
      <c r="Q635" s="4" t="str">
        <f aca="false">IF(OR(TRIM(Customers!Q635&amp;"")="",ISNUMBER(MATCH(TRIM(Customers!Q635&amp;""),Codes!$A$5:$A$14,0))),"",IF(ISNUMBER(Customers!Q635),Customers!Q635,IFERROR(VALUE(Customers!Q635),"")))</f>
        <v/>
      </c>
      <c r="R635" s="4" t="str">
        <f aca="false">IF(OR(TRIM(Customers!R635&amp;"")="",ISNUMBER(MATCH(TRIM(Customers!R635&amp;""),Codes!$A$5:$A$14,0))),"",IF(ISNUMBER(Customers!R635),Customers!R635,IFERROR(VALUE(Customers!R635),"")))</f>
        <v/>
      </c>
      <c r="S635" s="4" t="n">
        <f aca="false">IF(OR(TRIM(Customers!S635&amp;"")="",ISNUMBER(MATCH(TRIM(Customers!S635&amp;""),Codes!$A$5:$A$14,0))),"",IF(ISNUMBER(Customers!S635),Customers!S635,IFERROR(VALUE(Customers!S635),"")))</f>
        <v>0</v>
      </c>
      <c r="T635" s="4" t="n">
        <f aca="false">IF(OR(TRIM(Customers!T635&amp;"")="",ISNUMBER(MATCH(TRIM(Customers!T635&amp;""),Codes!$A$5:$A$14,0))),"",IF(ISNUMBER(Customers!T635),Customers!T635,IFERROR(VALUE(Customers!T635),"")))</f>
        <v>0</v>
      </c>
      <c r="U635" s="3" t="n">
        <f aca="false">IF(OR(TRIM(Customers!U635&amp;"")="",ISNUMBER(MATCH(TRIM(Customers!U635&amp;""),Codes!$A$5:$A$14,0)),Customers!U635=0),"",IF(ISNUMBER(Customers!U635),Customers!U635,IFERROR(VALUE(Customers!U635),"")))</f>
        <v>609</v>
      </c>
      <c r="V635" s="3" t="str">
        <f aca="false">IF(OR(TRIM(Customers!V635&amp;"")="",ISNUMBER(MATCH(TRIM(Customers!V635&amp;""),Codes!$A$5:$A$14,0))),"",IF(ISNUMBER(Customers!V635),Customers!V635,IFERROR(VALUE(Customers!V635),"")))</f>
        <v/>
      </c>
    </row>
    <row r="636" customFormat="false" ht="15" hidden="false" customHeight="false" outlineLevel="0" collapsed="false">
      <c r="A636" s="2" t="str">
        <f aca="false">Customers!A636</f>
        <v>CL00635</v>
      </c>
      <c r="B636" s="3" t="n">
        <f aca="false">IF(OR(TRIM(Customers!B636&amp;"")="",ISNUMBER(MATCH(TRIM(Customers!B636&amp;""),Codes!$A$5:$A$14,0)),Customers!B636=0),"",IF(ISNUMBER(Customers!B636),Customers!B636,IFERROR(VALUE(Customers!B636),"")))</f>
        <v>53</v>
      </c>
      <c r="C636" s="2" t="str">
        <f aca="false">IF(OR(TRIM(Customers!C636&amp;"")="",ISNUMBER(MATCH(TRIM(Customers!C636&amp;""),Codes!$A$5:$A$14,0))),"",TRIM(Customers!C636))</f>
        <v>M</v>
      </c>
      <c r="D636" s="2" t="str">
        <f aca="false">IF(OR(TRIM(Customers!D636&amp;"")="",ISNUMBER(MATCH(TRIM(Customers!D636&amp;""),Codes!$A$5:$A$14,0))),"",TRIM(Customers!D636))</f>
        <v/>
      </c>
      <c r="E636" s="2" t="str">
        <f aca="false">IF(OR(TRIM(Customers!E636&amp;"")="",ISNUMBER(MATCH(TRIM(Customers!E636&amp;""),Codes!$A$5:$A$14,0))),"",TRIM(Customers!E636))</f>
        <v>Business owner</v>
      </c>
      <c r="F636" s="2" t="str">
        <f aca="false">IF(OR(TRIM(Customers!F636&amp;"")="",ISNUMBER(MATCH(TRIM(Customers!F636&amp;""),Codes!$A$5:$A$14,0))),"",TRIM(Customers!F636))</f>
        <v>Married</v>
      </c>
      <c r="G636" s="4" t="n">
        <f aca="false">IF(OR(TRIM(Customers!G636&amp;"")="",ISNUMBER(MATCH(TRIM(Customers!G636&amp;""),Codes!$A$5:$A$14,0)),Customers!G636=-999),"",IF(ISNUMBER(Customers!G636),Customers!G636,IFERROR(VALUE(Customers!G636),"")))</f>
        <v>75600</v>
      </c>
      <c r="H636" s="3" t="n">
        <f aca="false">IF(OR(TRIM(Customers!H636&amp;"")="",ISNUMBER(MATCH(TRIM(Customers!H636&amp;""),Codes!$A$5:$A$14,0))),"",IF(ISNUMBER(Customers!H636),Customers!H636,IFERROR(VALUE(Customers!H636),"")))</f>
        <v>16</v>
      </c>
      <c r="I636" s="5" t="n">
        <f aca="false">IF(OR(TRIM(Customers!I636&amp;"")="",ISNUMBER(MATCH(TRIM(Customers!I636&amp;""),Codes!$A$5:$A$14,0)),Customers!I636=DATE(1970,1,1)),"",IF(ISNUMBER(Customers!I636),Customers!I636,IFERROR(DATEVALUE(Customers!I636),"")))</f>
        <v>40366</v>
      </c>
      <c r="J636" s="2" t="str">
        <f aca="false">IF(OR(TRIM(Customers!J636&amp;"")="",ISNUMBER(MATCH(TRIM(Customers!J636&amp;""),Codes!$A$5:$A$14,0))),"",TRIM(Customers!J636))</f>
        <v>Online Banking</v>
      </c>
      <c r="K636" s="3" t="n">
        <f aca="false">IF(OR(TRIM(Customers!K636&amp;"")="",ISNUMBER(MATCH(TRIM(Customers!K636&amp;""),Codes!$A$5:$A$14,0))),"",IF(ISNUMBER(Customers!K636),Customers!K636,IFERROR(VALUE(Customers!K636),"")))</f>
        <v>3</v>
      </c>
      <c r="L636" s="4" t="n">
        <f aca="false">IF(OR(TRIM(Customers!L636&amp;"")="",ISNUMBER(MATCH(TRIM(Customers!L636&amp;""),Codes!$A$5:$A$14,0))),"",IF(ISNUMBER(Customers!L636),Customers!L636,IFERROR(VALUE(Customers!L636),"")))</f>
        <v>5507.97</v>
      </c>
      <c r="M636" s="4" t="n">
        <f aca="false">IF(OR(TRIM(Customers!M636&amp;"")="",ISNUMBER(MATCH(TRIM(Customers!M636&amp;""),Codes!$A$5:$A$14,0))),"",IF(ISNUMBER(Customers!M636),Customers!M636,IFERROR(VALUE(Customers!M636),"")))</f>
        <v>38593.54</v>
      </c>
      <c r="N636" s="3" t="n">
        <f aca="false">IF(OR(TRIM(Customers!N636&amp;"")="",ISNUMBER(MATCH(TRIM(Customers!N636&amp;""),Codes!$A$5:$A$14,0)),Customers!N636=9999),"",IF(ISNUMBER(Customers!N636),Customers!N636,IFERROR(VALUE(Customers!N636),"")))</f>
        <v>37</v>
      </c>
      <c r="O636" s="4" t="n">
        <f aca="false">IF(OR(TRIM(Customers!O636&amp;"")="",ISNUMBER(MATCH(TRIM(Customers!O636&amp;""),Codes!$A$5:$A$14,0))),"",IF(ISNUMBER(Customers!O636),Customers!O636,IFERROR(VALUE(Customers!O636),"")))</f>
        <v>154.24</v>
      </c>
      <c r="P636" s="3" t="n">
        <f aca="false">IF(OR(TRIM(Customers!P636&amp;"")="",ISNUMBER(MATCH(TRIM(Customers!P636&amp;""),Codes!$A$5:$A$14,0))),"",IF(ISNUMBER(Customers!P636),Customers!P636,IFERROR(VALUE(Customers!P636),"")))</f>
        <v>6</v>
      </c>
      <c r="Q636" s="4" t="n">
        <f aca="false">IF(OR(TRIM(Customers!Q636&amp;"")="",ISNUMBER(MATCH(TRIM(Customers!Q636&amp;""),Codes!$A$5:$A$14,0))),"",IF(ISNUMBER(Customers!Q636),Customers!Q636,IFERROR(VALUE(Customers!Q636),"")))</f>
        <v>15000</v>
      </c>
      <c r="R636" s="4" t="n">
        <f aca="false">IF(OR(TRIM(Customers!R636&amp;"")="",ISNUMBER(MATCH(TRIM(Customers!R636&amp;""),Codes!$A$5:$A$14,0))),"",IF(ISNUMBER(Customers!R636),Customers!R636,IFERROR(VALUE(Customers!R636),"")))</f>
        <v>5177.39</v>
      </c>
      <c r="S636" s="4" t="str">
        <f aca="false">IF(OR(TRIM(Customers!S636&amp;"")="",ISNUMBER(MATCH(TRIM(Customers!S636&amp;""),Codes!$A$5:$A$14,0))),"",IF(ISNUMBER(Customers!S636),Customers!S636,IFERROR(VALUE(Customers!S636),"")))</f>
        <v/>
      </c>
      <c r="T636" s="4" t="str">
        <f aca="false">IF(OR(TRIM(Customers!T636&amp;"")="",ISNUMBER(MATCH(TRIM(Customers!T636&amp;""),Codes!$A$5:$A$14,0))),"",IF(ISNUMBER(Customers!T636),Customers!T636,IFERROR(VALUE(Customers!T636),"")))</f>
        <v/>
      </c>
      <c r="U636" s="3" t="n">
        <f aca="false">IF(OR(TRIM(Customers!U636&amp;"")="",ISNUMBER(MATCH(TRIM(Customers!U636&amp;""),Codes!$A$5:$A$14,0)),Customers!U636=0),"",IF(ISNUMBER(Customers!U636),Customers!U636,IFERROR(VALUE(Customers!U636),"")))</f>
        <v>718</v>
      </c>
      <c r="V636" s="3" t="n">
        <f aca="false">IF(OR(TRIM(Customers!V636&amp;"")="",ISNUMBER(MATCH(TRIM(Customers!V636&amp;""),Codes!$A$5:$A$14,0))),"",IF(ISNUMBER(Customers!V636),Customers!V636,IFERROR(VALUE(Customers!V636),"")))</f>
        <v>0</v>
      </c>
    </row>
    <row r="637" customFormat="false" ht="15" hidden="false" customHeight="false" outlineLevel="0" collapsed="false">
      <c r="A637" s="2" t="str">
        <f aca="false">Customers!A637</f>
        <v>CL00636</v>
      </c>
      <c r="B637" s="3" t="n">
        <f aca="false">IF(OR(TRIM(Customers!B637&amp;"")="",ISNUMBER(MATCH(TRIM(Customers!B637&amp;""),Codes!$A$5:$A$14,0)),Customers!B637=0),"",IF(ISNUMBER(Customers!B637),Customers!B637,IFERROR(VALUE(Customers!B637),"")))</f>
        <v>37</v>
      </c>
      <c r="C637" s="2" t="str">
        <f aca="false">IF(OR(TRIM(Customers!C637&amp;"")="",ISNUMBER(MATCH(TRIM(Customers!C637&amp;""),Codes!$A$5:$A$14,0))),"",TRIM(Customers!C637))</f>
        <v>F</v>
      </c>
      <c r="D637" s="2" t="str">
        <f aca="false">IF(OR(TRIM(Customers!D637&amp;"")="",ISNUMBER(MATCH(TRIM(Customers!D637&amp;""),Codes!$A$5:$A$14,0))),"",TRIM(Customers!D637))</f>
        <v>Lombardia</v>
      </c>
      <c r="E637" s="2" t="str">
        <f aca="false">IF(OR(TRIM(Customers!E637&amp;"")="",ISNUMBER(MATCH(TRIM(Customers!E637&amp;""),Codes!$A$5:$A$14,0))),"",TRIM(Customers!E637))</f>
        <v>Business owner</v>
      </c>
      <c r="F637" s="2" t="str">
        <f aca="false">IF(OR(TRIM(Customers!F637&amp;"")="",ISNUMBER(MATCH(TRIM(Customers!F637&amp;""),Codes!$A$5:$A$14,0))),"",TRIM(Customers!F637))</f>
        <v>Married</v>
      </c>
      <c r="G637" s="4" t="str">
        <f aca="false">IF(OR(TRIM(Customers!G637&amp;"")="",ISNUMBER(MATCH(TRIM(Customers!G637&amp;""),Codes!$A$5:$A$14,0)),Customers!G637=-999),"",IF(ISNUMBER(Customers!G637),Customers!G637,IFERROR(VALUE(Customers!G637),"")))</f>
        <v/>
      </c>
      <c r="H637" s="3" t="n">
        <f aca="false">IF(OR(TRIM(Customers!H637&amp;"")="",ISNUMBER(MATCH(TRIM(Customers!H637&amp;""),Codes!$A$5:$A$14,0))),"",IF(ISNUMBER(Customers!H637),Customers!H637,IFERROR(VALUE(Customers!H637),"")))</f>
        <v>3</v>
      </c>
      <c r="I637" s="5" t="n">
        <f aca="false">IF(OR(TRIM(Customers!I637&amp;"")="",ISNUMBER(MATCH(TRIM(Customers!I637&amp;""),Codes!$A$5:$A$14,0)),Customers!I637=DATE(1970,1,1)),"",IF(ISNUMBER(Customers!I637),Customers!I637,IFERROR(DATEVALUE(Customers!I637),"")))</f>
        <v>44971</v>
      </c>
      <c r="J637" s="2" t="str">
        <f aca="false">IF(OR(TRIM(Customers!J637&amp;"")="",ISNUMBER(MATCH(TRIM(Customers!J637&amp;""),Codes!$A$5:$A$14,0))),"",TRIM(Customers!J637))</f>
        <v>Online Banking</v>
      </c>
      <c r="K637" s="3" t="n">
        <f aca="false">IF(OR(TRIM(Customers!K637&amp;"")="",ISNUMBER(MATCH(TRIM(Customers!K637&amp;""),Codes!$A$5:$A$14,0))),"",IF(ISNUMBER(Customers!K637),Customers!K637,IFERROR(VALUE(Customers!K637),"")))</f>
        <v>2</v>
      </c>
      <c r="L637" s="4" t="n">
        <f aca="false">IF(OR(TRIM(Customers!L637&amp;"")="",ISNUMBER(MATCH(TRIM(Customers!L637&amp;""),Codes!$A$5:$A$14,0))),"",IF(ISNUMBER(Customers!L637),Customers!L637,IFERROR(VALUE(Customers!L637),"")))</f>
        <v>8755.57</v>
      </c>
      <c r="M637" s="4" t="n">
        <f aca="false">IF(OR(TRIM(Customers!M637&amp;"")="",ISNUMBER(MATCH(TRIM(Customers!M637&amp;""),Codes!$A$5:$A$14,0))),"",IF(ISNUMBER(Customers!M637),Customers!M637,IFERROR(VALUE(Customers!M637),"")))</f>
        <v>20205.84</v>
      </c>
      <c r="N637" s="3" t="n">
        <f aca="false">IF(OR(TRIM(Customers!N637&amp;"")="",ISNUMBER(MATCH(TRIM(Customers!N637&amp;""),Codes!$A$5:$A$14,0)),Customers!N637=9999),"",IF(ISNUMBER(Customers!N637),Customers!N637,IFERROR(VALUE(Customers!N637),"")))</f>
        <v>52</v>
      </c>
      <c r="O637" s="4" t="n">
        <f aca="false">IF(OR(TRIM(Customers!O637&amp;"")="",ISNUMBER(MATCH(TRIM(Customers!O637&amp;""),Codes!$A$5:$A$14,0))),"",IF(ISNUMBER(Customers!O637),Customers!O637,IFERROR(VALUE(Customers!O637),"")))</f>
        <v>55.7</v>
      </c>
      <c r="P637" s="3" t="n">
        <f aca="false">IF(OR(TRIM(Customers!P637&amp;"")="",ISNUMBER(MATCH(TRIM(Customers!P637&amp;""),Codes!$A$5:$A$14,0))),"",IF(ISNUMBER(Customers!P637),Customers!P637,IFERROR(VALUE(Customers!P637),"")))</f>
        <v>6</v>
      </c>
      <c r="Q637" s="4" t="n">
        <f aca="false">IF(OR(TRIM(Customers!Q637&amp;"")="",ISNUMBER(MATCH(TRIM(Customers!Q637&amp;""),Codes!$A$5:$A$14,0))),"",IF(ISNUMBER(Customers!Q637),Customers!Q637,IFERROR(VALUE(Customers!Q637),"")))</f>
        <v>0</v>
      </c>
      <c r="R637" s="4" t="n">
        <f aca="false">IF(OR(TRIM(Customers!R637&amp;"")="",ISNUMBER(MATCH(TRIM(Customers!R637&amp;""),Codes!$A$5:$A$14,0))),"",IF(ISNUMBER(Customers!R637),Customers!R637,IFERROR(VALUE(Customers!R637),"")))</f>
        <v>0</v>
      </c>
      <c r="S637" s="4" t="n">
        <f aca="false">IF(OR(TRIM(Customers!S637&amp;"")="",ISNUMBER(MATCH(TRIM(Customers!S637&amp;""),Codes!$A$5:$A$14,0))),"",IF(ISNUMBER(Customers!S637),Customers!S637,IFERROR(VALUE(Customers!S637),"")))</f>
        <v>304000</v>
      </c>
      <c r="T637" s="4" t="n">
        <f aca="false">IF(OR(TRIM(Customers!T637&amp;"")="",ISNUMBER(MATCH(TRIM(Customers!T637&amp;""),Codes!$A$5:$A$14,0))),"",IF(ISNUMBER(Customers!T637),Customers!T637,IFERROR(VALUE(Customers!T637),"")))</f>
        <v>2071</v>
      </c>
      <c r="U637" s="3" t="n">
        <f aca="false">IF(OR(TRIM(Customers!U637&amp;"")="",ISNUMBER(MATCH(TRIM(Customers!U637&amp;""),Codes!$A$5:$A$14,0)),Customers!U637=0),"",IF(ISNUMBER(Customers!U637),Customers!U637,IFERROR(VALUE(Customers!U637),"")))</f>
        <v>633</v>
      </c>
      <c r="V637" s="3" t="n">
        <f aca="false">IF(OR(TRIM(Customers!V637&amp;"")="",ISNUMBER(MATCH(TRIM(Customers!V637&amp;""),Codes!$A$5:$A$14,0))),"",IF(ISNUMBER(Customers!V637),Customers!V637,IFERROR(VALUE(Customers!V637),"")))</f>
        <v>0</v>
      </c>
    </row>
    <row r="638" customFormat="false" ht="15" hidden="false" customHeight="false" outlineLevel="0" collapsed="false">
      <c r="A638" s="2" t="str">
        <f aca="false">Customers!A638</f>
        <v>CL00637</v>
      </c>
      <c r="B638" s="3" t="n">
        <f aca="false">IF(OR(TRIM(Customers!B638&amp;"")="",ISNUMBER(MATCH(TRIM(Customers!B638&amp;""),Codes!$A$5:$A$14,0)),Customers!B638=0),"",IF(ISNUMBER(Customers!B638),Customers!B638,IFERROR(VALUE(Customers!B638),"")))</f>
        <v>56</v>
      </c>
      <c r="C638" s="2" t="str">
        <f aca="false">IF(OR(TRIM(Customers!C638&amp;"")="",ISNUMBER(MATCH(TRIM(Customers!C638&amp;""),Codes!$A$5:$A$14,0))),"",TRIM(Customers!C638))</f>
        <v>F</v>
      </c>
      <c r="D638" s="2" t="str">
        <f aca="false">IF(OR(TRIM(Customers!D638&amp;"")="",ISNUMBER(MATCH(TRIM(Customers!D638&amp;""),Codes!$A$5:$A$14,0))),"",TRIM(Customers!D638))</f>
        <v>Trentino-Alto Adige</v>
      </c>
      <c r="E638" s="2" t="str">
        <f aca="false">IF(OR(TRIM(Customers!E638&amp;"")="",ISNUMBER(MATCH(TRIM(Customers!E638&amp;""),Codes!$A$5:$A$14,0))),"",TRIM(Customers!E638))</f>
        <v>Manual worker</v>
      </c>
      <c r="F638" s="2" t="str">
        <f aca="false">IF(OR(TRIM(Customers!F638&amp;"")="",ISNUMBER(MATCH(TRIM(Customers!F638&amp;""),Codes!$A$5:$A$14,0))),"",TRIM(Customers!F638))</f>
        <v>Married</v>
      </c>
      <c r="G638" s="4" t="n">
        <f aca="false">IF(OR(TRIM(Customers!G638&amp;"")="",ISNUMBER(MATCH(TRIM(Customers!G638&amp;""),Codes!$A$5:$A$14,0)),Customers!G638=-999),"",IF(ISNUMBER(Customers!G638),Customers!G638,IFERROR(VALUE(Customers!G638),"")))</f>
        <v>19800</v>
      </c>
      <c r="H638" s="3" t="str">
        <f aca="false">IF(OR(TRIM(Customers!H638&amp;"")="",ISNUMBER(MATCH(TRIM(Customers!H638&amp;""),Codes!$A$5:$A$14,0))),"",IF(ISNUMBER(Customers!H638),Customers!H638,IFERROR(VALUE(Customers!H638),"")))</f>
        <v/>
      </c>
      <c r="I638" s="5" t="n">
        <f aca="false">IF(OR(TRIM(Customers!I638&amp;"")="",ISNUMBER(MATCH(TRIM(Customers!I638&amp;""),Codes!$A$5:$A$14,0)),Customers!I638=DATE(1970,1,1)),"",IF(ISNUMBER(Customers!I638),Customers!I638,IFERROR(DATEVALUE(Customers!I638),"")))</f>
        <v>45780</v>
      </c>
      <c r="J638" s="2" t="str">
        <f aca="false">IF(OR(TRIM(Customers!J638&amp;"")="",ISNUMBER(MATCH(TRIM(Customers!J638&amp;""),Codes!$A$5:$A$14,0))),"",TRIM(Customers!J638))</f>
        <v>Online Banking</v>
      </c>
      <c r="K638" s="3" t="n">
        <f aca="false">IF(OR(TRIM(Customers!K638&amp;"")="",ISNUMBER(MATCH(TRIM(Customers!K638&amp;""),Codes!$A$5:$A$14,0))),"",IF(ISNUMBER(Customers!K638),Customers!K638,IFERROR(VALUE(Customers!K638),"")))</f>
        <v>2</v>
      </c>
      <c r="L638" s="4" t="n">
        <f aca="false">IF(OR(TRIM(Customers!L638&amp;"")="",ISNUMBER(MATCH(TRIM(Customers!L638&amp;""),Codes!$A$5:$A$14,0))),"",IF(ISNUMBER(Customers!L638),Customers!L638,IFERROR(VALUE(Customers!L638),"")))</f>
        <v>2420.57</v>
      </c>
      <c r="M638" s="4" t="n">
        <f aca="false">IF(OR(TRIM(Customers!M638&amp;"")="",ISNUMBER(MATCH(TRIM(Customers!M638&amp;""),Codes!$A$5:$A$14,0))),"",IF(ISNUMBER(Customers!M638),Customers!M638,IFERROR(VALUE(Customers!M638),"")))</f>
        <v>0</v>
      </c>
      <c r="N638" s="3" t="n">
        <f aca="false">IF(OR(TRIM(Customers!N638&amp;"")="",ISNUMBER(MATCH(TRIM(Customers!N638&amp;""),Codes!$A$5:$A$14,0)),Customers!N638=9999),"",IF(ISNUMBER(Customers!N638),Customers!N638,IFERROR(VALUE(Customers!N638),"")))</f>
        <v>33</v>
      </c>
      <c r="O638" s="4" t="n">
        <f aca="false">IF(OR(TRIM(Customers!O638&amp;"")="",ISNUMBER(MATCH(TRIM(Customers!O638&amp;""),Codes!$A$5:$A$14,0))),"",IF(ISNUMBER(Customers!O638),Customers!O638,IFERROR(VALUE(Customers!O638),"")))</f>
        <v>34.6</v>
      </c>
      <c r="P638" s="3" t="n">
        <f aca="false">IF(OR(TRIM(Customers!P638&amp;"")="",ISNUMBER(MATCH(TRIM(Customers!P638&amp;""),Codes!$A$5:$A$14,0))),"",IF(ISNUMBER(Customers!P638),Customers!P638,IFERROR(VALUE(Customers!P638),"")))</f>
        <v>2</v>
      </c>
      <c r="Q638" s="4" t="n">
        <f aca="false">IF(OR(TRIM(Customers!Q638&amp;"")="",ISNUMBER(MATCH(TRIM(Customers!Q638&amp;""),Codes!$A$5:$A$14,0))),"",IF(ISNUMBER(Customers!Q638),Customers!Q638,IFERROR(VALUE(Customers!Q638),"")))</f>
        <v>2000</v>
      </c>
      <c r="R638" s="4" t="n">
        <f aca="false">IF(OR(TRIM(Customers!R638&amp;"")="",ISNUMBER(MATCH(TRIM(Customers!R638&amp;""),Codes!$A$5:$A$14,0))),"",IF(ISNUMBER(Customers!R638),Customers!R638,IFERROR(VALUE(Customers!R638),"")))</f>
        <v>347.02</v>
      </c>
      <c r="S638" s="4" t="n">
        <f aca="false">IF(OR(TRIM(Customers!S638&amp;"")="",ISNUMBER(MATCH(TRIM(Customers!S638&amp;""),Codes!$A$5:$A$14,0))),"",IF(ISNUMBER(Customers!S638),Customers!S638,IFERROR(VALUE(Customers!S638),"")))</f>
        <v>0</v>
      </c>
      <c r="T638" s="4" t="n">
        <f aca="false">IF(OR(TRIM(Customers!T638&amp;"")="",ISNUMBER(MATCH(TRIM(Customers!T638&amp;""),Codes!$A$5:$A$14,0))),"",IF(ISNUMBER(Customers!T638),Customers!T638,IFERROR(VALUE(Customers!T638),"")))</f>
        <v>0</v>
      </c>
      <c r="U638" s="3" t="n">
        <f aca="false">IF(OR(TRIM(Customers!U638&amp;"")="",ISNUMBER(MATCH(TRIM(Customers!U638&amp;""),Codes!$A$5:$A$14,0)),Customers!U638=0),"",IF(ISNUMBER(Customers!U638),Customers!U638,IFERROR(VALUE(Customers!U638),"")))</f>
        <v>622</v>
      </c>
      <c r="V638" s="3" t="n">
        <f aca="false">IF(OR(TRIM(Customers!V638&amp;"")="",ISNUMBER(MATCH(TRIM(Customers!V638&amp;""),Codes!$A$5:$A$14,0))),"",IF(ISNUMBER(Customers!V638),Customers!V638,IFERROR(VALUE(Customers!V638),"")))</f>
        <v>0</v>
      </c>
    </row>
    <row r="639" customFormat="false" ht="15" hidden="false" customHeight="false" outlineLevel="0" collapsed="false">
      <c r="A639" s="2" t="str">
        <f aca="false">Customers!A639</f>
        <v>CL00638</v>
      </c>
      <c r="B639" s="3" t="n">
        <f aca="false">IF(OR(TRIM(Customers!B639&amp;"")="",ISNUMBER(MATCH(TRIM(Customers!B639&amp;""),Codes!$A$5:$A$14,0)),Customers!B639=0),"",IF(ISNUMBER(Customers!B639),Customers!B639,IFERROR(VALUE(Customers!B639),"")))</f>
        <v>50</v>
      </c>
      <c r="C639" s="2" t="str">
        <f aca="false">IF(OR(TRIM(Customers!C639&amp;"")="",ISNUMBER(MATCH(TRIM(Customers!C639&amp;""),Codes!$A$5:$A$14,0))),"",TRIM(Customers!C639))</f>
        <v>M</v>
      </c>
      <c r="D639" s="2" t="str">
        <f aca="false">IF(OR(TRIM(Customers!D639&amp;"")="",ISNUMBER(MATCH(TRIM(Customers!D639&amp;""),Codes!$A$5:$A$14,0))),"",TRIM(Customers!D639))</f>
        <v>Piemonte</v>
      </c>
      <c r="E639" s="2" t="str">
        <f aca="false">IF(OR(TRIM(Customers!E639&amp;"")="",ISNUMBER(MATCH(TRIM(Customers!E639&amp;""),Codes!$A$5:$A$14,0))),"",TRIM(Customers!E639))</f>
        <v>Self-employed</v>
      </c>
      <c r="F639" s="2" t="str">
        <f aca="false">IF(OR(TRIM(Customers!F639&amp;"")="",ISNUMBER(MATCH(TRIM(Customers!F639&amp;""),Codes!$A$5:$A$14,0))),"",TRIM(Customers!F639))</f>
        <v>Single</v>
      </c>
      <c r="G639" s="4" t="n">
        <f aca="false">IF(OR(TRIM(Customers!G639&amp;"")="",ISNUMBER(MATCH(TRIM(Customers!G639&amp;""),Codes!$A$5:$A$14,0)),Customers!G639=-999),"",IF(ISNUMBER(Customers!G639),Customers!G639,IFERROR(VALUE(Customers!G639),"")))</f>
        <v>72200</v>
      </c>
      <c r="H639" s="3" t="n">
        <f aca="false">IF(OR(TRIM(Customers!H639&amp;"")="",ISNUMBER(MATCH(TRIM(Customers!H639&amp;""),Codes!$A$5:$A$14,0))),"",IF(ISNUMBER(Customers!H639),Customers!H639,IFERROR(VALUE(Customers!H639),"")))</f>
        <v>16</v>
      </c>
      <c r="I639" s="5" t="n">
        <f aca="false">IF(OR(TRIM(Customers!I639&amp;"")="",ISNUMBER(MATCH(TRIM(Customers!I639&amp;""),Codes!$A$5:$A$14,0)),Customers!I639=DATE(1970,1,1)),"",IF(ISNUMBER(Customers!I639),Customers!I639,IFERROR(DATEVALUE(Customers!I639),"")))</f>
        <v>40324</v>
      </c>
      <c r="J639" s="2" t="str">
        <f aca="false">IF(OR(TRIM(Customers!J639&amp;"")="",ISNUMBER(MATCH(TRIM(Customers!J639&amp;""),Codes!$A$5:$A$14,0))),"",TRIM(Customers!J639))</f>
        <v>Online Banking</v>
      </c>
      <c r="K639" s="3" t="n">
        <f aca="false">IF(OR(TRIM(Customers!K639&amp;"")="",ISNUMBER(MATCH(TRIM(Customers!K639&amp;""),Codes!$A$5:$A$14,0))),"",IF(ISNUMBER(Customers!K639),Customers!K639,IFERROR(VALUE(Customers!K639),"")))</f>
        <v>2</v>
      </c>
      <c r="L639" s="4" t="n">
        <f aca="false">IF(OR(TRIM(Customers!L639&amp;"")="",ISNUMBER(MATCH(TRIM(Customers!L639&amp;""),Codes!$A$5:$A$14,0))),"",IF(ISNUMBER(Customers!L639),Customers!L639,IFERROR(VALUE(Customers!L639),"")))</f>
        <v>19570.51</v>
      </c>
      <c r="M639" s="4" t="n">
        <f aca="false">IF(OR(TRIM(Customers!M639&amp;"")="",ISNUMBER(MATCH(TRIM(Customers!M639&amp;""),Codes!$A$5:$A$14,0))),"",IF(ISNUMBER(Customers!M639),Customers!M639,IFERROR(VALUE(Customers!M639),"")))</f>
        <v>110633.87</v>
      </c>
      <c r="N639" s="3" t="str">
        <f aca="false">IF(OR(TRIM(Customers!N639&amp;"")="",ISNUMBER(MATCH(TRIM(Customers!N639&amp;""),Codes!$A$5:$A$14,0)),Customers!N639=9999),"",IF(ISNUMBER(Customers!N639),Customers!N639,IFERROR(VALUE(Customers!N639),"")))</f>
        <v/>
      </c>
      <c r="O639" s="4" t="n">
        <f aca="false">IF(OR(TRIM(Customers!O639&amp;"")="",ISNUMBER(MATCH(TRIM(Customers!O639&amp;""),Codes!$A$5:$A$14,0))),"",IF(ISNUMBER(Customers!O639),Customers!O639,IFERROR(VALUE(Customers!O639),"")))</f>
        <v>43.06</v>
      </c>
      <c r="P639" s="3" t="n">
        <f aca="false">IF(OR(TRIM(Customers!P639&amp;"")="",ISNUMBER(MATCH(TRIM(Customers!P639&amp;""),Codes!$A$5:$A$14,0))),"",IF(ISNUMBER(Customers!P639),Customers!P639,IFERROR(VALUE(Customers!P639),"")))</f>
        <v>3</v>
      </c>
      <c r="Q639" s="4" t="n">
        <f aca="false">IF(OR(TRIM(Customers!Q639&amp;"")="",ISNUMBER(MATCH(TRIM(Customers!Q639&amp;""),Codes!$A$5:$A$14,0))),"",IF(ISNUMBER(Customers!Q639),Customers!Q639,IFERROR(VALUE(Customers!Q639),"")))</f>
        <v>7500</v>
      </c>
      <c r="R639" s="4" t="n">
        <f aca="false">IF(OR(TRIM(Customers!R639&amp;"")="",ISNUMBER(MATCH(TRIM(Customers!R639&amp;""),Codes!$A$5:$A$14,0))),"",IF(ISNUMBER(Customers!R639),Customers!R639,IFERROR(VALUE(Customers!R639),"")))</f>
        <v>972.62</v>
      </c>
      <c r="S639" s="4" t="n">
        <f aca="false">IF(OR(TRIM(Customers!S639&amp;"")="",ISNUMBER(MATCH(TRIM(Customers!S639&amp;""),Codes!$A$5:$A$14,0))),"",IF(ISNUMBER(Customers!S639),Customers!S639,IFERROR(VALUE(Customers!S639),"")))</f>
        <v>0</v>
      </c>
      <c r="T639" s="4" t="n">
        <f aca="false">IF(OR(TRIM(Customers!T639&amp;"")="",ISNUMBER(MATCH(TRIM(Customers!T639&amp;""),Codes!$A$5:$A$14,0))),"",IF(ISNUMBER(Customers!T639),Customers!T639,IFERROR(VALUE(Customers!T639),"")))</f>
        <v>0</v>
      </c>
      <c r="U639" s="3" t="n">
        <f aca="false">IF(OR(TRIM(Customers!U639&amp;"")="",ISNUMBER(MATCH(TRIM(Customers!U639&amp;""),Codes!$A$5:$A$14,0)),Customers!U639=0),"",IF(ISNUMBER(Customers!U639),Customers!U639,IFERROR(VALUE(Customers!U639),"")))</f>
        <v>689</v>
      </c>
      <c r="V639" s="3" t="str">
        <f aca="false">IF(OR(TRIM(Customers!V639&amp;"")="",ISNUMBER(MATCH(TRIM(Customers!V639&amp;""),Codes!$A$5:$A$14,0))),"",IF(ISNUMBER(Customers!V639),Customers!V639,IFERROR(VALUE(Customers!V639),"")))</f>
        <v/>
      </c>
    </row>
    <row r="640" customFormat="false" ht="15" hidden="false" customHeight="false" outlineLevel="0" collapsed="false">
      <c r="A640" s="2" t="str">
        <f aca="false">Customers!A640</f>
        <v>CL00639</v>
      </c>
      <c r="B640" s="3" t="n">
        <f aca="false">IF(OR(TRIM(Customers!B640&amp;"")="",ISNUMBER(MATCH(TRIM(Customers!B640&amp;""),Codes!$A$5:$A$14,0)),Customers!B640=0),"",IF(ISNUMBER(Customers!B640),Customers!B640,IFERROR(VALUE(Customers!B640),"")))</f>
        <v>85</v>
      </c>
      <c r="C640" s="2" t="str">
        <f aca="false">IF(OR(TRIM(Customers!C640&amp;"")="",ISNUMBER(MATCH(TRIM(Customers!C640&amp;""),Codes!$A$5:$A$14,0))),"",TRIM(Customers!C640))</f>
        <v>F</v>
      </c>
      <c r="D640" s="2" t="str">
        <f aca="false">IF(OR(TRIM(Customers!D640&amp;"")="",ISNUMBER(MATCH(TRIM(Customers!D640&amp;""),Codes!$A$5:$A$14,0))),"",TRIM(Customers!D640))</f>
        <v>Piemonte</v>
      </c>
      <c r="E640" s="2" t="str">
        <f aca="false">IF(OR(TRIM(Customers!E640&amp;"")="",ISNUMBER(MATCH(TRIM(Customers!E640&amp;""),Codes!$A$5:$A$14,0))),"",TRIM(Customers!E640))</f>
        <v>Retired</v>
      </c>
      <c r="F640" s="2" t="str">
        <f aca="false">IF(OR(TRIM(Customers!F640&amp;"")="",ISNUMBER(MATCH(TRIM(Customers!F640&amp;""),Codes!$A$5:$A$14,0))),"",TRIM(Customers!F640))</f>
        <v>Divorced</v>
      </c>
      <c r="G640" s="4" t="n">
        <f aca="false">IF(OR(TRIM(Customers!G640&amp;"")="",ISNUMBER(MATCH(TRIM(Customers!G640&amp;""),Codes!$A$5:$A$14,0)),Customers!G640=-999),"",IF(ISNUMBER(Customers!G640),Customers!G640,IFERROR(VALUE(Customers!G640),"")))</f>
        <v>25200</v>
      </c>
      <c r="H640" s="3" t="n">
        <f aca="false">IF(OR(TRIM(Customers!H640&amp;"")="",ISNUMBER(MATCH(TRIM(Customers!H640&amp;""),Codes!$A$5:$A$14,0))),"",IF(ISNUMBER(Customers!H640),Customers!H640,IFERROR(VALUE(Customers!H640),"")))</f>
        <v>3</v>
      </c>
      <c r="I640" s="5" t="n">
        <f aca="false">IF(OR(TRIM(Customers!I640&amp;"")="",ISNUMBER(MATCH(TRIM(Customers!I640&amp;""),Codes!$A$5:$A$14,0)),Customers!I640=DATE(1970,1,1)),"",IF(ISNUMBER(Customers!I640),Customers!I640,IFERROR(DATEVALUE(Customers!I640),"")))</f>
        <v>44913</v>
      </c>
      <c r="J640" s="2" t="str">
        <f aca="false">IF(OR(TRIM(Customers!J640&amp;"")="",ISNUMBER(MATCH(TRIM(Customers!J640&amp;""),Codes!$A$5:$A$14,0))),"",TRIM(Customers!J640))</f>
        <v>Online Banking</v>
      </c>
      <c r="K640" s="3" t="n">
        <f aca="false">IF(OR(TRIM(Customers!K640&amp;"")="",ISNUMBER(MATCH(TRIM(Customers!K640&amp;""),Codes!$A$5:$A$14,0))),"",IF(ISNUMBER(Customers!K640),Customers!K640,IFERROR(VALUE(Customers!K640),"")))</f>
        <v>3</v>
      </c>
      <c r="L640" s="4" t="n">
        <f aca="false">IF(OR(TRIM(Customers!L640&amp;"")="",ISNUMBER(MATCH(TRIM(Customers!L640&amp;""),Codes!$A$5:$A$14,0))),"",IF(ISNUMBER(Customers!L640),Customers!L640,IFERROR(VALUE(Customers!L640),"")))</f>
        <v>2348.56</v>
      </c>
      <c r="M640" s="4" t="n">
        <f aca="false">IF(OR(TRIM(Customers!M640&amp;"")="",ISNUMBER(MATCH(TRIM(Customers!M640&amp;""),Codes!$A$5:$A$14,0))),"",IF(ISNUMBER(Customers!M640),Customers!M640,IFERROR(VALUE(Customers!M640),"")))</f>
        <v>0</v>
      </c>
      <c r="N640" s="3" t="n">
        <f aca="false">IF(OR(TRIM(Customers!N640&amp;"")="",ISNUMBER(MATCH(TRIM(Customers!N640&amp;""),Codes!$A$5:$A$14,0)),Customers!N640=9999),"",IF(ISNUMBER(Customers!N640),Customers!N640,IFERROR(VALUE(Customers!N640),"")))</f>
        <v>19</v>
      </c>
      <c r="O640" s="4" t="n">
        <f aca="false">IF(OR(TRIM(Customers!O640&amp;"")="",ISNUMBER(MATCH(TRIM(Customers!O640&amp;""),Codes!$A$5:$A$14,0))),"",IF(ISNUMBER(Customers!O640),Customers!O640,IFERROR(VALUE(Customers!O640),"")))</f>
        <v>62.22</v>
      </c>
      <c r="P640" s="3" t="n">
        <f aca="false">IF(OR(TRIM(Customers!P640&amp;"")="",ISNUMBER(MATCH(TRIM(Customers!P640&amp;""),Codes!$A$5:$A$14,0))),"",IF(ISNUMBER(Customers!P640),Customers!P640,IFERROR(VALUE(Customers!P640),"")))</f>
        <v>3</v>
      </c>
      <c r="Q640" s="4" t="n">
        <f aca="false">IF(OR(TRIM(Customers!Q640&amp;"")="",ISNUMBER(MATCH(TRIM(Customers!Q640&amp;""),Codes!$A$5:$A$14,0))),"",IF(ISNUMBER(Customers!Q640),Customers!Q640,IFERROR(VALUE(Customers!Q640),"")))</f>
        <v>5000</v>
      </c>
      <c r="R640" s="4" t="n">
        <f aca="false">IF(OR(TRIM(Customers!R640&amp;"")="",ISNUMBER(MATCH(TRIM(Customers!R640&amp;""),Codes!$A$5:$A$14,0))),"",IF(ISNUMBER(Customers!R640),Customers!R640,IFERROR(VALUE(Customers!R640),"")))</f>
        <v>1962.94</v>
      </c>
      <c r="S640" s="4" t="str">
        <f aca="false">IF(OR(TRIM(Customers!S640&amp;"")="",ISNUMBER(MATCH(TRIM(Customers!S640&amp;""),Codes!$A$5:$A$14,0))),"",IF(ISNUMBER(Customers!S640),Customers!S640,IFERROR(VALUE(Customers!S640),"")))</f>
        <v/>
      </c>
      <c r="T640" s="4" t="str">
        <f aca="false">IF(OR(TRIM(Customers!T640&amp;"")="",ISNUMBER(MATCH(TRIM(Customers!T640&amp;""),Codes!$A$5:$A$14,0))),"",IF(ISNUMBER(Customers!T640),Customers!T640,IFERROR(VALUE(Customers!T640),"")))</f>
        <v/>
      </c>
      <c r="U640" s="3" t="n">
        <f aca="false">IF(OR(TRIM(Customers!U640&amp;"")="",ISNUMBER(MATCH(TRIM(Customers!U640&amp;""),Codes!$A$5:$A$14,0)),Customers!U640=0),"",IF(ISNUMBER(Customers!U640),Customers!U640,IFERROR(VALUE(Customers!U640),"")))</f>
        <v>620</v>
      </c>
      <c r="V640" s="3" t="n">
        <f aca="false">IF(OR(TRIM(Customers!V640&amp;"")="",ISNUMBER(MATCH(TRIM(Customers!V640&amp;""),Codes!$A$5:$A$14,0))),"",IF(ISNUMBER(Customers!V640),Customers!V640,IFERROR(VALUE(Customers!V640),"")))</f>
        <v>0</v>
      </c>
    </row>
    <row r="641" customFormat="false" ht="15" hidden="false" customHeight="false" outlineLevel="0" collapsed="false">
      <c r="A641" s="2" t="str">
        <f aca="false">Customers!A641</f>
        <v>CL00640</v>
      </c>
      <c r="B641" s="3" t="n">
        <f aca="false">IF(OR(TRIM(Customers!B641&amp;"")="",ISNUMBER(MATCH(TRIM(Customers!B641&amp;""),Codes!$A$5:$A$14,0)),Customers!B641=0),"",IF(ISNUMBER(Customers!B641),Customers!B641,IFERROR(VALUE(Customers!B641),"")))</f>
        <v>28</v>
      </c>
      <c r="C641" s="2" t="str">
        <f aca="false">IF(OR(TRIM(Customers!C641&amp;"")="",ISNUMBER(MATCH(TRIM(Customers!C641&amp;""),Codes!$A$5:$A$14,0))),"",TRIM(Customers!C641))</f>
        <v>F</v>
      </c>
      <c r="D641" s="2" t="str">
        <f aca="false">IF(OR(TRIM(Customers!D641&amp;"")="",ISNUMBER(MATCH(TRIM(Customers!D641&amp;""),Codes!$A$5:$A$14,0))),"",TRIM(Customers!D641))</f>
        <v>Veneto</v>
      </c>
      <c r="E641" s="2" t="str">
        <f aca="false">IF(OR(TRIM(Customers!E641&amp;"")="",ISNUMBER(MATCH(TRIM(Customers!E641&amp;""),Codes!$A$5:$A$14,0))),"",TRIM(Customers!E641))</f>
        <v>Teacher</v>
      </c>
      <c r="F641" s="2" t="str">
        <f aca="false">IF(OR(TRIM(Customers!F641&amp;"")="",ISNUMBER(MATCH(TRIM(Customers!F641&amp;""),Codes!$A$5:$A$14,0))),"",TRIM(Customers!F641))</f>
        <v>Single</v>
      </c>
      <c r="G641" s="4" t="n">
        <f aca="false">IF(OR(TRIM(Customers!G641&amp;"")="",ISNUMBER(MATCH(TRIM(Customers!G641&amp;""),Codes!$A$5:$A$14,0)),Customers!G641=-999),"",IF(ISNUMBER(Customers!G641),Customers!G641,IFERROR(VALUE(Customers!G641),"")))</f>
        <v>25200</v>
      </c>
      <c r="H641" s="3" t="n">
        <f aca="false">IF(OR(TRIM(Customers!H641&amp;"")="",ISNUMBER(MATCH(TRIM(Customers!H641&amp;""),Codes!$A$5:$A$14,0))),"",IF(ISNUMBER(Customers!H641),Customers!H641,IFERROR(VALUE(Customers!H641),"")))</f>
        <v>3</v>
      </c>
      <c r="I641" s="5" t="n">
        <f aca="false">IF(OR(TRIM(Customers!I641&amp;"")="",ISNUMBER(MATCH(TRIM(Customers!I641&amp;""),Codes!$A$5:$A$14,0)),Customers!I641=DATE(1970,1,1)),"",IF(ISNUMBER(Customers!I641),Customers!I641,IFERROR(DATEVALUE(Customers!I641),"")))</f>
        <v>45175</v>
      </c>
      <c r="J641" s="2" t="str">
        <f aca="false">IF(OR(TRIM(Customers!J641&amp;"")="",ISNUMBER(MATCH(TRIM(Customers!J641&amp;""),Codes!$A$5:$A$14,0))),"",TRIM(Customers!J641))</f>
        <v>Online Banking</v>
      </c>
      <c r="K641" s="3" t="n">
        <f aca="false">IF(OR(TRIM(Customers!K641&amp;"")="",ISNUMBER(MATCH(TRIM(Customers!K641&amp;""),Codes!$A$5:$A$14,0))),"",IF(ISNUMBER(Customers!K641),Customers!K641,IFERROR(VALUE(Customers!K641),"")))</f>
        <v>2</v>
      </c>
      <c r="L641" s="4" t="n">
        <f aca="false">IF(OR(TRIM(Customers!L641&amp;"")="",ISNUMBER(MATCH(TRIM(Customers!L641&amp;""),Codes!$A$5:$A$14,0))),"",IF(ISNUMBER(Customers!L641),Customers!L641,IFERROR(VALUE(Customers!L641),"")))</f>
        <v>6616.98</v>
      </c>
      <c r="M641" s="4" t="n">
        <f aca="false">IF(OR(TRIM(Customers!M641&amp;"")="",ISNUMBER(MATCH(TRIM(Customers!M641&amp;""),Codes!$A$5:$A$14,0))),"",IF(ISNUMBER(Customers!M641),Customers!M641,IFERROR(VALUE(Customers!M641),"")))</f>
        <v>6865.45</v>
      </c>
      <c r="N641" s="3" t="str">
        <f aca="false">IF(OR(TRIM(Customers!N641&amp;"")="",ISNUMBER(MATCH(TRIM(Customers!N641&amp;""),Codes!$A$5:$A$14,0)),Customers!N641=9999),"",IF(ISNUMBER(Customers!N641),Customers!N641,IFERROR(VALUE(Customers!N641),"")))</f>
        <v/>
      </c>
      <c r="O641" s="4" t="n">
        <f aca="false">IF(OR(TRIM(Customers!O641&amp;"")="",ISNUMBER(MATCH(TRIM(Customers!O641&amp;""),Codes!$A$5:$A$14,0))),"",IF(ISNUMBER(Customers!O641),Customers!O641,IFERROR(VALUE(Customers!O641),"")))</f>
        <v>87.16</v>
      </c>
      <c r="P641" s="3" t="n">
        <f aca="false">IF(OR(TRIM(Customers!P641&amp;"")="",ISNUMBER(MATCH(TRIM(Customers!P641&amp;""),Codes!$A$5:$A$14,0))),"",IF(ISNUMBER(Customers!P641),Customers!P641,IFERROR(VALUE(Customers!P641),"")))</f>
        <v>1</v>
      </c>
      <c r="Q641" s="4" t="n">
        <f aca="false">IF(OR(TRIM(Customers!Q641&amp;"")="",ISNUMBER(MATCH(TRIM(Customers!Q641&amp;""),Codes!$A$5:$A$14,0))),"",IF(ISNUMBER(Customers!Q641),Customers!Q641,IFERROR(VALUE(Customers!Q641),"")))</f>
        <v>6000</v>
      </c>
      <c r="R641" s="4" t="n">
        <f aca="false">IF(OR(TRIM(Customers!R641&amp;"")="",ISNUMBER(MATCH(TRIM(Customers!R641&amp;""),Codes!$A$5:$A$14,0))),"",IF(ISNUMBER(Customers!R641),Customers!R641,IFERROR(VALUE(Customers!R641),"")))</f>
        <v>2703.11</v>
      </c>
      <c r="S641" s="4" t="n">
        <f aca="false">IF(OR(TRIM(Customers!S641&amp;"")="",ISNUMBER(MATCH(TRIM(Customers!S641&amp;""),Codes!$A$5:$A$14,0))),"",IF(ISNUMBER(Customers!S641),Customers!S641,IFERROR(VALUE(Customers!S641),"")))</f>
        <v>107000</v>
      </c>
      <c r="T641" s="4" t="n">
        <f aca="false">IF(OR(TRIM(Customers!T641&amp;"")="",ISNUMBER(MATCH(TRIM(Customers!T641&amp;""),Codes!$A$5:$A$14,0))),"",IF(ISNUMBER(Customers!T641),Customers!T641,IFERROR(VALUE(Customers!T641),"")))</f>
        <v>588</v>
      </c>
      <c r="U641" s="3" t="n">
        <f aca="false">IF(OR(TRIM(Customers!U641&amp;"")="",ISNUMBER(MATCH(TRIM(Customers!U641&amp;""),Codes!$A$5:$A$14,0)),Customers!U641=0),"",IF(ISNUMBER(Customers!U641),Customers!U641,IFERROR(VALUE(Customers!U641),"")))</f>
        <v>586</v>
      </c>
      <c r="V641" s="3" t="n">
        <f aca="false">IF(OR(TRIM(Customers!V641&amp;"")="",ISNUMBER(MATCH(TRIM(Customers!V641&amp;""),Codes!$A$5:$A$14,0))),"",IF(ISNUMBER(Customers!V641),Customers!V641,IFERROR(VALUE(Customers!V641),"")))</f>
        <v>1</v>
      </c>
    </row>
    <row r="642" customFormat="false" ht="15" hidden="false" customHeight="false" outlineLevel="0" collapsed="false">
      <c r="A642" s="2" t="str">
        <f aca="false">Customers!A642</f>
        <v>CL00641</v>
      </c>
      <c r="B642" s="3" t="n">
        <f aca="false">IF(OR(TRIM(Customers!B642&amp;"")="",ISNUMBER(MATCH(TRIM(Customers!B642&amp;""),Codes!$A$5:$A$14,0)),Customers!B642=0),"",IF(ISNUMBER(Customers!B642),Customers!B642,IFERROR(VALUE(Customers!B642),"")))</f>
        <v>51</v>
      </c>
      <c r="C642" s="2" t="str">
        <f aca="false">IF(OR(TRIM(Customers!C642&amp;"")="",ISNUMBER(MATCH(TRIM(Customers!C642&amp;""),Codes!$A$5:$A$14,0))),"",TRIM(Customers!C642))</f>
        <v>M</v>
      </c>
      <c r="D642" s="2" t="str">
        <f aca="false">IF(OR(TRIM(Customers!D642&amp;"")="",ISNUMBER(MATCH(TRIM(Customers!D642&amp;""),Codes!$A$5:$A$14,0))),"",TRIM(Customers!D642))</f>
        <v>Lombardia</v>
      </c>
      <c r="E642" s="2" t="str">
        <f aca="false">IF(OR(TRIM(Customers!E642&amp;"")="",ISNUMBER(MATCH(TRIM(Customers!E642&amp;""),Codes!$A$5:$A$14,0))),"",TRIM(Customers!E642))</f>
        <v>Employee</v>
      </c>
      <c r="F642" s="2" t="str">
        <f aca="false">IF(OR(TRIM(Customers!F642&amp;"")="",ISNUMBER(MATCH(TRIM(Customers!F642&amp;""),Codes!$A$5:$A$14,0))),"",TRIM(Customers!F642))</f>
        <v>Married</v>
      </c>
      <c r="G642" s="4" t="n">
        <f aca="false">IF(OR(TRIM(Customers!G642&amp;"")="",ISNUMBER(MATCH(TRIM(Customers!G642&amp;""),Codes!$A$5:$A$14,0)),Customers!G642=-999),"",IF(ISNUMBER(Customers!G642),Customers!G642,IFERROR(VALUE(Customers!G642),"")))</f>
        <v>30300</v>
      </c>
      <c r="H642" s="3" t="n">
        <f aca="false">IF(OR(TRIM(Customers!H642&amp;"")="",ISNUMBER(MATCH(TRIM(Customers!H642&amp;""),Codes!$A$5:$A$14,0))),"",IF(ISNUMBER(Customers!H642),Customers!H642,IFERROR(VALUE(Customers!H642),"")))</f>
        <v>10</v>
      </c>
      <c r="I642" s="5" t="str">
        <f aca="false">IF(OR(TRIM(Customers!I642&amp;"")="",ISNUMBER(MATCH(TRIM(Customers!I642&amp;""),Codes!$A$5:$A$14,0)),Customers!I642=DATE(1970,1,1)),"",IF(ISNUMBER(Customers!I642),Customers!I642,IFERROR(DATEVALUE(Customers!I642),"")))</f>
        <v/>
      </c>
      <c r="J642" s="2" t="str">
        <f aca="false">IF(OR(TRIM(Customers!J642&amp;"")="",ISNUMBER(MATCH(TRIM(Customers!J642&amp;""),Codes!$A$5:$A$14,0))),"",TRIM(Customers!J642))</f>
        <v>Online Banking</v>
      </c>
      <c r="K642" s="3" t="n">
        <f aca="false">IF(OR(TRIM(Customers!K642&amp;"")="",ISNUMBER(MATCH(TRIM(Customers!K642&amp;""),Codes!$A$5:$A$14,0))),"",IF(ISNUMBER(Customers!K642),Customers!K642,IFERROR(VALUE(Customers!K642),"")))</f>
        <v>3</v>
      </c>
      <c r="L642" s="4" t="n">
        <f aca="false">IF(OR(TRIM(Customers!L642&amp;"")="",ISNUMBER(MATCH(TRIM(Customers!L642&amp;""),Codes!$A$5:$A$14,0))),"",IF(ISNUMBER(Customers!L642),Customers!L642,IFERROR(VALUE(Customers!L642),"")))</f>
        <v>2676.61</v>
      </c>
      <c r="M642" s="4" t="n">
        <f aca="false">IF(OR(TRIM(Customers!M642&amp;"")="",ISNUMBER(MATCH(TRIM(Customers!M642&amp;""),Codes!$A$5:$A$14,0))),"",IF(ISNUMBER(Customers!M642),Customers!M642,IFERROR(VALUE(Customers!M642),"")))</f>
        <v>9556.78</v>
      </c>
      <c r="N642" s="3" t="n">
        <f aca="false">IF(OR(TRIM(Customers!N642&amp;"")="",ISNUMBER(MATCH(TRIM(Customers!N642&amp;""),Codes!$A$5:$A$14,0)),Customers!N642=9999),"",IF(ISNUMBER(Customers!N642),Customers!N642,IFERROR(VALUE(Customers!N642),"")))</f>
        <v>30</v>
      </c>
      <c r="O642" s="4" t="n">
        <f aca="false">IF(OR(TRIM(Customers!O642&amp;"")="",ISNUMBER(MATCH(TRIM(Customers!O642&amp;""),Codes!$A$5:$A$14,0))),"",IF(ISNUMBER(Customers!O642),Customers!O642,IFERROR(VALUE(Customers!O642),"")))</f>
        <v>50.77</v>
      </c>
      <c r="P642" s="3" t="n">
        <f aca="false">IF(OR(TRIM(Customers!P642&amp;"")="",ISNUMBER(MATCH(TRIM(Customers!P642&amp;""),Codes!$A$5:$A$14,0))),"",IF(ISNUMBER(Customers!P642),Customers!P642,IFERROR(VALUE(Customers!P642),"")))</f>
        <v>5</v>
      </c>
      <c r="Q642" s="4" t="n">
        <f aca="false">IF(OR(TRIM(Customers!Q642&amp;"")="",ISNUMBER(MATCH(TRIM(Customers!Q642&amp;""),Codes!$A$5:$A$14,0))),"",IF(ISNUMBER(Customers!Q642),Customers!Q642,IFERROR(VALUE(Customers!Q642),"")))</f>
        <v>3000</v>
      </c>
      <c r="R642" s="4" t="n">
        <f aca="false">IF(OR(TRIM(Customers!R642&amp;"")="",ISNUMBER(MATCH(TRIM(Customers!R642&amp;""),Codes!$A$5:$A$14,0))),"",IF(ISNUMBER(Customers!R642),Customers!R642,IFERROR(VALUE(Customers!R642),"")))</f>
        <v>99.16</v>
      </c>
      <c r="S642" s="4" t="n">
        <f aca="false">IF(OR(TRIM(Customers!S642&amp;"")="",ISNUMBER(MATCH(TRIM(Customers!S642&amp;""),Codes!$A$5:$A$14,0))),"",IF(ISNUMBER(Customers!S642),Customers!S642,IFERROR(VALUE(Customers!S642),"")))</f>
        <v>0</v>
      </c>
      <c r="T642" s="4" t="n">
        <f aca="false">IF(OR(TRIM(Customers!T642&amp;"")="",ISNUMBER(MATCH(TRIM(Customers!T642&amp;""),Codes!$A$5:$A$14,0))),"",IF(ISNUMBER(Customers!T642),Customers!T642,IFERROR(VALUE(Customers!T642),"")))</f>
        <v>0</v>
      </c>
      <c r="U642" s="3" t="n">
        <f aca="false">IF(OR(TRIM(Customers!U642&amp;"")="",ISNUMBER(MATCH(TRIM(Customers!U642&amp;""),Codes!$A$5:$A$14,0)),Customers!U642=0),"",IF(ISNUMBER(Customers!U642),Customers!U642,IFERROR(VALUE(Customers!U642),"")))</f>
        <v>530</v>
      </c>
      <c r="V642" s="3" t="n">
        <f aca="false">IF(OR(TRIM(Customers!V642&amp;"")="",ISNUMBER(MATCH(TRIM(Customers!V642&amp;""),Codes!$A$5:$A$14,0))),"",IF(ISNUMBER(Customers!V642),Customers!V642,IFERROR(VALUE(Customers!V642),"")))</f>
        <v>1</v>
      </c>
    </row>
    <row r="643" customFormat="false" ht="15" hidden="false" customHeight="false" outlineLevel="0" collapsed="false">
      <c r="A643" s="2" t="str">
        <f aca="false">Customers!A643</f>
        <v>CL00642</v>
      </c>
      <c r="B643" s="3" t="n">
        <f aca="false">IF(OR(TRIM(Customers!B643&amp;"")="",ISNUMBER(MATCH(TRIM(Customers!B643&amp;""),Codes!$A$5:$A$14,0)),Customers!B643=0),"",IF(ISNUMBER(Customers!B643),Customers!B643,IFERROR(VALUE(Customers!B643),"")))</f>
        <v>34</v>
      </c>
      <c r="C643" s="2" t="str">
        <f aca="false">IF(OR(TRIM(Customers!C643&amp;"")="",ISNUMBER(MATCH(TRIM(Customers!C643&amp;""),Codes!$A$5:$A$14,0))),"",TRIM(Customers!C643))</f>
        <v>M</v>
      </c>
      <c r="D643" s="2" t="str">
        <f aca="false">IF(OR(TRIM(Customers!D643&amp;"")="",ISNUMBER(MATCH(TRIM(Customers!D643&amp;""),Codes!$A$5:$A$14,0))),"",TRIM(Customers!D643))</f>
        <v>Campania</v>
      </c>
      <c r="E643" s="2" t="str">
        <f aca="false">IF(OR(TRIM(Customers!E643&amp;"")="",ISNUMBER(MATCH(TRIM(Customers!E643&amp;""),Codes!$A$5:$A$14,0))),"",TRIM(Customers!E643))</f>
        <v>Employee</v>
      </c>
      <c r="F643" s="2" t="str">
        <f aca="false">IF(OR(TRIM(Customers!F643&amp;"")="",ISNUMBER(MATCH(TRIM(Customers!F643&amp;""),Codes!$A$5:$A$14,0))),"",TRIM(Customers!F643))</f>
        <v>Married</v>
      </c>
      <c r="G643" s="4" t="n">
        <f aca="false">IF(OR(TRIM(Customers!G643&amp;"")="",ISNUMBER(MATCH(TRIM(Customers!G643&amp;""),Codes!$A$5:$A$14,0)),Customers!G643=-999),"",IF(ISNUMBER(Customers!G643),Customers!G643,IFERROR(VALUE(Customers!G643),"")))</f>
        <v>30500</v>
      </c>
      <c r="H643" s="3" t="n">
        <f aca="false">IF(OR(TRIM(Customers!H643&amp;"")="",ISNUMBER(MATCH(TRIM(Customers!H643&amp;""),Codes!$A$5:$A$14,0))),"",IF(ISNUMBER(Customers!H643),Customers!H643,IFERROR(VALUE(Customers!H643),"")))</f>
        <v>6</v>
      </c>
      <c r="I643" s="5" t="n">
        <f aca="false">IF(OR(TRIM(Customers!I643&amp;"")="",ISNUMBER(MATCH(TRIM(Customers!I643&amp;""),Codes!$A$5:$A$14,0)),Customers!I643=DATE(1970,1,1)),"",IF(ISNUMBER(Customers!I643),Customers!I643,IFERROR(DATEVALUE(Customers!I643),"")))</f>
        <v>43917</v>
      </c>
      <c r="J643" s="2" t="str">
        <f aca="false">IF(OR(TRIM(Customers!J643&amp;"")="",ISNUMBER(MATCH(TRIM(Customers!J643&amp;""),Codes!$A$5:$A$14,0))),"",TRIM(Customers!J643))</f>
        <v>App</v>
      </c>
      <c r="K643" s="3" t="n">
        <f aca="false">IF(OR(TRIM(Customers!K643&amp;"")="",ISNUMBER(MATCH(TRIM(Customers!K643&amp;""),Codes!$A$5:$A$14,0))),"",IF(ISNUMBER(Customers!K643),Customers!K643,IFERROR(VALUE(Customers!K643),"")))</f>
        <v>3</v>
      </c>
      <c r="L643" s="4" t="n">
        <f aca="false">IF(OR(TRIM(Customers!L643&amp;"")="",ISNUMBER(MATCH(TRIM(Customers!L643&amp;""),Codes!$A$5:$A$14,0))),"",IF(ISNUMBER(Customers!L643),Customers!L643,IFERROR(VALUE(Customers!L643),"")))</f>
        <v>2080.88</v>
      </c>
      <c r="M643" s="4" t="n">
        <f aca="false">IF(OR(TRIM(Customers!M643&amp;"")="",ISNUMBER(MATCH(TRIM(Customers!M643&amp;""),Codes!$A$5:$A$14,0))),"",IF(ISNUMBER(Customers!M643),Customers!M643,IFERROR(VALUE(Customers!M643),"")))</f>
        <v>11523.08</v>
      </c>
      <c r="N643" s="3" t="n">
        <f aca="false">IF(OR(TRIM(Customers!N643&amp;"")="",ISNUMBER(MATCH(TRIM(Customers!N643&amp;""),Codes!$A$5:$A$14,0)),Customers!N643=9999),"",IF(ISNUMBER(Customers!N643),Customers!N643,IFERROR(VALUE(Customers!N643),"")))</f>
        <v>30</v>
      </c>
      <c r="O643" s="4" t="n">
        <f aca="false">IF(OR(TRIM(Customers!O643&amp;"")="",ISNUMBER(MATCH(TRIM(Customers!O643&amp;""),Codes!$A$5:$A$14,0))),"",IF(ISNUMBER(Customers!O643),Customers!O643,IFERROR(VALUE(Customers!O643),"")))</f>
        <v>54.58</v>
      </c>
      <c r="P643" s="3" t="n">
        <f aca="false">IF(OR(TRIM(Customers!P643&amp;"")="",ISNUMBER(MATCH(TRIM(Customers!P643&amp;""),Codes!$A$5:$A$14,0))),"",IF(ISNUMBER(Customers!P643),Customers!P643,IFERROR(VALUE(Customers!P643),"")))</f>
        <v>4</v>
      </c>
      <c r="Q643" s="4" t="n">
        <f aca="false">IF(OR(TRIM(Customers!Q643&amp;"")="",ISNUMBER(MATCH(TRIM(Customers!Q643&amp;""),Codes!$A$5:$A$14,0))),"",IF(ISNUMBER(Customers!Q643),Customers!Q643,IFERROR(VALUE(Customers!Q643),"")))</f>
        <v>0</v>
      </c>
      <c r="R643" s="4" t="n">
        <f aca="false">IF(OR(TRIM(Customers!R643&amp;"")="",ISNUMBER(MATCH(TRIM(Customers!R643&amp;""),Codes!$A$5:$A$14,0))),"",IF(ISNUMBER(Customers!R643),Customers!R643,IFERROR(VALUE(Customers!R643),"")))</f>
        <v>0</v>
      </c>
      <c r="S643" s="4" t="str">
        <f aca="false">IF(OR(TRIM(Customers!S643&amp;"")="",ISNUMBER(MATCH(TRIM(Customers!S643&amp;""),Codes!$A$5:$A$14,0))),"",IF(ISNUMBER(Customers!S643),Customers!S643,IFERROR(VALUE(Customers!S643),"")))</f>
        <v/>
      </c>
      <c r="T643" s="4" t="str">
        <f aca="false">IF(OR(TRIM(Customers!T643&amp;"")="",ISNUMBER(MATCH(TRIM(Customers!T643&amp;""),Codes!$A$5:$A$14,0))),"",IF(ISNUMBER(Customers!T643),Customers!T643,IFERROR(VALUE(Customers!T643),"")))</f>
        <v/>
      </c>
      <c r="U643" s="3" t="n">
        <f aca="false">IF(OR(TRIM(Customers!U643&amp;"")="",ISNUMBER(MATCH(TRIM(Customers!U643&amp;""),Codes!$A$5:$A$14,0)),Customers!U643=0),"",IF(ISNUMBER(Customers!U643),Customers!U643,IFERROR(VALUE(Customers!U643),"")))</f>
        <v>583</v>
      </c>
      <c r="V643" s="3" t="n">
        <f aca="false">IF(OR(TRIM(Customers!V643&amp;"")="",ISNUMBER(MATCH(TRIM(Customers!V643&amp;""),Codes!$A$5:$A$14,0))),"",IF(ISNUMBER(Customers!V643),Customers!V643,IFERROR(VALUE(Customers!V643),"")))</f>
        <v>1</v>
      </c>
    </row>
    <row r="644" customFormat="false" ht="15" hidden="false" customHeight="false" outlineLevel="0" collapsed="false">
      <c r="A644" s="2" t="str">
        <f aca="false">Customers!A644</f>
        <v>CL00643</v>
      </c>
      <c r="B644" s="3" t="n">
        <f aca="false">IF(OR(TRIM(Customers!B644&amp;"")="",ISNUMBER(MATCH(TRIM(Customers!B644&amp;""),Codes!$A$5:$A$14,0)),Customers!B644=0),"",IF(ISNUMBER(Customers!B644),Customers!B644,IFERROR(VALUE(Customers!B644),"")))</f>
        <v>36</v>
      </c>
      <c r="C644" s="2" t="str">
        <f aca="false">IF(OR(TRIM(Customers!C644&amp;"")="",ISNUMBER(MATCH(TRIM(Customers!C644&amp;""),Codes!$A$5:$A$14,0))),"",TRIM(Customers!C644))</f>
        <v>M</v>
      </c>
      <c r="D644" s="2" t="str">
        <f aca="false">IF(OR(TRIM(Customers!D644&amp;"")="",ISNUMBER(MATCH(TRIM(Customers!D644&amp;""),Codes!$A$5:$A$14,0))),"",TRIM(Customers!D644))</f>
        <v>Lazio</v>
      </c>
      <c r="E644" s="2" t="str">
        <f aca="false">IF(OR(TRIM(Customers!E644&amp;"")="",ISNUMBER(MATCH(TRIM(Customers!E644&amp;""),Codes!$A$5:$A$14,0))),"",TRIM(Customers!E644))</f>
        <v>Employee</v>
      </c>
      <c r="F644" s="2" t="str">
        <f aca="false">IF(OR(TRIM(Customers!F644&amp;"")="",ISNUMBER(MATCH(TRIM(Customers!F644&amp;""),Codes!$A$5:$A$14,0))),"",TRIM(Customers!F644))</f>
        <v>Divorced</v>
      </c>
      <c r="G644" s="4" t="str">
        <f aca="false">IF(OR(TRIM(Customers!G644&amp;"")="",ISNUMBER(MATCH(TRIM(Customers!G644&amp;""),Codes!$A$5:$A$14,0)),Customers!G644=-999),"",IF(ISNUMBER(Customers!G644),Customers!G644,IFERROR(VALUE(Customers!G644),"")))</f>
        <v/>
      </c>
      <c r="H644" s="3" t="n">
        <f aca="false">IF(OR(TRIM(Customers!H644&amp;"")="",ISNUMBER(MATCH(TRIM(Customers!H644&amp;""),Codes!$A$5:$A$14,0))),"",IF(ISNUMBER(Customers!H644),Customers!H644,IFERROR(VALUE(Customers!H644),"")))</f>
        <v>4</v>
      </c>
      <c r="I644" s="5" t="n">
        <f aca="false">IF(OR(TRIM(Customers!I644&amp;"")="",ISNUMBER(MATCH(TRIM(Customers!I644&amp;""),Codes!$A$5:$A$14,0)),Customers!I644=DATE(1970,1,1)),"",IF(ISNUMBER(Customers!I644),Customers!I644,IFERROR(DATEVALUE(Customers!I644),"")))</f>
        <v>44767</v>
      </c>
      <c r="J644" s="2" t="str">
        <f aca="false">IF(OR(TRIM(Customers!J644&amp;"")="",ISNUMBER(MATCH(TRIM(Customers!J644&amp;""),Codes!$A$5:$A$14,0))),"",TRIM(Customers!J644))</f>
        <v>Phone</v>
      </c>
      <c r="K644" s="3" t="n">
        <f aca="false">IF(OR(TRIM(Customers!K644&amp;"")="",ISNUMBER(MATCH(TRIM(Customers!K644&amp;""),Codes!$A$5:$A$14,0))),"",IF(ISNUMBER(Customers!K644),Customers!K644,IFERROR(VALUE(Customers!K644),"")))</f>
        <v>3</v>
      </c>
      <c r="L644" s="4" t="n">
        <f aca="false">IF(OR(TRIM(Customers!L644&amp;"")="",ISNUMBER(MATCH(TRIM(Customers!L644&amp;""),Codes!$A$5:$A$14,0))),"",IF(ISNUMBER(Customers!L644),Customers!L644,IFERROR(VALUE(Customers!L644),"")))</f>
        <v>1541.78</v>
      </c>
      <c r="M644" s="4" t="n">
        <f aca="false">IF(OR(TRIM(Customers!M644&amp;"")="",ISNUMBER(MATCH(TRIM(Customers!M644&amp;""),Codes!$A$5:$A$14,0))),"",IF(ISNUMBER(Customers!M644),Customers!M644,IFERROR(VALUE(Customers!M644),"")))</f>
        <v>6708.65</v>
      </c>
      <c r="N644" s="3" t="n">
        <f aca="false">IF(OR(TRIM(Customers!N644&amp;"")="",ISNUMBER(MATCH(TRIM(Customers!N644&amp;""),Codes!$A$5:$A$14,0)),Customers!N644=9999),"",IF(ISNUMBER(Customers!N644),Customers!N644,IFERROR(VALUE(Customers!N644),"")))</f>
        <v>24</v>
      </c>
      <c r="O644" s="4" t="n">
        <f aca="false">IF(OR(TRIM(Customers!O644&amp;"")="",ISNUMBER(MATCH(TRIM(Customers!O644&amp;""),Codes!$A$5:$A$14,0))),"",IF(ISNUMBER(Customers!O644),Customers!O644,IFERROR(VALUE(Customers!O644),"")))</f>
        <v>34.69</v>
      </c>
      <c r="P644" s="3" t="n">
        <f aca="false">IF(OR(TRIM(Customers!P644&amp;"")="",ISNUMBER(MATCH(TRIM(Customers!P644&amp;""),Codes!$A$5:$A$14,0))),"",IF(ISNUMBER(Customers!P644),Customers!P644,IFERROR(VALUE(Customers!P644),"")))</f>
        <v>2</v>
      </c>
      <c r="Q644" s="4" t="n">
        <f aca="false">IF(OR(TRIM(Customers!Q644&amp;"")="",ISNUMBER(MATCH(TRIM(Customers!Q644&amp;""),Codes!$A$5:$A$14,0))),"",IF(ISNUMBER(Customers!Q644),Customers!Q644,IFERROR(VALUE(Customers!Q644),"")))</f>
        <v>3500</v>
      </c>
      <c r="R644" s="4" t="n">
        <f aca="false">IF(OR(TRIM(Customers!R644&amp;"")="",ISNUMBER(MATCH(TRIM(Customers!R644&amp;""),Codes!$A$5:$A$14,0))),"",IF(ISNUMBER(Customers!R644),Customers!R644,IFERROR(VALUE(Customers!R644),"")))</f>
        <v>1416.92</v>
      </c>
      <c r="S644" s="4" t="str">
        <f aca="false">IF(OR(TRIM(Customers!S644&amp;"")="",ISNUMBER(MATCH(TRIM(Customers!S644&amp;""),Codes!$A$5:$A$14,0))),"",IF(ISNUMBER(Customers!S644),Customers!S644,IFERROR(VALUE(Customers!S644),"")))</f>
        <v/>
      </c>
      <c r="T644" s="4" t="str">
        <f aca="false">IF(OR(TRIM(Customers!T644&amp;"")="",ISNUMBER(MATCH(TRIM(Customers!T644&amp;""),Codes!$A$5:$A$14,0))),"",IF(ISNUMBER(Customers!T644),Customers!T644,IFERROR(VALUE(Customers!T644),"")))</f>
        <v/>
      </c>
      <c r="U644" s="3" t="n">
        <f aca="false">IF(OR(TRIM(Customers!U644&amp;"")="",ISNUMBER(MATCH(TRIM(Customers!U644&amp;""),Codes!$A$5:$A$14,0)),Customers!U644=0),"",IF(ISNUMBER(Customers!U644),Customers!U644,IFERROR(VALUE(Customers!U644),"")))</f>
        <v>549</v>
      </c>
      <c r="V644" s="3" t="str">
        <f aca="false">IF(OR(TRIM(Customers!V644&amp;"")="",ISNUMBER(MATCH(TRIM(Customers!V644&amp;""),Codes!$A$5:$A$14,0))),"",IF(ISNUMBER(Customers!V644),Customers!V644,IFERROR(VALUE(Customers!V644),"")))</f>
        <v/>
      </c>
    </row>
    <row r="645" customFormat="false" ht="15" hidden="false" customHeight="false" outlineLevel="0" collapsed="false">
      <c r="A645" s="2" t="str">
        <f aca="false">Customers!A645</f>
        <v>CL00644</v>
      </c>
      <c r="B645" s="3" t="n">
        <f aca="false">IF(OR(TRIM(Customers!B645&amp;"")="",ISNUMBER(MATCH(TRIM(Customers!B645&amp;""),Codes!$A$5:$A$14,0)),Customers!B645=0),"",IF(ISNUMBER(Customers!B645),Customers!B645,IFERROR(VALUE(Customers!B645),"")))</f>
        <v>56</v>
      </c>
      <c r="C645" s="2" t="str">
        <f aca="false">IF(OR(TRIM(Customers!C645&amp;"")="",ISNUMBER(MATCH(TRIM(Customers!C645&amp;""),Codes!$A$5:$A$14,0))),"",TRIM(Customers!C645))</f>
        <v>M</v>
      </c>
      <c r="D645" s="2" t="str">
        <f aca="false">IF(OR(TRIM(Customers!D645&amp;"")="",ISNUMBER(MATCH(TRIM(Customers!D645&amp;""),Codes!$A$5:$A$14,0))),"",TRIM(Customers!D645))</f>
        <v>Emilia-Romagna</v>
      </c>
      <c r="E645" s="2" t="str">
        <f aca="false">IF(OR(TRIM(Customers!E645&amp;"")="",ISNUMBER(MATCH(TRIM(Customers!E645&amp;""),Codes!$A$5:$A$14,0))),"",TRIM(Customers!E645))</f>
        <v>Manual worker</v>
      </c>
      <c r="F645" s="2" t="str">
        <f aca="false">IF(OR(TRIM(Customers!F645&amp;"")="",ISNUMBER(MATCH(TRIM(Customers!F645&amp;""),Codes!$A$5:$A$14,0))),"",TRIM(Customers!F645))</f>
        <v>Single</v>
      </c>
      <c r="G645" s="4" t="n">
        <f aca="false">IF(OR(TRIM(Customers!G645&amp;"")="",ISNUMBER(MATCH(TRIM(Customers!G645&amp;""),Codes!$A$5:$A$14,0)),Customers!G645=-999),"",IF(ISNUMBER(Customers!G645),Customers!G645,IFERROR(VALUE(Customers!G645),"")))</f>
        <v>25200</v>
      </c>
      <c r="H645" s="3" t="n">
        <f aca="false">IF(OR(TRIM(Customers!H645&amp;"")="",ISNUMBER(MATCH(TRIM(Customers!H645&amp;""),Codes!$A$5:$A$14,0))),"",IF(ISNUMBER(Customers!H645),Customers!H645,IFERROR(VALUE(Customers!H645),"")))</f>
        <v>11</v>
      </c>
      <c r="I645" s="5" t="n">
        <f aca="false">IF(OR(TRIM(Customers!I645&amp;"")="",ISNUMBER(MATCH(TRIM(Customers!I645&amp;""),Codes!$A$5:$A$14,0)),Customers!I645=DATE(1970,1,1)),"",IF(ISNUMBER(Customers!I645),Customers!I645,IFERROR(DATEVALUE(Customers!I645),"")))</f>
        <v>41944</v>
      </c>
      <c r="J645" s="2" t="str">
        <f aca="false">IF(OR(TRIM(Customers!J645&amp;"")="",ISNUMBER(MATCH(TRIM(Customers!J645&amp;""),Codes!$A$5:$A$14,0))),"",TRIM(Customers!J645))</f>
        <v>Branch</v>
      </c>
      <c r="K645" s="3" t="n">
        <f aca="false">IF(OR(TRIM(Customers!K645&amp;"")="",ISNUMBER(MATCH(TRIM(Customers!K645&amp;""),Codes!$A$5:$A$14,0))),"",IF(ISNUMBER(Customers!K645),Customers!K645,IFERROR(VALUE(Customers!K645),"")))</f>
        <v>2</v>
      </c>
      <c r="L645" s="4" t="n">
        <f aca="false">IF(OR(TRIM(Customers!L645&amp;"")="",ISNUMBER(MATCH(TRIM(Customers!L645&amp;""),Codes!$A$5:$A$14,0))),"",IF(ISNUMBER(Customers!L645),Customers!L645,IFERROR(VALUE(Customers!L645),"")))</f>
        <v>2902.99</v>
      </c>
      <c r="M645" s="4" t="n">
        <f aca="false">IF(OR(TRIM(Customers!M645&amp;"")="",ISNUMBER(MATCH(TRIM(Customers!M645&amp;""),Codes!$A$5:$A$14,0))),"",IF(ISNUMBER(Customers!M645),Customers!M645,IFERROR(VALUE(Customers!M645),"")))</f>
        <v>24718.03</v>
      </c>
      <c r="N645" s="3" t="n">
        <f aca="false">IF(OR(TRIM(Customers!N645&amp;"")="",ISNUMBER(MATCH(TRIM(Customers!N645&amp;""),Codes!$A$5:$A$14,0)),Customers!N645=9999),"",IF(ISNUMBER(Customers!N645),Customers!N645,IFERROR(VALUE(Customers!N645),"")))</f>
        <v>19</v>
      </c>
      <c r="O645" s="4" t="n">
        <f aca="false">IF(OR(TRIM(Customers!O645&amp;"")="",ISNUMBER(MATCH(TRIM(Customers!O645&amp;""),Codes!$A$5:$A$14,0))),"",IF(ISNUMBER(Customers!O645),Customers!O645,IFERROR(VALUE(Customers!O645),"")))</f>
        <v>38.46</v>
      </c>
      <c r="P645" s="3" t="n">
        <f aca="false">IF(OR(TRIM(Customers!P645&amp;"")="",ISNUMBER(MATCH(TRIM(Customers!P645&amp;""),Codes!$A$5:$A$14,0))),"",IF(ISNUMBER(Customers!P645),Customers!P645,IFERROR(VALUE(Customers!P645),"")))</f>
        <v>9</v>
      </c>
      <c r="Q645" s="4" t="n">
        <f aca="false">IF(OR(TRIM(Customers!Q645&amp;"")="",ISNUMBER(MATCH(TRIM(Customers!Q645&amp;""),Codes!$A$5:$A$14,0))),"",IF(ISNUMBER(Customers!Q645),Customers!Q645,IFERROR(VALUE(Customers!Q645),"")))</f>
        <v>4500</v>
      </c>
      <c r="R645" s="4" t="n">
        <f aca="false">IF(OR(TRIM(Customers!R645&amp;"")="",ISNUMBER(MATCH(TRIM(Customers!R645&amp;""),Codes!$A$5:$A$14,0))),"",IF(ISNUMBER(Customers!R645),Customers!R645,IFERROR(VALUE(Customers!R645),"")))</f>
        <v>627.77</v>
      </c>
      <c r="S645" s="4" t="n">
        <f aca="false">IF(OR(TRIM(Customers!S645&amp;"")="",ISNUMBER(MATCH(TRIM(Customers!S645&amp;""),Codes!$A$5:$A$14,0))),"",IF(ISNUMBER(Customers!S645),Customers!S645,IFERROR(VALUE(Customers!S645),"")))</f>
        <v>0</v>
      </c>
      <c r="T645" s="4" t="n">
        <f aca="false">IF(OR(TRIM(Customers!T645&amp;"")="",ISNUMBER(MATCH(TRIM(Customers!T645&amp;""),Codes!$A$5:$A$14,0))),"",IF(ISNUMBER(Customers!T645),Customers!T645,IFERROR(VALUE(Customers!T645),"")))</f>
        <v>0</v>
      </c>
      <c r="U645" s="3" t="n">
        <f aca="false">IF(OR(TRIM(Customers!U645&amp;"")="",ISNUMBER(MATCH(TRIM(Customers!U645&amp;""),Codes!$A$5:$A$14,0)),Customers!U645=0),"",IF(ISNUMBER(Customers!U645),Customers!U645,IFERROR(VALUE(Customers!U645),"")))</f>
        <v>630</v>
      </c>
      <c r="V645" s="3" t="n">
        <f aca="false">IF(OR(TRIM(Customers!V645&amp;"")="",ISNUMBER(MATCH(TRIM(Customers!V645&amp;""),Codes!$A$5:$A$14,0))),"",IF(ISNUMBER(Customers!V645),Customers!V645,IFERROR(VALUE(Customers!V645),"")))</f>
        <v>1</v>
      </c>
    </row>
    <row r="646" customFormat="false" ht="15" hidden="false" customHeight="false" outlineLevel="0" collapsed="false">
      <c r="A646" s="2" t="str">
        <f aca="false">Customers!A646</f>
        <v>CL00645</v>
      </c>
      <c r="B646" s="3" t="n">
        <f aca="false">IF(OR(TRIM(Customers!B646&amp;"")="",ISNUMBER(MATCH(TRIM(Customers!B646&amp;""),Codes!$A$5:$A$14,0)),Customers!B646=0),"",IF(ISNUMBER(Customers!B646),Customers!B646,IFERROR(VALUE(Customers!B646),"")))</f>
        <v>51</v>
      </c>
      <c r="C646" s="2" t="str">
        <f aca="false">IF(OR(TRIM(Customers!C646&amp;"")="",ISNUMBER(MATCH(TRIM(Customers!C646&amp;""),Codes!$A$5:$A$14,0))),"",TRIM(Customers!C646))</f>
        <v>F</v>
      </c>
      <c r="D646" s="2" t="str">
        <f aca="false">IF(OR(TRIM(Customers!D646&amp;"")="",ISNUMBER(MATCH(TRIM(Customers!D646&amp;""),Codes!$A$5:$A$14,0))),"",TRIM(Customers!D646))</f>
        <v>Veneto</v>
      </c>
      <c r="E646" s="2" t="str">
        <f aca="false">IF(OR(TRIM(Customers!E646&amp;"")="",ISNUMBER(MATCH(TRIM(Customers!E646&amp;""),Codes!$A$5:$A$14,0))),"",TRIM(Customers!E646))</f>
        <v>Shopkeeper</v>
      </c>
      <c r="F646" s="2" t="str">
        <f aca="false">IF(OR(TRIM(Customers!F646&amp;"")="",ISNUMBER(MATCH(TRIM(Customers!F646&amp;""),Codes!$A$5:$A$14,0))),"",TRIM(Customers!F646))</f>
        <v>Divorced</v>
      </c>
      <c r="G646" s="4" t="n">
        <f aca="false">IF(OR(TRIM(Customers!G646&amp;"")="",ISNUMBER(MATCH(TRIM(Customers!G646&amp;""),Codes!$A$5:$A$14,0)),Customers!G646=-999),"",IF(ISNUMBER(Customers!G646),Customers!G646,IFERROR(VALUE(Customers!G646),"")))</f>
        <v>33300</v>
      </c>
      <c r="H646" s="3" t="n">
        <f aca="false">IF(OR(TRIM(Customers!H646&amp;"")="",ISNUMBER(MATCH(TRIM(Customers!H646&amp;""),Codes!$A$5:$A$14,0))),"",IF(ISNUMBER(Customers!H646),Customers!H646,IFERROR(VALUE(Customers!H646),"")))</f>
        <v>7</v>
      </c>
      <c r="I646" s="5" t="n">
        <f aca="false">IF(OR(TRIM(Customers!I646&amp;"")="",ISNUMBER(MATCH(TRIM(Customers!I646&amp;""),Codes!$A$5:$A$14,0)),Customers!I646=DATE(1970,1,1)),"",IF(ISNUMBER(Customers!I646),Customers!I646,IFERROR(DATEVALUE(Customers!I646),"")))</f>
        <v>43573</v>
      </c>
      <c r="J646" s="2" t="str">
        <f aca="false">IF(OR(TRIM(Customers!J646&amp;"")="",ISNUMBER(MATCH(TRIM(Customers!J646&amp;""),Codes!$A$5:$A$14,0))),"",TRIM(Customers!J646))</f>
        <v>Online Banking</v>
      </c>
      <c r="K646" s="3" t="n">
        <f aca="false">IF(OR(TRIM(Customers!K646&amp;"")="",ISNUMBER(MATCH(TRIM(Customers!K646&amp;""),Codes!$A$5:$A$14,0))),"",IF(ISNUMBER(Customers!K646),Customers!K646,IFERROR(VALUE(Customers!K646),"")))</f>
        <v>1</v>
      </c>
      <c r="L646" s="4" t="n">
        <f aca="false">IF(OR(TRIM(Customers!L646&amp;"")="",ISNUMBER(MATCH(TRIM(Customers!L646&amp;""),Codes!$A$5:$A$14,0))),"",IF(ISNUMBER(Customers!L646),Customers!L646,IFERROR(VALUE(Customers!L646),"")))</f>
        <v>7430.51</v>
      </c>
      <c r="M646" s="4" t="n">
        <f aca="false">IF(OR(TRIM(Customers!M646&amp;"")="",ISNUMBER(MATCH(TRIM(Customers!M646&amp;""),Codes!$A$5:$A$14,0))),"",IF(ISNUMBER(Customers!M646),Customers!M646,IFERROR(VALUE(Customers!M646),"")))</f>
        <v>0</v>
      </c>
      <c r="N646" s="3" t="n">
        <f aca="false">IF(OR(TRIM(Customers!N646&amp;"")="",ISNUMBER(MATCH(TRIM(Customers!N646&amp;""),Codes!$A$5:$A$14,0)),Customers!N646=9999),"",IF(ISNUMBER(Customers!N646),Customers!N646,IFERROR(VALUE(Customers!N646),"")))</f>
        <v>35</v>
      </c>
      <c r="O646" s="4" t="n">
        <f aca="false">IF(OR(TRIM(Customers!O646&amp;"")="",ISNUMBER(MATCH(TRIM(Customers!O646&amp;""),Codes!$A$5:$A$14,0))),"",IF(ISNUMBER(Customers!O646),Customers!O646,IFERROR(VALUE(Customers!O646),"")))</f>
        <v>57.8</v>
      </c>
      <c r="P646" s="3" t="n">
        <f aca="false">IF(OR(TRIM(Customers!P646&amp;"")="",ISNUMBER(MATCH(TRIM(Customers!P646&amp;""),Codes!$A$5:$A$14,0))),"",IF(ISNUMBER(Customers!P646),Customers!P646,IFERROR(VALUE(Customers!P646),"")))</f>
        <v>1</v>
      </c>
      <c r="Q646" s="4" t="n">
        <f aca="false">IF(OR(TRIM(Customers!Q646&amp;"")="",ISNUMBER(MATCH(TRIM(Customers!Q646&amp;""),Codes!$A$5:$A$14,0))),"",IF(ISNUMBER(Customers!Q646),Customers!Q646,IFERROR(VALUE(Customers!Q646),"")))</f>
        <v>7000</v>
      </c>
      <c r="R646" s="4" t="n">
        <f aca="false">IF(OR(TRIM(Customers!R646&amp;"")="",ISNUMBER(MATCH(TRIM(Customers!R646&amp;""),Codes!$A$5:$A$14,0))),"",IF(ISNUMBER(Customers!R646),Customers!R646,IFERROR(VALUE(Customers!R646),"")))</f>
        <v>1668.08</v>
      </c>
      <c r="S646" s="4" t="n">
        <f aca="false">IF(OR(TRIM(Customers!S646&amp;"")="",ISNUMBER(MATCH(TRIM(Customers!S646&amp;""),Codes!$A$5:$A$14,0))),"",IF(ISNUMBER(Customers!S646),Customers!S646,IFERROR(VALUE(Customers!S646),"")))</f>
        <v>0</v>
      </c>
      <c r="T646" s="4" t="n">
        <f aca="false">IF(OR(TRIM(Customers!T646&amp;"")="",ISNUMBER(MATCH(TRIM(Customers!T646&amp;""),Codes!$A$5:$A$14,0))),"",IF(ISNUMBER(Customers!T646),Customers!T646,IFERROR(VALUE(Customers!T646),"")))</f>
        <v>0</v>
      </c>
      <c r="U646" s="3" t="n">
        <f aca="false">IF(OR(TRIM(Customers!U646&amp;"")="",ISNUMBER(MATCH(TRIM(Customers!U646&amp;""),Codes!$A$5:$A$14,0)),Customers!U646=0),"",IF(ISNUMBER(Customers!U646),Customers!U646,IFERROR(VALUE(Customers!U646),"")))</f>
        <v>688</v>
      </c>
      <c r="V646" s="3" t="n">
        <f aca="false">IF(OR(TRIM(Customers!V646&amp;"")="",ISNUMBER(MATCH(TRIM(Customers!V646&amp;""),Codes!$A$5:$A$14,0))),"",IF(ISNUMBER(Customers!V646),Customers!V646,IFERROR(VALUE(Customers!V646),"")))</f>
        <v>0</v>
      </c>
    </row>
    <row r="647" customFormat="false" ht="15" hidden="false" customHeight="false" outlineLevel="0" collapsed="false">
      <c r="A647" s="2" t="str">
        <f aca="false">Customers!A647</f>
        <v>CL00646</v>
      </c>
      <c r="B647" s="3" t="n">
        <f aca="false">IF(OR(TRIM(Customers!B647&amp;"")="",ISNUMBER(MATCH(TRIM(Customers!B647&amp;""),Codes!$A$5:$A$14,0)),Customers!B647=0),"",IF(ISNUMBER(Customers!B647),Customers!B647,IFERROR(VALUE(Customers!B647),"")))</f>
        <v>56</v>
      </c>
      <c r="C647" s="2" t="str">
        <f aca="false">IF(OR(TRIM(Customers!C647&amp;"")="",ISNUMBER(MATCH(TRIM(Customers!C647&amp;""),Codes!$A$5:$A$14,0))),"",TRIM(Customers!C647))</f>
        <v>M</v>
      </c>
      <c r="D647" s="2" t="str">
        <f aca="false">IF(OR(TRIM(Customers!D647&amp;"")="",ISNUMBER(MATCH(TRIM(Customers!D647&amp;""),Codes!$A$5:$A$14,0))),"",TRIM(Customers!D647))</f>
        <v>Emilia-Romagna</v>
      </c>
      <c r="E647" s="2" t="str">
        <f aca="false">IF(OR(TRIM(Customers!E647&amp;"")="",ISNUMBER(MATCH(TRIM(Customers!E647&amp;""),Codes!$A$5:$A$14,0))),"",TRIM(Customers!E647))</f>
        <v/>
      </c>
      <c r="F647" s="2" t="str">
        <f aca="false">IF(OR(TRIM(Customers!F647&amp;"")="",ISNUMBER(MATCH(TRIM(Customers!F647&amp;""),Codes!$A$5:$A$14,0))),"",TRIM(Customers!F647))</f>
        <v>Married</v>
      </c>
      <c r="G647" s="4" t="n">
        <f aca="false">IF(OR(TRIM(Customers!G647&amp;"")="",ISNUMBER(MATCH(TRIM(Customers!G647&amp;""),Codes!$A$5:$A$14,0)),Customers!G647=-999),"",IF(ISNUMBER(Customers!G647),Customers!G647,IFERROR(VALUE(Customers!G647),"")))</f>
        <v>50500</v>
      </c>
      <c r="H647" s="3" t="n">
        <f aca="false">IF(OR(TRIM(Customers!H647&amp;"")="",ISNUMBER(MATCH(TRIM(Customers!H647&amp;""),Codes!$A$5:$A$14,0))),"",IF(ISNUMBER(Customers!H647),Customers!H647,IFERROR(VALUE(Customers!H647),"")))</f>
        <v>24</v>
      </c>
      <c r="I647" s="5" t="n">
        <f aca="false">IF(OR(TRIM(Customers!I647&amp;"")="",ISNUMBER(MATCH(TRIM(Customers!I647&amp;""),Codes!$A$5:$A$14,0)),Customers!I647=DATE(1970,1,1)),"",IF(ISNUMBER(Customers!I647),Customers!I647,IFERROR(DATEVALUE(Customers!I647),"")))</f>
        <v>37273</v>
      </c>
      <c r="J647" s="2" t="str">
        <f aca="false">IF(OR(TRIM(Customers!J647&amp;"")="",ISNUMBER(MATCH(TRIM(Customers!J647&amp;""),Codes!$A$5:$A$14,0))),"",TRIM(Customers!J647))</f>
        <v>Online Banking</v>
      </c>
      <c r="K647" s="3" t="n">
        <f aca="false">IF(OR(TRIM(Customers!K647&amp;"")="",ISNUMBER(MATCH(TRIM(Customers!K647&amp;""),Codes!$A$5:$A$14,0))),"",IF(ISNUMBER(Customers!K647),Customers!K647,IFERROR(VALUE(Customers!K647),"")))</f>
        <v>2</v>
      </c>
      <c r="L647" s="4" t="n">
        <f aca="false">IF(OR(TRIM(Customers!L647&amp;"")="",ISNUMBER(MATCH(TRIM(Customers!L647&amp;""),Codes!$A$5:$A$14,0))),"",IF(ISNUMBER(Customers!L647),Customers!L647,IFERROR(VALUE(Customers!L647),"")))</f>
        <v>8932.5</v>
      </c>
      <c r="M647" s="4" t="str">
        <f aca="false">IF(OR(TRIM(Customers!M647&amp;"")="",ISNUMBER(MATCH(TRIM(Customers!M647&amp;""),Codes!$A$5:$A$14,0))),"",IF(ISNUMBER(Customers!M647),Customers!M647,IFERROR(VALUE(Customers!M647),"")))</f>
        <v/>
      </c>
      <c r="N647" s="3" t="n">
        <f aca="false">IF(OR(TRIM(Customers!N647&amp;"")="",ISNUMBER(MATCH(TRIM(Customers!N647&amp;""),Codes!$A$5:$A$14,0)),Customers!N647=9999),"",IF(ISNUMBER(Customers!N647),Customers!N647,IFERROR(VALUE(Customers!N647),"")))</f>
        <v>32</v>
      </c>
      <c r="O647" s="4" t="n">
        <f aca="false">IF(OR(TRIM(Customers!O647&amp;"")="",ISNUMBER(MATCH(TRIM(Customers!O647&amp;""),Codes!$A$5:$A$14,0))),"",IF(ISNUMBER(Customers!O647),Customers!O647,IFERROR(VALUE(Customers!O647),"")))</f>
        <v>68.08</v>
      </c>
      <c r="P647" s="3" t="n">
        <f aca="false">IF(OR(TRIM(Customers!P647&amp;"")="",ISNUMBER(MATCH(TRIM(Customers!P647&amp;""),Codes!$A$5:$A$14,0))),"",IF(ISNUMBER(Customers!P647),Customers!P647,IFERROR(VALUE(Customers!P647),"")))</f>
        <v>4</v>
      </c>
      <c r="Q647" s="4" t="n">
        <f aca="false">IF(OR(TRIM(Customers!Q647&amp;"")="",ISNUMBER(MATCH(TRIM(Customers!Q647&amp;""),Codes!$A$5:$A$14,0))),"",IF(ISNUMBER(Customers!Q647),Customers!Q647,IFERROR(VALUE(Customers!Q647),"")))</f>
        <v>6000</v>
      </c>
      <c r="R647" s="4" t="n">
        <f aca="false">IF(OR(TRIM(Customers!R647&amp;"")="",ISNUMBER(MATCH(TRIM(Customers!R647&amp;""),Codes!$A$5:$A$14,0))),"",IF(ISNUMBER(Customers!R647),Customers!R647,IFERROR(VALUE(Customers!R647),"")))</f>
        <v>239.33</v>
      </c>
      <c r="S647" s="4" t="n">
        <f aca="false">IF(OR(TRIM(Customers!S647&amp;"")="",ISNUMBER(MATCH(TRIM(Customers!S647&amp;""),Codes!$A$5:$A$14,0))),"",IF(ISNUMBER(Customers!S647),Customers!S647,IFERROR(VALUE(Customers!S647),"")))</f>
        <v>0</v>
      </c>
      <c r="T647" s="4" t="n">
        <f aca="false">IF(OR(TRIM(Customers!T647&amp;"")="",ISNUMBER(MATCH(TRIM(Customers!T647&amp;""),Codes!$A$5:$A$14,0))),"",IF(ISNUMBER(Customers!T647),Customers!T647,IFERROR(VALUE(Customers!T647),"")))</f>
        <v>0</v>
      </c>
      <c r="U647" s="3" t="n">
        <f aca="false">IF(OR(TRIM(Customers!U647&amp;"")="",ISNUMBER(MATCH(TRIM(Customers!U647&amp;""),Codes!$A$5:$A$14,0)),Customers!U647=0),"",IF(ISNUMBER(Customers!U647),Customers!U647,IFERROR(VALUE(Customers!U647),"")))</f>
        <v>706</v>
      </c>
      <c r="V647" s="3" t="n">
        <f aca="false">IF(OR(TRIM(Customers!V647&amp;"")="",ISNUMBER(MATCH(TRIM(Customers!V647&amp;""),Codes!$A$5:$A$14,0))),"",IF(ISNUMBER(Customers!V647),Customers!V647,IFERROR(VALUE(Customers!V647),"")))</f>
        <v>0</v>
      </c>
    </row>
    <row r="648" customFormat="false" ht="15" hidden="false" customHeight="false" outlineLevel="0" collapsed="false">
      <c r="A648" s="2" t="str">
        <f aca="false">Customers!A648</f>
        <v>CL00647</v>
      </c>
      <c r="B648" s="3" t="n">
        <f aca="false">IF(OR(TRIM(Customers!B648&amp;"")="",ISNUMBER(MATCH(TRIM(Customers!B648&amp;""),Codes!$A$5:$A$14,0)),Customers!B648=0),"",IF(ISNUMBER(Customers!B648),Customers!B648,IFERROR(VALUE(Customers!B648),"")))</f>
        <v>44</v>
      </c>
      <c r="C648" s="2" t="str">
        <f aca="false">IF(OR(TRIM(Customers!C648&amp;"")="",ISNUMBER(MATCH(TRIM(Customers!C648&amp;""),Codes!$A$5:$A$14,0))),"",TRIM(Customers!C648))</f>
        <v>M</v>
      </c>
      <c r="D648" s="2" t="str">
        <f aca="false">IF(OR(TRIM(Customers!D648&amp;"")="",ISNUMBER(MATCH(TRIM(Customers!D648&amp;""),Codes!$A$5:$A$14,0))),"",TRIM(Customers!D648))</f>
        <v>Emilia-Romagna</v>
      </c>
      <c r="E648" s="2" t="str">
        <f aca="false">IF(OR(TRIM(Customers!E648&amp;"")="",ISNUMBER(MATCH(TRIM(Customers!E648&amp;""),Codes!$A$5:$A$14,0))),"",TRIM(Customers!E648))</f>
        <v>Executive</v>
      </c>
      <c r="F648" s="2" t="str">
        <f aca="false">IF(OR(TRIM(Customers!F648&amp;"")="",ISNUMBER(MATCH(TRIM(Customers!F648&amp;""),Codes!$A$5:$A$14,0))),"",TRIM(Customers!F648))</f>
        <v>Single</v>
      </c>
      <c r="G648" s="4" t="n">
        <f aca="false">IF(OR(TRIM(Customers!G648&amp;"")="",ISNUMBER(MATCH(TRIM(Customers!G648&amp;""),Codes!$A$5:$A$14,0)),Customers!G648=-999),"",IF(ISNUMBER(Customers!G648),Customers!G648,IFERROR(VALUE(Customers!G648),"")))</f>
        <v>127700</v>
      </c>
      <c r="H648" s="3" t="n">
        <f aca="false">IF(OR(TRIM(Customers!H648&amp;"")="",ISNUMBER(MATCH(TRIM(Customers!H648&amp;""),Codes!$A$5:$A$14,0))),"",IF(ISNUMBER(Customers!H648),Customers!H648,IFERROR(VALUE(Customers!H648),"")))</f>
        <v>15</v>
      </c>
      <c r="I648" s="5" t="n">
        <f aca="false">IF(OR(TRIM(Customers!I648&amp;"")="",ISNUMBER(MATCH(TRIM(Customers!I648&amp;""),Codes!$A$5:$A$14,0)),Customers!I648=DATE(1970,1,1)),"",IF(ISNUMBER(Customers!I648),Customers!I648,IFERROR(DATEVALUE(Customers!I648),"")))</f>
        <v>40512</v>
      </c>
      <c r="J648" s="2" t="str">
        <f aca="false">IF(OR(TRIM(Customers!J648&amp;"")="",ISNUMBER(MATCH(TRIM(Customers!J648&amp;""),Codes!$A$5:$A$14,0))),"",TRIM(Customers!J648))</f>
        <v>Branch</v>
      </c>
      <c r="K648" s="3" t="n">
        <f aca="false">IF(OR(TRIM(Customers!K648&amp;"")="",ISNUMBER(MATCH(TRIM(Customers!K648&amp;""),Codes!$A$5:$A$14,0))),"",IF(ISNUMBER(Customers!K648),Customers!K648,IFERROR(VALUE(Customers!K648),"")))</f>
        <v>2</v>
      </c>
      <c r="L648" s="4" t="n">
        <f aca="false">IF(OR(TRIM(Customers!L648&amp;"")="",ISNUMBER(MATCH(TRIM(Customers!L648&amp;""),Codes!$A$5:$A$14,0))),"",IF(ISNUMBER(Customers!L648),Customers!L648,IFERROR(VALUE(Customers!L648),"")))</f>
        <v>21707.79</v>
      </c>
      <c r="M648" s="4" t="n">
        <f aca="false">IF(OR(TRIM(Customers!M648&amp;"")="",ISNUMBER(MATCH(TRIM(Customers!M648&amp;""),Codes!$A$5:$A$14,0))),"",IF(ISNUMBER(Customers!M648),Customers!M648,IFERROR(VALUE(Customers!M648),"")))</f>
        <v>0</v>
      </c>
      <c r="N648" s="3" t="n">
        <f aca="false">IF(OR(TRIM(Customers!N648&amp;"")="",ISNUMBER(MATCH(TRIM(Customers!N648&amp;""),Codes!$A$5:$A$14,0)),Customers!N648=9999),"",IF(ISNUMBER(Customers!N648),Customers!N648,IFERROR(VALUE(Customers!N648),"")))</f>
        <v>46</v>
      </c>
      <c r="O648" s="4" t="n">
        <f aca="false">IF(OR(TRIM(Customers!O648&amp;"")="",ISNUMBER(MATCH(TRIM(Customers!O648&amp;""),Codes!$A$5:$A$14,0))),"",IF(ISNUMBER(Customers!O648),Customers!O648,IFERROR(VALUE(Customers!O648),"")))</f>
        <v>96.5</v>
      </c>
      <c r="P648" s="3" t="n">
        <f aca="false">IF(OR(TRIM(Customers!P648&amp;"")="",ISNUMBER(MATCH(TRIM(Customers!P648&amp;""),Codes!$A$5:$A$14,0))),"",IF(ISNUMBER(Customers!P648),Customers!P648,IFERROR(VALUE(Customers!P648),"")))</f>
        <v>4</v>
      </c>
      <c r="Q648" s="4" t="n">
        <f aca="false">IF(OR(TRIM(Customers!Q648&amp;"")="",ISNUMBER(MATCH(TRIM(Customers!Q648&amp;""),Codes!$A$5:$A$14,0))),"",IF(ISNUMBER(Customers!Q648),Customers!Q648,IFERROR(VALUE(Customers!Q648),"")))</f>
        <v>15000</v>
      </c>
      <c r="R648" s="4" t="n">
        <f aca="false">IF(OR(TRIM(Customers!R648&amp;"")="",ISNUMBER(MATCH(TRIM(Customers!R648&amp;""),Codes!$A$5:$A$14,0))),"",IF(ISNUMBER(Customers!R648),Customers!R648,IFERROR(VALUE(Customers!R648),"")))</f>
        <v>1815.29</v>
      </c>
      <c r="S648" s="4" t="n">
        <f aca="false">IF(OR(TRIM(Customers!S648&amp;"")="",ISNUMBER(MATCH(TRIM(Customers!S648&amp;""),Codes!$A$5:$A$14,0))),"",IF(ISNUMBER(Customers!S648),Customers!S648,IFERROR(VALUE(Customers!S648),"")))</f>
        <v>0</v>
      </c>
      <c r="T648" s="4" t="n">
        <f aca="false">IF(OR(TRIM(Customers!T648&amp;"")="",ISNUMBER(MATCH(TRIM(Customers!T648&amp;""),Codes!$A$5:$A$14,0))),"",IF(ISNUMBER(Customers!T648),Customers!T648,IFERROR(VALUE(Customers!T648),"")))</f>
        <v>0</v>
      </c>
      <c r="U648" s="3" t="n">
        <f aca="false">IF(OR(TRIM(Customers!U648&amp;"")="",ISNUMBER(MATCH(TRIM(Customers!U648&amp;""),Codes!$A$5:$A$14,0)),Customers!U648=0),"",IF(ISNUMBER(Customers!U648),Customers!U648,IFERROR(VALUE(Customers!U648),"")))</f>
        <v>603</v>
      </c>
      <c r="V648" s="3" t="n">
        <f aca="false">IF(OR(TRIM(Customers!V648&amp;"")="",ISNUMBER(MATCH(TRIM(Customers!V648&amp;""),Codes!$A$5:$A$14,0))),"",IF(ISNUMBER(Customers!V648),Customers!V648,IFERROR(VALUE(Customers!V648),"")))</f>
        <v>1</v>
      </c>
    </row>
    <row r="649" customFormat="false" ht="15" hidden="false" customHeight="false" outlineLevel="0" collapsed="false">
      <c r="A649" s="2" t="str">
        <f aca="false">Customers!A649</f>
        <v>CL00648</v>
      </c>
      <c r="B649" s="3" t="n">
        <f aca="false">IF(OR(TRIM(Customers!B649&amp;"")="",ISNUMBER(MATCH(TRIM(Customers!B649&amp;""),Codes!$A$5:$A$14,0)),Customers!B649=0),"",IF(ISNUMBER(Customers!B649),Customers!B649,IFERROR(VALUE(Customers!B649),"")))</f>
        <v>34</v>
      </c>
      <c r="C649" s="2" t="str">
        <f aca="false">IF(OR(TRIM(Customers!C649&amp;"")="",ISNUMBER(MATCH(TRIM(Customers!C649&amp;""),Codes!$A$5:$A$14,0))),"",TRIM(Customers!C649))</f>
        <v/>
      </c>
      <c r="D649" s="2" t="str">
        <f aca="false">IF(OR(TRIM(Customers!D649&amp;"")="",ISNUMBER(MATCH(TRIM(Customers!D649&amp;""),Codes!$A$5:$A$14,0))),"",TRIM(Customers!D649))</f>
        <v>Toscana</v>
      </c>
      <c r="E649" s="2" t="str">
        <f aca="false">IF(OR(TRIM(Customers!E649&amp;"")="",ISNUMBER(MATCH(TRIM(Customers!E649&amp;""),Codes!$A$5:$A$14,0))),"",TRIM(Customers!E649))</f>
        <v>Self-employed</v>
      </c>
      <c r="F649" s="2" t="str">
        <f aca="false">IF(OR(TRIM(Customers!F649&amp;"")="",ISNUMBER(MATCH(TRIM(Customers!F649&amp;""),Codes!$A$5:$A$14,0))),"",TRIM(Customers!F649))</f>
        <v>Single</v>
      </c>
      <c r="G649" s="4" t="n">
        <f aca="false">IF(OR(TRIM(Customers!G649&amp;"")="",ISNUMBER(MATCH(TRIM(Customers!G649&amp;""),Codes!$A$5:$A$14,0)),Customers!G649=-999),"",IF(ISNUMBER(Customers!G649),Customers!G649,IFERROR(VALUE(Customers!G649),"")))</f>
        <v>39800</v>
      </c>
      <c r="H649" s="3" t="n">
        <f aca="false">IF(OR(TRIM(Customers!H649&amp;"")="",ISNUMBER(MATCH(TRIM(Customers!H649&amp;""),Codes!$A$5:$A$14,0))),"",IF(ISNUMBER(Customers!H649),Customers!H649,IFERROR(VALUE(Customers!H649),"")))</f>
        <v>7</v>
      </c>
      <c r="I649" s="5" t="n">
        <f aca="false">IF(OR(TRIM(Customers!I649&amp;"")="",ISNUMBER(MATCH(TRIM(Customers!I649&amp;""),Codes!$A$5:$A$14,0)),Customers!I649=DATE(1970,1,1)),"",IF(ISNUMBER(Customers!I649),Customers!I649,IFERROR(DATEVALUE(Customers!I649),"")))</f>
        <v>43650</v>
      </c>
      <c r="J649" s="2" t="str">
        <f aca="false">IF(OR(TRIM(Customers!J649&amp;"")="",ISNUMBER(MATCH(TRIM(Customers!J649&amp;""),Codes!$A$5:$A$14,0))),"",TRIM(Customers!J649))</f>
        <v>Online Banking</v>
      </c>
      <c r="K649" s="3" t="n">
        <f aca="false">IF(OR(TRIM(Customers!K649&amp;"")="",ISNUMBER(MATCH(TRIM(Customers!K649&amp;""),Codes!$A$5:$A$14,0))),"",IF(ISNUMBER(Customers!K649),Customers!K649,IFERROR(VALUE(Customers!K649),"")))</f>
        <v>2</v>
      </c>
      <c r="L649" s="4" t="n">
        <f aca="false">IF(OR(TRIM(Customers!L649&amp;"")="",ISNUMBER(MATCH(TRIM(Customers!L649&amp;""),Codes!$A$5:$A$14,0))),"",IF(ISNUMBER(Customers!L649),Customers!L649,IFERROR(VALUE(Customers!L649),"")))</f>
        <v>7481.92</v>
      </c>
      <c r="M649" s="4" t="n">
        <f aca="false">IF(OR(TRIM(Customers!M649&amp;"")="",ISNUMBER(MATCH(TRIM(Customers!M649&amp;""),Codes!$A$5:$A$14,0))),"",IF(ISNUMBER(Customers!M649),Customers!M649,IFERROR(VALUE(Customers!M649),"")))</f>
        <v>21794.66</v>
      </c>
      <c r="N649" s="3" t="n">
        <f aca="false">IF(OR(TRIM(Customers!N649&amp;"")="",ISNUMBER(MATCH(TRIM(Customers!N649&amp;""),Codes!$A$5:$A$14,0)),Customers!N649=9999),"",IF(ISNUMBER(Customers!N649),Customers!N649,IFERROR(VALUE(Customers!N649),"")))</f>
        <v>37</v>
      </c>
      <c r="O649" s="4" t="n">
        <f aca="false">IF(OR(TRIM(Customers!O649&amp;"")="",ISNUMBER(MATCH(TRIM(Customers!O649&amp;""),Codes!$A$5:$A$14,0))),"",IF(ISNUMBER(Customers!O649),Customers!O649,IFERROR(VALUE(Customers!O649),"")))</f>
        <v>84.73</v>
      </c>
      <c r="P649" s="3" t="n">
        <f aca="false">IF(OR(TRIM(Customers!P649&amp;"")="",ISNUMBER(MATCH(TRIM(Customers!P649&amp;""),Codes!$A$5:$A$14,0))),"",IF(ISNUMBER(Customers!P649),Customers!P649,IFERROR(VALUE(Customers!P649),"")))</f>
        <v>2</v>
      </c>
      <c r="Q649" s="4" t="n">
        <f aca="false">IF(OR(TRIM(Customers!Q649&amp;"")="",ISNUMBER(MATCH(TRIM(Customers!Q649&amp;""),Codes!$A$5:$A$14,0))),"",IF(ISNUMBER(Customers!Q649),Customers!Q649,IFERROR(VALUE(Customers!Q649),"")))</f>
        <v>6500</v>
      </c>
      <c r="R649" s="4" t="n">
        <f aca="false">IF(OR(TRIM(Customers!R649&amp;"")="",ISNUMBER(MATCH(TRIM(Customers!R649&amp;""),Codes!$A$5:$A$14,0))),"",IF(ISNUMBER(Customers!R649),Customers!R649,IFERROR(VALUE(Customers!R649),"")))</f>
        <v>2905.51</v>
      </c>
      <c r="S649" s="4" t="n">
        <f aca="false">IF(OR(TRIM(Customers!S649&amp;"")="",ISNUMBER(MATCH(TRIM(Customers!S649&amp;""),Codes!$A$5:$A$14,0))),"",IF(ISNUMBER(Customers!S649),Customers!S649,IFERROR(VALUE(Customers!S649),"")))</f>
        <v>0</v>
      </c>
      <c r="T649" s="4" t="n">
        <f aca="false">IF(OR(TRIM(Customers!T649&amp;"")="",ISNUMBER(MATCH(TRIM(Customers!T649&amp;""),Codes!$A$5:$A$14,0))),"",IF(ISNUMBER(Customers!T649),Customers!T649,IFERROR(VALUE(Customers!T649),"")))</f>
        <v>0</v>
      </c>
      <c r="U649" s="3" t="n">
        <f aca="false">IF(OR(TRIM(Customers!U649&amp;"")="",ISNUMBER(MATCH(TRIM(Customers!U649&amp;""),Codes!$A$5:$A$14,0)),Customers!U649=0),"",IF(ISNUMBER(Customers!U649),Customers!U649,IFERROR(VALUE(Customers!U649),"")))</f>
        <v>596</v>
      </c>
      <c r="V649" s="3" t="str">
        <f aca="false">IF(OR(TRIM(Customers!V649&amp;"")="",ISNUMBER(MATCH(TRIM(Customers!V649&amp;""),Codes!$A$5:$A$14,0))),"",IF(ISNUMBER(Customers!V649),Customers!V649,IFERROR(VALUE(Customers!V649),"")))</f>
        <v/>
      </c>
    </row>
    <row r="650" customFormat="false" ht="15" hidden="false" customHeight="false" outlineLevel="0" collapsed="false">
      <c r="A650" s="2" t="str">
        <f aca="false">Customers!A650</f>
        <v>CL00649</v>
      </c>
      <c r="B650" s="3" t="n">
        <f aca="false">IF(OR(TRIM(Customers!B650&amp;"")="",ISNUMBER(MATCH(TRIM(Customers!B650&amp;""),Codes!$A$5:$A$14,0)),Customers!B650=0),"",IF(ISNUMBER(Customers!B650),Customers!B650,IFERROR(VALUE(Customers!B650),"")))</f>
        <v>59</v>
      </c>
      <c r="C650" s="2" t="str">
        <f aca="false">IF(OR(TRIM(Customers!C650&amp;"")="",ISNUMBER(MATCH(TRIM(Customers!C650&amp;""),Codes!$A$5:$A$14,0))),"",TRIM(Customers!C650))</f>
        <v>F</v>
      </c>
      <c r="D650" s="2" t="str">
        <f aca="false">IF(OR(TRIM(Customers!D650&amp;"")="",ISNUMBER(MATCH(TRIM(Customers!D650&amp;""),Codes!$A$5:$A$14,0))),"",TRIM(Customers!D650))</f>
        <v/>
      </c>
      <c r="E650" s="2" t="str">
        <f aca="false">IF(OR(TRIM(Customers!E650&amp;"")="",ISNUMBER(MATCH(TRIM(Customers!E650&amp;""),Codes!$A$5:$A$14,0))),"",TRIM(Customers!E650))</f>
        <v>Teacher</v>
      </c>
      <c r="F650" s="2" t="str">
        <f aca="false">IF(OR(TRIM(Customers!F650&amp;"")="",ISNUMBER(MATCH(TRIM(Customers!F650&amp;""),Codes!$A$5:$A$14,0))),"",TRIM(Customers!F650))</f>
        <v>Single</v>
      </c>
      <c r="G650" s="4" t="n">
        <f aca="false">IF(OR(TRIM(Customers!G650&amp;"")="",ISNUMBER(MATCH(TRIM(Customers!G650&amp;""),Codes!$A$5:$A$14,0)),Customers!G650=-999),"",IF(ISNUMBER(Customers!G650),Customers!G650,IFERROR(VALUE(Customers!G650),"")))</f>
        <v>47600</v>
      </c>
      <c r="H650" s="3" t="n">
        <f aca="false">IF(OR(TRIM(Customers!H650&amp;"")="",ISNUMBER(MATCH(TRIM(Customers!H650&amp;""),Codes!$A$5:$A$14,0))),"",IF(ISNUMBER(Customers!H650),Customers!H650,IFERROR(VALUE(Customers!H650),"")))</f>
        <v>24</v>
      </c>
      <c r="I650" s="5" t="n">
        <f aca="false">IF(OR(TRIM(Customers!I650&amp;"")="",ISNUMBER(MATCH(TRIM(Customers!I650&amp;""),Codes!$A$5:$A$14,0)),Customers!I650=DATE(1970,1,1)),"",IF(ISNUMBER(Customers!I650),Customers!I650,IFERROR(DATEVALUE(Customers!I650),"")))</f>
        <v>37185</v>
      </c>
      <c r="J650" s="2" t="str">
        <f aca="false">IF(OR(TRIM(Customers!J650&amp;"")="",ISNUMBER(MATCH(TRIM(Customers!J650&amp;""),Codes!$A$5:$A$14,0))),"",TRIM(Customers!J650))</f>
        <v>Branch</v>
      </c>
      <c r="K650" s="3" t="n">
        <f aca="false">IF(OR(TRIM(Customers!K650&amp;"")="",ISNUMBER(MATCH(TRIM(Customers!K650&amp;""),Codes!$A$5:$A$14,0))),"",IF(ISNUMBER(Customers!K650),Customers!K650,IFERROR(VALUE(Customers!K650),"")))</f>
        <v>3</v>
      </c>
      <c r="L650" s="4" t="n">
        <f aca="false">IF(OR(TRIM(Customers!L650&amp;"")="",ISNUMBER(MATCH(TRIM(Customers!L650&amp;""),Codes!$A$5:$A$14,0))),"",IF(ISNUMBER(Customers!L650),Customers!L650,IFERROR(VALUE(Customers!L650),"")))</f>
        <v>1679.54</v>
      </c>
      <c r="M650" s="4" t="str">
        <f aca="false">IF(OR(TRIM(Customers!M650&amp;"")="",ISNUMBER(MATCH(TRIM(Customers!M650&amp;""),Codes!$A$5:$A$14,0))),"",IF(ISNUMBER(Customers!M650),Customers!M650,IFERROR(VALUE(Customers!M650),"")))</f>
        <v/>
      </c>
      <c r="N650" s="3" t="n">
        <f aca="false">IF(OR(TRIM(Customers!N650&amp;"")="",ISNUMBER(MATCH(TRIM(Customers!N650&amp;""),Codes!$A$5:$A$14,0)),Customers!N650=9999),"",IF(ISNUMBER(Customers!N650),Customers!N650,IFERROR(VALUE(Customers!N650),"")))</f>
        <v>26</v>
      </c>
      <c r="O650" s="4" t="n">
        <f aca="false">IF(OR(TRIM(Customers!O650&amp;"")="",ISNUMBER(MATCH(TRIM(Customers!O650&amp;""),Codes!$A$5:$A$14,0))),"",IF(ISNUMBER(Customers!O650),Customers!O650,IFERROR(VALUE(Customers!O650),"")))</f>
        <v>65.36</v>
      </c>
      <c r="P650" s="3" t="n">
        <f aca="false">IF(OR(TRIM(Customers!P650&amp;"")="",ISNUMBER(MATCH(TRIM(Customers!P650&amp;""),Codes!$A$5:$A$14,0))),"",IF(ISNUMBER(Customers!P650),Customers!P650,IFERROR(VALUE(Customers!P650),"")))</f>
        <v>2</v>
      </c>
      <c r="Q650" s="4" t="n">
        <f aca="false">IF(OR(TRIM(Customers!Q650&amp;"")="",ISNUMBER(MATCH(TRIM(Customers!Q650&amp;""),Codes!$A$5:$A$14,0))),"",IF(ISNUMBER(Customers!Q650),Customers!Q650,IFERROR(VALUE(Customers!Q650),"")))</f>
        <v>5500</v>
      </c>
      <c r="R650" s="4" t="n">
        <f aca="false">IF(OR(TRIM(Customers!R650&amp;"")="",ISNUMBER(MATCH(TRIM(Customers!R650&amp;""),Codes!$A$5:$A$14,0))),"",IF(ISNUMBER(Customers!R650),Customers!R650,IFERROR(VALUE(Customers!R650),"")))</f>
        <v>2245.02</v>
      </c>
      <c r="S650" s="4" t="n">
        <f aca="false">IF(OR(TRIM(Customers!S650&amp;"")="",ISNUMBER(MATCH(TRIM(Customers!S650&amp;""),Codes!$A$5:$A$14,0))),"",IF(ISNUMBER(Customers!S650),Customers!S650,IFERROR(VALUE(Customers!S650),"")))</f>
        <v>0</v>
      </c>
      <c r="T650" s="4" t="n">
        <f aca="false">IF(OR(TRIM(Customers!T650&amp;"")="",ISNUMBER(MATCH(TRIM(Customers!T650&amp;""),Codes!$A$5:$A$14,0))),"",IF(ISNUMBER(Customers!T650),Customers!T650,IFERROR(VALUE(Customers!T650),"")))</f>
        <v>0</v>
      </c>
      <c r="U650" s="3" t="n">
        <f aca="false">IF(OR(TRIM(Customers!U650&amp;"")="",ISNUMBER(MATCH(TRIM(Customers!U650&amp;""),Codes!$A$5:$A$14,0)),Customers!U650=0),"",IF(ISNUMBER(Customers!U650),Customers!U650,IFERROR(VALUE(Customers!U650),"")))</f>
        <v>702</v>
      </c>
      <c r="V650" s="3" t="str">
        <f aca="false">IF(OR(TRIM(Customers!V650&amp;"")="",ISNUMBER(MATCH(TRIM(Customers!V650&amp;""),Codes!$A$5:$A$14,0))),"",IF(ISNUMBER(Customers!V650),Customers!V650,IFERROR(VALUE(Customers!V650),"")))</f>
        <v/>
      </c>
    </row>
    <row r="651" customFormat="false" ht="15" hidden="false" customHeight="false" outlineLevel="0" collapsed="false">
      <c r="A651" s="2" t="str">
        <f aca="false">Customers!A651</f>
        <v>CL00650</v>
      </c>
      <c r="B651" s="3" t="n">
        <f aca="false">IF(OR(TRIM(Customers!B651&amp;"")="",ISNUMBER(MATCH(TRIM(Customers!B651&amp;""),Codes!$A$5:$A$14,0)),Customers!B651=0),"",IF(ISNUMBER(Customers!B651),Customers!B651,IFERROR(VALUE(Customers!B651),"")))</f>
        <v>50</v>
      </c>
      <c r="C651" s="2" t="str">
        <f aca="false">IF(OR(TRIM(Customers!C651&amp;"")="",ISNUMBER(MATCH(TRIM(Customers!C651&amp;""),Codes!$A$5:$A$14,0))),"",TRIM(Customers!C651))</f>
        <v>M</v>
      </c>
      <c r="D651" s="2" t="str">
        <f aca="false">IF(OR(TRIM(Customers!D651&amp;"")="",ISNUMBER(MATCH(TRIM(Customers!D651&amp;""),Codes!$A$5:$A$14,0))),"",TRIM(Customers!D651))</f>
        <v>Lazio</v>
      </c>
      <c r="E651" s="2" t="str">
        <f aca="false">IF(OR(TRIM(Customers!E651&amp;"")="",ISNUMBER(MATCH(TRIM(Customers!E651&amp;""),Codes!$A$5:$A$14,0))),"",TRIM(Customers!E651))</f>
        <v>Employee</v>
      </c>
      <c r="F651" s="2" t="str">
        <f aca="false">IF(OR(TRIM(Customers!F651&amp;"")="",ISNUMBER(MATCH(TRIM(Customers!F651&amp;""),Codes!$A$5:$A$14,0))),"",TRIM(Customers!F651))</f>
        <v>Single</v>
      </c>
      <c r="G651" s="4" t="n">
        <f aca="false">IF(OR(TRIM(Customers!G651&amp;"")="",ISNUMBER(MATCH(TRIM(Customers!G651&amp;""),Codes!$A$5:$A$14,0)),Customers!G651=-999),"",IF(ISNUMBER(Customers!G651),Customers!G651,IFERROR(VALUE(Customers!G651),"")))</f>
        <v>33000</v>
      </c>
      <c r="H651" s="3" t="n">
        <f aca="false">IF(OR(TRIM(Customers!H651&amp;"")="",ISNUMBER(MATCH(TRIM(Customers!H651&amp;""),Codes!$A$5:$A$14,0))),"",IF(ISNUMBER(Customers!H651),Customers!H651,IFERROR(VALUE(Customers!H651),"")))</f>
        <v>12</v>
      </c>
      <c r="I651" s="5" t="n">
        <f aca="false">IF(OR(TRIM(Customers!I651&amp;"")="",ISNUMBER(MATCH(TRIM(Customers!I651&amp;""),Codes!$A$5:$A$14,0)),Customers!I651=DATE(1970,1,1)),"",IF(ISNUMBER(Customers!I651),Customers!I651,IFERROR(DATEVALUE(Customers!I651),"")))</f>
        <v>41783</v>
      </c>
      <c r="J651" s="2" t="str">
        <f aca="false">IF(OR(TRIM(Customers!J651&amp;"")="",ISNUMBER(MATCH(TRIM(Customers!J651&amp;""),Codes!$A$5:$A$14,0))),"",TRIM(Customers!J651))</f>
        <v>Phone</v>
      </c>
      <c r="K651" s="3" t="n">
        <f aca="false">IF(OR(TRIM(Customers!K651&amp;"")="",ISNUMBER(MATCH(TRIM(Customers!K651&amp;""),Codes!$A$5:$A$14,0))),"",IF(ISNUMBER(Customers!K651),Customers!K651,IFERROR(VALUE(Customers!K651),"")))</f>
        <v>1</v>
      </c>
      <c r="L651" s="4" t="n">
        <f aca="false">IF(OR(TRIM(Customers!L651&amp;"")="",ISNUMBER(MATCH(TRIM(Customers!L651&amp;""),Codes!$A$5:$A$14,0))),"",IF(ISNUMBER(Customers!L651),Customers!L651,IFERROR(VALUE(Customers!L651),"")))</f>
        <v>3552.12</v>
      </c>
      <c r="M651" s="4" t="n">
        <f aca="false">IF(OR(TRIM(Customers!M651&amp;"")="",ISNUMBER(MATCH(TRIM(Customers!M651&amp;""),Codes!$A$5:$A$14,0))),"",IF(ISNUMBER(Customers!M651),Customers!M651,IFERROR(VALUE(Customers!M651),"")))</f>
        <v>0</v>
      </c>
      <c r="N651" s="3" t="n">
        <f aca="false">IF(OR(TRIM(Customers!N651&amp;"")="",ISNUMBER(MATCH(TRIM(Customers!N651&amp;""),Codes!$A$5:$A$14,0)),Customers!N651=9999),"",IF(ISNUMBER(Customers!N651),Customers!N651,IFERROR(VALUE(Customers!N651),"")))</f>
        <v>20</v>
      </c>
      <c r="O651" s="4" t="n">
        <f aca="false">IF(OR(TRIM(Customers!O651&amp;"")="",ISNUMBER(MATCH(TRIM(Customers!O651&amp;""),Codes!$A$5:$A$14,0))),"",IF(ISNUMBER(Customers!O651),Customers!O651,IFERROR(VALUE(Customers!O651),"")))</f>
        <v>60.05</v>
      </c>
      <c r="P651" s="3" t="n">
        <f aca="false">IF(OR(TRIM(Customers!P651&amp;"")="",ISNUMBER(MATCH(TRIM(Customers!P651&amp;""),Codes!$A$5:$A$14,0))),"",IF(ISNUMBER(Customers!P651),Customers!P651,IFERROR(VALUE(Customers!P651),"")))</f>
        <v>0</v>
      </c>
      <c r="Q651" s="4" t="n">
        <f aca="false">IF(OR(TRIM(Customers!Q651&amp;"")="",ISNUMBER(MATCH(TRIM(Customers!Q651&amp;""),Codes!$A$5:$A$14,0))),"",IF(ISNUMBER(Customers!Q651),Customers!Q651,IFERROR(VALUE(Customers!Q651),"")))</f>
        <v>0</v>
      </c>
      <c r="R651" s="4" t="n">
        <f aca="false">IF(OR(TRIM(Customers!R651&amp;"")="",ISNUMBER(MATCH(TRIM(Customers!R651&amp;""),Codes!$A$5:$A$14,0))),"",IF(ISNUMBER(Customers!R651),Customers!R651,IFERROR(VALUE(Customers!R651),"")))</f>
        <v>0</v>
      </c>
      <c r="S651" s="4" t="str">
        <f aca="false">IF(OR(TRIM(Customers!S651&amp;"")="",ISNUMBER(MATCH(TRIM(Customers!S651&amp;""),Codes!$A$5:$A$14,0))),"",IF(ISNUMBER(Customers!S651),Customers!S651,IFERROR(VALUE(Customers!S651),"")))</f>
        <v/>
      </c>
      <c r="T651" s="4" t="n">
        <f aca="false">IF(OR(TRIM(Customers!T651&amp;"")="",ISNUMBER(MATCH(TRIM(Customers!T651&amp;""),Codes!$A$5:$A$14,0))),"",IF(ISNUMBER(Customers!T651),Customers!T651,IFERROR(VALUE(Customers!T651),"")))</f>
        <v>961</v>
      </c>
      <c r="U651" s="3" t="n">
        <f aca="false">IF(OR(TRIM(Customers!U651&amp;"")="",ISNUMBER(MATCH(TRIM(Customers!U651&amp;""),Codes!$A$5:$A$14,0)),Customers!U651=0),"",IF(ISNUMBER(Customers!U651),Customers!U651,IFERROR(VALUE(Customers!U651),"")))</f>
        <v>672</v>
      </c>
      <c r="V651" s="3" t="n">
        <f aca="false">IF(OR(TRIM(Customers!V651&amp;"")="",ISNUMBER(MATCH(TRIM(Customers!V651&amp;""),Codes!$A$5:$A$14,0))),"",IF(ISNUMBER(Customers!V651),Customers!V651,IFERROR(VALUE(Customers!V651),"")))</f>
        <v>0</v>
      </c>
    </row>
    <row r="652" customFormat="false" ht="15" hidden="false" customHeight="false" outlineLevel="0" collapsed="false">
      <c r="A652" s="2" t="str">
        <f aca="false">Customers!A652</f>
        <v>CL00651</v>
      </c>
      <c r="B652" s="3" t="n">
        <f aca="false">IF(OR(TRIM(Customers!B652&amp;"")="",ISNUMBER(MATCH(TRIM(Customers!B652&amp;""),Codes!$A$5:$A$14,0)),Customers!B652=0),"",IF(ISNUMBER(Customers!B652),Customers!B652,IFERROR(VALUE(Customers!B652),"")))</f>
        <v>40</v>
      </c>
      <c r="C652" s="2" t="str">
        <f aca="false">IF(OR(TRIM(Customers!C652&amp;"")="",ISNUMBER(MATCH(TRIM(Customers!C652&amp;""),Codes!$A$5:$A$14,0))),"",TRIM(Customers!C652))</f>
        <v>F</v>
      </c>
      <c r="D652" s="2" t="str">
        <f aca="false">IF(OR(TRIM(Customers!D652&amp;"")="",ISNUMBER(MATCH(TRIM(Customers!D652&amp;""),Codes!$A$5:$A$14,0))),"",TRIM(Customers!D652))</f>
        <v>Marche</v>
      </c>
      <c r="E652" s="2" t="str">
        <f aca="false">IF(OR(TRIM(Customers!E652&amp;"")="",ISNUMBER(MATCH(TRIM(Customers!E652&amp;""),Codes!$A$5:$A$14,0))),"",TRIM(Customers!E652))</f>
        <v>Business owner</v>
      </c>
      <c r="F652" s="2" t="str">
        <f aca="false">IF(OR(TRIM(Customers!F652&amp;"")="",ISNUMBER(MATCH(TRIM(Customers!F652&amp;""),Codes!$A$5:$A$14,0))),"",TRIM(Customers!F652))</f>
        <v>Single</v>
      </c>
      <c r="G652" s="4" t="n">
        <f aca="false">IF(OR(TRIM(Customers!G652&amp;"")="",ISNUMBER(MATCH(TRIM(Customers!G652&amp;""),Codes!$A$5:$A$14,0)),Customers!G652=-999),"",IF(ISNUMBER(Customers!G652),Customers!G652,IFERROR(VALUE(Customers!G652),"")))</f>
        <v>44600</v>
      </c>
      <c r="H652" s="3" t="n">
        <f aca="false">IF(OR(TRIM(Customers!H652&amp;"")="",ISNUMBER(MATCH(TRIM(Customers!H652&amp;""),Codes!$A$5:$A$14,0))),"",IF(ISNUMBER(Customers!H652),Customers!H652,IFERROR(VALUE(Customers!H652),"")))</f>
        <v>8</v>
      </c>
      <c r="I652" s="5" t="n">
        <f aca="false">IF(OR(TRIM(Customers!I652&amp;"")="",ISNUMBER(MATCH(TRIM(Customers!I652&amp;""),Codes!$A$5:$A$14,0)),Customers!I652=DATE(1970,1,1)),"",IF(ISNUMBER(Customers!I652),Customers!I652,IFERROR(DATEVALUE(Customers!I652),"")))</f>
        <v>43165</v>
      </c>
      <c r="J652" s="2" t="str">
        <f aca="false">IF(OR(TRIM(Customers!J652&amp;"")="",ISNUMBER(MATCH(TRIM(Customers!J652&amp;""),Codes!$A$5:$A$14,0))),"",TRIM(Customers!J652))</f>
        <v>Online Banking</v>
      </c>
      <c r="K652" s="3" t="n">
        <f aca="false">IF(OR(TRIM(Customers!K652&amp;"")="",ISNUMBER(MATCH(TRIM(Customers!K652&amp;""),Codes!$A$5:$A$14,0))),"",IF(ISNUMBER(Customers!K652),Customers!K652,IFERROR(VALUE(Customers!K652),"")))</f>
        <v>2</v>
      </c>
      <c r="L652" s="4" t="n">
        <f aca="false">IF(OR(TRIM(Customers!L652&amp;"")="",ISNUMBER(MATCH(TRIM(Customers!L652&amp;""),Codes!$A$5:$A$14,0))),"",IF(ISNUMBER(Customers!L652),Customers!L652,IFERROR(VALUE(Customers!L652),"")))</f>
        <v>6204.58</v>
      </c>
      <c r="M652" s="4" t="n">
        <f aca="false">IF(OR(TRIM(Customers!M652&amp;"")="",ISNUMBER(MATCH(TRIM(Customers!M652&amp;""),Codes!$A$5:$A$14,0))),"",IF(ISNUMBER(Customers!M652),Customers!M652,IFERROR(VALUE(Customers!M652),"")))</f>
        <v>35628.12</v>
      </c>
      <c r="N652" s="3" t="n">
        <f aca="false">IF(OR(TRIM(Customers!N652&amp;"")="",ISNUMBER(MATCH(TRIM(Customers!N652&amp;""),Codes!$A$5:$A$14,0)),Customers!N652=9999),"",IF(ISNUMBER(Customers!N652),Customers!N652,IFERROR(VALUE(Customers!N652),"")))</f>
        <v>25</v>
      </c>
      <c r="O652" s="4" t="n">
        <f aca="false">IF(OR(TRIM(Customers!O652&amp;"")="",ISNUMBER(MATCH(TRIM(Customers!O652&amp;""),Codes!$A$5:$A$14,0))),"",IF(ISNUMBER(Customers!O652),Customers!O652,IFERROR(VALUE(Customers!O652),"")))</f>
        <v>58.01</v>
      </c>
      <c r="P652" s="3" t="n">
        <f aca="false">IF(OR(TRIM(Customers!P652&amp;"")="",ISNUMBER(MATCH(TRIM(Customers!P652&amp;""),Codes!$A$5:$A$14,0))),"",IF(ISNUMBER(Customers!P652),Customers!P652,IFERROR(VALUE(Customers!P652),"")))</f>
        <v>5</v>
      </c>
      <c r="Q652" s="4" t="n">
        <f aca="false">IF(OR(TRIM(Customers!Q652&amp;"")="",ISNUMBER(MATCH(TRIM(Customers!Q652&amp;""),Codes!$A$5:$A$14,0))),"",IF(ISNUMBER(Customers!Q652),Customers!Q652,IFERROR(VALUE(Customers!Q652),"")))</f>
        <v>6500</v>
      </c>
      <c r="R652" s="4" t="n">
        <f aca="false">IF(OR(TRIM(Customers!R652&amp;"")="",ISNUMBER(MATCH(TRIM(Customers!R652&amp;""),Codes!$A$5:$A$14,0))),"",IF(ISNUMBER(Customers!R652),Customers!R652,IFERROR(VALUE(Customers!R652),"")))</f>
        <v>2588.91</v>
      </c>
      <c r="S652" s="4" t="n">
        <f aca="false">IF(OR(TRIM(Customers!S652&amp;"")="",ISNUMBER(MATCH(TRIM(Customers!S652&amp;""),Codes!$A$5:$A$14,0))),"",IF(ISNUMBER(Customers!S652),Customers!S652,IFERROR(VALUE(Customers!S652),"")))</f>
        <v>0</v>
      </c>
      <c r="T652" s="4" t="n">
        <f aca="false">IF(OR(TRIM(Customers!T652&amp;"")="",ISNUMBER(MATCH(TRIM(Customers!T652&amp;""),Codes!$A$5:$A$14,0))),"",IF(ISNUMBER(Customers!T652),Customers!T652,IFERROR(VALUE(Customers!T652),"")))</f>
        <v>0</v>
      </c>
      <c r="U652" s="3" t="n">
        <f aca="false">IF(OR(TRIM(Customers!U652&amp;"")="",ISNUMBER(MATCH(TRIM(Customers!U652&amp;""),Codes!$A$5:$A$14,0)),Customers!U652=0),"",IF(ISNUMBER(Customers!U652),Customers!U652,IFERROR(VALUE(Customers!U652),"")))</f>
        <v>666</v>
      </c>
      <c r="V652" s="3" t="n">
        <f aca="false">IF(OR(TRIM(Customers!V652&amp;"")="",ISNUMBER(MATCH(TRIM(Customers!V652&amp;""),Codes!$A$5:$A$14,0))),"",IF(ISNUMBER(Customers!V652),Customers!V652,IFERROR(VALUE(Customers!V652),"")))</f>
        <v>0</v>
      </c>
    </row>
    <row r="653" customFormat="false" ht="15" hidden="false" customHeight="false" outlineLevel="0" collapsed="false">
      <c r="A653" s="2" t="str">
        <f aca="false">Customers!A653</f>
        <v>CL00652</v>
      </c>
      <c r="B653" s="3" t="n">
        <f aca="false">IF(OR(TRIM(Customers!B653&amp;"")="",ISNUMBER(MATCH(TRIM(Customers!B653&amp;""),Codes!$A$5:$A$14,0)),Customers!B653=0),"",IF(ISNUMBER(Customers!B653),Customers!B653,IFERROR(VALUE(Customers!B653),"")))</f>
        <v>57</v>
      </c>
      <c r="C653" s="2" t="str">
        <f aca="false">IF(OR(TRIM(Customers!C653&amp;"")="",ISNUMBER(MATCH(TRIM(Customers!C653&amp;""),Codes!$A$5:$A$14,0))),"",TRIM(Customers!C653))</f>
        <v>F</v>
      </c>
      <c r="D653" s="2" t="str">
        <f aca="false">IF(OR(TRIM(Customers!D653&amp;"")="",ISNUMBER(MATCH(TRIM(Customers!D653&amp;""),Codes!$A$5:$A$14,0))),"",TRIM(Customers!D653))</f>
        <v>Lombardia</v>
      </c>
      <c r="E653" s="2" t="str">
        <f aca="false">IF(OR(TRIM(Customers!E653&amp;"")="",ISNUMBER(MATCH(TRIM(Customers!E653&amp;""),Codes!$A$5:$A$14,0))),"",TRIM(Customers!E653))</f>
        <v>Employee</v>
      </c>
      <c r="F653" s="2" t="str">
        <f aca="false">IF(OR(TRIM(Customers!F653&amp;"")="",ISNUMBER(MATCH(TRIM(Customers!F653&amp;""),Codes!$A$5:$A$14,0))),"",TRIM(Customers!F653))</f>
        <v>Single</v>
      </c>
      <c r="G653" s="4" t="n">
        <f aca="false">IF(OR(TRIM(Customers!G653&amp;"")="",ISNUMBER(MATCH(TRIM(Customers!G653&amp;""),Codes!$A$5:$A$14,0)),Customers!G653=-999),"",IF(ISNUMBER(Customers!G653),Customers!G653,IFERROR(VALUE(Customers!G653),"")))</f>
        <v>33100</v>
      </c>
      <c r="H653" s="3" t="n">
        <f aca="false">IF(OR(TRIM(Customers!H653&amp;"")="",ISNUMBER(MATCH(TRIM(Customers!H653&amp;""),Codes!$A$5:$A$14,0))),"",IF(ISNUMBER(Customers!H653),Customers!H653,IFERROR(VALUE(Customers!H653),"")))</f>
        <v>21</v>
      </c>
      <c r="I653" s="5" t="n">
        <f aca="false">IF(OR(TRIM(Customers!I653&amp;"")="",ISNUMBER(MATCH(TRIM(Customers!I653&amp;""),Codes!$A$5:$A$14,0)),Customers!I653=DATE(1970,1,1)),"",IF(ISNUMBER(Customers!I653),Customers!I653,IFERROR(DATEVALUE(Customers!I653),"")))</f>
        <v>38496</v>
      </c>
      <c r="J653" s="2" t="str">
        <f aca="false">IF(OR(TRIM(Customers!J653&amp;"")="",ISNUMBER(MATCH(TRIM(Customers!J653&amp;""),Codes!$A$5:$A$14,0))),"",TRIM(Customers!J653))</f>
        <v>Online Banking</v>
      </c>
      <c r="K653" s="3" t="n">
        <f aca="false">IF(OR(TRIM(Customers!K653&amp;"")="",ISNUMBER(MATCH(TRIM(Customers!K653&amp;""),Codes!$A$5:$A$14,0))),"",IF(ISNUMBER(Customers!K653),Customers!K653,IFERROR(VALUE(Customers!K653),"")))</f>
        <v>2</v>
      </c>
      <c r="L653" s="4" t="n">
        <f aca="false">IF(OR(TRIM(Customers!L653&amp;"")="",ISNUMBER(MATCH(TRIM(Customers!L653&amp;""),Codes!$A$5:$A$14,0))),"",IF(ISNUMBER(Customers!L653),Customers!L653,IFERROR(VALUE(Customers!L653),"")))</f>
        <v>5527.05</v>
      </c>
      <c r="M653" s="4" t="n">
        <f aca="false">IF(OR(TRIM(Customers!M653&amp;"")="",ISNUMBER(MATCH(TRIM(Customers!M653&amp;""),Codes!$A$5:$A$14,0))),"",IF(ISNUMBER(Customers!M653),Customers!M653,IFERROR(VALUE(Customers!M653),"")))</f>
        <v>33912.65</v>
      </c>
      <c r="N653" s="3" t="n">
        <f aca="false">IF(OR(TRIM(Customers!N653&amp;"")="",ISNUMBER(MATCH(TRIM(Customers!N653&amp;""),Codes!$A$5:$A$14,0)),Customers!N653=9999),"",IF(ISNUMBER(Customers!N653),Customers!N653,IFERROR(VALUE(Customers!N653),"")))</f>
        <v>26</v>
      </c>
      <c r="O653" s="4" t="n">
        <f aca="false">IF(OR(TRIM(Customers!O653&amp;"")="",ISNUMBER(MATCH(TRIM(Customers!O653&amp;""),Codes!$A$5:$A$14,0))),"",IF(ISNUMBER(Customers!O653),Customers!O653,IFERROR(VALUE(Customers!O653),"")))</f>
        <v>66.61</v>
      </c>
      <c r="P653" s="3" t="n">
        <f aca="false">IF(OR(TRIM(Customers!P653&amp;"")="",ISNUMBER(MATCH(TRIM(Customers!P653&amp;""),Codes!$A$5:$A$14,0))),"",IF(ISNUMBER(Customers!P653),Customers!P653,IFERROR(VALUE(Customers!P653),"")))</f>
        <v>2</v>
      </c>
      <c r="Q653" s="4" t="str">
        <f aca="false">IF(OR(TRIM(Customers!Q653&amp;"")="",ISNUMBER(MATCH(TRIM(Customers!Q653&amp;""),Codes!$A$5:$A$14,0))),"",IF(ISNUMBER(Customers!Q653),Customers!Q653,IFERROR(VALUE(Customers!Q653),"")))</f>
        <v/>
      </c>
      <c r="R653" s="4" t="str">
        <f aca="false">IF(OR(TRIM(Customers!R653&amp;"")="",ISNUMBER(MATCH(TRIM(Customers!R653&amp;""),Codes!$A$5:$A$14,0))),"",IF(ISNUMBER(Customers!R653),Customers!R653,IFERROR(VALUE(Customers!R653),"")))</f>
        <v/>
      </c>
      <c r="S653" s="4" t="n">
        <f aca="false">IF(OR(TRIM(Customers!S653&amp;"")="",ISNUMBER(MATCH(TRIM(Customers!S653&amp;""),Codes!$A$5:$A$14,0))),"",IF(ISNUMBER(Customers!S653),Customers!S653,IFERROR(VALUE(Customers!S653),"")))</f>
        <v>0</v>
      </c>
      <c r="T653" s="4" t="n">
        <f aca="false">IF(OR(TRIM(Customers!T653&amp;"")="",ISNUMBER(MATCH(TRIM(Customers!T653&amp;""),Codes!$A$5:$A$14,0))),"",IF(ISNUMBER(Customers!T653),Customers!T653,IFERROR(VALUE(Customers!T653),"")))</f>
        <v>0</v>
      </c>
      <c r="U653" s="3" t="n">
        <f aca="false">IF(OR(TRIM(Customers!U653&amp;"")="",ISNUMBER(MATCH(TRIM(Customers!U653&amp;""),Codes!$A$5:$A$14,0)),Customers!U653=0),"",IF(ISNUMBER(Customers!U653),Customers!U653,IFERROR(VALUE(Customers!U653),"")))</f>
        <v>712</v>
      </c>
      <c r="V653" s="3" t="n">
        <f aca="false">IF(OR(TRIM(Customers!V653&amp;"")="",ISNUMBER(MATCH(TRIM(Customers!V653&amp;""),Codes!$A$5:$A$14,0))),"",IF(ISNUMBER(Customers!V653),Customers!V653,IFERROR(VALUE(Customers!V653),"")))</f>
        <v>0</v>
      </c>
    </row>
    <row r="654" customFormat="false" ht="15" hidden="false" customHeight="false" outlineLevel="0" collapsed="false">
      <c r="A654" s="2" t="str">
        <f aca="false">Customers!A654</f>
        <v>CL00653</v>
      </c>
      <c r="B654" s="3" t="n">
        <f aca="false">IF(OR(TRIM(Customers!B654&amp;"")="",ISNUMBER(MATCH(TRIM(Customers!B654&amp;""),Codes!$A$5:$A$14,0)),Customers!B654=0),"",IF(ISNUMBER(Customers!B654),Customers!B654,IFERROR(VALUE(Customers!B654),"")))</f>
        <v>38</v>
      </c>
      <c r="C654" s="2" t="str">
        <f aca="false">IF(OR(TRIM(Customers!C654&amp;"")="",ISNUMBER(MATCH(TRIM(Customers!C654&amp;""),Codes!$A$5:$A$14,0))),"",TRIM(Customers!C654))</f>
        <v>M</v>
      </c>
      <c r="D654" s="2" t="str">
        <f aca="false">IF(OR(TRIM(Customers!D654&amp;"")="",ISNUMBER(MATCH(TRIM(Customers!D654&amp;""),Codes!$A$5:$A$14,0))),"",TRIM(Customers!D654))</f>
        <v>Lombardia</v>
      </c>
      <c r="E654" s="2" t="str">
        <f aca="false">IF(OR(TRIM(Customers!E654&amp;"")="",ISNUMBER(MATCH(TRIM(Customers!E654&amp;""),Codes!$A$5:$A$14,0))),"",TRIM(Customers!E654))</f>
        <v>Unemployed</v>
      </c>
      <c r="F654" s="2" t="str">
        <f aca="false">IF(OR(TRIM(Customers!F654&amp;"")="",ISNUMBER(MATCH(TRIM(Customers!F654&amp;""),Codes!$A$5:$A$14,0))),"",TRIM(Customers!F654))</f>
        <v>Married</v>
      </c>
      <c r="G654" s="4" t="str">
        <f aca="false">IF(OR(TRIM(Customers!G654&amp;"")="",ISNUMBER(MATCH(TRIM(Customers!G654&amp;""),Codes!$A$5:$A$14,0)),Customers!G654=-999),"",IF(ISNUMBER(Customers!G654),Customers!G654,IFERROR(VALUE(Customers!G654),"")))</f>
        <v/>
      </c>
      <c r="H654" s="3" t="n">
        <f aca="false">IF(OR(TRIM(Customers!H654&amp;"")="",ISNUMBER(MATCH(TRIM(Customers!H654&amp;""),Codes!$A$5:$A$14,0))),"",IF(ISNUMBER(Customers!H654),Customers!H654,IFERROR(VALUE(Customers!H654),"")))</f>
        <v>14</v>
      </c>
      <c r="I654" s="5" t="n">
        <f aca="false">IF(OR(TRIM(Customers!I654&amp;"")="",ISNUMBER(MATCH(TRIM(Customers!I654&amp;""),Codes!$A$5:$A$14,0)),Customers!I654=DATE(1970,1,1)),"",IF(ISNUMBER(Customers!I654),Customers!I654,IFERROR(DATEVALUE(Customers!I654),"")))</f>
        <v>40812</v>
      </c>
      <c r="J654" s="2" t="str">
        <f aca="false">IF(OR(TRIM(Customers!J654&amp;"")="",ISNUMBER(MATCH(TRIM(Customers!J654&amp;""),Codes!$A$5:$A$14,0))),"",TRIM(Customers!J654))</f>
        <v>App</v>
      </c>
      <c r="K654" s="3" t="n">
        <f aca="false">IF(OR(TRIM(Customers!K654&amp;"")="",ISNUMBER(MATCH(TRIM(Customers!K654&amp;""),Codes!$A$5:$A$14,0))),"",IF(ISNUMBER(Customers!K654),Customers!K654,IFERROR(VALUE(Customers!K654),"")))</f>
        <v>1</v>
      </c>
      <c r="L654" s="4" t="n">
        <f aca="false">IF(OR(TRIM(Customers!L654&amp;"")="",ISNUMBER(MATCH(TRIM(Customers!L654&amp;""),Codes!$A$5:$A$14,0))),"",IF(ISNUMBER(Customers!L654),Customers!L654,IFERROR(VALUE(Customers!L654),"")))</f>
        <v>427.75</v>
      </c>
      <c r="M654" s="4" t="n">
        <f aca="false">IF(OR(TRIM(Customers!M654&amp;"")="",ISNUMBER(MATCH(TRIM(Customers!M654&amp;""),Codes!$A$5:$A$14,0))),"",IF(ISNUMBER(Customers!M654),Customers!M654,IFERROR(VALUE(Customers!M654),"")))</f>
        <v>4724.17</v>
      </c>
      <c r="N654" s="3" t="n">
        <f aca="false">IF(OR(TRIM(Customers!N654&amp;"")="",ISNUMBER(MATCH(TRIM(Customers!N654&amp;""),Codes!$A$5:$A$14,0)),Customers!N654=9999),"",IF(ISNUMBER(Customers!N654),Customers!N654,IFERROR(VALUE(Customers!N654),"")))</f>
        <v>20</v>
      </c>
      <c r="O654" s="4" t="n">
        <f aca="false">IF(OR(TRIM(Customers!O654&amp;"")="",ISNUMBER(MATCH(TRIM(Customers!O654&amp;""),Codes!$A$5:$A$14,0))),"",IF(ISNUMBER(Customers!O654),Customers!O654,IFERROR(VALUE(Customers!O654),"")))</f>
        <v>39.04</v>
      </c>
      <c r="P654" s="3" t="n">
        <f aca="false">IF(OR(TRIM(Customers!P654&amp;"")="",ISNUMBER(MATCH(TRIM(Customers!P654&amp;""),Codes!$A$5:$A$14,0))),"",IF(ISNUMBER(Customers!P654),Customers!P654,IFERROR(VALUE(Customers!P654),"")))</f>
        <v>1</v>
      </c>
      <c r="Q654" s="4" t="n">
        <f aca="false">IF(OR(TRIM(Customers!Q654&amp;"")="",ISNUMBER(MATCH(TRIM(Customers!Q654&amp;""),Codes!$A$5:$A$14,0))),"",IF(ISNUMBER(Customers!Q654),Customers!Q654,IFERROR(VALUE(Customers!Q654),"")))</f>
        <v>500</v>
      </c>
      <c r="R654" s="4" t="n">
        <f aca="false">IF(OR(TRIM(Customers!R654&amp;"")="",ISNUMBER(MATCH(TRIM(Customers!R654&amp;""),Codes!$A$5:$A$14,0))),"",IF(ISNUMBER(Customers!R654),Customers!R654,IFERROR(VALUE(Customers!R654),"")))</f>
        <v>74.18</v>
      </c>
      <c r="S654" s="4" t="str">
        <f aca="false">IF(OR(TRIM(Customers!S654&amp;"")="",ISNUMBER(MATCH(TRIM(Customers!S654&amp;""),Codes!$A$5:$A$14,0))),"",IF(ISNUMBER(Customers!S654),Customers!S654,IFERROR(VALUE(Customers!S654),"")))</f>
        <v/>
      </c>
      <c r="T654" s="4" t="str">
        <f aca="false">IF(OR(TRIM(Customers!T654&amp;"")="",ISNUMBER(MATCH(TRIM(Customers!T654&amp;""),Codes!$A$5:$A$14,0))),"",IF(ISNUMBER(Customers!T654),Customers!T654,IFERROR(VALUE(Customers!T654),"")))</f>
        <v/>
      </c>
      <c r="U654" s="3" t="n">
        <f aca="false">IF(OR(TRIM(Customers!U654&amp;"")="",ISNUMBER(MATCH(TRIM(Customers!U654&amp;""),Codes!$A$5:$A$14,0)),Customers!U654=0),"",IF(ISNUMBER(Customers!U654),Customers!U654,IFERROR(VALUE(Customers!U654),"")))</f>
        <v>624</v>
      </c>
      <c r="V654" s="3" t="n">
        <f aca="false">IF(OR(TRIM(Customers!V654&amp;"")="",ISNUMBER(MATCH(TRIM(Customers!V654&amp;""),Codes!$A$5:$A$14,0))),"",IF(ISNUMBER(Customers!V654),Customers!V654,IFERROR(VALUE(Customers!V654),"")))</f>
        <v>0</v>
      </c>
    </row>
    <row r="655" customFormat="false" ht="15" hidden="false" customHeight="false" outlineLevel="0" collapsed="false">
      <c r="A655" s="2" t="str">
        <f aca="false">Customers!A655</f>
        <v>CL00654</v>
      </c>
      <c r="B655" s="3" t="n">
        <f aca="false">IF(OR(TRIM(Customers!B655&amp;"")="",ISNUMBER(MATCH(TRIM(Customers!B655&amp;""),Codes!$A$5:$A$14,0)),Customers!B655=0),"",IF(ISNUMBER(Customers!B655),Customers!B655,IFERROR(VALUE(Customers!B655),"")))</f>
        <v>47</v>
      </c>
      <c r="C655" s="2" t="str">
        <f aca="false">IF(OR(TRIM(Customers!C655&amp;"")="",ISNUMBER(MATCH(TRIM(Customers!C655&amp;""),Codes!$A$5:$A$14,0))),"",TRIM(Customers!C655))</f>
        <v>F</v>
      </c>
      <c r="D655" s="2" t="str">
        <f aca="false">IF(OR(TRIM(Customers!D655&amp;"")="",ISNUMBER(MATCH(TRIM(Customers!D655&amp;""),Codes!$A$5:$A$14,0))),"",TRIM(Customers!D655))</f>
        <v>Piemonte</v>
      </c>
      <c r="E655" s="2" t="str">
        <f aca="false">IF(OR(TRIM(Customers!E655&amp;"")="",ISNUMBER(MATCH(TRIM(Customers!E655&amp;""),Codes!$A$5:$A$14,0))),"",TRIM(Customers!E655))</f>
        <v>Employee</v>
      </c>
      <c r="F655" s="2" t="str">
        <f aca="false">IF(OR(TRIM(Customers!F655&amp;"")="",ISNUMBER(MATCH(TRIM(Customers!F655&amp;""),Codes!$A$5:$A$14,0))),"",TRIM(Customers!F655))</f>
        <v>Married</v>
      </c>
      <c r="G655" s="4" t="n">
        <f aca="false">IF(OR(TRIM(Customers!G655&amp;"")="",ISNUMBER(MATCH(TRIM(Customers!G655&amp;""),Codes!$A$5:$A$14,0)),Customers!G655=-999),"",IF(ISNUMBER(Customers!G655),Customers!G655,IFERROR(VALUE(Customers!G655),"")))</f>
        <v>42300</v>
      </c>
      <c r="H655" s="3" t="n">
        <f aca="false">IF(OR(TRIM(Customers!H655&amp;"")="",ISNUMBER(MATCH(TRIM(Customers!H655&amp;""),Codes!$A$5:$A$14,0))),"",IF(ISNUMBER(Customers!H655),Customers!H655,IFERROR(VALUE(Customers!H655),"")))</f>
        <v>15</v>
      </c>
      <c r="I655" s="5" t="n">
        <f aca="false">IF(OR(TRIM(Customers!I655&amp;"")="",ISNUMBER(MATCH(TRIM(Customers!I655&amp;""),Codes!$A$5:$A$14,0)),Customers!I655=DATE(1970,1,1)),"",IF(ISNUMBER(Customers!I655),Customers!I655,IFERROR(DATEVALUE(Customers!I655),"")))</f>
        <v>40454</v>
      </c>
      <c r="J655" s="2" t="str">
        <f aca="false">IF(OR(TRIM(Customers!J655&amp;"")="",ISNUMBER(MATCH(TRIM(Customers!J655&amp;""),Codes!$A$5:$A$14,0))),"",TRIM(Customers!J655))</f>
        <v>Branch</v>
      </c>
      <c r="K655" s="3" t="n">
        <f aca="false">IF(OR(TRIM(Customers!K655&amp;"")="",ISNUMBER(MATCH(TRIM(Customers!K655&amp;""),Codes!$A$5:$A$14,0))),"",IF(ISNUMBER(Customers!K655),Customers!K655,IFERROR(VALUE(Customers!K655),"")))</f>
        <v>1</v>
      </c>
      <c r="L655" s="4" t="n">
        <f aca="false">IF(OR(TRIM(Customers!L655&amp;"")="",ISNUMBER(MATCH(TRIM(Customers!L655&amp;""),Codes!$A$5:$A$14,0))),"",IF(ISNUMBER(Customers!L655),Customers!L655,IFERROR(VALUE(Customers!L655),"")))</f>
        <v>922.69</v>
      </c>
      <c r="M655" s="4" t="n">
        <f aca="false">IF(OR(TRIM(Customers!M655&amp;"")="",ISNUMBER(MATCH(TRIM(Customers!M655&amp;""),Codes!$A$5:$A$14,0))),"",IF(ISNUMBER(Customers!M655),Customers!M655,IFERROR(VALUE(Customers!M655),"")))</f>
        <v>0</v>
      </c>
      <c r="N655" s="3" t="n">
        <f aca="false">IF(OR(TRIM(Customers!N655&amp;"")="",ISNUMBER(MATCH(TRIM(Customers!N655&amp;""),Codes!$A$5:$A$14,0)),Customers!N655=9999),"",IF(ISNUMBER(Customers!N655),Customers!N655,IFERROR(VALUE(Customers!N655),"")))</f>
        <v>0</v>
      </c>
      <c r="O655" s="4" t="str">
        <f aca="false">IF(OR(TRIM(Customers!O655&amp;"")="",ISNUMBER(MATCH(TRIM(Customers!O655&amp;""),Codes!$A$5:$A$14,0))),"",IF(ISNUMBER(Customers!O655),Customers!O655,IFERROR(VALUE(Customers!O655),"")))</f>
        <v/>
      </c>
      <c r="P655" s="3" t="n">
        <f aca="false">IF(OR(TRIM(Customers!P655&amp;"")="",ISNUMBER(MATCH(TRIM(Customers!P655&amp;""),Codes!$A$5:$A$14,0))),"",IF(ISNUMBER(Customers!P655),Customers!P655,IFERROR(VALUE(Customers!P655),"")))</f>
        <v>0</v>
      </c>
      <c r="Q655" s="4" t="n">
        <f aca="false">IF(OR(TRIM(Customers!Q655&amp;"")="",ISNUMBER(MATCH(TRIM(Customers!Q655&amp;""),Codes!$A$5:$A$14,0))),"",IF(ISNUMBER(Customers!Q655),Customers!Q655,IFERROR(VALUE(Customers!Q655),"")))</f>
        <v>5500</v>
      </c>
      <c r="R655" s="4" t="n">
        <f aca="false">IF(OR(TRIM(Customers!R655&amp;"")="",ISNUMBER(MATCH(TRIM(Customers!R655&amp;""),Codes!$A$5:$A$14,0))),"",IF(ISNUMBER(Customers!R655),Customers!R655,IFERROR(VALUE(Customers!R655),"")))</f>
        <v>2315.61</v>
      </c>
      <c r="S655" s="4" t="str">
        <f aca="false">IF(OR(TRIM(Customers!S655&amp;"")="",ISNUMBER(MATCH(TRIM(Customers!S655&amp;""),Codes!$A$5:$A$14,0))),"",IF(ISNUMBER(Customers!S655),Customers!S655,IFERROR(VALUE(Customers!S655),"")))</f>
        <v/>
      </c>
      <c r="T655" s="4" t="str">
        <f aca="false">IF(OR(TRIM(Customers!T655&amp;"")="",ISNUMBER(MATCH(TRIM(Customers!T655&amp;""),Codes!$A$5:$A$14,0))),"",IF(ISNUMBER(Customers!T655),Customers!T655,IFERROR(VALUE(Customers!T655),"")))</f>
        <v/>
      </c>
      <c r="U655" s="3" t="str">
        <f aca="false">IF(OR(TRIM(Customers!U655&amp;"")="",ISNUMBER(MATCH(TRIM(Customers!U655&amp;""),Codes!$A$5:$A$14,0)),Customers!U655=0),"",IF(ISNUMBER(Customers!U655),Customers!U655,IFERROR(VALUE(Customers!U655),"")))</f>
        <v/>
      </c>
      <c r="V655" s="3" t="n">
        <f aca="false">IF(OR(TRIM(Customers!V655&amp;"")="",ISNUMBER(MATCH(TRIM(Customers!V655&amp;""),Codes!$A$5:$A$14,0))),"",IF(ISNUMBER(Customers!V655),Customers!V655,IFERROR(VALUE(Customers!V655),"")))</f>
        <v>1</v>
      </c>
    </row>
    <row r="656" customFormat="false" ht="15" hidden="false" customHeight="false" outlineLevel="0" collapsed="false">
      <c r="A656" s="2" t="str">
        <f aca="false">Customers!A656</f>
        <v>CL00655</v>
      </c>
      <c r="B656" s="3" t="n">
        <f aca="false">IF(OR(TRIM(Customers!B656&amp;"")="",ISNUMBER(MATCH(TRIM(Customers!B656&amp;""),Codes!$A$5:$A$14,0)),Customers!B656=0),"",IF(ISNUMBER(Customers!B656),Customers!B656,IFERROR(VALUE(Customers!B656),"")))</f>
        <v>31</v>
      </c>
      <c r="C656" s="2" t="str">
        <f aca="false">IF(OR(TRIM(Customers!C656&amp;"")="",ISNUMBER(MATCH(TRIM(Customers!C656&amp;""),Codes!$A$5:$A$14,0))),"",TRIM(Customers!C656))</f>
        <v>F</v>
      </c>
      <c r="D656" s="2" t="str">
        <f aca="false">IF(OR(TRIM(Customers!D656&amp;"")="",ISNUMBER(MATCH(TRIM(Customers!D656&amp;""),Codes!$A$5:$A$14,0))),"",TRIM(Customers!D656))</f>
        <v>Toscana</v>
      </c>
      <c r="E656" s="2" t="str">
        <f aca="false">IF(OR(TRIM(Customers!E656&amp;"")="",ISNUMBER(MATCH(TRIM(Customers!E656&amp;""),Codes!$A$5:$A$14,0))),"",TRIM(Customers!E656))</f>
        <v>Employee</v>
      </c>
      <c r="F656" s="2" t="str">
        <f aca="false">IF(OR(TRIM(Customers!F656&amp;"")="",ISNUMBER(MATCH(TRIM(Customers!F656&amp;""),Codes!$A$5:$A$14,0))),"",TRIM(Customers!F656))</f>
        <v>Married</v>
      </c>
      <c r="G656" s="4" t="n">
        <f aca="false">IF(OR(TRIM(Customers!G656&amp;"")="",ISNUMBER(MATCH(TRIM(Customers!G656&amp;""),Codes!$A$5:$A$14,0)),Customers!G656=-999),"",IF(ISNUMBER(Customers!G656),Customers!G656,IFERROR(VALUE(Customers!G656),"")))</f>
        <v>42500</v>
      </c>
      <c r="H656" s="3" t="n">
        <f aca="false">IF(OR(TRIM(Customers!H656&amp;"")="",ISNUMBER(MATCH(TRIM(Customers!H656&amp;""),Codes!$A$5:$A$14,0))),"",IF(ISNUMBER(Customers!H656),Customers!H656,IFERROR(VALUE(Customers!H656),"")))</f>
        <v>9</v>
      </c>
      <c r="I656" s="5" t="n">
        <f aca="false">IF(OR(TRIM(Customers!I656&amp;"")="",ISNUMBER(MATCH(TRIM(Customers!I656&amp;""),Codes!$A$5:$A$14,0)),Customers!I656=DATE(1970,1,1)),"",IF(ISNUMBER(Customers!I656),Customers!I656,IFERROR(DATEVALUE(Customers!I656),"")))</f>
        <v>42903</v>
      </c>
      <c r="J656" s="2" t="str">
        <f aca="false">IF(OR(TRIM(Customers!J656&amp;"")="",ISNUMBER(MATCH(TRIM(Customers!J656&amp;""),Codes!$A$5:$A$14,0))),"",TRIM(Customers!J656))</f>
        <v>App</v>
      </c>
      <c r="K656" s="3" t="n">
        <f aca="false">IF(OR(TRIM(Customers!K656&amp;"")="",ISNUMBER(MATCH(TRIM(Customers!K656&amp;""),Codes!$A$5:$A$14,0))),"",IF(ISNUMBER(Customers!K656),Customers!K656,IFERROR(VALUE(Customers!K656),"")))</f>
        <v>2</v>
      </c>
      <c r="L656" s="4" t="n">
        <f aca="false">IF(OR(TRIM(Customers!L656&amp;"")="",ISNUMBER(MATCH(TRIM(Customers!L656&amp;""),Codes!$A$5:$A$14,0))),"",IF(ISNUMBER(Customers!L656),Customers!L656,IFERROR(VALUE(Customers!L656),"")))</f>
        <v>2723.83</v>
      </c>
      <c r="M656" s="4" t="n">
        <f aca="false">IF(OR(TRIM(Customers!M656&amp;"")="",ISNUMBER(MATCH(TRIM(Customers!M656&amp;""),Codes!$A$5:$A$14,0))),"",IF(ISNUMBER(Customers!M656),Customers!M656,IFERROR(VALUE(Customers!M656),"")))</f>
        <v>19544.3</v>
      </c>
      <c r="N656" s="3" t="n">
        <f aca="false">IF(OR(TRIM(Customers!N656&amp;"")="",ISNUMBER(MATCH(TRIM(Customers!N656&amp;""),Codes!$A$5:$A$14,0)),Customers!N656=9999),"",IF(ISNUMBER(Customers!N656),Customers!N656,IFERROR(VALUE(Customers!N656),"")))</f>
        <v>30</v>
      </c>
      <c r="O656" s="4" t="n">
        <f aca="false">IF(OR(TRIM(Customers!O656&amp;"")="",ISNUMBER(MATCH(TRIM(Customers!O656&amp;""),Codes!$A$5:$A$14,0))),"",IF(ISNUMBER(Customers!O656),Customers!O656,IFERROR(VALUE(Customers!O656),"")))</f>
        <v>71.54</v>
      </c>
      <c r="P656" s="3" t="n">
        <f aca="false">IF(OR(TRIM(Customers!P656&amp;"")="",ISNUMBER(MATCH(TRIM(Customers!P656&amp;""),Codes!$A$5:$A$14,0))),"",IF(ISNUMBER(Customers!P656),Customers!P656,IFERROR(VALUE(Customers!P656),"")))</f>
        <v>0</v>
      </c>
      <c r="Q656" s="4" t="str">
        <f aca="false">IF(OR(TRIM(Customers!Q656&amp;"")="",ISNUMBER(MATCH(TRIM(Customers!Q656&amp;""),Codes!$A$5:$A$14,0))),"",IF(ISNUMBER(Customers!Q656),Customers!Q656,IFERROR(VALUE(Customers!Q656),"")))</f>
        <v/>
      </c>
      <c r="R656" s="4" t="str">
        <f aca="false">IF(OR(TRIM(Customers!R656&amp;"")="",ISNUMBER(MATCH(TRIM(Customers!R656&amp;""),Codes!$A$5:$A$14,0))),"",IF(ISNUMBER(Customers!R656),Customers!R656,IFERROR(VALUE(Customers!R656),"")))</f>
        <v/>
      </c>
      <c r="S656" s="4" t="n">
        <f aca="false">IF(OR(TRIM(Customers!S656&amp;"")="",ISNUMBER(MATCH(TRIM(Customers!S656&amp;""),Codes!$A$5:$A$14,0))),"",IF(ISNUMBER(Customers!S656),Customers!S656,IFERROR(VALUE(Customers!S656),"")))</f>
        <v>185000</v>
      </c>
      <c r="T656" s="4" t="n">
        <f aca="false">IF(OR(TRIM(Customers!T656&amp;"")="",ISNUMBER(MATCH(TRIM(Customers!T656&amp;""),Codes!$A$5:$A$14,0))),"",IF(ISNUMBER(Customers!T656),Customers!T656,IFERROR(VALUE(Customers!T656),"")))</f>
        <v>938</v>
      </c>
      <c r="U656" s="3" t="n">
        <f aca="false">IF(OR(TRIM(Customers!U656&amp;"")="",ISNUMBER(MATCH(TRIM(Customers!U656&amp;""),Codes!$A$5:$A$14,0)),Customers!U656=0),"",IF(ISNUMBER(Customers!U656),Customers!U656,IFERROR(VALUE(Customers!U656),"")))</f>
        <v>673</v>
      </c>
      <c r="V656" s="3" t="n">
        <f aca="false">IF(OR(TRIM(Customers!V656&amp;"")="",ISNUMBER(MATCH(TRIM(Customers!V656&amp;""),Codes!$A$5:$A$14,0))),"",IF(ISNUMBER(Customers!V656),Customers!V656,IFERROR(VALUE(Customers!V656),"")))</f>
        <v>0</v>
      </c>
    </row>
    <row r="657" customFormat="false" ht="15" hidden="false" customHeight="false" outlineLevel="0" collapsed="false">
      <c r="A657" s="2" t="str">
        <f aca="false">Customers!A657</f>
        <v>CL00656</v>
      </c>
      <c r="B657" s="3" t="n">
        <f aca="false">IF(OR(TRIM(Customers!B657&amp;"")="",ISNUMBER(MATCH(TRIM(Customers!B657&amp;""),Codes!$A$5:$A$14,0)),Customers!B657=0),"",IF(ISNUMBER(Customers!B657),Customers!B657,IFERROR(VALUE(Customers!B657),"")))</f>
        <v>62</v>
      </c>
      <c r="C657" s="2" t="str">
        <f aca="false">IF(OR(TRIM(Customers!C657&amp;"")="",ISNUMBER(MATCH(TRIM(Customers!C657&amp;""),Codes!$A$5:$A$14,0))),"",TRIM(Customers!C657))</f>
        <v>F</v>
      </c>
      <c r="D657" s="2" t="str">
        <f aca="false">IF(OR(TRIM(Customers!D657&amp;"")="",ISNUMBER(MATCH(TRIM(Customers!D657&amp;""),Codes!$A$5:$A$14,0))),"",TRIM(Customers!D657))</f>
        <v>Lombardia</v>
      </c>
      <c r="E657" s="2" t="str">
        <f aca="false">IF(OR(TRIM(Customers!E657&amp;"")="",ISNUMBER(MATCH(TRIM(Customers!E657&amp;""),Codes!$A$5:$A$14,0))),"",TRIM(Customers!E657))</f>
        <v>Employee</v>
      </c>
      <c r="F657" s="2" t="str">
        <f aca="false">IF(OR(TRIM(Customers!F657&amp;"")="",ISNUMBER(MATCH(TRIM(Customers!F657&amp;""),Codes!$A$5:$A$14,0))),"",TRIM(Customers!F657))</f>
        <v>Married</v>
      </c>
      <c r="G657" s="4" t="n">
        <f aca="false">IF(OR(TRIM(Customers!G657&amp;"")="",ISNUMBER(MATCH(TRIM(Customers!G657&amp;""),Codes!$A$5:$A$14,0)),Customers!G657=-999),"",IF(ISNUMBER(Customers!G657),Customers!G657,IFERROR(VALUE(Customers!G657),"")))</f>
        <v>32000</v>
      </c>
      <c r="H657" s="3" t="n">
        <f aca="false">IF(OR(TRIM(Customers!H657&amp;"")="",ISNUMBER(MATCH(TRIM(Customers!H657&amp;""),Codes!$A$5:$A$14,0))),"",IF(ISNUMBER(Customers!H657),Customers!H657,IFERROR(VALUE(Customers!H657),"")))</f>
        <v>23</v>
      </c>
      <c r="I657" s="5" t="n">
        <f aca="false">IF(OR(TRIM(Customers!I657&amp;"")="",ISNUMBER(MATCH(TRIM(Customers!I657&amp;""),Codes!$A$5:$A$14,0)),Customers!I657=DATE(1970,1,1)),"",IF(ISNUMBER(Customers!I657),Customers!I657,IFERROR(DATEVALUE(Customers!I657),"")))</f>
        <v>37613</v>
      </c>
      <c r="J657" s="2" t="str">
        <f aca="false">IF(OR(TRIM(Customers!J657&amp;"")="",ISNUMBER(MATCH(TRIM(Customers!J657&amp;""),Codes!$A$5:$A$14,0))),"",TRIM(Customers!J657))</f>
        <v>Online Banking</v>
      </c>
      <c r="K657" s="3" t="n">
        <f aca="false">IF(OR(TRIM(Customers!K657&amp;"")="",ISNUMBER(MATCH(TRIM(Customers!K657&amp;""),Codes!$A$5:$A$14,0))),"",IF(ISNUMBER(Customers!K657),Customers!K657,IFERROR(VALUE(Customers!K657),"")))</f>
        <v>3</v>
      </c>
      <c r="L657" s="4" t="n">
        <f aca="false">IF(OR(TRIM(Customers!L657&amp;"")="",ISNUMBER(MATCH(TRIM(Customers!L657&amp;""),Codes!$A$5:$A$14,0))),"",IF(ISNUMBER(Customers!L657),Customers!L657,IFERROR(VALUE(Customers!L657),"")))</f>
        <v>1743.11</v>
      </c>
      <c r="M657" s="4" t="n">
        <f aca="false">IF(OR(TRIM(Customers!M657&amp;"")="",ISNUMBER(MATCH(TRIM(Customers!M657&amp;""),Codes!$A$5:$A$14,0))),"",IF(ISNUMBER(Customers!M657),Customers!M657,IFERROR(VALUE(Customers!M657),"")))</f>
        <v>58630.77</v>
      </c>
      <c r="N657" s="3" t="n">
        <f aca="false">IF(OR(TRIM(Customers!N657&amp;"")="",ISNUMBER(MATCH(TRIM(Customers!N657&amp;""),Codes!$A$5:$A$14,0)),Customers!N657=9999),"",IF(ISNUMBER(Customers!N657),Customers!N657,IFERROR(VALUE(Customers!N657),"")))</f>
        <v>31</v>
      </c>
      <c r="O657" s="4" t="n">
        <f aca="false">IF(OR(TRIM(Customers!O657&amp;"")="",ISNUMBER(MATCH(TRIM(Customers!O657&amp;""),Codes!$A$5:$A$14,0))),"",IF(ISNUMBER(Customers!O657),Customers!O657,IFERROR(VALUE(Customers!O657),"")))</f>
        <v>29.53</v>
      </c>
      <c r="P657" s="3" t="n">
        <f aca="false">IF(OR(TRIM(Customers!P657&amp;"")="",ISNUMBER(MATCH(TRIM(Customers!P657&amp;""),Codes!$A$5:$A$14,0))),"",IF(ISNUMBER(Customers!P657),Customers!P657,IFERROR(VALUE(Customers!P657),"")))</f>
        <v>3</v>
      </c>
      <c r="Q657" s="4" t="str">
        <f aca="false">IF(OR(TRIM(Customers!Q657&amp;"")="",ISNUMBER(MATCH(TRIM(Customers!Q657&amp;""),Codes!$A$5:$A$14,0))),"",IF(ISNUMBER(Customers!Q657),Customers!Q657,IFERROR(VALUE(Customers!Q657),"")))</f>
        <v/>
      </c>
      <c r="R657" s="4" t="str">
        <f aca="false">IF(OR(TRIM(Customers!R657&amp;"")="",ISNUMBER(MATCH(TRIM(Customers!R657&amp;""),Codes!$A$5:$A$14,0))),"",IF(ISNUMBER(Customers!R657),Customers!R657,IFERROR(VALUE(Customers!R657),"")))</f>
        <v/>
      </c>
      <c r="S657" s="4" t="n">
        <f aca="false">IF(OR(TRIM(Customers!S657&amp;"")="",ISNUMBER(MATCH(TRIM(Customers!S657&amp;""),Codes!$A$5:$A$14,0))),"",IF(ISNUMBER(Customers!S657),Customers!S657,IFERROR(VALUE(Customers!S657),"")))</f>
        <v>0</v>
      </c>
      <c r="T657" s="4" t="n">
        <f aca="false">IF(OR(TRIM(Customers!T657&amp;"")="",ISNUMBER(MATCH(TRIM(Customers!T657&amp;""),Codes!$A$5:$A$14,0))),"",IF(ISNUMBER(Customers!T657),Customers!T657,IFERROR(VALUE(Customers!T657),"")))</f>
        <v>0</v>
      </c>
      <c r="U657" s="3" t="n">
        <f aca="false">IF(OR(TRIM(Customers!U657&amp;"")="",ISNUMBER(MATCH(TRIM(Customers!U657&amp;""),Codes!$A$5:$A$14,0)),Customers!U657=0),"",IF(ISNUMBER(Customers!U657),Customers!U657,IFERROR(VALUE(Customers!U657),"")))</f>
        <v>723</v>
      </c>
      <c r="V657" s="3" t="n">
        <f aca="false">IF(OR(TRIM(Customers!V657&amp;"")="",ISNUMBER(MATCH(TRIM(Customers!V657&amp;""),Codes!$A$5:$A$14,0))),"",IF(ISNUMBER(Customers!V657),Customers!V657,IFERROR(VALUE(Customers!V657),"")))</f>
        <v>0</v>
      </c>
    </row>
    <row r="658" customFormat="false" ht="15" hidden="false" customHeight="false" outlineLevel="0" collapsed="false">
      <c r="A658" s="2" t="str">
        <f aca="false">Customers!A658</f>
        <v>CL00657</v>
      </c>
      <c r="B658" s="3" t="n">
        <f aca="false">IF(OR(TRIM(Customers!B658&amp;"")="",ISNUMBER(MATCH(TRIM(Customers!B658&amp;""),Codes!$A$5:$A$14,0)),Customers!B658=0),"",IF(ISNUMBER(Customers!B658),Customers!B658,IFERROR(VALUE(Customers!B658),"")))</f>
        <v>41</v>
      </c>
      <c r="C658" s="2" t="str">
        <f aca="false">IF(OR(TRIM(Customers!C658&amp;"")="",ISNUMBER(MATCH(TRIM(Customers!C658&amp;""),Codes!$A$5:$A$14,0))),"",TRIM(Customers!C658))</f>
        <v>M</v>
      </c>
      <c r="D658" s="2" t="str">
        <f aca="false">IF(OR(TRIM(Customers!D658&amp;"")="",ISNUMBER(MATCH(TRIM(Customers!D658&amp;""),Codes!$A$5:$A$14,0))),"",TRIM(Customers!D658))</f>
        <v>Lombardia</v>
      </c>
      <c r="E658" s="2" t="str">
        <f aca="false">IF(OR(TRIM(Customers!E658&amp;"")="",ISNUMBER(MATCH(TRIM(Customers!E658&amp;""),Codes!$A$5:$A$14,0))),"",TRIM(Customers!E658))</f>
        <v>Self-employed</v>
      </c>
      <c r="F658" s="2" t="str">
        <f aca="false">IF(OR(TRIM(Customers!F658&amp;"")="",ISNUMBER(MATCH(TRIM(Customers!F658&amp;""),Codes!$A$5:$A$14,0))),"",TRIM(Customers!F658))</f>
        <v>Married</v>
      </c>
      <c r="G658" s="4" t="n">
        <f aca="false">IF(OR(TRIM(Customers!G658&amp;"")="",ISNUMBER(MATCH(TRIM(Customers!G658&amp;""),Codes!$A$5:$A$14,0)),Customers!G658=-999),"",IF(ISNUMBER(Customers!G658),Customers!G658,IFERROR(VALUE(Customers!G658),"")))</f>
        <v>53400</v>
      </c>
      <c r="H658" s="3" t="n">
        <f aca="false">IF(OR(TRIM(Customers!H658&amp;"")="",ISNUMBER(MATCH(TRIM(Customers!H658&amp;""),Codes!$A$5:$A$14,0))),"",IF(ISNUMBER(Customers!H658),Customers!H658,IFERROR(VALUE(Customers!H658),"")))</f>
        <v>20</v>
      </c>
      <c r="I658" s="5" t="n">
        <f aca="false">IF(OR(TRIM(Customers!I658&amp;"")="",ISNUMBER(MATCH(TRIM(Customers!I658&amp;""),Codes!$A$5:$A$14,0)),Customers!I658=DATE(1970,1,1)),"",IF(ISNUMBER(Customers!I658),Customers!I658,IFERROR(DATEVALUE(Customers!I658),"")))</f>
        <v>38776</v>
      </c>
      <c r="J658" s="2" t="str">
        <f aca="false">IF(OR(TRIM(Customers!J658&amp;"")="",ISNUMBER(MATCH(TRIM(Customers!J658&amp;""),Codes!$A$5:$A$14,0))),"",TRIM(Customers!J658))</f>
        <v>App</v>
      </c>
      <c r="K658" s="3" t="n">
        <f aca="false">IF(OR(TRIM(Customers!K658&amp;"")="",ISNUMBER(MATCH(TRIM(Customers!K658&amp;""),Codes!$A$5:$A$14,0))),"",IF(ISNUMBER(Customers!K658),Customers!K658,IFERROR(VALUE(Customers!K658),"")))</f>
        <v>2</v>
      </c>
      <c r="L658" s="4" t="n">
        <f aca="false">IF(OR(TRIM(Customers!L658&amp;"")="",ISNUMBER(MATCH(TRIM(Customers!L658&amp;""),Codes!$A$5:$A$14,0))),"",IF(ISNUMBER(Customers!L658),Customers!L658,IFERROR(VALUE(Customers!L658),"")))</f>
        <v>4531.33</v>
      </c>
      <c r="M658" s="4" t="n">
        <f aca="false">IF(OR(TRIM(Customers!M658&amp;"")="",ISNUMBER(MATCH(TRIM(Customers!M658&amp;""),Codes!$A$5:$A$14,0))),"",IF(ISNUMBER(Customers!M658),Customers!M658,IFERROR(VALUE(Customers!M658),"")))</f>
        <v>63834</v>
      </c>
      <c r="N658" s="3" t="n">
        <f aca="false">IF(OR(TRIM(Customers!N658&amp;"")="",ISNUMBER(MATCH(TRIM(Customers!N658&amp;""),Codes!$A$5:$A$14,0)),Customers!N658=9999),"",IF(ISNUMBER(Customers!N658),Customers!N658,IFERROR(VALUE(Customers!N658),"")))</f>
        <v>43</v>
      </c>
      <c r="O658" s="4" t="n">
        <f aca="false">IF(OR(TRIM(Customers!O658&amp;"")="",ISNUMBER(MATCH(TRIM(Customers!O658&amp;""),Codes!$A$5:$A$14,0))),"",IF(ISNUMBER(Customers!O658),Customers!O658,IFERROR(VALUE(Customers!O658),"")))</f>
        <v>55.88</v>
      </c>
      <c r="P658" s="3" t="n">
        <f aca="false">IF(OR(TRIM(Customers!P658&amp;"")="",ISNUMBER(MATCH(TRIM(Customers!P658&amp;""),Codes!$A$5:$A$14,0))),"",IF(ISNUMBER(Customers!P658),Customers!P658,IFERROR(VALUE(Customers!P658),"")))</f>
        <v>0</v>
      </c>
      <c r="Q658" s="4" t="str">
        <f aca="false">IF(OR(TRIM(Customers!Q658&amp;"")="",ISNUMBER(MATCH(TRIM(Customers!Q658&amp;""),Codes!$A$5:$A$14,0))),"",IF(ISNUMBER(Customers!Q658),Customers!Q658,IFERROR(VALUE(Customers!Q658),"")))</f>
        <v/>
      </c>
      <c r="R658" s="4" t="str">
        <f aca="false">IF(OR(TRIM(Customers!R658&amp;"")="",ISNUMBER(MATCH(TRIM(Customers!R658&amp;""),Codes!$A$5:$A$14,0))),"",IF(ISNUMBER(Customers!R658),Customers!R658,IFERROR(VALUE(Customers!R658),"")))</f>
        <v/>
      </c>
      <c r="S658" s="4" t="n">
        <f aca="false">IF(OR(TRIM(Customers!S658&amp;"")="",ISNUMBER(MATCH(TRIM(Customers!S658&amp;""),Codes!$A$5:$A$14,0))),"",IF(ISNUMBER(Customers!S658),Customers!S658,IFERROR(VALUE(Customers!S658),"")))</f>
        <v>0</v>
      </c>
      <c r="T658" s="4" t="n">
        <f aca="false">IF(OR(TRIM(Customers!T658&amp;"")="",ISNUMBER(MATCH(TRIM(Customers!T658&amp;""),Codes!$A$5:$A$14,0))),"",IF(ISNUMBER(Customers!T658),Customers!T658,IFERROR(VALUE(Customers!T658),"")))</f>
        <v>0</v>
      </c>
      <c r="U658" s="3" t="n">
        <f aca="false">IF(OR(TRIM(Customers!U658&amp;"")="",ISNUMBER(MATCH(TRIM(Customers!U658&amp;""),Codes!$A$5:$A$14,0)),Customers!U658=0),"",IF(ISNUMBER(Customers!U658),Customers!U658,IFERROR(VALUE(Customers!U658),"")))</f>
        <v>679</v>
      </c>
      <c r="V658" s="3" t="str">
        <f aca="false">IF(OR(TRIM(Customers!V658&amp;"")="",ISNUMBER(MATCH(TRIM(Customers!V658&amp;""),Codes!$A$5:$A$14,0))),"",IF(ISNUMBER(Customers!V658),Customers!V658,IFERROR(VALUE(Customers!V658),"")))</f>
        <v/>
      </c>
    </row>
    <row r="659" customFormat="false" ht="15" hidden="false" customHeight="false" outlineLevel="0" collapsed="false">
      <c r="A659" s="2" t="str">
        <f aca="false">Customers!A659</f>
        <v>CL00658</v>
      </c>
      <c r="B659" s="3" t="n">
        <f aca="false">IF(OR(TRIM(Customers!B659&amp;"")="",ISNUMBER(MATCH(TRIM(Customers!B659&amp;""),Codes!$A$5:$A$14,0)),Customers!B659=0),"",IF(ISNUMBER(Customers!B659),Customers!B659,IFERROR(VALUE(Customers!B659),"")))</f>
        <v>30</v>
      </c>
      <c r="C659" s="2" t="str">
        <f aca="false">IF(OR(TRIM(Customers!C659&amp;"")="",ISNUMBER(MATCH(TRIM(Customers!C659&amp;""),Codes!$A$5:$A$14,0))),"",TRIM(Customers!C659))</f>
        <v>F</v>
      </c>
      <c r="D659" s="2" t="str">
        <f aca="false">IF(OR(TRIM(Customers!D659&amp;"")="",ISNUMBER(MATCH(TRIM(Customers!D659&amp;""),Codes!$A$5:$A$14,0))),"",TRIM(Customers!D659))</f>
        <v>Liguria</v>
      </c>
      <c r="E659" s="2" t="str">
        <f aca="false">IF(OR(TRIM(Customers!E659&amp;"")="",ISNUMBER(MATCH(TRIM(Customers!E659&amp;""),Codes!$A$5:$A$14,0))),"",TRIM(Customers!E659))</f>
        <v>Manual worker</v>
      </c>
      <c r="F659" s="2" t="str">
        <f aca="false">IF(OR(TRIM(Customers!F659&amp;"")="",ISNUMBER(MATCH(TRIM(Customers!F659&amp;""),Codes!$A$5:$A$14,0))),"",TRIM(Customers!F659))</f>
        <v>Married</v>
      </c>
      <c r="G659" s="4" t="n">
        <f aca="false">IF(OR(TRIM(Customers!G659&amp;"")="",ISNUMBER(MATCH(TRIM(Customers!G659&amp;""),Codes!$A$5:$A$14,0)),Customers!G659=-999),"",IF(ISNUMBER(Customers!G659),Customers!G659,IFERROR(VALUE(Customers!G659),"")))</f>
        <v>15200</v>
      </c>
      <c r="H659" s="3" t="n">
        <f aca="false">IF(OR(TRIM(Customers!H659&amp;"")="",ISNUMBER(MATCH(TRIM(Customers!H659&amp;""),Codes!$A$5:$A$14,0))),"",IF(ISNUMBER(Customers!H659),Customers!H659,IFERROR(VALUE(Customers!H659),"")))</f>
        <v>3</v>
      </c>
      <c r="I659" s="5" t="n">
        <f aca="false">IF(OR(TRIM(Customers!I659&amp;"")="",ISNUMBER(MATCH(TRIM(Customers!I659&amp;""),Codes!$A$5:$A$14,0)),Customers!I659=DATE(1970,1,1)),"",IF(ISNUMBER(Customers!I659),Customers!I659,IFERROR(DATEVALUE(Customers!I659),"")))</f>
        <v>44905</v>
      </c>
      <c r="J659" s="2" t="str">
        <f aca="false">IF(OR(TRIM(Customers!J659&amp;"")="",ISNUMBER(MATCH(TRIM(Customers!J659&amp;""),Codes!$A$5:$A$14,0))),"",TRIM(Customers!J659))</f>
        <v>App</v>
      </c>
      <c r="K659" s="3" t="n">
        <f aca="false">IF(OR(TRIM(Customers!K659&amp;"")="",ISNUMBER(MATCH(TRIM(Customers!K659&amp;""),Codes!$A$5:$A$14,0))),"",IF(ISNUMBER(Customers!K659),Customers!K659,IFERROR(VALUE(Customers!K659),"")))</f>
        <v>2</v>
      </c>
      <c r="L659" s="4" t="n">
        <f aca="false">IF(OR(TRIM(Customers!L659&amp;"")="",ISNUMBER(MATCH(TRIM(Customers!L659&amp;""),Codes!$A$5:$A$14,0))),"",IF(ISNUMBER(Customers!L659),Customers!L659,IFERROR(VALUE(Customers!L659),"")))</f>
        <v>661.21</v>
      </c>
      <c r="M659" s="4" t="n">
        <f aca="false">IF(OR(TRIM(Customers!M659&amp;"")="",ISNUMBER(MATCH(TRIM(Customers!M659&amp;""),Codes!$A$5:$A$14,0))),"",IF(ISNUMBER(Customers!M659),Customers!M659,IFERROR(VALUE(Customers!M659),"")))</f>
        <v>6390.93</v>
      </c>
      <c r="N659" s="3" t="n">
        <f aca="false">IF(OR(TRIM(Customers!N659&amp;"")="",ISNUMBER(MATCH(TRIM(Customers!N659&amp;""),Codes!$A$5:$A$14,0)),Customers!N659=9999),"",IF(ISNUMBER(Customers!N659),Customers!N659,IFERROR(VALUE(Customers!N659),"")))</f>
        <v>22</v>
      </c>
      <c r="O659" s="4" t="n">
        <f aca="false">IF(OR(TRIM(Customers!O659&amp;"")="",ISNUMBER(MATCH(TRIM(Customers!O659&amp;""),Codes!$A$5:$A$14,0))),"",IF(ISNUMBER(Customers!O659),Customers!O659,IFERROR(VALUE(Customers!O659),"")))</f>
        <v>52.63</v>
      </c>
      <c r="P659" s="3" t="n">
        <f aca="false">IF(OR(TRIM(Customers!P659&amp;"")="",ISNUMBER(MATCH(TRIM(Customers!P659&amp;""),Codes!$A$5:$A$14,0))),"",IF(ISNUMBER(Customers!P659),Customers!P659,IFERROR(VALUE(Customers!P659),"")))</f>
        <v>0</v>
      </c>
      <c r="Q659" s="4" t="n">
        <f aca="false">IF(OR(TRIM(Customers!Q659&amp;"")="",ISNUMBER(MATCH(TRIM(Customers!Q659&amp;""),Codes!$A$5:$A$14,0))),"",IF(ISNUMBER(Customers!Q659),Customers!Q659,IFERROR(VALUE(Customers!Q659),"")))</f>
        <v>3000</v>
      </c>
      <c r="R659" s="4" t="n">
        <f aca="false">IF(OR(TRIM(Customers!R659&amp;"")="",ISNUMBER(MATCH(TRIM(Customers!R659&amp;""),Codes!$A$5:$A$14,0))),"",IF(ISNUMBER(Customers!R659),Customers!R659,IFERROR(VALUE(Customers!R659),"")))</f>
        <v>365.2</v>
      </c>
      <c r="S659" s="4" t="str">
        <f aca="false">IF(OR(TRIM(Customers!S659&amp;"")="",ISNUMBER(MATCH(TRIM(Customers!S659&amp;""),Codes!$A$5:$A$14,0))),"",IF(ISNUMBER(Customers!S659),Customers!S659,IFERROR(VALUE(Customers!S659),"")))</f>
        <v/>
      </c>
      <c r="T659" s="4" t="str">
        <f aca="false">IF(OR(TRIM(Customers!T659&amp;"")="",ISNUMBER(MATCH(TRIM(Customers!T659&amp;""),Codes!$A$5:$A$14,0))),"",IF(ISNUMBER(Customers!T659),Customers!T659,IFERROR(VALUE(Customers!T659),"")))</f>
        <v/>
      </c>
      <c r="U659" s="3" t="n">
        <f aca="false">IF(OR(TRIM(Customers!U659&amp;"")="",ISNUMBER(MATCH(TRIM(Customers!U659&amp;""),Codes!$A$5:$A$14,0)),Customers!U659=0),"",IF(ISNUMBER(Customers!U659),Customers!U659,IFERROR(VALUE(Customers!U659),"")))</f>
        <v>588</v>
      </c>
      <c r="V659" s="3" t="n">
        <f aca="false">IF(OR(TRIM(Customers!V659&amp;"")="",ISNUMBER(MATCH(TRIM(Customers!V659&amp;""),Codes!$A$5:$A$14,0))),"",IF(ISNUMBER(Customers!V659),Customers!V659,IFERROR(VALUE(Customers!V659),"")))</f>
        <v>0</v>
      </c>
    </row>
    <row r="660" customFormat="false" ht="15" hidden="false" customHeight="false" outlineLevel="0" collapsed="false">
      <c r="A660" s="2" t="str">
        <f aca="false">Customers!A660</f>
        <v>CL00659</v>
      </c>
      <c r="B660" s="3" t="n">
        <f aca="false">IF(OR(TRIM(Customers!B660&amp;"")="",ISNUMBER(MATCH(TRIM(Customers!B660&amp;""),Codes!$A$5:$A$14,0)),Customers!B660=0),"",IF(ISNUMBER(Customers!B660),Customers!B660,IFERROR(VALUE(Customers!B660),"")))</f>
        <v>34</v>
      </c>
      <c r="C660" s="2" t="str">
        <f aca="false">IF(OR(TRIM(Customers!C660&amp;"")="",ISNUMBER(MATCH(TRIM(Customers!C660&amp;""),Codes!$A$5:$A$14,0))),"",TRIM(Customers!C660))</f>
        <v>M</v>
      </c>
      <c r="D660" s="2" t="str">
        <f aca="false">IF(OR(TRIM(Customers!D660&amp;"")="",ISNUMBER(MATCH(TRIM(Customers!D660&amp;""),Codes!$A$5:$A$14,0))),"",TRIM(Customers!D660))</f>
        <v>Lazio</v>
      </c>
      <c r="E660" s="2" t="str">
        <f aca="false">IF(OR(TRIM(Customers!E660&amp;"")="",ISNUMBER(MATCH(TRIM(Customers!E660&amp;""),Codes!$A$5:$A$14,0))),"",TRIM(Customers!E660))</f>
        <v>Shopkeeper</v>
      </c>
      <c r="F660" s="2" t="str">
        <f aca="false">IF(OR(TRIM(Customers!F660&amp;"")="",ISNUMBER(MATCH(TRIM(Customers!F660&amp;""),Codes!$A$5:$A$14,0))),"",TRIM(Customers!F660))</f>
        <v>Married</v>
      </c>
      <c r="G660" s="4" t="n">
        <f aca="false">IF(OR(TRIM(Customers!G660&amp;"")="",ISNUMBER(MATCH(TRIM(Customers!G660&amp;""),Codes!$A$5:$A$14,0)),Customers!G660=-999),"",IF(ISNUMBER(Customers!G660),Customers!G660,IFERROR(VALUE(Customers!G660),"")))</f>
        <v>24700</v>
      </c>
      <c r="H660" s="3" t="n">
        <f aca="false">IF(OR(TRIM(Customers!H660&amp;"")="",ISNUMBER(MATCH(TRIM(Customers!H660&amp;""),Codes!$A$5:$A$14,0))),"",IF(ISNUMBER(Customers!H660),Customers!H660,IFERROR(VALUE(Customers!H660),"")))</f>
        <v>8</v>
      </c>
      <c r="I660" s="5" t="n">
        <f aca="false">IF(OR(TRIM(Customers!I660&amp;"")="",ISNUMBER(MATCH(TRIM(Customers!I660&amp;""),Codes!$A$5:$A$14,0)),Customers!I660=DATE(1970,1,1)),"",IF(ISNUMBER(Customers!I660),Customers!I660,IFERROR(DATEVALUE(Customers!I660),"")))</f>
        <v>43326</v>
      </c>
      <c r="J660" s="2" t="str">
        <f aca="false">IF(OR(TRIM(Customers!J660&amp;"")="",ISNUMBER(MATCH(TRIM(Customers!J660&amp;""),Codes!$A$5:$A$14,0))),"",TRIM(Customers!J660))</f>
        <v>App</v>
      </c>
      <c r="K660" s="3" t="n">
        <f aca="false">IF(OR(TRIM(Customers!K660&amp;"")="",ISNUMBER(MATCH(TRIM(Customers!K660&amp;""),Codes!$A$5:$A$14,0))),"",IF(ISNUMBER(Customers!K660),Customers!K660,IFERROR(VALUE(Customers!K660),"")))</f>
        <v>1</v>
      </c>
      <c r="L660" s="4" t="n">
        <f aca="false">IF(OR(TRIM(Customers!L660&amp;"")="",ISNUMBER(MATCH(TRIM(Customers!L660&amp;""),Codes!$A$5:$A$14,0))),"",IF(ISNUMBER(Customers!L660),Customers!L660,IFERROR(VALUE(Customers!L660),"")))</f>
        <v>6678.61</v>
      </c>
      <c r="M660" s="4" t="n">
        <f aca="false">IF(OR(TRIM(Customers!M660&amp;"")="",ISNUMBER(MATCH(TRIM(Customers!M660&amp;""),Codes!$A$5:$A$14,0))),"",IF(ISNUMBER(Customers!M660),Customers!M660,IFERROR(VALUE(Customers!M660),"")))</f>
        <v>0</v>
      </c>
      <c r="N660" s="3" t="n">
        <f aca="false">IF(OR(TRIM(Customers!N660&amp;"")="",ISNUMBER(MATCH(TRIM(Customers!N660&amp;""),Codes!$A$5:$A$14,0)),Customers!N660=9999),"",IF(ISNUMBER(Customers!N660),Customers!N660,IFERROR(VALUE(Customers!N660),"")))</f>
        <v>33</v>
      </c>
      <c r="O660" s="4" t="n">
        <f aca="false">IF(OR(TRIM(Customers!O660&amp;"")="",ISNUMBER(MATCH(TRIM(Customers!O660&amp;""),Codes!$A$5:$A$14,0))),"",IF(ISNUMBER(Customers!O660),Customers!O660,IFERROR(VALUE(Customers!O660),"")))</f>
        <v>44.13</v>
      </c>
      <c r="P660" s="3" t="n">
        <f aca="false">IF(OR(TRIM(Customers!P660&amp;"")="",ISNUMBER(MATCH(TRIM(Customers!P660&amp;""),Codes!$A$5:$A$14,0))),"",IF(ISNUMBER(Customers!P660),Customers!P660,IFERROR(VALUE(Customers!P660),"")))</f>
        <v>1</v>
      </c>
      <c r="Q660" s="4" t="n">
        <f aca="false">IF(OR(TRIM(Customers!Q660&amp;"")="",ISNUMBER(MATCH(TRIM(Customers!Q660&amp;""),Codes!$A$5:$A$14,0))),"",IF(ISNUMBER(Customers!Q660),Customers!Q660,IFERROR(VALUE(Customers!Q660),"")))</f>
        <v>4000</v>
      </c>
      <c r="R660" s="4" t="n">
        <f aca="false">IF(OR(TRIM(Customers!R660&amp;"")="",ISNUMBER(MATCH(TRIM(Customers!R660&amp;""),Codes!$A$5:$A$14,0))),"",IF(ISNUMBER(Customers!R660),Customers!R660,IFERROR(VALUE(Customers!R660),"")))</f>
        <v>1066.87</v>
      </c>
      <c r="S660" s="4" t="str">
        <f aca="false">IF(OR(TRIM(Customers!S660&amp;"")="",ISNUMBER(MATCH(TRIM(Customers!S660&amp;""),Codes!$A$5:$A$14,0))),"",IF(ISNUMBER(Customers!S660),Customers!S660,IFERROR(VALUE(Customers!S660),"")))</f>
        <v/>
      </c>
      <c r="T660" s="4" t="str">
        <f aca="false">IF(OR(TRIM(Customers!T660&amp;"")="",ISNUMBER(MATCH(TRIM(Customers!T660&amp;""),Codes!$A$5:$A$14,0))),"",IF(ISNUMBER(Customers!T660),Customers!T660,IFERROR(VALUE(Customers!T660),"")))</f>
        <v/>
      </c>
      <c r="U660" s="3" t="n">
        <f aca="false">IF(OR(TRIM(Customers!U660&amp;"")="",ISNUMBER(MATCH(TRIM(Customers!U660&amp;""),Codes!$A$5:$A$14,0)),Customers!U660=0),"",IF(ISNUMBER(Customers!U660),Customers!U660,IFERROR(VALUE(Customers!U660),"")))</f>
        <v>626</v>
      </c>
      <c r="V660" s="3" t="n">
        <f aca="false">IF(OR(TRIM(Customers!V660&amp;"")="",ISNUMBER(MATCH(TRIM(Customers!V660&amp;""),Codes!$A$5:$A$14,0))),"",IF(ISNUMBER(Customers!V660),Customers!V660,IFERROR(VALUE(Customers!V660),"")))</f>
        <v>1</v>
      </c>
    </row>
    <row r="661" customFormat="false" ht="15" hidden="false" customHeight="false" outlineLevel="0" collapsed="false">
      <c r="A661" s="2" t="str">
        <f aca="false">Customers!A661</f>
        <v>CL00660</v>
      </c>
      <c r="B661" s="3" t="n">
        <f aca="false">IF(OR(TRIM(Customers!B661&amp;"")="",ISNUMBER(MATCH(TRIM(Customers!B661&amp;""),Codes!$A$5:$A$14,0)),Customers!B661=0),"",IF(ISNUMBER(Customers!B661),Customers!B661,IFERROR(VALUE(Customers!B661),"")))</f>
        <v>42</v>
      </c>
      <c r="C661" s="2" t="str">
        <f aca="false">IF(OR(TRIM(Customers!C661&amp;"")="",ISNUMBER(MATCH(TRIM(Customers!C661&amp;""),Codes!$A$5:$A$14,0))),"",TRIM(Customers!C661))</f>
        <v>F</v>
      </c>
      <c r="D661" s="2" t="str">
        <f aca="false">IF(OR(TRIM(Customers!D661&amp;"")="",ISNUMBER(MATCH(TRIM(Customers!D661&amp;""),Codes!$A$5:$A$14,0))),"",TRIM(Customers!D661))</f>
        <v>Basilicata</v>
      </c>
      <c r="E661" s="2" t="str">
        <f aca="false">IF(OR(TRIM(Customers!E661&amp;"")="",ISNUMBER(MATCH(TRIM(Customers!E661&amp;""),Codes!$A$5:$A$14,0))),"",TRIM(Customers!E661))</f>
        <v>Manual worker</v>
      </c>
      <c r="F661" s="2" t="str">
        <f aca="false">IF(OR(TRIM(Customers!F661&amp;"")="",ISNUMBER(MATCH(TRIM(Customers!F661&amp;""),Codes!$A$5:$A$14,0))),"",TRIM(Customers!F661))</f>
        <v>Married</v>
      </c>
      <c r="G661" s="4" t="n">
        <f aca="false">IF(OR(TRIM(Customers!G661&amp;"")="",ISNUMBER(MATCH(TRIM(Customers!G661&amp;""),Codes!$A$5:$A$14,0)),Customers!G661=-999),"",IF(ISNUMBER(Customers!G661),Customers!G661,IFERROR(VALUE(Customers!G661),"")))</f>
        <v>23400</v>
      </c>
      <c r="H661" s="3" t="n">
        <f aca="false">IF(OR(TRIM(Customers!H661&amp;"")="",ISNUMBER(MATCH(TRIM(Customers!H661&amp;""),Codes!$A$5:$A$14,0))),"",IF(ISNUMBER(Customers!H661),Customers!H661,IFERROR(VALUE(Customers!H661),"")))</f>
        <v>12</v>
      </c>
      <c r="I661" s="5" t="n">
        <f aca="false">IF(OR(TRIM(Customers!I661&amp;"")="",ISNUMBER(MATCH(TRIM(Customers!I661&amp;""),Codes!$A$5:$A$14,0)),Customers!I661=DATE(1970,1,1)),"",IF(ISNUMBER(Customers!I661),Customers!I661,IFERROR(DATEVALUE(Customers!I661),"")))</f>
        <v>41776</v>
      </c>
      <c r="J661" s="2" t="str">
        <f aca="false">IF(OR(TRIM(Customers!J661&amp;"")="",ISNUMBER(MATCH(TRIM(Customers!J661&amp;""),Codes!$A$5:$A$14,0))),"",TRIM(Customers!J661))</f>
        <v>Online Banking</v>
      </c>
      <c r="K661" s="3" t="n">
        <f aca="false">IF(OR(TRIM(Customers!K661&amp;"")="",ISNUMBER(MATCH(TRIM(Customers!K661&amp;""),Codes!$A$5:$A$14,0))),"",IF(ISNUMBER(Customers!K661),Customers!K661,IFERROR(VALUE(Customers!K661),"")))</f>
        <v>4</v>
      </c>
      <c r="L661" s="4" t="n">
        <f aca="false">IF(OR(TRIM(Customers!L661&amp;"")="",ISNUMBER(MATCH(TRIM(Customers!L661&amp;""),Codes!$A$5:$A$14,0))),"",IF(ISNUMBER(Customers!L661),Customers!L661,IFERROR(VALUE(Customers!L661),"")))</f>
        <v>1247.7</v>
      </c>
      <c r="M661" s="4" t="n">
        <f aca="false">IF(OR(TRIM(Customers!M661&amp;"")="",ISNUMBER(MATCH(TRIM(Customers!M661&amp;""),Codes!$A$5:$A$14,0))),"",IF(ISNUMBER(Customers!M661),Customers!M661,IFERROR(VALUE(Customers!M661),"")))</f>
        <v>0</v>
      </c>
      <c r="N661" s="3" t="n">
        <f aca="false">IF(OR(TRIM(Customers!N661&amp;"")="",ISNUMBER(MATCH(TRIM(Customers!N661&amp;""),Codes!$A$5:$A$14,0)),Customers!N661=9999),"",IF(ISNUMBER(Customers!N661),Customers!N661,IFERROR(VALUE(Customers!N661),"")))</f>
        <v>22</v>
      </c>
      <c r="O661" s="4" t="n">
        <f aca="false">IF(OR(TRIM(Customers!O661&amp;"")="",ISNUMBER(MATCH(TRIM(Customers!O661&amp;""),Codes!$A$5:$A$14,0))),"",IF(ISNUMBER(Customers!O661),Customers!O661,IFERROR(VALUE(Customers!O661),"")))</f>
        <v>35.75</v>
      </c>
      <c r="P661" s="3" t="n">
        <f aca="false">IF(OR(TRIM(Customers!P661&amp;"")="",ISNUMBER(MATCH(TRIM(Customers!P661&amp;""),Codes!$A$5:$A$14,0))),"",IF(ISNUMBER(Customers!P661),Customers!P661,IFERROR(VALUE(Customers!P661),"")))</f>
        <v>0</v>
      </c>
      <c r="Q661" s="4" t="str">
        <f aca="false">IF(OR(TRIM(Customers!Q661&amp;"")="",ISNUMBER(MATCH(TRIM(Customers!Q661&amp;""),Codes!$A$5:$A$14,0))),"",IF(ISNUMBER(Customers!Q661),Customers!Q661,IFERROR(VALUE(Customers!Q661),"")))</f>
        <v/>
      </c>
      <c r="R661" s="4" t="str">
        <f aca="false">IF(OR(TRIM(Customers!R661&amp;"")="",ISNUMBER(MATCH(TRIM(Customers!R661&amp;""),Codes!$A$5:$A$14,0))),"",IF(ISNUMBER(Customers!R661),Customers!R661,IFERROR(VALUE(Customers!R661),"")))</f>
        <v/>
      </c>
      <c r="S661" s="4" t="n">
        <f aca="false">IF(OR(TRIM(Customers!S661&amp;"")="",ISNUMBER(MATCH(TRIM(Customers!S661&amp;""),Codes!$A$5:$A$14,0))),"",IF(ISNUMBER(Customers!S661),Customers!S661,IFERROR(VALUE(Customers!S661),"")))</f>
        <v>48000</v>
      </c>
      <c r="T661" s="4" t="n">
        <f aca="false">IF(OR(TRIM(Customers!T661&amp;"")="",ISNUMBER(MATCH(TRIM(Customers!T661&amp;""),Codes!$A$5:$A$14,0))),"",IF(ISNUMBER(Customers!T661),Customers!T661,IFERROR(VALUE(Customers!T661),"")))</f>
        <v>297</v>
      </c>
      <c r="U661" s="3" t="n">
        <f aca="false">IF(OR(TRIM(Customers!U661&amp;"")="",ISNUMBER(MATCH(TRIM(Customers!U661&amp;""),Codes!$A$5:$A$14,0)),Customers!U661=0),"",IF(ISNUMBER(Customers!U661),Customers!U661,IFERROR(VALUE(Customers!U661),"")))</f>
        <v>615</v>
      </c>
      <c r="V661" s="3" t="str">
        <f aca="false">IF(OR(TRIM(Customers!V661&amp;"")="",ISNUMBER(MATCH(TRIM(Customers!V661&amp;""),Codes!$A$5:$A$14,0))),"",IF(ISNUMBER(Customers!V661),Customers!V661,IFERROR(VALUE(Customers!V661),"")))</f>
        <v/>
      </c>
    </row>
    <row r="662" customFormat="false" ht="15" hidden="false" customHeight="false" outlineLevel="0" collapsed="false">
      <c r="A662" s="2" t="str">
        <f aca="false">Customers!A662</f>
        <v>CL00661</v>
      </c>
      <c r="B662" s="3" t="n">
        <f aca="false">IF(OR(TRIM(Customers!B662&amp;"")="",ISNUMBER(MATCH(TRIM(Customers!B662&amp;""),Codes!$A$5:$A$14,0)),Customers!B662=0),"",IF(ISNUMBER(Customers!B662),Customers!B662,IFERROR(VALUE(Customers!B662),"")))</f>
        <v>30</v>
      </c>
      <c r="C662" s="2" t="str">
        <f aca="false">IF(OR(TRIM(Customers!C662&amp;"")="",ISNUMBER(MATCH(TRIM(Customers!C662&amp;""),Codes!$A$5:$A$14,0))),"",TRIM(Customers!C662))</f>
        <v/>
      </c>
      <c r="D662" s="2" t="str">
        <f aca="false">IF(OR(TRIM(Customers!D662&amp;"")="",ISNUMBER(MATCH(TRIM(Customers!D662&amp;""),Codes!$A$5:$A$14,0))),"",TRIM(Customers!D662))</f>
        <v>Friuli-Venezia Giulia</v>
      </c>
      <c r="E662" s="2" t="str">
        <f aca="false">IF(OR(TRIM(Customers!E662&amp;"")="",ISNUMBER(MATCH(TRIM(Customers!E662&amp;""),Codes!$A$5:$A$14,0))),"",TRIM(Customers!E662))</f>
        <v>Employee</v>
      </c>
      <c r="F662" s="2" t="str">
        <f aca="false">IF(OR(TRIM(Customers!F662&amp;"")="",ISNUMBER(MATCH(TRIM(Customers!F662&amp;""),Codes!$A$5:$A$14,0))),"",TRIM(Customers!F662))</f>
        <v>Divorced</v>
      </c>
      <c r="G662" s="4" t="n">
        <f aca="false">IF(OR(TRIM(Customers!G662&amp;"")="",ISNUMBER(MATCH(TRIM(Customers!G662&amp;""),Codes!$A$5:$A$14,0)),Customers!G662=-999),"",IF(ISNUMBER(Customers!G662),Customers!G662,IFERROR(VALUE(Customers!G662),"")))</f>
        <v>25500</v>
      </c>
      <c r="H662" s="3" t="n">
        <f aca="false">IF(OR(TRIM(Customers!H662&amp;"")="",ISNUMBER(MATCH(TRIM(Customers!H662&amp;""),Codes!$A$5:$A$14,0))),"",IF(ISNUMBER(Customers!H662),Customers!H662,IFERROR(VALUE(Customers!H662),"")))</f>
        <v>8</v>
      </c>
      <c r="I662" s="5" t="n">
        <f aca="false">IF(OR(TRIM(Customers!I662&amp;"")="",ISNUMBER(MATCH(TRIM(Customers!I662&amp;""),Codes!$A$5:$A$14,0)),Customers!I662=DATE(1970,1,1)),"",IF(ISNUMBER(Customers!I662),Customers!I662,IFERROR(DATEVALUE(Customers!I662),"")))</f>
        <v>43187</v>
      </c>
      <c r="J662" s="2" t="str">
        <f aca="false">IF(OR(TRIM(Customers!J662&amp;"")="",ISNUMBER(MATCH(TRIM(Customers!J662&amp;""),Codes!$A$5:$A$14,0))),"",TRIM(Customers!J662))</f>
        <v>App</v>
      </c>
      <c r="K662" s="3" t="n">
        <f aca="false">IF(OR(TRIM(Customers!K662&amp;"")="",ISNUMBER(MATCH(TRIM(Customers!K662&amp;""),Codes!$A$5:$A$14,0))),"",IF(ISNUMBER(Customers!K662),Customers!K662,IFERROR(VALUE(Customers!K662),"")))</f>
        <v>1</v>
      </c>
      <c r="L662" s="4" t="n">
        <f aca="false">IF(OR(TRIM(Customers!L662&amp;"")="",ISNUMBER(MATCH(TRIM(Customers!L662&amp;""),Codes!$A$5:$A$14,0))),"",IF(ISNUMBER(Customers!L662),Customers!L662,IFERROR(VALUE(Customers!L662),"")))</f>
        <v>756.24</v>
      </c>
      <c r="M662" s="4" t="n">
        <f aca="false">IF(OR(TRIM(Customers!M662&amp;"")="",ISNUMBER(MATCH(TRIM(Customers!M662&amp;""),Codes!$A$5:$A$14,0))),"",IF(ISNUMBER(Customers!M662),Customers!M662,IFERROR(VALUE(Customers!M662),"")))</f>
        <v>25176.12</v>
      </c>
      <c r="N662" s="3" t="n">
        <f aca="false">IF(OR(TRIM(Customers!N662&amp;"")="",ISNUMBER(MATCH(TRIM(Customers!N662&amp;""),Codes!$A$5:$A$14,0)),Customers!N662=9999),"",IF(ISNUMBER(Customers!N662),Customers!N662,IFERROR(VALUE(Customers!N662),"")))</f>
        <v>29</v>
      </c>
      <c r="O662" s="4" t="n">
        <f aca="false">IF(OR(TRIM(Customers!O662&amp;"")="",ISNUMBER(MATCH(TRIM(Customers!O662&amp;""),Codes!$A$5:$A$14,0))),"",IF(ISNUMBER(Customers!O662),Customers!O662,IFERROR(VALUE(Customers!O662),"")))</f>
        <v>65.24</v>
      </c>
      <c r="P662" s="3" t="n">
        <f aca="false">IF(OR(TRIM(Customers!P662&amp;"")="",ISNUMBER(MATCH(TRIM(Customers!P662&amp;""),Codes!$A$5:$A$14,0))),"",IF(ISNUMBER(Customers!P662),Customers!P662,IFERROR(VALUE(Customers!P662),"")))</f>
        <v>2</v>
      </c>
      <c r="Q662" s="4" t="n">
        <f aca="false">IF(OR(TRIM(Customers!Q662&amp;"")="",ISNUMBER(MATCH(TRIM(Customers!Q662&amp;""),Codes!$A$5:$A$14,0))),"",IF(ISNUMBER(Customers!Q662),Customers!Q662,IFERROR(VALUE(Customers!Q662),"")))</f>
        <v>5500</v>
      </c>
      <c r="R662" s="4" t="n">
        <f aca="false">IF(OR(TRIM(Customers!R662&amp;"")="",ISNUMBER(MATCH(TRIM(Customers!R662&amp;""),Codes!$A$5:$A$14,0))),"",IF(ISNUMBER(Customers!R662),Customers!R662,IFERROR(VALUE(Customers!R662),"")))</f>
        <v>525.81</v>
      </c>
      <c r="S662" s="4" t="str">
        <f aca="false">IF(OR(TRIM(Customers!S662&amp;"")="",ISNUMBER(MATCH(TRIM(Customers!S662&amp;""),Codes!$A$5:$A$14,0))),"",IF(ISNUMBER(Customers!S662),Customers!S662,IFERROR(VALUE(Customers!S662),"")))</f>
        <v/>
      </c>
      <c r="T662" s="4" t="str">
        <f aca="false">IF(OR(TRIM(Customers!T662&amp;"")="",ISNUMBER(MATCH(TRIM(Customers!T662&amp;""),Codes!$A$5:$A$14,0))),"",IF(ISNUMBER(Customers!T662),Customers!T662,IFERROR(VALUE(Customers!T662),"")))</f>
        <v/>
      </c>
      <c r="U662" s="3" t="n">
        <f aca="false">IF(OR(TRIM(Customers!U662&amp;"")="",ISNUMBER(MATCH(TRIM(Customers!U662&amp;""),Codes!$A$5:$A$14,0)),Customers!U662=0),"",IF(ISNUMBER(Customers!U662),Customers!U662,IFERROR(VALUE(Customers!U662),"")))</f>
        <v>623</v>
      </c>
      <c r="V662" s="3" t="n">
        <f aca="false">IF(OR(TRIM(Customers!V662&amp;"")="",ISNUMBER(MATCH(TRIM(Customers!V662&amp;""),Codes!$A$5:$A$14,0))),"",IF(ISNUMBER(Customers!V662),Customers!V662,IFERROR(VALUE(Customers!V662),"")))</f>
        <v>0</v>
      </c>
    </row>
    <row r="663" customFormat="false" ht="15" hidden="false" customHeight="false" outlineLevel="0" collapsed="false">
      <c r="A663" s="2" t="str">
        <f aca="false">Customers!A663</f>
        <v>CL00662</v>
      </c>
      <c r="B663" s="3" t="n">
        <f aca="false">IF(OR(TRIM(Customers!B663&amp;"")="",ISNUMBER(MATCH(TRIM(Customers!B663&amp;""),Codes!$A$5:$A$14,0)),Customers!B663=0),"",IF(ISNUMBER(Customers!B663),Customers!B663,IFERROR(VALUE(Customers!B663),"")))</f>
        <v>55</v>
      </c>
      <c r="C663" s="2" t="str">
        <f aca="false">IF(OR(TRIM(Customers!C663&amp;"")="",ISNUMBER(MATCH(TRIM(Customers!C663&amp;""),Codes!$A$5:$A$14,0))),"",TRIM(Customers!C663))</f>
        <v>F</v>
      </c>
      <c r="D663" s="2" t="str">
        <f aca="false">IF(OR(TRIM(Customers!D663&amp;"")="",ISNUMBER(MATCH(TRIM(Customers!D663&amp;""),Codes!$A$5:$A$14,0))),"",TRIM(Customers!D663))</f>
        <v>Toscana</v>
      </c>
      <c r="E663" s="2" t="str">
        <f aca="false">IF(OR(TRIM(Customers!E663&amp;"")="",ISNUMBER(MATCH(TRIM(Customers!E663&amp;""),Codes!$A$5:$A$14,0))),"",TRIM(Customers!E663))</f>
        <v>Unemployed</v>
      </c>
      <c r="F663" s="2" t="str">
        <f aca="false">IF(OR(TRIM(Customers!F663&amp;"")="",ISNUMBER(MATCH(TRIM(Customers!F663&amp;""),Codes!$A$5:$A$14,0))),"",TRIM(Customers!F663))</f>
        <v>Married</v>
      </c>
      <c r="G663" s="4" t="n">
        <f aca="false">IF(OR(TRIM(Customers!G663&amp;"")="",ISNUMBER(MATCH(TRIM(Customers!G663&amp;""),Codes!$A$5:$A$14,0)),Customers!G663=-999),"",IF(ISNUMBER(Customers!G663),Customers!G663,IFERROR(VALUE(Customers!G663),"")))</f>
        <v>7800</v>
      </c>
      <c r="H663" s="3" t="n">
        <f aca="false">IF(OR(TRIM(Customers!H663&amp;"")="",ISNUMBER(MATCH(TRIM(Customers!H663&amp;""),Codes!$A$5:$A$14,0))),"",IF(ISNUMBER(Customers!H663),Customers!H663,IFERROR(VALUE(Customers!H663),"")))</f>
        <v>20</v>
      </c>
      <c r="I663" s="5" t="n">
        <f aca="false">IF(OR(TRIM(Customers!I663&amp;"")="",ISNUMBER(MATCH(TRIM(Customers!I663&amp;""),Codes!$A$5:$A$14,0)),Customers!I663=DATE(1970,1,1)),"",IF(ISNUMBER(Customers!I663),Customers!I663,IFERROR(DATEVALUE(Customers!I663),"")))</f>
        <v>38831</v>
      </c>
      <c r="J663" s="2" t="str">
        <f aca="false">IF(OR(TRIM(Customers!J663&amp;"")="",ISNUMBER(MATCH(TRIM(Customers!J663&amp;""),Codes!$A$5:$A$14,0))),"",TRIM(Customers!J663))</f>
        <v>Branch</v>
      </c>
      <c r="K663" s="3" t="n">
        <f aca="false">IF(OR(TRIM(Customers!K663&amp;"")="",ISNUMBER(MATCH(TRIM(Customers!K663&amp;""),Codes!$A$5:$A$14,0))),"",IF(ISNUMBER(Customers!K663),Customers!K663,IFERROR(VALUE(Customers!K663),"")))</f>
        <v>4</v>
      </c>
      <c r="L663" s="4" t="n">
        <f aca="false">IF(OR(TRIM(Customers!L663&amp;"")="",ISNUMBER(MATCH(TRIM(Customers!L663&amp;""),Codes!$A$5:$A$14,0))),"",IF(ISNUMBER(Customers!L663),Customers!L663,IFERROR(VALUE(Customers!L663),"")))</f>
        <v>537.64</v>
      </c>
      <c r="M663" s="4" t="n">
        <f aca="false">IF(OR(TRIM(Customers!M663&amp;"")="",ISNUMBER(MATCH(TRIM(Customers!M663&amp;""),Codes!$A$5:$A$14,0))),"",IF(ISNUMBER(Customers!M663),Customers!M663,IFERROR(VALUE(Customers!M663),"")))</f>
        <v>0</v>
      </c>
      <c r="N663" s="3" t="n">
        <f aca="false">IF(OR(TRIM(Customers!N663&amp;"")="",ISNUMBER(MATCH(TRIM(Customers!N663&amp;""),Codes!$A$5:$A$14,0)),Customers!N663=9999),"",IF(ISNUMBER(Customers!N663),Customers!N663,IFERROR(VALUE(Customers!N663),"")))</f>
        <v>13</v>
      </c>
      <c r="O663" s="4" t="n">
        <f aca="false">IF(OR(TRIM(Customers!O663&amp;"")="",ISNUMBER(MATCH(TRIM(Customers!O663&amp;""),Codes!$A$5:$A$14,0))),"",IF(ISNUMBER(Customers!O663),Customers!O663,IFERROR(VALUE(Customers!O663),"")))</f>
        <v>36</v>
      </c>
      <c r="P663" s="3" t="n">
        <f aca="false">IF(OR(TRIM(Customers!P663&amp;"")="",ISNUMBER(MATCH(TRIM(Customers!P663&amp;""),Codes!$A$5:$A$14,0))),"",IF(ISNUMBER(Customers!P663),Customers!P663,IFERROR(VALUE(Customers!P663),"")))</f>
        <v>3</v>
      </c>
      <c r="Q663" s="4" t="n">
        <f aca="false">IF(OR(TRIM(Customers!Q663&amp;"")="",ISNUMBER(MATCH(TRIM(Customers!Q663&amp;""),Codes!$A$5:$A$14,0))),"",IF(ISNUMBER(Customers!Q663),Customers!Q663,IFERROR(VALUE(Customers!Q663),"")))</f>
        <v>1500</v>
      </c>
      <c r="R663" s="4" t="n">
        <f aca="false">IF(OR(TRIM(Customers!R663&amp;"")="",ISNUMBER(MATCH(TRIM(Customers!R663&amp;""),Codes!$A$5:$A$14,0))),"",IF(ISNUMBER(Customers!R663),Customers!R663,IFERROR(VALUE(Customers!R663),"")))</f>
        <v>205</v>
      </c>
      <c r="S663" s="4" t="str">
        <f aca="false">IF(OR(TRIM(Customers!S663&amp;"")="",ISNUMBER(MATCH(TRIM(Customers!S663&amp;""),Codes!$A$5:$A$14,0))),"",IF(ISNUMBER(Customers!S663),Customers!S663,IFERROR(VALUE(Customers!S663),"")))</f>
        <v/>
      </c>
      <c r="T663" s="4" t="str">
        <f aca="false">IF(OR(TRIM(Customers!T663&amp;"")="",ISNUMBER(MATCH(TRIM(Customers!T663&amp;""),Codes!$A$5:$A$14,0))),"",IF(ISNUMBER(Customers!T663),Customers!T663,IFERROR(VALUE(Customers!T663),"")))</f>
        <v/>
      </c>
      <c r="U663" s="3" t="n">
        <f aca="false">IF(OR(TRIM(Customers!U663&amp;"")="",ISNUMBER(MATCH(TRIM(Customers!U663&amp;""),Codes!$A$5:$A$14,0)),Customers!U663=0),"",IF(ISNUMBER(Customers!U663),Customers!U663,IFERROR(VALUE(Customers!U663),"")))</f>
        <v>519</v>
      </c>
      <c r="V663" s="3" t="n">
        <f aca="false">IF(OR(TRIM(Customers!V663&amp;"")="",ISNUMBER(MATCH(TRIM(Customers!V663&amp;""),Codes!$A$5:$A$14,0))),"",IF(ISNUMBER(Customers!V663),Customers!V663,IFERROR(VALUE(Customers!V663),"")))</f>
        <v>1</v>
      </c>
    </row>
    <row r="664" customFormat="false" ht="15" hidden="false" customHeight="false" outlineLevel="0" collapsed="false">
      <c r="A664" s="2" t="str">
        <f aca="false">Customers!A664</f>
        <v>CL00663</v>
      </c>
      <c r="B664" s="3" t="n">
        <f aca="false">IF(OR(TRIM(Customers!B664&amp;"")="",ISNUMBER(MATCH(TRIM(Customers!B664&amp;""),Codes!$A$5:$A$14,0)),Customers!B664=0),"",IF(ISNUMBER(Customers!B664),Customers!B664,IFERROR(VALUE(Customers!B664),"")))</f>
        <v>51</v>
      </c>
      <c r="C664" s="2" t="str">
        <f aca="false">IF(OR(TRIM(Customers!C664&amp;"")="",ISNUMBER(MATCH(TRIM(Customers!C664&amp;""),Codes!$A$5:$A$14,0))),"",TRIM(Customers!C664))</f>
        <v>M</v>
      </c>
      <c r="D664" s="2" t="str">
        <f aca="false">IF(OR(TRIM(Customers!D664&amp;"")="",ISNUMBER(MATCH(TRIM(Customers!D664&amp;""),Codes!$A$5:$A$14,0))),"",TRIM(Customers!D664))</f>
        <v>Sardegna</v>
      </c>
      <c r="E664" s="2" t="str">
        <f aca="false">IF(OR(TRIM(Customers!E664&amp;"")="",ISNUMBER(MATCH(TRIM(Customers!E664&amp;""),Codes!$A$5:$A$14,0))),"",TRIM(Customers!E664))</f>
        <v>Executive</v>
      </c>
      <c r="F664" s="2" t="str">
        <f aca="false">IF(OR(TRIM(Customers!F664&amp;"")="",ISNUMBER(MATCH(TRIM(Customers!F664&amp;""),Codes!$A$5:$A$14,0))),"",TRIM(Customers!F664))</f>
        <v>Married</v>
      </c>
      <c r="G664" s="4" t="n">
        <f aca="false">IF(OR(TRIM(Customers!G664&amp;"")="",ISNUMBER(MATCH(TRIM(Customers!G664&amp;""),Codes!$A$5:$A$14,0)),Customers!G664=-999),"",IF(ISNUMBER(Customers!G664),Customers!G664,IFERROR(VALUE(Customers!G664),"")))</f>
        <v>107400</v>
      </c>
      <c r="H664" s="3" t="n">
        <f aca="false">IF(OR(TRIM(Customers!H664&amp;"")="",ISNUMBER(MATCH(TRIM(Customers!H664&amp;""),Codes!$A$5:$A$14,0))),"",IF(ISNUMBER(Customers!H664),Customers!H664,IFERROR(VALUE(Customers!H664),"")))</f>
        <v>18</v>
      </c>
      <c r="I664" s="5" t="n">
        <f aca="false">IF(OR(TRIM(Customers!I664&amp;"")="",ISNUMBER(MATCH(TRIM(Customers!I664&amp;""),Codes!$A$5:$A$14,0)),Customers!I664=DATE(1970,1,1)),"",IF(ISNUMBER(Customers!I664),Customers!I664,IFERROR(DATEVALUE(Customers!I664),"")))</f>
        <v>39672</v>
      </c>
      <c r="J664" s="2" t="str">
        <f aca="false">IF(OR(TRIM(Customers!J664&amp;"")="",ISNUMBER(MATCH(TRIM(Customers!J664&amp;""),Codes!$A$5:$A$14,0))),"",TRIM(Customers!J664))</f>
        <v>Phone</v>
      </c>
      <c r="K664" s="3" t="n">
        <f aca="false">IF(OR(TRIM(Customers!K664&amp;"")="",ISNUMBER(MATCH(TRIM(Customers!K664&amp;""),Codes!$A$5:$A$14,0))),"",IF(ISNUMBER(Customers!K664),Customers!K664,IFERROR(VALUE(Customers!K664),"")))</f>
        <v>1</v>
      </c>
      <c r="L664" s="4" t="n">
        <f aca="false">IF(OR(TRIM(Customers!L664&amp;"")="",ISNUMBER(MATCH(TRIM(Customers!L664&amp;""),Codes!$A$5:$A$14,0))),"",IF(ISNUMBER(Customers!L664),Customers!L664,IFERROR(VALUE(Customers!L664),"")))</f>
        <v>5074.41</v>
      </c>
      <c r="M664" s="4" t="n">
        <f aca="false">IF(OR(TRIM(Customers!M664&amp;"")="",ISNUMBER(MATCH(TRIM(Customers!M664&amp;""),Codes!$A$5:$A$14,0))),"",IF(ISNUMBER(Customers!M664),Customers!M664,IFERROR(VALUE(Customers!M664),"")))</f>
        <v>96092.13</v>
      </c>
      <c r="N664" s="3" t="n">
        <f aca="false">IF(OR(TRIM(Customers!N664&amp;"")="",ISNUMBER(MATCH(TRIM(Customers!N664&amp;""),Codes!$A$5:$A$14,0)),Customers!N664=9999),"",IF(ISNUMBER(Customers!N664),Customers!N664,IFERROR(VALUE(Customers!N664),"")))</f>
        <v>51</v>
      </c>
      <c r="O664" s="4" t="n">
        <f aca="false">IF(OR(TRIM(Customers!O664&amp;"")="",ISNUMBER(MATCH(TRIM(Customers!O664&amp;""),Codes!$A$5:$A$14,0))),"",IF(ISNUMBER(Customers!O664),Customers!O664,IFERROR(VALUE(Customers!O664),"")))</f>
        <v>109.19</v>
      </c>
      <c r="P664" s="3" t="n">
        <f aca="false">IF(OR(TRIM(Customers!P664&amp;"")="",ISNUMBER(MATCH(TRIM(Customers!P664&amp;""),Codes!$A$5:$A$14,0))),"",IF(ISNUMBER(Customers!P664),Customers!P664,IFERROR(VALUE(Customers!P664),"")))</f>
        <v>2</v>
      </c>
      <c r="Q664" s="4" t="n">
        <f aca="false">IF(OR(TRIM(Customers!Q664&amp;"")="",ISNUMBER(MATCH(TRIM(Customers!Q664&amp;""),Codes!$A$5:$A$14,0))),"",IF(ISNUMBER(Customers!Q664),Customers!Q664,IFERROR(VALUE(Customers!Q664),"")))</f>
        <v>14000</v>
      </c>
      <c r="R664" s="4" t="n">
        <f aca="false">IF(OR(TRIM(Customers!R664&amp;"")="",ISNUMBER(MATCH(TRIM(Customers!R664&amp;""),Codes!$A$5:$A$14,0))),"",IF(ISNUMBER(Customers!R664),Customers!R664,IFERROR(VALUE(Customers!R664),"")))</f>
        <v>6799.66</v>
      </c>
      <c r="S664" s="4" t="n">
        <f aca="false">IF(OR(TRIM(Customers!S664&amp;"")="",ISNUMBER(MATCH(TRIM(Customers!S664&amp;""),Codes!$A$5:$A$14,0))),"",IF(ISNUMBER(Customers!S664),Customers!S664,IFERROR(VALUE(Customers!S664),"")))</f>
        <v>0</v>
      </c>
      <c r="T664" s="4" t="n">
        <f aca="false">IF(OR(TRIM(Customers!T664&amp;"")="",ISNUMBER(MATCH(TRIM(Customers!T664&amp;""),Codes!$A$5:$A$14,0))),"",IF(ISNUMBER(Customers!T664),Customers!T664,IFERROR(VALUE(Customers!T664),"")))</f>
        <v>0</v>
      </c>
      <c r="U664" s="3" t="n">
        <f aca="false">IF(OR(TRIM(Customers!U664&amp;"")="",ISNUMBER(MATCH(TRIM(Customers!U664&amp;""),Codes!$A$5:$A$14,0)),Customers!U664=0),"",IF(ISNUMBER(Customers!U664),Customers!U664,IFERROR(VALUE(Customers!U664),"")))</f>
        <v>723</v>
      </c>
      <c r="V664" s="3" t="n">
        <f aca="false">IF(OR(TRIM(Customers!V664&amp;"")="",ISNUMBER(MATCH(TRIM(Customers!V664&amp;""),Codes!$A$5:$A$14,0))),"",IF(ISNUMBER(Customers!V664),Customers!V664,IFERROR(VALUE(Customers!V664),"")))</f>
        <v>0</v>
      </c>
    </row>
    <row r="665" customFormat="false" ht="15" hidden="false" customHeight="false" outlineLevel="0" collapsed="false">
      <c r="A665" s="2" t="str">
        <f aca="false">Customers!A665</f>
        <v>CL00664</v>
      </c>
      <c r="B665" s="3" t="n">
        <f aca="false">IF(OR(TRIM(Customers!B665&amp;"")="",ISNUMBER(MATCH(TRIM(Customers!B665&amp;""),Codes!$A$5:$A$14,0)),Customers!B665=0),"",IF(ISNUMBER(Customers!B665),Customers!B665,IFERROR(VALUE(Customers!B665),"")))</f>
        <v>42</v>
      </c>
      <c r="C665" s="2" t="str">
        <f aca="false">IF(OR(TRIM(Customers!C665&amp;"")="",ISNUMBER(MATCH(TRIM(Customers!C665&amp;""),Codes!$A$5:$A$14,0))),"",TRIM(Customers!C665))</f>
        <v>F</v>
      </c>
      <c r="D665" s="2" t="str">
        <f aca="false">IF(OR(TRIM(Customers!D665&amp;"")="",ISNUMBER(MATCH(TRIM(Customers!D665&amp;""),Codes!$A$5:$A$14,0))),"",TRIM(Customers!D665))</f>
        <v>Puglia</v>
      </c>
      <c r="E665" s="2" t="str">
        <f aca="false">IF(OR(TRIM(Customers!E665&amp;"")="",ISNUMBER(MATCH(TRIM(Customers!E665&amp;""),Codes!$A$5:$A$14,0))),"",TRIM(Customers!E665))</f>
        <v>Employee</v>
      </c>
      <c r="F665" s="2" t="str">
        <f aca="false">IF(OR(TRIM(Customers!F665&amp;"")="",ISNUMBER(MATCH(TRIM(Customers!F665&amp;""),Codes!$A$5:$A$14,0))),"",TRIM(Customers!F665))</f>
        <v>Married</v>
      </c>
      <c r="G665" s="4" t="n">
        <f aca="false">IF(OR(TRIM(Customers!G665&amp;"")="",ISNUMBER(MATCH(TRIM(Customers!G665&amp;""),Codes!$A$5:$A$14,0)),Customers!G665=-999),"",IF(ISNUMBER(Customers!G665),Customers!G665,IFERROR(VALUE(Customers!G665),"")))</f>
        <v>15800</v>
      </c>
      <c r="H665" s="3" t="n">
        <f aca="false">IF(OR(TRIM(Customers!H665&amp;"")="",ISNUMBER(MATCH(TRIM(Customers!H665&amp;""),Codes!$A$5:$A$14,0))),"",IF(ISNUMBER(Customers!H665),Customers!H665,IFERROR(VALUE(Customers!H665),"")))</f>
        <v>9</v>
      </c>
      <c r="I665" s="5" t="n">
        <f aca="false">IF(OR(TRIM(Customers!I665&amp;"")="",ISNUMBER(MATCH(TRIM(Customers!I665&amp;""),Codes!$A$5:$A$14,0)),Customers!I665=DATE(1970,1,1)),"",IF(ISNUMBER(Customers!I665),Customers!I665,IFERROR(DATEVALUE(Customers!I665),"")))</f>
        <v>42920</v>
      </c>
      <c r="J665" s="2" t="str">
        <f aca="false">IF(OR(TRIM(Customers!J665&amp;"")="",ISNUMBER(MATCH(TRIM(Customers!J665&amp;""),Codes!$A$5:$A$14,0))),"",TRIM(Customers!J665))</f>
        <v>Branch</v>
      </c>
      <c r="K665" s="3" t="n">
        <f aca="false">IF(OR(TRIM(Customers!K665&amp;"")="",ISNUMBER(MATCH(TRIM(Customers!K665&amp;""),Codes!$A$5:$A$14,0))),"",IF(ISNUMBER(Customers!K665),Customers!K665,IFERROR(VALUE(Customers!K665),"")))</f>
        <v>3</v>
      </c>
      <c r="L665" s="4" t="n">
        <f aca="false">IF(OR(TRIM(Customers!L665&amp;"")="",ISNUMBER(MATCH(TRIM(Customers!L665&amp;""),Codes!$A$5:$A$14,0))),"",IF(ISNUMBER(Customers!L665),Customers!L665,IFERROR(VALUE(Customers!L665),"")))</f>
        <v>2088.38</v>
      </c>
      <c r="M665" s="4" t="n">
        <f aca="false">IF(OR(TRIM(Customers!M665&amp;"")="",ISNUMBER(MATCH(TRIM(Customers!M665&amp;""),Codes!$A$5:$A$14,0))),"",IF(ISNUMBER(Customers!M665),Customers!M665,IFERROR(VALUE(Customers!M665),"")))</f>
        <v>0</v>
      </c>
      <c r="N665" s="3" t="n">
        <f aca="false">IF(OR(TRIM(Customers!N665&amp;"")="",ISNUMBER(MATCH(TRIM(Customers!N665&amp;""),Codes!$A$5:$A$14,0)),Customers!N665=9999),"",IF(ISNUMBER(Customers!N665),Customers!N665,IFERROR(VALUE(Customers!N665),"")))</f>
        <v>12</v>
      </c>
      <c r="O665" s="4" t="n">
        <f aca="false">IF(OR(TRIM(Customers!O665&amp;"")="",ISNUMBER(MATCH(TRIM(Customers!O665&amp;""),Codes!$A$5:$A$14,0))),"",IF(ISNUMBER(Customers!O665),Customers!O665,IFERROR(VALUE(Customers!O665),"")))</f>
        <v>27.92</v>
      </c>
      <c r="P665" s="3" t="n">
        <f aca="false">IF(OR(TRIM(Customers!P665&amp;"")="",ISNUMBER(MATCH(TRIM(Customers!P665&amp;""),Codes!$A$5:$A$14,0))),"",IF(ISNUMBER(Customers!P665),Customers!P665,IFERROR(VALUE(Customers!P665),"")))</f>
        <v>1</v>
      </c>
      <c r="Q665" s="4" t="n">
        <f aca="false">IF(OR(TRIM(Customers!Q665&amp;"")="",ISNUMBER(MATCH(TRIM(Customers!Q665&amp;""),Codes!$A$5:$A$14,0))),"",IF(ISNUMBER(Customers!Q665),Customers!Q665,IFERROR(VALUE(Customers!Q665),"")))</f>
        <v>3500</v>
      </c>
      <c r="R665" s="4" t="n">
        <f aca="false">IF(OR(TRIM(Customers!R665&amp;"")="",ISNUMBER(MATCH(TRIM(Customers!R665&amp;""),Codes!$A$5:$A$14,0))),"",IF(ISNUMBER(Customers!R665),Customers!R665,IFERROR(VALUE(Customers!R665),"")))</f>
        <v>1761.78</v>
      </c>
      <c r="S665" s="4" t="str">
        <f aca="false">IF(OR(TRIM(Customers!S665&amp;"")="",ISNUMBER(MATCH(TRIM(Customers!S665&amp;""),Codes!$A$5:$A$14,0))),"",IF(ISNUMBER(Customers!S665),Customers!S665,IFERROR(VALUE(Customers!S665),"")))</f>
        <v/>
      </c>
      <c r="T665" s="4" t="str">
        <f aca="false">IF(OR(TRIM(Customers!T665&amp;"")="",ISNUMBER(MATCH(TRIM(Customers!T665&amp;""),Codes!$A$5:$A$14,0))),"",IF(ISNUMBER(Customers!T665),Customers!T665,IFERROR(VALUE(Customers!T665),"")))</f>
        <v/>
      </c>
      <c r="U665" s="3" t="n">
        <f aca="false">IF(OR(TRIM(Customers!U665&amp;"")="",ISNUMBER(MATCH(TRIM(Customers!U665&amp;""),Codes!$A$5:$A$14,0)),Customers!U665=0),"",IF(ISNUMBER(Customers!U665),Customers!U665,IFERROR(VALUE(Customers!U665),"")))</f>
        <v>537</v>
      </c>
      <c r="V665" s="3" t="n">
        <f aca="false">IF(OR(TRIM(Customers!V665&amp;"")="",ISNUMBER(MATCH(TRIM(Customers!V665&amp;""),Codes!$A$5:$A$14,0))),"",IF(ISNUMBER(Customers!V665),Customers!V665,IFERROR(VALUE(Customers!V665),"")))</f>
        <v>0</v>
      </c>
    </row>
    <row r="666" customFormat="false" ht="15" hidden="false" customHeight="false" outlineLevel="0" collapsed="false">
      <c r="A666" s="2" t="str">
        <f aca="false">Customers!A666</f>
        <v>CL00665</v>
      </c>
      <c r="B666" s="3" t="n">
        <f aca="false">IF(OR(TRIM(Customers!B666&amp;"")="",ISNUMBER(MATCH(TRIM(Customers!B666&amp;""),Codes!$A$5:$A$14,0)),Customers!B666=0),"",IF(ISNUMBER(Customers!B666),Customers!B666,IFERROR(VALUE(Customers!B666),"")))</f>
        <v>47</v>
      </c>
      <c r="C666" s="2" t="str">
        <f aca="false">IF(OR(TRIM(Customers!C666&amp;"")="",ISNUMBER(MATCH(TRIM(Customers!C666&amp;""),Codes!$A$5:$A$14,0))),"",TRIM(Customers!C666))</f>
        <v>M</v>
      </c>
      <c r="D666" s="2" t="str">
        <f aca="false">IF(OR(TRIM(Customers!D666&amp;"")="",ISNUMBER(MATCH(TRIM(Customers!D666&amp;""),Codes!$A$5:$A$14,0))),"",TRIM(Customers!D666))</f>
        <v>Sicilia</v>
      </c>
      <c r="E666" s="2" t="str">
        <f aca="false">IF(OR(TRIM(Customers!E666&amp;"")="",ISNUMBER(MATCH(TRIM(Customers!E666&amp;""),Codes!$A$5:$A$14,0))),"",TRIM(Customers!E666))</f>
        <v>Employee</v>
      </c>
      <c r="F666" s="2" t="str">
        <f aca="false">IF(OR(TRIM(Customers!F666&amp;"")="",ISNUMBER(MATCH(TRIM(Customers!F666&amp;""),Codes!$A$5:$A$14,0))),"",TRIM(Customers!F666))</f>
        <v>Single</v>
      </c>
      <c r="G666" s="4" t="n">
        <f aca="false">IF(OR(TRIM(Customers!G666&amp;"")="",ISNUMBER(MATCH(TRIM(Customers!G666&amp;""),Codes!$A$5:$A$14,0)),Customers!G666=-999),"",IF(ISNUMBER(Customers!G666),Customers!G666,IFERROR(VALUE(Customers!G666),"")))</f>
        <v>21500</v>
      </c>
      <c r="H666" s="3" t="n">
        <f aca="false">IF(OR(TRIM(Customers!H666&amp;"")="",ISNUMBER(MATCH(TRIM(Customers!H666&amp;""),Codes!$A$5:$A$14,0))),"",IF(ISNUMBER(Customers!H666),Customers!H666,IFERROR(VALUE(Customers!H666),"")))</f>
        <v>10</v>
      </c>
      <c r="I666" s="5" t="n">
        <f aca="false">IF(OR(TRIM(Customers!I666&amp;"")="",ISNUMBER(MATCH(TRIM(Customers!I666&amp;""),Codes!$A$5:$A$14,0)),Customers!I666=DATE(1970,1,1)),"",IF(ISNUMBER(Customers!I666),Customers!I666,IFERROR(DATEVALUE(Customers!I666),"")))</f>
        <v>42553</v>
      </c>
      <c r="J666" s="2" t="str">
        <f aca="false">IF(OR(TRIM(Customers!J666&amp;"")="",ISNUMBER(MATCH(TRIM(Customers!J666&amp;""),Codes!$A$5:$A$14,0))),"",TRIM(Customers!J666))</f>
        <v>Online Banking</v>
      </c>
      <c r="K666" s="3" t="n">
        <f aca="false">IF(OR(TRIM(Customers!K666&amp;"")="",ISNUMBER(MATCH(TRIM(Customers!K666&amp;""),Codes!$A$5:$A$14,0))),"",IF(ISNUMBER(Customers!K666),Customers!K666,IFERROR(VALUE(Customers!K666),"")))</f>
        <v>2</v>
      </c>
      <c r="L666" s="4" t="n">
        <f aca="false">IF(OR(TRIM(Customers!L666&amp;"")="",ISNUMBER(MATCH(TRIM(Customers!L666&amp;""),Codes!$A$5:$A$14,0))),"",IF(ISNUMBER(Customers!L666),Customers!L666,IFERROR(VALUE(Customers!L666),"")))</f>
        <v>365.93</v>
      </c>
      <c r="M666" s="4" t="n">
        <f aca="false">IF(OR(TRIM(Customers!M666&amp;"")="",ISNUMBER(MATCH(TRIM(Customers!M666&amp;""),Codes!$A$5:$A$14,0))),"",IF(ISNUMBER(Customers!M666),Customers!M666,IFERROR(VALUE(Customers!M666),"")))</f>
        <v>9140.85</v>
      </c>
      <c r="N666" s="3" t="n">
        <f aca="false">IF(OR(TRIM(Customers!N666&amp;"")="",ISNUMBER(MATCH(TRIM(Customers!N666&amp;""),Codes!$A$5:$A$14,0)),Customers!N666=9999),"",IF(ISNUMBER(Customers!N666),Customers!N666,IFERROR(VALUE(Customers!N666),"")))</f>
        <v>22</v>
      </c>
      <c r="O666" s="4" t="n">
        <f aca="false">IF(OR(TRIM(Customers!O666&amp;"")="",ISNUMBER(MATCH(TRIM(Customers!O666&amp;""),Codes!$A$5:$A$14,0))),"",IF(ISNUMBER(Customers!O666),Customers!O666,IFERROR(VALUE(Customers!O666),"")))</f>
        <v>68.74</v>
      </c>
      <c r="P666" s="3" t="n">
        <f aca="false">IF(OR(TRIM(Customers!P666&amp;"")="",ISNUMBER(MATCH(TRIM(Customers!P666&amp;""),Codes!$A$5:$A$14,0))),"",IF(ISNUMBER(Customers!P666),Customers!P666,IFERROR(VALUE(Customers!P666),"")))</f>
        <v>0</v>
      </c>
      <c r="Q666" s="4" t="n">
        <f aca="false">IF(OR(TRIM(Customers!Q666&amp;"")="",ISNUMBER(MATCH(TRIM(Customers!Q666&amp;""),Codes!$A$5:$A$14,0))),"",IF(ISNUMBER(Customers!Q666),Customers!Q666,IFERROR(VALUE(Customers!Q666),"")))</f>
        <v>5000</v>
      </c>
      <c r="R666" s="4" t="n">
        <f aca="false">IF(OR(TRIM(Customers!R666&amp;"")="",ISNUMBER(MATCH(TRIM(Customers!R666&amp;""),Codes!$A$5:$A$14,0))),"",IF(ISNUMBER(Customers!R666),Customers!R666,IFERROR(VALUE(Customers!R666),"")))</f>
        <v>743.7</v>
      </c>
      <c r="S666" s="4" t="n">
        <f aca="false">IF(OR(TRIM(Customers!S666&amp;"")="",ISNUMBER(MATCH(TRIM(Customers!S666&amp;""),Codes!$A$5:$A$14,0))),"",IF(ISNUMBER(Customers!S666),Customers!S666,IFERROR(VALUE(Customers!S666),"")))</f>
        <v>0</v>
      </c>
      <c r="T666" s="4" t="n">
        <f aca="false">IF(OR(TRIM(Customers!T666&amp;"")="",ISNUMBER(MATCH(TRIM(Customers!T666&amp;""),Codes!$A$5:$A$14,0))),"",IF(ISNUMBER(Customers!T666),Customers!T666,IFERROR(VALUE(Customers!T666),"")))</f>
        <v>0</v>
      </c>
      <c r="U666" s="3" t="n">
        <f aca="false">IF(OR(TRIM(Customers!U666&amp;"")="",ISNUMBER(MATCH(TRIM(Customers!U666&amp;""),Codes!$A$5:$A$14,0)),Customers!U666=0),"",IF(ISNUMBER(Customers!U666),Customers!U666,IFERROR(VALUE(Customers!U666),"")))</f>
        <v>667</v>
      </c>
      <c r="V666" s="3" t="n">
        <f aca="false">IF(OR(TRIM(Customers!V666&amp;"")="",ISNUMBER(MATCH(TRIM(Customers!V666&amp;""),Codes!$A$5:$A$14,0))),"",IF(ISNUMBER(Customers!V666),Customers!V666,IFERROR(VALUE(Customers!V666),"")))</f>
        <v>0</v>
      </c>
    </row>
    <row r="667" customFormat="false" ht="15" hidden="false" customHeight="false" outlineLevel="0" collapsed="false">
      <c r="A667" s="2" t="str">
        <f aca="false">Customers!A667</f>
        <v>CL00666</v>
      </c>
      <c r="B667" s="3" t="n">
        <f aca="false">IF(OR(TRIM(Customers!B667&amp;"")="",ISNUMBER(MATCH(TRIM(Customers!B667&amp;""),Codes!$A$5:$A$14,0)),Customers!B667=0),"",IF(ISNUMBER(Customers!B667),Customers!B667,IFERROR(VALUE(Customers!B667),"")))</f>
        <v>48</v>
      </c>
      <c r="C667" s="2" t="str">
        <f aca="false">IF(OR(TRIM(Customers!C667&amp;"")="",ISNUMBER(MATCH(TRIM(Customers!C667&amp;""),Codes!$A$5:$A$14,0))),"",TRIM(Customers!C667))</f>
        <v>M</v>
      </c>
      <c r="D667" s="2" t="str">
        <f aca="false">IF(OR(TRIM(Customers!D667&amp;"")="",ISNUMBER(MATCH(TRIM(Customers!D667&amp;""),Codes!$A$5:$A$14,0))),"",TRIM(Customers!D667))</f>
        <v>Umbria</v>
      </c>
      <c r="E667" s="2" t="str">
        <f aca="false">IF(OR(TRIM(Customers!E667&amp;"")="",ISNUMBER(MATCH(TRIM(Customers!E667&amp;""),Codes!$A$5:$A$14,0))),"",TRIM(Customers!E667))</f>
        <v>Manual worker</v>
      </c>
      <c r="F667" s="2" t="str">
        <f aca="false">IF(OR(TRIM(Customers!F667&amp;"")="",ISNUMBER(MATCH(TRIM(Customers!F667&amp;""),Codes!$A$5:$A$14,0))),"",TRIM(Customers!F667))</f>
        <v>Married</v>
      </c>
      <c r="G667" s="4" t="n">
        <f aca="false">IF(OR(TRIM(Customers!G667&amp;"")="",ISNUMBER(MATCH(TRIM(Customers!G667&amp;""),Codes!$A$5:$A$14,0)),Customers!G667=-999),"",IF(ISNUMBER(Customers!G667),Customers!G667,IFERROR(VALUE(Customers!G667),"")))</f>
        <v>30300</v>
      </c>
      <c r="H667" s="3" t="n">
        <f aca="false">IF(OR(TRIM(Customers!H667&amp;"")="",ISNUMBER(MATCH(TRIM(Customers!H667&amp;""),Codes!$A$5:$A$14,0))),"",IF(ISNUMBER(Customers!H667),Customers!H667,IFERROR(VALUE(Customers!H667),"")))</f>
        <v>10</v>
      </c>
      <c r="I667" s="5" t="n">
        <f aca="false">IF(OR(TRIM(Customers!I667&amp;"")="",ISNUMBER(MATCH(TRIM(Customers!I667&amp;""),Codes!$A$5:$A$14,0)),Customers!I667=DATE(1970,1,1)),"",IF(ISNUMBER(Customers!I667),Customers!I667,IFERROR(DATEVALUE(Customers!I667),"")))</f>
        <v>42485</v>
      </c>
      <c r="J667" s="2" t="str">
        <f aca="false">IF(OR(TRIM(Customers!J667&amp;"")="",ISNUMBER(MATCH(TRIM(Customers!J667&amp;""),Codes!$A$5:$A$14,0))),"",TRIM(Customers!J667))</f>
        <v/>
      </c>
      <c r="K667" s="3" t="str">
        <f aca="false">IF(OR(TRIM(Customers!K667&amp;"")="",ISNUMBER(MATCH(TRIM(Customers!K667&amp;""),Codes!$A$5:$A$14,0))),"",IF(ISNUMBER(Customers!K667),Customers!K667,IFERROR(VALUE(Customers!K667),"")))</f>
        <v/>
      </c>
      <c r="L667" s="4" t="str">
        <f aca="false">IF(OR(TRIM(Customers!L667&amp;"")="",ISNUMBER(MATCH(TRIM(Customers!L667&amp;""),Codes!$A$5:$A$14,0))),"",IF(ISNUMBER(Customers!L667),Customers!L667,IFERROR(VALUE(Customers!L667),"")))</f>
        <v/>
      </c>
      <c r="M667" s="4" t="str">
        <f aca="false">IF(OR(TRIM(Customers!M667&amp;"")="",ISNUMBER(MATCH(TRIM(Customers!M667&amp;""),Codes!$A$5:$A$14,0))),"",IF(ISNUMBER(Customers!M667),Customers!M667,IFERROR(VALUE(Customers!M667),"")))</f>
        <v/>
      </c>
      <c r="N667" s="3" t="str">
        <f aca="false">IF(OR(TRIM(Customers!N667&amp;"")="",ISNUMBER(MATCH(TRIM(Customers!N667&amp;""),Codes!$A$5:$A$14,0)),Customers!N667=9999),"",IF(ISNUMBER(Customers!N667),Customers!N667,IFERROR(VALUE(Customers!N667),"")))</f>
        <v/>
      </c>
      <c r="O667" s="4" t="str">
        <f aca="false">IF(OR(TRIM(Customers!O667&amp;"")="",ISNUMBER(MATCH(TRIM(Customers!O667&amp;""),Codes!$A$5:$A$14,0))),"",IF(ISNUMBER(Customers!O667),Customers!O667,IFERROR(VALUE(Customers!O667),"")))</f>
        <v/>
      </c>
      <c r="P667" s="3" t="str">
        <f aca="false">IF(OR(TRIM(Customers!P667&amp;"")="",ISNUMBER(MATCH(TRIM(Customers!P667&amp;""),Codes!$A$5:$A$14,0))),"",IF(ISNUMBER(Customers!P667),Customers!P667,IFERROR(VALUE(Customers!P667),"")))</f>
        <v/>
      </c>
      <c r="Q667" s="4" t="str">
        <f aca="false">IF(OR(TRIM(Customers!Q667&amp;"")="",ISNUMBER(MATCH(TRIM(Customers!Q667&amp;""),Codes!$A$5:$A$14,0))),"",IF(ISNUMBER(Customers!Q667),Customers!Q667,IFERROR(VALUE(Customers!Q667),"")))</f>
        <v/>
      </c>
      <c r="R667" s="4" t="str">
        <f aca="false">IF(OR(TRIM(Customers!R667&amp;"")="",ISNUMBER(MATCH(TRIM(Customers!R667&amp;""),Codes!$A$5:$A$14,0))),"",IF(ISNUMBER(Customers!R667),Customers!R667,IFERROR(VALUE(Customers!R667),"")))</f>
        <v/>
      </c>
      <c r="S667" s="4" t="str">
        <f aca="false">IF(OR(TRIM(Customers!S667&amp;"")="",ISNUMBER(MATCH(TRIM(Customers!S667&amp;""),Codes!$A$5:$A$14,0))),"",IF(ISNUMBER(Customers!S667),Customers!S667,IFERROR(VALUE(Customers!S667),"")))</f>
        <v/>
      </c>
      <c r="T667" s="4" t="str">
        <f aca="false">IF(OR(TRIM(Customers!T667&amp;"")="",ISNUMBER(MATCH(TRIM(Customers!T667&amp;""),Codes!$A$5:$A$14,0))),"",IF(ISNUMBER(Customers!T667),Customers!T667,IFERROR(VALUE(Customers!T667),"")))</f>
        <v/>
      </c>
      <c r="U667" s="3" t="str">
        <f aca="false">IF(OR(TRIM(Customers!U667&amp;"")="",ISNUMBER(MATCH(TRIM(Customers!U667&amp;""),Codes!$A$5:$A$14,0)),Customers!U667=0),"",IF(ISNUMBER(Customers!U667),Customers!U667,IFERROR(VALUE(Customers!U667),"")))</f>
        <v/>
      </c>
      <c r="V667" s="3" t="str">
        <f aca="false">IF(OR(TRIM(Customers!V667&amp;"")="",ISNUMBER(MATCH(TRIM(Customers!V667&amp;""),Codes!$A$5:$A$14,0))),"",IF(ISNUMBER(Customers!V667),Customers!V667,IFERROR(VALUE(Customers!V667),"")))</f>
        <v/>
      </c>
    </row>
    <row r="668" customFormat="false" ht="15" hidden="false" customHeight="false" outlineLevel="0" collapsed="false">
      <c r="A668" s="2" t="str">
        <f aca="false">Customers!A668</f>
        <v>CL00667</v>
      </c>
      <c r="B668" s="3" t="n">
        <f aca="false">IF(OR(TRIM(Customers!B668&amp;"")="",ISNUMBER(MATCH(TRIM(Customers!B668&amp;""),Codes!$A$5:$A$14,0)),Customers!B668=0),"",IF(ISNUMBER(Customers!B668),Customers!B668,IFERROR(VALUE(Customers!B668),"")))</f>
        <v>39</v>
      </c>
      <c r="C668" s="2" t="str">
        <f aca="false">IF(OR(TRIM(Customers!C668&amp;"")="",ISNUMBER(MATCH(TRIM(Customers!C668&amp;""),Codes!$A$5:$A$14,0))),"",TRIM(Customers!C668))</f>
        <v>F</v>
      </c>
      <c r="D668" s="2" t="str">
        <f aca="false">IF(OR(TRIM(Customers!D668&amp;"")="",ISNUMBER(MATCH(TRIM(Customers!D668&amp;""),Codes!$A$5:$A$14,0))),"",TRIM(Customers!D668))</f>
        <v>Puglia</v>
      </c>
      <c r="E668" s="2" t="str">
        <f aca="false">IF(OR(TRIM(Customers!E668&amp;"")="",ISNUMBER(MATCH(TRIM(Customers!E668&amp;""),Codes!$A$5:$A$14,0))),"",TRIM(Customers!E668))</f>
        <v>Self-employed</v>
      </c>
      <c r="F668" s="2" t="str">
        <f aca="false">IF(OR(TRIM(Customers!F668&amp;"")="",ISNUMBER(MATCH(TRIM(Customers!F668&amp;""),Codes!$A$5:$A$14,0))),"",TRIM(Customers!F668))</f>
        <v>Single</v>
      </c>
      <c r="G668" s="4" t="n">
        <f aca="false">IF(OR(TRIM(Customers!G668&amp;"")="",ISNUMBER(MATCH(TRIM(Customers!G668&amp;""),Codes!$A$5:$A$14,0)),Customers!G668=-999),"",IF(ISNUMBER(Customers!G668),Customers!G668,IFERROR(VALUE(Customers!G668),"")))</f>
        <v>87800</v>
      </c>
      <c r="H668" s="3" t="n">
        <f aca="false">IF(OR(TRIM(Customers!H668&amp;"")="",ISNUMBER(MATCH(TRIM(Customers!H668&amp;""),Codes!$A$5:$A$14,0))),"",IF(ISNUMBER(Customers!H668),Customers!H668,IFERROR(VALUE(Customers!H668),"")))</f>
        <v>0</v>
      </c>
      <c r="I668" s="5" t="n">
        <f aca="false">IF(OR(TRIM(Customers!I668&amp;"")="",ISNUMBER(MATCH(TRIM(Customers!I668&amp;""),Codes!$A$5:$A$14,0)),Customers!I668=DATE(1970,1,1)),"",IF(ISNUMBER(Customers!I668),Customers!I668,IFERROR(DATEVALUE(Customers!I668),"")))</f>
        <v>46188</v>
      </c>
      <c r="J668" s="2" t="str">
        <f aca="false">IF(OR(TRIM(Customers!J668&amp;"")="",ISNUMBER(MATCH(TRIM(Customers!J668&amp;""),Codes!$A$5:$A$14,0))),"",TRIM(Customers!J668))</f>
        <v>Online Banking</v>
      </c>
      <c r="K668" s="3" t="n">
        <f aca="false">IF(OR(TRIM(Customers!K668&amp;"")="",ISNUMBER(MATCH(TRIM(Customers!K668&amp;""),Codes!$A$5:$A$14,0))),"",IF(ISNUMBER(Customers!K668),Customers!K668,IFERROR(VALUE(Customers!K668),"")))</f>
        <v>1</v>
      </c>
      <c r="L668" s="4" t="str">
        <f aca="false">IF(OR(TRIM(Customers!L668&amp;"")="",ISNUMBER(MATCH(TRIM(Customers!L668&amp;""),Codes!$A$5:$A$14,0))),"",IF(ISNUMBER(Customers!L668),Customers!L668,IFERROR(VALUE(Customers!L668),"")))</f>
        <v/>
      </c>
      <c r="M668" s="4" t="n">
        <f aca="false">IF(OR(TRIM(Customers!M668&amp;"")="",ISNUMBER(MATCH(TRIM(Customers!M668&amp;""),Codes!$A$5:$A$14,0))),"",IF(ISNUMBER(Customers!M668),Customers!M668,IFERROR(VALUE(Customers!M668),"")))</f>
        <v>14204.33</v>
      </c>
      <c r="N668" s="3" t="n">
        <f aca="false">IF(OR(TRIM(Customers!N668&amp;"")="",ISNUMBER(MATCH(TRIM(Customers!N668&amp;""),Codes!$A$5:$A$14,0)),Customers!N668=9999),"",IF(ISNUMBER(Customers!N668),Customers!N668,IFERROR(VALUE(Customers!N668),"")))</f>
        <v>48</v>
      </c>
      <c r="O668" s="4" t="n">
        <f aca="false">IF(OR(TRIM(Customers!O668&amp;"")="",ISNUMBER(MATCH(TRIM(Customers!O668&amp;""),Codes!$A$5:$A$14,0))),"",IF(ISNUMBER(Customers!O668),Customers!O668,IFERROR(VALUE(Customers!O668),"")))</f>
        <v>88.79</v>
      </c>
      <c r="P668" s="3" t="n">
        <f aca="false">IF(OR(TRIM(Customers!P668&amp;"")="",ISNUMBER(MATCH(TRIM(Customers!P668&amp;""),Codes!$A$5:$A$14,0))),"",IF(ISNUMBER(Customers!P668),Customers!P668,IFERROR(VALUE(Customers!P668),"")))</f>
        <v>1</v>
      </c>
      <c r="Q668" s="4" t="str">
        <f aca="false">IF(OR(TRIM(Customers!Q668&amp;"")="",ISNUMBER(MATCH(TRIM(Customers!Q668&amp;""),Codes!$A$5:$A$14,0))),"",IF(ISNUMBER(Customers!Q668),Customers!Q668,IFERROR(VALUE(Customers!Q668),"")))</f>
        <v/>
      </c>
      <c r="R668" s="4" t="str">
        <f aca="false">IF(OR(TRIM(Customers!R668&amp;"")="",ISNUMBER(MATCH(TRIM(Customers!R668&amp;""),Codes!$A$5:$A$14,0))),"",IF(ISNUMBER(Customers!R668),Customers!R668,IFERROR(VALUE(Customers!R668),"")))</f>
        <v/>
      </c>
      <c r="S668" s="4" t="n">
        <f aca="false">IF(OR(TRIM(Customers!S668&amp;"")="",ISNUMBER(MATCH(TRIM(Customers!S668&amp;""),Codes!$A$5:$A$14,0))),"",IF(ISNUMBER(Customers!S668),Customers!S668,IFERROR(VALUE(Customers!S668),"")))</f>
        <v>261000</v>
      </c>
      <c r="T668" s="4" t="n">
        <f aca="false">IF(OR(TRIM(Customers!T668&amp;"")="",ISNUMBER(MATCH(TRIM(Customers!T668&amp;""),Codes!$A$5:$A$14,0))),"",IF(ISNUMBER(Customers!T668),Customers!T668,IFERROR(VALUE(Customers!T668),"")))</f>
        <v>1585</v>
      </c>
      <c r="U668" s="3" t="n">
        <f aca="false">IF(OR(TRIM(Customers!U668&amp;"")="",ISNUMBER(MATCH(TRIM(Customers!U668&amp;""),Codes!$A$5:$A$14,0)),Customers!U668=0),"",IF(ISNUMBER(Customers!U668),Customers!U668,IFERROR(VALUE(Customers!U668),"")))</f>
        <v>708</v>
      </c>
      <c r="V668" s="3" t="n">
        <f aca="false">IF(OR(TRIM(Customers!V668&amp;"")="",ISNUMBER(MATCH(TRIM(Customers!V668&amp;""),Codes!$A$5:$A$14,0))),"",IF(ISNUMBER(Customers!V668),Customers!V668,IFERROR(VALUE(Customers!V668),"")))</f>
        <v>1</v>
      </c>
    </row>
    <row r="669" customFormat="false" ht="15" hidden="false" customHeight="false" outlineLevel="0" collapsed="false">
      <c r="A669" s="2" t="str">
        <f aca="false">Customers!A669</f>
        <v>CL00668</v>
      </c>
      <c r="B669" s="3" t="n">
        <f aca="false">IF(OR(TRIM(Customers!B669&amp;"")="",ISNUMBER(MATCH(TRIM(Customers!B669&amp;""),Codes!$A$5:$A$14,0)),Customers!B669=0),"",IF(ISNUMBER(Customers!B669),Customers!B669,IFERROR(VALUE(Customers!B669),"")))</f>
        <v>42</v>
      </c>
      <c r="C669" s="2" t="str">
        <f aca="false">IF(OR(TRIM(Customers!C669&amp;"")="",ISNUMBER(MATCH(TRIM(Customers!C669&amp;""),Codes!$A$5:$A$14,0))),"",TRIM(Customers!C669))</f>
        <v>F</v>
      </c>
      <c r="D669" s="2" t="str">
        <f aca="false">IF(OR(TRIM(Customers!D669&amp;"")="",ISNUMBER(MATCH(TRIM(Customers!D669&amp;""),Codes!$A$5:$A$14,0))),"",TRIM(Customers!D669))</f>
        <v>Lazio</v>
      </c>
      <c r="E669" s="2" t="str">
        <f aca="false">IF(OR(TRIM(Customers!E669&amp;"")="",ISNUMBER(MATCH(TRIM(Customers!E669&amp;""),Codes!$A$5:$A$14,0))),"",TRIM(Customers!E669))</f>
        <v/>
      </c>
      <c r="F669" s="2" t="str">
        <f aca="false">IF(OR(TRIM(Customers!F669&amp;"")="",ISNUMBER(MATCH(TRIM(Customers!F669&amp;""),Codes!$A$5:$A$14,0))),"",TRIM(Customers!F669))</f>
        <v>Married</v>
      </c>
      <c r="G669" s="4" t="n">
        <f aca="false">IF(OR(TRIM(Customers!G669&amp;"")="",ISNUMBER(MATCH(TRIM(Customers!G669&amp;""),Codes!$A$5:$A$14,0)),Customers!G669=-999),"",IF(ISNUMBER(Customers!G669),Customers!G669,IFERROR(VALUE(Customers!G669),"")))</f>
        <v>21100</v>
      </c>
      <c r="H669" s="3" t="n">
        <f aca="false">IF(OR(TRIM(Customers!H669&amp;"")="",ISNUMBER(MATCH(TRIM(Customers!H669&amp;""),Codes!$A$5:$A$14,0))),"",IF(ISNUMBER(Customers!H669),Customers!H669,IFERROR(VALUE(Customers!H669),"")))</f>
        <v>5</v>
      </c>
      <c r="I669" s="5" t="n">
        <f aca="false">IF(OR(TRIM(Customers!I669&amp;"")="",ISNUMBER(MATCH(TRIM(Customers!I669&amp;""),Codes!$A$5:$A$14,0)),Customers!I669=DATE(1970,1,1)),"",IF(ISNUMBER(Customers!I669),Customers!I669,IFERROR(DATEVALUE(Customers!I669),"")))</f>
        <v>44440</v>
      </c>
      <c r="J669" s="2" t="str">
        <f aca="false">IF(OR(TRIM(Customers!J669&amp;"")="",ISNUMBER(MATCH(TRIM(Customers!J669&amp;""),Codes!$A$5:$A$14,0))),"",TRIM(Customers!J669))</f>
        <v>Online Banking</v>
      </c>
      <c r="K669" s="3" t="n">
        <f aca="false">IF(OR(TRIM(Customers!K669&amp;"")="",ISNUMBER(MATCH(TRIM(Customers!K669&amp;""),Codes!$A$5:$A$14,0))),"",IF(ISNUMBER(Customers!K669),Customers!K669,IFERROR(VALUE(Customers!K669),"")))</f>
        <v>1</v>
      </c>
      <c r="L669" s="4" t="n">
        <f aca="false">IF(OR(TRIM(Customers!L669&amp;"")="",ISNUMBER(MATCH(TRIM(Customers!L669&amp;""),Codes!$A$5:$A$14,0))),"",IF(ISNUMBER(Customers!L669),Customers!L669,IFERROR(VALUE(Customers!L669),"")))</f>
        <v>4314.21</v>
      </c>
      <c r="M669" s="4" t="n">
        <f aca="false">IF(OR(TRIM(Customers!M669&amp;"")="",ISNUMBER(MATCH(TRIM(Customers!M669&amp;""),Codes!$A$5:$A$14,0))),"",IF(ISNUMBER(Customers!M669),Customers!M669,IFERROR(VALUE(Customers!M669),"")))</f>
        <v>0</v>
      </c>
      <c r="N669" s="3" t="n">
        <f aca="false">IF(OR(TRIM(Customers!N669&amp;"")="",ISNUMBER(MATCH(TRIM(Customers!N669&amp;""),Codes!$A$5:$A$14,0)),Customers!N669=9999),"",IF(ISNUMBER(Customers!N669),Customers!N669,IFERROR(VALUE(Customers!N669),"")))</f>
        <v>33</v>
      </c>
      <c r="O669" s="4" t="n">
        <f aca="false">IF(OR(TRIM(Customers!O669&amp;"")="",ISNUMBER(MATCH(TRIM(Customers!O669&amp;""),Codes!$A$5:$A$14,0))),"",IF(ISNUMBER(Customers!O669),Customers!O669,IFERROR(VALUE(Customers!O669),"")))</f>
        <v>46.43</v>
      </c>
      <c r="P669" s="3" t="n">
        <f aca="false">IF(OR(TRIM(Customers!P669&amp;"")="",ISNUMBER(MATCH(TRIM(Customers!P669&amp;""),Codes!$A$5:$A$14,0))),"",IF(ISNUMBER(Customers!P669),Customers!P669,IFERROR(VALUE(Customers!P669),"")))</f>
        <v>2</v>
      </c>
      <c r="Q669" s="4" t="n">
        <f aca="false">IF(OR(TRIM(Customers!Q669&amp;"")="",ISNUMBER(MATCH(TRIM(Customers!Q669&amp;""),Codes!$A$5:$A$14,0))),"",IF(ISNUMBER(Customers!Q669),Customers!Q669,IFERROR(VALUE(Customers!Q669),"")))</f>
        <v>4000</v>
      </c>
      <c r="R669" s="4" t="n">
        <f aca="false">IF(OR(TRIM(Customers!R669&amp;"")="",ISNUMBER(MATCH(TRIM(Customers!R669&amp;""),Codes!$A$5:$A$14,0))),"",IF(ISNUMBER(Customers!R669),Customers!R669,IFERROR(VALUE(Customers!R669),"")))</f>
        <v>1352.48</v>
      </c>
      <c r="S669" s="4" t="str">
        <f aca="false">IF(OR(TRIM(Customers!S669&amp;"")="",ISNUMBER(MATCH(TRIM(Customers!S669&amp;""),Codes!$A$5:$A$14,0))),"",IF(ISNUMBER(Customers!S669),Customers!S669,IFERROR(VALUE(Customers!S669),"")))</f>
        <v/>
      </c>
      <c r="T669" s="4" t="str">
        <f aca="false">IF(OR(TRIM(Customers!T669&amp;"")="",ISNUMBER(MATCH(TRIM(Customers!T669&amp;""),Codes!$A$5:$A$14,0))),"",IF(ISNUMBER(Customers!T669),Customers!T669,IFERROR(VALUE(Customers!T669),"")))</f>
        <v/>
      </c>
      <c r="U669" s="3" t="n">
        <f aca="false">IF(OR(TRIM(Customers!U669&amp;"")="",ISNUMBER(MATCH(TRIM(Customers!U669&amp;""),Codes!$A$5:$A$14,0)),Customers!U669=0),"",IF(ISNUMBER(Customers!U669),Customers!U669,IFERROR(VALUE(Customers!U669),"")))</f>
        <v>608</v>
      </c>
      <c r="V669" s="3" t="n">
        <f aca="false">IF(OR(TRIM(Customers!V669&amp;"")="",ISNUMBER(MATCH(TRIM(Customers!V669&amp;""),Codes!$A$5:$A$14,0))),"",IF(ISNUMBER(Customers!V669),Customers!V669,IFERROR(VALUE(Customers!V669),"")))</f>
        <v>0</v>
      </c>
    </row>
    <row r="670" customFormat="false" ht="15" hidden="false" customHeight="false" outlineLevel="0" collapsed="false">
      <c r="A670" s="2" t="str">
        <f aca="false">Customers!A670</f>
        <v>CL00669</v>
      </c>
      <c r="B670" s="3" t="n">
        <f aca="false">IF(OR(TRIM(Customers!B670&amp;"")="",ISNUMBER(MATCH(TRIM(Customers!B670&amp;""),Codes!$A$5:$A$14,0)),Customers!B670=0),"",IF(ISNUMBER(Customers!B670),Customers!B670,IFERROR(VALUE(Customers!B670),"")))</f>
        <v>18</v>
      </c>
      <c r="C670" s="2" t="str">
        <f aca="false">IF(OR(TRIM(Customers!C670&amp;"")="",ISNUMBER(MATCH(TRIM(Customers!C670&amp;""),Codes!$A$5:$A$14,0))),"",TRIM(Customers!C670))</f>
        <v>M</v>
      </c>
      <c r="D670" s="2" t="str">
        <f aca="false">IF(OR(TRIM(Customers!D670&amp;"")="",ISNUMBER(MATCH(TRIM(Customers!D670&amp;""),Codes!$A$5:$A$14,0))),"",TRIM(Customers!D670))</f>
        <v/>
      </c>
      <c r="E670" s="2" t="str">
        <f aca="false">IF(OR(TRIM(Customers!E670&amp;"")="",ISNUMBER(MATCH(TRIM(Customers!E670&amp;""),Codes!$A$5:$A$14,0))),"",TRIM(Customers!E670))</f>
        <v>Student</v>
      </c>
      <c r="F670" s="2" t="str">
        <f aca="false">IF(OR(TRIM(Customers!F670&amp;"")="",ISNUMBER(MATCH(TRIM(Customers!F670&amp;""),Codes!$A$5:$A$14,0))),"",TRIM(Customers!F670))</f>
        <v>Single</v>
      </c>
      <c r="G670" s="4" t="str">
        <f aca="false">IF(OR(TRIM(Customers!G670&amp;"")="",ISNUMBER(MATCH(TRIM(Customers!G670&amp;""),Codes!$A$5:$A$14,0)),Customers!G670=-999),"",IF(ISNUMBER(Customers!G670),Customers!G670,IFERROR(VALUE(Customers!G670),"")))</f>
        <v/>
      </c>
      <c r="H670" s="3" t="n">
        <f aca="false">IF(OR(TRIM(Customers!H670&amp;"")="",ISNUMBER(MATCH(TRIM(Customers!H670&amp;""),Codes!$A$5:$A$14,0))),"",IF(ISNUMBER(Customers!H670),Customers!H670,IFERROR(VALUE(Customers!H670),"")))</f>
        <v>0</v>
      </c>
      <c r="I670" s="5" t="n">
        <f aca="false">IF(OR(TRIM(Customers!I670&amp;"")="",ISNUMBER(MATCH(TRIM(Customers!I670&amp;""),Codes!$A$5:$A$14,0)),Customers!I670=DATE(1970,1,1)),"",IF(ISNUMBER(Customers!I670),Customers!I670,IFERROR(DATEVALUE(Customers!I670),"")))</f>
        <v>46182</v>
      </c>
      <c r="J670" s="2" t="str">
        <f aca="false">IF(OR(TRIM(Customers!J670&amp;"")="",ISNUMBER(MATCH(TRIM(Customers!J670&amp;""),Codes!$A$5:$A$14,0))),"",TRIM(Customers!J670))</f>
        <v>App</v>
      </c>
      <c r="K670" s="3" t="n">
        <f aca="false">IF(OR(TRIM(Customers!K670&amp;"")="",ISNUMBER(MATCH(TRIM(Customers!K670&amp;""),Codes!$A$5:$A$14,0))),"",IF(ISNUMBER(Customers!K670),Customers!K670,IFERROR(VALUE(Customers!K670),"")))</f>
        <v>2</v>
      </c>
      <c r="L670" s="4" t="n">
        <f aca="false">IF(OR(TRIM(Customers!L670&amp;"")="",ISNUMBER(MATCH(TRIM(Customers!L670&amp;""),Codes!$A$5:$A$14,0))),"",IF(ISNUMBER(Customers!L670),Customers!L670,IFERROR(VALUE(Customers!L670),"")))</f>
        <v>732.89</v>
      </c>
      <c r="M670" s="4" t="n">
        <f aca="false">IF(OR(TRIM(Customers!M670&amp;"")="",ISNUMBER(MATCH(TRIM(Customers!M670&amp;""),Codes!$A$5:$A$14,0))),"",IF(ISNUMBER(Customers!M670),Customers!M670,IFERROR(VALUE(Customers!M670),"")))</f>
        <v>0</v>
      </c>
      <c r="N670" s="3" t="n">
        <f aca="false">IF(OR(TRIM(Customers!N670&amp;"")="",ISNUMBER(MATCH(TRIM(Customers!N670&amp;""),Codes!$A$5:$A$14,0)),Customers!N670=9999),"",IF(ISNUMBER(Customers!N670),Customers!N670,IFERROR(VALUE(Customers!N670),"")))</f>
        <v>19</v>
      </c>
      <c r="O670" s="4" t="n">
        <f aca="false">IF(OR(TRIM(Customers!O670&amp;"")="",ISNUMBER(MATCH(TRIM(Customers!O670&amp;""),Codes!$A$5:$A$14,0))),"",IF(ISNUMBER(Customers!O670),Customers!O670,IFERROR(VALUE(Customers!O670),"")))</f>
        <v>38.87</v>
      </c>
      <c r="P670" s="3" t="n">
        <f aca="false">IF(OR(TRIM(Customers!P670&amp;"")="",ISNUMBER(MATCH(TRIM(Customers!P670&amp;""),Codes!$A$5:$A$14,0))),"",IF(ISNUMBER(Customers!P670),Customers!P670,IFERROR(VALUE(Customers!P670),"")))</f>
        <v>0</v>
      </c>
      <c r="Q670" s="4" t="n">
        <f aca="false">IF(OR(TRIM(Customers!Q670&amp;"")="",ISNUMBER(MATCH(TRIM(Customers!Q670&amp;""),Codes!$A$5:$A$14,0))),"",IF(ISNUMBER(Customers!Q670),Customers!Q670,IFERROR(VALUE(Customers!Q670),"")))</f>
        <v>2500</v>
      </c>
      <c r="R670" s="4" t="n">
        <f aca="false">IF(OR(TRIM(Customers!R670&amp;"")="",ISNUMBER(MATCH(TRIM(Customers!R670&amp;""),Codes!$A$5:$A$14,0))),"",IF(ISNUMBER(Customers!R670),Customers!R670,IFERROR(VALUE(Customers!R670),"")))</f>
        <v>423.28</v>
      </c>
      <c r="S670" s="4" t="n">
        <f aca="false">IF(OR(TRIM(Customers!S670&amp;"")="",ISNUMBER(MATCH(TRIM(Customers!S670&amp;""),Codes!$A$5:$A$14,0))),"",IF(ISNUMBER(Customers!S670),Customers!S670,IFERROR(VALUE(Customers!S670),"")))</f>
        <v>0</v>
      </c>
      <c r="T670" s="4" t="n">
        <f aca="false">IF(OR(TRIM(Customers!T670&amp;"")="",ISNUMBER(MATCH(TRIM(Customers!T670&amp;""),Codes!$A$5:$A$14,0))),"",IF(ISNUMBER(Customers!T670),Customers!T670,IFERROR(VALUE(Customers!T670),"")))</f>
        <v>0</v>
      </c>
      <c r="U670" s="3" t="str">
        <f aca="false">IF(OR(TRIM(Customers!U670&amp;"")="",ISNUMBER(MATCH(TRIM(Customers!U670&amp;""),Codes!$A$5:$A$14,0)),Customers!U670=0),"",IF(ISNUMBER(Customers!U670),Customers!U670,IFERROR(VALUE(Customers!U670),"")))</f>
        <v/>
      </c>
      <c r="V670" s="3" t="n">
        <f aca="false">IF(OR(TRIM(Customers!V670&amp;"")="",ISNUMBER(MATCH(TRIM(Customers!V670&amp;""),Codes!$A$5:$A$14,0))),"",IF(ISNUMBER(Customers!V670),Customers!V670,IFERROR(VALUE(Customers!V670),"")))</f>
        <v>0</v>
      </c>
    </row>
    <row r="671" customFormat="false" ht="15" hidden="false" customHeight="false" outlineLevel="0" collapsed="false">
      <c r="A671" s="2" t="str">
        <f aca="false">Customers!A671</f>
        <v>CL00670</v>
      </c>
      <c r="B671" s="3" t="n">
        <f aca="false">IF(OR(TRIM(Customers!B671&amp;"")="",ISNUMBER(MATCH(TRIM(Customers!B671&amp;""),Codes!$A$5:$A$14,0)),Customers!B671=0),"",IF(ISNUMBER(Customers!B671),Customers!B671,IFERROR(VALUE(Customers!B671),"")))</f>
        <v>50</v>
      </c>
      <c r="C671" s="2" t="str">
        <f aca="false">IF(OR(TRIM(Customers!C671&amp;"")="",ISNUMBER(MATCH(TRIM(Customers!C671&amp;""),Codes!$A$5:$A$14,0))),"",TRIM(Customers!C671))</f>
        <v>F</v>
      </c>
      <c r="D671" s="2" t="str">
        <f aca="false">IF(OR(TRIM(Customers!D671&amp;"")="",ISNUMBER(MATCH(TRIM(Customers!D671&amp;""),Codes!$A$5:$A$14,0))),"",TRIM(Customers!D671))</f>
        <v>Liguria</v>
      </c>
      <c r="E671" s="2" t="str">
        <f aca="false">IF(OR(TRIM(Customers!E671&amp;"")="",ISNUMBER(MATCH(TRIM(Customers!E671&amp;""),Codes!$A$5:$A$14,0))),"",TRIM(Customers!E671))</f>
        <v>Manual worker</v>
      </c>
      <c r="F671" s="2" t="str">
        <f aca="false">IF(OR(TRIM(Customers!F671&amp;"")="",ISNUMBER(MATCH(TRIM(Customers!F671&amp;""),Codes!$A$5:$A$14,0))),"",TRIM(Customers!F671))</f>
        <v>Married</v>
      </c>
      <c r="G671" s="4" t="n">
        <f aca="false">IF(OR(TRIM(Customers!G671&amp;"")="",ISNUMBER(MATCH(TRIM(Customers!G671&amp;""),Codes!$A$5:$A$14,0)),Customers!G671=-999),"",IF(ISNUMBER(Customers!G671),Customers!G671,IFERROR(VALUE(Customers!G671),"")))</f>
        <v>28900</v>
      </c>
      <c r="H671" s="3" t="n">
        <f aca="false">IF(OR(TRIM(Customers!H671&amp;"")="",ISNUMBER(MATCH(TRIM(Customers!H671&amp;""),Codes!$A$5:$A$14,0))),"",IF(ISNUMBER(Customers!H671),Customers!H671,IFERROR(VALUE(Customers!H671),"")))</f>
        <v>6</v>
      </c>
      <c r="I671" s="5" t="n">
        <f aca="false">IF(OR(TRIM(Customers!I671&amp;"")="",ISNUMBER(MATCH(TRIM(Customers!I671&amp;""),Codes!$A$5:$A$14,0)),Customers!I671=DATE(1970,1,1)),"",IF(ISNUMBER(Customers!I671),Customers!I671,IFERROR(DATEVALUE(Customers!I671),"")))</f>
        <v>43808</v>
      </c>
      <c r="J671" s="2" t="str">
        <f aca="false">IF(OR(TRIM(Customers!J671&amp;"")="",ISNUMBER(MATCH(TRIM(Customers!J671&amp;""),Codes!$A$5:$A$14,0))),"",TRIM(Customers!J671))</f>
        <v>App</v>
      </c>
      <c r="K671" s="3" t="n">
        <f aca="false">IF(OR(TRIM(Customers!K671&amp;"")="",ISNUMBER(MATCH(TRIM(Customers!K671&amp;""),Codes!$A$5:$A$14,0))),"",IF(ISNUMBER(Customers!K671),Customers!K671,IFERROR(VALUE(Customers!K671),"")))</f>
        <v>1</v>
      </c>
      <c r="L671" s="4" t="n">
        <f aca="false">IF(OR(TRIM(Customers!L671&amp;"")="",ISNUMBER(MATCH(TRIM(Customers!L671&amp;""),Codes!$A$5:$A$14,0))),"",IF(ISNUMBER(Customers!L671),Customers!L671,IFERROR(VALUE(Customers!L671),"")))</f>
        <v>16258.42</v>
      </c>
      <c r="M671" s="4" t="n">
        <f aca="false">IF(OR(TRIM(Customers!M671&amp;"")="",ISNUMBER(MATCH(TRIM(Customers!M671&amp;""),Codes!$A$5:$A$14,0))),"",IF(ISNUMBER(Customers!M671),Customers!M671,IFERROR(VALUE(Customers!M671),"")))</f>
        <v>13796.8</v>
      </c>
      <c r="N671" s="3" t="n">
        <f aca="false">IF(OR(TRIM(Customers!N671&amp;"")="",ISNUMBER(MATCH(TRIM(Customers!N671&amp;""),Codes!$A$5:$A$14,0)),Customers!N671=9999),"",IF(ISNUMBER(Customers!N671),Customers!N671,IFERROR(VALUE(Customers!N671),"")))</f>
        <v>25</v>
      </c>
      <c r="O671" s="4" t="n">
        <f aca="false">IF(OR(TRIM(Customers!O671&amp;"")="",ISNUMBER(MATCH(TRIM(Customers!O671&amp;""),Codes!$A$5:$A$14,0))),"",IF(ISNUMBER(Customers!O671),Customers!O671,IFERROR(VALUE(Customers!O671),"")))</f>
        <v>49.62</v>
      </c>
      <c r="P671" s="3" t="n">
        <f aca="false">IF(OR(TRIM(Customers!P671&amp;"")="",ISNUMBER(MATCH(TRIM(Customers!P671&amp;""),Codes!$A$5:$A$14,0))),"",IF(ISNUMBER(Customers!P671),Customers!P671,IFERROR(VALUE(Customers!P671),"")))</f>
        <v>1</v>
      </c>
      <c r="Q671" s="4" t="n">
        <f aca="false">IF(OR(TRIM(Customers!Q671&amp;"")="",ISNUMBER(MATCH(TRIM(Customers!Q671&amp;""),Codes!$A$5:$A$14,0))),"",IF(ISNUMBER(Customers!Q671),Customers!Q671,IFERROR(VALUE(Customers!Q671),"")))</f>
        <v>6000</v>
      </c>
      <c r="R671" s="4" t="n">
        <f aca="false">IF(OR(TRIM(Customers!R671&amp;"")="",ISNUMBER(MATCH(TRIM(Customers!R671&amp;""),Codes!$A$5:$A$14,0))),"",IF(ISNUMBER(Customers!R671),Customers!R671,IFERROR(VALUE(Customers!R671),"")))</f>
        <v>104.37</v>
      </c>
      <c r="S671" s="4" t="n">
        <f aca="false">IF(OR(TRIM(Customers!S671&amp;"")="",ISNUMBER(MATCH(TRIM(Customers!S671&amp;""),Codes!$A$5:$A$14,0))),"",IF(ISNUMBER(Customers!S671),Customers!S671,IFERROR(VALUE(Customers!S671),"")))</f>
        <v>110000</v>
      </c>
      <c r="T671" s="4" t="n">
        <f aca="false">IF(OR(TRIM(Customers!T671&amp;"")="",ISNUMBER(MATCH(TRIM(Customers!T671&amp;""),Codes!$A$5:$A$14,0))),"",IF(ISNUMBER(Customers!T671),Customers!T671,IFERROR(VALUE(Customers!T671),"")))</f>
        <v>570</v>
      </c>
      <c r="U671" s="3" t="n">
        <f aca="false">IF(OR(TRIM(Customers!U671&amp;"")="",ISNUMBER(MATCH(TRIM(Customers!U671&amp;""),Codes!$A$5:$A$14,0)),Customers!U671=0),"",IF(ISNUMBER(Customers!U671),Customers!U671,IFERROR(VALUE(Customers!U671),"")))</f>
        <v>615</v>
      </c>
      <c r="V671" s="3" t="n">
        <f aca="false">IF(OR(TRIM(Customers!V671&amp;"")="",ISNUMBER(MATCH(TRIM(Customers!V671&amp;""),Codes!$A$5:$A$14,0))),"",IF(ISNUMBER(Customers!V671),Customers!V671,IFERROR(VALUE(Customers!V671),"")))</f>
        <v>0</v>
      </c>
    </row>
    <row r="672" customFormat="false" ht="15" hidden="false" customHeight="false" outlineLevel="0" collapsed="false">
      <c r="A672" s="2" t="str">
        <f aca="false">Customers!A672</f>
        <v>CL00671</v>
      </c>
      <c r="B672" s="3" t="n">
        <f aca="false">IF(OR(TRIM(Customers!B672&amp;"")="",ISNUMBER(MATCH(TRIM(Customers!B672&amp;""),Codes!$A$5:$A$14,0)),Customers!B672=0),"",IF(ISNUMBER(Customers!B672),Customers!B672,IFERROR(VALUE(Customers!B672),"")))</f>
        <v>56</v>
      </c>
      <c r="C672" s="2" t="str">
        <f aca="false">IF(OR(TRIM(Customers!C672&amp;"")="",ISNUMBER(MATCH(TRIM(Customers!C672&amp;""),Codes!$A$5:$A$14,0))),"",TRIM(Customers!C672))</f>
        <v>F</v>
      </c>
      <c r="D672" s="2" t="str">
        <f aca="false">IF(OR(TRIM(Customers!D672&amp;"")="",ISNUMBER(MATCH(TRIM(Customers!D672&amp;""),Codes!$A$5:$A$14,0))),"",TRIM(Customers!D672))</f>
        <v>Campania</v>
      </c>
      <c r="E672" s="2" t="str">
        <f aca="false">IF(OR(TRIM(Customers!E672&amp;"")="",ISNUMBER(MATCH(TRIM(Customers!E672&amp;""),Codes!$A$5:$A$14,0))),"",TRIM(Customers!E672))</f>
        <v>Manual worker</v>
      </c>
      <c r="F672" s="2" t="str">
        <f aca="false">IF(OR(TRIM(Customers!F672&amp;"")="",ISNUMBER(MATCH(TRIM(Customers!F672&amp;""),Codes!$A$5:$A$14,0))),"",TRIM(Customers!F672))</f>
        <v>Married</v>
      </c>
      <c r="G672" s="4" t="n">
        <f aca="false">IF(OR(TRIM(Customers!G672&amp;"")="",ISNUMBER(MATCH(TRIM(Customers!G672&amp;""),Codes!$A$5:$A$14,0)),Customers!G672=-999),"",IF(ISNUMBER(Customers!G672),Customers!G672,IFERROR(VALUE(Customers!G672),"")))</f>
        <v>16200</v>
      </c>
      <c r="H672" s="3" t="n">
        <f aca="false">IF(OR(TRIM(Customers!H672&amp;"")="",ISNUMBER(MATCH(TRIM(Customers!H672&amp;""),Codes!$A$5:$A$14,0))),"",IF(ISNUMBER(Customers!H672),Customers!H672,IFERROR(VALUE(Customers!H672),"")))</f>
        <v>21</v>
      </c>
      <c r="I672" s="5" t="n">
        <f aca="false">IF(OR(TRIM(Customers!I672&amp;"")="",ISNUMBER(MATCH(TRIM(Customers!I672&amp;""),Codes!$A$5:$A$14,0)),Customers!I672=DATE(1970,1,1)),"",IF(ISNUMBER(Customers!I672),Customers!I672,IFERROR(DATEVALUE(Customers!I672),"")))</f>
        <v>38392</v>
      </c>
      <c r="J672" s="2" t="str">
        <f aca="false">IF(OR(TRIM(Customers!J672&amp;"")="",ISNUMBER(MATCH(TRIM(Customers!J672&amp;""),Codes!$A$5:$A$14,0))),"",TRIM(Customers!J672))</f>
        <v>Online Banking</v>
      </c>
      <c r="K672" s="3" t="str">
        <f aca="false">IF(OR(TRIM(Customers!K672&amp;"")="",ISNUMBER(MATCH(TRIM(Customers!K672&amp;""),Codes!$A$5:$A$14,0))),"",IF(ISNUMBER(Customers!K672),Customers!K672,IFERROR(VALUE(Customers!K672),"")))</f>
        <v/>
      </c>
      <c r="L672" s="4" t="n">
        <f aca="false">IF(OR(TRIM(Customers!L672&amp;"")="",ISNUMBER(MATCH(TRIM(Customers!L672&amp;""),Codes!$A$5:$A$14,0))),"",IF(ISNUMBER(Customers!L672),Customers!L672,IFERROR(VALUE(Customers!L672),"")))</f>
        <v>862.18</v>
      </c>
      <c r="M672" s="4" t="n">
        <f aca="false">IF(OR(TRIM(Customers!M672&amp;"")="",ISNUMBER(MATCH(TRIM(Customers!M672&amp;""),Codes!$A$5:$A$14,0))),"",IF(ISNUMBER(Customers!M672),Customers!M672,IFERROR(VALUE(Customers!M672),"")))</f>
        <v>0</v>
      </c>
      <c r="N672" s="3" t="n">
        <f aca="false">IF(OR(TRIM(Customers!N672&amp;"")="",ISNUMBER(MATCH(TRIM(Customers!N672&amp;""),Codes!$A$5:$A$14,0)),Customers!N672=9999),"",IF(ISNUMBER(Customers!N672),Customers!N672,IFERROR(VALUE(Customers!N672),"")))</f>
        <v>19</v>
      </c>
      <c r="O672" s="4" t="n">
        <f aca="false">IF(OR(TRIM(Customers!O672&amp;"")="",ISNUMBER(MATCH(TRIM(Customers!O672&amp;""),Codes!$A$5:$A$14,0))),"",IF(ISNUMBER(Customers!O672),Customers!O672,IFERROR(VALUE(Customers!O672),"")))</f>
        <v>31.5</v>
      </c>
      <c r="P672" s="3" t="n">
        <f aca="false">IF(OR(TRIM(Customers!P672&amp;"")="",ISNUMBER(MATCH(TRIM(Customers!P672&amp;""),Codes!$A$5:$A$14,0))),"",IF(ISNUMBER(Customers!P672),Customers!P672,IFERROR(VALUE(Customers!P672),"")))</f>
        <v>3</v>
      </c>
      <c r="Q672" s="4" t="n">
        <f aca="false">IF(OR(TRIM(Customers!Q672&amp;"")="",ISNUMBER(MATCH(TRIM(Customers!Q672&amp;""),Codes!$A$5:$A$14,0))),"",IF(ISNUMBER(Customers!Q672),Customers!Q672,IFERROR(VALUE(Customers!Q672),"")))</f>
        <v>2500</v>
      </c>
      <c r="R672" s="4" t="n">
        <f aca="false">IF(OR(TRIM(Customers!R672&amp;"")="",ISNUMBER(MATCH(TRIM(Customers!R672&amp;""),Codes!$A$5:$A$14,0))),"",IF(ISNUMBER(Customers!R672),Customers!R672,IFERROR(VALUE(Customers!R672),"")))</f>
        <v>1228.97</v>
      </c>
      <c r="S672" s="4" t="n">
        <f aca="false">IF(OR(TRIM(Customers!S672&amp;"")="",ISNUMBER(MATCH(TRIM(Customers!S672&amp;""),Codes!$A$5:$A$14,0))),"",IF(ISNUMBER(Customers!S672),Customers!S672,IFERROR(VALUE(Customers!S672),"")))</f>
        <v>25000</v>
      </c>
      <c r="T672" s="4" t="n">
        <f aca="false">IF(OR(TRIM(Customers!T672&amp;"")="",ISNUMBER(MATCH(TRIM(Customers!T672&amp;""),Codes!$A$5:$A$14,0))),"",IF(ISNUMBER(Customers!T672),Customers!T672,IFERROR(VALUE(Customers!T672),"")))</f>
        <v>170</v>
      </c>
      <c r="U672" s="3" t="n">
        <f aca="false">IF(OR(TRIM(Customers!U672&amp;"")="",ISNUMBER(MATCH(TRIM(Customers!U672&amp;""),Codes!$A$5:$A$14,0)),Customers!U672=0),"",IF(ISNUMBER(Customers!U672),Customers!U672,IFERROR(VALUE(Customers!U672),"")))</f>
        <v>646</v>
      </c>
      <c r="V672" s="3" t="n">
        <f aca="false">IF(OR(TRIM(Customers!V672&amp;"")="",ISNUMBER(MATCH(TRIM(Customers!V672&amp;""),Codes!$A$5:$A$14,0))),"",IF(ISNUMBER(Customers!V672),Customers!V672,IFERROR(VALUE(Customers!V672),"")))</f>
        <v>0</v>
      </c>
    </row>
    <row r="673" customFormat="false" ht="15" hidden="false" customHeight="false" outlineLevel="0" collapsed="false">
      <c r="A673" s="2" t="str">
        <f aca="false">Customers!A673</f>
        <v>CL00672</v>
      </c>
      <c r="B673" s="3" t="n">
        <f aca="false">IF(OR(TRIM(Customers!B673&amp;"")="",ISNUMBER(MATCH(TRIM(Customers!B673&amp;""),Codes!$A$5:$A$14,0)),Customers!B673=0),"",IF(ISNUMBER(Customers!B673),Customers!B673,IFERROR(VALUE(Customers!B673),"")))</f>
        <v>68</v>
      </c>
      <c r="C673" s="2" t="str">
        <f aca="false">IF(OR(TRIM(Customers!C673&amp;"")="",ISNUMBER(MATCH(TRIM(Customers!C673&amp;""),Codes!$A$5:$A$14,0))),"",TRIM(Customers!C673))</f>
        <v>M</v>
      </c>
      <c r="D673" s="2" t="str">
        <f aca="false">IF(OR(TRIM(Customers!D673&amp;"")="",ISNUMBER(MATCH(TRIM(Customers!D673&amp;""),Codes!$A$5:$A$14,0))),"",TRIM(Customers!D673))</f>
        <v>Lombardia</v>
      </c>
      <c r="E673" s="2" t="str">
        <f aca="false">IF(OR(TRIM(Customers!E673&amp;"")="",ISNUMBER(MATCH(TRIM(Customers!E673&amp;""),Codes!$A$5:$A$14,0))),"",TRIM(Customers!E673))</f>
        <v>Retired</v>
      </c>
      <c r="F673" s="2" t="str">
        <f aca="false">IF(OR(TRIM(Customers!F673&amp;"")="",ISNUMBER(MATCH(TRIM(Customers!F673&amp;""),Codes!$A$5:$A$14,0))),"",TRIM(Customers!F673))</f>
        <v>Divorced</v>
      </c>
      <c r="G673" s="4" t="n">
        <f aca="false">IF(OR(TRIM(Customers!G673&amp;"")="",ISNUMBER(MATCH(TRIM(Customers!G673&amp;""),Codes!$A$5:$A$14,0)),Customers!G673=-999),"",IF(ISNUMBER(Customers!G673),Customers!G673,IFERROR(VALUE(Customers!G673),"")))</f>
        <v>26800</v>
      </c>
      <c r="H673" s="3" t="n">
        <f aca="false">IF(OR(TRIM(Customers!H673&amp;"")="",ISNUMBER(MATCH(TRIM(Customers!H673&amp;""),Codes!$A$5:$A$14,0))),"",IF(ISNUMBER(Customers!H673),Customers!H673,IFERROR(VALUE(Customers!H673),"")))</f>
        <v>22</v>
      </c>
      <c r="I673" s="5" t="n">
        <f aca="false">IF(OR(TRIM(Customers!I673&amp;"")="",ISNUMBER(MATCH(TRIM(Customers!I673&amp;""),Codes!$A$5:$A$14,0)),Customers!I673=DATE(1970,1,1)),"",IF(ISNUMBER(Customers!I673),Customers!I673,IFERROR(DATEVALUE(Customers!I673),"")))</f>
        <v>38108</v>
      </c>
      <c r="J673" s="2" t="str">
        <f aca="false">IF(OR(TRIM(Customers!J673&amp;"")="",ISNUMBER(MATCH(TRIM(Customers!J673&amp;""),Codes!$A$5:$A$14,0))),"",TRIM(Customers!J673))</f>
        <v>Online Banking</v>
      </c>
      <c r="K673" s="3" t="n">
        <f aca="false">IF(OR(TRIM(Customers!K673&amp;"")="",ISNUMBER(MATCH(TRIM(Customers!K673&amp;""),Codes!$A$5:$A$14,0))),"",IF(ISNUMBER(Customers!K673),Customers!K673,IFERROR(VALUE(Customers!K673),"")))</f>
        <v>2</v>
      </c>
      <c r="L673" s="4" t="n">
        <f aca="false">IF(OR(TRIM(Customers!L673&amp;"")="",ISNUMBER(MATCH(TRIM(Customers!L673&amp;""),Codes!$A$5:$A$14,0))),"",IF(ISNUMBER(Customers!L673),Customers!L673,IFERROR(VALUE(Customers!L673),"")))</f>
        <v>855.28</v>
      </c>
      <c r="M673" s="4" t="n">
        <f aca="false">IF(OR(TRIM(Customers!M673&amp;"")="",ISNUMBER(MATCH(TRIM(Customers!M673&amp;""),Codes!$A$5:$A$14,0))),"",IF(ISNUMBER(Customers!M673),Customers!M673,IFERROR(VALUE(Customers!M673),"")))</f>
        <v>34844.89</v>
      </c>
      <c r="N673" s="3" t="n">
        <f aca="false">IF(OR(TRIM(Customers!N673&amp;"")="",ISNUMBER(MATCH(TRIM(Customers!N673&amp;""),Codes!$A$5:$A$14,0)),Customers!N673=9999),"",IF(ISNUMBER(Customers!N673),Customers!N673,IFERROR(VALUE(Customers!N673),"")))</f>
        <v>33</v>
      </c>
      <c r="O673" s="4" t="n">
        <f aca="false">IF(OR(TRIM(Customers!O673&amp;"")="",ISNUMBER(MATCH(TRIM(Customers!O673&amp;""),Codes!$A$5:$A$14,0))),"",IF(ISNUMBER(Customers!O673),Customers!O673,IFERROR(VALUE(Customers!O673),"")))</f>
        <v>52.42</v>
      </c>
      <c r="P673" s="3" t="n">
        <f aca="false">IF(OR(TRIM(Customers!P673&amp;"")="",ISNUMBER(MATCH(TRIM(Customers!P673&amp;""),Codes!$A$5:$A$14,0))),"",IF(ISNUMBER(Customers!P673),Customers!P673,IFERROR(VALUE(Customers!P673),"")))</f>
        <v>3</v>
      </c>
      <c r="Q673" s="4" t="n">
        <f aca="false">IF(OR(TRIM(Customers!Q673&amp;"")="",ISNUMBER(MATCH(TRIM(Customers!Q673&amp;""),Codes!$A$5:$A$14,0))),"",IF(ISNUMBER(Customers!Q673),Customers!Q673,IFERROR(VALUE(Customers!Q673),"")))</f>
        <v>0</v>
      </c>
      <c r="R673" s="4" t="n">
        <f aca="false">IF(OR(TRIM(Customers!R673&amp;"")="",ISNUMBER(MATCH(TRIM(Customers!R673&amp;""),Codes!$A$5:$A$14,0))),"",IF(ISNUMBER(Customers!R673),Customers!R673,IFERROR(VALUE(Customers!R673),"")))</f>
        <v>0</v>
      </c>
      <c r="S673" s="4" t="n">
        <f aca="false">IF(OR(TRIM(Customers!S673&amp;"")="",ISNUMBER(MATCH(TRIM(Customers!S673&amp;""),Codes!$A$5:$A$14,0))),"",IF(ISNUMBER(Customers!S673),Customers!S673,IFERROR(VALUE(Customers!S673),"")))</f>
        <v>0</v>
      </c>
      <c r="T673" s="4" t="n">
        <f aca="false">IF(OR(TRIM(Customers!T673&amp;"")="",ISNUMBER(MATCH(TRIM(Customers!T673&amp;""),Codes!$A$5:$A$14,0))),"",IF(ISNUMBER(Customers!T673),Customers!T673,IFERROR(VALUE(Customers!T673),"")))</f>
        <v>0</v>
      </c>
      <c r="U673" s="3" t="str">
        <f aca="false">IF(OR(TRIM(Customers!U673&amp;"")="",ISNUMBER(MATCH(TRIM(Customers!U673&amp;""),Codes!$A$5:$A$14,0)),Customers!U673=0),"",IF(ISNUMBER(Customers!U673),Customers!U673,IFERROR(VALUE(Customers!U673),"")))</f>
        <v/>
      </c>
      <c r="V673" s="3" t="str">
        <f aca="false">IF(OR(TRIM(Customers!V673&amp;"")="",ISNUMBER(MATCH(TRIM(Customers!V673&amp;""),Codes!$A$5:$A$14,0))),"",IF(ISNUMBER(Customers!V673),Customers!V673,IFERROR(VALUE(Customers!V673),"")))</f>
        <v/>
      </c>
    </row>
    <row r="674" customFormat="false" ht="15" hidden="false" customHeight="false" outlineLevel="0" collapsed="false">
      <c r="A674" s="2" t="str">
        <f aca="false">Customers!A674</f>
        <v>CL00673</v>
      </c>
      <c r="B674" s="3" t="n">
        <f aca="false">IF(OR(TRIM(Customers!B674&amp;"")="",ISNUMBER(MATCH(TRIM(Customers!B674&amp;""),Codes!$A$5:$A$14,0)),Customers!B674=0),"",IF(ISNUMBER(Customers!B674),Customers!B674,IFERROR(VALUE(Customers!B674),"")))</f>
        <v>72</v>
      </c>
      <c r="C674" s="2" t="str">
        <f aca="false">IF(OR(TRIM(Customers!C674&amp;"")="",ISNUMBER(MATCH(TRIM(Customers!C674&amp;""),Codes!$A$5:$A$14,0))),"",TRIM(Customers!C674))</f>
        <v>F</v>
      </c>
      <c r="D674" s="2" t="str">
        <f aca="false">IF(OR(TRIM(Customers!D674&amp;"")="",ISNUMBER(MATCH(TRIM(Customers!D674&amp;""),Codes!$A$5:$A$14,0))),"",TRIM(Customers!D674))</f>
        <v>Lombardia</v>
      </c>
      <c r="E674" s="2" t="str">
        <f aca="false">IF(OR(TRIM(Customers!E674&amp;"")="",ISNUMBER(MATCH(TRIM(Customers!E674&amp;""),Codes!$A$5:$A$14,0))),"",TRIM(Customers!E674))</f>
        <v>Retired</v>
      </c>
      <c r="F674" s="2" t="str">
        <f aca="false">IF(OR(TRIM(Customers!F674&amp;"")="",ISNUMBER(MATCH(TRIM(Customers!F674&amp;""),Codes!$A$5:$A$14,0))),"",TRIM(Customers!F674))</f>
        <v>Married</v>
      </c>
      <c r="G674" s="4" t="n">
        <f aca="false">IF(OR(TRIM(Customers!G674&amp;"")="",ISNUMBER(MATCH(TRIM(Customers!G674&amp;""),Codes!$A$5:$A$14,0)),Customers!G674=-999),"",IF(ISNUMBER(Customers!G674),Customers!G674,IFERROR(VALUE(Customers!G674),"")))</f>
        <v>18900</v>
      </c>
      <c r="H674" s="3" t="n">
        <f aca="false">IF(OR(TRIM(Customers!H674&amp;"")="",ISNUMBER(MATCH(TRIM(Customers!H674&amp;""),Codes!$A$5:$A$14,0))),"",IF(ISNUMBER(Customers!H674),Customers!H674,IFERROR(VALUE(Customers!H674),"")))</f>
        <v>10</v>
      </c>
      <c r="I674" s="5" t="n">
        <f aca="false">IF(OR(TRIM(Customers!I674&amp;"")="",ISNUMBER(MATCH(TRIM(Customers!I674&amp;""),Codes!$A$5:$A$14,0)),Customers!I674=DATE(1970,1,1)),"",IF(ISNUMBER(Customers!I674),Customers!I674,IFERROR(DATEVALUE(Customers!I674),"")))</f>
        <v>42323</v>
      </c>
      <c r="J674" s="2" t="str">
        <f aca="false">IF(OR(TRIM(Customers!J674&amp;"")="",ISNUMBER(MATCH(TRIM(Customers!J674&amp;""),Codes!$A$5:$A$14,0))),"",TRIM(Customers!J674))</f>
        <v>Branch</v>
      </c>
      <c r="K674" s="3" t="n">
        <f aca="false">IF(OR(TRIM(Customers!K674&amp;"")="",ISNUMBER(MATCH(TRIM(Customers!K674&amp;""),Codes!$A$5:$A$14,0))),"",IF(ISNUMBER(Customers!K674),Customers!K674,IFERROR(VALUE(Customers!K674),"")))</f>
        <v>2</v>
      </c>
      <c r="L674" s="4" t="n">
        <f aca="false">IF(OR(TRIM(Customers!L674&amp;"")="",ISNUMBER(MATCH(TRIM(Customers!L674&amp;""),Codes!$A$5:$A$14,0))),"",IF(ISNUMBER(Customers!L674),Customers!L674,IFERROR(VALUE(Customers!L674),"")))</f>
        <v>1823.07</v>
      </c>
      <c r="M674" s="4" t="n">
        <f aca="false">IF(OR(TRIM(Customers!M674&amp;"")="",ISNUMBER(MATCH(TRIM(Customers!M674&amp;""),Codes!$A$5:$A$14,0))),"",IF(ISNUMBER(Customers!M674),Customers!M674,IFERROR(VALUE(Customers!M674),"")))</f>
        <v>20046.92</v>
      </c>
      <c r="N674" s="3" t="n">
        <f aca="false">IF(OR(TRIM(Customers!N674&amp;"")="",ISNUMBER(MATCH(TRIM(Customers!N674&amp;""),Codes!$A$5:$A$14,0)),Customers!N674=9999),"",IF(ISNUMBER(Customers!N674),Customers!N674,IFERROR(VALUE(Customers!N674),"")))</f>
        <v>23</v>
      </c>
      <c r="O674" s="4" t="n">
        <f aca="false">IF(OR(TRIM(Customers!O674&amp;"")="",ISNUMBER(MATCH(TRIM(Customers!O674&amp;""),Codes!$A$5:$A$14,0))),"",IF(ISNUMBER(Customers!O674),Customers!O674,IFERROR(VALUE(Customers!O674),"")))</f>
        <v>68.19</v>
      </c>
      <c r="P674" s="3" t="n">
        <f aca="false">IF(OR(TRIM(Customers!P674&amp;"")="",ISNUMBER(MATCH(TRIM(Customers!P674&amp;""),Codes!$A$5:$A$14,0))),"",IF(ISNUMBER(Customers!P674),Customers!P674,IFERROR(VALUE(Customers!P674),"")))</f>
        <v>8</v>
      </c>
      <c r="Q674" s="4" t="n">
        <f aca="false">IF(OR(TRIM(Customers!Q674&amp;"")="",ISNUMBER(MATCH(TRIM(Customers!Q674&amp;""),Codes!$A$5:$A$14,0))),"",IF(ISNUMBER(Customers!Q674),Customers!Q674,IFERROR(VALUE(Customers!Q674),"")))</f>
        <v>4500</v>
      </c>
      <c r="R674" s="4" t="n">
        <f aca="false">IF(OR(TRIM(Customers!R674&amp;"")="",ISNUMBER(MATCH(TRIM(Customers!R674&amp;""),Codes!$A$5:$A$14,0))),"",IF(ISNUMBER(Customers!R674),Customers!R674,IFERROR(VALUE(Customers!R674),"")))</f>
        <v>2343.51</v>
      </c>
      <c r="S674" s="4" t="n">
        <f aca="false">IF(OR(TRIM(Customers!S674&amp;"")="",ISNUMBER(MATCH(TRIM(Customers!S674&amp;""),Codes!$A$5:$A$14,0))),"",IF(ISNUMBER(Customers!S674),Customers!S674,IFERROR(VALUE(Customers!S674),"")))</f>
        <v>0</v>
      </c>
      <c r="T674" s="4" t="n">
        <f aca="false">IF(OR(TRIM(Customers!T674&amp;"")="",ISNUMBER(MATCH(TRIM(Customers!T674&amp;""),Codes!$A$5:$A$14,0))),"",IF(ISNUMBER(Customers!T674),Customers!T674,IFERROR(VALUE(Customers!T674),"")))</f>
        <v>0</v>
      </c>
      <c r="U674" s="3" t="n">
        <f aca="false">IF(OR(TRIM(Customers!U674&amp;"")="",ISNUMBER(MATCH(TRIM(Customers!U674&amp;""),Codes!$A$5:$A$14,0)),Customers!U674=0),"",IF(ISNUMBER(Customers!U674),Customers!U674,IFERROR(VALUE(Customers!U674),"")))</f>
        <v>671</v>
      </c>
      <c r="V674" s="3" t="n">
        <f aca="false">IF(OR(TRIM(Customers!V674&amp;"")="",ISNUMBER(MATCH(TRIM(Customers!V674&amp;""),Codes!$A$5:$A$14,0))),"",IF(ISNUMBER(Customers!V674),Customers!V674,IFERROR(VALUE(Customers!V674),"")))</f>
        <v>0</v>
      </c>
    </row>
    <row r="675" customFormat="false" ht="15" hidden="false" customHeight="false" outlineLevel="0" collapsed="false">
      <c r="A675" s="2" t="str">
        <f aca="false">Customers!A675</f>
        <v>CL00674</v>
      </c>
      <c r="B675" s="3" t="n">
        <f aca="false">IF(OR(TRIM(Customers!B675&amp;"")="",ISNUMBER(MATCH(TRIM(Customers!B675&amp;""),Codes!$A$5:$A$14,0)),Customers!B675=0),"",IF(ISNUMBER(Customers!B675),Customers!B675,IFERROR(VALUE(Customers!B675),"")))</f>
        <v>48</v>
      </c>
      <c r="C675" s="2" t="str">
        <f aca="false">IF(OR(TRIM(Customers!C675&amp;"")="",ISNUMBER(MATCH(TRIM(Customers!C675&amp;""),Codes!$A$5:$A$14,0))),"",TRIM(Customers!C675))</f>
        <v>F</v>
      </c>
      <c r="D675" s="2" t="str">
        <f aca="false">IF(OR(TRIM(Customers!D675&amp;"")="",ISNUMBER(MATCH(TRIM(Customers!D675&amp;""),Codes!$A$5:$A$14,0))),"",TRIM(Customers!D675))</f>
        <v>Lazio</v>
      </c>
      <c r="E675" s="2" t="str">
        <f aca="false">IF(OR(TRIM(Customers!E675&amp;"")="",ISNUMBER(MATCH(TRIM(Customers!E675&amp;""),Codes!$A$5:$A$14,0))),"",TRIM(Customers!E675))</f>
        <v>Teacher</v>
      </c>
      <c r="F675" s="2" t="str">
        <f aca="false">IF(OR(TRIM(Customers!F675&amp;"")="",ISNUMBER(MATCH(TRIM(Customers!F675&amp;""),Codes!$A$5:$A$14,0))),"",TRIM(Customers!F675))</f>
        <v>Married</v>
      </c>
      <c r="G675" s="4" t="n">
        <f aca="false">IF(OR(TRIM(Customers!G675&amp;"")="",ISNUMBER(MATCH(TRIM(Customers!G675&amp;""),Codes!$A$5:$A$14,0)),Customers!G675=-999),"",IF(ISNUMBER(Customers!G675),Customers!G675,IFERROR(VALUE(Customers!G675),"")))</f>
        <v>37500</v>
      </c>
      <c r="H675" s="3" t="n">
        <f aca="false">IF(OR(TRIM(Customers!H675&amp;"")="",ISNUMBER(MATCH(TRIM(Customers!H675&amp;""),Codes!$A$5:$A$14,0))),"",IF(ISNUMBER(Customers!H675),Customers!H675,IFERROR(VALUE(Customers!H675),"")))</f>
        <v>11</v>
      </c>
      <c r="I675" s="5" t="n">
        <f aca="false">IF(OR(TRIM(Customers!I675&amp;"")="",ISNUMBER(MATCH(TRIM(Customers!I675&amp;""),Codes!$A$5:$A$14,0)),Customers!I675=DATE(1970,1,1)),"",IF(ISNUMBER(Customers!I675),Customers!I675,IFERROR(DATEVALUE(Customers!I675),"")))</f>
        <v>42135</v>
      </c>
      <c r="J675" s="2" t="str">
        <f aca="false">IF(OR(TRIM(Customers!J675&amp;"")="",ISNUMBER(MATCH(TRIM(Customers!J675&amp;""),Codes!$A$5:$A$14,0))),"",TRIM(Customers!J675))</f>
        <v>Online Banking</v>
      </c>
      <c r="K675" s="3" t="n">
        <f aca="false">IF(OR(TRIM(Customers!K675&amp;"")="",ISNUMBER(MATCH(TRIM(Customers!K675&amp;""),Codes!$A$5:$A$14,0))),"",IF(ISNUMBER(Customers!K675),Customers!K675,IFERROR(VALUE(Customers!K675),"")))</f>
        <v>3</v>
      </c>
      <c r="L675" s="4" t="n">
        <f aca="false">IF(OR(TRIM(Customers!L675&amp;"")="",ISNUMBER(MATCH(TRIM(Customers!L675&amp;""),Codes!$A$5:$A$14,0))),"",IF(ISNUMBER(Customers!L675),Customers!L675,IFERROR(VALUE(Customers!L675),"")))</f>
        <v>4108.65</v>
      </c>
      <c r="M675" s="4" t="n">
        <f aca="false">IF(OR(TRIM(Customers!M675&amp;"")="",ISNUMBER(MATCH(TRIM(Customers!M675&amp;""),Codes!$A$5:$A$14,0))),"",IF(ISNUMBER(Customers!M675),Customers!M675,IFERROR(VALUE(Customers!M675),"")))</f>
        <v>0</v>
      </c>
      <c r="N675" s="3" t="n">
        <f aca="false">IF(OR(TRIM(Customers!N675&amp;"")="",ISNUMBER(MATCH(TRIM(Customers!N675&amp;""),Codes!$A$5:$A$14,0)),Customers!N675=9999),"",IF(ISNUMBER(Customers!N675),Customers!N675,IFERROR(VALUE(Customers!N675),"")))</f>
        <v>40</v>
      </c>
      <c r="O675" s="4" t="n">
        <f aca="false">IF(OR(TRIM(Customers!O675&amp;"")="",ISNUMBER(MATCH(TRIM(Customers!O675&amp;""),Codes!$A$5:$A$14,0))),"",IF(ISNUMBER(Customers!O675),Customers!O675,IFERROR(VALUE(Customers!O675),"")))</f>
        <v>62.95</v>
      </c>
      <c r="P675" s="3" t="n">
        <f aca="false">IF(OR(TRIM(Customers!P675&amp;"")="",ISNUMBER(MATCH(TRIM(Customers!P675&amp;""),Codes!$A$5:$A$14,0))),"",IF(ISNUMBER(Customers!P675),Customers!P675,IFERROR(VALUE(Customers!P675),"")))</f>
        <v>2</v>
      </c>
      <c r="Q675" s="4" t="n">
        <f aca="false">IF(OR(TRIM(Customers!Q675&amp;"")="",ISNUMBER(MATCH(TRIM(Customers!Q675&amp;""),Codes!$A$5:$A$14,0))),"",IF(ISNUMBER(Customers!Q675),Customers!Q675,IFERROR(VALUE(Customers!Q675),"")))</f>
        <v>9000</v>
      </c>
      <c r="R675" s="4" t="n">
        <f aca="false">IF(OR(TRIM(Customers!R675&amp;"")="",ISNUMBER(MATCH(TRIM(Customers!R675&amp;""),Codes!$A$5:$A$14,0))),"",IF(ISNUMBER(Customers!R675),Customers!R675,IFERROR(VALUE(Customers!R675),"")))</f>
        <v>3751.61</v>
      </c>
      <c r="S675" s="4" t="n">
        <f aca="false">IF(OR(TRIM(Customers!S675&amp;"")="",ISNUMBER(MATCH(TRIM(Customers!S675&amp;""),Codes!$A$5:$A$14,0))),"",IF(ISNUMBER(Customers!S675),Customers!S675,IFERROR(VALUE(Customers!S675),"")))</f>
        <v>0</v>
      </c>
      <c r="T675" s="4" t="n">
        <f aca="false">IF(OR(TRIM(Customers!T675&amp;"")="",ISNUMBER(MATCH(TRIM(Customers!T675&amp;""),Codes!$A$5:$A$14,0))),"",IF(ISNUMBER(Customers!T675),Customers!T675,IFERROR(VALUE(Customers!T675),"")))</f>
        <v>0</v>
      </c>
      <c r="U675" s="3" t="n">
        <f aca="false">IF(OR(TRIM(Customers!U675&amp;"")="",ISNUMBER(MATCH(TRIM(Customers!U675&amp;""),Codes!$A$5:$A$14,0)),Customers!U675=0),"",IF(ISNUMBER(Customers!U675),Customers!U675,IFERROR(VALUE(Customers!U675),"")))</f>
        <v>689</v>
      </c>
      <c r="V675" s="3" t="n">
        <f aca="false">IF(OR(TRIM(Customers!V675&amp;"")="",ISNUMBER(MATCH(TRIM(Customers!V675&amp;""),Codes!$A$5:$A$14,0))),"",IF(ISNUMBER(Customers!V675),Customers!V675,IFERROR(VALUE(Customers!V675),"")))</f>
        <v>1</v>
      </c>
    </row>
    <row r="676" customFormat="false" ht="15" hidden="false" customHeight="false" outlineLevel="0" collapsed="false">
      <c r="A676" s="2" t="str">
        <f aca="false">Customers!A676</f>
        <v>CL00675</v>
      </c>
      <c r="B676" s="3" t="n">
        <f aca="false">IF(OR(TRIM(Customers!B676&amp;"")="",ISNUMBER(MATCH(TRIM(Customers!B676&amp;""),Codes!$A$5:$A$14,0)),Customers!B676=0),"",IF(ISNUMBER(Customers!B676),Customers!B676,IFERROR(VALUE(Customers!B676),"")))</f>
        <v>23</v>
      </c>
      <c r="C676" s="2" t="str">
        <f aca="false">IF(OR(TRIM(Customers!C676&amp;"")="",ISNUMBER(MATCH(TRIM(Customers!C676&amp;""),Codes!$A$5:$A$14,0))),"",TRIM(Customers!C676))</f>
        <v>F</v>
      </c>
      <c r="D676" s="2" t="str">
        <f aca="false">IF(OR(TRIM(Customers!D676&amp;"")="",ISNUMBER(MATCH(TRIM(Customers!D676&amp;""),Codes!$A$5:$A$14,0))),"",TRIM(Customers!D676))</f>
        <v>Toscana</v>
      </c>
      <c r="E676" s="2" t="str">
        <f aca="false">IF(OR(TRIM(Customers!E676&amp;"")="",ISNUMBER(MATCH(TRIM(Customers!E676&amp;""),Codes!$A$5:$A$14,0))),"",TRIM(Customers!E676))</f>
        <v>Unemployed</v>
      </c>
      <c r="F676" s="2" t="str">
        <f aca="false">IF(OR(TRIM(Customers!F676&amp;"")="",ISNUMBER(MATCH(TRIM(Customers!F676&amp;""),Codes!$A$5:$A$14,0))),"",TRIM(Customers!F676))</f>
        <v>Single</v>
      </c>
      <c r="G676" s="4" t="n">
        <f aca="false">IF(OR(TRIM(Customers!G676&amp;"")="",ISNUMBER(MATCH(TRIM(Customers!G676&amp;""),Codes!$A$5:$A$14,0)),Customers!G676=-999),"",IF(ISNUMBER(Customers!G676),Customers!G676,IFERROR(VALUE(Customers!G676),"")))</f>
        <v>5700</v>
      </c>
      <c r="H676" s="3" t="n">
        <f aca="false">IF(OR(TRIM(Customers!H676&amp;"")="",ISNUMBER(MATCH(TRIM(Customers!H676&amp;""),Codes!$A$5:$A$14,0))),"",IF(ISNUMBER(Customers!H676),Customers!H676,IFERROR(VALUE(Customers!H676),"")))</f>
        <v>3</v>
      </c>
      <c r="I676" s="5" t="n">
        <f aca="false">IF(OR(TRIM(Customers!I676&amp;"")="",ISNUMBER(MATCH(TRIM(Customers!I676&amp;""),Codes!$A$5:$A$14,0)),Customers!I676=DATE(1970,1,1)),"",IF(ISNUMBER(Customers!I676),Customers!I676,IFERROR(DATEVALUE(Customers!I676),"")))</f>
        <v>44875</v>
      </c>
      <c r="J676" s="2" t="str">
        <f aca="false">IF(OR(TRIM(Customers!J676&amp;"")="",ISNUMBER(MATCH(TRIM(Customers!J676&amp;""),Codes!$A$5:$A$14,0))),"",TRIM(Customers!J676))</f>
        <v>App</v>
      </c>
      <c r="K676" s="3" t="n">
        <f aca="false">IF(OR(TRIM(Customers!K676&amp;"")="",ISNUMBER(MATCH(TRIM(Customers!K676&amp;""),Codes!$A$5:$A$14,0))),"",IF(ISNUMBER(Customers!K676),Customers!K676,IFERROR(VALUE(Customers!K676),"")))</f>
        <v>2</v>
      </c>
      <c r="L676" s="4" t="n">
        <f aca="false">IF(OR(TRIM(Customers!L676&amp;"")="",ISNUMBER(MATCH(TRIM(Customers!L676&amp;""),Codes!$A$5:$A$14,0))),"",IF(ISNUMBER(Customers!L676),Customers!L676,IFERROR(VALUE(Customers!L676),"")))</f>
        <v>395.46</v>
      </c>
      <c r="M676" s="4" t="n">
        <f aca="false">IF(OR(TRIM(Customers!M676&amp;"")="",ISNUMBER(MATCH(TRIM(Customers!M676&amp;""),Codes!$A$5:$A$14,0))),"",IF(ISNUMBER(Customers!M676),Customers!M676,IFERROR(VALUE(Customers!M676),"")))</f>
        <v>3712.58</v>
      </c>
      <c r="N676" s="3" t="n">
        <f aca="false">IF(OR(TRIM(Customers!N676&amp;"")="",ISNUMBER(MATCH(TRIM(Customers!N676&amp;""),Codes!$A$5:$A$14,0)),Customers!N676=9999),"",IF(ISNUMBER(Customers!N676),Customers!N676,IFERROR(VALUE(Customers!N676),"")))</f>
        <v>23</v>
      </c>
      <c r="O676" s="4" t="n">
        <f aca="false">IF(OR(TRIM(Customers!O676&amp;"")="",ISNUMBER(MATCH(TRIM(Customers!O676&amp;""),Codes!$A$5:$A$14,0))),"",IF(ISNUMBER(Customers!O676),Customers!O676,IFERROR(VALUE(Customers!O676),"")))</f>
        <v>20.45</v>
      </c>
      <c r="P676" s="3" t="n">
        <f aca="false">IF(OR(TRIM(Customers!P676&amp;"")="",ISNUMBER(MATCH(TRIM(Customers!P676&amp;""),Codes!$A$5:$A$14,0))),"",IF(ISNUMBER(Customers!P676),Customers!P676,IFERROR(VALUE(Customers!P676),"")))</f>
        <v>4</v>
      </c>
      <c r="Q676" s="4" t="str">
        <f aca="false">IF(OR(TRIM(Customers!Q676&amp;"")="",ISNUMBER(MATCH(TRIM(Customers!Q676&amp;""),Codes!$A$5:$A$14,0))),"",IF(ISNUMBER(Customers!Q676),Customers!Q676,IFERROR(VALUE(Customers!Q676),"")))</f>
        <v/>
      </c>
      <c r="R676" s="4" t="str">
        <f aca="false">IF(OR(TRIM(Customers!R676&amp;"")="",ISNUMBER(MATCH(TRIM(Customers!R676&amp;""),Codes!$A$5:$A$14,0))),"",IF(ISNUMBER(Customers!R676),Customers!R676,IFERROR(VALUE(Customers!R676),"")))</f>
        <v/>
      </c>
      <c r="S676" s="4" t="str">
        <f aca="false">IF(OR(TRIM(Customers!S676&amp;"")="",ISNUMBER(MATCH(TRIM(Customers!S676&amp;""),Codes!$A$5:$A$14,0))),"",IF(ISNUMBER(Customers!S676),Customers!S676,IFERROR(VALUE(Customers!S676),"")))</f>
        <v/>
      </c>
      <c r="T676" s="4" t="str">
        <f aca="false">IF(OR(TRIM(Customers!T676&amp;"")="",ISNUMBER(MATCH(TRIM(Customers!T676&amp;""),Codes!$A$5:$A$14,0))),"",IF(ISNUMBER(Customers!T676),Customers!T676,IFERROR(VALUE(Customers!T676),"")))</f>
        <v/>
      </c>
      <c r="U676" s="3" t="n">
        <f aca="false">IF(OR(TRIM(Customers!U676&amp;"")="",ISNUMBER(MATCH(TRIM(Customers!U676&amp;""),Codes!$A$5:$A$14,0)),Customers!U676=0),"",IF(ISNUMBER(Customers!U676),Customers!U676,IFERROR(VALUE(Customers!U676),"")))</f>
        <v>554</v>
      </c>
      <c r="V676" s="3" t="n">
        <f aca="false">IF(OR(TRIM(Customers!V676&amp;"")="",ISNUMBER(MATCH(TRIM(Customers!V676&amp;""),Codes!$A$5:$A$14,0))),"",IF(ISNUMBER(Customers!V676),Customers!V676,IFERROR(VALUE(Customers!V676),"")))</f>
        <v>0</v>
      </c>
    </row>
    <row r="677" customFormat="false" ht="15" hidden="false" customHeight="false" outlineLevel="0" collapsed="false">
      <c r="A677" s="2" t="str">
        <f aca="false">Customers!A677</f>
        <v>CL00676</v>
      </c>
      <c r="B677" s="3" t="n">
        <f aca="false">IF(OR(TRIM(Customers!B677&amp;"")="",ISNUMBER(MATCH(TRIM(Customers!B677&amp;""),Codes!$A$5:$A$14,0)),Customers!B677=0),"",IF(ISNUMBER(Customers!B677),Customers!B677,IFERROR(VALUE(Customers!B677),"")))</f>
        <v>48</v>
      </c>
      <c r="C677" s="2" t="str">
        <f aca="false">IF(OR(TRIM(Customers!C677&amp;"")="",ISNUMBER(MATCH(TRIM(Customers!C677&amp;""),Codes!$A$5:$A$14,0))),"",TRIM(Customers!C677))</f>
        <v>M</v>
      </c>
      <c r="D677" s="2" t="str">
        <f aca="false">IF(OR(TRIM(Customers!D677&amp;"")="",ISNUMBER(MATCH(TRIM(Customers!D677&amp;""),Codes!$A$5:$A$14,0))),"",TRIM(Customers!D677))</f>
        <v>Emilia-Romagna</v>
      </c>
      <c r="E677" s="2" t="str">
        <f aca="false">IF(OR(TRIM(Customers!E677&amp;"")="",ISNUMBER(MATCH(TRIM(Customers!E677&amp;""),Codes!$A$5:$A$14,0))),"",TRIM(Customers!E677))</f>
        <v/>
      </c>
      <c r="F677" s="2" t="str">
        <f aca="false">IF(OR(TRIM(Customers!F677&amp;"")="",ISNUMBER(MATCH(TRIM(Customers!F677&amp;""),Codes!$A$5:$A$14,0))),"",TRIM(Customers!F677))</f>
        <v>Married</v>
      </c>
      <c r="G677" s="4" t="n">
        <f aca="false">IF(OR(TRIM(Customers!G677&amp;"")="",ISNUMBER(MATCH(TRIM(Customers!G677&amp;""),Codes!$A$5:$A$14,0)),Customers!G677=-999),"",IF(ISNUMBER(Customers!G677),Customers!G677,IFERROR(VALUE(Customers!G677),"")))</f>
        <v>31300</v>
      </c>
      <c r="H677" s="3" t="n">
        <f aca="false">IF(OR(TRIM(Customers!H677&amp;"")="",ISNUMBER(MATCH(TRIM(Customers!H677&amp;""),Codes!$A$5:$A$14,0))),"",IF(ISNUMBER(Customers!H677),Customers!H677,IFERROR(VALUE(Customers!H677),"")))</f>
        <v>15</v>
      </c>
      <c r="I677" s="5" t="n">
        <f aca="false">IF(OR(TRIM(Customers!I677&amp;"")="",ISNUMBER(MATCH(TRIM(Customers!I677&amp;""),Codes!$A$5:$A$14,0)),Customers!I677=DATE(1970,1,1)),"",IF(ISNUMBER(Customers!I677),Customers!I677,IFERROR(DATEVALUE(Customers!I677),"")))</f>
        <v>40453</v>
      </c>
      <c r="J677" s="2" t="str">
        <f aca="false">IF(OR(TRIM(Customers!J677&amp;"")="",ISNUMBER(MATCH(TRIM(Customers!J677&amp;""),Codes!$A$5:$A$14,0))),"",TRIM(Customers!J677))</f>
        <v>Online Banking</v>
      </c>
      <c r="K677" s="3" t="n">
        <f aca="false">IF(OR(TRIM(Customers!K677&amp;"")="",ISNUMBER(MATCH(TRIM(Customers!K677&amp;""),Codes!$A$5:$A$14,0))),"",IF(ISNUMBER(Customers!K677),Customers!K677,IFERROR(VALUE(Customers!K677),"")))</f>
        <v>2</v>
      </c>
      <c r="L677" s="4" t="n">
        <f aca="false">IF(OR(TRIM(Customers!L677&amp;"")="",ISNUMBER(MATCH(TRIM(Customers!L677&amp;""),Codes!$A$5:$A$14,0))),"",IF(ISNUMBER(Customers!L677),Customers!L677,IFERROR(VALUE(Customers!L677),"")))</f>
        <v>4195.25</v>
      </c>
      <c r="M677" s="4" t="n">
        <f aca="false">IF(OR(TRIM(Customers!M677&amp;"")="",ISNUMBER(MATCH(TRIM(Customers!M677&amp;""),Codes!$A$5:$A$14,0))),"",IF(ISNUMBER(Customers!M677),Customers!M677,IFERROR(VALUE(Customers!M677),"")))</f>
        <v>58708.04</v>
      </c>
      <c r="N677" s="3" t="n">
        <f aca="false">IF(OR(TRIM(Customers!N677&amp;"")="",ISNUMBER(MATCH(TRIM(Customers!N677&amp;""),Codes!$A$5:$A$14,0)),Customers!N677=9999),"",IF(ISNUMBER(Customers!N677),Customers!N677,IFERROR(VALUE(Customers!N677),"")))</f>
        <v>37</v>
      </c>
      <c r="O677" s="4" t="n">
        <f aca="false">IF(OR(TRIM(Customers!O677&amp;"")="",ISNUMBER(MATCH(TRIM(Customers!O677&amp;""),Codes!$A$5:$A$14,0))),"",IF(ISNUMBER(Customers!O677),Customers!O677,IFERROR(VALUE(Customers!O677),"")))</f>
        <v>43.83</v>
      </c>
      <c r="P677" s="3" t="n">
        <f aca="false">IF(OR(TRIM(Customers!P677&amp;"")="",ISNUMBER(MATCH(TRIM(Customers!P677&amp;""),Codes!$A$5:$A$14,0))),"",IF(ISNUMBER(Customers!P677),Customers!P677,IFERROR(VALUE(Customers!P677),"")))</f>
        <v>2</v>
      </c>
      <c r="Q677" s="4" t="str">
        <f aca="false">IF(OR(TRIM(Customers!Q677&amp;"")="",ISNUMBER(MATCH(TRIM(Customers!Q677&amp;""),Codes!$A$5:$A$14,0))),"",IF(ISNUMBER(Customers!Q677),Customers!Q677,IFERROR(VALUE(Customers!Q677),"")))</f>
        <v/>
      </c>
      <c r="R677" s="4" t="str">
        <f aca="false">IF(OR(TRIM(Customers!R677&amp;"")="",ISNUMBER(MATCH(TRIM(Customers!R677&amp;""),Codes!$A$5:$A$14,0))),"",IF(ISNUMBER(Customers!R677),Customers!R677,IFERROR(VALUE(Customers!R677),"")))</f>
        <v/>
      </c>
      <c r="S677" s="4" t="n">
        <f aca="false">IF(OR(TRIM(Customers!S677&amp;"")="",ISNUMBER(MATCH(TRIM(Customers!S677&amp;""),Codes!$A$5:$A$14,0))),"",IF(ISNUMBER(Customers!S677),Customers!S677,IFERROR(VALUE(Customers!S677),"")))</f>
        <v>153000</v>
      </c>
      <c r="T677" s="4" t="n">
        <f aca="false">IF(OR(TRIM(Customers!T677&amp;"")="",ISNUMBER(MATCH(TRIM(Customers!T677&amp;""),Codes!$A$5:$A$14,0))),"",IF(ISNUMBER(Customers!T677),Customers!T677,IFERROR(VALUE(Customers!T677),"")))</f>
        <v>1034</v>
      </c>
      <c r="U677" s="3" t="n">
        <f aca="false">IF(OR(TRIM(Customers!U677&amp;"")="",ISNUMBER(MATCH(TRIM(Customers!U677&amp;""),Codes!$A$5:$A$14,0)),Customers!U677=0),"",IF(ISNUMBER(Customers!U677),Customers!U677,IFERROR(VALUE(Customers!U677),"")))</f>
        <v>575</v>
      </c>
      <c r="V677" s="3" t="n">
        <f aca="false">IF(OR(TRIM(Customers!V677&amp;"")="",ISNUMBER(MATCH(TRIM(Customers!V677&amp;""),Codes!$A$5:$A$14,0))),"",IF(ISNUMBER(Customers!V677),Customers!V677,IFERROR(VALUE(Customers!V677),"")))</f>
        <v>1</v>
      </c>
    </row>
    <row r="678" customFormat="false" ht="15" hidden="false" customHeight="false" outlineLevel="0" collapsed="false">
      <c r="A678" s="2" t="str">
        <f aca="false">Customers!A678</f>
        <v>CL00677</v>
      </c>
      <c r="B678" s="3" t="n">
        <f aca="false">IF(OR(TRIM(Customers!B678&amp;"")="",ISNUMBER(MATCH(TRIM(Customers!B678&amp;""),Codes!$A$5:$A$14,0)),Customers!B678=0),"",IF(ISNUMBER(Customers!B678),Customers!B678,IFERROR(VALUE(Customers!B678),"")))</f>
        <v>32</v>
      </c>
      <c r="C678" s="2" t="str">
        <f aca="false">IF(OR(TRIM(Customers!C678&amp;"")="",ISNUMBER(MATCH(TRIM(Customers!C678&amp;""),Codes!$A$5:$A$14,0))),"",TRIM(Customers!C678))</f>
        <v>F</v>
      </c>
      <c r="D678" s="2" t="str">
        <f aca="false">IF(OR(TRIM(Customers!D678&amp;"")="",ISNUMBER(MATCH(TRIM(Customers!D678&amp;""),Codes!$A$5:$A$14,0))),"",TRIM(Customers!D678))</f>
        <v>Lazio</v>
      </c>
      <c r="E678" s="2" t="str">
        <f aca="false">IF(OR(TRIM(Customers!E678&amp;"")="",ISNUMBER(MATCH(TRIM(Customers!E678&amp;""),Codes!$A$5:$A$14,0))),"",TRIM(Customers!E678))</f>
        <v>Employee</v>
      </c>
      <c r="F678" s="2" t="str">
        <f aca="false">IF(OR(TRIM(Customers!F678&amp;"")="",ISNUMBER(MATCH(TRIM(Customers!F678&amp;""),Codes!$A$5:$A$14,0))),"",TRIM(Customers!F678))</f>
        <v>Divorced</v>
      </c>
      <c r="G678" s="4" t="n">
        <f aca="false">IF(OR(TRIM(Customers!G678&amp;"")="",ISNUMBER(MATCH(TRIM(Customers!G678&amp;""),Codes!$A$5:$A$14,0)),Customers!G678=-999),"",IF(ISNUMBER(Customers!G678),Customers!G678,IFERROR(VALUE(Customers!G678),"")))</f>
        <v>51600</v>
      </c>
      <c r="H678" s="3" t="n">
        <f aca="false">IF(OR(TRIM(Customers!H678&amp;"")="",ISNUMBER(MATCH(TRIM(Customers!H678&amp;""),Codes!$A$5:$A$14,0))),"",IF(ISNUMBER(Customers!H678),Customers!H678,IFERROR(VALUE(Customers!H678),"")))</f>
        <v>10</v>
      </c>
      <c r="I678" s="5" t="n">
        <f aca="false">IF(OR(TRIM(Customers!I678&amp;"")="",ISNUMBER(MATCH(TRIM(Customers!I678&amp;""),Codes!$A$5:$A$14,0)),Customers!I678=DATE(1970,1,1)),"",IF(ISNUMBER(Customers!I678),Customers!I678,IFERROR(DATEVALUE(Customers!I678),"")))</f>
        <v>42612</v>
      </c>
      <c r="J678" s="2" t="str">
        <f aca="false">IF(OR(TRIM(Customers!J678&amp;"")="",ISNUMBER(MATCH(TRIM(Customers!J678&amp;""),Codes!$A$5:$A$14,0))),"",TRIM(Customers!J678))</f>
        <v>Branch</v>
      </c>
      <c r="K678" s="3" t="n">
        <f aca="false">IF(OR(TRIM(Customers!K678&amp;"")="",ISNUMBER(MATCH(TRIM(Customers!K678&amp;""),Codes!$A$5:$A$14,0))),"",IF(ISNUMBER(Customers!K678),Customers!K678,IFERROR(VALUE(Customers!K678),"")))</f>
        <v>1</v>
      </c>
      <c r="L678" s="4" t="n">
        <f aca="false">IF(OR(TRIM(Customers!L678&amp;"")="",ISNUMBER(MATCH(TRIM(Customers!L678&amp;""),Codes!$A$5:$A$14,0))),"",IF(ISNUMBER(Customers!L678),Customers!L678,IFERROR(VALUE(Customers!L678),"")))</f>
        <v>5829.83</v>
      </c>
      <c r="M678" s="4" t="n">
        <f aca="false">IF(OR(TRIM(Customers!M678&amp;"")="",ISNUMBER(MATCH(TRIM(Customers!M678&amp;""),Codes!$A$5:$A$14,0))),"",IF(ISNUMBER(Customers!M678),Customers!M678,IFERROR(VALUE(Customers!M678),"")))</f>
        <v>41337.73</v>
      </c>
      <c r="N678" s="3" t="n">
        <f aca="false">IF(OR(TRIM(Customers!N678&amp;"")="",ISNUMBER(MATCH(TRIM(Customers!N678&amp;""),Codes!$A$5:$A$14,0)),Customers!N678=9999),"",IF(ISNUMBER(Customers!N678),Customers!N678,IFERROR(VALUE(Customers!N678),"")))</f>
        <v>20</v>
      </c>
      <c r="O678" s="4" t="n">
        <f aca="false">IF(OR(TRIM(Customers!O678&amp;"")="",ISNUMBER(MATCH(TRIM(Customers!O678&amp;""),Codes!$A$5:$A$14,0))),"",IF(ISNUMBER(Customers!O678),Customers!O678,IFERROR(VALUE(Customers!O678),"")))</f>
        <v>60.01</v>
      </c>
      <c r="P678" s="3" t="n">
        <f aca="false">IF(OR(TRIM(Customers!P678&amp;"")="",ISNUMBER(MATCH(TRIM(Customers!P678&amp;""),Codes!$A$5:$A$14,0))),"",IF(ISNUMBER(Customers!P678),Customers!P678,IFERROR(VALUE(Customers!P678),"")))</f>
        <v>2</v>
      </c>
      <c r="Q678" s="4" t="n">
        <f aca="false">IF(OR(TRIM(Customers!Q678&amp;"")="",ISNUMBER(MATCH(TRIM(Customers!Q678&amp;""),Codes!$A$5:$A$14,0))),"",IF(ISNUMBER(Customers!Q678),Customers!Q678,IFERROR(VALUE(Customers!Q678),"")))</f>
        <v>12000</v>
      </c>
      <c r="R678" s="4" t="n">
        <f aca="false">IF(OR(TRIM(Customers!R678&amp;"")="",ISNUMBER(MATCH(TRIM(Customers!R678&amp;""),Codes!$A$5:$A$14,0))),"",IF(ISNUMBER(Customers!R678),Customers!R678,IFERROR(VALUE(Customers!R678),"")))</f>
        <v>1283.07</v>
      </c>
      <c r="S678" s="4" t="n">
        <f aca="false">IF(OR(TRIM(Customers!S678&amp;"")="",ISNUMBER(MATCH(TRIM(Customers!S678&amp;""),Codes!$A$5:$A$14,0))),"",IF(ISNUMBER(Customers!S678),Customers!S678,IFERROR(VALUE(Customers!S678),"")))</f>
        <v>209000</v>
      </c>
      <c r="T678" s="4" t="n">
        <f aca="false">IF(OR(TRIM(Customers!T678&amp;"")="",ISNUMBER(MATCH(TRIM(Customers!T678&amp;""),Codes!$A$5:$A$14,0))),"",IF(ISNUMBER(Customers!T678),Customers!T678,IFERROR(VALUE(Customers!T678),"")))</f>
        <v>1056</v>
      </c>
      <c r="U678" s="3" t="n">
        <f aca="false">IF(OR(TRIM(Customers!U678&amp;"")="",ISNUMBER(MATCH(TRIM(Customers!U678&amp;""),Codes!$A$5:$A$14,0)),Customers!U678=0),"",IF(ISNUMBER(Customers!U678),Customers!U678,IFERROR(VALUE(Customers!U678),"")))</f>
        <v>686</v>
      </c>
      <c r="V678" s="3" t="n">
        <f aca="false">IF(OR(TRIM(Customers!V678&amp;"")="",ISNUMBER(MATCH(TRIM(Customers!V678&amp;""),Codes!$A$5:$A$14,0))),"",IF(ISNUMBER(Customers!V678),Customers!V678,IFERROR(VALUE(Customers!V678),"")))</f>
        <v>0</v>
      </c>
    </row>
    <row r="679" customFormat="false" ht="15" hidden="false" customHeight="false" outlineLevel="0" collapsed="false">
      <c r="A679" s="2" t="str">
        <f aca="false">Customers!A679</f>
        <v>CL00678</v>
      </c>
      <c r="B679" s="3" t="n">
        <f aca="false">IF(OR(TRIM(Customers!B679&amp;"")="",ISNUMBER(MATCH(TRIM(Customers!B679&amp;""),Codes!$A$5:$A$14,0)),Customers!B679=0),"",IF(ISNUMBER(Customers!B679),Customers!B679,IFERROR(VALUE(Customers!B679),"")))</f>
        <v>38</v>
      </c>
      <c r="C679" s="2" t="str">
        <f aca="false">IF(OR(TRIM(Customers!C679&amp;"")="",ISNUMBER(MATCH(TRIM(Customers!C679&amp;""),Codes!$A$5:$A$14,0))),"",TRIM(Customers!C679))</f>
        <v>F</v>
      </c>
      <c r="D679" s="2" t="str">
        <f aca="false">IF(OR(TRIM(Customers!D679&amp;"")="",ISNUMBER(MATCH(TRIM(Customers!D679&amp;""),Codes!$A$5:$A$14,0))),"",TRIM(Customers!D679))</f>
        <v>Lombardia</v>
      </c>
      <c r="E679" s="2" t="str">
        <f aca="false">IF(OR(TRIM(Customers!E679&amp;"")="",ISNUMBER(MATCH(TRIM(Customers!E679&amp;""),Codes!$A$5:$A$14,0))),"",TRIM(Customers!E679))</f>
        <v>Self-employed</v>
      </c>
      <c r="F679" s="2" t="str">
        <f aca="false">IF(OR(TRIM(Customers!F679&amp;"")="",ISNUMBER(MATCH(TRIM(Customers!F679&amp;""),Codes!$A$5:$A$14,0))),"",TRIM(Customers!F679))</f>
        <v>Married</v>
      </c>
      <c r="G679" s="4" t="n">
        <f aca="false">IF(OR(TRIM(Customers!G679&amp;"")="",ISNUMBER(MATCH(TRIM(Customers!G679&amp;""),Codes!$A$5:$A$14,0)),Customers!G679=-999),"",IF(ISNUMBER(Customers!G679),Customers!G679,IFERROR(VALUE(Customers!G679),"")))</f>
        <v>98200</v>
      </c>
      <c r="H679" s="3" t="n">
        <f aca="false">IF(OR(TRIM(Customers!H679&amp;"")="",ISNUMBER(MATCH(TRIM(Customers!H679&amp;""),Codes!$A$5:$A$14,0))),"",IF(ISNUMBER(Customers!H679),Customers!H679,IFERROR(VALUE(Customers!H679),"")))</f>
        <v>10</v>
      </c>
      <c r="I679" s="5" t="n">
        <f aca="false">IF(OR(TRIM(Customers!I679&amp;"")="",ISNUMBER(MATCH(TRIM(Customers!I679&amp;""),Codes!$A$5:$A$14,0)),Customers!I679=DATE(1970,1,1)),"",IF(ISNUMBER(Customers!I679),Customers!I679,IFERROR(DATEVALUE(Customers!I679),"")))</f>
        <v>42514</v>
      </c>
      <c r="J679" s="2" t="str">
        <f aca="false">IF(OR(TRIM(Customers!J679&amp;"")="",ISNUMBER(MATCH(TRIM(Customers!J679&amp;""),Codes!$A$5:$A$14,0))),"",TRIM(Customers!J679))</f>
        <v>App</v>
      </c>
      <c r="K679" s="3" t="n">
        <f aca="false">IF(OR(TRIM(Customers!K679&amp;"")="",ISNUMBER(MATCH(TRIM(Customers!K679&amp;""),Codes!$A$5:$A$14,0))),"",IF(ISNUMBER(Customers!K679),Customers!K679,IFERROR(VALUE(Customers!K679),"")))</f>
        <v>2</v>
      </c>
      <c r="L679" s="4" t="n">
        <f aca="false">IF(OR(TRIM(Customers!L679&amp;"")="",ISNUMBER(MATCH(TRIM(Customers!L679&amp;""),Codes!$A$5:$A$14,0))),"",IF(ISNUMBER(Customers!L679),Customers!L679,IFERROR(VALUE(Customers!L679),"")))</f>
        <v>8799.69</v>
      </c>
      <c r="M679" s="4" t="n">
        <f aca="false">IF(OR(TRIM(Customers!M679&amp;"")="",ISNUMBER(MATCH(TRIM(Customers!M679&amp;""),Codes!$A$5:$A$14,0))),"",IF(ISNUMBER(Customers!M679),Customers!M679,IFERROR(VALUE(Customers!M679),"")))</f>
        <v>0</v>
      </c>
      <c r="N679" s="3" t="n">
        <f aca="false">IF(OR(TRIM(Customers!N679&amp;"")="",ISNUMBER(MATCH(TRIM(Customers!N679&amp;""),Codes!$A$5:$A$14,0)),Customers!N679=9999),"",IF(ISNUMBER(Customers!N679),Customers!N679,IFERROR(VALUE(Customers!N679),"")))</f>
        <v>45</v>
      </c>
      <c r="O679" s="4" t="n">
        <f aca="false">IF(OR(TRIM(Customers!O679&amp;"")="",ISNUMBER(MATCH(TRIM(Customers!O679&amp;""),Codes!$A$5:$A$14,0))),"",IF(ISNUMBER(Customers!O679),Customers!O679,IFERROR(VALUE(Customers!O679),"")))</f>
        <v>157.89</v>
      </c>
      <c r="P679" s="3" t="n">
        <f aca="false">IF(OR(TRIM(Customers!P679&amp;"")="",ISNUMBER(MATCH(TRIM(Customers!P679&amp;""),Codes!$A$5:$A$14,0))),"",IF(ISNUMBER(Customers!P679),Customers!P679,IFERROR(VALUE(Customers!P679),"")))</f>
        <v>3</v>
      </c>
      <c r="Q679" s="4" t="n">
        <f aca="false">IF(OR(TRIM(Customers!Q679&amp;"")="",ISNUMBER(MATCH(TRIM(Customers!Q679&amp;""),Codes!$A$5:$A$14,0))),"",IF(ISNUMBER(Customers!Q679),Customers!Q679,IFERROR(VALUE(Customers!Q679),"")))</f>
        <v>12000</v>
      </c>
      <c r="R679" s="4" t="n">
        <f aca="false">IF(OR(TRIM(Customers!R679&amp;"")="",ISNUMBER(MATCH(TRIM(Customers!R679&amp;""),Codes!$A$5:$A$14,0))),"",IF(ISNUMBER(Customers!R679),Customers!R679,IFERROR(VALUE(Customers!R679),"")))</f>
        <v>3031.21</v>
      </c>
      <c r="S679" s="4" t="n">
        <f aca="false">IF(OR(TRIM(Customers!S679&amp;"")="",ISNUMBER(MATCH(TRIM(Customers!S679&amp;""),Codes!$A$5:$A$14,0))),"",IF(ISNUMBER(Customers!S679),Customers!S679,IFERROR(VALUE(Customers!S679),"")))</f>
        <v>372000</v>
      </c>
      <c r="T679" s="4" t="n">
        <f aca="false">IF(OR(TRIM(Customers!T679&amp;"")="",ISNUMBER(MATCH(TRIM(Customers!T679&amp;""),Codes!$A$5:$A$14,0))),"",IF(ISNUMBER(Customers!T679),Customers!T679,IFERROR(VALUE(Customers!T679),"")))</f>
        <v>2787</v>
      </c>
      <c r="U679" s="3" t="n">
        <f aca="false">IF(OR(TRIM(Customers!U679&amp;"")="",ISNUMBER(MATCH(TRIM(Customers!U679&amp;""),Codes!$A$5:$A$14,0)),Customers!U679=0),"",IF(ISNUMBER(Customers!U679),Customers!U679,IFERROR(VALUE(Customers!U679),"")))</f>
        <v>638</v>
      </c>
      <c r="V679" s="3" t="n">
        <f aca="false">IF(OR(TRIM(Customers!V679&amp;"")="",ISNUMBER(MATCH(TRIM(Customers!V679&amp;""),Codes!$A$5:$A$14,0))),"",IF(ISNUMBER(Customers!V679),Customers!V679,IFERROR(VALUE(Customers!V679),"")))</f>
        <v>0</v>
      </c>
    </row>
    <row r="680" customFormat="false" ht="15" hidden="false" customHeight="false" outlineLevel="0" collapsed="false">
      <c r="A680" s="2" t="str">
        <f aca="false">Customers!A680</f>
        <v>CL00679</v>
      </c>
      <c r="B680" s="3" t="n">
        <f aca="false">IF(OR(TRIM(Customers!B680&amp;"")="",ISNUMBER(MATCH(TRIM(Customers!B680&amp;""),Codes!$A$5:$A$14,0)),Customers!B680=0),"",IF(ISNUMBER(Customers!B680),Customers!B680,IFERROR(VALUE(Customers!B680),"")))</f>
        <v>45</v>
      </c>
      <c r="C680" s="2" t="str">
        <f aca="false">IF(OR(TRIM(Customers!C680&amp;"")="",ISNUMBER(MATCH(TRIM(Customers!C680&amp;""),Codes!$A$5:$A$14,0))),"",TRIM(Customers!C680))</f>
        <v>M</v>
      </c>
      <c r="D680" s="2" t="str">
        <f aca="false">IF(OR(TRIM(Customers!D680&amp;"")="",ISNUMBER(MATCH(TRIM(Customers!D680&amp;""),Codes!$A$5:$A$14,0))),"",TRIM(Customers!D680))</f>
        <v>Sicilia</v>
      </c>
      <c r="E680" s="2" t="str">
        <f aca="false">IF(OR(TRIM(Customers!E680&amp;"")="",ISNUMBER(MATCH(TRIM(Customers!E680&amp;""),Codes!$A$5:$A$14,0))),"",TRIM(Customers!E680))</f>
        <v/>
      </c>
      <c r="F680" s="2" t="str">
        <f aca="false">IF(OR(TRIM(Customers!F680&amp;"")="",ISNUMBER(MATCH(TRIM(Customers!F680&amp;""),Codes!$A$5:$A$14,0))),"",TRIM(Customers!F680))</f>
        <v>Single</v>
      </c>
      <c r="G680" s="4" t="n">
        <f aca="false">IF(OR(TRIM(Customers!G680&amp;"")="",ISNUMBER(MATCH(TRIM(Customers!G680&amp;""),Codes!$A$5:$A$14,0)),Customers!G680=-999),"",IF(ISNUMBER(Customers!G680),Customers!G680,IFERROR(VALUE(Customers!G680),"")))</f>
        <v>27600</v>
      </c>
      <c r="H680" s="3" t="n">
        <f aca="false">IF(OR(TRIM(Customers!H680&amp;"")="",ISNUMBER(MATCH(TRIM(Customers!H680&amp;""),Codes!$A$5:$A$14,0))),"",IF(ISNUMBER(Customers!H680),Customers!H680,IFERROR(VALUE(Customers!H680),"")))</f>
        <v>9</v>
      </c>
      <c r="I680" s="5" t="n">
        <f aca="false">IF(OR(TRIM(Customers!I680&amp;"")="",ISNUMBER(MATCH(TRIM(Customers!I680&amp;""),Codes!$A$5:$A$14,0)),Customers!I680=DATE(1970,1,1)),"",IF(ISNUMBER(Customers!I680),Customers!I680,IFERROR(DATEVALUE(Customers!I680),"")))</f>
        <v>42705</v>
      </c>
      <c r="J680" s="2" t="str">
        <f aca="false">IF(OR(TRIM(Customers!J680&amp;"")="",ISNUMBER(MATCH(TRIM(Customers!J680&amp;""),Codes!$A$5:$A$14,0))),"",TRIM(Customers!J680))</f>
        <v>App</v>
      </c>
      <c r="K680" s="3" t="n">
        <f aca="false">IF(OR(TRIM(Customers!K680&amp;"")="",ISNUMBER(MATCH(TRIM(Customers!K680&amp;""),Codes!$A$5:$A$14,0))),"",IF(ISNUMBER(Customers!K680),Customers!K680,IFERROR(VALUE(Customers!K680),"")))</f>
        <v>4</v>
      </c>
      <c r="L680" s="4" t="n">
        <f aca="false">IF(OR(TRIM(Customers!L680&amp;"")="",ISNUMBER(MATCH(TRIM(Customers!L680&amp;""),Codes!$A$5:$A$14,0))),"",IF(ISNUMBER(Customers!L680),Customers!L680,IFERROR(VALUE(Customers!L680),"")))</f>
        <v>4266.79</v>
      </c>
      <c r="M680" s="4" t="n">
        <f aca="false">IF(OR(TRIM(Customers!M680&amp;"")="",ISNUMBER(MATCH(TRIM(Customers!M680&amp;""),Codes!$A$5:$A$14,0))),"",IF(ISNUMBER(Customers!M680),Customers!M680,IFERROR(VALUE(Customers!M680),"")))</f>
        <v>11798.55</v>
      </c>
      <c r="N680" s="3" t="n">
        <f aca="false">IF(OR(TRIM(Customers!N680&amp;"")="",ISNUMBER(MATCH(TRIM(Customers!N680&amp;""),Codes!$A$5:$A$14,0)),Customers!N680=9999),"",IF(ISNUMBER(Customers!N680),Customers!N680,IFERROR(VALUE(Customers!N680),"")))</f>
        <v>22</v>
      </c>
      <c r="O680" s="4" t="n">
        <f aca="false">IF(OR(TRIM(Customers!O680&amp;"")="",ISNUMBER(MATCH(TRIM(Customers!O680&amp;""),Codes!$A$5:$A$14,0))),"",IF(ISNUMBER(Customers!O680),Customers!O680,IFERROR(VALUE(Customers!O680),"")))</f>
        <v>31.32</v>
      </c>
      <c r="P680" s="3" t="n">
        <f aca="false">IF(OR(TRIM(Customers!P680&amp;"")="",ISNUMBER(MATCH(TRIM(Customers!P680&amp;""),Codes!$A$5:$A$14,0))),"",IF(ISNUMBER(Customers!P680),Customers!P680,IFERROR(VALUE(Customers!P680),"")))</f>
        <v>0</v>
      </c>
      <c r="Q680" s="4" t="n">
        <f aca="false">IF(OR(TRIM(Customers!Q680&amp;"")="",ISNUMBER(MATCH(TRIM(Customers!Q680&amp;""),Codes!$A$5:$A$14,0))),"",IF(ISNUMBER(Customers!Q680),Customers!Q680,IFERROR(VALUE(Customers!Q680),"")))</f>
        <v>6500</v>
      </c>
      <c r="R680" s="4" t="n">
        <f aca="false">IF(OR(TRIM(Customers!R680&amp;"")="",ISNUMBER(MATCH(TRIM(Customers!R680&amp;""),Codes!$A$5:$A$14,0))),"",IF(ISNUMBER(Customers!R680),Customers!R680,IFERROR(VALUE(Customers!R680),"")))</f>
        <v>2080.12</v>
      </c>
      <c r="S680" s="4" t="str">
        <f aca="false">IF(OR(TRIM(Customers!S680&amp;"")="",ISNUMBER(MATCH(TRIM(Customers!S680&amp;""),Codes!$A$5:$A$14,0))),"",IF(ISNUMBER(Customers!S680),Customers!S680,IFERROR(VALUE(Customers!S680),"")))</f>
        <v/>
      </c>
      <c r="T680" s="4" t="str">
        <f aca="false">IF(OR(TRIM(Customers!T680&amp;"")="",ISNUMBER(MATCH(TRIM(Customers!T680&amp;""),Codes!$A$5:$A$14,0))),"",IF(ISNUMBER(Customers!T680),Customers!T680,IFERROR(VALUE(Customers!T680),"")))</f>
        <v/>
      </c>
      <c r="U680" s="3" t="n">
        <f aca="false">IF(OR(TRIM(Customers!U680&amp;"")="",ISNUMBER(MATCH(TRIM(Customers!U680&amp;""),Codes!$A$5:$A$14,0)),Customers!U680=0),"",IF(ISNUMBER(Customers!U680),Customers!U680,IFERROR(VALUE(Customers!U680),"")))</f>
        <v>639</v>
      </c>
      <c r="V680" s="3" t="str">
        <f aca="false">IF(OR(TRIM(Customers!V680&amp;"")="",ISNUMBER(MATCH(TRIM(Customers!V680&amp;""),Codes!$A$5:$A$14,0))),"",IF(ISNUMBER(Customers!V680),Customers!V680,IFERROR(VALUE(Customers!V680),"")))</f>
        <v/>
      </c>
    </row>
    <row r="681" customFormat="false" ht="15" hidden="false" customHeight="false" outlineLevel="0" collapsed="false">
      <c r="A681" s="2" t="str">
        <f aca="false">Customers!A681</f>
        <v>CL00680</v>
      </c>
      <c r="B681" s="3" t="n">
        <f aca="false">IF(OR(TRIM(Customers!B681&amp;"")="",ISNUMBER(MATCH(TRIM(Customers!B681&amp;""),Codes!$A$5:$A$14,0)),Customers!B681=0),"",IF(ISNUMBER(Customers!B681),Customers!B681,IFERROR(VALUE(Customers!B681),"")))</f>
        <v>41</v>
      </c>
      <c r="C681" s="2" t="str">
        <f aca="false">IF(OR(TRIM(Customers!C681&amp;"")="",ISNUMBER(MATCH(TRIM(Customers!C681&amp;""),Codes!$A$5:$A$14,0))),"",TRIM(Customers!C681))</f>
        <v>M</v>
      </c>
      <c r="D681" s="2" t="str">
        <f aca="false">IF(OR(TRIM(Customers!D681&amp;"")="",ISNUMBER(MATCH(TRIM(Customers!D681&amp;""),Codes!$A$5:$A$14,0))),"",TRIM(Customers!D681))</f>
        <v>Lombardia</v>
      </c>
      <c r="E681" s="2" t="str">
        <f aca="false">IF(OR(TRIM(Customers!E681&amp;"")="",ISNUMBER(MATCH(TRIM(Customers!E681&amp;""),Codes!$A$5:$A$14,0))),"",TRIM(Customers!E681))</f>
        <v>Manual worker</v>
      </c>
      <c r="F681" s="2" t="str">
        <f aca="false">IF(OR(TRIM(Customers!F681&amp;"")="",ISNUMBER(MATCH(TRIM(Customers!F681&amp;""),Codes!$A$5:$A$14,0))),"",TRIM(Customers!F681))</f>
        <v>Married</v>
      </c>
      <c r="G681" s="4" t="n">
        <f aca="false">IF(OR(TRIM(Customers!G681&amp;"")="",ISNUMBER(MATCH(TRIM(Customers!G681&amp;""),Codes!$A$5:$A$14,0)),Customers!G681=-999),"",IF(ISNUMBER(Customers!G681),Customers!G681,IFERROR(VALUE(Customers!G681),"")))</f>
        <v>15900</v>
      </c>
      <c r="H681" s="3" t="n">
        <f aca="false">IF(OR(TRIM(Customers!H681&amp;"")="",ISNUMBER(MATCH(TRIM(Customers!H681&amp;""),Codes!$A$5:$A$14,0))),"",IF(ISNUMBER(Customers!H681),Customers!H681,IFERROR(VALUE(Customers!H681),"")))</f>
        <v>9</v>
      </c>
      <c r="I681" s="5" t="n">
        <f aca="false">IF(OR(TRIM(Customers!I681&amp;"")="",ISNUMBER(MATCH(TRIM(Customers!I681&amp;""),Codes!$A$5:$A$14,0)),Customers!I681=DATE(1970,1,1)),"",IF(ISNUMBER(Customers!I681),Customers!I681,IFERROR(DATEVALUE(Customers!I681),"")))</f>
        <v>42883</v>
      </c>
      <c r="J681" s="2" t="str">
        <f aca="false">IF(OR(TRIM(Customers!J681&amp;"")="",ISNUMBER(MATCH(TRIM(Customers!J681&amp;""),Codes!$A$5:$A$14,0))),"",TRIM(Customers!J681))</f>
        <v>App</v>
      </c>
      <c r="K681" s="3" t="n">
        <f aca="false">IF(OR(TRIM(Customers!K681&amp;"")="",ISNUMBER(MATCH(TRIM(Customers!K681&amp;""),Codes!$A$5:$A$14,0))),"",IF(ISNUMBER(Customers!K681),Customers!K681,IFERROR(VALUE(Customers!K681),"")))</f>
        <v>3</v>
      </c>
      <c r="L681" s="4" t="n">
        <f aca="false">IF(OR(TRIM(Customers!L681&amp;"")="",ISNUMBER(MATCH(TRIM(Customers!L681&amp;""),Codes!$A$5:$A$14,0))),"",IF(ISNUMBER(Customers!L681),Customers!L681,IFERROR(VALUE(Customers!L681),"")))</f>
        <v>1344.44</v>
      </c>
      <c r="M681" s="4" t="n">
        <f aca="false">IF(OR(TRIM(Customers!M681&amp;"")="",ISNUMBER(MATCH(TRIM(Customers!M681&amp;""),Codes!$A$5:$A$14,0))),"",IF(ISNUMBER(Customers!M681),Customers!M681,IFERROR(VALUE(Customers!M681),"")))</f>
        <v>0</v>
      </c>
      <c r="N681" s="3" t="n">
        <f aca="false">IF(OR(TRIM(Customers!N681&amp;"")="",ISNUMBER(MATCH(TRIM(Customers!N681&amp;""),Codes!$A$5:$A$14,0)),Customers!N681=9999),"",IF(ISNUMBER(Customers!N681),Customers!N681,IFERROR(VALUE(Customers!N681),"")))</f>
        <v>21</v>
      </c>
      <c r="O681" s="4" t="n">
        <f aca="false">IF(OR(TRIM(Customers!O681&amp;"")="",ISNUMBER(MATCH(TRIM(Customers!O681&amp;""),Codes!$A$5:$A$14,0))),"",IF(ISNUMBER(Customers!O681),Customers!O681,IFERROR(VALUE(Customers!O681),"")))</f>
        <v>63.34</v>
      </c>
      <c r="P681" s="3" t="n">
        <f aca="false">IF(OR(TRIM(Customers!P681&amp;"")="",ISNUMBER(MATCH(TRIM(Customers!P681&amp;""),Codes!$A$5:$A$14,0))),"",IF(ISNUMBER(Customers!P681),Customers!P681,IFERROR(VALUE(Customers!P681),"")))</f>
        <v>1</v>
      </c>
      <c r="Q681" s="4" t="n">
        <f aca="false">IF(OR(TRIM(Customers!Q681&amp;"")="",ISNUMBER(MATCH(TRIM(Customers!Q681&amp;""),Codes!$A$5:$A$14,0))),"",IF(ISNUMBER(Customers!Q681),Customers!Q681,IFERROR(VALUE(Customers!Q681),"")))</f>
        <v>3000</v>
      </c>
      <c r="R681" s="4" t="n">
        <f aca="false">IF(OR(TRIM(Customers!R681&amp;"")="",ISNUMBER(MATCH(TRIM(Customers!R681&amp;""),Codes!$A$5:$A$14,0))),"",IF(ISNUMBER(Customers!R681),Customers!R681,IFERROR(VALUE(Customers!R681),"")))</f>
        <v>470.26</v>
      </c>
      <c r="S681" s="4" t="n">
        <f aca="false">IF(OR(TRIM(Customers!S681&amp;"")="",ISNUMBER(MATCH(TRIM(Customers!S681&amp;""),Codes!$A$5:$A$14,0))),"",IF(ISNUMBER(Customers!S681),Customers!S681,IFERROR(VALUE(Customers!S681),"")))</f>
        <v>45000</v>
      </c>
      <c r="T681" s="4" t="n">
        <f aca="false">IF(OR(TRIM(Customers!T681&amp;"")="",ISNUMBER(MATCH(TRIM(Customers!T681&amp;""),Codes!$A$5:$A$14,0))),"",IF(ISNUMBER(Customers!T681),Customers!T681,IFERROR(VALUE(Customers!T681),"")))</f>
        <v>245</v>
      </c>
      <c r="U681" s="3" t="n">
        <f aca="false">IF(OR(TRIM(Customers!U681&amp;"")="",ISNUMBER(MATCH(TRIM(Customers!U681&amp;""),Codes!$A$5:$A$14,0)),Customers!U681=0),"",IF(ISNUMBER(Customers!U681),Customers!U681,IFERROR(VALUE(Customers!U681),"")))</f>
        <v>628</v>
      </c>
      <c r="V681" s="3" t="n">
        <f aca="false">IF(OR(TRIM(Customers!V681&amp;"")="",ISNUMBER(MATCH(TRIM(Customers!V681&amp;""),Codes!$A$5:$A$14,0))),"",IF(ISNUMBER(Customers!V681),Customers!V681,IFERROR(VALUE(Customers!V681),"")))</f>
        <v>1</v>
      </c>
    </row>
    <row r="682" customFormat="false" ht="15" hidden="false" customHeight="false" outlineLevel="0" collapsed="false">
      <c r="A682" s="2" t="str">
        <f aca="false">Customers!A682</f>
        <v>CL00681</v>
      </c>
      <c r="B682" s="3" t="n">
        <f aca="false">IF(OR(TRIM(Customers!B682&amp;"")="",ISNUMBER(MATCH(TRIM(Customers!B682&amp;""),Codes!$A$5:$A$14,0)),Customers!B682=0),"",IF(ISNUMBER(Customers!B682),Customers!B682,IFERROR(VALUE(Customers!B682),"")))</f>
        <v>46</v>
      </c>
      <c r="C682" s="2" t="str">
        <f aca="false">IF(OR(TRIM(Customers!C682&amp;"")="",ISNUMBER(MATCH(TRIM(Customers!C682&amp;""),Codes!$A$5:$A$14,0))),"",TRIM(Customers!C682))</f>
        <v>F</v>
      </c>
      <c r="D682" s="2" t="str">
        <f aca="false">IF(OR(TRIM(Customers!D682&amp;"")="",ISNUMBER(MATCH(TRIM(Customers!D682&amp;""),Codes!$A$5:$A$14,0))),"",TRIM(Customers!D682))</f>
        <v>Lombardia</v>
      </c>
      <c r="E682" s="2" t="str">
        <f aca="false">IF(OR(TRIM(Customers!E682&amp;"")="",ISNUMBER(MATCH(TRIM(Customers!E682&amp;""),Codes!$A$5:$A$14,0))),"",TRIM(Customers!E682))</f>
        <v>Self-employed</v>
      </c>
      <c r="F682" s="2" t="str">
        <f aca="false">IF(OR(TRIM(Customers!F682&amp;"")="",ISNUMBER(MATCH(TRIM(Customers!F682&amp;""),Codes!$A$5:$A$14,0))),"",TRIM(Customers!F682))</f>
        <v>Married</v>
      </c>
      <c r="G682" s="4" t="n">
        <f aca="false">IF(OR(TRIM(Customers!G682&amp;"")="",ISNUMBER(MATCH(TRIM(Customers!G682&amp;""),Codes!$A$5:$A$14,0)),Customers!G682=-999),"",IF(ISNUMBER(Customers!G682),Customers!G682,IFERROR(VALUE(Customers!G682),"")))</f>
        <v>59800</v>
      </c>
      <c r="H682" s="3" t="n">
        <f aca="false">IF(OR(TRIM(Customers!H682&amp;"")="",ISNUMBER(MATCH(TRIM(Customers!H682&amp;""),Codes!$A$5:$A$14,0))),"",IF(ISNUMBER(Customers!H682),Customers!H682,IFERROR(VALUE(Customers!H682),"")))</f>
        <v>1</v>
      </c>
      <c r="I682" s="5" t="n">
        <f aca="false">IF(OR(TRIM(Customers!I682&amp;"")="",ISNUMBER(MATCH(TRIM(Customers!I682&amp;""),Codes!$A$5:$A$14,0)),Customers!I682=DATE(1970,1,1)),"",IF(ISNUMBER(Customers!I682),Customers!I682,IFERROR(DATEVALUE(Customers!I682),"")))</f>
        <v>45573</v>
      </c>
      <c r="J682" s="2" t="str">
        <f aca="false">IF(OR(TRIM(Customers!J682&amp;"")="",ISNUMBER(MATCH(TRIM(Customers!J682&amp;""),Codes!$A$5:$A$14,0))),"",TRIM(Customers!J682))</f>
        <v>Online Banking</v>
      </c>
      <c r="K682" s="3" t="n">
        <f aca="false">IF(OR(TRIM(Customers!K682&amp;"")="",ISNUMBER(MATCH(TRIM(Customers!K682&amp;""),Codes!$A$5:$A$14,0))),"",IF(ISNUMBER(Customers!K682),Customers!K682,IFERROR(VALUE(Customers!K682),"")))</f>
        <v>1</v>
      </c>
      <c r="L682" s="4" t="n">
        <f aca="false">IF(OR(TRIM(Customers!L682&amp;"")="",ISNUMBER(MATCH(TRIM(Customers!L682&amp;""),Codes!$A$5:$A$14,0))),"",IF(ISNUMBER(Customers!L682),Customers!L682,IFERROR(VALUE(Customers!L682),"")))</f>
        <v>4662.09</v>
      </c>
      <c r="M682" s="4" t="n">
        <f aca="false">IF(OR(TRIM(Customers!M682&amp;"")="",ISNUMBER(MATCH(TRIM(Customers!M682&amp;""),Codes!$A$5:$A$14,0))),"",IF(ISNUMBER(Customers!M682),Customers!M682,IFERROR(VALUE(Customers!M682),"")))</f>
        <v>9463.86</v>
      </c>
      <c r="N682" s="3" t="n">
        <f aca="false">IF(OR(TRIM(Customers!N682&amp;"")="",ISNUMBER(MATCH(TRIM(Customers!N682&amp;""),Codes!$A$5:$A$14,0)),Customers!N682=9999),"",IF(ISNUMBER(Customers!N682),Customers!N682,IFERROR(VALUE(Customers!N682),"")))</f>
        <v>41</v>
      </c>
      <c r="O682" s="4" t="n">
        <f aca="false">IF(OR(TRIM(Customers!O682&amp;"")="",ISNUMBER(MATCH(TRIM(Customers!O682&amp;""),Codes!$A$5:$A$14,0))),"",IF(ISNUMBER(Customers!O682),Customers!O682,IFERROR(VALUE(Customers!O682),"")))</f>
        <v>51.88</v>
      </c>
      <c r="P682" s="3" t="n">
        <f aca="false">IF(OR(TRIM(Customers!P682&amp;"")="",ISNUMBER(MATCH(TRIM(Customers!P682&amp;""),Codes!$A$5:$A$14,0))),"",IF(ISNUMBER(Customers!P682),Customers!P682,IFERROR(VALUE(Customers!P682),"")))</f>
        <v>1</v>
      </c>
      <c r="Q682" s="4" t="n">
        <f aca="false">IF(OR(TRIM(Customers!Q682&amp;"")="",ISNUMBER(MATCH(TRIM(Customers!Q682&amp;""),Codes!$A$5:$A$14,0))),"",IF(ISNUMBER(Customers!Q682),Customers!Q682,IFERROR(VALUE(Customers!Q682),"")))</f>
        <v>10500</v>
      </c>
      <c r="R682" s="4" t="str">
        <f aca="false">IF(OR(TRIM(Customers!R682&amp;"")="",ISNUMBER(MATCH(TRIM(Customers!R682&amp;""),Codes!$A$5:$A$14,0))),"",IF(ISNUMBER(Customers!R682),Customers!R682,IFERROR(VALUE(Customers!R682),"")))</f>
        <v/>
      </c>
      <c r="S682" s="4" t="n">
        <f aca="false">IF(OR(TRIM(Customers!S682&amp;"")="",ISNUMBER(MATCH(TRIM(Customers!S682&amp;""),Codes!$A$5:$A$14,0))),"",IF(ISNUMBER(Customers!S682),Customers!S682,IFERROR(VALUE(Customers!S682),"")))</f>
        <v>0</v>
      </c>
      <c r="T682" s="4" t="n">
        <f aca="false">IF(OR(TRIM(Customers!T682&amp;"")="",ISNUMBER(MATCH(TRIM(Customers!T682&amp;""),Codes!$A$5:$A$14,0))),"",IF(ISNUMBER(Customers!T682),Customers!T682,IFERROR(VALUE(Customers!T682),"")))</f>
        <v>0</v>
      </c>
      <c r="U682" s="3" t="n">
        <f aca="false">IF(OR(TRIM(Customers!U682&amp;"")="",ISNUMBER(MATCH(TRIM(Customers!U682&amp;""),Codes!$A$5:$A$14,0)),Customers!U682=0),"",IF(ISNUMBER(Customers!U682),Customers!U682,IFERROR(VALUE(Customers!U682),"")))</f>
        <v>618</v>
      </c>
      <c r="V682" s="3" t="n">
        <f aca="false">IF(OR(TRIM(Customers!V682&amp;"")="",ISNUMBER(MATCH(TRIM(Customers!V682&amp;""),Codes!$A$5:$A$14,0))),"",IF(ISNUMBER(Customers!V682),Customers!V682,IFERROR(VALUE(Customers!V682),"")))</f>
        <v>0</v>
      </c>
    </row>
    <row r="683" customFormat="false" ht="15" hidden="false" customHeight="false" outlineLevel="0" collapsed="false">
      <c r="A683" s="2" t="str">
        <f aca="false">Customers!A683</f>
        <v>CL00682</v>
      </c>
      <c r="B683" s="3" t="n">
        <f aca="false">IF(OR(TRIM(Customers!B683&amp;"")="",ISNUMBER(MATCH(TRIM(Customers!B683&amp;""),Codes!$A$5:$A$14,0)),Customers!B683=0),"",IF(ISNUMBER(Customers!B683),Customers!B683,IFERROR(VALUE(Customers!B683),"")))</f>
        <v>31</v>
      </c>
      <c r="C683" s="2" t="str">
        <f aca="false">IF(OR(TRIM(Customers!C683&amp;"")="",ISNUMBER(MATCH(TRIM(Customers!C683&amp;""),Codes!$A$5:$A$14,0))),"",TRIM(Customers!C683))</f>
        <v>M</v>
      </c>
      <c r="D683" s="2" t="str">
        <f aca="false">IF(OR(TRIM(Customers!D683&amp;"")="",ISNUMBER(MATCH(TRIM(Customers!D683&amp;""),Codes!$A$5:$A$14,0))),"",TRIM(Customers!D683))</f>
        <v>Lombardia</v>
      </c>
      <c r="E683" s="2" t="str">
        <f aca="false">IF(OR(TRIM(Customers!E683&amp;"")="",ISNUMBER(MATCH(TRIM(Customers!E683&amp;""),Codes!$A$5:$A$14,0))),"",TRIM(Customers!E683))</f>
        <v>Employee</v>
      </c>
      <c r="F683" s="2" t="str">
        <f aca="false">IF(OR(TRIM(Customers!F683&amp;"")="",ISNUMBER(MATCH(TRIM(Customers!F683&amp;""),Codes!$A$5:$A$14,0))),"",TRIM(Customers!F683))</f>
        <v>Single</v>
      </c>
      <c r="G683" s="4" t="n">
        <f aca="false">IF(OR(TRIM(Customers!G683&amp;"")="",ISNUMBER(MATCH(TRIM(Customers!G683&amp;""),Codes!$A$5:$A$14,0)),Customers!G683=-999),"",IF(ISNUMBER(Customers!G683),Customers!G683,IFERROR(VALUE(Customers!G683),"")))</f>
        <v>39300</v>
      </c>
      <c r="H683" s="3" t="n">
        <f aca="false">IF(OR(TRIM(Customers!H683&amp;"")="",ISNUMBER(MATCH(TRIM(Customers!H683&amp;""),Codes!$A$5:$A$14,0))),"",IF(ISNUMBER(Customers!H683),Customers!H683,IFERROR(VALUE(Customers!H683),"")))</f>
        <v>12</v>
      </c>
      <c r="I683" s="5" t="n">
        <f aca="false">IF(OR(TRIM(Customers!I683&amp;"")="",ISNUMBER(MATCH(TRIM(Customers!I683&amp;""),Codes!$A$5:$A$14,0)),Customers!I683=DATE(1970,1,1)),"",IF(ISNUMBER(Customers!I683),Customers!I683,IFERROR(DATEVALUE(Customers!I683),"")))</f>
        <v>41789</v>
      </c>
      <c r="J683" s="2" t="str">
        <f aca="false">IF(OR(TRIM(Customers!J683&amp;"")="",ISNUMBER(MATCH(TRIM(Customers!J683&amp;""),Codes!$A$5:$A$14,0))),"",TRIM(Customers!J683))</f>
        <v>Online Banking</v>
      </c>
      <c r="K683" s="3" t="n">
        <f aca="false">IF(OR(TRIM(Customers!K683&amp;"")="",ISNUMBER(MATCH(TRIM(Customers!K683&amp;""),Codes!$A$5:$A$14,0))),"",IF(ISNUMBER(Customers!K683),Customers!K683,IFERROR(VALUE(Customers!K683),"")))</f>
        <v>2</v>
      </c>
      <c r="L683" s="4" t="n">
        <f aca="false">IF(OR(TRIM(Customers!L683&amp;"")="",ISNUMBER(MATCH(TRIM(Customers!L683&amp;""),Codes!$A$5:$A$14,0))),"",IF(ISNUMBER(Customers!L683),Customers!L683,IFERROR(VALUE(Customers!L683),"")))</f>
        <v>3177.1</v>
      </c>
      <c r="M683" s="4" t="n">
        <f aca="false">IF(OR(TRIM(Customers!M683&amp;"")="",ISNUMBER(MATCH(TRIM(Customers!M683&amp;""),Codes!$A$5:$A$14,0))),"",IF(ISNUMBER(Customers!M683),Customers!M683,IFERROR(VALUE(Customers!M683),"")))</f>
        <v>0</v>
      </c>
      <c r="N683" s="3" t="n">
        <f aca="false">IF(OR(TRIM(Customers!N683&amp;"")="",ISNUMBER(MATCH(TRIM(Customers!N683&amp;""),Codes!$A$5:$A$14,0)),Customers!N683=9999),"",IF(ISNUMBER(Customers!N683),Customers!N683,IFERROR(VALUE(Customers!N683),"")))</f>
        <v>27</v>
      </c>
      <c r="O683" s="4" t="n">
        <f aca="false">IF(OR(TRIM(Customers!O683&amp;"")="",ISNUMBER(MATCH(TRIM(Customers!O683&amp;""),Codes!$A$5:$A$14,0))),"",IF(ISNUMBER(Customers!O683),Customers!O683,IFERROR(VALUE(Customers!O683),"")))</f>
        <v>37.53</v>
      </c>
      <c r="P683" s="3" t="n">
        <f aca="false">IF(OR(TRIM(Customers!P683&amp;"")="",ISNUMBER(MATCH(TRIM(Customers!P683&amp;""),Codes!$A$5:$A$14,0))),"",IF(ISNUMBER(Customers!P683),Customers!P683,IFERROR(VALUE(Customers!P683),"")))</f>
        <v>5</v>
      </c>
      <c r="Q683" s="4" t="n">
        <f aca="false">IF(OR(TRIM(Customers!Q683&amp;"")="",ISNUMBER(MATCH(TRIM(Customers!Q683&amp;""),Codes!$A$5:$A$14,0))),"",IF(ISNUMBER(Customers!Q683),Customers!Q683,IFERROR(VALUE(Customers!Q683),"")))</f>
        <v>8500</v>
      </c>
      <c r="R683" s="4" t="n">
        <f aca="false">IF(OR(TRIM(Customers!R683&amp;"")="",ISNUMBER(MATCH(TRIM(Customers!R683&amp;""),Codes!$A$5:$A$14,0))),"",IF(ISNUMBER(Customers!R683),Customers!R683,IFERROR(VALUE(Customers!R683),"")))</f>
        <v>3673.66</v>
      </c>
      <c r="S683" s="4" t="n">
        <f aca="false">IF(OR(TRIM(Customers!S683&amp;"")="",ISNUMBER(MATCH(TRIM(Customers!S683&amp;""),Codes!$A$5:$A$14,0))),"",IF(ISNUMBER(Customers!S683),Customers!S683,IFERROR(VALUE(Customers!S683),"")))</f>
        <v>0</v>
      </c>
      <c r="T683" s="4" t="n">
        <f aca="false">IF(OR(TRIM(Customers!T683&amp;"")="",ISNUMBER(MATCH(TRIM(Customers!T683&amp;""),Codes!$A$5:$A$14,0))),"",IF(ISNUMBER(Customers!T683),Customers!T683,IFERROR(VALUE(Customers!T683),"")))</f>
        <v>0</v>
      </c>
      <c r="U683" s="3" t="n">
        <f aca="false">IF(OR(TRIM(Customers!U683&amp;"")="",ISNUMBER(MATCH(TRIM(Customers!U683&amp;""),Codes!$A$5:$A$14,0)),Customers!U683=0),"",IF(ISNUMBER(Customers!U683),Customers!U683,IFERROR(VALUE(Customers!U683),"")))</f>
        <v>598</v>
      </c>
      <c r="V683" s="3" t="str">
        <f aca="false">IF(OR(TRIM(Customers!V683&amp;"")="",ISNUMBER(MATCH(TRIM(Customers!V683&amp;""),Codes!$A$5:$A$14,0))),"",IF(ISNUMBER(Customers!V683),Customers!V683,IFERROR(VALUE(Customers!V683),"")))</f>
        <v/>
      </c>
    </row>
    <row r="684" customFormat="false" ht="15" hidden="false" customHeight="false" outlineLevel="0" collapsed="false">
      <c r="A684" s="2" t="str">
        <f aca="false">Customers!A684</f>
        <v>CL00683</v>
      </c>
      <c r="B684" s="3" t="n">
        <f aca="false">IF(OR(TRIM(Customers!B684&amp;"")="",ISNUMBER(MATCH(TRIM(Customers!B684&amp;""),Codes!$A$5:$A$14,0)),Customers!B684=0),"",IF(ISNUMBER(Customers!B684),Customers!B684,IFERROR(VALUE(Customers!B684),"")))</f>
        <v>63</v>
      </c>
      <c r="C684" s="2" t="str">
        <f aca="false">IF(OR(TRIM(Customers!C684&amp;"")="",ISNUMBER(MATCH(TRIM(Customers!C684&amp;""),Codes!$A$5:$A$14,0))),"",TRIM(Customers!C684))</f>
        <v>F</v>
      </c>
      <c r="D684" s="2" t="str">
        <f aca="false">IF(OR(TRIM(Customers!D684&amp;"")="",ISNUMBER(MATCH(TRIM(Customers!D684&amp;""),Codes!$A$5:$A$14,0))),"",TRIM(Customers!D684))</f>
        <v>Lombardia</v>
      </c>
      <c r="E684" s="2" t="str">
        <f aca="false">IF(OR(TRIM(Customers!E684&amp;"")="",ISNUMBER(MATCH(TRIM(Customers!E684&amp;""),Codes!$A$5:$A$14,0))),"",TRIM(Customers!E684))</f>
        <v>Manual worker</v>
      </c>
      <c r="F684" s="2" t="str">
        <f aca="false">IF(OR(TRIM(Customers!F684&amp;"")="",ISNUMBER(MATCH(TRIM(Customers!F684&amp;""),Codes!$A$5:$A$14,0))),"",TRIM(Customers!F684))</f>
        <v>Widowed</v>
      </c>
      <c r="G684" s="4" t="n">
        <f aca="false">IF(OR(TRIM(Customers!G684&amp;"")="",ISNUMBER(MATCH(TRIM(Customers!G684&amp;""),Codes!$A$5:$A$14,0)),Customers!G684=-999),"",IF(ISNUMBER(Customers!G684),Customers!G684,IFERROR(VALUE(Customers!G684),"")))</f>
        <v>27800</v>
      </c>
      <c r="H684" s="3" t="n">
        <f aca="false">IF(OR(TRIM(Customers!H684&amp;"")="",ISNUMBER(MATCH(TRIM(Customers!H684&amp;""),Codes!$A$5:$A$14,0))),"",IF(ISNUMBER(Customers!H684),Customers!H684,IFERROR(VALUE(Customers!H684),"")))</f>
        <v>21</v>
      </c>
      <c r="I684" s="5" t="n">
        <f aca="false">IF(OR(TRIM(Customers!I684&amp;"")="",ISNUMBER(MATCH(TRIM(Customers!I684&amp;""),Codes!$A$5:$A$14,0)),Customers!I684=DATE(1970,1,1)),"",IF(ISNUMBER(Customers!I684),Customers!I684,IFERROR(DATEVALUE(Customers!I684),"")))</f>
        <v>38375</v>
      </c>
      <c r="J684" s="2" t="str">
        <f aca="false">IF(OR(TRIM(Customers!J684&amp;"")="",ISNUMBER(MATCH(TRIM(Customers!J684&amp;""),Codes!$A$5:$A$14,0))),"",TRIM(Customers!J684))</f>
        <v>Online Banking</v>
      </c>
      <c r="K684" s="3" t="n">
        <f aca="false">IF(OR(TRIM(Customers!K684&amp;"")="",ISNUMBER(MATCH(TRIM(Customers!K684&amp;""),Codes!$A$5:$A$14,0))),"",IF(ISNUMBER(Customers!K684),Customers!K684,IFERROR(VALUE(Customers!K684),"")))</f>
        <v>5</v>
      </c>
      <c r="L684" s="4" t="n">
        <f aca="false">IF(OR(TRIM(Customers!L684&amp;"")="",ISNUMBER(MATCH(TRIM(Customers!L684&amp;""),Codes!$A$5:$A$14,0))),"",IF(ISNUMBER(Customers!L684),Customers!L684,IFERROR(VALUE(Customers!L684),"")))</f>
        <v>2866.14</v>
      </c>
      <c r="M684" s="4" t="n">
        <f aca="false">IF(OR(TRIM(Customers!M684&amp;"")="",ISNUMBER(MATCH(TRIM(Customers!M684&amp;""),Codes!$A$5:$A$14,0))),"",IF(ISNUMBER(Customers!M684),Customers!M684,IFERROR(VALUE(Customers!M684),"")))</f>
        <v>22815.1</v>
      </c>
      <c r="N684" s="3" t="n">
        <f aca="false">IF(OR(TRIM(Customers!N684&amp;"")="",ISNUMBER(MATCH(TRIM(Customers!N684&amp;""),Codes!$A$5:$A$14,0)),Customers!N684=9999),"",IF(ISNUMBER(Customers!N684),Customers!N684,IFERROR(VALUE(Customers!N684),"")))</f>
        <v>19</v>
      </c>
      <c r="O684" s="4" t="n">
        <f aca="false">IF(OR(TRIM(Customers!O684&amp;"")="",ISNUMBER(MATCH(TRIM(Customers!O684&amp;""),Codes!$A$5:$A$14,0))),"",IF(ISNUMBER(Customers!O684),Customers!O684,IFERROR(VALUE(Customers!O684),"")))</f>
        <v>75.51</v>
      </c>
      <c r="P684" s="3" t="n">
        <f aca="false">IF(OR(TRIM(Customers!P684&amp;"")="",ISNUMBER(MATCH(TRIM(Customers!P684&amp;""),Codes!$A$5:$A$14,0))),"",IF(ISNUMBER(Customers!P684),Customers!P684,IFERROR(VALUE(Customers!P684),"")))</f>
        <v>2</v>
      </c>
      <c r="Q684" s="4" t="str">
        <f aca="false">IF(OR(TRIM(Customers!Q684&amp;"")="",ISNUMBER(MATCH(TRIM(Customers!Q684&amp;""),Codes!$A$5:$A$14,0))),"",IF(ISNUMBER(Customers!Q684),Customers!Q684,IFERROR(VALUE(Customers!Q684),"")))</f>
        <v/>
      </c>
      <c r="R684" s="4" t="str">
        <f aca="false">IF(OR(TRIM(Customers!R684&amp;"")="",ISNUMBER(MATCH(TRIM(Customers!R684&amp;""),Codes!$A$5:$A$14,0))),"",IF(ISNUMBER(Customers!R684),Customers!R684,IFERROR(VALUE(Customers!R684),"")))</f>
        <v/>
      </c>
      <c r="S684" s="4" t="str">
        <f aca="false">IF(OR(TRIM(Customers!S684&amp;"")="",ISNUMBER(MATCH(TRIM(Customers!S684&amp;""),Codes!$A$5:$A$14,0))),"",IF(ISNUMBER(Customers!S684),Customers!S684,IFERROR(VALUE(Customers!S684),"")))</f>
        <v/>
      </c>
      <c r="T684" s="4" t="str">
        <f aca="false">IF(OR(TRIM(Customers!T684&amp;"")="",ISNUMBER(MATCH(TRIM(Customers!T684&amp;""),Codes!$A$5:$A$14,0))),"",IF(ISNUMBER(Customers!T684),Customers!T684,IFERROR(VALUE(Customers!T684),"")))</f>
        <v/>
      </c>
      <c r="U684" s="3" t="n">
        <f aca="false">IF(OR(TRIM(Customers!U684&amp;"")="",ISNUMBER(MATCH(TRIM(Customers!U684&amp;""),Codes!$A$5:$A$14,0)),Customers!U684=0),"",IF(ISNUMBER(Customers!U684),Customers!U684,IFERROR(VALUE(Customers!U684),"")))</f>
        <v>630</v>
      </c>
      <c r="V684" s="3" t="str">
        <f aca="false">IF(OR(TRIM(Customers!V684&amp;"")="",ISNUMBER(MATCH(TRIM(Customers!V684&amp;""),Codes!$A$5:$A$14,0))),"",IF(ISNUMBER(Customers!V684),Customers!V684,IFERROR(VALUE(Customers!V684),"")))</f>
        <v/>
      </c>
    </row>
    <row r="685" customFormat="false" ht="15" hidden="false" customHeight="false" outlineLevel="0" collapsed="false">
      <c r="A685" s="2" t="str">
        <f aca="false">Customers!A685</f>
        <v>CL00684</v>
      </c>
      <c r="B685" s="3" t="n">
        <f aca="false">IF(OR(TRIM(Customers!B685&amp;"")="",ISNUMBER(MATCH(TRIM(Customers!B685&amp;""),Codes!$A$5:$A$14,0)),Customers!B685=0),"",IF(ISNUMBER(Customers!B685),Customers!B685,IFERROR(VALUE(Customers!B685),"")))</f>
        <v>60</v>
      </c>
      <c r="C685" s="2" t="str">
        <f aca="false">IF(OR(TRIM(Customers!C685&amp;"")="",ISNUMBER(MATCH(TRIM(Customers!C685&amp;""),Codes!$A$5:$A$14,0))),"",TRIM(Customers!C685))</f>
        <v>M</v>
      </c>
      <c r="D685" s="2" t="str">
        <f aca="false">IF(OR(TRIM(Customers!D685&amp;"")="",ISNUMBER(MATCH(TRIM(Customers!D685&amp;""),Codes!$A$5:$A$14,0))),"",TRIM(Customers!D685))</f>
        <v>Liguria</v>
      </c>
      <c r="E685" s="2" t="str">
        <f aca="false">IF(OR(TRIM(Customers!E685&amp;"")="",ISNUMBER(MATCH(TRIM(Customers!E685&amp;""),Codes!$A$5:$A$14,0))),"",TRIM(Customers!E685))</f>
        <v>Manual worker</v>
      </c>
      <c r="F685" s="2" t="str">
        <f aca="false">IF(OR(TRIM(Customers!F685&amp;"")="",ISNUMBER(MATCH(TRIM(Customers!F685&amp;""),Codes!$A$5:$A$14,0))),"",TRIM(Customers!F685))</f>
        <v>Divorced</v>
      </c>
      <c r="G685" s="4" t="n">
        <f aca="false">IF(OR(TRIM(Customers!G685&amp;"")="",ISNUMBER(MATCH(TRIM(Customers!G685&amp;""),Codes!$A$5:$A$14,0)),Customers!G685=-999),"",IF(ISNUMBER(Customers!G685),Customers!G685,IFERROR(VALUE(Customers!G685),"")))</f>
        <v>19500</v>
      </c>
      <c r="H685" s="3" t="n">
        <f aca="false">IF(OR(TRIM(Customers!H685&amp;"")="",ISNUMBER(MATCH(TRIM(Customers!H685&amp;""),Codes!$A$5:$A$14,0))),"",IF(ISNUMBER(Customers!H685),Customers!H685,IFERROR(VALUE(Customers!H685),"")))</f>
        <v>26</v>
      </c>
      <c r="I685" s="5" t="n">
        <f aca="false">IF(OR(TRIM(Customers!I685&amp;"")="",ISNUMBER(MATCH(TRIM(Customers!I685&amp;""),Codes!$A$5:$A$14,0)),Customers!I685=DATE(1970,1,1)),"",IF(ISNUMBER(Customers!I685),Customers!I685,IFERROR(DATEVALUE(Customers!I685),"")))</f>
        <v>36663</v>
      </c>
      <c r="J685" s="2" t="str">
        <f aca="false">IF(OR(TRIM(Customers!J685&amp;"")="",ISNUMBER(MATCH(TRIM(Customers!J685&amp;""),Codes!$A$5:$A$14,0))),"",TRIM(Customers!J685))</f>
        <v>Online Banking</v>
      </c>
      <c r="K685" s="3" t="n">
        <f aca="false">IF(OR(TRIM(Customers!K685&amp;"")="",ISNUMBER(MATCH(TRIM(Customers!K685&amp;""),Codes!$A$5:$A$14,0))),"",IF(ISNUMBER(Customers!K685),Customers!K685,IFERROR(VALUE(Customers!K685),"")))</f>
        <v>4</v>
      </c>
      <c r="L685" s="4" t="n">
        <f aca="false">IF(OR(TRIM(Customers!L685&amp;"")="",ISNUMBER(MATCH(TRIM(Customers!L685&amp;""),Codes!$A$5:$A$14,0))),"",IF(ISNUMBER(Customers!L685),Customers!L685,IFERROR(VALUE(Customers!L685),"")))</f>
        <v>-2018.84</v>
      </c>
      <c r="M685" s="4" t="n">
        <f aca="false">IF(OR(TRIM(Customers!M685&amp;"")="",ISNUMBER(MATCH(TRIM(Customers!M685&amp;""),Codes!$A$5:$A$14,0))),"",IF(ISNUMBER(Customers!M685),Customers!M685,IFERROR(VALUE(Customers!M685),"")))</f>
        <v>0</v>
      </c>
      <c r="N685" s="3" t="str">
        <f aca="false">IF(OR(TRIM(Customers!N685&amp;"")="",ISNUMBER(MATCH(TRIM(Customers!N685&amp;""),Codes!$A$5:$A$14,0)),Customers!N685=9999),"",IF(ISNUMBER(Customers!N685),Customers!N685,IFERROR(VALUE(Customers!N685),"")))</f>
        <v/>
      </c>
      <c r="O685" s="4" t="n">
        <f aca="false">IF(OR(TRIM(Customers!O685&amp;"")="",ISNUMBER(MATCH(TRIM(Customers!O685&amp;""),Codes!$A$5:$A$14,0))),"",IF(ISNUMBER(Customers!O685),Customers!O685,IFERROR(VALUE(Customers!O685),"")))</f>
        <v>45.02</v>
      </c>
      <c r="P685" s="3" t="n">
        <f aca="false">IF(OR(TRIM(Customers!P685&amp;"")="",ISNUMBER(MATCH(TRIM(Customers!P685&amp;""),Codes!$A$5:$A$14,0))),"",IF(ISNUMBER(Customers!P685),Customers!P685,IFERROR(VALUE(Customers!P685),"")))</f>
        <v>6</v>
      </c>
      <c r="Q685" s="4" t="n">
        <f aca="false">IF(OR(TRIM(Customers!Q685&amp;"")="",ISNUMBER(MATCH(TRIM(Customers!Q685&amp;""),Codes!$A$5:$A$14,0))),"",IF(ISNUMBER(Customers!Q685),Customers!Q685,IFERROR(VALUE(Customers!Q685),"")))</f>
        <v>5000</v>
      </c>
      <c r="R685" s="4" t="n">
        <f aca="false">IF(OR(TRIM(Customers!R685&amp;"")="",ISNUMBER(MATCH(TRIM(Customers!R685&amp;""),Codes!$A$5:$A$14,0))),"",IF(ISNUMBER(Customers!R685),Customers!R685,IFERROR(VALUE(Customers!R685),"")))</f>
        <v>3081.47</v>
      </c>
      <c r="S685" s="4" t="n">
        <f aca="false">IF(OR(TRIM(Customers!S685&amp;"")="",ISNUMBER(MATCH(TRIM(Customers!S685&amp;""),Codes!$A$5:$A$14,0))),"",IF(ISNUMBER(Customers!S685),Customers!S685,IFERROR(VALUE(Customers!S685),"")))</f>
        <v>0</v>
      </c>
      <c r="T685" s="4" t="n">
        <f aca="false">IF(OR(TRIM(Customers!T685&amp;"")="",ISNUMBER(MATCH(TRIM(Customers!T685&amp;""),Codes!$A$5:$A$14,0))),"",IF(ISNUMBER(Customers!T685),Customers!T685,IFERROR(VALUE(Customers!T685),"")))</f>
        <v>0</v>
      </c>
      <c r="U685" s="3" t="n">
        <f aca="false">IF(OR(TRIM(Customers!U685&amp;"")="",ISNUMBER(MATCH(TRIM(Customers!U685&amp;""),Codes!$A$5:$A$14,0)),Customers!U685=0),"",IF(ISNUMBER(Customers!U685),Customers!U685,IFERROR(VALUE(Customers!U685),"")))</f>
        <v>646</v>
      </c>
      <c r="V685" s="3" t="n">
        <f aca="false">IF(OR(TRIM(Customers!V685&amp;"")="",ISNUMBER(MATCH(TRIM(Customers!V685&amp;""),Codes!$A$5:$A$14,0))),"",IF(ISNUMBER(Customers!V685),Customers!V685,IFERROR(VALUE(Customers!V685),"")))</f>
        <v>0</v>
      </c>
    </row>
    <row r="686" customFormat="false" ht="15" hidden="false" customHeight="false" outlineLevel="0" collapsed="false">
      <c r="A686" s="2" t="str">
        <f aca="false">Customers!A686</f>
        <v>CL00685</v>
      </c>
      <c r="B686" s="3" t="n">
        <f aca="false">IF(OR(TRIM(Customers!B686&amp;"")="",ISNUMBER(MATCH(TRIM(Customers!B686&amp;""),Codes!$A$5:$A$14,0)),Customers!B686=0),"",IF(ISNUMBER(Customers!B686),Customers!B686,IFERROR(VALUE(Customers!B686),"")))</f>
        <v>45</v>
      </c>
      <c r="C686" s="2" t="str">
        <f aca="false">IF(OR(TRIM(Customers!C686&amp;"")="",ISNUMBER(MATCH(TRIM(Customers!C686&amp;""),Codes!$A$5:$A$14,0))),"",TRIM(Customers!C686))</f>
        <v>F</v>
      </c>
      <c r="D686" s="2" t="str">
        <f aca="false">IF(OR(TRIM(Customers!D686&amp;"")="",ISNUMBER(MATCH(TRIM(Customers!D686&amp;""),Codes!$A$5:$A$14,0))),"",TRIM(Customers!D686))</f>
        <v>Veneto</v>
      </c>
      <c r="E686" s="2" t="str">
        <f aca="false">IF(OR(TRIM(Customers!E686&amp;"")="",ISNUMBER(MATCH(TRIM(Customers!E686&amp;""),Codes!$A$5:$A$14,0))),"",TRIM(Customers!E686))</f>
        <v>Executive</v>
      </c>
      <c r="F686" s="2" t="str">
        <f aca="false">IF(OR(TRIM(Customers!F686&amp;"")="",ISNUMBER(MATCH(TRIM(Customers!F686&amp;""),Codes!$A$5:$A$14,0))),"",TRIM(Customers!F686))</f>
        <v>Married</v>
      </c>
      <c r="G686" s="4" t="n">
        <f aca="false">IF(OR(TRIM(Customers!G686&amp;"")="",ISNUMBER(MATCH(TRIM(Customers!G686&amp;""),Codes!$A$5:$A$14,0)),Customers!G686=-999),"",IF(ISNUMBER(Customers!G686),Customers!G686,IFERROR(VALUE(Customers!G686),"")))</f>
        <v>132200</v>
      </c>
      <c r="H686" s="3" t="n">
        <f aca="false">IF(OR(TRIM(Customers!H686&amp;"")="",ISNUMBER(MATCH(TRIM(Customers!H686&amp;""),Codes!$A$5:$A$14,0))),"",IF(ISNUMBER(Customers!H686),Customers!H686,IFERROR(VALUE(Customers!H686),"")))</f>
        <v>8</v>
      </c>
      <c r="I686" s="5" t="n">
        <f aca="false">IF(OR(TRIM(Customers!I686&amp;"")="",ISNUMBER(MATCH(TRIM(Customers!I686&amp;""),Codes!$A$5:$A$14,0)),Customers!I686=DATE(1970,1,1)),"",IF(ISNUMBER(Customers!I686),Customers!I686,IFERROR(DATEVALUE(Customers!I686),"")))</f>
        <v>43268</v>
      </c>
      <c r="J686" s="2" t="str">
        <f aca="false">IF(OR(TRIM(Customers!J686&amp;"")="",ISNUMBER(MATCH(TRIM(Customers!J686&amp;""),Codes!$A$5:$A$14,0))),"",TRIM(Customers!J686))</f>
        <v>Online Banking</v>
      </c>
      <c r="K686" s="3" t="n">
        <f aca="false">IF(OR(TRIM(Customers!K686&amp;"")="",ISNUMBER(MATCH(TRIM(Customers!K686&amp;""),Codes!$A$5:$A$14,0))),"",IF(ISNUMBER(Customers!K686),Customers!K686,IFERROR(VALUE(Customers!K686),"")))</f>
        <v>2</v>
      </c>
      <c r="L686" s="4" t="n">
        <f aca="false">IF(OR(TRIM(Customers!L686&amp;"")="",ISNUMBER(MATCH(TRIM(Customers!L686&amp;""),Codes!$A$5:$A$14,0))),"",IF(ISNUMBER(Customers!L686),Customers!L686,IFERROR(VALUE(Customers!L686),"")))</f>
        <v>14651.28</v>
      </c>
      <c r="M686" s="4" t="n">
        <f aca="false">IF(OR(TRIM(Customers!M686&amp;"")="",ISNUMBER(MATCH(TRIM(Customers!M686&amp;""),Codes!$A$5:$A$14,0))),"",IF(ISNUMBER(Customers!M686),Customers!M686,IFERROR(VALUE(Customers!M686),"")))</f>
        <v>0</v>
      </c>
      <c r="N686" s="3" t="n">
        <f aca="false">IF(OR(TRIM(Customers!N686&amp;"")="",ISNUMBER(MATCH(TRIM(Customers!N686&amp;""),Codes!$A$5:$A$14,0)),Customers!N686=9999),"",IF(ISNUMBER(Customers!N686),Customers!N686,IFERROR(VALUE(Customers!N686),"")))</f>
        <v>58</v>
      </c>
      <c r="O686" s="4" t="n">
        <f aca="false">IF(OR(TRIM(Customers!O686&amp;"")="",ISNUMBER(MATCH(TRIM(Customers!O686&amp;""),Codes!$A$5:$A$14,0))),"",IF(ISNUMBER(Customers!O686),Customers!O686,IFERROR(VALUE(Customers!O686),"")))</f>
        <v>118.18</v>
      </c>
      <c r="P686" s="3" t="n">
        <f aca="false">IF(OR(TRIM(Customers!P686&amp;"")="",ISNUMBER(MATCH(TRIM(Customers!P686&amp;""),Codes!$A$5:$A$14,0))),"",IF(ISNUMBER(Customers!P686),Customers!P686,IFERROR(VALUE(Customers!P686),"")))</f>
        <v>1</v>
      </c>
      <c r="Q686" s="4" t="n">
        <f aca="false">IF(OR(TRIM(Customers!Q686&amp;"")="",ISNUMBER(MATCH(TRIM(Customers!Q686&amp;""),Codes!$A$5:$A$14,0))),"",IF(ISNUMBER(Customers!Q686),Customers!Q686,IFERROR(VALUE(Customers!Q686),"")))</f>
        <v>0</v>
      </c>
      <c r="R686" s="4" t="n">
        <f aca="false">IF(OR(TRIM(Customers!R686&amp;"")="",ISNUMBER(MATCH(TRIM(Customers!R686&amp;""),Codes!$A$5:$A$14,0))),"",IF(ISNUMBER(Customers!R686),Customers!R686,IFERROR(VALUE(Customers!R686),"")))</f>
        <v>0</v>
      </c>
      <c r="S686" s="4" t="n">
        <f aca="false">IF(OR(TRIM(Customers!S686&amp;"")="",ISNUMBER(MATCH(TRIM(Customers!S686&amp;""),Codes!$A$5:$A$14,0))),"",IF(ISNUMBER(Customers!S686),Customers!S686,IFERROR(VALUE(Customers!S686),"")))</f>
        <v>0</v>
      </c>
      <c r="T686" s="4" t="n">
        <f aca="false">IF(OR(TRIM(Customers!T686&amp;"")="",ISNUMBER(MATCH(TRIM(Customers!T686&amp;""),Codes!$A$5:$A$14,0))),"",IF(ISNUMBER(Customers!T686),Customers!T686,IFERROR(VALUE(Customers!T686),"")))</f>
        <v>0</v>
      </c>
      <c r="U686" s="3" t="n">
        <f aca="false">IF(OR(TRIM(Customers!U686&amp;"")="",ISNUMBER(MATCH(TRIM(Customers!U686&amp;""),Codes!$A$5:$A$14,0)),Customers!U686=0),"",IF(ISNUMBER(Customers!U686),Customers!U686,IFERROR(VALUE(Customers!U686),"")))</f>
        <v>708</v>
      </c>
      <c r="V686" s="3" t="n">
        <f aca="false">IF(OR(TRIM(Customers!V686&amp;"")="",ISNUMBER(MATCH(TRIM(Customers!V686&amp;""),Codes!$A$5:$A$14,0))),"",IF(ISNUMBER(Customers!V686),Customers!V686,IFERROR(VALUE(Customers!V686),"")))</f>
        <v>0</v>
      </c>
    </row>
    <row r="687" customFormat="false" ht="15" hidden="false" customHeight="false" outlineLevel="0" collapsed="false">
      <c r="A687" s="2" t="str">
        <f aca="false">Customers!A687</f>
        <v>CL00686</v>
      </c>
      <c r="B687" s="3" t="n">
        <f aca="false">IF(OR(TRIM(Customers!B687&amp;"")="",ISNUMBER(MATCH(TRIM(Customers!B687&amp;""),Codes!$A$5:$A$14,0)),Customers!B687=0),"",IF(ISNUMBER(Customers!B687),Customers!B687,IFERROR(VALUE(Customers!B687),"")))</f>
        <v>18</v>
      </c>
      <c r="C687" s="2" t="str">
        <f aca="false">IF(OR(TRIM(Customers!C687&amp;"")="",ISNUMBER(MATCH(TRIM(Customers!C687&amp;""),Codes!$A$5:$A$14,0))),"",TRIM(Customers!C687))</f>
        <v>F</v>
      </c>
      <c r="D687" s="2" t="str">
        <f aca="false">IF(OR(TRIM(Customers!D687&amp;"")="",ISNUMBER(MATCH(TRIM(Customers!D687&amp;""),Codes!$A$5:$A$14,0))),"",TRIM(Customers!D687))</f>
        <v>Sicilia</v>
      </c>
      <c r="E687" s="2" t="str">
        <f aca="false">IF(OR(TRIM(Customers!E687&amp;"")="",ISNUMBER(MATCH(TRIM(Customers!E687&amp;""),Codes!$A$5:$A$14,0))),"",TRIM(Customers!E687))</f>
        <v>Student</v>
      </c>
      <c r="F687" s="2" t="str">
        <f aca="false">IF(OR(TRIM(Customers!F687&amp;"")="",ISNUMBER(MATCH(TRIM(Customers!F687&amp;""),Codes!$A$5:$A$14,0))),"",TRIM(Customers!F687))</f>
        <v>Single</v>
      </c>
      <c r="G687" s="4" t="n">
        <f aca="false">IF(OR(TRIM(Customers!G687&amp;"")="",ISNUMBER(MATCH(TRIM(Customers!G687&amp;""),Codes!$A$5:$A$14,0)),Customers!G687=-999),"",IF(ISNUMBER(Customers!G687),Customers!G687,IFERROR(VALUE(Customers!G687),"")))</f>
        <v>6800</v>
      </c>
      <c r="H687" s="3" t="n">
        <f aca="false">IF(OR(TRIM(Customers!H687&amp;"")="",ISNUMBER(MATCH(TRIM(Customers!H687&amp;""),Codes!$A$5:$A$14,0))),"",IF(ISNUMBER(Customers!H687),Customers!H687,IFERROR(VALUE(Customers!H687),"")))</f>
        <v>0</v>
      </c>
      <c r="I687" s="5" t="n">
        <f aca="false">IF(OR(TRIM(Customers!I687&amp;"")="",ISNUMBER(MATCH(TRIM(Customers!I687&amp;""),Codes!$A$5:$A$14,0)),Customers!I687=DATE(1970,1,1)),"",IF(ISNUMBER(Customers!I687),Customers!I687,IFERROR(DATEVALUE(Customers!I687),"")))</f>
        <v>45954</v>
      </c>
      <c r="J687" s="2" t="str">
        <f aca="false">IF(OR(TRIM(Customers!J687&amp;"")="",ISNUMBER(MATCH(TRIM(Customers!J687&amp;""),Codes!$A$5:$A$14,0))),"",TRIM(Customers!J687))</f>
        <v>Branch</v>
      </c>
      <c r="K687" s="3" t="n">
        <f aca="false">IF(OR(TRIM(Customers!K687&amp;"")="",ISNUMBER(MATCH(TRIM(Customers!K687&amp;""),Codes!$A$5:$A$14,0))),"",IF(ISNUMBER(Customers!K687),Customers!K687,IFERROR(VALUE(Customers!K687),"")))</f>
        <v>2</v>
      </c>
      <c r="L687" s="4" t="n">
        <f aca="false">IF(OR(TRIM(Customers!L687&amp;"")="",ISNUMBER(MATCH(TRIM(Customers!L687&amp;""),Codes!$A$5:$A$14,0))),"",IF(ISNUMBER(Customers!L687),Customers!L687,IFERROR(VALUE(Customers!L687),"")))</f>
        <v>201.05</v>
      </c>
      <c r="M687" s="4" t="n">
        <f aca="false">IF(OR(TRIM(Customers!M687&amp;"")="",ISNUMBER(MATCH(TRIM(Customers!M687&amp;""),Codes!$A$5:$A$14,0))),"",IF(ISNUMBER(Customers!M687),Customers!M687,IFERROR(VALUE(Customers!M687),"")))</f>
        <v>0</v>
      </c>
      <c r="N687" s="3" t="n">
        <f aca="false">IF(OR(TRIM(Customers!N687&amp;"")="",ISNUMBER(MATCH(TRIM(Customers!N687&amp;""),Codes!$A$5:$A$14,0)),Customers!N687=9999),"",IF(ISNUMBER(Customers!N687),Customers!N687,IFERROR(VALUE(Customers!N687),"")))</f>
        <v>11</v>
      </c>
      <c r="O687" s="4" t="n">
        <f aca="false">IF(OR(TRIM(Customers!O687&amp;"")="",ISNUMBER(MATCH(TRIM(Customers!O687&amp;""),Codes!$A$5:$A$14,0))),"",IF(ISNUMBER(Customers!O687),Customers!O687,IFERROR(VALUE(Customers!O687),"")))</f>
        <v>33.48</v>
      </c>
      <c r="P687" s="3" t="n">
        <f aca="false">IF(OR(TRIM(Customers!P687&amp;"")="",ISNUMBER(MATCH(TRIM(Customers!P687&amp;""),Codes!$A$5:$A$14,0))),"",IF(ISNUMBER(Customers!P687),Customers!P687,IFERROR(VALUE(Customers!P687),"")))</f>
        <v>4</v>
      </c>
      <c r="Q687" s="4" t="n">
        <f aca="false">IF(OR(TRIM(Customers!Q687&amp;"")="",ISNUMBER(MATCH(TRIM(Customers!Q687&amp;""),Codes!$A$5:$A$14,0))),"",IF(ISNUMBER(Customers!Q687),Customers!Q687,IFERROR(VALUE(Customers!Q687),"")))</f>
        <v>1500</v>
      </c>
      <c r="R687" s="4" t="n">
        <f aca="false">IF(OR(TRIM(Customers!R687&amp;"")="",ISNUMBER(MATCH(TRIM(Customers!R687&amp;""),Codes!$A$5:$A$14,0))),"",IF(ISNUMBER(Customers!R687),Customers!R687,IFERROR(VALUE(Customers!R687),"")))</f>
        <v>180.27</v>
      </c>
      <c r="S687" s="4" t="n">
        <f aca="false">IF(OR(TRIM(Customers!S687&amp;"")="",ISNUMBER(MATCH(TRIM(Customers!S687&amp;""),Codes!$A$5:$A$14,0))),"",IF(ISNUMBER(Customers!S687),Customers!S687,IFERROR(VALUE(Customers!S687),"")))</f>
        <v>0</v>
      </c>
      <c r="T687" s="4" t="n">
        <f aca="false">IF(OR(TRIM(Customers!T687&amp;"")="",ISNUMBER(MATCH(TRIM(Customers!T687&amp;""),Codes!$A$5:$A$14,0))),"",IF(ISNUMBER(Customers!T687),Customers!T687,IFERROR(VALUE(Customers!T687),"")))</f>
        <v>0</v>
      </c>
      <c r="U687" s="3" t="n">
        <f aca="false">IF(OR(TRIM(Customers!U687&amp;"")="",ISNUMBER(MATCH(TRIM(Customers!U687&amp;""),Codes!$A$5:$A$14,0)),Customers!U687=0),"",IF(ISNUMBER(Customers!U687),Customers!U687,IFERROR(VALUE(Customers!U687),"")))</f>
        <v>632</v>
      </c>
      <c r="V687" s="3" t="n">
        <f aca="false">IF(OR(TRIM(Customers!V687&amp;"")="",ISNUMBER(MATCH(TRIM(Customers!V687&amp;""),Codes!$A$5:$A$14,0))),"",IF(ISNUMBER(Customers!V687),Customers!V687,IFERROR(VALUE(Customers!V687),"")))</f>
        <v>0</v>
      </c>
    </row>
    <row r="688" customFormat="false" ht="15" hidden="false" customHeight="false" outlineLevel="0" collapsed="false">
      <c r="A688" s="2" t="str">
        <f aca="false">Customers!A688</f>
        <v>CL00687</v>
      </c>
      <c r="B688" s="3" t="n">
        <f aca="false">IF(OR(TRIM(Customers!B688&amp;"")="",ISNUMBER(MATCH(TRIM(Customers!B688&amp;""),Codes!$A$5:$A$14,0)),Customers!B688=0),"",IF(ISNUMBER(Customers!B688),Customers!B688,IFERROR(VALUE(Customers!B688),"")))</f>
        <v>51</v>
      </c>
      <c r="C688" s="2" t="str">
        <f aca="false">IF(OR(TRIM(Customers!C688&amp;"")="",ISNUMBER(MATCH(TRIM(Customers!C688&amp;""),Codes!$A$5:$A$14,0))),"",TRIM(Customers!C688))</f>
        <v>M</v>
      </c>
      <c r="D688" s="2" t="str">
        <f aca="false">IF(OR(TRIM(Customers!D688&amp;"")="",ISNUMBER(MATCH(TRIM(Customers!D688&amp;""),Codes!$A$5:$A$14,0))),"",TRIM(Customers!D688))</f>
        <v>Emilia-Romagna</v>
      </c>
      <c r="E688" s="2" t="str">
        <f aca="false">IF(OR(TRIM(Customers!E688&amp;"")="",ISNUMBER(MATCH(TRIM(Customers!E688&amp;""),Codes!$A$5:$A$14,0))),"",TRIM(Customers!E688))</f>
        <v>Unemployed</v>
      </c>
      <c r="F688" s="2" t="str">
        <f aca="false">IF(OR(TRIM(Customers!F688&amp;"")="",ISNUMBER(MATCH(TRIM(Customers!F688&amp;""),Codes!$A$5:$A$14,0))),"",TRIM(Customers!F688))</f>
        <v>Married</v>
      </c>
      <c r="G688" s="4" t="n">
        <f aca="false">IF(OR(TRIM(Customers!G688&amp;"")="",ISNUMBER(MATCH(TRIM(Customers!G688&amp;""),Codes!$A$5:$A$14,0)),Customers!G688=-999),"",IF(ISNUMBER(Customers!G688),Customers!G688,IFERROR(VALUE(Customers!G688),"")))</f>
        <v>5100</v>
      </c>
      <c r="H688" s="3" t="n">
        <f aca="false">IF(OR(TRIM(Customers!H688&amp;"")="",ISNUMBER(MATCH(TRIM(Customers!H688&amp;""),Codes!$A$5:$A$14,0))),"",IF(ISNUMBER(Customers!H688),Customers!H688,IFERROR(VALUE(Customers!H688),"")))</f>
        <v>16</v>
      </c>
      <c r="I688" s="5" t="n">
        <f aca="false">IF(OR(TRIM(Customers!I688&amp;"")="",ISNUMBER(MATCH(TRIM(Customers!I688&amp;""),Codes!$A$5:$A$14,0)),Customers!I688=DATE(1970,1,1)),"",IF(ISNUMBER(Customers!I688),Customers!I688,IFERROR(DATEVALUE(Customers!I688),"")))</f>
        <v>40395</v>
      </c>
      <c r="J688" s="2" t="str">
        <f aca="false">IF(OR(TRIM(Customers!J688&amp;"")="",ISNUMBER(MATCH(TRIM(Customers!J688&amp;""),Codes!$A$5:$A$14,0))),"",TRIM(Customers!J688))</f>
        <v>Online Banking</v>
      </c>
      <c r="K688" s="3" t="n">
        <f aca="false">IF(OR(TRIM(Customers!K688&amp;"")="",ISNUMBER(MATCH(TRIM(Customers!K688&amp;""),Codes!$A$5:$A$14,0))),"",IF(ISNUMBER(Customers!K688),Customers!K688,IFERROR(VALUE(Customers!K688),"")))</f>
        <v>2</v>
      </c>
      <c r="L688" s="4" t="n">
        <f aca="false">IF(OR(TRIM(Customers!L688&amp;"")="",ISNUMBER(MATCH(TRIM(Customers!L688&amp;""),Codes!$A$5:$A$14,0))),"",IF(ISNUMBER(Customers!L688),Customers!L688,IFERROR(VALUE(Customers!L688),"")))</f>
        <v>1703.9</v>
      </c>
      <c r="M688" s="4" t="n">
        <f aca="false">IF(OR(TRIM(Customers!M688&amp;"")="",ISNUMBER(MATCH(TRIM(Customers!M688&amp;""),Codes!$A$5:$A$14,0))),"",IF(ISNUMBER(Customers!M688),Customers!M688,IFERROR(VALUE(Customers!M688),"")))</f>
        <v>8216.12</v>
      </c>
      <c r="N688" s="3" t="n">
        <f aca="false">IF(OR(TRIM(Customers!N688&amp;"")="",ISNUMBER(MATCH(TRIM(Customers!N688&amp;""),Codes!$A$5:$A$14,0)),Customers!N688=9999),"",IF(ISNUMBER(Customers!N688),Customers!N688,IFERROR(VALUE(Customers!N688),"")))</f>
        <v>21</v>
      </c>
      <c r="O688" s="4" t="n">
        <f aca="false">IF(OR(TRIM(Customers!O688&amp;"")="",ISNUMBER(MATCH(TRIM(Customers!O688&amp;""),Codes!$A$5:$A$14,0))),"",IF(ISNUMBER(Customers!O688),Customers!O688,IFERROR(VALUE(Customers!O688),"")))</f>
        <v>45.16</v>
      </c>
      <c r="P688" s="3" t="n">
        <f aca="false">IF(OR(TRIM(Customers!P688&amp;"")="",ISNUMBER(MATCH(TRIM(Customers!P688&amp;""),Codes!$A$5:$A$14,0))),"",IF(ISNUMBER(Customers!P688),Customers!P688,IFERROR(VALUE(Customers!P688),"")))</f>
        <v>5</v>
      </c>
      <c r="Q688" s="4" t="n">
        <f aca="false">IF(OR(TRIM(Customers!Q688&amp;"")="",ISNUMBER(MATCH(TRIM(Customers!Q688&amp;""),Codes!$A$5:$A$14,0))),"",IF(ISNUMBER(Customers!Q688),Customers!Q688,IFERROR(VALUE(Customers!Q688),"")))</f>
        <v>500</v>
      </c>
      <c r="R688" s="4" t="n">
        <f aca="false">IF(OR(TRIM(Customers!R688&amp;"")="",ISNUMBER(MATCH(TRIM(Customers!R688&amp;""),Codes!$A$5:$A$14,0))),"",IF(ISNUMBER(Customers!R688),Customers!R688,IFERROR(VALUE(Customers!R688),"")))</f>
        <v>28.06</v>
      </c>
      <c r="S688" s="4" t="n">
        <f aca="false">IF(OR(TRIM(Customers!S688&amp;"")="",ISNUMBER(MATCH(TRIM(Customers!S688&amp;""),Codes!$A$5:$A$14,0))),"",IF(ISNUMBER(Customers!S688),Customers!S688,IFERROR(VALUE(Customers!S688),"")))</f>
        <v>0</v>
      </c>
      <c r="T688" s="4" t="n">
        <f aca="false">IF(OR(TRIM(Customers!T688&amp;"")="",ISNUMBER(MATCH(TRIM(Customers!T688&amp;""),Codes!$A$5:$A$14,0))),"",IF(ISNUMBER(Customers!T688),Customers!T688,IFERROR(VALUE(Customers!T688),"")))</f>
        <v>0</v>
      </c>
      <c r="U688" s="3" t="n">
        <f aca="false">IF(OR(TRIM(Customers!U688&amp;"")="",ISNUMBER(MATCH(TRIM(Customers!U688&amp;""),Codes!$A$5:$A$14,0)),Customers!U688=0),"",IF(ISNUMBER(Customers!U688),Customers!U688,IFERROR(VALUE(Customers!U688),"")))</f>
        <v>582</v>
      </c>
      <c r="V688" s="3" t="n">
        <f aca="false">IF(OR(TRIM(Customers!V688&amp;"")="",ISNUMBER(MATCH(TRIM(Customers!V688&amp;""),Codes!$A$5:$A$14,0))),"",IF(ISNUMBER(Customers!V688),Customers!V688,IFERROR(VALUE(Customers!V688),"")))</f>
        <v>0</v>
      </c>
    </row>
    <row r="689" customFormat="false" ht="15" hidden="false" customHeight="false" outlineLevel="0" collapsed="false">
      <c r="A689" s="2" t="str">
        <f aca="false">Customers!A689</f>
        <v>CL00688</v>
      </c>
      <c r="B689" s="3" t="n">
        <f aca="false">IF(OR(TRIM(Customers!B689&amp;"")="",ISNUMBER(MATCH(TRIM(Customers!B689&amp;""),Codes!$A$5:$A$14,0)),Customers!B689=0),"",IF(ISNUMBER(Customers!B689),Customers!B689,IFERROR(VALUE(Customers!B689),"")))</f>
        <v>61</v>
      </c>
      <c r="C689" s="2" t="str">
        <f aca="false">IF(OR(TRIM(Customers!C689&amp;"")="",ISNUMBER(MATCH(TRIM(Customers!C689&amp;""),Codes!$A$5:$A$14,0))),"",TRIM(Customers!C689))</f>
        <v>F</v>
      </c>
      <c r="D689" s="2" t="str">
        <f aca="false">IF(OR(TRIM(Customers!D689&amp;"")="",ISNUMBER(MATCH(TRIM(Customers!D689&amp;""),Codes!$A$5:$A$14,0))),"",TRIM(Customers!D689))</f>
        <v>Lombardia</v>
      </c>
      <c r="E689" s="2" t="str">
        <f aca="false">IF(OR(TRIM(Customers!E689&amp;"")="",ISNUMBER(MATCH(TRIM(Customers!E689&amp;""),Codes!$A$5:$A$14,0))),"",TRIM(Customers!E689))</f>
        <v>Employee</v>
      </c>
      <c r="F689" s="2" t="str">
        <f aca="false">IF(OR(TRIM(Customers!F689&amp;"")="",ISNUMBER(MATCH(TRIM(Customers!F689&amp;""),Codes!$A$5:$A$14,0))),"",TRIM(Customers!F689))</f>
        <v>Married</v>
      </c>
      <c r="G689" s="4" t="n">
        <f aca="false">IF(OR(TRIM(Customers!G689&amp;"")="",ISNUMBER(MATCH(TRIM(Customers!G689&amp;""),Codes!$A$5:$A$14,0)),Customers!G689=-999),"",IF(ISNUMBER(Customers!G689),Customers!G689,IFERROR(VALUE(Customers!G689),"")))</f>
        <v>47300</v>
      </c>
      <c r="H689" s="3" t="n">
        <f aca="false">IF(OR(TRIM(Customers!H689&amp;"")="",ISNUMBER(MATCH(TRIM(Customers!H689&amp;""),Codes!$A$5:$A$14,0))),"",IF(ISNUMBER(Customers!H689),Customers!H689,IFERROR(VALUE(Customers!H689),"")))</f>
        <v>30</v>
      </c>
      <c r="I689" s="5" t="n">
        <f aca="false">IF(OR(TRIM(Customers!I689&amp;"")="",ISNUMBER(MATCH(TRIM(Customers!I689&amp;""),Codes!$A$5:$A$14,0)),Customers!I689=DATE(1970,1,1)),"",IF(ISNUMBER(Customers!I689),Customers!I689,IFERROR(DATEVALUE(Customers!I689),"")))</f>
        <v>35208</v>
      </c>
      <c r="J689" s="2" t="str">
        <f aca="false">IF(OR(TRIM(Customers!J689&amp;"")="",ISNUMBER(MATCH(TRIM(Customers!J689&amp;""),Codes!$A$5:$A$14,0))),"",TRIM(Customers!J689))</f>
        <v>Online Banking</v>
      </c>
      <c r="K689" s="3" t="n">
        <f aca="false">IF(OR(TRIM(Customers!K689&amp;"")="",ISNUMBER(MATCH(TRIM(Customers!K689&amp;""),Codes!$A$5:$A$14,0))),"",IF(ISNUMBER(Customers!K689),Customers!K689,IFERROR(VALUE(Customers!K689),"")))</f>
        <v>2</v>
      </c>
      <c r="L689" s="4" t="n">
        <f aca="false">IF(OR(TRIM(Customers!L689&amp;"")="",ISNUMBER(MATCH(TRIM(Customers!L689&amp;""),Codes!$A$5:$A$14,0))),"",IF(ISNUMBER(Customers!L689),Customers!L689,IFERROR(VALUE(Customers!L689),"")))</f>
        <v>2634.64</v>
      </c>
      <c r="M689" s="4" t="n">
        <f aca="false">IF(OR(TRIM(Customers!M689&amp;"")="",ISNUMBER(MATCH(TRIM(Customers!M689&amp;""),Codes!$A$5:$A$14,0))),"",IF(ISNUMBER(Customers!M689),Customers!M689,IFERROR(VALUE(Customers!M689),"")))</f>
        <v>39954.73</v>
      </c>
      <c r="N689" s="3" t="n">
        <f aca="false">IF(OR(TRIM(Customers!N689&amp;"")="",ISNUMBER(MATCH(TRIM(Customers!N689&amp;""),Codes!$A$5:$A$14,0)),Customers!N689=9999),"",IF(ISNUMBER(Customers!N689),Customers!N689,IFERROR(VALUE(Customers!N689),"")))</f>
        <v>24</v>
      </c>
      <c r="O689" s="4" t="n">
        <f aca="false">IF(OR(TRIM(Customers!O689&amp;"")="",ISNUMBER(MATCH(TRIM(Customers!O689&amp;""),Codes!$A$5:$A$14,0))),"",IF(ISNUMBER(Customers!O689),Customers!O689,IFERROR(VALUE(Customers!O689),"")))</f>
        <v>65.34</v>
      </c>
      <c r="P689" s="3" t="n">
        <f aca="false">IF(OR(TRIM(Customers!P689&amp;"")="",ISNUMBER(MATCH(TRIM(Customers!P689&amp;""),Codes!$A$5:$A$14,0))),"",IF(ISNUMBER(Customers!P689),Customers!P689,IFERROR(VALUE(Customers!P689),"")))</f>
        <v>4</v>
      </c>
      <c r="Q689" s="4" t="n">
        <f aca="false">IF(OR(TRIM(Customers!Q689&amp;"")="",ISNUMBER(MATCH(TRIM(Customers!Q689&amp;""),Codes!$A$5:$A$14,0))),"",IF(ISNUMBER(Customers!Q689),Customers!Q689,IFERROR(VALUE(Customers!Q689),"")))</f>
        <v>7000</v>
      </c>
      <c r="R689" s="4" t="n">
        <f aca="false">IF(OR(TRIM(Customers!R689&amp;"")="",ISNUMBER(MATCH(TRIM(Customers!R689&amp;""),Codes!$A$5:$A$14,0))),"",IF(ISNUMBER(Customers!R689),Customers!R689,IFERROR(VALUE(Customers!R689),"")))</f>
        <v>1450.07</v>
      </c>
      <c r="S689" s="4" t="str">
        <f aca="false">IF(OR(TRIM(Customers!S689&amp;"")="",ISNUMBER(MATCH(TRIM(Customers!S689&amp;""),Codes!$A$5:$A$14,0))),"",IF(ISNUMBER(Customers!S689),Customers!S689,IFERROR(VALUE(Customers!S689),"")))</f>
        <v/>
      </c>
      <c r="T689" s="4" t="str">
        <f aca="false">IF(OR(TRIM(Customers!T689&amp;"")="",ISNUMBER(MATCH(TRIM(Customers!T689&amp;""),Codes!$A$5:$A$14,0))),"",IF(ISNUMBER(Customers!T689),Customers!T689,IFERROR(VALUE(Customers!T689),"")))</f>
        <v/>
      </c>
      <c r="U689" s="3" t="n">
        <f aca="false">IF(OR(TRIM(Customers!U689&amp;"")="",ISNUMBER(MATCH(TRIM(Customers!U689&amp;""),Codes!$A$5:$A$14,0)),Customers!U689=0),"",IF(ISNUMBER(Customers!U689),Customers!U689,IFERROR(VALUE(Customers!U689),"")))</f>
        <v>706</v>
      </c>
      <c r="V689" s="3" t="n">
        <f aca="false">IF(OR(TRIM(Customers!V689&amp;"")="",ISNUMBER(MATCH(TRIM(Customers!V689&amp;""),Codes!$A$5:$A$14,0))),"",IF(ISNUMBER(Customers!V689),Customers!V689,IFERROR(VALUE(Customers!V689),"")))</f>
        <v>0</v>
      </c>
    </row>
    <row r="690" customFormat="false" ht="15" hidden="false" customHeight="false" outlineLevel="0" collapsed="false">
      <c r="A690" s="2" t="str">
        <f aca="false">Customers!A690</f>
        <v>CL00689</v>
      </c>
      <c r="B690" s="3" t="n">
        <f aca="false">IF(OR(TRIM(Customers!B690&amp;"")="",ISNUMBER(MATCH(TRIM(Customers!B690&amp;""),Codes!$A$5:$A$14,0)),Customers!B690=0),"",IF(ISNUMBER(Customers!B690),Customers!B690,IFERROR(VALUE(Customers!B690),"")))</f>
        <v>42</v>
      </c>
      <c r="C690" s="2" t="str">
        <f aca="false">IF(OR(TRIM(Customers!C690&amp;"")="",ISNUMBER(MATCH(TRIM(Customers!C690&amp;""),Codes!$A$5:$A$14,0))),"",TRIM(Customers!C690))</f>
        <v>M</v>
      </c>
      <c r="D690" s="2" t="str">
        <f aca="false">IF(OR(TRIM(Customers!D690&amp;"")="",ISNUMBER(MATCH(TRIM(Customers!D690&amp;""),Codes!$A$5:$A$14,0))),"",TRIM(Customers!D690))</f>
        <v>Lazio</v>
      </c>
      <c r="E690" s="2" t="str">
        <f aca="false">IF(OR(TRIM(Customers!E690&amp;"")="",ISNUMBER(MATCH(TRIM(Customers!E690&amp;""),Codes!$A$5:$A$14,0))),"",TRIM(Customers!E690))</f>
        <v>Shopkeeper</v>
      </c>
      <c r="F690" s="2" t="str">
        <f aca="false">IF(OR(TRIM(Customers!F690&amp;"")="",ISNUMBER(MATCH(TRIM(Customers!F690&amp;""),Codes!$A$5:$A$14,0))),"",TRIM(Customers!F690))</f>
        <v>Single</v>
      </c>
      <c r="G690" s="4" t="n">
        <f aca="false">IF(OR(TRIM(Customers!G690&amp;"")="",ISNUMBER(MATCH(TRIM(Customers!G690&amp;""),Codes!$A$5:$A$14,0)),Customers!G690=-999),"",IF(ISNUMBER(Customers!G690),Customers!G690,IFERROR(VALUE(Customers!G690),"")))</f>
        <v>33800</v>
      </c>
      <c r="H690" s="3" t="n">
        <f aca="false">IF(OR(TRIM(Customers!H690&amp;"")="",ISNUMBER(MATCH(TRIM(Customers!H690&amp;""),Codes!$A$5:$A$14,0))),"",IF(ISNUMBER(Customers!H690),Customers!H690,IFERROR(VALUE(Customers!H690),"")))</f>
        <v>2</v>
      </c>
      <c r="I690" s="5" t="n">
        <f aca="false">IF(OR(TRIM(Customers!I690&amp;"")="",ISNUMBER(MATCH(TRIM(Customers!I690&amp;""),Codes!$A$5:$A$14,0)),Customers!I690=DATE(1970,1,1)),"",IF(ISNUMBER(Customers!I690),Customers!I690,IFERROR(DATEVALUE(Customers!I690),"")))</f>
        <v>45294</v>
      </c>
      <c r="J690" s="2" t="str">
        <f aca="false">IF(OR(TRIM(Customers!J690&amp;"")="",ISNUMBER(MATCH(TRIM(Customers!J690&amp;""),Codes!$A$5:$A$14,0))),"",TRIM(Customers!J690))</f>
        <v>Online Banking</v>
      </c>
      <c r="K690" s="3" t="n">
        <f aca="false">IF(OR(TRIM(Customers!K690&amp;"")="",ISNUMBER(MATCH(TRIM(Customers!K690&amp;""),Codes!$A$5:$A$14,0))),"",IF(ISNUMBER(Customers!K690),Customers!K690,IFERROR(VALUE(Customers!K690),"")))</f>
        <v>1</v>
      </c>
      <c r="L690" s="4" t="n">
        <f aca="false">IF(OR(TRIM(Customers!L690&amp;"")="",ISNUMBER(MATCH(TRIM(Customers!L690&amp;""),Codes!$A$5:$A$14,0))),"",IF(ISNUMBER(Customers!L690),Customers!L690,IFERROR(VALUE(Customers!L690),"")))</f>
        <v>3387.22</v>
      </c>
      <c r="M690" s="4" t="n">
        <f aca="false">IF(OR(TRIM(Customers!M690&amp;"")="",ISNUMBER(MATCH(TRIM(Customers!M690&amp;""),Codes!$A$5:$A$14,0))),"",IF(ISNUMBER(Customers!M690),Customers!M690,IFERROR(VALUE(Customers!M690),"")))</f>
        <v>16600.24</v>
      </c>
      <c r="N690" s="3" t="n">
        <f aca="false">IF(OR(TRIM(Customers!N690&amp;"")="",ISNUMBER(MATCH(TRIM(Customers!N690&amp;""),Codes!$A$5:$A$14,0)),Customers!N690=9999),"",IF(ISNUMBER(Customers!N690),Customers!N690,IFERROR(VALUE(Customers!N690),"")))</f>
        <v>27</v>
      </c>
      <c r="O690" s="4" t="n">
        <f aca="false">IF(OR(TRIM(Customers!O690&amp;"")="",ISNUMBER(MATCH(TRIM(Customers!O690&amp;""),Codes!$A$5:$A$14,0))),"",IF(ISNUMBER(Customers!O690),Customers!O690,IFERROR(VALUE(Customers!O690),"")))</f>
        <v>68.52</v>
      </c>
      <c r="P690" s="3" t="n">
        <f aca="false">IF(OR(TRIM(Customers!P690&amp;"")="",ISNUMBER(MATCH(TRIM(Customers!P690&amp;""),Codes!$A$5:$A$14,0))),"",IF(ISNUMBER(Customers!P690),Customers!P690,IFERROR(VALUE(Customers!P690),"")))</f>
        <v>3</v>
      </c>
      <c r="Q690" s="4" t="n">
        <f aca="false">IF(OR(TRIM(Customers!Q690&amp;"")="",ISNUMBER(MATCH(TRIM(Customers!Q690&amp;""),Codes!$A$5:$A$14,0))),"",IF(ISNUMBER(Customers!Q690),Customers!Q690,IFERROR(VALUE(Customers!Q690),"")))</f>
        <v>5500</v>
      </c>
      <c r="R690" s="4" t="n">
        <f aca="false">IF(OR(TRIM(Customers!R690&amp;"")="",ISNUMBER(MATCH(TRIM(Customers!R690&amp;""),Codes!$A$5:$A$14,0))),"",IF(ISNUMBER(Customers!R690),Customers!R690,IFERROR(VALUE(Customers!R690),"")))</f>
        <v>2621.97</v>
      </c>
      <c r="S690" s="4" t="n">
        <f aca="false">IF(OR(TRIM(Customers!S690&amp;"")="",ISNUMBER(MATCH(TRIM(Customers!S690&amp;""),Codes!$A$5:$A$14,0))),"",IF(ISNUMBER(Customers!S690),Customers!S690,IFERROR(VALUE(Customers!S690),"")))</f>
        <v>118000</v>
      </c>
      <c r="T690" s="4" t="n">
        <f aca="false">IF(OR(TRIM(Customers!T690&amp;"")="",ISNUMBER(MATCH(TRIM(Customers!T690&amp;""),Codes!$A$5:$A$14,0))),"",IF(ISNUMBER(Customers!T690),Customers!T690,IFERROR(VALUE(Customers!T690),"")))</f>
        <v>719</v>
      </c>
      <c r="U690" s="3" t="n">
        <f aca="false">IF(OR(TRIM(Customers!U690&amp;"")="",ISNUMBER(MATCH(TRIM(Customers!U690&amp;""),Codes!$A$5:$A$14,0)),Customers!U690=0),"",IF(ISNUMBER(Customers!U690),Customers!U690,IFERROR(VALUE(Customers!U690),"")))</f>
        <v>635</v>
      </c>
      <c r="V690" s="3" t="n">
        <f aca="false">IF(OR(TRIM(Customers!V690&amp;"")="",ISNUMBER(MATCH(TRIM(Customers!V690&amp;""),Codes!$A$5:$A$14,0))),"",IF(ISNUMBER(Customers!V690),Customers!V690,IFERROR(VALUE(Customers!V690),"")))</f>
        <v>0</v>
      </c>
    </row>
    <row r="691" customFormat="false" ht="15" hidden="false" customHeight="false" outlineLevel="0" collapsed="false">
      <c r="A691" s="2" t="str">
        <f aca="false">Customers!A691</f>
        <v>CL00690</v>
      </c>
      <c r="B691" s="3" t="n">
        <f aca="false">IF(OR(TRIM(Customers!B691&amp;"")="",ISNUMBER(MATCH(TRIM(Customers!B691&amp;""),Codes!$A$5:$A$14,0)),Customers!B691=0),"",IF(ISNUMBER(Customers!B691),Customers!B691,IFERROR(VALUE(Customers!B691),"")))</f>
        <v>65</v>
      </c>
      <c r="C691" s="2" t="str">
        <f aca="false">IF(OR(TRIM(Customers!C691&amp;"")="",ISNUMBER(MATCH(TRIM(Customers!C691&amp;""),Codes!$A$5:$A$14,0))),"",TRIM(Customers!C691))</f>
        <v>F</v>
      </c>
      <c r="D691" s="2" t="str">
        <f aca="false">IF(OR(TRIM(Customers!D691&amp;"")="",ISNUMBER(MATCH(TRIM(Customers!D691&amp;""),Codes!$A$5:$A$14,0))),"",TRIM(Customers!D691))</f>
        <v>Campania</v>
      </c>
      <c r="E691" s="2" t="str">
        <f aca="false">IF(OR(TRIM(Customers!E691&amp;"")="",ISNUMBER(MATCH(TRIM(Customers!E691&amp;""),Codes!$A$5:$A$14,0))),"",TRIM(Customers!E691))</f>
        <v>Executive</v>
      </c>
      <c r="F691" s="2" t="str">
        <f aca="false">IF(OR(TRIM(Customers!F691&amp;"")="",ISNUMBER(MATCH(TRIM(Customers!F691&amp;""),Codes!$A$5:$A$14,0))),"",TRIM(Customers!F691))</f>
        <v>Married</v>
      </c>
      <c r="G691" s="4" t="n">
        <f aca="false">IF(OR(TRIM(Customers!G691&amp;"")="",ISNUMBER(MATCH(TRIM(Customers!G691&amp;""),Codes!$A$5:$A$14,0)),Customers!G691=-999),"",IF(ISNUMBER(Customers!G691),Customers!G691,IFERROR(VALUE(Customers!G691),"")))</f>
        <v>166200</v>
      </c>
      <c r="H691" s="3" t="n">
        <f aca="false">IF(OR(TRIM(Customers!H691&amp;"")="",ISNUMBER(MATCH(TRIM(Customers!H691&amp;""),Codes!$A$5:$A$14,0))),"",IF(ISNUMBER(Customers!H691),Customers!H691,IFERROR(VALUE(Customers!H691),"")))</f>
        <v>21</v>
      </c>
      <c r="I691" s="5" t="n">
        <f aca="false">IF(OR(TRIM(Customers!I691&amp;"")="",ISNUMBER(MATCH(TRIM(Customers!I691&amp;""),Codes!$A$5:$A$14,0)),Customers!I691=DATE(1970,1,1)),"",IF(ISNUMBER(Customers!I691),Customers!I691,IFERROR(DATEVALUE(Customers!I691),"")))</f>
        <v>38516</v>
      </c>
      <c r="J691" s="2" t="str">
        <f aca="false">IF(OR(TRIM(Customers!J691&amp;"")="",ISNUMBER(MATCH(TRIM(Customers!J691&amp;""),Codes!$A$5:$A$14,0))),"",TRIM(Customers!J691))</f>
        <v/>
      </c>
      <c r="K691" s="3" t="n">
        <f aca="false">IF(OR(TRIM(Customers!K691&amp;"")="",ISNUMBER(MATCH(TRIM(Customers!K691&amp;""),Codes!$A$5:$A$14,0))),"",IF(ISNUMBER(Customers!K691),Customers!K691,IFERROR(VALUE(Customers!K691),"")))</f>
        <v>2</v>
      </c>
      <c r="L691" s="4" t="n">
        <f aca="false">IF(OR(TRIM(Customers!L691&amp;"")="",ISNUMBER(MATCH(TRIM(Customers!L691&amp;""),Codes!$A$5:$A$14,0))),"",IF(ISNUMBER(Customers!L691),Customers!L691,IFERROR(VALUE(Customers!L691),"")))</f>
        <v>9846.3</v>
      </c>
      <c r="M691" s="4" t="n">
        <f aca="false">IF(OR(TRIM(Customers!M691&amp;"")="",ISNUMBER(MATCH(TRIM(Customers!M691&amp;""),Codes!$A$5:$A$14,0))),"",IF(ISNUMBER(Customers!M691),Customers!M691,IFERROR(VALUE(Customers!M691),"")))</f>
        <v>0</v>
      </c>
      <c r="N691" s="3" t="n">
        <f aca="false">IF(OR(TRIM(Customers!N691&amp;"")="",ISNUMBER(MATCH(TRIM(Customers!N691&amp;""),Codes!$A$5:$A$14,0)),Customers!N691=9999),"",IF(ISNUMBER(Customers!N691),Customers!N691,IFERROR(VALUE(Customers!N691),"")))</f>
        <v>67</v>
      </c>
      <c r="O691" s="4" t="n">
        <f aca="false">IF(OR(TRIM(Customers!O691&amp;"")="",ISNUMBER(MATCH(TRIM(Customers!O691&amp;""),Codes!$A$5:$A$14,0))),"",IF(ISNUMBER(Customers!O691),Customers!O691,IFERROR(VALUE(Customers!O691),"")))</f>
        <v>119.73</v>
      </c>
      <c r="P691" s="3" t="n">
        <f aca="false">IF(OR(TRIM(Customers!P691&amp;"")="",ISNUMBER(MATCH(TRIM(Customers!P691&amp;""),Codes!$A$5:$A$14,0))),"",IF(ISNUMBER(Customers!P691),Customers!P691,IFERROR(VALUE(Customers!P691),"")))</f>
        <v>3</v>
      </c>
      <c r="Q691" s="4" t="n">
        <f aca="false">IF(OR(TRIM(Customers!Q691&amp;"")="",ISNUMBER(MATCH(TRIM(Customers!Q691&amp;""),Codes!$A$5:$A$14,0))),"",IF(ISNUMBER(Customers!Q691),Customers!Q691,IFERROR(VALUE(Customers!Q691),"")))</f>
        <v>15000</v>
      </c>
      <c r="R691" s="4" t="n">
        <f aca="false">IF(OR(TRIM(Customers!R691&amp;"")="",ISNUMBER(MATCH(TRIM(Customers!R691&amp;""),Codes!$A$5:$A$14,0))),"",IF(ISNUMBER(Customers!R691),Customers!R691,IFERROR(VALUE(Customers!R691),"")))</f>
        <v>1833.14</v>
      </c>
      <c r="S691" s="4" t="str">
        <f aca="false">IF(OR(TRIM(Customers!S691&amp;"")="",ISNUMBER(MATCH(TRIM(Customers!S691&amp;""),Codes!$A$5:$A$14,0))),"",IF(ISNUMBER(Customers!S691),Customers!S691,IFERROR(VALUE(Customers!S691),"")))</f>
        <v/>
      </c>
      <c r="T691" s="4" t="str">
        <f aca="false">IF(OR(TRIM(Customers!T691&amp;"")="",ISNUMBER(MATCH(TRIM(Customers!T691&amp;""),Codes!$A$5:$A$14,0))),"",IF(ISNUMBER(Customers!T691),Customers!T691,IFERROR(VALUE(Customers!T691),"")))</f>
        <v/>
      </c>
      <c r="U691" s="3" t="n">
        <f aca="false">IF(OR(TRIM(Customers!U691&amp;"")="",ISNUMBER(MATCH(TRIM(Customers!U691&amp;""),Codes!$A$5:$A$14,0)),Customers!U691=0),"",IF(ISNUMBER(Customers!U691),Customers!U691,IFERROR(VALUE(Customers!U691),"")))</f>
        <v>744</v>
      </c>
      <c r="V691" s="3" t="n">
        <f aca="false">IF(OR(TRIM(Customers!V691&amp;"")="",ISNUMBER(MATCH(TRIM(Customers!V691&amp;""),Codes!$A$5:$A$14,0))),"",IF(ISNUMBER(Customers!V691),Customers!V691,IFERROR(VALUE(Customers!V691),"")))</f>
        <v>0</v>
      </c>
    </row>
    <row r="692" customFormat="false" ht="15" hidden="false" customHeight="false" outlineLevel="0" collapsed="false">
      <c r="A692" s="2" t="str">
        <f aca="false">Customers!A692</f>
        <v>CL00691</v>
      </c>
      <c r="B692" s="3" t="n">
        <f aca="false">IF(OR(TRIM(Customers!B692&amp;"")="",ISNUMBER(MATCH(TRIM(Customers!B692&amp;""),Codes!$A$5:$A$14,0)),Customers!B692=0),"",IF(ISNUMBER(Customers!B692),Customers!B692,IFERROR(VALUE(Customers!B692),"")))</f>
        <v>18</v>
      </c>
      <c r="C692" s="2" t="str">
        <f aca="false">IF(OR(TRIM(Customers!C692&amp;"")="",ISNUMBER(MATCH(TRIM(Customers!C692&amp;""),Codes!$A$5:$A$14,0))),"",TRIM(Customers!C692))</f>
        <v>F</v>
      </c>
      <c r="D692" s="2" t="str">
        <f aca="false">IF(OR(TRIM(Customers!D692&amp;"")="",ISNUMBER(MATCH(TRIM(Customers!D692&amp;""),Codes!$A$5:$A$14,0))),"",TRIM(Customers!D692))</f>
        <v>Sardegna</v>
      </c>
      <c r="E692" s="2" t="str">
        <f aca="false">IF(OR(TRIM(Customers!E692&amp;"")="",ISNUMBER(MATCH(TRIM(Customers!E692&amp;""),Codes!$A$5:$A$14,0))),"",TRIM(Customers!E692))</f>
        <v>Student</v>
      </c>
      <c r="F692" s="2" t="str">
        <f aca="false">IF(OR(TRIM(Customers!F692&amp;"")="",ISNUMBER(MATCH(TRIM(Customers!F692&amp;""),Codes!$A$5:$A$14,0))),"",TRIM(Customers!F692))</f>
        <v>Single</v>
      </c>
      <c r="G692" s="4" t="n">
        <f aca="false">IF(OR(TRIM(Customers!G692&amp;"")="",ISNUMBER(MATCH(TRIM(Customers!G692&amp;""),Codes!$A$5:$A$14,0)),Customers!G692=-999),"",IF(ISNUMBER(Customers!G692),Customers!G692,IFERROR(VALUE(Customers!G692),"")))</f>
        <v>5900</v>
      </c>
      <c r="H692" s="3" t="n">
        <f aca="false">IF(OR(TRIM(Customers!H692&amp;"")="",ISNUMBER(MATCH(TRIM(Customers!H692&amp;""),Codes!$A$5:$A$14,0))),"",IF(ISNUMBER(Customers!H692),Customers!H692,IFERROR(VALUE(Customers!H692),"")))</f>
        <v>0</v>
      </c>
      <c r="I692" s="5" t="n">
        <f aca="false">IF(OR(TRIM(Customers!I692&amp;"")="",ISNUMBER(MATCH(TRIM(Customers!I692&amp;""),Codes!$A$5:$A$14,0)),Customers!I692=DATE(1970,1,1)),"",IF(ISNUMBER(Customers!I692),Customers!I692,IFERROR(DATEVALUE(Customers!I692),"")))</f>
        <v>45925</v>
      </c>
      <c r="J692" s="2" t="str">
        <f aca="false">IF(OR(TRIM(Customers!J692&amp;"")="",ISNUMBER(MATCH(TRIM(Customers!J692&amp;""),Codes!$A$5:$A$14,0))),"",TRIM(Customers!J692))</f>
        <v>Branch</v>
      </c>
      <c r="K692" s="3" t="n">
        <f aca="false">IF(OR(TRIM(Customers!K692&amp;"")="",ISNUMBER(MATCH(TRIM(Customers!K692&amp;""),Codes!$A$5:$A$14,0))),"",IF(ISNUMBER(Customers!K692),Customers!K692,IFERROR(VALUE(Customers!K692),"")))</f>
        <v>1</v>
      </c>
      <c r="L692" s="4" t="n">
        <f aca="false">IF(OR(TRIM(Customers!L692&amp;"")="",ISNUMBER(MATCH(TRIM(Customers!L692&amp;""),Codes!$A$5:$A$14,0))),"",IF(ISNUMBER(Customers!L692),Customers!L692,IFERROR(VALUE(Customers!L692),"")))</f>
        <v>573.61</v>
      </c>
      <c r="M692" s="4" t="n">
        <f aca="false">IF(OR(TRIM(Customers!M692&amp;"")="",ISNUMBER(MATCH(TRIM(Customers!M692&amp;""),Codes!$A$5:$A$14,0))),"",IF(ISNUMBER(Customers!M692),Customers!M692,IFERROR(VALUE(Customers!M692),"")))</f>
        <v>753.55</v>
      </c>
      <c r="N692" s="3" t="n">
        <f aca="false">IF(OR(TRIM(Customers!N692&amp;"")="",ISNUMBER(MATCH(TRIM(Customers!N692&amp;""),Codes!$A$5:$A$14,0)),Customers!N692=9999),"",IF(ISNUMBER(Customers!N692),Customers!N692,IFERROR(VALUE(Customers!N692),"")))</f>
        <v>9</v>
      </c>
      <c r="O692" s="4" t="n">
        <f aca="false">IF(OR(TRIM(Customers!O692&amp;"")="",ISNUMBER(MATCH(TRIM(Customers!O692&amp;""),Codes!$A$5:$A$14,0))),"",IF(ISNUMBER(Customers!O692),Customers!O692,IFERROR(VALUE(Customers!O692),"")))</f>
        <v>48.33</v>
      </c>
      <c r="P692" s="3" t="n">
        <f aca="false">IF(OR(TRIM(Customers!P692&amp;"")="",ISNUMBER(MATCH(TRIM(Customers!P692&amp;""),Codes!$A$5:$A$14,0))),"",IF(ISNUMBER(Customers!P692),Customers!P692,IFERROR(VALUE(Customers!P692),"")))</f>
        <v>7</v>
      </c>
      <c r="Q692" s="4" t="str">
        <f aca="false">IF(OR(TRIM(Customers!Q692&amp;"")="",ISNUMBER(MATCH(TRIM(Customers!Q692&amp;""),Codes!$A$5:$A$14,0))),"",IF(ISNUMBER(Customers!Q692),Customers!Q692,IFERROR(VALUE(Customers!Q692),"")))</f>
        <v/>
      </c>
      <c r="R692" s="4" t="str">
        <f aca="false">IF(OR(TRIM(Customers!R692&amp;"")="",ISNUMBER(MATCH(TRIM(Customers!R692&amp;""),Codes!$A$5:$A$14,0))),"",IF(ISNUMBER(Customers!R692),Customers!R692,IFERROR(VALUE(Customers!R692),"")))</f>
        <v/>
      </c>
      <c r="S692" s="4" t="n">
        <f aca="false">IF(OR(TRIM(Customers!S692&amp;"")="",ISNUMBER(MATCH(TRIM(Customers!S692&amp;""),Codes!$A$5:$A$14,0))),"",IF(ISNUMBER(Customers!S692),Customers!S692,IFERROR(VALUE(Customers!S692),"")))</f>
        <v>0</v>
      </c>
      <c r="T692" s="4" t="n">
        <f aca="false">IF(OR(TRIM(Customers!T692&amp;"")="",ISNUMBER(MATCH(TRIM(Customers!T692&amp;""),Codes!$A$5:$A$14,0))),"",IF(ISNUMBER(Customers!T692),Customers!T692,IFERROR(VALUE(Customers!T692),"")))</f>
        <v>0</v>
      </c>
      <c r="U692" s="3" t="n">
        <f aca="false">IF(OR(TRIM(Customers!U692&amp;"")="",ISNUMBER(MATCH(TRIM(Customers!U692&amp;""),Codes!$A$5:$A$14,0)),Customers!U692=0),"",IF(ISNUMBER(Customers!U692),Customers!U692,IFERROR(VALUE(Customers!U692),"")))</f>
        <v>592</v>
      </c>
      <c r="V692" s="3" t="n">
        <f aca="false">IF(OR(TRIM(Customers!V692&amp;"")="",ISNUMBER(MATCH(TRIM(Customers!V692&amp;""),Codes!$A$5:$A$14,0))),"",IF(ISNUMBER(Customers!V692),Customers!V692,IFERROR(VALUE(Customers!V692),"")))</f>
        <v>0</v>
      </c>
    </row>
    <row r="693" customFormat="false" ht="15" hidden="false" customHeight="false" outlineLevel="0" collapsed="false">
      <c r="A693" s="2" t="str">
        <f aca="false">Customers!A693</f>
        <v>CL00692</v>
      </c>
      <c r="B693" s="3" t="n">
        <f aca="false">IF(OR(TRIM(Customers!B693&amp;"")="",ISNUMBER(MATCH(TRIM(Customers!B693&amp;""),Codes!$A$5:$A$14,0)),Customers!B693=0),"",IF(ISNUMBER(Customers!B693),Customers!B693,IFERROR(VALUE(Customers!B693),"")))</f>
        <v>67</v>
      </c>
      <c r="C693" s="2" t="str">
        <f aca="false">IF(OR(TRIM(Customers!C693&amp;"")="",ISNUMBER(MATCH(TRIM(Customers!C693&amp;""),Codes!$A$5:$A$14,0))),"",TRIM(Customers!C693))</f>
        <v>M</v>
      </c>
      <c r="D693" s="2" t="str">
        <f aca="false">IF(OR(TRIM(Customers!D693&amp;"")="",ISNUMBER(MATCH(TRIM(Customers!D693&amp;""),Codes!$A$5:$A$14,0))),"",TRIM(Customers!D693))</f>
        <v>Umbria</v>
      </c>
      <c r="E693" s="2" t="str">
        <f aca="false">IF(OR(TRIM(Customers!E693&amp;"")="",ISNUMBER(MATCH(TRIM(Customers!E693&amp;""),Codes!$A$5:$A$14,0))),"",TRIM(Customers!E693))</f>
        <v>Retired</v>
      </c>
      <c r="F693" s="2" t="str">
        <f aca="false">IF(OR(TRIM(Customers!F693&amp;"")="",ISNUMBER(MATCH(TRIM(Customers!F693&amp;""),Codes!$A$5:$A$14,0))),"",TRIM(Customers!F693))</f>
        <v>Widowed</v>
      </c>
      <c r="G693" s="4" t="n">
        <f aca="false">IF(OR(TRIM(Customers!G693&amp;"")="",ISNUMBER(MATCH(TRIM(Customers!G693&amp;""),Codes!$A$5:$A$14,0)),Customers!G693=-999),"",IF(ISNUMBER(Customers!G693),Customers!G693,IFERROR(VALUE(Customers!G693),"")))</f>
        <v>23500</v>
      </c>
      <c r="H693" s="3" t="n">
        <f aca="false">IF(OR(TRIM(Customers!H693&amp;"")="",ISNUMBER(MATCH(TRIM(Customers!H693&amp;""),Codes!$A$5:$A$14,0))),"",IF(ISNUMBER(Customers!H693),Customers!H693,IFERROR(VALUE(Customers!H693),"")))</f>
        <v>23</v>
      </c>
      <c r="I693" s="5" t="str">
        <f aca="false">IF(OR(TRIM(Customers!I693&amp;"")="",ISNUMBER(MATCH(TRIM(Customers!I693&amp;""),Codes!$A$5:$A$14,0)),Customers!I693=DATE(1970,1,1)),"",IF(ISNUMBER(Customers!I693),Customers!I693,IFERROR(DATEVALUE(Customers!I693),"")))</f>
        <v/>
      </c>
      <c r="J693" s="2" t="str">
        <f aca="false">IF(OR(TRIM(Customers!J693&amp;"")="",ISNUMBER(MATCH(TRIM(Customers!J693&amp;""),Codes!$A$5:$A$14,0))),"",TRIM(Customers!J693))</f>
        <v/>
      </c>
      <c r="K693" s="3" t="n">
        <f aca="false">IF(OR(TRIM(Customers!K693&amp;"")="",ISNUMBER(MATCH(TRIM(Customers!K693&amp;""),Codes!$A$5:$A$14,0))),"",IF(ISNUMBER(Customers!K693),Customers!K693,IFERROR(VALUE(Customers!K693),"")))</f>
        <v>2</v>
      </c>
      <c r="L693" s="4" t="n">
        <f aca="false">IF(OR(TRIM(Customers!L693&amp;"")="",ISNUMBER(MATCH(TRIM(Customers!L693&amp;""),Codes!$A$5:$A$14,0))),"",IF(ISNUMBER(Customers!L693),Customers!L693,IFERROR(VALUE(Customers!L693),"")))</f>
        <v>1161.12</v>
      </c>
      <c r="M693" s="4" t="n">
        <f aca="false">IF(OR(TRIM(Customers!M693&amp;"")="",ISNUMBER(MATCH(TRIM(Customers!M693&amp;""),Codes!$A$5:$A$14,0))),"",IF(ISNUMBER(Customers!M693),Customers!M693,IFERROR(VALUE(Customers!M693),"")))</f>
        <v>26356.72</v>
      </c>
      <c r="N693" s="3" t="n">
        <f aca="false">IF(OR(TRIM(Customers!N693&amp;"")="",ISNUMBER(MATCH(TRIM(Customers!N693&amp;""),Codes!$A$5:$A$14,0)),Customers!N693=9999),"",IF(ISNUMBER(Customers!N693),Customers!N693,IFERROR(VALUE(Customers!N693),"")))</f>
        <v>19</v>
      </c>
      <c r="O693" s="4" t="n">
        <f aca="false">IF(OR(TRIM(Customers!O693&amp;"")="",ISNUMBER(MATCH(TRIM(Customers!O693&amp;""),Codes!$A$5:$A$14,0))),"",IF(ISNUMBER(Customers!O693),Customers!O693,IFERROR(VALUE(Customers!O693),"")))</f>
        <v>36.98</v>
      </c>
      <c r="P693" s="3" t="n">
        <f aca="false">IF(OR(TRIM(Customers!P693&amp;"")="",ISNUMBER(MATCH(TRIM(Customers!P693&amp;""),Codes!$A$5:$A$14,0))),"",IF(ISNUMBER(Customers!P693),Customers!P693,IFERROR(VALUE(Customers!P693),"")))</f>
        <v>6</v>
      </c>
      <c r="Q693" s="4" t="n">
        <f aca="false">IF(OR(TRIM(Customers!Q693&amp;"")="",ISNUMBER(MATCH(TRIM(Customers!Q693&amp;""),Codes!$A$5:$A$14,0))),"",IF(ISNUMBER(Customers!Q693),Customers!Q693,IFERROR(VALUE(Customers!Q693),"")))</f>
        <v>5500</v>
      </c>
      <c r="R693" s="4" t="n">
        <f aca="false">IF(OR(TRIM(Customers!R693&amp;"")="",ISNUMBER(MATCH(TRIM(Customers!R693&amp;""),Codes!$A$5:$A$14,0))),"",IF(ISNUMBER(Customers!R693),Customers!R693,IFERROR(VALUE(Customers!R693),"")))</f>
        <v>324.08</v>
      </c>
      <c r="S693" s="4" t="n">
        <f aca="false">IF(OR(TRIM(Customers!S693&amp;"")="",ISNUMBER(MATCH(TRIM(Customers!S693&amp;""),Codes!$A$5:$A$14,0))),"",IF(ISNUMBER(Customers!S693),Customers!S693,IFERROR(VALUE(Customers!S693),"")))</f>
        <v>89000</v>
      </c>
      <c r="T693" s="4" t="n">
        <f aca="false">IF(OR(TRIM(Customers!T693&amp;"")="",ISNUMBER(MATCH(TRIM(Customers!T693&amp;""),Codes!$A$5:$A$14,0))),"",IF(ISNUMBER(Customers!T693),Customers!T693,IFERROR(VALUE(Customers!T693),"")))</f>
        <v>563</v>
      </c>
      <c r="U693" s="3" t="n">
        <f aca="false">IF(OR(TRIM(Customers!U693&amp;"")="",ISNUMBER(MATCH(TRIM(Customers!U693&amp;""),Codes!$A$5:$A$14,0)),Customers!U693=0),"",IF(ISNUMBER(Customers!U693),Customers!U693,IFERROR(VALUE(Customers!U693),"")))</f>
        <v>641</v>
      </c>
      <c r="V693" s="3" t="str">
        <f aca="false">IF(OR(TRIM(Customers!V693&amp;"")="",ISNUMBER(MATCH(TRIM(Customers!V693&amp;""),Codes!$A$5:$A$14,0))),"",IF(ISNUMBER(Customers!V693),Customers!V693,IFERROR(VALUE(Customers!V693),"")))</f>
        <v/>
      </c>
    </row>
    <row r="694" customFormat="false" ht="15" hidden="false" customHeight="false" outlineLevel="0" collapsed="false">
      <c r="A694" s="2" t="str">
        <f aca="false">Customers!A694</f>
        <v>CL00693</v>
      </c>
      <c r="B694" s="3" t="n">
        <f aca="false">IF(OR(TRIM(Customers!B694&amp;"")="",ISNUMBER(MATCH(TRIM(Customers!B694&amp;""),Codes!$A$5:$A$14,0)),Customers!B694=0),"",IF(ISNUMBER(Customers!B694),Customers!B694,IFERROR(VALUE(Customers!B694),"")))</f>
        <v>37</v>
      </c>
      <c r="C694" s="2" t="str">
        <f aca="false">IF(OR(TRIM(Customers!C694&amp;"")="",ISNUMBER(MATCH(TRIM(Customers!C694&amp;""),Codes!$A$5:$A$14,0))),"",TRIM(Customers!C694))</f>
        <v>M</v>
      </c>
      <c r="D694" s="2" t="str">
        <f aca="false">IF(OR(TRIM(Customers!D694&amp;"")="",ISNUMBER(MATCH(TRIM(Customers!D694&amp;""),Codes!$A$5:$A$14,0))),"",TRIM(Customers!D694))</f>
        <v>Lombardia</v>
      </c>
      <c r="E694" s="2" t="str">
        <f aca="false">IF(OR(TRIM(Customers!E694&amp;"")="",ISNUMBER(MATCH(TRIM(Customers!E694&amp;""),Codes!$A$5:$A$14,0))),"",TRIM(Customers!E694))</f>
        <v>Manual worker</v>
      </c>
      <c r="F694" s="2" t="str">
        <f aca="false">IF(OR(TRIM(Customers!F694&amp;"")="",ISNUMBER(MATCH(TRIM(Customers!F694&amp;""),Codes!$A$5:$A$14,0))),"",TRIM(Customers!F694))</f>
        <v>Single</v>
      </c>
      <c r="G694" s="4" t="n">
        <f aca="false">IF(OR(TRIM(Customers!G694&amp;"")="",ISNUMBER(MATCH(TRIM(Customers!G694&amp;""),Codes!$A$5:$A$14,0)),Customers!G694=-999),"",IF(ISNUMBER(Customers!G694),Customers!G694,IFERROR(VALUE(Customers!G694),"")))</f>
        <v>17800</v>
      </c>
      <c r="H694" s="3" t="n">
        <f aca="false">IF(OR(TRIM(Customers!H694&amp;"")="",ISNUMBER(MATCH(TRIM(Customers!H694&amp;""),Codes!$A$5:$A$14,0))),"",IF(ISNUMBER(Customers!H694),Customers!H694,IFERROR(VALUE(Customers!H694),"")))</f>
        <v>16</v>
      </c>
      <c r="I694" s="5" t="n">
        <f aca="false">IF(OR(TRIM(Customers!I694&amp;"")="",ISNUMBER(MATCH(TRIM(Customers!I694&amp;""),Codes!$A$5:$A$14,0)),Customers!I694=DATE(1970,1,1)),"",IF(ISNUMBER(Customers!I694),Customers!I694,IFERROR(DATEVALUE(Customers!I694),"")))</f>
        <v>40123</v>
      </c>
      <c r="J694" s="2" t="str">
        <f aca="false">IF(OR(TRIM(Customers!J694&amp;"")="",ISNUMBER(MATCH(TRIM(Customers!J694&amp;""),Codes!$A$5:$A$14,0))),"",TRIM(Customers!J694))</f>
        <v>App</v>
      </c>
      <c r="K694" s="3" t="n">
        <f aca="false">IF(OR(TRIM(Customers!K694&amp;"")="",ISNUMBER(MATCH(TRIM(Customers!K694&amp;""),Codes!$A$5:$A$14,0))),"",IF(ISNUMBER(Customers!K694),Customers!K694,IFERROR(VALUE(Customers!K694),"")))</f>
        <v>3</v>
      </c>
      <c r="L694" s="4" t="n">
        <f aca="false">IF(OR(TRIM(Customers!L694&amp;"")="",ISNUMBER(MATCH(TRIM(Customers!L694&amp;""),Codes!$A$5:$A$14,0))),"",IF(ISNUMBER(Customers!L694),Customers!L694,IFERROR(VALUE(Customers!L694),"")))</f>
        <v>1851.75</v>
      </c>
      <c r="M694" s="4" t="n">
        <f aca="false">IF(OR(TRIM(Customers!M694&amp;"")="",ISNUMBER(MATCH(TRIM(Customers!M694&amp;""),Codes!$A$5:$A$14,0))),"",IF(ISNUMBER(Customers!M694),Customers!M694,IFERROR(VALUE(Customers!M694),"")))</f>
        <v>33918.87</v>
      </c>
      <c r="N694" s="3" t="n">
        <f aca="false">IF(OR(TRIM(Customers!N694&amp;"")="",ISNUMBER(MATCH(TRIM(Customers!N694&amp;""),Codes!$A$5:$A$14,0)),Customers!N694=9999),"",IF(ISNUMBER(Customers!N694),Customers!N694,IFERROR(VALUE(Customers!N694),"")))</f>
        <v>31</v>
      </c>
      <c r="O694" s="4" t="n">
        <f aca="false">IF(OR(TRIM(Customers!O694&amp;"")="",ISNUMBER(MATCH(TRIM(Customers!O694&amp;""),Codes!$A$5:$A$14,0))),"",IF(ISNUMBER(Customers!O694),Customers!O694,IFERROR(VALUE(Customers!O694),"")))</f>
        <v>59.35</v>
      </c>
      <c r="P694" s="3" t="n">
        <f aca="false">IF(OR(TRIM(Customers!P694&amp;"")="",ISNUMBER(MATCH(TRIM(Customers!P694&amp;""),Codes!$A$5:$A$14,0))),"",IF(ISNUMBER(Customers!P694),Customers!P694,IFERROR(VALUE(Customers!P694),"")))</f>
        <v>1</v>
      </c>
      <c r="Q694" s="4" t="n">
        <f aca="false">IF(OR(TRIM(Customers!Q694&amp;"")="",ISNUMBER(MATCH(TRIM(Customers!Q694&amp;""),Codes!$A$5:$A$14,0))),"",IF(ISNUMBER(Customers!Q694),Customers!Q694,IFERROR(VALUE(Customers!Q694),"")))</f>
        <v>3500</v>
      </c>
      <c r="R694" s="4" t="n">
        <f aca="false">IF(OR(TRIM(Customers!R694&amp;"")="",ISNUMBER(MATCH(TRIM(Customers!R694&amp;""),Codes!$A$5:$A$14,0))),"",IF(ISNUMBER(Customers!R694),Customers!R694,IFERROR(VALUE(Customers!R694),"")))</f>
        <v>806.53</v>
      </c>
      <c r="S694" s="4" t="str">
        <f aca="false">IF(OR(TRIM(Customers!S694&amp;"")="",ISNUMBER(MATCH(TRIM(Customers!S694&amp;""),Codes!$A$5:$A$14,0))),"",IF(ISNUMBER(Customers!S694),Customers!S694,IFERROR(VALUE(Customers!S694),"")))</f>
        <v/>
      </c>
      <c r="T694" s="4" t="str">
        <f aca="false">IF(OR(TRIM(Customers!T694&amp;"")="",ISNUMBER(MATCH(TRIM(Customers!T694&amp;""),Codes!$A$5:$A$14,0))),"",IF(ISNUMBER(Customers!T694),Customers!T694,IFERROR(VALUE(Customers!T694),"")))</f>
        <v/>
      </c>
      <c r="U694" s="3" t="n">
        <f aca="false">IF(OR(TRIM(Customers!U694&amp;"")="",ISNUMBER(MATCH(TRIM(Customers!U694&amp;""),Codes!$A$5:$A$14,0)),Customers!U694=0),"",IF(ISNUMBER(Customers!U694),Customers!U694,IFERROR(VALUE(Customers!U694),"")))</f>
        <v>676</v>
      </c>
      <c r="V694" s="3" t="str">
        <f aca="false">IF(OR(TRIM(Customers!V694&amp;"")="",ISNUMBER(MATCH(TRIM(Customers!V694&amp;""),Codes!$A$5:$A$14,0))),"",IF(ISNUMBER(Customers!V694),Customers!V694,IFERROR(VALUE(Customers!V694),"")))</f>
        <v/>
      </c>
    </row>
    <row r="695" customFormat="false" ht="15" hidden="false" customHeight="false" outlineLevel="0" collapsed="false">
      <c r="A695" s="2" t="str">
        <f aca="false">Customers!A695</f>
        <v>CL00694</v>
      </c>
      <c r="B695" s="3" t="n">
        <f aca="false">IF(OR(TRIM(Customers!B695&amp;"")="",ISNUMBER(MATCH(TRIM(Customers!B695&amp;""),Codes!$A$5:$A$14,0)),Customers!B695=0),"",IF(ISNUMBER(Customers!B695),Customers!B695,IFERROR(VALUE(Customers!B695),"")))</f>
        <v>54</v>
      </c>
      <c r="C695" s="2" t="str">
        <f aca="false">IF(OR(TRIM(Customers!C695&amp;"")="",ISNUMBER(MATCH(TRIM(Customers!C695&amp;""),Codes!$A$5:$A$14,0))),"",TRIM(Customers!C695))</f>
        <v>F</v>
      </c>
      <c r="D695" s="2" t="str">
        <f aca="false">IF(OR(TRIM(Customers!D695&amp;"")="",ISNUMBER(MATCH(TRIM(Customers!D695&amp;""),Codes!$A$5:$A$14,0))),"",TRIM(Customers!D695))</f>
        <v>Puglia</v>
      </c>
      <c r="E695" s="2" t="str">
        <f aca="false">IF(OR(TRIM(Customers!E695&amp;"")="",ISNUMBER(MATCH(TRIM(Customers!E695&amp;""),Codes!$A$5:$A$14,0))),"",TRIM(Customers!E695))</f>
        <v>Teacher</v>
      </c>
      <c r="F695" s="2" t="str">
        <f aca="false">IF(OR(TRIM(Customers!F695&amp;"")="",ISNUMBER(MATCH(TRIM(Customers!F695&amp;""),Codes!$A$5:$A$14,0))),"",TRIM(Customers!F695))</f>
        <v>Married</v>
      </c>
      <c r="G695" s="4" t="n">
        <f aca="false">IF(OR(TRIM(Customers!G695&amp;"")="",ISNUMBER(MATCH(TRIM(Customers!G695&amp;""),Codes!$A$5:$A$14,0)),Customers!G695=-999),"",IF(ISNUMBER(Customers!G695),Customers!G695,IFERROR(VALUE(Customers!G695),"")))</f>
        <v>29300</v>
      </c>
      <c r="H695" s="3" t="n">
        <f aca="false">IF(OR(TRIM(Customers!H695&amp;"")="",ISNUMBER(MATCH(TRIM(Customers!H695&amp;""),Codes!$A$5:$A$14,0))),"",IF(ISNUMBER(Customers!H695),Customers!H695,IFERROR(VALUE(Customers!H695),"")))</f>
        <v>15</v>
      </c>
      <c r="I695" s="5" t="n">
        <f aca="false">IF(OR(TRIM(Customers!I695&amp;"")="",ISNUMBER(MATCH(TRIM(Customers!I695&amp;""),Codes!$A$5:$A$14,0)),Customers!I695=DATE(1970,1,1)),"",IF(ISNUMBER(Customers!I695),Customers!I695,IFERROR(DATEVALUE(Customers!I695),"")))</f>
        <v>40580</v>
      </c>
      <c r="J695" s="2" t="str">
        <f aca="false">IF(OR(TRIM(Customers!J695&amp;"")="",ISNUMBER(MATCH(TRIM(Customers!J695&amp;""),Codes!$A$5:$A$14,0))),"",TRIM(Customers!J695))</f>
        <v>Online Banking</v>
      </c>
      <c r="K695" s="3" t="n">
        <f aca="false">IF(OR(TRIM(Customers!K695&amp;"")="",ISNUMBER(MATCH(TRIM(Customers!K695&amp;""),Codes!$A$5:$A$14,0))),"",IF(ISNUMBER(Customers!K695),Customers!K695,IFERROR(VALUE(Customers!K695),"")))</f>
        <v>6</v>
      </c>
      <c r="L695" s="4" t="n">
        <f aca="false">IF(OR(TRIM(Customers!L695&amp;"")="",ISNUMBER(MATCH(TRIM(Customers!L695&amp;""),Codes!$A$5:$A$14,0))),"",IF(ISNUMBER(Customers!L695),Customers!L695,IFERROR(VALUE(Customers!L695),"")))</f>
        <v>1526.53</v>
      </c>
      <c r="M695" s="4" t="n">
        <f aca="false">IF(OR(TRIM(Customers!M695&amp;"")="",ISNUMBER(MATCH(TRIM(Customers!M695&amp;""),Codes!$A$5:$A$14,0))),"",IF(ISNUMBER(Customers!M695),Customers!M695,IFERROR(VALUE(Customers!M695),"")))</f>
        <v>21507.24</v>
      </c>
      <c r="N695" s="3" t="n">
        <f aca="false">IF(OR(TRIM(Customers!N695&amp;"")="",ISNUMBER(MATCH(TRIM(Customers!N695&amp;""),Codes!$A$5:$A$14,0)),Customers!N695=9999),"",IF(ISNUMBER(Customers!N695),Customers!N695,IFERROR(VALUE(Customers!N695),"")))</f>
        <v>18</v>
      </c>
      <c r="O695" s="4" t="n">
        <f aca="false">IF(OR(TRIM(Customers!O695&amp;"")="",ISNUMBER(MATCH(TRIM(Customers!O695&amp;""),Codes!$A$5:$A$14,0))),"",IF(ISNUMBER(Customers!O695),Customers!O695,IFERROR(VALUE(Customers!O695),"")))</f>
        <v>124.28</v>
      </c>
      <c r="P695" s="3" t="n">
        <f aca="false">IF(OR(TRIM(Customers!P695&amp;"")="",ISNUMBER(MATCH(TRIM(Customers!P695&amp;""),Codes!$A$5:$A$14,0))),"",IF(ISNUMBER(Customers!P695),Customers!P695,IFERROR(VALUE(Customers!P695),"")))</f>
        <v>2</v>
      </c>
      <c r="Q695" s="4" t="n">
        <f aca="false">IF(OR(TRIM(Customers!Q695&amp;"")="",ISNUMBER(MATCH(TRIM(Customers!Q695&amp;""),Codes!$A$5:$A$14,0))),"",IF(ISNUMBER(Customers!Q695),Customers!Q695,IFERROR(VALUE(Customers!Q695),"")))</f>
        <v>5500</v>
      </c>
      <c r="R695" s="4" t="n">
        <f aca="false">IF(OR(TRIM(Customers!R695&amp;"")="",ISNUMBER(MATCH(TRIM(Customers!R695&amp;""),Codes!$A$5:$A$14,0))),"",IF(ISNUMBER(Customers!R695),Customers!R695,IFERROR(VALUE(Customers!R695),"")))</f>
        <v>2993.44</v>
      </c>
      <c r="S695" s="4" t="n">
        <f aca="false">IF(OR(TRIM(Customers!S695&amp;"")="",ISNUMBER(MATCH(TRIM(Customers!S695&amp;""),Codes!$A$5:$A$14,0))),"",IF(ISNUMBER(Customers!S695),Customers!S695,IFERROR(VALUE(Customers!S695),"")))</f>
        <v>0</v>
      </c>
      <c r="T695" s="4" t="n">
        <f aca="false">IF(OR(TRIM(Customers!T695&amp;"")="",ISNUMBER(MATCH(TRIM(Customers!T695&amp;""),Codes!$A$5:$A$14,0))),"",IF(ISNUMBER(Customers!T695),Customers!T695,IFERROR(VALUE(Customers!T695),"")))</f>
        <v>0</v>
      </c>
      <c r="U695" s="3" t="n">
        <f aca="false">IF(OR(TRIM(Customers!U695&amp;"")="",ISNUMBER(MATCH(TRIM(Customers!U695&amp;""),Codes!$A$5:$A$14,0)),Customers!U695=0),"",IF(ISNUMBER(Customers!U695),Customers!U695,IFERROR(VALUE(Customers!U695),"")))</f>
        <v>687</v>
      </c>
      <c r="V695" s="3" t="n">
        <f aca="false">IF(OR(TRIM(Customers!V695&amp;"")="",ISNUMBER(MATCH(TRIM(Customers!V695&amp;""),Codes!$A$5:$A$14,0))),"",IF(ISNUMBER(Customers!V695),Customers!V695,IFERROR(VALUE(Customers!V695),"")))</f>
        <v>0</v>
      </c>
    </row>
    <row r="696" customFormat="false" ht="15" hidden="false" customHeight="false" outlineLevel="0" collapsed="false">
      <c r="A696" s="2" t="str">
        <f aca="false">Customers!A696</f>
        <v>CL00695</v>
      </c>
      <c r="B696" s="3" t="n">
        <f aca="false">IF(OR(TRIM(Customers!B696&amp;"")="",ISNUMBER(MATCH(TRIM(Customers!B696&amp;""),Codes!$A$5:$A$14,0)),Customers!B696=0),"",IF(ISNUMBER(Customers!B696),Customers!B696,IFERROR(VALUE(Customers!B696),"")))</f>
        <v>55</v>
      </c>
      <c r="C696" s="2" t="str">
        <f aca="false">IF(OR(TRIM(Customers!C696&amp;"")="",ISNUMBER(MATCH(TRIM(Customers!C696&amp;""),Codes!$A$5:$A$14,0))),"",TRIM(Customers!C696))</f>
        <v>M</v>
      </c>
      <c r="D696" s="2" t="str">
        <f aca="false">IF(OR(TRIM(Customers!D696&amp;"")="",ISNUMBER(MATCH(TRIM(Customers!D696&amp;""),Codes!$A$5:$A$14,0))),"",TRIM(Customers!D696))</f>
        <v>Toscana</v>
      </c>
      <c r="E696" s="2" t="str">
        <f aca="false">IF(OR(TRIM(Customers!E696&amp;"")="",ISNUMBER(MATCH(TRIM(Customers!E696&amp;""),Codes!$A$5:$A$14,0))),"",TRIM(Customers!E696))</f>
        <v>Executive</v>
      </c>
      <c r="F696" s="2" t="str">
        <f aca="false">IF(OR(TRIM(Customers!F696&amp;"")="",ISNUMBER(MATCH(TRIM(Customers!F696&amp;""),Codes!$A$5:$A$14,0))),"",TRIM(Customers!F696))</f>
        <v>Single</v>
      </c>
      <c r="G696" s="4" t="n">
        <f aca="false">IF(OR(TRIM(Customers!G696&amp;"")="",ISNUMBER(MATCH(TRIM(Customers!G696&amp;""),Codes!$A$5:$A$14,0)),Customers!G696=-999),"",IF(ISNUMBER(Customers!G696),Customers!G696,IFERROR(VALUE(Customers!G696),"")))</f>
        <v>130800</v>
      </c>
      <c r="H696" s="3" t="n">
        <f aca="false">IF(OR(TRIM(Customers!H696&amp;"")="",ISNUMBER(MATCH(TRIM(Customers!H696&amp;""),Codes!$A$5:$A$14,0))),"",IF(ISNUMBER(Customers!H696),Customers!H696,IFERROR(VALUE(Customers!H696),"")))</f>
        <v>24</v>
      </c>
      <c r="I696" s="5" t="n">
        <f aca="false">IF(OR(TRIM(Customers!I696&amp;"")="",ISNUMBER(MATCH(TRIM(Customers!I696&amp;""),Codes!$A$5:$A$14,0)),Customers!I696=DATE(1970,1,1)),"",IF(ISNUMBER(Customers!I696),Customers!I696,IFERROR(DATEVALUE(Customers!I696),"")))</f>
        <v>37276</v>
      </c>
      <c r="J696" s="2" t="str">
        <f aca="false">IF(OR(TRIM(Customers!J696&amp;"")="",ISNUMBER(MATCH(TRIM(Customers!J696&amp;""),Codes!$A$5:$A$14,0))),"",TRIM(Customers!J696))</f>
        <v>Branch</v>
      </c>
      <c r="K696" s="3" t="n">
        <f aca="false">IF(OR(TRIM(Customers!K696&amp;"")="",ISNUMBER(MATCH(TRIM(Customers!K696&amp;""),Codes!$A$5:$A$14,0))),"",IF(ISNUMBER(Customers!K696),Customers!K696,IFERROR(VALUE(Customers!K696),"")))</f>
        <v>1</v>
      </c>
      <c r="L696" s="4" t="n">
        <f aca="false">IF(OR(TRIM(Customers!L696&amp;"")="",ISNUMBER(MATCH(TRIM(Customers!L696&amp;""),Codes!$A$5:$A$14,0))),"",IF(ISNUMBER(Customers!L696),Customers!L696,IFERROR(VALUE(Customers!L696),"")))</f>
        <v>10646.05</v>
      </c>
      <c r="M696" s="4" t="n">
        <f aca="false">IF(OR(TRIM(Customers!M696&amp;"")="",ISNUMBER(MATCH(TRIM(Customers!M696&amp;""),Codes!$A$5:$A$14,0))),"",IF(ISNUMBER(Customers!M696),Customers!M696,IFERROR(VALUE(Customers!M696),"")))</f>
        <v>249645.72</v>
      </c>
      <c r="N696" s="3" t="n">
        <f aca="false">IF(OR(TRIM(Customers!N696&amp;"")="",ISNUMBER(MATCH(TRIM(Customers!N696&amp;""),Codes!$A$5:$A$14,0)),Customers!N696=9999),"",IF(ISNUMBER(Customers!N696),Customers!N696,IFERROR(VALUE(Customers!N696),"")))</f>
        <v>46</v>
      </c>
      <c r="O696" s="4" t="n">
        <f aca="false">IF(OR(TRIM(Customers!O696&amp;"")="",ISNUMBER(MATCH(TRIM(Customers!O696&amp;""),Codes!$A$5:$A$14,0))),"",IF(ISNUMBER(Customers!O696),Customers!O696,IFERROR(VALUE(Customers!O696),"")))</f>
        <v>108.08</v>
      </c>
      <c r="P696" s="3" t="n">
        <f aca="false">IF(OR(TRIM(Customers!P696&amp;"")="",ISNUMBER(MATCH(TRIM(Customers!P696&amp;""),Codes!$A$5:$A$14,0))),"",IF(ISNUMBER(Customers!P696),Customers!P696,IFERROR(VALUE(Customers!P696),"")))</f>
        <v>5</v>
      </c>
      <c r="Q696" s="4" t="n">
        <f aca="false">IF(OR(TRIM(Customers!Q696&amp;"")="",ISNUMBER(MATCH(TRIM(Customers!Q696&amp;""),Codes!$A$5:$A$14,0))),"",IF(ISNUMBER(Customers!Q696),Customers!Q696,IFERROR(VALUE(Customers!Q696),"")))</f>
        <v>15000</v>
      </c>
      <c r="R696" s="4" t="n">
        <f aca="false">IF(OR(TRIM(Customers!R696&amp;"")="",ISNUMBER(MATCH(TRIM(Customers!R696&amp;""),Codes!$A$5:$A$14,0))),"",IF(ISNUMBER(Customers!R696),Customers!R696,IFERROR(VALUE(Customers!R696),"")))</f>
        <v>5680.33</v>
      </c>
      <c r="S696" s="4" t="n">
        <f aca="false">IF(OR(TRIM(Customers!S696&amp;"")="",ISNUMBER(MATCH(TRIM(Customers!S696&amp;""),Codes!$A$5:$A$14,0))),"",IF(ISNUMBER(Customers!S696),Customers!S696,IFERROR(VALUE(Customers!S696),"")))</f>
        <v>0</v>
      </c>
      <c r="T696" s="4" t="n">
        <f aca="false">IF(OR(TRIM(Customers!T696&amp;"")="",ISNUMBER(MATCH(TRIM(Customers!T696&amp;""),Codes!$A$5:$A$14,0))),"",IF(ISNUMBER(Customers!T696),Customers!T696,IFERROR(VALUE(Customers!T696),"")))</f>
        <v>0</v>
      </c>
      <c r="U696" s="3" t="n">
        <f aca="false">IF(OR(TRIM(Customers!U696&amp;"")="",ISNUMBER(MATCH(TRIM(Customers!U696&amp;""),Codes!$A$5:$A$14,0)),Customers!U696=0),"",IF(ISNUMBER(Customers!U696),Customers!U696,IFERROR(VALUE(Customers!U696),"")))</f>
        <v>674</v>
      </c>
      <c r="V696" s="3" t="n">
        <f aca="false">IF(OR(TRIM(Customers!V696&amp;"")="",ISNUMBER(MATCH(TRIM(Customers!V696&amp;""),Codes!$A$5:$A$14,0))),"",IF(ISNUMBER(Customers!V696),Customers!V696,IFERROR(VALUE(Customers!V696),"")))</f>
        <v>0</v>
      </c>
    </row>
    <row r="697" customFormat="false" ht="15" hidden="false" customHeight="false" outlineLevel="0" collapsed="false">
      <c r="A697" s="2" t="str">
        <f aca="false">Customers!A697</f>
        <v>CL00696</v>
      </c>
      <c r="B697" s="3" t="n">
        <f aca="false">IF(OR(TRIM(Customers!B697&amp;"")="",ISNUMBER(MATCH(TRIM(Customers!B697&amp;""),Codes!$A$5:$A$14,0)),Customers!B697=0),"",IF(ISNUMBER(Customers!B697),Customers!B697,IFERROR(VALUE(Customers!B697),"")))</f>
        <v>43</v>
      </c>
      <c r="C697" s="2" t="str">
        <f aca="false">IF(OR(TRIM(Customers!C697&amp;"")="",ISNUMBER(MATCH(TRIM(Customers!C697&amp;""),Codes!$A$5:$A$14,0))),"",TRIM(Customers!C697))</f>
        <v>F</v>
      </c>
      <c r="D697" s="2" t="str">
        <f aca="false">IF(OR(TRIM(Customers!D697&amp;"")="",ISNUMBER(MATCH(TRIM(Customers!D697&amp;""),Codes!$A$5:$A$14,0))),"",TRIM(Customers!D697))</f>
        <v>Puglia</v>
      </c>
      <c r="E697" s="2" t="str">
        <f aca="false">IF(OR(TRIM(Customers!E697&amp;"")="",ISNUMBER(MATCH(TRIM(Customers!E697&amp;""),Codes!$A$5:$A$14,0))),"",TRIM(Customers!E697))</f>
        <v>Manual worker</v>
      </c>
      <c r="F697" s="2" t="str">
        <f aca="false">IF(OR(TRIM(Customers!F697&amp;"")="",ISNUMBER(MATCH(TRIM(Customers!F697&amp;""),Codes!$A$5:$A$14,0))),"",TRIM(Customers!F697))</f>
        <v>Married</v>
      </c>
      <c r="G697" s="4" t="n">
        <f aca="false">IF(OR(TRIM(Customers!G697&amp;"")="",ISNUMBER(MATCH(TRIM(Customers!G697&amp;""),Codes!$A$5:$A$14,0)),Customers!G697=-999),"",IF(ISNUMBER(Customers!G697),Customers!G697,IFERROR(VALUE(Customers!G697),"")))</f>
        <v>18900</v>
      </c>
      <c r="H697" s="3" t="n">
        <f aca="false">IF(OR(TRIM(Customers!H697&amp;"")="",ISNUMBER(MATCH(TRIM(Customers!H697&amp;""),Codes!$A$5:$A$14,0))),"",IF(ISNUMBER(Customers!H697),Customers!H697,IFERROR(VALUE(Customers!H697),"")))</f>
        <v>9</v>
      </c>
      <c r="I697" s="5" t="n">
        <f aca="false">IF(OR(TRIM(Customers!I697&amp;"")="",ISNUMBER(MATCH(TRIM(Customers!I697&amp;""),Codes!$A$5:$A$14,0)),Customers!I697=DATE(1970,1,1)),"",IF(ISNUMBER(Customers!I697),Customers!I697,IFERROR(DATEVALUE(Customers!I697),"")))</f>
        <v>42724</v>
      </c>
      <c r="J697" s="2" t="str">
        <f aca="false">IF(OR(TRIM(Customers!J697&amp;"")="",ISNUMBER(MATCH(TRIM(Customers!J697&amp;""),Codes!$A$5:$A$14,0))),"",TRIM(Customers!J697))</f>
        <v/>
      </c>
      <c r="K697" s="3" t="n">
        <f aca="false">IF(OR(TRIM(Customers!K697&amp;"")="",ISNUMBER(MATCH(TRIM(Customers!K697&amp;""),Codes!$A$5:$A$14,0))),"",IF(ISNUMBER(Customers!K697),Customers!K697,IFERROR(VALUE(Customers!K697),"")))</f>
        <v>1</v>
      </c>
      <c r="L697" s="4" t="n">
        <f aca="false">IF(OR(TRIM(Customers!L697&amp;"")="",ISNUMBER(MATCH(TRIM(Customers!L697&amp;""),Codes!$A$5:$A$14,0))),"",IF(ISNUMBER(Customers!L697),Customers!L697,IFERROR(VALUE(Customers!L697),"")))</f>
        <v>792.65</v>
      </c>
      <c r="M697" s="4" t="n">
        <f aca="false">IF(OR(TRIM(Customers!M697&amp;"")="",ISNUMBER(MATCH(TRIM(Customers!M697&amp;""),Codes!$A$5:$A$14,0))),"",IF(ISNUMBER(Customers!M697),Customers!M697,IFERROR(VALUE(Customers!M697),"")))</f>
        <v>0</v>
      </c>
      <c r="N697" s="3" t="n">
        <f aca="false">IF(OR(TRIM(Customers!N697&amp;"")="",ISNUMBER(MATCH(TRIM(Customers!N697&amp;""),Codes!$A$5:$A$14,0)),Customers!N697=9999),"",IF(ISNUMBER(Customers!N697),Customers!N697,IFERROR(VALUE(Customers!N697),"")))</f>
        <v>25</v>
      </c>
      <c r="O697" s="4" t="n">
        <f aca="false">IF(OR(TRIM(Customers!O697&amp;"")="",ISNUMBER(MATCH(TRIM(Customers!O697&amp;""),Codes!$A$5:$A$14,0))),"",IF(ISNUMBER(Customers!O697),Customers!O697,IFERROR(VALUE(Customers!O697),"")))</f>
        <v>63.13</v>
      </c>
      <c r="P697" s="3" t="n">
        <f aca="false">IF(OR(TRIM(Customers!P697&amp;"")="",ISNUMBER(MATCH(TRIM(Customers!P697&amp;""),Codes!$A$5:$A$14,0))),"",IF(ISNUMBER(Customers!P697),Customers!P697,IFERROR(VALUE(Customers!P697),"")))</f>
        <v>1</v>
      </c>
      <c r="Q697" s="4" t="n">
        <f aca="false">IF(OR(TRIM(Customers!Q697&amp;"")="",ISNUMBER(MATCH(TRIM(Customers!Q697&amp;""),Codes!$A$5:$A$14,0))),"",IF(ISNUMBER(Customers!Q697),Customers!Q697,IFERROR(VALUE(Customers!Q697),"")))</f>
        <v>3000</v>
      </c>
      <c r="R697" s="4" t="n">
        <f aca="false">IF(OR(TRIM(Customers!R697&amp;"")="",ISNUMBER(MATCH(TRIM(Customers!R697&amp;""),Codes!$A$5:$A$14,0))),"",IF(ISNUMBER(Customers!R697),Customers!R697,IFERROR(VALUE(Customers!R697),"")))</f>
        <v>1081.51</v>
      </c>
      <c r="S697" s="4" t="n">
        <f aca="false">IF(OR(TRIM(Customers!S697&amp;"")="",ISNUMBER(MATCH(TRIM(Customers!S697&amp;""),Codes!$A$5:$A$14,0))),"",IF(ISNUMBER(Customers!S697),Customers!S697,IFERROR(VALUE(Customers!S697),"")))</f>
        <v>0</v>
      </c>
      <c r="T697" s="4" t="n">
        <f aca="false">IF(OR(TRIM(Customers!T697&amp;"")="",ISNUMBER(MATCH(TRIM(Customers!T697&amp;""),Codes!$A$5:$A$14,0))),"",IF(ISNUMBER(Customers!T697),Customers!T697,IFERROR(VALUE(Customers!T697),"")))</f>
        <v>0</v>
      </c>
      <c r="U697" s="3" t="n">
        <f aca="false">IF(OR(TRIM(Customers!U697&amp;"")="",ISNUMBER(MATCH(TRIM(Customers!U697&amp;""),Codes!$A$5:$A$14,0)),Customers!U697=0),"",IF(ISNUMBER(Customers!U697),Customers!U697,IFERROR(VALUE(Customers!U697),"")))</f>
        <v>618</v>
      </c>
      <c r="V697" s="3" t="n">
        <f aca="false">IF(OR(TRIM(Customers!V697&amp;"")="",ISNUMBER(MATCH(TRIM(Customers!V697&amp;""),Codes!$A$5:$A$14,0))),"",IF(ISNUMBER(Customers!V697),Customers!V697,IFERROR(VALUE(Customers!V697),"")))</f>
        <v>0</v>
      </c>
    </row>
    <row r="698" customFormat="false" ht="15" hidden="false" customHeight="false" outlineLevel="0" collapsed="false">
      <c r="A698" s="2" t="str">
        <f aca="false">Customers!A698</f>
        <v>CL00697</v>
      </c>
      <c r="B698" s="3" t="n">
        <f aca="false">IF(OR(TRIM(Customers!B698&amp;"")="",ISNUMBER(MATCH(TRIM(Customers!B698&amp;""),Codes!$A$5:$A$14,0)),Customers!B698=0),"",IF(ISNUMBER(Customers!B698),Customers!B698,IFERROR(VALUE(Customers!B698),"")))</f>
        <v>36</v>
      </c>
      <c r="C698" s="2" t="str">
        <f aca="false">IF(OR(TRIM(Customers!C698&amp;"")="",ISNUMBER(MATCH(TRIM(Customers!C698&amp;""),Codes!$A$5:$A$14,0))),"",TRIM(Customers!C698))</f>
        <v>F</v>
      </c>
      <c r="D698" s="2" t="str">
        <f aca="false">IF(OR(TRIM(Customers!D698&amp;"")="",ISNUMBER(MATCH(TRIM(Customers!D698&amp;""),Codes!$A$5:$A$14,0))),"",TRIM(Customers!D698))</f>
        <v>Puglia</v>
      </c>
      <c r="E698" s="2" t="str">
        <f aca="false">IF(OR(TRIM(Customers!E698&amp;"")="",ISNUMBER(MATCH(TRIM(Customers!E698&amp;""),Codes!$A$5:$A$14,0))),"",TRIM(Customers!E698))</f>
        <v>Business owner</v>
      </c>
      <c r="F698" s="2" t="str">
        <f aca="false">IF(OR(TRIM(Customers!F698&amp;"")="",ISNUMBER(MATCH(TRIM(Customers!F698&amp;""),Codes!$A$5:$A$14,0))),"",TRIM(Customers!F698))</f>
        <v>Married</v>
      </c>
      <c r="G698" s="4" t="n">
        <f aca="false">IF(OR(TRIM(Customers!G698&amp;"")="",ISNUMBER(MATCH(TRIM(Customers!G698&amp;""),Codes!$A$5:$A$14,0)),Customers!G698=-999),"",IF(ISNUMBER(Customers!G698),Customers!G698,IFERROR(VALUE(Customers!G698),"")))</f>
        <v>47500</v>
      </c>
      <c r="H698" s="3" t="n">
        <f aca="false">IF(OR(TRIM(Customers!H698&amp;"")="",ISNUMBER(MATCH(TRIM(Customers!H698&amp;""),Codes!$A$5:$A$14,0))),"",IF(ISNUMBER(Customers!H698),Customers!H698,IFERROR(VALUE(Customers!H698),"")))</f>
        <v>5</v>
      </c>
      <c r="I698" s="5" t="n">
        <f aca="false">IF(OR(TRIM(Customers!I698&amp;"")="",ISNUMBER(MATCH(TRIM(Customers!I698&amp;""),Codes!$A$5:$A$14,0)),Customers!I698=DATE(1970,1,1)),"",IF(ISNUMBER(Customers!I698),Customers!I698,IFERROR(DATEVALUE(Customers!I698),"")))</f>
        <v>44223</v>
      </c>
      <c r="J698" s="2" t="str">
        <f aca="false">IF(OR(TRIM(Customers!J698&amp;"")="",ISNUMBER(MATCH(TRIM(Customers!J698&amp;""),Codes!$A$5:$A$14,0))),"",TRIM(Customers!J698))</f>
        <v>App</v>
      </c>
      <c r="K698" s="3" t="n">
        <f aca="false">IF(OR(TRIM(Customers!K698&amp;"")="",ISNUMBER(MATCH(TRIM(Customers!K698&amp;""),Codes!$A$5:$A$14,0))),"",IF(ISNUMBER(Customers!K698),Customers!K698,IFERROR(VALUE(Customers!K698),"")))</f>
        <v>2</v>
      </c>
      <c r="L698" s="4" t="n">
        <f aca="false">IF(OR(TRIM(Customers!L698&amp;"")="",ISNUMBER(MATCH(TRIM(Customers!L698&amp;""),Codes!$A$5:$A$14,0))),"",IF(ISNUMBER(Customers!L698),Customers!L698,IFERROR(VALUE(Customers!L698),"")))</f>
        <v>-170.52</v>
      </c>
      <c r="M698" s="4" t="n">
        <f aca="false">IF(OR(TRIM(Customers!M698&amp;"")="",ISNUMBER(MATCH(TRIM(Customers!M698&amp;""),Codes!$A$5:$A$14,0))),"",IF(ISNUMBER(Customers!M698),Customers!M698,IFERROR(VALUE(Customers!M698),"")))</f>
        <v>8844.52</v>
      </c>
      <c r="N698" s="3" t="str">
        <f aca="false">IF(OR(TRIM(Customers!N698&amp;"")="",ISNUMBER(MATCH(TRIM(Customers!N698&amp;""),Codes!$A$5:$A$14,0)),Customers!N698=9999),"",IF(ISNUMBER(Customers!N698),Customers!N698,IFERROR(VALUE(Customers!N698),"")))</f>
        <v/>
      </c>
      <c r="O698" s="4" t="n">
        <f aca="false">IF(OR(TRIM(Customers!O698&amp;"")="",ISNUMBER(MATCH(TRIM(Customers!O698&amp;""),Codes!$A$5:$A$14,0))),"",IF(ISNUMBER(Customers!O698),Customers!O698,IFERROR(VALUE(Customers!O698),"")))</f>
        <v>60.79</v>
      </c>
      <c r="P698" s="3" t="n">
        <f aca="false">IF(OR(TRIM(Customers!P698&amp;"")="",ISNUMBER(MATCH(TRIM(Customers!P698&amp;""),Codes!$A$5:$A$14,0))),"",IF(ISNUMBER(Customers!P698),Customers!P698,IFERROR(VALUE(Customers!P698),"")))</f>
        <v>1</v>
      </c>
      <c r="Q698" s="4" t="n">
        <f aca="false">IF(OR(TRIM(Customers!Q698&amp;"")="",ISNUMBER(MATCH(TRIM(Customers!Q698&amp;""),Codes!$A$5:$A$14,0))),"",IF(ISNUMBER(Customers!Q698),Customers!Q698,IFERROR(VALUE(Customers!Q698),"")))</f>
        <v>5000</v>
      </c>
      <c r="R698" s="4" t="n">
        <f aca="false">IF(OR(TRIM(Customers!R698&amp;"")="",ISNUMBER(MATCH(TRIM(Customers!R698&amp;""),Codes!$A$5:$A$14,0))),"",IF(ISNUMBER(Customers!R698),Customers!R698,IFERROR(VALUE(Customers!R698),"")))</f>
        <v>1344.06</v>
      </c>
      <c r="S698" s="4" t="n">
        <f aca="false">IF(OR(TRIM(Customers!S698&amp;"")="",ISNUMBER(MATCH(TRIM(Customers!S698&amp;""),Codes!$A$5:$A$14,0))),"",IF(ISNUMBER(Customers!S698),Customers!S698,IFERROR(VALUE(Customers!S698),"")))</f>
        <v>0</v>
      </c>
      <c r="T698" s="4" t="n">
        <f aca="false">IF(OR(TRIM(Customers!T698&amp;"")="",ISNUMBER(MATCH(TRIM(Customers!T698&amp;""),Codes!$A$5:$A$14,0))),"",IF(ISNUMBER(Customers!T698),Customers!T698,IFERROR(VALUE(Customers!T698),"")))</f>
        <v>0</v>
      </c>
      <c r="U698" s="3" t="n">
        <f aca="false">IF(OR(TRIM(Customers!U698&amp;"")="",ISNUMBER(MATCH(TRIM(Customers!U698&amp;""),Codes!$A$5:$A$14,0)),Customers!U698=0),"",IF(ISNUMBER(Customers!U698),Customers!U698,IFERROR(VALUE(Customers!U698),"")))</f>
        <v>503</v>
      </c>
      <c r="V698" s="3" t="n">
        <f aca="false">IF(OR(TRIM(Customers!V698&amp;"")="",ISNUMBER(MATCH(TRIM(Customers!V698&amp;""),Codes!$A$5:$A$14,0))),"",IF(ISNUMBER(Customers!V698),Customers!V698,IFERROR(VALUE(Customers!V698),"")))</f>
        <v>0</v>
      </c>
    </row>
    <row r="699" customFormat="false" ht="15" hidden="false" customHeight="false" outlineLevel="0" collapsed="false">
      <c r="A699" s="2" t="str">
        <f aca="false">Customers!A699</f>
        <v>CL00698</v>
      </c>
      <c r="B699" s="3" t="n">
        <f aca="false">IF(OR(TRIM(Customers!B699&amp;"")="",ISNUMBER(MATCH(TRIM(Customers!B699&amp;""),Codes!$A$5:$A$14,0)),Customers!B699=0),"",IF(ISNUMBER(Customers!B699),Customers!B699,IFERROR(VALUE(Customers!B699),"")))</f>
        <v>27</v>
      </c>
      <c r="C699" s="2" t="str">
        <f aca="false">IF(OR(TRIM(Customers!C699&amp;"")="",ISNUMBER(MATCH(TRIM(Customers!C699&amp;""),Codes!$A$5:$A$14,0))),"",TRIM(Customers!C699))</f>
        <v>F</v>
      </c>
      <c r="D699" s="2" t="str">
        <f aca="false">IF(OR(TRIM(Customers!D699&amp;"")="",ISNUMBER(MATCH(TRIM(Customers!D699&amp;""),Codes!$A$5:$A$14,0))),"",TRIM(Customers!D699))</f>
        <v>Emilia-Romagna</v>
      </c>
      <c r="E699" s="2" t="str">
        <f aca="false">IF(OR(TRIM(Customers!E699&amp;"")="",ISNUMBER(MATCH(TRIM(Customers!E699&amp;""),Codes!$A$5:$A$14,0))),"",TRIM(Customers!E699))</f>
        <v>Unemployed</v>
      </c>
      <c r="F699" s="2" t="str">
        <f aca="false">IF(OR(TRIM(Customers!F699&amp;"")="",ISNUMBER(MATCH(TRIM(Customers!F699&amp;""),Codes!$A$5:$A$14,0))),"",TRIM(Customers!F699))</f>
        <v/>
      </c>
      <c r="G699" s="4" t="n">
        <f aca="false">IF(OR(TRIM(Customers!G699&amp;"")="",ISNUMBER(MATCH(TRIM(Customers!G699&amp;""),Codes!$A$5:$A$14,0)),Customers!G699=-999),"",IF(ISNUMBER(Customers!G699),Customers!G699,IFERROR(VALUE(Customers!G699),"")))</f>
        <v>5000</v>
      </c>
      <c r="H699" s="3" t="n">
        <f aca="false">IF(OR(TRIM(Customers!H699&amp;"")="",ISNUMBER(MATCH(TRIM(Customers!H699&amp;""),Codes!$A$5:$A$14,0))),"",IF(ISNUMBER(Customers!H699),Customers!H699,IFERROR(VALUE(Customers!H699),"")))</f>
        <v>3</v>
      </c>
      <c r="I699" s="5" t="n">
        <f aca="false">IF(OR(TRIM(Customers!I699&amp;"")="",ISNUMBER(MATCH(TRIM(Customers!I699&amp;""),Codes!$A$5:$A$14,0)),Customers!I699=DATE(1970,1,1)),"",IF(ISNUMBER(Customers!I699),Customers!I699,IFERROR(DATEVALUE(Customers!I699),"")))</f>
        <v>45174</v>
      </c>
      <c r="J699" s="2" t="str">
        <f aca="false">IF(OR(TRIM(Customers!J699&amp;"")="",ISNUMBER(MATCH(TRIM(Customers!J699&amp;""),Codes!$A$5:$A$14,0))),"",TRIM(Customers!J699))</f>
        <v>Online Banking</v>
      </c>
      <c r="K699" s="3" t="n">
        <f aca="false">IF(OR(TRIM(Customers!K699&amp;"")="",ISNUMBER(MATCH(TRIM(Customers!K699&amp;""),Codes!$A$5:$A$14,0))),"",IF(ISNUMBER(Customers!K699),Customers!K699,IFERROR(VALUE(Customers!K699),"")))</f>
        <v>2</v>
      </c>
      <c r="L699" s="4" t="n">
        <f aca="false">IF(OR(TRIM(Customers!L699&amp;"")="",ISNUMBER(MATCH(TRIM(Customers!L699&amp;""),Codes!$A$5:$A$14,0))),"",IF(ISNUMBER(Customers!L699),Customers!L699,IFERROR(VALUE(Customers!L699),"")))</f>
        <v>239.22</v>
      </c>
      <c r="M699" s="4" t="n">
        <f aca="false">IF(OR(TRIM(Customers!M699&amp;"")="",ISNUMBER(MATCH(TRIM(Customers!M699&amp;""),Codes!$A$5:$A$14,0))),"",IF(ISNUMBER(Customers!M699),Customers!M699,IFERROR(VALUE(Customers!M699),"")))</f>
        <v>0</v>
      </c>
      <c r="N699" s="3" t="n">
        <f aca="false">IF(OR(TRIM(Customers!N699&amp;"")="",ISNUMBER(MATCH(TRIM(Customers!N699&amp;""),Codes!$A$5:$A$14,0)),Customers!N699=9999),"",IF(ISNUMBER(Customers!N699),Customers!N699,IFERROR(VALUE(Customers!N699),"")))</f>
        <v>17</v>
      </c>
      <c r="O699" s="4" t="n">
        <f aca="false">IF(OR(TRIM(Customers!O699&amp;"")="",ISNUMBER(MATCH(TRIM(Customers!O699&amp;""),Codes!$A$5:$A$14,0))),"",IF(ISNUMBER(Customers!O699),Customers!O699,IFERROR(VALUE(Customers!O699),"")))</f>
        <v>28.02</v>
      </c>
      <c r="P699" s="3" t="n">
        <f aca="false">IF(OR(TRIM(Customers!P699&amp;"")="",ISNUMBER(MATCH(TRIM(Customers!P699&amp;""),Codes!$A$5:$A$14,0))),"",IF(ISNUMBER(Customers!P699),Customers!P699,IFERROR(VALUE(Customers!P699),"")))</f>
        <v>3</v>
      </c>
      <c r="Q699" s="4" t="str">
        <f aca="false">IF(OR(TRIM(Customers!Q699&amp;"")="",ISNUMBER(MATCH(TRIM(Customers!Q699&amp;""),Codes!$A$5:$A$14,0))),"",IF(ISNUMBER(Customers!Q699),Customers!Q699,IFERROR(VALUE(Customers!Q699),"")))</f>
        <v/>
      </c>
      <c r="R699" s="4" t="str">
        <f aca="false">IF(OR(TRIM(Customers!R699&amp;"")="",ISNUMBER(MATCH(TRIM(Customers!R699&amp;""),Codes!$A$5:$A$14,0))),"",IF(ISNUMBER(Customers!R699),Customers!R699,IFERROR(VALUE(Customers!R699),"")))</f>
        <v/>
      </c>
      <c r="S699" s="4" t="n">
        <f aca="false">IF(OR(TRIM(Customers!S699&amp;"")="",ISNUMBER(MATCH(TRIM(Customers!S699&amp;""),Codes!$A$5:$A$14,0))),"",IF(ISNUMBER(Customers!S699),Customers!S699,IFERROR(VALUE(Customers!S699),"")))</f>
        <v>0</v>
      </c>
      <c r="T699" s="4" t="n">
        <f aca="false">IF(OR(TRIM(Customers!T699&amp;"")="",ISNUMBER(MATCH(TRIM(Customers!T699&amp;""),Codes!$A$5:$A$14,0))),"",IF(ISNUMBER(Customers!T699),Customers!T699,IFERROR(VALUE(Customers!T699),"")))</f>
        <v>0</v>
      </c>
      <c r="U699" s="3" t="n">
        <f aca="false">IF(OR(TRIM(Customers!U699&amp;"")="",ISNUMBER(MATCH(TRIM(Customers!U699&amp;""),Codes!$A$5:$A$14,0)),Customers!U699=0),"",IF(ISNUMBER(Customers!U699),Customers!U699,IFERROR(VALUE(Customers!U699),"")))</f>
        <v>546</v>
      </c>
      <c r="V699" s="3" t="n">
        <f aca="false">IF(OR(TRIM(Customers!V699&amp;"")="",ISNUMBER(MATCH(TRIM(Customers!V699&amp;""),Codes!$A$5:$A$14,0))),"",IF(ISNUMBER(Customers!V699),Customers!V699,IFERROR(VALUE(Customers!V699),"")))</f>
        <v>0</v>
      </c>
    </row>
    <row r="700" customFormat="false" ht="15" hidden="false" customHeight="false" outlineLevel="0" collapsed="false">
      <c r="A700" s="2" t="str">
        <f aca="false">Customers!A700</f>
        <v>CL00699</v>
      </c>
      <c r="B700" s="3" t="n">
        <f aca="false">IF(OR(TRIM(Customers!B700&amp;"")="",ISNUMBER(MATCH(TRIM(Customers!B700&amp;""),Codes!$A$5:$A$14,0)),Customers!B700=0),"",IF(ISNUMBER(Customers!B700),Customers!B700,IFERROR(VALUE(Customers!B700),"")))</f>
        <v>25</v>
      </c>
      <c r="C700" s="2" t="str">
        <f aca="false">IF(OR(TRIM(Customers!C700&amp;"")="",ISNUMBER(MATCH(TRIM(Customers!C700&amp;""),Codes!$A$5:$A$14,0))),"",TRIM(Customers!C700))</f>
        <v>F</v>
      </c>
      <c r="D700" s="2" t="str">
        <f aca="false">IF(OR(TRIM(Customers!D700&amp;"")="",ISNUMBER(MATCH(TRIM(Customers!D700&amp;""),Codes!$A$5:$A$14,0))),"",TRIM(Customers!D700))</f>
        <v>Basilicata</v>
      </c>
      <c r="E700" s="2" t="str">
        <f aca="false">IF(OR(TRIM(Customers!E700&amp;"")="",ISNUMBER(MATCH(TRIM(Customers!E700&amp;""),Codes!$A$5:$A$14,0))),"",TRIM(Customers!E700))</f>
        <v>Self-employed</v>
      </c>
      <c r="F700" s="2" t="str">
        <f aca="false">IF(OR(TRIM(Customers!F700&amp;"")="",ISNUMBER(MATCH(TRIM(Customers!F700&amp;""),Codes!$A$5:$A$14,0))),"",TRIM(Customers!F700))</f>
        <v>Single</v>
      </c>
      <c r="G700" s="4" t="n">
        <f aca="false">IF(OR(TRIM(Customers!G700&amp;"")="",ISNUMBER(MATCH(TRIM(Customers!G700&amp;""),Codes!$A$5:$A$14,0)),Customers!G700=-999),"",IF(ISNUMBER(Customers!G700),Customers!G700,IFERROR(VALUE(Customers!G700),"")))</f>
        <v>45400</v>
      </c>
      <c r="H700" s="3" t="n">
        <f aca="false">IF(OR(TRIM(Customers!H700&amp;"")="",ISNUMBER(MATCH(TRIM(Customers!H700&amp;""),Codes!$A$5:$A$14,0))),"",IF(ISNUMBER(Customers!H700),Customers!H700,IFERROR(VALUE(Customers!H700),"")))</f>
        <v>0</v>
      </c>
      <c r="I700" s="5" t="n">
        <f aca="false">IF(OR(TRIM(Customers!I700&amp;"")="",ISNUMBER(MATCH(TRIM(Customers!I700&amp;""),Codes!$A$5:$A$14,0)),Customers!I700=DATE(1970,1,1)),"",IF(ISNUMBER(Customers!I700),Customers!I700,IFERROR(DATEVALUE(Customers!I700),"")))</f>
        <v>46089</v>
      </c>
      <c r="J700" s="2" t="str">
        <f aca="false">IF(OR(TRIM(Customers!J700&amp;"")="",ISNUMBER(MATCH(TRIM(Customers!J700&amp;""),Codes!$A$5:$A$14,0))),"",TRIM(Customers!J700))</f>
        <v/>
      </c>
      <c r="K700" s="3" t="n">
        <f aca="false">IF(OR(TRIM(Customers!K700&amp;"")="",ISNUMBER(MATCH(TRIM(Customers!K700&amp;""),Codes!$A$5:$A$14,0))),"",IF(ISNUMBER(Customers!K700),Customers!K700,IFERROR(VALUE(Customers!K700),"")))</f>
        <v>3</v>
      </c>
      <c r="L700" s="4" t="n">
        <f aca="false">IF(OR(TRIM(Customers!L700&amp;"")="",ISNUMBER(MATCH(TRIM(Customers!L700&amp;""),Codes!$A$5:$A$14,0))),"",IF(ISNUMBER(Customers!L700),Customers!L700,IFERROR(VALUE(Customers!L700),"")))</f>
        <v>4185.58</v>
      </c>
      <c r="M700" s="4" t="n">
        <f aca="false">IF(OR(TRIM(Customers!M700&amp;"")="",ISNUMBER(MATCH(TRIM(Customers!M700&amp;""),Codes!$A$5:$A$14,0))),"",IF(ISNUMBER(Customers!M700),Customers!M700,IFERROR(VALUE(Customers!M700),"")))</f>
        <v>4061.56</v>
      </c>
      <c r="N700" s="3" t="n">
        <f aca="false">IF(OR(TRIM(Customers!N700&amp;"")="",ISNUMBER(MATCH(TRIM(Customers!N700&amp;""),Codes!$A$5:$A$14,0)),Customers!N700=9999),"",IF(ISNUMBER(Customers!N700),Customers!N700,IFERROR(VALUE(Customers!N700),"")))</f>
        <v>35</v>
      </c>
      <c r="O700" s="4" t="n">
        <f aca="false">IF(OR(TRIM(Customers!O700&amp;"")="",ISNUMBER(MATCH(TRIM(Customers!O700&amp;""),Codes!$A$5:$A$14,0))),"",IF(ISNUMBER(Customers!O700),Customers!O700,IFERROR(VALUE(Customers!O700),"")))</f>
        <v>37.49</v>
      </c>
      <c r="P700" s="3" t="n">
        <f aca="false">IF(OR(TRIM(Customers!P700&amp;"")="",ISNUMBER(MATCH(TRIM(Customers!P700&amp;""),Codes!$A$5:$A$14,0))),"",IF(ISNUMBER(Customers!P700),Customers!P700,IFERROR(VALUE(Customers!P700),"")))</f>
        <v>0</v>
      </c>
      <c r="Q700" s="4" t="n">
        <f aca="false">IF(OR(TRIM(Customers!Q700&amp;"")="",ISNUMBER(MATCH(TRIM(Customers!Q700&amp;""),Codes!$A$5:$A$14,0))),"",IF(ISNUMBER(Customers!Q700),Customers!Q700,IFERROR(VALUE(Customers!Q700),"")))</f>
        <v>9500</v>
      </c>
      <c r="R700" s="4" t="n">
        <f aca="false">IF(OR(TRIM(Customers!R700&amp;"")="",ISNUMBER(MATCH(TRIM(Customers!R700&amp;""),Codes!$A$5:$A$14,0))),"",IF(ISNUMBER(Customers!R700),Customers!R700,IFERROR(VALUE(Customers!R700),"")))</f>
        <v>465.1</v>
      </c>
      <c r="S700" s="4" t="n">
        <f aca="false">IF(OR(TRIM(Customers!S700&amp;"")="",ISNUMBER(MATCH(TRIM(Customers!S700&amp;""),Codes!$A$5:$A$14,0))),"",IF(ISNUMBER(Customers!S700),Customers!S700,IFERROR(VALUE(Customers!S700),"")))</f>
        <v>0</v>
      </c>
      <c r="T700" s="4" t="n">
        <f aca="false">IF(OR(TRIM(Customers!T700&amp;"")="",ISNUMBER(MATCH(TRIM(Customers!T700&amp;""),Codes!$A$5:$A$14,0))),"",IF(ISNUMBER(Customers!T700),Customers!T700,IFERROR(VALUE(Customers!T700),"")))</f>
        <v>0</v>
      </c>
      <c r="U700" s="3" t="n">
        <f aca="false">IF(OR(TRIM(Customers!U700&amp;"")="",ISNUMBER(MATCH(TRIM(Customers!U700&amp;""),Codes!$A$5:$A$14,0)),Customers!U700=0),"",IF(ISNUMBER(Customers!U700),Customers!U700,IFERROR(VALUE(Customers!U700),"")))</f>
        <v>645</v>
      </c>
      <c r="V700" s="3" t="str">
        <f aca="false">IF(OR(TRIM(Customers!V700&amp;"")="",ISNUMBER(MATCH(TRIM(Customers!V700&amp;""),Codes!$A$5:$A$14,0))),"",IF(ISNUMBER(Customers!V700),Customers!V700,IFERROR(VALUE(Customers!V700),"")))</f>
        <v/>
      </c>
    </row>
    <row r="701" customFormat="false" ht="15" hidden="false" customHeight="false" outlineLevel="0" collapsed="false">
      <c r="A701" s="2" t="str">
        <f aca="false">Customers!A701</f>
        <v>CL00700</v>
      </c>
      <c r="B701" s="3" t="n">
        <f aca="false">IF(OR(TRIM(Customers!B701&amp;"")="",ISNUMBER(MATCH(TRIM(Customers!B701&amp;""),Codes!$A$5:$A$14,0)),Customers!B701=0),"",IF(ISNUMBER(Customers!B701),Customers!B701,IFERROR(VALUE(Customers!B701),"")))</f>
        <v>47</v>
      </c>
      <c r="C701" s="2" t="str">
        <f aca="false">IF(OR(TRIM(Customers!C701&amp;"")="",ISNUMBER(MATCH(TRIM(Customers!C701&amp;""),Codes!$A$5:$A$14,0))),"",TRIM(Customers!C701))</f>
        <v>M</v>
      </c>
      <c r="D701" s="2" t="str">
        <f aca="false">IF(OR(TRIM(Customers!D701&amp;"")="",ISNUMBER(MATCH(TRIM(Customers!D701&amp;""),Codes!$A$5:$A$14,0))),"",TRIM(Customers!D701))</f>
        <v>Lazio</v>
      </c>
      <c r="E701" s="2" t="str">
        <f aca="false">IF(OR(TRIM(Customers!E701&amp;"")="",ISNUMBER(MATCH(TRIM(Customers!E701&amp;""),Codes!$A$5:$A$14,0))),"",TRIM(Customers!E701))</f>
        <v>Unemployed</v>
      </c>
      <c r="F701" s="2" t="str">
        <f aca="false">IF(OR(TRIM(Customers!F701&amp;"")="",ISNUMBER(MATCH(TRIM(Customers!F701&amp;""),Codes!$A$5:$A$14,0))),"",TRIM(Customers!F701))</f>
        <v>Single</v>
      </c>
      <c r="G701" s="4" t="n">
        <f aca="false">IF(OR(TRIM(Customers!G701&amp;"")="",ISNUMBER(MATCH(TRIM(Customers!G701&amp;""),Codes!$A$5:$A$14,0)),Customers!G701=-999),"",IF(ISNUMBER(Customers!G701),Customers!G701,IFERROR(VALUE(Customers!G701),"")))</f>
        <v>6400</v>
      </c>
      <c r="H701" s="3" t="n">
        <f aca="false">IF(OR(TRIM(Customers!H701&amp;"")="",ISNUMBER(MATCH(TRIM(Customers!H701&amp;""),Codes!$A$5:$A$14,0))),"",IF(ISNUMBER(Customers!H701),Customers!H701,IFERROR(VALUE(Customers!H701),"")))</f>
        <v>9</v>
      </c>
      <c r="I701" s="5" t="n">
        <f aca="false">IF(OR(TRIM(Customers!I701&amp;"")="",ISNUMBER(MATCH(TRIM(Customers!I701&amp;""),Codes!$A$5:$A$14,0)),Customers!I701=DATE(1970,1,1)),"",IF(ISNUMBER(Customers!I701),Customers!I701,IFERROR(DATEVALUE(Customers!I701),"")))</f>
        <v>42707</v>
      </c>
      <c r="J701" s="2" t="str">
        <f aca="false">IF(OR(TRIM(Customers!J701&amp;"")="",ISNUMBER(MATCH(TRIM(Customers!J701&amp;""),Codes!$A$5:$A$14,0))),"",TRIM(Customers!J701))</f>
        <v>App</v>
      </c>
      <c r="K701" s="3" t="n">
        <f aca="false">IF(OR(TRIM(Customers!K701&amp;"")="",ISNUMBER(MATCH(TRIM(Customers!K701&amp;""),Codes!$A$5:$A$14,0))),"",IF(ISNUMBER(Customers!K701),Customers!K701,IFERROR(VALUE(Customers!K701),"")))</f>
        <v>3</v>
      </c>
      <c r="L701" s="4" t="n">
        <f aca="false">IF(OR(TRIM(Customers!L701&amp;"")="",ISNUMBER(MATCH(TRIM(Customers!L701&amp;""),Codes!$A$5:$A$14,0))),"",IF(ISNUMBER(Customers!L701),Customers!L701,IFERROR(VALUE(Customers!L701),"")))</f>
        <v>420</v>
      </c>
      <c r="M701" s="4" t="n">
        <f aca="false">IF(OR(TRIM(Customers!M701&amp;"")="",ISNUMBER(MATCH(TRIM(Customers!M701&amp;""),Codes!$A$5:$A$14,0))),"",IF(ISNUMBER(Customers!M701),Customers!M701,IFERROR(VALUE(Customers!M701),"")))</f>
        <v>7453.48</v>
      </c>
      <c r="N701" s="3" t="n">
        <f aca="false">IF(OR(TRIM(Customers!N701&amp;"")="",ISNUMBER(MATCH(TRIM(Customers!N701&amp;""),Codes!$A$5:$A$14,0)),Customers!N701=9999),"",IF(ISNUMBER(Customers!N701),Customers!N701,IFERROR(VALUE(Customers!N701),"")))</f>
        <v>23</v>
      </c>
      <c r="O701" s="4" t="n">
        <f aca="false">IF(OR(TRIM(Customers!O701&amp;"")="",ISNUMBER(MATCH(TRIM(Customers!O701&amp;""),Codes!$A$5:$A$14,0))),"",IF(ISNUMBER(Customers!O701),Customers!O701,IFERROR(VALUE(Customers!O701),"")))</f>
        <v>34.55</v>
      </c>
      <c r="P701" s="3" t="n">
        <f aca="false">IF(OR(TRIM(Customers!P701&amp;"")="",ISNUMBER(MATCH(TRIM(Customers!P701&amp;""),Codes!$A$5:$A$14,0))),"",IF(ISNUMBER(Customers!P701),Customers!P701,IFERROR(VALUE(Customers!P701),"")))</f>
        <v>1</v>
      </c>
      <c r="Q701" s="4" t="n">
        <f aca="false">IF(OR(TRIM(Customers!Q701&amp;"")="",ISNUMBER(MATCH(TRIM(Customers!Q701&amp;""),Codes!$A$5:$A$14,0))),"",IF(ISNUMBER(Customers!Q701),Customers!Q701,IFERROR(VALUE(Customers!Q701),"")))</f>
        <v>1000</v>
      </c>
      <c r="R701" s="4" t="n">
        <f aca="false">IF(OR(TRIM(Customers!R701&amp;"")="",ISNUMBER(MATCH(TRIM(Customers!R701&amp;""),Codes!$A$5:$A$14,0))),"",IF(ISNUMBER(Customers!R701),Customers!R701,IFERROR(VALUE(Customers!R701),"")))</f>
        <v>591.21</v>
      </c>
      <c r="S701" s="4" t="n">
        <f aca="false">IF(OR(TRIM(Customers!S701&amp;"")="",ISNUMBER(MATCH(TRIM(Customers!S701&amp;""),Codes!$A$5:$A$14,0))),"",IF(ISNUMBER(Customers!S701),Customers!S701,IFERROR(VALUE(Customers!S701),"")))</f>
        <v>0</v>
      </c>
      <c r="T701" s="4" t="n">
        <f aca="false">IF(OR(TRIM(Customers!T701&amp;"")="",ISNUMBER(MATCH(TRIM(Customers!T701&amp;""),Codes!$A$5:$A$14,0))),"",IF(ISNUMBER(Customers!T701),Customers!T701,IFERROR(VALUE(Customers!T701),"")))</f>
        <v>0</v>
      </c>
      <c r="U701" s="3" t="n">
        <f aca="false">IF(OR(TRIM(Customers!U701&amp;"")="",ISNUMBER(MATCH(TRIM(Customers!U701&amp;""),Codes!$A$5:$A$14,0)),Customers!U701=0),"",IF(ISNUMBER(Customers!U701),Customers!U701,IFERROR(VALUE(Customers!U701),"")))</f>
        <v>647</v>
      </c>
      <c r="V701" s="3" t="n">
        <f aca="false">IF(OR(TRIM(Customers!V701&amp;"")="",ISNUMBER(MATCH(TRIM(Customers!V701&amp;""),Codes!$A$5:$A$14,0))),"",IF(ISNUMBER(Customers!V701),Customers!V701,IFERROR(VALUE(Customers!V701),"")))</f>
        <v>1</v>
      </c>
    </row>
    <row r="702" customFormat="false" ht="15" hidden="false" customHeight="false" outlineLevel="0" collapsed="false">
      <c r="A702" s="2" t="str">
        <f aca="false">Customers!A702</f>
        <v>CL00701</v>
      </c>
      <c r="B702" s="3" t="n">
        <f aca="false">IF(OR(TRIM(Customers!B702&amp;"")="",ISNUMBER(MATCH(TRIM(Customers!B702&amp;""),Codes!$A$5:$A$14,0)),Customers!B702=0),"",IF(ISNUMBER(Customers!B702),Customers!B702,IFERROR(VALUE(Customers!B702),"")))</f>
        <v>53</v>
      </c>
      <c r="C702" s="2" t="str">
        <f aca="false">IF(OR(TRIM(Customers!C702&amp;"")="",ISNUMBER(MATCH(TRIM(Customers!C702&amp;""),Codes!$A$5:$A$14,0))),"",TRIM(Customers!C702))</f>
        <v>F</v>
      </c>
      <c r="D702" s="2" t="str">
        <f aca="false">IF(OR(TRIM(Customers!D702&amp;"")="",ISNUMBER(MATCH(TRIM(Customers!D702&amp;""),Codes!$A$5:$A$14,0))),"",TRIM(Customers!D702))</f>
        <v>Sicilia</v>
      </c>
      <c r="E702" s="2" t="str">
        <f aca="false">IF(OR(TRIM(Customers!E702&amp;"")="",ISNUMBER(MATCH(TRIM(Customers!E702&amp;""),Codes!$A$5:$A$14,0))),"",TRIM(Customers!E702))</f>
        <v>Employee</v>
      </c>
      <c r="F702" s="2" t="str">
        <f aca="false">IF(OR(TRIM(Customers!F702&amp;"")="",ISNUMBER(MATCH(TRIM(Customers!F702&amp;""),Codes!$A$5:$A$14,0))),"",TRIM(Customers!F702))</f>
        <v>Married</v>
      </c>
      <c r="G702" s="4" t="str">
        <f aca="false">IF(OR(TRIM(Customers!G702&amp;"")="",ISNUMBER(MATCH(TRIM(Customers!G702&amp;""),Codes!$A$5:$A$14,0)),Customers!G702=-999),"",IF(ISNUMBER(Customers!G702),Customers!G702,IFERROR(VALUE(Customers!G702),"")))</f>
        <v/>
      </c>
      <c r="H702" s="3" t="str">
        <f aca="false">IF(OR(TRIM(Customers!H702&amp;"")="",ISNUMBER(MATCH(TRIM(Customers!H702&amp;""),Codes!$A$5:$A$14,0))),"",IF(ISNUMBER(Customers!H702),Customers!H702,IFERROR(VALUE(Customers!H702),"")))</f>
        <v/>
      </c>
      <c r="I702" s="5" t="n">
        <f aca="false">IF(OR(TRIM(Customers!I702&amp;"")="",ISNUMBER(MATCH(TRIM(Customers!I702&amp;""),Codes!$A$5:$A$14,0)),Customers!I702=DATE(1970,1,1)),"",IF(ISNUMBER(Customers!I702),Customers!I702,IFERROR(DATEVALUE(Customers!I702),"")))</f>
        <v>41779</v>
      </c>
      <c r="J702" s="2" t="str">
        <f aca="false">IF(OR(TRIM(Customers!J702&amp;"")="",ISNUMBER(MATCH(TRIM(Customers!J702&amp;""),Codes!$A$5:$A$14,0))),"",TRIM(Customers!J702))</f>
        <v>Online Banking</v>
      </c>
      <c r="K702" s="3" t="n">
        <f aca="false">IF(OR(TRIM(Customers!K702&amp;"")="",ISNUMBER(MATCH(TRIM(Customers!K702&amp;""),Codes!$A$5:$A$14,0))),"",IF(ISNUMBER(Customers!K702),Customers!K702,IFERROR(VALUE(Customers!K702),"")))</f>
        <v>6</v>
      </c>
      <c r="L702" s="4" t="n">
        <f aca="false">IF(OR(TRIM(Customers!L702&amp;"")="",ISNUMBER(MATCH(TRIM(Customers!L702&amp;""),Codes!$A$5:$A$14,0))),"",IF(ISNUMBER(Customers!L702),Customers!L702,IFERROR(VALUE(Customers!L702),"")))</f>
        <v>3473.46</v>
      </c>
      <c r="M702" s="4" t="n">
        <f aca="false">IF(OR(TRIM(Customers!M702&amp;"")="",ISNUMBER(MATCH(TRIM(Customers!M702&amp;""),Codes!$A$5:$A$14,0))),"",IF(ISNUMBER(Customers!M702),Customers!M702,IFERROR(VALUE(Customers!M702),"")))</f>
        <v>8224.12</v>
      </c>
      <c r="N702" s="3" t="n">
        <f aca="false">IF(OR(TRIM(Customers!N702&amp;"")="",ISNUMBER(MATCH(TRIM(Customers!N702&amp;""),Codes!$A$5:$A$14,0)),Customers!N702=9999),"",IF(ISNUMBER(Customers!N702),Customers!N702,IFERROR(VALUE(Customers!N702),"")))</f>
        <v>17</v>
      </c>
      <c r="O702" s="4" t="n">
        <f aca="false">IF(OR(TRIM(Customers!O702&amp;"")="",ISNUMBER(MATCH(TRIM(Customers!O702&amp;""),Codes!$A$5:$A$14,0))),"",IF(ISNUMBER(Customers!O702),Customers!O702,IFERROR(VALUE(Customers!O702),"")))</f>
        <v>60.15</v>
      </c>
      <c r="P702" s="3" t="n">
        <f aca="false">IF(OR(TRIM(Customers!P702&amp;"")="",ISNUMBER(MATCH(TRIM(Customers!P702&amp;""),Codes!$A$5:$A$14,0))),"",IF(ISNUMBER(Customers!P702),Customers!P702,IFERROR(VALUE(Customers!P702),"")))</f>
        <v>1</v>
      </c>
      <c r="Q702" s="4" t="n">
        <f aca="false">IF(OR(TRIM(Customers!Q702&amp;"")="",ISNUMBER(MATCH(TRIM(Customers!Q702&amp;""),Codes!$A$5:$A$14,0))),"",IF(ISNUMBER(Customers!Q702),Customers!Q702,IFERROR(VALUE(Customers!Q702),"")))</f>
        <v>3500</v>
      </c>
      <c r="R702" s="4" t="n">
        <f aca="false">IF(OR(TRIM(Customers!R702&amp;"")="",ISNUMBER(MATCH(TRIM(Customers!R702&amp;""),Codes!$A$5:$A$14,0))),"",IF(ISNUMBER(Customers!R702),Customers!R702,IFERROR(VALUE(Customers!R702),"")))</f>
        <v>1235.14</v>
      </c>
      <c r="S702" s="4" t="n">
        <f aca="false">IF(OR(TRIM(Customers!S702&amp;"")="",ISNUMBER(MATCH(TRIM(Customers!S702&amp;""),Codes!$A$5:$A$14,0))),"",IF(ISNUMBER(Customers!S702),Customers!S702,IFERROR(VALUE(Customers!S702),"")))</f>
        <v>32000</v>
      </c>
      <c r="T702" s="4" t="n">
        <f aca="false">IF(OR(TRIM(Customers!T702&amp;"")="",ISNUMBER(MATCH(TRIM(Customers!T702&amp;""),Codes!$A$5:$A$14,0))),"",IF(ISNUMBER(Customers!T702),Customers!T702,IFERROR(VALUE(Customers!T702),"")))</f>
        <v>179</v>
      </c>
      <c r="U702" s="3" t="n">
        <f aca="false">IF(OR(TRIM(Customers!U702&amp;"")="",ISNUMBER(MATCH(TRIM(Customers!U702&amp;""),Codes!$A$5:$A$14,0)),Customers!U702=0),"",IF(ISNUMBER(Customers!U702),Customers!U702,IFERROR(VALUE(Customers!U702),"")))</f>
        <v>583</v>
      </c>
      <c r="V702" s="3" t="n">
        <f aca="false">IF(OR(TRIM(Customers!V702&amp;"")="",ISNUMBER(MATCH(TRIM(Customers!V702&amp;""),Codes!$A$5:$A$14,0))),"",IF(ISNUMBER(Customers!V702),Customers!V702,IFERROR(VALUE(Customers!V702),"")))</f>
        <v>0</v>
      </c>
    </row>
    <row r="703" customFormat="false" ht="15" hidden="false" customHeight="false" outlineLevel="0" collapsed="false">
      <c r="A703" s="2" t="str">
        <f aca="false">Customers!A703</f>
        <v>CL00702</v>
      </c>
      <c r="B703" s="3" t="n">
        <f aca="false">IF(OR(TRIM(Customers!B703&amp;"")="",ISNUMBER(MATCH(TRIM(Customers!B703&amp;""),Codes!$A$5:$A$14,0)),Customers!B703=0),"",IF(ISNUMBER(Customers!B703),Customers!B703,IFERROR(VALUE(Customers!B703),"")))</f>
        <v>55</v>
      </c>
      <c r="C703" s="2" t="str">
        <f aca="false">IF(OR(TRIM(Customers!C703&amp;"")="",ISNUMBER(MATCH(TRIM(Customers!C703&amp;""),Codes!$A$5:$A$14,0))),"",TRIM(Customers!C703))</f>
        <v>M</v>
      </c>
      <c r="D703" s="2" t="str">
        <f aca="false">IF(OR(TRIM(Customers!D703&amp;"")="",ISNUMBER(MATCH(TRIM(Customers!D703&amp;""),Codes!$A$5:$A$14,0))),"",TRIM(Customers!D703))</f>
        <v>Friuli-Venezia Giulia</v>
      </c>
      <c r="E703" s="2" t="str">
        <f aca="false">IF(OR(TRIM(Customers!E703&amp;"")="",ISNUMBER(MATCH(TRIM(Customers!E703&amp;""),Codes!$A$5:$A$14,0))),"",TRIM(Customers!E703))</f>
        <v>Shopkeeper</v>
      </c>
      <c r="F703" s="2" t="str">
        <f aca="false">IF(OR(TRIM(Customers!F703&amp;"")="",ISNUMBER(MATCH(TRIM(Customers!F703&amp;""),Codes!$A$5:$A$14,0))),"",TRIM(Customers!F703))</f>
        <v>Single</v>
      </c>
      <c r="G703" s="4" t="n">
        <f aca="false">IF(OR(TRIM(Customers!G703&amp;"")="",ISNUMBER(MATCH(TRIM(Customers!G703&amp;""),Codes!$A$5:$A$14,0)),Customers!G703=-999),"",IF(ISNUMBER(Customers!G703),Customers!G703,IFERROR(VALUE(Customers!G703),"")))</f>
        <v>24500</v>
      </c>
      <c r="H703" s="3" t="n">
        <f aca="false">IF(OR(TRIM(Customers!H703&amp;"")="",ISNUMBER(MATCH(TRIM(Customers!H703&amp;""),Codes!$A$5:$A$14,0))),"",IF(ISNUMBER(Customers!H703),Customers!H703,IFERROR(VALUE(Customers!H703),"")))</f>
        <v>17</v>
      </c>
      <c r="I703" s="5" t="n">
        <f aca="false">IF(OR(TRIM(Customers!I703&amp;"")="",ISNUMBER(MATCH(TRIM(Customers!I703&amp;""),Codes!$A$5:$A$14,0)),Customers!I703=DATE(1970,1,1)),"",IF(ISNUMBER(Customers!I703),Customers!I703,IFERROR(DATEVALUE(Customers!I703),"")))</f>
        <v>39721</v>
      </c>
      <c r="J703" s="2" t="str">
        <f aca="false">IF(OR(TRIM(Customers!J703&amp;"")="",ISNUMBER(MATCH(TRIM(Customers!J703&amp;""),Codes!$A$5:$A$14,0))),"",TRIM(Customers!J703))</f>
        <v>Online Banking</v>
      </c>
      <c r="K703" s="3" t="n">
        <f aca="false">IF(OR(TRIM(Customers!K703&amp;"")="",ISNUMBER(MATCH(TRIM(Customers!K703&amp;""),Codes!$A$5:$A$14,0))),"",IF(ISNUMBER(Customers!K703),Customers!K703,IFERROR(VALUE(Customers!K703),"")))</f>
        <v>3</v>
      </c>
      <c r="L703" s="4" t="n">
        <f aca="false">IF(OR(TRIM(Customers!L703&amp;"")="",ISNUMBER(MATCH(TRIM(Customers!L703&amp;""),Codes!$A$5:$A$14,0))),"",IF(ISNUMBER(Customers!L703),Customers!L703,IFERROR(VALUE(Customers!L703),"")))</f>
        <v>1101.45</v>
      </c>
      <c r="M703" s="4" t="n">
        <f aca="false">IF(OR(TRIM(Customers!M703&amp;"")="",ISNUMBER(MATCH(TRIM(Customers!M703&amp;""),Codes!$A$5:$A$14,0))),"",IF(ISNUMBER(Customers!M703),Customers!M703,IFERROR(VALUE(Customers!M703),"")))</f>
        <v>0</v>
      </c>
      <c r="N703" s="3" t="n">
        <f aca="false">IF(OR(TRIM(Customers!N703&amp;"")="",ISNUMBER(MATCH(TRIM(Customers!N703&amp;""),Codes!$A$5:$A$14,0)),Customers!N703=9999),"",IF(ISNUMBER(Customers!N703),Customers!N703,IFERROR(VALUE(Customers!N703),"")))</f>
        <v>30</v>
      </c>
      <c r="O703" s="4" t="n">
        <f aca="false">IF(OR(TRIM(Customers!O703&amp;"")="",ISNUMBER(MATCH(TRIM(Customers!O703&amp;""),Codes!$A$5:$A$14,0))),"",IF(ISNUMBER(Customers!O703),Customers!O703,IFERROR(VALUE(Customers!O703),"")))</f>
        <v>32.25</v>
      </c>
      <c r="P703" s="3" t="n">
        <f aca="false">IF(OR(TRIM(Customers!P703&amp;"")="",ISNUMBER(MATCH(TRIM(Customers!P703&amp;""),Codes!$A$5:$A$14,0))),"",IF(ISNUMBER(Customers!P703),Customers!P703,IFERROR(VALUE(Customers!P703),"")))</f>
        <v>4</v>
      </c>
      <c r="Q703" s="4" t="n">
        <f aca="false">IF(OR(TRIM(Customers!Q703&amp;"")="",ISNUMBER(MATCH(TRIM(Customers!Q703&amp;""),Codes!$A$5:$A$14,0))),"",IF(ISNUMBER(Customers!Q703),Customers!Q703,IFERROR(VALUE(Customers!Q703),"")))</f>
        <v>5000</v>
      </c>
      <c r="R703" s="4" t="n">
        <f aca="false">IF(OR(TRIM(Customers!R703&amp;"")="",ISNUMBER(MATCH(TRIM(Customers!R703&amp;""),Codes!$A$5:$A$14,0))),"",IF(ISNUMBER(Customers!R703),Customers!R703,IFERROR(VALUE(Customers!R703),"")))</f>
        <v>2139.47</v>
      </c>
      <c r="S703" s="4" t="n">
        <f aca="false">IF(OR(TRIM(Customers!S703&amp;"")="",ISNUMBER(MATCH(TRIM(Customers!S703&amp;""),Codes!$A$5:$A$14,0))),"",IF(ISNUMBER(Customers!S703),Customers!S703,IFERROR(VALUE(Customers!S703),"")))</f>
        <v>42000</v>
      </c>
      <c r="T703" s="4" t="n">
        <f aca="false">IF(OR(TRIM(Customers!T703&amp;"")="",ISNUMBER(MATCH(TRIM(Customers!T703&amp;""),Codes!$A$5:$A$14,0))),"",IF(ISNUMBER(Customers!T703),Customers!T703,IFERROR(VALUE(Customers!T703),"")))</f>
        <v>291</v>
      </c>
      <c r="U703" s="3" t="n">
        <f aca="false">IF(OR(TRIM(Customers!U703&amp;"")="",ISNUMBER(MATCH(TRIM(Customers!U703&amp;""),Codes!$A$5:$A$14,0)),Customers!U703=0),"",IF(ISNUMBER(Customers!U703),Customers!U703,IFERROR(VALUE(Customers!U703),"")))</f>
        <v>645</v>
      </c>
      <c r="V703" s="3" t="str">
        <f aca="false">IF(OR(TRIM(Customers!V703&amp;"")="",ISNUMBER(MATCH(TRIM(Customers!V703&amp;""),Codes!$A$5:$A$14,0))),"",IF(ISNUMBER(Customers!V703),Customers!V703,IFERROR(VALUE(Customers!V703),"")))</f>
        <v/>
      </c>
    </row>
    <row r="704" customFormat="false" ht="15" hidden="false" customHeight="false" outlineLevel="0" collapsed="false">
      <c r="A704" s="2" t="str">
        <f aca="false">Customers!A704</f>
        <v>CL00703</v>
      </c>
      <c r="B704" s="3" t="n">
        <f aca="false">IF(OR(TRIM(Customers!B704&amp;"")="",ISNUMBER(MATCH(TRIM(Customers!B704&amp;""),Codes!$A$5:$A$14,0)),Customers!B704=0),"",IF(ISNUMBER(Customers!B704),Customers!B704,IFERROR(VALUE(Customers!B704),"")))</f>
        <v>50</v>
      </c>
      <c r="C704" s="2" t="str">
        <f aca="false">IF(OR(TRIM(Customers!C704&amp;"")="",ISNUMBER(MATCH(TRIM(Customers!C704&amp;""),Codes!$A$5:$A$14,0))),"",TRIM(Customers!C704))</f>
        <v/>
      </c>
      <c r="D704" s="2" t="str">
        <f aca="false">IF(OR(TRIM(Customers!D704&amp;"")="",ISNUMBER(MATCH(TRIM(Customers!D704&amp;""),Codes!$A$5:$A$14,0))),"",TRIM(Customers!D704))</f>
        <v>Lombardia</v>
      </c>
      <c r="E704" s="2" t="str">
        <f aca="false">IF(OR(TRIM(Customers!E704&amp;"")="",ISNUMBER(MATCH(TRIM(Customers!E704&amp;""),Codes!$A$5:$A$14,0))),"",TRIM(Customers!E704))</f>
        <v>Self-employed</v>
      </c>
      <c r="F704" s="2" t="str">
        <f aca="false">IF(OR(TRIM(Customers!F704&amp;"")="",ISNUMBER(MATCH(TRIM(Customers!F704&amp;""),Codes!$A$5:$A$14,0))),"",TRIM(Customers!F704))</f>
        <v>Married</v>
      </c>
      <c r="G704" s="4" t="n">
        <f aca="false">IF(OR(TRIM(Customers!G704&amp;"")="",ISNUMBER(MATCH(TRIM(Customers!G704&amp;""),Codes!$A$5:$A$14,0)),Customers!G704=-999),"",IF(ISNUMBER(Customers!G704),Customers!G704,IFERROR(VALUE(Customers!G704),"")))</f>
        <v>88300</v>
      </c>
      <c r="H704" s="3" t="n">
        <f aca="false">IF(OR(TRIM(Customers!H704&amp;"")="",ISNUMBER(MATCH(TRIM(Customers!H704&amp;""),Codes!$A$5:$A$14,0))),"",IF(ISNUMBER(Customers!H704),Customers!H704,IFERROR(VALUE(Customers!H704),"")))</f>
        <v>21</v>
      </c>
      <c r="I704" s="5" t="n">
        <f aca="false">IF(OR(TRIM(Customers!I704&amp;"")="",ISNUMBER(MATCH(TRIM(Customers!I704&amp;""),Codes!$A$5:$A$14,0)),Customers!I704=DATE(1970,1,1)),"",IF(ISNUMBER(Customers!I704),Customers!I704,IFERROR(DATEVALUE(Customers!I704),"")))</f>
        <v>38342</v>
      </c>
      <c r="J704" s="2" t="str">
        <f aca="false">IF(OR(TRIM(Customers!J704&amp;"")="",ISNUMBER(MATCH(TRIM(Customers!J704&amp;""),Codes!$A$5:$A$14,0))),"",TRIM(Customers!J704))</f>
        <v>App</v>
      </c>
      <c r="K704" s="3" t="n">
        <f aca="false">IF(OR(TRIM(Customers!K704&amp;"")="",ISNUMBER(MATCH(TRIM(Customers!K704&amp;""),Codes!$A$5:$A$14,0))),"",IF(ISNUMBER(Customers!K704),Customers!K704,IFERROR(VALUE(Customers!K704),"")))</f>
        <v>4</v>
      </c>
      <c r="L704" s="4" t="n">
        <f aca="false">IF(OR(TRIM(Customers!L704&amp;"")="",ISNUMBER(MATCH(TRIM(Customers!L704&amp;""),Codes!$A$5:$A$14,0))),"",IF(ISNUMBER(Customers!L704),Customers!L704,IFERROR(VALUE(Customers!L704),"")))</f>
        <v>11345.41</v>
      </c>
      <c r="M704" s="4" t="str">
        <f aca="false">IF(OR(TRIM(Customers!M704&amp;"")="",ISNUMBER(MATCH(TRIM(Customers!M704&amp;""),Codes!$A$5:$A$14,0))),"",IF(ISNUMBER(Customers!M704),Customers!M704,IFERROR(VALUE(Customers!M704),"")))</f>
        <v/>
      </c>
      <c r="N704" s="3" t="n">
        <f aca="false">IF(OR(TRIM(Customers!N704&amp;"")="",ISNUMBER(MATCH(TRIM(Customers!N704&amp;""),Codes!$A$5:$A$14,0)),Customers!N704=9999),"",IF(ISNUMBER(Customers!N704),Customers!N704,IFERROR(VALUE(Customers!N704),"")))</f>
        <v>47</v>
      </c>
      <c r="O704" s="4" t="n">
        <f aca="false">IF(OR(TRIM(Customers!O704&amp;"")="",ISNUMBER(MATCH(TRIM(Customers!O704&amp;""),Codes!$A$5:$A$14,0))),"",IF(ISNUMBER(Customers!O704),Customers!O704,IFERROR(VALUE(Customers!O704),"")))</f>
        <v>96.73</v>
      </c>
      <c r="P704" s="3" t="n">
        <f aca="false">IF(OR(TRIM(Customers!P704&amp;"")="",ISNUMBER(MATCH(TRIM(Customers!P704&amp;""),Codes!$A$5:$A$14,0))),"",IF(ISNUMBER(Customers!P704),Customers!P704,IFERROR(VALUE(Customers!P704),"")))</f>
        <v>1</v>
      </c>
      <c r="Q704" s="4" t="n">
        <f aca="false">IF(OR(TRIM(Customers!Q704&amp;"")="",ISNUMBER(MATCH(TRIM(Customers!Q704&amp;""),Codes!$A$5:$A$14,0))),"",IF(ISNUMBER(Customers!Q704),Customers!Q704,IFERROR(VALUE(Customers!Q704),"")))</f>
        <v>10000</v>
      </c>
      <c r="R704" s="4" t="n">
        <f aca="false">IF(OR(TRIM(Customers!R704&amp;"")="",ISNUMBER(MATCH(TRIM(Customers!R704&amp;""),Codes!$A$5:$A$14,0))),"",IF(ISNUMBER(Customers!R704),Customers!R704,IFERROR(VALUE(Customers!R704),"")))</f>
        <v>1001.59</v>
      </c>
      <c r="S704" s="4" t="n">
        <f aca="false">IF(OR(TRIM(Customers!S704&amp;"")="",ISNUMBER(MATCH(TRIM(Customers!S704&amp;""),Codes!$A$5:$A$14,0))),"",IF(ISNUMBER(Customers!S704),Customers!S704,IFERROR(VALUE(Customers!S704),"")))</f>
        <v>150000</v>
      </c>
      <c r="T704" s="4" t="n">
        <f aca="false">IF(OR(TRIM(Customers!T704&amp;"")="",ISNUMBER(MATCH(TRIM(Customers!T704&amp;""),Codes!$A$5:$A$14,0))),"",IF(ISNUMBER(Customers!T704),Customers!T704,IFERROR(VALUE(Customers!T704),"")))</f>
        <v>974</v>
      </c>
      <c r="U704" s="3" t="n">
        <f aca="false">IF(OR(TRIM(Customers!U704&amp;"")="",ISNUMBER(MATCH(TRIM(Customers!U704&amp;""),Codes!$A$5:$A$14,0)),Customers!U704=0),"",IF(ISNUMBER(Customers!U704),Customers!U704,IFERROR(VALUE(Customers!U704),"")))</f>
        <v>776</v>
      </c>
      <c r="V704" s="3" t="n">
        <f aca="false">IF(OR(TRIM(Customers!V704&amp;"")="",ISNUMBER(MATCH(TRIM(Customers!V704&amp;""),Codes!$A$5:$A$14,0))),"",IF(ISNUMBER(Customers!V704),Customers!V704,IFERROR(VALUE(Customers!V704),"")))</f>
        <v>0</v>
      </c>
    </row>
    <row r="705" customFormat="false" ht="15" hidden="false" customHeight="false" outlineLevel="0" collapsed="false">
      <c r="A705" s="2" t="str">
        <f aca="false">Customers!A705</f>
        <v>CL00704</v>
      </c>
      <c r="B705" s="3" t="n">
        <f aca="false">IF(OR(TRIM(Customers!B705&amp;"")="",ISNUMBER(MATCH(TRIM(Customers!B705&amp;""),Codes!$A$5:$A$14,0)),Customers!B705=0),"",IF(ISNUMBER(Customers!B705),Customers!B705,IFERROR(VALUE(Customers!B705),"")))</f>
        <v>18</v>
      </c>
      <c r="C705" s="2" t="str">
        <f aca="false">IF(OR(TRIM(Customers!C705&amp;"")="",ISNUMBER(MATCH(TRIM(Customers!C705&amp;""),Codes!$A$5:$A$14,0))),"",TRIM(Customers!C705))</f>
        <v>F</v>
      </c>
      <c r="D705" s="2" t="str">
        <f aca="false">IF(OR(TRIM(Customers!D705&amp;"")="",ISNUMBER(MATCH(TRIM(Customers!D705&amp;""),Codes!$A$5:$A$14,0))),"",TRIM(Customers!D705))</f>
        <v>Abruzzo</v>
      </c>
      <c r="E705" s="2" t="str">
        <f aca="false">IF(OR(TRIM(Customers!E705&amp;"")="",ISNUMBER(MATCH(TRIM(Customers!E705&amp;""),Codes!$A$5:$A$14,0))),"",TRIM(Customers!E705))</f>
        <v>Student</v>
      </c>
      <c r="F705" s="2" t="str">
        <f aca="false">IF(OR(TRIM(Customers!F705&amp;"")="",ISNUMBER(MATCH(TRIM(Customers!F705&amp;""),Codes!$A$5:$A$14,0))),"",TRIM(Customers!F705))</f>
        <v>Single</v>
      </c>
      <c r="G705" s="4" t="n">
        <f aca="false">IF(OR(TRIM(Customers!G705&amp;"")="",ISNUMBER(MATCH(TRIM(Customers!G705&amp;""),Codes!$A$5:$A$14,0)),Customers!G705=-999),"",IF(ISNUMBER(Customers!G705),Customers!G705,IFERROR(VALUE(Customers!G705),"")))</f>
        <v>6100</v>
      </c>
      <c r="H705" s="3" t="n">
        <f aca="false">IF(OR(TRIM(Customers!H705&amp;"")="",ISNUMBER(MATCH(TRIM(Customers!H705&amp;""),Codes!$A$5:$A$14,0))),"",IF(ISNUMBER(Customers!H705),Customers!H705,IFERROR(VALUE(Customers!H705),"")))</f>
        <v>0</v>
      </c>
      <c r="I705" s="5" t="n">
        <f aca="false">IF(OR(TRIM(Customers!I705&amp;"")="",ISNUMBER(MATCH(TRIM(Customers!I705&amp;""),Codes!$A$5:$A$14,0)),Customers!I705=DATE(1970,1,1)),"",IF(ISNUMBER(Customers!I705),Customers!I705,IFERROR(DATEVALUE(Customers!I705),"")))</f>
        <v>46186</v>
      </c>
      <c r="J705" s="2" t="str">
        <f aca="false">IF(OR(TRIM(Customers!J705&amp;"")="",ISNUMBER(MATCH(TRIM(Customers!J705&amp;""),Codes!$A$5:$A$14,0))),"",TRIM(Customers!J705))</f>
        <v>App</v>
      </c>
      <c r="K705" s="3" t="n">
        <f aca="false">IF(OR(TRIM(Customers!K705&amp;"")="",ISNUMBER(MATCH(TRIM(Customers!K705&amp;""),Codes!$A$5:$A$14,0))),"",IF(ISNUMBER(Customers!K705),Customers!K705,IFERROR(VALUE(Customers!K705),"")))</f>
        <v>1</v>
      </c>
      <c r="L705" s="4" t="n">
        <f aca="false">IF(OR(TRIM(Customers!L705&amp;"")="",ISNUMBER(MATCH(TRIM(Customers!L705&amp;""),Codes!$A$5:$A$14,0))),"",IF(ISNUMBER(Customers!L705),Customers!L705,IFERROR(VALUE(Customers!L705),"")))</f>
        <v>112.09</v>
      </c>
      <c r="M705" s="4" t="n">
        <f aca="false">IF(OR(TRIM(Customers!M705&amp;"")="",ISNUMBER(MATCH(TRIM(Customers!M705&amp;""),Codes!$A$5:$A$14,0))),"",IF(ISNUMBER(Customers!M705),Customers!M705,IFERROR(VALUE(Customers!M705),"")))</f>
        <v>0</v>
      </c>
      <c r="N705" s="3" t="str">
        <f aca="false">IF(OR(TRIM(Customers!N705&amp;"")="",ISNUMBER(MATCH(TRIM(Customers!N705&amp;""),Codes!$A$5:$A$14,0)),Customers!N705=9999),"",IF(ISNUMBER(Customers!N705),Customers!N705,IFERROR(VALUE(Customers!N705),"")))</f>
        <v/>
      </c>
      <c r="O705" s="4" t="n">
        <f aca="false">IF(OR(TRIM(Customers!O705&amp;"")="",ISNUMBER(MATCH(TRIM(Customers!O705&amp;""),Codes!$A$5:$A$14,0))),"",IF(ISNUMBER(Customers!O705),Customers!O705,IFERROR(VALUE(Customers!O705),"")))</f>
        <v>36</v>
      </c>
      <c r="P705" s="3" t="n">
        <f aca="false">IF(OR(TRIM(Customers!P705&amp;"")="",ISNUMBER(MATCH(TRIM(Customers!P705&amp;""),Codes!$A$5:$A$14,0))),"",IF(ISNUMBER(Customers!P705),Customers!P705,IFERROR(VALUE(Customers!P705),"")))</f>
        <v>2</v>
      </c>
      <c r="Q705" s="4" t="n">
        <f aca="false">IF(OR(TRIM(Customers!Q705&amp;"")="",ISNUMBER(MATCH(TRIM(Customers!Q705&amp;""),Codes!$A$5:$A$14,0))),"",IF(ISNUMBER(Customers!Q705),Customers!Q705,IFERROR(VALUE(Customers!Q705),"")))</f>
        <v>1000</v>
      </c>
      <c r="R705" s="4" t="n">
        <f aca="false">IF(OR(TRIM(Customers!R705&amp;"")="",ISNUMBER(MATCH(TRIM(Customers!R705&amp;""),Codes!$A$5:$A$14,0))),"",IF(ISNUMBER(Customers!R705),Customers!R705,IFERROR(VALUE(Customers!R705),"")))</f>
        <v>541.91</v>
      </c>
      <c r="S705" s="4" t="n">
        <f aca="false">IF(OR(TRIM(Customers!S705&amp;"")="",ISNUMBER(MATCH(TRIM(Customers!S705&amp;""),Codes!$A$5:$A$14,0))),"",IF(ISNUMBER(Customers!S705),Customers!S705,IFERROR(VALUE(Customers!S705),"")))</f>
        <v>0</v>
      </c>
      <c r="T705" s="4" t="n">
        <f aca="false">IF(OR(TRIM(Customers!T705&amp;"")="",ISNUMBER(MATCH(TRIM(Customers!T705&amp;""),Codes!$A$5:$A$14,0))),"",IF(ISNUMBER(Customers!T705),Customers!T705,IFERROR(VALUE(Customers!T705),"")))</f>
        <v>0</v>
      </c>
      <c r="U705" s="3" t="n">
        <f aca="false">IF(OR(TRIM(Customers!U705&amp;"")="",ISNUMBER(MATCH(TRIM(Customers!U705&amp;""),Codes!$A$5:$A$14,0)),Customers!U705=0),"",IF(ISNUMBER(Customers!U705),Customers!U705,IFERROR(VALUE(Customers!U705),"")))</f>
        <v>656</v>
      </c>
      <c r="V705" s="3" t="n">
        <f aca="false">IF(OR(TRIM(Customers!V705&amp;"")="",ISNUMBER(MATCH(TRIM(Customers!V705&amp;""),Codes!$A$5:$A$14,0))),"",IF(ISNUMBER(Customers!V705),Customers!V705,IFERROR(VALUE(Customers!V705),"")))</f>
        <v>0</v>
      </c>
    </row>
    <row r="706" customFormat="false" ht="15" hidden="false" customHeight="false" outlineLevel="0" collapsed="false">
      <c r="A706" s="2" t="str">
        <f aca="false">Customers!A706</f>
        <v>CL00705</v>
      </c>
      <c r="B706" s="3" t="n">
        <f aca="false">IF(OR(TRIM(Customers!B706&amp;"")="",ISNUMBER(MATCH(TRIM(Customers!B706&amp;""),Codes!$A$5:$A$14,0)),Customers!B706=0),"",IF(ISNUMBER(Customers!B706),Customers!B706,IFERROR(VALUE(Customers!B706),"")))</f>
        <v>53</v>
      </c>
      <c r="C706" s="2" t="str">
        <f aca="false">IF(OR(TRIM(Customers!C706&amp;"")="",ISNUMBER(MATCH(TRIM(Customers!C706&amp;""),Codes!$A$5:$A$14,0))),"",TRIM(Customers!C706))</f>
        <v>F</v>
      </c>
      <c r="D706" s="2" t="str">
        <f aca="false">IF(OR(TRIM(Customers!D706&amp;"")="",ISNUMBER(MATCH(TRIM(Customers!D706&amp;""),Codes!$A$5:$A$14,0))),"",TRIM(Customers!D706))</f>
        <v>Veneto</v>
      </c>
      <c r="E706" s="2" t="str">
        <f aca="false">IF(OR(TRIM(Customers!E706&amp;"")="",ISNUMBER(MATCH(TRIM(Customers!E706&amp;""),Codes!$A$5:$A$14,0))),"",TRIM(Customers!E706))</f>
        <v>Employee</v>
      </c>
      <c r="F706" s="2" t="str">
        <f aca="false">IF(OR(TRIM(Customers!F706&amp;"")="",ISNUMBER(MATCH(TRIM(Customers!F706&amp;""),Codes!$A$5:$A$14,0))),"",TRIM(Customers!F706))</f>
        <v>Married</v>
      </c>
      <c r="G706" s="4" t="n">
        <f aca="false">IF(OR(TRIM(Customers!G706&amp;"")="",ISNUMBER(MATCH(TRIM(Customers!G706&amp;""),Codes!$A$5:$A$14,0)),Customers!G706=-999),"",IF(ISNUMBER(Customers!G706),Customers!G706,IFERROR(VALUE(Customers!G706),"")))</f>
        <v>40700</v>
      </c>
      <c r="H706" s="3" t="n">
        <f aca="false">IF(OR(TRIM(Customers!H706&amp;"")="",ISNUMBER(MATCH(TRIM(Customers!H706&amp;""),Codes!$A$5:$A$14,0))),"",IF(ISNUMBER(Customers!H706),Customers!H706,IFERROR(VALUE(Customers!H706),"")))</f>
        <v>4</v>
      </c>
      <c r="I706" s="5" t="n">
        <f aca="false">IF(OR(TRIM(Customers!I706&amp;"")="",ISNUMBER(MATCH(TRIM(Customers!I706&amp;""),Codes!$A$5:$A$14,0)),Customers!I706=DATE(1970,1,1)),"",IF(ISNUMBER(Customers!I706),Customers!I706,IFERROR(DATEVALUE(Customers!I706),"")))</f>
        <v>44571</v>
      </c>
      <c r="J706" s="2" t="str">
        <f aca="false">IF(OR(TRIM(Customers!J706&amp;"")="",ISNUMBER(MATCH(TRIM(Customers!J706&amp;""),Codes!$A$5:$A$14,0))),"",TRIM(Customers!J706))</f>
        <v>Online Banking</v>
      </c>
      <c r="K706" s="3" t="n">
        <f aca="false">IF(OR(TRIM(Customers!K706&amp;"")="",ISNUMBER(MATCH(TRIM(Customers!K706&amp;""),Codes!$A$5:$A$14,0))),"",IF(ISNUMBER(Customers!K706),Customers!K706,IFERROR(VALUE(Customers!K706),"")))</f>
        <v>3</v>
      </c>
      <c r="L706" s="4" t="n">
        <f aca="false">IF(OR(TRIM(Customers!L706&amp;"")="",ISNUMBER(MATCH(TRIM(Customers!L706&amp;""),Codes!$A$5:$A$14,0))),"",IF(ISNUMBER(Customers!L706),Customers!L706,IFERROR(VALUE(Customers!L706),"")))</f>
        <v>6145.12</v>
      </c>
      <c r="M706" s="4" t="n">
        <f aca="false">IF(OR(TRIM(Customers!M706&amp;"")="",ISNUMBER(MATCH(TRIM(Customers!M706&amp;""),Codes!$A$5:$A$14,0))),"",IF(ISNUMBER(Customers!M706),Customers!M706,IFERROR(VALUE(Customers!M706),"")))</f>
        <v>0</v>
      </c>
      <c r="N706" s="3" t="n">
        <f aca="false">IF(OR(TRIM(Customers!N706&amp;"")="",ISNUMBER(MATCH(TRIM(Customers!N706&amp;""),Codes!$A$5:$A$14,0)),Customers!N706=9999),"",IF(ISNUMBER(Customers!N706),Customers!N706,IFERROR(VALUE(Customers!N706),"")))</f>
        <v>0</v>
      </c>
      <c r="O706" s="4" t="str">
        <f aca="false">IF(OR(TRIM(Customers!O706&amp;"")="",ISNUMBER(MATCH(TRIM(Customers!O706&amp;""),Codes!$A$5:$A$14,0))),"",IF(ISNUMBER(Customers!O706),Customers!O706,IFERROR(VALUE(Customers!O706),"")))</f>
        <v/>
      </c>
      <c r="P706" s="3" t="n">
        <f aca="false">IF(OR(TRIM(Customers!P706&amp;"")="",ISNUMBER(MATCH(TRIM(Customers!P706&amp;""),Codes!$A$5:$A$14,0))),"",IF(ISNUMBER(Customers!P706),Customers!P706,IFERROR(VALUE(Customers!P706),"")))</f>
        <v>0</v>
      </c>
      <c r="Q706" s="4" t="n">
        <f aca="false">IF(OR(TRIM(Customers!Q706&amp;"")="",ISNUMBER(MATCH(TRIM(Customers!Q706&amp;""),Codes!$A$5:$A$14,0))),"",IF(ISNUMBER(Customers!Q706),Customers!Q706,IFERROR(VALUE(Customers!Q706),"")))</f>
        <v>9000</v>
      </c>
      <c r="R706" s="4" t="n">
        <f aca="false">IF(OR(TRIM(Customers!R706&amp;"")="",ISNUMBER(MATCH(TRIM(Customers!R706&amp;""),Codes!$A$5:$A$14,0))),"",IF(ISNUMBER(Customers!R706),Customers!R706,IFERROR(VALUE(Customers!R706),"")))</f>
        <v>4497.14</v>
      </c>
      <c r="S706" s="4" t="n">
        <f aca="false">IF(OR(TRIM(Customers!S706&amp;"")="",ISNUMBER(MATCH(TRIM(Customers!S706&amp;""),Codes!$A$5:$A$14,0))),"",IF(ISNUMBER(Customers!S706),Customers!S706,IFERROR(VALUE(Customers!S706),"")))</f>
        <v>0</v>
      </c>
      <c r="T706" s="4" t="n">
        <f aca="false">IF(OR(TRIM(Customers!T706&amp;"")="",ISNUMBER(MATCH(TRIM(Customers!T706&amp;""),Codes!$A$5:$A$14,0))),"",IF(ISNUMBER(Customers!T706),Customers!T706,IFERROR(VALUE(Customers!T706),"")))</f>
        <v>0</v>
      </c>
      <c r="U706" s="3" t="n">
        <f aca="false">IF(OR(TRIM(Customers!U706&amp;"")="",ISNUMBER(MATCH(TRIM(Customers!U706&amp;""),Codes!$A$5:$A$14,0)),Customers!U706=0),"",IF(ISNUMBER(Customers!U706),Customers!U706,IFERROR(VALUE(Customers!U706),"")))</f>
        <v>666</v>
      </c>
      <c r="V706" s="3" t="n">
        <f aca="false">IF(OR(TRIM(Customers!V706&amp;"")="",ISNUMBER(MATCH(TRIM(Customers!V706&amp;""),Codes!$A$5:$A$14,0))),"",IF(ISNUMBER(Customers!V706),Customers!V706,IFERROR(VALUE(Customers!V706),"")))</f>
        <v>0</v>
      </c>
    </row>
    <row r="707" customFormat="false" ht="15" hidden="false" customHeight="false" outlineLevel="0" collapsed="false">
      <c r="A707" s="2" t="str">
        <f aca="false">Customers!A707</f>
        <v>CL00706</v>
      </c>
      <c r="B707" s="3" t="n">
        <f aca="false">IF(OR(TRIM(Customers!B707&amp;"")="",ISNUMBER(MATCH(TRIM(Customers!B707&amp;""),Codes!$A$5:$A$14,0)),Customers!B707=0),"",IF(ISNUMBER(Customers!B707),Customers!B707,IFERROR(VALUE(Customers!B707),"")))</f>
        <v>37</v>
      </c>
      <c r="C707" s="2" t="str">
        <f aca="false">IF(OR(TRIM(Customers!C707&amp;"")="",ISNUMBER(MATCH(TRIM(Customers!C707&amp;""),Codes!$A$5:$A$14,0))),"",TRIM(Customers!C707))</f>
        <v>F</v>
      </c>
      <c r="D707" s="2" t="str">
        <f aca="false">IF(OR(TRIM(Customers!D707&amp;"")="",ISNUMBER(MATCH(TRIM(Customers!D707&amp;""),Codes!$A$5:$A$14,0))),"",TRIM(Customers!D707))</f>
        <v>Lazio</v>
      </c>
      <c r="E707" s="2" t="str">
        <f aca="false">IF(OR(TRIM(Customers!E707&amp;"")="",ISNUMBER(MATCH(TRIM(Customers!E707&amp;""),Codes!$A$5:$A$14,0))),"",TRIM(Customers!E707))</f>
        <v>Employee</v>
      </c>
      <c r="F707" s="2" t="str">
        <f aca="false">IF(OR(TRIM(Customers!F707&amp;"")="",ISNUMBER(MATCH(TRIM(Customers!F707&amp;""),Codes!$A$5:$A$14,0))),"",TRIM(Customers!F707))</f>
        <v>Married</v>
      </c>
      <c r="G707" s="4" t="n">
        <f aca="false">IF(OR(TRIM(Customers!G707&amp;"")="",ISNUMBER(MATCH(TRIM(Customers!G707&amp;""),Codes!$A$5:$A$14,0)),Customers!G707=-999),"",IF(ISNUMBER(Customers!G707),Customers!G707,IFERROR(VALUE(Customers!G707),"")))</f>
        <v>36100</v>
      </c>
      <c r="H707" s="3" t="n">
        <f aca="false">IF(OR(TRIM(Customers!H707&amp;"")="",ISNUMBER(MATCH(TRIM(Customers!H707&amp;""),Codes!$A$5:$A$14,0))),"",IF(ISNUMBER(Customers!H707),Customers!H707,IFERROR(VALUE(Customers!H707),"")))</f>
        <v>8</v>
      </c>
      <c r="I707" s="5" t="n">
        <f aca="false">IF(OR(TRIM(Customers!I707&amp;"")="",ISNUMBER(MATCH(TRIM(Customers!I707&amp;""),Codes!$A$5:$A$14,0)),Customers!I707=DATE(1970,1,1)),"",IF(ISNUMBER(Customers!I707),Customers!I707,IFERROR(DATEVALUE(Customers!I707),"")))</f>
        <v>42995</v>
      </c>
      <c r="J707" s="2" t="str">
        <f aca="false">IF(OR(TRIM(Customers!J707&amp;"")="",ISNUMBER(MATCH(TRIM(Customers!J707&amp;""),Codes!$A$5:$A$14,0))),"",TRIM(Customers!J707))</f>
        <v>Online Banking</v>
      </c>
      <c r="K707" s="3" t="n">
        <f aca="false">IF(OR(TRIM(Customers!K707&amp;"")="",ISNUMBER(MATCH(TRIM(Customers!K707&amp;""),Codes!$A$5:$A$14,0))),"",IF(ISNUMBER(Customers!K707),Customers!K707,IFERROR(VALUE(Customers!K707),"")))</f>
        <v>2</v>
      </c>
      <c r="L707" s="4" t="n">
        <f aca="false">IF(OR(TRIM(Customers!L707&amp;"")="",ISNUMBER(MATCH(TRIM(Customers!L707&amp;""),Codes!$A$5:$A$14,0))),"",IF(ISNUMBER(Customers!L707),Customers!L707,IFERROR(VALUE(Customers!L707),"")))</f>
        <v>3269.32</v>
      </c>
      <c r="M707" s="4" t="n">
        <f aca="false">IF(OR(TRIM(Customers!M707&amp;"")="",ISNUMBER(MATCH(TRIM(Customers!M707&amp;""),Codes!$A$5:$A$14,0))),"",IF(ISNUMBER(Customers!M707),Customers!M707,IFERROR(VALUE(Customers!M707),"")))</f>
        <v>37082.1</v>
      </c>
      <c r="N707" s="3" t="n">
        <f aca="false">IF(OR(TRIM(Customers!N707&amp;"")="",ISNUMBER(MATCH(TRIM(Customers!N707&amp;""),Codes!$A$5:$A$14,0)),Customers!N707=9999),"",IF(ISNUMBER(Customers!N707),Customers!N707,IFERROR(VALUE(Customers!N707),"")))</f>
        <v>35</v>
      </c>
      <c r="O707" s="4" t="n">
        <f aca="false">IF(OR(TRIM(Customers!O707&amp;"")="",ISNUMBER(MATCH(TRIM(Customers!O707&amp;""),Codes!$A$5:$A$14,0))),"",IF(ISNUMBER(Customers!O707),Customers!O707,IFERROR(VALUE(Customers!O707),"")))</f>
        <v>35</v>
      </c>
      <c r="P707" s="3" t="n">
        <f aca="false">IF(OR(TRIM(Customers!P707&amp;"")="",ISNUMBER(MATCH(TRIM(Customers!P707&amp;""),Codes!$A$5:$A$14,0))),"",IF(ISNUMBER(Customers!P707),Customers!P707,IFERROR(VALUE(Customers!P707),"")))</f>
        <v>6</v>
      </c>
      <c r="Q707" s="4" t="n">
        <f aca="false">IF(OR(TRIM(Customers!Q707&amp;"")="",ISNUMBER(MATCH(TRIM(Customers!Q707&amp;""),Codes!$A$5:$A$14,0))),"",IF(ISNUMBER(Customers!Q707),Customers!Q707,IFERROR(VALUE(Customers!Q707),"")))</f>
        <v>6000</v>
      </c>
      <c r="R707" s="4" t="n">
        <f aca="false">IF(OR(TRIM(Customers!R707&amp;"")="",ISNUMBER(MATCH(TRIM(Customers!R707&amp;""),Codes!$A$5:$A$14,0))),"",IF(ISNUMBER(Customers!R707),Customers!R707,IFERROR(VALUE(Customers!R707),"")))</f>
        <v>2049.06</v>
      </c>
      <c r="S707" s="4" t="n">
        <f aca="false">IF(OR(TRIM(Customers!S707&amp;"")="",ISNUMBER(MATCH(TRIM(Customers!S707&amp;""),Codes!$A$5:$A$14,0))),"",IF(ISNUMBER(Customers!S707),Customers!S707,IFERROR(VALUE(Customers!S707),"")))</f>
        <v>145000</v>
      </c>
      <c r="T707" s="4" t="n">
        <f aca="false">IF(OR(TRIM(Customers!T707&amp;"")="",ISNUMBER(MATCH(TRIM(Customers!T707&amp;""),Codes!$A$5:$A$14,0))),"",IF(ISNUMBER(Customers!T707),Customers!T707,IFERROR(VALUE(Customers!T707),"")))</f>
        <v>771</v>
      </c>
      <c r="U707" s="3" t="n">
        <f aca="false">IF(OR(TRIM(Customers!U707&amp;"")="",ISNUMBER(MATCH(TRIM(Customers!U707&amp;""),Codes!$A$5:$A$14,0)),Customers!U707=0),"",IF(ISNUMBER(Customers!U707),Customers!U707,IFERROR(VALUE(Customers!U707),"")))</f>
        <v>651</v>
      </c>
      <c r="V707" s="3" t="n">
        <f aca="false">IF(OR(TRIM(Customers!V707&amp;"")="",ISNUMBER(MATCH(TRIM(Customers!V707&amp;""),Codes!$A$5:$A$14,0))),"",IF(ISNUMBER(Customers!V707),Customers!V707,IFERROR(VALUE(Customers!V707),"")))</f>
        <v>1</v>
      </c>
    </row>
    <row r="708" customFormat="false" ht="15" hidden="false" customHeight="false" outlineLevel="0" collapsed="false">
      <c r="A708" s="2" t="str">
        <f aca="false">Customers!A708</f>
        <v>CL00707</v>
      </c>
      <c r="B708" s="3" t="n">
        <f aca="false">IF(OR(TRIM(Customers!B708&amp;"")="",ISNUMBER(MATCH(TRIM(Customers!B708&amp;""),Codes!$A$5:$A$14,0)),Customers!B708=0),"",IF(ISNUMBER(Customers!B708),Customers!B708,IFERROR(VALUE(Customers!B708),"")))</f>
        <v>57</v>
      </c>
      <c r="C708" s="2" t="str">
        <f aca="false">IF(OR(TRIM(Customers!C708&amp;"")="",ISNUMBER(MATCH(TRIM(Customers!C708&amp;""),Codes!$A$5:$A$14,0))),"",TRIM(Customers!C708))</f>
        <v>F</v>
      </c>
      <c r="D708" s="2" t="str">
        <f aca="false">IF(OR(TRIM(Customers!D708&amp;"")="",ISNUMBER(MATCH(TRIM(Customers!D708&amp;""),Codes!$A$5:$A$14,0))),"",TRIM(Customers!D708))</f>
        <v>Campania</v>
      </c>
      <c r="E708" s="2" t="str">
        <f aca="false">IF(OR(TRIM(Customers!E708&amp;"")="",ISNUMBER(MATCH(TRIM(Customers!E708&amp;""),Codes!$A$5:$A$14,0))),"",TRIM(Customers!E708))</f>
        <v>Employee</v>
      </c>
      <c r="F708" s="2" t="str">
        <f aca="false">IF(OR(TRIM(Customers!F708&amp;"")="",ISNUMBER(MATCH(TRIM(Customers!F708&amp;""),Codes!$A$5:$A$14,0))),"",TRIM(Customers!F708))</f>
        <v>Divorced</v>
      </c>
      <c r="G708" s="4" t="n">
        <f aca="false">IF(OR(TRIM(Customers!G708&amp;"")="",ISNUMBER(MATCH(TRIM(Customers!G708&amp;""),Codes!$A$5:$A$14,0)),Customers!G708=-999),"",IF(ISNUMBER(Customers!G708),Customers!G708,IFERROR(VALUE(Customers!G708),"")))</f>
        <v>23600</v>
      </c>
      <c r="H708" s="3" t="n">
        <f aca="false">IF(OR(TRIM(Customers!H708&amp;"")="",ISNUMBER(MATCH(TRIM(Customers!H708&amp;""),Codes!$A$5:$A$14,0))),"",IF(ISNUMBER(Customers!H708),Customers!H708,IFERROR(VALUE(Customers!H708),"")))</f>
        <v>31</v>
      </c>
      <c r="I708" s="5" t="n">
        <f aca="false">IF(OR(TRIM(Customers!I708&amp;"")="",ISNUMBER(MATCH(TRIM(Customers!I708&amp;""),Codes!$A$5:$A$14,0)),Customers!I708=DATE(1970,1,1)),"",IF(ISNUMBER(Customers!I708),Customers!I708,IFERROR(DATEVALUE(Customers!I708),"")))</f>
        <v>34827</v>
      </c>
      <c r="J708" s="2" t="str">
        <f aca="false">IF(OR(TRIM(Customers!J708&amp;"")="",ISNUMBER(MATCH(TRIM(Customers!J708&amp;""),Codes!$A$5:$A$14,0))),"",TRIM(Customers!J708))</f>
        <v>Branch</v>
      </c>
      <c r="K708" s="3" t="n">
        <f aca="false">IF(OR(TRIM(Customers!K708&amp;"")="",ISNUMBER(MATCH(TRIM(Customers!K708&amp;""),Codes!$A$5:$A$14,0))),"",IF(ISNUMBER(Customers!K708),Customers!K708,IFERROR(VALUE(Customers!K708),"")))</f>
        <v>2</v>
      </c>
      <c r="L708" s="4" t="n">
        <f aca="false">IF(OR(TRIM(Customers!L708&amp;"")="",ISNUMBER(MATCH(TRIM(Customers!L708&amp;""),Codes!$A$5:$A$14,0))),"",IF(ISNUMBER(Customers!L708),Customers!L708,IFERROR(VALUE(Customers!L708),"")))</f>
        <v>3198.68</v>
      </c>
      <c r="M708" s="4" t="n">
        <f aca="false">IF(OR(TRIM(Customers!M708&amp;"")="",ISNUMBER(MATCH(TRIM(Customers!M708&amp;""),Codes!$A$5:$A$14,0))),"",IF(ISNUMBER(Customers!M708),Customers!M708,IFERROR(VALUE(Customers!M708),"")))</f>
        <v>25652.42</v>
      </c>
      <c r="N708" s="3" t="n">
        <f aca="false">IF(OR(TRIM(Customers!N708&amp;"")="",ISNUMBER(MATCH(TRIM(Customers!N708&amp;""),Codes!$A$5:$A$14,0)),Customers!N708=9999),"",IF(ISNUMBER(Customers!N708),Customers!N708,IFERROR(VALUE(Customers!N708),"")))</f>
        <v>25</v>
      </c>
      <c r="O708" s="4" t="n">
        <f aca="false">IF(OR(TRIM(Customers!O708&amp;"")="",ISNUMBER(MATCH(TRIM(Customers!O708&amp;""),Codes!$A$5:$A$14,0))),"",IF(ISNUMBER(Customers!O708),Customers!O708,IFERROR(VALUE(Customers!O708),"")))</f>
        <v>58.55</v>
      </c>
      <c r="P708" s="3" t="n">
        <f aca="false">IF(OR(TRIM(Customers!P708&amp;"")="",ISNUMBER(MATCH(TRIM(Customers!P708&amp;""),Codes!$A$5:$A$14,0))),"",IF(ISNUMBER(Customers!P708),Customers!P708,IFERROR(VALUE(Customers!P708),"")))</f>
        <v>4</v>
      </c>
      <c r="Q708" s="4" t="str">
        <f aca="false">IF(OR(TRIM(Customers!Q708&amp;"")="",ISNUMBER(MATCH(TRIM(Customers!Q708&amp;""),Codes!$A$5:$A$14,0))),"",IF(ISNUMBER(Customers!Q708),Customers!Q708,IFERROR(VALUE(Customers!Q708),"")))</f>
        <v/>
      </c>
      <c r="R708" s="4" t="str">
        <f aca="false">IF(OR(TRIM(Customers!R708&amp;"")="",ISNUMBER(MATCH(TRIM(Customers!R708&amp;""),Codes!$A$5:$A$14,0))),"",IF(ISNUMBER(Customers!R708),Customers!R708,IFERROR(VALUE(Customers!R708),"")))</f>
        <v/>
      </c>
      <c r="S708" s="4" t="n">
        <f aca="false">IF(OR(TRIM(Customers!S708&amp;"")="",ISNUMBER(MATCH(TRIM(Customers!S708&amp;""),Codes!$A$5:$A$14,0))),"",IF(ISNUMBER(Customers!S708),Customers!S708,IFERROR(VALUE(Customers!S708),"")))</f>
        <v>74000</v>
      </c>
      <c r="T708" s="4" t="n">
        <f aca="false">IF(OR(TRIM(Customers!T708&amp;"")="",ISNUMBER(MATCH(TRIM(Customers!T708&amp;""),Codes!$A$5:$A$14,0))),"",IF(ISNUMBER(Customers!T708),Customers!T708,IFERROR(VALUE(Customers!T708),"")))</f>
        <v>389</v>
      </c>
      <c r="U708" s="3" t="n">
        <f aca="false">IF(OR(TRIM(Customers!U708&amp;"")="",ISNUMBER(MATCH(TRIM(Customers!U708&amp;""),Codes!$A$5:$A$14,0)),Customers!U708=0),"",IF(ISNUMBER(Customers!U708),Customers!U708,IFERROR(VALUE(Customers!U708),"")))</f>
        <v>722</v>
      </c>
      <c r="V708" s="3" t="n">
        <f aca="false">IF(OR(TRIM(Customers!V708&amp;"")="",ISNUMBER(MATCH(TRIM(Customers!V708&amp;""),Codes!$A$5:$A$14,0))),"",IF(ISNUMBER(Customers!V708),Customers!V708,IFERROR(VALUE(Customers!V708),"")))</f>
        <v>0</v>
      </c>
    </row>
    <row r="709" customFormat="false" ht="15" hidden="false" customHeight="false" outlineLevel="0" collapsed="false">
      <c r="A709" s="2" t="str">
        <f aca="false">Customers!A709</f>
        <v>CL00708</v>
      </c>
      <c r="B709" s="3" t="n">
        <f aca="false">IF(OR(TRIM(Customers!B709&amp;"")="",ISNUMBER(MATCH(TRIM(Customers!B709&amp;""),Codes!$A$5:$A$14,0)),Customers!B709=0),"",IF(ISNUMBER(Customers!B709),Customers!B709,IFERROR(VALUE(Customers!B709),"")))</f>
        <v>58</v>
      </c>
      <c r="C709" s="2" t="str">
        <f aca="false">IF(OR(TRIM(Customers!C709&amp;"")="",ISNUMBER(MATCH(TRIM(Customers!C709&amp;""),Codes!$A$5:$A$14,0))),"",TRIM(Customers!C709))</f>
        <v>M</v>
      </c>
      <c r="D709" s="2" t="str">
        <f aca="false">IF(OR(TRIM(Customers!D709&amp;"")="",ISNUMBER(MATCH(TRIM(Customers!D709&amp;""),Codes!$A$5:$A$14,0))),"",TRIM(Customers!D709))</f>
        <v>Emilia-Romagna</v>
      </c>
      <c r="E709" s="2" t="str">
        <f aca="false">IF(OR(TRIM(Customers!E709&amp;"")="",ISNUMBER(MATCH(TRIM(Customers!E709&amp;""),Codes!$A$5:$A$14,0))),"",TRIM(Customers!E709))</f>
        <v>Teacher</v>
      </c>
      <c r="F709" s="2" t="str">
        <f aca="false">IF(OR(TRIM(Customers!F709&amp;"")="",ISNUMBER(MATCH(TRIM(Customers!F709&amp;""),Codes!$A$5:$A$14,0))),"",TRIM(Customers!F709))</f>
        <v>Single</v>
      </c>
      <c r="G709" s="4" t="n">
        <f aca="false">IF(OR(TRIM(Customers!G709&amp;"")="",ISNUMBER(MATCH(TRIM(Customers!G709&amp;""),Codes!$A$5:$A$14,0)),Customers!G709=-999),"",IF(ISNUMBER(Customers!G709),Customers!G709,IFERROR(VALUE(Customers!G709),"")))</f>
        <v>35000</v>
      </c>
      <c r="H709" s="3" t="n">
        <f aca="false">IF(OR(TRIM(Customers!H709&amp;"")="",ISNUMBER(MATCH(TRIM(Customers!H709&amp;""),Codes!$A$5:$A$14,0))),"",IF(ISNUMBER(Customers!H709),Customers!H709,IFERROR(VALUE(Customers!H709),"")))</f>
        <v>8</v>
      </c>
      <c r="I709" s="5" t="n">
        <f aca="false">IF(OR(TRIM(Customers!I709&amp;"")="",ISNUMBER(MATCH(TRIM(Customers!I709&amp;""),Codes!$A$5:$A$14,0)),Customers!I709=DATE(1970,1,1)),"",IF(ISNUMBER(Customers!I709),Customers!I709,IFERROR(DATEVALUE(Customers!I709),"")))</f>
        <v>43169</v>
      </c>
      <c r="J709" s="2" t="str">
        <f aca="false">IF(OR(TRIM(Customers!J709&amp;"")="",ISNUMBER(MATCH(TRIM(Customers!J709&amp;""),Codes!$A$5:$A$14,0))),"",TRIM(Customers!J709))</f>
        <v>Branch</v>
      </c>
      <c r="K709" s="3" t="n">
        <f aca="false">IF(OR(TRIM(Customers!K709&amp;"")="",ISNUMBER(MATCH(TRIM(Customers!K709&amp;""),Codes!$A$5:$A$14,0))),"",IF(ISNUMBER(Customers!K709),Customers!K709,IFERROR(VALUE(Customers!K709),"")))</f>
        <v>3</v>
      </c>
      <c r="L709" s="4" t="n">
        <f aca="false">IF(OR(TRIM(Customers!L709&amp;"")="",ISNUMBER(MATCH(TRIM(Customers!L709&amp;""),Codes!$A$5:$A$14,0))),"",IF(ISNUMBER(Customers!L709),Customers!L709,IFERROR(VALUE(Customers!L709),"")))</f>
        <v>9753.76</v>
      </c>
      <c r="M709" s="4" t="n">
        <f aca="false">IF(OR(TRIM(Customers!M709&amp;"")="",ISNUMBER(MATCH(TRIM(Customers!M709&amp;""),Codes!$A$5:$A$14,0))),"",IF(ISNUMBER(Customers!M709),Customers!M709,IFERROR(VALUE(Customers!M709),"")))</f>
        <v>20212.78</v>
      </c>
      <c r="N709" s="3" t="n">
        <f aca="false">IF(OR(TRIM(Customers!N709&amp;"")="",ISNUMBER(MATCH(TRIM(Customers!N709&amp;""),Codes!$A$5:$A$14,0)),Customers!N709=9999),"",IF(ISNUMBER(Customers!N709),Customers!N709,IFERROR(VALUE(Customers!N709),"")))</f>
        <v>21</v>
      </c>
      <c r="O709" s="4" t="n">
        <f aca="false">IF(OR(TRIM(Customers!O709&amp;"")="",ISNUMBER(MATCH(TRIM(Customers!O709&amp;""),Codes!$A$5:$A$14,0))),"",IF(ISNUMBER(Customers!O709),Customers!O709,IFERROR(VALUE(Customers!O709),"")))</f>
        <v>42.25</v>
      </c>
      <c r="P709" s="3" t="str">
        <f aca="false">IF(OR(TRIM(Customers!P709&amp;"")="",ISNUMBER(MATCH(TRIM(Customers!P709&amp;""),Codes!$A$5:$A$14,0))),"",IF(ISNUMBER(Customers!P709),Customers!P709,IFERROR(VALUE(Customers!P709),"")))</f>
        <v/>
      </c>
      <c r="Q709" s="4" t="str">
        <f aca="false">IF(OR(TRIM(Customers!Q709&amp;"")="",ISNUMBER(MATCH(TRIM(Customers!Q709&amp;""),Codes!$A$5:$A$14,0))),"",IF(ISNUMBER(Customers!Q709),Customers!Q709,IFERROR(VALUE(Customers!Q709),"")))</f>
        <v/>
      </c>
      <c r="R709" s="4" t="str">
        <f aca="false">IF(OR(TRIM(Customers!R709&amp;"")="",ISNUMBER(MATCH(TRIM(Customers!R709&amp;""),Codes!$A$5:$A$14,0))),"",IF(ISNUMBER(Customers!R709),Customers!R709,IFERROR(VALUE(Customers!R709),"")))</f>
        <v/>
      </c>
      <c r="S709" s="4" t="n">
        <f aca="false">IF(OR(TRIM(Customers!S709&amp;"")="",ISNUMBER(MATCH(TRIM(Customers!S709&amp;""),Codes!$A$5:$A$14,0))),"",IF(ISNUMBER(Customers!S709),Customers!S709,IFERROR(VALUE(Customers!S709),"")))</f>
        <v>0</v>
      </c>
      <c r="T709" s="4" t="n">
        <f aca="false">IF(OR(TRIM(Customers!T709&amp;"")="",ISNUMBER(MATCH(TRIM(Customers!T709&amp;""),Codes!$A$5:$A$14,0))),"",IF(ISNUMBER(Customers!T709),Customers!T709,IFERROR(VALUE(Customers!T709),"")))</f>
        <v>0</v>
      </c>
      <c r="U709" s="3" t="n">
        <f aca="false">IF(OR(TRIM(Customers!U709&amp;"")="",ISNUMBER(MATCH(TRIM(Customers!U709&amp;""),Codes!$A$5:$A$14,0)),Customers!U709=0),"",IF(ISNUMBER(Customers!U709),Customers!U709,IFERROR(VALUE(Customers!U709),"")))</f>
        <v>608</v>
      </c>
      <c r="V709" s="3" t="n">
        <f aca="false">IF(OR(TRIM(Customers!V709&amp;"")="",ISNUMBER(MATCH(TRIM(Customers!V709&amp;""),Codes!$A$5:$A$14,0))),"",IF(ISNUMBER(Customers!V709),Customers!V709,IFERROR(VALUE(Customers!V709),"")))</f>
        <v>0</v>
      </c>
    </row>
    <row r="710" customFormat="false" ht="15" hidden="false" customHeight="false" outlineLevel="0" collapsed="false">
      <c r="A710" s="2" t="str">
        <f aca="false">Customers!A710</f>
        <v>CL00709</v>
      </c>
      <c r="B710" s="3" t="str">
        <f aca="false">IF(OR(TRIM(Customers!B710&amp;"")="",ISNUMBER(MATCH(TRIM(Customers!B710&amp;""),Codes!$A$5:$A$14,0)),Customers!B710=0),"",IF(ISNUMBER(Customers!B710),Customers!B710,IFERROR(VALUE(Customers!B710),"")))</f>
        <v/>
      </c>
      <c r="C710" s="2" t="str">
        <f aca="false">IF(OR(TRIM(Customers!C710&amp;"")="",ISNUMBER(MATCH(TRIM(Customers!C710&amp;""),Codes!$A$5:$A$14,0))),"",TRIM(Customers!C710))</f>
        <v>F</v>
      </c>
      <c r="D710" s="2" t="str">
        <f aca="false">IF(OR(TRIM(Customers!D710&amp;"")="",ISNUMBER(MATCH(TRIM(Customers!D710&amp;""),Codes!$A$5:$A$14,0))),"",TRIM(Customers!D710))</f>
        <v>Trentino-Alto Adige</v>
      </c>
      <c r="E710" s="2" t="str">
        <f aca="false">IF(OR(TRIM(Customers!E710&amp;"")="",ISNUMBER(MATCH(TRIM(Customers!E710&amp;""),Codes!$A$5:$A$14,0))),"",TRIM(Customers!E710))</f>
        <v>Shopkeeper</v>
      </c>
      <c r="F710" s="2" t="str">
        <f aca="false">IF(OR(TRIM(Customers!F710&amp;"")="",ISNUMBER(MATCH(TRIM(Customers!F710&amp;""),Codes!$A$5:$A$14,0))),"",TRIM(Customers!F710))</f>
        <v>Married</v>
      </c>
      <c r="G710" s="4" t="n">
        <f aca="false">IF(OR(TRIM(Customers!G710&amp;"")="",ISNUMBER(MATCH(TRIM(Customers!G710&amp;""),Codes!$A$5:$A$14,0)),Customers!G710=-999),"",IF(ISNUMBER(Customers!G710),Customers!G710,IFERROR(VALUE(Customers!G710),"")))</f>
        <v>26100</v>
      </c>
      <c r="H710" s="3" t="n">
        <f aca="false">IF(OR(TRIM(Customers!H710&amp;"")="",ISNUMBER(MATCH(TRIM(Customers!H710&amp;""),Codes!$A$5:$A$14,0))),"",IF(ISNUMBER(Customers!H710),Customers!H710,IFERROR(VALUE(Customers!H710),"")))</f>
        <v>21</v>
      </c>
      <c r="I710" s="5" t="n">
        <f aca="false">IF(OR(TRIM(Customers!I710&amp;"")="",ISNUMBER(MATCH(TRIM(Customers!I710&amp;""),Codes!$A$5:$A$14,0)),Customers!I710=DATE(1970,1,1)),"",IF(ISNUMBER(Customers!I710),Customers!I710,IFERROR(DATEVALUE(Customers!I710),"")))</f>
        <v>38279</v>
      </c>
      <c r="J710" s="2" t="str">
        <f aca="false">IF(OR(TRIM(Customers!J710&amp;"")="",ISNUMBER(MATCH(TRIM(Customers!J710&amp;""),Codes!$A$5:$A$14,0))),"",TRIM(Customers!J710))</f>
        <v>Branch</v>
      </c>
      <c r="K710" s="3" t="n">
        <f aca="false">IF(OR(TRIM(Customers!K710&amp;"")="",ISNUMBER(MATCH(TRIM(Customers!K710&amp;""),Codes!$A$5:$A$14,0))),"",IF(ISNUMBER(Customers!K710),Customers!K710,IFERROR(VALUE(Customers!K710),"")))</f>
        <v>3</v>
      </c>
      <c r="L710" s="4" t="n">
        <f aca="false">IF(OR(TRIM(Customers!L710&amp;"")="",ISNUMBER(MATCH(TRIM(Customers!L710&amp;""),Codes!$A$5:$A$14,0))),"",IF(ISNUMBER(Customers!L710),Customers!L710,IFERROR(VALUE(Customers!L710),"")))</f>
        <v>1054.4</v>
      </c>
      <c r="M710" s="4" t="n">
        <f aca="false">IF(OR(TRIM(Customers!M710&amp;"")="",ISNUMBER(MATCH(TRIM(Customers!M710&amp;""),Codes!$A$5:$A$14,0))),"",IF(ISNUMBER(Customers!M710),Customers!M710,IFERROR(VALUE(Customers!M710),"")))</f>
        <v>65989.43</v>
      </c>
      <c r="N710" s="3" t="n">
        <f aca="false">IF(OR(TRIM(Customers!N710&amp;"")="",ISNUMBER(MATCH(TRIM(Customers!N710&amp;""),Codes!$A$5:$A$14,0)),Customers!N710=9999),"",IF(ISNUMBER(Customers!N710),Customers!N710,IFERROR(VALUE(Customers!N710),"")))</f>
        <v>24</v>
      </c>
      <c r="O710" s="4" t="n">
        <f aca="false">IF(OR(TRIM(Customers!O710&amp;"")="",ISNUMBER(MATCH(TRIM(Customers!O710&amp;""),Codes!$A$5:$A$14,0))),"",IF(ISNUMBER(Customers!O710),Customers!O710,IFERROR(VALUE(Customers!O710),"")))</f>
        <v>46.59</v>
      </c>
      <c r="P710" s="3" t="n">
        <f aca="false">IF(OR(TRIM(Customers!P710&amp;"")="",ISNUMBER(MATCH(TRIM(Customers!P710&amp;""),Codes!$A$5:$A$14,0))),"",IF(ISNUMBER(Customers!P710),Customers!P710,IFERROR(VALUE(Customers!P710),"")))</f>
        <v>5</v>
      </c>
      <c r="Q710" s="4" t="n">
        <f aca="false">IF(OR(TRIM(Customers!Q710&amp;"")="",ISNUMBER(MATCH(TRIM(Customers!Q710&amp;""),Codes!$A$5:$A$14,0))),"",IF(ISNUMBER(Customers!Q710),Customers!Q710,IFERROR(VALUE(Customers!Q710),"")))</f>
        <v>3000</v>
      </c>
      <c r="R710" s="4" t="n">
        <f aca="false">IF(OR(TRIM(Customers!R710&amp;"")="",ISNUMBER(MATCH(TRIM(Customers!R710&amp;""),Codes!$A$5:$A$14,0))),"",IF(ISNUMBER(Customers!R710),Customers!R710,IFERROR(VALUE(Customers!R710),"")))</f>
        <v>353.29</v>
      </c>
      <c r="S710" s="4" t="str">
        <f aca="false">IF(OR(TRIM(Customers!S710&amp;"")="",ISNUMBER(MATCH(TRIM(Customers!S710&amp;""),Codes!$A$5:$A$14,0))),"",IF(ISNUMBER(Customers!S710),Customers!S710,IFERROR(VALUE(Customers!S710),"")))</f>
        <v/>
      </c>
      <c r="T710" s="4" t="str">
        <f aca="false">IF(OR(TRIM(Customers!T710&amp;"")="",ISNUMBER(MATCH(TRIM(Customers!T710&amp;""),Codes!$A$5:$A$14,0))),"",IF(ISNUMBER(Customers!T710),Customers!T710,IFERROR(VALUE(Customers!T710),"")))</f>
        <v/>
      </c>
      <c r="U710" s="3" t="n">
        <f aca="false">IF(OR(TRIM(Customers!U710&amp;"")="",ISNUMBER(MATCH(TRIM(Customers!U710&amp;""),Codes!$A$5:$A$14,0)),Customers!U710=0),"",IF(ISNUMBER(Customers!U710),Customers!U710,IFERROR(VALUE(Customers!U710),"")))</f>
        <v>579</v>
      </c>
      <c r="V710" s="3" t="n">
        <f aca="false">IF(OR(TRIM(Customers!V710&amp;"")="",ISNUMBER(MATCH(TRIM(Customers!V710&amp;""),Codes!$A$5:$A$14,0))),"",IF(ISNUMBER(Customers!V710),Customers!V710,IFERROR(VALUE(Customers!V710),"")))</f>
        <v>1</v>
      </c>
    </row>
    <row r="711" customFormat="false" ht="15" hidden="false" customHeight="false" outlineLevel="0" collapsed="false">
      <c r="A711" s="2" t="str">
        <f aca="false">Customers!A711</f>
        <v>CL00710</v>
      </c>
      <c r="B711" s="3" t="n">
        <f aca="false">IF(OR(TRIM(Customers!B711&amp;"")="",ISNUMBER(MATCH(TRIM(Customers!B711&amp;""),Codes!$A$5:$A$14,0)),Customers!B711=0),"",IF(ISNUMBER(Customers!B711),Customers!B711,IFERROR(VALUE(Customers!B711),"")))</f>
        <v>24</v>
      </c>
      <c r="C711" s="2" t="str">
        <f aca="false">IF(OR(TRIM(Customers!C711&amp;"")="",ISNUMBER(MATCH(TRIM(Customers!C711&amp;""),Codes!$A$5:$A$14,0))),"",TRIM(Customers!C711))</f>
        <v>F</v>
      </c>
      <c r="D711" s="2" t="str">
        <f aca="false">IF(OR(TRIM(Customers!D711&amp;"")="",ISNUMBER(MATCH(TRIM(Customers!D711&amp;""),Codes!$A$5:$A$14,0))),"",TRIM(Customers!D711))</f>
        <v>Toscana</v>
      </c>
      <c r="E711" s="2" t="str">
        <f aca="false">IF(OR(TRIM(Customers!E711&amp;"")="",ISNUMBER(MATCH(TRIM(Customers!E711&amp;""),Codes!$A$5:$A$14,0))),"",TRIM(Customers!E711))</f>
        <v>Manual worker</v>
      </c>
      <c r="F711" s="2" t="str">
        <f aca="false">IF(OR(TRIM(Customers!F711&amp;"")="",ISNUMBER(MATCH(TRIM(Customers!F711&amp;""),Codes!$A$5:$A$14,0))),"",TRIM(Customers!F711))</f>
        <v>Single</v>
      </c>
      <c r="G711" s="4" t="n">
        <f aca="false">IF(OR(TRIM(Customers!G711&amp;"")="",ISNUMBER(MATCH(TRIM(Customers!G711&amp;""),Codes!$A$5:$A$14,0)),Customers!G711=-999),"",IF(ISNUMBER(Customers!G711),Customers!G711,IFERROR(VALUE(Customers!G711),"")))</f>
        <v>11600</v>
      </c>
      <c r="H711" s="3" t="n">
        <f aca="false">IF(OR(TRIM(Customers!H711&amp;"")="",ISNUMBER(MATCH(TRIM(Customers!H711&amp;""),Codes!$A$5:$A$14,0))),"",IF(ISNUMBER(Customers!H711),Customers!H711,IFERROR(VALUE(Customers!H711),"")))</f>
        <v>3</v>
      </c>
      <c r="I711" s="5" t="n">
        <f aca="false">IF(OR(TRIM(Customers!I711&amp;"")="",ISNUMBER(MATCH(TRIM(Customers!I711&amp;""),Codes!$A$5:$A$14,0)),Customers!I711=DATE(1970,1,1)),"",IF(ISNUMBER(Customers!I711),Customers!I711,IFERROR(DATEVALUE(Customers!I711),"")))</f>
        <v>45171</v>
      </c>
      <c r="J711" s="2" t="str">
        <f aca="false">IF(OR(TRIM(Customers!J711&amp;"")="",ISNUMBER(MATCH(TRIM(Customers!J711&amp;""),Codes!$A$5:$A$14,0))),"",TRIM(Customers!J711))</f>
        <v>App</v>
      </c>
      <c r="K711" s="3" t="n">
        <f aca="false">IF(OR(TRIM(Customers!K711&amp;"")="",ISNUMBER(MATCH(TRIM(Customers!K711&amp;""),Codes!$A$5:$A$14,0))),"",IF(ISNUMBER(Customers!K711),Customers!K711,IFERROR(VALUE(Customers!K711),"")))</f>
        <v>1</v>
      </c>
      <c r="L711" s="4" t="n">
        <f aca="false">IF(OR(TRIM(Customers!L711&amp;"")="",ISNUMBER(MATCH(TRIM(Customers!L711&amp;""),Codes!$A$5:$A$14,0))),"",IF(ISNUMBER(Customers!L711),Customers!L711,IFERROR(VALUE(Customers!L711),"")))</f>
        <v>681.88</v>
      </c>
      <c r="M711" s="4" t="n">
        <f aca="false">IF(OR(TRIM(Customers!M711&amp;"")="",ISNUMBER(MATCH(TRIM(Customers!M711&amp;""),Codes!$A$5:$A$14,0))),"",IF(ISNUMBER(Customers!M711),Customers!M711,IFERROR(VALUE(Customers!M711),"")))</f>
        <v>11902.58</v>
      </c>
      <c r="N711" s="3" t="n">
        <f aca="false">IF(OR(TRIM(Customers!N711&amp;"")="",ISNUMBER(MATCH(TRIM(Customers!N711&amp;""),Codes!$A$5:$A$14,0)),Customers!N711=9999),"",IF(ISNUMBER(Customers!N711),Customers!N711,IFERROR(VALUE(Customers!N711),"")))</f>
        <v>26</v>
      </c>
      <c r="O711" s="4" t="n">
        <f aca="false">IF(OR(TRIM(Customers!O711&amp;"")="",ISNUMBER(MATCH(TRIM(Customers!O711&amp;""),Codes!$A$5:$A$14,0))),"",IF(ISNUMBER(Customers!O711),Customers!O711,IFERROR(VALUE(Customers!O711),"")))</f>
        <v>36.87</v>
      </c>
      <c r="P711" s="3" t="n">
        <f aca="false">IF(OR(TRIM(Customers!P711&amp;"")="",ISNUMBER(MATCH(TRIM(Customers!P711&amp;""),Codes!$A$5:$A$14,0))),"",IF(ISNUMBER(Customers!P711),Customers!P711,IFERROR(VALUE(Customers!P711),"")))</f>
        <v>0</v>
      </c>
      <c r="Q711" s="4" t="n">
        <f aca="false">IF(OR(TRIM(Customers!Q711&amp;"")="",ISNUMBER(MATCH(TRIM(Customers!Q711&amp;""),Codes!$A$5:$A$14,0))),"",IF(ISNUMBER(Customers!Q711),Customers!Q711,IFERROR(VALUE(Customers!Q711),"")))</f>
        <v>1500</v>
      </c>
      <c r="R711" s="4" t="n">
        <f aca="false">IF(OR(TRIM(Customers!R711&amp;"")="",ISNUMBER(MATCH(TRIM(Customers!R711&amp;""),Codes!$A$5:$A$14,0))),"",IF(ISNUMBER(Customers!R711),Customers!R711,IFERROR(VALUE(Customers!R711),"")))</f>
        <v>672.1</v>
      </c>
      <c r="S711" s="4" t="str">
        <f aca="false">IF(OR(TRIM(Customers!S711&amp;"")="",ISNUMBER(MATCH(TRIM(Customers!S711&amp;""),Codes!$A$5:$A$14,0))),"",IF(ISNUMBER(Customers!S711),Customers!S711,IFERROR(VALUE(Customers!S711),"")))</f>
        <v/>
      </c>
      <c r="T711" s="4" t="str">
        <f aca="false">IF(OR(TRIM(Customers!T711&amp;"")="",ISNUMBER(MATCH(TRIM(Customers!T711&amp;""),Codes!$A$5:$A$14,0))),"",IF(ISNUMBER(Customers!T711),Customers!T711,IFERROR(VALUE(Customers!T711),"")))</f>
        <v/>
      </c>
      <c r="U711" s="3" t="n">
        <f aca="false">IF(OR(TRIM(Customers!U711&amp;"")="",ISNUMBER(MATCH(TRIM(Customers!U711&amp;""),Codes!$A$5:$A$14,0)),Customers!U711=0),"",IF(ISNUMBER(Customers!U711),Customers!U711,IFERROR(VALUE(Customers!U711),"")))</f>
        <v>551</v>
      </c>
      <c r="V711" s="3" t="n">
        <f aca="false">IF(OR(TRIM(Customers!V711&amp;"")="",ISNUMBER(MATCH(TRIM(Customers!V711&amp;""),Codes!$A$5:$A$14,0))),"",IF(ISNUMBER(Customers!V711),Customers!V711,IFERROR(VALUE(Customers!V711),"")))</f>
        <v>0</v>
      </c>
    </row>
    <row r="712" customFormat="false" ht="15" hidden="false" customHeight="false" outlineLevel="0" collapsed="false">
      <c r="A712" s="2" t="str">
        <f aca="false">Customers!A712</f>
        <v>CL00711</v>
      </c>
      <c r="B712" s="3" t="n">
        <f aca="false">IF(OR(TRIM(Customers!B712&amp;"")="",ISNUMBER(MATCH(TRIM(Customers!B712&amp;""),Codes!$A$5:$A$14,0)),Customers!B712=0),"",IF(ISNUMBER(Customers!B712),Customers!B712,IFERROR(VALUE(Customers!B712),"")))</f>
        <v>51</v>
      </c>
      <c r="C712" s="2" t="str">
        <f aca="false">IF(OR(TRIM(Customers!C712&amp;"")="",ISNUMBER(MATCH(TRIM(Customers!C712&amp;""),Codes!$A$5:$A$14,0))),"",TRIM(Customers!C712))</f>
        <v>M</v>
      </c>
      <c r="D712" s="2" t="str">
        <f aca="false">IF(OR(TRIM(Customers!D712&amp;"")="",ISNUMBER(MATCH(TRIM(Customers!D712&amp;""),Codes!$A$5:$A$14,0))),"",TRIM(Customers!D712))</f>
        <v>Lombardia</v>
      </c>
      <c r="E712" s="2" t="str">
        <f aca="false">IF(OR(TRIM(Customers!E712&amp;"")="",ISNUMBER(MATCH(TRIM(Customers!E712&amp;""),Codes!$A$5:$A$14,0))),"",TRIM(Customers!E712))</f>
        <v>Self-employed</v>
      </c>
      <c r="F712" s="2" t="str">
        <f aca="false">IF(OR(TRIM(Customers!F712&amp;"")="",ISNUMBER(MATCH(TRIM(Customers!F712&amp;""),Codes!$A$5:$A$14,0))),"",TRIM(Customers!F712))</f>
        <v>Single</v>
      </c>
      <c r="G712" s="4" t="n">
        <f aca="false">IF(OR(TRIM(Customers!G712&amp;"")="",ISNUMBER(MATCH(TRIM(Customers!G712&amp;""),Codes!$A$5:$A$14,0)),Customers!G712=-999),"",IF(ISNUMBER(Customers!G712),Customers!G712,IFERROR(VALUE(Customers!G712),"")))</f>
        <v>49300</v>
      </c>
      <c r="H712" s="3" t="n">
        <f aca="false">IF(OR(TRIM(Customers!H712&amp;"")="",ISNUMBER(MATCH(TRIM(Customers!H712&amp;""),Codes!$A$5:$A$14,0))),"",IF(ISNUMBER(Customers!H712),Customers!H712,IFERROR(VALUE(Customers!H712),"")))</f>
        <v>11</v>
      </c>
      <c r="I712" s="5" t="n">
        <f aca="false">IF(OR(TRIM(Customers!I712&amp;"")="",ISNUMBER(MATCH(TRIM(Customers!I712&amp;""),Codes!$A$5:$A$14,0)),Customers!I712=DATE(1970,1,1)),"",IF(ISNUMBER(Customers!I712),Customers!I712,IFERROR(DATEVALUE(Customers!I712),"")))</f>
        <v>42226</v>
      </c>
      <c r="J712" s="2" t="str">
        <f aca="false">IF(OR(TRIM(Customers!J712&amp;"")="",ISNUMBER(MATCH(TRIM(Customers!J712&amp;""),Codes!$A$5:$A$14,0))),"",TRIM(Customers!J712))</f>
        <v>Phone</v>
      </c>
      <c r="K712" s="3" t="n">
        <f aca="false">IF(OR(TRIM(Customers!K712&amp;"")="",ISNUMBER(MATCH(TRIM(Customers!K712&amp;""),Codes!$A$5:$A$14,0))),"",IF(ISNUMBER(Customers!K712),Customers!K712,IFERROR(VALUE(Customers!K712),"")))</f>
        <v>2</v>
      </c>
      <c r="L712" s="4" t="n">
        <f aca="false">IF(OR(TRIM(Customers!L712&amp;"")="",ISNUMBER(MATCH(TRIM(Customers!L712&amp;""),Codes!$A$5:$A$14,0))),"",IF(ISNUMBER(Customers!L712),Customers!L712,IFERROR(VALUE(Customers!L712),"")))</f>
        <v>1911.37</v>
      </c>
      <c r="M712" s="4" t="n">
        <f aca="false">IF(OR(TRIM(Customers!M712&amp;"")="",ISNUMBER(MATCH(TRIM(Customers!M712&amp;""),Codes!$A$5:$A$14,0))),"",IF(ISNUMBER(Customers!M712),Customers!M712,IFERROR(VALUE(Customers!M712),"")))</f>
        <v>19415.16</v>
      </c>
      <c r="N712" s="3" t="n">
        <f aca="false">IF(OR(TRIM(Customers!N712&amp;"")="",ISNUMBER(MATCH(TRIM(Customers!N712&amp;""),Codes!$A$5:$A$14,0)),Customers!N712=9999),"",IF(ISNUMBER(Customers!N712),Customers!N712,IFERROR(VALUE(Customers!N712),"")))</f>
        <v>23</v>
      </c>
      <c r="O712" s="4" t="n">
        <f aca="false">IF(OR(TRIM(Customers!O712&amp;"")="",ISNUMBER(MATCH(TRIM(Customers!O712&amp;""),Codes!$A$5:$A$14,0))),"",IF(ISNUMBER(Customers!O712),Customers!O712,IFERROR(VALUE(Customers!O712),"")))</f>
        <v>32.33</v>
      </c>
      <c r="P712" s="3" t="n">
        <f aca="false">IF(OR(TRIM(Customers!P712&amp;"")="",ISNUMBER(MATCH(TRIM(Customers!P712&amp;""),Codes!$A$5:$A$14,0))),"",IF(ISNUMBER(Customers!P712),Customers!P712,IFERROR(VALUE(Customers!P712),"")))</f>
        <v>2</v>
      </c>
      <c r="Q712" s="4" t="n">
        <f aca="false">IF(OR(TRIM(Customers!Q712&amp;"")="",ISNUMBER(MATCH(TRIM(Customers!Q712&amp;""),Codes!$A$5:$A$14,0))),"",IF(ISNUMBER(Customers!Q712),Customers!Q712,IFERROR(VALUE(Customers!Q712),"")))</f>
        <v>5500</v>
      </c>
      <c r="R712" s="4" t="n">
        <f aca="false">IF(OR(TRIM(Customers!R712&amp;"")="",ISNUMBER(MATCH(TRIM(Customers!R712&amp;""),Codes!$A$5:$A$14,0))),"",IF(ISNUMBER(Customers!R712),Customers!R712,IFERROR(VALUE(Customers!R712),"")))</f>
        <v>1087.72</v>
      </c>
      <c r="S712" s="4" t="str">
        <f aca="false">IF(OR(TRIM(Customers!S712&amp;"")="",ISNUMBER(MATCH(TRIM(Customers!S712&amp;""),Codes!$A$5:$A$14,0))),"",IF(ISNUMBER(Customers!S712),Customers!S712,IFERROR(VALUE(Customers!S712),"")))</f>
        <v/>
      </c>
      <c r="T712" s="4" t="str">
        <f aca="false">IF(OR(TRIM(Customers!T712&amp;"")="",ISNUMBER(MATCH(TRIM(Customers!T712&amp;""),Codes!$A$5:$A$14,0))),"",IF(ISNUMBER(Customers!T712),Customers!T712,IFERROR(VALUE(Customers!T712),"")))</f>
        <v/>
      </c>
      <c r="U712" s="3" t="n">
        <f aca="false">IF(OR(TRIM(Customers!U712&amp;"")="",ISNUMBER(MATCH(TRIM(Customers!U712&amp;""),Codes!$A$5:$A$14,0)),Customers!U712=0),"",IF(ISNUMBER(Customers!U712),Customers!U712,IFERROR(VALUE(Customers!U712),"")))</f>
        <v>608</v>
      </c>
      <c r="V712" s="3" t="str">
        <f aca="false">IF(OR(TRIM(Customers!V712&amp;"")="",ISNUMBER(MATCH(TRIM(Customers!V712&amp;""),Codes!$A$5:$A$14,0))),"",IF(ISNUMBER(Customers!V712),Customers!V712,IFERROR(VALUE(Customers!V712),"")))</f>
        <v/>
      </c>
    </row>
    <row r="713" customFormat="false" ht="15" hidden="false" customHeight="false" outlineLevel="0" collapsed="false">
      <c r="A713" s="2" t="str">
        <f aca="false">Customers!A713</f>
        <v>CL00712</v>
      </c>
      <c r="B713" s="3" t="n">
        <f aca="false">IF(OR(TRIM(Customers!B713&amp;"")="",ISNUMBER(MATCH(TRIM(Customers!B713&amp;""),Codes!$A$5:$A$14,0)),Customers!B713=0),"",IF(ISNUMBER(Customers!B713),Customers!B713,IFERROR(VALUE(Customers!B713),"")))</f>
        <v>64</v>
      </c>
      <c r="C713" s="2" t="str">
        <f aca="false">IF(OR(TRIM(Customers!C713&amp;"")="",ISNUMBER(MATCH(TRIM(Customers!C713&amp;""),Codes!$A$5:$A$14,0))),"",TRIM(Customers!C713))</f>
        <v>F</v>
      </c>
      <c r="D713" s="2" t="str">
        <f aca="false">IF(OR(TRIM(Customers!D713&amp;"")="",ISNUMBER(MATCH(TRIM(Customers!D713&amp;""),Codes!$A$5:$A$14,0))),"",TRIM(Customers!D713))</f>
        <v>Lazio</v>
      </c>
      <c r="E713" s="2" t="str">
        <f aca="false">IF(OR(TRIM(Customers!E713&amp;"")="",ISNUMBER(MATCH(TRIM(Customers!E713&amp;""),Codes!$A$5:$A$14,0))),"",TRIM(Customers!E713))</f>
        <v>Self-employed</v>
      </c>
      <c r="F713" s="2" t="str">
        <f aca="false">IF(OR(TRIM(Customers!F713&amp;"")="",ISNUMBER(MATCH(TRIM(Customers!F713&amp;""),Codes!$A$5:$A$14,0))),"",TRIM(Customers!F713))</f>
        <v>Married</v>
      </c>
      <c r="G713" s="4" t="n">
        <f aca="false">IF(OR(TRIM(Customers!G713&amp;"")="",ISNUMBER(MATCH(TRIM(Customers!G713&amp;""),Codes!$A$5:$A$14,0)),Customers!G713=-999),"",IF(ISNUMBER(Customers!G713),Customers!G713,IFERROR(VALUE(Customers!G713),"")))</f>
        <v>68600</v>
      </c>
      <c r="H713" s="3" t="n">
        <f aca="false">IF(OR(TRIM(Customers!H713&amp;"")="",ISNUMBER(MATCH(TRIM(Customers!H713&amp;""),Codes!$A$5:$A$14,0))),"",IF(ISNUMBER(Customers!H713),Customers!H713,IFERROR(VALUE(Customers!H713),"")))</f>
        <v>33</v>
      </c>
      <c r="I713" s="5" t="n">
        <f aca="false">IF(OR(TRIM(Customers!I713&amp;"")="",ISNUMBER(MATCH(TRIM(Customers!I713&amp;""),Codes!$A$5:$A$14,0)),Customers!I713=DATE(1970,1,1)),"",IF(ISNUMBER(Customers!I713),Customers!I713,IFERROR(DATEVALUE(Customers!I713),"")))</f>
        <v>34187</v>
      </c>
      <c r="J713" s="2" t="str">
        <f aca="false">IF(OR(TRIM(Customers!J713&amp;"")="",ISNUMBER(MATCH(TRIM(Customers!J713&amp;""),Codes!$A$5:$A$14,0))),"",TRIM(Customers!J713))</f>
        <v>Online Banking</v>
      </c>
      <c r="K713" s="3" t="n">
        <f aca="false">IF(OR(TRIM(Customers!K713&amp;"")="",ISNUMBER(MATCH(TRIM(Customers!K713&amp;""),Codes!$A$5:$A$14,0))),"",IF(ISNUMBER(Customers!K713),Customers!K713,IFERROR(VALUE(Customers!K713),"")))</f>
        <v>2</v>
      </c>
      <c r="L713" s="4" t="n">
        <f aca="false">IF(OR(TRIM(Customers!L713&amp;"")="",ISNUMBER(MATCH(TRIM(Customers!L713&amp;""),Codes!$A$5:$A$14,0))),"",IF(ISNUMBER(Customers!L713),Customers!L713,IFERROR(VALUE(Customers!L713),"")))</f>
        <v>12176.43</v>
      </c>
      <c r="M713" s="4" t="n">
        <f aca="false">IF(OR(TRIM(Customers!M713&amp;"")="",ISNUMBER(MATCH(TRIM(Customers!M713&amp;""),Codes!$A$5:$A$14,0))),"",IF(ISNUMBER(Customers!M713),Customers!M713,IFERROR(VALUE(Customers!M713),"")))</f>
        <v>0</v>
      </c>
      <c r="N713" s="3" t="n">
        <f aca="false">IF(OR(TRIM(Customers!N713&amp;"")="",ISNUMBER(MATCH(TRIM(Customers!N713&amp;""),Codes!$A$5:$A$14,0)),Customers!N713=9999),"",IF(ISNUMBER(Customers!N713),Customers!N713,IFERROR(VALUE(Customers!N713),"")))</f>
        <v>48</v>
      </c>
      <c r="O713" s="4" t="n">
        <f aca="false">IF(OR(TRIM(Customers!O713&amp;"")="",ISNUMBER(MATCH(TRIM(Customers!O713&amp;""),Codes!$A$5:$A$14,0))),"",IF(ISNUMBER(Customers!O713),Customers!O713,IFERROR(VALUE(Customers!O713),"")))</f>
        <v>71.43</v>
      </c>
      <c r="P713" s="3" t="n">
        <f aca="false">IF(OR(TRIM(Customers!P713&amp;"")="",ISNUMBER(MATCH(TRIM(Customers!P713&amp;""),Codes!$A$5:$A$14,0))),"",IF(ISNUMBER(Customers!P713),Customers!P713,IFERROR(VALUE(Customers!P713),"")))</f>
        <v>3</v>
      </c>
      <c r="Q713" s="4" t="n">
        <f aca="false">IF(OR(TRIM(Customers!Q713&amp;"")="",ISNUMBER(MATCH(TRIM(Customers!Q713&amp;""),Codes!$A$5:$A$14,0))),"",IF(ISNUMBER(Customers!Q713),Customers!Q713,IFERROR(VALUE(Customers!Q713),"")))</f>
        <v>15000</v>
      </c>
      <c r="R713" s="4" t="n">
        <f aca="false">IF(OR(TRIM(Customers!R713&amp;"")="",ISNUMBER(MATCH(TRIM(Customers!R713&amp;""),Codes!$A$5:$A$14,0))),"",IF(ISNUMBER(Customers!R713),Customers!R713,IFERROR(VALUE(Customers!R713),"")))</f>
        <v>5362.23</v>
      </c>
      <c r="S713" s="4" t="str">
        <f aca="false">IF(OR(TRIM(Customers!S713&amp;"")="",ISNUMBER(MATCH(TRIM(Customers!S713&amp;""),Codes!$A$5:$A$14,0))),"",IF(ISNUMBER(Customers!S713),Customers!S713,IFERROR(VALUE(Customers!S713),"")))</f>
        <v/>
      </c>
      <c r="T713" s="4" t="str">
        <f aca="false">IF(OR(TRIM(Customers!T713&amp;"")="",ISNUMBER(MATCH(TRIM(Customers!T713&amp;""),Codes!$A$5:$A$14,0))),"",IF(ISNUMBER(Customers!T713),Customers!T713,IFERROR(VALUE(Customers!T713),"")))</f>
        <v/>
      </c>
      <c r="U713" s="3" t="n">
        <f aca="false">IF(OR(TRIM(Customers!U713&amp;"")="",ISNUMBER(MATCH(TRIM(Customers!U713&amp;""),Codes!$A$5:$A$14,0)),Customers!U713=0),"",IF(ISNUMBER(Customers!U713),Customers!U713,IFERROR(VALUE(Customers!U713),"")))</f>
        <v>677</v>
      </c>
      <c r="V713" s="3" t="n">
        <f aca="false">IF(OR(TRIM(Customers!V713&amp;"")="",ISNUMBER(MATCH(TRIM(Customers!V713&amp;""),Codes!$A$5:$A$14,0))),"",IF(ISNUMBER(Customers!V713),Customers!V713,IFERROR(VALUE(Customers!V713),"")))</f>
        <v>0</v>
      </c>
    </row>
    <row r="714" customFormat="false" ht="15" hidden="false" customHeight="false" outlineLevel="0" collapsed="false">
      <c r="A714" s="2" t="str">
        <f aca="false">Customers!A714</f>
        <v>CL00713</v>
      </c>
      <c r="B714" s="3" t="n">
        <f aca="false">IF(OR(TRIM(Customers!B714&amp;"")="",ISNUMBER(MATCH(TRIM(Customers!B714&amp;""),Codes!$A$5:$A$14,0)),Customers!B714=0),"",IF(ISNUMBER(Customers!B714),Customers!B714,IFERROR(VALUE(Customers!B714),"")))</f>
        <v>39</v>
      </c>
      <c r="C714" s="2" t="str">
        <f aca="false">IF(OR(TRIM(Customers!C714&amp;"")="",ISNUMBER(MATCH(TRIM(Customers!C714&amp;""),Codes!$A$5:$A$14,0))),"",TRIM(Customers!C714))</f>
        <v>M</v>
      </c>
      <c r="D714" s="2" t="str">
        <f aca="false">IF(OR(TRIM(Customers!D714&amp;"")="",ISNUMBER(MATCH(TRIM(Customers!D714&amp;""),Codes!$A$5:$A$14,0))),"",TRIM(Customers!D714))</f>
        <v>Veneto</v>
      </c>
      <c r="E714" s="2" t="str">
        <f aca="false">IF(OR(TRIM(Customers!E714&amp;"")="",ISNUMBER(MATCH(TRIM(Customers!E714&amp;""),Codes!$A$5:$A$14,0))),"",TRIM(Customers!E714))</f>
        <v>Teacher</v>
      </c>
      <c r="F714" s="2" t="str">
        <f aca="false">IF(OR(TRIM(Customers!F714&amp;"")="",ISNUMBER(MATCH(TRIM(Customers!F714&amp;""),Codes!$A$5:$A$14,0))),"",TRIM(Customers!F714))</f>
        <v>Married</v>
      </c>
      <c r="G714" s="4" t="n">
        <f aca="false">IF(OR(TRIM(Customers!G714&amp;"")="",ISNUMBER(MATCH(TRIM(Customers!G714&amp;""),Codes!$A$5:$A$14,0)),Customers!G714=-999),"",IF(ISNUMBER(Customers!G714),Customers!G714,IFERROR(VALUE(Customers!G714),"")))</f>
        <v>20200</v>
      </c>
      <c r="H714" s="3" t="n">
        <f aca="false">IF(OR(TRIM(Customers!H714&amp;"")="",ISNUMBER(MATCH(TRIM(Customers!H714&amp;""),Codes!$A$5:$A$14,0))),"",IF(ISNUMBER(Customers!H714),Customers!H714,IFERROR(VALUE(Customers!H714),"")))</f>
        <v>5</v>
      </c>
      <c r="I714" s="5" t="n">
        <f aca="false">IF(OR(TRIM(Customers!I714&amp;"")="",ISNUMBER(MATCH(TRIM(Customers!I714&amp;""),Codes!$A$5:$A$14,0)),Customers!I714=DATE(1970,1,1)),"",IF(ISNUMBER(Customers!I714),Customers!I714,IFERROR(DATEVALUE(Customers!I714),"")))</f>
        <v>44446</v>
      </c>
      <c r="J714" s="2" t="str">
        <f aca="false">IF(OR(TRIM(Customers!J714&amp;"")="",ISNUMBER(MATCH(TRIM(Customers!J714&amp;""),Codes!$A$5:$A$14,0))),"",TRIM(Customers!J714))</f>
        <v>App</v>
      </c>
      <c r="K714" s="3" t="n">
        <f aca="false">IF(OR(TRIM(Customers!K714&amp;"")="",ISNUMBER(MATCH(TRIM(Customers!K714&amp;""),Codes!$A$5:$A$14,0))),"",IF(ISNUMBER(Customers!K714),Customers!K714,IFERROR(VALUE(Customers!K714),"")))</f>
        <v>1</v>
      </c>
      <c r="L714" s="4" t="n">
        <f aca="false">IF(OR(TRIM(Customers!L714&amp;"")="",ISNUMBER(MATCH(TRIM(Customers!L714&amp;""),Codes!$A$5:$A$14,0))),"",IF(ISNUMBER(Customers!L714),Customers!L714,IFERROR(VALUE(Customers!L714),"")))</f>
        <v>1384.77</v>
      </c>
      <c r="M714" s="4" t="n">
        <f aca="false">IF(OR(TRIM(Customers!M714&amp;"")="",ISNUMBER(MATCH(TRIM(Customers!M714&amp;""),Codes!$A$5:$A$14,0))),"",IF(ISNUMBER(Customers!M714),Customers!M714,IFERROR(VALUE(Customers!M714),"")))</f>
        <v>0</v>
      </c>
      <c r="N714" s="3" t="n">
        <f aca="false">IF(OR(TRIM(Customers!N714&amp;"")="",ISNUMBER(MATCH(TRIM(Customers!N714&amp;""),Codes!$A$5:$A$14,0)),Customers!N714=9999),"",IF(ISNUMBER(Customers!N714),Customers!N714,IFERROR(VALUE(Customers!N714),"")))</f>
        <v>29</v>
      </c>
      <c r="O714" s="4" t="n">
        <f aca="false">IF(OR(TRIM(Customers!O714&amp;"")="",ISNUMBER(MATCH(TRIM(Customers!O714&amp;""),Codes!$A$5:$A$14,0))),"",IF(ISNUMBER(Customers!O714),Customers!O714,IFERROR(VALUE(Customers!O714),"")))</f>
        <v>47.28</v>
      </c>
      <c r="P714" s="3" t="n">
        <f aca="false">IF(OR(TRIM(Customers!P714&amp;"")="",ISNUMBER(MATCH(TRIM(Customers!P714&amp;""),Codes!$A$5:$A$14,0))),"",IF(ISNUMBER(Customers!P714),Customers!P714,IFERROR(VALUE(Customers!P714),"")))</f>
        <v>1</v>
      </c>
      <c r="Q714" s="4" t="n">
        <f aca="false">IF(OR(TRIM(Customers!Q714&amp;"")="",ISNUMBER(MATCH(TRIM(Customers!Q714&amp;""),Codes!$A$5:$A$14,0))),"",IF(ISNUMBER(Customers!Q714),Customers!Q714,IFERROR(VALUE(Customers!Q714),"")))</f>
        <v>3500</v>
      </c>
      <c r="R714" s="4" t="n">
        <f aca="false">IF(OR(TRIM(Customers!R714&amp;"")="",ISNUMBER(MATCH(TRIM(Customers!R714&amp;""),Codes!$A$5:$A$14,0))),"",IF(ISNUMBER(Customers!R714),Customers!R714,IFERROR(VALUE(Customers!R714),"")))</f>
        <v>628.02</v>
      </c>
      <c r="S714" s="4" t="n">
        <f aca="false">IF(OR(TRIM(Customers!S714&amp;"")="",ISNUMBER(MATCH(TRIM(Customers!S714&amp;""),Codes!$A$5:$A$14,0))),"",IF(ISNUMBER(Customers!S714),Customers!S714,IFERROR(VALUE(Customers!S714),"")))</f>
        <v>0</v>
      </c>
      <c r="T714" s="4" t="n">
        <f aca="false">IF(OR(TRIM(Customers!T714&amp;"")="",ISNUMBER(MATCH(TRIM(Customers!T714&amp;""),Codes!$A$5:$A$14,0))),"",IF(ISNUMBER(Customers!T714),Customers!T714,IFERROR(VALUE(Customers!T714),"")))</f>
        <v>0</v>
      </c>
      <c r="U714" s="3" t="n">
        <f aca="false">IF(OR(TRIM(Customers!U714&amp;"")="",ISNUMBER(MATCH(TRIM(Customers!U714&amp;""),Codes!$A$5:$A$14,0)),Customers!U714=0),"",IF(ISNUMBER(Customers!U714),Customers!U714,IFERROR(VALUE(Customers!U714),"")))</f>
        <v>499</v>
      </c>
      <c r="V714" s="3" t="n">
        <f aca="false">IF(OR(TRIM(Customers!V714&amp;"")="",ISNUMBER(MATCH(TRIM(Customers!V714&amp;""),Codes!$A$5:$A$14,0))),"",IF(ISNUMBER(Customers!V714),Customers!V714,IFERROR(VALUE(Customers!V714),"")))</f>
        <v>0</v>
      </c>
    </row>
    <row r="715" customFormat="false" ht="15" hidden="false" customHeight="false" outlineLevel="0" collapsed="false">
      <c r="A715" s="2" t="str">
        <f aca="false">Customers!A715</f>
        <v>CL00714</v>
      </c>
      <c r="B715" s="3" t="n">
        <f aca="false">IF(OR(TRIM(Customers!B715&amp;"")="",ISNUMBER(MATCH(TRIM(Customers!B715&amp;""),Codes!$A$5:$A$14,0)),Customers!B715=0),"",IF(ISNUMBER(Customers!B715),Customers!B715,IFERROR(VALUE(Customers!B715),"")))</f>
        <v>39</v>
      </c>
      <c r="C715" s="2" t="str">
        <f aca="false">IF(OR(TRIM(Customers!C715&amp;"")="",ISNUMBER(MATCH(TRIM(Customers!C715&amp;""),Codes!$A$5:$A$14,0))),"",TRIM(Customers!C715))</f>
        <v>F</v>
      </c>
      <c r="D715" s="2" t="str">
        <f aca="false">IF(OR(TRIM(Customers!D715&amp;"")="",ISNUMBER(MATCH(TRIM(Customers!D715&amp;""),Codes!$A$5:$A$14,0))),"",TRIM(Customers!D715))</f>
        <v>Emilia-Romagna</v>
      </c>
      <c r="E715" s="2" t="str">
        <f aca="false">IF(OR(TRIM(Customers!E715&amp;"")="",ISNUMBER(MATCH(TRIM(Customers!E715&amp;""),Codes!$A$5:$A$14,0))),"",TRIM(Customers!E715))</f>
        <v>Business owner</v>
      </c>
      <c r="F715" s="2" t="str">
        <f aca="false">IF(OR(TRIM(Customers!F715&amp;"")="",ISNUMBER(MATCH(TRIM(Customers!F715&amp;""),Codes!$A$5:$A$14,0))),"",TRIM(Customers!F715))</f>
        <v>Single</v>
      </c>
      <c r="G715" s="4" t="n">
        <f aca="false">IF(OR(TRIM(Customers!G715&amp;"")="",ISNUMBER(MATCH(TRIM(Customers!G715&amp;""),Codes!$A$5:$A$14,0)),Customers!G715=-999),"",IF(ISNUMBER(Customers!G715),Customers!G715,IFERROR(VALUE(Customers!G715),"")))</f>
        <v>57700</v>
      </c>
      <c r="H715" s="3" t="n">
        <f aca="false">IF(OR(TRIM(Customers!H715&amp;"")="",ISNUMBER(MATCH(TRIM(Customers!H715&amp;""),Codes!$A$5:$A$14,0))),"",IF(ISNUMBER(Customers!H715),Customers!H715,IFERROR(VALUE(Customers!H715),"")))</f>
        <v>2</v>
      </c>
      <c r="I715" s="5" t="n">
        <f aca="false">IF(OR(TRIM(Customers!I715&amp;"")="",ISNUMBER(MATCH(TRIM(Customers!I715&amp;""),Codes!$A$5:$A$14,0)),Customers!I715=DATE(1970,1,1)),"",IF(ISNUMBER(Customers!I715),Customers!I715,IFERROR(DATEVALUE(Customers!I715),"")))</f>
        <v>45311</v>
      </c>
      <c r="J715" s="2" t="str">
        <f aca="false">IF(OR(TRIM(Customers!J715&amp;"")="",ISNUMBER(MATCH(TRIM(Customers!J715&amp;""),Codes!$A$5:$A$14,0))),"",TRIM(Customers!J715))</f>
        <v>Online Banking</v>
      </c>
      <c r="K715" s="3" t="n">
        <f aca="false">IF(OR(TRIM(Customers!K715&amp;"")="",ISNUMBER(MATCH(TRIM(Customers!K715&amp;""),Codes!$A$5:$A$14,0))),"",IF(ISNUMBER(Customers!K715),Customers!K715,IFERROR(VALUE(Customers!K715),"")))</f>
        <v>2</v>
      </c>
      <c r="L715" s="4" t="n">
        <f aca="false">IF(OR(TRIM(Customers!L715&amp;"")="",ISNUMBER(MATCH(TRIM(Customers!L715&amp;""),Codes!$A$5:$A$14,0))),"",IF(ISNUMBER(Customers!L715),Customers!L715,IFERROR(VALUE(Customers!L715),"")))</f>
        <v>5956.19</v>
      </c>
      <c r="M715" s="4" t="n">
        <f aca="false">IF(OR(TRIM(Customers!M715&amp;"")="",ISNUMBER(MATCH(TRIM(Customers!M715&amp;""),Codes!$A$5:$A$14,0))),"",IF(ISNUMBER(Customers!M715),Customers!M715,IFERROR(VALUE(Customers!M715),"")))</f>
        <v>15350.54</v>
      </c>
      <c r="N715" s="3" t="n">
        <f aca="false">IF(OR(TRIM(Customers!N715&amp;"")="",ISNUMBER(MATCH(TRIM(Customers!N715&amp;""),Codes!$A$5:$A$14,0)),Customers!N715=9999),"",IF(ISNUMBER(Customers!N715),Customers!N715,IFERROR(VALUE(Customers!N715),"")))</f>
        <v>34</v>
      </c>
      <c r="O715" s="4" t="n">
        <f aca="false">IF(OR(TRIM(Customers!O715&amp;"")="",ISNUMBER(MATCH(TRIM(Customers!O715&amp;""),Codes!$A$5:$A$14,0))),"",IF(ISNUMBER(Customers!O715),Customers!O715,IFERROR(VALUE(Customers!O715),"")))</f>
        <v>55.81</v>
      </c>
      <c r="P715" s="3" t="n">
        <f aca="false">IF(OR(TRIM(Customers!P715&amp;"")="",ISNUMBER(MATCH(TRIM(Customers!P715&amp;""),Codes!$A$5:$A$14,0))),"",IF(ISNUMBER(Customers!P715),Customers!P715,IFERROR(VALUE(Customers!P715),"")))</f>
        <v>2</v>
      </c>
      <c r="Q715" s="4" t="n">
        <f aca="false">IF(OR(TRIM(Customers!Q715&amp;"")="",ISNUMBER(MATCH(TRIM(Customers!Q715&amp;""),Codes!$A$5:$A$14,0))),"",IF(ISNUMBER(Customers!Q715),Customers!Q715,IFERROR(VALUE(Customers!Q715),"")))</f>
        <v>0</v>
      </c>
      <c r="R715" s="4" t="n">
        <f aca="false">IF(OR(TRIM(Customers!R715&amp;"")="",ISNUMBER(MATCH(TRIM(Customers!R715&amp;""),Codes!$A$5:$A$14,0))),"",IF(ISNUMBER(Customers!R715),Customers!R715,IFERROR(VALUE(Customers!R715),"")))</f>
        <v>0</v>
      </c>
      <c r="S715" s="4" t="str">
        <f aca="false">IF(OR(TRIM(Customers!S715&amp;"")="",ISNUMBER(MATCH(TRIM(Customers!S715&amp;""),Codes!$A$5:$A$14,0))),"",IF(ISNUMBER(Customers!S715),Customers!S715,IFERROR(VALUE(Customers!S715),"")))</f>
        <v/>
      </c>
      <c r="T715" s="4" t="str">
        <f aca="false">IF(OR(TRIM(Customers!T715&amp;"")="",ISNUMBER(MATCH(TRIM(Customers!T715&amp;""),Codes!$A$5:$A$14,0))),"",IF(ISNUMBER(Customers!T715),Customers!T715,IFERROR(VALUE(Customers!T715),"")))</f>
        <v/>
      </c>
      <c r="U715" s="3" t="n">
        <f aca="false">IF(OR(TRIM(Customers!U715&amp;"")="",ISNUMBER(MATCH(TRIM(Customers!U715&amp;""),Codes!$A$5:$A$14,0)),Customers!U715=0),"",IF(ISNUMBER(Customers!U715),Customers!U715,IFERROR(VALUE(Customers!U715),"")))</f>
        <v>620</v>
      </c>
      <c r="V715" s="3" t="n">
        <f aca="false">IF(OR(TRIM(Customers!V715&amp;"")="",ISNUMBER(MATCH(TRIM(Customers!V715&amp;""),Codes!$A$5:$A$14,0))),"",IF(ISNUMBER(Customers!V715),Customers!V715,IFERROR(VALUE(Customers!V715),"")))</f>
        <v>1</v>
      </c>
    </row>
    <row r="716" customFormat="false" ht="15" hidden="false" customHeight="false" outlineLevel="0" collapsed="false">
      <c r="A716" s="2" t="str">
        <f aca="false">Customers!A716</f>
        <v>CL00715</v>
      </c>
      <c r="B716" s="3" t="n">
        <f aca="false">IF(OR(TRIM(Customers!B716&amp;"")="",ISNUMBER(MATCH(TRIM(Customers!B716&amp;""),Codes!$A$5:$A$14,0)),Customers!B716=0),"",IF(ISNUMBER(Customers!B716),Customers!B716,IFERROR(VALUE(Customers!B716),"")))</f>
        <v>63</v>
      </c>
      <c r="C716" s="2" t="str">
        <f aca="false">IF(OR(TRIM(Customers!C716&amp;"")="",ISNUMBER(MATCH(TRIM(Customers!C716&amp;""),Codes!$A$5:$A$14,0))),"",TRIM(Customers!C716))</f>
        <v>M</v>
      </c>
      <c r="D716" s="2" t="str">
        <f aca="false">IF(OR(TRIM(Customers!D716&amp;"")="",ISNUMBER(MATCH(TRIM(Customers!D716&amp;""),Codes!$A$5:$A$14,0))),"",TRIM(Customers!D716))</f>
        <v>Campania</v>
      </c>
      <c r="E716" s="2" t="str">
        <f aca="false">IF(OR(TRIM(Customers!E716&amp;"")="",ISNUMBER(MATCH(TRIM(Customers!E716&amp;""),Codes!$A$5:$A$14,0))),"",TRIM(Customers!E716))</f>
        <v>Manual worker</v>
      </c>
      <c r="F716" s="2" t="str">
        <f aca="false">IF(OR(TRIM(Customers!F716&amp;"")="",ISNUMBER(MATCH(TRIM(Customers!F716&amp;""),Codes!$A$5:$A$14,0))),"",TRIM(Customers!F716))</f>
        <v>Married</v>
      </c>
      <c r="G716" s="4" t="n">
        <f aca="false">IF(OR(TRIM(Customers!G716&amp;"")="",ISNUMBER(MATCH(TRIM(Customers!G716&amp;""),Codes!$A$5:$A$14,0)),Customers!G716=-999),"",IF(ISNUMBER(Customers!G716),Customers!G716,IFERROR(VALUE(Customers!G716),"")))</f>
        <v>13200</v>
      </c>
      <c r="H716" s="3" t="n">
        <f aca="false">IF(OR(TRIM(Customers!H716&amp;"")="",ISNUMBER(MATCH(TRIM(Customers!H716&amp;""),Codes!$A$5:$A$14,0))),"",IF(ISNUMBER(Customers!H716),Customers!H716,IFERROR(VALUE(Customers!H716),"")))</f>
        <v>10</v>
      </c>
      <c r="I716" s="5" t="n">
        <f aca="false">IF(OR(TRIM(Customers!I716&amp;"")="",ISNUMBER(MATCH(TRIM(Customers!I716&amp;""),Codes!$A$5:$A$14,0)),Customers!I716=DATE(1970,1,1)),"",IF(ISNUMBER(Customers!I716),Customers!I716,IFERROR(DATEVALUE(Customers!I716),"")))</f>
        <v>42316</v>
      </c>
      <c r="J716" s="2" t="str">
        <f aca="false">IF(OR(TRIM(Customers!J716&amp;"")="",ISNUMBER(MATCH(TRIM(Customers!J716&amp;""),Codes!$A$5:$A$14,0))),"",TRIM(Customers!J716))</f>
        <v>Branch</v>
      </c>
      <c r="K716" s="3" t="n">
        <f aca="false">IF(OR(TRIM(Customers!K716&amp;"")="",ISNUMBER(MATCH(TRIM(Customers!K716&amp;""),Codes!$A$5:$A$14,0))),"",IF(ISNUMBER(Customers!K716),Customers!K716,IFERROR(VALUE(Customers!K716),"")))</f>
        <v>1</v>
      </c>
      <c r="L716" s="4" t="n">
        <f aca="false">IF(OR(TRIM(Customers!L716&amp;"")="",ISNUMBER(MATCH(TRIM(Customers!L716&amp;""),Codes!$A$5:$A$14,0))),"",IF(ISNUMBER(Customers!L716),Customers!L716,IFERROR(VALUE(Customers!L716),"")))</f>
        <v>982.52</v>
      </c>
      <c r="M716" s="4" t="str">
        <f aca="false">IF(OR(TRIM(Customers!M716&amp;"")="",ISNUMBER(MATCH(TRIM(Customers!M716&amp;""),Codes!$A$5:$A$14,0))),"",IF(ISNUMBER(Customers!M716),Customers!M716,IFERROR(VALUE(Customers!M716),"")))</f>
        <v/>
      </c>
      <c r="N716" s="3" t="n">
        <f aca="false">IF(OR(TRIM(Customers!N716&amp;"")="",ISNUMBER(MATCH(TRIM(Customers!N716&amp;""),Codes!$A$5:$A$14,0)),Customers!N716=9999),"",IF(ISNUMBER(Customers!N716),Customers!N716,IFERROR(VALUE(Customers!N716),"")))</f>
        <v>14</v>
      </c>
      <c r="O716" s="4" t="n">
        <f aca="false">IF(OR(TRIM(Customers!O716&amp;"")="",ISNUMBER(MATCH(TRIM(Customers!O716&amp;""),Codes!$A$5:$A$14,0))),"",IF(ISNUMBER(Customers!O716),Customers!O716,IFERROR(VALUE(Customers!O716),"")))</f>
        <v>47.43</v>
      </c>
      <c r="P716" s="3" t="n">
        <f aca="false">IF(OR(TRIM(Customers!P716&amp;"")="",ISNUMBER(MATCH(TRIM(Customers!P716&amp;""),Codes!$A$5:$A$14,0))),"",IF(ISNUMBER(Customers!P716),Customers!P716,IFERROR(VALUE(Customers!P716),"")))</f>
        <v>6</v>
      </c>
      <c r="Q716" s="4" t="n">
        <f aca="false">IF(OR(TRIM(Customers!Q716&amp;"")="",ISNUMBER(MATCH(TRIM(Customers!Q716&amp;""),Codes!$A$5:$A$14,0))),"",IF(ISNUMBER(Customers!Q716),Customers!Q716,IFERROR(VALUE(Customers!Q716),"")))</f>
        <v>3000</v>
      </c>
      <c r="R716" s="4" t="n">
        <f aca="false">IF(OR(TRIM(Customers!R716&amp;"")="",ISNUMBER(MATCH(TRIM(Customers!R716&amp;""),Codes!$A$5:$A$14,0))),"",IF(ISNUMBER(Customers!R716),Customers!R716,IFERROR(VALUE(Customers!R716),"")))</f>
        <v>279</v>
      </c>
      <c r="S716" s="4" t="n">
        <f aca="false">IF(OR(TRIM(Customers!S716&amp;"")="",ISNUMBER(MATCH(TRIM(Customers!S716&amp;""),Codes!$A$5:$A$14,0))),"",IF(ISNUMBER(Customers!S716),Customers!S716,IFERROR(VALUE(Customers!S716),"")))</f>
        <v>0</v>
      </c>
      <c r="T716" s="4" t="n">
        <f aca="false">IF(OR(TRIM(Customers!T716&amp;"")="",ISNUMBER(MATCH(TRIM(Customers!T716&amp;""),Codes!$A$5:$A$14,0))),"",IF(ISNUMBER(Customers!T716),Customers!T716,IFERROR(VALUE(Customers!T716),"")))</f>
        <v>0</v>
      </c>
      <c r="U716" s="3" t="n">
        <f aca="false">IF(OR(TRIM(Customers!U716&amp;"")="",ISNUMBER(MATCH(TRIM(Customers!U716&amp;""),Codes!$A$5:$A$14,0)),Customers!U716=0),"",IF(ISNUMBER(Customers!U716),Customers!U716,IFERROR(VALUE(Customers!U716),"")))</f>
        <v>526</v>
      </c>
      <c r="V716" s="3" t="n">
        <f aca="false">IF(OR(TRIM(Customers!V716&amp;"")="",ISNUMBER(MATCH(TRIM(Customers!V716&amp;""),Codes!$A$5:$A$14,0))),"",IF(ISNUMBER(Customers!V716),Customers!V716,IFERROR(VALUE(Customers!V716),"")))</f>
        <v>1</v>
      </c>
    </row>
    <row r="717" customFormat="false" ht="15" hidden="false" customHeight="false" outlineLevel="0" collapsed="false">
      <c r="A717" s="2" t="str">
        <f aca="false">Customers!A717</f>
        <v>CL00716</v>
      </c>
      <c r="B717" s="3" t="str">
        <f aca="false">IF(OR(TRIM(Customers!B717&amp;"")="",ISNUMBER(MATCH(TRIM(Customers!B717&amp;""),Codes!$A$5:$A$14,0)),Customers!B717=0),"",IF(ISNUMBER(Customers!B717),Customers!B717,IFERROR(VALUE(Customers!B717),"")))</f>
        <v/>
      </c>
      <c r="C717" s="2" t="str">
        <f aca="false">IF(OR(TRIM(Customers!C717&amp;"")="",ISNUMBER(MATCH(TRIM(Customers!C717&amp;""),Codes!$A$5:$A$14,0))),"",TRIM(Customers!C717))</f>
        <v>M</v>
      </c>
      <c r="D717" s="2" t="str">
        <f aca="false">IF(OR(TRIM(Customers!D717&amp;"")="",ISNUMBER(MATCH(TRIM(Customers!D717&amp;""),Codes!$A$5:$A$14,0))),"",TRIM(Customers!D717))</f>
        <v>Lombardia</v>
      </c>
      <c r="E717" s="2" t="str">
        <f aca="false">IF(OR(TRIM(Customers!E717&amp;"")="",ISNUMBER(MATCH(TRIM(Customers!E717&amp;""),Codes!$A$5:$A$14,0))),"",TRIM(Customers!E717))</f>
        <v>Business owner</v>
      </c>
      <c r="F717" s="2" t="str">
        <f aca="false">IF(OR(TRIM(Customers!F717&amp;"")="",ISNUMBER(MATCH(TRIM(Customers!F717&amp;""),Codes!$A$5:$A$14,0))),"",TRIM(Customers!F717))</f>
        <v>Married</v>
      </c>
      <c r="G717" s="4" t="n">
        <f aca="false">IF(OR(TRIM(Customers!G717&amp;"")="",ISNUMBER(MATCH(TRIM(Customers!G717&amp;""),Codes!$A$5:$A$14,0)),Customers!G717=-999),"",IF(ISNUMBER(Customers!G717),Customers!G717,IFERROR(VALUE(Customers!G717),"")))</f>
        <v>107800</v>
      </c>
      <c r="H717" s="3" t="n">
        <f aca="false">IF(OR(TRIM(Customers!H717&amp;"")="",ISNUMBER(MATCH(TRIM(Customers!H717&amp;""),Codes!$A$5:$A$14,0))),"",IF(ISNUMBER(Customers!H717),Customers!H717,IFERROR(VALUE(Customers!H717),"")))</f>
        <v>16</v>
      </c>
      <c r="I717" s="5" t="n">
        <f aca="false">IF(OR(TRIM(Customers!I717&amp;"")="",ISNUMBER(MATCH(TRIM(Customers!I717&amp;""),Codes!$A$5:$A$14,0)),Customers!I717=DATE(1970,1,1)),"",IF(ISNUMBER(Customers!I717),Customers!I717,IFERROR(DATEVALUE(Customers!I717),"")))</f>
        <v>40292</v>
      </c>
      <c r="J717" s="2" t="str">
        <f aca="false">IF(OR(TRIM(Customers!J717&amp;"")="",ISNUMBER(MATCH(TRIM(Customers!J717&amp;""),Codes!$A$5:$A$14,0))),"",TRIM(Customers!J717))</f>
        <v>Branch</v>
      </c>
      <c r="K717" s="3" t="n">
        <f aca="false">IF(OR(TRIM(Customers!K717&amp;"")="",ISNUMBER(MATCH(TRIM(Customers!K717&amp;""),Codes!$A$5:$A$14,0))),"",IF(ISNUMBER(Customers!K717),Customers!K717,IFERROR(VALUE(Customers!K717),"")))</f>
        <v>2</v>
      </c>
      <c r="L717" s="4" t="n">
        <f aca="false">IF(OR(TRIM(Customers!L717&amp;"")="",ISNUMBER(MATCH(TRIM(Customers!L717&amp;""),Codes!$A$5:$A$14,0))),"",IF(ISNUMBER(Customers!L717),Customers!L717,IFERROR(VALUE(Customers!L717),"")))</f>
        <v>22734.02</v>
      </c>
      <c r="M717" s="4" t="n">
        <f aca="false">IF(OR(TRIM(Customers!M717&amp;"")="",ISNUMBER(MATCH(TRIM(Customers!M717&amp;""),Codes!$A$5:$A$14,0))),"",IF(ISNUMBER(Customers!M717),Customers!M717,IFERROR(VALUE(Customers!M717),"")))</f>
        <v>261489.72</v>
      </c>
      <c r="N717" s="3" t="n">
        <f aca="false">IF(OR(TRIM(Customers!N717&amp;"")="",ISNUMBER(MATCH(TRIM(Customers!N717&amp;""),Codes!$A$5:$A$14,0)),Customers!N717=9999),"",IF(ISNUMBER(Customers!N717),Customers!N717,IFERROR(VALUE(Customers!N717),"")))</f>
        <v>47</v>
      </c>
      <c r="O717" s="4" t="n">
        <f aca="false">IF(OR(TRIM(Customers!O717&amp;"")="",ISNUMBER(MATCH(TRIM(Customers!O717&amp;""),Codes!$A$5:$A$14,0))),"",IF(ISNUMBER(Customers!O717),Customers!O717,IFERROR(VALUE(Customers!O717),"")))</f>
        <v>68.16</v>
      </c>
      <c r="P717" s="3" t="n">
        <f aca="false">IF(OR(TRIM(Customers!P717&amp;"")="",ISNUMBER(MATCH(TRIM(Customers!P717&amp;""),Codes!$A$5:$A$14,0))),"",IF(ISNUMBER(Customers!P717),Customers!P717,IFERROR(VALUE(Customers!P717),"")))</f>
        <v>7</v>
      </c>
      <c r="Q717" s="4" t="n">
        <f aca="false">IF(OR(TRIM(Customers!Q717&amp;"")="",ISNUMBER(MATCH(TRIM(Customers!Q717&amp;""),Codes!$A$5:$A$14,0))),"",IF(ISNUMBER(Customers!Q717),Customers!Q717,IFERROR(VALUE(Customers!Q717),"")))</f>
        <v>0</v>
      </c>
      <c r="R717" s="4" t="n">
        <f aca="false">IF(OR(TRIM(Customers!R717&amp;"")="",ISNUMBER(MATCH(TRIM(Customers!R717&amp;""),Codes!$A$5:$A$14,0))),"",IF(ISNUMBER(Customers!R717),Customers!R717,IFERROR(VALUE(Customers!R717),"")))</f>
        <v>0</v>
      </c>
      <c r="S717" s="4" t="n">
        <f aca="false">IF(OR(TRIM(Customers!S717&amp;"")="",ISNUMBER(MATCH(TRIM(Customers!S717&amp;""),Codes!$A$5:$A$14,0))),"",IF(ISNUMBER(Customers!S717),Customers!S717,IFERROR(VALUE(Customers!S717),"")))</f>
        <v>400000</v>
      </c>
      <c r="T717" s="4" t="n">
        <f aca="false">IF(OR(TRIM(Customers!T717&amp;"")="",ISNUMBER(MATCH(TRIM(Customers!T717&amp;""),Codes!$A$5:$A$14,0))),"",IF(ISNUMBER(Customers!T717),Customers!T717,IFERROR(VALUE(Customers!T717),"")))</f>
        <v>2755</v>
      </c>
      <c r="U717" s="3" t="n">
        <f aca="false">IF(OR(TRIM(Customers!U717&amp;"")="",ISNUMBER(MATCH(TRIM(Customers!U717&amp;""),Codes!$A$5:$A$14,0)),Customers!U717=0),"",IF(ISNUMBER(Customers!U717),Customers!U717,IFERROR(VALUE(Customers!U717),"")))</f>
        <v>670</v>
      </c>
      <c r="V717" s="3" t="str">
        <f aca="false">IF(OR(TRIM(Customers!V717&amp;"")="",ISNUMBER(MATCH(TRIM(Customers!V717&amp;""),Codes!$A$5:$A$14,0))),"",IF(ISNUMBER(Customers!V717),Customers!V717,IFERROR(VALUE(Customers!V717),"")))</f>
        <v/>
      </c>
    </row>
    <row r="718" customFormat="false" ht="15" hidden="false" customHeight="false" outlineLevel="0" collapsed="false">
      <c r="A718" s="2" t="str">
        <f aca="false">Customers!A718</f>
        <v>CL00717</v>
      </c>
      <c r="B718" s="3" t="n">
        <f aca="false">IF(OR(TRIM(Customers!B718&amp;"")="",ISNUMBER(MATCH(TRIM(Customers!B718&amp;""),Codes!$A$5:$A$14,0)),Customers!B718=0),"",IF(ISNUMBER(Customers!B718),Customers!B718,IFERROR(VALUE(Customers!B718),"")))</f>
        <v>39</v>
      </c>
      <c r="C718" s="2" t="str">
        <f aca="false">IF(OR(TRIM(Customers!C718&amp;"")="",ISNUMBER(MATCH(TRIM(Customers!C718&amp;""),Codes!$A$5:$A$14,0))),"",TRIM(Customers!C718))</f>
        <v>M</v>
      </c>
      <c r="D718" s="2" t="str">
        <f aca="false">IF(OR(TRIM(Customers!D718&amp;"")="",ISNUMBER(MATCH(TRIM(Customers!D718&amp;""),Codes!$A$5:$A$14,0))),"",TRIM(Customers!D718))</f>
        <v>Sardegna</v>
      </c>
      <c r="E718" s="2" t="str">
        <f aca="false">IF(OR(TRIM(Customers!E718&amp;"")="",ISNUMBER(MATCH(TRIM(Customers!E718&amp;""),Codes!$A$5:$A$14,0))),"",TRIM(Customers!E718))</f>
        <v>Employee</v>
      </c>
      <c r="F718" s="2" t="str">
        <f aca="false">IF(OR(TRIM(Customers!F718&amp;"")="",ISNUMBER(MATCH(TRIM(Customers!F718&amp;""),Codes!$A$5:$A$14,0))),"",TRIM(Customers!F718))</f>
        <v>Married</v>
      </c>
      <c r="G718" s="4" t="n">
        <f aca="false">IF(OR(TRIM(Customers!G718&amp;"")="",ISNUMBER(MATCH(TRIM(Customers!G718&amp;""),Codes!$A$5:$A$14,0)),Customers!G718=-999),"",IF(ISNUMBER(Customers!G718),Customers!G718,IFERROR(VALUE(Customers!G718),"")))</f>
        <v>24600</v>
      </c>
      <c r="H718" s="3" t="n">
        <f aca="false">IF(OR(TRIM(Customers!H718&amp;"")="",ISNUMBER(MATCH(TRIM(Customers!H718&amp;""),Codes!$A$5:$A$14,0))),"",IF(ISNUMBER(Customers!H718),Customers!H718,IFERROR(VALUE(Customers!H718),"")))</f>
        <v>12</v>
      </c>
      <c r="I718" s="5" t="n">
        <f aca="false">IF(OR(TRIM(Customers!I718&amp;"")="",ISNUMBER(MATCH(TRIM(Customers!I718&amp;""),Codes!$A$5:$A$14,0)),Customers!I718=DATE(1970,1,1)),"",IF(ISNUMBER(Customers!I718),Customers!I718,IFERROR(DATEVALUE(Customers!I718),"")))</f>
        <v>41722</v>
      </c>
      <c r="J718" s="2" t="str">
        <f aca="false">IF(OR(TRIM(Customers!J718&amp;"")="",ISNUMBER(MATCH(TRIM(Customers!J718&amp;""),Codes!$A$5:$A$14,0))),"",TRIM(Customers!J718))</f>
        <v>Phone</v>
      </c>
      <c r="K718" s="3" t="n">
        <f aca="false">IF(OR(TRIM(Customers!K718&amp;"")="",ISNUMBER(MATCH(TRIM(Customers!K718&amp;""),Codes!$A$5:$A$14,0))),"",IF(ISNUMBER(Customers!K718),Customers!K718,IFERROR(VALUE(Customers!K718),"")))</f>
        <v>4</v>
      </c>
      <c r="L718" s="4" t="n">
        <f aca="false">IF(OR(TRIM(Customers!L718&amp;"")="",ISNUMBER(MATCH(TRIM(Customers!L718&amp;""),Codes!$A$5:$A$14,0))),"",IF(ISNUMBER(Customers!L718),Customers!L718,IFERROR(VALUE(Customers!L718),"")))</f>
        <v>591.52</v>
      </c>
      <c r="M718" s="4" t="n">
        <f aca="false">IF(OR(TRIM(Customers!M718&amp;"")="",ISNUMBER(MATCH(TRIM(Customers!M718&amp;""),Codes!$A$5:$A$14,0))),"",IF(ISNUMBER(Customers!M718),Customers!M718,IFERROR(VALUE(Customers!M718),"")))</f>
        <v>29921.67</v>
      </c>
      <c r="N718" s="3" t="n">
        <f aca="false">IF(OR(TRIM(Customers!N718&amp;"")="",ISNUMBER(MATCH(TRIM(Customers!N718&amp;""),Codes!$A$5:$A$14,0)),Customers!N718=9999),"",IF(ISNUMBER(Customers!N718),Customers!N718,IFERROR(VALUE(Customers!N718),"")))</f>
        <v>16</v>
      </c>
      <c r="O718" s="4" t="n">
        <f aca="false">IF(OR(TRIM(Customers!O718&amp;"")="",ISNUMBER(MATCH(TRIM(Customers!O718&amp;""),Codes!$A$5:$A$14,0))),"",IF(ISNUMBER(Customers!O718),Customers!O718,IFERROR(VALUE(Customers!O718),"")))</f>
        <v>56.04</v>
      </c>
      <c r="P718" s="3" t="n">
        <f aca="false">IF(OR(TRIM(Customers!P718&amp;"")="",ISNUMBER(MATCH(TRIM(Customers!P718&amp;""),Codes!$A$5:$A$14,0))),"",IF(ISNUMBER(Customers!P718),Customers!P718,IFERROR(VALUE(Customers!P718),"")))</f>
        <v>5</v>
      </c>
      <c r="Q718" s="4" t="n">
        <f aca="false">IF(OR(TRIM(Customers!Q718&amp;"")="",ISNUMBER(MATCH(TRIM(Customers!Q718&amp;""),Codes!$A$5:$A$14,0))),"",IF(ISNUMBER(Customers!Q718),Customers!Q718,IFERROR(VALUE(Customers!Q718),"")))</f>
        <v>5000</v>
      </c>
      <c r="R718" s="4" t="n">
        <f aca="false">IF(OR(TRIM(Customers!R718&amp;"")="",ISNUMBER(MATCH(TRIM(Customers!R718&amp;""),Codes!$A$5:$A$14,0))),"",IF(ISNUMBER(Customers!R718),Customers!R718,IFERROR(VALUE(Customers!R718),"")))</f>
        <v>606.7</v>
      </c>
      <c r="S718" s="4" t="n">
        <f aca="false">IF(OR(TRIM(Customers!S718&amp;"")="",ISNUMBER(MATCH(TRIM(Customers!S718&amp;""),Codes!$A$5:$A$14,0))),"",IF(ISNUMBER(Customers!S718),Customers!S718,IFERROR(VALUE(Customers!S718),"")))</f>
        <v>100000</v>
      </c>
      <c r="T718" s="4" t="n">
        <f aca="false">IF(OR(TRIM(Customers!T718&amp;"")="",ISNUMBER(MATCH(TRIM(Customers!T718&amp;""),Codes!$A$5:$A$14,0))),"",IF(ISNUMBER(Customers!T718),Customers!T718,IFERROR(VALUE(Customers!T718),"")))</f>
        <v>672</v>
      </c>
      <c r="U718" s="3" t="n">
        <f aca="false">IF(OR(TRIM(Customers!U718&amp;"")="",ISNUMBER(MATCH(TRIM(Customers!U718&amp;""),Codes!$A$5:$A$14,0)),Customers!U718=0),"",IF(ISNUMBER(Customers!U718),Customers!U718,IFERROR(VALUE(Customers!U718),"")))</f>
        <v>648</v>
      </c>
      <c r="V718" s="3" t="n">
        <f aca="false">IF(OR(TRIM(Customers!V718&amp;"")="",ISNUMBER(MATCH(TRIM(Customers!V718&amp;""),Codes!$A$5:$A$14,0))),"",IF(ISNUMBER(Customers!V718),Customers!V718,IFERROR(VALUE(Customers!V718),"")))</f>
        <v>0</v>
      </c>
    </row>
    <row r="719" customFormat="false" ht="15" hidden="false" customHeight="false" outlineLevel="0" collapsed="false">
      <c r="A719" s="2" t="str">
        <f aca="false">Customers!A719</f>
        <v>CL00718</v>
      </c>
      <c r="B719" s="3" t="n">
        <f aca="false">IF(OR(TRIM(Customers!B719&amp;"")="",ISNUMBER(MATCH(TRIM(Customers!B719&amp;""),Codes!$A$5:$A$14,0)),Customers!B719=0),"",IF(ISNUMBER(Customers!B719),Customers!B719,IFERROR(VALUE(Customers!B719),"")))</f>
        <v>60</v>
      </c>
      <c r="C719" s="2" t="str">
        <f aca="false">IF(OR(TRIM(Customers!C719&amp;"")="",ISNUMBER(MATCH(TRIM(Customers!C719&amp;""),Codes!$A$5:$A$14,0))),"",TRIM(Customers!C719))</f>
        <v>M</v>
      </c>
      <c r="D719" s="2" t="str">
        <f aca="false">IF(OR(TRIM(Customers!D719&amp;"")="",ISNUMBER(MATCH(TRIM(Customers!D719&amp;""),Codes!$A$5:$A$14,0))),"",TRIM(Customers!D719))</f>
        <v>Piemonte</v>
      </c>
      <c r="E719" s="2" t="str">
        <f aca="false">IF(OR(TRIM(Customers!E719&amp;"")="",ISNUMBER(MATCH(TRIM(Customers!E719&amp;""),Codes!$A$5:$A$14,0))),"",TRIM(Customers!E719))</f>
        <v>Employee</v>
      </c>
      <c r="F719" s="2" t="str">
        <f aca="false">IF(OR(TRIM(Customers!F719&amp;"")="",ISNUMBER(MATCH(TRIM(Customers!F719&amp;""),Codes!$A$5:$A$14,0))),"",TRIM(Customers!F719))</f>
        <v>Divorced</v>
      </c>
      <c r="G719" s="4" t="n">
        <f aca="false">IF(OR(TRIM(Customers!G719&amp;"")="",ISNUMBER(MATCH(TRIM(Customers!G719&amp;""),Codes!$A$5:$A$14,0)),Customers!G719=-999),"",IF(ISNUMBER(Customers!G719),Customers!G719,IFERROR(VALUE(Customers!G719),"")))</f>
        <v>44000</v>
      </c>
      <c r="H719" s="3" t="n">
        <f aca="false">IF(OR(TRIM(Customers!H719&amp;"")="",ISNUMBER(MATCH(TRIM(Customers!H719&amp;""),Codes!$A$5:$A$14,0))),"",IF(ISNUMBER(Customers!H719),Customers!H719,IFERROR(VALUE(Customers!H719),"")))</f>
        <v>29</v>
      </c>
      <c r="I719" s="5" t="n">
        <f aca="false">IF(OR(TRIM(Customers!I719&amp;"")="",ISNUMBER(MATCH(TRIM(Customers!I719&amp;""),Codes!$A$5:$A$14,0)),Customers!I719=DATE(1970,1,1)),"",IF(ISNUMBER(Customers!I719),Customers!I719,IFERROR(DATEVALUE(Customers!I719),"")))</f>
        <v>35328</v>
      </c>
      <c r="J719" s="2" t="str">
        <f aca="false">IF(OR(TRIM(Customers!J719&amp;"")="",ISNUMBER(MATCH(TRIM(Customers!J719&amp;""),Codes!$A$5:$A$14,0))),"",TRIM(Customers!J719))</f>
        <v>Branch</v>
      </c>
      <c r="K719" s="3" t="n">
        <f aca="false">IF(OR(TRIM(Customers!K719&amp;"")="",ISNUMBER(MATCH(TRIM(Customers!K719&amp;""),Codes!$A$5:$A$14,0))),"",IF(ISNUMBER(Customers!K719),Customers!K719,IFERROR(VALUE(Customers!K719),"")))</f>
        <v>3</v>
      </c>
      <c r="L719" s="4" t="n">
        <f aca="false">IF(OR(TRIM(Customers!L719&amp;"")="",ISNUMBER(MATCH(TRIM(Customers!L719&amp;""),Codes!$A$5:$A$14,0))),"",IF(ISNUMBER(Customers!L719),Customers!L719,IFERROR(VALUE(Customers!L719),"")))</f>
        <v>1899.58</v>
      </c>
      <c r="M719" s="4" t="n">
        <f aca="false">IF(OR(TRIM(Customers!M719&amp;"")="",ISNUMBER(MATCH(TRIM(Customers!M719&amp;""),Codes!$A$5:$A$14,0))),"",IF(ISNUMBER(Customers!M719),Customers!M719,IFERROR(VALUE(Customers!M719),"")))</f>
        <v>297883.77</v>
      </c>
      <c r="N719" s="3" t="n">
        <f aca="false">IF(OR(TRIM(Customers!N719&amp;"")="",ISNUMBER(MATCH(TRIM(Customers!N719&amp;""),Codes!$A$5:$A$14,0)),Customers!N719=9999),"",IF(ISNUMBER(Customers!N719),Customers!N719,IFERROR(VALUE(Customers!N719),"")))</f>
        <v>26</v>
      </c>
      <c r="O719" s="4" t="n">
        <f aca="false">IF(OR(TRIM(Customers!O719&amp;"")="",ISNUMBER(MATCH(TRIM(Customers!O719&amp;""),Codes!$A$5:$A$14,0))),"",IF(ISNUMBER(Customers!O719),Customers!O719,IFERROR(VALUE(Customers!O719),"")))</f>
        <v>76.98</v>
      </c>
      <c r="P719" s="3" t="n">
        <f aca="false">IF(OR(TRIM(Customers!P719&amp;"")="",ISNUMBER(MATCH(TRIM(Customers!P719&amp;""),Codes!$A$5:$A$14,0))),"",IF(ISNUMBER(Customers!P719),Customers!P719,IFERROR(VALUE(Customers!P719),"")))</f>
        <v>5</v>
      </c>
      <c r="Q719" s="4" t="n">
        <f aca="false">IF(OR(TRIM(Customers!Q719&amp;"")="",ISNUMBER(MATCH(TRIM(Customers!Q719&amp;""),Codes!$A$5:$A$14,0))),"",IF(ISNUMBER(Customers!Q719),Customers!Q719,IFERROR(VALUE(Customers!Q719),"")))</f>
        <v>10500</v>
      </c>
      <c r="R719" s="4" t="n">
        <f aca="false">IF(OR(TRIM(Customers!R719&amp;"")="",ISNUMBER(MATCH(TRIM(Customers!R719&amp;""),Codes!$A$5:$A$14,0))),"",IF(ISNUMBER(Customers!R719),Customers!R719,IFERROR(VALUE(Customers!R719),"")))</f>
        <v>5709.59</v>
      </c>
      <c r="S719" s="4" t="n">
        <f aca="false">IF(OR(TRIM(Customers!S719&amp;"")="",ISNUMBER(MATCH(TRIM(Customers!S719&amp;""),Codes!$A$5:$A$14,0))),"",IF(ISNUMBER(Customers!S719),Customers!S719,IFERROR(VALUE(Customers!S719),"")))</f>
        <v>70000</v>
      </c>
      <c r="T719" s="4" t="n">
        <f aca="false">IF(OR(TRIM(Customers!T719&amp;"")="",ISNUMBER(MATCH(TRIM(Customers!T719&amp;""),Codes!$A$5:$A$14,0))),"",IF(ISNUMBER(Customers!T719),Customers!T719,IFERROR(VALUE(Customers!T719),"")))</f>
        <v>500</v>
      </c>
      <c r="U719" s="3" t="n">
        <f aca="false">IF(OR(TRIM(Customers!U719&amp;"")="",ISNUMBER(MATCH(TRIM(Customers!U719&amp;""),Codes!$A$5:$A$14,0)),Customers!U719=0),"",IF(ISNUMBER(Customers!U719),Customers!U719,IFERROR(VALUE(Customers!U719),"")))</f>
        <v>755</v>
      </c>
      <c r="V719" s="3" t="str">
        <f aca="false">IF(OR(TRIM(Customers!V719&amp;"")="",ISNUMBER(MATCH(TRIM(Customers!V719&amp;""),Codes!$A$5:$A$14,0))),"",IF(ISNUMBER(Customers!V719),Customers!V719,IFERROR(VALUE(Customers!V719),"")))</f>
        <v/>
      </c>
    </row>
    <row r="720" customFormat="false" ht="15" hidden="false" customHeight="false" outlineLevel="0" collapsed="false">
      <c r="A720" s="2" t="str">
        <f aca="false">Customers!A720</f>
        <v>CL00719</v>
      </c>
      <c r="B720" s="3" t="n">
        <f aca="false">IF(OR(TRIM(Customers!B720&amp;"")="",ISNUMBER(MATCH(TRIM(Customers!B720&amp;""),Codes!$A$5:$A$14,0)),Customers!B720=0),"",IF(ISNUMBER(Customers!B720),Customers!B720,IFERROR(VALUE(Customers!B720),"")))</f>
        <v>60</v>
      </c>
      <c r="C720" s="2" t="str">
        <f aca="false">IF(OR(TRIM(Customers!C720&amp;"")="",ISNUMBER(MATCH(TRIM(Customers!C720&amp;""),Codes!$A$5:$A$14,0))),"",TRIM(Customers!C720))</f>
        <v>F</v>
      </c>
      <c r="D720" s="2" t="str">
        <f aca="false">IF(OR(TRIM(Customers!D720&amp;"")="",ISNUMBER(MATCH(TRIM(Customers!D720&amp;""),Codes!$A$5:$A$14,0))),"",TRIM(Customers!D720))</f>
        <v>Umbria</v>
      </c>
      <c r="E720" s="2" t="str">
        <f aca="false">IF(OR(TRIM(Customers!E720&amp;"")="",ISNUMBER(MATCH(TRIM(Customers!E720&amp;""),Codes!$A$5:$A$14,0))),"",TRIM(Customers!E720))</f>
        <v>Employee</v>
      </c>
      <c r="F720" s="2" t="str">
        <f aca="false">IF(OR(TRIM(Customers!F720&amp;"")="",ISNUMBER(MATCH(TRIM(Customers!F720&amp;""),Codes!$A$5:$A$14,0))),"",TRIM(Customers!F720))</f>
        <v>Married</v>
      </c>
      <c r="G720" s="4" t="n">
        <f aca="false">IF(OR(TRIM(Customers!G720&amp;"")="",ISNUMBER(MATCH(TRIM(Customers!G720&amp;""),Codes!$A$5:$A$14,0)),Customers!G720=-999),"",IF(ISNUMBER(Customers!G720),Customers!G720,IFERROR(VALUE(Customers!G720),"")))</f>
        <v>47800</v>
      </c>
      <c r="H720" s="3" t="n">
        <f aca="false">IF(OR(TRIM(Customers!H720&amp;"")="",ISNUMBER(MATCH(TRIM(Customers!H720&amp;""),Codes!$A$5:$A$14,0))),"",IF(ISNUMBER(Customers!H720),Customers!H720,IFERROR(VALUE(Customers!H720),"")))</f>
        <v>25</v>
      </c>
      <c r="I720" s="5" t="n">
        <f aca="false">IF(OR(TRIM(Customers!I720&amp;"")="",ISNUMBER(MATCH(TRIM(Customers!I720&amp;""),Codes!$A$5:$A$14,0)),Customers!I720=DATE(1970,1,1)),"",IF(ISNUMBER(Customers!I720),Customers!I720,IFERROR(DATEVALUE(Customers!I720),"")))</f>
        <v>36815</v>
      </c>
      <c r="J720" s="2" t="str">
        <f aca="false">IF(OR(TRIM(Customers!J720&amp;"")="",ISNUMBER(MATCH(TRIM(Customers!J720&amp;""),Codes!$A$5:$A$14,0))),"",TRIM(Customers!J720))</f>
        <v>Online Banking</v>
      </c>
      <c r="K720" s="3" t="n">
        <f aca="false">IF(OR(TRIM(Customers!K720&amp;"")="",ISNUMBER(MATCH(TRIM(Customers!K720&amp;""),Codes!$A$5:$A$14,0))),"",IF(ISNUMBER(Customers!K720),Customers!K720,IFERROR(VALUE(Customers!K720),"")))</f>
        <v>5</v>
      </c>
      <c r="L720" s="4" t="n">
        <f aca="false">IF(OR(TRIM(Customers!L720&amp;"")="",ISNUMBER(MATCH(TRIM(Customers!L720&amp;""),Codes!$A$5:$A$14,0))),"",IF(ISNUMBER(Customers!L720),Customers!L720,IFERROR(VALUE(Customers!L720),"")))</f>
        <v>4720.47</v>
      </c>
      <c r="M720" s="4" t="n">
        <f aca="false">IF(OR(TRIM(Customers!M720&amp;"")="",ISNUMBER(MATCH(TRIM(Customers!M720&amp;""),Codes!$A$5:$A$14,0))),"",IF(ISNUMBER(Customers!M720),Customers!M720,IFERROR(VALUE(Customers!M720),"")))</f>
        <v>0</v>
      </c>
      <c r="N720" s="3" t="n">
        <f aca="false">IF(OR(TRIM(Customers!N720&amp;"")="",ISNUMBER(MATCH(TRIM(Customers!N720&amp;""),Codes!$A$5:$A$14,0)),Customers!N720=9999),"",IF(ISNUMBER(Customers!N720),Customers!N720,IFERROR(VALUE(Customers!N720),"")))</f>
        <v>37</v>
      </c>
      <c r="O720" s="4" t="n">
        <f aca="false">IF(OR(TRIM(Customers!O720&amp;"")="",ISNUMBER(MATCH(TRIM(Customers!O720&amp;""),Codes!$A$5:$A$14,0))),"",IF(ISNUMBER(Customers!O720),Customers!O720,IFERROR(VALUE(Customers!O720),"")))</f>
        <v>49.62</v>
      </c>
      <c r="P720" s="3" t="n">
        <f aca="false">IF(OR(TRIM(Customers!P720&amp;"")="",ISNUMBER(MATCH(TRIM(Customers!P720&amp;""),Codes!$A$5:$A$14,0))),"",IF(ISNUMBER(Customers!P720),Customers!P720,IFERROR(VALUE(Customers!P720),"")))</f>
        <v>5</v>
      </c>
      <c r="Q720" s="4" t="n">
        <f aca="false">IF(OR(TRIM(Customers!Q720&amp;"")="",ISNUMBER(MATCH(TRIM(Customers!Q720&amp;""),Codes!$A$5:$A$14,0))),"",IF(ISNUMBER(Customers!Q720),Customers!Q720,IFERROR(VALUE(Customers!Q720),"")))</f>
        <v>6500</v>
      </c>
      <c r="R720" s="4" t="n">
        <f aca="false">IF(OR(TRIM(Customers!R720&amp;"")="",ISNUMBER(MATCH(TRIM(Customers!R720&amp;""),Codes!$A$5:$A$14,0))),"",IF(ISNUMBER(Customers!R720),Customers!R720,IFERROR(VALUE(Customers!R720),"")))</f>
        <v>1905.29</v>
      </c>
      <c r="S720" s="4" t="n">
        <f aca="false">IF(OR(TRIM(Customers!S720&amp;"")="",ISNUMBER(MATCH(TRIM(Customers!S720&amp;""),Codes!$A$5:$A$14,0))),"",IF(ISNUMBER(Customers!S720),Customers!S720,IFERROR(VALUE(Customers!S720),"")))</f>
        <v>0</v>
      </c>
      <c r="T720" s="4" t="n">
        <f aca="false">IF(OR(TRIM(Customers!T720&amp;"")="",ISNUMBER(MATCH(TRIM(Customers!T720&amp;""),Codes!$A$5:$A$14,0))),"",IF(ISNUMBER(Customers!T720),Customers!T720,IFERROR(VALUE(Customers!T720),"")))</f>
        <v>0</v>
      </c>
      <c r="U720" s="3" t="n">
        <f aca="false">IF(OR(TRIM(Customers!U720&amp;"")="",ISNUMBER(MATCH(TRIM(Customers!U720&amp;""),Codes!$A$5:$A$14,0)),Customers!U720=0),"",IF(ISNUMBER(Customers!U720),Customers!U720,IFERROR(VALUE(Customers!U720),"")))</f>
        <v>693</v>
      </c>
      <c r="V720" s="3" t="n">
        <f aca="false">IF(OR(TRIM(Customers!V720&amp;"")="",ISNUMBER(MATCH(TRIM(Customers!V720&amp;""),Codes!$A$5:$A$14,0))),"",IF(ISNUMBER(Customers!V720),Customers!V720,IFERROR(VALUE(Customers!V720),"")))</f>
        <v>1</v>
      </c>
    </row>
    <row r="721" customFormat="false" ht="15" hidden="false" customHeight="false" outlineLevel="0" collapsed="false">
      <c r="A721" s="2" t="str">
        <f aca="false">Customers!A721</f>
        <v>CL00720</v>
      </c>
      <c r="B721" s="3" t="n">
        <f aca="false">IF(OR(TRIM(Customers!B721&amp;"")="",ISNUMBER(MATCH(TRIM(Customers!B721&amp;""),Codes!$A$5:$A$14,0)),Customers!B721=0),"",IF(ISNUMBER(Customers!B721),Customers!B721,IFERROR(VALUE(Customers!B721),"")))</f>
        <v>42</v>
      </c>
      <c r="C721" s="2" t="str">
        <f aca="false">IF(OR(TRIM(Customers!C721&amp;"")="",ISNUMBER(MATCH(TRIM(Customers!C721&amp;""),Codes!$A$5:$A$14,0))),"",TRIM(Customers!C721))</f>
        <v>F</v>
      </c>
      <c r="D721" s="2" t="str">
        <f aca="false">IF(OR(TRIM(Customers!D721&amp;"")="",ISNUMBER(MATCH(TRIM(Customers!D721&amp;""),Codes!$A$5:$A$14,0))),"",TRIM(Customers!D721))</f>
        <v>Sicilia</v>
      </c>
      <c r="E721" s="2" t="str">
        <f aca="false">IF(OR(TRIM(Customers!E721&amp;"")="",ISNUMBER(MATCH(TRIM(Customers!E721&amp;""),Codes!$A$5:$A$14,0))),"",TRIM(Customers!E721))</f>
        <v>Employee</v>
      </c>
      <c r="F721" s="2" t="str">
        <f aca="false">IF(OR(TRIM(Customers!F721&amp;"")="",ISNUMBER(MATCH(TRIM(Customers!F721&amp;""),Codes!$A$5:$A$14,0))),"",TRIM(Customers!F721))</f>
        <v>Divorced</v>
      </c>
      <c r="G721" s="4" t="n">
        <f aca="false">IF(OR(TRIM(Customers!G721&amp;"")="",ISNUMBER(MATCH(TRIM(Customers!G721&amp;""),Codes!$A$5:$A$14,0)),Customers!G721=-999),"",IF(ISNUMBER(Customers!G721),Customers!G721,IFERROR(VALUE(Customers!G721),"")))</f>
        <v>21900</v>
      </c>
      <c r="H721" s="3" t="n">
        <f aca="false">IF(OR(TRIM(Customers!H721&amp;"")="",ISNUMBER(MATCH(TRIM(Customers!H721&amp;""),Codes!$A$5:$A$14,0))),"",IF(ISNUMBER(Customers!H721),Customers!H721,IFERROR(VALUE(Customers!H721),"")))</f>
        <v>5</v>
      </c>
      <c r="I721" s="5" t="n">
        <f aca="false">IF(OR(TRIM(Customers!I721&amp;"")="",ISNUMBER(MATCH(TRIM(Customers!I721&amp;""),Codes!$A$5:$A$14,0)),Customers!I721=DATE(1970,1,1)),"",IF(ISNUMBER(Customers!I721),Customers!I721,IFERROR(DATEVALUE(Customers!I721),"")))</f>
        <v>44299</v>
      </c>
      <c r="J721" s="2" t="str">
        <f aca="false">IF(OR(TRIM(Customers!J721&amp;"")="",ISNUMBER(MATCH(TRIM(Customers!J721&amp;""),Codes!$A$5:$A$14,0))),"",TRIM(Customers!J721))</f>
        <v>Online Banking</v>
      </c>
      <c r="K721" s="3" t="n">
        <f aca="false">IF(OR(TRIM(Customers!K721&amp;"")="",ISNUMBER(MATCH(TRIM(Customers!K721&amp;""),Codes!$A$5:$A$14,0))),"",IF(ISNUMBER(Customers!K721),Customers!K721,IFERROR(VALUE(Customers!K721),"")))</f>
        <v>2</v>
      </c>
      <c r="L721" s="4" t="n">
        <f aca="false">IF(OR(TRIM(Customers!L721&amp;"")="",ISNUMBER(MATCH(TRIM(Customers!L721&amp;""),Codes!$A$5:$A$14,0))),"",IF(ISNUMBER(Customers!L721),Customers!L721,IFERROR(VALUE(Customers!L721),"")))</f>
        <v>1056.98</v>
      </c>
      <c r="M721" s="4" t="n">
        <f aca="false">IF(OR(TRIM(Customers!M721&amp;"")="",ISNUMBER(MATCH(TRIM(Customers!M721&amp;""),Codes!$A$5:$A$14,0))),"",IF(ISNUMBER(Customers!M721),Customers!M721,IFERROR(VALUE(Customers!M721),"")))</f>
        <v>12482.11</v>
      </c>
      <c r="N721" s="3" t="n">
        <f aca="false">IF(OR(TRIM(Customers!N721&amp;"")="",ISNUMBER(MATCH(TRIM(Customers!N721&amp;""),Codes!$A$5:$A$14,0)),Customers!N721=9999),"",IF(ISNUMBER(Customers!N721),Customers!N721,IFERROR(VALUE(Customers!N721),"")))</f>
        <v>19</v>
      </c>
      <c r="O721" s="4" t="n">
        <f aca="false">IF(OR(TRIM(Customers!O721&amp;"")="",ISNUMBER(MATCH(TRIM(Customers!O721&amp;""),Codes!$A$5:$A$14,0))),"",IF(ISNUMBER(Customers!O721),Customers!O721,IFERROR(VALUE(Customers!O721),"")))</f>
        <v>45.12</v>
      </c>
      <c r="P721" s="3" t="n">
        <f aca="false">IF(OR(TRIM(Customers!P721&amp;"")="",ISNUMBER(MATCH(TRIM(Customers!P721&amp;""),Codes!$A$5:$A$14,0))),"",IF(ISNUMBER(Customers!P721),Customers!P721,IFERROR(VALUE(Customers!P721),"")))</f>
        <v>6</v>
      </c>
      <c r="Q721" s="4" t="n">
        <f aca="false">IF(OR(TRIM(Customers!Q721&amp;"")="",ISNUMBER(MATCH(TRIM(Customers!Q721&amp;""),Codes!$A$5:$A$14,0))),"",IF(ISNUMBER(Customers!Q721),Customers!Q721,IFERROR(VALUE(Customers!Q721),"")))</f>
        <v>5500</v>
      </c>
      <c r="R721" s="4" t="n">
        <f aca="false">IF(OR(TRIM(Customers!R721&amp;"")="",ISNUMBER(MATCH(TRIM(Customers!R721&amp;""),Codes!$A$5:$A$14,0))),"",IF(ISNUMBER(Customers!R721),Customers!R721,IFERROR(VALUE(Customers!R721),"")))</f>
        <v>923.93</v>
      </c>
      <c r="S721" s="4" t="n">
        <f aca="false">IF(OR(TRIM(Customers!S721&amp;"")="",ISNUMBER(MATCH(TRIM(Customers!S721&amp;""),Codes!$A$5:$A$14,0))),"",IF(ISNUMBER(Customers!S721),Customers!S721,IFERROR(VALUE(Customers!S721),"")))</f>
        <v>0</v>
      </c>
      <c r="T721" s="4" t="n">
        <f aca="false">IF(OR(TRIM(Customers!T721&amp;"")="",ISNUMBER(MATCH(TRIM(Customers!T721&amp;""),Codes!$A$5:$A$14,0))),"",IF(ISNUMBER(Customers!T721),Customers!T721,IFERROR(VALUE(Customers!T721),"")))</f>
        <v>0</v>
      </c>
      <c r="U721" s="3" t="str">
        <f aca="false">IF(OR(TRIM(Customers!U721&amp;"")="",ISNUMBER(MATCH(TRIM(Customers!U721&amp;""),Codes!$A$5:$A$14,0)),Customers!U721=0),"",IF(ISNUMBER(Customers!U721),Customers!U721,IFERROR(VALUE(Customers!U721),"")))</f>
        <v/>
      </c>
      <c r="V721" s="3" t="n">
        <f aca="false">IF(OR(TRIM(Customers!V721&amp;"")="",ISNUMBER(MATCH(TRIM(Customers!V721&amp;""),Codes!$A$5:$A$14,0))),"",IF(ISNUMBER(Customers!V721),Customers!V721,IFERROR(VALUE(Customers!V721),"")))</f>
        <v>1</v>
      </c>
    </row>
    <row r="722" customFormat="false" ht="15" hidden="false" customHeight="false" outlineLevel="0" collapsed="false">
      <c r="A722" s="2" t="str">
        <f aca="false">Customers!A722</f>
        <v>CL00721</v>
      </c>
      <c r="B722" s="3" t="n">
        <f aca="false">IF(OR(TRIM(Customers!B722&amp;"")="",ISNUMBER(MATCH(TRIM(Customers!B722&amp;""),Codes!$A$5:$A$14,0)),Customers!B722=0),"",IF(ISNUMBER(Customers!B722),Customers!B722,IFERROR(VALUE(Customers!B722),"")))</f>
        <v>18</v>
      </c>
      <c r="C722" s="2" t="str">
        <f aca="false">IF(OR(TRIM(Customers!C722&amp;"")="",ISNUMBER(MATCH(TRIM(Customers!C722&amp;""),Codes!$A$5:$A$14,0))),"",TRIM(Customers!C722))</f>
        <v>F</v>
      </c>
      <c r="D722" s="2" t="str">
        <f aca="false">IF(OR(TRIM(Customers!D722&amp;"")="",ISNUMBER(MATCH(TRIM(Customers!D722&amp;""),Codes!$A$5:$A$14,0))),"",TRIM(Customers!D722))</f>
        <v>Puglia</v>
      </c>
      <c r="E722" s="2" t="str">
        <f aca="false">IF(OR(TRIM(Customers!E722&amp;"")="",ISNUMBER(MATCH(TRIM(Customers!E722&amp;""),Codes!$A$5:$A$14,0))),"",TRIM(Customers!E722))</f>
        <v>Student</v>
      </c>
      <c r="F722" s="2" t="str">
        <f aca="false">IF(OR(TRIM(Customers!F722&amp;"")="",ISNUMBER(MATCH(TRIM(Customers!F722&amp;""),Codes!$A$5:$A$14,0))),"",TRIM(Customers!F722))</f>
        <v>Single</v>
      </c>
      <c r="G722" s="4" t="n">
        <f aca="false">IF(OR(TRIM(Customers!G722&amp;"")="",ISNUMBER(MATCH(TRIM(Customers!G722&amp;""),Codes!$A$5:$A$14,0)),Customers!G722=-999),"",IF(ISNUMBER(Customers!G722),Customers!G722,IFERROR(VALUE(Customers!G722),"")))</f>
        <v>6600</v>
      </c>
      <c r="H722" s="3" t="n">
        <f aca="false">IF(OR(TRIM(Customers!H722&amp;"")="",ISNUMBER(MATCH(TRIM(Customers!H722&amp;""),Codes!$A$5:$A$14,0))),"",IF(ISNUMBER(Customers!H722),Customers!H722,IFERROR(VALUE(Customers!H722),"")))</f>
        <v>0</v>
      </c>
      <c r="I722" s="5" t="n">
        <f aca="false">IF(OR(TRIM(Customers!I722&amp;"")="",ISNUMBER(MATCH(TRIM(Customers!I722&amp;""),Codes!$A$5:$A$14,0)),Customers!I722=DATE(1970,1,1)),"",IF(ISNUMBER(Customers!I722),Customers!I722,IFERROR(DATEVALUE(Customers!I722),"")))</f>
        <v>45954</v>
      </c>
      <c r="J722" s="2" t="str">
        <f aca="false">IF(OR(TRIM(Customers!J722&amp;"")="",ISNUMBER(MATCH(TRIM(Customers!J722&amp;""),Codes!$A$5:$A$14,0))),"",TRIM(Customers!J722))</f>
        <v>App</v>
      </c>
      <c r="K722" s="3" t="n">
        <f aca="false">IF(OR(TRIM(Customers!K722&amp;"")="",ISNUMBER(MATCH(TRIM(Customers!K722&amp;""),Codes!$A$5:$A$14,0))),"",IF(ISNUMBER(Customers!K722),Customers!K722,IFERROR(VALUE(Customers!K722),"")))</f>
        <v>1</v>
      </c>
      <c r="L722" s="4" t="n">
        <f aca="false">IF(OR(TRIM(Customers!L722&amp;"")="",ISNUMBER(MATCH(TRIM(Customers!L722&amp;""),Codes!$A$5:$A$14,0))),"",IF(ISNUMBER(Customers!L722),Customers!L722,IFERROR(VALUE(Customers!L722),"")))</f>
        <v>851.95</v>
      </c>
      <c r="M722" s="4" t="n">
        <f aca="false">IF(OR(TRIM(Customers!M722&amp;"")="",ISNUMBER(MATCH(TRIM(Customers!M722&amp;""),Codes!$A$5:$A$14,0))),"",IF(ISNUMBER(Customers!M722),Customers!M722,IFERROR(VALUE(Customers!M722),"")))</f>
        <v>1011.34</v>
      </c>
      <c r="N722" s="3" t="n">
        <f aca="false">IF(OR(TRIM(Customers!N722&amp;"")="",ISNUMBER(MATCH(TRIM(Customers!N722&amp;""),Codes!$A$5:$A$14,0)),Customers!N722=9999),"",IF(ISNUMBER(Customers!N722),Customers!N722,IFERROR(VALUE(Customers!N722),"")))</f>
        <v>19</v>
      </c>
      <c r="O722" s="4" t="n">
        <f aca="false">IF(OR(TRIM(Customers!O722&amp;"")="",ISNUMBER(MATCH(TRIM(Customers!O722&amp;""),Codes!$A$5:$A$14,0))),"",IF(ISNUMBER(Customers!O722),Customers!O722,IFERROR(VALUE(Customers!O722),"")))</f>
        <v>26.37</v>
      </c>
      <c r="P722" s="3" t="n">
        <f aca="false">IF(OR(TRIM(Customers!P722&amp;"")="",ISNUMBER(MATCH(TRIM(Customers!P722&amp;""),Codes!$A$5:$A$14,0))),"",IF(ISNUMBER(Customers!P722),Customers!P722,IFERROR(VALUE(Customers!P722),"")))</f>
        <v>2</v>
      </c>
      <c r="Q722" s="4" t="n">
        <f aca="false">IF(OR(TRIM(Customers!Q722&amp;"")="",ISNUMBER(MATCH(TRIM(Customers!Q722&amp;""),Codes!$A$5:$A$14,0))),"",IF(ISNUMBER(Customers!Q722),Customers!Q722,IFERROR(VALUE(Customers!Q722),"")))</f>
        <v>500</v>
      </c>
      <c r="R722" s="4" t="n">
        <f aca="false">IF(OR(TRIM(Customers!R722&amp;"")="",ISNUMBER(MATCH(TRIM(Customers!R722&amp;""),Codes!$A$5:$A$14,0))),"",IF(ISNUMBER(Customers!R722),Customers!R722,IFERROR(VALUE(Customers!R722),"")))</f>
        <v>70.57</v>
      </c>
      <c r="S722" s="4" t="n">
        <f aca="false">IF(OR(TRIM(Customers!S722&amp;"")="",ISNUMBER(MATCH(TRIM(Customers!S722&amp;""),Codes!$A$5:$A$14,0))),"",IF(ISNUMBER(Customers!S722),Customers!S722,IFERROR(VALUE(Customers!S722),"")))</f>
        <v>0</v>
      </c>
      <c r="T722" s="4" t="n">
        <f aca="false">IF(OR(TRIM(Customers!T722&amp;"")="",ISNUMBER(MATCH(TRIM(Customers!T722&amp;""),Codes!$A$5:$A$14,0))),"",IF(ISNUMBER(Customers!T722),Customers!T722,IFERROR(VALUE(Customers!T722),"")))</f>
        <v>0</v>
      </c>
      <c r="U722" s="3" t="n">
        <f aca="false">IF(OR(TRIM(Customers!U722&amp;"")="",ISNUMBER(MATCH(TRIM(Customers!U722&amp;""),Codes!$A$5:$A$14,0)),Customers!U722=0),"",IF(ISNUMBER(Customers!U722),Customers!U722,IFERROR(VALUE(Customers!U722),"")))</f>
        <v>479</v>
      </c>
      <c r="V722" s="3" t="n">
        <f aca="false">IF(OR(TRIM(Customers!V722&amp;"")="",ISNUMBER(MATCH(TRIM(Customers!V722&amp;""),Codes!$A$5:$A$14,0))),"",IF(ISNUMBER(Customers!V722),Customers!V722,IFERROR(VALUE(Customers!V722),"")))</f>
        <v>0</v>
      </c>
    </row>
    <row r="723" customFormat="false" ht="15" hidden="false" customHeight="false" outlineLevel="0" collapsed="false">
      <c r="A723" s="2" t="str">
        <f aca="false">Customers!A723</f>
        <v>CL00722</v>
      </c>
      <c r="B723" s="3" t="n">
        <f aca="false">IF(OR(TRIM(Customers!B723&amp;"")="",ISNUMBER(MATCH(TRIM(Customers!B723&amp;""),Codes!$A$5:$A$14,0)),Customers!B723=0),"",IF(ISNUMBER(Customers!B723),Customers!B723,IFERROR(VALUE(Customers!B723),"")))</f>
        <v>70</v>
      </c>
      <c r="C723" s="2" t="str">
        <f aca="false">IF(OR(TRIM(Customers!C723&amp;"")="",ISNUMBER(MATCH(TRIM(Customers!C723&amp;""),Codes!$A$5:$A$14,0))),"",TRIM(Customers!C723))</f>
        <v>M</v>
      </c>
      <c r="D723" s="2" t="str">
        <f aca="false">IF(OR(TRIM(Customers!D723&amp;"")="",ISNUMBER(MATCH(TRIM(Customers!D723&amp;""),Codes!$A$5:$A$14,0))),"",TRIM(Customers!D723))</f>
        <v>Friuli-Venezia Giulia</v>
      </c>
      <c r="E723" s="2" t="str">
        <f aca="false">IF(OR(TRIM(Customers!E723&amp;"")="",ISNUMBER(MATCH(TRIM(Customers!E723&amp;""),Codes!$A$5:$A$14,0))),"",TRIM(Customers!E723))</f>
        <v>Self-employed</v>
      </c>
      <c r="F723" s="2" t="str">
        <f aca="false">IF(OR(TRIM(Customers!F723&amp;"")="",ISNUMBER(MATCH(TRIM(Customers!F723&amp;""),Codes!$A$5:$A$14,0))),"",TRIM(Customers!F723))</f>
        <v>Married</v>
      </c>
      <c r="G723" s="4" t="n">
        <f aca="false">IF(OR(TRIM(Customers!G723&amp;"")="",ISNUMBER(MATCH(TRIM(Customers!G723&amp;""),Codes!$A$5:$A$14,0)),Customers!G723=-999),"",IF(ISNUMBER(Customers!G723),Customers!G723,IFERROR(VALUE(Customers!G723),"")))</f>
        <v>50400</v>
      </c>
      <c r="H723" s="3" t="n">
        <f aca="false">IF(OR(TRIM(Customers!H723&amp;"")="",ISNUMBER(MATCH(TRIM(Customers!H723&amp;""),Codes!$A$5:$A$14,0))),"",IF(ISNUMBER(Customers!H723),Customers!H723,IFERROR(VALUE(Customers!H723),"")))</f>
        <v>13</v>
      </c>
      <c r="I723" s="5" t="n">
        <f aca="false">IF(OR(TRIM(Customers!I723&amp;"")="",ISNUMBER(MATCH(TRIM(Customers!I723&amp;""),Codes!$A$5:$A$14,0)),Customers!I723=DATE(1970,1,1)),"",IF(ISNUMBER(Customers!I723),Customers!I723,IFERROR(DATEVALUE(Customers!I723),"")))</f>
        <v>41306</v>
      </c>
      <c r="J723" s="2" t="str">
        <f aca="false">IF(OR(TRIM(Customers!J723&amp;"")="",ISNUMBER(MATCH(TRIM(Customers!J723&amp;""),Codes!$A$5:$A$14,0))),"",TRIM(Customers!J723))</f>
        <v>App</v>
      </c>
      <c r="K723" s="3" t="n">
        <f aca="false">IF(OR(TRIM(Customers!K723&amp;"")="",ISNUMBER(MATCH(TRIM(Customers!K723&amp;""),Codes!$A$5:$A$14,0))),"",IF(ISNUMBER(Customers!K723),Customers!K723,IFERROR(VALUE(Customers!K723),"")))</f>
        <v>2</v>
      </c>
      <c r="L723" s="4" t="n">
        <f aca="false">IF(OR(TRIM(Customers!L723&amp;"")="",ISNUMBER(MATCH(TRIM(Customers!L723&amp;""),Codes!$A$5:$A$14,0))),"",IF(ISNUMBER(Customers!L723),Customers!L723,IFERROR(VALUE(Customers!L723),"")))</f>
        <v>2235.39</v>
      </c>
      <c r="M723" s="4" t="n">
        <f aca="false">IF(OR(TRIM(Customers!M723&amp;"")="",ISNUMBER(MATCH(TRIM(Customers!M723&amp;""),Codes!$A$5:$A$14,0))),"",IF(ISNUMBER(Customers!M723),Customers!M723,IFERROR(VALUE(Customers!M723),"")))</f>
        <v>0</v>
      </c>
      <c r="N723" s="3" t="n">
        <f aca="false">IF(OR(TRIM(Customers!N723&amp;"")="",ISNUMBER(MATCH(TRIM(Customers!N723&amp;""),Codes!$A$5:$A$14,0)),Customers!N723=9999),"",IF(ISNUMBER(Customers!N723),Customers!N723,IFERROR(VALUE(Customers!N723),"")))</f>
        <v>40</v>
      </c>
      <c r="O723" s="4" t="n">
        <f aca="false">IF(OR(TRIM(Customers!O723&amp;"")="",ISNUMBER(MATCH(TRIM(Customers!O723&amp;""),Codes!$A$5:$A$14,0))),"",IF(ISNUMBER(Customers!O723),Customers!O723,IFERROR(VALUE(Customers!O723),"")))</f>
        <v>65.67</v>
      </c>
      <c r="P723" s="3" t="n">
        <f aca="false">IF(OR(TRIM(Customers!P723&amp;"")="",ISNUMBER(MATCH(TRIM(Customers!P723&amp;""),Codes!$A$5:$A$14,0))),"",IF(ISNUMBER(Customers!P723),Customers!P723,IFERROR(VALUE(Customers!P723),"")))</f>
        <v>3</v>
      </c>
      <c r="Q723" s="4" t="n">
        <f aca="false">IF(OR(TRIM(Customers!Q723&amp;"")="",ISNUMBER(MATCH(TRIM(Customers!Q723&amp;""),Codes!$A$5:$A$14,0))),"",IF(ISNUMBER(Customers!Q723),Customers!Q723,IFERROR(VALUE(Customers!Q723),"")))</f>
        <v>7500</v>
      </c>
      <c r="R723" s="4" t="n">
        <f aca="false">IF(OR(TRIM(Customers!R723&amp;"")="",ISNUMBER(MATCH(TRIM(Customers!R723&amp;""),Codes!$A$5:$A$14,0))),"",IF(ISNUMBER(Customers!R723),Customers!R723,IFERROR(VALUE(Customers!R723),"")))</f>
        <v>1993.22</v>
      </c>
      <c r="S723" s="4" t="str">
        <f aca="false">IF(OR(TRIM(Customers!S723&amp;"")="",ISNUMBER(MATCH(TRIM(Customers!S723&amp;""),Codes!$A$5:$A$14,0))),"",IF(ISNUMBER(Customers!S723),Customers!S723,IFERROR(VALUE(Customers!S723),"")))</f>
        <v/>
      </c>
      <c r="T723" s="4" t="str">
        <f aca="false">IF(OR(TRIM(Customers!T723&amp;"")="",ISNUMBER(MATCH(TRIM(Customers!T723&amp;""),Codes!$A$5:$A$14,0))),"",IF(ISNUMBER(Customers!T723),Customers!T723,IFERROR(VALUE(Customers!T723),"")))</f>
        <v/>
      </c>
      <c r="U723" s="3" t="n">
        <f aca="false">IF(OR(TRIM(Customers!U723&amp;"")="",ISNUMBER(MATCH(TRIM(Customers!U723&amp;""),Codes!$A$5:$A$14,0)),Customers!U723=0),"",IF(ISNUMBER(Customers!U723),Customers!U723,IFERROR(VALUE(Customers!U723),"")))</f>
        <v>654</v>
      </c>
      <c r="V723" s="3" t="n">
        <f aca="false">IF(OR(TRIM(Customers!V723&amp;"")="",ISNUMBER(MATCH(TRIM(Customers!V723&amp;""),Codes!$A$5:$A$14,0))),"",IF(ISNUMBER(Customers!V723),Customers!V723,IFERROR(VALUE(Customers!V723),"")))</f>
        <v>1</v>
      </c>
    </row>
    <row r="724" customFormat="false" ht="15" hidden="false" customHeight="false" outlineLevel="0" collapsed="false">
      <c r="A724" s="2" t="str">
        <f aca="false">Customers!A724</f>
        <v>CL00723</v>
      </c>
      <c r="B724" s="3" t="n">
        <f aca="false">IF(OR(TRIM(Customers!B724&amp;"")="",ISNUMBER(MATCH(TRIM(Customers!B724&amp;""),Codes!$A$5:$A$14,0)),Customers!B724=0),"",IF(ISNUMBER(Customers!B724),Customers!B724,IFERROR(VALUE(Customers!B724),"")))</f>
        <v>49</v>
      </c>
      <c r="C724" s="2" t="str">
        <f aca="false">IF(OR(TRIM(Customers!C724&amp;"")="",ISNUMBER(MATCH(TRIM(Customers!C724&amp;""),Codes!$A$5:$A$14,0))),"",TRIM(Customers!C724))</f>
        <v>F</v>
      </c>
      <c r="D724" s="2" t="str">
        <f aca="false">IF(OR(TRIM(Customers!D724&amp;"")="",ISNUMBER(MATCH(TRIM(Customers!D724&amp;""),Codes!$A$5:$A$14,0))),"",TRIM(Customers!D724))</f>
        <v>Lombardia</v>
      </c>
      <c r="E724" s="2" t="str">
        <f aca="false">IF(OR(TRIM(Customers!E724&amp;"")="",ISNUMBER(MATCH(TRIM(Customers!E724&amp;""),Codes!$A$5:$A$14,0))),"",TRIM(Customers!E724))</f>
        <v>Self-employed</v>
      </c>
      <c r="F724" s="2" t="str">
        <f aca="false">IF(OR(TRIM(Customers!F724&amp;"")="",ISNUMBER(MATCH(TRIM(Customers!F724&amp;""),Codes!$A$5:$A$14,0))),"",TRIM(Customers!F724))</f>
        <v>Single</v>
      </c>
      <c r="G724" s="4" t="n">
        <f aca="false">IF(OR(TRIM(Customers!G724&amp;"")="",ISNUMBER(MATCH(TRIM(Customers!G724&amp;""),Codes!$A$5:$A$14,0)),Customers!G724=-999),"",IF(ISNUMBER(Customers!G724),Customers!G724,IFERROR(VALUE(Customers!G724),"")))</f>
        <v>50600</v>
      </c>
      <c r="H724" s="3" t="n">
        <f aca="false">IF(OR(TRIM(Customers!H724&amp;"")="",ISNUMBER(MATCH(TRIM(Customers!H724&amp;""),Codes!$A$5:$A$14,0))),"",IF(ISNUMBER(Customers!H724),Customers!H724,IFERROR(VALUE(Customers!H724),"")))</f>
        <v>17</v>
      </c>
      <c r="I724" s="5" t="n">
        <f aca="false">IF(OR(TRIM(Customers!I724&amp;"")="",ISNUMBER(MATCH(TRIM(Customers!I724&amp;""),Codes!$A$5:$A$14,0)),Customers!I724=DATE(1970,1,1)),"",IF(ISNUMBER(Customers!I724),Customers!I724,IFERROR(DATEVALUE(Customers!I724),"")))</f>
        <v>40018</v>
      </c>
      <c r="J724" s="2" t="str">
        <f aca="false">IF(OR(TRIM(Customers!J724&amp;"")="",ISNUMBER(MATCH(TRIM(Customers!J724&amp;""),Codes!$A$5:$A$14,0))),"",TRIM(Customers!J724))</f>
        <v>Branch</v>
      </c>
      <c r="K724" s="3" t="n">
        <f aca="false">IF(OR(TRIM(Customers!K724&amp;"")="",ISNUMBER(MATCH(TRIM(Customers!K724&amp;""),Codes!$A$5:$A$14,0))),"",IF(ISNUMBER(Customers!K724),Customers!K724,IFERROR(VALUE(Customers!K724),"")))</f>
        <v>2</v>
      </c>
      <c r="L724" s="4" t="n">
        <f aca="false">IF(OR(TRIM(Customers!L724&amp;"")="",ISNUMBER(MATCH(TRIM(Customers!L724&amp;""),Codes!$A$5:$A$14,0))),"",IF(ISNUMBER(Customers!L724),Customers!L724,IFERROR(VALUE(Customers!L724),"")))</f>
        <v>4855.83</v>
      </c>
      <c r="M724" s="4" t="n">
        <f aca="false">IF(OR(TRIM(Customers!M724&amp;"")="",ISNUMBER(MATCH(TRIM(Customers!M724&amp;""),Codes!$A$5:$A$14,0))),"",IF(ISNUMBER(Customers!M724),Customers!M724,IFERROR(VALUE(Customers!M724),"")))</f>
        <v>42418.37</v>
      </c>
      <c r="N724" s="3" t="n">
        <f aca="false">IF(OR(TRIM(Customers!N724&amp;"")="",ISNUMBER(MATCH(TRIM(Customers!N724&amp;""),Codes!$A$5:$A$14,0)),Customers!N724=9999),"",IF(ISNUMBER(Customers!N724),Customers!N724,IFERROR(VALUE(Customers!N724),"")))</f>
        <v>32</v>
      </c>
      <c r="O724" s="4" t="n">
        <f aca="false">IF(OR(TRIM(Customers!O724&amp;"")="",ISNUMBER(MATCH(TRIM(Customers!O724&amp;""),Codes!$A$5:$A$14,0))),"",IF(ISNUMBER(Customers!O724),Customers!O724,IFERROR(VALUE(Customers!O724),"")))</f>
        <v>65.06</v>
      </c>
      <c r="P724" s="3" t="n">
        <f aca="false">IF(OR(TRIM(Customers!P724&amp;"")="",ISNUMBER(MATCH(TRIM(Customers!P724&amp;""),Codes!$A$5:$A$14,0))),"",IF(ISNUMBER(Customers!P724),Customers!P724,IFERROR(VALUE(Customers!P724),"")))</f>
        <v>5</v>
      </c>
      <c r="Q724" s="4" t="n">
        <f aca="false">IF(OR(TRIM(Customers!Q724&amp;"")="",ISNUMBER(MATCH(TRIM(Customers!Q724&amp;""),Codes!$A$5:$A$14,0))),"",IF(ISNUMBER(Customers!Q724),Customers!Q724,IFERROR(VALUE(Customers!Q724),"")))</f>
        <v>7000</v>
      </c>
      <c r="R724" s="4" t="n">
        <f aca="false">IF(OR(TRIM(Customers!R724&amp;"")="",ISNUMBER(MATCH(TRIM(Customers!R724&amp;""),Codes!$A$5:$A$14,0))),"",IF(ISNUMBER(Customers!R724),Customers!R724,IFERROR(VALUE(Customers!R724),"")))</f>
        <v>825.88</v>
      </c>
      <c r="S724" s="4" t="n">
        <f aca="false">IF(OR(TRIM(Customers!S724&amp;"")="",ISNUMBER(MATCH(TRIM(Customers!S724&amp;""),Codes!$A$5:$A$14,0))),"",IF(ISNUMBER(Customers!S724),Customers!S724,IFERROR(VALUE(Customers!S724),"")))</f>
        <v>194000</v>
      </c>
      <c r="T724" s="4" t="n">
        <f aca="false">IF(OR(TRIM(Customers!T724&amp;"")="",ISNUMBER(MATCH(TRIM(Customers!T724&amp;""),Codes!$A$5:$A$14,0))),"",IF(ISNUMBER(Customers!T724),Customers!T724,IFERROR(VALUE(Customers!T724),"")))</f>
        <v>1021</v>
      </c>
      <c r="U724" s="3" t="n">
        <f aca="false">IF(OR(TRIM(Customers!U724&amp;"")="",ISNUMBER(MATCH(TRIM(Customers!U724&amp;""),Codes!$A$5:$A$14,0)),Customers!U724=0),"",IF(ISNUMBER(Customers!U724),Customers!U724,IFERROR(VALUE(Customers!U724),"")))</f>
        <v>693</v>
      </c>
      <c r="V724" s="3" t="n">
        <f aca="false">IF(OR(TRIM(Customers!V724&amp;"")="",ISNUMBER(MATCH(TRIM(Customers!V724&amp;""),Codes!$A$5:$A$14,0))),"",IF(ISNUMBER(Customers!V724),Customers!V724,IFERROR(VALUE(Customers!V724),"")))</f>
        <v>0</v>
      </c>
    </row>
    <row r="725" customFormat="false" ht="15" hidden="false" customHeight="false" outlineLevel="0" collapsed="false">
      <c r="A725" s="2" t="str">
        <f aca="false">Customers!A725</f>
        <v>CL00724</v>
      </c>
      <c r="B725" s="3" t="n">
        <f aca="false">IF(OR(TRIM(Customers!B725&amp;"")="",ISNUMBER(MATCH(TRIM(Customers!B725&amp;""),Codes!$A$5:$A$14,0)),Customers!B725=0),"",IF(ISNUMBER(Customers!B725),Customers!B725,IFERROR(VALUE(Customers!B725),"")))</f>
        <v>67</v>
      </c>
      <c r="C725" s="2" t="str">
        <f aca="false">IF(OR(TRIM(Customers!C725&amp;"")="",ISNUMBER(MATCH(TRIM(Customers!C725&amp;""),Codes!$A$5:$A$14,0))),"",TRIM(Customers!C725))</f>
        <v>F</v>
      </c>
      <c r="D725" s="2" t="str">
        <f aca="false">IF(OR(TRIM(Customers!D725&amp;"")="",ISNUMBER(MATCH(TRIM(Customers!D725&amp;""),Codes!$A$5:$A$14,0))),"",TRIM(Customers!D725))</f>
        <v>Marche</v>
      </c>
      <c r="E725" s="2" t="str">
        <f aca="false">IF(OR(TRIM(Customers!E725&amp;"")="",ISNUMBER(MATCH(TRIM(Customers!E725&amp;""),Codes!$A$5:$A$14,0))),"",TRIM(Customers!E725))</f>
        <v>Business owner</v>
      </c>
      <c r="F725" s="2" t="str">
        <f aca="false">IF(OR(TRIM(Customers!F725&amp;"")="",ISNUMBER(MATCH(TRIM(Customers!F725&amp;""),Codes!$A$5:$A$14,0))),"",TRIM(Customers!F725))</f>
        <v>Married</v>
      </c>
      <c r="G725" s="4" t="n">
        <f aca="false">IF(OR(TRIM(Customers!G725&amp;"")="",ISNUMBER(MATCH(TRIM(Customers!G725&amp;""),Codes!$A$5:$A$14,0)),Customers!G725=-999),"",IF(ISNUMBER(Customers!G725),Customers!G725,IFERROR(VALUE(Customers!G725),"")))</f>
        <v>81800</v>
      </c>
      <c r="H725" s="3" t="n">
        <f aca="false">IF(OR(TRIM(Customers!H725&amp;"")="",ISNUMBER(MATCH(TRIM(Customers!H725&amp;""),Codes!$A$5:$A$14,0))),"",IF(ISNUMBER(Customers!H725),Customers!H725,IFERROR(VALUE(Customers!H725),"")))</f>
        <v>5</v>
      </c>
      <c r="I725" s="5" t="n">
        <f aca="false">IF(OR(TRIM(Customers!I725&amp;"")="",ISNUMBER(MATCH(TRIM(Customers!I725&amp;""),Codes!$A$5:$A$14,0)),Customers!I725=DATE(1970,1,1)),"",IF(ISNUMBER(Customers!I725),Customers!I725,IFERROR(DATEVALUE(Customers!I725),"")))</f>
        <v>44252</v>
      </c>
      <c r="J725" s="2" t="str">
        <f aca="false">IF(OR(TRIM(Customers!J725&amp;"")="",ISNUMBER(MATCH(TRIM(Customers!J725&amp;""),Codes!$A$5:$A$14,0))),"",TRIM(Customers!J725))</f>
        <v>Branch</v>
      </c>
      <c r="K725" s="3" t="n">
        <f aca="false">IF(OR(TRIM(Customers!K725&amp;"")="",ISNUMBER(MATCH(TRIM(Customers!K725&amp;""),Codes!$A$5:$A$14,0))),"",IF(ISNUMBER(Customers!K725),Customers!K725,IFERROR(VALUE(Customers!K725),"")))</f>
        <v>3</v>
      </c>
      <c r="L725" s="4" t="n">
        <f aca="false">IF(OR(TRIM(Customers!L725&amp;"")="",ISNUMBER(MATCH(TRIM(Customers!L725&amp;""),Codes!$A$5:$A$14,0))),"",IF(ISNUMBER(Customers!L725),Customers!L725,IFERROR(VALUE(Customers!L725),"")))</f>
        <v>14887.71</v>
      </c>
      <c r="M725" s="4" t="n">
        <f aca="false">IF(OR(TRIM(Customers!M725&amp;"")="",ISNUMBER(MATCH(TRIM(Customers!M725&amp;""),Codes!$A$5:$A$14,0))),"",IF(ISNUMBER(Customers!M725),Customers!M725,IFERROR(VALUE(Customers!M725),"")))</f>
        <v>0</v>
      </c>
      <c r="N725" s="3" t="n">
        <f aca="false">IF(OR(TRIM(Customers!N725&amp;"")="",ISNUMBER(MATCH(TRIM(Customers!N725&amp;""),Codes!$A$5:$A$14,0)),Customers!N725=9999),"",IF(ISNUMBER(Customers!N725),Customers!N725,IFERROR(VALUE(Customers!N725),"")))</f>
        <v>39</v>
      </c>
      <c r="O725" s="4" t="n">
        <f aca="false">IF(OR(TRIM(Customers!O725&amp;"")="",ISNUMBER(MATCH(TRIM(Customers!O725&amp;""),Codes!$A$5:$A$14,0))),"",IF(ISNUMBER(Customers!O725),Customers!O725,IFERROR(VALUE(Customers!O725),"")))</f>
        <v>65.79</v>
      </c>
      <c r="P725" s="3" t="n">
        <f aca="false">IF(OR(TRIM(Customers!P725&amp;"")="",ISNUMBER(MATCH(TRIM(Customers!P725&amp;""),Codes!$A$5:$A$14,0))),"",IF(ISNUMBER(Customers!P725),Customers!P725,IFERROR(VALUE(Customers!P725),"")))</f>
        <v>5</v>
      </c>
      <c r="Q725" s="4" t="n">
        <f aca="false">IF(OR(TRIM(Customers!Q725&amp;"")="",ISNUMBER(MATCH(TRIM(Customers!Q725&amp;""),Codes!$A$5:$A$14,0))),"",IF(ISNUMBER(Customers!Q725),Customers!Q725,IFERROR(VALUE(Customers!Q725),"")))</f>
        <v>12000</v>
      </c>
      <c r="R725" s="4" t="n">
        <f aca="false">IF(OR(TRIM(Customers!R725&amp;"")="",ISNUMBER(MATCH(TRIM(Customers!R725&amp;""),Codes!$A$5:$A$14,0))),"",IF(ISNUMBER(Customers!R725),Customers!R725,IFERROR(VALUE(Customers!R725),"")))</f>
        <v>1149.64</v>
      </c>
      <c r="S725" s="4" t="n">
        <f aca="false">IF(OR(TRIM(Customers!S725&amp;"")="",ISNUMBER(MATCH(TRIM(Customers!S725&amp;""),Codes!$A$5:$A$14,0))),"",IF(ISNUMBER(Customers!S725),Customers!S725,IFERROR(VALUE(Customers!S725),"")))</f>
        <v>0</v>
      </c>
      <c r="T725" s="4" t="n">
        <f aca="false">IF(OR(TRIM(Customers!T725&amp;"")="",ISNUMBER(MATCH(TRIM(Customers!T725&amp;""),Codes!$A$5:$A$14,0))),"",IF(ISNUMBER(Customers!T725),Customers!T725,IFERROR(VALUE(Customers!T725),"")))</f>
        <v>0</v>
      </c>
      <c r="U725" s="3" t="n">
        <f aca="false">IF(OR(TRIM(Customers!U725&amp;"")="",ISNUMBER(MATCH(TRIM(Customers!U725&amp;""),Codes!$A$5:$A$14,0)),Customers!U725=0),"",IF(ISNUMBER(Customers!U725),Customers!U725,IFERROR(VALUE(Customers!U725),"")))</f>
        <v>614</v>
      </c>
      <c r="V725" s="3" t="str">
        <f aca="false">IF(OR(TRIM(Customers!V725&amp;"")="",ISNUMBER(MATCH(TRIM(Customers!V725&amp;""),Codes!$A$5:$A$14,0))),"",IF(ISNUMBER(Customers!V725),Customers!V725,IFERROR(VALUE(Customers!V725),"")))</f>
        <v/>
      </c>
    </row>
    <row r="726" customFormat="false" ht="15" hidden="false" customHeight="false" outlineLevel="0" collapsed="false">
      <c r="A726" s="2" t="str">
        <f aca="false">Customers!A726</f>
        <v>CL00725</v>
      </c>
      <c r="B726" s="3" t="str">
        <f aca="false">IF(OR(TRIM(Customers!B726&amp;"")="",ISNUMBER(MATCH(TRIM(Customers!B726&amp;""),Codes!$A$5:$A$14,0)),Customers!B726=0),"",IF(ISNUMBER(Customers!B726),Customers!B726,IFERROR(VALUE(Customers!B726),"")))</f>
        <v/>
      </c>
      <c r="C726" s="2" t="str">
        <f aca="false">IF(OR(TRIM(Customers!C726&amp;"")="",ISNUMBER(MATCH(TRIM(Customers!C726&amp;""),Codes!$A$5:$A$14,0))),"",TRIM(Customers!C726))</f>
        <v>F</v>
      </c>
      <c r="D726" s="2" t="str">
        <f aca="false">IF(OR(TRIM(Customers!D726&amp;"")="",ISNUMBER(MATCH(TRIM(Customers!D726&amp;""),Codes!$A$5:$A$14,0))),"",TRIM(Customers!D726))</f>
        <v>Sicilia</v>
      </c>
      <c r="E726" s="2" t="str">
        <f aca="false">IF(OR(TRIM(Customers!E726&amp;"")="",ISNUMBER(MATCH(TRIM(Customers!E726&amp;""),Codes!$A$5:$A$14,0))),"",TRIM(Customers!E726))</f>
        <v>Employee</v>
      </c>
      <c r="F726" s="2" t="str">
        <f aca="false">IF(OR(TRIM(Customers!F726&amp;"")="",ISNUMBER(MATCH(TRIM(Customers!F726&amp;""),Codes!$A$5:$A$14,0))),"",TRIM(Customers!F726))</f>
        <v>Married</v>
      </c>
      <c r="G726" s="4" t="n">
        <f aca="false">IF(OR(TRIM(Customers!G726&amp;"")="",ISNUMBER(MATCH(TRIM(Customers!G726&amp;""),Codes!$A$5:$A$14,0)),Customers!G726=-999),"",IF(ISNUMBER(Customers!G726),Customers!G726,IFERROR(VALUE(Customers!G726),"")))</f>
        <v>36800</v>
      </c>
      <c r="H726" s="3" t="n">
        <f aca="false">IF(OR(TRIM(Customers!H726&amp;"")="",ISNUMBER(MATCH(TRIM(Customers!H726&amp;""),Codes!$A$5:$A$14,0))),"",IF(ISNUMBER(Customers!H726),Customers!H726,IFERROR(VALUE(Customers!H726),"")))</f>
        <v>6</v>
      </c>
      <c r="I726" s="5" t="n">
        <f aca="false">IF(OR(TRIM(Customers!I726&amp;"")="",ISNUMBER(MATCH(TRIM(Customers!I726&amp;""),Codes!$A$5:$A$14,0)),Customers!I726=DATE(1970,1,1)),"",IF(ISNUMBER(Customers!I726),Customers!I726,IFERROR(DATEVALUE(Customers!I726),"")))</f>
        <v>43999</v>
      </c>
      <c r="J726" s="2" t="str">
        <f aca="false">IF(OR(TRIM(Customers!J726&amp;"")="",ISNUMBER(MATCH(TRIM(Customers!J726&amp;""),Codes!$A$5:$A$14,0))),"",TRIM(Customers!J726))</f>
        <v>Branch</v>
      </c>
      <c r="K726" s="3" t="n">
        <f aca="false">IF(OR(TRIM(Customers!K726&amp;"")="",ISNUMBER(MATCH(TRIM(Customers!K726&amp;""),Codes!$A$5:$A$14,0))),"",IF(ISNUMBER(Customers!K726),Customers!K726,IFERROR(VALUE(Customers!K726),"")))</f>
        <v>2</v>
      </c>
      <c r="L726" s="4" t="n">
        <f aca="false">IF(OR(TRIM(Customers!L726&amp;"")="",ISNUMBER(MATCH(TRIM(Customers!L726&amp;""),Codes!$A$5:$A$14,0))),"",IF(ISNUMBER(Customers!L726),Customers!L726,IFERROR(VALUE(Customers!L726),"")))</f>
        <v>1714.65</v>
      </c>
      <c r="M726" s="4" t="n">
        <f aca="false">IF(OR(TRIM(Customers!M726&amp;"")="",ISNUMBER(MATCH(TRIM(Customers!M726&amp;""),Codes!$A$5:$A$14,0))),"",IF(ISNUMBER(Customers!M726),Customers!M726,IFERROR(VALUE(Customers!M726),"")))</f>
        <v>7081.73</v>
      </c>
      <c r="N726" s="3" t="n">
        <f aca="false">IF(OR(TRIM(Customers!N726&amp;"")="",ISNUMBER(MATCH(TRIM(Customers!N726&amp;""),Codes!$A$5:$A$14,0)),Customers!N726=9999),"",IF(ISNUMBER(Customers!N726),Customers!N726,IFERROR(VALUE(Customers!N726),"")))</f>
        <v>26</v>
      </c>
      <c r="O726" s="4" t="n">
        <f aca="false">IF(OR(TRIM(Customers!O726&amp;"")="",ISNUMBER(MATCH(TRIM(Customers!O726&amp;""),Codes!$A$5:$A$14,0))),"",IF(ISNUMBER(Customers!O726),Customers!O726,IFERROR(VALUE(Customers!O726),"")))</f>
        <v>101.95</v>
      </c>
      <c r="P726" s="3" t="n">
        <f aca="false">IF(OR(TRIM(Customers!P726&amp;"")="",ISNUMBER(MATCH(TRIM(Customers!P726&amp;""),Codes!$A$5:$A$14,0))),"",IF(ISNUMBER(Customers!P726),Customers!P726,IFERROR(VALUE(Customers!P726),"")))</f>
        <v>8</v>
      </c>
      <c r="Q726" s="4" t="n">
        <f aca="false">IF(OR(TRIM(Customers!Q726&amp;"")="",ISNUMBER(MATCH(TRIM(Customers!Q726&amp;""),Codes!$A$5:$A$14,0))),"",IF(ISNUMBER(Customers!Q726),Customers!Q726,IFERROR(VALUE(Customers!Q726),"")))</f>
        <v>6500</v>
      </c>
      <c r="R726" s="4" t="n">
        <f aca="false">IF(OR(TRIM(Customers!R726&amp;"")="",ISNUMBER(MATCH(TRIM(Customers!R726&amp;""),Codes!$A$5:$A$14,0))),"",IF(ISNUMBER(Customers!R726),Customers!R726,IFERROR(VALUE(Customers!R726),"")))</f>
        <v>214.67</v>
      </c>
      <c r="S726" s="4" t="n">
        <f aca="false">IF(OR(TRIM(Customers!S726&amp;"")="",ISNUMBER(MATCH(TRIM(Customers!S726&amp;""),Codes!$A$5:$A$14,0))),"",IF(ISNUMBER(Customers!S726),Customers!S726,IFERROR(VALUE(Customers!S726),"")))</f>
        <v>129000</v>
      </c>
      <c r="T726" s="4" t="n">
        <f aca="false">IF(OR(TRIM(Customers!T726&amp;"")="",ISNUMBER(MATCH(TRIM(Customers!T726&amp;""),Codes!$A$5:$A$14,0))),"",IF(ISNUMBER(Customers!T726),Customers!T726,IFERROR(VALUE(Customers!T726),"")))</f>
        <v>887</v>
      </c>
      <c r="U726" s="3" t="n">
        <f aca="false">IF(OR(TRIM(Customers!U726&amp;"")="",ISNUMBER(MATCH(TRIM(Customers!U726&amp;""),Codes!$A$5:$A$14,0)),Customers!U726=0),"",IF(ISNUMBER(Customers!U726),Customers!U726,IFERROR(VALUE(Customers!U726),"")))</f>
        <v>593</v>
      </c>
      <c r="V726" s="3" t="n">
        <f aca="false">IF(OR(TRIM(Customers!V726&amp;"")="",ISNUMBER(MATCH(TRIM(Customers!V726&amp;""),Codes!$A$5:$A$14,0))),"",IF(ISNUMBER(Customers!V726),Customers!V726,IFERROR(VALUE(Customers!V726),"")))</f>
        <v>1</v>
      </c>
    </row>
    <row r="727" customFormat="false" ht="15" hidden="false" customHeight="false" outlineLevel="0" collapsed="false">
      <c r="A727" s="2" t="str">
        <f aca="false">Customers!A727</f>
        <v>CL00726</v>
      </c>
      <c r="B727" s="3" t="n">
        <f aca="false">IF(OR(TRIM(Customers!B727&amp;"")="",ISNUMBER(MATCH(TRIM(Customers!B727&amp;""),Codes!$A$5:$A$14,0)),Customers!B727=0),"",IF(ISNUMBER(Customers!B727),Customers!B727,IFERROR(VALUE(Customers!B727),"")))</f>
        <v>64</v>
      </c>
      <c r="C727" s="2" t="str">
        <f aca="false">IF(OR(TRIM(Customers!C727&amp;"")="",ISNUMBER(MATCH(TRIM(Customers!C727&amp;""),Codes!$A$5:$A$14,0))),"",TRIM(Customers!C727))</f>
        <v/>
      </c>
      <c r="D727" s="2" t="str">
        <f aca="false">IF(OR(TRIM(Customers!D727&amp;"")="",ISNUMBER(MATCH(TRIM(Customers!D727&amp;""),Codes!$A$5:$A$14,0))),"",TRIM(Customers!D727))</f>
        <v>Liguria</v>
      </c>
      <c r="E727" s="2" t="str">
        <f aca="false">IF(OR(TRIM(Customers!E727&amp;"")="",ISNUMBER(MATCH(TRIM(Customers!E727&amp;""),Codes!$A$5:$A$14,0))),"",TRIM(Customers!E727))</f>
        <v>Employee</v>
      </c>
      <c r="F727" s="2" t="str">
        <f aca="false">IF(OR(TRIM(Customers!F727&amp;"")="",ISNUMBER(MATCH(TRIM(Customers!F727&amp;""),Codes!$A$5:$A$14,0))),"",TRIM(Customers!F727))</f>
        <v>Married</v>
      </c>
      <c r="G727" s="4" t="n">
        <f aca="false">IF(OR(TRIM(Customers!G727&amp;"")="",ISNUMBER(MATCH(TRIM(Customers!G727&amp;""),Codes!$A$5:$A$14,0)),Customers!G727=-999),"",IF(ISNUMBER(Customers!G727),Customers!G727,IFERROR(VALUE(Customers!G727),"")))</f>
        <v>58100</v>
      </c>
      <c r="H727" s="3" t="n">
        <f aca="false">IF(OR(TRIM(Customers!H727&amp;"")="",ISNUMBER(MATCH(TRIM(Customers!H727&amp;""),Codes!$A$5:$A$14,0))),"",IF(ISNUMBER(Customers!H727),Customers!H727,IFERROR(VALUE(Customers!H727),"")))</f>
        <v>20</v>
      </c>
      <c r="I727" s="5" t="n">
        <f aca="false">IF(OR(TRIM(Customers!I727&amp;"")="",ISNUMBER(MATCH(TRIM(Customers!I727&amp;""),Codes!$A$5:$A$14,0)),Customers!I727=DATE(1970,1,1)),"",IF(ISNUMBER(Customers!I727),Customers!I727,IFERROR(DATEVALUE(Customers!I727),"")))</f>
        <v>38611</v>
      </c>
      <c r="J727" s="2" t="str">
        <f aca="false">IF(OR(TRIM(Customers!J727&amp;"")="",ISNUMBER(MATCH(TRIM(Customers!J727&amp;""),Codes!$A$5:$A$14,0))),"",TRIM(Customers!J727))</f>
        <v>Branch</v>
      </c>
      <c r="K727" s="3" t="n">
        <f aca="false">IF(OR(TRIM(Customers!K727&amp;"")="",ISNUMBER(MATCH(TRIM(Customers!K727&amp;""),Codes!$A$5:$A$14,0))),"",IF(ISNUMBER(Customers!K727),Customers!K727,IFERROR(VALUE(Customers!K727),"")))</f>
        <v>6</v>
      </c>
      <c r="L727" s="4" t="n">
        <f aca="false">IF(OR(TRIM(Customers!L727&amp;"")="",ISNUMBER(MATCH(TRIM(Customers!L727&amp;""),Codes!$A$5:$A$14,0))),"",IF(ISNUMBER(Customers!L727),Customers!L727,IFERROR(VALUE(Customers!L727),"")))</f>
        <v>2922.34</v>
      </c>
      <c r="M727" s="4" t="n">
        <f aca="false">IF(OR(TRIM(Customers!M727&amp;"")="",ISNUMBER(MATCH(TRIM(Customers!M727&amp;""),Codes!$A$5:$A$14,0))),"",IF(ISNUMBER(Customers!M727),Customers!M727,IFERROR(VALUE(Customers!M727),"")))</f>
        <v>0</v>
      </c>
      <c r="N727" s="3" t="n">
        <f aca="false">IF(OR(TRIM(Customers!N727&amp;"")="",ISNUMBER(MATCH(TRIM(Customers!N727&amp;""),Codes!$A$5:$A$14,0)),Customers!N727=9999),"",IF(ISNUMBER(Customers!N727),Customers!N727,IFERROR(VALUE(Customers!N727),"")))</f>
        <v>23</v>
      </c>
      <c r="O727" s="4" t="n">
        <f aca="false">IF(OR(TRIM(Customers!O727&amp;"")="",ISNUMBER(MATCH(TRIM(Customers!O727&amp;""),Codes!$A$5:$A$14,0))),"",IF(ISNUMBER(Customers!O727),Customers!O727,IFERROR(VALUE(Customers!O727),"")))</f>
        <v>147.59</v>
      </c>
      <c r="P727" s="3" t="n">
        <f aca="false">IF(OR(TRIM(Customers!P727&amp;"")="",ISNUMBER(MATCH(TRIM(Customers!P727&amp;""),Codes!$A$5:$A$14,0))),"",IF(ISNUMBER(Customers!P727),Customers!P727,IFERROR(VALUE(Customers!P727),"")))</f>
        <v>7</v>
      </c>
      <c r="Q727" s="4" t="n">
        <f aca="false">IF(OR(TRIM(Customers!Q727&amp;"")="",ISNUMBER(MATCH(TRIM(Customers!Q727&amp;""),Codes!$A$5:$A$14,0))),"",IF(ISNUMBER(Customers!Q727),Customers!Q727,IFERROR(VALUE(Customers!Q727),"")))</f>
        <v>13500</v>
      </c>
      <c r="R727" s="4" t="n">
        <f aca="false">IF(OR(TRIM(Customers!R727&amp;"")="",ISNUMBER(MATCH(TRIM(Customers!R727&amp;""),Codes!$A$5:$A$14,0))),"",IF(ISNUMBER(Customers!R727),Customers!R727,IFERROR(VALUE(Customers!R727),"")))</f>
        <v>1132.84</v>
      </c>
      <c r="S727" s="4" t="n">
        <f aca="false">IF(OR(TRIM(Customers!S727&amp;"")="",ISNUMBER(MATCH(TRIM(Customers!S727&amp;""),Codes!$A$5:$A$14,0))),"",IF(ISNUMBER(Customers!S727),Customers!S727,IFERROR(VALUE(Customers!S727),"")))</f>
        <v>0</v>
      </c>
      <c r="T727" s="4" t="n">
        <f aca="false">IF(OR(TRIM(Customers!T727&amp;"")="",ISNUMBER(MATCH(TRIM(Customers!T727&amp;""),Codes!$A$5:$A$14,0))),"",IF(ISNUMBER(Customers!T727),Customers!T727,IFERROR(VALUE(Customers!T727),"")))</f>
        <v>0</v>
      </c>
      <c r="U727" s="3" t="n">
        <f aca="false">IF(OR(TRIM(Customers!U727&amp;"")="",ISNUMBER(MATCH(TRIM(Customers!U727&amp;""),Codes!$A$5:$A$14,0)),Customers!U727=0),"",IF(ISNUMBER(Customers!U727),Customers!U727,IFERROR(VALUE(Customers!U727),"")))</f>
        <v>724</v>
      </c>
      <c r="V727" s="3" t="n">
        <f aca="false">IF(OR(TRIM(Customers!V727&amp;"")="",ISNUMBER(MATCH(TRIM(Customers!V727&amp;""),Codes!$A$5:$A$14,0))),"",IF(ISNUMBER(Customers!V727),Customers!V727,IFERROR(VALUE(Customers!V727),"")))</f>
        <v>0</v>
      </c>
    </row>
    <row r="728" customFormat="false" ht="15" hidden="false" customHeight="false" outlineLevel="0" collapsed="false">
      <c r="A728" s="2" t="str">
        <f aca="false">Customers!A728</f>
        <v>CL00727</v>
      </c>
      <c r="B728" s="3" t="n">
        <f aca="false">IF(OR(TRIM(Customers!B728&amp;"")="",ISNUMBER(MATCH(TRIM(Customers!B728&amp;""),Codes!$A$5:$A$14,0)),Customers!B728=0),"",IF(ISNUMBER(Customers!B728),Customers!B728,IFERROR(VALUE(Customers!B728),"")))</f>
        <v>31</v>
      </c>
      <c r="C728" s="2" t="str">
        <f aca="false">IF(OR(TRIM(Customers!C728&amp;"")="",ISNUMBER(MATCH(TRIM(Customers!C728&amp;""),Codes!$A$5:$A$14,0))),"",TRIM(Customers!C728))</f>
        <v>M</v>
      </c>
      <c r="D728" s="2" t="str">
        <f aca="false">IF(OR(TRIM(Customers!D728&amp;"")="",ISNUMBER(MATCH(TRIM(Customers!D728&amp;""),Codes!$A$5:$A$14,0))),"",TRIM(Customers!D728))</f>
        <v>Lazio</v>
      </c>
      <c r="E728" s="2" t="str">
        <f aca="false">IF(OR(TRIM(Customers!E728&amp;"")="",ISNUMBER(MATCH(TRIM(Customers!E728&amp;""),Codes!$A$5:$A$14,0))),"",TRIM(Customers!E728))</f>
        <v>Shopkeeper</v>
      </c>
      <c r="F728" s="2" t="str">
        <f aca="false">IF(OR(TRIM(Customers!F728&amp;"")="",ISNUMBER(MATCH(TRIM(Customers!F728&amp;""),Codes!$A$5:$A$14,0))),"",TRIM(Customers!F728))</f>
        <v>Married</v>
      </c>
      <c r="G728" s="4" t="n">
        <f aca="false">IF(OR(TRIM(Customers!G728&amp;"")="",ISNUMBER(MATCH(TRIM(Customers!G728&amp;""),Codes!$A$5:$A$14,0)),Customers!G728=-999),"",IF(ISNUMBER(Customers!G728),Customers!G728,IFERROR(VALUE(Customers!G728),"")))</f>
        <v>40300</v>
      </c>
      <c r="H728" s="3" t="n">
        <f aca="false">IF(OR(TRIM(Customers!H728&amp;"")="",ISNUMBER(MATCH(TRIM(Customers!H728&amp;""),Codes!$A$5:$A$14,0))),"",IF(ISNUMBER(Customers!H728),Customers!H728,IFERROR(VALUE(Customers!H728),"")))</f>
        <v>5</v>
      </c>
      <c r="I728" s="5" t="n">
        <f aca="false">IF(OR(TRIM(Customers!I728&amp;"")="",ISNUMBER(MATCH(TRIM(Customers!I728&amp;""),Codes!$A$5:$A$14,0)),Customers!I728=DATE(1970,1,1)),"",IF(ISNUMBER(Customers!I728),Customers!I728,IFERROR(DATEVALUE(Customers!I728),"")))</f>
        <v>44423</v>
      </c>
      <c r="J728" s="2" t="str">
        <f aca="false">IF(OR(TRIM(Customers!J728&amp;"")="",ISNUMBER(MATCH(TRIM(Customers!J728&amp;""),Codes!$A$5:$A$14,0))),"",TRIM(Customers!J728))</f>
        <v>App</v>
      </c>
      <c r="K728" s="3" t="n">
        <f aca="false">IF(OR(TRIM(Customers!K728&amp;"")="",ISNUMBER(MATCH(TRIM(Customers!K728&amp;""),Codes!$A$5:$A$14,0))),"",IF(ISNUMBER(Customers!K728),Customers!K728,IFERROR(VALUE(Customers!K728),"")))</f>
        <v>3</v>
      </c>
      <c r="L728" s="4" t="n">
        <f aca="false">IF(OR(TRIM(Customers!L728&amp;"")="",ISNUMBER(MATCH(TRIM(Customers!L728&amp;""),Codes!$A$5:$A$14,0))),"",IF(ISNUMBER(Customers!L728),Customers!L728,IFERROR(VALUE(Customers!L728),"")))</f>
        <v>11078.07</v>
      </c>
      <c r="M728" s="4" t="n">
        <f aca="false">IF(OR(TRIM(Customers!M728&amp;"")="",ISNUMBER(MATCH(TRIM(Customers!M728&amp;""),Codes!$A$5:$A$14,0))),"",IF(ISNUMBER(Customers!M728),Customers!M728,IFERROR(VALUE(Customers!M728),"")))</f>
        <v>15569.02</v>
      </c>
      <c r="N728" s="3" t="n">
        <f aca="false">IF(OR(TRIM(Customers!N728&amp;"")="",ISNUMBER(MATCH(TRIM(Customers!N728&amp;""),Codes!$A$5:$A$14,0)),Customers!N728=9999),"",IF(ISNUMBER(Customers!N728),Customers!N728,IFERROR(VALUE(Customers!N728),"")))</f>
        <v>33</v>
      </c>
      <c r="O728" s="4" t="n">
        <f aca="false">IF(OR(TRIM(Customers!O728&amp;"")="",ISNUMBER(MATCH(TRIM(Customers!O728&amp;""),Codes!$A$5:$A$14,0))),"",IF(ISNUMBER(Customers!O728),Customers!O728,IFERROR(VALUE(Customers!O728),"")))</f>
        <v>70.04</v>
      </c>
      <c r="P728" s="3" t="n">
        <f aca="false">IF(OR(TRIM(Customers!P728&amp;"")="",ISNUMBER(MATCH(TRIM(Customers!P728&amp;""),Codes!$A$5:$A$14,0))),"",IF(ISNUMBER(Customers!P728),Customers!P728,IFERROR(VALUE(Customers!P728),"")))</f>
        <v>0</v>
      </c>
      <c r="Q728" s="4" t="n">
        <f aca="false">IF(OR(TRIM(Customers!Q728&amp;"")="",ISNUMBER(MATCH(TRIM(Customers!Q728&amp;""),Codes!$A$5:$A$14,0))),"",IF(ISNUMBER(Customers!Q728),Customers!Q728,IFERROR(VALUE(Customers!Q728),"")))</f>
        <v>6500</v>
      </c>
      <c r="R728" s="4" t="n">
        <f aca="false">IF(OR(TRIM(Customers!R728&amp;"")="",ISNUMBER(MATCH(TRIM(Customers!R728&amp;""),Codes!$A$5:$A$14,0))),"",IF(ISNUMBER(Customers!R728),Customers!R728,IFERROR(VALUE(Customers!R728),"")))</f>
        <v>1209.01</v>
      </c>
      <c r="S728" s="4" t="n">
        <f aca="false">IF(OR(TRIM(Customers!S728&amp;"")="",ISNUMBER(MATCH(TRIM(Customers!S728&amp;""),Codes!$A$5:$A$14,0))),"",IF(ISNUMBER(Customers!S728),Customers!S728,IFERROR(VALUE(Customers!S728),"")))</f>
        <v>198000</v>
      </c>
      <c r="T728" s="4" t="n">
        <f aca="false">IF(OR(TRIM(Customers!T728&amp;"")="",ISNUMBER(MATCH(TRIM(Customers!T728&amp;""),Codes!$A$5:$A$14,0))),"",IF(ISNUMBER(Customers!T728),Customers!T728,IFERROR(VALUE(Customers!T728),"")))</f>
        <v>994</v>
      </c>
      <c r="U728" s="3" t="n">
        <f aca="false">IF(OR(TRIM(Customers!U728&amp;"")="",ISNUMBER(MATCH(TRIM(Customers!U728&amp;""),Codes!$A$5:$A$14,0)),Customers!U728=0),"",IF(ISNUMBER(Customers!U728),Customers!U728,IFERROR(VALUE(Customers!U728),"")))</f>
        <v>607</v>
      </c>
      <c r="V728" s="3" t="n">
        <f aca="false">IF(OR(TRIM(Customers!V728&amp;"")="",ISNUMBER(MATCH(TRIM(Customers!V728&amp;""),Codes!$A$5:$A$14,0))),"",IF(ISNUMBER(Customers!V728),Customers!V728,IFERROR(VALUE(Customers!V728),"")))</f>
        <v>0</v>
      </c>
    </row>
    <row r="729" customFormat="false" ht="15" hidden="false" customHeight="false" outlineLevel="0" collapsed="false">
      <c r="A729" s="2" t="str">
        <f aca="false">Customers!A729</f>
        <v>CL00728</v>
      </c>
      <c r="B729" s="3" t="n">
        <f aca="false">IF(OR(TRIM(Customers!B729&amp;"")="",ISNUMBER(MATCH(TRIM(Customers!B729&amp;""),Codes!$A$5:$A$14,0)),Customers!B729=0),"",IF(ISNUMBER(Customers!B729),Customers!B729,IFERROR(VALUE(Customers!B729),"")))</f>
        <v>47</v>
      </c>
      <c r="C729" s="2" t="str">
        <f aca="false">IF(OR(TRIM(Customers!C729&amp;"")="",ISNUMBER(MATCH(TRIM(Customers!C729&amp;""),Codes!$A$5:$A$14,0))),"",TRIM(Customers!C729))</f>
        <v>M</v>
      </c>
      <c r="D729" s="2" t="str">
        <f aca="false">IF(OR(TRIM(Customers!D729&amp;"")="",ISNUMBER(MATCH(TRIM(Customers!D729&amp;""),Codes!$A$5:$A$14,0))),"",TRIM(Customers!D729))</f>
        <v>Toscana</v>
      </c>
      <c r="E729" s="2" t="str">
        <f aca="false">IF(OR(TRIM(Customers!E729&amp;"")="",ISNUMBER(MATCH(TRIM(Customers!E729&amp;""),Codes!$A$5:$A$14,0))),"",TRIM(Customers!E729))</f>
        <v>Self-employed</v>
      </c>
      <c r="F729" s="2" t="str">
        <f aca="false">IF(OR(TRIM(Customers!F729&amp;"")="",ISNUMBER(MATCH(TRIM(Customers!F729&amp;""),Codes!$A$5:$A$14,0))),"",TRIM(Customers!F729))</f>
        <v>Single</v>
      </c>
      <c r="G729" s="4" t="n">
        <f aca="false">IF(OR(TRIM(Customers!G729&amp;"")="",ISNUMBER(MATCH(TRIM(Customers!G729&amp;""),Codes!$A$5:$A$14,0)),Customers!G729=-999),"",IF(ISNUMBER(Customers!G729),Customers!G729,IFERROR(VALUE(Customers!G729),"")))</f>
        <v>74100</v>
      </c>
      <c r="H729" s="3" t="n">
        <f aca="false">IF(OR(TRIM(Customers!H729&amp;"")="",ISNUMBER(MATCH(TRIM(Customers!H729&amp;""),Codes!$A$5:$A$14,0))),"",IF(ISNUMBER(Customers!H729),Customers!H729,IFERROR(VALUE(Customers!H729),"")))</f>
        <v>6</v>
      </c>
      <c r="I729" s="5" t="n">
        <f aca="false">IF(OR(TRIM(Customers!I729&amp;"")="",ISNUMBER(MATCH(TRIM(Customers!I729&amp;""),Codes!$A$5:$A$14,0)),Customers!I729=DATE(1970,1,1)),"",IF(ISNUMBER(Customers!I729),Customers!I729,IFERROR(DATEVALUE(Customers!I729),"")))</f>
        <v>43926</v>
      </c>
      <c r="J729" s="2" t="str">
        <f aca="false">IF(OR(TRIM(Customers!J729&amp;"")="",ISNUMBER(MATCH(TRIM(Customers!J729&amp;""),Codes!$A$5:$A$14,0))),"",TRIM(Customers!J729))</f>
        <v>Online Banking</v>
      </c>
      <c r="K729" s="3" t="n">
        <f aca="false">IF(OR(TRIM(Customers!K729&amp;"")="",ISNUMBER(MATCH(TRIM(Customers!K729&amp;""),Codes!$A$5:$A$14,0))),"",IF(ISNUMBER(Customers!K729),Customers!K729,IFERROR(VALUE(Customers!K729),"")))</f>
        <v>3</v>
      </c>
      <c r="L729" s="4" t="n">
        <f aca="false">IF(OR(TRIM(Customers!L729&amp;"")="",ISNUMBER(MATCH(TRIM(Customers!L729&amp;""),Codes!$A$5:$A$14,0))),"",IF(ISNUMBER(Customers!L729),Customers!L729,IFERROR(VALUE(Customers!L729),"")))</f>
        <v>12807.91</v>
      </c>
      <c r="M729" s="4" t="n">
        <f aca="false">IF(OR(TRIM(Customers!M729&amp;"")="",ISNUMBER(MATCH(TRIM(Customers!M729&amp;""),Codes!$A$5:$A$14,0))),"",IF(ISNUMBER(Customers!M729),Customers!M729,IFERROR(VALUE(Customers!M729),"")))</f>
        <v>32816.44</v>
      </c>
      <c r="N729" s="3" t="n">
        <f aca="false">IF(OR(TRIM(Customers!N729&amp;"")="",ISNUMBER(MATCH(TRIM(Customers!N729&amp;""),Codes!$A$5:$A$14,0)),Customers!N729=9999),"",IF(ISNUMBER(Customers!N729),Customers!N729,IFERROR(VALUE(Customers!N729),"")))</f>
        <v>64</v>
      </c>
      <c r="O729" s="4" t="n">
        <f aca="false">IF(OR(TRIM(Customers!O729&amp;"")="",ISNUMBER(MATCH(TRIM(Customers!O729&amp;""),Codes!$A$5:$A$14,0))),"",IF(ISNUMBER(Customers!O729),Customers!O729,IFERROR(VALUE(Customers!O729),"")))</f>
        <v>63.71</v>
      </c>
      <c r="P729" s="3" t="n">
        <f aca="false">IF(OR(TRIM(Customers!P729&amp;"")="",ISNUMBER(MATCH(TRIM(Customers!P729&amp;""),Codes!$A$5:$A$14,0))),"",IF(ISNUMBER(Customers!P729),Customers!P729,IFERROR(VALUE(Customers!P729),"")))</f>
        <v>7</v>
      </c>
      <c r="Q729" s="4" t="n">
        <f aca="false">IF(OR(TRIM(Customers!Q729&amp;"")="",ISNUMBER(MATCH(TRIM(Customers!Q729&amp;""),Codes!$A$5:$A$14,0))),"",IF(ISNUMBER(Customers!Q729),Customers!Q729,IFERROR(VALUE(Customers!Q729),"")))</f>
        <v>10500</v>
      </c>
      <c r="R729" s="4" t="n">
        <f aca="false">IF(OR(TRIM(Customers!R729&amp;"")="",ISNUMBER(MATCH(TRIM(Customers!R729&amp;""),Codes!$A$5:$A$14,0))),"",IF(ISNUMBER(Customers!R729),Customers!R729,IFERROR(VALUE(Customers!R729),"")))</f>
        <v>3311.23</v>
      </c>
      <c r="S729" s="4" t="str">
        <f aca="false">IF(OR(TRIM(Customers!S729&amp;"")="",ISNUMBER(MATCH(TRIM(Customers!S729&amp;""),Codes!$A$5:$A$14,0))),"",IF(ISNUMBER(Customers!S729),Customers!S729,IFERROR(VALUE(Customers!S729),"")))</f>
        <v/>
      </c>
      <c r="T729" s="4" t="str">
        <f aca="false">IF(OR(TRIM(Customers!T729&amp;"")="",ISNUMBER(MATCH(TRIM(Customers!T729&amp;""),Codes!$A$5:$A$14,0))),"",IF(ISNUMBER(Customers!T729),Customers!T729,IFERROR(VALUE(Customers!T729),"")))</f>
        <v/>
      </c>
      <c r="U729" s="3" t="n">
        <f aca="false">IF(OR(TRIM(Customers!U729&amp;"")="",ISNUMBER(MATCH(TRIM(Customers!U729&amp;""),Codes!$A$5:$A$14,0)),Customers!U729=0),"",IF(ISNUMBER(Customers!U729),Customers!U729,IFERROR(VALUE(Customers!U729),"")))</f>
        <v>590</v>
      </c>
      <c r="V729" s="3" t="n">
        <f aca="false">IF(OR(TRIM(Customers!V729&amp;"")="",ISNUMBER(MATCH(TRIM(Customers!V729&amp;""),Codes!$A$5:$A$14,0))),"",IF(ISNUMBER(Customers!V729),Customers!V729,IFERROR(VALUE(Customers!V729),"")))</f>
        <v>0</v>
      </c>
    </row>
    <row r="730" customFormat="false" ht="15" hidden="false" customHeight="false" outlineLevel="0" collapsed="false">
      <c r="A730" s="2" t="str">
        <f aca="false">Customers!A730</f>
        <v>CL00729</v>
      </c>
      <c r="B730" s="3" t="n">
        <f aca="false">IF(OR(TRIM(Customers!B730&amp;"")="",ISNUMBER(MATCH(TRIM(Customers!B730&amp;""),Codes!$A$5:$A$14,0)),Customers!B730=0),"",IF(ISNUMBER(Customers!B730),Customers!B730,IFERROR(VALUE(Customers!B730),"")))</f>
        <v>55</v>
      </c>
      <c r="C730" s="2" t="str">
        <f aca="false">IF(OR(TRIM(Customers!C730&amp;"")="",ISNUMBER(MATCH(TRIM(Customers!C730&amp;""),Codes!$A$5:$A$14,0))),"",TRIM(Customers!C730))</f>
        <v>M</v>
      </c>
      <c r="D730" s="2" t="str">
        <f aca="false">IF(OR(TRIM(Customers!D730&amp;"")="",ISNUMBER(MATCH(TRIM(Customers!D730&amp;""),Codes!$A$5:$A$14,0))),"",TRIM(Customers!D730))</f>
        <v>Campania</v>
      </c>
      <c r="E730" s="2" t="str">
        <f aca="false">IF(OR(TRIM(Customers!E730&amp;"")="",ISNUMBER(MATCH(TRIM(Customers!E730&amp;""),Codes!$A$5:$A$14,0))),"",TRIM(Customers!E730))</f>
        <v>Self-employed</v>
      </c>
      <c r="F730" s="2" t="str">
        <f aca="false">IF(OR(TRIM(Customers!F730&amp;"")="",ISNUMBER(MATCH(TRIM(Customers!F730&amp;""),Codes!$A$5:$A$14,0))),"",TRIM(Customers!F730))</f>
        <v>Married</v>
      </c>
      <c r="G730" s="4" t="str">
        <f aca="false">IF(OR(TRIM(Customers!G730&amp;"")="",ISNUMBER(MATCH(TRIM(Customers!G730&amp;""),Codes!$A$5:$A$14,0)),Customers!G730=-999),"",IF(ISNUMBER(Customers!G730),Customers!G730,IFERROR(VALUE(Customers!G730),"")))</f>
        <v/>
      </c>
      <c r="H730" s="3" t="n">
        <f aca="false">IF(OR(TRIM(Customers!H730&amp;"")="",ISNUMBER(MATCH(TRIM(Customers!H730&amp;""),Codes!$A$5:$A$14,0))),"",IF(ISNUMBER(Customers!H730),Customers!H730,IFERROR(VALUE(Customers!H730),"")))</f>
        <v>7</v>
      </c>
      <c r="I730" s="5" t="n">
        <f aca="false">IF(OR(TRIM(Customers!I730&amp;"")="",ISNUMBER(MATCH(TRIM(Customers!I730&amp;""),Codes!$A$5:$A$14,0)),Customers!I730=DATE(1970,1,1)),"",IF(ISNUMBER(Customers!I730),Customers!I730,IFERROR(DATEVALUE(Customers!I730),"")))</f>
        <v>43625</v>
      </c>
      <c r="J730" s="2" t="str">
        <f aca="false">IF(OR(TRIM(Customers!J730&amp;"")="",ISNUMBER(MATCH(TRIM(Customers!J730&amp;""),Codes!$A$5:$A$14,0))),"",TRIM(Customers!J730))</f>
        <v>Branch</v>
      </c>
      <c r="K730" s="3" t="n">
        <f aca="false">IF(OR(TRIM(Customers!K730&amp;"")="",ISNUMBER(MATCH(TRIM(Customers!K730&amp;""),Codes!$A$5:$A$14,0))),"",IF(ISNUMBER(Customers!K730),Customers!K730,IFERROR(VALUE(Customers!K730),"")))</f>
        <v>2</v>
      </c>
      <c r="L730" s="4" t="n">
        <f aca="false">IF(OR(TRIM(Customers!L730&amp;"")="",ISNUMBER(MATCH(TRIM(Customers!L730&amp;""),Codes!$A$5:$A$14,0))),"",IF(ISNUMBER(Customers!L730),Customers!L730,IFERROR(VALUE(Customers!L730),"")))</f>
        <v>9789.05</v>
      </c>
      <c r="M730" s="4" t="n">
        <f aca="false">IF(OR(TRIM(Customers!M730&amp;"")="",ISNUMBER(MATCH(TRIM(Customers!M730&amp;""),Codes!$A$5:$A$14,0))),"",IF(ISNUMBER(Customers!M730),Customers!M730,IFERROR(VALUE(Customers!M730),"")))</f>
        <v>36904.95</v>
      </c>
      <c r="N730" s="3" t="n">
        <f aca="false">IF(OR(TRIM(Customers!N730&amp;"")="",ISNUMBER(MATCH(TRIM(Customers!N730&amp;""),Codes!$A$5:$A$14,0)),Customers!N730=9999),"",IF(ISNUMBER(Customers!N730),Customers!N730,IFERROR(VALUE(Customers!N730),"")))</f>
        <v>24</v>
      </c>
      <c r="O730" s="4" t="n">
        <f aca="false">IF(OR(TRIM(Customers!O730&amp;"")="",ISNUMBER(MATCH(TRIM(Customers!O730&amp;""),Codes!$A$5:$A$14,0))),"",IF(ISNUMBER(Customers!O730),Customers!O730,IFERROR(VALUE(Customers!O730),"")))</f>
        <v>70.71</v>
      </c>
      <c r="P730" s="3" t="n">
        <f aca="false">IF(OR(TRIM(Customers!P730&amp;"")="",ISNUMBER(MATCH(TRIM(Customers!P730&amp;""),Codes!$A$5:$A$14,0))),"",IF(ISNUMBER(Customers!P730),Customers!P730,IFERROR(VALUE(Customers!P730),"")))</f>
        <v>3</v>
      </c>
      <c r="Q730" s="4" t="n">
        <f aca="false">IF(OR(TRIM(Customers!Q730&amp;"")="",ISNUMBER(MATCH(TRIM(Customers!Q730&amp;""),Codes!$A$5:$A$14,0))),"",IF(ISNUMBER(Customers!Q730),Customers!Q730,IFERROR(VALUE(Customers!Q730),"")))</f>
        <v>5000</v>
      </c>
      <c r="R730" s="4" t="n">
        <f aca="false">IF(OR(TRIM(Customers!R730&amp;"")="",ISNUMBER(MATCH(TRIM(Customers!R730&amp;""),Codes!$A$5:$A$14,0))),"",IF(ISNUMBER(Customers!R730),Customers!R730,IFERROR(VALUE(Customers!R730),"")))</f>
        <v>446.08</v>
      </c>
      <c r="S730" s="4" t="str">
        <f aca="false">IF(OR(TRIM(Customers!S730&amp;"")="",ISNUMBER(MATCH(TRIM(Customers!S730&amp;""),Codes!$A$5:$A$14,0))),"",IF(ISNUMBER(Customers!S730),Customers!S730,IFERROR(VALUE(Customers!S730),"")))</f>
        <v/>
      </c>
      <c r="T730" s="4" t="str">
        <f aca="false">IF(OR(TRIM(Customers!T730&amp;"")="",ISNUMBER(MATCH(TRIM(Customers!T730&amp;""),Codes!$A$5:$A$14,0))),"",IF(ISNUMBER(Customers!T730),Customers!T730,IFERROR(VALUE(Customers!T730),"")))</f>
        <v/>
      </c>
      <c r="U730" s="3" t="n">
        <f aca="false">IF(OR(TRIM(Customers!U730&amp;"")="",ISNUMBER(MATCH(TRIM(Customers!U730&amp;""),Codes!$A$5:$A$14,0)),Customers!U730=0),"",IF(ISNUMBER(Customers!U730),Customers!U730,IFERROR(VALUE(Customers!U730),"")))</f>
        <v>689</v>
      </c>
      <c r="V730" s="3" t="n">
        <f aca="false">IF(OR(TRIM(Customers!V730&amp;"")="",ISNUMBER(MATCH(TRIM(Customers!V730&amp;""),Codes!$A$5:$A$14,0))),"",IF(ISNUMBER(Customers!V730),Customers!V730,IFERROR(VALUE(Customers!V730),"")))</f>
        <v>0</v>
      </c>
    </row>
    <row r="731" customFormat="false" ht="15" hidden="false" customHeight="false" outlineLevel="0" collapsed="false">
      <c r="A731" s="2" t="str">
        <f aca="false">Customers!A731</f>
        <v>CL00730</v>
      </c>
      <c r="B731" s="3" t="n">
        <f aca="false">IF(OR(TRIM(Customers!B731&amp;"")="",ISNUMBER(MATCH(TRIM(Customers!B731&amp;""),Codes!$A$5:$A$14,0)),Customers!B731=0),"",IF(ISNUMBER(Customers!B731),Customers!B731,IFERROR(VALUE(Customers!B731),"")))</f>
        <v>36</v>
      </c>
      <c r="C731" s="2" t="str">
        <f aca="false">IF(OR(TRIM(Customers!C731&amp;"")="",ISNUMBER(MATCH(TRIM(Customers!C731&amp;""),Codes!$A$5:$A$14,0))),"",TRIM(Customers!C731))</f>
        <v>F</v>
      </c>
      <c r="D731" s="2" t="str">
        <f aca="false">IF(OR(TRIM(Customers!D731&amp;"")="",ISNUMBER(MATCH(TRIM(Customers!D731&amp;""),Codes!$A$5:$A$14,0))),"",TRIM(Customers!D731))</f>
        <v>Veneto</v>
      </c>
      <c r="E731" s="2" t="str">
        <f aca="false">IF(OR(TRIM(Customers!E731&amp;"")="",ISNUMBER(MATCH(TRIM(Customers!E731&amp;""),Codes!$A$5:$A$14,0))),"",TRIM(Customers!E731))</f>
        <v>Self-employed</v>
      </c>
      <c r="F731" s="2" t="str">
        <f aca="false">IF(OR(TRIM(Customers!F731&amp;"")="",ISNUMBER(MATCH(TRIM(Customers!F731&amp;""),Codes!$A$5:$A$14,0))),"",TRIM(Customers!F731))</f>
        <v>Married</v>
      </c>
      <c r="G731" s="4" t="n">
        <f aca="false">IF(OR(TRIM(Customers!G731&amp;"")="",ISNUMBER(MATCH(TRIM(Customers!G731&amp;""),Codes!$A$5:$A$14,0)),Customers!G731=-999),"",IF(ISNUMBER(Customers!G731),Customers!G731,IFERROR(VALUE(Customers!G731),"")))</f>
        <v>45800</v>
      </c>
      <c r="H731" s="3" t="str">
        <f aca="false">IF(OR(TRIM(Customers!H731&amp;"")="",ISNUMBER(MATCH(TRIM(Customers!H731&amp;""),Codes!$A$5:$A$14,0))),"",IF(ISNUMBER(Customers!H731),Customers!H731,IFERROR(VALUE(Customers!H731),"")))</f>
        <v/>
      </c>
      <c r="I731" s="5" t="n">
        <f aca="false">IF(OR(TRIM(Customers!I731&amp;"")="",ISNUMBER(MATCH(TRIM(Customers!I731&amp;""),Codes!$A$5:$A$14,0)),Customers!I731=DATE(1970,1,1)),"",IF(ISNUMBER(Customers!I731),Customers!I731,IFERROR(DATEVALUE(Customers!I731),"")))</f>
        <v>45278</v>
      </c>
      <c r="J731" s="2" t="str">
        <f aca="false">IF(OR(TRIM(Customers!J731&amp;"")="",ISNUMBER(MATCH(TRIM(Customers!J731&amp;""),Codes!$A$5:$A$14,0))),"",TRIM(Customers!J731))</f>
        <v>App</v>
      </c>
      <c r="K731" s="3" t="n">
        <f aca="false">IF(OR(TRIM(Customers!K731&amp;"")="",ISNUMBER(MATCH(TRIM(Customers!K731&amp;""),Codes!$A$5:$A$14,0))),"",IF(ISNUMBER(Customers!K731),Customers!K731,IFERROR(VALUE(Customers!K731),"")))</f>
        <v>2</v>
      </c>
      <c r="L731" s="4" t="n">
        <f aca="false">IF(OR(TRIM(Customers!L731&amp;"")="",ISNUMBER(MATCH(TRIM(Customers!L731&amp;""),Codes!$A$5:$A$14,0))),"",IF(ISNUMBER(Customers!L731),Customers!L731,IFERROR(VALUE(Customers!L731),"")))</f>
        <v>1950.39</v>
      </c>
      <c r="M731" s="4" t="n">
        <f aca="false">IF(OR(TRIM(Customers!M731&amp;"")="",ISNUMBER(MATCH(TRIM(Customers!M731&amp;""),Codes!$A$5:$A$14,0))),"",IF(ISNUMBER(Customers!M731),Customers!M731,IFERROR(VALUE(Customers!M731),"")))</f>
        <v>0</v>
      </c>
      <c r="N731" s="3" t="n">
        <f aca="false">IF(OR(TRIM(Customers!N731&amp;"")="",ISNUMBER(MATCH(TRIM(Customers!N731&amp;""),Codes!$A$5:$A$14,0)),Customers!N731=9999),"",IF(ISNUMBER(Customers!N731),Customers!N731,IFERROR(VALUE(Customers!N731),"")))</f>
        <v>40</v>
      </c>
      <c r="O731" s="4" t="n">
        <f aca="false">IF(OR(TRIM(Customers!O731&amp;"")="",ISNUMBER(MATCH(TRIM(Customers!O731&amp;""),Codes!$A$5:$A$14,0))),"",IF(ISNUMBER(Customers!O731),Customers!O731,IFERROR(VALUE(Customers!O731),"")))</f>
        <v>56.82</v>
      </c>
      <c r="P731" s="3" t="n">
        <f aca="false">IF(OR(TRIM(Customers!P731&amp;"")="",ISNUMBER(MATCH(TRIM(Customers!P731&amp;""),Codes!$A$5:$A$14,0))),"",IF(ISNUMBER(Customers!P731),Customers!P731,IFERROR(VALUE(Customers!P731),"")))</f>
        <v>4</v>
      </c>
      <c r="Q731" s="4" t="n">
        <f aca="false">IF(OR(TRIM(Customers!Q731&amp;"")="",ISNUMBER(MATCH(TRIM(Customers!Q731&amp;""),Codes!$A$5:$A$14,0))),"",IF(ISNUMBER(Customers!Q731),Customers!Q731,IFERROR(VALUE(Customers!Q731),"")))</f>
        <v>5000</v>
      </c>
      <c r="R731" s="4" t="n">
        <f aca="false">IF(OR(TRIM(Customers!R731&amp;"")="",ISNUMBER(MATCH(TRIM(Customers!R731&amp;""),Codes!$A$5:$A$14,0))),"",IF(ISNUMBER(Customers!R731),Customers!R731,IFERROR(VALUE(Customers!R731),"")))</f>
        <v>1018.31</v>
      </c>
      <c r="S731" s="4" t="n">
        <f aca="false">IF(OR(TRIM(Customers!S731&amp;"")="",ISNUMBER(MATCH(TRIM(Customers!S731&amp;""),Codes!$A$5:$A$14,0))),"",IF(ISNUMBER(Customers!S731),Customers!S731,IFERROR(VALUE(Customers!S731),"")))</f>
        <v>0</v>
      </c>
      <c r="T731" s="4" t="n">
        <f aca="false">IF(OR(TRIM(Customers!T731&amp;"")="",ISNUMBER(MATCH(TRIM(Customers!T731&amp;""),Codes!$A$5:$A$14,0))),"",IF(ISNUMBER(Customers!T731),Customers!T731,IFERROR(VALUE(Customers!T731),"")))</f>
        <v>0</v>
      </c>
      <c r="U731" s="3" t="n">
        <f aca="false">IF(OR(TRIM(Customers!U731&amp;"")="",ISNUMBER(MATCH(TRIM(Customers!U731&amp;""),Codes!$A$5:$A$14,0)),Customers!U731=0),"",IF(ISNUMBER(Customers!U731),Customers!U731,IFERROR(VALUE(Customers!U731),"")))</f>
        <v>626</v>
      </c>
      <c r="V731" s="3" t="n">
        <f aca="false">IF(OR(TRIM(Customers!V731&amp;"")="",ISNUMBER(MATCH(TRIM(Customers!V731&amp;""),Codes!$A$5:$A$14,0))),"",IF(ISNUMBER(Customers!V731),Customers!V731,IFERROR(VALUE(Customers!V731),"")))</f>
        <v>1</v>
      </c>
    </row>
    <row r="732" customFormat="false" ht="15" hidden="false" customHeight="false" outlineLevel="0" collapsed="false">
      <c r="A732" s="2" t="str">
        <f aca="false">Customers!A732</f>
        <v>CL00731</v>
      </c>
      <c r="B732" s="3" t="n">
        <f aca="false">IF(OR(TRIM(Customers!B732&amp;"")="",ISNUMBER(MATCH(TRIM(Customers!B732&amp;""),Codes!$A$5:$A$14,0)),Customers!B732=0),"",IF(ISNUMBER(Customers!B732),Customers!B732,IFERROR(VALUE(Customers!B732),"")))</f>
        <v>65</v>
      </c>
      <c r="C732" s="2" t="str">
        <f aca="false">IF(OR(TRIM(Customers!C732&amp;"")="",ISNUMBER(MATCH(TRIM(Customers!C732&amp;""),Codes!$A$5:$A$14,0))),"",TRIM(Customers!C732))</f>
        <v>F</v>
      </c>
      <c r="D732" s="2" t="str">
        <f aca="false">IF(OR(TRIM(Customers!D732&amp;"")="",ISNUMBER(MATCH(TRIM(Customers!D732&amp;""),Codes!$A$5:$A$14,0))),"",TRIM(Customers!D732))</f>
        <v>Veneto</v>
      </c>
      <c r="E732" s="2" t="str">
        <f aca="false">IF(OR(TRIM(Customers!E732&amp;"")="",ISNUMBER(MATCH(TRIM(Customers!E732&amp;""),Codes!$A$5:$A$14,0))),"",TRIM(Customers!E732))</f>
        <v>Employee</v>
      </c>
      <c r="F732" s="2" t="str">
        <f aca="false">IF(OR(TRIM(Customers!F732&amp;"")="",ISNUMBER(MATCH(TRIM(Customers!F732&amp;""),Codes!$A$5:$A$14,0))),"",TRIM(Customers!F732))</f>
        <v>Married</v>
      </c>
      <c r="G732" s="4" t="n">
        <f aca="false">IF(OR(TRIM(Customers!G732&amp;"")="",ISNUMBER(MATCH(TRIM(Customers!G732&amp;""),Codes!$A$5:$A$14,0)),Customers!G732=-999),"",IF(ISNUMBER(Customers!G732),Customers!G732,IFERROR(VALUE(Customers!G732),"")))</f>
        <v>43200</v>
      </c>
      <c r="H732" s="3" t="n">
        <f aca="false">IF(OR(TRIM(Customers!H732&amp;"")="",ISNUMBER(MATCH(TRIM(Customers!H732&amp;""),Codes!$A$5:$A$14,0))),"",IF(ISNUMBER(Customers!H732),Customers!H732,IFERROR(VALUE(Customers!H732),"")))</f>
        <v>19</v>
      </c>
      <c r="I732" s="5" t="n">
        <f aca="false">IF(OR(TRIM(Customers!I732&amp;"")="",ISNUMBER(MATCH(TRIM(Customers!I732&amp;""),Codes!$A$5:$A$14,0)),Customers!I732=DATE(1970,1,1)),"",IF(ISNUMBER(Customers!I732),Customers!I732,IFERROR(DATEVALUE(Customers!I732),"")))</f>
        <v>39066</v>
      </c>
      <c r="J732" s="2" t="str">
        <f aca="false">IF(OR(TRIM(Customers!J732&amp;"")="",ISNUMBER(MATCH(TRIM(Customers!J732&amp;""),Codes!$A$5:$A$14,0))),"",TRIM(Customers!J732))</f>
        <v>App</v>
      </c>
      <c r="K732" s="3" t="n">
        <f aca="false">IF(OR(TRIM(Customers!K732&amp;"")="",ISNUMBER(MATCH(TRIM(Customers!K732&amp;""),Codes!$A$5:$A$14,0))),"",IF(ISNUMBER(Customers!K732),Customers!K732,IFERROR(VALUE(Customers!K732),"")))</f>
        <v>2</v>
      </c>
      <c r="L732" s="4" t="n">
        <f aca="false">IF(OR(TRIM(Customers!L732&amp;"")="",ISNUMBER(MATCH(TRIM(Customers!L732&amp;""),Codes!$A$5:$A$14,0))),"",IF(ISNUMBER(Customers!L732),Customers!L732,IFERROR(VALUE(Customers!L732),"")))</f>
        <v>6912.45</v>
      </c>
      <c r="M732" s="4" t="n">
        <f aca="false">IF(OR(TRIM(Customers!M732&amp;"")="",ISNUMBER(MATCH(TRIM(Customers!M732&amp;""),Codes!$A$5:$A$14,0))),"",IF(ISNUMBER(Customers!M732),Customers!M732,IFERROR(VALUE(Customers!M732),"")))</f>
        <v>33397.23</v>
      </c>
      <c r="N732" s="3" t="n">
        <f aca="false">IF(OR(TRIM(Customers!N732&amp;"")="",ISNUMBER(MATCH(TRIM(Customers!N732&amp;""),Codes!$A$5:$A$14,0)),Customers!N732=9999),"",IF(ISNUMBER(Customers!N732),Customers!N732,IFERROR(VALUE(Customers!N732),"")))</f>
        <v>42</v>
      </c>
      <c r="O732" s="4" t="n">
        <f aca="false">IF(OR(TRIM(Customers!O732&amp;"")="",ISNUMBER(MATCH(TRIM(Customers!O732&amp;""),Codes!$A$5:$A$14,0))),"",IF(ISNUMBER(Customers!O732),Customers!O732,IFERROR(VALUE(Customers!O732),"")))</f>
        <v>112.45</v>
      </c>
      <c r="P732" s="3" t="str">
        <f aca="false">IF(OR(TRIM(Customers!P732&amp;"")="",ISNUMBER(MATCH(TRIM(Customers!P732&amp;""),Codes!$A$5:$A$14,0))),"",IF(ISNUMBER(Customers!P732),Customers!P732,IFERROR(VALUE(Customers!P732),"")))</f>
        <v/>
      </c>
      <c r="Q732" s="4" t="n">
        <f aca="false">IF(OR(TRIM(Customers!Q732&amp;"")="",ISNUMBER(MATCH(TRIM(Customers!Q732&amp;""),Codes!$A$5:$A$14,0))),"",IF(ISNUMBER(Customers!Q732),Customers!Q732,IFERROR(VALUE(Customers!Q732),"")))</f>
        <v>9500</v>
      </c>
      <c r="R732" s="4" t="n">
        <f aca="false">IF(OR(TRIM(Customers!R732&amp;"")="",ISNUMBER(MATCH(TRIM(Customers!R732&amp;""),Codes!$A$5:$A$14,0))),"",IF(ISNUMBER(Customers!R732),Customers!R732,IFERROR(VALUE(Customers!R732),"")))</f>
        <v>4786.17</v>
      </c>
      <c r="S732" s="4" t="str">
        <f aca="false">IF(OR(TRIM(Customers!S732&amp;"")="",ISNUMBER(MATCH(TRIM(Customers!S732&amp;""),Codes!$A$5:$A$14,0))),"",IF(ISNUMBER(Customers!S732),Customers!S732,IFERROR(VALUE(Customers!S732),"")))</f>
        <v/>
      </c>
      <c r="T732" s="4" t="str">
        <f aca="false">IF(OR(TRIM(Customers!T732&amp;"")="",ISNUMBER(MATCH(TRIM(Customers!T732&amp;""),Codes!$A$5:$A$14,0))),"",IF(ISNUMBER(Customers!T732),Customers!T732,IFERROR(VALUE(Customers!T732),"")))</f>
        <v/>
      </c>
      <c r="U732" s="3" t="n">
        <f aca="false">IF(OR(TRIM(Customers!U732&amp;"")="",ISNUMBER(MATCH(TRIM(Customers!U732&amp;""),Codes!$A$5:$A$14,0)),Customers!U732=0),"",IF(ISNUMBER(Customers!U732),Customers!U732,IFERROR(VALUE(Customers!U732),"")))</f>
        <v>704</v>
      </c>
      <c r="V732" s="3" t="n">
        <f aca="false">IF(OR(TRIM(Customers!V732&amp;"")="",ISNUMBER(MATCH(TRIM(Customers!V732&amp;""),Codes!$A$5:$A$14,0))),"",IF(ISNUMBER(Customers!V732),Customers!V732,IFERROR(VALUE(Customers!V732),"")))</f>
        <v>0</v>
      </c>
    </row>
    <row r="733" customFormat="false" ht="15" hidden="false" customHeight="false" outlineLevel="0" collapsed="false">
      <c r="A733" s="2" t="str">
        <f aca="false">Customers!A733</f>
        <v>CL00732</v>
      </c>
      <c r="B733" s="3" t="n">
        <f aca="false">IF(OR(TRIM(Customers!B733&amp;"")="",ISNUMBER(MATCH(TRIM(Customers!B733&amp;""),Codes!$A$5:$A$14,0)),Customers!B733=0),"",IF(ISNUMBER(Customers!B733),Customers!B733,IFERROR(VALUE(Customers!B733),"")))</f>
        <v>50</v>
      </c>
      <c r="C733" s="2" t="str">
        <f aca="false">IF(OR(TRIM(Customers!C733&amp;"")="",ISNUMBER(MATCH(TRIM(Customers!C733&amp;""),Codes!$A$5:$A$14,0))),"",TRIM(Customers!C733))</f>
        <v>F</v>
      </c>
      <c r="D733" s="2" t="str">
        <f aca="false">IF(OR(TRIM(Customers!D733&amp;"")="",ISNUMBER(MATCH(TRIM(Customers!D733&amp;""),Codes!$A$5:$A$14,0))),"",TRIM(Customers!D733))</f>
        <v>Piemonte</v>
      </c>
      <c r="E733" s="2" t="str">
        <f aca="false">IF(OR(TRIM(Customers!E733&amp;"")="",ISNUMBER(MATCH(TRIM(Customers!E733&amp;""),Codes!$A$5:$A$14,0))),"",TRIM(Customers!E733))</f>
        <v>Manual worker</v>
      </c>
      <c r="F733" s="2" t="str">
        <f aca="false">IF(OR(TRIM(Customers!F733&amp;"")="",ISNUMBER(MATCH(TRIM(Customers!F733&amp;""),Codes!$A$5:$A$14,0))),"",TRIM(Customers!F733))</f>
        <v>Married</v>
      </c>
      <c r="G733" s="4" t="n">
        <f aca="false">IF(OR(TRIM(Customers!G733&amp;"")="",ISNUMBER(MATCH(TRIM(Customers!G733&amp;""),Codes!$A$5:$A$14,0)),Customers!G733=-999),"",IF(ISNUMBER(Customers!G733),Customers!G733,IFERROR(VALUE(Customers!G733),"")))</f>
        <v>31100</v>
      </c>
      <c r="H733" s="3" t="n">
        <f aca="false">IF(OR(TRIM(Customers!H733&amp;"")="",ISNUMBER(MATCH(TRIM(Customers!H733&amp;""),Codes!$A$5:$A$14,0))),"",IF(ISNUMBER(Customers!H733),Customers!H733,IFERROR(VALUE(Customers!H733),"")))</f>
        <v>8</v>
      </c>
      <c r="I733" s="5" t="n">
        <f aca="false">IF(OR(TRIM(Customers!I733&amp;"")="",ISNUMBER(MATCH(TRIM(Customers!I733&amp;""),Codes!$A$5:$A$14,0)),Customers!I733=DATE(1970,1,1)),"",IF(ISNUMBER(Customers!I733),Customers!I733,IFERROR(DATEVALUE(Customers!I733),"")))</f>
        <v>43103</v>
      </c>
      <c r="J733" s="2" t="str">
        <f aca="false">IF(OR(TRIM(Customers!J733&amp;"")="",ISNUMBER(MATCH(TRIM(Customers!J733&amp;""),Codes!$A$5:$A$14,0))),"",TRIM(Customers!J733))</f>
        <v>Online Banking</v>
      </c>
      <c r="K733" s="3" t="n">
        <f aca="false">IF(OR(TRIM(Customers!K733&amp;"")="",ISNUMBER(MATCH(TRIM(Customers!K733&amp;""),Codes!$A$5:$A$14,0))),"",IF(ISNUMBER(Customers!K733),Customers!K733,IFERROR(VALUE(Customers!K733),"")))</f>
        <v>4</v>
      </c>
      <c r="L733" s="4" t="n">
        <f aca="false">IF(OR(TRIM(Customers!L733&amp;"")="",ISNUMBER(MATCH(TRIM(Customers!L733&amp;""),Codes!$A$5:$A$14,0))),"",IF(ISNUMBER(Customers!L733),Customers!L733,IFERROR(VALUE(Customers!L733),"")))</f>
        <v>1558.07</v>
      </c>
      <c r="M733" s="4" t="n">
        <f aca="false">IF(OR(TRIM(Customers!M733&amp;"")="",ISNUMBER(MATCH(TRIM(Customers!M733&amp;""),Codes!$A$5:$A$14,0))),"",IF(ISNUMBER(Customers!M733),Customers!M733,IFERROR(VALUE(Customers!M733),"")))</f>
        <v>6921.37</v>
      </c>
      <c r="N733" s="3" t="n">
        <f aca="false">IF(OR(TRIM(Customers!N733&amp;"")="",ISNUMBER(MATCH(TRIM(Customers!N733&amp;""),Codes!$A$5:$A$14,0)),Customers!N733=9999),"",IF(ISNUMBER(Customers!N733),Customers!N733,IFERROR(VALUE(Customers!N733),"")))</f>
        <v>32</v>
      </c>
      <c r="O733" s="4" t="n">
        <f aca="false">IF(OR(TRIM(Customers!O733&amp;"")="",ISNUMBER(MATCH(TRIM(Customers!O733&amp;""),Codes!$A$5:$A$14,0))),"",IF(ISNUMBER(Customers!O733),Customers!O733,IFERROR(VALUE(Customers!O733),"")))</f>
        <v>28.24</v>
      </c>
      <c r="P733" s="3" t="n">
        <f aca="false">IF(OR(TRIM(Customers!P733&amp;"")="",ISNUMBER(MATCH(TRIM(Customers!P733&amp;""),Codes!$A$5:$A$14,0))),"",IF(ISNUMBER(Customers!P733),Customers!P733,IFERROR(VALUE(Customers!P733),"")))</f>
        <v>1</v>
      </c>
      <c r="Q733" s="4" t="n">
        <f aca="false">IF(OR(TRIM(Customers!Q733&amp;"")="",ISNUMBER(MATCH(TRIM(Customers!Q733&amp;""),Codes!$A$5:$A$14,0))),"",IF(ISNUMBER(Customers!Q733),Customers!Q733,IFERROR(VALUE(Customers!Q733),"")))</f>
        <v>3500</v>
      </c>
      <c r="R733" s="4" t="n">
        <f aca="false">IF(OR(TRIM(Customers!R733&amp;"")="",ISNUMBER(MATCH(TRIM(Customers!R733&amp;""),Codes!$A$5:$A$14,0))),"",IF(ISNUMBER(Customers!R733),Customers!R733,IFERROR(VALUE(Customers!R733),"")))</f>
        <v>412.18</v>
      </c>
      <c r="S733" s="4" t="n">
        <f aca="false">IF(OR(TRIM(Customers!S733&amp;"")="",ISNUMBER(MATCH(TRIM(Customers!S733&amp;""),Codes!$A$5:$A$14,0))),"",IF(ISNUMBER(Customers!S733),Customers!S733,IFERROR(VALUE(Customers!S733),"")))</f>
        <v>102000</v>
      </c>
      <c r="T733" s="4" t="n">
        <f aca="false">IF(OR(TRIM(Customers!T733&amp;"")="",ISNUMBER(MATCH(TRIM(Customers!T733&amp;""),Codes!$A$5:$A$14,0))),"",IF(ISNUMBER(Customers!T733),Customers!T733,IFERROR(VALUE(Customers!T733),"")))</f>
        <v>727</v>
      </c>
      <c r="U733" s="3" t="n">
        <f aca="false">IF(OR(TRIM(Customers!U733&amp;"")="",ISNUMBER(MATCH(TRIM(Customers!U733&amp;""),Codes!$A$5:$A$14,0)),Customers!U733=0),"",IF(ISNUMBER(Customers!U733),Customers!U733,IFERROR(VALUE(Customers!U733),"")))</f>
        <v>660</v>
      </c>
      <c r="V733" s="3" t="n">
        <f aca="false">IF(OR(TRIM(Customers!V733&amp;"")="",ISNUMBER(MATCH(TRIM(Customers!V733&amp;""),Codes!$A$5:$A$14,0))),"",IF(ISNUMBER(Customers!V733),Customers!V733,IFERROR(VALUE(Customers!V733),"")))</f>
        <v>0</v>
      </c>
    </row>
    <row r="734" customFormat="false" ht="15" hidden="false" customHeight="false" outlineLevel="0" collapsed="false">
      <c r="A734" s="2" t="str">
        <f aca="false">Customers!A734</f>
        <v>CL00733</v>
      </c>
      <c r="B734" s="3" t="n">
        <f aca="false">IF(OR(TRIM(Customers!B734&amp;"")="",ISNUMBER(MATCH(TRIM(Customers!B734&amp;""),Codes!$A$5:$A$14,0)),Customers!B734=0),"",IF(ISNUMBER(Customers!B734),Customers!B734,IFERROR(VALUE(Customers!B734),"")))</f>
        <v>49</v>
      </c>
      <c r="C734" s="2" t="str">
        <f aca="false">IF(OR(TRIM(Customers!C734&amp;"")="",ISNUMBER(MATCH(TRIM(Customers!C734&amp;""),Codes!$A$5:$A$14,0))),"",TRIM(Customers!C734))</f>
        <v>F</v>
      </c>
      <c r="D734" s="2" t="str">
        <f aca="false">IF(OR(TRIM(Customers!D734&amp;"")="",ISNUMBER(MATCH(TRIM(Customers!D734&amp;""),Codes!$A$5:$A$14,0))),"",TRIM(Customers!D734))</f>
        <v>Calabria</v>
      </c>
      <c r="E734" s="2" t="str">
        <f aca="false">IF(OR(TRIM(Customers!E734&amp;"")="",ISNUMBER(MATCH(TRIM(Customers!E734&amp;""),Codes!$A$5:$A$14,0))),"",TRIM(Customers!E734))</f>
        <v>Shopkeeper</v>
      </c>
      <c r="F734" s="2" t="str">
        <f aca="false">IF(OR(TRIM(Customers!F734&amp;"")="",ISNUMBER(MATCH(TRIM(Customers!F734&amp;""),Codes!$A$5:$A$14,0))),"",TRIM(Customers!F734))</f>
        <v>Married</v>
      </c>
      <c r="G734" s="4" t="n">
        <f aca="false">IF(OR(TRIM(Customers!G734&amp;"")="",ISNUMBER(MATCH(TRIM(Customers!G734&amp;""),Codes!$A$5:$A$14,0)),Customers!G734=-999),"",IF(ISNUMBER(Customers!G734),Customers!G734,IFERROR(VALUE(Customers!G734),"")))</f>
        <v>64800</v>
      </c>
      <c r="H734" s="3" t="n">
        <f aca="false">IF(OR(TRIM(Customers!H734&amp;"")="",ISNUMBER(MATCH(TRIM(Customers!H734&amp;""),Codes!$A$5:$A$14,0))),"",IF(ISNUMBER(Customers!H734),Customers!H734,IFERROR(VALUE(Customers!H734),"")))</f>
        <v>7</v>
      </c>
      <c r="I734" s="5" t="n">
        <f aca="false">IF(OR(TRIM(Customers!I734&amp;"")="",ISNUMBER(MATCH(TRIM(Customers!I734&amp;""),Codes!$A$5:$A$14,0)),Customers!I734=DATE(1970,1,1)),"",IF(ISNUMBER(Customers!I734),Customers!I734,IFERROR(DATEVALUE(Customers!I734),"")))</f>
        <v>43362</v>
      </c>
      <c r="J734" s="2" t="str">
        <f aca="false">IF(OR(TRIM(Customers!J734&amp;"")="",ISNUMBER(MATCH(TRIM(Customers!J734&amp;""),Codes!$A$5:$A$14,0))),"",TRIM(Customers!J734))</f>
        <v>Online Banking</v>
      </c>
      <c r="K734" s="3" t="n">
        <f aca="false">IF(OR(TRIM(Customers!K734&amp;"")="",ISNUMBER(MATCH(TRIM(Customers!K734&amp;""),Codes!$A$5:$A$14,0))),"",IF(ISNUMBER(Customers!K734),Customers!K734,IFERROR(VALUE(Customers!K734),"")))</f>
        <v>4</v>
      </c>
      <c r="L734" s="4" t="n">
        <f aca="false">IF(OR(TRIM(Customers!L734&amp;"")="",ISNUMBER(MATCH(TRIM(Customers!L734&amp;""),Codes!$A$5:$A$14,0))),"",IF(ISNUMBER(Customers!L734),Customers!L734,IFERROR(VALUE(Customers!L734),"")))</f>
        <v>2136.33</v>
      </c>
      <c r="M734" s="4" t="n">
        <f aca="false">IF(OR(TRIM(Customers!M734&amp;"")="",ISNUMBER(MATCH(TRIM(Customers!M734&amp;""),Codes!$A$5:$A$14,0))),"",IF(ISNUMBER(Customers!M734),Customers!M734,IFERROR(VALUE(Customers!M734),"")))</f>
        <v>0</v>
      </c>
      <c r="N734" s="3" t="n">
        <f aca="false">IF(OR(TRIM(Customers!N734&amp;"")="",ISNUMBER(MATCH(TRIM(Customers!N734&amp;""),Codes!$A$5:$A$14,0)),Customers!N734=9999),"",IF(ISNUMBER(Customers!N734),Customers!N734,IFERROR(VALUE(Customers!N734),"")))</f>
        <v>42</v>
      </c>
      <c r="O734" s="4" t="n">
        <f aca="false">IF(OR(TRIM(Customers!O734&amp;"")="",ISNUMBER(MATCH(TRIM(Customers!O734&amp;""),Codes!$A$5:$A$14,0))),"",IF(ISNUMBER(Customers!O734),Customers!O734,IFERROR(VALUE(Customers!O734),"")))</f>
        <v>58.11</v>
      </c>
      <c r="P734" s="3" t="n">
        <f aca="false">IF(OR(TRIM(Customers!P734&amp;"")="",ISNUMBER(MATCH(TRIM(Customers!P734&amp;""),Codes!$A$5:$A$14,0))),"",IF(ISNUMBER(Customers!P734),Customers!P734,IFERROR(VALUE(Customers!P734),"")))</f>
        <v>2</v>
      </c>
      <c r="Q734" s="4" t="n">
        <f aca="false">IF(OR(TRIM(Customers!Q734&amp;"")="",ISNUMBER(MATCH(TRIM(Customers!Q734&amp;""),Codes!$A$5:$A$14,0))),"",IF(ISNUMBER(Customers!Q734),Customers!Q734,IFERROR(VALUE(Customers!Q734),"")))</f>
        <v>6500</v>
      </c>
      <c r="R734" s="4" t="n">
        <f aca="false">IF(OR(TRIM(Customers!R734&amp;"")="",ISNUMBER(MATCH(TRIM(Customers!R734&amp;""),Codes!$A$5:$A$14,0))),"",IF(ISNUMBER(Customers!R734),Customers!R734,IFERROR(VALUE(Customers!R734),"")))</f>
        <v>989.84</v>
      </c>
      <c r="S734" s="4" t="n">
        <f aca="false">IF(OR(TRIM(Customers!S734&amp;"")="",ISNUMBER(MATCH(TRIM(Customers!S734&amp;""),Codes!$A$5:$A$14,0))),"",IF(ISNUMBER(Customers!S734),Customers!S734,IFERROR(VALUE(Customers!S734),"")))</f>
        <v>0</v>
      </c>
      <c r="T734" s="4" t="n">
        <f aca="false">IF(OR(TRIM(Customers!T734&amp;"")="",ISNUMBER(MATCH(TRIM(Customers!T734&amp;""),Codes!$A$5:$A$14,0))),"",IF(ISNUMBER(Customers!T734),Customers!T734,IFERROR(VALUE(Customers!T734),"")))</f>
        <v>0</v>
      </c>
      <c r="U734" s="3" t="n">
        <f aca="false">IF(OR(TRIM(Customers!U734&amp;"")="",ISNUMBER(MATCH(TRIM(Customers!U734&amp;""),Codes!$A$5:$A$14,0)),Customers!U734=0),"",IF(ISNUMBER(Customers!U734),Customers!U734,IFERROR(VALUE(Customers!U734),"")))</f>
        <v>760</v>
      </c>
      <c r="V734" s="3" t="n">
        <f aca="false">IF(OR(TRIM(Customers!V734&amp;"")="",ISNUMBER(MATCH(TRIM(Customers!V734&amp;""),Codes!$A$5:$A$14,0))),"",IF(ISNUMBER(Customers!V734),Customers!V734,IFERROR(VALUE(Customers!V734),"")))</f>
        <v>0</v>
      </c>
    </row>
    <row r="735" customFormat="false" ht="15" hidden="false" customHeight="false" outlineLevel="0" collapsed="false">
      <c r="A735" s="2" t="str">
        <f aca="false">Customers!A735</f>
        <v>CL00734</v>
      </c>
      <c r="B735" s="3" t="n">
        <f aca="false">IF(OR(TRIM(Customers!B735&amp;"")="",ISNUMBER(MATCH(TRIM(Customers!B735&amp;""),Codes!$A$5:$A$14,0)),Customers!B735=0),"",IF(ISNUMBER(Customers!B735),Customers!B735,IFERROR(VALUE(Customers!B735),"")))</f>
        <v>29</v>
      </c>
      <c r="C735" s="2" t="str">
        <f aca="false">IF(OR(TRIM(Customers!C735&amp;"")="",ISNUMBER(MATCH(TRIM(Customers!C735&amp;""),Codes!$A$5:$A$14,0))),"",TRIM(Customers!C735))</f>
        <v>M</v>
      </c>
      <c r="D735" s="2" t="str">
        <f aca="false">IF(OR(TRIM(Customers!D735&amp;"")="",ISNUMBER(MATCH(TRIM(Customers!D735&amp;""),Codes!$A$5:$A$14,0))),"",TRIM(Customers!D735))</f>
        <v>Piemonte</v>
      </c>
      <c r="E735" s="2" t="str">
        <f aca="false">IF(OR(TRIM(Customers!E735&amp;"")="",ISNUMBER(MATCH(TRIM(Customers!E735&amp;""),Codes!$A$5:$A$14,0))),"",TRIM(Customers!E735))</f>
        <v>Employee</v>
      </c>
      <c r="F735" s="2" t="str">
        <f aca="false">IF(OR(TRIM(Customers!F735&amp;"")="",ISNUMBER(MATCH(TRIM(Customers!F735&amp;""),Codes!$A$5:$A$14,0))),"",TRIM(Customers!F735))</f>
        <v>Married</v>
      </c>
      <c r="G735" s="4" t="n">
        <f aca="false">IF(OR(TRIM(Customers!G735&amp;"")="",ISNUMBER(MATCH(TRIM(Customers!G735&amp;""),Codes!$A$5:$A$14,0)),Customers!G735=-999),"",IF(ISNUMBER(Customers!G735),Customers!G735,IFERROR(VALUE(Customers!G735),"")))</f>
        <v>38700</v>
      </c>
      <c r="H735" s="3" t="n">
        <f aca="false">IF(OR(TRIM(Customers!H735&amp;"")="",ISNUMBER(MATCH(TRIM(Customers!H735&amp;""),Codes!$A$5:$A$14,0))),"",IF(ISNUMBER(Customers!H735),Customers!H735,IFERROR(VALUE(Customers!H735),"")))</f>
        <v>10</v>
      </c>
      <c r="I735" s="5" t="n">
        <f aca="false">IF(OR(TRIM(Customers!I735&amp;"")="",ISNUMBER(MATCH(TRIM(Customers!I735&amp;""),Codes!$A$5:$A$14,0)),Customers!I735=DATE(1970,1,1)),"",IF(ISNUMBER(Customers!I735),Customers!I735,IFERROR(DATEVALUE(Customers!I735),"")))</f>
        <v>42337</v>
      </c>
      <c r="J735" s="2" t="str">
        <f aca="false">IF(OR(TRIM(Customers!J735&amp;"")="",ISNUMBER(MATCH(TRIM(Customers!J735&amp;""),Codes!$A$5:$A$14,0))),"",TRIM(Customers!J735))</f>
        <v>Online Banking</v>
      </c>
      <c r="K735" s="3" t="n">
        <f aca="false">IF(OR(TRIM(Customers!K735&amp;"")="",ISNUMBER(MATCH(TRIM(Customers!K735&amp;""),Codes!$A$5:$A$14,0))),"",IF(ISNUMBER(Customers!K735),Customers!K735,IFERROR(VALUE(Customers!K735),"")))</f>
        <v>4</v>
      </c>
      <c r="L735" s="4" t="n">
        <f aca="false">IF(OR(TRIM(Customers!L735&amp;"")="",ISNUMBER(MATCH(TRIM(Customers!L735&amp;""),Codes!$A$5:$A$14,0))),"",IF(ISNUMBER(Customers!L735),Customers!L735,IFERROR(VALUE(Customers!L735),"")))</f>
        <v>6378.12</v>
      </c>
      <c r="M735" s="4" t="n">
        <f aca="false">IF(OR(TRIM(Customers!M735&amp;"")="",ISNUMBER(MATCH(TRIM(Customers!M735&amp;""),Codes!$A$5:$A$14,0))),"",IF(ISNUMBER(Customers!M735),Customers!M735,IFERROR(VALUE(Customers!M735),"")))</f>
        <v>23833.49</v>
      </c>
      <c r="N735" s="3" t="n">
        <f aca="false">IF(OR(TRIM(Customers!N735&amp;"")="",ISNUMBER(MATCH(TRIM(Customers!N735&amp;""),Codes!$A$5:$A$14,0)),Customers!N735=9999),"",IF(ISNUMBER(Customers!N735),Customers!N735,IFERROR(VALUE(Customers!N735),"")))</f>
        <v>36</v>
      </c>
      <c r="O735" s="4" t="n">
        <f aca="false">IF(OR(TRIM(Customers!O735&amp;"")="",ISNUMBER(MATCH(TRIM(Customers!O735&amp;""),Codes!$A$5:$A$14,0))),"",IF(ISNUMBER(Customers!O735),Customers!O735,IFERROR(VALUE(Customers!O735),"")))</f>
        <v>56.81</v>
      </c>
      <c r="P735" s="3" t="n">
        <f aca="false">IF(OR(TRIM(Customers!P735&amp;"")="",ISNUMBER(MATCH(TRIM(Customers!P735&amp;""),Codes!$A$5:$A$14,0))),"",IF(ISNUMBER(Customers!P735),Customers!P735,IFERROR(VALUE(Customers!P735),"")))</f>
        <v>2</v>
      </c>
      <c r="Q735" s="4" t="n">
        <f aca="false">IF(OR(TRIM(Customers!Q735&amp;"")="",ISNUMBER(MATCH(TRIM(Customers!Q735&amp;""),Codes!$A$5:$A$14,0))),"",IF(ISNUMBER(Customers!Q735),Customers!Q735,IFERROR(VALUE(Customers!Q735),"")))</f>
        <v>6500</v>
      </c>
      <c r="R735" s="4" t="n">
        <f aca="false">IF(OR(TRIM(Customers!R735&amp;"")="",ISNUMBER(MATCH(TRIM(Customers!R735&amp;""),Codes!$A$5:$A$14,0))),"",IF(ISNUMBER(Customers!R735),Customers!R735,IFERROR(VALUE(Customers!R735),"")))</f>
        <v>4202.04</v>
      </c>
      <c r="S735" s="4" t="n">
        <f aca="false">IF(OR(TRIM(Customers!S735&amp;"")="",ISNUMBER(MATCH(TRIM(Customers!S735&amp;""),Codes!$A$5:$A$14,0))),"",IF(ISNUMBER(Customers!S735),Customers!S735,IFERROR(VALUE(Customers!S735),"")))</f>
        <v>121000</v>
      </c>
      <c r="T735" s="4" t="n">
        <f aca="false">IF(OR(TRIM(Customers!T735&amp;"")="",ISNUMBER(MATCH(TRIM(Customers!T735&amp;""),Codes!$A$5:$A$14,0))),"",IF(ISNUMBER(Customers!T735),Customers!T735,IFERROR(VALUE(Customers!T735),"")))</f>
        <v>635</v>
      </c>
      <c r="U735" s="3" t="n">
        <f aca="false">IF(OR(TRIM(Customers!U735&amp;"")="",ISNUMBER(MATCH(TRIM(Customers!U735&amp;""),Codes!$A$5:$A$14,0)),Customers!U735=0),"",IF(ISNUMBER(Customers!U735),Customers!U735,IFERROR(VALUE(Customers!U735),"")))</f>
        <v>624</v>
      </c>
      <c r="V735" s="3" t="n">
        <f aca="false">IF(OR(TRIM(Customers!V735&amp;"")="",ISNUMBER(MATCH(TRIM(Customers!V735&amp;""),Codes!$A$5:$A$14,0))),"",IF(ISNUMBER(Customers!V735),Customers!V735,IFERROR(VALUE(Customers!V735),"")))</f>
        <v>0</v>
      </c>
    </row>
    <row r="736" customFormat="false" ht="15" hidden="false" customHeight="false" outlineLevel="0" collapsed="false">
      <c r="A736" s="2" t="str">
        <f aca="false">Customers!A736</f>
        <v>CL00735</v>
      </c>
      <c r="B736" s="3" t="n">
        <f aca="false">IF(OR(TRIM(Customers!B736&amp;"")="",ISNUMBER(MATCH(TRIM(Customers!B736&amp;""),Codes!$A$5:$A$14,0)),Customers!B736=0),"",IF(ISNUMBER(Customers!B736),Customers!B736,IFERROR(VALUE(Customers!B736),"")))</f>
        <v>53</v>
      </c>
      <c r="C736" s="2" t="str">
        <f aca="false">IF(OR(TRIM(Customers!C736&amp;"")="",ISNUMBER(MATCH(TRIM(Customers!C736&amp;""),Codes!$A$5:$A$14,0))),"",TRIM(Customers!C736))</f>
        <v>M</v>
      </c>
      <c r="D736" s="2" t="str">
        <f aca="false">IF(OR(TRIM(Customers!D736&amp;"")="",ISNUMBER(MATCH(TRIM(Customers!D736&amp;""),Codes!$A$5:$A$14,0))),"",TRIM(Customers!D736))</f>
        <v>Calabria</v>
      </c>
      <c r="E736" s="2" t="str">
        <f aca="false">IF(OR(TRIM(Customers!E736&amp;"")="",ISNUMBER(MATCH(TRIM(Customers!E736&amp;""),Codes!$A$5:$A$14,0))),"",TRIM(Customers!E736))</f>
        <v>Employee</v>
      </c>
      <c r="F736" s="2" t="str">
        <f aca="false">IF(OR(TRIM(Customers!F736&amp;"")="",ISNUMBER(MATCH(TRIM(Customers!F736&amp;""),Codes!$A$5:$A$14,0))),"",TRIM(Customers!F736))</f>
        <v>Married</v>
      </c>
      <c r="G736" s="4" t="n">
        <f aca="false">IF(OR(TRIM(Customers!G736&amp;"")="",ISNUMBER(MATCH(TRIM(Customers!G736&amp;""),Codes!$A$5:$A$14,0)),Customers!G736=-999),"",IF(ISNUMBER(Customers!G736),Customers!G736,IFERROR(VALUE(Customers!G736),"")))</f>
        <v>18900</v>
      </c>
      <c r="H736" s="3" t="n">
        <f aca="false">IF(OR(TRIM(Customers!H736&amp;"")="",ISNUMBER(MATCH(TRIM(Customers!H736&amp;""),Codes!$A$5:$A$14,0))),"",IF(ISNUMBER(Customers!H736),Customers!H736,IFERROR(VALUE(Customers!H736),"")))</f>
        <v>11</v>
      </c>
      <c r="I736" s="5" t="n">
        <f aca="false">IF(OR(TRIM(Customers!I736&amp;"")="",ISNUMBER(MATCH(TRIM(Customers!I736&amp;""),Codes!$A$5:$A$14,0)),Customers!I736=DATE(1970,1,1)),"",IF(ISNUMBER(Customers!I736),Customers!I736,IFERROR(DATEVALUE(Customers!I736),"")))</f>
        <v>42258</v>
      </c>
      <c r="J736" s="2" t="str">
        <f aca="false">IF(OR(TRIM(Customers!J736&amp;"")="",ISNUMBER(MATCH(TRIM(Customers!J736&amp;""),Codes!$A$5:$A$14,0))),"",TRIM(Customers!J736))</f>
        <v>App</v>
      </c>
      <c r="K736" s="3" t="n">
        <f aca="false">IF(OR(TRIM(Customers!K736&amp;"")="",ISNUMBER(MATCH(TRIM(Customers!K736&amp;""),Codes!$A$5:$A$14,0))),"",IF(ISNUMBER(Customers!K736),Customers!K736,IFERROR(VALUE(Customers!K736),"")))</f>
        <v>2</v>
      </c>
      <c r="L736" s="4" t="n">
        <f aca="false">IF(OR(TRIM(Customers!L736&amp;"")="",ISNUMBER(MATCH(TRIM(Customers!L736&amp;""),Codes!$A$5:$A$14,0))),"",IF(ISNUMBER(Customers!L736),Customers!L736,IFERROR(VALUE(Customers!L736),"")))</f>
        <v>-2144.55</v>
      </c>
      <c r="M736" s="4" t="n">
        <f aca="false">IF(OR(TRIM(Customers!M736&amp;"")="",ISNUMBER(MATCH(TRIM(Customers!M736&amp;""),Codes!$A$5:$A$14,0))),"",IF(ISNUMBER(Customers!M736),Customers!M736,IFERROR(VALUE(Customers!M736),"")))</f>
        <v>13533.5</v>
      </c>
      <c r="N736" s="3" t="n">
        <f aca="false">IF(OR(TRIM(Customers!N736&amp;"")="",ISNUMBER(MATCH(TRIM(Customers!N736&amp;""),Codes!$A$5:$A$14,0)),Customers!N736=9999),"",IF(ISNUMBER(Customers!N736),Customers!N736,IFERROR(VALUE(Customers!N736),"")))</f>
        <v>24</v>
      </c>
      <c r="O736" s="4" t="n">
        <f aca="false">IF(OR(TRIM(Customers!O736&amp;"")="",ISNUMBER(MATCH(TRIM(Customers!O736&amp;""),Codes!$A$5:$A$14,0))),"",IF(ISNUMBER(Customers!O736),Customers!O736,IFERROR(VALUE(Customers!O736),"")))</f>
        <v>82.53</v>
      </c>
      <c r="P736" s="3" t="n">
        <f aca="false">IF(OR(TRIM(Customers!P736&amp;"")="",ISNUMBER(MATCH(TRIM(Customers!P736&amp;""),Codes!$A$5:$A$14,0))),"",IF(ISNUMBER(Customers!P736),Customers!P736,IFERROR(VALUE(Customers!P736),"")))</f>
        <v>0</v>
      </c>
      <c r="Q736" s="4" t="n">
        <f aca="false">IF(OR(TRIM(Customers!Q736&amp;"")="",ISNUMBER(MATCH(TRIM(Customers!Q736&amp;""),Codes!$A$5:$A$14,0))),"",IF(ISNUMBER(Customers!Q736),Customers!Q736,IFERROR(VALUE(Customers!Q736),"")))</f>
        <v>4000</v>
      </c>
      <c r="R736" s="4" t="n">
        <f aca="false">IF(OR(TRIM(Customers!R736&amp;"")="",ISNUMBER(MATCH(TRIM(Customers!R736&amp;""),Codes!$A$5:$A$14,0))),"",IF(ISNUMBER(Customers!R736),Customers!R736,IFERROR(VALUE(Customers!R736),"")))</f>
        <v>1032.97</v>
      </c>
      <c r="S736" s="4" t="str">
        <f aca="false">IF(OR(TRIM(Customers!S736&amp;"")="",ISNUMBER(MATCH(TRIM(Customers!S736&amp;""),Codes!$A$5:$A$14,0))),"",IF(ISNUMBER(Customers!S736),Customers!S736,IFERROR(VALUE(Customers!S736),"")))</f>
        <v/>
      </c>
      <c r="T736" s="4" t="str">
        <f aca="false">IF(OR(TRIM(Customers!T736&amp;"")="",ISNUMBER(MATCH(TRIM(Customers!T736&amp;""),Codes!$A$5:$A$14,0))),"",IF(ISNUMBER(Customers!T736),Customers!T736,IFERROR(VALUE(Customers!T736),"")))</f>
        <v/>
      </c>
      <c r="U736" s="3" t="n">
        <f aca="false">IF(OR(TRIM(Customers!U736&amp;"")="",ISNUMBER(MATCH(TRIM(Customers!U736&amp;""),Codes!$A$5:$A$14,0)),Customers!U736=0),"",IF(ISNUMBER(Customers!U736),Customers!U736,IFERROR(VALUE(Customers!U736),"")))</f>
        <v>562</v>
      </c>
      <c r="V736" s="3" t="n">
        <f aca="false">IF(OR(TRIM(Customers!V736&amp;"")="",ISNUMBER(MATCH(TRIM(Customers!V736&amp;""),Codes!$A$5:$A$14,0))),"",IF(ISNUMBER(Customers!V736),Customers!V736,IFERROR(VALUE(Customers!V736),"")))</f>
        <v>1</v>
      </c>
    </row>
    <row r="737" customFormat="false" ht="15" hidden="false" customHeight="false" outlineLevel="0" collapsed="false">
      <c r="A737" s="2" t="str">
        <f aca="false">Customers!A737</f>
        <v>CL00736</v>
      </c>
      <c r="B737" s="3" t="n">
        <f aca="false">IF(OR(TRIM(Customers!B737&amp;"")="",ISNUMBER(MATCH(TRIM(Customers!B737&amp;""),Codes!$A$5:$A$14,0)),Customers!B737=0),"",IF(ISNUMBER(Customers!B737),Customers!B737,IFERROR(VALUE(Customers!B737),"")))</f>
        <v>74</v>
      </c>
      <c r="C737" s="2" t="str">
        <f aca="false">IF(OR(TRIM(Customers!C737&amp;"")="",ISNUMBER(MATCH(TRIM(Customers!C737&amp;""),Codes!$A$5:$A$14,0))),"",TRIM(Customers!C737))</f>
        <v>M</v>
      </c>
      <c r="D737" s="2" t="str">
        <f aca="false">IF(OR(TRIM(Customers!D737&amp;"")="",ISNUMBER(MATCH(TRIM(Customers!D737&amp;""),Codes!$A$5:$A$14,0))),"",TRIM(Customers!D737))</f>
        <v>Sicilia</v>
      </c>
      <c r="E737" s="2" t="str">
        <f aca="false">IF(OR(TRIM(Customers!E737&amp;"")="",ISNUMBER(MATCH(TRIM(Customers!E737&amp;""),Codes!$A$5:$A$14,0))),"",TRIM(Customers!E737))</f>
        <v>Retired</v>
      </c>
      <c r="F737" s="2" t="str">
        <f aca="false">IF(OR(TRIM(Customers!F737&amp;"")="",ISNUMBER(MATCH(TRIM(Customers!F737&amp;""),Codes!$A$5:$A$14,0))),"",TRIM(Customers!F737))</f>
        <v>Married</v>
      </c>
      <c r="G737" s="4" t="n">
        <f aca="false">IF(OR(TRIM(Customers!G737&amp;"")="",ISNUMBER(MATCH(TRIM(Customers!G737&amp;""),Codes!$A$5:$A$14,0)),Customers!G737=-999),"",IF(ISNUMBER(Customers!G737),Customers!G737,IFERROR(VALUE(Customers!G737),"")))</f>
        <v>23900</v>
      </c>
      <c r="H737" s="3" t="n">
        <f aca="false">IF(OR(TRIM(Customers!H737&amp;"")="",ISNUMBER(MATCH(TRIM(Customers!H737&amp;""),Codes!$A$5:$A$14,0))),"",IF(ISNUMBER(Customers!H737),Customers!H737,IFERROR(VALUE(Customers!H737),"")))</f>
        <v>1</v>
      </c>
      <c r="I737" s="5" t="n">
        <f aca="false">IF(OR(TRIM(Customers!I737&amp;"")="",ISNUMBER(MATCH(TRIM(Customers!I737&amp;""),Codes!$A$5:$A$14,0)),Customers!I737=DATE(1970,1,1)),"",IF(ISNUMBER(Customers!I737),Customers!I737,IFERROR(DATEVALUE(Customers!I737),"")))</f>
        <v>45805</v>
      </c>
      <c r="J737" s="2" t="str">
        <f aca="false">IF(OR(TRIM(Customers!J737&amp;"")="",ISNUMBER(MATCH(TRIM(Customers!J737&amp;""),Codes!$A$5:$A$14,0))),"",TRIM(Customers!J737))</f>
        <v>App</v>
      </c>
      <c r="K737" s="3" t="n">
        <f aca="false">IF(OR(TRIM(Customers!K737&amp;"")="",ISNUMBER(MATCH(TRIM(Customers!K737&amp;""),Codes!$A$5:$A$14,0))),"",IF(ISNUMBER(Customers!K737),Customers!K737,IFERROR(VALUE(Customers!K737),"")))</f>
        <v>1</v>
      </c>
      <c r="L737" s="4" t="n">
        <f aca="false">IF(OR(TRIM(Customers!L737&amp;"")="",ISNUMBER(MATCH(TRIM(Customers!L737&amp;""),Codes!$A$5:$A$14,0))),"",IF(ISNUMBER(Customers!L737),Customers!L737,IFERROR(VALUE(Customers!L737),"")))</f>
        <v>4191.06</v>
      </c>
      <c r="M737" s="4" t="n">
        <f aca="false">IF(OR(TRIM(Customers!M737&amp;"")="",ISNUMBER(MATCH(TRIM(Customers!M737&amp;""),Codes!$A$5:$A$14,0))),"",IF(ISNUMBER(Customers!M737),Customers!M737,IFERROR(VALUE(Customers!M737),"")))</f>
        <v>0</v>
      </c>
      <c r="N737" s="3" t="n">
        <f aca="false">IF(OR(TRIM(Customers!N737&amp;"")="",ISNUMBER(MATCH(TRIM(Customers!N737&amp;""),Codes!$A$5:$A$14,0)),Customers!N737=9999),"",IF(ISNUMBER(Customers!N737),Customers!N737,IFERROR(VALUE(Customers!N737),"")))</f>
        <v>23</v>
      </c>
      <c r="O737" s="4" t="n">
        <f aca="false">IF(OR(TRIM(Customers!O737&amp;"")="",ISNUMBER(MATCH(TRIM(Customers!O737&amp;""),Codes!$A$5:$A$14,0))),"",IF(ISNUMBER(Customers!O737),Customers!O737,IFERROR(VALUE(Customers!O737),"")))</f>
        <v>40.79</v>
      </c>
      <c r="P737" s="3" t="n">
        <f aca="false">IF(OR(TRIM(Customers!P737&amp;"")="",ISNUMBER(MATCH(TRIM(Customers!P737&amp;""),Codes!$A$5:$A$14,0))),"",IF(ISNUMBER(Customers!P737),Customers!P737,IFERROR(VALUE(Customers!P737),"")))</f>
        <v>3</v>
      </c>
      <c r="Q737" s="4" t="n">
        <f aca="false">IF(OR(TRIM(Customers!Q737&amp;"")="",ISNUMBER(MATCH(TRIM(Customers!Q737&amp;""),Codes!$A$5:$A$14,0))),"",IF(ISNUMBER(Customers!Q737),Customers!Q737,IFERROR(VALUE(Customers!Q737),"")))</f>
        <v>0</v>
      </c>
      <c r="R737" s="4" t="n">
        <f aca="false">IF(OR(TRIM(Customers!R737&amp;"")="",ISNUMBER(MATCH(TRIM(Customers!R737&amp;""),Codes!$A$5:$A$14,0))),"",IF(ISNUMBER(Customers!R737),Customers!R737,IFERROR(VALUE(Customers!R737),"")))</f>
        <v>0</v>
      </c>
      <c r="S737" s="4" t="str">
        <f aca="false">IF(OR(TRIM(Customers!S737&amp;"")="",ISNUMBER(MATCH(TRIM(Customers!S737&amp;""),Codes!$A$5:$A$14,0))),"",IF(ISNUMBER(Customers!S737),Customers!S737,IFERROR(VALUE(Customers!S737),"")))</f>
        <v/>
      </c>
      <c r="T737" s="4" t="str">
        <f aca="false">IF(OR(TRIM(Customers!T737&amp;"")="",ISNUMBER(MATCH(TRIM(Customers!T737&amp;""),Codes!$A$5:$A$14,0))),"",IF(ISNUMBER(Customers!T737),Customers!T737,IFERROR(VALUE(Customers!T737),"")))</f>
        <v/>
      </c>
      <c r="U737" s="3" t="n">
        <f aca="false">IF(OR(TRIM(Customers!U737&amp;"")="",ISNUMBER(MATCH(TRIM(Customers!U737&amp;""),Codes!$A$5:$A$14,0)),Customers!U737=0),"",IF(ISNUMBER(Customers!U737),Customers!U737,IFERROR(VALUE(Customers!U737),"")))</f>
        <v>655</v>
      </c>
      <c r="V737" s="3" t="n">
        <f aca="false">IF(OR(TRIM(Customers!V737&amp;"")="",ISNUMBER(MATCH(TRIM(Customers!V737&amp;""),Codes!$A$5:$A$14,0))),"",IF(ISNUMBER(Customers!V737),Customers!V737,IFERROR(VALUE(Customers!V737),"")))</f>
        <v>0</v>
      </c>
    </row>
    <row r="738" customFormat="false" ht="15" hidden="false" customHeight="false" outlineLevel="0" collapsed="false">
      <c r="A738" s="2" t="str">
        <f aca="false">Customers!A738</f>
        <v>CL00737</v>
      </c>
      <c r="B738" s="3" t="n">
        <f aca="false">IF(OR(TRIM(Customers!B738&amp;"")="",ISNUMBER(MATCH(TRIM(Customers!B738&amp;""),Codes!$A$5:$A$14,0)),Customers!B738=0),"",IF(ISNUMBER(Customers!B738),Customers!B738,IFERROR(VALUE(Customers!B738),"")))</f>
        <v>43</v>
      </c>
      <c r="C738" s="2" t="str">
        <f aca="false">IF(OR(TRIM(Customers!C738&amp;"")="",ISNUMBER(MATCH(TRIM(Customers!C738&amp;""),Codes!$A$5:$A$14,0))),"",TRIM(Customers!C738))</f>
        <v>M</v>
      </c>
      <c r="D738" s="2" t="str">
        <f aca="false">IF(OR(TRIM(Customers!D738&amp;"")="",ISNUMBER(MATCH(TRIM(Customers!D738&amp;""),Codes!$A$5:$A$14,0))),"",TRIM(Customers!D738))</f>
        <v>Emilia-Romagna</v>
      </c>
      <c r="E738" s="2" t="str">
        <f aca="false">IF(OR(TRIM(Customers!E738&amp;"")="",ISNUMBER(MATCH(TRIM(Customers!E738&amp;""),Codes!$A$5:$A$14,0))),"",TRIM(Customers!E738))</f>
        <v>Employee</v>
      </c>
      <c r="F738" s="2" t="str">
        <f aca="false">IF(OR(TRIM(Customers!F738&amp;"")="",ISNUMBER(MATCH(TRIM(Customers!F738&amp;""),Codes!$A$5:$A$14,0))),"",TRIM(Customers!F738))</f>
        <v>Single</v>
      </c>
      <c r="G738" s="4" t="n">
        <f aca="false">IF(OR(TRIM(Customers!G738&amp;"")="",ISNUMBER(MATCH(TRIM(Customers!G738&amp;""),Codes!$A$5:$A$14,0)),Customers!G738=-999),"",IF(ISNUMBER(Customers!G738),Customers!G738,IFERROR(VALUE(Customers!G738),"")))</f>
        <v>27600</v>
      </c>
      <c r="H738" s="3" t="n">
        <f aca="false">IF(OR(TRIM(Customers!H738&amp;"")="",ISNUMBER(MATCH(TRIM(Customers!H738&amp;""),Codes!$A$5:$A$14,0))),"",IF(ISNUMBER(Customers!H738),Customers!H738,IFERROR(VALUE(Customers!H738),"")))</f>
        <v>12</v>
      </c>
      <c r="I738" s="5" t="n">
        <f aca="false">IF(OR(TRIM(Customers!I738&amp;"")="",ISNUMBER(MATCH(TRIM(Customers!I738&amp;""),Codes!$A$5:$A$14,0)),Customers!I738=DATE(1970,1,1)),"",IF(ISNUMBER(Customers!I738),Customers!I738,IFERROR(DATEVALUE(Customers!I738),"")))</f>
        <v>41804</v>
      </c>
      <c r="J738" s="2" t="str">
        <f aca="false">IF(OR(TRIM(Customers!J738&amp;"")="",ISNUMBER(MATCH(TRIM(Customers!J738&amp;""),Codes!$A$5:$A$14,0))),"",TRIM(Customers!J738))</f>
        <v>Branch</v>
      </c>
      <c r="K738" s="3" t="n">
        <f aca="false">IF(OR(TRIM(Customers!K738&amp;"")="",ISNUMBER(MATCH(TRIM(Customers!K738&amp;""),Codes!$A$5:$A$14,0))),"",IF(ISNUMBER(Customers!K738),Customers!K738,IFERROR(VALUE(Customers!K738),"")))</f>
        <v>4</v>
      </c>
      <c r="L738" s="4" t="n">
        <f aca="false">IF(OR(TRIM(Customers!L738&amp;"")="",ISNUMBER(MATCH(TRIM(Customers!L738&amp;""),Codes!$A$5:$A$14,0))),"",IF(ISNUMBER(Customers!L738),Customers!L738,IFERROR(VALUE(Customers!L738),"")))</f>
        <v>1800.37</v>
      </c>
      <c r="M738" s="4" t="n">
        <f aca="false">IF(OR(TRIM(Customers!M738&amp;"")="",ISNUMBER(MATCH(TRIM(Customers!M738&amp;""),Codes!$A$5:$A$14,0))),"",IF(ISNUMBER(Customers!M738),Customers!M738,IFERROR(VALUE(Customers!M738),"")))</f>
        <v>16572.02</v>
      </c>
      <c r="N738" s="3" t="n">
        <f aca="false">IF(OR(TRIM(Customers!N738&amp;"")="",ISNUMBER(MATCH(TRIM(Customers!N738&amp;""),Codes!$A$5:$A$14,0)),Customers!N738=9999),"",IF(ISNUMBER(Customers!N738),Customers!N738,IFERROR(VALUE(Customers!N738),"")))</f>
        <v>18</v>
      </c>
      <c r="O738" s="4" t="n">
        <f aca="false">IF(OR(TRIM(Customers!O738&amp;"")="",ISNUMBER(MATCH(TRIM(Customers!O738&amp;""),Codes!$A$5:$A$14,0))),"",IF(ISNUMBER(Customers!O738),Customers!O738,IFERROR(VALUE(Customers!O738),"")))</f>
        <v>50.69</v>
      </c>
      <c r="P738" s="3" t="n">
        <f aca="false">IF(OR(TRIM(Customers!P738&amp;"")="",ISNUMBER(MATCH(TRIM(Customers!P738&amp;""),Codes!$A$5:$A$14,0))),"",IF(ISNUMBER(Customers!P738),Customers!P738,IFERROR(VALUE(Customers!P738),"")))</f>
        <v>11</v>
      </c>
      <c r="Q738" s="4" t="n">
        <f aca="false">IF(OR(TRIM(Customers!Q738&amp;"")="",ISNUMBER(MATCH(TRIM(Customers!Q738&amp;""),Codes!$A$5:$A$14,0))),"",IF(ISNUMBER(Customers!Q738),Customers!Q738,IFERROR(VALUE(Customers!Q738),"")))</f>
        <v>5500</v>
      </c>
      <c r="R738" s="4" t="n">
        <f aca="false">IF(OR(TRIM(Customers!R738&amp;"")="",ISNUMBER(MATCH(TRIM(Customers!R738&amp;""),Codes!$A$5:$A$14,0))),"",IF(ISNUMBER(Customers!R738),Customers!R738,IFERROR(VALUE(Customers!R738),"")))</f>
        <v>1069.43</v>
      </c>
      <c r="S738" s="4" t="n">
        <f aca="false">IF(OR(TRIM(Customers!S738&amp;"")="",ISNUMBER(MATCH(TRIM(Customers!S738&amp;""),Codes!$A$5:$A$14,0))),"",IF(ISNUMBER(Customers!S738),Customers!S738,IFERROR(VALUE(Customers!S738),"")))</f>
        <v>0</v>
      </c>
      <c r="T738" s="4" t="n">
        <f aca="false">IF(OR(TRIM(Customers!T738&amp;"")="",ISNUMBER(MATCH(TRIM(Customers!T738&amp;""),Codes!$A$5:$A$14,0))),"",IF(ISNUMBER(Customers!T738),Customers!T738,IFERROR(VALUE(Customers!T738),"")))</f>
        <v>0</v>
      </c>
      <c r="U738" s="3" t="n">
        <f aca="false">IF(OR(TRIM(Customers!U738&amp;"")="",ISNUMBER(MATCH(TRIM(Customers!U738&amp;""),Codes!$A$5:$A$14,0)),Customers!U738=0),"",IF(ISNUMBER(Customers!U738),Customers!U738,IFERROR(VALUE(Customers!U738),"")))</f>
        <v>660</v>
      </c>
      <c r="V738" s="3" t="n">
        <f aca="false">IF(OR(TRIM(Customers!V738&amp;"")="",ISNUMBER(MATCH(TRIM(Customers!V738&amp;""),Codes!$A$5:$A$14,0))),"",IF(ISNUMBER(Customers!V738),Customers!V738,IFERROR(VALUE(Customers!V738),"")))</f>
        <v>0</v>
      </c>
    </row>
    <row r="739" customFormat="false" ht="15" hidden="false" customHeight="false" outlineLevel="0" collapsed="false">
      <c r="A739" s="2" t="str">
        <f aca="false">Customers!A739</f>
        <v>CL00738</v>
      </c>
      <c r="B739" s="3" t="str">
        <f aca="false">IF(OR(TRIM(Customers!B739&amp;"")="",ISNUMBER(MATCH(TRIM(Customers!B739&amp;""),Codes!$A$5:$A$14,0)),Customers!B739=0),"",IF(ISNUMBER(Customers!B739),Customers!B739,IFERROR(VALUE(Customers!B739),"")))</f>
        <v/>
      </c>
      <c r="C739" s="2" t="str">
        <f aca="false">IF(OR(TRIM(Customers!C739&amp;"")="",ISNUMBER(MATCH(TRIM(Customers!C739&amp;""),Codes!$A$5:$A$14,0))),"",TRIM(Customers!C739))</f>
        <v>F</v>
      </c>
      <c r="D739" s="2" t="str">
        <f aca="false">IF(OR(TRIM(Customers!D739&amp;"")="",ISNUMBER(MATCH(TRIM(Customers!D739&amp;""),Codes!$A$5:$A$14,0))),"",TRIM(Customers!D739))</f>
        <v>Friuli-Venezia Giulia</v>
      </c>
      <c r="E739" s="2" t="str">
        <f aca="false">IF(OR(TRIM(Customers!E739&amp;"")="",ISNUMBER(MATCH(TRIM(Customers!E739&amp;""),Codes!$A$5:$A$14,0))),"",TRIM(Customers!E739))</f>
        <v>Self-employed</v>
      </c>
      <c r="F739" s="2" t="str">
        <f aca="false">IF(OR(TRIM(Customers!F739&amp;"")="",ISNUMBER(MATCH(TRIM(Customers!F739&amp;""),Codes!$A$5:$A$14,0))),"",TRIM(Customers!F739))</f>
        <v>Married</v>
      </c>
      <c r="G739" s="4" t="n">
        <f aca="false">IF(OR(TRIM(Customers!G739&amp;"")="",ISNUMBER(MATCH(TRIM(Customers!G739&amp;""),Codes!$A$5:$A$14,0)),Customers!G739=-999),"",IF(ISNUMBER(Customers!G739),Customers!G739,IFERROR(VALUE(Customers!G739),"")))</f>
        <v>39200</v>
      </c>
      <c r="H739" s="3" t="n">
        <f aca="false">IF(OR(TRIM(Customers!H739&amp;"")="",ISNUMBER(MATCH(TRIM(Customers!H739&amp;""),Codes!$A$5:$A$14,0))),"",IF(ISNUMBER(Customers!H739),Customers!H739,IFERROR(VALUE(Customers!H739),"")))</f>
        <v>24</v>
      </c>
      <c r="I739" s="5" t="n">
        <f aca="false">IF(OR(TRIM(Customers!I739&amp;"")="",ISNUMBER(MATCH(TRIM(Customers!I739&amp;""),Codes!$A$5:$A$14,0)),Customers!I739=DATE(1970,1,1)),"",IF(ISNUMBER(Customers!I739),Customers!I739,IFERROR(DATEVALUE(Customers!I739),"")))</f>
        <v>37343</v>
      </c>
      <c r="J739" s="2" t="str">
        <f aca="false">IF(OR(TRIM(Customers!J739&amp;"")="",ISNUMBER(MATCH(TRIM(Customers!J739&amp;""),Codes!$A$5:$A$14,0))),"",TRIM(Customers!J739))</f>
        <v>Online Banking</v>
      </c>
      <c r="K739" s="3" t="n">
        <f aca="false">IF(OR(TRIM(Customers!K739&amp;"")="",ISNUMBER(MATCH(TRIM(Customers!K739&amp;""),Codes!$A$5:$A$14,0))),"",IF(ISNUMBER(Customers!K739),Customers!K739,IFERROR(VALUE(Customers!K739),"")))</f>
        <v>6</v>
      </c>
      <c r="L739" s="4" t="n">
        <f aca="false">IF(OR(TRIM(Customers!L739&amp;"")="",ISNUMBER(MATCH(TRIM(Customers!L739&amp;""),Codes!$A$5:$A$14,0))),"",IF(ISNUMBER(Customers!L739),Customers!L739,IFERROR(VALUE(Customers!L739),"")))</f>
        <v>5089.28</v>
      </c>
      <c r="M739" s="4" t="n">
        <f aca="false">IF(OR(TRIM(Customers!M739&amp;"")="",ISNUMBER(MATCH(TRIM(Customers!M739&amp;""),Codes!$A$5:$A$14,0))),"",IF(ISNUMBER(Customers!M739),Customers!M739,IFERROR(VALUE(Customers!M739),"")))</f>
        <v>65661.52</v>
      </c>
      <c r="N739" s="3" t="n">
        <f aca="false">IF(OR(TRIM(Customers!N739&amp;"")="",ISNUMBER(MATCH(TRIM(Customers!N739&amp;""),Codes!$A$5:$A$14,0)),Customers!N739=9999),"",IF(ISNUMBER(Customers!N739),Customers!N739,IFERROR(VALUE(Customers!N739),"")))</f>
        <v>33</v>
      </c>
      <c r="O739" s="4" t="n">
        <f aca="false">IF(OR(TRIM(Customers!O739&amp;"")="",ISNUMBER(MATCH(TRIM(Customers!O739&amp;""),Codes!$A$5:$A$14,0))),"",IF(ISNUMBER(Customers!O739),Customers!O739,IFERROR(VALUE(Customers!O739),"")))</f>
        <v>69.14</v>
      </c>
      <c r="P739" s="3" t="n">
        <f aca="false">IF(OR(TRIM(Customers!P739&amp;"")="",ISNUMBER(MATCH(TRIM(Customers!P739&amp;""),Codes!$A$5:$A$14,0))),"",IF(ISNUMBER(Customers!P739),Customers!P739,IFERROR(VALUE(Customers!P739),"")))</f>
        <v>3</v>
      </c>
      <c r="Q739" s="4" t="n">
        <f aca="false">IF(OR(TRIM(Customers!Q739&amp;"")="",ISNUMBER(MATCH(TRIM(Customers!Q739&amp;""),Codes!$A$5:$A$14,0))),"",IF(ISNUMBER(Customers!Q739),Customers!Q739,IFERROR(VALUE(Customers!Q739),"")))</f>
        <v>7000</v>
      </c>
      <c r="R739" s="4" t="n">
        <f aca="false">IF(OR(TRIM(Customers!R739&amp;"")="",ISNUMBER(MATCH(TRIM(Customers!R739&amp;""),Codes!$A$5:$A$14,0))),"",IF(ISNUMBER(Customers!R739),Customers!R739,IFERROR(VALUE(Customers!R739),"")))</f>
        <v>5583.4</v>
      </c>
      <c r="S739" s="4" t="n">
        <f aca="false">IF(OR(TRIM(Customers!S739&amp;"")="",ISNUMBER(MATCH(TRIM(Customers!S739&amp;""),Codes!$A$5:$A$14,0))),"",IF(ISNUMBER(Customers!S739),Customers!S739,IFERROR(VALUE(Customers!S739),"")))</f>
        <v>0</v>
      </c>
      <c r="T739" s="4" t="n">
        <f aca="false">IF(OR(TRIM(Customers!T739&amp;"")="",ISNUMBER(MATCH(TRIM(Customers!T739&amp;""),Codes!$A$5:$A$14,0))),"",IF(ISNUMBER(Customers!T739),Customers!T739,IFERROR(VALUE(Customers!T739),"")))</f>
        <v>0</v>
      </c>
      <c r="U739" s="3" t="n">
        <f aca="false">IF(OR(TRIM(Customers!U739&amp;"")="",ISNUMBER(MATCH(TRIM(Customers!U739&amp;""),Codes!$A$5:$A$14,0)),Customers!U739=0),"",IF(ISNUMBER(Customers!U739),Customers!U739,IFERROR(VALUE(Customers!U739),"")))</f>
        <v>610</v>
      </c>
      <c r="V739" s="3" t="n">
        <f aca="false">IF(OR(TRIM(Customers!V739&amp;"")="",ISNUMBER(MATCH(TRIM(Customers!V739&amp;""),Codes!$A$5:$A$14,0))),"",IF(ISNUMBER(Customers!V739),Customers!V739,IFERROR(VALUE(Customers!V739),"")))</f>
        <v>0</v>
      </c>
    </row>
    <row r="740" customFormat="false" ht="15" hidden="false" customHeight="false" outlineLevel="0" collapsed="false">
      <c r="A740" s="2" t="str">
        <f aca="false">Customers!A740</f>
        <v>CL00739</v>
      </c>
      <c r="B740" s="3" t="n">
        <f aca="false">IF(OR(TRIM(Customers!B740&amp;"")="",ISNUMBER(MATCH(TRIM(Customers!B740&amp;""),Codes!$A$5:$A$14,0)),Customers!B740=0),"",IF(ISNUMBER(Customers!B740),Customers!B740,IFERROR(VALUE(Customers!B740),"")))</f>
        <v>45</v>
      </c>
      <c r="C740" s="2" t="str">
        <f aca="false">IF(OR(TRIM(Customers!C740&amp;"")="",ISNUMBER(MATCH(TRIM(Customers!C740&amp;""),Codes!$A$5:$A$14,0))),"",TRIM(Customers!C740))</f>
        <v>M</v>
      </c>
      <c r="D740" s="2" t="str">
        <f aca="false">IF(OR(TRIM(Customers!D740&amp;"")="",ISNUMBER(MATCH(TRIM(Customers!D740&amp;""),Codes!$A$5:$A$14,0))),"",TRIM(Customers!D740))</f>
        <v>Umbria</v>
      </c>
      <c r="E740" s="2" t="str">
        <f aca="false">IF(OR(TRIM(Customers!E740&amp;"")="",ISNUMBER(MATCH(TRIM(Customers!E740&amp;""),Codes!$A$5:$A$14,0))),"",TRIM(Customers!E740))</f>
        <v>Manual worker</v>
      </c>
      <c r="F740" s="2" t="str">
        <f aca="false">IF(OR(TRIM(Customers!F740&amp;"")="",ISNUMBER(MATCH(TRIM(Customers!F740&amp;""),Codes!$A$5:$A$14,0))),"",TRIM(Customers!F740))</f>
        <v>Married</v>
      </c>
      <c r="G740" s="4" t="str">
        <f aca="false">IF(OR(TRIM(Customers!G740&amp;"")="",ISNUMBER(MATCH(TRIM(Customers!G740&amp;""),Codes!$A$5:$A$14,0)),Customers!G740=-999),"",IF(ISNUMBER(Customers!G740),Customers!G740,IFERROR(VALUE(Customers!G740),"")))</f>
        <v/>
      </c>
      <c r="H740" s="3" t="n">
        <f aca="false">IF(OR(TRIM(Customers!H740&amp;"")="",ISNUMBER(MATCH(TRIM(Customers!H740&amp;""),Codes!$A$5:$A$14,0))),"",IF(ISNUMBER(Customers!H740),Customers!H740,IFERROR(VALUE(Customers!H740),"")))</f>
        <v>10</v>
      </c>
      <c r="I740" s="5" t="n">
        <f aca="false">IF(OR(TRIM(Customers!I740&amp;"")="",ISNUMBER(MATCH(TRIM(Customers!I740&amp;""),Codes!$A$5:$A$14,0)),Customers!I740=DATE(1970,1,1)),"",IF(ISNUMBER(Customers!I740),Customers!I740,IFERROR(DATEVALUE(Customers!I740),"")))</f>
        <v>42434</v>
      </c>
      <c r="J740" s="2" t="str">
        <f aca="false">IF(OR(TRIM(Customers!J740&amp;"")="",ISNUMBER(MATCH(TRIM(Customers!J740&amp;""),Codes!$A$5:$A$14,0))),"",TRIM(Customers!J740))</f>
        <v>Branch</v>
      </c>
      <c r="K740" s="3" t="str">
        <f aca="false">IF(OR(TRIM(Customers!K740&amp;"")="",ISNUMBER(MATCH(TRIM(Customers!K740&amp;""),Codes!$A$5:$A$14,0))),"",IF(ISNUMBER(Customers!K740),Customers!K740,IFERROR(VALUE(Customers!K740),"")))</f>
        <v/>
      </c>
      <c r="L740" s="4" t="n">
        <f aca="false">IF(OR(TRIM(Customers!L740&amp;"")="",ISNUMBER(MATCH(TRIM(Customers!L740&amp;""),Codes!$A$5:$A$14,0))),"",IF(ISNUMBER(Customers!L740),Customers!L740,IFERROR(VALUE(Customers!L740),"")))</f>
        <v>2256.25</v>
      </c>
      <c r="M740" s="4" t="n">
        <f aca="false">IF(OR(TRIM(Customers!M740&amp;"")="",ISNUMBER(MATCH(TRIM(Customers!M740&amp;""),Codes!$A$5:$A$14,0))),"",IF(ISNUMBER(Customers!M740),Customers!M740,IFERROR(VALUE(Customers!M740),"")))</f>
        <v>43462.02</v>
      </c>
      <c r="N740" s="3" t="n">
        <f aca="false">IF(OR(TRIM(Customers!N740&amp;"")="",ISNUMBER(MATCH(TRIM(Customers!N740&amp;""),Codes!$A$5:$A$14,0)),Customers!N740=9999),"",IF(ISNUMBER(Customers!N740),Customers!N740,IFERROR(VALUE(Customers!N740),"")))</f>
        <v>25</v>
      </c>
      <c r="O740" s="4" t="n">
        <f aca="false">IF(OR(TRIM(Customers!O740&amp;"")="",ISNUMBER(MATCH(TRIM(Customers!O740&amp;""),Codes!$A$5:$A$14,0))),"",IF(ISNUMBER(Customers!O740),Customers!O740,IFERROR(VALUE(Customers!O740),"")))</f>
        <v>45.68</v>
      </c>
      <c r="P740" s="3" t="n">
        <f aca="false">IF(OR(TRIM(Customers!P740&amp;"")="",ISNUMBER(MATCH(TRIM(Customers!P740&amp;""),Codes!$A$5:$A$14,0))),"",IF(ISNUMBER(Customers!P740),Customers!P740,IFERROR(VALUE(Customers!P740),"")))</f>
        <v>6</v>
      </c>
      <c r="Q740" s="4" t="n">
        <f aca="false">IF(OR(TRIM(Customers!Q740&amp;"")="",ISNUMBER(MATCH(TRIM(Customers!Q740&amp;""),Codes!$A$5:$A$14,0))),"",IF(ISNUMBER(Customers!Q740),Customers!Q740,IFERROR(VALUE(Customers!Q740),"")))</f>
        <v>0</v>
      </c>
      <c r="R740" s="4" t="n">
        <f aca="false">IF(OR(TRIM(Customers!R740&amp;"")="",ISNUMBER(MATCH(TRIM(Customers!R740&amp;""),Codes!$A$5:$A$14,0))),"",IF(ISNUMBER(Customers!R740),Customers!R740,IFERROR(VALUE(Customers!R740),"")))</f>
        <v>0</v>
      </c>
      <c r="S740" s="4" t="n">
        <f aca="false">IF(OR(TRIM(Customers!S740&amp;"")="",ISNUMBER(MATCH(TRIM(Customers!S740&amp;""),Codes!$A$5:$A$14,0))),"",IF(ISNUMBER(Customers!S740),Customers!S740,IFERROR(VALUE(Customers!S740),"")))</f>
        <v>118000</v>
      </c>
      <c r="T740" s="4" t="n">
        <f aca="false">IF(OR(TRIM(Customers!T740&amp;"")="",ISNUMBER(MATCH(TRIM(Customers!T740&amp;""),Codes!$A$5:$A$14,0))),"",IF(ISNUMBER(Customers!T740),Customers!T740,IFERROR(VALUE(Customers!T740),"")))</f>
        <v>553</v>
      </c>
      <c r="U740" s="3" t="n">
        <f aca="false">IF(OR(TRIM(Customers!U740&amp;"")="",ISNUMBER(MATCH(TRIM(Customers!U740&amp;""),Codes!$A$5:$A$14,0)),Customers!U740=0),"",IF(ISNUMBER(Customers!U740),Customers!U740,IFERROR(VALUE(Customers!U740),"")))</f>
        <v>650</v>
      </c>
      <c r="V740" s="3" t="n">
        <f aca="false">IF(OR(TRIM(Customers!V740&amp;"")="",ISNUMBER(MATCH(TRIM(Customers!V740&amp;""),Codes!$A$5:$A$14,0))),"",IF(ISNUMBER(Customers!V740),Customers!V740,IFERROR(VALUE(Customers!V740),"")))</f>
        <v>0</v>
      </c>
    </row>
    <row r="741" customFormat="false" ht="15" hidden="false" customHeight="false" outlineLevel="0" collapsed="false">
      <c r="A741" s="2" t="str">
        <f aca="false">Customers!A741</f>
        <v>CL00740</v>
      </c>
      <c r="B741" s="3" t="n">
        <f aca="false">IF(OR(TRIM(Customers!B741&amp;"")="",ISNUMBER(MATCH(TRIM(Customers!B741&amp;""),Codes!$A$5:$A$14,0)),Customers!B741=0),"",IF(ISNUMBER(Customers!B741),Customers!B741,IFERROR(VALUE(Customers!B741),"")))</f>
        <v>57</v>
      </c>
      <c r="C741" s="2" t="str">
        <f aca="false">IF(OR(TRIM(Customers!C741&amp;"")="",ISNUMBER(MATCH(TRIM(Customers!C741&amp;""),Codes!$A$5:$A$14,0))),"",TRIM(Customers!C741))</f>
        <v>M</v>
      </c>
      <c r="D741" s="2" t="str">
        <f aca="false">IF(OR(TRIM(Customers!D741&amp;"")="",ISNUMBER(MATCH(TRIM(Customers!D741&amp;""),Codes!$A$5:$A$14,0))),"",TRIM(Customers!D741))</f>
        <v>Sicilia</v>
      </c>
      <c r="E741" s="2" t="str">
        <f aca="false">IF(OR(TRIM(Customers!E741&amp;"")="",ISNUMBER(MATCH(TRIM(Customers!E741&amp;""),Codes!$A$5:$A$14,0))),"",TRIM(Customers!E741))</f>
        <v>Employee</v>
      </c>
      <c r="F741" s="2" t="str">
        <f aca="false">IF(OR(TRIM(Customers!F741&amp;"")="",ISNUMBER(MATCH(TRIM(Customers!F741&amp;""),Codes!$A$5:$A$14,0))),"",TRIM(Customers!F741))</f>
        <v>Married</v>
      </c>
      <c r="G741" s="4" t="n">
        <f aca="false">IF(OR(TRIM(Customers!G741&amp;"")="",ISNUMBER(MATCH(TRIM(Customers!G741&amp;""),Codes!$A$5:$A$14,0)),Customers!G741=-999),"",IF(ISNUMBER(Customers!G741),Customers!G741,IFERROR(VALUE(Customers!G741),"")))</f>
        <v>42500</v>
      </c>
      <c r="H741" s="3" t="n">
        <f aca="false">IF(OR(TRIM(Customers!H741&amp;"")="",ISNUMBER(MATCH(TRIM(Customers!H741&amp;""),Codes!$A$5:$A$14,0))),"",IF(ISNUMBER(Customers!H741),Customers!H741,IFERROR(VALUE(Customers!H741),"")))</f>
        <v>11</v>
      </c>
      <c r="I741" s="5" t="n">
        <f aca="false">IF(OR(TRIM(Customers!I741&amp;"")="",ISNUMBER(MATCH(TRIM(Customers!I741&amp;""),Codes!$A$5:$A$14,0)),Customers!I741=DATE(1970,1,1)),"",IF(ISNUMBER(Customers!I741),Customers!I741,IFERROR(DATEVALUE(Customers!I741),"")))</f>
        <v>42037</v>
      </c>
      <c r="J741" s="2" t="str">
        <f aca="false">IF(OR(TRIM(Customers!J741&amp;"")="",ISNUMBER(MATCH(TRIM(Customers!J741&amp;""),Codes!$A$5:$A$14,0))),"",TRIM(Customers!J741))</f>
        <v>Branch</v>
      </c>
      <c r="K741" s="3" t="n">
        <f aca="false">IF(OR(TRIM(Customers!K741&amp;"")="",ISNUMBER(MATCH(TRIM(Customers!K741&amp;""),Codes!$A$5:$A$14,0))),"",IF(ISNUMBER(Customers!K741),Customers!K741,IFERROR(VALUE(Customers!K741),"")))</f>
        <v>1</v>
      </c>
      <c r="L741" s="4" t="n">
        <f aca="false">IF(OR(TRIM(Customers!L741&amp;"")="",ISNUMBER(MATCH(TRIM(Customers!L741&amp;""),Codes!$A$5:$A$14,0))),"",IF(ISNUMBER(Customers!L741),Customers!L741,IFERROR(VALUE(Customers!L741),"")))</f>
        <v>6461.21</v>
      </c>
      <c r="M741" s="4" t="n">
        <f aca="false">IF(OR(TRIM(Customers!M741&amp;"")="",ISNUMBER(MATCH(TRIM(Customers!M741&amp;""),Codes!$A$5:$A$14,0))),"",IF(ISNUMBER(Customers!M741),Customers!M741,IFERROR(VALUE(Customers!M741),"")))</f>
        <v>16666.42</v>
      </c>
      <c r="N741" s="3" t="n">
        <f aca="false">IF(OR(TRIM(Customers!N741&amp;"")="",ISNUMBER(MATCH(TRIM(Customers!N741&amp;""),Codes!$A$5:$A$14,0)),Customers!N741=9999),"",IF(ISNUMBER(Customers!N741),Customers!N741,IFERROR(VALUE(Customers!N741),"")))</f>
        <v>0</v>
      </c>
      <c r="O741" s="4" t="str">
        <f aca="false">IF(OR(TRIM(Customers!O741&amp;"")="",ISNUMBER(MATCH(TRIM(Customers!O741&amp;""),Codes!$A$5:$A$14,0))),"",IF(ISNUMBER(Customers!O741),Customers!O741,IFERROR(VALUE(Customers!O741),"")))</f>
        <v/>
      </c>
      <c r="P741" s="3" t="n">
        <f aca="false">IF(OR(TRIM(Customers!P741&amp;"")="",ISNUMBER(MATCH(TRIM(Customers!P741&amp;""),Codes!$A$5:$A$14,0))),"",IF(ISNUMBER(Customers!P741),Customers!P741,IFERROR(VALUE(Customers!P741),"")))</f>
        <v>0</v>
      </c>
      <c r="Q741" s="4" t="n">
        <f aca="false">IF(OR(TRIM(Customers!Q741&amp;"")="",ISNUMBER(MATCH(TRIM(Customers!Q741&amp;""),Codes!$A$5:$A$14,0))),"",IF(ISNUMBER(Customers!Q741),Customers!Q741,IFERROR(VALUE(Customers!Q741),"")))</f>
        <v>5000</v>
      </c>
      <c r="R741" s="4" t="n">
        <f aca="false">IF(OR(TRIM(Customers!R741&amp;"")="",ISNUMBER(MATCH(TRIM(Customers!R741&amp;""),Codes!$A$5:$A$14,0))),"",IF(ISNUMBER(Customers!R741),Customers!R741,IFERROR(VALUE(Customers!R741),"")))</f>
        <v>906.88</v>
      </c>
      <c r="S741" s="4" t="n">
        <f aca="false">IF(OR(TRIM(Customers!S741&amp;"")="",ISNUMBER(MATCH(TRIM(Customers!S741&amp;""),Codes!$A$5:$A$14,0))),"",IF(ISNUMBER(Customers!S741),Customers!S741,IFERROR(VALUE(Customers!S741),"")))</f>
        <v>145000</v>
      </c>
      <c r="T741" s="4" t="n">
        <f aca="false">IF(OR(TRIM(Customers!T741&amp;"")="",ISNUMBER(MATCH(TRIM(Customers!T741&amp;""),Codes!$A$5:$A$14,0))),"",IF(ISNUMBER(Customers!T741),Customers!T741,IFERROR(VALUE(Customers!T741),"")))</f>
        <v>653</v>
      </c>
      <c r="U741" s="3" t="n">
        <f aca="false">IF(OR(TRIM(Customers!U741&amp;"")="",ISNUMBER(MATCH(TRIM(Customers!U741&amp;""),Codes!$A$5:$A$14,0)),Customers!U741=0),"",IF(ISNUMBER(Customers!U741),Customers!U741,IFERROR(VALUE(Customers!U741),"")))</f>
        <v>618</v>
      </c>
      <c r="V741" s="3" t="str">
        <f aca="false">IF(OR(TRIM(Customers!V741&amp;"")="",ISNUMBER(MATCH(TRIM(Customers!V741&amp;""),Codes!$A$5:$A$14,0))),"",IF(ISNUMBER(Customers!V741),Customers!V741,IFERROR(VALUE(Customers!V741),"")))</f>
        <v/>
      </c>
    </row>
    <row r="742" customFormat="false" ht="15" hidden="false" customHeight="false" outlineLevel="0" collapsed="false">
      <c r="A742" s="2" t="str">
        <f aca="false">Customers!A742</f>
        <v>CL00741</v>
      </c>
      <c r="B742" s="3" t="n">
        <f aca="false">IF(OR(TRIM(Customers!B742&amp;"")="",ISNUMBER(MATCH(TRIM(Customers!B742&amp;""),Codes!$A$5:$A$14,0)),Customers!B742=0),"",IF(ISNUMBER(Customers!B742),Customers!B742,IFERROR(VALUE(Customers!B742),"")))</f>
        <v>69</v>
      </c>
      <c r="C742" s="2" t="str">
        <f aca="false">IF(OR(TRIM(Customers!C742&amp;"")="",ISNUMBER(MATCH(TRIM(Customers!C742&amp;""),Codes!$A$5:$A$14,0))),"",TRIM(Customers!C742))</f>
        <v>F</v>
      </c>
      <c r="D742" s="2" t="str">
        <f aca="false">IF(OR(TRIM(Customers!D742&amp;"")="",ISNUMBER(MATCH(TRIM(Customers!D742&amp;""),Codes!$A$5:$A$14,0))),"",TRIM(Customers!D742))</f>
        <v>Friuli-Venezia Giulia</v>
      </c>
      <c r="E742" s="2" t="str">
        <f aca="false">IF(OR(TRIM(Customers!E742&amp;"")="",ISNUMBER(MATCH(TRIM(Customers!E742&amp;""),Codes!$A$5:$A$14,0))),"",TRIM(Customers!E742))</f>
        <v>Retired</v>
      </c>
      <c r="F742" s="2" t="str">
        <f aca="false">IF(OR(TRIM(Customers!F742&amp;"")="",ISNUMBER(MATCH(TRIM(Customers!F742&amp;""),Codes!$A$5:$A$14,0))),"",TRIM(Customers!F742))</f>
        <v>Single</v>
      </c>
      <c r="G742" s="4" t="n">
        <f aca="false">IF(OR(TRIM(Customers!G742&amp;"")="",ISNUMBER(MATCH(TRIM(Customers!G742&amp;""),Codes!$A$5:$A$14,0)),Customers!G742=-999),"",IF(ISNUMBER(Customers!G742),Customers!G742,IFERROR(VALUE(Customers!G742),"")))</f>
        <v>16000</v>
      </c>
      <c r="H742" s="3" t="n">
        <f aca="false">IF(OR(TRIM(Customers!H742&amp;"")="",ISNUMBER(MATCH(TRIM(Customers!H742&amp;""),Codes!$A$5:$A$14,0))),"",IF(ISNUMBER(Customers!H742),Customers!H742,IFERROR(VALUE(Customers!H742),"")))</f>
        <v>24</v>
      </c>
      <c r="I742" s="5" t="n">
        <f aca="false">IF(OR(TRIM(Customers!I742&amp;"")="",ISNUMBER(MATCH(TRIM(Customers!I742&amp;""),Codes!$A$5:$A$14,0)),Customers!I742=DATE(1970,1,1)),"",IF(ISNUMBER(Customers!I742),Customers!I742,IFERROR(DATEVALUE(Customers!I742),"")))</f>
        <v>37426</v>
      </c>
      <c r="J742" s="2" t="str">
        <f aca="false">IF(OR(TRIM(Customers!J742&amp;"")="",ISNUMBER(MATCH(TRIM(Customers!J742&amp;""),Codes!$A$5:$A$14,0))),"",TRIM(Customers!J742))</f>
        <v>Phone</v>
      </c>
      <c r="K742" s="3" t="n">
        <f aca="false">IF(OR(TRIM(Customers!K742&amp;"")="",ISNUMBER(MATCH(TRIM(Customers!K742&amp;""),Codes!$A$5:$A$14,0))),"",IF(ISNUMBER(Customers!K742),Customers!K742,IFERROR(VALUE(Customers!K742),"")))</f>
        <v>6</v>
      </c>
      <c r="L742" s="4" t="n">
        <f aca="false">IF(OR(TRIM(Customers!L742&amp;"")="",ISNUMBER(MATCH(TRIM(Customers!L742&amp;""),Codes!$A$5:$A$14,0))),"",IF(ISNUMBER(Customers!L742),Customers!L742,IFERROR(VALUE(Customers!L742),"")))</f>
        <v>1864.03</v>
      </c>
      <c r="M742" s="4" t="n">
        <f aca="false">IF(OR(TRIM(Customers!M742&amp;"")="",ISNUMBER(MATCH(TRIM(Customers!M742&amp;""),Codes!$A$5:$A$14,0))),"",IF(ISNUMBER(Customers!M742),Customers!M742,IFERROR(VALUE(Customers!M742),"")))</f>
        <v>0</v>
      </c>
      <c r="N742" s="3" t="n">
        <f aca="false">IF(OR(TRIM(Customers!N742&amp;"")="",ISNUMBER(MATCH(TRIM(Customers!N742&amp;""),Codes!$A$5:$A$14,0)),Customers!N742=9999),"",IF(ISNUMBER(Customers!N742),Customers!N742,IFERROR(VALUE(Customers!N742),"")))</f>
        <v>12</v>
      </c>
      <c r="O742" s="4" t="n">
        <f aca="false">IF(OR(TRIM(Customers!O742&amp;"")="",ISNUMBER(MATCH(TRIM(Customers!O742&amp;""),Codes!$A$5:$A$14,0))),"",IF(ISNUMBER(Customers!O742),Customers!O742,IFERROR(VALUE(Customers!O742),"")))</f>
        <v>37.31</v>
      </c>
      <c r="P742" s="3" t="n">
        <f aca="false">IF(OR(TRIM(Customers!P742&amp;"")="",ISNUMBER(MATCH(TRIM(Customers!P742&amp;""),Codes!$A$5:$A$14,0))),"",IF(ISNUMBER(Customers!P742),Customers!P742,IFERROR(VALUE(Customers!P742),"")))</f>
        <v>2</v>
      </c>
      <c r="Q742" s="4" t="n">
        <f aca="false">IF(OR(TRIM(Customers!Q742&amp;"")="",ISNUMBER(MATCH(TRIM(Customers!Q742&amp;""),Codes!$A$5:$A$14,0))),"",IF(ISNUMBER(Customers!Q742),Customers!Q742,IFERROR(VALUE(Customers!Q742),"")))</f>
        <v>4000</v>
      </c>
      <c r="R742" s="4" t="n">
        <f aca="false">IF(OR(TRIM(Customers!R742&amp;"")="",ISNUMBER(MATCH(TRIM(Customers!R742&amp;""),Codes!$A$5:$A$14,0))),"",IF(ISNUMBER(Customers!R742),Customers!R742,IFERROR(VALUE(Customers!R742),"")))</f>
        <v>600.51</v>
      </c>
      <c r="S742" s="4" t="str">
        <f aca="false">IF(OR(TRIM(Customers!S742&amp;"")="",ISNUMBER(MATCH(TRIM(Customers!S742&amp;""),Codes!$A$5:$A$14,0))),"",IF(ISNUMBER(Customers!S742),Customers!S742,IFERROR(VALUE(Customers!S742),"")))</f>
        <v/>
      </c>
      <c r="T742" s="4" t="str">
        <f aca="false">IF(OR(TRIM(Customers!T742&amp;"")="",ISNUMBER(MATCH(TRIM(Customers!T742&amp;""),Codes!$A$5:$A$14,0))),"",IF(ISNUMBER(Customers!T742),Customers!T742,IFERROR(VALUE(Customers!T742),"")))</f>
        <v/>
      </c>
      <c r="U742" s="3" t="n">
        <f aca="false">IF(OR(TRIM(Customers!U742&amp;"")="",ISNUMBER(MATCH(TRIM(Customers!U742&amp;""),Codes!$A$5:$A$14,0)),Customers!U742=0),"",IF(ISNUMBER(Customers!U742),Customers!U742,IFERROR(VALUE(Customers!U742),"")))</f>
        <v>692</v>
      </c>
      <c r="V742" s="3" t="n">
        <f aca="false">IF(OR(TRIM(Customers!V742&amp;"")="",ISNUMBER(MATCH(TRIM(Customers!V742&amp;""),Codes!$A$5:$A$14,0))),"",IF(ISNUMBER(Customers!V742),Customers!V742,IFERROR(VALUE(Customers!V742),"")))</f>
        <v>1</v>
      </c>
    </row>
    <row r="743" customFormat="false" ht="15" hidden="false" customHeight="false" outlineLevel="0" collapsed="false">
      <c r="A743" s="2" t="str">
        <f aca="false">Customers!A743</f>
        <v>CL00742</v>
      </c>
      <c r="B743" s="3" t="n">
        <f aca="false">IF(OR(TRIM(Customers!B743&amp;"")="",ISNUMBER(MATCH(TRIM(Customers!B743&amp;""),Codes!$A$5:$A$14,0)),Customers!B743=0),"",IF(ISNUMBER(Customers!B743),Customers!B743,IFERROR(VALUE(Customers!B743),"")))</f>
        <v>46</v>
      </c>
      <c r="C743" s="2" t="str">
        <f aca="false">IF(OR(TRIM(Customers!C743&amp;"")="",ISNUMBER(MATCH(TRIM(Customers!C743&amp;""),Codes!$A$5:$A$14,0))),"",TRIM(Customers!C743))</f>
        <v>M</v>
      </c>
      <c r="D743" s="2" t="str">
        <f aca="false">IF(OR(TRIM(Customers!D743&amp;"")="",ISNUMBER(MATCH(TRIM(Customers!D743&amp;""),Codes!$A$5:$A$14,0))),"",TRIM(Customers!D743))</f>
        <v>Puglia</v>
      </c>
      <c r="E743" s="2" t="str">
        <f aca="false">IF(OR(TRIM(Customers!E743&amp;"")="",ISNUMBER(MATCH(TRIM(Customers!E743&amp;""),Codes!$A$5:$A$14,0))),"",TRIM(Customers!E743))</f>
        <v>Business owner</v>
      </c>
      <c r="F743" s="2" t="str">
        <f aca="false">IF(OR(TRIM(Customers!F743&amp;"")="",ISNUMBER(MATCH(TRIM(Customers!F743&amp;""),Codes!$A$5:$A$14,0))),"",TRIM(Customers!F743))</f>
        <v>Divorced</v>
      </c>
      <c r="G743" s="4" t="n">
        <f aca="false">IF(OR(TRIM(Customers!G743&amp;"")="",ISNUMBER(MATCH(TRIM(Customers!G743&amp;""),Codes!$A$5:$A$14,0)),Customers!G743=-999),"",IF(ISNUMBER(Customers!G743),Customers!G743,IFERROR(VALUE(Customers!G743),"")))</f>
        <v>56000</v>
      </c>
      <c r="H743" s="3" t="n">
        <f aca="false">IF(OR(TRIM(Customers!H743&amp;"")="",ISNUMBER(MATCH(TRIM(Customers!H743&amp;""),Codes!$A$5:$A$14,0))),"",IF(ISNUMBER(Customers!H743),Customers!H743,IFERROR(VALUE(Customers!H743),"")))</f>
        <v>16</v>
      </c>
      <c r="I743" s="5" t="n">
        <f aca="false">IF(OR(TRIM(Customers!I743&amp;"")="",ISNUMBER(MATCH(TRIM(Customers!I743&amp;""),Codes!$A$5:$A$14,0)),Customers!I743=DATE(1970,1,1)),"",IF(ISNUMBER(Customers!I743),Customers!I743,IFERROR(DATEVALUE(Customers!I743),"")))</f>
        <v>40414</v>
      </c>
      <c r="J743" s="2" t="str">
        <f aca="false">IF(OR(TRIM(Customers!J743&amp;"")="",ISNUMBER(MATCH(TRIM(Customers!J743&amp;""),Codes!$A$5:$A$14,0))),"",TRIM(Customers!J743))</f>
        <v>App</v>
      </c>
      <c r="K743" s="3" t="n">
        <f aca="false">IF(OR(TRIM(Customers!K743&amp;"")="",ISNUMBER(MATCH(TRIM(Customers!K743&amp;""),Codes!$A$5:$A$14,0))),"",IF(ISNUMBER(Customers!K743),Customers!K743,IFERROR(VALUE(Customers!K743),"")))</f>
        <v>1</v>
      </c>
      <c r="L743" s="4" t="n">
        <f aca="false">IF(OR(TRIM(Customers!L743&amp;"")="",ISNUMBER(MATCH(TRIM(Customers!L743&amp;""),Codes!$A$5:$A$14,0))),"",IF(ISNUMBER(Customers!L743),Customers!L743,IFERROR(VALUE(Customers!L743),"")))</f>
        <v>7721.58</v>
      </c>
      <c r="M743" s="4" t="n">
        <f aca="false">IF(OR(TRIM(Customers!M743&amp;"")="",ISNUMBER(MATCH(TRIM(Customers!M743&amp;""),Codes!$A$5:$A$14,0))),"",IF(ISNUMBER(Customers!M743),Customers!M743,IFERROR(VALUE(Customers!M743),"")))</f>
        <v>31055.78</v>
      </c>
      <c r="N743" s="3" t="n">
        <f aca="false">IF(OR(TRIM(Customers!N743&amp;"")="",ISNUMBER(MATCH(TRIM(Customers!N743&amp;""),Codes!$A$5:$A$14,0)),Customers!N743=9999),"",IF(ISNUMBER(Customers!N743),Customers!N743,IFERROR(VALUE(Customers!N743),"")))</f>
        <v>44</v>
      </c>
      <c r="O743" s="4" t="n">
        <f aca="false">IF(OR(TRIM(Customers!O743&amp;"")="",ISNUMBER(MATCH(TRIM(Customers!O743&amp;""),Codes!$A$5:$A$14,0))),"",IF(ISNUMBER(Customers!O743),Customers!O743,IFERROR(VALUE(Customers!O743),"")))</f>
        <v>89.01</v>
      </c>
      <c r="P743" s="3" t="n">
        <f aca="false">IF(OR(TRIM(Customers!P743&amp;"")="",ISNUMBER(MATCH(TRIM(Customers!P743&amp;""),Codes!$A$5:$A$14,0))),"",IF(ISNUMBER(Customers!P743),Customers!P743,IFERROR(VALUE(Customers!P743),"")))</f>
        <v>4</v>
      </c>
      <c r="Q743" s="4" t="n">
        <f aca="false">IF(OR(TRIM(Customers!Q743&amp;"")="",ISNUMBER(MATCH(TRIM(Customers!Q743&amp;""),Codes!$A$5:$A$14,0))),"",IF(ISNUMBER(Customers!Q743),Customers!Q743,IFERROR(VALUE(Customers!Q743),"")))</f>
        <v>12500</v>
      </c>
      <c r="R743" s="4" t="n">
        <f aca="false">IF(OR(TRIM(Customers!R743&amp;"")="",ISNUMBER(MATCH(TRIM(Customers!R743&amp;""),Codes!$A$5:$A$14,0))),"",IF(ISNUMBER(Customers!R743),Customers!R743,IFERROR(VALUE(Customers!R743),"")))</f>
        <v>3450.02</v>
      </c>
      <c r="S743" s="4" t="n">
        <f aca="false">IF(OR(TRIM(Customers!S743&amp;"")="",ISNUMBER(MATCH(TRIM(Customers!S743&amp;""),Codes!$A$5:$A$14,0))),"",IF(ISNUMBER(Customers!S743),Customers!S743,IFERROR(VALUE(Customers!S743),"")))</f>
        <v>0</v>
      </c>
      <c r="T743" s="4" t="n">
        <f aca="false">IF(OR(TRIM(Customers!T743&amp;"")="",ISNUMBER(MATCH(TRIM(Customers!T743&amp;""),Codes!$A$5:$A$14,0))),"",IF(ISNUMBER(Customers!T743),Customers!T743,IFERROR(VALUE(Customers!T743),"")))</f>
        <v>0</v>
      </c>
      <c r="U743" s="3" t="n">
        <f aca="false">IF(OR(TRIM(Customers!U743&amp;"")="",ISNUMBER(MATCH(TRIM(Customers!U743&amp;""),Codes!$A$5:$A$14,0)),Customers!U743=0),"",IF(ISNUMBER(Customers!U743),Customers!U743,IFERROR(VALUE(Customers!U743),"")))</f>
        <v>758</v>
      </c>
      <c r="V743" s="3" t="str">
        <f aca="false">IF(OR(TRIM(Customers!V743&amp;"")="",ISNUMBER(MATCH(TRIM(Customers!V743&amp;""),Codes!$A$5:$A$14,0))),"",IF(ISNUMBER(Customers!V743),Customers!V743,IFERROR(VALUE(Customers!V743),"")))</f>
        <v/>
      </c>
    </row>
    <row r="744" customFormat="false" ht="15" hidden="false" customHeight="false" outlineLevel="0" collapsed="false">
      <c r="A744" s="2" t="str">
        <f aca="false">Customers!A744</f>
        <v>CL00743</v>
      </c>
      <c r="B744" s="3" t="n">
        <f aca="false">IF(OR(TRIM(Customers!B744&amp;"")="",ISNUMBER(MATCH(TRIM(Customers!B744&amp;""),Codes!$A$5:$A$14,0)),Customers!B744=0),"",IF(ISNUMBER(Customers!B744),Customers!B744,IFERROR(VALUE(Customers!B744),"")))</f>
        <v>56</v>
      </c>
      <c r="C744" s="2" t="str">
        <f aca="false">IF(OR(TRIM(Customers!C744&amp;"")="",ISNUMBER(MATCH(TRIM(Customers!C744&amp;""),Codes!$A$5:$A$14,0))),"",TRIM(Customers!C744))</f>
        <v>F</v>
      </c>
      <c r="D744" s="2" t="str">
        <f aca="false">IF(OR(TRIM(Customers!D744&amp;"")="",ISNUMBER(MATCH(TRIM(Customers!D744&amp;""),Codes!$A$5:$A$14,0))),"",TRIM(Customers!D744))</f>
        <v>Puglia</v>
      </c>
      <c r="E744" s="2" t="str">
        <f aca="false">IF(OR(TRIM(Customers!E744&amp;"")="",ISNUMBER(MATCH(TRIM(Customers!E744&amp;""),Codes!$A$5:$A$14,0))),"",TRIM(Customers!E744))</f>
        <v>Employee</v>
      </c>
      <c r="F744" s="2" t="str">
        <f aca="false">IF(OR(TRIM(Customers!F744&amp;"")="",ISNUMBER(MATCH(TRIM(Customers!F744&amp;""),Codes!$A$5:$A$14,0))),"",TRIM(Customers!F744))</f>
        <v>Single</v>
      </c>
      <c r="G744" s="4" t="n">
        <f aca="false">IF(OR(TRIM(Customers!G744&amp;"")="",ISNUMBER(MATCH(TRIM(Customers!G744&amp;""),Codes!$A$5:$A$14,0)),Customers!G744=-999),"",IF(ISNUMBER(Customers!G744),Customers!G744,IFERROR(VALUE(Customers!G744),"")))</f>
        <v>30000</v>
      </c>
      <c r="H744" s="3" t="n">
        <f aca="false">IF(OR(TRIM(Customers!H744&amp;"")="",ISNUMBER(MATCH(TRIM(Customers!H744&amp;""),Codes!$A$5:$A$14,0))),"",IF(ISNUMBER(Customers!H744),Customers!H744,IFERROR(VALUE(Customers!H744),"")))</f>
        <v>15</v>
      </c>
      <c r="I744" s="5" t="n">
        <f aca="false">IF(OR(TRIM(Customers!I744&amp;"")="",ISNUMBER(MATCH(TRIM(Customers!I744&amp;""),Codes!$A$5:$A$14,0)),Customers!I744=DATE(1970,1,1)),"",IF(ISNUMBER(Customers!I744),Customers!I744,IFERROR(DATEVALUE(Customers!I744),"")))</f>
        <v>40436</v>
      </c>
      <c r="J744" s="2" t="str">
        <f aca="false">IF(OR(TRIM(Customers!J744&amp;"")="",ISNUMBER(MATCH(TRIM(Customers!J744&amp;""),Codes!$A$5:$A$14,0))),"",TRIM(Customers!J744))</f>
        <v>Branch</v>
      </c>
      <c r="K744" s="3" t="n">
        <f aca="false">IF(OR(TRIM(Customers!K744&amp;"")="",ISNUMBER(MATCH(TRIM(Customers!K744&amp;""),Codes!$A$5:$A$14,0))),"",IF(ISNUMBER(Customers!K744),Customers!K744,IFERROR(VALUE(Customers!K744),"")))</f>
        <v>3</v>
      </c>
      <c r="L744" s="4" t="n">
        <f aca="false">IF(OR(TRIM(Customers!L744&amp;"")="",ISNUMBER(MATCH(TRIM(Customers!L744&amp;""),Codes!$A$5:$A$14,0))),"",IF(ISNUMBER(Customers!L744),Customers!L744,IFERROR(VALUE(Customers!L744),"")))</f>
        <v>1719.11</v>
      </c>
      <c r="M744" s="4" t="n">
        <f aca="false">IF(OR(TRIM(Customers!M744&amp;"")="",ISNUMBER(MATCH(TRIM(Customers!M744&amp;""),Codes!$A$5:$A$14,0))),"",IF(ISNUMBER(Customers!M744),Customers!M744,IFERROR(VALUE(Customers!M744),"")))</f>
        <v>27881.89</v>
      </c>
      <c r="N744" s="3" t="n">
        <f aca="false">IF(OR(TRIM(Customers!N744&amp;"")="",ISNUMBER(MATCH(TRIM(Customers!N744&amp;""),Codes!$A$5:$A$14,0)),Customers!N744=9999),"",IF(ISNUMBER(Customers!N744),Customers!N744,IFERROR(VALUE(Customers!N744),"")))</f>
        <v>18</v>
      </c>
      <c r="O744" s="4" t="n">
        <f aca="false">IF(OR(TRIM(Customers!O744&amp;"")="",ISNUMBER(MATCH(TRIM(Customers!O744&amp;""),Codes!$A$5:$A$14,0))),"",IF(ISNUMBER(Customers!O744),Customers!O744,IFERROR(VALUE(Customers!O744),"")))</f>
        <v>57.03</v>
      </c>
      <c r="P744" s="3" t="n">
        <f aca="false">IF(OR(TRIM(Customers!P744&amp;"")="",ISNUMBER(MATCH(TRIM(Customers!P744&amp;""),Codes!$A$5:$A$14,0))),"",IF(ISNUMBER(Customers!P744),Customers!P744,IFERROR(VALUE(Customers!P744),"")))</f>
        <v>2</v>
      </c>
      <c r="Q744" s="4" t="n">
        <f aca="false">IF(OR(TRIM(Customers!Q744&amp;"")="",ISNUMBER(MATCH(TRIM(Customers!Q744&amp;""),Codes!$A$5:$A$14,0))),"",IF(ISNUMBER(Customers!Q744),Customers!Q744,IFERROR(VALUE(Customers!Q744),"")))</f>
        <v>7000</v>
      </c>
      <c r="R744" s="4" t="n">
        <f aca="false">IF(OR(TRIM(Customers!R744&amp;"")="",ISNUMBER(MATCH(TRIM(Customers!R744&amp;""),Codes!$A$5:$A$14,0))),"",IF(ISNUMBER(Customers!R744),Customers!R744,IFERROR(VALUE(Customers!R744),"")))</f>
        <v>852.99</v>
      </c>
      <c r="S744" s="4" t="str">
        <f aca="false">IF(OR(TRIM(Customers!S744&amp;"")="",ISNUMBER(MATCH(TRIM(Customers!S744&amp;""),Codes!$A$5:$A$14,0))),"",IF(ISNUMBER(Customers!S744),Customers!S744,IFERROR(VALUE(Customers!S744),"")))</f>
        <v/>
      </c>
      <c r="T744" s="4" t="str">
        <f aca="false">IF(OR(TRIM(Customers!T744&amp;"")="",ISNUMBER(MATCH(TRIM(Customers!T744&amp;""),Codes!$A$5:$A$14,0))),"",IF(ISNUMBER(Customers!T744),Customers!T744,IFERROR(VALUE(Customers!T744),"")))</f>
        <v/>
      </c>
      <c r="U744" s="3" t="n">
        <f aca="false">IF(OR(TRIM(Customers!U744&amp;"")="",ISNUMBER(MATCH(TRIM(Customers!U744&amp;""),Codes!$A$5:$A$14,0)),Customers!U744=0),"",IF(ISNUMBER(Customers!U744),Customers!U744,IFERROR(VALUE(Customers!U744),"")))</f>
        <v>666</v>
      </c>
      <c r="V744" s="3" t="n">
        <f aca="false">IF(OR(TRIM(Customers!V744&amp;"")="",ISNUMBER(MATCH(TRIM(Customers!V744&amp;""),Codes!$A$5:$A$14,0))),"",IF(ISNUMBER(Customers!V744),Customers!V744,IFERROR(VALUE(Customers!V744),"")))</f>
        <v>0</v>
      </c>
    </row>
    <row r="745" customFormat="false" ht="15" hidden="false" customHeight="false" outlineLevel="0" collapsed="false">
      <c r="A745" s="2" t="str">
        <f aca="false">Customers!A745</f>
        <v>CL00744</v>
      </c>
      <c r="B745" s="3" t="n">
        <f aca="false">IF(OR(TRIM(Customers!B745&amp;"")="",ISNUMBER(MATCH(TRIM(Customers!B745&amp;""),Codes!$A$5:$A$14,0)),Customers!B745=0),"",IF(ISNUMBER(Customers!B745),Customers!B745,IFERROR(VALUE(Customers!B745),"")))</f>
        <v>52</v>
      </c>
      <c r="C745" s="2" t="str">
        <f aca="false">IF(OR(TRIM(Customers!C745&amp;"")="",ISNUMBER(MATCH(TRIM(Customers!C745&amp;""),Codes!$A$5:$A$14,0))),"",TRIM(Customers!C745))</f>
        <v>F</v>
      </c>
      <c r="D745" s="2" t="str">
        <f aca="false">IF(OR(TRIM(Customers!D745&amp;"")="",ISNUMBER(MATCH(TRIM(Customers!D745&amp;""),Codes!$A$5:$A$14,0))),"",TRIM(Customers!D745))</f>
        <v>Veneto</v>
      </c>
      <c r="E745" s="2" t="str">
        <f aca="false">IF(OR(TRIM(Customers!E745&amp;"")="",ISNUMBER(MATCH(TRIM(Customers!E745&amp;""),Codes!$A$5:$A$14,0))),"",TRIM(Customers!E745))</f>
        <v>Self-employed</v>
      </c>
      <c r="F745" s="2" t="str">
        <f aca="false">IF(OR(TRIM(Customers!F745&amp;"")="",ISNUMBER(MATCH(TRIM(Customers!F745&amp;""),Codes!$A$5:$A$14,0))),"",TRIM(Customers!F745))</f>
        <v>Married</v>
      </c>
      <c r="G745" s="4" t="str">
        <f aca="false">IF(OR(TRIM(Customers!G745&amp;"")="",ISNUMBER(MATCH(TRIM(Customers!G745&amp;""),Codes!$A$5:$A$14,0)),Customers!G745=-999),"",IF(ISNUMBER(Customers!G745),Customers!G745,IFERROR(VALUE(Customers!G745),"")))</f>
        <v/>
      </c>
      <c r="H745" s="3" t="n">
        <f aca="false">IF(OR(TRIM(Customers!H745&amp;"")="",ISNUMBER(MATCH(TRIM(Customers!H745&amp;""),Codes!$A$5:$A$14,0))),"",IF(ISNUMBER(Customers!H745),Customers!H745,IFERROR(VALUE(Customers!H745),"")))</f>
        <v>25</v>
      </c>
      <c r="I745" s="5" t="n">
        <f aca="false">IF(OR(TRIM(Customers!I745&amp;"")="",ISNUMBER(MATCH(TRIM(Customers!I745&amp;""),Codes!$A$5:$A$14,0)),Customers!I745=DATE(1970,1,1)),"",IF(ISNUMBER(Customers!I745),Customers!I745,IFERROR(DATEVALUE(Customers!I745),"")))</f>
        <v>36852</v>
      </c>
      <c r="J745" s="2" t="str">
        <f aca="false">IF(OR(TRIM(Customers!J745&amp;"")="",ISNUMBER(MATCH(TRIM(Customers!J745&amp;""),Codes!$A$5:$A$14,0))),"",TRIM(Customers!J745))</f>
        <v>App</v>
      </c>
      <c r="K745" s="3" t="n">
        <f aca="false">IF(OR(TRIM(Customers!K745&amp;"")="",ISNUMBER(MATCH(TRIM(Customers!K745&amp;""),Codes!$A$5:$A$14,0))),"",IF(ISNUMBER(Customers!K745),Customers!K745,IFERROR(VALUE(Customers!K745),"")))</f>
        <v>2</v>
      </c>
      <c r="L745" s="4" t="n">
        <f aca="false">IF(OR(TRIM(Customers!L745&amp;"")="",ISNUMBER(MATCH(TRIM(Customers!L745&amp;""),Codes!$A$5:$A$14,0))),"",IF(ISNUMBER(Customers!L745),Customers!L745,IFERROR(VALUE(Customers!L745),"")))</f>
        <v>6182.16</v>
      </c>
      <c r="M745" s="4" t="n">
        <f aca="false">IF(OR(TRIM(Customers!M745&amp;"")="",ISNUMBER(MATCH(TRIM(Customers!M745&amp;""),Codes!$A$5:$A$14,0))),"",IF(ISNUMBER(Customers!M745),Customers!M745,IFERROR(VALUE(Customers!M745),"")))</f>
        <v>0</v>
      </c>
      <c r="N745" s="3" t="n">
        <f aca="false">IF(OR(TRIM(Customers!N745&amp;"")="",ISNUMBER(MATCH(TRIM(Customers!N745&amp;""),Codes!$A$5:$A$14,0)),Customers!N745=9999),"",IF(ISNUMBER(Customers!N745),Customers!N745,IFERROR(VALUE(Customers!N745),"")))</f>
        <v>38</v>
      </c>
      <c r="O745" s="4" t="n">
        <f aca="false">IF(OR(TRIM(Customers!O745&amp;"")="",ISNUMBER(MATCH(TRIM(Customers!O745&amp;""),Codes!$A$5:$A$14,0))),"",IF(ISNUMBER(Customers!O745),Customers!O745,IFERROR(VALUE(Customers!O745),"")))</f>
        <v>89.17</v>
      </c>
      <c r="P745" s="3" t="n">
        <f aca="false">IF(OR(TRIM(Customers!P745&amp;"")="",ISNUMBER(MATCH(TRIM(Customers!P745&amp;""),Codes!$A$5:$A$14,0))),"",IF(ISNUMBER(Customers!P745),Customers!P745,IFERROR(VALUE(Customers!P745),"")))</f>
        <v>2</v>
      </c>
      <c r="Q745" s="4" t="n">
        <f aca="false">IF(OR(TRIM(Customers!Q745&amp;"")="",ISNUMBER(MATCH(TRIM(Customers!Q745&amp;""),Codes!$A$5:$A$14,0))),"",IF(ISNUMBER(Customers!Q745),Customers!Q745,IFERROR(VALUE(Customers!Q745),"")))</f>
        <v>9000</v>
      </c>
      <c r="R745" s="4" t="n">
        <f aca="false">IF(OR(TRIM(Customers!R745&amp;"")="",ISNUMBER(MATCH(TRIM(Customers!R745&amp;""),Codes!$A$5:$A$14,0))),"",IF(ISNUMBER(Customers!R745),Customers!R745,IFERROR(VALUE(Customers!R745),"")))</f>
        <v>796.69</v>
      </c>
      <c r="S745" s="4" t="n">
        <f aca="false">IF(OR(TRIM(Customers!S745&amp;"")="",ISNUMBER(MATCH(TRIM(Customers!S745&amp;""),Codes!$A$5:$A$14,0))),"",IF(ISNUMBER(Customers!S745),Customers!S745,IFERROR(VALUE(Customers!S745),"")))</f>
        <v>96000</v>
      </c>
      <c r="T745" s="4" t="n">
        <f aca="false">IF(OR(TRIM(Customers!T745&amp;"")="",ISNUMBER(MATCH(TRIM(Customers!T745&amp;""),Codes!$A$5:$A$14,0))),"",IF(ISNUMBER(Customers!T745),Customers!T745,IFERROR(VALUE(Customers!T745),"")))</f>
        <v>696</v>
      </c>
      <c r="U745" s="3" t="n">
        <f aca="false">IF(OR(TRIM(Customers!U745&amp;"")="",ISNUMBER(MATCH(TRIM(Customers!U745&amp;""),Codes!$A$5:$A$14,0)),Customers!U745=0),"",IF(ISNUMBER(Customers!U745),Customers!U745,IFERROR(VALUE(Customers!U745),"")))</f>
        <v>631</v>
      </c>
      <c r="V745" s="3" t="str">
        <f aca="false">IF(OR(TRIM(Customers!V745&amp;"")="",ISNUMBER(MATCH(TRIM(Customers!V745&amp;""),Codes!$A$5:$A$14,0))),"",IF(ISNUMBER(Customers!V745),Customers!V745,IFERROR(VALUE(Customers!V745),"")))</f>
        <v/>
      </c>
    </row>
    <row r="746" customFormat="false" ht="15" hidden="false" customHeight="false" outlineLevel="0" collapsed="false">
      <c r="A746" s="2" t="str">
        <f aca="false">Customers!A746</f>
        <v>CL00745</v>
      </c>
      <c r="B746" s="3" t="n">
        <f aca="false">IF(OR(TRIM(Customers!B746&amp;"")="",ISNUMBER(MATCH(TRIM(Customers!B746&amp;""),Codes!$A$5:$A$14,0)),Customers!B746=0),"",IF(ISNUMBER(Customers!B746),Customers!B746,IFERROR(VALUE(Customers!B746),"")))</f>
        <v>35</v>
      </c>
      <c r="C746" s="2" t="str">
        <f aca="false">IF(OR(TRIM(Customers!C746&amp;"")="",ISNUMBER(MATCH(TRIM(Customers!C746&amp;""),Codes!$A$5:$A$14,0))),"",TRIM(Customers!C746))</f>
        <v>F</v>
      </c>
      <c r="D746" s="2" t="str">
        <f aca="false">IF(OR(TRIM(Customers!D746&amp;"")="",ISNUMBER(MATCH(TRIM(Customers!D746&amp;""),Codes!$A$5:$A$14,0))),"",TRIM(Customers!D746))</f>
        <v>Puglia</v>
      </c>
      <c r="E746" s="2" t="str">
        <f aca="false">IF(OR(TRIM(Customers!E746&amp;"")="",ISNUMBER(MATCH(TRIM(Customers!E746&amp;""),Codes!$A$5:$A$14,0))),"",TRIM(Customers!E746))</f>
        <v>Manual worker</v>
      </c>
      <c r="F746" s="2" t="str">
        <f aca="false">IF(OR(TRIM(Customers!F746&amp;"")="",ISNUMBER(MATCH(TRIM(Customers!F746&amp;""),Codes!$A$5:$A$14,0))),"",TRIM(Customers!F746))</f>
        <v>Married</v>
      </c>
      <c r="G746" s="4" t="n">
        <f aca="false">IF(OR(TRIM(Customers!G746&amp;"")="",ISNUMBER(MATCH(TRIM(Customers!G746&amp;""),Codes!$A$5:$A$14,0)),Customers!G746=-999),"",IF(ISNUMBER(Customers!G746),Customers!G746,IFERROR(VALUE(Customers!G746),"")))</f>
        <v>21900</v>
      </c>
      <c r="H746" s="3" t="n">
        <f aca="false">IF(OR(TRIM(Customers!H746&amp;"")="",ISNUMBER(MATCH(TRIM(Customers!H746&amp;""),Codes!$A$5:$A$14,0))),"",IF(ISNUMBER(Customers!H746),Customers!H746,IFERROR(VALUE(Customers!H746),"")))</f>
        <v>11</v>
      </c>
      <c r="I746" s="5" t="n">
        <f aca="false">IF(OR(TRIM(Customers!I746&amp;"")="",ISNUMBER(MATCH(TRIM(Customers!I746&amp;""),Codes!$A$5:$A$14,0)),Customers!I746=DATE(1970,1,1)),"",IF(ISNUMBER(Customers!I746),Customers!I746,IFERROR(DATEVALUE(Customers!I746),"")))</f>
        <v>41959</v>
      </c>
      <c r="J746" s="2" t="str">
        <f aca="false">IF(OR(TRIM(Customers!J746&amp;"")="",ISNUMBER(MATCH(TRIM(Customers!J746&amp;""),Codes!$A$5:$A$14,0))),"",TRIM(Customers!J746))</f>
        <v>App</v>
      </c>
      <c r="K746" s="3" t="n">
        <f aca="false">IF(OR(TRIM(Customers!K746&amp;"")="",ISNUMBER(MATCH(TRIM(Customers!K746&amp;""),Codes!$A$5:$A$14,0))),"",IF(ISNUMBER(Customers!K746),Customers!K746,IFERROR(VALUE(Customers!K746),"")))</f>
        <v>4</v>
      </c>
      <c r="L746" s="4" t="n">
        <f aca="false">IF(OR(TRIM(Customers!L746&amp;"")="",ISNUMBER(MATCH(TRIM(Customers!L746&amp;""),Codes!$A$5:$A$14,0))),"",IF(ISNUMBER(Customers!L746),Customers!L746,IFERROR(VALUE(Customers!L746),"")))</f>
        <v>513.19</v>
      </c>
      <c r="M746" s="4" t="n">
        <f aca="false">IF(OR(TRIM(Customers!M746&amp;"")="",ISNUMBER(MATCH(TRIM(Customers!M746&amp;""),Codes!$A$5:$A$14,0))),"",IF(ISNUMBER(Customers!M746),Customers!M746,IFERROR(VALUE(Customers!M746),"")))</f>
        <v>0</v>
      </c>
      <c r="N746" s="3" t="n">
        <f aca="false">IF(OR(TRIM(Customers!N746&amp;"")="",ISNUMBER(MATCH(TRIM(Customers!N746&amp;""),Codes!$A$5:$A$14,0)),Customers!N746=9999),"",IF(ISNUMBER(Customers!N746),Customers!N746,IFERROR(VALUE(Customers!N746),"")))</f>
        <v>21</v>
      </c>
      <c r="O746" s="4" t="n">
        <f aca="false">IF(OR(TRIM(Customers!O746&amp;"")="",ISNUMBER(MATCH(TRIM(Customers!O746&amp;""),Codes!$A$5:$A$14,0))),"",IF(ISNUMBER(Customers!O746),Customers!O746,IFERROR(VALUE(Customers!O746),"")))</f>
        <v>45.02</v>
      </c>
      <c r="P746" s="3" t="n">
        <f aca="false">IF(OR(TRIM(Customers!P746&amp;"")="",ISNUMBER(MATCH(TRIM(Customers!P746&amp;""),Codes!$A$5:$A$14,0))),"",IF(ISNUMBER(Customers!P746),Customers!P746,IFERROR(VALUE(Customers!P746),"")))</f>
        <v>0</v>
      </c>
      <c r="Q746" s="4" t="n">
        <f aca="false">IF(OR(TRIM(Customers!Q746&amp;"")="",ISNUMBER(MATCH(TRIM(Customers!Q746&amp;""),Codes!$A$5:$A$14,0))),"",IF(ISNUMBER(Customers!Q746),Customers!Q746,IFERROR(VALUE(Customers!Q746),"")))</f>
        <v>4000</v>
      </c>
      <c r="R746" s="4" t="n">
        <f aca="false">IF(OR(TRIM(Customers!R746&amp;"")="",ISNUMBER(MATCH(TRIM(Customers!R746&amp;""),Codes!$A$5:$A$14,0))),"",IF(ISNUMBER(Customers!R746),Customers!R746,IFERROR(VALUE(Customers!R746),"")))</f>
        <v>856.44</v>
      </c>
      <c r="S746" s="4" t="n">
        <f aca="false">IF(OR(TRIM(Customers!S746&amp;"")="",ISNUMBER(MATCH(TRIM(Customers!S746&amp;""),Codes!$A$5:$A$14,0))),"",IF(ISNUMBER(Customers!S746),Customers!S746,IFERROR(VALUE(Customers!S746),"")))</f>
        <v>0</v>
      </c>
      <c r="T746" s="4" t="n">
        <f aca="false">IF(OR(TRIM(Customers!T746&amp;"")="",ISNUMBER(MATCH(TRIM(Customers!T746&amp;""),Codes!$A$5:$A$14,0))),"",IF(ISNUMBER(Customers!T746),Customers!T746,IFERROR(VALUE(Customers!T746),"")))</f>
        <v>0</v>
      </c>
      <c r="U746" s="3" t="n">
        <f aca="false">IF(OR(TRIM(Customers!U746&amp;"")="",ISNUMBER(MATCH(TRIM(Customers!U746&amp;""),Codes!$A$5:$A$14,0)),Customers!U746=0),"",IF(ISNUMBER(Customers!U746),Customers!U746,IFERROR(VALUE(Customers!U746),"")))</f>
        <v>551</v>
      </c>
      <c r="V746" s="3" t="n">
        <f aca="false">IF(OR(TRIM(Customers!V746&amp;"")="",ISNUMBER(MATCH(TRIM(Customers!V746&amp;""),Codes!$A$5:$A$14,0))),"",IF(ISNUMBER(Customers!V746),Customers!V746,IFERROR(VALUE(Customers!V746),"")))</f>
        <v>0</v>
      </c>
    </row>
    <row r="747" customFormat="false" ht="15" hidden="false" customHeight="false" outlineLevel="0" collapsed="false">
      <c r="A747" s="2" t="str">
        <f aca="false">Customers!A747</f>
        <v>CL00746</v>
      </c>
      <c r="B747" s="3" t="n">
        <f aca="false">IF(OR(TRIM(Customers!B747&amp;"")="",ISNUMBER(MATCH(TRIM(Customers!B747&amp;""),Codes!$A$5:$A$14,0)),Customers!B747=0),"",IF(ISNUMBER(Customers!B747),Customers!B747,IFERROR(VALUE(Customers!B747),"")))</f>
        <v>37</v>
      </c>
      <c r="C747" s="2" t="str">
        <f aca="false">IF(OR(TRIM(Customers!C747&amp;"")="",ISNUMBER(MATCH(TRIM(Customers!C747&amp;""),Codes!$A$5:$A$14,0))),"",TRIM(Customers!C747))</f>
        <v>F</v>
      </c>
      <c r="D747" s="2" t="str">
        <f aca="false">IF(OR(TRIM(Customers!D747&amp;"")="",ISNUMBER(MATCH(TRIM(Customers!D747&amp;""),Codes!$A$5:$A$14,0))),"",TRIM(Customers!D747))</f>
        <v>Trentino-Alto Adige</v>
      </c>
      <c r="E747" s="2" t="str">
        <f aca="false">IF(OR(TRIM(Customers!E747&amp;"")="",ISNUMBER(MATCH(TRIM(Customers!E747&amp;""),Codes!$A$5:$A$14,0))),"",TRIM(Customers!E747))</f>
        <v>Manual worker</v>
      </c>
      <c r="F747" s="2" t="str">
        <f aca="false">IF(OR(TRIM(Customers!F747&amp;"")="",ISNUMBER(MATCH(TRIM(Customers!F747&amp;""),Codes!$A$5:$A$14,0))),"",TRIM(Customers!F747))</f>
        <v>Single</v>
      </c>
      <c r="G747" s="4" t="n">
        <f aca="false">IF(OR(TRIM(Customers!G747&amp;"")="",ISNUMBER(MATCH(TRIM(Customers!G747&amp;""),Codes!$A$5:$A$14,0)),Customers!G747=-999),"",IF(ISNUMBER(Customers!G747),Customers!G747,IFERROR(VALUE(Customers!G747),"")))</f>
        <v>22400</v>
      </c>
      <c r="H747" s="3" t="n">
        <f aca="false">IF(OR(TRIM(Customers!H747&amp;"")="",ISNUMBER(MATCH(TRIM(Customers!H747&amp;""),Codes!$A$5:$A$14,0))),"",IF(ISNUMBER(Customers!H747),Customers!H747,IFERROR(VALUE(Customers!H747),"")))</f>
        <v>10</v>
      </c>
      <c r="I747" s="5" t="n">
        <f aca="false">IF(OR(TRIM(Customers!I747&amp;"")="",ISNUMBER(MATCH(TRIM(Customers!I747&amp;""),Codes!$A$5:$A$14,0)),Customers!I747=DATE(1970,1,1)),"",IF(ISNUMBER(Customers!I747),Customers!I747,IFERROR(DATEVALUE(Customers!I747),"")))</f>
        <v>42570</v>
      </c>
      <c r="J747" s="2" t="str">
        <f aca="false">IF(OR(TRIM(Customers!J747&amp;"")="",ISNUMBER(MATCH(TRIM(Customers!J747&amp;""),Codes!$A$5:$A$14,0))),"",TRIM(Customers!J747))</f>
        <v>App</v>
      </c>
      <c r="K747" s="3" t="n">
        <f aca="false">IF(OR(TRIM(Customers!K747&amp;"")="",ISNUMBER(MATCH(TRIM(Customers!K747&amp;""),Codes!$A$5:$A$14,0))),"",IF(ISNUMBER(Customers!K747),Customers!K747,IFERROR(VALUE(Customers!K747),"")))</f>
        <v>3</v>
      </c>
      <c r="L747" s="4" t="n">
        <f aca="false">IF(OR(TRIM(Customers!L747&amp;"")="",ISNUMBER(MATCH(TRIM(Customers!L747&amp;""),Codes!$A$5:$A$14,0))),"",IF(ISNUMBER(Customers!L747),Customers!L747,IFERROR(VALUE(Customers!L747),"")))</f>
        <v>1856.36</v>
      </c>
      <c r="M747" s="4" t="n">
        <f aca="false">IF(OR(TRIM(Customers!M747&amp;"")="",ISNUMBER(MATCH(TRIM(Customers!M747&amp;""),Codes!$A$5:$A$14,0))),"",IF(ISNUMBER(Customers!M747),Customers!M747,IFERROR(VALUE(Customers!M747),"")))</f>
        <v>6253.5</v>
      </c>
      <c r="N747" s="3" t="n">
        <f aca="false">IF(OR(TRIM(Customers!N747&amp;"")="",ISNUMBER(MATCH(TRIM(Customers!N747&amp;""),Codes!$A$5:$A$14,0)),Customers!N747=9999),"",IF(ISNUMBER(Customers!N747),Customers!N747,IFERROR(VALUE(Customers!N747),"")))</f>
        <v>30</v>
      </c>
      <c r="O747" s="4" t="n">
        <f aca="false">IF(OR(TRIM(Customers!O747&amp;"")="",ISNUMBER(MATCH(TRIM(Customers!O747&amp;""),Codes!$A$5:$A$14,0))),"",IF(ISNUMBER(Customers!O747),Customers!O747,IFERROR(VALUE(Customers!O747),"")))</f>
        <v>41.52</v>
      </c>
      <c r="P747" s="3" t="n">
        <f aca="false">IF(OR(TRIM(Customers!P747&amp;"")="",ISNUMBER(MATCH(TRIM(Customers!P747&amp;""),Codes!$A$5:$A$14,0))),"",IF(ISNUMBER(Customers!P747),Customers!P747,IFERROR(VALUE(Customers!P747),"")))</f>
        <v>1</v>
      </c>
      <c r="Q747" s="4" t="n">
        <f aca="false">IF(OR(TRIM(Customers!Q747&amp;"")="",ISNUMBER(MATCH(TRIM(Customers!Q747&amp;""),Codes!$A$5:$A$14,0))),"",IF(ISNUMBER(Customers!Q747),Customers!Q747,IFERROR(VALUE(Customers!Q747),"")))</f>
        <v>0</v>
      </c>
      <c r="R747" s="4" t="n">
        <f aca="false">IF(OR(TRIM(Customers!R747&amp;"")="",ISNUMBER(MATCH(TRIM(Customers!R747&amp;""),Codes!$A$5:$A$14,0))),"",IF(ISNUMBER(Customers!R747),Customers!R747,IFERROR(VALUE(Customers!R747),"")))</f>
        <v>0</v>
      </c>
      <c r="S747" s="4" t="n">
        <f aca="false">IF(OR(TRIM(Customers!S747&amp;"")="",ISNUMBER(MATCH(TRIM(Customers!S747&amp;""),Codes!$A$5:$A$14,0))),"",IF(ISNUMBER(Customers!S747),Customers!S747,IFERROR(VALUE(Customers!S747),"")))</f>
        <v>0</v>
      </c>
      <c r="T747" s="4" t="n">
        <f aca="false">IF(OR(TRIM(Customers!T747&amp;"")="",ISNUMBER(MATCH(TRIM(Customers!T747&amp;""),Codes!$A$5:$A$14,0))),"",IF(ISNUMBER(Customers!T747),Customers!T747,IFERROR(VALUE(Customers!T747),"")))</f>
        <v>0</v>
      </c>
      <c r="U747" s="3" t="n">
        <f aca="false">IF(OR(TRIM(Customers!U747&amp;"")="",ISNUMBER(MATCH(TRIM(Customers!U747&amp;""),Codes!$A$5:$A$14,0)),Customers!U747=0),"",IF(ISNUMBER(Customers!U747),Customers!U747,IFERROR(VALUE(Customers!U747),"")))</f>
        <v>631</v>
      </c>
      <c r="V747" s="3" t="str">
        <f aca="false">IF(OR(TRIM(Customers!V747&amp;"")="",ISNUMBER(MATCH(TRIM(Customers!V747&amp;""),Codes!$A$5:$A$14,0))),"",IF(ISNUMBER(Customers!V747),Customers!V747,IFERROR(VALUE(Customers!V747),"")))</f>
        <v/>
      </c>
    </row>
    <row r="748" customFormat="false" ht="15" hidden="false" customHeight="false" outlineLevel="0" collapsed="false">
      <c r="A748" s="2" t="str">
        <f aca="false">Customers!A748</f>
        <v>CL00747</v>
      </c>
      <c r="B748" s="3" t="n">
        <f aca="false">IF(OR(TRIM(Customers!B748&amp;"")="",ISNUMBER(MATCH(TRIM(Customers!B748&amp;""),Codes!$A$5:$A$14,0)),Customers!B748=0),"",IF(ISNUMBER(Customers!B748),Customers!B748,IFERROR(VALUE(Customers!B748),"")))</f>
        <v>37</v>
      </c>
      <c r="C748" s="2" t="str">
        <f aca="false">IF(OR(TRIM(Customers!C748&amp;"")="",ISNUMBER(MATCH(TRIM(Customers!C748&amp;""),Codes!$A$5:$A$14,0))),"",TRIM(Customers!C748))</f>
        <v>F</v>
      </c>
      <c r="D748" s="2" t="str">
        <f aca="false">IF(OR(TRIM(Customers!D748&amp;"")="",ISNUMBER(MATCH(TRIM(Customers!D748&amp;""),Codes!$A$5:$A$14,0))),"",TRIM(Customers!D748))</f>
        <v>Puglia</v>
      </c>
      <c r="E748" s="2" t="str">
        <f aca="false">IF(OR(TRIM(Customers!E748&amp;"")="",ISNUMBER(MATCH(TRIM(Customers!E748&amp;""),Codes!$A$5:$A$14,0))),"",TRIM(Customers!E748))</f>
        <v>Employee</v>
      </c>
      <c r="F748" s="2" t="str">
        <f aca="false">IF(OR(TRIM(Customers!F748&amp;"")="",ISNUMBER(MATCH(TRIM(Customers!F748&amp;""),Codes!$A$5:$A$14,0))),"",TRIM(Customers!F748))</f>
        <v>Married</v>
      </c>
      <c r="G748" s="4" t="n">
        <f aca="false">IF(OR(TRIM(Customers!G748&amp;"")="",ISNUMBER(MATCH(TRIM(Customers!G748&amp;""),Codes!$A$5:$A$14,0)),Customers!G748=-999),"",IF(ISNUMBER(Customers!G748),Customers!G748,IFERROR(VALUE(Customers!G748),"")))</f>
        <v>30100</v>
      </c>
      <c r="H748" s="3" t="str">
        <f aca="false">IF(OR(TRIM(Customers!H748&amp;"")="",ISNUMBER(MATCH(TRIM(Customers!H748&amp;""),Codes!$A$5:$A$14,0))),"",IF(ISNUMBER(Customers!H748),Customers!H748,IFERROR(VALUE(Customers!H748),"")))</f>
        <v/>
      </c>
      <c r="I748" s="5" t="str">
        <f aca="false">IF(OR(TRIM(Customers!I748&amp;"")="",ISNUMBER(MATCH(TRIM(Customers!I748&amp;""),Codes!$A$5:$A$14,0)),Customers!I748=DATE(1970,1,1)),"",IF(ISNUMBER(Customers!I748),Customers!I748,IFERROR(DATEVALUE(Customers!I748),"")))</f>
        <v/>
      </c>
      <c r="J748" s="2" t="str">
        <f aca="false">IF(OR(TRIM(Customers!J748&amp;"")="",ISNUMBER(MATCH(TRIM(Customers!J748&amp;""),Codes!$A$5:$A$14,0))),"",TRIM(Customers!J748))</f>
        <v>Online Banking</v>
      </c>
      <c r="K748" s="3" t="n">
        <f aca="false">IF(OR(TRIM(Customers!K748&amp;"")="",ISNUMBER(MATCH(TRIM(Customers!K748&amp;""),Codes!$A$5:$A$14,0))),"",IF(ISNUMBER(Customers!K748),Customers!K748,IFERROR(VALUE(Customers!K748),"")))</f>
        <v>1</v>
      </c>
      <c r="L748" s="4" t="n">
        <f aca="false">IF(OR(TRIM(Customers!L748&amp;"")="",ISNUMBER(MATCH(TRIM(Customers!L748&amp;""),Codes!$A$5:$A$14,0))),"",IF(ISNUMBER(Customers!L748),Customers!L748,IFERROR(VALUE(Customers!L748),"")))</f>
        <v>3321.34</v>
      </c>
      <c r="M748" s="4" t="n">
        <f aca="false">IF(OR(TRIM(Customers!M748&amp;"")="",ISNUMBER(MATCH(TRIM(Customers!M748&amp;""),Codes!$A$5:$A$14,0))),"",IF(ISNUMBER(Customers!M748),Customers!M748,IFERROR(VALUE(Customers!M748),"")))</f>
        <v>13057.42</v>
      </c>
      <c r="N748" s="3" t="n">
        <f aca="false">IF(OR(TRIM(Customers!N748&amp;"")="",ISNUMBER(MATCH(TRIM(Customers!N748&amp;""),Codes!$A$5:$A$14,0)),Customers!N748=9999),"",IF(ISNUMBER(Customers!N748),Customers!N748,IFERROR(VALUE(Customers!N748),"")))</f>
        <v>21</v>
      </c>
      <c r="O748" s="4" t="n">
        <f aca="false">IF(OR(TRIM(Customers!O748&amp;"")="",ISNUMBER(MATCH(TRIM(Customers!O748&amp;""),Codes!$A$5:$A$14,0))),"",IF(ISNUMBER(Customers!O748),Customers!O748,IFERROR(VALUE(Customers!O748),"")))</f>
        <v>38.52</v>
      </c>
      <c r="P748" s="3" t="n">
        <f aca="false">IF(OR(TRIM(Customers!P748&amp;"")="",ISNUMBER(MATCH(TRIM(Customers!P748&amp;""),Codes!$A$5:$A$14,0))),"",IF(ISNUMBER(Customers!P748),Customers!P748,IFERROR(VALUE(Customers!P748),"")))</f>
        <v>8</v>
      </c>
      <c r="Q748" s="4" t="n">
        <f aca="false">IF(OR(TRIM(Customers!Q748&amp;"")="",ISNUMBER(MATCH(TRIM(Customers!Q748&amp;""),Codes!$A$5:$A$14,0))),"",IF(ISNUMBER(Customers!Q748),Customers!Q748,IFERROR(VALUE(Customers!Q748),"")))</f>
        <v>7000</v>
      </c>
      <c r="R748" s="4" t="n">
        <f aca="false">IF(OR(TRIM(Customers!R748&amp;"")="",ISNUMBER(MATCH(TRIM(Customers!R748&amp;""),Codes!$A$5:$A$14,0))),"",IF(ISNUMBER(Customers!R748),Customers!R748,IFERROR(VALUE(Customers!R748),"")))</f>
        <v>444.22</v>
      </c>
      <c r="S748" s="4" t="str">
        <f aca="false">IF(OR(TRIM(Customers!S748&amp;"")="",ISNUMBER(MATCH(TRIM(Customers!S748&amp;""),Codes!$A$5:$A$14,0))),"",IF(ISNUMBER(Customers!S748),Customers!S748,IFERROR(VALUE(Customers!S748),"")))</f>
        <v/>
      </c>
      <c r="T748" s="4" t="str">
        <f aca="false">IF(OR(TRIM(Customers!T748&amp;"")="",ISNUMBER(MATCH(TRIM(Customers!T748&amp;""),Codes!$A$5:$A$14,0))),"",IF(ISNUMBER(Customers!T748),Customers!T748,IFERROR(VALUE(Customers!T748),"")))</f>
        <v/>
      </c>
      <c r="U748" s="3" t="n">
        <f aca="false">IF(OR(TRIM(Customers!U748&amp;"")="",ISNUMBER(MATCH(TRIM(Customers!U748&amp;""),Codes!$A$5:$A$14,0)),Customers!U748=0),"",IF(ISNUMBER(Customers!U748),Customers!U748,IFERROR(VALUE(Customers!U748),"")))</f>
        <v>581</v>
      </c>
      <c r="V748" s="3" t="n">
        <f aca="false">IF(OR(TRIM(Customers!V748&amp;"")="",ISNUMBER(MATCH(TRIM(Customers!V748&amp;""),Codes!$A$5:$A$14,0))),"",IF(ISNUMBER(Customers!V748),Customers!V748,IFERROR(VALUE(Customers!V748),"")))</f>
        <v>1</v>
      </c>
    </row>
    <row r="749" customFormat="false" ht="15" hidden="false" customHeight="false" outlineLevel="0" collapsed="false">
      <c r="A749" s="2" t="str">
        <f aca="false">Customers!A749</f>
        <v>CL00748</v>
      </c>
      <c r="B749" s="3" t="n">
        <f aca="false">IF(OR(TRIM(Customers!B749&amp;"")="",ISNUMBER(MATCH(TRIM(Customers!B749&amp;""),Codes!$A$5:$A$14,0)),Customers!B749=0),"",IF(ISNUMBER(Customers!B749),Customers!B749,IFERROR(VALUE(Customers!B749),"")))</f>
        <v>39</v>
      </c>
      <c r="C749" s="2" t="str">
        <f aca="false">IF(OR(TRIM(Customers!C749&amp;"")="",ISNUMBER(MATCH(TRIM(Customers!C749&amp;""),Codes!$A$5:$A$14,0))),"",TRIM(Customers!C749))</f>
        <v>F</v>
      </c>
      <c r="D749" s="2" t="str">
        <f aca="false">IF(OR(TRIM(Customers!D749&amp;"")="",ISNUMBER(MATCH(TRIM(Customers!D749&amp;""),Codes!$A$5:$A$14,0))),"",TRIM(Customers!D749))</f>
        <v>Lombardia</v>
      </c>
      <c r="E749" s="2" t="str">
        <f aca="false">IF(OR(TRIM(Customers!E749&amp;"")="",ISNUMBER(MATCH(TRIM(Customers!E749&amp;""),Codes!$A$5:$A$14,0))),"",TRIM(Customers!E749))</f>
        <v>Manual worker</v>
      </c>
      <c r="F749" s="2" t="str">
        <f aca="false">IF(OR(TRIM(Customers!F749&amp;"")="",ISNUMBER(MATCH(TRIM(Customers!F749&amp;""),Codes!$A$5:$A$14,0))),"",TRIM(Customers!F749))</f>
        <v>Single</v>
      </c>
      <c r="G749" s="4" t="n">
        <f aca="false">IF(OR(TRIM(Customers!G749&amp;"")="",ISNUMBER(MATCH(TRIM(Customers!G749&amp;""),Codes!$A$5:$A$14,0)),Customers!G749=-999),"",IF(ISNUMBER(Customers!G749),Customers!G749,IFERROR(VALUE(Customers!G749),"")))</f>
        <v>18600</v>
      </c>
      <c r="H749" s="3" t="n">
        <f aca="false">IF(OR(TRIM(Customers!H749&amp;"")="",ISNUMBER(MATCH(TRIM(Customers!H749&amp;""),Codes!$A$5:$A$14,0))),"",IF(ISNUMBER(Customers!H749),Customers!H749,IFERROR(VALUE(Customers!H749),"")))</f>
        <v>7</v>
      </c>
      <c r="I749" s="5" t="n">
        <f aca="false">IF(OR(TRIM(Customers!I749&amp;"")="",ISNUMBER(MATCH(TRIM(Customers!I749&amp;""),Codes!$A$5:$A$14,0)),Customers!I749=DATE(1970,1,1)),"",IF(ISNUMBER(Customers!I749),Customers!I749,IFERROR(DATEVALUE(Customers!I749),"")))</f>
        <v>43498</v>
      </c>
      <c r="J749" s="2" t="str">
        <f aca="false">IF(OR(TRIM(Customers!J749&amp;"")="",ISNUMBER(MATCH(TRIM(Customers!J749&amp;""),Codes!$A$5:$A$14,0))),"",TRIM(Customers!J749))</f>
        <v>Online Banking</v>
      </c>
      <c r="K749" s="3" t="n">
        <f aca="false">IF(OR(TRIM(Customers!K749&amp;"")="",ISNUMBER(MATCH(TRIM(Customers!K749&amp;""),Codes!$A$5:$A$14,0))),"",IF(ISNUMBER(Customers!K749),Customers!K749,IFERROR(VALUE(Customers!K749),"")))</f>
        <v>5</v>
      </c>
      <c r="L749" s="4" t="n">
        <f aca="false">IF(OR(TRIM(Customers!L749&amp;"")="",ISNUMBER(MATCH(TRIM(Customers!L749&amp;""),Codes!$A$5:$A$14,0))),"",IF(ISNUMBER(Customers!L749),Customers!L749,IFERROR(VALUE(Customers!L749),"")))</f>
        <v>3646.8</v>
      </c>
      <c r="M749" s="4" t="n">
        <f aca="false">IF(OR(TRIM(Customers!M749&amp;"")="",ISNUMBER(MATCH(TRIM(Customers!M749&amp;""),Codes!$A$5:$A$14,0))),"",IF(ISNUMBER(Customers!M749),Customers!M749,IFERROR(VALUE(Customers!M749),"")))</f>
        <v>11575.89</v>
      </c>
      <c r="N749" s="3" t="n">
        <f aca="false">IF(OR(TRIM(Customers!N749&amp;"")="",ISNUMBER(MATCH(TRIM(Customers!N749&amp;""),Codes!$A$5:$A$14,0)),Customers!N749=9999),"",IF(ISNUMBER(Customers!N749),Customers!N749,IFERROR(VALUE(Customers!N749),"")))</f>
        <v>33</v>
      </c>
      <c r="O749" s="4" t="n">
        <f aca="false">IF(OR(TRIM(Customers!O749&amp;"")="",ISNUMBER(MATCH(TRIM(Customers!O749&amp;""),Codes!$A$5:$A$14,0))),"",IF(ISNUMBER(Customers!O749),Customers!O749,IFERROR(VALUE(Customers!O749),"")))</f>
        <v>48.27</v>
      </c>
      <c r="P749" s="3" t="n">
        <f aca="false">IF(OR(TRIM(Customers!P749&amp;"")="",ISNUMBER(MATCH(TRIM(Customers!P749&amp;""),Codes!$A$5:$A$14,0))),"",IF(ISNUMBER(Customers!P749),Customers!P749,IFERROR(VALUE(Customers!P749),"")))</f>
        <v>5</v>
      </c>
      <c r="Q749" s="4" t="n">
        <f aca="false">IF(OR(TRIM(Customers!Q749&amp;"")="",ISNUMBER(MATCH(TRIM(Customers!Q749&amp;""),Codes!$A$5:$A$14,0))),"",IF(ISNUMBER(Customers!Q749),Customers!Q749,IFERROR(VALUE(Customers!Q749),"")))</f>
        <v>2500</v>
      </c>
      <c r="R749" s="4" t="n">
        <f aca="false">IF(OR(TRIM(Customers!R749&amp;"")="",ISNUMBER(MATCH(TRIM(Customers!R749&amp;""),Codes!$A$5:$A$14,0))),"",IF(ISNUMBER(Customers!R749),Customers!R749,IFERROR(VALUE(Customers!R749),"")))</f>
        <v>1274.33</v>
      </c>
      <c r="S749" s="4" t="n">
        <f aca="false">IF(OR(TRIM(Customers!S749&amp;"")="",ISNUMBER(MATCH(TRIM(Customers!S749&amp;""),Codes!$A$5:$A$14,0))),"",IF(ISNUMBER(Customers!S749),Customers!S749,IFERROR(VALUE(Customers!S749),"")))</f>
        <v>0</v>
      </c>
      <c r="T749" s="4" t="n">
        <f aca="false">IF(OR(TRIM(Customers!T749&amp;"")="",ISNUMBER(MATCH(TRIM(Customers!T749&amp;""),Codes!$A$5:$A$14,0))),"",IF(ISNUMBER(Customers!T749),Customers!T749,IFERROR(VALUE(Customers!T749),"")))</f>
        <v>0</v>
      </c>
      <c r="U749" s="3" t="n">
        <f aca="false">IF(OR(TRIM(Customers!U749&amp;"")="",ISNUMBER(MATCH(TRIM(Customers!U749&amp;""),Codes!$A$5:$A$14,0)),Customers!U749=0),"",IF(ISNUMBER(Customers!U749),Customers!U749,IFERROR(VALUE(Customers!U749),"")))</f>
        <v>572</v>
      </c>
      <c r="V749" s="3" t="n">
        <f aca="false">IF(OR(TRIM(Customers!V749&amp;"")="",ISNUMBER(MATCH(TRIM(Customers!V749&amp;""),Codes!$A$5:$A$14,0))),"",IF(ISNUMBER(Customers!V749),Customers!V749,IFERROR(VALUE(Customers!V749),"")))</f>
        <v>1</v>
      </c>
    </row>
    <row r="750" customFormat="false" ht="15" hidden="false" customHeight="false" outlineLevel="0" collapsed="false">
      <c r="A750" s="2" t="str">
        <f aca="false">Customers!A750</f>
        <v>CL00749</v>
      </c>
      <c r="B750" s="3" t="n">
        <f aca="false">IF(OR(TRIM(Customers!B750&amp;"")="",ISNUMBER(MATCH(TRIM(Customers!B750&amp;""),Codes!$A$5:$A$14,0)),Customers!B750=0),"",IF(ISNUMBER(Customers!B750),Customers!B750,IFERROR(VALUE(Customers!B750),"")))</f>
        <v>35</v>
      </c>
      <c r="C750" s="2" t="str">
        <f aca="false">IF(OR(TRIM(Customers!C750&amp;"")="",ISNUMBER(MATCH(TRIM(Customers!C750&amp;""),Codes!$A$5:$A$14,0))),"",TRIM(Customers!C750))</f>
        <v>F</v>
      </c>
      <c r="D750" s="2" t="str">
        <f aca="false">IF(OR(TRIM(Customers!D750&amp;"")="",ISNUMBER(MATCH(TRIM(Customers!D750&amp;""),Codes!$A$5:$A$14,0))),"",TRIM(Customers!D750))</f>
        <v>Sicilia</v>
      </c>
      <c r="E750" s="2" t="str">
        <f aca="false">IF(OR(TRIM(Customers!E750&amp;"")="",ISNUMBER(MATCH(TRIM(Customers!E750&amp;""),Codes!$A$5:$A$14,0))),"",TRIM(Customers!E750))</f>
        <v>Employee</v>
      </c>
      <c r="F750" s="2" t="str">
        <f aca="false">IF(OR(TRIM(Customers!F750&amp;"")="",ISNUMBER(MATCH(TRIM(Customers!F750&amp;""),Codes!$A$5:$A$14,0))),"",TRIM(Customers!F750))</f>
        <v>Married</v>
      </c>
      <c r="G750" s="4" t="n">
        <f aca="false">IF(OR(TRIM(Customers!G750&amp;"")="",ISNUMBER(MATCH(TRIM(Customers!G750&amp;""),Codes!$A$5:$A$14,0)),Customers!G750=-999),"",IF(ISNUMBER(Customers!G750),Customers!G750,IFERROR(VALUE(Customers!G750),"")))</f>
        <v>24400</v>
      </c>
      <c r="H750" s="3" t="n">
        <f aca="false">IF(OR(TRIM(Customers!H750&amp;"")="",ISNUMBER(MATCH(TRIM(Customers!H750&amp;""),Codes!$A$5:$A$14,0))),"",IF(ISNUMBER(Customers!H750),Customers!H750,IFERROR(VALUE(Customers!H750),"")))</f>
        <v>1</v>
      </c>
      <c r="I750" s="5" t="n">
        <f aca="false">IF(OR(TRIM(Customers!I750&amp;"")="",ISNUMBER(MATCH(TRIM(Customers!I750&amp;""),Codes!$A$5:$A$14,0)),Customers!I750=DATE(1970,1,1)),"",IF(ISNUMBER(Customers!I750),Customers!I750,IFERROR(DATEVALUE(Customers!I750),"")))</f>
        <v>45687</v>
      </c>
      <c r="J750" s="2" t="str">
        <f aca="false">IF(OR(TRIM(Customers!J750&amp;"")="",ISNUMBER(MATCH(TRIM(Customers!J750&amp;""),Codes!$A$5:$A$14,0))),"",TRIM(Customers!J750))</f>
        <v>Online Banking</v>
      </c>
      <c r="K750" s="3" t="n">
        <f aca="false">IF(OR(TRIM(Customers!K750&amp;"")="",ISNUMBER(MATCH(TRIM(Customers!K750&amp;""),Codes!$A$5:$A$14,0))),"",IF(ISNUMBER(Customers!K750),Customers!K750,IFERROR(VALUE(Customers!K750),"")))</f>
        <v>2</v>
      </c>
      <c r="L750" s="4" t="n">
        <f aca="false">IF(OR(TRIM(Customers!L750&amp;"")="",ISNUMBER(MATCH(TRIM(Customers!L750&amp;""),Codes!$A$5:$A$14,0))),"",IF(ISNUMBER(Customers!L750),Customers!L750,IFERROR(VALUE(Customers!L750),"")))</f>
        <v>3459.1</v>
      </c>
      <c r="M750" s="4" t="n">
        <f aca="false">IF(OR(TRIM(Customers!M750&amp;"")="",ISNUMBER(MATCH(TRIM(Customers!M750&amp;""),Codes!$A$5:$A$14,0))),"",IF(ISNUMBER(Customers!M750),Customers!M750,IFERROR(VALUE(Customers!M750),"")))</f>
        <v>1922.52</v>
      </c>
      <c r="N750" s="3" t="n">
        <f aca="false">IF(OR(TRIM(Customers!N750&amp;"")="",ISNUMBER(MATCH(TRIM(Customers!N750&amp;""),Codes!$A$5:$A$14,0)),Customers!N750=9999),"",IF(ISNUMBER(Customers!N750),Customers!N750,IFERROR(VALUE(Customers!N750),"")))</f>
        <v>32</v>
      </c>
      <c r="O750" s="4" t="n">
        <f aca="false">IF(OR(TRIM(Customers!O750&amp;"")="",ISNUMBER(MATCH(TRIM(Customers!O750&amp;""),Codes!$A$5:$A$14,0))),"",IF(ISNUMBER(Customers!O750),Customers!O750,IFERROR(VALUE(Customers!O750),"")))</f>
        <v>67.3</v>
      </c>
      <c r="P750" s="3" t="n">
        <f aca="false">IF(OR(TRIM(Customers!P750&amp;"")="",ISNUMBER(MATCH(TRIM(Customers!P750&amp;""),Codes!$A$5:$A$14,0))),"",IF(ISNUMBER(Customers!P750),Customers!P750,IFERROR(VALUE(Customers!P750),"")))</f>
        <v>3</v>
      </c>
      <c r="Q750" s="4" t="n">
        <f aca="false">IF(OR(TRIM(Customers!Q750&amp;"")="",ISNUMBER(MATCH(TRIM(Customers!Q750&amp;""),Codes!$A$5:$A$14,0))),"",IF(ISNUMBER(Customers!Q750),Customers!Q750,IFERROR(VALUE(Customers!Q750),"")))</f>
        <v>0</v>
      </c>
      <c r="R750" s="4" t="n">
        <f aca="false">IF(OR(TRIM(Customers!R750&amp;"")="",ISNUMBER(MATCH(TRIM(Customers!R750&amp;""),Codes!$A$5:$A$14,0))),"",IF(ISNUMBER(Customers!R750),Customers!R750,IFERROR(VALUE(Customers!R750),"")))</f>
        <v>0</v>
      </c>
      <c r="S750" s="4" t="str">
        <f aca="false">IF(OR(TRIM(Customers!S750&amp;"")="",ISNUMBER(MATCH(TRIM(Customers!S750&amp;""),Codes!$A$5:$A$14,0))),"",IF(ISNUMBER(Customers!S750),Customers!S750,IFERROR(VALUE(Customers!S750),"")))</f>
        <v/>
      </c>
      <c r="T750" s="4" t="str">
        <f aca="false">IF(OR(TRIM(Customers!T750&amp;"")="",ISNUMBER(MATCH(TRIM(Customers!T750&amp;""),Codes!$A$5:$A$14,0))),"",IF(ISNUMBER(Customers!T750),Customers!T750,IFERROR(VALUE(Customers!T750),"")))</f>
        <v/>
      </c>
      <c r="U750" s="3" t="n">
        <f aca="false">IF(OR(TRIM(Customers!U750&amp;"")="",ISNUMBER(MATCH(TRIM(Customers!U750&amp;""),Codes!$A$5:$A$14,0)),Customers!U750=0),"",IF(ISNUMBER(Customers!U750),Customers!U750,IFERROR(VALUE(Customers!U750),"")))</f>
        <v>529</v>
      </c>
      <c r="V750" s="3" t="n">
        <f aca="false">IF(OR(TRIM(Customers!V750&amp;"")="",ISNUMBER(MATCH(TRIM(Customers!V750&amp;""),Codes!$A$5:$A$14,0))),"",IF(ISNUMBER(Customers!V750),Customers!V750,IFERROR(VALUE(Customers!V750),"")))</f>
        <v>0</v>
      </c>
    </row>
    <row r="751" customFormat="false" ht="15" hidden="false" customHeight="false" outlineLevel="0" collapsed="false">
      <c r="A751" s="2" t="str">
        <f aca="false">Customers!A751</f>
        <v>CL00750</v>
      </c>
      <c r="B751" s="3" t="str">
        <f aca="false">IF(OR(TRIM(Customers!B751&amp;"")="",ISNUMBER(MATCH(TRIM(Customers!B751&amp;""),Codes!$A$5:$A$14,0)),Customers!B751=0),"",IF(ISNUMBER(Customers!B751),Customers!B751,IFERROR(VALUE(Customers!B751),"")))</f>
        <v/>
      </c>
      <c r="C751" s="2" t="str">
        <f aca="false">IF(OR(TRIM(Customers!C751&amp;"")="",ISNUMBER(MATCH(TRIM(Customers!C751&amp;""),Codes!$A$5:$A$14,0))),"",TRIM(Customers!C751))</f>
        <v>F</v>
      </c>
      <c r="D751" s="2" t="str">
        <f aca="false">IF(OR(TRIM(Customers!D751&amp;"")="",ISNUMBER(MATCH(TRIM(Customers!D751&amp;""),Codes!$A$5:$A$14,0))),"",TRIM(Customers!D751))</f>
        <v>Veneto</v>
      </c>
      <c r="E751" s="2" t="str">
        <f aca="false">IF(OR(TRIM(Customers!E751&amp;"")="",ISNUMBER(MATCH(TRIM(Customers!E751&amp;""),Codes!$A$5:$A$14,0))),"",TRIM(Customers!E751))</f>
        <v>Employee</v>
      </c>
      <c r="F751" s="2" t="str">
        <f aca="false">IF(OR(TRIM(Customers!F751&amp;"")="",ISNUMBER(MATCH(TRIM(Customers!F751&amp;""),Codes!$A$5:$A$14,0))),"",TRIM(Customers!F751))</f>
        <v>Married</v>
      </c>
      <c r="G751" s="4" t="n">
        <f aca="false">IF(OR(TRIM(Customers!G751&amp;"")="",ISNUMBER(MATCH(TRIM(Customers!G751&amp;""),Codes!$A$5:$A$14,0)),Customers!G751=-999),"",IF(ISNUMBER(Customers!G751),Customers!G751,IFERROR(VALUE(Customers!G751),"")))</f>
        <v>36400</v>
      </c>
      <c r="H751" s="3" t="n">
        <f aca="false">IF(OR(TRIM(Customers!H751&amp;"")="",ISNUMBER(MATCH(TRIM(Customers!H751&amp;""),Codes!$A$5:$A$14,0))),"",IF(ISNUMBER(Customers!H751),Customers!H751,IFERROR(VALUE(Customers!H751),"")))</f>
        <v>16</v>
      </c>
      <c r="I751" s="5" t="n">
        <f aca="false">IF(OR(TRIM(Customers!I751&amp;"")="",ISNUMBER(MATCH(TRIM(Customers!I751&amp;""),Codes!$A$5:$A$14,0)),Customers!I751=DATE(1970,1,1)),"",IF(ISNUMBER(Customers!I751),Customers!I751,IFERROR(DATEVALUE(Customers!I751),"")))</f>
        <v>40154</v>
      </c>
      <c r="J751" s="2" t="str">
        <f aca="false">IF(OR(TRIM(Customers!J751&amp;"")="",ISNUMBER(MATCH(TRIM(Customers!J751&amp;""),Codes!$A$5:$A$14,0))),"",TRIM(Customers!J751))</f>
        <v>Branch</v>
      </c>
      <c r="K751" s="3" t="n">
        <f aca="false">IF(OR(TRIM(Customers!K751&amp;"")="",ISNUMBER(MATCH(TRIM(Customers!K751&amp;""),Codes!$A$5:$A$14,0))),"",IF(ISNUMBER(Customers!K751),Customers!K751,IFERROR(VALUE(Customers!K751),"")))</f>
        <v>2</v>
      </c>
      <c r="L751" s="4" t="n">
        <f aca="false">IF(OR(TRIM(Customers!L751&amp;"")="",ISNUMBER(MATCH(TRIM(Customers!L751&amp;""),Codes!$A$5:$A$14,0))),"",IF(ISNUMBER(Customers!L751),Customers!L751,IFERROR(VALUE(Customers!L751),"")))</f>
        <v>6687.18</v>
      </c>
      <c r="M751" s="4" t="n">
        <f aca="false">IF(OR(TRIM(Customers!M751&amp;"")="",ISNUMBER(MATCH(TRIM(Customers!M751&amp;""),Codes!$A$5:$A$14,0))),"",IF(ISNUMBER(Customers!M751),Customers!M751,IFERROR(VALUE(Customers!M751),"")))</f>
        <v>0</v>
      </c>
      <c r="N751" s="3" t="n">
        <f aca="false">IF(OR(TRIM(Customers!N751&amp;"")="",ISNUMBER(MATCH(TRIM(Customers!N751&amp;""),Codes!$A$5:$A$14,0)),Customers!N751=9999),"",IF(ISNUMBER(Customers!N751),Customers!N751,IFERROR(VALUE(Customers!N751),"")))</f>
        <v>23</v>
      </c>
      <c r="O751" s="4" t="n">
        <f aca="false">IF(OR(TRIM(Customers!O751&amp;"")="",ISNUMBER(MATCH(TRIM(Customers!O751&amp;""),Codes!$A$5:$A$14,0))),"",IF(ISNUMBER(Customers!O751),Customers!O751,IFERROR(VALUE(Customers!O751),"")))</f>
        <v>67.31</v>
      </c>
      <c r="P751" s="3" t="n">
        <f aca="false">IF(OR(TRIM(Customers!P751&amp;"")="",ISNUMBER(MATCH(TRIM(Customers!P751&amp;""),Codes!$A$5:$A$14,0))),"",IF(ISNUMBER(Customers!P751),Customers!P751,IFERROR(VALUE(Customers!P751),"")))</f>
        <v>2</v>
      </c>
      <c r="Q751" s="4" t="n">
        <f aca="false">IF(OR(TRIM(Customers!Q751&amp;"")="",ISNUMBER(MATCH(TRIM(Customers!Q751&amp;""),Codes!$A$5:$A$14,0))),"",IF(ISNUMBER(Customers!Q751),Customers!Q751,IFERROR(VALUE(Customers!Q751),"")))</f>
        <v>7500</v>
      </c>
      <c r="R751" s="4" t="n">
        <f aca="false">IF(OR(TRIM(Customers!R751&amp;"")="",ISNUMBER(MATCH(TRIM(Customers!R751&amp;""),Codes!$A$5:$A$14,0))),"",IF(ISNUMBER(Customers!R751),Customers!R751,IFERROR(VALUE(Customers!R751),"")))</f>
        <v>5620.66</v>
      </c>
      <c r="S751" s="4" t="n">
        <f aca="false">IF(OR(TRIM(Customers!S751&amp;"")="",ISNUMBER(MATCH(TRIM(Customers!S751&amp;""),Codes!$A$5:$A$14,0))),"",IF(ISNUMBER(Customers!S751),Customers!S751,IFERROR(VALUE(Customers!S751),"")))</f>
        <v>0</v>
      </c>
      <c r="T751" s="4" t="n">
        <f aca="false">IF(OR(TRIM(Customers!T751&amp;"")="",ISNUMBER(MATCH(TRIM(Customers!T751&amp;""),Codes!$A$5:$A$14,0))),"",IF(ISNUMBER(Customers!T751),Customers!T751,IFERROR(VALUE(Customers!T751),"")))</f>
        <v>0</v>
      </c>
      <c r="U751" s="3" t="n">
        <f aca="false">IF(OR(TRIM(Customers!U751&amp;"")="",ISNUMBER(MATCH(TRIM(Customers!U751&amp;""),Codes!$A$5:$A$14,0)),Customers!U751=0),"",IF(ISNUMBER(Customers!U751),Customers!U751,IFERROR(VALUE(Customers!U751),"")))</f>
        <v>681</v>
      </c>
      <c r="V751" s="3" t="n">
        <f aca="false">IF(OR(TRIM(Customers!V751&amp;"")="",ISNUMBER(MATCH(TRIM(Customers!V751&amp;""),Codes!$A$5:$A$14,0))),"",IF(ISNUMBER(Customers!V751),Customers!V751,IFERROR(VALUE(Customers!V751),"")))</f>
        <v>0</v>
      </c>
    </row>
    <row r="752" customFormat="false" ht="15" hidden="false" customHeight="false" outlineLevel="0" collapsed="false">
      <c r="A752" s="2" t="str">
        <f aca="false">Customers!A752</f>
        <v>CL00751</v>
      </c>
      <c r="B752" s="3" t="n">
        <f aca="false">IF(OR(TRIM(Customers!B752&amp;"")="",ISNUMBER(MATCH(TRIM(Customers!B752&amp;""),Codes!$A$5:$A$14,0)),Customers!B752=0),"",IF(ISNUMBER(Customers!B752),Customers!B752,IFERROR(VALUE(Customers!B752),"")))</f>
        <v>39</v>
      </c>
      <c r="C752" s="2" t="str">
        <f aca="false">IF(OR(TRIM(Customers!C752&amp;"")="",ISNUMBER(MATCH(TRIM(Customers!C752&amp;""),Codes!$A$5:$A$14,0))),"",TRIM(Customers!C752))</f>
        <v>M</v>
      </c>
      <c r="D752" s="2" t="str">
        <f aca="false">IF(OR(TRIM(Customers!D752&amp;"")="",ISNUMBER(MATCH(TRIM(Customers!D752&amp;""),Codes!$A$5:$A$14,0))),"",TRIM(Customers!D752))</f>
        <v>Sardegna</v>
      </c>
      <c r="E752" s="2" t="str">
        <f aca="false">IF(OR(TRIM(Customers!E752&amp;"")="",ISNUMBER(MATCH(TRIM(Customers!E752&amp;""),Codes!$A$5:$A$14,0))),"",TRIM(Customers!E752))</f>
        <v>Business owner</v>
      </c>
      <c r="F752" s="2" t="str">
        <f aca="false">IF(OR(TRIM(Customers!F752&amp;"")="",ISNUMBER(MATCH(TRIM(Customers!F752&amp;""),Codes!$A$5:$A$14,0))),"",TRIM(Customers!F752))</f>
        <v>Married</v>
      </c>
      <c r="G752" s="4" t="str">
        <f aca="false">IF(OR(TRIM(Customers!G752&amp;"")="",ISNUMBER(MATCH(TRIM(Customers!G752&amp;""),Codes!$A$5:$A$14,0)),Customers!G752=-999),"",IF(ISNUMBER(Customers!G752),Customers!G752,IFERROR(VALUE(Customers!G752),"")))</f>
        <v/>
      </c>
      <c r="H752" s="3" t="n">
        <f aca="false">IF(OR(TRIM(Customers!H752&amp;"")="",ISNUMBER(MATCH(TRIM(Customers!H752&amp;""),Codes!$A$5:$A$14,0))),"",IF(ISNUMBER(Customers!H752),Customers!H752,IFERROR(VALUE(Customers!H752),"")))</f>
        <v>13</v>
      </c>
      <c r="I752" s="5" t="n">
        <f aca="false">IF(OR(TRIM(Customers!I752&amp;"")="",ISNUMBER(MATCH(TRIM(Customers!I752&amp;""),Codes!$A$5:$A$14,0)),Customers!I752=DATE(1970,1,1)),"",IF(ISNUMBER(Customers!I752),Customers!I752,IFERROR(DATEVALUE(Customers!I752),"")))</f>
        <v>41333</v>
      </c>
      <c r="J752" s="2" t="str">
        <f aca="false">IF(OR(TRIM(Customers!J752&amp;"")="",ISNUMBER(MATCH(TRIM(Customers!J752&amp;""),Codes!$A$5:$A$14,0))),"",TRIM(Customers!J752))</f>
        <v>Online Banking</v>
      </c>
      <c r="K752" s="3" t="n">
        <f aca="false">IF(OR(TRIM(Customers!K752&amp;"")="",ISNUMBER(MATCH(TRIM(Customers!K752&amp;""),Codes!$A$5:$A$14,0))),"",IF(ISNUMBER(Customers!K752),Customers!K752,IFERROR(VALUE(Customers!K752),"")))</f>
        <v>2</v>
      </c>
      <c r="L752" s="4" t="n">
        <f aca="false">IF(OR(TRIM(Customers!L752&amp;"")="",ISNUMBER(MATCH(TRIM(Customers!L752&amp;""),Codes!$A$5:$A$14,0))),"",IF(ISNUMBER(Customers!L752),Customers!L752,IFERROR(VALUE(Customers!L752),"")))</f>
        <v>26067.65</v>
      </c>
      <c r="M752" s="4" t="n">
        <f aca="false">IF(OR(TRIM(Customers!M752&amp;"")="",ISNUMBER(MATCH(TRIM(Customers!M752&amp;""),Codes!$A$5:$A$14,0))),"",IF(ISNUMBER(Customers!M752),Customers!M752,IFERROR(VALUE(Customers!M752),"")))</f>
        <v>98514.52</v>
      </c>
      <c r="N752" s="3" t="n">
        <f aca="false">IF(OR(TRIM(Customers!N752&amp;"")="",ISNUMBER(MATCH(TRIM(Customers!N752&amp;""),Codes!$A$5:$A$14,0)),Customers!N752=9999),"",IF(ISNUMBER(Customers!N752),Customers!N752,IFERROR(VALUE(Customers!N752),"")))</f>
        <v>73</v>
      </c>
      <c r="O752" s="4" t="n">
        <f aca="false">IF(OR(TRIM(Customers!O752&amp;"")="",ISNUMBER(MATCH(TRIM(Customers!O752&amp;""),Codes!$A$5:$A$14,0))),"",IF(ISNUMBER(Customers!O752),Customers!O752,IFERROR(VALUE(Customers!O752),"")))</f>
        <v>78.91</v>
      </c>
      <c r="P752" s="3" t="n">
        <f aca="false">IF(OR(TRIM(Customers!P752&amp;"")="",ISNUMBER(MATCH(TRIM(Customers!P752&amp;""),Codes!$A$5:$A$14,0))),"",IF(ISNUMBER(Customers!P752),Customers!P752,IFERROR(VALUE(Customers!P752),"")))</f>
        <v>7</v>
      </c>
      <c r="Q752" s="4" t="n">
        <f aca="false">IF(OR(TRIM(Customers!Q752&amp;"")="",ISNUMBER(MATCH(TRIM(Customers!Q752&amp;""),Codes!$A$5:$A$14,0))),"",IF(ISNUMBER(Customers!Q752),Customers!Q752,IFERROR(VALUE(Customers!Q752),"")))</f>
        <v>0</v>
      </c>
      <c r="R752" s="4" t="n">
        <f aca="false">IF(OR(TRIM(Customers!R752&amp;"")="",ISNUMBER(MATCH(TRIM(Customers!R752&amp;""),Codes!$A$5:$A$14,0))),"",IF(ISNUMBER(Customers!R752),Customers!R752,IFERROR(VALUE(Customers!R752),"")))</f>
        <v>0</v>
      </c>
      <c r="S752" s="4" t="n">
        <f aca="false">IF(OR(TRIM(Customers!S752&amp;"")="",ISNUMBER(MATCH(TRIM(Customers!S752&amp;""),Codes!$A$5:$A$14,0))),"",IF(ISNUMBER(Customers!S752),Customers!S752,IFERROR(VALUE(Customers!S752),"")))</f>
        <v>0</v>
      </c>
      <c r="T752" s="4" t="n">
        <f aca="false">IF(OR(TRIM(Customers!T752&amp;"")="",ISNUMBER(MATCH(TRIM(Customers!T752&amp;""),Codes!$A$5:$A$14,0))),"",IF(ISNUMBER(Customers!T752),Customers!T752,IFERROR(VALUE(Customers!T752),"")))</f>
        <v>0</v>
      </c>
      <c r="U752" s="3" t="n">
        <f aca="false">IF(OR(TRIM(Customers!U752&amp;"")="",ISNUMBER(MATCH(TRIM(Customers!U752&amp;""),Codes!$A$5:$A$14,0)),Customers!U752=0),"",IF(ISNUMBER(Customers!U752),Customers!U752,IFERROR(VALUE(Customers!U752),"")))</f>
        <v>702</v>
      </c>
      <c r="V752" s="3" t="n">
        <f aca="false">IF(OR(TRIM(Customers!V752&amp;"")="",ISNUMBER(MATCH(TRIM(Customers!V752&amp;""),Codes!$A$5:$A$14,0))),"",IF(ISNUMBER(Customers!V752),Customers!V752,IFERROR(VALUE(Customers!V752),"")))</f>
        <v>0</v>
      </c>
    </row>
    <row r="753" customFormat="false" ht="15" hidden="false" customHeight="false" outlineLevel="0" collapsed="false">
      <c r="A753" s="2" t="str">
        <f aca="false">Customers!A753</f>
        <v>CL00752</v>
      </c>
      <c r="B753" s="3" t="n">
        <f aca="false">IF(OR(TRIM(Customers!B753&amp;"")="",ISNUMBER(MATCH(TRIM(Customers!B753&amp;""),Codes!$A$5:$A$14,0)),Customers!B753=0),"",IF(ISNUMBER(Customers!B753),Customers!B753,IFERROR(VALUE(Customers!B753),"")))</f>
        <v>28</v>
      </c>
      <c r="C753" s="2" t="str">
        <f aca="false">IF(OR(TRIM(Customers!C753&amp;"")="",ISNUMBER(MATCH(TRIM(Customers!C753&amp;""),Codes!$A$5:$A$14,0))),"",TRIM(Customers!C753))</f>
        <v>F</v>
      </c>
      <c r="D753" s="2" t="str">
        <f aca="false">IF(OR(TRIM(Customers!D753&amp;"")="",ISNUMBER(MATCH(TRIM(Customers!D753&amp;""),Codes!$A$5:$A$14,0))),"",TRIM(Customers!D753))</f>
        <v>Lombardia</v>
      </c>
      <c r="E753" s="2" t="str">
        <f aca="false">IF(OR(TRIM(Customers!E753&amp;"")="",ISNUMBER(MATCH(TRIM(Customers!E753&amp;""),Codes!$A$5:$A$14,0))),"",TRIM(Customers!E753))</f>
        <v>Employee</v>
      </c>
      <c r="F753" s="2" t="str">
        <f aca="false">IF(OR(TRIM(Customers!F753&amp;"")="",ISNUMBER(MATCH(TRIM(Customers!F753&amp;""),Codes!$A$5:$A$14,0))),"",TRIM(Customers!F753))</f>
        <v>Single</v>
      </c>
      <c r="G753" s="4" t="n">
        <f aca="false">IF(OR(TRIM(Customers!G753&amp;"")="",ISNUMBER(MATCH(TRIM(Customers!G753&amp;""),Codes!$A$5:$A$14,0)),Customers!G753=-999),"",IF(ISNUMBER(Customers!G753),Customers!G753,IFERROR(VALUE(Customers!G753),"")))</f>
        <v>22900</v>
      </c>
      <c r="H753" s="3" t="n">
        <f aca="false">IF(OR(TRIM(Customers!H753&amp;"")="",ISNUMBER(MATCH(TRIM(Customers!H753&amp;""),Codes!$A$5:$A$14,0))),"",IF(ISNUMBER(Customers!H753),Customers!H753,IFERROR(VALUE(Customers!H753),"")))</f>
        <v>8</v>
      </c>
      <c r="I753" s="5" t="n">
        <f aca="false">IF(OR(TRIM(Customers!I753&amp;"")="",ISNUMBER(MATCH(TRIM(Customers!I753&amp;""),Codes!$A$5:$A$14,0)),Customers!I753=DATE(1970,1,1)),"",IF(ISNUMBER(Customers!I753),Customers!I753,IFERROR(DATEVALUE(Customers!I753),"")))</f>
        <v>43226</v>
      </c>
      <c r="J753" s="2" t="str">
        <f aca="false">IF(OR(TRIM(Customers!J753&amp;"")="",ISNUMBER(MATCH(TRIM(Customers!J753&amp;""),Codes!$A$5:$A$14,0))),"",TRIM(Customers!J753))</f>
        <v>App</v>
      </c>
      <c r="K753" s="3" t="n">
        <f aca="false">IF(OR(TRIM(Customers!K753&amp;"")="",ISNUMBER(MATCH(TRIM(Customers!K753&amp;""),Codes!$A$5:$A$14,0))),"",IF(ISNUMBER(Customers!K753),Customers!K753,IFERROR(VALUE(Customers!K753),"")))</f>
        <v>3</v>
      </c>
      <c r="L753" s="4" t="n">
        <f aca="false">IF(OR(TRIM(Customers!L753&amp;"")="",ISNUMBER(MATCH(TRIM(Customers!L753&amp;""),Codes!$A$5:$A$14,0))),"",IF(ISNUMBER(Customers!L753),Customers!L753,IFERROR(VALUE(Customers!L753),"")))</f>
        <v>1924.63</v>
      </c>
      <c r="M753" s="4" t="n">
        <f aca="false">IF(OR(TRIM(Customers!M753&amp;"")="",ISNUMBER(MATCH(TRIM(Customers!M753&amp;""),Codes!$A$5:$A$14,0))),"",IF(ISNUMBER(Customers!M753),Customers!M753,IFERROR(VALUE(Customers!M753),"")))</f>
        <v>16719.78</v>
      </c>
      <c r="N753" s="3" t="n">
        <f aca="false">IF(OR(TRIM(Customers!N753&amp;"")="",ISNUMBER(MATCH(TRIM(Customers!N753&amp;""),Codes!$A$5:$A$14,0)),Customers!N753=9999),"",IF(ISNUMBER(Customers!N753),Customers!N753,IFERROR(VALUE(Customers!N753),"")))</f>
        <v>27</v>
      </c>
      <c r="O753" s="4" t="n">
        <f aca="false">IF(OR(TRIM(Customers!O753&amp;"")="",ISNUMBER(MATCH(TRIM(Customers!O753&amp;""),Codes!$A$5:$A$14,0))),"",IF(ISNUMBER(Customers!O753),Customers!O753,IFERROR(VALUE(Customers!O753),"")))</f>
        <v>43.72</v>
      </c>
      <c r="P753" s="3" t="n">
        <f aca="false">IF(OR(TRIM(Customers!P753&amp;"")="",ISNUMBER(MATCH(TRIM(Customers!P753&amp;""),Codes!$A$5:$A$14,0))),"",IF(ISNUMBER(Customers!P753),Customers!P753,IFERROR(VALUE(Customers!P753),"")))</f>
        <v>3</v>
      </c>
      <c r="Q753" s="4" t="n">
        <f aca="false">IF(OR(TRIM(Customers!Q753&amp;"")="",ISNUMBER(MATCH(TRIM(Customers!Q753&amp;""),Codes!$A$5:$A$14,0))),"",IF(ISNUMBER(Customers!Q753),Customers!Q753,IFERROR(VALUE(Customers!Q753),"")))</f>
        <v>5500</v>
      </c>
      <c r="R753" s="4" t="n">
        <f aca="false">IF(OR(TRIM(Customers!R753&amp;"")="",ISNUMBER(MATCH(TRIM(Customers!R753&amp;""),Codes!$A$5:$A$14,0))),"",IF(ISNUMBER(Customers!R753),Customers!R753,IFERROR(VALUE(Customers!R753),"")))</f>
        <v>154.34</v>
      </c>
      <c r="S753" s="4" t="n">
        <f aca="false">IF(OR(TRIM(Customers!S753&amp;"")="",ISNUMBER(MATCH(TRIM(Customers!S753&amp;""),Codes!$A$5:$A$14,0))),"",IF(ISNUMBER(Customers!S753),Customers!S753,IFERROR(VALUE(Customers!S753),"")))</f>
        <v>0</v>
      </c>
      <c r="T753" s="4" t="n">
        <f aca="false">IF(OR(TRIM(Customers!T753&amp;"")="",ISNUMBER(MATCH(TRIM(Customers!T753&amp;""),Codes!$A$5:$A$14,0))),"",IF(ISNUMBER(Customers!T753),Customers!T753,IFERROR(VALUE(Customers!T753),"")))</f>
        <v>0</v>
      </c>
      <c r="U753" s="3" t="n">
        <f aca="false">IF(OR(TRIM(Customers!U753&amp;"")="",ISNUMBER(MATCH(TRIM(Customers!U753&amp;""),Codes!$A$5:$A$14,0)),Customers!U753=0),"",IF(ISNUMBER(Customers!U753),Customers!U753,IFERROR(VALUE(Customers!U753),"")))</f>
        <v>654</v>
      </c>
      <c r="V753" s="3" t="n">
        <f aca="false">IF(OR(TRIM(Customers!V753&amp;"")="",ISNUMBER(MATCH(TRIM(Customers!V753&amp;""),Codes!$A$5:$A$14,0))),"",IF(ISNUMBER(Customers!V753),Customers!V753,IFERROR(VALUE(Customers!V753),"")))</f>
        <v>0</v>
      </c>
    </row>
    <row r="754" customFormat="false" ht="15" hidden="false" customHeight="false" outlineLevel="0" collapsed="false">
      <c r="A754" s="2" t="str">
        <f aca="false">Customers!A754</f>
        <v>CL00753</v>
      </c>
      <c r="B754" s="3" t="n">
        <f aca="false">IF(OR(TRIM(Customers!B754&amp;"")="",ISNUMBER(MATCH(TRIM(Customers!B754&amp;""),Codes!$A$5:$A$14,0)),Customers!B754=0),"",IF(ISNUMBER(Customers!B754),Customers!B754,IFERROR(VALUE(Customers!B754),"")))</f>
        <v>42</v>
      </c>
      <c r="C754" s="2" t="str">
        <f aca="false">IF(OR(TRIM(Customers!C754&amp;"")="",ISNUMBER(MATCH(TRIM(Customers!C754&amp;""),Codes!$A$5:$A$14,0))),"",TRIM(Customers!C754))</f>
        <v>M</v>
      </c>
      <c r="D754" s="2" t="str">
        <f aca="false">IF(OR(TRIM(Customers!D754&amp;"")="",ISNUMBER(MATCH(TRIM(Customers!D754&amp;""),Codes!$A$5:$A$14,0))),"",TRIM(Customers!D754))</f>
        <v>Umbria</v>
      </c>
      <c r="E754" s="2" t="str">
        <f aca="false">IF(OR(TRIM(Customers!E754&amp;"")="",ISNUMBER(MATCH(TRIM(Customers!E754&amp;""),Codes!$A$5:$A$14,0))),"",TRIM(Customers!E754))</f>
        <v>Employee</v>
      </c>
      <c r="F754" s="2" t="str">
        <f aca="false">IF(OR(TRIM(Customers!F754&amp;"")="",ISNUMBER(MATCH(TRIM(Customers!F754&amp;""),Codes!$A$5:$A$14,0))),"",TRIM(Customers!F754))</f>
        <v>Widowed</v>
      </c>
      <c r="G754" s="4" t="n">
        <f aca="false">IF(OR(TRIM(Customers!G754&amp;"")="",ISNUMBER(MATCH(TRIM(Customers!G754&amp;""),Codes!$A$5:$A$14,0)),Customers!G754=-999),"",IF(ISNUMBER(Customers!G754),Customers!G754,IFERROR(VALUE(Customers!G754),"")))</f>
        <v>28900</v>
      </c>
      <c r="H754" s="3" t="n">
        <f aca="false">IF(OR(TRIM(Customers!H754&amp;"")="",ISNUMBER(MATCH(TRIM(Customers!H754&amp;""),Codes!$A$5:$A$14,0))),"",IF(ISNUMBER(Customers!H754),Customers!H754,IFERROR(VALUE(Customers!H754),"")))</f>
        <v>12</v>
      </c>
      <c r="I754" s="5" t="n">
        <f aca="false">IF(OR(TRIM(Customers!I754&amp;"")="",ISNUMBER(MATCH(TRIM(Customers!I754&amp;""),Codes!$A$5:$A$14,0)),Customers!I754=DATE(1970,1,1)),"",IF(ISNUMBER(Customers!I754),Customers!I754,IFERROR(DATEVALUE(Customers!I754),"")))</f>
        <v>41881</v>
      </c>
      <c r="J754" s="2" t="str">
        <f aca="false">IF(OR(TRIM(Customers!J754&amp;"")="",ISNUMBER(MATCH(TRIM(Customers!J754&amp;""),Codes!$A$5:$A$14,0))),"",TRIM(Customers!J754))</f>
        <v>App</v>
      </c>
      <c r="K754" s="3" t="n">
        <f aca="false">IF(OR(TRIM(Customers!K754&amp;"")="",ISNUMBER(MATCH(TRIM(Customers!K754&amp;""),Codes!$A$5:$A$14,0))),"",IF(ISNUMBER(Customers!K754),Customers!K754,IFERROR(VALUE(Customers!K754),"")))</f>
        <v>4</v>
      </c>
      <c r="L754" s="4" t="n">
        <f aca="false">IF(OR(TRIM(Customers!L754&amp;"")="",ISNUMBER(MATCH(TRIM(Customers!L754&amp;""),Codes!$A$5:$A$14,0))),"",IF(ISNUMBER(Customers!L754),Customers!L754,IFERROR(VALUE(Customers!L754),"")))</f>
        <v>2117.64</v>
      </c>
      <c r="M754" s="4" t="n">
        <f aca="false">IF(OR(TRIM(Customers!M754&amp;"")="",ISNUMBER(MATCH(TRIM(Customers!M754&amp;""),Codes!$A$5:$A$14,0))),"",IF(ISNUMBER(Customers!M754),Customers!M754,IFERROR(VALUE(Customers!M754),"")))</f>
        <v>12852.39</v>
      </c>
      <c r="N754" s="3" t="n">
        <f aca="false">IF(OR(TRIM(Customers!N754&amp;"")="",ISNUMBER(MATCH(TRIM(Customers!N754&amp;""),Codes!$A$5:$A$14,0)),Customers!N754=9999),"",IF(ISNUMBER(Customers!N754),Customers!N754,IFERROR(VALUE(Customers!N754),"")))</f>
        <v>22</v>
      </c>
      <c r="O754" s="4" t="n">
        <f aca="false">IF(OR(TRIM(Customers!O754&amp;"")="",ISNUMBER(MATCH(TRIM(Customers!O754&amp;""),Codes!$A$5:$A$14,0))),"",IF(ISNUMBER(Customers!O754),Customers!O754,IFERROR(VALUE(Customers!O754),"")))</f>
        <v>56.92</v>
      </c>
      <c r="P754" s="3" t="n">
        <f aca="false">IF(OR(TRIM(Customers!P754&amp;"")="",ISNUMBER(MATCH(TRIM(Customers!P754&amp;""),Codes!$A$5:$A$14,0))),"",IF(ISNUMBER(Customers!P754),Customers!P754,IFERROR(VALUE(Customers!P754),"")))</f>
        <v>2</v>
      </c>
      <c r="Q754" s="4" t="n">
        <f aca="false">IF(OR(TRIM(Customers!Q754&amp;"")="",ISNUMBER(MATCH(TRIM(Customers!Q754&amp;""),Codes!$A$5:$A$14,0))),"",IF(ISNUMBER(Customers!Q754),Customers!Q754,IFERROR(VALUE(Customers!Q754),"")))</f>
        <v>5500</v>
      </c>
      <c r="R754" s="4" t="n">
        <f aca="false">IF(OR(TRIM(Customers!R754&amp;"")="",ISNUMBER(MATCH(TRIM(Customers!R754&amp;""),Codes!$A$5:$A$14,0))),"",IF(ISNUMBER(Customers!R754),Customers!R754,IFERROR(VALUE(Customers!R754),"")))</f>
        <v>3813.71</v>
      </c>
      <c r="S754" s="4" t="n">
        <f aca="false">IF(OR(TRIM(Customers!S754&amp;"")="",ISNUMBER(MATCH(TRIM(Customers!S754&amp;""),Codes!$A$5:$A$14,0))),"",IF(ISNUMBER(Customers!S754),Customers!S754,IFERROR(VALUE(Customers!S754),"")))</f>
        <v>132000</v>
      </c>
      <c r="T754" s="4" t="n">
        <f aca="false">IF(OR(TRIM(Customers!T754&amp;"")="",ISNUMBER(MATCH(TRIM(Customers!T754&amp;""),Codes!$A$5:$A$14,0))),"",IF(ISNUMBER(Customers!T754),Customers!T754,IFERROR(VALUE(Customers!T754),"")))</f>
        <v>843</v>
      </c>
      <c r="U754" s="3" t="n">
        <f aca="false">IF(OR(TRIM(Customers!U754&amp;"")="",ISNUMBER(MATCH(TRIM(Customers!U754&amp;""),Codes!$A$5:$A$14,0)),Customers!U754=0),"",IF(ISNUMBER(Customers!U754),Customers!U754,IFERROR(VALUE(Customers!U754),"")))</f>
        <v>641</v>
      </c>
      <c r="V754" s="3" t="n">
        <f aca="false">IF(OR(TRIM(Customers!V754&amp;"")="",ISNUMBER(MATCH(TRIM(Customers!V754&amp;""),Codes!$A$5:$A$14,0))),"",IF(ISNUMBER(Customers!V754),Customers!V754,IFERROR(VALUE(Customers!V754),"")))</f>
        <v>0</v>
      </c>
    </row>
    <row r="755" customFormat="false" ht="15" hidden="false" customHeight="false" outlineLevel="0" collapsed="false">
      <c r="A755" s="2" t="str">
        <f aca="false">Customers!A755</f>
        <v>CL00754</v>
      </c>
      <c r="B755" s="3" t="n">
        <f aca="false">IF(OR(TRIM(Customers!B755&amp;"")="",ISNUMBER(MATCH(TRIM(Customers!B755&amp;""),Codes!$A$5:$A$14,0)),Customers!B755=0),"",IF(ISNUMBER(Customers!B755),Customers!B755,IFERROR(VALUE(Customers!B755),"")))</f>
        <v>76</v>
      </c>
      <c r="C755" s="2" t="str">
        <f aca="false">IF(OR(TRIM(Customers!C755&amp;"")="",ISNUMBER(MATCH(TRIM(Customers!C755&amp;""),Codes!$A$5:$A$14,0))),"",TRIM(Customers!C755))</f>
        <v>M</v>
      </c>
      <c r="D755" s="2" t="str">
        <f aca="false">IF(OR(TRIM(Customers!D755&amp;"")="",ISNUMBER(MATCH(TRIM(Customers!D755&amp;""),Codes!$A$5:$A$14,0))),"",TRIM(Customers!D755))</f>
        <v>Lombardia</v>
      </c>
      <c r="E755" s="2" t="str">
        <f aca="false">IF(OR(TRIM(Customers!E755&amp;"")="",ISNUMBER(MATCH(TRIM(Customers!E755&amp;""),Codes!$A$5:$A$14,0))),"",TRIM(Customers!E755))</f>
        <v>Retired</v>
      </c>
      <c r="F755" s="2" t="str">
        <f aca="false">IF(OR(TRIM(Customers!F755&amp;"")="",ISNUMBER(MATCH(TRIM(Customers!F755&amp;""),Codes!$A$5:$A$14,0))),"",TRIM(Customers!F755))</f>
        <v>Married</v>
      </c>
      <c r="G755" s="4" t="n">
        <f aca="false">IF(OR(TRIM(Customers!G755&amp;"")="",ISNUMBER(MATCH(TRIM(Customers!G755&amp;""),Codes!$A$5:$A$14,0)),Customers!G755=-999),"",IF(ISNUMBER(Customers!G755),Customers!G755,IFERROR(VALUE(Customers!G755),"")))</f>
        <v>19600</v>
      </c>
      <c r="H755" s="3" t="n">
        <f aca="false">IF(OR(TRIM(Customers!H755&amp;"")="",ISNUMBER(MATCH(TRIM(Customers!H755&amp;""),Codes!$A$5:$A$14,0))),"",IF(ISNUMBER(Customers!H755),Customers!H755,IFERROR(VALUE(Customers!H755),"")))</f>
        <v>10</v>
      </c>
      <c r="I755" s="5" t="n">
        <f aca="false">IF(OR(TRIM(Customers!I755&amp;"")="",ISNUMBER(MATCH(TRIM(Customers!I755&amp;""),Codes!$A$5:$A$14,0)),Customers!I755=DATE(1970,1,1)),"",IF(ISNUMBER(Customers!I755),Customers!I755,IFERROR(DATEVALUE(Customers!I755),"")))</f>
        <v>42399</v>
      </c>
      <c r="J755" s="2" t="str">
        <f aca="false">IF(OR(TRIM(Customers!J755&amp;"")="",ISNUMBER(MATCH(TRIM(Customers!J755&amp;""),Codes!$A$5:$A$14,0))),"",TRIM(Customers!J755))</f>
        <v>Branch</v>
      </c>
      <c r="K755" s="3" t="n">
        <f aca="false">IF(OR(TRIM(Customers!K755&amp;"")="",ISNUMBER(MATCH(TRIM(Customers!K755&amp;""),Codes!$A$5:$A$14,0))),"",IF(ISNUMBER(Customers!K755),Customers!K755,IFERROR(VALUE(Customers!K755),"")))</f>
        <v>2</v>
      </c>
      <c r="L755" s="4" t="n">
        <f aca="false">IF(OR(TRIM(Customers!L755&amp;"")="",ISNUMBER(MATCH(TRIM(Customers!L755&amp;""),Codes!$A$5:$A$14,0))),"",IF(ISNUMBER(Customers!L755),Customers!L755,IFERROR(VALUE(Customers!L755),"")))</f>
        <v>748.97</v>
      </c>
      <c r="M755" s="4" t="n">
        <f aca="false">IF(OR(TRIM(Customers!M755&amp;"")="",ISNUMBER(MATCH(TRIM(Customers!M755&amp;""),Codes!$A$5:$A$14,0))),"",IF(ISNUMBER(Customers!M755),Customers!M755,IFERROR(VALUE(Customers!M755),"")))</f>
        <v>0</v>
      </c>
      <c r="N755" s="3" t="n">
        <f aca="false">IF(OR(TRIM(Customers!N755&amp;"")="",ISNUMBER(MATCH(TRIM(Customers!N755&amp;""),Codes!$A$5:$A$14,0)),Customers!N755=9999),"",IF(ISNUMBER(Customers!N755),Customers!N755,IFERROR(VALUE(Customers!N755),"")))</f>
        <v>14</v>
      </c>
      <c r="O755" s="4" t="n">
        <f aca="false">IF(OR(TRIM(Customers!O755&amp;"")="",ISNUMBER(MATCH(TRIM(Customers!O755&amp;""),Codes!$A$5:$A$14,0))),"",IF(ISNUMBER(Customers!O755),Customers!O755,IFERROR(VALUE(Customers!O755),"")))</f>
        <v>40.82</v>
      </c>
      <c r="P755" s="3" t="n">
        <f aca="false">IF(OR(TRIM(Customers!P755&amp;"")="",ISNUMBER(MATCH(TRIM(Customers!P755&amp;""),Codes!$A$5:$A$14,0))),"",IF(ISNUMBER(Customers!P755),Customers!P755,IFERROR(VALUE(Customers!P755),"")))</f>
        <v>12</v>
      </c>
      <c r="Q755" s="4" t="str">
        <f aca="false">IF(OR(TRIM(Customers!Q755&amp;"")="",ISNUMBER(MATCH(TRIM(Customers!Q755&amp;""),Codes!$A$5:$A$14,0))),"",IF(ISNUMBER(Customers!Q755),Customers!Q755,IFERROR(VALUE(Customers!Q755),"")))</f>
        <v/>
      </c>
      <c r="R755" s="4" t="str">
        <f aca="false">IF(OR(TRIM(Customers!R755&amp;"")="",ISNUMBER(MATCH(TRIM(Customers!R755&amp;""),Codes!$A$5:$A$14,0))),"",IF(ISNUMBER(Customers!R755),Customers!R755,IFERROR(VALUE(Customers!R755),"")))</f>
        <v/>
      </c>
      <c r="S755" s="4" t="str">
        <f aca="false">IF(OR(TRIM(Customers!S755&amp;"")="",ISNUMBER(MATCH(TRIM(Customers!S755&amp;""),Codes!$A$5:$A$14,0))),"",IF(ISNUMBER(Customers!S755),Customers!S755,IFERROR(VALUE(Customers!S755),"")))</f>
        <v/>
      </c>
      <c r="T755" s="4" t="str">
        <f aca="false">IF(OR(TRIM(Customers!T755&amp;"")="",ISNUMBER(MATCH(TRIM(Customers!T755&amp;""),Codes!$A$5:$A$14,0))),"",IF(ISNUMBER(Customers!T755),Customers!T755,IFERROR(VALUE(Customers!T755),"")))</f>
        <v/>
      </c>
      <c r="U755" s="3" t="n">
        <f aca="false">IF(OR(TRIM(Customers!U755&amp;"")="",ISNUMBER(MATCH(TRIM(Customers!U755&amp;""),Codes!$A$5:$A$14,0)),Customers!U755=0),"",IF(ISNUMBER(Customers!U755),Customers!U755,IFERROR(VALUE(Customers!U755),"")))</f>
        <v>593</v>
      </c>
      <c r="V755" s="3" t="n">
        <f aca="false">IF(OR(TRIM(Customers!V755&amp;"")="",ISNUMBER(MATCH(TRIM(Customers!V755&amp;""),Codes!$A$5:$A$14,0))),"",IF(ISNUMBER(Customers!V755),Customers!V755,IFERROR(VALUE(Customers!V755),"")))</f>
        <v>0</v>
      </c>
    </row>
    <row r="756" customFormat="false" ht="15" hidden="false" customHeight="false" outlineLevel="0" collapsed="false">
      <c r="A756" s="2" t="str">
        <f aca="false">Customers!A756</f>
        <v>CL00755</v>
      </c>
      <c r="B756" s="3" t="n">
        <f aca="false">IF(OR(TRIM(Customers!B756&amp;"")="",ISNUMBER(MATCH(TRIM(Customers!B756&amp;""),Codes!$A$5:$A$14,0)),Customers!B756=0),"",IF(ISNUMBER(Customers!B756),Customers!B756,IFERROR(VALUE(Customers!B756),"")))</f>
        <v>69</v>
      </c>
      <c r="C756" s="2" t="str">
        <f aca="false">IF(OR(TRIM(Customers!C756&amp;"")="",ISNUMBER(MATCH(TRIM(Customers!C756&amp;""),Codes!$A$5:$A$14,0))),"",TRIM(Customers!C756))</f>
        <v>F</v>
      </c>
      <c r="D756" s="2" t="str">
        <f aca="false">IF(OR(TRIM(Customers!D756&amp;"")="",ISNUMBER(MATCH(TRIM(Customers!D756&amp;""),Codes!$A$5:$A$14,0))),"",TRIM(Customers!D756))</f>
        <v>Lombardia</v>
      </c>
      <c r="E756" s="2" t="str">
        <f aca="false">IF(OR(TRIM(Customers!E756&amp;"")="",ISNUMBER(MATCH(TRIM(Customers!E756&amp;""),Codes!$A$5:$A$14,0))),"",TRIM(Customers!E756))</f>
        <v>Retired</v>
      </c>
      <c r="F756" s="2" t="str">
        <f aca="false">IF(OR(TRIM(Customers!F756&amp;"")="",ISNUMBER(MATCH(TRIM(Customers!F756&amp;""),Codes!$A$5:$A$14,0))),"",TRIM(Customers!F756))</f>
        <v>Married</v>
      </c>
      <c r="G756" s="4" t="str">
        <f aca="false">IF(OR(TRIM(Customers!G756&amp;"")="",ISNUMBER(MATCH(TRIM(Customers!G756&amp;""),Codes!$A$5:$A$14,0)),Customers!G756=-999),"",IF(ISNUMBER(Customers!G756),Customers!G756,IFERROR(VALUE(Customers!G756),"")))</f>
        <v/>
      </c>
      <c r="H756" s="3" t="n">
        <f aca="false">IF(OR(TRIM(Customers!H756&amp;"")="",ISNUMBER(MATCH(TRIM(Customers!H756&amp;""),Codes!$A$5:$A$14,0))),"",IF(ISNUMBER(Customers!H756),Customers!H756,IFERROR(VALUE(Customers!H756),"")))</f>
        <v>24</v>
      </c>
      <c r="I756" s="5" t="n">
        <f aca="false">IF(OR(TRIM(Customers!I756&amp;"")="",ISNUMBER(MATCH(TRIM(Customers!I756&amp;""),Codes!$A$5:$A$14,0)),Customers!I756=DATE(1970,1,1)),"",IF(ISNUMBER(Customers!I756),Customers!I756,IFERROR(DATEVALUE(Customers!I756),"")))</f>
        <v>37231</v>
      </c>
      <c r="J756" s="2" t="str">
        <f aca="false">IF(OR(TRIM(Customers!J756&amp;"")="",ISNUMBER(MATCH(TRIM(Customers!J756&amp;""),Codes!$A$5:$A$14,0))),"",TRIM(Customers!J756))</f>
        <v>App</v>
      </c>
      <c r="K756" s="3" t="n">
        <f aca="false">IF(OR(TRIM(Customers!K756&amp;"")="",ISNUMBER(MATCH(TRIM(Customers!K756&amp;""),Codes!$A$5:$A$14,0))),"",IF(ISNUMBER(Customers!K756),Customers!K756,IFERROR(VALUE(Customers!K756),"")))</f>
        <v>2</v>
      </c>
      <c r="L756" s="4" t="n">
        <f aca="false">IF(OR(TRIM(Customers!L756&amp;"")="",ISNUMBER(MATCH(TRIM(Customers!L756&amp;""),Codes!$A$5:$A$14,0))),"",IF(ISNUMBER(Customers!L756),Customers!L756,IFERROR(VALUE(Customers!L756),"")))</f>
        <v>16143.45</v>
      </c>
      <c r="M756" s="4" t="n">
        <f aca="false">IF(OR(TRIM(Customers!M756&amp;"")="",ISNUMBER(MATCH(TRIM(Customers!M756&amp;""),Codes!$A$5:$A$14,0))),"",IF(ISNUMBER(Customers!M756),Customers!M756,IFERROR(VALUE(Customers!M756),"")))</f>
        <v>46564.54</v>
      </c>
      <c r="N756" s="3" t="n">
        <f aca="false">IF(OR(TRIM(Customers!N756&amp;"")="",ISNUMBER(MATCH(TRIM(Customers!N756&amp;""),Codes!$A$5:$A$14,0)),Customers!N756=9999),"",IF(ISNUMBER(Customers!N756),Customers!N756,IFERROR(VALUE(Customers!N756),"")))</f>
        <v>30</v>
      </c>
      <c r="O756" s="4" t="n">
        <f aca="false">IF(OR(TRIM(Customers!O756&amp;"")="",ISNUMBER(MATCH(TRIM(Customers!O756&amp;""),Codes!$A$5:$A$14,0))),"",IF(ISNUMBER(Customers!O756),Customers!O756,IFERROR(VALUE(Customers!O756),"")))</f>
        <v>34.77</v>
      </c>
      <c r="P756" s="3" t="str">
        <f aca="false">IF(OR(TRIM(Customers!P756&amp;"")="",ISNUMBER(MATCH(TRIM(Customers!P756&amp;""),Codes!$A$5:$A$14,0))),"",IF(ISNUMBER(Customers!P756),Customers!P756,IFERROR(VALUE(Customers!P756),"")))</f>
        <v/>
      </c>
      <c r="Q756" s="4" t="n">
        <f aca="false">IF(OR(TRIM(Customers!Q756&amp;"")="",ISNUMBER(MATCH(TRIM(Customers!Q756&amp;""),Codes!$A$5:$A$14,0))),"",IF(ISNUMBER(Customers!Q756),Customers!Q756,IFERROR(VALUE(Customers!Q756),"")))</f>
        <v>3500</v>
      </c>
      <c r="R756" s="4" t="n">
        <f aca="false">IF(OR(TRIM(Customers!R756&amp;"")="",ISNUMBER(MATCH(TRIM(Customers!R756&amp;""),Codes!$A$5:$A$14,0))),"",IF(ISNUMBER(Customers!R756),Customers!R756,IFERROR(VALUE(Customers!R756),"")))</f>
        <v>894.33</v>
      </c>
      <c r="S756" s="4" t="n">
        <f aca="false">IF(OR(TRIM(Customers!S756&amp;"")="",ISNUMBER(MATCH(TRIM(Customers!S756&amp;""),Codes!$A$5:$A$14,0))),"",IF(ISNUMBER(Customers!S756),Customers!S756,IFERROR(VALUE(Customers!S756),"")))</f>
        <v>0</v>
      </c>
      <c r="T756" s="4" t="n">
        <f aca="false">IF(OR(TRIM(Customers!T756&amp;"")="",ISNUMBER(MATCH(TRIM(Customers!T756&amp;""),Codes!$A$5:$A$14,0))),"",IF(ISNUMBER(Customers!T756),Customers!T756,IFERROR(VALUE(Customers!T756),"")))</f>
        <v>0</v>
      </c>
      <c r="U756" s="3" t="n">
        <f aca="false">IF(OR(TRIM(Customers!U756&amp;"")="",ISNUMBER(MATCH(TRIM(Customers!U756&amp;""),Codes!$A$5:$A$14,0)),Customers!U756=0),"",IF(ISNUMBER(Customers!U756),Customers!U756,IFERROR(VALUE(Customers!U756),"")))</f>
        <v>697</v>
      </c>
      <c r="V756" s="3" t="n">
        <f aca="false">IF(OR(TRIM(Customers!V756&amp;"")="",ISNUMBER(MATCH(TRIM(Customers!V756&amp;""),Codes!$A$5:$A$14,0))),"",IF(ISNUMBER(Customers!V756),Customers!V756,IFERROR(VALUE(Customers!V756),"")))</f>
        <v>0</v>
      </c>
    </row>
    <row r="757" customFormat="false" ht="15" hidden="false" customHeight="false" outlineLevel="0" collapsed="false">
      <c r="A757" s="2" t="str">
        <f aca="false">Customers!A757</f>
        <v>CL00756</v>
      </c>
      <c r="B757" s="3" t="n">
        <f aca="false">IF(OR(TRIM(Customers!B757&amp;"")="",ISNUMBER(MATCH(TRIM(Customers!B757&amp;""),Codes!$A$5:$A$14,0)),Customers!B757=0),"",IF(ISNUMBER(Customers!B757),Customers!B757,IFERROR(VALUE(Customers!B757),"")))</f>
        <v>51</v>
      </c>
      <c r="C757" s="2" t="str">
        <f aca="false">IF(OR(TRIM(Customers!C757&amp;"")="",ISNUMBER(MATCH(TRIM(Customers!C757&amp;""),Codes!$A$5:$A$14,0))),"",TRIM(Customers!C757))</f>
        <v>F</v>
      </c>
      <c r="D757" s="2" t="str">
        <f aca="false">IF(OR(TRIM(Customers!D757&amp;"")="",ISNUMBER(MATCH(TRIM(Customers!D757&amp;""),Codes!$A$5:$A$14,0))),"",TRIM(Customers!D757))</f>
        <v>Marche</v>
      </c>
      <c r="E757" s="2" t="str">
        <f aca="false">IF(OR(TRIM(Customers!E757&amp;"")="",ISNUMBER(MATCH(TRIM(Customers!E757&amp;""),Codes!$A$5:$A$14,0))),"",TRIM(Customers!E757))</f>
        <v>Employee</v>
      </c>
      <c r="F757" s="2" t="str">
        <f aca="false">IF(OR(TRIM(Customers!F757&amp;"")="",ISNUMBER(MATCH(TRIM(Customers!F757&amp;""),Codes!$A$5:$A$14,0))),"",TRIM(Customers!F757))</f>
        <v>Married</v>
      </c>
      <c r="G757" s="4" t="n">
        <f aca="false">IF(OR(TRIM(Customers!G757&amp;"")="",ISNUMBER(MATCH(TRIM(Customers!G757&amp;""),Codes!$A$5:$A$14,0)),Customers!G757=-999),"",IF(ISNUMBER(Customers!G757),Customers!G757,IFERROR(VALUE(Customers!G757),"")))</f>
        <v>27100</v>
      </c>
      <c r="H757" s="3" t="n">
        <f aca="false">IF(OR(TRIM(Customers!H757&amp;"")="",ISNUMBER(MATCH(TRIM(Customers!H757&amp;""),Codes!$A$5:$A$14,0))),"",IF(ISNUMBER(Customers!H757),Customers!H757,IFERROR(VALUE(Customers!H757),"")))</f>
        <v>15</v>
      </c>
      <c r="I757" s="5" t="n">
        <f aca="false">IF(OR(TRIM(Customers!I757&amp;"")="",ISNUMBER(MATCH(TRIM(Customers!I757&amp;""),Codes!$A$5:$A$14,0)),Customers!I757=DATE(1970,1,1)),"",IF(ISNUMBER(Customers!I757),Customers!I757,IFERROR(DATEVALUE(Customers!I757),"")))</f>
        <v>40590</v>
      </c>
      <c r="J757" s="2" t="str">
        <f aca="false">IF(OR(TRIM(Customers!J757&amp;"")="",ISNUMBER(MATCH(TRIM(Customers!J757&amp;""),Codes!$A$5:$A$14,0))),"",TRIM(Customers!J757))</f>
        <v>App</v>
      </c>
      <c r="K757" s="3" t="n">
        <f aca="false">IF(OR(TRIM(Customers!K757&amp;"")="",ISNUMBER(MATCH(TRIM(Customers!K757&amp;""),Codes!$A$5:$A$14,0))),"",IF(ISNUMBER(Customers!K757),Customers!K757,IFERROR(VALUE(Customers!K757),"")))</f>
        <v>2</v>
      </c>
      <c r="L757" s="4" t="n">
        <f aca="false">IF(OR(TRIM(Customers!L757&amp;"")="",ISNUMBER(MATCH(TRIM(Customers!L757&amp;""),Codes!$A$5:$A$14,0))),"",IF(ISNUMBER(Customers!L757),Customers!L757,IFERROR(VALUE(Customers!L757),"")))</f>
        <v>3422.94</v>
      </c>
      <c r="M757" s="4" t="n">
        <f aca="false">IF(OR(TRIM(Customers!M757&amp;"")="",ISNUMBER(MATCH(TRIM(Customers!M757&amp;""),Codes!$A$5:$A$14,0))),"",IF(ISNUMBER(Customers!M757),Customers!M757,IFERROR(VALUE(Customers!M757),"")))</f>
        <v>49806.83</v>
      </c>
      <c r="N757" s="3" t="n">
        <f aca="false">IF(OR(TRIM(Customers!N757&amp;"")="",ISNUMBER(MATCH(TRIM(Customers!N757&amp;""),Codes!$A$5:$A$14,0)),Customers!N757=9999),"",IF(ISNUMBER(Customers!N757),Customers!N757,IFERROR(VALUE(Customers!N757),"")))</f>
        <v>28</v>
      </c>
      <c r="O757" s="4" t="n">
        <f aca="false">IF(OR(TRIM(Customers!O757&amp;"")="",ISNUMBER(MATCH(TRIM(Customers!O757&amp;""),Codes!$A$5:$A$14,0))),"",IF(ISNUMBER(Customers!O757),Customers!O757,IFERROR(VALUE(Customers!O757),"")))</f>
        <v>30.23</v>
      </c>
      <c r="P757" s="3" t="n">
        <f aca="false">IF(OR(TRIM(Customers!P757&amp;"")="",ISNUMBER(MATCH(TRIM(Customers!P757&amp;""),Codes!$A$5:$A$14,0))),"",IF(ISNUMBER(Customers!P757),Customers!P757,IFERROR(VALUE(Customers!P757),"")))</f>
        <v>1</v>
      </c>
      <c r="Q757" s="4" t="n">
        <f aca="false">IF(OR(TRIM(Customers!Q757&amp;"")="",ISNUMBER(MATCH(TRIM(Customers!Q757&amp;""),Codes!$A$5:$A$14,0))),"",IF(ISNUMBER(Customers!Q757),Customers!Q757,IFERROR(VALUE(Customers!Q757),"")))</f>
        <v>5000</v>
      </c>
      <c r="R757" s="4" t="n">
        <f aca="false">IF(OR(TRIM(Customers!R757&amp;"")="",ISNUMBER(MATCH(TRIM(Customers!R757&amp;""),Codes!$A$5:$A$14,0))),"",IF(ISNUMBER(Customers!R757),Customers!R757,IFERROR(VALUE(Customers!R757),"")))</f>
        <v>280.61</v>
      </c>
      <c r="S757" s="4" t="n">
        <f aca="false">IF(OR(TRIM(Customers!S757&amp;"")="",ISNUMBER(MATCH(TRIM(Customers!S757&amp;""),Codes!$A$5:$A$14,0))),"",IF(ISNUMBER(Customers!S757),Customers!S757,IFERROR(VALUE(Customers!S757),"")))</f>
        <v>0</v>
      </c>
      <c r="T757" s="4" t="n">
        <f aca="false">IF(OR(TRIM(Customers!T757&amp;"")="",ISNUMBER(MATCH(TRIM(Customers!T757&amp;""),Codes!$A$5:$A$14,0))),"",IF(ISNUMBER(Customers!T757),Customers!T757,IFERROR(VALUE(Customers!T757),"")))</f>
        <v>0</v>
      </c>
      <c r="U757" s="3" t="n">
        <f aca="false">IF(OR(TRIM(Customers!U757&amp;"")="",ISNUMBER(MATCH(TRIM(Customers!U757&amp;""),Codes!$A$5:$A$14,0)),Customers!U757=0),"",IF(ISNUMBER(Customers!U757),Customers!U757,IFERROR(VALUE(Customers!U757),"")))</f>
        <v>588</v>
      </c>
      <c r="V757" s="3" t="n">
        <f aca="false">IF(OR(TRIM(Customers!V757&amp;"")="",ISNUMBER(MATCH(TRIM(Customers!V757&amp;""),Codes!$A$5:$A$14,0))),"",IF(ISNUMBER(Customers!V757),Customers!V757,IFERROR(VALUE(Customers!V757),"")))</f>
        <v>0</v>
      </c>
    </row>
    <row r="758" customFormat="false" ht="15" hidden="false" customHeight="false" outlineLevel="0" collapsed="false">
      <c r="A758" s="2" t="str">
        <f aca="false">Customers!A758</f>
        <v>CL00757</v>
      </c>
      <c r="B758" s="3" t="n">
        <f aca="false">IF(OR(TRIM(Customers!B758&amp;"")="",ISNUMBER(MATCH(TRIM(Customers!B758&amp;""),Codes!$A$5:$A$14,0)),Customers!B758=0),"",IF(ISNUMBER(Customers!B758),Customers!B758,IFERROR(VALUE(Customers!B758),"")))</f>
        <v>61</v>
      </c>
      <c r="C758" s="2" t="str">
        <f aca="false">IF(OR(TRIM(Customers!C758&amp;"")="",ISNUMBER(MATCH(TRIM(Customers!C758&amp;""),Codes!$A$5:$A$14,0))),"",TRIM(Customers!C758))</f>
        <v>M</v>
      </c>
      <c r="D758" s="2" t="str">
        <f aca="false">IF(OR(TRIM(Customers!D758&amp;"")="",ISNUMBER(MATCH(TRIM(Customers!D758&amp;""),Codes!$A$5:$A$14,0))),"",TRIM(Customers!D758))</f>
        <v>Campania</v>
      </c>
      <c r="E758" s="2" t="str">
        <f aca="false">IF(OR(TRIM(Customers!E758&amp;"")="",ISNUMBER(MATCH(TRIM(Customers!E758&amp;""),Codes!$A$5:$A$14,0))),"",TRIM(Customers!E758))</f>
        <v>Executive</v>
      </c>
      <c r="F758" s="2" t="str">
        <f aca="false">IF(OR(TRIM(Customers!F758&amp;"")="",ISNUMBER(MATCH(TRIM(Customers!F758&amp;""),Codes!$A$5:$A$14,0))),"",TRIM(Customers!F758))</f>
        <v>Single</v>
      </c>
      <c r="G758" s="4" t="n">
        <f aca="false">IF(OR(TRIM(Customers!G758&amp;"")="",ISNUMBER(MATCH(TRIM(Customers!G758&amp;""),Codes!$A$5:$A$14,0)),Customers!G758=-999),"",IF(ISNUMBER(Customers!G758),Customers!G758,IFERROR(VALUE(Customers!G758),"")))</f>
        <v>136400</v>
      </c>
      <c r="H758" s="3" t="n">
        <f aca="false">IF(OR(TRIM(Customers!H758&amp;"")="",ISNUMBER(MATCH(TRIM(Customers!H758&amp;""),Codes!$A$5:$A$14,0))),"",IF(ISNUMBER(Customers!H758),Customers!H758,IFERROR(VALUE(Customers!H758),"")))</f>
        <v>20</v>
      </c>
      <c r="I758" s="5" t="n">
        <f aca="false">IF(OR(TRIM(Customers!I758&amp;"")="",ISNUMBER(MATCH(TRIM(Customers!I758&amp;""),Codes!$A$5:$A$14,0)),Customers!I758=DATE(1970,1,1)),"",IF(ISNUMBER(Customers!I758),Customers!I758,IFERROR(DATEVALUE(Customers!I758),"")))</f>
        <v>38680</v>
      </c>
      <c r="J758" s="2" t="str">
        <f aca="false">IF(OR(TRIM(Customers!J758&amp;"")="",ISNUMBER(MATCH(TRIM(Customers!J758&amp;""),Codes!$A$5:$A$14,0))),"",TRIM(Customers!J758))</f>
        <v>Online Banking</v>
      </c>
      <c r="K758" s="3" t="n">
        <f aca="false">IF(OR(TRIM(Customers!K758&amp;"")="",ISNUMBER(MATCH(TRIM(Customers!K758&amp;""),Codes!$A$5:$A$14,0))),"",IF(ISNUMBER(Customers!K758),Customers!K758,IFERROR(VALUE(Customers!K758),"")))</f>
        <v>5</v>
      </c>
      <c r="L758" s="4" t="n">
        <f aca="false">IF(OR(TRIM(Customers!L758&amp;"")="",ISNUMBER(MATCH(TRIM(Customers!L758&amp;""),Codes!$A$5:$A$14,0))),"",IF(ISNUMBER(Customers!L758),Customers!L758,IFERROR(VALUE(Customers!L758),"")))</f>
        <v>19673.34</v>
      </c>
      <c r="M758" s="4" t="n">
        <f aca="false">IF(OR(TRIM(Customers!M758&amp;"")="",ISNUMBER(MATCH(TRIM(Customers!M758&amp;""),Codes!$A$5:$A$14,0))),"",IF(ISNUMBER(Customers!M758),Customers!M758,IFERROR(VALUE(Customers!M758),"")))</f>
        <v>137574.03</v>
      </c>
      <c r="N758" s="3" t="n">
        <f aca="false">IF(OR(TRIM(Customers!N758&amp;"")="",ISNUMBER(MATCH(TRIM(Customers!N758&amp;""),Codes!$A$5:$A$14,0)),Customers!N758=9999),"",IF(ISNUMBER(Customers!N758),Customers!N758,IFERROR(VALUE(Customers!N758),"")))</f>
        <v>64</v>
      </c>
      <c r="O758" s="4" t="n">
        <f aca="false">IF(OR(TRIM(Customers!O758&amp;"")="",ISNUMBER(MATCH(TRIM(Customers!O758&amp;""),Codes!$A$5:$A$14,0))),"",IF(ISNUMBER(Customers!O758),Customers!O758,IFERROR(VALUE(Customers!O758),"")))</f>
        <v>127.48</v>
      </c>
      <c r="P758" s="3" t="n">
        <f aca="false">IF(OR(TRIM(Customers!P758&amp;"")="",ISNUMBER(MATCH(TRIM(Customers!P758&amp;""),Codes!$A$5:$A$14,0))),"",IF(ISNUMBER(Customers!P758),Customers!P758,IFERROR(VALUE(Customers!P758),"")))</f>
        <v>3</v>
      </c>
      <c r="Q758" s="4" t="n">
        <f aca="false">IF(OR(TRIM(Customers!Q758&amp;"")="",ISNUMBER(MATCH(TRIM(Customers!Q758&amp;""),Codes!$A$5:$A$14,0))),"",IF(ISNUMBER(Customers!Q758),Customers!Q758,IFERROR(VALUE(Customers!Q758),"")))</f>
        <v>15000</v>
      </c>
      <c r="R758" s="4" t="n">
        <f aca="false">IF(OR(TRIM(Customers!R758&amp;"")="",ISNUMBER(MATCH(TRIM(Customers!R758&amp;""),Codes!$A$5:$A$14,0))),"",IF(ISNUMBER(Customers!R758),Customers!R758,IFERROR(VALUE(Customers!R758),"")))</f>
        <v>2152.17</v>
      </c>
      <c r="S758" s="4" t="str">
        <f aca="false">IF(OR(TRIM(Customers!S758&amp;"")="",ISNUMBER(MATCH(TRIM(Customers!S758&amp;""),Codes!$A$5:$A$14,0))),"",IF(ISNUMBER(Customers!S758),Customers!S758,IFERROR(VALUE(Customers!S758),"")))</f>
        <v/>
      </c>
      <c r="T758" s="4" t="str">
        <f aca="false">IF(OR(TRIM(Customers!T758&amp;"")="",ISNUMBER(MATCH(TRIM(Customers!T758&amp;""),Codes!$A$5:$A$14,0))),"",IF(ISNUMBER(Customers!T758),Customers!T758,IFERROR(VALUE(Customers!T758),"")))</f>
        <v/>
      </c>
      <c r="U758" s="3" t="n">
        <f aca="false">IF(OR(TRIM(Customers!U758&amp;"")="",ISNUMBER(MATCH(TRIM(Customers!U758&amp;""),Codes!$A$5:$A$14,0)),Customers!U758=0),"",IF(ISNUMBER(Customers!U758),Customers!U758,IFERROR(VALUE(Customers!U758),"")))</f>
        <v>752</v>
      </c>
      <c r="V758" s="3" t="str">
        <f aca="false">IF(OR(TRIM(Customers!V758&amp;"")="",ISNUMBER(MATCH(TRIM(Customers!V758&amp;""),Codes!$A$5:$A$14,0))),"",IF(ISNUMBER(Customers!V758),Customers!V758,IFERROR(VALUE(Customers!V758),"")))</f>
        <v/>
      </c>
    </row>
    <row r="759" customFormat="false" ht="15" hidden="false" customHeight="false" outlineLevel="0" collapsed="false">
      <c r="A759" s="2" t="str">
        <f aca="false">Customers!A759</f>
        <v>CL00758</v>
      </c>
      <c r="B759" s="3" t="n">
        <f aca="false">IF(OR(TRIM(Customers!B759&amp;"")="",ISNUMBER(MATCH(TRIM(Customers!B759&amp;""),Codes!$A$5:$A$14,0)),Customers!B759=0),"",IF(ISNUMBER(Customers!B759),Customers!B759,IFERROR(VALUE(Customers!B759),"")))</f>
        <v>60</v>
      </c>
      <c r="C759" s="2" t="str">
        <f aca="false">IF(OR(TRIM(Customers!C759&amp;"")="",ISNUMBER(MATCH(TRIM(Customers!C759&amp;""),Codes!$A$5:$A$14,0))),"",TRIM(Customers!C759))</f>
        <v>M</v>
      </c>
      <c r="D759" s="2" t="str">
        <f aca="false">IF(OR(TRIM(Customers!D759&amp;"")="",ISNUMBER(MATCH(TRIM(Customers!D759&amp;""),Codes!$A$5:$A$14,0))),"",TRIM(Customers!D759))</f>
        <v>Lombardia</v>
      </c>
      <c r="E759" s="2" t="str">
        <f aca="false">IF(OR(TRIM(Customers!E759&amp;"")="",ISNUMBER(MATCH(TRIM(Customers!E759&amp;""),Codes!$A$5:$A$14,0))),"",TRIM(Customers!E759))</f>
        <v>Manual worker</v>
      </c>
      <c r="F759" s="2" t="str">
        <f aca="false">IF(OR(TRIM(Customers!F759&amp;"")="",ISNUMBER(MATCH(TRIM(Customers!F759&amp;""),Codes!$A$5:$A$14,0))),"",TRIM(Customers!F759))</f>
        <v>Widowed</v>
      </c>
      <c r="G759" s="4" t="n">
        <f aca="false">IF(OR(TRIM(Customers!G759&amp;"")="",ISNUMBER(MATCH(TRIM(Customers!G759&amp;""),Codes!$A$5:$A$14,0)),Customers!G759=-999),"",IF(ISNUMBER(Customers!G759),Customers!G759,IFERROR(VALUE(Customers!G759),"")))</f>
        <v>32100</v>
      </c>
      <c r="H759" s="3" t="n">
        <f aca="false">IF(OR(TRIM(Customers!H759&amp;"")="",ISNUMBER(MATCH(TRIM(Customers!H759&amp;""),Codes!$A$5:$A$14,0))),"",IF(ISNUMBER(Customers!H759),Customers!H759,IFERROR(VALUE(Customers!H759),"")))</f>
        <v>12</v>
      </c>
      <c r="I759" s="5" t="n">
        <f aca="false">IF(OR(TRIM(Customers!I759&amp;"")="",ISNUMBER(MATCH(TRIM(Customers!I759&amp;""),Codes!$A$5:$A$14,0)),Customers!I759=DATE(1970,1,1)),"",IF(ISNUMBER(Customers!I759),Customers!I759,IFERROR(DATEVALUE(Customers!I759),"")))</f>
        <v>41817</v>
      </c>
      <c r="J759" s="2" t="str">
        <f aca="false">IF(OR(TRIM(Customers!J759&amp;"")="",ISNUMBER(MATCH(TRIM(Customers!J759&amp;""),Codes!$A$5:$A$14,0))),"",TRIM(Customers!J759))</f>
        <v>Branch</v>
      </c>
      <c r="K759" s="3" t="n">
        <f aca="false">IF(OR(TRIM(Customers!K759&amp;"")="",ISNUMBER(MATCH(TRIM(Customers!K759&amp;""),Codes!$A$5:$A$14,0))),"",IF(ISNUMBER(Customers!K759),Customers!K759,IFERROR(VALUE(Customers!K759),"")))</f>
        <v>4</v>
      </c>
      <c r="L759" s="4" t="n">
        <f aca="false">IF(OR(TRIM(Customers!L759&amp;"")="",ISNUMBER(MATCH(TRIM(Customers!L759&amp;""),Codes!$A$5:$A$14,0))),"",IF(ISNUMBER(Customers!L759),Customers!L759,IFERROR(VALUE(Customers!L759),"")))</f>
        <v>2701.96</v>
      </c>
      <c r="M759" s="4" t="n">
        <f aca="false">IF(OR(TRIM(Customers!M759&amp;"")="",ISNUMBER(MATCH(TRIM(Customers!M759&amp;""),Codes!$A$5:$A$14,0))),"",IF(ISNUMBER(Customers!M759),Customers!M759,IFERROR(VALUE(Customers!M759),"")))</f>
        <v>16512.49</v>
      </c>
      <c r="N759" s="3" t="n">
        <f aca="false">IF(OR(TRIM(Customers!N759&amp;"")="",ISNUMBER(MATCH(TRIM(Customers!N759&amp;""),Codes!$A$5:$A$14,0)),Customers!N759=9999),"",IF(ISNUMBER(Customers!N759),Customers!N759,IFERROR(VALUE(Customers!N759),"")))</f>
        <v>23</v>
      </c>
      <c r="O759" s="4" t="n">
        <f aca="false">IF(OR(TRIM(Customers!O759&amp;"")="",ISNUMBER(MATCH(TRIM(Customers!O759&amp;""),Codes!$A$5:$A$14,0))),"",IF(ISNUMBER(Customers!O759),Customers!O759,IFERROR(VALUE(Customers!O759),"")))</f>
        <v>31.73</v>
      </c>
      <c r="P759" s="3" t="n">
        <f aca="false">IF(OR(TRIM(Customers!P759&amp;"")="",ISNUMBER(MATCH(TRIM(Customers!P759&amp;""),Codes!$A$5:$A$14,0))),"",IF(ISNUMBER(Customers!P759),Customers!P759,IFERROR(VALUE(Customers!P759),"")))</f>
        <v>4</v>
      </c>
      <c r="Q759" s="4" t="n">
        <f aca="false">IF(OR(TRIM(Customers!Q759&amp;"")="",ISNUMBER(MATCH(TRIM(Customers!Q759&amp;""),Codes!$A$5:$A$14,0))),"",IF(ISNUMBER(Customers!Q759),Customers!Q759,IFERROR(VALUE(Customers!Q759),"")))</f>
        <v>3500</v>
      </c>
      <c r="R759" s="4" t="n">
        <f aca="false">IF(OR(TRIM(Customers!R759&amp;"")="",ISNUMBER(MATCH(TRIM(Customers!R759&amp;""),Codes!$A$5:$A$14,0))),"",IF(ISNUMBER(Customers!R759),Customers!R759,IFERROR(VALUE(Customers!R759),"")))</f>
        <v>214.64</v>
      </c>
      <c r="S759" s="4" t="n">
        <f aca="false">IF(OR(TRIM(Customers!S759&amp;"")="",ISNUMBER(MATCH(TRIM(Customers!S759&amp;""),Codes!$A$5:$A$14,0))),"",IF(ISNUMBER(Customers!S759),Customers!S759,IFERROR(VALUE(Customers!S759),"")))</f>
        <v>159000</v>
      </c>
      <c r="T759" s="4" t="n">
        <f aca="false">IF(OR(TRIM(Customers!T759&amp;"")="",ISNUMBER(MATCH(TRIM(Customers!T759&amp;""),Codes!$A$5:$A$14,0))),"",IF(ISNUMBER(Customers!T759),Customers!T759,IFERROR(VALUE(Customers!T759),"")))</f>
        <v>1101</v>
      </c>
      <c r="U759" s="3" t="n">
        <f aca="false">IF(OR(TRIM(Customers!U759&amp;"")="",ISNUMBER(MATCH(TRIM(Customers!U759&amp;""),Codes!$A$5:$A$14,0)),Customers!U759=0),"",IF(ISNUMBER(Customers!U759),Customers!U759,IFERROR(VALUE(Customers!U759),"")))</f>
        <v>613</v>
      </c>
      <c r="V759" s="3" t="n">
        <f aca="false">IF(OR(TRIM(Customers!V759&amp;"")="",ISNUMBER(MATCH(TRIM(Customers!V759&amp;""),Codes!$A$5:$A$14,0))),"",IF(ISNUMBER(Customers!V759),Customers!V759,IFERROR(VALUE(Customers!V759),"")))</f>
        <v>0</v>
      </c>
    </row>
    <row r="760" customFormat="false" ht="15" hidden="false" customHeight="false" outlineLevel="0" collapsed="false">
      <c r="A760" s="2" t="str">
        <f aca="false">Customers!A760</f>
        <v>CL00759</v>
      </c>
      <c r="B760" s="3" t="str">
        <f aca="false">IF(OR(TRIM(Customers!B760&amp;"")="",ISNUMBER(MATCH(TRIM(Customers!B760&amp;""),Codes!$A$5:$A$14,0)),Customers!B760=0),"",IF(ISNUMBER(Customers!B760),Customers!B760,IFERROR(VALUE(Customers!B760),"")))</f>
        <v/>
      </c>
      <c r="C760" s="2" t="str">
        <f aca="false">IF(OR(TRIM(Customers!C760&amp;"")="",ISNUMBER(MATCH(TRIM(Customers!C760&amp;""),Codes!$A$5:$A$14,0))),"",TRIM(Customers!C760))</f>
        <v>M</v>
      </c>
      <c r="D760" s="2" t="str">
        <f aca="false">IF(OR(TRIM(Customers!D760&amp;"")="",ISNUMBER(MATCH(TRIM(Customers!D760&amp;""),Codes!$A$5:$A$14,0))),"",TRIM(Customers!D760))</f>
        <v>Emilia-Romagna</v>
      </c>
      <c r="E760" s="2" t="str">
        <f aca="false">IF(OR(TRIM(Customers!E760&amp;"")="",ISNUMBER(MATCH(TRIM(Customers!E760&amp;""),Codes!$A$5:$A$14,0))),"",TRIM(Customers!E760))</f>
        <v>Self-employed</v>
      </c>
      <c r="F760" s="2" t="str">
        <f aca="false">IF(OR(TRIM(Customers!F760&amp;"")="",ISNUMBER(MATCH(TRIM(Customers!F760&amp;""),Codes!$A$5:$A$14,0))),"",TRIM(Customers!F760))</f>
        <v>Single</v>
      </c>
      <c r="G760" s="4" t="n">
        <f aca="false">IF(OR(TRIM(Customers!G760&amp;"")="",ISNUMBER(MATCH(TRIM(Customers!G760&amp;""),Codes!$A$5:$A$14,0)),Customers!G760=-999),"",IF(ISNUMBER(Customers!G760),Customers!G760,IFERROR(VALUE(Customers!G760),"")))</f>
        <v>65900</v>
      </c>
      <c r="H760" s="3" t="n">
        <f aca="false">IF(OR(TRIM(Customers!H760&amp;"")="",ISNUMBER(MATCH(TRIM(Customers!H760&amp;""),Codes!$A$5:$A$14,0))),"",IF(ISNUMBER(Customers!H760),Customers!H760,IFERROR(VALUE(Customers!H760),"")))</f>
        <v>4</v>
      </c>
      <c r="I760" s="5" t="n">
        <f aca="false">IF(OR(TRIM(Customers!I760&amp;"")="",ISNUMBER(MATCH(TRIM(Customers!I760&amp;""),Codes!$A$5:$A$14,0)),Customers!I760=DATE(1970,1,1)),"",IF(ISNUMBER(Customers!I760),Customers!I760,IFERROR(DATEVALUE(Customers!I760),"")))</f>
        <v>44581</v>
      </c>
      <c r="J760" s="2" t="str">
        <f aca="false">IF(OR(TRIM(Customers!J760&amp;"")="",ISNUMBER(MATCH(TRIM(Customers!J760&amp;""),Codes!$A$5:$A$14,0))),"",TRIM(Customers!J760))</f>
        <v>App</v>
      </c>
      <c r="K760" s="3" t="n">
        <f aca="false">IF(OR(TRIM(Customers!K760&amp;"")="",ISNUMBER(MATCH(TRIM(Customers!K760&amp;""),Codes!$A$5:$A$14,0))),"",IF(ISNUMBER(Customers!K760),Customers!K760,IFERROR(VALUE(Customers!K760),"")))</f>
        <v>1</v>
      </c>
      <c r="L760" s="4" t="n">
        <f aca="false">IF(OR(TRIM(Customers!L760&amp;"")="",ISNUMBER(MATCH(TRIM(Customers!L760&amp;""),Codes!$A$5:$A$14,0))),"",IF(ISNUMBER(Customers!L760),Customers!L760,IFERROR(VALUE(Customers!L760),"")))</f>
        <v>7839.52</v>
      </c>
      <c r="M760" s="4" t="n">
        <f aca="false">IF(OR(TRIM(Customers!M760&amp;"")="",ISNUMBER(MATCH(TRIM(Customers!M760&amp;""),Codes!$A$5:$A$14,0))),"",IF(ISNUMBER(Customers!M760),Customers!M760,IFERROR(VALUE(Customers!M760),"")))</f>
        <v>71605.42</v>
      </c>
      <c r="N760" s="3" t="n">
        <f aca="false">IF(OR(TRIM(Customers!N760&amp;"")="",ISNUMBER(MATCH(TRIM(Customers!N760&amp;""),Codes!$A$5:$A$14,0)),Customers!N760=9999),"",IF(ISNUMBER(Customers!N760),Customers!N760,IFERROR(VALUE(Customers!N760),"")))</f>
        <v>38</v>
      </c>
      <c r="O760" s="4" t="n">
        <f aca="false">IF(OR(TRIM(Customers!O760&amp;"")="",ISNUMBER(MATCH(TRIM(Customers!O760&amp;""),Codes!$A$5:$A$14,0))),"",IF(ISNUMBER(Customers!O760),Customers!O760,IFERROR(VALUE(Customers!O760),"")))</f>
        <v>64.05</v>
      </c>
      <c r="P760" s="3" t="n">
        <f aca="false">IF(OR(TRIM(Customers!P760&amp;"")="",ISNUMBER(MATCH(TRIM(Customers!P760&amp;""),Codes!$A$5:$A$14,0))),"",IF(ISNUMBER(Customers!P760),Customers!P760,IFERROR(VALUE(Customers!P760),"")))</f>
        <v>1</v>
      </c>
      <c r="Q760" s="4" t="n">
        <f aca="false">IF(OR(TRIM(Customers!Q760&amp;"")="",ISNUMBER(MATCH(TRIM(Customers!Q760&amp;""),Codes!$A$5:$A$14,0))),"",IF(ISNUMBER(Customers!Q760),Customers!Q760,IFERROR(VALUE(Customers!Q760),"")))</f>
        <v>11000</v>
      </c>
      <c r="R760" s="4" t="n">
        <f aca="false">IF(OR(TRIM(Customers!R760&amp;"")="",ISNUMBER(MATCH(TRIM(Customers!R760&amp;""),Codes!$A$5:$A$14,0))),"",IF(ISNUMBER(Customers!R760),Customers!R760,IFERROR(VALUE(Customers!R760),"")))</f>
        <v>1772.08</v>
      </c>
      <c r="S760" s="4" t="n">
        <f aca="false">IF(OR(TRIM(Customers!S760&amp;"")="",ISNUMBER(MATCH(TRIM(Customers!S760&amp;""),Codes!$A$5:$A$14,0))),"",IF(ISNUMBER(Customers!S760),Customers!S760,IFERROR(VALUE(Customers!S760),"")))</f>
        <v>0</v>
      </c>
      <c r="T760" s="4" t="n">
        <f aca="false">IF(OR(TRIM(Customers!T760&amp;"")="",ISNUMBER(MATCH(TRIM(Customers!T760&amp;""),Codes!$A$5:$A$14,0))),"",IF(ISNUMBER(Customers!T760),Customers!T760,IFERROR(VALUE(Customers!T760),"")))</f>
        <v>0</v>
      </c>
      <c r="U760" s="3" t="n">
        <f aca="false">IF(OR(TRIM(Customers!U760&amp;"")="",ISNUMBER(MATCH(TRIM(Customers!U760&amp;""),Codes!$A$5:$A$14,0)),Customers!U760=0),"",IF(ISNUMBER(Customers!U760),Customers!U760,IFERROR(VALUE(Customers!U760),"")))</f>
        <v>673</v>
      </c>
      <c r="V760" s="3" t="n">
        <f aca="false">IF(OR(TRIM(Customers!V760&amp;"")="",ISNUMBER(MATCH(TRIM(Customers!V760&amp;""),Codes!$A$5:$A$14,0))),"",IF(ISNUMBER(Customers!V760),Customers!V760,IFERROR(VALUE(Customers!V760),"")))</f>
        <v>0</v>
      </c>
    </row>
    <row r="761" customFormat="false" ht="15" hidden="false" customHeight="false" outlineLevel="0" collapsed="false">
      <c r="A761" s="2" t="str">
        <f aca="false">Customers!A761</f>
        <v>CL00760</v>
      </c>
      <c r="B761" s="3" t="n">
        <f aca="false">IF(OR(TRIM(Customers!B761&amp;"")="",ISNUMBER(MATCH(TRIM(Customers!B761&amp;""),Codes!$A$5:$A$14,0)),Customers!B761=0),"",IF(ISNUMBER(Customers!B761),Customers!B761,IFERROR(VALUE(Customers!B761),"")))</f>
        <v>44</v>
      </c>
      <c r="C761" s="2" t="str">
        <f aca="false">IF(OR(TRIM(Customers!C761&amp;"")="",ISNUMBER(MATCH(TRIM(Customers!C761&amp;""),Codes!$A$5:$A$14,0))),"",TRIM(Customers!C761))</f>
        <v>M</v>
      </c>
      <c r="D761" s="2" t="str">
        <f aca="false">IF(OR(TRIM(Customers!D761&amp;"")="",ISNUMBER(MATCH(TRIM(Customers!D761&amp;""),Codes!$A$5:$A$14,0))),"",TRIM(Customers!D761))</f>
        <v>Sicilia</v>
      </c>
      <c r="E761" s="2" t="str">
        <f aca="false">IF(OR(TRIM(Customers!E761&amp;"")="",ISNUMBER(MATCH(TRIM(Customers!E761&amp;""),Codes!$A$5:$A$14,0))),"",TRIM(Customers!E761))</f>
        <v>Self-employed</v>
      </c>
      <c r="F761" s="2" t="str">
        <f aca="false">IF(OR(TRIM(Customers!F761&amp;"")="",ISNUMBER(MATCH(TRIM(Customers!F761&amp;""),Codes!$A$5:$A$14,0))),"",TRIM(Customers!F761))</f>
        <v>Divorced</v>
      </c>
      <c r="G761" s="4" t="str">
        <f aca="false">IF(OR(TRIM(Customers!G761&amp;"")="",ISNUMBER(MATCH(TRIM(Customers!G761&amp;""),Codes!$A$5:$A$14,0)),Customers!G761=-999),"",IF(ISNUMBER(Customers!G761),Customers!G761,IFERROR(VALUE(Customers!G761),"")))</f>
        <v/>
      </c>
      <c r="H761" s="3" t="n">
        <f aca="false">IF(OR(TRIM(Customers!H761&amp;"")="",ISNUMBER(MATCH(TRIM(Customers!H761&amp;""),Codes!$A$5:$A$14,0))),"",IF(ISNUMBER(Customers!H761),Customers!H761,IFERROR(VALUE(Customers!H761),"")))</f>
        <v>7</v>
      </c>
      <c r="I761" s="5" t="n">
        <f aca="false">IF(OR(TRIM(Customers!I761&amp;"")="",ISNUMBER(MATCH(TRIM(Customers!I761&amp;""),Codes!$A$5:$A$14,0)),Customers!I761=DATE(1970,1,1)),"",IF(ISNUMBER(Customers!I761),Customers!I761,IFERROR(DATEVALUE(Customers!I761),"")))</f>
        <v>43590</v>
      </c>
      <c r="J761" s="2" t="str">
        <f aca="false">IF(OR(TRIM(Customers!J761&amp;"")="",ISNUMBER(MATCH(TRIM(Customers!J761&amp;""),Codes!$A$5:$A$14,0))),"",TRIM(Customers!J761))</f>
        <v>Online Banking</v>
      </c>
      <c r="K761" s="3" t="n">
        <f aca="false">IF(OR(TRIM(Customers!K761&amp;"")="",ISNUMBER(MATCH(TRIM(Customers!K761&amp;""),Codes!$A$5:$A$14,0))),"",IF(ISNUMBER(Customers!K761),Customers!K761,IFERROR(VALUE(Customers!K761),"")))</f>
        <v>2</v>
      </c>
      <c r="L761" s="4" t="n">
        <f aca="false">IF(OR(TRIM(Customers!L761&amp;"")="",ISNUMBER(MATCH(TRIM(Customers!L761&amp;""),Codes!$A$5:$A$14,0))),"",IF(ISNUMBER(Customers!L761),Customers!L761,IFERROR(VALUE(Customers!L761),"")))</f>
        <v>2913.67</v>
      </c>
      <c r="M761" s="4" t="n">
        <f aca="false">IF(OR(TRIM(Customers!M761&amp;"")="",ISNUMBER(MATCH(TRIM(Customers!M761&amp;""),Codes!$A$5:$A$14,0))),"",IF(ISNUMBER(Customers!M761),Customers!M761,IFERROR(VALUE(Customers!M761),"")))</f>
        <v>105811.36</v>
      </c>
      <c r="N761" s="3" t="n">
        <f aca="false">IF(OR(TRIM(Customers!N761&amp;"")="",ISNUMBER(MATCH(TRIM(Customers!N761&amp;""),Codes!$A$5:$A$14,0)),Customers!N761=9999),"",IF(ISNUMBER(Customers!N761),Customers!N761,IFERROR(VALUE(Customers!N761),"")))</f>
        <v>51</v>
      </c>
      <c r="O761" s="4" t="n">
        <f aca="false">IF(OR(TRIM(Customers!O761&amp;"")="",ISNUMBER(MATCH(TRIM(Customers!O761&amp;""),Codes!$A$5:$A$14,0))),"",IF(ISNUMBER(Customers!O761),Customers!O761,IFERROR(VALUE(Customers!O761),"")))</f>
        <v>79.62</v>
      </c>
      <c r="P761" s="3" t="n">
        <f aca="false">IF(OR(TRIM(Customers!P761&amp;"")="",ISNUMBER(MATCH(TRIM(Customers!P761&amp;""),Codes!$A$5:$A$14,0))),"",IF(ISNUMBER(Customers!P761),Customers!P761,IFERROR(VALUE(Customers!P761),"")))</f>
        <v>0</v>
      </c>
      <c r="Q761" s="4" t="n">
        <f aca="false">IF(OR(TRIM(Customers!Q761&amp;"")="",ISNUMBER(MATCH(TRIM(Customers!Q761&amp;""),Codes!$A$5:$A$14,0))),"",IF(ISNUMBER(Customers!Q761),Customers!Q761,IFERROR(VALUE(Customers!Q761),"")))</f>
        <v>15000</v>
      </c>
      <c r="R761" s="4" t="n">
        <f aca="false">IF(OR(TRIM(Customers!R761&amp;"")="",ISNUMBER(MATCH(TRIM(Customers!R761&amp;""),Codes!$A$5:$A$14,0))),"",IF(ISNUMBER(Customers!R761),Customers!R761,IFERROR(VALUE(Customers!R761),"")))</f>
        <v>946.53</v>
      </c>
      <c r="S761" s="4" t="n">
        <f aca="false">IF(OR(TRIM(Customers!S761&amp;"")="",ISNUMBER(MATCH(TRIM(Customers!S761&amp;""),Codes!$A$5:$A$14,0))),"",IF(ISNUMBER(Customers!S761),Customers!S761,IFERROR(VALUE(Customers!S761),"")))</f>
        <v>0</v>
      </c>
      <c r="T761" s="4" t="n">
        <f aca="false">IF(OR(TRIM(Customers!T761&amp;"")="",ISNUMBER(MATCH(TRIM(Customers!T761&amp;""),Codes!$A$5:$A$14,0))),"",IF(ISNUMBER(Customers!T761),Customers!T761,IFERROR(VALUE(Customers!T761),"")))</f>
        <v>0</v>
      </c>
      <c r="U761" s="3" t="n">
        <f aca="false">IF(OR(TRIM(Customers!U761&amp;"")="",ISNUMBER(MATCH(TRIM(Customers!U761&amp;""),Codes!$A$5:$A$14,0)),Customers!U761=0),"",IF(ISNUMBER(Customers!U761),Customers!U761,IFERROR(VALUE(Customers!U761),"")))</f>
        <v>643</v>
      </c>
      <c r="V761" s="3" t="str">
        <f aca="false">IF(OR(TRIM(Customers!V761&amp;"")="",ISNUMBER(MATCH(TRIM(Customers!V761&amp;""),Codes!$A$5:$A$14,0))),"",IF(ISNUMBER(Customers!V761),Customers!V761,IFERROR(VALUE(Customers!V761),"")))</f>
        <v/>
      </c>
    </row>
    <row r="762" customFormat="false" ht="15" hidden="false" customHeight="false" outlineLevel="0" collapsed="false">
      <c r="A762" s="2" t="str">
        <f aca="false">Customers!A762</f>
        <v>CL00761</v>
      </c>
      <c r="B762" s="3" t="n">
        <f aca="false">IF(OR(TRIM(Customers!B762&amp;"")="",ISNUMBER(MATCH(TRIM(Customers!B762&amp;""),Codes!$A$5:$A$14,0)),Customers!B762=0),"",IF(ISNUMBER(Customers!B762),Customers!B762,IFERROR(VALUE(Customers!B762),"")))</f>
        <v>50</v>
      </c>
      <c r="C762" s="2" t="str">
        <f aca="false">IF(OR(TRIM(Customers!C762&amp;"")="",ISNUMBER(MATCH(TRIM(Customers!C762&amp;""),Codes!$A$5:$A$14,0))),"",TRIM(Customers!C762))</f>
        <v>F</v>
      </c>
      <c r="D762" s="2" t="str">
        <f aca="false">IF(OR(TRIM(Customers!D762&amp;"")="",ISNUMBER(MATCH(TRIM(Customers!D762&amp;""),Codes!$A$5:$A$14,0))),"",TRIM(Customers!D762))</f>
        <v>Lombardia</v>
      </c>
      <c r="E762" s="2" t="str">
        <f aca="false">IF(OR(TRIM(Customers!E762&amp;"")="",ISNUMBER(MATCH(TRIM(Customers!E762&amp;""),Codes!$A$5:$A$14,0))),"",TRIM(Customers!E762))</f>
        <v>Teacher</v>
      </c>
      <c r="F762" s="2" t="str">
        <f aca="false">IF(OR(TRIM(Customers!F762&amp;"")="",ISNUMBER(MATCH(TRIM(Customers!F762&amp;""),Codes!$A$5:$A$14,0))),"",TRIM(Customers!F762))</f>
        <v>Married</v>
      </c>
      <c r="G762" s="4" t="n">
        <f aca="false">IF(OR(TRIM(Customers!G762&amp;"")="",ISNUMBER(MATCH(TRIM(Customers!G762&amp;""),Codes!$A$5:$A$14,0)),Customers!G762=-999),"",IF(ISNUMBER(Customers!G762),Customers!G762,IFERROR(VALUE(Customers!G762),"")))</f>
        <v>20600</v>
      </c>
      <c r="H762" s="3" t="n">
        <f aca="false">IF(OR(TRIM(Customers!H762&amp;"")="",ISNUMBER(MATCH(TRIM(Customers!H762&amp;""),Codes!$A$5:$A$14,0))),"",IF(ISNUMBER(Customers!H762),Customers!H762,IFERROR(VALUE(Customers!H762),"")))</f>
        <v>8</v>
      </c>
      <c r="I762" s="5" t="n">
        <f aca="false">IF(OR(TRIM(Customers!I762&amp;"")="",ISNUMBER(MATCH(TRIM(Customers!I762&amp;""),Codes!$A$5:$A$14,0)),Customers!I762=DATE(1970,1,1)),"",IF(ISNUMBER(Customers!I762),Customers!I762,IFERROR(DATEVALUE(Customers!I762),"")))</f>
        <v>43159</v>
      </c>
      <c r="J762" s="2" t="str">
        <f aca="false">IF(OR(TRIM(Customers!J762&amp;"")="",ISNUMBER(MATCH(TRIM(Customers!J762&amp;""),Codes!$A$5:$A$14,0))),"",TRIM(Customers!J762))</f>
        <v>Branch</v>
      </c>
      <c r="K762" s="3" t="n">
        <f aca="false">IF(OR(TRIM(Customers!K762&amp;"")="",ISNUMBER(MATCH(TRIM(Customers!K762&amp;""),Codes!$A$5:$A$14,0))),"",IF(ISNUMBER(Customers!K762),Customers!K762,IFERROR(VALUE(Customers!K762),"")))</f>
        <v>1</v>
      </c>
      <c r="L762" s="4" t="n">
        <f aca="false">IF(OR(TRIM(Customers!L762&amp;"")="",ISNUMBER(MATCH(TRIM(Customers!L762&amp;""),Codes!$A$5:$A$14,0))),"",IF(ISNUMBER(Customers!L762),Customers!L762,IFERROR(VALUE(Customers!L762),"")))</f>
        <v>3224.15</v>
      </c>
      <c r="M762" s="4" t="n">
        <f aca="false">IF(OR(TRIM(Customers!M762&amp;"")="",ISNUMBER(MATCH(TRIM(Customers!M762&amp;""),Codes!$A$5:$A$14,0))),"",IF(ISNUMBER(Customers!M762),Customers!M762,IFERROR(VALUE(Customers!M762),"")))</f>
        <v>14055.39</v>
      </c>
      <c r="N762" s="3" t="n">
        <f aca="false">IF(OR(TRIM(Customers!N762&amp;"")="",ISNUMBER(MATCH(TRIM(Customers!N762&amp;""),Codes!$A$5:$A$14,0)),Customers!N762=9999),"",IF(ISNUMBER(Customers!N762),Customers!N762,IFERROR(VALUE(Customers!N762),"")))</f>
        <v>13</v>
      </c>
      <c r="O762" s="4" t="n">
        <f aca="false">IF(OR(TRIM(Customers!O762&amp;"")="",ISNUMBER(MATCH(TRIM(Customers!O762&amp;""),Codes!$A$5:$A$14,0))),"",IF(ISNUMBER(Customers!O762),Customers!O762,IFERROR(VALUE(Customers!O762),"")))</f>
        <v>37.18</v>
      </c>
      <c r="P762" s="3" t="n">
        <f aca="false">IF(OR(TRIM(Customers!P762&amp;"")="",ISNUMBER(MATCH(TRIM(Customers!P762&amp;""),Codes!$A$5:$A$14,0))),"",IF(ISNUMBER(Customers!P762),Customers!P762,IFERROR(VALUE(Customers!P762),"")))</f>
        <v>4</v>
      </c>
      <c r="Q762" s="4" t="str">
        <f aca="false">IF(OR(TRIM(Customers!Q762&amp;"")="",ISNUMBER(MATCH(TRIM(Customers!Q762&amp;""),Codes!$A$5:$A$14,0))),"",IF(ISNUMBER(Customers!Q762),Customers!Q762,IFERROR(VALUE(Customers!Q762),"")))</f>
        <v/>
      </c>
      <c r="R762" s="4" t="n">
        <f aca="false">IF(OR(TRIM(Customers!R762&amp;"")="",ISNUMBER(MATCH(TRIM(Customers!R762&amp;""),Codes!$A$5:$A$14,0))),"",IF(ISNUMBER(Customers!R762),Customers!R762,IFERROR(VALUE(Customers!R762),"")))</f>
        <v>1361.31</v>
      </c>
      <c r="S762" s="4" t="str">
        <f aca="false">IF(OR(TRIM(Customers!S762&amp;"")="",ISNUMBER(MATCH(TRIM(Customers!S762&amp;""),Codes!$A$5:$A$14,0))),"",IF(ISNUMBER(Customers!S762),Customers!S762,IFERROR(VALUE(Customers!S762),"")))</f>
        <v/>
      </c>
      <c r="T762" s="4" t="n">
        <f aca="false">IF(OR(TRIM(Customers!T762&amp;"")="",ISNUMBER(MATCH(TRIM(Customers!T762&amp;""),Codes!$A$5:$A$14,0))),"",IF(ISNUMBER(Customers!T762),Customers!T762,IFERROR(VALUE(Customers!T762),"")))</f>
        <v>467</v>
      </c>
      <c r="U762" s="3" t="n">
        <f aca="false">IF(OR(TRIM(Customers!U762&amp;"")="",ISNUMBER(MATCH(TRIM(Customers!U762&amp;""),Codes!$A$5:$A$14,0)),Customers!U762=0),"",IF(ISNUMBER(Customers!U762),Customers!U762,IFERROR(VALUE(Customers!U762),"")))</f>
        <v>583</v>
      </c>
      <c r="V762" s="3" t="n">
        <f aca="false">IF(OR(TRIM(Customers!V762&amp;"")="",ISNUMBER(MATCH(TRIM(Customers!V762&amp;""),Codes!$A$5:$A$14,0))),"",IF(ISNUMBER(Customers!V762),Customers!V762,IFERROR(VALUE(Customers!V762),"")))</f>
        <v>0</v>
      </c>
    </row>
    <row r="763" customFormat="false" ht="15" hidden="false" customHeight="false" outlineLevel="0" collapsed="false">
      <c r="A763" s="2" t="str">
        <f aca="false">Customers!A763</f>
        <v>CL00762</v>
      </c>
      <c r="B763" s="3" t="n">
        <f aca="false">IF(OR(TRIM(Customers!B763&amp;"")="",ISNUMBER(MATCH(TRIM(Customers!B763&amp;""),Codes!$A$5:$A$14,0)),Customers!B763=0),"",IF(ISNUMBER(Customers!B763),Customers!B763,IFERROR(VALUE(Customers!B763),"")))</f>
        <v>36</v>
      </c>
      <c r="C763" s="2" t="str">
        <f aca="false">IF(OR(TRIM(Customers!C763&amp;"")="",ISNUMBER(MATCH(TRIM(Customers!C763&amp;""),Codes!$A$5:$A$14,0))),"",TRIM(Customers!C763))</f>
        <v>M</v>
      </c>
      <c r="D763" s="2" t="str">
        <f aca="false">IF(OR(TRIM(Customers!D763&amp;"")="",ISNUMBER(MATCH(TRIM(Customers!D763&amp;""),Codes!$A$5:$A$14,0))),"",TRIM(Customers!D763))</f>
        <v>Sardegna</v>
      </c>
      <c r="E763" s="2" t="str">
        <f aca="false">IF(OR(TRIM(Customers!E763&amp;"")="",ISNUMBER(MATCH(TRIM(Customers!E763&amp;""),Codes!$A$5:$A$14,0))),"",TRIM(Customers!E763))</f>
        <v>Executive</v>
      </c>
      <c r="F763" s="2" t="str">
        <f aca="false">IF(OR(TRIM(Customers!F763&amp;"")="",ISNUMBER(MATCH(TRIM(Customers!F763&amp;""),Codes!$A$5:$A$14,0))),"",TRIM(Customers!F763))</f>
        <v>Married</v>
      </c>
      <c r="G763" s="4" t="n">
        <f aca="false">IF(OR(TRIM(Customers!G763&amp;"")="",ISNUMBER(MATCH(TRIM(Customers!G763&amp;""),Codes!$A$5:$A$14,0)),Customers!G763=-999),"",IF(ISNUMBER(Customers!G763),Customers!G763,IFERROR(VALUE(Customers!G763),"")))</f>
        <v>67900</v>
      </c>
      <c r="H763" s="3" t="n">
        <f aca="false">IF(OR(TRIM(Customers!H763&amp;"")="",ISNUMBER(MATCH(TRIM(Customers!H763&amp;""),Codes!$A$5:$A$14,0))),"",IF(ISNUMBER(Customers!H763),Customers!H763,IFERROR(VALUE(Customers!H763),"")))</f>
        <v>13</v>
      </c>
      <c r="I763" s="5" t="n">
        <f aca="false">IF(OR(TRIM(Customers!I763&amp;"")="",ISNUMBER(MATCH(TRIM(Customers!I763&amp;""),Codes!$A$5:$A$14,0)),Customers!I763=DATE(1970,1,1)),"",IF(ISNUMBER(Customers!I763),Customers!I763,IFERROR(DATEVALUE(Customers!I763),"")))</f>
        <v>41301</v>
      </c>
      <c r="J763" s="2" t="str">
        <f aca="false">IF(OR(TRIM(Customers!J763&amp;"")="",ISNUMBER(MATCH(TRIM(Customers!J763&amp;""),Codes!$A$5:$A$14,0))),"",TRIM(Customers!J763))</f>
        <v>Branch</v>
      </c>
      <c r="K763" s="3" t="n">
        <f aca="false">IF(OR(TRIM(Customers!K763&amp;"")="",ISNUMBER(MATCH(TRIM(Customers!K763&amp;""),Codes!$A$5:$A$14,0))),"",IF(ISNUMBER(Customers!K763),Customers!K763,IFERROR(VALUE(Customers!K763),"")))</f>
        <v>3</v>
      </c>
      <c r="L763" s="4" t="n">
        <f aca="false">IF(OR(TRIM(Customers!L763&amp;"")="",ISNUMBER(MATCH(TRIM(Customers!L763&amp;""),Codes!$A$5:$A$14,0))),"",IF(ISNUMBER(Customers!L763),Customers!L763,IFERROR(VALUE(Customers!L763),"")))</f>
        <v>4142.28</v>
      </c>
      <c r="M763" s="4" t="n">
        <f aca="false">IF(OR(TRIM(Customers!M763&amp;"")="",ISNUMBER(MATCH(TRIM(Customers!M763&amp;""),Codes!$A$5:$A$14,0))),"",IF(ISNUMBER(Customers!M763),Customers!M763,IFERROR(VALUE(Customers!M763),"")))</f>
        <v>71032.71</v>
      </c>
      <c r="N763" s="3" t="n">
        <f aca="false">IF(OR(TRIM(Customers!N763&amp;"")="",ISNUMBER(MATCH(TRIM(Customers!N763&amp;""),Codes!$A$5:$A$14,0)),Customers!N763=9999),"",IF(ISNUMBER(Customers!N763),Customers!N763,IFERROR(VALUE(Customers!N763),"")))</f>
        <v>35</v>
      </c>
      <c r="O763" s="4" t="n">
        <f aca="false">IF(OR(TRIM(Customers!O763&amp;"")="",ISNUMBER(MATCH(TRIM(Customers!O763&amp;""),Codes!$A$5:$A$14,0))),"",IF(ISNUMBER(Customers!O763),Customers!O763,IFERROR(VALUE(Customers!O763),"")))</f>
        <v>52.14</v>
      </c>
      <c r="P763" s="3" t="n">
        <f aca="false">IF(OR(TRIM(Customers!P763&amp;"")="",ISNUMBER(MATCH(TRIM(Customers!P763&amp;""),Codes!$A$5:$A$14,0))),"",IF(ISNUMBER(Customers!P763),Customers!P763,IFERROR(VALUE(Customers!P763),"")))</f>
        <v>4</v>
      </c>
      <c r="Q763" s="4" t="n">
        <f aca="false">IF(OR(TRIM(Customers!Q763&amp;"")="",ISNUMBER(MATCH(TRIM(Customers!Q763&amp;""),Codes!$A$5:$A$14,0))),"",IF(ISNUMBER(Customers!Q763),Customers!Q763,IFERROR(VALUE(Customers!Q763),"")))</f>
        <v>14500</v>
      </c>
      <c r="R763" s="4" t="n">
        <f aca="false">IF(OR(TRIM(Customers!R763&amp;"")="",ISNUMBER(MATCH(TRIM(Customers!R763&amp;""),Codes!$A$5:$A$14,0))),"",IF(ISNUMBER(Customers!R763),Customers!R763,IFERROR(VALUE(Customers!R763),"")))</f>
        <v>2104.43</v>
      </c>
      <c r="S763" s="4" t="n">
        <f aca="false">IF(OR(TRIM(Customers!S763&amp;"")="",ISNUMBER(MATCH(TRIM(Customers!S763&amp;""),Codes!$A$5:$A$14,0))),"",IF(ISNUMBER(Customers!S763),Customers!S763,IFERROR(VALUE(Customers!S763),"")))</f>
        <v>0</v>
      </c>
      <c r="T763" s="4" t="n">
        <f aca="false">IF(OR(TRIM(Customers!T763&amp;"")="",ISNUMBER(MATCH(TRIM(Customers!T763&amp;""),Codes!$A$5:$A$14,0))),"",IF(ISNUMBER(Customers!T763),Customers!T763,IFERROR(VALUE(Customers!T763),"")))</f>
        <v>0</v>
      </c>
      <c r="U763" s="3" t="n">
        <f aca="false">IF(OR(TRIM(Customers!U763&amp;"")="",ISNUMBER(MATCH(TRIM(Customers!U763&amp;""),Codes!$A$5:$A$14,0)),Customers!U763=0),"",IF(ISNUMBER(Customers!U763),Customers!U763,IFERROR(VALUE(Customers!U763),"")))</f>
        <v>742</v>
      </c>
      <c r="V763" s="3" t="n">
        <f aca="false">IF(OR(TRIM(Customers!V763&amp;"")="",ISNUMBER(MATCH(TRIM(Customers!V763&amp;""),Codes!$A$5:$A$14,0))),"",IF(ISNUMBER(Customers!V763),Customers!V763,IFERROR(VALUE(Customers!V763),"")))</f>
        <v>0</v>
      </c>
    </row>
    <row r="764" customFormat="false" ht="15" hidden="false" customHeight="false" outlineLevel="0" collapsed="false">
      <c r="A764" s="2" t="str">
        <f aca="false">Customers!A764</f>
        <v>CL00763</v>
      </c>
      <c r="B764" s="3" t="n">
        <f aca="false">IF(OR(TRIM(Customers!B764&amp;"")="",ISNUMBER(MATCH(TRIM(Customers!B764&amp;""),Codes!$A$5:$A$14,0)),Customers!B764=0),"",IF(ISNUMBER(Customers!B764),Customers!B764,IFERROR(VALUE(Customers!B764),"")))</f>
        <v>54</v>
      </c>
      <c r="C764" s="2" t="str">
        <f aca="false">IF(OR(TRIM(Customers!C764&amp;"")="",ISNUMBER(MATCH(TRIM(Customers!C764&amp;""),Codes!$A$5:$A$14,0))),"",TRIM(Customers!C764))</f>
        <v>F</v>
      </c>
      <c r="D764" s="2" t="str">
        <f aca="false">IF(OR(TRIM(Customers!D764&amp;"")="",ISNUMBER(MATCH(TRIM(Customers!D764&amp;""),Codes!$A$5:$A$14,0))),"",TRIM(Customers!D764))</f>
        <v>Toscana</v>
      </c>
      <c r="E764" s="2" t="str">
        <f aca="false">IF(OR(TRIM(Customers!E764&amp;"")="",ISNUMBER(MATCH(TRIM(Customers!E764&amp;""),Codes!$A$5:$A$14,0))),"",TRIM(Customers!E764))</f>
        <v/>
      </c>
      <c r="F764" s="2" t="str">
        <f aca="false">IF(OR(TRIM(Customers!F764&amp;"")="",ISNUMBER(MATCH(TRIM(Customers!F764&amp;""),Codes!$A$5:$A$14,0))),"",TRIM(Customers!F764))</f>
        <v>Single</v>
      </c>
      <c r="G764" s="4" t="n">
        <f aca="false">IF(OR(TRIM(Customers!G764&amp;"")="",ISNUMBER(MATCH(TRIM(Customers!G764&amp;""),Codes!$A$5:$A$14,0)),Customers!G764=-999),"",IF(ISNUMBER(Customers!G764),Customers!G764,IFERROR(VALUE(Customers!G764),"")))</f>
        <v>57800</v>
      </c>
      <c r="H764" s="3" t="n">
        <f aca="false">IF(OR(TRIM(Customers!H764&amp;"")="",ISNUMBER(MATCH(TRIM(Customers!H764&amp;""),Codes!$A$5:$A$14,0))),"",IF(ISNUMBER(Customers!H764),Customers!H764,IFERROR(VALUE(Customers!H764),"")))</f>
        <v>3</v>
      </c>
      <c r="I764" s="5" t="n">
        <f aca="false">IF(OR(TRIM(Customers!I764&amp;"")="",ISNUMBER(MATCH(TRIM(Customers!I764&amp;""),Codes!$A$5:$A$14,0)),Customers!I764=DATE(1970,1,1)),"",IF(ISNUMBER(Customers!I764),Customers!I764,IFERROR(DATEVALUE(Customers!I764),"")))</f>
        <v>44945</v>
      </c>
      <c r="J764" s="2" t="str">
        <f aca="false">IF(OR(TRIM(Customers!J764&amp;"")="",ISNUMBER(MATCH(TRIM(Customers!J764&amp;""),Codes!$A$5:$A$14,0))),"",TRIM(Customers!J764))</f>
        <v>App</v>
      </c>
      <c r="K764" s="3" t="n">
        <f aca="false">IF(OR(TRIM(Customers!K764&amp;"")="",ISNUMBER(MATCH(TRIM(Customers!K764&amp;""),Codes!$A$5:$A$14,0))),"",IF(ISNUMBER(Customers!K764),Customers!K764,IFERROR(VALUE(Customers!K764),"")))</f>
        <v>1</v>
      </c>
      <c r="L764" s="4" t="n">
        <f aca="false">IF(OR(TRIM(Customers!L764&amp;"")="",ISNUMBER(MATCH(TRIM(Customers!L764&amp;""),Codes!$A$5:$A$14,0))),"",IF(ISNUMBER(Customers!L764),Customers!L764,IFERROR(VALUE(Customers!L764),"")))</f>
        <v>8341.1</v>
      </c>
      <c r="M764" s="4" t="n">
        <f aca="false">IF(OR(TRIM(Customers!M764&amp;"")="",ISNUMBER(MATCH(TRIM(Customers!M764&amp;""),Codes!$A$5:$A$14,0))),"",IF(ISNUMBER(Customers!M764),Customers!M764,IFERROR(VALUE(Customers!M764),"")))</f>
        <v>28508.12</v>
      </c>
      <c r="N764" s="3" t="n">
        <f aca="false">IF(OR(TRIM(Customers!N764&amp;"")="",ISNUMBER(MATCH(TRIM(Customers!N764&amp;""),Codes!$A$5:$A$14,0)),Customers!N764=9999),"",IF(ISNUMBER(Customers!N764),Customers!N764,IFERROR(VALUE(Customers!N764),"")))</f>
        <v>40</v>
      </c>
      <c r="O764" s="4" t="n">
        <f aca="false">IF(OR(TRIM(Customers!O764&amp;"")="",ISNUMBER(MATCH(TRIM(Customers!O764&amp;""),Codes!$A$5:$A$14,0))),"",IF(ISNUMBER(Customers!O764),Customers!O764,IFERROR(VALUE(Customers!O764),"")))</f>
        <v>123.27</v>
      </c>
      <c r="P764" s="3" t="n">
        <f aca="false">IF(OR(TRIM(Customers!P764&amp;"")="",ISNUMBER(MATCH(TRIM(Customers!P764&amp;""),Codes!$A$5:$A$14,0))),"",IF(ISNUMBER(Customers!P764),Customers!P764,IFERROR(VALUE(Customers!P764),"")))</f>
        <v>3</v>
      </c>
      <c r="Q764" s="4" t="n">
        <f aca="false">IF(OR(TRIM(Customers!Q764&amp;"")="",ISNUMBER(MATCH(TRIM(Customers!Q764&amp;""),Codes!$A$5:$A$14,0))),"",IF(ISNUMBER(Customers!Q764),Customers!Q764,IFERROR(VALUE(Customers!Q764),"")))</f>
        <v>9500</v>
      </c>
      <c r="R764" s="4" t="n">
        <f aca="false">IF(OR(TRIM(Customers!R764&amp;"")="",ISNUMBER(MATCH(TRIM(Customers!R764&amp;""),Codes!$A$5:$A$14,0))),"",IF(ISNUMBER(Customers!R764),Customers!R764,IFERROR(VALUE(Customers!R764),"")))</f>
        <v>410.58</v>
      </c>
      <c r="S764" s="4" t="n">
        <f aca="false">IF(OR(TRIM(Customers!S764&amp;"")="",ISNUMBER(MATCH(TRIM(Customers!S764&amp;""),Codes!$A$5:$A$14,0))),"",IF(ISNUMBER(Customers!S764),Customers!S764,IFERROR(VALUE(Customers!S764),"")))</f>
        <v>89000</v>
      </c>
      <c r="T764" s="4" t="n">
        <f aca="false">IF(OR(TRIM(Customers!T764&amp;"")="",ISNUMBER(MATCH(TRIM(Customers!T764&amp;""),Codes!$A$5:$A$14,0))),"",IF(ISNUMBER(Customers!T764),Customers!T764,IFERROR(VALUE(Customers!T764),"")))</f>
        <v>646</v>
      </c>
      <c r="U764" s="3" t="n">
        <f aca="false">IF(OR(TRIM(Customers!U764&amp;"")="",ISNUMBER(MATCH(TRIM(Customers!U764&amp;""),Codes!$A$5:$A$14,0)),Customers!U764=0),"",IF(ISNUMBER(Customers!U764),Customers!U764,IFERROR(VALUE(Customers!U764),"")))</f>
        <v>604</v>
      </c>
      <c r="V764" s="3" t="n">
        <f aca="false">IF(OR(TRIM(Customers!V764&amp;"")="",ISNUMBER(MATCH(TRIM(Customers!V764&amp;""),Codes!$A$5:$A$14,0))),"",IF(ISNUMBER(Customers!V764),Customers!V764,IFERROR(VALUE(Customers!V764),"")))</f>
        <v>0</v>
      </c>
    </row>
    <row r="765" customFormat="false" ht="15" hidden="false" customHeight="false" outlineLevel="0" collapsed="false">
      <c r="A765" s="2" t="str">
        <f aca="false">Customers!A765</f>
        <v>CL00764</v>
      </c>
      <c r="B765" s="3" t="n">
        <f aca="false">IF(OR(TRIM(Customers!B765&amp;"")="",ISNUMBER(MATCH(TRIM(Customers!B765&amp;""),Codes!$A$5:$A$14,0)),Customers!B765=0),"",IF(ISNUMBER(Customers!B765),Customers!B765,IFERROR(VALUE(Customers!B765),"")))</f>
        <v>32</v>
      </c>
      <c r="C765" s="2" t="str">
        <f aca="false">IF(OR(TRIM(Customers!C765&amp;"")="",ISNUMBER(MATCH(TRIM(Customers!C765&amp;""),Codes!$A$5:$A$14,0))),"",TRIM(Customers!C765))</f>
        <v>F</v>
      </c>
      <c r="D765" s="2" t="str">
        <f aca="false">IF(OR(TRIM(Customers!D765&amp;"")="",ISNUMBER(MATCH(TRIM(Customers!D765&amp;""),Codes!$A$5:$A$14,0))),"",TRIM(Customers!D765))</f>
        <v>Lazio</v>
      </c>
      <c r="E765" s="2" t="str">
        <f aca="false">IF(OR(TRIM(Customers!E765&amp;"")="",ISNUMBER(MATCH(TRIM(Customers!E765&amp;""),Codes!$A$5:$A$14,0))),"",TRIM(Customers!E765))</f>
        <v/>
      </c>
      <c r="F765" s="2" t="str">
        <f aca="false">IF(OR(TRIM(Customers!F765&amp;"")="",ISNUMBER(MATCH(TRIM(Customers!F765&amp;""),Codes!$A$5:$A$14,0))),"",TRIM(Customers!F765))</f>
        <v>Married</v>
      </c>
      <c r="G765" s="4" t="n">
        <f aca="false">IF(OR(TRIM(Customers!G765&amp;"")="",ISNUMBER(MATCH(TRIM(Customers!G765&amp;""),Codes!$A$5:$A$14,0)),Customers!G765=-999),"",IF(ISNUMBER(Customers!G765),Customers!G765,IFERROR(VALUE(Customers!G765),"")))</f>
        <v>34700</v>
      </c>
      <c r="H765" s="3" t="n">
        <f aca="false">IF(OR(TRIM(Customers!H765&amp;"")="",ISNUMBER(MATCH(TRIM(Customers!H765&amp;""),Codes!$A$5:$A$14,0))),"",IF(ISNUMBER(Customers!H765),Customers!H765,IFERROR(VALUE(Customers!H765),"")))</f>
        <v>11</v>
      </c>
      <c r="I765" s="5" t="n">
        <f aca="false">IF(OR(TRIM(Customers!I765&amp;"")="",ISNUMBER(MATCH(TRIM(Customers!I765&amp;""),Codes!$A$5:$A$14,0)),Customers!I765=DATE(1970,1,1)),"",IF(ISNUMBER(Customers!I765),Customers!I765,IFERROR(DATEVALUE(Customers!I765),"")))</f>
        <v>42126</v>
      </c>
      <c r="J765" s="2" t="str">
        <f aca="false">IF(OR(TRIM(Customers!J765&amp;"")="",ISNUMBER(MATCH(TRIM(Customers!J765&amp;""),Codes!$A$5:$A$14,0))),"",TRIM(Customers!J765))</f>
        <v>App</v>
      </c>
      <c r="K765" s="3" t="n">
        <f aca="false">IF(OR(TRIM(Customers!K765&amp;"")="",ISNUMBER(MATCH(TRIM(Customers!K765&amp;""),Codes!$A$5:$A$14,0))),"",IF(ISNUMBER(Customers!K765),Customers!K765,IFERROR(VALUE(Customers!K765),"")))</f>
        <v>1</v>
      </c>
      <c r="L765" s="4" t="n">
        <f aca="false">IF(OR(TRIM(Customers!L765&amp;"")="",ISNUMBER(MATCH(TRIM(Customers!L765&amp;""),Codes!$A$5:$A$14,0))),"",IF(ISNUMBER(Customers!L765),Customers!L765,IFERROR(VALUE(Customers!L765),"")))</f>
        <v>6749.82</v>
      </c>
      <c r="M765" s="4" t="n">
        <f aca="false">IF(OR(TRIM(Customers!M765&amp;"")="",ISNUMBER(MATCH(TRIM(Customers!M765&amp;""),Codes!$A$5:$A$14,0))),"",IF(ISNUMBER(Customers!M765),Customers!M765,IFERROR(VALUE(Customers!M765),"")))</f>
        <v>0</v>
      </c>
      <c r="N765" s="3" t="str">
        <f aca="false">IF(OR(TRIM(Customers!N765&amp;"")="",ISNUMBER(MATCH(TRIM(Customers!N765&amp;""),Codes!$A$5:$A$14,0)),Customers!N765=9999),"",IF(ISNUMBER(Customers!N765),Customers!N765,IFERROR(VALUE(Customers!N765),"")))</f>
        <v/>
      </c>
      <c r="O765" s="4" t="n">
        <f aca="false">IF(OR(TRIM(Customers!O765&amp;"")="",ISNUMBER(MATCH(TRIM(Customers!O765&amp;""),Codes!$A$5:$A$14,0))),"",IF(ISNUMBER(Customers!O765),Customers!O765,IFERROR(VALUE(Customers!O765),"")))</f>
        <v>41.09</v>
      </c>
      <c r="P765" s="3" t="n">
        <f aca="false">IF(OR(TRIM(Customers!P765&amp;"")="",ISNUMBER(MATCH(TRIM(Customers!P765&amp;""),Codes!$A$5:$A$14,0))),"",IF(ISNUMBER(Customers!P765),Customers!P765,IFERROR(VALUE(Customers!P765),"")))</f>
        <v>3</v>
      </c>
      <c r="Q765" s="4" t="n">
        <f aca="false">IF(OR(TRIM(Customers!Q765&amp;"")="",ISNUMBER(MATCH(TRIM(Customers!Q765&amp;""),Codes!$A$5:$A$14,0))),"",IF(ISNUMBER(Customers!Q765),Customers!Q765,IFERROR(VALUE(Customers!Q765),"")))</f>
        <v>4000</v>
      </c>
      <c r="R765" s="4" t="n">
        <f aca="false">IF(OR(TRIM(Customers!R765&amp;"")="",ISNUMBER(MATCH(TRIM(Customers!R765&amp;""),Codes!$A$5:$A$14,0))),"",IF(ISNUMBER(Customers!R765),Customers!R765,IFERROR(VALUE(Customers!R765),"")))</f>
        <v>1172.99</v>
      </c>
      <c r="S765" s="4" t="n">
        <f aca="false">IF(OR(TRIM(Customers!S765&amp;"")="",ISNUMBER(MATCH(TRIM(Customers!S765&amp;""),Codes!$A$5:$A$14,0))),"",IF(ISNUMBER(Customers!S765),Customers!S765,IFERROR(VALUE(Customers!S765),"")))</f>
        <v>0</v>
      </c>
      <c r="T765" s="4" t="n">
        <f aca="false">IF(OR(TRIM(Customers!T765&amp;"")="",ISNUMBER(MATCH(TRIM(Customers!T765&amp;""),Codes!$A$5:$A$14,0))),"",IF(ISNUMBER(Customers!T765),Customers!T765,IFERROR(VALUE(Customers!T765),"")))</f>
        <v>0</v>
      </c>
      <c r="U765" s="3" t="n">
        <f aca="false">IF(OR(TRIM(Customers!U765&amp;"")="",ISNUMBER(MATCH(TRIM(Customers!U765&amp;""),Codes!$A$5:$A$14,0)),Customers!U765=0),"",IF(ISNUMBER(Customers!U765),Customers!U765,IFERROR(VALUE(Customers!U765),"")))</f>
        <v>695</v>
      </c>
      <c r="V765" s="3" t="n">
        <f aca="false">IF(OR(TRIM(Customers!V765&amp;"")="",ISNUMBER(MATCH(TRIM(Customers!V765&amp;""),Codes!$A$5:$A$14,0))),"",IF(ISNUMBER(Customers!V765),Customers!V765,IFERROR(VALUE(Customers!V765),"")))</f>
        <v>0</v>
      </c>
    </row>
    <row r="766" customFormat="false" ht="15" hidden="false" customHeight="false" outlineLevel="0" collapsed="false">
      <c r="A766" s="2" t="str">
        <f aca="false">Customers!A766</f>
        <v>CL00765</v>
      </c>
      <c r="B766" s="3" t="n">
        <f aca="false">IF(OR(TRIM(Customers!B766&amp;"")="",ISNUMBER(MATCH(TRIM(Customers!B766&amp;""),Codes!$A$5:$A$14,0)),Customers!B766=0),"",IF(ISNUMBER(Customers!B766),Customers!B766,IFERROR(VALUE(Customers!B766),"")))</f>
        <v>31</v>
      </c>
      <c r="C766" s="2" t="str">
        <f aca="false">IF(OR(TRIM(Customers!C766&amp;"")="",ISNUMBER(MATCH(TRIM(Customers!C766&amp;""),Codes!$A$5:$A$14,0))),"",TRIM(Customers!C766))</f>
        <v>F</v>
      </c>
      <c r="D766" s="2" t="str">
        <f aca="false">IF(OR(TRIM(Customers!D766&amp;"")="",ISNUMBER(MATCH(TRIM(Customers!D766&amp;""),Codes!$A$5:$A$14,0))),"",TRIM(Customers!D766))</f>
        <v>Lombardia</v>
      </c>
      <c r="E766" s="2" t="str">
        <f aca="false">IF(OR(TRIM(Customers!E766&amp;"")="",ISNUMBER(MATCH(TRIM(Customers!E766&amp;""),Codes!$A$5:$A$14,0))),"",TRIM(Customers!E766))</f>
        <v>Employee</v>
      </c>
      <c r="F766" s="2" t="str">
        <f aca="false">IF(OR(TRIM(Customers!F766&amp;"")="",ISNUMBER(MATCH(TRIM(Customers!F766&amp;""),Codes!$A$5:$A$14,0))),"",TRIM(Customers!F766))</f>
        <v>Single</v>
      </c>
      <c r="G766" s="4" t="n">
        <f aca="false">IF(OR(TRIM(Customers!G766&amp;"")="",ISNUMBER(MATCH(TRIM(Customers!G766&amp;""),Codes!$A$5:$A$14,0)),Customers!G766=-999),"",IF(ISNUMBER(Customers!G766),Customers!G766,IFERROR(VALUE(Customers!G766),"")))</f>
        <v>25600</v>
      </c>
      <c r="H766" s="3" t="n">
        <f aca="false">IF(OR(TRIM(Customers!H766&amp;"")="",ISNUMBER(MATCH(TRIM(Customers!H766&amp;""),Codes!$A$5:$A$14,0))),"",IF(ISNUMBER(Customers!H766),Customers!H766,IFERROR(VALUE(Customers!H766),"")))</f>
        <v>5</v>
      </c>
      <c r="I766" s="5" t="n">
        <f aca="false">IF(OR(TRIM(Customers!I766&amp;"")="",ISNUMBER(MATCH(TRIM(Customers!I766&amp;""),Codes!$A$5:$A$14,0)),Customers!I766=DATE(1970,1,1)),"",IF(ISNUMBER(Customers!I766),Customers!I766,IFERROR(DATEVALUE(Customers!I766),"")))</f>
        <v>44116</v>
      </c>
      <c r="J766" s="2" t="str">
        <f aca="false">IF(OR(TRIM(Customers!J766&amp;"")="",ISNUMBER(MATCH(TRIM(Customers!J766&amp;""),Codes!$A$5:$A$14,0))),"",TRIM(Customers!J766))</f>
        <v>Online Banking</v>
      </c>
      <c r="K766" s="3" t="n">
        <f aca="false">IF(OR(TRIM(Customers!K766&amp;"")="",ISNUMBER(MATCH(TRIM(Customers!K766&amp;""),Codes!$A$5:$A$14,0))),"",IF(ISNUMBER(Customers!K766),Customers!K766,IFERROR(VALUE(Customers!K766),"")))</f>
        <v>2</v>
      </c>
      <c r="L766" s="4" t="n">
        <f aca="false">IF(OR(TRIM(Customers!L766&amp;"")="",ISNUMBER(MATCH(TRIM(Customers!L766&amp;""),Codes!$A$5:$A$14,0))),"",IF(ISNUMBER(Customers!L766),Customers!L766,IFERROR(VALUE(Customers!L766),"")))</f>
        <v>460.82</v>
      </c>
      <c r="M766" s="4" t="n">
        <f aca="false">IF(OR(TRIM(Customers!M766&amp;"")="",ISNUMBER(MATCH(TRIM(Customers!M766&amp;""),Codes!$A$5:$A$14,0))),"",IF(ISNUMBER(Customers!M766),Customers!M766,IFERROR(VALUE(Customers!M766),"")))</f>
        <v>0</v>
      </c>
      <c r="N766" s="3" t="n">
        <f aca="false">IF(OR(TRIM(Customers!N766&amp;"")="",ISNUMBER(MATCH(TRIM(Customers!N766&amp;""),Codes!$A$5:$A$14,0)),Customers!N766=9999),"",IF(ISNUMBER(Customers!N766),Customers!N766,IFERROR(VALUE(Customers!N766),"")))</f>
        <v>27</v>
      </c>
      <c r="O766" s="4" t="n">
        <f aca="false">IF(OR(TRIM(Customers!O766&amp;"")="",ISNUMBER(MATCH(TRIM(Customers!O766&amp;""),Codes!$A$5:$A$14,0))),"",IF(ISNUMBER(Customers!O766),Customers!O766,IFERROR(VALUE(Customers!O766),"")))</f>
        <v>57.19</v>
      </c>
      <c r="P766" s="3" t="n">
        <f aca="false">IF(OR(TRIM(Customers!P766&amp;"")="",ISNUMBER(MATCH(TRIM(Customers!P766&amp;""),Codes!$A$5:$A$14,0))),"",IF(ISNUMBER(Customers!P766),Customers!P766,IFERROR(VALUE(Customers!P766),"")))</f>
        <v>1</v>
      </c>
      <c r="Q766" s="4" t="n">
        <f aca="false">IF(OR(TRIM(Customers!Q766&amp;"")="",ISNUMBER(MATCH(TRIM(Customers!Q766&amp;""),Codes!$A$5:$A$14,0))),"",IF(ISNUMBER(Customers!Q766),Customers!Q766,IFERROR(VALUE(Customers!Q766),"")))</f>
        <v>6000</v>
      </c>
      <c r="R766" s="4" t="n">
        <f aca="false">IF(OR(TRIM(Customers!R766&amp;"")="",ISNUMBER(MATCH(TRIM(Customers!R766&amp;""),Codes!$A$5:$A$14,0))),"",IF(ISNUMBER(Customers!R766),Customers!R766,IFERROR(VALUE(Customers!R766),"")))</f>
        <v>1716.32</v>
      </c>
      <c r="S766" s="4" t="n">
        <f aca="false">IF(OR(TRIM(Customers!S766&amp;"")="",ISNUMBER(MATCH(TRIM(Customers!S766&amp;""),Codes!$A$5:$A$14,0))),"",IF(ISNUMBER(Customers!S766),Customers!S766,IFERROR(VALUE(Customers!S766),"")))</f>
        <v>0</v>
      </c>
      <c r="T766" s="4" t="n">
        <f aca="false">IF(OR(TRIM(Customers!T766&amp;"")="",ISNUMBER(MATCH(TRIM(Customers!T766&amp;""),Codes!$A$5:$A$14,0))),"",IF(ISNUMBER(Customers!T766),Customers!T766,IFERROR(VALUE(Customers!T766),"")))</f>
        <v>0</v>
      </c>
      <c r="U766" s="3" t="n">
        <f aca="false">IF(OR(TRIM(Customers!U766&amp;"")="",ISNUMBER(MATCH(TRIM(Customers!U766&amp;""),Codes!$A$5:$A$14,0)),Customers!U766=0),"",IF(ISNUMBER(Customers!U766),Customers!U766,IFERROR(VALUE(Customers!U766),"")))</f>
        <v>628</v>
      </c>
      <c r="V766" s="3" t="n">
        <f aca="false">IF(OR(TRIM(Customers!V766&amp;"")="",ISNUMBER(MATCH(TRIM(Customers!V766&amp;""),Codes!$A$5:$A$14,0))),"",IF(ISNUMBER(Customers!V766),Customers!V766,IFERROR(VALUE(Customers!V766),"")))</f>
        <v>1</v>
      </c>
    </row>
    <row r="767" customFormat="false" ht="15" hidden="false" customHeight="false" outlineLevel="0" collapsed="false">
      <c r="A767" s="2" t="str">
        <f aca="false">Customers!A767</f>
        <v>CL00766</v>
      </c>
      <c r="B767" s="3" t="n">
        <f aca="false">IF(OR(TRIM(Customers!B767&amp;"")="",ISNUMBER(MATCH(TRIM(Customers!B767&amp;""),Codes!$A$5:$A$14,0)),Customers!B767=0),"",IF(ISNUMBER(Customers!B767),Customers!B767,IFERROR(VALUE(Customers!B767),"")))</f>
        <v>60</v>
      </c>
      <c r="C767" s="2" t="str">
        <f aca="false">IF(OR(TRIM(Customers!C767&amp;"")="",ISNUMBER(MATCH(TRIM(Customers!C767&amp;""),Codes!$A$5:$A$14,0))),"",TRIM(Customers!C767))</f>
        <v>F</v>
      </c>
      <c r="D767" s="2" t="str">
        <f aca="false">IF(OR(TRIM(Customers!D767&amp;"")="",ISNUMBER(MATCH(TRIM(Customers!D767&amp;""),Codes!$A$5:$A$14,0))),"",TRIM(Customers!D767))</f>
        <v>Lombardia</v>
      </c>
      <c r="E767" s="2" t="str">
        <f aca="false">IF(OR(TRIM(Customers!E767&amp;"")="",ISNUMBER(MATCH(TRIM(Customers!E767&amp;""),Codes!$A$5:$A$14,0))),"",TRIM(Customers!E767))</f>
        <v>Shopkeeper</v>
      </c>
      <c r="F767" s="2" t="str">
        <f aca="false">IF(OR(TRIM(Customers!F767&amp;"")="",ISNUMBER(MATCH(TRIM(Customers!F767&amp;""),Codes!$A$5:$A$14,0))),"",TRIM(Customers!F767))</f>
        <v>Married</v>
      </c>
      <c r="G767" s="4" t="str">
        <f aca="false">IF(OR(TRIM(Customers!G767&amp;"")="",ISNUMBER(MATCH(TRIM(Customers!G767&amp;""),Codes!$A$5:$A$14,0)),Customers!G767=-999),"",IF(ISNUMBER(Customers!G767),Customers!G767,IFERROR(VALUE(Customers!G767),"")))</f>
        <v/>
      </c>
      <c r="H767" s="3" t="n">
        <f aca="false">IF(OR(TRIM(Customers!H767&amp;"")="",ISNUMBER(MATCH(TRIM(Customers!H767&amp;""),Codes!$A$5:$A$14,0))),"",IF(ISNUMBER(Customers!H767),Customers!H767,IFERROR(VALUE(Customers!H767),"")))</f>
        <v>20</v>
      </c>
      <c r="I767" s="5" t="n">
        <f aca="false">IF(OR(TRIM(Customers!I767&amp;"")="",ISNUMBER(MATCH(TRIM(Customers!I767&amp;""),Codes!$A$5:$A$14,0)),Customers!I767=DATE(1970,1,1)),"",IF(ISNUMBER(Customers!I767),Customers!I767,IFERROR(DATEVALUE(Customers!I767),"")))</f>
        <v>38622</v>
      </c>
      <c r="J767" s="2" t="str">
        <f aca="false">IF(OR(TRIM(Customers!J767&amp;"")="",ISNUMBER(MATCH(TRIM(Customers!J767&amp;""),Codes!$A$5:$A$14,0))),"",TRIM(Customers!J767))</f>
        <v>Online Banking</v>
      </c>
      <c r="K767" s="3" t="n">
        <f aca="false">IF(OR(TRIM(Customers!K767&amp;"")="",ISNUMBER(MATCH(TRIM(Customers!K767&amp;""),Codes!$A$5:$A$14,0))),"",IF(ISNUMBER(Customers!K767),Customers!K767,IFERROR(VALUE(Customers!K767),"")))</f>
        <v>4</v>
      </c>
      <c r="L767" s="4" t="str">
        <f aca="false">IF(OR(TRIM(Customers!L767&amp;"")="",ISNUMBER(MATCH(TRIM(Customers!L767&amp;""),Codes!$A$5:$A$14,0))),"",IF(ISNUMBER(Customers!L767),Customers!L767,IFERROR(VALUE(Customers!L767),"")))</f>
        <v/>
      </c>
      <c r="M767" s="4" t="n">
        <f aca="false">IF(OR(TRIM(Customers!M767&amp;"")="",ISNUMBER(MATCH(TRIM(Customers!M767&amp;""),Codes!$A$5:$A$14,0))),"",IF(ISNUMBER(Customers!M767),Customers!M767,IFERROR(VALUE(Customers!M767),"")))</f>
        <v>48315.69</v>
      </c>
      <c r="N767" s="3" t="n">
        <f aca="false">IF(OR(TRIM(Customers!N767&amp;"")="",ISNUMBER(MATCH(TRIM(Customers!N767&amp;""),Codes!$A$5:$A$14,0)),Customers!N767=9999),"",IF(ISNUMBER(Customers!N767),Customers!N767,IFERROR(VALUE(Customers!N767),"")))</f>
        <v>29</v>
      </c>
      <c r="O767" s="4" t="n">
        <f aca="false">IF(OR(TRIM(Customers!O767&amp;"")="",ISNUMBER(MATCH(TRIM(Customers!O767&amp;""),Codes!$A$5:$A$14,0))),"",IF(ISNUMBER(Customers!O767),Customers!O767,IFERROR(VALUE(Customers!O767),"")))</f>
        <v>42.34</v>
      </c>
      <c r="P767" s="3" t="n">
        <f aca="false">IF(OR(TRIM(Customers!P767&amp;"")="",ISNUMBER(MATCH(TRIM(Customers!P767&amp;""),Codes!$A$5:$A$14,0))),"",IF(ISNUMBER(Customers!P767),Customers!P767,IFERROR(VALUE(Customers!P767),"")))</f>
        <v>5</v>
      </c>
      <c r="Q767" s="4" t="n">
        <f aca="false">IF(OR(TRIM(Customers!Q767&amp;"")="",ISNUMBER(MATCH(TRIM(Customers!Q767&amp;""),Codes!$A$5:$A$14,0))),"",IF(ISNUMBER(Customers!Q767),Customers!Q767,IFERROR(VALUE(Customers!Q767),"")))</f>
        <v>5000</v>
      </c>
      <c r="R767" s="4" t="n">
        <f aca="false">IF(OR(TRIM(Customers!R767&amp;"")="",ISNUMBER(MATCH(TRIM(Customers!R767&amp;""),Codes!$A$5:$A$14,0))),"",IF(ISNUMBER(Customers!R767),Customers!R767,IFERROR(VALUE(Customers!R767),"")))</f>
        <v>615.68</v>
      </c>
      <c r="S767" s="4" t="n">
        <f aca="false">IF(OR(TRIM(Customers!S767&amp;"")="",ISNUMBER(MATCH(TRIM(Customers!S767&amp;""),Codes!$A$5:$A$14,0))),"",IF(ISNUMBER(Customers!S767),Customers!S767,IFERROR(VALUE(Customers!S767),"")))</f>
        <v>0</v>
      </c>
      <c r="T767" s="4" t="n">
        <f aca="false">IF(OR(TRIM(Customers!T767&amp;"")="",ISNUMBER(MATCH(TRIM(Customers!T767&amp;""),Codes!$A$5:$A$14,0))),"",IF(ISNUMBER(Customers!T767),Customers!T767,IFERROR(VALUE(Customers!T767),"")))</f>
        <v>0</v>
      </c>
      <c r="U767" s="3" t="n">
        <f aca="false">IF(OR(TRIM(Customers!U767&amp;"")="",ISNUMBER(MATCH(TRIM(Customers!U767&amp;""),Codes!$A$5:$A$14,0)),Customers!U767=0),"",IF(ISNUMBER(Customers!U767),Customers!U767,IFERROR(VALUE(Customers!U767),"")))</f>
        <v>622</v>
      </c>
      <c r="V767" s="3" t="n">
        <f aca="false">IF(OR(TRIM(Customers!V767&amp;"")="",ISNUMBER(MATCH(TRIM(Customers!V767&amp;""),Codes!$A$5:$A$14,0))),"",IF(ISNUMBER(Customers!V767),Customers!V767,IFERROR(VALUE(Customers!V767),"")))</f>
        <v>0</v>
      </c>
    </row>
    <row r="768" customFormat="false" ht="15" hidden="false" customHeight="false" outlineLevel="0" collapsed="false">
      <c r="A768" s="2" t="str">
        <f aca="false">Customers!A768</f>
        <v>CL00767</v>
      </c>
      <c r="B768" s="3" t="n">
        <f aca="false">IF(OR(TRIM(Customers!B768&amp;"")="",ISNUMBER(MATCH(TRIM(Customers!B768&amp;""),Codes!$A$5:$A$14,0)),Customers!B768=0),"",IF(ISNUMBER(Customers!B768),Customers!B768,IFERROR(VALUE(Customers!B768),"")))</f>
        <v>74</v>
      </c>
      <c r="C768" s="2" t="str">
        <f aca="false">IF(OR(TRIM(Customers!C768&amp;"")="",ISNUMBER(MATCH(TRIM(Customers!C768&amp;""),Codes!$A$5:$A$14,0))),"",TRIM(Customers!C768))</f>
        <v>F</v>
      </c>
      <c r="D768" s="2" t="str">
        <f aca="false">IF(OR(TRIM(Customers!D768&amp;"")="",ISNUMBER(MATCH(TRIM(Customers!D768&amp;""),Codes!$A$5:$A$14,0))),"",TRIM(Customers!D768))</f>
        <v>Emilia-Romagna</v>
      </c>
      <c r="E768" s="2" t="str">
        <f aca="false">IF(OR(TRIM(Customers!E768&amp;"")="",ISNUMBER(MATCH(TRIM(Customers!E768&amp;""),Codes!$A$5:$A$14,0))),"",TRIM(Customers!E768))</f>
        <v>Business owner</v>
      </c>
      <c r="F768" s="2" t="str">
        <f aca="false">IF(OR(TRIM(Customers!F768&amp;"")="",ISNUMBER(MATCH(TRIM(Customers!F768&amp;""),Codes!$A$5:$A$14,0))),"",TRIM(Customers!F768))</f>
        <v>Married</v>
      </c>
      <c r="G768" s="4" t="str">
        <f aca="false">IF(OR(TRIM(Customers!G768&amp;"")="",ISNUMBER(MATCH(TRIM(Customers!G768&amp;""),Codes!$A$5:$A$14,0)),Customers!G768=-999),"",IF(ISNUMBER(Customers!G768),Customers!G768,IFERROR(VALUE(Customers!G768),"")))</f>
        <v/>
      </c>
      <c r="H768" s="3" t="n">
        <f aca="false">IF(OR(TRIM(Customers!H768&amp;"")="",ISNUMBER(MATCH(TRIM(Customers!H768&amp;""),Codes!$A$5:$A$14,0))),"",IF(ISNUMBER(Customers!H768),Customers!H768,IFERROR(VALUE(Customers!H768),"")))</f>
        <v>25</v>
      </c>
      <c r="I768" s="5" t="n">
        <f aca="false">IF(OR(TRIM(Customers!I768&amp;"")="",ISNUMBER(MATCH(TRIM(Customers!I768&amp;""),Codes!$A$5:$A$14,0)),Customers!I768=DATE(1970,1,1)),"",IF(ISNUMBER(Customers!I768),Customers!I768,IFERROR(DATEVALUE(Customers!I768),"")))</f>
        <v>37101</v>
      </c>
      <c r="J768" s="2" t="str">
        <f aca="false">IF(OR(TRIM(Customers!J768&amp;"")="",ISNUMBER(MATCH(TRIM(Customers!J768&amp;""),Codes!$A$5:$A$14,0))),"",TRIM(Customers!J768))</f>
        <v>Branch</v>
      </c>
      <c r="K768" s="3" t="n">
        <f aca="false">IF(OR(TRIM(Customers!K768&amp;"")="",ISNUMBER(MATCH(TRIM(Customers!K768&amp;""),Codes!$A$5:$A$14,0))),"",IF(ISNUMBER(Customers!K768),Customers!K768,IFERROR(VALUE(Customers!K768),"")))</f>
        <v>3</v>
      </c>
      <c r="L768" s="4" t="str">
        <f aca="false">IF(OR(TRIM(Customers!L768&amp;"")="",ISNUMBER(MATCH(TRIM(Customers!L768&amp;""),Codes!$A$5:$A$14,0))),"",IF(ISNUMBER(Customers!L768),Customers!L768,IFERROR(VALUE(Customers!L768),"")))</f>
        <v/>
      </c>
      <c r="M768" s="4" t="n">
        <f aca="false">IF(OR(TRIM(Customers!M768&amp;"")="",ISNUMBER(MATCH(TRIM(Customers!M768&amp;""),Codes!$A$5:$A$14,0))),"",IF(ISNUMBER(Customers!M768),Customers!M768,IFERROR(VALUE(Customers!M768),"")))</f>
        <v>53947.02</v>
      </c>
      <c r="N768" s="3" t="n">
        <f aca="false">IF(OR(TRIM(Customers!N768&amp;"")="",ISNUMBER(MATCH(TRIM(Customers!N768&amp;""),Codes!$A$5:$A$14,0)),Customers!N768=9999),"",IF(ISNUMBER(Customers!N768),Customers!N768,IFERROR(VALUE(Customers!N768),"")))</f>
        <v>34</v>
      </c>
      <c r="O768" s="4" t="n">
        <f aca="false">IF(OR(TRIM(Customers!O768&amp;"")="",ISNUMBER(MATCH(TRIM(Customers!O768&amp;""),Codes!$A$5:$A$14,0))),"",IF(ISNUMBER(Customers!O768),Customers!O768,IFERROR(VALUE(Customers!O768),"")))</f>
        <v>83.74</v>
      </c>
      <c r="P768" s="3" t="n">
        <f aca="false">IF(OR(TRIM(Customers!P768&amp;"")="",ISNUMBER(MATCH(TRIM(Customers!P768&amp;""),Codes!$A$5:$A$14,0))),"",IF(ISNUMBER(Customers!P768),Customers!P768,IFERROR(VALUE(Customers!P768),"")))</f>
        <v>3</v>
      </c>
      <c r="Q768" s="4" t="n">
        <f aca="false">IF(OR(TRIM(Customers!Q768&amp;"")="",ISNUMBER(MATCH(TRIM(Customers!Q768&amp;""),Codes!$A$5:$A$14,0))),"",IF(ISNUMBER(Customers!Q768),Customers!Q768,IFERROR(VALUE(Customers!Q768),"")))</f>
        <v>12000</v>
      </c>
      <c r="R768" s="4" t="n">
        <f aca="false">IF(OR(TRIM(Customers!R768&amp;"")="",ISNUMBER(MATCH(TRIM(Customers!R768&amp;""),Codes!$A$5:$A$14,0))),"",IF(ISNUMBER(Customers!R768),Customers!R768,IFERROR(VALUE(Customers!R768),"")))</f>
        <v>3901.89</v>
      </c>
      <c r="S768" s="4" t="str">
        <f aca="false">IF(OR(TRIM(Customers!S768&amp;"")="",ISNUMBER(MATCH(TRIM(Customers!S768&amp;""),Codes!$A$5:$A$14,0))),"",IF(ISNUMBER(Customers!S768),Customers!S768,IFERROR(VALUE(Customers!S768),"")))</f>
        <v/>
      </c>
      <c r="T768" s="4" t="str">
        <f aca="false">IF(OR(TRIM(Customers!T768&amp;"")="",ISNUMBER(MATCH(TRIM(Customers!T768&amp;""),Codes!$A$5:$A$14,0))),"",IF(ISNUMBER(Customers!T768),Customers!T768,IFERROR(VALUE(Customers!T768),"")))</f>
        <v/>
      </c>
      <c r="U768" s="3" t="n">
        <f aca="false">IF(OR(TRIM(Customers!U768&amp;"")="",ISNUMBER(MATCH(TRIM(Customers!U768&amp;""),Codes!$A$5:$A$14,0)),Customers!U768=0),"",IF(ISNUMBER(Customers!U768),Customers!U768,IFERROR(VALUE(Customers!U768),"")))</f>
        <v>661</v>
      </c>
      <c r="V768" s="3" t="n">
        <f aca="false">IF(OR(TRIM(Customers!V768&amp;"")="",ISNUMBER(MATCH(TRIM(Customers!V768&amp;""),Codes!$A$5:$A$14,0))),"",IF(ISNUMBER(Customers!V768),Customers!V768,IFERROR(VALUE(Customers!V768),"")))</f>
        <v>0</v>
      </c>
    </row>
    <row r="769" customFormat="false" ht="15" hidden="false" customHeight="false" outlineLevel="0" collapsed="false">
      <c r="A769" s="2" t="str">
        <f aca="false">Customers!A769</f>
        <v>CL00768</v>
      </c>
      <c r="B769" s="3" t="n">
        <f aca="false">IF(OR(TRIM(Customers!B769&amp;"")="",ISNUMBER(MATCH(TRIM(Customers!B769&amp;""),Codes!$A$5:$A$14,0)),Customers!B769=0),"",IF(ISNUMBER(Customers!B769),Customers!B769,IFERROR(VALUE(Customers!B769),"")))</f>
        <v>32</v>
      </c>
      <c r="C769" s="2" t="str">
        <f aca="false">IF(OR(TRIM(Customers!C769&amp;"")="",ISNUMBER(MATCH(TRIM(Customers!C769&amp;""),Codes!$A$5:$A$14,0))),"",TRIM(Customers!C769))</f>
        <v>F</v>
      </c>
      <c r="D769" s="2" t="str">
        <f aca="false">IF(OR(TRIM(Customers!D769&amp;"")="",ISNUMBER(MATCH(TRIM(Customers!D769&amp;""),Codes!$A$5:$A$14,0))),"",TRIM(Customers!D769))</f>
        <v>Lombardia</v>
      </c>
      <c r="E769" s="2" t="str">
        <f aca="false">IF(OR(TRIM(Customers!E769&amp;"")="",ISNUMBER(MATCH(TRIM(Customers!E769&amp;""),Codes!$A$5:$A$14,0))),"",TRIM(Customers!E769))</f>
        <v>Manual worker</v>
      </c>
      <c r="F769" s="2" t="str">
        <f aca="false">IF(OR(TRIM(Customers!F769&amp;"")="",ISNUMBER(MATCH(TRIM(Customers!F769&amp;""),Codes!$A$5:$A$14,0))),"",TRIM(Customers!F769))</f>
        <v>Divorced</v>
      </c>
      <c r="G769" s="4" t="n">
        <f aca="false">IF(OR(TRIM(Customers!G769&amp;"")="",ISNUMBER(MATCH(TRIM(Customers!G769&amp;""),Codes!$A$5:$A$14,0)),Customers!G769=-999),"",IF(ISNUMBER(Customers!G769),Customers!G769,IFERROR(VALUE(Customers!G769),"")))</f>
        <v>15500</v>
      </c>
      <c r="H769" s="3" t="n">
        <f aca="false">IF(OR(TRIM(Customers!H769&amp;"")="",ISNUMBER(MATCH(TRIM(Customers!H769&amp;""),Codes!$A$5:$A$14,0))),"",IF(ISNUMBER(Customers!H769),Customers!H769,IFERROR(VALUE(Customers!H769),"")))</f>
        <v>3</v>
      </c>
      <c r="I769" s="5" t="n">
        <f aca="false">IF(OR(TRIM(Customers!I769&amp;"")="",ISNUMBER(MATCH(TRIM(Customers!I769&amp;""),Codes!$A$5:$A$14,0)),Customers!I769=DATE(1970,1,1)),"",IF(ISNUMBER(Customers!I769),Customers!I769,IFERROR(DATEVALUE(Customers!I769),"")))</f>
        <v>45004</v>
      </c>
      <c r="J769" s="2" t="str">
        <f aca="false">IF(OR(TRIM(Customers!J769&amp;"")="",ISNUMBER(MATCH(TRIM(Customers!J769&amp;""),Codes!$A$5:$A$14,0))),"",TRIM(Customers!J769))</f>
        <v>App</v>
      </c>
      <c r="K769" s="3" t="n">
        <f aca="false">IF(OR(TRIM(Customers!K769&amp;"")="",ISNUMBER(MATCH(TRIM(Customers!K769&amp;""),Codes!$A$5:$A$14,0))),"",IF(ISNUMBER(Customers!K769),Customers!K769,IFERROR(VALUE(Customers!K769),"")))</f>
        <v>1</v>
      </c>
      <c r="L769" s="4" t="n">
        <f aca="false">IF(OR(TRIM(Customers!L769&amp;"")="",ISNUMBER(MATCH(TRIM(Customers!L769&amp;""),Codes!$A$5:$A$14,0))),"",IF(ISNUMBER(Customers!L769),Customers!L769,IFERROR(VALUE(Customers!L769),"")))</f>
        <v>1598.4</v>
      </c>
      <c r="M769" s="4" t="n">
        <f aca="false">IF(OR(TRIM(Customers!M769&amp;"")="",ISNUMBER(MATCH(TRIM(Customers!M769&amp;""),Codes!$A$5:$A$14,0))),"",IF(ISNUMBER(Customers!M769),Customers!M769,IFERROR(VALUE(Customers!M769),"")))</f>
        <v>10111.09</v>
      </c>
      <c r="N769" s="3" t="n">
        <f aca="false">IF(OR(TRIM(Customers!N769&amp;"")="",ISNUMBER(MATCH(TRIM(Customers!N769&amp;""),Codes!$A$5:$A$14,0)),Customers!N769=9999),"",IF(ISNUMBER(Customers!N769),Customers!N769,IFERROR(VALUE(Customers!N769),"")))</f>
        <v>27</v>
      </c>
      <c r="O769" s="4" t="n">
        <f aca="false">IF(OR(TRIM(Customers!O769&amp;"")="",ISNUMBER(MATCH(TRIM(Customers!O769&amp;""),Codes!$A$5:$A$14,0))),"",IF(ISNUMBER(Customers!O769),Customers!O769,IFERROR(VALUE(Customers!O769),"")))</f>
        <v>33.56</v>
      </c>
      <c r="P769" s="3" t="n">
        <f aca="false">IF(OR(TRIM(Customers!P769&amp;"")="",ISNUMBER(MATCH(TRIM(Customers!P769&amp;""),Codes!$A$5:$A$14,0))),"",IF(ISNUMBER(Customers!P769),Customers!P769,IFERROR(VALUE(Customers!P769),"")))</f>
        <v>1</v>
      </c>
      <c r="Q769" s="4" t="n">
        <f aca="false">IF(OR(TRIM(Customers!Q769&amp;"")="",ISNUMBER(MATCH(TRIM(Customers!Q769&amp;""),Codes!$A$5:$A$14,0))),"",IF(ISNUMBER(Customers!Q769),Customers!Q769,IFERROR(VALUE(Customers!Q769),"")))</f>
        <v>1500</v>
      </c>
      <c r="R769" s="4" t="n">
        <f aca="false">IF(OR(TRIM(Customers!R769&amp;"")="",ISNUMBER(MATCH(TRIM(Customers!R769&amp;""),Codes!$A$5:$A$14,0))),"",IF(ISNUMBER(Customers!R769),Customers!R769,IFERROR(VALUE(Customers!R769),"")))</f>
        <v>102.2</v>
      </c>
      <c r="S769" s="4" t="n">
        <f aca="false">IF(OR(TRIM(Customers!S769&amp;"")="",ISNUMBER(MATCH(TRIM(Customers!S769&amp;""),Codes!$A$5:$A$14,0))),"",IF(ISNUMBER(Customers!S769),Customers!S769,IFERROR(VALUE(Customers!S769),"")))</f>
        <v>64000</v>
      </c>
      <c r="T769" s="4" t="n">
        <f aca="false">IF(OR(TRIM(Customers!T769&amp;"")="",ISNUMBER(MATCH(TRIM(Customers!T769&amp;""),Codes!$A$5:$A$14,0))),"",IF(ISNUMBER(Customers!T769),Customers!T769,IFERROR(VALUE(Customers!T769),"")))</f>
        <v>295</v>
      </c>
      <c r="U769" s="3" t="n">
        <f aca="false">IF(OR(TRIM(Customers!U769&amp;"")="",ISNUMBER(MATCH(TRIM(Customers!U769&amp;""),Codes!$A$5:$A$14,0)),Customers!U769=0),"",IF(ISNUMBER(Customers!U769),Customers!U769,IFERROR(VALUE(Customers!U769),"")))</f>
        <v>562</v>
      </c>
      <c r="V769" s="3" t="n">
        <f aca="false">IF(OR(TRIM(Customers!V769&amp;"")="",ISNUMBER(MATCH(TRIM(Customers!V769&amp;""),Codes!$A$5:$A$14,0))),"",IF(ISNUMBER(Customers!V769),Customers!V769,IFERROR(VALUE(Customers!V769),"")))</f>
        <v>0</v>
      </c>
    </row>
    <row r="770" customFormat="false" ht="15" hidden="false" customHeight="false" outlineLevel="0" collapsed="false">
      <c r="A770" s="2" t="str">
        <f aca="false">Customers!A770</f>
        <v>CL00769</v>
      </c>
      <c r="B770" s="3" t="n">
        <f aca="false">IF(OR(TRIM(Customers!B770&amp;"")="",ISNUMBER(MATCH(TRIM(Customers!B770&amp;""),Codes!$A$5:$A$14,0)),Customers!B770=0),"",IF(ISNUMBER(Customers!B770),Customers!B770,IFERROR(VALUE(Customers!B770),"")))</f>
        <v>37</v>
      </c>
      <c r="C770" s="2" t="str">
        <f aca="false">IF(OR(TRIM(Customers!C770&amp;"")="",ISNUMBER(MATCH(TRIM(Customers!C770&amp;""),Codes!$A$5:$A$14,0))),"",TRIM(Customers!C770))</f>
        <v>M</v>
      </c>
      <c r="D770" s="2" t="str">
        <f aca="false">IF(OR(TRIM(Customers!D770&amp;"")="",ISNUMBER(MATCH(TRIM(Customers!D770&amp;""),Codes!$A$5:$A$14,0))),"",TRIM(Customers!D770))</f>
        <v>Emilia-Romagna</v>
      </c>
      <c r="E770" s="2" t="str">
        <f aca="false">IF(OR(TRIM(Customers!E770&amp;"")="",ISNUMBER(MATCH(TRIM(Customers!E770&amp;""),Codes!$A$5:$A$14,0))),"",TRIM(Customers!E770))</f>
        <v>Employee</v>
      </c>
      <c r="F770" s="2" t="str">
        <f aca="false">IF(OR(TRIM(Customers!F770&amp;"")="",ISNUMBER(MATCH(TRIM(Customers!F770&amp;""),Codes!$A$5:$A$14,0))),"",TRIM(Customers!F770))</f>
        <v>Single</v>
      </c>
      <c r="G770" s="4" t="n">
        <f aca="false">IF(OR(TRIM(Customers!G770&amp;"")="",ISNUMBER(MATCH(TRIM(Customers!G770&amp;""),Codes!$A$5:$A$14,0)),Customers!G770=-999),"",IF(ISNUMBER(Customers!G770),Customers!G770,IFERROR(VALUE(Customers!G770),"")))</f>
        <v>23500</v>
      </c>
      <c r="H770" s="3" t="str">
        <f aca="false">IF(OR(TRIM(Customers!H770&amp;"")="",ISNUMBER(MATCH(TRIM(Customers!H770&amp;""),Codes!$A$5:$A$14,0))),"",IF(ISNUMBER(Customers!H770),Customers!H770,IFERROR(VALUE(Customers!H770),"")))</f>
        <v/>
      </c>
      <c r="I770" s="5" t="n">
        <f aca="false">IF(OR(TRIM(Customers!I770&amp;"")="",ISNUMBER(MATCH(TRIM(Customers!I770&amp;""),Codes!$A$5:$A$14,0)),Customers!I770=DATE(1970,1,1)),"",IF(ISNUMBER(Customers!I770),Customers!I770,IFERROR(DATEVALUE(Customers!I770),"")))</f>
        <v>42352</v>
      </c>
      <c r="J770" s="2" t="str">
        <f aca="false">IF(OR(TRIM(Customers!J770&amp;"")="",ISNUMBER(MATCH(TRIM(Customers!J770&amp;""),Codes!$A$5:$A$14,0))),"",TRIM(Customers!J770))</f>
        <v>Branch</v>
      </c>
      <c r="K770" s="3" t="n">
        <f aca="false">IF(OR(TRIM(Customers!K770&amp;"")="",ISNUMBER(MATCH(TRIM(Customers!K770&amp;""),Codes!$A$5:$A$14,0))),"",IF(ISNUMBER(Customers!K770),Customers!K770,IFERROR(VALUE(Customers!K770),"")))</f>
        <v>4</v>
      </c>
      <c r="L770" s="4" t="n">
        <f aca="false">IF(OR(TRIM(Customers!L770&amp;"")="",ISNUMBER(MATCH(TRIM(Customers!L770&amp;""),Codes!$A$5:$A$14,0))),"",IF(ISNUMBER(Customers!L770),Customers!L770,IFERROR(VALUE(Customers!L770),"")))</f>
        <v>3682.27</v>
      </c>
      <c r="M770" s="4" t="n">
        <f aca="false">IF(OR(TRIM(Customers!M770&amp;"")="",ISNUMBER(MATCH(TRIM(Customers!M770&amp;""),Codes!$A$5:$A$14,0))),"",IF(ISNUMBER(Customers!M770),Customers!M770,IFERROR(VALUE(Customers!M770),"")))</f>
        <v>20623.22</v>
      </c>
      <c r="N770" s="3" t="str">
        <f aca="false">IF(OR(TRIM(Customers!N770&amp;"")="",ISNUMBER(MATCH(TRIM(Customers!N770&amp;""),Codes!$A$5:$A$14,0)),Customers!N770=9999),"",IF(ISNUMBER(Customers!N770),Customers!N770,IFERROR(VALUE(Customers!N770),"")))</f>
        <v/>
      </c>
      <c r="O770" s="4" t="n">
        <f aca="false">IF(OR(TRIM(Customers!O770&amp;"")="",ISNUMBER(MATCH(TRIM(Customers!O770&amp;""),Codes!$A$5:$A$14,0))),"",IF(ISNUMBER(Customers!O770),Customers!O770,IFERROR(VALUE(Customers!O770),"")))</f>
        <v>45.07</v>
      </c>
      <c r="P770" s="3" t="n">
        <f aca="false">IF(OR(TRIM(Customers!P770&amp;"")="",ISNUMBER(MATCH(TRIM(Customers!P770&amp;""),Codes!$A$5:$A$14,0))),"",IF(ISNUMBER(Customers!P770),Customers!P770,IFERROR(VALUE(Customers!P770),"")))</f>
        <v>4</v>
      </c>
      <c r="Q770" s="4" t="n">
        <f aca="false">IF(OR(TRIM(Customers!Q770&amp;"")="",ISNUMBER(MATCH(TRIM(Customers!Q770&amp;""),Codes!$A$5:$A$14,0))),"",IF(ISNUMBER(Customers!Q770),Customers!Q770,IFERROR(VALUE(Customers!Q770),"")))</f>
        <v>5500</v>
      </c>
      <c r="R770" s="4" t="n">
        <f aca="false">IF(OR(TRIM(Customers!R770&amp;"")="",ISNUMBER(MATCH(TRIM(Customers!R770&amp;""),Codes!$A$5:$A$14,0))),"",IF(ISNUMBER(Customers!R770),Customers!R770,IFERROR(VALUE(Customers!R770),"")))</f>
        <v>1596.99</v>
      </c>
      <c r="S770" s="4" t="n">
        <f aca="false">IF(OR(TRIM(Customers!S770&amp;"")="",ISNUMBER(MATCH(TRIM(Customers!S770&amp;""),Codes!$A$5:$A$14,0))),"",IF(ISNUMBER(Customers!S770),Customers!S770,IFERROR(VALUE(Customers!S770),"")))</f>
        <v>0</v>
      </c>
      <c r="T770" s="4" t="n">
        <f aca="false">IF(OR(TRIM(Customers!T770&amp;"")="",ISNUMBER(MATCH(TRIM(Customers!T770&amp;""),Codes!$A$5:$A$14,0))),"",IF(ISNUMBER(Customers!T770),Customers!T770,IFERROR(VALUE(Customers!T770),"")))</f>
        <v>0</v>
      </c>
      <c r="U770" s="3" t="n">
        <f aca="false">IF(OR(TRIM(Customers!U770&amp;"")="",ISNUMBER(MATCH(TRIM(Customers!U770&amp;""),Codes!$A$5:$A$14,0)),Customers!U770=0),"",IF(ISNUMBER(Customers!U770),Customers!U770,IFERROR(VALUE(Customers!U770),"")))</f>
        <v>710</v>
      </c>
      <c r="V770" s="3" t="n">
        <f aca="false">IF(OR(TRIM(Customers!V770&amp;"")="",ISNUMBER(MATCH(TRIM(Customers!V770&amp;""),Codes!$A$5:$A$14,0))),"",IF(ISNUMBER(Customers!V770),Customers!V770,IFERROR(VALUE(Customers!V770),"")))</f>
        <v>0</v>
      </c>
    </row>
    <row r="771" customFormat="false" ht="15" hidden="false" customHeight="false" outlineLevel="0" collapsed="false">
      <c r="A771" s="2" t="str">
        <f aca="false">Customers!A771</f>
        <v>CL00770</v>
      </c>
      <c r="B771" s="3" t="n">
        <f aca="false">IF(OR(TRIM(Customers!B771&amp;"")="",ISNUMBER(MATCH(TRIM(Customers!B771&amp;""),Codes!$A$5:$A$14,0)),Customers!B771=0),"",IF(ISNUMBER(Customers!B771),Customers!B771,IFERROR(VALUE(Customers!B771),"")))</f>
        <v>75</v>
      </c>
      <c r="C771" s="2" t="str">
        <f aca="false">IF(OR(TRIM(Customers!C771&amp;"")="",ISNUMBER(MATCH(TRIM(Customers!C771&amp;""),Codes!$A$5:$A$14,0))),"",TRIM(Customers!C771))</f>
        <v>F</v>
      </c>
      <c r="D771" s="2" t="str">
        <f aca="false">IF(OR(TRIM(Customers!D771&amp;"")="",ISNUMBER(MATCH(TRIM(Customers!D771&amp;""),Codes!$A$5:$A$14,0))),"",TRIM(Customers!D771))</f>
        <v>Puglia</v>
      </c>
      <c r="E771" s="2" t="str">
        <f aca="false">IF(OR(TRIM(Customers!E771&amp;"")="",ISNUMBER(MATCH(TRIM(Customers!E771&amp;""),Codes!$A$5:$A$14,0))),"",TRIM(Customers!E771))</f>
        <v>Retired</v>
      </c>
      <c r="F771" s="2" t="str">
        <f aca="false">IF(OR(TRIM(Customers!F771&amp;"")="",ISNUMBER(MATCH(TRIM(Customers!F771&amp;""),Codes!$A$5:$A$14,0))),"",TRIM(Customers!F771))</f>
        <v>Married</v>
      </c>
      <c r="G771" s="4" t="n">
        <f aca="false">IF(OR(TRIM(Customers!G771&amp;"")="",ISNUMBER(MATCH(TRIM(Customers!G771&amp;""),Codes!$A$5:$A$14,0)),Customers!G771=-999),"",IF(ISNUMBER(Customers!G771),Customers!G771,IFERROR(VALUE(Customers!G771),"")))</f>
        <v>15800</v>
      </c>
      <c r="H771" s="3" t="n">
        <f aca="false">IF(OR(TRIM(Customers!H771&amp;"")="",ISNUMBER(MATCH(TRIM(Customers!H771&amp;""),Codes!$A$5:$A$14,0))),"",IF(ISNUMBER(Customers!H771),Customers!H771,IFERROR(VALUE(Customers!H771),"")))</f>
        <v>18</v>
      </c>
      <c r="I771" s="5" t="n">
        <f aca="false">IF(OR(TRIM(Customers!I771&amp;"")="",ISNUMBER(MATCH(TRIM(Customers!I771&amp;""),Codes!$A$5:$A$14,0)),Customers!I771=DATE(1970,1,1)),"",IF(ISNUMBER(Customers!I771),Customers!I771,IFERROR(DATEVALUE(Customers!I771),"")))</f>
        <v>39420</v>
      </c>
      <c r="J771" s="2" t="str">
        <f aca="false">IF(OR(TRIM(Customers!J771&amp;"")="",ISNUMBER(MATCH(TRIM(Customers!J771&amp;""),Codes!$A$5:$A$14,0))),"",TRIM(Customers!J771))</f>
        <v/>
      </c>
      <c r="K771" s="3" t="n">
        <f aca="false">IF(OR(TRIM(Customers!K771&amp;"")="",ISNUMBER(MATCH(TRIM(Customers!K771&amp;""),Codes!$A$5:$A$14,0))),"",IF(ISNUMBER(Customers!K771),Customers!K771,IFERROR(VALUE(Customers!K771),"")))</f>
        <v>4</v>
      </c>
      <c r="L771" s="4" t="n">
        <f aca="false">IF(OR(TRIM(Customers!L771&amp;"")="",ISNUMBER(MATCH(TRIM(Customers!L771&amp;""),Codes!$A$5:$A$14,0))),"",IF(ISNUMBER(Customers!L771),Customers!L771,IFERROR(VALUE(Customers!L771),"")))</f>
        <v>613.32</v>
      </c>
      <c r="M771" s="4" t="n">
        <f aca="false">IF(OR(TRIM(Customers!M771&amp;"")="",ISNUMBER(MATCH(TRIM(Customers!M771&amp;""),Codes!$A$5:$A$14,0))),"",IF(ISNUMBER(Customers!M771),Customers!M771,IFERROR(VALUE(Customers!M771),"")))</f>
        <v>0</v>
      </c>
      <c r="N771" s="3" t="n">
        <f aca="false">IF(OR(TRIM(Customers!N771&amp;"")="",ISNUMBER(MATCH(TRIM(Customers!N771&amp;""),Codes!$A$5:$A$14,0)),Customers!N771=9999),"",IF(ISNUMBER(Customers!N771),Customers!N771,IFERROR(VALUE(Customers!N771),"")))</f>
        <v>23</v>
      </c>
      <c r="O771" s="4" t="n">
        <f aca="false">IF(OR(TRIM(Customers!O771&amp;"")="",ISNUMBER(MATCH(TRIM(Customers!O771&amp;""),Codes!$A$5:$A$14,0))),"",IF(ISNUMBER(Customers!O771),Customers!O771,IFERROR(VALUE(Customers!O771),"")))</f>
        <v>37.35</v>
      </c>
      <c r="P771" s="3" t="n">
        <f aca="false">IF(OR(TRIM(Customers!P771&amp;"")="",ISNUMBER(MATCH(TRIM(Customers!P771&amp;""),Codes!$A$5:$A$14,0))),"",IF(ISNUMBER(Customers!P771),Customers!P771,IFERROR(VALUE(Customers!P771),"")))</f>
        <v>3</v>
      </c>
      <c r="Q771" s="4" t="n">
        <f aca="false">IF(OR(TRIM(Customers!Q771&amp;"")="",ISNUMBER(MATCH(TRIM(Customers!Q771&amp;""),Codes!$A$5:$A$14,0))),"",IF(ISNUMBER(Customers!Q771),Customers!Q771,IFERROR(VALUE(Customers!Q771),"")))</f>
        <v>2000</v>
      </c>
      <c r="R771" s="4" t="n">
        <f aca="false">IF(OR(TRIM(Customers!R771&amp;"")="",ISNUMBER(MATCH(TRIM(Customers!R771&amp;""),Codes!$A$5:$A$14,0))),"",IF(ISNUMBER(Customers!R771),Customers!R771,IFERROR(VALUE(Customers!R771),"")))</f>
        <v>498.7</v>
      </c>
      <c r="S771" s="4" t="str">
        <f aca="false">IF(OR(TRIM(Customers!S771&amp;"")="",ISNUMBER(MATCH(TRIM(Customers!S771&amp;""),Codes!$A$5:$A$14,0))),"",IF(ISNUMBER(Customers!S771),Customers!S771,IFERROR(VALUE(Customers!S771),"")))</f>
        <v/>
      </c>
      <c r="T771" s="4" t="str">
        <f aca="false">IF(OR(TRIM(Customers!T771&amp;"")="",ISNUMBER(MATCH(TRIM(Customers!T771&amp;""),Codes!$A$5:$A$14,0))),"",IF(ISNUMBER(Customers!T771),Customers!T771,IFERROR(VALUE(Customers!T771),"")))</f>
        <v/>
      </c>
      <c r="U771" s="3" t="n">
        <f aca="false">IF(OR(TRIM(Customers!U771&amp;"")="",ISNUMBER(MATCH(TRIM(Customers!U771&amp;""),Codes!$A$5:$A$14,0)),Customers!U771=0),"",IF(ISNUMBER(Customers!U771),Customers!U771,IFERROR(VALUE(Customers!U771),"")))</f>
        <v>684</v>
      </c>
      <c r="V771" s="3" t="n">
        <f aca="false">IF(OR(TRIM(Customers!V771&amp;"")="",ISNUMBER(MATCH(TRIM(Customers!V771&amp;""),Codes!$A$5:$A$14,0))),"",IF(ISNUMBER(Customers!V771),Customers!V771,IFERROR(VALUE(Customers!V771),"")))</f>
        <v>0</v>
      </c>
    </row>
    <row r="772" customFormat="false" ht="15" hidden="false" customHeight="false" outlineLevel="0" collapsed="false">
      <c r="A772" s="2" t="str">
        <f aca="false">Customers!A772</f>
        <v>CL00771</v>
      </c>
      <c r="B772" s="3" t="n">
        <f aca="false">IF(OR(TRIM(Customers!B772&amp;"")="",ISNUMBER(MATCH(TRIM(Customers!B772&amp;""),Codes!$A$5:$A$14,0)),Customers!B772=0),"",IF(ISNUMBER(Customers!B772),Customers!B772,IFERROR(VALUE(Customers!B772),"")))</f>
        <v>28</v>
      </c>
      <c r="C772" s="2" t="str">
        <f aca="false">IF(OR(TRIM(Customers!C772&amp;"")="",ISNUMBER(MATCH(TRIM(Customers!C772&amp;""),Codes!$A$5:$A$14,0))),"",TRIM(Customers!C772))</f>
        <v>F</v>
      </c>
      <c r="D772" s="2" t="str">
        <f aca="false">IF(OR(TRIM(Customers!D772&amp;"")="",ISNUMBER(MATCH(TRIM(Customers!D772&amp;""),Codes!$A$5:$A$14,0))),"",TRIM(Customers!D772))</f>
        <v>Sicilia</v>
      </c>
      <c r="E772" s="2" t="str">
        <f aca="false">IF(OR(TRIM(Customers!E772&amp;"")="",ISNUMBER(MATCH(TRIM(Customers!E772&amp;""),Codes!$A$5:$A$14,0))),"",TRIM(Customers!E772))</f>
        <v>Manual worker</v>
      </c>
      <c r="F772" s="2" t="str">
        <f aca="false">IF(OR(TRIM(Customers!F772&amp;"")="",ISNUMBER(MATCH(TRIM(Customers!F772&amp;""),Codes!$A$5:$A$14,0))),"",TRIM(Customers!F772))</f>
        <v>Married</v>
      </c>
      <c r="G772" s="4" t="n">
        <f aca="false">IF(OR(TRIM(Customers!G772&amp;"")="",ISNUMBER(MATCH(TRIM(Customers!G772&amp;""),Codes!$A$5:$A$14,0)),Customers!G772=-999),"",IF(ISNUMBER(Customers!G772),Customers!G772,IFERROR(VALUE(Customers!G772),"")))</f>
        <v>22500</v>
      </c>
      <c r="H772" s="3" t="n">
        <f aca="false">IF(OR(TRIM(Customers!H772&amp;"")="",ISNUMBER(MATCH(TRIM(Customers!H772&amp;""),Codes!$A$5:$A$14,0))),"",IF(ISNUMBER(Customers!H772),Customers!H772,IFERROR(VALUE(Customers!H772),"")))</f>
        <v>7</v>
      </c>
      <c r="I772" s="5" t="n">
        <f aca="false">IF(OR(TRIM(Customers!I772&amp;"")="",ISNUMBER(MATCH(TRIM(Customers!I772&amp;""),Codes!$A$5:$A$14,0)),Customers!I772=DATE(1970,1,1)),"",IF(ISNUMBER(Customers!I772),Customers!I772,IFERROR(DATEVALUE(Customers!I772),"")))</f>
        <v>43589</v>
      </c>
      <c r="J772" s="2" t="str">
        <f aca="false">IF(OR(TRIM(Customers!J772&amp;"")="",ISNUMBER(MATCH(TRIM(Customers!J772&amp;""),Codes!$A$5:$A$14,0))),"",TRIM(Customers!J772))</f>
        <v>App</v>
      </c>
      <c r="K772" s="3" t="n">
        <f aca="false">IF(OR(TRIM(Customers!K772&amp;"")="",ISNUMBER(MATCH(TRIM(Customers!K772&amp;""),Codes!$A$5:$A$14,0))),"",IF(ISNUMBER(Customers!K772),Customers!K772,IFERROR(VALUE(Customers!K772),"")))</f>
        <v>4</v>
      </c>
      <c r="L772" s="4" t="n">
        <f aca="false">IF(OR(TRIM(Customers!L772&amp;"")="",ISNUMBER(MATCH(TRIM(Customers!L772&amp;""),Codes!$A$5:$A$14,0))),"",IF(ISNUMBER(Customers!L772),Customers!L772,IFERROR(VALUE(Customers!L772),"")))</f>
        <v>15541.65</v>
      </c>
      <c r="M772" s="4" t="n">
        <f aca="false">IF(OR(TRIM(Customers!M772&amp;"")="",ISNUMBER(MATCH(TRIM(Customers!M772&amp;""),Codes!$A$5:$A$14,0))),"",IF(ISNUMBER(Customers!M772),Customers!M772,IFERROR(VALUE(Customers!M772),"")))</f>
        <v>0</v>
      </c>
      <c r="N772" s="3" t="n">
        <f aca="false">IF(OR(TRIM(Customers!N772&amp;"")="",ISNUMBER(MATCH(TRIM(Customers!N772&amp;""),Codes!$A$5:$A$14,0)),Customers!N772=9999),"",IF(ISNUMBER(Customers!N772),Customers!N772,IFERROR(VALUE(Customers!N772),"")))</f>
        <v>29</v>
      </c>
      <c r="O772" s="4" t="n">
        <f aca="false">IF(OR(TRIM(Customers!O772&amp;"")="",ISNUMBER(MATCH(TRIM(Customers!O772&amp;""),Codes!$A$5:$A$14,0))),"",IF(ISNUMBER(Customers!O772),Customers!O772,IFERROR(VALUE(Customers!O772),"")))</f>
        <v>110.27</v>
      </c>
      <c r="P772" s="3" t="n">
        <f aca="false">IF(OR(TRIM(Customers!P772&amp;"")="",ISNUMBER(MATCH(TRIM(Customers!P772&amp;""),Codes!$A$5:$A$14,0))),"",IF(ISNUMBER(Customers!P772),Customers!P772,IFERROR(VALUE(Customers!P772),"")))</f>
        <v>2</v>
      </c>
      <c r="Q772" s="4" t="n">
        <f aca="false">IF(OR(TRIM(Customers!Q772&amp;"")="",ISNUMBER(MATCH(TRIM(Customers!Q772&amp;""),Codes!$A$5:$A$14,0))),"",IF(ISNUMBER(Customers!Q772),Customers!Q772,IFERROR(VALUE(Customers!Q772),"")))</f>
        <v>3000</v>
      </c>
      <c r="R772" s="4" t="n">
        <f aca="false">IF(OR(TRIM(Customers!R772&amp;"")="",ISNUMBER(MATCH(TRIM(Customers!R772&amp;""),Codes!$A$5:$A$14,0))),"",IF(ISNUMBER(Customers!R772),Customers!R772,IFERROR(VALUE(Customers!R772),"")))</f>
        <v>2309.51</v>
      </c>
      <c r="S772" s="4" t="n">
        <f aca="false">IF(OR(TRIM(Customers!S772&amp;"")="",ISNUMBER(MATCH(TRIM(Customers!S772&amp;""),Codes!$A$5:$A$14,0))),"",IF(ISNUMBER(Customers!S772),Customers!S772,IFERROR(VALUE(Customers!S772),"")))</f>
        <v>92000</v>
      </c>
      <c r="T772" s="4" t="n">
        <f aca="false">IF(OR(TRIM(Customers!T772&amp;"")="",ISNUMBER(MATCH(TRIM(Customers!T772&amp;""),Codes!$A$5:$A$14,0))),"",IF(ISNUMBER(Customers!T772),Customers!T772,IFERROR(VALUE(Customers!T772),"")))</f>
        <v>568</v>
      </c>
      <c r="U772" s="3" t="n">
        <f aca="false">IF(OR(TRIM(Customers!U772&amp;"")="",ISNUMBER(MATCH(TRIM(Customers!U772&amp;""),Codes!$A$5:$A$14,0)),Customers!U772=0),"",IF(ISNUMBER(Customers!U772),Customers!U772,IFERROR(VALUE(Customers!U772),"")))</f>
        <v>608</v>
      </c>
      <c r="V772" s="3" t="n">
        <f aca="false">IF(OR(TRIM(Customers!V772&amp;"")="",ISNUMBER(MATCH(TRIM(Customers!V772&amp;""),Codes!$A$5:$A$14,0))),"",IF(ISNUMBER(Customers!V772),Customers!V772,IFERROR(VALUE(Customers!V772),"")))</f>
        <v>1</v>
      </c>
    </row>
    <row r="773" customFormat="false" ht="15" hidden="false" customHeight="false" outlineLevel="0" collapsed="false">
      <c r="A773" s="2" t="str">
        <f aca="false">Customers!A773</f>
        <v>CL00772</v>
      </c>
      <c r="B773" s="3" t="n">
        <f aca="false">IF(OR(TRIM(Customers!B773&amp;"")="",ISNUMBER(MATCH(TRIM(Customers!B773&amp;""),Codes!$A$5:$A$14,0)),Customers!B773=0),"",IF(ISNUMBER(Customers!B773),Customers!B773,IFERROR(VALUE(Customers!B773),"")))</f>
        <v>18</v>
      </c>
      <c r="C773" s="2" t="str">
        <f aca="false">IF(OR(TRIM(Customers!C773&amp;"")="",ISNUMBER(MATCH(TRIM(Customers!C773&amp;""),Codes!$A$5:$A$14,0))),"",TRIM(Customers!C773))</f>
        <v>M</v>
      </c>
      <c r="D773" s="2" t="str">
        <f aca="false">IF(OR(TRIM(Customers!D773&amp;"")="",ISNUMBER(MATCH(TRIM(Customers!D773&amp;""),Codes!$A$5:$A$14,0))),"",TRIM(Customers!D773))</f>
        <v>Trentino-Alto Adige</v>
      </c>
      <c r="E773" s="2" t="str">
        <f aca="false">IF(OR(TRIM(Customers!E773&amp;"")="",ISNUMBER(MATCH(TRIM(Customers!E773&amp;""),Codes!$A$5:$A$14,0))),"",TRIM(Customers!E773))</f>
        <v>Manual worker</v>
      </c>
      <c r="F773" s="2" t="str">
        <f aca="false">IF(OR(TRIM(Customers!F773&amp;"")="",ISNUMBER(MATCH(TRIM(Customers!F773&amp;""),Codes!$A$5:$A$14,0))),"",TRIM(Customers!F773))</f>
        <v>Single</v>
      </c>
      <c r="G773" s="4" t="n">
        <f aca="false">IF(OR(TRIM(Customers!G773&amp;"")="",ISNUMBER(MATCH(TRIM(Customers!G773&amp;""),Codes!$A$5:$A$14,0)),Customers!G773=-999),"",IF(ISNUMBER(Customers!G773),Customers!G773,IFERROR(VALUE(Customers!G773),"")))</f>
        <v>14200</v>
      </c>
      <c r="H773" s="3" t="n">
        <f aca="false">IF(OR(TRIM(Customers!H773&amp;"")="",ISNUMBER(MATCH(TRIM(Customers!H773&amp;""),Codes!$A$5:$A$14,0))),"",IF(ISNUMBER(Customers!H773),Customers!H773,IFERROR(VALUE(Customers!H773),"")))</f>
        <v>0</v>
      </c>
      <c r="I773" s="5" t="n">
        <f aca="false">IF(OR(TRIM(Customers!I773&amp;"")="",ISNUMBER(MATCH(TRIM(Customers!I773&amp;""),Codes!$A$5:$A$14,0)),Customers!I773=DATE(1970,1,1)),"",IF(ISNUMBER(Customers!I773),Customers!I773,IFERROR(DATEVALUE(Customers!I773),"")))</f>
        <v>46254</v>
      </c>
      <c r="J773" s="2" t="str">
        <f aca="false">IF(OR(TRIM(Customers!J773&amp;"")="",ISNUMBER(MATCH(TRIM(Customers!J773&amp;""),Codes!$A$5:$A$14,0))),"",TRIM(Customers!J773))</f>
        <v>App</v>
      </c>
      <c r="K773" s="3" t="n">
        <f aca="false">IF(OR(TRIM(Customers!K773&amp;"")="",ISNUMBER(MATCH(TRIM(Customers!K773&amp;""),Codes!$A$5:$A$14,0))),"",IF(ISNUMBER(Customers!K773),Customers!K773,IFERROR(VALUE(Customers!K773),"")))</f>
        <v>2</v>
      </c>
      <c r="L773" s="4" t="n">
        <f aca="false">IF(OR(TRIM(Customers!L773&amp;"")="",ISNUMBER(MATCH(TRIM(Customers!L773&amp;""),Codes!$A$5:$A$14,0))),"",IF(ISNUMBER(Customers!L773),Customers!L773,IFERROR(VALUE(Customers!L773),"")))</f>
        <v>1003.1</v>
      </c>
      <c r="M773" s="4" t="n">
        <f aca="false">IF(OR(TRIM(Customers!M773&amp;"")="",ISNUMBER(MATCH(TRIM(Customers!M773&amp;""),Codes!$A$5:$A$14,0))),"",IF(ISNUMBER(Customers!M773),Customers!M773,IFERROR(VALUE(Customers!M773),"")))</f>
        <v>2693.52</v>
      </c>
      <c r="N773" s="3" t="n">
        <f aca="false">IF(OR(TRIM(Customers!N773&amp;"")="",ISNUMBER(MATCH(TRIM(Customers!N773&amp;""),Codes!$A$5:$A$14,0)),Customers!N773=9999),"",IF(ISNUMBER(Customers!N773),Customers!N773,IFERROR(VALUE(Customers!N773),"")))</f>
        <v>22</v>
      </c>
      <c r="O773" s="4" t="n">
        <f aca="false">IF(OR(TRIM(Customers!O773&amp;"")="",ISNUMBER(MATCH(TRIM(Customers!O773&amp;""),Codes!$A$5:$A$14,0))),"",IF(ISNUMBER(Customers!O773),Customers!O773,IFERROR(VALUE(Customers!O773),"")))</f>
        <v>50.46</v>
      </c>
      <c r="P773" s="3" t="n">
        <f aca="false">IF(OR(TRIM(Customers!P773&amp;"")="",ISNUMBER(MATCH(TRIM(Customers!P773&amp;""),Codes!$A$5:$A$14,0))),"",IF(ISNUMBER(Customers!P773),Customers!P773,IFERROR(VALUE(Customers!P773),"")))</f>
        <v>1</v>
      </c>
      <c r="Q773" s="4" t="n">
        <f aca="false">IF(OR(TRIM(Customers!Q773&amp;"")="",ISNUMBER(MATCH(TRIM(Customers!Q773&amp;""),Codes!$A$5:$A$14,0))),"",IF(ISNUMBER(Customers!Q773),Customers!Q773,IFERROR(VALUE(Customers!Q773),"")))</f>
        <v>0</v>
      </c>
      <c r="R773" s="4" t="n">
        <f aca="false">IF(OR(TRIM(Customers!R773&amp;"")="",ISNUMBER(MATCH(TRIM(Customers!R773&amp;""),Codes!$A$5:$A$14,0))),"",IF(ISNUMBER(Customers!R773),Customers!R773,IFERROR(VALUE(Customers!R773),"")))</f>
        <v>0</v>
      </c>
      <c r="S773" s="4" t="str">
        <f aca="false">IF(OR(TRIM(Customers!S773&amp;"")="",ISNUMBER(MATCH(TRIM(Customers!S773&amp;""),Codes!$A$5:$A$14,0))),"",IF(ISNUMBER(Customers!S773),Customers!S773,IFERROR(VALUE(Customers!S773),"")))</f>
        <v/>
      </c>
      <c r="T773" s="4" t="str">
        <f aca="false">IF(OR(TRIM(Customers!T773&amp;"")="",ISNUMBER(MATCH(TRIM(Customers!T773&amp;""),Codes!$A$5:$A$14,0))),"",IF(ISNUMBER(Customers!T773),Customers!T773,IFERROR(VALUE(Customers!T773),"")))</f>
        <v/>
      </c>
      <c r="U773" s="3" t="n">
        <f aca="false">IF(OR(TRIM(Customers!U773&amp;"")="",ISNUMBER(MATCH(TRIM(Customers!U773&amp;""),Codes!$A$5:$A$14,0)),Customers!U773=0),"",IF(ISNUMBER(Customers!U773),Customers!U773,IFERROR(VALUE(Customers!U773),"")))</f>
        <v>552</v>
      </c>
      <c r="V773" s="3" t="n">
        <f aca="false">IF(OR(TRIM(Customers!V773&amp;"")="",ISNUMBER(MATCH(TRIM(Customers!V773&amp;""),Codes!$A$5:$A$14,0))),"",IF(ISNUMBER(Customers!V773),Customers!V773,IFERROR(VALUE(Customers!V773),"")))</f>
        <v>0</v>
      </c>
    </row>
    <row r="774" customFormat="false" ht="15" hidden="false" customHeight="false" outlineLevel="0" collapsed="false">
      <c r="A774" s="2" t="str">
        <f aca="false">Customers!A774</f>
        <v>CL00773</v>
      </c>
      <c r="B774" s="3" t="n">
        <f aca="false">IF(OR(TRIM(Customers!B774&amp;"")="",ISNUMBER(MATCH(TRIM(Customers!B774&amp;""),Codes!$A$5:$A$14,0)),Customers!B774=0),"",IF(ISNUMBER(Customers!B774),Customers!B774,IFERROR(VALUE(Customers!B774),"")))</f>
        <v>61</v>
      </c>
      <c r="C774" s="2" t="str">
        <f aca="false">IF(OR(TRIM(Customers!C774&amp;"")="",ISNUMBER(MATCH(TRIM(Customers!C774&amp;""),Codes!$A$5:$A$14,0))),"",TRIM(Customers!C774))</f>
        <v>M</v>
      </c>
      <c r="D774" s="2" t="str">
        <f aca="false">IF(OR(TRIM(Customers!D774&amp;"")="",ISNUMBER(MATCH(TRIM(Customers!D774&amp;""),Codes!$A$5:$A$14,0))),"",TRIM(Customers!D774))</f>
        <v>Sicilia</v>
      </c>
      <c r="E774" s="2" t="str">
        <f aca="false">IF(OR(TRIM(Customers!E774&amp;"")="",ISNUMBER(MATCH(TRIM(Customers!E774&amp;""),Codes!$A$5:$A$14,0))),"",TRIM(Customers!E774))</f>
        <v>Unemployed</v>
      </c>
      <c r="F774" s="2" t="str">
        <f aca="false">IF(OR(TRIM(Customers!F774&amp;"")="",ISNUMBER(MATCH(TRIM(Customers!F774&amp;""),Codes!$A$5:$A$14,0))),"",TRIM(Customers!F774))</f>
        <v>Widowed</v>
      </c>
      <c r="G774" s="4" t="n">
        <f aca="false">IF(OR(TRIM(Customers!G774&amp;"")="",ISNUMBER(MATCH(TRIM(Customers!G774&amp;""),Codes!$A$5:$A$14,0)),Customers!G774=-999),"",IF(ISNUMBER(Customers!G774),Customers!G774,IFERROR(VALUE(Customers!G774),"")))</f>
        <v>7800</v>
      </c>
      <c r="H774" s="3" t="n">
        <f aca="false">IF(OR(TRIM(Customers!H774&amp;"")="",ISNUMBER(MATCH(TRIM(Customers!H774&amp;""),Codes!$A$5:$A$14,0))),"",IF(ISNUMBER(Customers!H774),Customers!H774,IFERROR(VALUE(Customers!H774),"")))</f>
        <v>4</v>
      </c>
      <c r="I774" s="5" t="n">
        <f aca="false">IF(OR(TRIM(Customers!I774&amp;"")="",ISNUMBER(MATCH(TRIM(Customers!I774&amp;""),Codes!$A$5:$A$14,0)),Customers!I774=DATE(1970,1,1)),"",IF(ISNUMBER(Customers!I774),Customers!I774,IFERROR(DATEVALUE(Customers!I774),"")))</f>
        <v>44642</v>
      </c>
      <c r="J774" s="2" t="str">
        <f aca="false">IF(OR(TRIM(Customers!J774&amp;"")="",ISNUMBER(MATCH(TRIM(Customers!J774&amp;""),Codes!$A$5:$A$14,0))),"",TRIM(Customers!J774))</f>
        <v>Branch</v>
      </c>
      <c r="K774" s="3" t="n">
        <f aca="false">IF(OR(TRIM(Customers!K774&amp;"")="",ISNUMBER(MATCH(TRIM(Customers!K774&amp;""),Codes!$A$5:$A$14,0))),"",IF(ISNUMBER(Customers!K774),Customers!K774,IFERROR(VALUE(Customers!K774),"")))</f>
        <v>1</v>
      </c>
      <c r="L774" s="4" t="n">
        <f aca="false">IF(OR(TRIM(Customers!L774&amp;"")="",ISNUMBER(MATCH(TRIM(Customers!L774&amp;""),Codes!$A$5:$A$14,0))),"",IF(ISNUMBER(Customers!L774),Customers!L774,IFERROR(VALUE(Customers!L774),"")))</f>
        <v>5009.09</v>
      </c>
      <c r="M774" s="4" t="n">
        <f aca="false">IF(OR(TRIM(Customers!M774&amp;"")="",ISNUMBER(MATCH(TRIM(Customers!M774&amp;""),Codes!$A$5:$A$14,0))),"",IF(ISNUMBER(Customers!M774),Customers!M774,IFERROR(VALUE(Customers!M774),"")))</f>
        <v>5051.5</v>
      </c>
      <c r="N774" s="3" t="n">
        <f aca="false">IF(OR(TRIM(Customers!N774&amp;"")="",ISNUMBER(MATCH(TRIM(Customers!N774&amp;""),Codes!$A$5:$A$14,0)),Customers!N774=9999),"",IF(ISNUMBER(Customers!N774),Customers!N774,IFERROR(VALUE(Customers!N774),"")))</f>
        <v>7</v>
      </c>
      <c r="O774" s="4" t="n">
        <f aca="false">IF(OR(TRIM(Customers!O774&amp;"")="",ISNUMBER(MATCH(TRIM(Customers!O774&amp;""),Codes!$A$5:$A$14,0))),"",IF(ISNUMBER(Customers!O774),Customers!O774,IFERROR(VALUE(Customers!O774),"")))</f>
        <v>65.88</v>
      </c>
      <c r="P774" s="3" t="n">
        <f aca="false">IF(OR(TRIM(Customers!P774&amp;"")="",ISNUMBER(MATCH(TRIM(Customers!P774&amp;""),Codes!$A$5:$A$14,0))),"",IF(ISNUMBER(Customers!P774),Customers!P774,IFERROR(VALUE(Customers!P774),"")))</f>
        <v>4</v>
      </c>
      <c r="Q774" s="4" t="n">
        <f aca="false">IF(OR(TRIM(Customers!Q774&amp;"")="",ISNUMBER(MATCH(TRIM(Customers!Q774&amp;""),Codes!$A$5:$A$14,0))),"",IF(ISNUMBER(Customers!Q774),Customers!Q774,IFERROR(VALUE(Customers!Q774),"")))</f>
        <v>1500</v>
      </c>
      <c r="R774" s="4" t="n">
        <f aca="false">IF(OR(TRIM(Customers!R774&amp;"")="",ISNUMBER(MATCH(TRIM(Customers!R774&amp;""),Codes!$A$5:$A$14,0))),"",IF(ISNUMBER(Customers!R774),Customers!R774,IFERROR(VALUE(Customers!R774),"")))</f>
        <v>380.88</v>
      </c>
      <c r="S774" s="4" t="n">
        <f aca="false">IF(OR(TRIM(Customers!S774&amp;"")="",ISNUMBER(MATCH(TRIM(Customers!S774&amp;""),Codes!$A$5:$A$14,0))),"",IF(ISNUMBER(Customers!S774),Customers!S774,IFERROR(VALUE(Customers!S774),"")))</f>
        <v>0</v>
      </c>
      <c r="T774" s="4" t="n">
        <f aca="false">IF(OR(TRIM(Customers!T774&amp;"")="",ISNUMBER(MATCH(TRIM(Customers!T774&amp;""),Codes!$A$5:$A$14,0))),"",IF(ISNUMBER(Customers!T774),Customers!T774,IFERROR(VALUE(Customers!T774),"")))</f>
        <v>0</v>
      </c>
      <c r="U774" s="3" t="n">
        <f aca="false">IF(OR(TRIM(Customers!U774&amp;"")="",ISNUMBER(MATCH(TRIM(Customers!U774&amp;""),Codes!$A$5:$A$14,0)),Customers!U774=0),"",IF(ISNUMBER(Customers!U774),Customers!U774,IFERROR(VALUE(Customers!U774),"")))</f>
        <v>588</v>
      </c>
      <c r="V774" s="3" t="n">
        <f aca="false">IF(OR(TRIM(Customers!V774&amp;"")="",ISNUMBER(MATCH(TRIM(Customers!V774&amp;""),Codes!$A$5:$A$14,0))),"",IF(ISNUMBER(Customers!V774),Customers!V774,IFERROR(VALUE(Customers!V774),"")))</f>
        <v>0</v>
      </c>
    </row>
    <row r="775" customFormat="false" ht="15" hidden="false" customHeight="false" outlineLevel="0" collapsed="false">
      <c r="A775" s="2" t="str">
        <f aca="false">Customers!A775</f>
        <v>CL00774</v>
      </c>
      <c r="B775" s="3" t="n">
        <f aca="false">IF(OR(TRIM(Customers!B775&amp;"")="",ISNUMBER(MATCH(TRIM(Customers!B775&amp;""),Codes!$A$5:$A$14,0)),Customers!B775=0),"",IF(ISNUMBER(Customers!B775),Customers!B775,IFERROR(VALUE(Customers!B775),"")))</f>
        <v>32</v>
      </c>
      <c r="C775" s="2" t="str">
        <f aca="false">IF(OR(TRIM(Customers!C775&amp;"")="",ISNUMBER(MATCH(TRIM(Customers!C775&amp;""),Codes!$A$5:$A$14,0))),"",TRIM(Customers!C775))</f>
        <v>M</v>
      </c>
      <c r="D775" s="2" t="str">
        <f aca="false">IF(OR(TRIM(Customers!D775&amp;"")="",ISNUMBER(MATCH(TRIM(Customers!D775&amp;""),Codes!$A$5:$A$14,0))),"",TRIM(Customers!D775))</f>
        <v>Puglia</v>
      </c>
      <c r="E775" s="2" t="str">
        <f aca="false">IF(OR(TRIM(Customers!E775&amp;"")="",ISNUMBER(MATCH(TRIM(Customers!E775&amp;""),Codes!$A$5:$A$14,0))),"",TRIM(Customers!E775))</f>
        <v>Unemployed</v>
      </c>
      <c r="F775" s="2" t="str">
        <f aca="false">IF(OR(TRIM(Customers!F775&amp;"")="",ISNUMBER(MATCH(TRIM(Customers!F775&amp;""),Codes!$A$5:$A$14,0))),"",TRIM(Customers!F775))</f>
        <v>Single</v>
      </c>
      <c r="G775" s="4" t="n">
        <f aca="false">IF(OR(TRIM(Customers!G775&amp;"")="",ISNUMBER(MATCH(TRIM(Customers!G775&amp;""),Codes!$A$5:$A$14,0)),Customers!G775=-999),"",IF(ISNUMBER(Customers!G775),Customers!G775,IFERROR(VALUE(Customers!G775),"")))</f>
        <v>4000</v>
      </c>
      <c r="H775" s="3" t="n">
        <f aca="false">IF(OR(TRIM(Customers!H775&amp;"")="",ISNUMBER(MATCH(TRIM(Customers!H775&amp;""),Codes!$A$5:$A$14,0))),"",IF(ISNUMBER(Customers!H775),Customers!H775,IFERROR(VALUE(Customers!H775),"")))</f>
        <v>1</v>
      </c>
      <c r="I775" s="5" t="n">
        <f aca="false">IF(OR(TRIM(Customers!I775&amp;"")="",ISNUMBER(MATCH(TRIM(Customers!I775&amp;""),Codes!$A$5:$A$14,0)),Customers!I775=DATE(1970,1,1)),"",IF(ISNUMBER(Customers!I775),Customers!I775,IFERROR(DATEVALUE(Customers!I775),"")))</f>
        <v>45550</v>
      </c>
      <c r="J775" s="2" t="str">
        <f aca="false">IF(OR(TRIM(Customers!J775&amp;"")="",ISNUMBER(MATCH(TRIM(Customers!J775&amp;""),Codes!$A$5:$A$14,0))),"",TRIM(Customers!J775))</f>
        <v>Online Banking</v>
      </c>
      <c r="K775" s="3" t="n">
        <f aca="false">IF(OR(TRIM(Customers!K775&amp;"")="",ISNUMBER(MATCH(TRIM(Customers!K775&amp;""),Codes!$A$5:$A$14,0))),"",IF(ISNUMBER(Customers!K775),Customers!K775,IFERROR(VALUE(Customers!K775),"")))</f>
        <v>4</v>
      </c>
      <c r="L775" s="4" t="n">
        <f aca="false">IF(OR(TRIM(Customers!L775&amp;"")="",ISNUMBER(MATCH(TRIM(Customers!L775&amp;""),Codes!$A$5:$A$14,0))),"",IF(ISNUMBER(Customers!L775),Customers!L775,IFERROR(VALUE(Customers!L775),"")))</f>
        <v>205.66</v>
      </c>
      <c r="M775" s="4" t="n">
        <f aca="false">IF(OR(TRIM(Customers!M775&amp;"")="",ISNUMBER(MATCH(TRIM(Customers!M775&amp;""),Codes!$A$5:$A$14,0))),"",IF(ISNUMBER(Customers!M775),Customers!M775,IFERROR(VALUE(Customers!M775),"")))</f>
        <v>0</v>
      </c>
      <c r="N775" s="3" t="n">
        <f aca="false">IF(OR(TRIM(Customers!N775&amp;"")="",ISNUMBER(MATCH(TRIM(Customers!N775&amp;""),Codes!$A$5:$A$14,0)),Customers!N775=9999),"",IF(ISNUMBER(Customers!N775),Customers!N775,IFERROR(VALUE(Customers!N775),"")))</f>
        <v>21</v>
      </c>
      <c r="O775" s="4" t="n">
        <f aca="false">IF(OR(TRIM(Customers!O775&amp;"")="",ISNUMBER(MATCH(TRIM(Customers!O775&amp;""),Codes!$A$5:$A$14,0))),"",IF(ISNUMBER(Customers!O775),Customers!O775,IFERROR(VALUE(Customers!O775),"")))</f>
        <v>49.72</v>
      </c>
      <c r="P775" s="3" t="n">
        <f aca="false">IF(OR(TRIM(Customers!P775&amp;"")="",ISNUMBER(MATCH(TRIM(Customers!P775&amp;""),Codes!$A$5:$A$14,0))),"",IF(ISNUMBER(Customers!P775),Customers!P775,IFERROR(VALUE(Customers!P775),"")))</f>
        <v>6</v>
      </c>
      <c r="Q775" s="4" t="n">
        <f aca="false">IF(OR(TRIM(Customers!Q775&amp;"")="",ISNUMBER(MATCH(TRIM(Customers!Q775&amp;""),Codes!$A$5:$A$14,0))),"",IF(ISNUMBER(Customers!Q775),Customers!Q775,IFERROR(VALUE(Customers!Q775),"")))</f>
        <v>500</v>
      </c>
      <c r="R775" s="4" t="n">
        <f aca="false">IF(OR(TRIM(Customers!R775&amp;"")="",ISNUMBER(MATCH(TRIM(Customers!R775&amp;""),Codes!$A$5:$A$14,0))),"",IF(ISNUMBER(Customers!R775),Customers!R775,IFERROR(VALUE(Customers!R775),"")))</f>
        <v>90.09</v>
      </c>
      <c r="S775" s="4" t="n">
        <f aca="false">IF(OR(TRIM(Customers!S775&amp;"")="",ISNUMBER(MATCH(TRIM(Customers!S775&amp;""),Codes!$A$5:$A$14,0))),"",IF(ISNUMBER(Customers!S775),Customers!S775,IFERROR(VALUE(Customers!S775),"")))</f>
        <v>0</v>
      </c>
      <c r="T775" s="4" t="n">
        <f aca="false">IF(OR(TRIM(Customers!T775&amp;"")="",ISNUMBER(MATCH(TRIM(Customers!T775&amp;""),Codes!$A$5:$A$14,0))),"",IF(ISNUMBER(Customers!T775),Customers!T775,IFERROR(VALUE(Customers!T775),"")))</f>
        <v>0</v>
      </c>
      <c r="U775" s="3" t="n">
        <f aca="false">IF(OR(TRIM(Customers!U775&amp;"")="",ISNUMBER(MATCH(TRIM(Customers!U775&amp;""),Codes!$A$5:$A$14,0)),Customers!U775=0),"",IF(ISNUMBER(Customers!U775),Customers!U775,IFERROR(VALUE(Customers!U775),"")))</f>
        <v>534</v>
      </c>
      <c r="V775" s="3" t="n">
        <f aca="false">IF(OR(TRIM(Customers!V775&amp;"")="",ISNUMBER(MATCH(TRIM(Customers!V775&amp;""),Codes!$A$5:$A$14,0))),"",IF(ISNUMBER(Customers!V775),Customers!V775,IFERROR(VALUE(Customers!V775),"")))</f>
        <v>0</v>
      </c>
    </row>
    <row r="776" customFormat="false" ht="15" hidden="false" customHeight="false" outlineLevel="0" collapsed="false">
      <c r="A776" s="2" t="str">
        <f aca="false">Customers!A776</f>
        <v>CL00775</v>
      </c>
      <c r="B776" s="3" t="n">
        <f aca="false">IF(OR(TRIM(Customers!B776&amp;"")="",ISNUMBER(MATCH(TRIM(Customers!B776&amp;""),Codes!$A$5:$A$14,0)),Customers!B776=0),"",IF(ISNUMBER(Customers!B776),Customers!B776,IFERROR(VALUE(Customers!B776),"")))</f>
        <v>48</v>
      </c>
      <c r="C776" s="2" t="str">
        <f aca="false">IF(OR(TRIM(Customers!C776&amp;"")="",ISNUMBER(MATCH(TRIM(Customers!C776&amp;""),Codes!$A$5:$A$14,0))),"",TRIM(Customers!C776))</f>
        <v>M</v>
      </c>
      <c r="D776" s="2" t="str">
        <f aca="false">IF(OR(TRIM(Customers!D776&amp;"")="",ISNUMBER(MATCH(TRIM(Customers!D776&amp;""),Codes!$A$5:$A$14,0))),"",TRIM(Customers!D776))</f>
        <v>Emilia-Romagna</v>
      </c>
      <c r="E776" s="2" t="str">
        <f aca="false">IF(OR(TRIM(Customers!E776&amp;"")="",ISNUMBER(MATCH(TRIM(Customers!E776&amp;""),Codes!$A$5:$A$14,0))),"",TRIM(Customers!E776))</f>
        <v>Manual worker</v>
      </c>
      <c r="F776" s="2" t="str">
        <f aca="false">IF(OR(TRIM(Customers!F776&amp;"")="",ISNUMBER(MATCH(TRIM(Customers!F776&amp;""),Codes!$A$5:$A$14,0))),"",TRIM(Customers!F776))</f>
        <v>Single</v>
      </c>
      <c r="G776" s="4" t="n">
        <f aca="false">IF(OR(TRIM(Customers!G776&amp;"")="",ISNUMBER(MATCH(TRIM(Customers!G776&amp;""),Codes!$A$5:$A$14,0)),Customers!G776=-999),"",IF(ISNUMBER(Customers!G776),Customers!G776,IFERROR(VALUE(Customers!G776),"")))</f>
        <v>15700</v>
      </c>
      <c r="H776" s="3" t="n">
        <f aca="false">IF(OR(TRIM(Customers!H776&amp;"")="",ISNUMBER(MATCH(TRIM(Customers!H776&amp;""),Codes!$A$5:$A$14,0))),"",IF(ISNUMBER(Customers!H776),Customers!H776,IFERROR(VALUE(Customers!H776),"")))</f>
        <v>14</v>
      </c>
      <c r="I776" s="5" t="n">
        <f aca="false">IF(OR(TRIM(Customers!I776&amp;"")="",ISNUMBER(MATCH(TRIM(Customers!I776&amp;""),Codes!$A$5:$A$14,0)),Customers!I776=DATE(1970,1,1)),"",IF(ISNUMBER(Customers!I776),Customers!I776,IFERROR(DATEVALUE(Customers!I776),"")))</f>
        <v>40909</v>
      </c>
      <c r="J776" s="2" t="str">
        <f aca="false">IF(OR(TRIM(Customers!J776&amp;"")="",ISNUMBER(MATCH(TRIM(Customers!J776&amp;""),Codes!$A$5:$A$14,0))),"",TRIM(Customers!J776))</f>
        <v>Phone</v>
      </c>
      <c r="K776" s="3" t="n">
        <f aca="false">IF(OR(TRIM(Customers!K776&amp;"")="",ISNUMBER(MATCH(TRIM(Customers!K776&amp;""),Codes!$A$5:$A$14,0))),"",IF(ISNUMBER(Customers!K776),Customers!K776,IFERROR(VALUE(Customers!K776),"")))</f>
        <v>2</v>
      </c>
      <c r="L776" s="4" t="n">
        <f aca="false">IF(OR(TRIM(Customers!L776&amp;"")="",ISNUMBER(MATCH(TRIM(Customers!L776&amp;""),Codes!$A$5:$A$14,0))),"",IF(ISNUMBER(Customers!L776),Customers!L776,IFERROR(VALUE(Customers!L776),"")))</f>
        <v>1968.08</v>
      </c>
      <c r="M776" s="4" t="n">
        <f aca="false">IF(OR(TRIM(Customers!M776&amp;"")="",ISNUMBER(MATCH(TRIM(Customers!M776&amp;""),Codes!$A$5:$A$14,0))),"",IF(ISNUMBER(Customers!M776),Customers!M776,IFERROR(VALUE(Customers!M776),"")))</f>
        <v>22146.75</v>
      </c>
      <c r="N776" s="3" t="n">
        <f aca="false">IF(OR(TRIM(Customers!N776&amp;"")="",ISNUMBER(MATCH(TRIM(Customers!N776&amp;""),Codes!$A$5:$A$14,0)),Customers!N776=9999),"",IF(ISNUMBER(Customers!N776),Customers!N776,IFERROR(VALUE(Customers!N776),"")))</f>
        <v>15</v>
      </c>
      <c r="O776" s="4" t="n">
        <f aca="false">IF(OR(TRIM(Customers!O776&amp;"")="",ISNUMBER(MATCH(TRIM(Customers!O776&amp;""),Codes!$A$5:$A$14,0))),"",IF(ISNUMBER(Customers!O776),Customers!O776,IFERROR(VALUE(Customers!O776),"")))</f>
        <v>68.87</v>
      </c>
      <c r="P776" s="3" t="n">
        <f aca="false">IF(OR(TRIM(Customers!P776&amp;"")="",ISNUMBER(MATCH(TRIM(Customers!P776&amp;""),Codes!$A$5:$A$14,0))),"",IF(ISNUMBER(Customers!P776),Customers!P776,IFERROR(VALUE(Customers!P776),"")))</f>
        <v>5</v>
      </c>
      <c r="Q776" s="4" t="n">
        <f aca="false">IF(OR(TRIM(Customers!Q776&amp;"")="",ISNUMBER(MATCH(TRIM(Customers!Q776&amp;""),Codes!$A$5:$A$14,0))),"",IF(ISNUMBER(Customers!Q776),Customers!Q776,IFERROR(VALUE(Customers!Q776),"")))</f>
        <v>3000</v>
      </c>
      <c r="R776" s="4" t="n">
        <f aca="false">IF(OR(TRIM(Customers!R776&amp;"")="",ISNUMBER(MATCH(TRIM(Customers!R776&amp;""),Codes!$A$5:$A$14,0))),"",IF(ISNUMBER(Customers!R776),Customers!R776,IFERROR(VALUE(Customers!R776),"")))</f>
        <v>281.06</v>
      </c>
      <c r="S776" s="4" t="str">
        <f aca="false">IF(OR(TRIM(Customers!S776&amp;"")="",ISNUMBER(MATCH(TRIM(Customers!S776&amp;""),Codes!$A$5:$A$14,0))),"",IF(ISNUMBER(Customers!S776),Customers!S776,IFERROR(VALUE(Customers!S776),"")))</f>
        <v/>
      </c>
      <c r="T776" s="4" t="n">
        <f aca="false">IF(OR(TRIM(Customers!T776&amp;"")="",ISNUMBER(MATCH(TRIM(Customers!T776&amp;""),Codes!$A$5:$A$14,0))),"",IF(ISNUMBER(Customers!T776),Customers!T776,IFERROR(VALUE(Customers!T776),"")))</f>
        <v>320</v>
      </c>
      <c r="U776" s="3" t="n">
        <f aca="false">IF(OR(TRIM(Customers!U776&amp;"")="",ISNUMBER(MATCH(TRIM(Customers!U776&amp;""),Codes!$A$5:$A$14,0)),Customers!U776=0),"",IF(ISNUMBER(Customers!U776),Customers!U776,IFERROR(VALUE(Customers!U776),"")))</f>
        <v>631</v>
      </c>
      <c r="V776" s="3" t="n">
        <f aca="false">IF(OR(TRIM(Customers!V776&amp;"")="",ISNUMBER(MATCH(TRIM(Customers!V776&amp;""),Codes!$A$5:$A$14,0))),"",IF(ISNUMBER(Customers!V776),Customers!V776,IFERROR(VALUE(Customers!V776),"")))</f>
        <v>0</v>
      </c>
    </row>
    <row r="777" customFormat="false" ht="15" hidden="false" customHeight="false" outlineLevel="0" collapsed="false">
      <c r="A777" s="2" t="str">
        <f aca="false">Customers!A777</f>
        <v>CL00776</v>
      </c>
      <c r="B777" s="3" t="n">
        <f aca="false">IF(OR(TRIM(Customers!B777&amp;"")="",ISNUMBER(MATCH(TRIM(Customers!B777&amp;""),Codes!$A$5:$A$14,0)),Customers!B777=0),"",IF(ISNUMBER(Customers!B777),Customers!B777,IFERROR(VALUE(Customers!B777),"")))</f>
        <v>53</v>
      </c>
      <c r="C777" s="2" t="str">
        <f aca="false">IF(OR(TRIM(Customers!C777&amp;"")="",ISNUMBER(MATCH(TRIM(Customers!C777&amp;""),Codes!$A$5:$A$14,0))),"",TRIM(Customers!C777))</f>
        <v>F</v>
      </c>
      <c r="D777" s="2" t="str">
        <f aca="false">IF(OR(TRIM(Customers!D777&amp;"")="",ISNUMBER(MATCH(TRIM(Customers!D777&amp;""),Codes!$A$5:$A$14,0))),"",TRIM(Customers!D777))</f>
        <v>Puglia</v>
      </c>
      <c r="E777" s="2" t="str">
        <f aca="false">IF(OR(TRIM(Customers!E777&amp;"")="",ISNUMBER(MATCH(TRIM(Customers!E777&amp;""),Codes!$A$5:$A$14,0))),"",TRIM(Customers!E777))</f>
        <v>Employee</v>
      </c>
      <c r="F777" s="2" t="str">
        <f aca="false">IF(OR(TRIM(Customers!F777&amp;"")="",ISNUMBER(MATCH(TRIM(Customers!F777&amp;""),Codes!$A$5:$A$14,0))),"",TRIM(Customers!F777))</f>
        <v>Married</v>
      </c>
      <c r="G777" s="4" t="n">
        <f aca="false">IF(OR(TRIM(Customers!G777&amp;"")="",ISNUMBER(MATCH(TRIM(Customers!G777&amp;""),Codes!$A$5:$A$14,0)),Customers!G777=-999),"",IF(ISNUMBER(Customers!G777),Customers!G777,IFERROR(VALUE(Customers!G777),"")))</f>
        <v>29000</v>
      </c>
      <c r="H777" s="3" t="n">
        <f aca="false">IF(OR(TRIM(Customers!H777&amp;"")="",ISNUMBER(MATCH(TRIM(Customers!H777&amp;""),Codes!$A$5:$A$14,0))),"",IF(ISNUMBER(Customers!H777),Customers!H777,IFERROR(VALUE(Customers!H777),"")))</f>
        <v>13</v>
      </c>
      <c r="I777" s="5" t="n">
        <f aca="false">IF(OR(TRIM(Customers!I777&amp;"")="",ISNUMBER(MATCH(TRIM(Customers!I777&amp;""),Codes!$A$5:$A$14,0)),Customers!I777=DATE(1970,1,1)),"",IF(ISNUMBER(Customers!I777),Customers!I777,IFERROR(DATEVALUE(Customers!I777),"")))</f>
        <v>41387</v>
      </c>
      <c r="J777" s="2" t="str">
        <f aca="false">IF(OR(TRIM(Customers!J777&amp;"")="",ISNUMBER(MATCH(TRIM(Customers!J777&amp;""),Codes!$A$5:$A$14,0))),"",TRIM(Customers!J777))</f>
        <v>App</v>
      </c>
      <c r="K777" s="3" t="n">
        <f aca="false">IF(OR(TRIM(Customers!K777&amp;"")="",ISNUMBER(MATCH(TRIM(Customers!K777&amp;""),Codes!$A$5:$A$14,0))),"",IF(ISNUMBER(Customers!K777),Customers!K777,IFERROR(VALUE(Customers!K777),"")))</f>
        <v>4</v>
      </c>
      <c r="L777" s="4" t="n">
        <f aca="false">IF(OR(TRIM(Customers!L777&amp;"")="",ISNUMBER(MATCH(TRIM(Customers!L777&amp;""),Codes!$A$5:$A$14,0))),"",IF(ISNUMBER(Customers!L777),Customers!L777,IFERROR(VALUE(Customers!L777),"")))</f>
        <v>1943.95</v>
      </c>
      <c r="M777" s="4" t="n">
        <f aca="false">IF(OR(TRIM(Customers!M777&amp;"")="",ISNUMBER(MATCH(TRIM(Customers!M777&amp;""),Codes!$A$5:$A$14,0))),"",IF(ISNUMBER(Customers!M777),Customers!M777,IFERROR(VALUE(Customers!M777),"")))</f>
        <v>0</v>
      </c>
      <c r="N777" s="3" t="n">
        <f aca="false">IF(OR(TRIM(Customers!N777&amp;"")="",ISNUMBER(MATCH(TRIM(Customers!N777&amp;""),Codes!$A$5:$A$14,0)),Customers!N777=9999),"",IF(ISNUMBER(Customers!N777),Customers!N777,IFERROR(VALUE(Customers!N777),"")))</f>
        <v>28</v>
      </c>
      <c r="O777" s="4" t="n">
        <f aca="false">IF(OR(TRIM(Customers!O777&amp;"")="",ISNUMBER(MATCH(TRIM(Customers!O777&amp;""),Codes!$A$5:$A$14,0))),"",IF(ISNUMBER(Customers!O777),Customers!O777,IFERROR(VALUE(Customers!O777),"")))</f>
        <v>100.68</v>
      </c>
      <c r="P777" s="3" t="n">
        <f aca="false">IF(OR(TRIM(Customers!P777&amp;"")="",ISNUMBER(MATCH(TRIM(Customers!P777&amp;""),Codes!$A$5:$A$14,0))),"",IF(ISNUMBER(Customers!P777),Customers!P777,IFERROR(VALUE(Customers!P777),"")))</f>
        <v>1</v>
      </c>
      <c r="Q777" s="4" t="n">
        <f aca="false">IF(OR(TRIM(Customers!Q777&amp;"")="",ISNUMBER(MATCH(TRIM(Customers!Q777&amp;""),Codes!$A$5:$A$14,0))),"",IF(ISNUMBER(Customers!Q777),Customers!Q777,IFERROR(VALUE(Customers!Q777),"")))</f>
        <v>4500</v>
      </c>
      <c r="R777" s="4" t="n">
        <f aca="false">IF(OR(TRIM(Customers!R777&amp;"")="",ISNUMBER(MATCH(TRIM(Customers!R777&amp;""),Codes!$A$5:$A$14,0))),"",IF(ISNUMBER(Customers!R777),Customers!R777,IFERROR(VALUE(Customers!R777),"")))</f>
        <v>90.56</v>
      </c>
      <c r="S777" s="4" t="n">
        <f aca="false">IF(OR(TRIM(Customers!S777&amp;"")="",ISNUMBER(MATCH(TRIM(Customers!S777&amp;""),Codes!$A$5:$A$14,0))),"",IF(ISNUMBER(Customers!S777),Customers!S777,IFERROR(VALUE(Customers!S777),"")))</f>
        <v>0</v>
      </c>
      <c r="T777" s="4" t="n">
        <f aca="false">IF(OR(TRIM(Customers!T777&amp;"")="",ISNUMBER(MATCH(TRIM(Customers!T777&amp;""),Codes!$A$5:$A$14,0))),"",IF(ISNUMBER(Customers!T777),Customers!T777,IFERROR(VALUE(Customers!T777),"")))</f>
        <v>0</v>
      </c>
      <c r="U777" s="3" t="n">
        <f aca="false">IF(OR(TRIM(Customers!U777&amp;"")="",ISNUMBER(MATCH(TRIM(Customers!U777&amp;""),Codes!$A$5:$A$14,0)),Customers!U777=0),"",IF(ISNUMBER(Customers!U777),Customers!U777,IFERROR(VALUE(Customers!U777),"")))</f>
        <v>630</v>
      </c>
      <c r="V777" s="3" t="str">
        <f aca="false">IF(OR(TRIM(Customers!V777&amp;"")="",ISNUMBER(MATCH(TRIM(Customers!V777&amp;""),Codes!$A$5:$A$14,0))),"",IF(ISNUMBER(Customers!V777),Customers!V777,IFERROR(VALUE(Customers!V777),"")))</f>
        <v/>
      </c>
    </row>
    <row r="778" customFormat="false" ht="15" hidden="false" customHeight="false" outlineLevel="0" collapsed="false">
      <c r="A778" s="2" t="str">
        <f aca="false">Customers!A778</f>
        <v>CL00777</v>
      </c>
      <c r="B778" s="3" t="n">
        <f aca="false">IF(OR(TRIM(Customers!B778&amp;"")="",ISNUMBER(MATCH(TRIM(Customers!B778&amp;""),Codes!$A$5:$A$14,0)),Customers!B778=0),"",IF(ISNUMBER(Customers!B778),Customers!B778,IFERROR(VALUE(Customers!B778),"")))</f>
        <v>43</v>
      </c>
      <c r="C778" s="2" t="str">
        <f aca="false">IF(OR(TRIM(Customers!C778&amp;"")="",ISNUMBER(MATCH(TRIM(Customers!C778&amp;""),Codes!$A$5:$A$14,0))),"",TRIM(Customers!C778))</f>
        <v>M</v>
      </c>
      <c r="D778" s="2" t="str">
        <f aca="false">IF(OR(TRIM(Customers!D778&amp;"")="",ISNUMBER(MATCH(TRIM(Customers!D778&amp;""),Codes!$A$5:$A$14,0))),"",TRIM(Customers!D778))</f>
        <v>Sicilia</v>
      </c>
      <c r="E778" s="2" t="str">
        <f aca="false">IF(OR(TRIM(Customers!E778&amp;"")="",ISNUMBER(MATCH(TRIM(Customers!E778&amp;""),Codes!$A$5:$A$14,0))),"",TRIM(Customers!E778))</f>
        <v>Shopkeeper</v>
      </c>
      <c r="F778" s="2" t="str">
        <f aca="false">IF(OR(TRIM(Customers!F778&amp;"")="",ISNUMBER(MATCH(TRIM(Customers!F778&amp;""),Codes!$A$5:$A$14,0))),"",TRIM(Customers!F778))</f>
        <v>Married</v>
      </c>
      <c r="G778" s="4" t="n">
        <f aca="false">IF(OR(TRIM(Customers!G778&amp;"")="",ISNUMBER(MATCH(TRIM(Customers!G778&amp;""),Codes!$A$5:$A$14,0)),Customers!G778=-999),"",IF(ISNUMBER(Customers!G778),Customers!G778,IFERROR(VALUE(Customers!G778),"")))</f>
        <v>37200</v>
      </c>
      <c r="H778" s="3" t="n">
        <f aca="false">IF(OR(TRIM(Customers!H778&amp;"")="",ISNUMBER(MATCH(TRIM(Customers!H778&amp;""),Codes!$A$5:$A$14,0))),"",IF(ISNUMBER(Customers!H778),Customers!H778,IFERROR(VALUE(Customers!H778),"")))</f>
        <v>10</v>
      </c>
      <c r="I778" s="5" t="n">
        <f aca="false">IF(OR(TRIM(Customers!I778&amp;"")="",ISNUMBER(MATCH(TRIM(Customers!I778&amp;""),Codes!$A$5:$A$14,0)),Customers!I778=DATE(1970,1,1)),"",IF(ISNUMBER(Customers!I778),Customers!I778,IFERROR(DATEVALUE(Customers!I778),"")))</f>
        <v>42471</v>
      </c>
      <c r="J778" s="2" t="str">
        <f aca="false">IF(OR(TRIM(Customers!J778&amp;"")="",ISNUMBER(MATCH(TRIM(Customers!J778&amp;""),Codes!$A$5:$A$14,0))),"",TRIM(Customers!J778))</f>
        <v>App</v>
      </c>
      <c r="K778" s="3" t="n">
        <f aca="false">IF(OR(TRIM(Customers!K778&amp;"")="",ISNUMBER(MATCH(TRIM(Customers!K778&amp;""),Codes!$A$5:$A$14,0))),"",IF(ISNUMBER(Customers!K778),Customers!K778,IFERROR(VALUE(Customers!K778),"")))</f>
        <v>3</v>
      </c>
      <c r="L778" s="4" t="n">
        <f aca="false">IF(OR(TRIM(Customers!L778&amp;"")="",ISNUMBER(MATCH(TRIM(Customers!L778&amp;""),Codes!$A$5:$A$14,0))),"",IF(ISNUMBER(Customers!L778),Customers!L778,IFERROR(VALUE(Customers!L778),"")))</f>
        <v>2316.18</v>
      </c>
      <c r="M778" s="4" t="n">
        <f aca="false">IF(OR(TRIM(Customers!M778&amp;"")="",ISNUMBER(MATCH(TRIM(Customers!M778&amp;""),Codes!$A$5:$A$14,0))),"",IF(ISNUMBER(Customers!M778),Customers!M778,IFERROR(VALUE(Customers!M778),"")))</f>
        <v>36336.44</v>
      </c>
      <c r="N778" s="3" t="n">
        <f aca="false">IF(OR(TRIM(Customers!N778&amp;"")="",ISNUMBER(MATCH(TRIM(Customers!N778&amp;""),Codes!$A$5:$A$14,0)),Customers!N778=9999),"",IF(ISNUMBER(Customers!N778),Customers!N778,IFERROR(VALUE(Customers!N778),"")))</f>
        <v>18</v>
      </c>
      <c r="O778" s="4" t="n">
        <f aca="false">IF(OR(TRIM(Customers!O778&amp;"")="",ISNUMBER(MATCH(TRIM(Customers!O778&amp;""),Codes!$A$5:$A$14,0))),"",IF(ISNUMBER(Customers!O778),Customers!O778,IFERROR(VALUE(Customers!O778),"")))</f>
        <v>73.98</v>
      </c>
      <c r="P778" s="3" t="n">
        <f aca="false">IF(OR(TRIM(Customers!P778&amp;"")="",ISNUMBER(MATCH(TRIM(Customers!P778&amp;""),Codes!$A$5:$A$14,0))),"",IF(ISNUMBER(Customers!P778),Customers!P778,IFERROR(VALUE(Customers!P778),"")))</f>
        <v>1</v>
      </c>
      <c r="Q778" s="4" t="n">
        <f aca="false">IF(OR(TRIM(Customers!Q778&amp;"")="",ISNUMBER(MATCH(TRIM(Customers!Q778&amp;""),Codes!$A$5:$A$14,0))),"",IF(ISNUMBER(Customers!Q778),Customers!Q778,IFERROR(VALUE(Customers!Q778),"")))</f>
        <v>5000</v>
      </c>
      <c r="R778" s="4" t="n">
        <f aca="false">IF(OR(TRIM(Customers!R778&amp;"")="",ISNUMBER(MATCH(TRIM(Customers!R778&amp;""),Codes!$A$5:$A$14,0))),"",IF(ISNUMBER(Customers!R778),Customers!R778,IFERROR(VALUE(Customers!R778),"")))</f>
        <v>525.86</v>
      </c>
      <c r="S778" s="4" t="str">
        <f aca="false">IF(OR(TRIM(Customers!S778&amp;"")="",ISNUMBER(MATCH(TRIM(Customers!S778&amp;""),Codes!$A$5:$A$14,0))),"",IF(ISNUMBER(Customers!S778),Customers!S778,IFERROR(VALUE(Customers!S778),"")))</f>
        <v/>
      </c>
      <c r="T778" s="4" t="str">
        <f aca="false">IF(OR(TRIM(Customers!T778&amp;"")="",ISNUMBER(MATCH(TRIM(Customers!T778&amp;""),Codes!$A$5:$A$14,0))),"",IF(ISNUMBER(Customers!T778),Customers!T778,IFERROR(VALUE(Customers!T778),"")))</f>
        <v/>
      </c>
      <c r="U778" s="3" t="n">
        <f aca="false">IF(OR(TRIM(Customers!U778&amp;"")="",ISNUMBER(MATCH(TRIM(Customers!U778&amp;""),Codes!$A$5:$A$14,0)),Customers!U778=0),"",IF(ISNUMBER(Customers!U778),Customers!U778,IFERROR(VALUE(Customers!U778),"")))</f>
        <v>616</v>
      </c>
      <c r="V778" s="3" t="n">
        <f aca="false">IF(OR(TRIM(Customers!V778&amp;"")="",ISNUMBER(MATCH(TRIM(Customers!V778&amp;""),Codes!$A$5:$A$14,0))),"",IF(ISNUMBER(Customers!V778),Customers!V778,IFERROR(VALUE(Customers!V778),"")))</f>
        <v>0</v>
      </c>
    </row>
    <row r="779" customFormat="false" ht="15" hidden="false" customHeight="false" outlineLevel="0" collapsed="false">
      <c r="A779" s="2" t="str">
        <f aca="false">Customers!A779</f>
        <v>CL00778</v>
      </c>
      <c r="B779" s="3" t="n">
        <f aca="false">IF(OR(TRIM(Customers!B779&amp;"")="",ISNUMBER(MATCH(TRIM(Customers!B779&amp;""),Codes!$A$5:$A$14,0)),Customers!B779=0),"",IF(ISNUMBER(Customers!B779),Customers!B779,IFERROR(VALUE(Customers!B779),"")))</f>
        <v>51</v>
      </c>
      <c r="C779" s="2" t="str">
        <f aca="false">IF(OR(TRIM(Customers!C779&amp;"")="",ISNUMBER(MATCH(TRIM(Customers!C779&amp;""),Codes!$A$5:$A$14,0))),"",TRIM(Customers!C779))</f>
        <v>M</v>
      </c>
      <c r="D779" s="2" t="str">
        <f aca="false">IF(OR(TRIM(Customers!D779&amp;"")="",ISNUMBER(MATCH(TRIM(Customers!D779&amp;""),Codes!$A$5:$A$14,0))),"",TRIM(Customers!D779))</f>
        <v>Sicilia</v>
      </c>
      <c r="E779" s="2" t="str">
        <f aca="false">IF(OR(TRIM(Customers!E779&amp;"")="",ISNUMBER(MATCH(TRIM(Customers!E779&amp;""),Codes!$A$5:$A$14,0))),"",TRIM(Customers!E779))</f>
        <v>Employee</v>
      </c>
      <c r="F779" s="2" t="str">
        <f aca="false">IF(OR(TRIM(Customers!F779&amp;"")="",ISNUMBER(MATCH(TRIM(Customers!F779&amp;""),Codes!$A$5:$A$14,0))),"",TRIM(Customers!F779))</f>
        <v/>
      </c>
      <c r="G779" s="4" t="n">
        <f aca="false">IF(OR(TRIM(Customers!G779&amp;"")="",ISNUMBER(MATCH(TRIM(Customers!G779&amp;""),Codes!$A$5:$A$14,0)),Customers!G779=-999),"",IF(ISNUMBER(Customers!G779),Customers!G779,IFERROR(VALUE(Customers!G779),"")))</f>
        <v>61900</v>
      </c>
      <c r="H779" s="3" t="n">
        <f aca="false">IF(OR(TRIM(Customers!H779&amp;"")="",ISNUMBER(MATCH(TRIM(Customers!H779&amp;""),Codes!$A$5:$A$14,0))),"",IF(ISNUMBER(Customers!H779),Customers!H779,IFERROR(VALUE(Customers!H779),"")))</f>
        <v>18</v>
      </c>
      <c r="I779" s="5" t="n">
        <f aca="false">IF(OR(TRIM(Customers!I779&amp;"")="",ISNUMBER(MATCH(TRIM(Customers!I779&amp;""),Codes!$A$5:$A$14,0)),Customers!I779=DATE(1970,1,1)),"",IF(ISNUMBER(Customers!I779),Customers!I779,IFERROR(DATEVALUE(Customers!I779),"")))</f>
        <v>39509</v>
      </c>
      <c r="J779" s="2" t="str">
        <f aca="false">IF(OR(TRIM(Customers!J779&amp;"")="",ISNUMBER(MATCH(TRIM(Customers!J779&amp;""),Codes!$A$5:$A$14,0))),"",TRIM(Customers!J779))</f>
        <v>App</v>
      </c>
      <c r="K779" s="3" t="n">
        <f aca="false">IF(OR(TRIM(Customers!K779&amp;"")="",ISNUMBER(MATCH(TRIM(Customers!K779&amp;""),Codes!$A$5:$A$14,0))),"",IF(ISNUMBER(Customers!K779),Customers!K779,IFERROR(VALUE(Customers!K779),"")))</f>
        <v>1</v>
      </c>
      <c r="L779" s="4" t="n">
        <f aca="false">IF(OR(TRIM(Customers!L779&amp;"")="",ISNUMBER(MATCH(TRIM(Customers!L779&amp;""),Codes!$A$5:$A$14,0))),"",IF(ISNUMBER(Customers!L779),Customers!L779,IFERROR(VALUE(Customers!L779),"")))</f>
        <v>2743.73</v>
      </c>
      <c r="M779" s="4" t="n">
        <f aca="false">IF(OR(TRIM(Customers!M779&amp;"")="",ISNUMBER(MATCH(TRIM(Customers!M779&amp;""),Codes!$A$5:$A$14,0))),"",IF(ISNUMBER(Customers!M779),Customers!M779,IFERROR(VALUE(Customers!M779),"")))</f>
        <v>0</v>
      </c>
      <c r="N779" s="3" t="n">
        <f aca="false">IF(OR(TRIM(Customers!N779&amp;"")="",ISNUMBER(MATCH(TRIM(Customers!N779&amp;""),Codes!$A$5:$A$14,0)),Customers!N779=9999),"",IF(ISNUMBER(Customers!N779),Customers!N779,IFERROR(VALUE(Customers!N779),"")))</f>
        <v>33</v>
      </c>
      <c r="O779" s="4" t="n">
        <f aca="false">IF(OR(TRIM(Customers!O779&amp;"")="",ISNUMBER(MATCH(TRIM(Customers!O779&amp;""),Codes!$A$5:$A$14,0))),"",IF(ISNUMBER(Customers!O779),Customers!O779,IFERROR(VALUE(Customers!O779),"")))</f>
        <v>65.83</v>
      </c>
      <c r="P779" s="3" t="n">
        <f aca="false">IF(OR(TRIM(Customers!P779&amp;"")="",ISNUMBER(MATCH(TRIM(Customers!P779&amp;""),Codes!$A$5:$A$14,0))),"",IF(ISNUMBER(Customers!P779),Customers!P779,IFERROR(VALUE(Customers!P779),"")))</f>
        <v>2</v>
      </c>
      <c r="Q779" s="4" t="n">
        <f aca="false">IF(OR(TRIM(Customers!Q779&amp;"")="",ISNUMBER(MATCH(TRIM(Customers!Q779&amp;""),Codes!$A$5:$A$14,0))),"",IF(ISNUMBER(Customers!Q779),Customers!Q779,IFERROR(VALUE(Customers!Q779),"")))</f>
        <v>6500</v>
      </c>
      <c r="R779" s="4" t="n">
        <f aca="false">IF(OR(TRIM(Customers!R779&amp;"")="",ISNUMBER(MATCH(TRIM(Customers!R779&amp;""),Codes!$A$5:$A$14,0))),"",IF(ISNUMBER(Customers!R779),Customers!R779,IFERROR(VALUE(Customers!R779),"")))</f>
        <v>1528.52</v>
      </c>
      <c r="S779" s="4" t="n">
        <f aca="false">IF(OR(TRIM(Customers!S779&amp;"")="",ISNUMBER(MATCH(TRIM(Customers!S779&amp;""),Codes!$A$5:$A$14,0))),"",IF(ISNUMBER(Customers!S779),Customers!S779,IFERROR(VALUE(Customers!S779),"")))</f>
        <v>131000</v>
      </c>
      <c r="T779" s="4" t="n">
        <f aca="false">IF(OR(TRIM(Customers!T779&amp;"")="",ISNUMBER(MATCH(TRIM(Customers!T779&amp;""),Codes!$A$5:$A$14,0))),"",IF(ISNUMBER(Customers!T779),Customers!T779,IFERROR(VALUE(Customers!T779),"")))</f>
        <v>912</v>
      </c>
      <c r="U779" s="3" t="n">
        <f aca="false">IF(OR(TRIM(Customers!U779&amp;"")="",ISNUMBER(MATCH(TRIM(Customers!U779&amp;""),Codes!$A$5:$A$14,0)),Customers!U779=0),"",IF(ISNUMBER(Customers!U779),Customers!U779,IFERROR(VALUE(Customers!U779),"")))</f>
        <v>779</v>
      </c>
      <c r="V779" s="3" t="n">
        <f aca="false">IF(OR(TRIM(Customers!V779&amp;"")="",ISNUMBER(MATCH(TRIM(Customers!V779&amp;""),Codes!$A$5:$A$14,0))),"",IF(ISNUMBER(Customers!V779),Customers!V779,IFERROR(VALUE(Customers!V779),"")))</f>
        <v>0</v>
      </c>
    </row>
    <row r="780" customFormat="false" ht="15" hidden="false" customHeight="false" outlineLevel="0" collapsed="false">
      <c r="A780" s="2" t="str">
        <f aca="false">Customers!A780</f>
        <v>CL00779</v>
      </c>
      <c r="B780" s="3" t="n">
        <f aca="false">IF(OR(TRIM(Customers!B780&amp;"")="",ISNUMBER(MATCH(TRIM(Customers!B780&amp;""),Codes!$A$5:$A$14,0)),Customers!B780=0),"",IF(ISNUMBER(Customers!B780),Customers!B780,IFERROR(VALUE(Customers!B780),"")))</f>
        <v>29</v>
      </c>
      <c r="C780" s="2" t="str">
        <f aca="false">IF(OR(TRIM(Customers!C780&amp;"")="",ISNUMBER(MATCH(TRIM(Customers!C780&amp;""),Codes!$A$5:$A$14,0))),"",TRIM(Customers!C780))</f>
        <v>F</v>
      </c>
      <c r="D780" s="2" t="str">
        <f aca="false">IF(OR(TRIM(Customers!D780&amp;"")="",ISNUMBER(MATCH(TRIM(Customers!D780&amp;""),Codes!$A$5:$A$14,0))),"",TRIM(Customers!D780))</f>
        <v>Liguria</v>
      </c>
      <c r="E780" s="2" t="str">
        <f aca="false">IF(OR(TRIM(Customers!E780&amp;"")="",ISNUMBER(MATCH(TRIM(Customers!E780&amp;""),Codes!$A$5:$A$14,0))),"",TRIM(Customers!E780))</f>
        <v>Employee</v>
      </c>
      <c r="F780" s="2" t="str">
        <f aca="false">IF(OR(TRIM(Customers!F780&amp;"")="",ISNUMBER(MATCH(TRIM(Customers!F780&amp;""),Codes!$A$5:$A$14,0))),"",TRIM(Customers!F780))</f>
        <v>Married</v>
      </c>
      <c r="G780" s="4" t="n">
        <f aca="false">IF(OR(TRIM(Customers!G780&amp;"")="",ISNUMBER(MATCH(TRIM(Customers!G780&amp;""),Codes!$A$5:$A$14,0)),Customers!G780=-999),"",IF(ISNUMBER(Customers!G780),Customers!G780,IFERROR(VALUE(Customers!G780),"")))</f>
        <v>35100</v>
      </c>
      <c r="H780" s="3" t="n">
        <f aca="false">IF(OR(TRIM(Customers!H780&amp;"")="",ISNUMBER(MATCH(TRIM(Customers!H780&amp;""),Codes!$A$5:$A$14,0))),"",IF(ISNUMBER(Customers!H780),Customers!H780,IFERROR(VALUE(Customers!H780),"")))</f>
        <v>1</v>
      </c>
      <c r="I780" s="5" t="n">
        <f aca="false">IF(OR(TRIM(Customers!I780&amp;"")="",ISNUMBER(MATCH(TRIM(Customers!I780&amp;""),Codes!$A$5:$A$14,0)),Customers!I780=DATE(1970,1,1)),"",IF(ISNUMBER(Customers!I780),Customers!I780,IFERROR(DATEVALUE(Customers!I780),"")))</f>
        <v>45777</v>
      </c>
      <c r="J780" s="2" t="str">
        <f aca="false">IF(OR(TRIM(Customers!J780&amp;"")="",ISNUMBER(MATCH(TRIM(Customers!J780&amp;""),Codes!$A$5:$A$14,0))),"",TRIM(Customers!J780))</f>
        <v>Phone</v>
      </c>
      <c r="K780" s="3" t="n">
        <f aca="false">IF(OR(TRIM(Customers!K780&amp;"")="",ISNUMBER(MATCH(TRIM(Customers!K780&amp;""),Codes!$A$5:$A$14,0))),"",IF(ISNUMBER(Customers!K780),Customers!K780,IFERROR(VALUE(Customers!K780),"")))</f>
        <v>1</v>
      </c>
      <c r="L780" s="4" t="str">
        <f aca="false">IF(OR(TRIM(Customers!L780&amp;"")="",ISNUMBER(MATCH(TRIM(Customers!L780&amp;""),Codes!$A$5:$A$14,0))),"",IF(ISNUMBER(Customers!L780),Customers!L780,IFERROR(VALUE(Customers!L780),"")))</f>
        <v/>
      </c>
      <c r="M780" s="4" t="n">
        <f aca="false">IF(OR(TRIM(Customers!M780&amp;"")="",ISNUMBER(MATCH(TRIM(Customers!M780&amp;""),Codes!$A$5:$A$14,0))),"",IF(ISNUMBER(Customers!M780),Customers!M780,IFERROR(VALUE(Customers!M780),"")))</f>
        <v>4215.32</v>
      </c>
      <c r="N780" s="3" t="n">
        <f aca="false">IF(OR(TRIM(Customers!N780&amp;"")="",ISNUMBER(MATCH(TRIM(Customers!N780&amp;""),Codes!$A$5:$A$14,0)),Customers!N780=9999),"",IF(ISNUMBER(Customers!N780),Customers!N780,IFERROR(VALUE(Customers!N780),"")))</f>
        <v>20</v>
      </c>
      <c r="O780" s="4" t="n">
        <f aca="false">IF(OR(TRIM(Customers!O780&amp;"")="",ISNUMBER(MATCH(TRIM(Customers!O780&amp;""),Codes!$A$5:$A$14,0))),"",IF(ISNUMBER(Customers!O780),Customers!O780,IFERROR(VALUE(Customers!O780),"")))</f>
        <v>51.19</v>
      </c>
      <c r="P780" s="3" t="n">
        <f aca="false">IF(OR(TRIM(Customers!P780&amp;"")="",ISNUMBER(MATCH(TRIM(Customers!P780&amp;""),Codes!$A$5:$A$14,0))),"",IF(ISNUMBER(Customers!P780),Customers!P780,IFERROR(VALUE(Customers!P780),"")))</f>
        <v>3</v>
      </c>
      <c r="Q780" s="4" t="n">
        <f aca="false">IF(OR(TRIM(Customers!Q780&amp;"")="",ISNUMBER(MATCH(TRIM(Customers!Q780&amp;""),Codes!$A$5:$A$14,0))),"",IF(ISNUMBER(Customers!Q780),Customers!Q780,IFERROR(VALUE(Customers!Q780),"")))</f>
        <v>5500</v>
      </c>
      <c r="R780" s="4" t="n">
        <f aca="false">IF(OR(TRIM(Customers!R780&amp;"")="",ISNUMBER(MATCH(TRIM(Customers!R780&amp;""),Codes!$A$5:$A$14,0))),"",IF(ISNUMBER(Customers!R780),Customers!R780,IFERROR(VALUE(Customers!R780),"")))</f>
        <v>874.33</v>
      </c>
      <c r="S780" s="4" t="n">
        <f aca="false">IF(OR(TRIM(Customers!S780&amp;"")="",ISNUMBER(MATCH(TRIM(Customers!S780&amp;""),Codes!$A$5:$A$14,0))),"",IF(ISNUMBER(Customers!S780),Customers!S780,IFERROR(VALUE(Customers!S780),"")))</f>
        <v>151000</v>
      </c>
      <c r="T780" s="4" t="n">
        <f aca="false">IF(OR(TRIM(Customers!T780&amp;"")="",ISNUMBER(MATCH(TRIM(Customers!T780&amp;""),Codes!$A$5:$A$14,0))),"",IF(ISNUMBER(Customers!T780),Customers!T780,IFERROR(VALUE(Customers!T780),"")))</f>
        <v>1031</v>
      </c>
      <c r="U780" s="3" t="n">
        <f aca="false">IF(OR(TRIM(Customers!U780&amp;"")="",ISNUMBER(MATCH(TRIM(Customers!U780&amp;""),Codes!$A$5:$A$14,0)),Customers!U780=0),"",IF(ISNUMBER(Customers!U780),Customers!U780,IFERROR(VALUE(Customers!U780),"")))</f>
        <v>552</v>
      </c>
      <c r="V780" s="3" t="n">
        <f aca="false">IF(OR(TRIM(Customers!V780&amp;"")="",ISNUMBER(MATCH(TRIM(Customers!V780&amp;""),Codes!$A$5:$A$14,0))),"",IF(ISNUMBER(Customers!V780),Customers!V780,IFERROR(VALUE(Customers!V780),"")))</f>
        <v>1</v>
      </c>
    </row>
    <row r="781" customFormat="false" ht="15" hidden="false" customHeight="false" outlineLevel="0" collapsed="false">
      <c r="A781" s="2" t="str">
        <f aca="false">Customers!A781</f>
        <v>CL00780</v>
      </c>
      <c r="B781" s="3" t="n">
        <f aca="false">IF(OR(TRIM(Customers!B781&amp;"")="",ISNUMBER(MATCH(TRIM(Customers!B781&amp;""),Codes!$A$5:$A$14,0)),Customers!B781=0),"",IF(ISNUMBER(Customers!B781),Customers!B781,IFERROR(VALUE(Customers!B781),"")))</f>
        <v>36</v>
      </c>
      <c r="C781" s="2" t="str">
        <f aca="false">IF(OR(TRIM(Customers!C781&amp;"")="",ISNUMBER(MATCH(TRIM(Customers!C781&amp;""),Codes!$A$5:$A$14,0))),"",TRIM(Customers!C781))</f>
        <v>M</v>
      </c>
      <c r="D781" s="2" t="str">
        <f aca="false">IF(OR(TRIM(Customers!D781&amp;"")="",ISNUMBER(MATCH(TRIM(Customers!D781&amp;""),Codes!$A$5:$A$14,0))),"",TRIM(Customers!D781))</f>
        <v>Sicilia</v>
      </c>
      <c r="E781" s="2" t="str">
        <f aca="false">IF(OR(TRIM(Customers!E781&amp;"")="",ISNUMBER(MATCH(TRIM(Customers!E781&amp;""),Codes!$A$5:$A$14,0))),"",TRIM(Customers!E781))</f>
        <v>Unemployed</v>
      </c>
      <c r="F781" s="2" t="str">
        <f aca="false">IF(OR(TRIM(Customers!F781&amp;"")="",ISNUMBER(MATCH(TRIM(Customers!F781&amp;""),Codes!$A$5:$A$14,0))),"",TRIM(Customers!F781))</f>
        <v>Divorced</v>
      </c>
      <c r="G781" s="4" t="str">
        <f aca="false">IF(OR(TRIM(Customers!G781&amp;"")="",ISNUMBER(MATCH(TRIM(Customers!G781&amp;""),Codes!$A$5:$A$14,0)),Customers!G781=-999),"",IF(ISNUMBER(Customers!G781),Customers!G781,IFERROR(VALUE(Customers!G781),"")))</f>
        <v/>
      </c>
      <c r="H781" s="3" t="n">
        <f aca="false">IF(OR(TRIM(Customers!H781&amp;"")="",ISNUMBER(MATCH(TRIM(Customers!H781&amp;""),Codes!$A$5:$A$14,0))),"",IF(ISNUMBER(Customers!H781),Customers!H781,IFERROR(VALUE(Customers!H781),"")))</f>
        <v>2</v>
      </c>
      <c r="I781" s="5" t="n">
        <f aca="false">IF(OR(TRIM(Customers!I781&amp;"")="",ISNUMBER(MATCH(TRIM(Customers!I781&amp;""),Codes!$A$5:$A$14,0)),Customers!I781=DATE(1970,1,1)),"",IF(ISNUMBER(Customers!I781),Customers!I781,IFERROR(DATEVALUE(Customers!I781),"")))</f>
        <v>45330</v>
      </c>
      <c r="J781" s="2" t="str">
        <f aca="false">IF(OR(TRIM(Customers!J781&amp;"")="",ISNUMBER(MATCH(TRIM(Customers!J781&amp;""),Codes!$A$5:$A$14,0))),"",TRIM(Customers!J781))</f>
        <v>Online Banking</v>
      </c>
      <c r="K781" s="3" t="n">
        <f aca="false">IF(OR(TRIM(Customers!K781&amp;"")="",ISNUMBER(MATCH(TRIM(Customers!K781&amp;""),Codes!$A$5:$A$14,0))),"",IF(ISNUMBER(Customers!K781),Customers!K781,IFERROR(VALUE(Customers!K781),"")))</f>
        <v>2</v>
      </c>
      <c r="L781" s="4" t="n">
        <f aca="false">IF(OR(TRIM(Customers!L781&amp;"")="",ISNUMBER(MATCH(TRIM(Customers!L781&amp;""),Codes!$A$5:$A$14,0))),"",IF(ISNUMBER(Customers!L781),Customers!L781,IFERROR(VALUE(Customers!L781),"")))</f>
        <v>451.59</v>
      </c>
      <c r="M781" s="4" t="n">
        <f aca="false">IF(OR(TRIM(Customers!M781&amp;"")="",ISNUMBER(MATCH(TRIM(Customers!M781&amp;""),Codes!$A$5:$A$14,0))),"",IF(ISNUMBER(Customers!M781),Customers!M781,IFERROR(VALUE(Customers!M781),"")))</f>
        <v>2165.41</v>
      </c>
      <c r="N781" s="3" t="n">
        <f aca="false">IF(OR(TRIM(Customers!N781&amp;"")="",ISNUMBER(MATCH(TRIM(Customers!N781&amp;""),Codes!$A$5:$A$14,0)),Customers!N781=9999),"",IF(ISNUMBER(Customers!N781),Customers!N781,IFERROR(VALUE(Customers!N781),"")))</f>
        <v>15</v>
      </c>
      <c r="O781" s="4" t="n">
        <f aca="false">IF(OR(TRIM(Customers!O781&amp;"")="",ISNUMBER(MATCH(TRIM(Customers!O781&amp;""),Codes!$A$5:$A$14,0))),"",IF(ISNUMBER(Customers!O781),Customers!O781,IFERROR(VALUE(Customers!O781),"")))</f>
        <v>23.39</v>
      </c>
      <c r="P781" s="3" t="n">
        <f aca="false">IF(OR(TRIM(Customers!P781&amp;"")="",ISNUMBER(MATCH(TRIM(Customers!P781&amp;""),Codes!$A$5:$A$14,0))),"",IF(ISNUMBER(Customers!P781),Customers!P781,IFERROR(VALUE(Customers!P781),"")))</f>
        <v>1</v>
      </c>
      <c r="Q781" s="4" t="n">
        <f aca="false">IF(OR(TRIM(Customers!Q781&amp;"")="",ISNUMBER(MATCH(TRIM(Customers!Q781&amp;""),Codes!$A$5:$A$14,0))),"",IF(ISNUMBER(Customers!Q781),Customers!Q781,IFERROR(VALUE(Customers!Q781),"")))</f>
        <v>1000</v>
      </c>
      <c r="R781" s="4" t="n">
        <f aca="false">IF(OR(TRIM(Customers!R781&amp;"")="",ISNUMBER(MATCH(TRIM(Customers!R781&amp;""),Codes!$A$5:$A$14,0))),"",IF(ISNUMBER(Customers!R781),Customers!R781,IFERROR(VALUE(Customers!R781),"")))</f>
        <v>418.97</v>
      </c>
      <c r="S781" s="4" t="n">
        <f aca="false">IF(OR(TRIM(Customers!S781&amp;"")="",ISNUMBER(MATCH(TRIM(Customers!S781&amp;""),Codes!$A$5:$A$14,0))),"",IF(ISNUMBER(Customers!S781),Customers!S781,IFERROR(VALUE(Customers!S781),"")))</f>
        <v>0</v>
      </c>
      <c r="T781" s="4" t="n">
        <f aca="false">IF(OR(TRIM(Customers!T781&amp;"")="",ISNUMBER(MATCH(TRIM(Customers!T781&amp;""),Codes!$A$5:$A$14,0))),"",IF(ISNUMBER(Customers!T781),Customers!T781,IFERROR(VALUE(Customers!T781),"")))</f>
        <v>0</v>
      </c>
      <c r="U781" s="3" t="n">
        <f aca="false">IF(OR(TRIM(Customers!U781&amp;"")="",ISNUMBER(MATCH(TRIM(Customers!U781&amp;""),Codes!$A$5:$A$14,0)),Customers!U781=0),"",IF(ISNUMBER(Customers!U781),Customers!U781,IFERROR(VALUE(Customers!U781),"")))</f>
        <v>561</v>
      </c>
      <c r="V781" s="3" t="n">
        <f aca="false">IF(OR(TRIM(Customers!V781&amp;"")="",ISNUMBER(MATCH(TRIM(Customers!V781&amp;""),Codes!$A$5:$A$14,0))),"",IF(ISNUMBER(Customers!V781),Customers!V781,IFERROR(VALUE(Customers!V781),"")))</f>
        <v>0</v>
      </c>
    </row>
    <row r="782" customFormat="false" ht="15" hidden="false" customHeight="false" outlineLevel="0" collapsed="false">
      <c r="A782" s="2" t="str">
        <f aca="false">Customers!A782</f>
        <v>CL00781</v>
      </c>
      <c r="B782" s="3" t="n">
        <f aca="false">IF(OR(TRIM(Customers!B782&amp;"")="",ISNUMBER(MATCH(TRIM(Customers!B782&amp;""),Codes!$A$5:$A$14,0)),Customers!B782=0),"",IF(ISNUMBER(Customers!B782),Customers!B782,IFERROR(VALUE(Customers!B782),"")))</f>
        <v>55</v>
      </c>
      <c r="C782" s="2" t="str">
        <f aca="false">IF(OR(TRIM(Customers!C782&amp;"")="",ISNUMBER(MATCH(TRIM(Customers!C782&amp;""),Codes!$A$5:$A$14,0))),"",TRIM(Customers!C782))</f>
        <v>F</v>
      </c>
      <c r="D782" s="2" t="str">
        <f aca="false">IF(OR(TRIM(Customers!D782&amp;"")="",ISNUMBER(MATCH(TRIM(Customers!D782&amp;""),Codes!$A$5:$A$14,0))),"",TRIM(Customers!D782))</f>
        <v>Campania</v>
      </c>
      <c r="E782" s="2" t="str">
        <f aca="false">IF(OR(TRIM(Customers!E782&amp;"")="",ISNUMBER(MATCH(TRIM(Customers!E782&amp;""),Codes!$A$5:$A$14,0))),"",TRIM(Customers!E782))</f>
        <v>Manual worker</v>
      </c>
      <c r="F782" s="2" t="str">
        <f aca="false">IF(OR(TRIM(Customers!F782&amp;"")="",ISNUMBER(MATCH(TRIM(Customers!F782&amp;""),Codes!$A$5:$A$14,0))),"",TRIM(Customers!F782))</f>
        <v>Married</v>
      </c>
      <c r="G782" s="4" t="n">
        <f aca="false">IF(OR(TRIM(Customers!G782&amp;"")="",ISNUMBER(MATCH(TRIM(Customers!G782&amp;""),Codes!$A$5:$A$14,0)),Customers!G782=-999),"",IF(ISNUMBER(Customers!G782),Customers!G782,IFERROR(VALUE(Customers!G782),"")))</f>
        <v>17400</v>
      </c>
      <c r="H782" s="3" t="n">
        <f aca="false">IF(OR(TRIM(Customers!H782&amp;"")="",ISNUMBER(MATCH(TRIM(Customers!H782&amp;""),Codes!$A$5:$A$14,0))),"",IF(ISNUMBER(Customers!H782),Customers!H782,IFERROR(VALUE(Customers!H782),"")))</f>
        <v>4</v>
      </c>
      <c r="I782" s="5" t="n">
        <f aca="false">IF(OR(TRIM(Customers!I782&amp;"")="",ISNUMBER(MATCH(TRIM(Customers!I782&amp;""),Codes!$A$5:$A$14,0)),Customers!I782=DATE(1970,1,1)),"",IF(ISNUMBER(Customers!I782),Customers!I782,IFERROR(DATEVALUE(Customers!I782),"")))</f>
        <v>44472</v>
      </c>
      <c r="J782" s="2" t="str">
        <f aca="false">IF(OR(TRIM(Customers!J782&amp;"")="",ISNUMBER(MATCH(TRIM(Customers!J782&amp;""),Codes!$A$5:$A$14,0))),"",TRIM(Customers!J782))</f>
        <v>Online Banking</v>
      </c>
      <c r="K782" s="3" t="n">
        <f aca="false">IF(OR(TRIM(Customers!K782&amp;"")="",ISNUMBER(MATCH(TRIM(Customers!K782&amp;""),Codes!$A$5:$A$14,0))),"",IF(ISNUMBER(Customers!K782),Customers!K782,IFERROR(VALUE(Customers!K782),"")))</f>
        <v>1</v>
      </c>
      <c r="L782" s="4" t="n">
        <f aca="false">IF(OR(TRIM(Customers!L782&amp;"")="",ISNUMBER(MATCH(TRIM(Customers!L782&amp;""),Codes!$A$5:$A$14,0))),"",IF(ISNUMBER(Customers!L782),Customers!L782,IFERROR(VALUE(Customers!L782),"")))</f>
        <v>3359.12</v>
      </c>
      <c r="M782" s="4" t="n">
        <f aca="false">IF(OR(TRIM(Customers!M782&amp;"")="",ISNUMBER(MATCH(TRIM(Customers!M782&amp;""),Codes!$A$5:$A$14,0))),"",IF(ISNUMBER(Customers!M782),Customers!M782,IFERROR(VALUE(Customers!M782),"")))</f>
        <v>25888.89</v>
      </c>
      <c r="N782" s="3" t="n">
        <f aca="false">IF(OR(TRIM(Customers!N782&amp;"")="",ISNUMBER(MATCH(TRIM(Customers!N782&amp;""),Codes!$A$5:$A$14,0)),Customers!N782=9999),"",IF(ISNUMBER(Customers!N782),Customers!N782,IFERROR(VALUE(Customers!N782),"")))</f>
        <v>19</v>
      </c>
      <c r="O782" s="4" t="n">
        <f aca="false">IF(OR(TRIM(Customers!O782&amp;"")="",ISNUMBER(MATCH(TRIM(Customers!O782&amp;""),Codes!$A$5:$A$14,0))),"",IF(ISNUMBER(Customers!O782),Customers!O782,IFERROR(VALUE(Customers!O782),"")))</f>
        <v>117.55</v>
      </c>
      <c r="P782" s="3" t="n">
        <f aca="false">IF(OR(TRIM(Customers!P782&amp;"")="",ISNUMBER(MATCH(TRIM(Customers!P782&amp;""),Codes!$A$5:$A$14,0))),"",IF(ISNUMBER(Customers!P782),Customers!P782,IFERROR(VALUE(Customers!P782),"")))</f>
        <v>6</v>
      </c>
      <c r="Q782" s="4" t="n">
        <f aca="false">IF(OR(TRIM(Customers!Q782&amp;"")="",ISNUMBER(MATCH(TRIM(Customers!Q782&amp;""),Codes!$A$5:$A$14,0))),"",IF(ISNUMBER(Customers!Q782),Customers!Q782,IFERROR(VALUE(Customers!Q782),"")))</f>
        <v>2500</v>
      </c>
      <c r="R782" s="4" t="n">
        <f aca="false">IF(OR(TRIM(Customers!R782&amp;"")="",ISNUMBER(MATCH(TRIM(Customers!R782&amp;""),Codes!$A$5:$A$14,0))),"",IF(ISNUMBER(Customers!R782),Customers!R782,IFERROR(VALUE(Customers!R782),"")))</f>
        <v>1181.61</v>
      </c>
      <c r="S782" s="4" t="n">
        <f aca="false">IF(OR(TRIM(Customers!S782&amp;"")="",ISNUMBER(MATCH(TRIM(Customers!S782&amp;""),Codes!$A$5:$A$14,0))),"",IF(ISNUMBER(Customers!S782),Customers!S782,IFERROR(VALUE(Customers!S782),"")))</f>
        <v>56000</v>
      </c>
      <c r="T782" s="4" t="n">
        <f aca="false">IF(OR(TRIM(Customers!T782&amp;"")="",ISNUMBER(MATCH(TRIM(Customers!T782&amp;""),Codes!$A$5:$A$14,0))),"",IF(ISNUMBER(Customers!T782),Customers!T782,IFERROR(VALUE(Customers!T782),"")))</f>
        <v>379</v>
      </c>
      <c r="U782" s="3" t="n">
        <f aca="false">IF(OR(TRIM(Customers!U782&amp;"")="",ISNUMBER(MATCH(TRIM(Customers!U782&amp;""),Codes!$A$5:$A$14,0)),Customers!U782=0),"",IF(ISNUMBER(Customers!U782),Customers!U782,IFERROR(VALUE(Customers!U782),"")))</f>
        <v>553</v>
      </c>
      <c r="V782" s="3" t="n">
        <f aca="false">IF(OR(TRIM(Customers!V782&amp;"")="",ISNUMBER(MATCH(TRIM(Customers!V782&amp;""),Codes!$A$5:$A$14,0))),"",IF(ISNUMBER(Customers!V782),Customers!V782,IFERROR(VALUE(Customers!V782),"")))</f>
        <v>1</v>
      </c>
    </row>
    <row r="783" customFormat="false" ht="15" hidden="false" customHeight="false" outlineLevel="0" collapsed="false">
      <c r="A783" s="2" t="str">
        <f aca="false">Customers!A783</f>
        <v>CL00782</v>
      </c>
      <c r="B783" s="3" t="n">
        <f aca="false">IF(OR(TRIM(Customers!B783&amp;"")="",ISNUMBER(MATCH(TRIM(Customers!B783&amp;""),Codes!$A$5:$A$14,0)),Customers!B783=0),"",IF(ISNUMBER(Customers!B783),Customers!B783,IFERROR(VALUE(Customers!B783),"")))</f>
        <v>31</v>
      </c>
      <c r="C783" s="2" t="str">
        <f aca="false">IF(OR(TRIM(Customers!C783&amp;"")="",ISNUMBER(MATCH(TRIM(Customers!C783&amp;""),Codes!$A$5:$A$14,0))),"",TRIM(Customers!C783))</f>
        <v>M</v>
      </c>
      <c r="D783" s="2" t="str">
        <f aca="false">IF(OR(TRIM(Customers!D783&amp;"")="",ISNUMBER(MATCH(TRIM(Customers!D783&amp;""),Codes!$A$5:$A$14,0))),"",TRIM(Customers!D783))</f>
        <v>Emilia-Romagna</v>
      </c>
      <c r="E783" s="2" t="str">
        <f aca="false">IF(OR(TRIM(Customers!E783&amp;"")="",ISNUMBER(MATCH(TRIM(Customers!E783&amp;""),Codes!$A$5:$A$14,0))),"",TRIM(Customers!E783))</f>
        <v>Employee</v>
      </c>
      <c r="F783" s="2" t="str">
        <f aca="false">IF(OR(TRIM(Customers!F783&amp;"")="",ISNUMBER(MATCH(TRIM(Customers!F783&amp;""),Codes!$A$5:$A$14,0))),"",TRIM(Customers!F783))</f>
        <v>Married</v>
      </c>
      <c r="G783" s="4" t="n">
        <f aca="false">IF(OR(TRIM(Customers!G783&amp;"")="",ISNUMBER(MATCH(TRIM(Customers!G783&amp;""),Codes!$A$5:$A$14,0)),Customers!G783=-999),"",IF(ISNUMBER(Customers!G783),Customers!G783,IFERROR(VALUE(Customers!G783),"")))</f>
        <v>25400</v>
      </c>
      <c r="H783" s="3" t="n">
        <f aca="false">IF(OR(TRIM(Customers!H783&amp;"")="",ISNUMBER(MATCH(TRIM(Customers!H783&amp;""),Codes!$A$5:$A$14,0))),"",IF(ISNUMBER(Customers!H783),Customers!H783,IFERROR(VALUE(Customers!H783),"")))</f>
        <v>6</v>
      </c>
      <c r="I783" s="5" t="n">
        <f aca="false">IF(OR(TRIM(Customers!I783&amp;"")="",ISNUMBER(MATCH(TRIM(Customers!I783&amp;""),Codes!$A$5:$A$14,0)),Customers!I783=DATE(1970,1,1)),"",IF(ISNUMBER(Customers!I783),Customers!I783,IFERROR(DATEVALUE(Customers!I783),"")))</f>
        <v>43813</v>
      </c>
      <c r="J783" s="2" t="str">
        <f aca="false">IF(OR(TRIM(Customers!J783&amp;"")="",ISNUMBER(MATCH(TRIM(Customers!J783&amp;""),Codes!$A$5:$A$14,0))),"",TRIM(Customers!J783))</f>
        <v>App</v>
      </c>
      <c r="K783" s="3" t="n">
        <f aca="false">IF(OR(TRIM(Customers!K783&amp;"")="",ISNUMBER(MATCH(TRIM(Customers!K783&amp;""),Codes!$A$5:$A$14,0))),"",IF(ISNUMBER(Customers!K783),Customers!K783,IFERROR(VALUE(Customers!K783),"")))</f>
        <v>2</v>
      </c>
      <c r="L783" s="4" t="n">
        <f aca="false">IF(OR(TRIM(Customers!L783&amp;"")="",ISNUMBER(MATCH(TRIM(Customers!L783&amp;""),Codes!$A$5:$A$14,0))),"",IF(ISNUMBER(Customers!L783),Customers!L783,IFERROR(VALUE(Customers!L783),"")))</f>
        <v>2499.12</v>
      </c>
      <c r="M783" s="4" t="n">
        <f aca="false">IF(OR(TRIM(Customers!M783&amp;"")="",ISNUMBER(MATCH(TRIM(Customers!M783&amp;""),Codes!$A$5:$A$14,0))),"",IF(ISNUMBER(Customers!M783),Customers!M783,IFERROR(VALUE(Customers!M783),"")))</f>
        <v>14678.18</v>
      </c>
      <c r="N783" s="3" t="n">
        <f aca="false">IF(OR(TRIM(Customers!N783&amp;"")="",ISNUMBER(MATCH(TRIM(Customers!N783&amp;""),Codes!$A$5:$A$14,0)),Customers!N783=9999),"",IF(ISNUMBER(Customers!N783),Customers!N783,IFERROR(VALUE(Customers!N783),"")))</f>
        <v>37</v>
      </c>
      <c r="O783" s="4" t="n">
        <f aca="false">IF(OR(TRIM(Customers!O783&amp;"")="",ISNUMBER(MATCH(TRIM(Customers!O783&amp;""),Codes!$A$5:$A$14,0))),"",IF(ISNUMBER(Customers!O783),Customers!O783,IFERROR(VALUE(Customers!O783),"")))</f>
        <v>60.86</v>
      </c>
      <c r="P783" s="3" t="n">
        <f aca="false">IF(OR(TRIM(Customers!P783&amp;"")="",ISNUMBER(MATCH(TRIM(Customers!P783&amp;""),Codes!$A$5:$A$14,0))),"",IF(ISNUMBER(Customers!P783),Customers!P783,IFERROR(VALUE(Customers!P783),"")))</f>
        <v>3</v>
      </c>
      <c r="Q783" s="4" t="n">
        <f aca="false">IF(OR(TRIM(Customers!Q783&amp;"")="",ISNUMBER(MATCH(TRIM(Customers!Q783&amp;""),Codes!$A$5:$A$14,0))),"",IF(ISNUMBER(Customers!Q783),Customers!Q783,IFERROR(VALUE(Customers!Q783),"")))</f>
        <v>3000</v>
      </c>
      <c r="R783" s="4" t="n">
        <f aca="false">IF(OR(TRIM(Customers!R783&amp;"")="",ISNUMBER(MATCH(TRIM(Customers!R783&amp;""),Codes!$A$5:$A$14,0))),"",IF(ISNUMBER(Customers!R783),Customers!R783,IFERROR(VALUE(Customers!R783),"")))</f>
        <v>1109.58</v>
      </c>
      <c r="S783" s="4" t="n">
        <f aca="false">IF(OR(TRIM(Customers!S783&amp;"")="",ISNUMBER(MATCH(TRIM(Customers!S783&amp;""),Codes!$A$5:$A$14,0))),"",IF(ISNUMBER(Customers!S783),Customers!S783,IFERROR(VALUE(Customers!S783),"")))</f>
        <v>0</v>
      </c>
      <c r="T783" s="4" t="n">
        <f aca="false">IF(OR(TRIM(Customers!T783&amp;"")="",ISNUMBER(MATCH(TRIM(Customers!T783&amp;""),Codes!$A$5:$A$14,0))),"",IF(ISNUMBER(Customers!T783),Customers!T783,IFERROR(VALUE(Customers!T783),"")))</f>
        <v>0</v>
      </c>
      <c r="U783" s="3" t="n">
        <f aca="false">IF(OR(TRIM(Customers!U783&amp;"")="",ISNUMBER(MATCH(TRIM(Customers!U783&amp;""),Codes!$A$5:$A$14,0)),Customers!U783=0),"",IF(ISNUMBER(Customers!U783),Customers!U783,IFERROR(VALUE(Customers!U783),"")))</f>
        <v>614</v>
      </c>
      <c r="V783" s="3" t="str">
        <f aca="false">IF(OR(TRIM(Customers!V783&amp;"")="",ISNUMBER(MATCH(TRIM(Customers!V783&amp;""),Codes!$A$5:$A$14,0))),"",IF(ISNUMBER(Customers!V783),Customers!V783,IFERROR(VALUE(Customers!V783),"")))</f>
        <v/>
      </c>
    </row>
    <row r="784" customFormat="false" ht="15" hidden="false" customHeight="false" outlineLevel="0" collapsed="false">
      <c r="A784" s="2" t="str">
        <f aca="false">Customers!A784</f>
        <v>CL00783</v>
      </c>
      <c r="B784" s="3" t="n">
        <f aca="false">IF(OR(TRIM(Customers!B784&amp;"")="",ISNUMBER(MATCH(TRIM(Customers!B784&amp;""),Codes!$A$5:$A$14,0)),Customers!B784=0),"",IF(ISNUMBER(Customers!B784),Customers!B784,IFERROR(VALUE(Customers!B784),"")))</f>
        <v>84</v>
      </c>
      <c r="C784" s="2" t="str">
        <f aca="false">IF(OR(TRIM(Customers!C784&amp;"")="",ISNUMBER(MATCH(TRIM(Customers!C784&amp;""),Codes!$A$5:$A$14,0))),"",TRIM(Customers!C784))</f>
        <v>M</v>
      </c>
      <c r="D784" s="2" t="str">
        <f aca="false">IF(OR(TRIM(Customers!D784&amp;"")="",ISNUMBER(MATCH(TRIM(Customers!D784&amp;""),Codes!$A$5:$A$14,0))),"",TRIM(Customers!D784))</f>
        <v>Piemonte</v>
      </c>
      <c r="E784" s="2" t="str">
        <f aca="false">IF(OR(TRIM(Customers!E784&amp;"")="",ISNUMBER(MATCH(TRIM(Customers!E784&amp;""),Codes!$A$5:$A$14,0))),"",TRIM(Customers!E784))</f>
        <v>Retired</v>
      </c>
      <c r="F784" s="2" t="str">
        <f aca="false">IF(OR(TRIM(Customers!F784&amp;"")="",ISNUMBER(MATCH(TRIM(Customers!F784&amp;""),Codes!$A$5:$A$14,0))),"",TRIM(Customers!F784))</f>
        <v>Single</v>
      </c>
      <c r="G784" s="4" t="str">
        <f aca="false">IF(OR(TRIM(Customers!G784&amp;"")="",ISNUMBER(MATCH(TRIM(Customers!G784&amp;""),Codes!$A$5:$A$14,0)),Customers!G784=-999),"",IF(ISNUMBER(Customers!G784),Customers!G784,IFERROR(VALUE(Customers!G784),"")))</f>
        <v/>
      </c>
      <c r="H784" s="3" t="n">
        <f aca="false">IF(OR(TRIM(Customers!H784&amp;"")="",ISNUMBER(MATCH(TRIM(Customers!H784&amp;""),Codes!$A$5:$A$14,0))),"",IF(ISNUMBER(Customers!H784),Customers!H784,IFERROR(VALUE(Customers!H784),"")))</f>
        <v>13</v>
      </c>
      <c r="I784" s="5" t="n">
        <f aca="false">IF(OR(TRIM(Customers!I784&amp;"")="",ISNUMBER(MATCH(TRIM(Customers!I784&amp;""),Codes!$A$5:$A$14,0)),Customers!I784=DATE(1970,1,1)),"",IF(ISNUMBER(Customers!I784),Customers!I784,IFERROR(DATEVALUE(Customers!I784),"")))</f>
        <v>41494</v>
      </c>
      <c r="J784" s="2" t="str">
        <f aca="false">IF(OR(TRIM(Customers!J784&amp;"")="",ISNUMBER(MATCH(TRIM(Customers!J784&amp;""),Codes!$A$5:$A$14,0))),"",TRIM(Customers!J784))</f>
        <v>Branch</v>
      </c>
      <c r="K784" s="3" t="n">
        <f aca="false">IF(OR(TRIM(Customers!K784&amp;"")="",ISNUMBER(MATCH(TRIM(Customers!K784&amp;""),Codes!$A$5:$A$14,0))),"",IF(ISNUMBER(Customers!K784),Customers!K784,IFERROR(VALUE(Customers!K784),"")))</f>
        <v>4</v>
      </c>
      <c r="L784" s="4" t="n">
        <f aca="false">IF(OR(TRIM(Customers!L784&amp;"")="",ISNUMBER(MATCH(TRIM(Customers!L784&amp;""),Codes!$A$5:$A$14,0))),"",IF(ISNUMBER(Customers!L784),Customers!L784,IFERROR(VALUE(Customers!L784),"")))</f>
        <v>992.74</v>
      </c>
      <c r="M784" s="4" t="n">
        <f aca="false">IF(OR(TRIM(Customers!M784&amp;"")="",ISNUMBER(MATCH(TRIM(Customers!M784&amp;""),Codes!$A$5:$A$14,0))),"",IF(ISNUMBER(Customers!M784),Customers!M784,IFERROR(VALUE(Customers!M784),"")))</f>
        <v>16074.54</v>
      </c>
      <c r="N784" s="3" t="n">
        <f aca="false">IF(OR(TRIM(Customers!N784&amp;"")="",ISNUMBER(MATCH(TRIM(Customers!N784&amp;""),Codes!$A$5:$A$14,0)),Customers!N784=9999),"",IF(ISNUMBER(Customers!N784),Customers!N784,IFERROR(VALUE(Customers!N784),"")))</f>
        <v>23</v>
      </c>
      <c r="O784" s="4" t="n">
        <f aca="false">IF(OR(TRIM(Customers!O784&amp;"")="",ISNUMBER(MATCH(TRIM(Customers!O784&amp;""),Codes!$A$5:$A$14,0))),"",IF(ISNUMBER(Customers!O784),Customers!O784,IFERROR(VALUE(Customers!O784),"")))</f>
        <v>48.34</v>
      </c>
      <c r="P784" s="3" t="n">
        <f aca="false">IF(OR(TRIM(Customers!P784&amp;"")="",ISNUMBER(MATCH(TRIM(Customers!P784&amp;""),Codes!$A$5:$A$14,0))),"",IF(ISNUMBER(Customers!P784),Customers!P784,IFERROR(VALUE(Customers!P784),"")))</f>
        <v>6</v>
      </c>
      <c r="Q784" s="4" t="str">
        <f aca="false">IF(OR(TRIM(Customers!Q784&amp;"")="",ISNUMBER(MATCH(TRIM(Customers!Q784&amp;""),Codes!$A$5:$A$14,0))),"",IF(ISNUMBER(Customers!Q784),Customers!Q784,IFERROR(VALUE(Customers!Q784),"")))</f>
        <v/>
      </c>
      <c r="R784" s="4" t="str">
        <f aca="false">IF(OR(TRIM(Customers!R784&amp;"")="",ISNUMBER(MATCH(TRIM(Customers!R784&amp;""),Codes!$A$5:$A$14,0))),"",IF(ISNUMBER(Customers!R784),Customers!R784,IFERROR(VALUE(Customers!R784),"")))</f>
        <v/>
      </c>
      <c r="S784" s="4" t="str">
        <f aca="false">IF(OR(TRIM(Customers!S784&amp;"")="",ISNUMBER(MATCH(TRIM(Customers!S784&amp;""),Codes!$A$5:$A$14,0))),"",IF(ISNUMBER(Customers!S784),Customers!S784,IFERROR(VALUE(Customers!S784),"")))</f>
        <v/>
      </c>
      <c r="T784" s="4" t="str">
        <f aca="false">IF(OR(TRIM(Customers!T784&amp;"")="",ISNUMBER(MATCH(TRIM(Customers!T784&amp;""),Codes!$A$5:$A$14,0))),"",IF(ISNUMBER(Customers!T784),Customers!T784,IFERROR(VALUE(Customers!T784),"")))</f>
        <v/>
      </c>
      <c r="U784" s="3" t="n">
        <f aca="false">IF(OR(TRIM(Customers!U784&amp;"")="",ISNUMBER(MATCH(TRIM(Customers!U784&amp;""),Codes!$A$5:$A$14,0)),Customers!U784=0),"",IF(ISNUMBER(Customers!U784),Customers!U784,IFERROR(VALUE(Customers!U784),"")))</f>
        <v>539</v>
      </c>
      <c r="V784" s="3" t="n">
        <f aca="false">IF(OR(TRIM(Customers!V784&amp;"")="",ISNUMBER(MATCH(TRIM(Customers!V784&amp;""),Codes!$A$5:$A$14,0))),"",IF(ISNUMBER(Customers!V784),Customers!V784,IFERROR(VALUE(Customers!V784),"")))</f>
        <v>0</v>
      </c>
    </row>
    <row r="785" customFormat="false" ht="15" hidden="false" customHeight="false" outlineLevel="0" collapsed="false">
      <c r="A785" s="2" t="str">
        <f aca="false">Customers!A785</f>
        <v>CL00784</v>
      </c>
      <c r="B785" s="3" t="n">
        <f aca="false">IF(OR(TRIM(Customers!B785&amp;"")="",ISNUMBER(MATCH(TRIM(Customers!B785&amp;""),Codes!$A$5:$A$14,0)),Customers!B785=0),"",IF(ISNUMBER(Customers!B785),Customers!B785,IFERROR(VALUE(Customers!B785),"")))</f>
        <v>44</v>
      </c>
      <c r="C785" s="2" t="str">
        <f aca="false">IF(OR(TRIM(Customers!C785&amp;"")="",ISNUMBER(MATCH(TRIM(Customers!C785&amp;""),Codes!$A$5:$A$14,0))),"",TRIM(Customers!C785))</f>
        <v>F</v>
      </c>
      <c r="D785" s="2" t="str">
        <f aca="false">IF(OR(TRIM(Customers!D785&amp;"")="",ISNUMBER(MATCH(TRIM(Customers!D785&amp;""),Codes!$A$5:$A$14,0))),"",TRIM(Customers!D785))</f>
        <v>Lazio</v>
      </c>
      <c r="E785" s="2" t="str">
        <f aca="false">IF(OR(TRIM(Customers!E785&amp;"")="",ISNUMBER(MATCH(TRIM(Customers!E785&amp;""),Codes!$A$5:$A$14,0))),"",TRIM(Customers!E785))</f>
        <v>Teacher</v>
      </c>
      <c r="F785" s="2" t="str">
        <f aca="false">IF(OR(TRIM(Customers!F785&amp;"")="",ISNUMBER(MATCH(TRIM(Customers!F785&amp;""),Codes!$A$5:$A$14,0))),"",TRIM(Customers!F785))</f>
        <v>Married</v>
      </c>
      <c r="G785" s="4" t="n">
        <f aca="false">IF(OR(TRIM(Customers!G785&amp;"")="",ISNUMBER(MATCH(TRIM(Customers!G785&amp;""),Codes!$A$5:$A$14,0)),Customers!G785=-999),"",IF(ISNUMBER(Customers!G785),Customers!G785,IFERROR(VALUE(Customers!G785),"")))</f>
        <v>23100</v>
      </c>
      <c r="H785" s="3" t="n">
        <f aca="false">IF(OR(TRIM(Customers!H785&amp;"")="",ISNUMBER(MATCH(TRIM(Customers!H785&amp;""),Codes!$A$5:$A$14,0))),"",IF(ISNUMBER(Customers!H785),Customers!H785,IFERROR(VALUE(Customers!H785),"")))</f>
        <v>10</v>
      </c>
      <c r="I785" s="5" t="n">
        <f aca="false">IF(OR(TRIM(Customers!I785&amp;"")="",ISNUMBER(MATCH(TRIM(Customers!I785&amp;""),Codes!$A$5:$A$14,0)),Customers!I785=DATE(1970,1,1)),"",IF(ISNUMBER(Customers!I785),Customers!I785,IFERROR(DATEVALUE(Customers!I785),"")))</f>
        <v>42406</v>
      </c>
      <c r="J785" s="2" t="str">
        <f aca="false">IF(OR(TRIM(Customers!J785&amp;"")="",ISNUMBER(MATCH(TRIM(Customers!J785&amp;""),Codes!$A$5:$A$14,0))),"",TRIM(Customers!J785))</f>
        <v>App</v>
      </c>
      <c r="K785" s="3" t="n">
        <f aca="false">IF(OR(TRIM(Customers!K785&amp;"")="",ISNUMBER(MATCH(TRIM(Customers!K785&amp;""),Codes!$A$5:$A$14,0))),"",IF(ISNUMBER(Customers!K785),Customers!K785,IFERROR(VALUE(Customers!K785),"")))</f>
        <v>2</v>
      </c>
      <c r="L785" s="4" t="n">
        <f aca="false">IF(OR(TRIM(Customers!L785&amp;"")="",ISNUMBER(MATCH(TRIM(Customers!L785&amp;""),Codes!$A$5:$A$14,0))),"",IF(ISNUMBER(Customers!L785),Customers!L785,IFERROR(VALUE(Customers!L785),"")))</f>
        <v>2815.66</v>
      </c>
      <c r="M785" s="4" t="n">
        <f aca="false">IF(OR(TRIM(Customers!M785&amp;"")="",ISNUMBER(MATCH(TRIM(Customers!M785&amp;""),Codes!$A$5:$A$14,0))),"",IF(ISNUMBER(Customers!M785),Customers!M785,IFERROR(VALUE(Customers!M785),"")))</f>
        <v>18577.19</v>
      </c>
      <c r="N785" s="3" t="n">
        <f aca="false">IF(OR(TRIM(Customers!N785&amp;"")="",ISNUMBER(MATCH(TRIM(Customers!N785&amp;""),Codes!$A$5:$A$14,0)),Customers!N785=9999),"",IF(ISNUMBER(Customers!N785),Customers!N785,IFERROR(VALUE(Customers!N785),"")))</f>
        <v>18</v>
      </c>
      <c r="O785" s="4" t="n">
        <f aca="false">IF(OR(TRIM(Customers!O785&amp;"")="",ISNUMBER(MATCH(TRIM(Customers!O785&amp;""),Codes!$A$5:$A$14,0))),"",IF(ISNUMBER(Customers!O785),Customers!O785,IFERROR(VALUE(Customers!O785),"")))</f>
        <v>37.09</v>
      </c>
      <c r="P785" s="3" t="n">
        <f aca="false">IF(OR(TRIM(Customers!P785&amp;"")="",ISNUMBER(MATCH(TRIM(Customers!P785&amp;""),Codes!$A$5:$A$14,0))),"",IF(ISNUMBER(Customers!P785),Customers!P785,IFERROR(VALUE(Customers!P785),"")))</f>
        <v>4</v>
      </c>
      <c r="Q785" s="4" t="n">
        <f aca="false">IF(OR(TRIM(Customers!Q785&amp;"")="",ISNUMBER(MATCH(TRIM(Customers!Q785&amp;""),Codes!$A$5:$A$14,0))),"",IF(ISNUMBER(Customers!Q785),Customers!Q785,IFERROR(VALUE(Customers!Q785),"")))</f>
        <v>3500</v>
      </c>
      <c r="R785" s="4" t="n">
        <f aca="false">IF(OR(TRIM(Customers!R785&amp;"")="",ISNUMBER(MATCH(TRIM(Customers!R785&amp;""),Codes!$A$5:$A$14,0))),"",IF(ISNUMBER(Customers!R785),Customers!R785,IFERROR(VALUE(Customers!R785),"")))</f>
        <v>918.27</v>
      </c>
      <c r="S785" s="4" t="n">
        <f aca="false">IF(OR(TRIM(Customers!S785&amp;"")="",ISNUMBER(MATCH(TRIM(Customers!S785&amp;""),Codes!$A$5:$A$14,0))),"",IF(ISNUMBER(Customers!S785),Customers!S785,IFERROR(VALUE(Customers!S785),"")))</f>
        <v>0</v>
      </c>
      <c r="T785" s="4" t="n">
        <f aca="false">IF(OR(TRIM(Customers!T785&amp;"")="",ISNUMBER(MATCH(TRIM(Customers!T785&amp;""),Codes!$A$5:$A$14,0))),"",IF(ISNUMBER(Customers!T785),Customers!T785,IFERROR(VALUE(Customers!T785),"")))</f>
        <v>0</v>
      </c>
      <c r="U785" s="3" t="n">
        <f aca="false">IF(OR(TRIM(Customers!U785&amp;"")="",ISNUMBER(MATCH(TRIM(Customers!U785&amp;""),Codes!$A$5:$A$14,0)),Customers!U785=0),"",IF(ISNUMBER(Customers!U785),Customers!U785,IFERROR(VALUE(Customers!U785),"")))</f>
        <v>599</v>
      </c>
      <c r="V785" s="3" t="n">
        <f aca="false">IF(OR(TRIM(Customers!V785&amp;"")="",ISNUMBER(MATCH(TRIM(Customers!V785&amp;""),Codes!$A$5:$A$14,0))),"",IF(ISNUMBER(Customers!V785),Customers!V785,IFERROR(VALUE(Customers!V785),"")))</f>
        <v>0</v>
      </c>
    </row>
    <row r="786" customFormat="false" ht="15" hidden="false" customHeight="false" outlineLevel="0" collapsed="false">
      <c r="A786" s="2" t="str">
        <f aca="false">Customers!A786</f>
        <v>CL00785</v>
      </c>
      <c r="B786" s="3" t="n">
        <f aca="false">IF(OR(TRIM(Customers!B786&amp;"")="",ISNUMBER(MATCH(TRIM(Customers!B786&amp;""),Codes!$A$5:$A$14,0)),Customers!B786=0),"",IF(ISNUMBER(Customers!B786),Customers!B786,IFERROR(VALUE(Customers!B786),"")))</f>
        <v>45</v>
      </c>
      <c r="C786" s="2" t="str">
        <f aca="false">IF(OR(TRIM(Customers!C786&amp;"")="",ISNUMBER(MATCH(TRIM(Customers!C786&amp;""),Codes!$A$5:$A$14,0))),"",TRIM(Customers!C786))</f>
        <v>F</v>
      </c>
      <c r="D786" s="2" t="str">
        <f aca="false">IF(OR(TRIM(Customers!D786&amp;"")="",ISNUMBER(MATCH(TRIM(Customers!D786&amp;""),Codes!$A$5:$A$14,0))),"",TRIM(Customers!D786))</f>
        <v>Marche</v>
      </c>
      <c r="E786" s="2" t="str">
        <f aca="false">IF(OR(TRIM(Customers!E786&amp;"")="",ISNUMBER(MATCH(TRIM(Customers!E786&amp;""),Codes!$A$5:$A$14,0))),"",TRIM(Customers!E786))</f>
        <v/>
      </c>
      <c r="F786" s="2" t="str">
        <f aca="false">IF(OR(TRIM(Customers!F786&amp;"")="",ISNUMBER(MATCH(TRIM(Customers!F786&amp;""),Codes!$A$5:$A$14,0))),"",TRIM(Customers!F786))</f>
        <v>Married</v>
      </c>
      <c r="G786" s="4" t="n">
        <f aca="false">IF(OR(TRIM(Customers!G786&amp;"")="",ISNUMBER(MATCH(TRIM(Customers!G786&amp;""),Codes!$A$5:$A$14,0)),Customers!G786=-999),"",IF(ISNUMBER(Customers!G786),Customers!G786,IFERROR(VALUE(Customers!G786),"")))</f>
        <v>10000</v>
      </c>
      <c r="H786" s="3" t="n">
        <f aca="false">IF(OR(TRIM(Customers!H786&amp;"")="",ISNUMBER(MATCH(TRIM(Customers!H786&amp;""),Codes!$A$5:$A$14,0))),"",IF(ISNUMBER(Customers!H786),Customers!H786,IFERROR(VALUE(Customers!H786),"")))</f>
        <v>22</v>
      </c>
      <c r="I786" s="5" t="n">
        <f aca="false">IF(OR(TRIM(Customers!I786&amp;"")="",ISNUMBER(MATCH(TRIM(Customers!I786&amp;""),Codes!$A$5:$A$14,0)),Customers!I786=DATE(1970,1,1)),"",IF(ISNUMBER(Customers!I786),Customers!I786,IFERROR(DATEVALUE(Customers!I786),"")))</f>
        <v>38081</v>
      </c>
      <c r="J786" s="2" t="str">
        <f aca="false">IF(OR(TRIM(Customers!J786&amp;"")="",ISNUMBER(MATCH(TRIM(Customers!J786&amp;""),Codes!$A$5:$A$14,0))),"",TRIM(Customers!J786))</f>
        <v>Online Banking</v>
      </c>
      <c r="K786" s="3" t="n">
        <f aca="false">IF(OR(TRIM(Customers!K786&amp;"")="",ISNUMBER(MATCH(TRIM(Customers!K786&amp;""),Codes!$A$5:$A$14,0))),"",IF(ISNUMBER(Customers!K786),Customers!K786,IFERROR(VALUE(Customers!K786),"")))</f>
        <v>3</v>
      </c>
      <c r="L786" s="4" t="n">
        <f aca="false">IF(OR(TRIM(Customers!L786&amp;"")="",ISNUMBER(MATCH(TRIM(Customers!L786&amp;""),Codes!$A$5:$A$14,0))),"",IF(ISNUMBER(Customers!L786),Customers!L786,IFERROR(VALUE(Customers!L786),"")))</f>
        <v>538.16</v>
      </c>
      <c r="M786" s="4" t="n">
        <f aca="false">IF(OR(TRIM(Customers!M786&amp;"")="",ISNUMBER(MATCH(TRIM(Customers!M786&amp;""),Codes!$A$5:$A$14,0))),"",IF(ISNUMBER(Customers!M786),Customers!M786,IFERROR(VALUE(Customers!M786),"")))</f>
        <v>14213.86</v>
      </c>
      <c r="N786" s="3" t="n">
        <f aca="false">IF(OR(TRIM(Customers!N786&amp;"")="",ISNUMBER(MATCH(TRIM(Customers!N786&amp;""),Codes!$A$5:$A$14,0)),Customers!N786=9999),"",IF(ISNUMBER(Customers!N786),Customers!N786,IFERROR(VALUE(Customers!N786),"")))</f>
        <v>24</v>
      </c>
      <c r="O786" s="4" t="n">
        <f aca="false">IF(OR(TRIM(Customers!O786&amp;"")="",ISNUMBER(MATCH(TRIM(Customers!O786&amp;""),Codes!$A$5:$A$14,0))),"",IF(ISNUMBER(Customers!O786),Customers!O786,IFERROR(VALUE(Customers!O786),"")))</f>
        <v>27.35</v>
      </c>
      <c r="P786" s="3" t="n">
        <f aca="false">IF(OR(TRIM(Customers!P786&amp;"")="",ISNUMBER(MATCH(TRIM(Customers!P786&amp;""),Codes!$A$5:$A$14,0))),"",IF(ISNUMBER(Customers!P786),Customers!P786,IFERROR(VALUE(Customers!P786),"")))</f>
        <v>2</v>
      </c>
      <c r="Q786" s="4" t="n">
        <f aca="false">IF(OR(TRIM(Customers!Q786&amp;"")="",ISNUMBER(MATCH(TRIM(Customers!Q786&amp;""),Codes!$A$5:$A$14,0))),"",IF(ISNUMBER(Customers!Q786),Customers!Q786,IFERROR(VALUE(Customers!Q786),"")))</f>
        <v>0</v>
      </c>
      <c r="R786" s="4" t="n">
        <f aca="false">IF(OR(TRIM(Customers!R786&amp;"")="",ISNUMBER(MATCH(TRIM(Customers!R786&amp;""),Codes!$A$5:$A$14,0))),"",IF(ISNUMBER(Customers!R786),Customers!R786,IFERROR(VALUE(Customers!R786),"")))</f>
        <v>0</v>
      </c>
      <c r="S786" s="4" t="n">
        <f aca="false">IF(OR(TRIM(Customers!S786&amp;"")="",ISNUMBER(MATCH(TRIM(Customers!S786&amp;""),Codes!$A$5:$A$14,0))),"",IF(ISNUMBER(Customers!S786),Customers!S786,IFERROR(VALUE(Customers!S786),"")))</f>
        <v>0</v>
      </c>
      <c r="T786" s="4" t="n">
        <f aca="false">IF(OR(TRIM(Customers!T786&amp;"")="",ISNUMBER(MATCH(TRIM(Customers!T786&amp;""),Codes!$A$5:$A$14,0))),"",IF(ISNUMBER(Customers!T786),Customers!T786,IFERROR(VALUE(Customers!T786),"")))</f>
        <v>0</v>
      </c>
      <c r="U786" s="3" t="n">
        <f aca="false">IF(OR(TRIM(Customers!U786&amp;"")="",ISNUMBER(MATCH(TRIM(Customers!U786&amp;""),Codes!$A$5:$A$14,0)),Customers!U786=0),"",IF(ISNUMBER(Customers!U786),Customers!U786,IFERROR(VALUE(Customers!U786),"")))</f>
        <v>738</v>
      </c>
      <c r="V786" s="3" t="n">
        <f aca="false">IF(OR(TRIM(Customers!V786&amp;"")="",ISNUMBER(MATCH(TRIM(Customers!V786&amp;""),Codes!$A$5:$A$14,0))),"",IF(ISNUMBER(Customers!V786),Customers!V786,IFERROR(VALUE(Customers!V786),"")))</f>
        <v>2</v>
      </c>
    </row>
    <row r="787" customFormat="false" ht="15" hidden="false" customHeight="false" outlineLevel="0" collapsed="false">
      <c r="A787" s="2" t="str">
        <f aca="false">Customers!A787</f>
        <v>CL00786</v>
      </c>
      <c r="B787" s="3" t="n">
        <f aca="false">IF(OR(TRIM(Customers!B787&amp;"")="",ISNUMBER(MATCH(TRIM(Customers!B787&amp;""),Codes!$A$5:$A$14,0)),Customers!B787=0),"",IF(ISNUMBER(Customers!B787),Customers!B787,IFERROR(VALUE(Customers!B787),"")))</f>
        <v>62</v>
      </c>
      <c r="C787" s="2" t="str">
        <f aca="false">IF(OR(TRIM(Customers!C787&amp;"")="",ISNUMBER(MATCH(TRIM(Customers!C787&amp;""),Codes!$A$5:$A$14,0))),"",TRIM(Customers!C787))</f>
        <v>F</v>
      </c>
      <c r="D787" s="2" t="str">
        <f aca="false">IF(OR(TRIM(Customers!D787&amp;"")="",ISNUMBER(MATCH(TRIM(Customers!D787&amp;""),Codes!$A$5:$A$14,0))),"",TRIM(Customers!D787))</f>
        <v>Lazio</v>
      </c>
      <c r="E787" s="2" t="str">
        <f aca="false">IF(OR(TRIM(Customers!E787&amp;"")="",ISNUMBER(MATCH(TRIM(Customers!E787&amp;""),Codes!$A$5:$A$14,0))),"",TRIM(Customers!E787))</f>
        <v>Teacher</v>
      </c>
      <c r="F787" s="2" t="str">
        <f aca="false">IF(OR(TRIM(Customers!F787&amp;"")="",ISNUMBER(MATCH(TRIM(Customers!F787&amp;""),Codes!$A$5:$A$14,0))),"",TRIM(Customers!F787))</f>
        <v>Married</v>
      </c>
      <c r="G787" s="4" t="n">
        <f aca="false">IF(OR(TRIM(Customers!G787&amp;"")="",ISNUMBER(MATCH(TRIM(Customers!G787&amp;""),Codes!$A$5:$A$14,0)),Customers!G787=-999),"",IF(ISNUMBER(Customers!G787),Customers!G787,IFERROR(VALUE(Customers!G787),"")))</f>
        <v>33200</v>
      </c>
      <c r="H787" s="3" t="n">
        <f aca="false">IF(OR(TRIM(Customers!H787&amp;"")="",ISNUMBER(MATCH(TRIM(Customers!H787&amp;""),Codes!$A$5:$A$14,0))),"",IF(ISNUMBER(Customers!H787),Customers!H787,IFERROR(VALUE(Customers!H787),"")))</f>
        <v>16</v>
      </c>
      <c r="I787" s="5" t="n">
        <f aca="false">IF(OR(TRIM(Customers!I787&amp;"")="",ISNUMBER(MATCH(TRIM(Customers!I787&amp;""),Codes!$A$5:$A$14,0)),Customers!I787=DATE(1970,1,1)),"",IF(ISNUMBER(Customers!I787),Customers!I787,IFERROR(DATEVALUE(Customers!I787),"")))</f>
        <v>40175</v>
      </c>
      <c r="J787" s="2" t="str">
        <f aca="false">IF(OR(TRIM(Customers!J787&amp;"")="",ISNUMBER(MATCH(TRIM(Customers!J787&amp;""),Codes!$A$5:$A$14,0))),"",TRIM(Customers!J787))</f>
        <v>Online Banking</v>
      </c>
      <c r="K787" s="3" t="n">
        <f aca="false">IF(OR(TRIM(Customers!K787&amp;"")="",ISNUMBER(MATCH(TRIM(Customers!K787&amp;""),Codes!$A$5:$A$14,0))),"",IF(ISNUMBER(Customers!K787),Customers!K787,IFERROR(VALUE(Customers!K787),"")))</f>
        <v>5</v>
      </c>
      <c r="L787" s="4" t="n">
        <f aca="false">IF(OR(TRIM(Customers!L787&amp;"")="",ISNUMBER(MATCH(TRIM(Customers!L787&amp;""),Codes!$A$5:$A$14,0))),"",IF(ISNUMBER(Customers!L787),Customers!L787,IFERROR(VALUE(Customers!L787),"")))</f>
        <v>-1132.03</v>
      </c>
      <c r="M787" s="4" t="str">
        <f aca="false">IF(OR(TRIM(Customers!M787&amp;"")="",ISNUMBER(MATCH(TRIM(Customers!M787&amp;""),Codes!$A$5:$A$14,0))),"",IF(ISNUMBER(Customers!M787),Customers!M787,IFERROR(VALUE(Customers!M787),"")))</f>
        <v/>
      </c>
      <c r="N787" s="3" t="n">
        <f aca="false">IF(OR(TRIM(Customers!N787&amp;"")="",ISNUMBER(MATCH(TRIM(Customers!N787&amp;""),Codes!$A$5:$A$14,0)),Customers!N787=9999),"",IF(ISNUMBER(Customers!N787),Customers!N787,IFERROR(VALUE(Customers!N787),"")))</f>
        <v>0</v>
      </c>
      <c r="O787" s="4" t="str">
        <f aca="false">IF(OR(TRIM(Customers!O787&amp;"")="",ISNUMBER(MATCH(TRIM(Customers!O787&amp;""),Codes!$A$5:$A$14,0))),"",IF(ISNUMBER(Customers!O787),Customers!O787,IFERROR(VALUE(Customers!O787),"")))</f>
        <v/>
      </c>
      <c r="P787" s="3" t="n">
        <f aca="false">IF(OR(TRIM(Customers!P787&amp;"")="",ISNUMBER(MATCH(TRIM(Customers!P787&amp;""),Codes!$A$5:$A$14,0))),"",IF(ISNUMBER(Customers!P787),Customers!P787,IFERROR(VALUE(Customers!P787),"")))</f>
        <v>0</v>
      </c>
      <c r="Q787" s="4" t="n">
        <f aca="false">IF(OR(TRIM(Customers!Q787&amp;"")="",ISNUMBER(MATCH(TRIM(Customers!Q787&amp;""),Codes!$A$5:$A$14,0))),"",IF(ISNUMBER(Customers!Q787),Customers!Q787,IFERROR(VALUE(Customers!Q787),"")))</f>
        <v>0</v>
      </c>
      <c r="R787" s="4" t="n">
        <f aca="false">IF(OR(TRIM(Customers!R787&amp;"")="",ISNUMBER(MATCH(TRIM(Customers!R787&amp;""),Codes!$A$5:$A$14,0))),"",IF(ISNUMBER(Customers!R787),Customers!R787,IFERROR(VALUE(Customers!R787),"")))</f>
        <v>0</v>
      </c>
      <c r="S787" s="4" t="n">
        <f aca="false">IF(OR(TRIM(Customers!S787&amp;"")="",ISNUMBER(MATCH(TRIM(Customers!S787&amp;""),Codes!$A$5:$A$14,0))),"",IF(ISNUMBER(Customers!S787),Customers!S787,IFERROR(VALUE(Customers!S787),"")))</f>
        <v>0</v>
      </c>
      <c r="T787" s="4" t="n">
        <f aca="false">IF(OR(TRIM(Customers!T787&amp;"")="",ISNUMBER(MATCH(TRIM(Customers!T787&amp;""),Codes!$A$5:$A$14,0))),"",IF(ISNUMBER(Customers!T787),Customers!T787,IFERROR(VALUE(Customers!T787),"")))</f>
        <v>0</v>
      </c>
      <c r="U787" s="3" t="n">
        <f aca="false">IF(OR(TRIM(Customers!U787&amp;"")="",ISNUMBER(MATCH(TRIM(Customers!U787&amp;""),Codes!$A$5:$A$14,0)),Customers!U787=0),"",IF(ISNUMBER(Customers!U787),Customers!U787,IFERROR(VALUE(Customers!U787),"")))</f>
        <v>710</v>
      </c>
      <c r="V787" s="3" t="str">
        <f aca="false">IF(OR(TRIM(Customers!V787&amp;"")="",ISNUMBER(MATCH(TRIM(Customers!V787&amp;""),Codes!$A$5:$A$14,0))),"",IF(ISNUMBER(Customers!V787),Customers!V787,IFERROR(VALUE(Customers!V787),"")))</f>
        <v/>
      </c>
    </row>
    <row r="788" customFormat="false" ht="15" hidden="false" customHeight="false" outlineLevel="0" collapsed="false">
      <c r="A788" s="2" t="str">
        <f aca="false">Customers!A788</f>
        <v>CL00787</v>
      </c>
      <c r="B788" s="3" t="n">
        <f aca="false">IF(OR(TRIM(Customers!B788&amp;"")="",ISNUMBER(MATCH(TRIM(Customers!B788&amp;""),Codes!$A$5:$A$14,0)),Customers!B788=0),"",IF(ISNUMBER(Customers!B788),Customers!B788,IFERROR(VALUE(Customers!B788),"")))</f>
        <v>27</v>
      </c>
      <c r="C788" s="2" t="str">
        <f aca="false">IF(OR(TRIM(Customers!C788&amp;"")="",ISNUMBER(MATCH(TRIM(Customers!C788&amp;""),Codes!$A$5:$A$14,0))),"",TRIM(Customers!C788))</f>
        <v>M</v>
      </c>
      <c r="D788" s="2" t="str">
        <f aca="false">IF(OR(TRIM(Customers!D788&amp;"")="",ISNUMBER(MATCH(TRIM(Customers!D788&amp;""),Codes!$A$5:$A$14,0))),"",TRIM(Customers!D788))</f>
        <v>Lombardia</v>
      </c>
      <c r="E788" s="2" t="str">
        <f aca="false">IF(OR(TRIM(Customers!E788&amp;"")="",ISNUMBER(MATCH(TRIM(Customers!E788&amp;""),Codes!$A$5:$A$14,0))),"",TRIM(Customers!E788))</f>
        <v>Teacher</v>
      </c>
      <c r="F788" s="2" t="str">
        <f aca="false">IF(OR(TRIM(Customers!F788&amp;"")="",ISNUMBER(MATCH(TRIM(Customers!F788&amp;""),Codes!$A$5:$A$14,0))),"",TRIM(Customers!F788))</f>
        <v/>
      </c>
      <c r="G788" s="4" t="str">
        <f aca="false">IF(OR(TRIM(Customers!G788&amp;"")="",ISNUMBER(MATCH(TRIM(Customers!G788&amp;""),Codes!$A$5:$A$14,0)),Customers!G788=-999),"",IF(ISNUMBER(Customers!G788),Customers!G788,IFERROR(VALUE(Customers!G788),"")))</f>
        <v/>
      </c>
      <c r="H788" s="3" t="n">
        <f aca="false">IF(OR(TRIM(Customers!H788&amp;"")="",ISNUMBER(MATCH(TRIM(Customers!H788&amp;""),Codes!$A$5:$A$14,0))),"",IF(ISNUMBER(Customers!H788),Customers!H788,IFERROR(VALUE(Customers!H788),"")))</f>
        <v>5</v>
      </c>
      <c r="I788" s="5" t="n">
        <f aca="false">IF(OR(TRIM(Customers!I788&amp;"")="",ISNUMBER(MATCH(TRIM(Customers!I788&amp;""),Codes!$A$5:$A$14,0)),Customers!I788=DATE(1970,1,1)),"",IF(ISNUMBER(Customers!I788),Customers!I788,IFERROR(DATEVALUE(Customers!I788),"")))</f>
        <v>44175</v>
      </c>
      <c r="J788" s="2" t="str">
        <f aca="false">IF(OR(TRIM(Customers!J788&amp;"")="",ISNUMBER(MATCH(TRIM(Customers!J788&amp;""),Codes!$A$5:$A$14,0))),"",TRIM(Customers!J788))</f>
        <v>App</v>
      </c>
      <c r="K788" s="3" t="n">
        <f aca="false">IF(OR(TRIM(Customers!K788&amp;"")="",ISNUMBER(MATCH(TRIM(Customers!K788&amp;""),Codes!$A$5:$A$14,0))),"",IF(ISNUMBER(Customers!K788),Customers!K788,IFERROR(VALUE(Customers!K788),"")))</f>
        <v>1</v>
      </c>
      <c r="L788" s="4" t="n">
        <f aca="false">IF(OR(TRIM(Customers!L788&amp;"")="",ISNUMBER(MATCH(TRIM(Customers!L788&amp;""),Codes!$A$5:$A$14,0))),"",IF(ISNUMBER(Customers!L788),Customers!L788,IFERROR(VALUE(Customers!L788),"")))</f>
        <v>-2348</v>
      </c>
      <c r="M788" s="4" t="n">
        <f aca="false">IF(OR(TRIM(Customers!M788&amp;"")="",ISNUMBER(MATCH(TRIM(Customers!M788&amp;""),Codes!$A$5:$A$14,0))),"",IF(ISNUMBER(Customers!M788),Customers!M788,IFERROR(VALUE(Customers!M788),"")))</f>
        <v>11569.71</v>
      </c>
      <c r="N788" s="3" t="n">
        <f aca="false">IF(OR(TRIM(Customers!N788&amp;"")="",ISNUMBER(MATCH(TRIM(Customers!N788&amp;""),Codes!$A$5:$A$14,0)),Customers!N788=9999),"",IF(ISNUMBER(Customers!N788),Customers!N788,IFERROR(VALUE(Customers!N788),"")))</f>
        <v>32</v>
      </c>
      <c r="O788" s="4" t="n">
        <f aca="false">IF(OR(TRIM(Customers!O788&amp;"")="",ISNUMBER(MATCH(TRIM(Customers!O788&amp;""),Codes!$A$5:$A$14,0))),"",IF(ISNUMBER(Customers!O788),Customers!O788,IFERROR(VALUE(Customers!O788),"")))</f>
        <v>46.65</v>
      </c>
      <c r="P788" s="3" t="n">
        <f aca="false">IF(OR(TRIM(Customers!P788&amp;"")="",ISNUMBER(MATCH(TRIM(Customers!P788&amp;""),Codes!$A$5:$A$14,0))),"",IF(ISNUMBER(Customers!P788),Customers!P788,IFERROR(VALUE(Customers!P788),"")))</f>
        <v>1</v>
      </c>
      <c r="Q788" s="4" t="n">
        <f aca="false">IF(OR(TRIM(Customers!Q788&amp;"")="",ISNUMBER(MATCH(TRIM(Customers!Q788&amp;""),Codes!$A$5:$A$14,0))),"",IF(ISNUMBER(Customers!Q788),Customers!Q788,IFERROR(VALUE(Customers!Q788),"")))</f>
        <v>2500</v>
      </c>
      <c r="R788" s="4" t="n">
        <f aca="false">IF(OR(TRIM(Customers!R788&amp;"")="",ISNUMBER(MATCH(TRIM(Customers!R788&amp;""),Codes!$A$5:$A$14,0))),"",IF(ISNUMBER(Customers!R788),Customers!R788,IFERROR(VALUE(Customers!R788),"")))</f>
        <v>185.17</v>
      </c>
      <c r="S788" s="4" t="n">
        <f aca="false">IF(OR(TRIM(Customers!S788&amp;"")="",ISNUMBER(MATCH(TRIM(Customers!S788&amp;""),Codes!$A$5:$A$14,0))),"",IF(ISNUMBER(Customers!S788),Customers!S788,IFERROR(VALUE(Customers!S788),"")))</f>
        <v>0</v>
      </c>
      <c r="T788" s="4" t="n">
        <f aca="false">IF(OR(TRIM(Customers!T788&amp;"")="",ISNUMBER(MATCH(TRIM(Customers!T788&amp;""),Codes!$A$5:$A$14,0))),"",IF(ISNUMBER(Customers!T788),Customers!T788,IFERROR(VALUE(Customers!T788),"")))</f>
        <v>0</v>
      </c>
      <c r="U788" s="3" t="n">
        <f aca="false">IF(OR(TRIM(Customers!U788&amp;"")="",ISNUMBER(MATCH(TRIM(Customers!U788&amp;""),Codes!$A$5:$A$14,0)),Customers!U788=0),"",IF(ISNUMBER(Customers!U788),Customers!U788,IFERROR(VALUE(Customers!U788),"")))</f>
        <v>582</v>
      </c>
      <c r="V788" s="3" t="n">
        <f aca="false">IF(OR(TRIM(Customers!V788&amp;"")="",ISNUMBER(MATCH(TRIM(Customers!V788&amp;""),Codes!$A$5:$A$14,0))),"",IF(ISNUMBER(Customers!V788),Customers!V788,IFERROR(VALUE(Customers!V788),"")))</f>
        <v>0</v>
      </c>
    </row>
    <row r="789" customFormat="false" ht="15" hidden="false" customHeight="false" outlineLevel="0" collapsed="false">
      <c r="A789" s="2" t="str">
        <f aca="false">Customers!A789</f>
        <v>CL00788</v>
      </c>
      <c r="B789" s="3" t="n">
        <f aca="false">IF(OR(TRIM(Customers!B789&amp;"")="",ISNUMBER(MATCH(TRIM(Customers!B789&amp;""),Codes!$A$5:$A$14,0)),Customers!B789=0),"",IF(ISNUMBER(Customers!B789),Customers!B789,IFERROR(VALUE(Customers!B789),"")))</f>
        <v>23</v>
      </c>
      <c r="C789" s="2" t="str">
        <f aca="false">IF(OR(TRIM(Customers!C789&amp;"")="",ISNUMBER(MATCH(TRIM(Customers!C789&amp;""),Codes!$A$5:$A$14,0))),"",TRIM(Customers!C789))</f>
        <v>M</v>
      </c>
      <c r="D789" s="2" t="str">
        <f aca="false">IF(OR(TRIM(Customers!D789&amp;"")="",ISNUMBER(MATCH(TRIM(Customers!D789&amp;""),Codes!$A$5:$A$14,0))),"",TRIM(Customers!D789))</f>
        <v>Molise</v>
      </c>
      <c r="E789" s="2" t="str">
        <f aca="false">IF(OR(TRIM(Customers!E789&amp;"")="",ISNUMBER(MATCH(TRIM(Customers!E789&amp;""),Codes!$A$5:$A$14,0))),"",TRIM(Customers!E789))</f>
        <v>Student</v>
      </c>
      <c r="F789" s="2" t="str">
        <f aca="false">IF(OR(TRIM(Customers!F789&amp;"")="",ISNUMBER(MATCH(TRIM(Customers!F789&amp;""),Codes!$A$5:$A$14,0))),"",TRIM(Customers!F789))</f>
        <v>Single</v>
      </c>
      <c r="G789" s="4" t="n">
        <f aca="false">IF(OR(TRIM(Customers!G789&amp;"")="",ISNUMBER(MATCH(TRIM(Customers!G789&amp;""),Codes!$A$5:$A$14,0)),Customers!G789=-999),"",IF(ISNUMBER(Customers!G789),Customers!G789,IFERROR(VALUE(Customers!G789),"")))</f>
        <v>3600</v>
      </c>
      <c r="H789" s="3" t="n">
        <f aca="false">IF(OR(TRIM(Customers!H789&amp;"")="",ISNUMBER(MATCH(TRIM(Customers!H789&amp;""),Codes!$A$5:$A$14,0))),"",IF(ISNUMBER(Customers!H789),Customers!H789,IFERROR(VALUE(Customers!H789),"")))</f>
        <v>2</v>
      </c>
      <c r="I789" s="5" t="n">
        <f aca="false">IF(OR(TRIM(Customers!I789&amp;"")="",ISNUMBER(MATCH(TRIM(Customers!I789&amp;""),Codes!$A$5:$A$14,0)),Customers!I789=DATE(1970,1,1)),"",IF(ISNUMBER(Customers!I789),Customers!I789,IFERROR(DATEVALUE(Customers!I789),"")))</f>
        <v>45521</v>
      </c>
      <c r="J789" s="2" t="str">
        <f aca="false">IF(OR(TRIM(Customers!J789&amp;"")="",ISNUMBER(MATCH(TRIM(Customers!J789&amp;""),Codes!$A$5:$A$14,0))),"",TRIM(Customers!J789))</f>
        <v>Online Banking</v>
      </c>
      <c r="K789" s="3" t="n">
        <f aca="false">IF(OR(TRIM(Customers!K789&amp;"")="",ISNUMBER(MATCH(TRIM(Customers!K789&amp;""),Codes!$A$5:$A$14,0))),"",IF(ISNUMBER(Customers!K789),Customers!K789,IFERROR(VALUE(Customers!K789),"")))</f>
        <v>2</v>
      </c>
      <c r="L789" s="4" t="n">
        <f aca="false">IF(OR(TRIM(Customers!L789&amp;"")="",ISNUMBER(MATCH(TRIM(Customers!L789&amp;""),Codes!$A$5:$A$14,0))),"",IF(ISNUMBER(Customers!L789),Customers!L789,IFERROR(VALUE(Customers!L789),"")))</f>
        <v>321.75</v>
      </c>
      <c r="M789" s="4" t="n">
        <f aca="false">IF(OR(TRIM(Customers!M789&amp;"")="",ISNUMBER(MATCH(TRIM(Customers!M789&amp;""),Codes!$A$5:$A$14,0))),"",IF(ISNUMBER(Customers!M789),Customers!M789,IFERROR(VALUE(Customers!M789),"")))</f>
        <v>458.56</v>
      </c>
      <c r="N789" s="3" t="n">
        <f aca="false">IF(OR(TRIM(Customers!N789&amp;"")="",ISNUMBER(MATCH(TRIM(Customers!N789&amp;""),Codes!$A$5:$A$14,0)),Customers!N789=9999),"",IF(ISNUMBER(Customers!N789),Customers!N789,IFERROR(VALUE(Customers!N789),"")))</f>
        <v>15</v>
      </c>
      <c r="O789" s="4" t="n">
        <f aca="false">IF(OR(TRIM(Customers!O789&amp;"")="",ISNUMBER(MATCH(TRIM(Customers!O789&amp;""),Codes!$A$5:$A$14,0))),"",IF(ISNUMBER(Customers!O789),Customers!O789,IFERROR(VALUE(Customers!O789),"")))</f>
        <v>24.96</v>
      </c>
      <c r="P789" s="3" t="n">
        <f aca="false">IF(OR(TRIM(Customers!P789&amp;"")="",ISNUMBER(MATCH(TRIM(Customers!P789&amp;""),Codes!$A$5:$A$14,0))),"",IF(ISNUMBER(Customers!P789),Customers!P789,IFERROR(VALUE(Customers!P789),"")))</f>
        <v>5</v>
      </c>
      <c r="Q789" s="4" t="n">
        <f aca="false">IF(OR(TRIM(Customers!Q789&amp;"")="",ISNUMBER(MATCH(TRIM(Customers!Q789&amp;""),Codes!$A$5:$A$14,0))),"",IF(ISNUMBER(Customers!Q789),Customers!Q789,IFERROR(VALUE(Customers!Q789),"")))</f>
        <v>1000</v>
      </c>
      <c r="R789" s="4" t="n">
        <f aca="false">IF(OR(TRIM(Customers!R789&amp;"")="",ISNUMBER(MATCH(TRIM(Customers!R789&amp;""),Codes!$A$5:$A$14,0))),"",IF(ISNUMBER(Customers!R789),Customers!R789,IFERROR(VALUE(Customers!R789),"")))</f>
        <v>166.23</v>
      </c>
      <c r="S789" s="4" t="str">
        <f aca="false">IF(OR(TRIM(Customers!S789&amp;"")="",ISNUMBER(MATCH(TRIM(Customers!S789&amp;""),Codes!$A$5:$A$14,0))),"",IF(ISNUMBER(Customers!S789),Customers!S789,IFERROR(VALUE(Customers!S789),"")))</f>
        <v/>
      </c>
      <c r="T789" s="4" t="str">
        <f aca="false">IF(OR(TRIM(Customers!T789&amp;"")="",ISNUMBER(MATCH(TRIM(Customers!T789&amp;""),Codes!$A$5:$A$14,0))),"",IF(ISNUMBER(Customers!T789),Customers!T789,IFERROR(VALUE(Customers!T789),"")))</f>
        <v/>
      </c>
      <c r="U789" s="3" t="n">
        <f aca="false">IF(OR(TRIM(Customers!U789&amp;"")="",ISNUMBER(MATCH(TRIM(Customers!U789&amp;""),Codes!$A$5:$A$14,0)),Customers!U789=0),"",IF(ISNUMBER(Customers!U789),Customers!U789,IFERROR(VALUE(Customers!U789),"")))</f>
        <v>532</v>
      </c>
      <c r="V789" s="3" t="n">
        <f aca="false">IF(OR(TRIM(Customers!V789&amp;"")="",ISNUMBER(MATCH(TRIM(Customers!V789&amp;""),Codes!$A$5:$A$14,0))),"",IF(ISNUMBER(Customers!V789),Customers!V789,IFERROR(VALUE(Customers!V789),"")))</f>
        <v>0</v>
      </c>
    </row>
    <row r="790" customFormat="false" ht="15" hidden="false" customHeight="false" outlineLevel="0" collapsed="false">
      <c r="A790" s="2" t="str">
        <f aca="false">Customers!A790</f>
        <v>CL00789</v>
      </c>
      <c r="B790" s="3" t="n">
        <f aca="false">IF(OR(TRIM(Customers!B790&amp;"")="",ISNUMBER(MATCH(TRIM(Customers!B790&amp;""),Codes!$A$5:$A$14,0)),Customers!B790=0),"",IF(ISNUMBER(Customers!B790),Customers!B790,IFERROR(VALUE(Customers!B790),"")))</f>
        <v>68</v>
      </c>
      <c r="C790" s="2" t="str">
        <f aca="false">IF(OR(TRIM(Customers!C790&amp;"")="",ISNUMBER(MATCH(TRIM(Customers!C790&amp;""),Codes!$A$5:$A$14,0))),"",TRIM(Customers!C790))</f>
        <v>M</v>
      </c>
      <c r="D790" s="2" t="str">
        <f aca="false">IF(OR(TRIM(Customers!D790&amp;"")="",ISNUMBER(MATCH(TRIM(Customers!D790&amp;""),Codes!$A$5:$A$14,0))),"",TRIM(Customers!D790))</f>
        <v>Emilia-Romagna</v>
      </c>
      <c r="E790" s="2" t="str">
        <f aca="false">IF(OR(TRIM(Customers!E790&amp;"")="",ISNUMBER(MATCH(TRIM(Customers!E790&amp;""),Codes!$A$5:$A$14,0))),"",TRIM(Customers!E790))</f>
        <v>Retired</v>
      </c>
      <c r="F790" s="2" t="str">
        <f aca="false">IF(OR(TRIM(Customers!F790&amp;"")="",ISNUMBER(MATCH(TRIM(Customers!F790&amp;""),Codes!$A$5:$A$14,0))),"",TRIM(Customers!F790))</f>
        <v>Married</v>
      </c>
      <c r="G790" s="4" t="n">
        <f aca="false">IF(OR(TRIM(Customers!G790&amp;"")="",ISNUMBER(MATCH(TRIM(Customers!G790&amp;""),Codes!$A$5:$A$14,0)),Customers!G790=-999),"",IF(ISNUMBER(Customers!G790),Customers!G790,IFERROR(VALUE(Customers!G790),"")))</f>
        <v>15500</v>
      </c>
      <c r="H790" s="3" t="n">
        <f aca="false">IF(OR(TRIM(Customers!H790&amp;"")="",ISNUMBER(MATCH(TRIM(Customers!H790&amp;""),Codes!$A$5:$A$14,0))),"",IF(ISNUMBER(Customers!H790),Customers!H790,IFERROR(VALUE(Customers!H790),"")))</f>
        <v>19</v>
      </c>
      <c r="I790" s="5" t="n">
        <f aca="false">IF(OR(TRIM(Customers!I790&amp;"")="",ISNUMBER(MATCH(TRIM(Customers!I790&amp;""),Codes!$A$5:$A$14,0)),Customers!I790=DATE(1970,1,1)),"",IF(ISNUMBER(Customers!I790),Customers!I790,IFERROR(DATEVALUE(Customers!I790),"")))</f>
        <v>39235</v>
      </c>
      <c r="J790" s="2" t="str">
        <f aca="false">IF(OR(TRIM(Customers!J790&amp;"")="",ISNUMBER(MATCH(TRIM(Customers!J790&amp;""),Codes!$A$5:$A$14,0))),"",TRIM(Customers!J790))</f>
        <v>Branch</v>
      </c>
      <c r="K790" s="3" t="n">
        <f aca="false">IF(OR(TRIM(Customers!K790&amp;"")="",ISNUMBER(MATCH(TRIM(Customers!K790&amp;""),Codes!$A$5:$A$14,0))),"",IF(ISNUMBER(Customers!K790),Customers!K790,IFERROR(VALUE(Customers!K790),"")))</f>
        <v>2</v>
      </c>
      <c r="L790" s="4" t="n">
        <f aca="false">IF(OR(TRIM(Customers!L790&amp;"")="",ISNUMBER(MATCH(TRIM(Customers!L790&amp;""),Codes!$A$5:$A$14,0))),"",IF(ISNUMBER(Customers!L790),Customers!L790,IFERROR(VALUE(Customers!L790),"")))</f>
        <v>3264.57</v>
      </c>
      <c r="M790" s="4" t="str">
        <f aca="false">IF(OR(TRIM(Customers!M790&amp;"")="",ISNUMBER(MATCH(TRIM(Customers!M790&amp;""),Codes!$A$5:$A$14,0))),"",IF(ISNUMBER(Customers!M790),Customers!M790,IFERROR(VALUE(Customers!M790),"")))</f>
        <v/>
      </c>
      <c r="N790" s="3" t="n">
        <f aca="false">IF(OR(TRIM(Customers!N790&amp;"")="",ISNUMBER(MATCH(TRIM(Customers!N790&amp;""),Codes!$A$5:$A$14,0)),Customers!N790=9999),"",IF(ISNUMBER(Customers!N790),Customers!N790,IFERROR(VALUE(Customers!N790),"")))</f>
        <v>15</v>
      </c>
      <c r="O790" s="4" t="str">
        <f aca="false">IF(OR(TRIM(Customers!O790&amp;"")="",ISNUMBER(MATCH(TRIM(Customers!O790&amp;""),Codes!$A$5:$A$14,0))),"",IF(ISNUMBER(Customers!O790),Customers!O790,IFERROR(VALUE(Customers!O790),"")))</f>
        <v/>
      </c>
      <c r="P790" s="3" t="n">
        <f aca="false">IF(OR(TRIM(Customers!P790&amp;"")="",ISNUMBER(MATCH(TRIM(Customers!P790&amp;""),Codes!$A$5:$A$14,0))),"",IF(ISNUMBER(Customers!P790),Customers!P790,IFERROR(VALUE(Customers!P790),"")))</f>
        <v>4</v>
      </c>
      <c r="Q790" s="4" t="n">
        <f aca="false">IF(OR(TRIM(Customers!Q790&amp;"")="",ISNUMBER(MATCH(TRIM(Customers!Q790&amp;""),Codes!$A$5:$A$14,0))),"",IF(ISNUMBER(Customers!Q790),Customers!Q790,IFERROR(VALUE(Customers!Q790),"")))</f>
        <v>2000</v>
      </c>
      <c r="R790" s="4" t="n">
        <f aca="false">IF(OR(TRIM(Customers!R790&amp;"")="",ISNUMBER(MATCH(TRIM(Customers!R790&amp;""),Codes!$A$5:$A$14,0))),"",IF(ISNUMBER(Customers!R790),Customers!R790,IFERROR(VALUE(Customers!R790),"")))</f>
        <v>289.73</v>
      </c>
      <c r="S790" s="4" t="n">
        <f aca="false">IF(OR(TRIM(Customers!S790&amp;"")="",ISNUMBER(MATCH(TRIM(Customers!S790&amp;""),Codes!$A$5:$A$14,0))),"",IF(ISNUMBER(Customers!S790),Customers!S790,IFERROR(VALUE(Customers!S790),"")))</f>
        <v>50000</v>
      </c>
      <c r="T790" s="4" t="n">
        <f aca="false">IF(OR(TRIM(Customers!T790&amp;"")="",ISNUMBER(MATCH(TRIM(Customers!T790&amp;""),Codes!$A$5:$A$14,0))),"",IF(ISNUMBER(Customers!T790),Customers!T790,IFERROR(VALUE(Customers!T790),"")))</f>
        <v>227</v>
      </c>
      <c r="U790" s="3" t="n">
        <f aca="false">IF(OR(TRIM(Customers!U790&amp;"")="",ISNUMBER(MATCH(TRIM(Customers!U790&amp;""),Codes!$A$5:$A$14,0)),Customers!U790=0),"",IF(ISNUMBER(Customers!U790),Customers!U790,IFERROR(VALUE(Customers!U790),"")))</f>
        <v>687</v>
      </c>
      <c r="V790" s="3" t="n">
        <f aca="false">IF(OR(TRIM(Customers!V790&amp;"")="",ISNUMBER(MATCH(TRIM(Customers!V790&amp;""),Codes!$A$5:$A$14,0))),"",IF(ISNUMBER(Customers!V790),Customers!V790,IFERROR(VALUE(Customers!V790),"")))</f>
        <v>0</v>
      </c>
    </row>
    <row r="791" customFormat="false" ht="15" hidden="false" customHeight="false" outlineLevel="0" collapsed="false">
      <c r="A791" s="2" t="str">
        <f aca="false">Customers!A791</f>
        <v>CL00790</v>
      </c>
      <c r="B791" s="3" t="n">
        <f aca="false">IF(OR(TRIM(Customers!B791&amp;"")="",ISNUMBER(MATCH(TRIM(Customers!B791&amp;""),Codes!$A$5:$A$14,0)),Customers!B791=0),"",IF(ISNUMBER(Customers!B791),Customers!B791,IFERROR(VALUE(Customers!B791),"")))</f>
        <v>49</v>
      </c>
      <c r="C791" s="2" t="str">
        <f aca="false">IF(OR(TRIM(Customers!C791&amp;"")="",ISNUMBER(MATCH(TRIM(Customers!C791&amp;""),Codes!$A$5:$A$14,0))),"",TRIM(Customers!C791))</f>
        <v>M</v>
      </c>
      <c r="D791" s="2" t="str">
        <f aca="false">IF(OR(TRIM(Customers!D791&amp;"")="",ISNUMBER(MATCH(TRIM(Customers!D791&amp;""),Codes!$A$5:$A$14,0))),"",TRIM(Customers!D791))</f>
        <v>Veneto</v>
      </c>
      <c r="E791" s="2" t="str">
        <f aca="false">IF(OR(TRIM(Customers!E791&amp;"")="",ISNUMBER(MATCH(TRIM(Customers!E791&amp;""),Codes!$A$5:$A$14,0))),"",TRIM(Customers!E791))</f>
        <v>Executive</v>
      </c>
      <c r="F791" s="2" t="str">
        <f aca="false">IF(OR(TRIM(Customers!F791&amp;"")="",ISNUMBER(MATCH(TRIM(Customers!F791&amp;""),Codes!$A$5:$A$14,0))),"",TRIM(Customers!F791))</f>
        <v>Divorced</v>
      </c>
      <c r="G791" s="4" t="n">
        <f aca="false">IF(OR(TRIM(Customers!G791&amp;"")="",ISNUMBER(MATCH(TRIM(Customers!G791&amp;""),Codes!$A$5:$A$14,0)),Customers!G791=-999),"",IF(ISNUMBER(Customers!G791),Customers!G791,IFERROR(VALUE(Customers!G791),"")))</f>
        <v>56300</v>
      </c>
      <c r="H791" s="3" t="n">
        <f aca="false">IF(OR(TRIM(Customers!H791&amp;"")="",ISNUMBER(MATCH(TRIM(Customers!H791&amp;""),Codes!$A$5:$A$14,0))),"",IF(ISNUMBER(Customers!H791),Customers!H791,IFERROR(VALUE(Customers!H791),"")))</f>
        <v>23</v>
      </c>
      <c r="I791" s="5" t="n">
        <f aca="false">IF(OR(TRIM(Customers!I791&amp;"")="",ISNUMBER(MATCH(TRIM(Customers!I791&amp;""),Codes!$A$5:$A$14,0)),Customers!I791=DATE(1970,1,1)),"",IF(ISNUMBER(Customers!I791),Customers!I791,IFERROR(DATEVALUE(Customers!I791),"")))</f>
        <v>37812</v>
      </c>
      <c r="J791" s="2" t="str">
        <f aca="false">IF(OR(TRIM(Customers!J791&amp;"")="",ISNUMBER(MATCH(TRIM(Customers!J791&amp;""),Codes!$A$5:$A$14,0))),"",TRIM(Customers!J791))</f>
        <v>App</v>
      </c>
      <c r="K791" s="3" t="n">
        <f aca="false">IF(OR(TRIM(Customers!K791&amp;"")="",ISNUMBER(MATCH(TRIM(Customers!K791&amp;""),Codes!$A$5:$A$14,0))),"",IF(ISNUMBER(Customers!K791),Customers!K791,IFERROR(VALUE(Customers!K791),"")))</f>
        <v>5</v>
      </c>
      <c r="L791" s="4" t="n">
        <f aca="false">IF(OR(TRIM(Customers!L791&amp;"")="",ISNUMBER(MATCH(TRIM(Customers!L791&amp;""),Codes!$A$5:$A$14,0))),"",IF(ISNUMBER(Customers!L791),Customers!L791,IFERROR(VALUE(Customers!L791),"")))</f>
        <v>4194.29</v>
      </c>
      <c r="M791" s="4" t="n">
        <f aca="false">IF(OR(TRIM(Customers!M791&amp;"")="",ISNUMBER(MATCH(TRIM(Customers!M791&amp;""),Codes!$A$5:$A$14,0))),"",IF(ISNUMBER(Customers!M791),Customers!M791,IFERROR(VALUE(Customers!M791),"")))</f>
        <v>35126.95</v>
      </c>
      <c r="N791" s="3" t="n">
        <f aca="false">IF(OR(TRIM(Customers!N791&amp;"")="",ISNUMBER(MATCH(TRIM(Customers!N791&amp;""),Codes!$A$5:$A$14,0)),Customers!N791=9999),"",IF(ISNUMBER(Customers!N791),Customers!N791,IFERROR(VALUE(Customers!N791),"")))</f>
        <v>43</v>
      </c>
      <c r="O791" s="4" t="n">
        <f aca="false">IF(OR(TRIM(Customers!O791&amp;"")="",ISNUMBER(MATCH(TRIM(Customers!O791&amp;""),Codes!$A$5:$A$14,0))),"",IF(ISNUMBER(Customers!O791),Customers!O791,IFERROR(VALUE(Customers!O791),"")))</f>
        <v>43.92</v>
      </c>
      <c r="P791" s="3" t="n">
        <f aca="false">IF(OR(TRIM(Customers!P791&amp;"")="",ISNUMBER(MATCH(TRIM(Customers!P791&amp;""),Codes!$A$5:$A$14,0))),"",IF(ISNUMBER(Customers!P791),Customers!P791,IFERROR(VALUE(Customers!P791),"")))</f>
        <v>0</v>
      </c>
      <c r="Q791" s="4" t="n">
        <f aca="false">IF(OR(TRIM(Customers!Q791&amp;"")="",ISNUMBER(MATCH(TRIM(Customers!Q791&amp;""),Codes!$A$5:$A$14,0))),"",IF(ISNUMBER(Customers!Q791),Customers!Q791,IFERROR(VALUE(Customers!Q791),"")))</f>
        <v>0</v>
      </c>
      <c r="R791" s="4" t="n">
        <f aca="false">IF(OR(TRIM(Customers!R791&amp;"")="",ISNUMBER(MATCH(TRIM(Customers!R791&amp;""),Codes!$A$5:$A$14,0))),"",IF(ISNUMBER(Customers!R791),Customers!R791,IFERROR(VALUE(Customers!R791),"")))</f>
        <v>0</v>
      </c>
      <c r="S791" s="4" t="str">
        <f aca="false">IF(OR(TRIM(Customers!S791&amp;"")="",ISNUMBER(MATCH(TRIM(Customers!S791&amp;""),Codes!$A$5:$A$14,0))),"",IF(ISNUMBER(Customers!S791),Customers!S791,IFERROR(VALUE(Customers!S791),"")))</f>
        <v/>
      </c>
      <c r="T791" s="4" t="str">
        <f aca="false">IF(OR(TRIM(Customers!T791&amp;"")="",ISNUMBER(MATCH(TRIM(Customers!T791&amp;""),Codes!$A$5:$A$14,0))),"",IF(ISNUMBER(Customers!T791),Customers!T791,IFERROR(VALUE(Customers!T791),"")))</f>
        <v/>
      </c>
      <c r="U791" s="3" t="n">
        <f aca="false">IF(OR(TRIM(Customers!U791&amp;"")="",ISNUMBER(MATCH(TRIM(Customers!U791&amp;""),Codes!$A$5:$A$14,0)),Customers!U791=0),"",IF(ISNUMBER(Customers!U791),Customers!U791,IFERROR(VALUE(Customers!U791),"")))</f>
        <v>676</v>
      </c>
      <c r="V791" s="3" t="n">
        <f aca="false">IF(OR(TRIM(Customers!V791&amp;"")="",ISNUMBER(MATCH(TRIM(Customers!V791&amp;""),Codes!$A$5:$A$14,0))),"",IF(ISNUMBER(Customers!V791),Customers!V791,IFERROR(VALUE(Customers!V791),"")))</f>
        <v>1</v>
      </c>
    </row>
    <row r="792" customFormat="false" ht="15" hidden="false" customHeight="false" outlineLevel="0" collapsed="false">
      <c r="A792" s="2" t="str">
        <f aca="false">Customers!A792</f>
        <v>CL00791</v>
      </c>
      <c r="B792" s="3" t="n">
        <f aca="false">IF(OR(TRIM(Customers!B792&amp;"")="",ISNUMBER(MATCH(TRIM(Customers!B792&amp;""),Codes!$A$5:$A$14,0)),Customers!B792=0),"",IF(ISNUMBER(Customers!B792),Customers!B792,IFERROR(VALUE(Customers!B792),"")))</f>
        <v>35</v>
      </c>
      <c r="C792" s="2" t="str">
        <f aca="false">IF(OR(TRIM(Customers!C792&amp;"")="",ISNUMBER(MATCH(TRIM(Customers!C792&amp;""),Codes!$A$5:$A$14,0))),"",TRIM(Customers!C792))</f>
        <v>F</v>
      </c>
      <c r="D792" s="2" t="str">
        <f aca="false">IF(OR(TRIM(Customers!D792&amp;"")="",ISNUMBER(MATCH(TRIM(Customers!D792&amp;""),Codes!$A$5:$A$14,0))),"",TRIM(Customers!D792))</f>
        <v>Sardegna</v>
      </c>
      <c r="E792" s="2" t="str">
        <f aca="false">IF(OR(TRIM(Customers!E792&amp;"")="",ISNUMBER(MATCH(TRIM(Customers!E792&amp;""),Codes!$A$5:$A$14,0))),"",TRIM(Customers!E792))</f>
        <v>Employee</v>
      </c>
      <c r="F792" s="2" t="str">
        <f aca="false">IF(OR(TRIM(Customers!F792&amp;"")="",ISNUMBER(MATCH(TRIM(Customers!F792&amp;""),Codes!$A$5:$A$14,0))),"",TRIM(Customers!F792))</f>
        <v>Married</v>
      </c>
      <c r="G792" s="4" t="n">
        <f aca="false">IF(OR(TRIM(Customers!G792&amp;"")="",ISNUMBER(MATCH(TRIM(Customers!G792&amp;""),Codes!$A$5:$A$14,0)),Customers!G792=-999),"",IF(ISNUMBER(Customers!G792),Customers!G792,IFERROR(VALUE(Customers!G792),"")))</f>
        <v>46000</v>
      </c>
      <c r="H792" s="3" t="n">
        <f aca="false">IF(OR(TRIM(Customers!H792&amp;"")="",ISNUMBER(MATCH(TRIM(Customers!H792&amp;""),Codes!$A$5:$A$14,0))),"",IF(ISNUMBER(Customers!H792),Customers!H792,IFERROR(VALUE(Customers!H792),"")))</f>
        <v>9</v>
      </c>
      <c r="I792" s="5" t="n">
        <f aca="false">IF(OR(TRIM(Customers!I792&amp;"")="",ISNUMBER(MATCH(TRIM(Customers!I792&amp;""),Codes!$A$5:$A$14,0)),Customers!I792=DATE(1970,1,1)),"",IF(ISNUMBER(Customers!I792),Customers!I792,IFERROR(DATEVALUE(Customers!I792),"")))</f>
        <v>42892</v>
      </c>
      <c r="J792" s="2" t="str">
        <f aca="false">IF(OR(TRIM(Customers!J792&amp;"")="",ISNUMBER(MATCH(TRIM(Customers!J792&amp;""),Codes!$A$5:$A$14,0))),"",TRIM(Customers!J792))</f>
        <v>Online Banking</v>
      </c>
      <c r="K792" s="3" t="n">
        <f aca="false">IF(OR(TRIM(Customers!K792&amp;"")="",ISNUMBER(MATCH(TRIM(Customers!K792&amp;""),Codes!$A$5:$A$14,0))),"",IF(ISNUMBER(Customers!K792),Customers!K792,IFERROR(VALUE(Customers!K792),"")))</f>
        <v>1</v>
      </c>
      <c r="L792" s="4" t="n">
        <f aca="false">IF(OR(TRIM(Customers!L792&amp;"")="",ISNUMBER(MATCH(TRIM(Customers!L792&amp;""),Codes!$A$5:$A$14,0))),"",IF(ISNUMBER(Customers!L792),Customers!L792,IFERROR(VALUE(Customers!L792),"")))</f>
        <v>5977.2</v>
      </c>
      <c r="M792" s="4" t="n">
        <f aca="false">IF(OR(TRIM(Customers!M792&amp;"")="",ISNUMBER(MATCH(TRIM(Customers!M792&amp;""),Codes!$A$5:$A$14,0))),"",IF(ISNUMBER(Customers!M792),Customers!M792,IFERROR(VALUE(Customers!M792),"")))</f>
        <v>23005.59</v>
      </c>
      <c r="N792" s="3" t="n">
        <f aca="false">IF(OR(TRIM(Customers!N792&amp;"")="",ISNUMBER(MATCH(TRIM(Customers!N792&amp;""),Codes!$A$5:$A$14,0)),Customers!N792=9999),"",IF(ISNUMBER(Customers!N792),Customers!N792,IFERROR(VALUE(Customers!N792),"")))</f>
        <v>39</v>
      </c>
      <c r="O792" s="4" t="n">
        <f aca="false">IF(OR(TRIM(Customers!O792&amp;"")="",ISNUMBER(MATCH(TRIM(Customers!O792&amp;""),Codes!$A$5:$A$14,0))),"",IF(ISNUMBER(Customers!O792),Customers!O792,IFERROR(VALUE(Customers!O792),"")))</f>
        <v>43.06</v>
      </c>
      <c r="P792" s="3" t="n">
        <f aca="false">IF(OR(TRIM(Customers!P792&amp;"")="",ISNUMBER(MATCH(TRIM(Customers!P792&amp;""),Codes!$A$5:$A$14,0))),"",IF(ISNUMBER(Customers!P792),Customers!P792,IFERROR(VALUE(Customers!P792),"")))</f>
        <v>4</v>
      </c>
      <c r="Q792" s="4" t="n">
        <f aca="false">IF(OR(TRIM(Customers!Q792&amp;"")="",ISNUMBER(MATCH(TRIM(Customers!Q792&amp;""),Codes!$A$5:$A$14,0))),"",IF(ISNUMBER(Customers!Q792),Customers!Q792,IFERROR(VALUE(Customers!Q792),"")))</f>
        <v>9000</v>
      </c>
      <c r="R792" s="4" t="str">
        <f aca="false">IF(OR(TRIM(Customers!R792&amp;"")="",ISNUMBER(MATCH(TRIM(Customers!R792&amp;""),Codes!$A$5:$A$14,0))),"",IF(ISNUMBER(Customers!R792),Customers!R792,IFERROR(VALUE(Customers!R792),"")))</f>
        <v/>
      </c>
      <c r="S792" s="4" t="n">
        <f aca="false">IF(OR(TRIM(Customers!S792&amp;"")="",ISNUMBER(MATCH(TRIM(Customers!S792&amp;""),Codes!$A$5:$A$14,0))),"",IF(ISNUMBER(Customers!S792),Customers!S792,IFERROR(VALUE(Customers!S792),"")))</f>
        <v>179000</v>
      </c>
      <c r="T792" s="4" t="n">
        <f aca="false">IF(OR(TRIM(Customers!T792&amp;"")="",ISNUMBER(MATCH(TRIM(Customers!T792&amp;""),Codes!$A$5:$A$14,0))),"",IF(ISNUMBER(Customers!T792),Customers!T792,IFERROR(VALUE(Customers!T792),"")))</f>
        <v>969</v>
      </c>
      <c r="U792" s="3" t="n">
        <f aca="false">IF(OR(TRIM(Customers!U792&amp;"")="",ISNUMBER(MATCH(TRIM(Customers!U792&amp;""),Codes!$A$5:$A$14,0)),Customers!U792=0),"",IF(ISNUMBER(Customers!U792),Customers!U792,IFERROR(VALUE(Customers!U792),"")))</f>
        <v>577</v>
      </c>
      <c r="V792" s="3" t="n">
        <f aca="false">IF(OR(TRIM(Customers!V792&amp;"")="",ISNUMBER(MATCH(TRIM(Customers!V792&amp;""),Codes!$A$5:$A$14,0))),"",IF(ISNUMBER(Customers!V792),Customers!V792,IFERROR(VALUE(Customers!V792),"")))</f>
        <v>0</v>
      </c>
    </row>
    <row r="793" customFormat="false" ht="15" hidden="false" customHeight="false" outlineLevel="0" collapsed="false">
      <c r="A793" s="2" t="str">
        <f aca="false">Customers!A793</f>
        <v>CL00792</v>
      </c>
      <c r="B793" s="3" t="n">
        <f aca="false">IF(OR(TRIM(Customers!B793&amp;"")="",ISNUMBER(MATCH(TRIM(Customers!B793&amp;""),Codes!$A$5:$A$14,0)),Customers!B793=0),"",IF(ISNUMBER(Customers!B793),Customers!B793,IFERROR(VALUE(Customers!B793),"")))</f>
        <v>56</v>
      </c>
      <c r="C793" s="2" t="str">
        <f aca="false">IF(OR(TRIM(Customers!C793&amp;"")="",ISNUMBER(MATCH(TRIM(Customers!C793&amp;""),Codes!$A$5:$A$14,0))),"",TRIM(Customers!C793))</f>
        <v>M</v>
      </c>
      <c r="D793" s="2" t="str">
        <f aca="false">IF(OR(TRIM(Customers!D793&amp;"")="",ISNUMBER(MATCH(TRIM(Customers!D793&amp;""),Codes!$A$5:$A$14,0))),"",TRIM(Customers!D793))</f>
        <v>Piemonte</v>
      </c>
      <c r="E793" s="2" t="str">
        <f aca="false">IF(OR(TRIM(Customers!E793&amp;"")="",ISNUMBER(MATCH(TRIM(Customers!E793&amp;""),Codes!$A$5:$A$14,0))),"",TRIM(Customers!E793))</f>
        <v>Self-employed</v>
      </c>
      <c r="F793" s="2" t="str">
        <f aca="false">IF(OR(TRIM(Customers!F793&amp;"")="",ISNUMBER(MATCH(TRIM(Customers!F793&amp;""),Codes!$A$5:$A$14,0))),"",TRIM(Customers!F793))</f>
        <v>Married</v>
      </c>
      <c r="G793" s="4" t="n">
        <f aca="false">IF(OR(TRIM(Customers!G793&amp;"")="",ISNUMBER(MATCH(TRIM(Customers!G793&amp;""),Codes!$A$5:$A$14,0)),Customers!G793=-999),"",IF(ISNUMBER(Customers!G793),Customers!G793,IFERROR(VALUE(Customers!G793),"")))</f>
        <v>41400</v>
      </c>
      <c r="H793" s="3" t="n">
        <f aca="false">IF(OR(TRIM(Customers!H793&amp;"")="",ISNUMBER(MATCH(TRIM(Customers!H793&amp;""),Codes!$A$5:$A$14,0))),"",IF(ISNUMBER(Customers!H793),Customers!H793,IFERROR(VALUE(Customers!H793),"")))</f>
        <v>23</v>
      </c>
      <c r="I793" s="5" t="n">
        <f aca="false">IF(OR(TRIM(Customers!I793&amp;"")="",ISNUMBER(MATCH(TRIM(Customers!I793&amp;""),Codes!$A$5:$A$14,0)),Customers!I793=DATE(1970,1,1)),"",IF(ISNUMBER(Customers!I793),Customers!I793,IFERROR(DATEVALUE(Customers!I793),"")))</f>
        <v>37760</v>
      </c>
      <c r="J793" s="2" t="str">
        <f aca="false">IF(OR(TRIM(Customers!J793&amp;"")="",ISNUMBER(MATCH(TRIM(Customers!J793&amp;""),Codes!$A$5:$A$14,0))),"",TRIM(Customers!J793))</f>
        <v>App</v>
      </c>
      <c r="K793" s="3" t="n">
        <f aca="false">IF(OR(TRIM(Customers!K793&amp;"")="",ISNUMBER(MATCH(TRIM(Customers!K793&amp;""),Codes!$A$5:$A$14,0))),"",IF(ISNUMBER(Customers!K793),Customers!K793,IFERROR(VALUE(Customers!K793),"")))</f>
        <v>4</v>
      </c>
      <c r="L793" s="4" t="n">
        <f aca="false">IF(OR(TRIM(Customers!L793&amp;"")="",ISNUMBER(MATCH(TRIM(Customers!L793&amp;""),Codes!$A$5:$A$14,0))),"",IF(ISNUMBER(Customers!L793),Customers!L793,IFERROR(VALUE(Customers!L793),"")))</f>
        <v>3742.68</v>
      </c>
      <c r="M793" s="4" t="n">
        <f aca="false">IF(OR(TRIM(Customers!M793&amp;"")="",ISNUMBER(MATCH(TRIM(Customers!M793&amp;""),Codes!$A$5:$A$14,0))),"",IF(ISNUMBER(Customers!M793),Customers!M793,IFERROR(VALUE(Customers!M793),"")))</f>
        <v>74414.29</v>
      </c>
      <c r="N793" s="3" t="n">
        <f aca="false">IF(OR(TRIM(Customers!N793&amp;"")="",ISNUMBER(MATCH(TRIM(Customers!N793&amp;""),Codes!$A$5:$A$14,0)),Customers!N793=9999),"",IF(ISNUMBER(Customers!N793),Customers!N793,IFERROR(VALUE(Customers!N793),"")))</f>
        <v>40</v>
      </c>
      <c r="O793" s="4" t="n">
        <f aca="false">IF(OR(TRIM(Customers!O793&amp;"")="",ISNUMBER(MATCH(TRIM(Customers!O793&amp;""),Codes!$A$5:$A$14,0))),"",IF(ISNUMBER(Customers!O793),Customers!O793,IFERROR(VALUE(Customers!O793),"")))</f>
        <v>55.49</v>
      </c>
      <c r="P793" s="3" t="n">
        <f aca="false">IF(OR(TRIM(Customers!P793&amp;"")="",ISNUMBER(MATCH(TRIM(Customers!P793&amp;""),Codes!$A$5:$A$14,0))),"",IF(ISNUMBER(Customers!P793),Customers!P793,IFERROR(VALUE(Customers!P793),"")))</f>
        <v>1</v>
      </c>
      <c r="Q793" s="4" t="n">
        <f aca="false">IF(OR(TRIM(Customers!Q793&amp;"")="",ISNUMBER(MATCH(TRIM(Customers!Q793&amp;""),Codes!$A$5:$A$14,0))),"",IF(ISNUMBER(Customers!Q793),Customers!Q793,IFERROR(VALUE(Customers!Q793),"")))</f>
        <v>9500</v>
      </c>
      <c r="R793" s="4" t="n">
        <f aca="false">IF(OR(TRIM(Customers!R793&amp;"")="",ISNUMBER(MATCH(TRIM(Customers!R793&amp;""),Codes!$A$5:$A$14,0))),"",IF(ISNUMBER(Customers!R793),Customers!R793,IFERROR(VALUE(Customers!R793),"")))</f>
        <v>3672.25</v>
      </c>
      <c r="S793" s="4" t="n">
        <f aca="false">IF(OR(TRIM(Customers!S793&amp;"")="",ISNUMBER(MATCH(TRIM(Customers!S793&amp;""),Codes!$A$5:$A$14,0))),"",IF(ISNUMBER(Customers!S793),Customers!S793,IFERROR(VALUE(Customers!S793),"")))</f>
        <v>0</v>
      </c>
      <c r="T793" s="4" t="n">
        <f aca="false">IF(OR(TRIM(Customers!T793&amp;"")="",ISNUMBER(MATCH(TRIM(Customers!T793&amp;""),Codes!$A$5:$A$14,0))),"",IF(ISNUMBER(Customers!T793),Customers!T793,IFERROR(VALUE(Customers!T793),"")))</f>
        <v>0</v>
      </c>
      <c r="U793" s="3" t="n">
        <f aca="false">IF(OR(TRIM(Customers!U793&amp;"")="",ISNUMBER(MATCH(TRIM(Customers!U793&amp;""),Codes!$A$5:$A$14,0)),Customers!U793=0),"",IF(ISNUMBER(Customers!U793),Customers!U793,IFERROR(VALUE(Customers!U793),"")))</f>
        <v>675</v>
      </c>
      <c r="V793" s="3" t="n">
        <f aca="false">IF(OR(TRIM(Customers!V793&amp;"")="",ISNUMBER(MATCH(TRIM(Customers!V793&amp;""),Codes!$A$5:$A$14,0))),"",IF(ISNUMBER(Customers!V793),Customers!V793,IFERROR(VALUE(Customers!V793),"")))</f>
        <v>0</v>
      </c>
    </row>
    <row r="794" customFormat="false" ht="15" hidden="false" customHeight="false" outlineLevel="0" collapsed="false">
      <c r="A794" s="2" t="str">
        <f aca="false">Customers!A794</f>
        <v>CL00793</v>
      </c>
      <c r="B794" s="3" t="n">
        <f aca="false">IF(OR(TRIM(Customers!B794&amp;"")="",ISNUMBER(MATCH(TRIM(Customers!B794&amp;""),Codes!$A$5:$A$14,0)),Customers!B794=0),"",IF(ISNUMBER(Customers!B794),Customers!B794,IFERROR(VALUE(Customers!B794),"")))</f>
        <v>50</v>
      </c>
      <c r="C794" s="2" t="str">
        <f aca="false">IF(OR(TRIM(Customers!C794&amp;"")="",ISNUMBER(MATCH(TRIM(Customers!C794&amp;""),Codes!$A$5:$A$14,0))),"",TRIM(Customers!C794))</f>
        <v>F</v>
      </c>
      <c r="D794" s="2" t="str">
        <f aca="false">IF(OR(TRIM(Customers!D794&amp;"")="",ISNUMBER(MATCH(TRIM(Customers!D794&amp;""),Codes!$A$5:$A$14,0))),"",TRIM(Customers!D794))</f>
        <v>Sardegna</v>
      </c>
      <c r="E794" s="2" t="str">
        <f aca="false">IF(OR(TRIM(Customers!E794&amp;"")="",ISNUMBER(MATCH(TRIM(Customers!E794&amp;""),Codes!$A$5:$A$14,0))),"",TRIM(Customers!E794))</f>
        <v>Shopkeeper</v>
      </c>
      <c r="F794" s="2" t="str">
        <f aca="false">IF(OR(TRIM(Customers!F794&amp;"")="",ISNUMBER(MATCH(TRIM(Customers!F794&amp;""),Codes!$A$5:$A$14,0))),"",TRIM(Customers!F794))</f>
        <v>Divorced</v>
      </c>
      <c r="G794" s="4" t="n">
        <f aca="false">IF(OR(TRIM(Customers!G794&amp;"")="",ISNUMBER(MATCH(TRIM(Customers!G794&amp;""),Codes!$A$5:$A$14,0)),Customers!G794=-999),"",IF(ISNUMBER(Customers!G794),Customers!G794,IFERROR(VALUE(Customers!G794),"")))</f>
        <v>34300</v>
      </c>
      <c r="H794" s="3" t="n">
        <f aca="false">IF(OR(TRIM(Customers!H794&amp;"")="",ISNUMBER(MATCH(TRIM(Customers!H794&amp;""),Codes!$A$5:$A$14,0))),"",IF(ISNUMBER(Customers!H794),Customers!H794,IFERROR(VALUE(Customers!H794),"")))</f>
        <v>6</v>
      </c>
      <c r="I794" s="5" t="n">
        <f aca="false">IF(OR(TRIM(Customers!I794&amp;"")="",ISNUMBER(MATCH(TRIM(Customers!I794&amp;""),Codes!$A$5:$A$14,0)),Customers!I794=DATE(1970,1,1)),"",IF(ISNUMBER(Customers!I794),Customers!I794,IFERROR(DATEVALUE(Customers!I794),"")))</f>
        <v>43742</v>
      </c>
      <c r="J794" s="2" t="str">
        <f aca="false">IF(OR(TRIM(Customers!J794&amp;"")="",ISNUMBER(MATCH(TRIM(Customers!J794&amp;""),Codes!$A$5:$A$14,0))),"",TRIM(Customers!J794))</f>
        <v>App</v>
      </c>
      <c r="K794" s="3" t="n">
        <f aca="false">IF(OR(TRIM(Customers!K794&amp;"")="",ISNUMBER(MATCH(TRIM(Customers!K794&amp;""),Codes!$A$5:$A$14,0))),"",IF(ISNUMBER(Customers!K794),Customers!K794,IFERROR(VALUE(Customers!K794),"")))</f>
        <v>1</v>
      </c>
      <c r="L794" s="4" t="n">
        <f aca="false">IF(OR(TRIM(Customers!L794&amp;"")="",ISNUMBER(MATCH(TRIM(Customers!L794&amp;""),Codes!$A$5:$A$14,0))),"",IF(ISNUMBER(Customers!L794),Customers!L794,IFERROR(VALUE(Customers!L794),"")))</f>
        <v>3956.24</v>
      </c>
      <c r="M794" s="4" t="n">
        <f aca="false">IF(OR(TRIM(Customers!M794&amp;"")="",ISNUMBER(MATCH(TRIM(Customers!M794&amp;""),Codes!$A$5:$A$14,0))),"",IF(ISNUMBER(Customers!M794),Customers!M794,IFERROR(VALUE(Customers!M794),"")))</f>
        <v>14296.63</v>
      </c>
      <c r="N794" s="3" t="n">
        <f aca="false">IF(OR(TRIM(Customers!N794&amp;"")="",ISNUMBER(MATCH(TRIM(Customers!N794&amp;""),Codes!$A$5:$A$14,0)),Customers!N794=9999),"",IF(ISNUMBER(Customers!N794),Customers!N794,IFERROR(VALUE(Customers!N794),"")))</f>
        <v>27</v>
      </c>
      <c r="O794" s="4" t="n">
        <f aca="false">IF(OR(TRIM(Customers!O794&amp;"")="",ISNUMBER(MATCH(TRIM(Customers!O794&amp;""),Codes!$A$5:$A$14,0))),"",IF(ISNUMBER(Customers!O794),Customers!O794,IFERROR(VALUE(Customers!O794),"")))</f>
        <v>36.95</v>
      </c>
      <c r="P794" s="3" t="n">
        <f aca="false">IF(OR(TRIM(Customers!P794&amp;"")="",ISNUMBER(MATCH(TRIM(Customers!P794&amp;""),Codes!$A$5:$A$14,0))),"",IF(ISNUMBER(Customers!P794),Customers!P794,IFERROR(VALUE(Customers!P794),"")))</f>
        <v>1</v>
      </c>
      <c r="Q794" s="4" t="n">
        <f aca="false">IF(OR(TRIM(Customers!Q794&amp;"")="",ISNUMBER(MATCH(TRIM(Customers!Q794&amp;""),Codes!$A$5:$A$14,0))),"",IF(ISNUMBER(Customers!Q794),Customers!Q794,IFERROR(VALUE(Customers!Q794),"")))</f>
        <v>0</v>
      </c>
      <c r="R794" s="4" t="n">
        <f aca="false">IF(OR(TRIM(Customers!R794&amp;"")="",ISNUMBER(MATCH(TRIM(Customers!R794&amp;""),Codes!$A$5:$A$14,0))),"",IF(ISNUMBER(Customers!R794),Customers!R794,IFERROR(VALUE(Customers!R794),"")))</f>
        <v>0</v>
      </c>
      <c r="S794" s="4" t="n">
        <f aca="false">IF(OR(TRIM(Customers!S794&amp;"")="",ISNUMBER(MATCH(TRIM(Customers!S794&amp;""),Codes!$A$5:$A$14,0))),"",IF(ISNUMBER(Customers!S794),Customers!S794,IFERROR(VALUE(Customers!S794),"")))</f>
        <v>0</v>
      </c>
      <c r="T794" s="4" t="n">
        <f aca="false">IF(OR(TRIM(Customers!T794&amp;"")="",ISNUMBER(MATCH(TRIM(Customers!T794&amp;""),Codes!$A$5:$A$14,0))),"",IF(ISNUMBER(Customers!T794),Customers!T794,IFERROR(VALUE(Customers!T794),"")))</f>
        <v>0</v>
      </c>
      <c r="U794" s="3" t="n">
        <f aca="false">IF(OR(TRIM(Customers!U794&amp;"")="",ISNUMBER(MATCH(TRIM(Customers!U794&amp;""),Codes!$A$5:$A$14,0)),Customers!U794=0),"",IF(ISNUMBER(Customers!U794),Customers!U794,IFERROR(VALUE(Customers!U794),"")))</f>
        <v>674</v>
      </c>
      <c r="V794" s="3" t="n">
        <f aca="false">IF(OR(TRIM(Customers!V794&amp;"")="",ISNUMBER(MATCH(TRIM(Customers!V794&amp;""),Codes!$A$5:$A$14,0))),"",IF(ISNUMBER(Customers!V794),Customers!V794,IFERROR(VALUE(Customers!V794),"")))</f>
        <v>0</v>
      </c>
    </row>
    <row r="795" customFormat="false" ht="15" hidden="false" customHeight="false" outlineLevel="0" collapsed="false">
      <c r="A795" s="2" t="str">
        <f aca="false">Customers!A795</f>
        <v>CL00794</v>
      </c>
      <c r="B795" s="3" t="n">
        <f aca="false">IF(OR(TRIM(Customers!B795&amp;"")="",ISNUMBER(MATCH(TRIM(Customers!B795&amp;""),Codes!$A$5:$A$14,0)),Customers!B795=0),"",IF(ISNUMBER(Customers!B795),Customers!B795,IFERROR(VALUE(Customers!B795),"")))</f>
        <v>23</v>
      </c>
      <c r="C795" s="2" t="str">
        <f aca="false">IF(OR(TRIM(Customers!C795&amp;"")="",ISNUMBER(MATCH(TRIM(Customers!C795&amp;""),Codes!$A$5:$A$14,0))),"",TRIM(Customers!C795))</f>
        <v>F</v>
      </c>
      <c r="D795" s="2" t="str">
        <f aca="false">IF(OR(TRIM(Customers!D795&amp;"")="",ISNUMBER(MATCH(TRIM(Customers!D795&amp;""),Codes!$A$5:$A$14,0))),"",TRIM(Customers!D795))</f>
        <v>Toscana</v>
      </c>
      <c r="E795" s="2" t="str">
        <f aca="false">IF(OR(TRIM(Customers!E795&amp;"")="",ISNUMBER(MATCH(TRIM(Customers!E795&amp;""),Codes!$A$5:$A$14,0))),"",TRIM(Customers!E795))</f>
        <v>Employee</v>
      </c>
      <c r="F795" s="2" t="str">
        <f aca="false">IF(OR(TRIM(Customers!F795&amp;"")="",ISNUMBER(MATCH(TRIM(Customers!F795&amp;""),Codes!$A$5:$A$14,0))),"",TRIM(Customers!F795))</f>
        <v>Single</v>
      </c>
      <c r="G795" s="4" t="n">
        <f aca="false">IF(OR(TRIM(Customers!G795&amp;"")="",ISNUMBER(MATCH(TRIM(Customers!G795&amp;""),Codes!$A$5:$A$14,0)),Customers!G795=-999),"",IF(ISNUMBER(Customers!G795),Customers!G795,IFERROR(VALUE(Customers!G795),"")))</f>
        <v>63300</v>
      </c>
      <c r="H795" s="3" t="n">
        <f aca="false">IF(OR(TRIM(Customers!H795&amp;"")="",ISNUMBER(MATCH(TRIM(Customers!H795&amp;""),Codes!$A$5:$A$14,0))),"",IF(ISNUMBER(Customers!H795),Customers!H795,IFERROR(VALUE(Customers!H795),"")))</f>
        <v>1</v>
      </c>
      <c r="I795" s="5" t="n">
        <f aca="false">IF(OR(TRIM(Customers!I795&amp;"")="",ISNUMBER(MATCH(TRIM(Customers!I795&amp;""),Codes!$A$5:$A$14,0)),Customers!I795=DATE(1970,1,1)),"",IF(ISNUMBER(Customers!I795),Customers!I795,IFERROR(DATEVALUE(Customers!I795),"")))</f>
        <v>45674</v>
      </c>
      <c r="J795" s="2" t="str">
        <f aca="false">IF(OR(TRIM(Customers!J795&amp;"")="",ISNUMBER(MATCH(TRIM(Customers!J795&amp;""),Codes!$A$5:$A$14,0))),"",TRIM(Customers!J795))</f>
        <v>Online Banking</v>
      </c>
      <c r="K795" s="3" t="n">
        <f aca="false">IF(OR(TRIM(Customers!K795&amp;"")="",ISNUMBER(MATCH(TRIM(Customers!K795&amp;""),Codes!$A$5:$A$14,0))),"",IF(ISNUMBER(Customers!K795),Customers!K795,IFERROR(VALUE(Customers!K795),"")))</f>
        <v>1</v>
      </c>
      <c r="L795" s="4" t="n">
        <f aca="false">IF(OR(TRIM(Customers!L795&amp;"")="",ISNUMBER(MATCH(TRIM(Customers!L795&amp;""),Codes!$A$5:$A$14,0))),"",IF(ISNUMBER(Customers!L795),Customers!L795,IFERROR(VALUE(Customers!L795),"")))</f>
        <v>6595.38</v>
      </c>
      <c r="M795" s="4" t="n">
        <f aca="false">IF(OR(TRIM(Customers!M795&amp;"")="",ISNUMBER(MATCH(TRIM(Customers!M795&amp;""),Codes!$A$5:$A$14,0))),"",IF(ISNUMBER(Customers!M795),Customers!M795,IFERROR(VALUE(Customers!M795),"")))</f>
        <v>0</v>
      </c>
      <c r="N795" s="3" t="n">
        <f aca="false">IF(OR(TRIM(Customers!N795&amp;"")="",ISNUMBER(MATCH(TRIM(Customers!N795&amp;""),Codes!$A$5:$A$14,0)),Customers!N795=9999),"",IF(ISNUMBER(Customers!N795),Customers!N795,IFERROR(VALUE(Customers!N795),"")))</f>
        <v>42</v>
      </c>
      <c r="O795" s="4" t="n">
        <f aca="false">IF(OR(TRIM(Customers!O795&amp;"")="",ISNUMBER(MATCH(TRIM(Customers!O795&amp;""),Codes!$A$5:$A$14,0))),"",IF(ISNUMBER(Customers!O795),Customers!O795,IFERROR(VALUE(Customers!O795),"")))</f>
        <v>55.49</v>
      </c>
      <c r="P795" s="3" t="n">
        <f aca="false">IF(OR(TRIM(Customers!P795&amp;"")="",ISNUMBER(MATCH(TRIM(Customers!P795&amp;""),Codes!$A$5:$A$14,0))),"",IF(ISNUMBER(Customers!P795),Customers!P795,IFERROR(VALUE(Customers!P795),"")))</f>
        <v>2</v>
      </c>
      <c r="Q795" s="4" t="n">
        <f aca="false">IF(OR(TRIM(Customers!Q795&amp;"")="",ISNUMBER(MATCH(TRIM(Customers!Q795&amp;""),Codes!$A$5:$A$14,0))),"",IF(ISNUMBER(Customers!Q795),Customers!Q795,IFERROR(VALUE(Customers!Q795),"")))</f>
        <v>7500</v>
      </c>
      <c r="R795" s="4" t="n">
        <f aca="false">IF(OR(TRIM(Customers!R795&amp;"")="",ISNUMBER(MATCH(TRIM(Customers!R795&amp;""),Codes!$A$5:$A$14,0))),"",IF(ISNUMBER(Customers!R795),Customers!R795,IFERROR(VALUE(Customers!R795),"")))</f>
        <v>2345.87</v>
      </c>
      <c r="S795" s="4" t="n">
        <f aca="false">IF(OR(TRIM(Customers!S795&amp;"")="",ISNUMBER(MATCH(TRIM(Customers!S795&amp;""),Codes!$A$5:$A$14,0))),"",IF(ISNUMBER(Customers!S795),Customers!S795,IFERROR(VALUE(Customers!S795),"")))</f>
        <v>0</v>
      </c>
      <c r="T795" s="4" t="n">
        <f aca="false">IF(OR(TRIM(Customers!T795&amp;"")="",ISNUMBER(MATCH(TRIM(Customers!T795&amp;""),Codes!$A$5:$A$14,0))),"",IF(ISNUMBER(Customers!T795),Customers!T795,IFERROR(VALUE(Customers!T795),"")))</f>
        <v>0</v>
      </c>
      <c r="U795" s="3" t="n">
        <f aca="false">IF(OR(TRIM(Customers!U795&amp;"")="",ISNUMBER(MATCH(TRIM(Customers!U795&amp;""),Codes!$A$5:$A$14,0)),Customers!U795=0),"",IF(ISNUMBER(Customers!U795),Customers!U795,IFERROR(VALUE(Customers!U795),"")))</f>
        <v>668</v>
      </c>
      <c r="V795" s="3" t="n">
        <f aca="false">IF(OR(TRIM(Customers!V795&amp;"")="",ISNUMBER(MATCH(TRIM(Customers!V795&amp;""),Codes!$A$5:$A$14,0))),"",IF(ISNUMBER(Customers!V795),Customers!V795,IFERROR(VALUE(Customers!V795),"")))</f>
        <v>0</v>
      </c>
    </row>
    <row r="796" customFormat="false" ht="15" hidden="false" customHeight="false" outlineLevel="0" collapsed="false">
      <c r="A796" s="2" t="str">
        <f aca="false">Customers!A796</f>
        <v>CL00795</v>
      </c>
      <c r="B796" s="3" t="n">
        <f aca="false">IF(OR(TRIM(Customers!B796&amp;"")="",ISNUMBER(MATCH(TRIM(Customers!B796&amp;""),Codes!$A$5:$A$14,0)),Customers!B796=0),"",IF(ISNUMBER(Customers!B796),Customers!B796,IFERROR(VALUE(Customers!B796),"")))</f>
        <v>22</v>
      </c>
      <c r="C796" s="2" t="str">
        <f aca="false">IF(OR(TRIM(Customers!C796&amp;"")="",ISNUMBER(MATCH(TRIM(Customers!C796&amp;""),Codes!$A$5:$A$14,0))),"",TRIM(Customers!C796))</f>
        <v>M</v>
      </c>
      <c r="D796" s="2" t="str">
        <f aca="false">IF(OR(TRIM(Customers!D796&amp;"")="",ISNUMBER(MATCH(TRIM(Customers!D796&amp;""),Codes!$A$5:$A$14,0))),"",TRIM(Customers!D796))</f>
        <v>Campania</v>
      </c>
      <c r="E796" s="2" t="str">
        <f aca="false">IF(OR(TRIM(Customers!E796&amp;"")="",ISNUMBER(MATCH(TRIM(Customers!E796&amp;""),Codes!$A$5:$A$14,0))),"",TRIM(Customers!E796))</f>
        <v>Student</v>
      </c>
      <c r="F796" s="2" t="str">
        <f aca="false">IF(OR(TRIM(Customers!F796&amp;"")="",ISNUMBER(MATCH(TRIM(Customers!F796&amp;""),Codes!$A$5:$A$14,0))),"",TRIM(Customers!F796))</f>
        <v>Single</v>
      </c>
      <c r="G796" s="4" t="n">
        <f aca="false">IF(OR(TRIM(Customers!G796&amp;"")="",ISNUMBER(MATCH(TRIM(Customers!G796&amp;""),Codes!$A$5:$A$14,0)),Customers!G796=-999),"",IF(ISNUMBER(Customers!G796),Customers!G796,IFERROR(VALUE(Customers!G796),"")))</f>
        <v>5100</v>
      </c>
      <c r="H796" s="3" t="n">
        <f aca="false">IF(OR(TRIM(Customers!H796&amp;"")="",ISNUMBER(MATCH(TRIM(Customers!H796&amp;""),Codes!$A$5:$A$14,0))),"",IF(ISNUMBER(Customers!H796),Customers!H796,IFERROR(VALUE(Customers!H796),"")))</f>
        <v>0</v>
      </c>
      <c r="I796" s="5" t="n">
        <f aca="false">IF(OR(TRIM(Customers!I796&amp;"")="",ISNUMBER(MATCH(TRIM(Customers!I796&amp;""),Codes!$A$5:$A$14,0)),Customers!I796=DATE(1970,1,1)),"",IF(ISNUMBER(Customers!I796),Customers!I796,IFERROR(DATEVALUE(Customers!I796),"")))</f>
        <v>45942</v>
      </c>
      <c r="J796" s="2" t="str">
        <f aca="false">IF(OR(TRIM(Customers!J796&amp;"")="",ISNUMBER(MATCH(TRIM(Customers!J796&amp;""),Codes!$A$5:$A$14,0))),"",TRIM(Customers!J796))</f>
        <v>Online Banking</v>
      </c>
      <c r="K796" s="3" t="n">
        <f aca="false">IF(OR(TRIM(Customers!K796&amp;"")="",ISNUMBER(MATCH(TRIM(Customers!K796&amp;""),Codes!$A$5:$A$14,0))),"",IF(ISNUMBER(Customers!K796),Customers!K796,IFERROR(VALUE(Customers!K796),"")))</f>
        <v>1</v>
      </c>
      <c r="L796" s="4" t="n">
        <f aca="false">IF(OR(TRIM(Customers!L796&amp;"")="",ISNUMBER(MATCH(TRIM(Customers!L796&amp;""),Codes!$A$5:$A$14,0))),"",IF(ISNUMBER(Customers!L796),Customers!L796,IFERROR(VALUE(Customers!L796),"")))</f>
        <v>940.29</v>
      </c>
      <c r="M796" s="4" t="n">
        <f aca="false">IF(OR(TRIM(Customers!M796&amp;"")="",ISNUMBER(MATCH(TRIM(Customers!M796&amp;""),Codes!$A$5:$A$14,0))),"",IF(ISNUMBER(Customers!M796),Customers!M796,IFERROR(VALUE(Customers!M796),"")))</f>
        <v>0</v>
      </c>
      <c r="N796" s="3" t="n">
        <f aca="false">IF(OR(TRIM(Customers!N796&amp;"")="",ISNUMBER(MATCH(TRIM(Customers!N796&amp;""),Codes!$A$5:$A$14,0)),Customers!N796=9999),"",IF(ISNUMBER(Customers!N796),Customers!N796,IFERROR(VALUE(Customers!N796),"")))</f>
        <v>22</v>
      </c>
      <c r="O796" s="4" t="n">
        <f aca="false">IF(OR(TRIM(Customers!O796&amp;"")="",ISNUMBER(MATCH(TRIM(Customers!O796&amp;""),Codes!$A$5:$A$14,0))),"",IF(ISNUMBER(Customers!O796),Customers!O796,IFERROR(VALUE(Customers!O796),"")))</f>
        <v>19.89</v>
      </c>
      <c r="P796" s="3" t="n">
        <f aca="false">IF(OR(TRIM(Customers!P796&amp;"")="",ISNUMBER(MATCH(TRIM(Customers!P796&amp;""),Codes!$A$5:$A$14,0))),"",IF(ISNUMBER(Customers!P796),Customers!P796,IFERROR(VALUE(Customers!P796),"")))</f>
        <v>7</v>
      </c>
      <c r="Q796" s="4" t="str">
        <f aca="false">IF(OR(TRIM(Customers!Q796&amp;"")="",ISNUMBER(MATCH(TRIM(Customers!Q796&amp;""),Codes!$A$5:$A$14,0))),"",IF(ISNUMBER(Customers!Q796),Customers!Q796,IFERROR(VALUE(Customers!Q796),"")))</f>
        <v/>
      </c>
      <c r="R796" s="4" t="str">
        <f aca="false">IF(OR(TRIM(Customers!R796&amp;"")="",ISNUMBER(MATCH(TRIM(Customers!R796&amp;""),Codes!$A$5:$A$14,0))),"",IF(ISNUMBER(Customers!R796),Customers!R796,IFERROR(VALUE(Customers!R796),"")))</f>
        <v/>
      </c>
      <c r="S796" s="4" t="n">
        <f aca="false">IF(OR(TRIM(Customers!S796&amp;"")="",ISNUMBER(MATCH(TRIM(Customers!S796&amp;""),Codes!$A$5:$A$14,0))),"",IF(ISNUMBER(Customers!S796),Customers!S796,IFERROR(VALUE(Customers!S796),"")))</f>
        <v>0</v>
      </c>
      <c r="T796" s="4" t="n">
        <f aca="false">IF(OR(TRIM(Customers!T796&amp;"")="",ISNUMBER(MATCH(TRIM(Customers!T796&amp;""),Codes!$A$5:$A$14,0))),"",IF(ISNUMBER(Customers!T796),Customers!T796,IFERROR(VALUE(Customers!T796),"")))</f>
        <v>0</v>
      </c>
      <c r="U796" s="3" t="n">
        <f aca="false">IF(OR(TRIM(Customers!U796&amp;"")="",ISNUMBER(MATCH(TRIM(Customers!U796&amp;""),Codes!$A$5:$A$14,0)),Customers!U796=0),"",IF(ISNUMBER(Customers!U796),Customers!U796,IFERROR(VALUE(Customers!U796),"")))</f>
        <v>517</v>
      </c>
      <c r="V796" s="3" t="n">
        <f aca="false">IF(OR(TRIM(Customers!V796&amp;"")="",ISNUMBER(MATCH(TRIM(Customers!V796&amp;""),Codes!$A$5:$A$14,0))),"",IF(ISNUMBER(Customers!V796),Customers!V796,IFERROR(VALUE(Customers!V796),"")))</f>
        <v>0</v>
      </c>
    </row>
    <row r="797" customFormat="false" ht="15" hidden="false" customHeight="false" outlineLevel="0" collapsed="false">
      <c r="A797" s="2" t="str">
        <f aca="false">Customers!A797</f>
        <v>CL00796</v>
      </c>
      <c r="B797" s="3" t="str">
        <f aca="false">IF(OR(TRIM(Customers!B797&amp;"")="",ISNUMBER(MATCH(TRIM(Customers!B797&amp;""),Codes!$A$5:$A$14,0)),Customers!B797=0),"",IF(ISNUMBER(Customers!B797),Customers!B797,IFERROR(VALUE(Customers!B797),"")))</f>
        <v/>
      </c>
      <c r="C797" s="2" t="str">
        <f aca="false">IF(OR(TRIM(Customers!C797&amp;"")="",ISNUMBER(MATCH(TRIM(Customers!C797&amp;""),Codes!$A$5:$A$14,0))),"",TRIM(Customers!C797))</f>
        <v>F</v>
      </c>
      <c r="D797" s="2" t="str">
        <f aca="false">IF(OR(TRIM(Customers!D797&amp;"")="",ISNUMBER(MATCH(TRIM(Customers!D797&amp;""),Codes!$A$5:$A$14,0))),"",TRIM(Customers!D797))</f>
        <v>Lombardia</v>
      </c>
      <c r="E797" s="2" t="str">
        <f aca="false">IF(OR(TRIM(Customers!E797&amp;"")="",ISNUMBER(MATCH(TRIM(Customers!E797&amp;""),Codes!$A$5:$A$14,0))),"",TRIM(Customers!E797))</f>
        <v>Manual worker</v>
      </c>
      <c r="F797" s="2" t="str">
        <f aca="false">IF(OR(TRIM(Customers!F797&amp;"")="",ISNUMBER(MATCH(TRIM(Customers!F797&amp;""),Codes!$A$5:$A$14,0))),"",TRIM(Customers!F797))</f>
        <v>Single</v>
      </c>
      <c r="G797" s="4" t="n">
        <f aca="false">IF(OR(TRIM(Customers!G797&amp;"")="",ISNUMBER(MATCH(TRIM(Customers!G797&amp;""),Codes!$A$5:$A$14,0)),Customers!G797=-999),"",IF(ISNUMBER(Customers!G797),Customers!G797,IFERROR(VALUE(Customers!G797),"")))</f>
        <v>29800</v>
      </c>
      <c r="H797" s="3" t="n">
        <f aca="false">IF(OR(TRIM(Customers!H797&amp;"")="",ISNUMBER(MATCH(TRIM(Customers!H797&amp;""),Codes!$A$5:$A$14,0))),"",IF(ISNUMBER(Customers!H797),Customers!H797,IFERROR(VALUE(Customers!H797),"")))</f>
        <v>6</v>
      </c>
      <c r="I797" s="5" t="n">
        <f aca="false">IF(OR(TRIM(Customers!I797&amp;"")="",ISNUMBER(MATCH(TRIM(Customers!I797&amp;""),Codes!$A$5:$A$14,0)),Customers!I797=DATE(1970,1,1)),"",IF(ISNUMBER(Customers!I797),Customers!I797,IFERROR(DATEVALUE(Customers!I797),"")))</f>
        <v>43784</v>
      </c>
      <c r="J797" s="2" t="str">
        <f aca="false">IF(OR(TRIM(Customers!J797&amp;"")="",ISNUMBER(MATCH(TRIM(Customers!J797&amp;""),Codes!$A$5:$A$14,0))),"",TRIM(Customers!J797))</f>
        <v>App</v>
      </c>
      <c r="K797" s="3" t="n">
        <f aca="false">IF(OR(TRIM(Customers!K797&amp;"")="",ISNUMBER(MATCH(TRIM(Customers!K797&amp;""),Codes!$A$5:$A$14,0))),"",IF(ISNUMBER(Customers!K797),Customers!K797,IFERROR(VALUE(Customers!K797),"")))</f>
        <v>2</v>
      </c>
      <c r="L797" s="4" t="n">
        <f aca="false">IF(OR(TRIM(Customers!L797&amp;"")="",ISNUMBER(MATCH(TRIM(Customers!L797&amp;""),Codes!$A$5:$A$14,0))),"",IF(ISNUMBER(Customers!L797),Customers!L797,IFERROR(VALUE(Customers!L797),"")))</f>
        <v>2408.42</v>
      </c>
      <c r="M797" s="4" t="n">
        <f aca="false">IF(OR(TRIM(Customers!M797&amp;"")="",ISNUMBER(MATCH(TRIM(Customers!M797&amp;""),Codes!$A$5:$A$14,0))),"",IF(ISNUMBER(Customers!M797),Customers!M797,IFERROR(VALUE(Customers!M797),"")))</f>
        <v>10865.61</v>
      </c>
      <c r="N797" s="3" t="n">
        <f aca="false">IF(OR(TRIM(Customers!N797&amp;"")="",ISNUMBER(MATCH(TRIM(Customers!N797&amp;""),Codes!$A$5:$A$14,0)),Customers!N797=9999),"",IF(ISNUMBER(Customers!N797),Customers!N797,IFERROR(VALUE(Customers!N797),"")))</f>
        <v>30</v>
      </c>
      <c r="O797" s="4" t="n">
        <f aca="false">IF(OR(TRIM(Customers!O797&amp;"")="",ISNUMBER(MATCH(TRIM(Customers!O797&amp;""),Codes!$A$5:$A$14,0))),"",IF(ISNUMBER(Customers!O797),Customers!O797,IFERROR(VALUE(Customers!O797),"")))</f>
        <v>44.58</v>
      </c>
      <c r="P797" s="3" t="n">
        <f aca="false">IF(OR(TRIM(Customers!P797&amp;"")="",ISNUMBER(MATCH(TRIM(Customers!P797&amp;""),Codes!$A$5:$A$14,0))),"",IF(ISNUMBER(Customers!P797),Customers!P797,IFERROR(VALUE(Customers!P797),"")))</f>
        <v>0</v>
      </c>
      <c r="Q797" s="4" t="n">
        <f aca="false">IF(OR(TRIM(Customers!Q797&amp;"")="",ISNUMBER(MATCH(TRIM(Customers!Q797&amp;""),Codes!$A$5:$A$14,0))),"",IF(ISNUMBER(Customers!Q797),Customers!Q797,IFERROR(VALUE(Customers!Q797),"")))</f>
        <v>6000</v>
      </c>
      <c r="R797" s="4" t="n">
        <f aca="false">IF(OR(TRIM(Customers!R797&amp;"")="",ISNUMBER(MATCH(TRIM(Customers!R797&amp;""),Codes!$A$5:$A$14,0))),"",IF(ISNUMBER(Customers!R797),Customers!R797,IFERROR(VALUE(Customers!R797),"")))</f>
        <v>2144.38</v>
      </c>
      <c r="S797" s="4" t="n">
        <f aca="false">IF(OR(TRIM(Customers!S797&amp;"")="",ISNUMBER(MATCH(TRIM(Customers!S797&amp;""),Codes!$A$5:$A$14,0))),"",IF(ISNUMBER(Customers!S797),Customers!S797,IFERROR(VALUE(Customers!S797),"")))</f>
        <v>0</v>
      </c>
      <c r="T797" s="4" t="n">
        <f aca="false">IF(OR(TRIM(Customers!T797&amp;"")="",ISNUMBER(MATCH(TRIM(Customers!T797&amp;""),Codes!$A$5:$A$14,0))),"",IF(ISNUMBER(Customers!T797),Customers!T797,IFERROR(VALUE(Customers!T797),"")))</f>
        <v>0</v>
      </c>
      <c r="U797" s="3" t="n">
        <f aca="false">IF(OR(TRIM(Customers!U797&amp;"")="",ISNUMBER(MATCH(TRIM(Customers!U797&amp;""),Codes!$A$5:$A$14,0)),Customers!U797=0),"",IF(ISNUMBER(Customers!U797),Customers!U797,IFERROR(VALUE(Customers!U797),"")))</f>
        <v>648</v>
      </c>
      <c r="V797" s="3" t="n">
        <f aca="false">IF(OR(TRIM(Customers!V797&amp;"")="",ISNUMBER(MATCH(TRIM(Customers!V797&amp;""),Codes!$A$5:$A$14,0))),"",IF(ISNUMBER(Customers!V797),Customers!V797,IFERROR(VALUE(Customers!V797),"")))</f>
        <v>0</v>
      </c>
    </row>
    <row r="798" customFormat="false" ht="15" hidden="false" customHeight="false" outlineLevel="0" collapsed="false">
      <c r="A798" s="2" t="str">
        <f aca="false">Customers!A798</f>
        <v>CL00797</v>
      </c>
      <c r="B798" s="3" t="n">
        <f aca="false">IF(OR(TRIM(Customers!B798&amp;"")="",ISNUMBER(MATCH(TRIM(Customers!B798&amp;""),Codes!$A$5:$A$14,0)),Customers!B798=0),"",IF(ISNUMBER(Customers!B798),Customers!B798,IFERROR(VALUE(Customers!B798),"")))</f>
        <v>49</v>
      </c>
      <c r="C798" s="2" t="str">
        <f aca="false">IF(OR(TRIM(Customers!C798&amp;"")="",ISNUMBER(MATCH(TRIM(Customers!C798&amp;""),Codes!$A$5:$A$14,0))),"",TRIM(Customers!C798))</f>
        <v>F</v>
      </c>
      <c r="D798" s="2" t="str">
        <f aca="false">IF(OR(TRIM(Customers!D798&amp;"")="",ISNUMBER(MATCH(TRIM(Customers!D798&amp;""),Codes!$A$5:$A$14,0))),"",TRIM(Customers!D798))</f>
        <v>Veneto</v>
      </c>
      <c r="E798" s="2" t="str">
        <f aca="false">IF(OR(TRIM(Customers!E798&amp;"")="",ISNUMBER(MATCH(TRIM(Customers!E798&amp;""),Codes!$A$5:$A$14,0))),"",TRIM(Customers!E798))</f>
        <v>Shopkeeper</v>
      </c>
      <c r="F798" s="2" t="str">
        <f aca="false">IF(OR(TRIM(Customers!F798&amp;"")="",ISNUMBER(MATCH(TRIM(Customers!F798&amp;""),Codes!$A$5:$A$14,0))),"",TRIM(Customers!F798))</f>
        <v>Married</v>
      </c>
      <c r="G798" s="4" t="n">
        <f aca="false">IF(OR(TRIM(Customers!G798&amp;"")="",ISNUMBER(MATCH(TRIM(Customers!G798&amp;""),Codes!$A$5:$A$14,0)),Customers!G798=-999),"",IF(ISNUMBER(Customers!G798),Customers!G798,IFERROR(VALUE(Customers!G798),"")))</f>
        <v>33500</v>
      </c>
      <c r="H798" s="3" t="n">
        <f aca="false">IF(OR(TRIM(Customers!H798&amp;"")="",ISNUMBER(MATCH(TRIM(Customers!H798&amp;""),Codes!$A$5:$A$14,0))),"",IF(ISNUMBER(Customers!H798),Customers!H798,IFERROR(VALUE(Customers!H798),"")))</f>
        <v>5</v>
      </c>
      <c r="I798" s="5" t="n">
        <f aca="false">IF(OR(TRIM(Customers!I798&amp;"")="",ISNUMBER(MATCH(TRIM(Customers!I798&amp;""),Codes!$A$5:$A$14,0)),Customers!I798=DATE(1970,1,1)),"",IF(ISNUMBER(Customers!I798),Customers!I798,IFERROR(DATEVALUE(Customers!I798),"")))</f>
        <v>44111</v>
      </c>
      <c r="J798" s="2" t="str">
        <f aca="false">IF(OR(TRIM(Customers!J798&amp;"")="",ISNUMBER(MATCH(TRIM(Customers!J798&amp;""),Codes!$A$5:$A$14,0))),"",TRIM(Customers!J798))</f>
        <v>Online Banking</v>
      </c>
      <c r="K798" s="3" t="n">
        <f aca="false">IF(OR(TRIM(Customers!K798&amp;"")="",ISNUMBER(MATCH(TRIM(Customers!K798&amp;""),Codes!$A$5:$A$14,0))),"",IF(ISNUMBER(Customers!K798),Customers!K798,IFERROR(VALUE(Customers!K798),"")))</f>
        <v>1</v>
      </c>
      <c r="L798" s="4" t="n">
        <f aca="false">IF(OR(TRIM(Customers!L798&amp;"")="",ISNUMBER(MATCH(TRIM(Customers!L798&amp;""),Codes!$A$5:$A$14,0))),"",IF(ISNUMBER(Customers!L798),Customers!L798,IFERROR(VALUE(Customers!L798),"")))</f>
        <v>3068.02</v>
      </c>
      <c r="M798" s="4" t="n">
        <f aca="false">IF(OR(TRIM(Customers!M798&amp;"")="",ISNUMBER(MATCH(TRIM(Customers!M798&amp;""),Codes!$A$5:$A$14,0))),"",IF(ISNUMBER(Customers!M798),Customers!M798,IFERROR(VALUE(Customers!M798),"")))</f>
        <v>35560.56</v>
      </c>
      <c r="N798" s="3" t="n">
        <f aca="false">IF(OR(TRIM(Customers!N798&amp;"")="",ISNUMBER(MATCH(TRIM(Customers!N798&amp;""),Codes!$A$5:$A$14,0)),Customers!N798=9999),"",IF(ISNUMBER(Customers!N798),Customers!N798,IFERROR(VALUE(Customers!N798),"")))</f>
        <v>28</v>
      </c>
      <c r="O798" s="4" t="n">
        <f aca="false">IF(OR(TRIM(Customers!O798&amp;"")="",ISNUMBER(MATCH(TRIM(Customers!O798&amp;""),Codes!$A$5:$A$14,0))),"",IF(ISNUMBER(Customers!O798),Customers!O798,IFERROR(VALUE(Customers!O798),"")))</f>
        <v>48.83</v>
      </c>
      <c r="P798" s="3" t="n">
        <f aca="false">IF(OR(TRIM(Customers!P798&amp;"")="",ISNUMBER(MATCH(TRIM(Customers!P798&amp;""),Codes!$A$5:$A$14,0))),"",IF(ISNUMBER(Customers!P798),Customers!P798,IFERROR(VALUE(Customers!P798),"")))</f>
        <v>8</v>
      </c>
      <c r="Q798" s="4" t="n">
        <f aca="false">IF(OR(TRIM(Customers!Q798&amp;"")="",ISNUMBER(MATCH(TRIM(Customers!Q798&amp;""),Codes!$A$5:$A$14,0))),"",IF(ISNUMBER(Customers!Q798),Customers!Q798,IFERROR(VALUE(Customers!Q798),"")))</f>
        <v>8000</v>
      </c>
      <c r="R798" s="4" t="n">
        <f aca="false">IF(OR(TRIM(Customers!R798&amp;"")="",ISNUMBER(MATCH(TRIM(Customers!R798&amp;""),Codes!$A$5:$A$14,0))),"",IF(ISNUMBER(Customers!R798),Customers!R798,IFERROR(VALUE(Customers!R798),"")))</f>
        <v>2344.38</v>
      </c>
      <c r="S798" s="4" t="n">
        <f aca="false">IF(OR(TRIM(Customers!S798&amp;"")="",ISNUMBER(MATCH(TRIM(Customers!S798&amp;""),Codes!$A$5:$A$14,0))),"",IF(ISNUMBER(Customers!S798),Customers!S798,IFERROR(VALUE(Customers!S798),"")))</f>
        <v>65000</v>
      </c>
      <c r="T798" s="4" t="n">
        <f aca="false">IF(OR(TRIM(Customers!T798&amp;"")="",ISNUMBER(MATCH(TRIM(Customers!T798&amp;""),Codes!$A$5:$A$14,0))),"",IF(ISNUMBER(Customers!T798),Customers!T798,IFERROR(VALUE(Customers!T798),"")))</f>
        <v>436</v>
      </c>
      <c r="U798" s="3" t="n">
        <f aca="false">IF(OR(TRIM(Customers!U798&amp;"")="",ISNUMBER(MATCH(TRIM(Customers!U798&amp;""),Codes!$A$5:$A$14,0)),Customers!U798=0),"",IF(ISNUMBER(Customers!U798),Customers!U798,IFERROR(VALUE(Customers!U798),"")))</f>
        <v>638</v>
      </c>
      <c r="V798" s="3" t="n">
        <f aca="false">IF(OR(TRIM(Customers!V798&amp;"")="",ISNUMBER(MATCH(TRIM(Customers!V798&amp;""),Codes!$A$5:$A$14,0))),"",IF(ISNUMBER(Customers!V798),Customers!V798,IFERROR(VALUE(Customers!V798),"")))</f>
        <v>0</v>
      </c>
    </row>
    <row r="799" customFormat="false" ht="15" hidden="false" customHeight="false" outlineLevel="0" collapsed="false">
      <c r="A799" s="2" t="str">
        <f aca="false">Customers!A799</f>
        <v>CL00798</v>
      </c>
      <c r="B799" s="3" t="n">
        <f aca="false">IF(OR(TRIM(Customers!B799&amp;"")="",ISNUMBER(MATCH(TRIM(Customers!B799&amp;""),Codes!$A$5:$A$14,0)),Customers!B799=0),"",IF(ISNUMBER(Customers!B799),Customers!B799,IFERROR(VALUE(Customers!B799),"")))</f>
        <v>64</v>
      </c>
      <c r="C799" s="2" t="str">
        <f aca="false">IF(OR(TRIM(Customers!C799&amp;"")="",ISNUMBER(MATCH(TRIM(Customers!C799&amp;""),Codes!$A$5:$A$14,0))),"",TRIM(Customers!C799))</f>
        <v>F</v>
      </c>
      <c r="D799" s="2" t="str">
        <f aca="false">IF(OR(TRIM(Customers!D799&amp;"")="",ISNUMBER(MATCH(TRIM(Customers!D799&amp;""),Codes!$A$5:$A$14,0))),"",TRIM(Customers!D799))</f>
        <v>Puglia</v>
      </c>
      <c r="E799" s="2" t="str">
        <f aca="false">IF(OR(TRIM(Customers!E799&amp;"")="",ISNUMBER(MATCH(TRIM(Customers!E799&amp;""),Codes!$A$5:$A$14,0))),"",TRIM(Customers!E799))</f>
        <v>Unemployed</v>
      </c>
      <c r="F799" s="2" t="str">
        <f aca="false">IF(OR(TRIM(Customers!F799&amp;"")="",ISNUMBER(MATCH(TRIM(Customers!F799&amp;""),Codes!$A$5:$A$14,0))),"",TRIM(Customers!F799))</f>
        <v>Married</v>
      </c>
      <c r="G799" s="4" t="n">
        <f aca="false">IF(OR(TRIM(Customers!G799&amp;"")="",ISNUMBER(MATCH(TRIM(Customers!G799&amp;""),Codes!$A$5:$A$14,0)),Customers!G799=-999),"",IF(ISNUMBER(Customers!G799),Customers!G799,IFERROR(VALUE(Customers!G799),"")))</f>
        <v>3300</v>
      </c>
      <c r="H799" s="3" t="n">
        <f aca="false">IF(OR(TRIM(Customers!H799&amp;"")="",ISNUMBER(MATCH(TRIM(Customers!H799&amp;""),Codes!$A$5:$A$14,0))),"",IF(ISNUMBER(Customers!H799),Customers!H799,IFERROR(VALUE(Customers!H799),"")))</f>
        <v>17</v>
      </c>
      <c r="I799" s="5" t="n">
        <f aca="false">IF(OR(TRIM(Customers!I799&amp;"")="",ISNUMBER(MATCH(TRIM(Customers!I799&amp;""),Codes!$A$5:$A$14,0)),Customers!I799=DATE(1970,1,1)),"",IF(ISNUMBER(Customers!I799),Customers!I799,IFERROR(DATEVALUE(Customers!I799),"")))</f>
        <v>39751</v>
      </c>
      <c r="J799" s="2" t="str">
        <f aca="false">IF(OR(TRIM(Customers!J799&amp;"")="",ISNUMBER(MATCH(TRIM(Customers!J799&amp;""),Codes!$A$5:$A$14,0))),"",TRIM(Customers!J799))</f>
        <v>Branch</v>
      </c>
      <c r="K799" s="3" t="n">
        <f aca="false">IF(OR(TRIM(Customers!K799&amp;"")="",ISNUMBER(MATCH(TRIM(Customers!K799&amp;""),Codes!$A$5:$A$14,0))),"",IF(ISNUMBER(Customers!K799),Customers!K799,IFERROR(VALUE(Customers!K799),"")))</f>
        <v>1</v>
      </c>
      <c r="L799" s="4" t="n">
        <f aca="false">IF(OR(TRIM(Customers!L799&amp;"")="",ISNUMBER(MATCH(TRIM(Customers!L799&amp;""),Codes!$A$5:$A$14,0))),"",IF(ISNUMBER(Customers!L799),Customers!L799,IFERROR(VALUE(Customers!L799),"")))</f>
        <v>758.9</v>
      </c>
      <c r="M799" s="4" t="n">
        <f aca="false">IF(OR(TRIM(Customers!M799&amp;"")="",ISNUMBER(MATCH(TRIM(Customers!M799&amp;""),Codes!$A$5:$A$14,0))),"",IF(ISNUMBER(Customers!M799),Customers!M799,IFERROR(VALUE(Customers!M799),"")))</f>
        <v>0</v>
      </c>
      <c r="N799" s="3" t="n">
        <f aca="false">IF(OR(TRIM(Customers!N799&amp;"")="",ISNUMBER(MATCH(TRIM(Customers!N799&amp;""),Codes!$A$5:$A$14,0)),Customers!N799=9999),"",IF(ISNUMBER(Customers!N799),Customers!N799,IFERROR(VALUE(Customers!N799),"")))</f>
        <v>8</v>
      </c>
      <c r="O799" s="4" t="n">
        <f aca="false">IF(OR(TRIM(Customers!O799&amp;"")="",ISNUMBER(MATCH(TRIM(Customers!O799&amp;""),Codes!$A$5:$A$14,0))),"",IF(ISNUMBER(Customers!O799),Customers!O799,IFERROR(VALUE(Customers!O799),"")))</f>
        <v>40.79</v>
      </c>
      <c r="P799" s="3" t="n">
        <f aca="false">IF(OR(TRIM(Customers!P799&amp;"")="",ISNUMBER(MATCH(TRIM(Customers!P799&amp;""),Codes!$A$5:$A$14,0))),"",IF(ISNUMBER(Customers!P799),Customers!P799,IFERROR(VALUE(Customers!P799),"")))</f>
        <v>5</v>
      </c>
      <c r="Q799" s="4" t="n">
        <f aca="false">IF(OR(TRIM(Customers!Q799&amp;"")="",ISNUMBER(MATCH(TRIM(Customers!Q799&amp;""),Codes!$A$5:$A$14,0))),"",IF(ISNUMBER(Customers!Q799),Customers!Q799,IFERROR(VALUE(Customers!Q799),"")))</f>
        <v>500</v>
      </c>
      <c r="R799" s="4" t="n">
        <f aca="false">IF(OR(TRIM(Customers!R799&amp;"")="",ISNUMBER(MATCH(TRIM(Customers!R799&amp;""),Codes!$A$5:$A$14,0))),"",IF(ISNUMBER(Customers!R799),Customers!R799,IFERROR(VALUE(Customers!R799),"")))</f>
        <v>200.48</v>
      </c>
      <c r="S799" s="4" t="n">
        <f aca="false">IF(OR(TRIM(Customers!S799&amp;"")="",ISNUMBER(MATCH(TRIM(Customers!S799&amp;""),Codes!$A$5:$A$14,0))),"",IF(ISNUMBER(Customers!S799),Customers!S799,IFERROR(VALUE(Customers!S799),"")))</f>
        <v>0</v>
      </c>
      <c r="T799" s="4" t="n">
        <f aca="false">IF(OR(TRIM(Customers!T799&amp;"")="",ISNUMBER(MATCH(TRIM(Customers!T799&amp;""),Codes!$A$5:$A$14,0))),"",IF(ISNUMBER(Customers!T799),Customers!T799,IFERROR(VALUE(Customers!T799),"")))</f>
        <v>0</v>
      </c>
      <c r="U799" s="3" t="n">
        <f aca="false">IF(OR(TRIM(Customers!U799&amp;"")="",ISNUMBER(MATCH(TRIM(Customers!U799&amp;""),Codes!$A$5:$A$14,0)),Customers!U799=0),"",IF(ISNUMBER(Customers!U799),Customers!U799,IFERROR(VALUE(Customers!U799),"")))</f>
        <v>566</v>
      </c>
      <c r="V799" s="3" t="n">
        <f aca="false">IF(OR(TRIM(Customers!V799&amp;"")="",ISNUMBER(MATCH(TRIM(Customers!V799&amp;""),Codes!$A$5:$A$14,0))),"",IF(ISNUMBER(Customers!V799),Customers!V799,IFERROR(VALUE(Customers!V799),"")))</f>
        <v>0</v>
      </c>
    </row>
    <row r="800" customFormat="false" ht="15" hidden="false" customHeight="false" outlineLevel="0" collapsed="false">
      <c r="A800" s="2" t="str">
        <f aca="false">Customers!A800</f>
        <v>CL00799</v>
      </c>
      <c r="B800" s="3" t="n">
        <f aca="false">IF(OR(TRIM(Customers!B800&amp;"")="",ISNUMBER(MATCH(TRIM(Customers!B800&amp;""),Codes!$A$5:$A$14,0)),Customers!B800=0),"",IF(ISNUMBER(Customers!B800),Customers!B800,IFERROR(VALUE(Customers!B800),"")))</f>
        <v>25</v>
      </c>
      <c r="C800" s="2" t="str">
        <f aca="false">IF(OR(TRIM(Customers!C800&amp;"")="",ISNUMBER(MATCH(TRIM(Customers!C800&amp;""),Codes!$A$5:$A$14,0))),"",TRIM(Customers!C800))</f>
        <v>F</v>
      </c>
      <c r="D800" s="2" t="str">
        <f aca="false">IF(OR(TRIM(Customers!D800&amp;"")="",ISNUMBER(MATCH(TRIM(Customers!D800&amp;""),Codes!$A$5:$A$14,0))),"",TRIM(Customers!D800))</f>
        <v>Puglia</v>
      </c>
      <c r="E800" s="2" t="str">
        <f aca="false">IF(OR(TRIM(Customers!E800&amp;"")="",ISNUMBER(MATCH(TRIM(Customers!E800&amp;""),Codes!$A$5:$A$14,0))),"",TRIM(Customers!E800))</f>
        <v>Self-employed</v>
      </c>
      <c r="F800" s="2" t="str">
        <f aca="false">IF(OR(TRIM(Customers!F800&amp;"")="",ISNUMBER(MATCH(TRIM(Customers!F800&amp;""),Codes!$A$5:$A$14,0))),"",TRIM(Customers!F800))</f>
        <v>Single</v>
      </c>
      <c r="G800" s="4" t="str">
        <f aca="false">IF(OR(TRIM(Customers!G800&amp;"")="",ISNUMBER(MATCH(TRIM(Customers!G800&amp;""),Codes!$A$5:$A$14,0)),Customers!G800=-999),"",IF(ISNUMBER(Customers!G800),Customers!G800,IFERROR(VALUE(Customers!G800),"")))</f>
        <v/>
      </c>
      <c r="H800" s="3" t="n">
        <f aca="false">IF(OR(TRIM(Customers!H800&amp;"")="",ISNUMBER(MATCH(TRIM(Customers!H800&amp;""),Codes!$A$5:$A$14,0))),"",IF(ISNUMBER(Customers!H800),Customers!H800,IFERROR(VALUE(Customers!H800),"")))</f>
        <v>2</v>
      </c>
      <c r="I800" s="5" t="n">
        <f aca="false">IF(OR(TRIM(Customers!I800&amp;"")="",ISNUMBER(MATCH(TRIM(Customers!I800&amp;""),Codes!$A$5:$A$14,0)),Customers!I800=DATE(1970,1,1)),"",IF(ISNUMBER(Customers!I800),Customers!I800,IFERROR(DATEVALUE(Customers!I800),"")))</f>
        <v>45308</v>
      </c>
      <c r="J800" s="2" t="str">
        <f aca="false">IF(OR(TRIM(Customers!J800&amp;"")="",ISNUMBER(MATCH(TRIM(Customers!J800&amp;""),Codes!$A$5:$A$14,0))),"",TRIM(Customers!J800))</f>
        <v>Phone</v>
      </c>
      <c r="K800" s="3" t="n">
        <f aca="false">IF(OR(TRIM(Customers!K800&amp;"")="",ISNUMBER(MATCH(TRIM(Customers!K800&amp;""),Codes!$A$5:$A$14,0))),"",IF(ISNUMBER(Customers!K800),Customers!K800,IFERROR(VALUE(Customers!K800),"")))</f>
        <v>2</v>
      </c>
      <c r="L800" s="4" t="n">
        <f aca="false">IF(OR(TRIM(Customers!L800&amp;"")="",ISNUMBER(MATCH(TRIM(Customers!L800&amp;""),Codes!$A$5:$A$14,0))),"",IF(ISNUMBER(Customers!L800),Customers!L800,IFERROR(VALUE(Customers!L800),"")))</f>
        <v>2154.68</v>
      </c>
      <c r="M800" s="4" t="n">
        <f aca="false">IF(OR(TRIM(Customers!M800&amp;"")="",ISNUMBER(MATCH(TRIM(Customers!M800&amp;""),Codes!$A$5:$A$14,0))),"",IF(ISNUMBER(Customers!M800),Customers!M800,IFERROR(VALUE(Customers!M800),"")))</f>
        <v>8299.67</v>
      </c>
      <c r="N800" s="3" t="n">
        <f aca="false">IF(OR(TRIM(Customers!N800&amp;"")="",ISNUMBER(MATCH(TRIM(Customers!N800&amp;""),Codes!$A$5:$A$14,0)),Customers!N800=9999),"",IF(ISNUMBER(Customers!N800),Customers!N800,IFERROR(VALUE(Customers!N800),"")))</f>
        <v>32</v>
      </c>
      <c r="O800" s="4" t="n">
        <f aca="false">IF(OR(TRIM(Customers!O800&amp;"")="",ISNUMBER(MATCH(TRIM(Customers!O800&amp;""),Codes!$A$5:$A$14,0))),"",IF(ISNUMBER(Customers!O800),Customers!O800,IFERROR(VALUE(Customers!O800),"")))</f>
        <v>47.38</v>
      </c>
      <c r="P800" s="3" t="n">
        <f aca="false">IF(OR(TRIM(Customers!P800&amp;"")="",ISNUMBER(MATCH(TRIM(Customers!P800&amp;""),Codes!$A$5:$A$14,0))),"",IF(ISNUMBER(Customers!P800),Customers!P800,IFERROR(VALUE(Customers!P800),"")))</f>
        <v>4</v>
      </c>
      <c r="Q800" s="4" t="n">
        <f aca="false">IF(OR(TRIM(Customers!Q800&amp;"")="",ISNUMBER(MATCH(TRIM(Customers!Q800&amp;""),Codes!$A$5:$A$14,0))),"",IF(ISNUMBER(Customers!Q800),Customers!Q800,IFERROR(VALUE(Customers!Q800),"")))</f>
        <v>0</v>
      </c>
      <c r="R800" s="4" t="n">
        <f aca="false">IF(OR(TRIM(Customers!R800&amp;"")="",ISNUMBER(MATCH(TRIM(Customers!R800&amp;""),Codes!$A$5:$A$14,0))),"",IF(ISNUMBER(Customers!R800),Customers!R800,IFERROR(VALUE(Customers!R800),"")))</f>
        <v>0</v>
      </c>
      <c r="S800" s="4" t="n">
        <f aca="false">IF(OR(TRIM(Customers!S800&amp;"")="",ISNUMBER(MATCH(TRIM(Customers!S800&amp;""),Codes!$A$5:$A$14,0))),"",IF(ISNUMBER(Customers!S800),Customers!S800,IFERROR(VALUE(Customers!S800),"")))</f>
        <v>0</v>
      </c>
      <c r="T800" s="4" t="n">
        <f aca="false">IF(OR(TRIM(Customers!T800&amp;"")="",ISNUMBER(MATCH(TRIM(Customers!T800&amp;""),Codes!$A$5:$A$14,0))),"",IF(ISNUMBER(Customers!T800),Customers!T800,IFERROR(VALUE(Customers!T800),"")))</f>
        <v>0</v>
      </c>
      <c r="U800" s="3" t="n">
        <f aca="false">IF(OR(TRIM(Customers!U800&amp;"")="",ISNUMBER(MATCH(TRIM(Customers!U800&amp;""),Codes!$A$5:$A$14,0)),Customers!U800=0),"",IF(ISNUMBER(Customers!U800),Customers!U800,IFERROR(VALUE(Customers!U800),"")))</f>
        <v>578</v>
      </c>
      <c r="V800" s="3" t="n">
        <f aca="false">IF(OR(TRIM(Customers!V800&amp;"")="",ISNUMBER(MATCH(TRIM(Customers!V800&amp;""),Codes!$A$5:$A$14,0))),"",IF(ISNUMBER(Customers!V800),Customers!V800,IFERROR(VALUE(Customers!V800),"")))</f>
        <v>1</v>
      </c>
    </row>
    <row r="801" customFormat="false" ht="15" hidden="false" customHeight="false" outlineLevel="0" collapsed="false">
      <c r="A801" s="2" t="str">
        <f aca="false">Customers!A801</f>
        <v>CL00800</v>
      </c>
      <c r="B801" s="3" t="n">
        <f aca="false">IF(OR(TRIM(Customers!B801&amp;"")="",ISNUMBER(MATCH(TRIM(Customers!B801&amp;""),Codes!$A$5:$A$14,0)),Customers!B801=0),"",IF(ISNUMBER(Customers!B801),Customers!B801,IFERROR(VALUE(Customers!B801),"")))</f>
        <v>54</v>
      </c>
      <c r="C801" s="2" t="str">
        <f aca="false">IF(OR(TRIM(Customers!C801&amp;"")="",ISNUMBER(MATCH(TRIM(Customers!C801&amp;""),Codes!$A$5:$A$14,0))),"",TRIM(Customers!C801))</f>
        <v>F</v>
      </c>
      <c r="D801" s="2" t="str">
        <f aca="false">IF(OR(TRIM(Customers!D801&amp;"")="",ISNUMBER(MATCH(TRIM(Customers!D801&amp;""),Codes!$A$5:$A$14,0))),"",TRIM(Customers!D801))</f>
        <v>Liguria</v>
      </c>
      <c r="E801" s="2" t="str">
        <f aca="false">IF(OR(TRIM(Customers!E801&amp;"")="",ISNUMBER(MATCH(TRIM(Customers!E801&amp;""),Codes!$A$5:$A$14,0))),"",TRIM(Customers!E801))</f>
        <v>Employee</v>
      </c>
      <c r="F801" s="2" t="str">
        <f aca="false">IF(OR(TRIM(Customers!F801&amp;"")="",ISNUMBER(MATCH(TRIM(Customers!F801&amp;""),Codes!$A$5:$A$14,0))),"",TRIM(Customers!F801))</f>
        <v>Married</v>
      </c>
      <c r="G801" s="4" t="n">
        <f aca="false">IF(OR(TRIM(Customers!G801&amp;"")="",ISNUMBER(MATCH(TRIM(Customers!G801&amp;""),Codes!$A$5:$A$14,0)),Customers!G801=-999),"",IF(ISNUMBER(Customers!G801),Customers!G801,IFERROR(VALUE(Customers!G801),"")))</f>
        <v>34100</v>
      </c>
      <c r="H801" s="3" t="n">
        <f aca="false">IF(OR(TRIM(Customers!H801&amp;"")="",ISNUMBER(MATCH(TRIM(Customers!H801&amp;""),Codes!$A$5:$A$14,0))),"",IF(ISNUMBER(Customers!H801),Customers!H801,IFERROR(VALUE(Customers!H801),"")))</f>
        <v>24</v>
      </c>
      <c r="I801" s="5" t="n">
        <f aca="false">IF(OR(TRIM(Customers!I801&amp;"")="",ISNUMBER(MATCH(TRIM(Customers!I801&amp;""),Codes!$A$5:$A$14,0)),Customers!I801=DATE(1970,1,1)),"",IF(ISNUMBER(Customers!I801),Customers!I801,IFERROR(DATEVALUE(Customers!I801),"")))</f>
        <v>37182</v>
      </c>
      <c r="J801" s="2" t="str">
        <f aca="false">IF(OR(TRIM(Customers!J801&amp;"")="",ISNUMBER(MATCH(TRIM(Customers!J801&amp;""),Codes!$A$5:$A$14,0))),"",TRIM(Customers!J801))</f>
        <v>App</v>
      </c>
      <c r="K801" s="3" t="n">
        <f aca="false">IF(OR(TRIM(Customers!K801&amp;"")="",ISNUMBER(MATCH(TRIM(Customers!K801&amp;""),Codes!$A$5:$A$14,0))),"",IF(ISNUMBER(Customers!K801),Customers!K801,IFERROR(VALUE(Customers!K801),"")))</f>
        <v>4</v>
      </c>
      <c r="L801" s="4" t="n">
        <f aca="false">IF(OR(TRIM(Customers!L801&amp;"")="",ISNUMBER(MATCH(TRIM(Customers!L801&amp;""),Codes!$A$5:$A$14,0))),"",IF(ISNUMBER(Customers!L801),Customers!L801,IFERROR(VALUE(Customers!L801),"")))</f>
        <v>2281.45</v>
      </c>
      <c r="M801" s="4" t="n">
        <f aca="false">IF(OR(TRIM(Customers!M801&amp;"")="",ISNUMBER(MATCH(TRIM(Customers!M801&amp;""),Codes!$A$5:$A$14,0))),"",IF(ISNUMBER(Customers!M801),Customers!M801,IFERROR(VALUE(Customers!M801),"")))</f>
        <v>29702.27</v>
      </c>
      <c r="N801" s="3" t="n">
        <f aca="false">IF(OR(TRIM(Customers!N801&amp;"")="",ISNUMBER(MATCH(TRIM(Customers!N801&amp;""),Codes!$A$5:$A$14,0)),Customers!N801=9999),"",IF(ISNUMBER(Customers!N801),Customers!N801,IFERROR(VALUE(Customers!N801),"")))</f>
        <v>18</v>
      </c>
      <c r="O801" s="4" t="n">
        <f aca="false">IF(OR(TRIM(Customers!O801&amp;"")="",ISNUMBER(MATCH(TRIM(Customers!O801&amp;""),Codes!$A$5:$A$14,0))),"",IF(ISNUMBER(Customers!O801),Customers!O801,IFERROR(VALUE(Customers!O801),"")))</f>
        <v>43.2</v>
      </c>
      <c r="P801" s="3" t="n">
        <f aca="false">IF(OR(TRIM(Customers!P801&amp;"")="",ISNUMBER(MATCH(TRIM(Customers!P801&amp;""),Codes!$A$5:$A$14,0))),"",IF(ISNUMBER(Customers!P801),Customers!P801,IFERROR(VALUE(Customers!P801),"")))</f>
        <v>3</v>
      </c>
      <c r="Q801" s="4" t="n">
        <f aca="false">IF(OR(TRIM(Customers!Q801&amp;"")="",ISNUMBER(MATCH(TRIM(Customers!Q801&amp;""),Codes!$A$5:$A$14,0))),"",IF(ISNUMBER(Customers!Q801),Customers!Q801,IFERROR(VALUE(Customers!Q801),"")))</f>
        <v>0</v>
      </c>
      <c r="R801" s="4" t="n">
        <f aca="false">IF(OR(TRIM(Customers!R801&amp;"")="",ISNUMBER(MATCH(TRIM(Customers!R801&amp;""),Codes!$A$5:$A$14,0))),"",IF(ISNUMBER(Customers!R801),Customers!R801,IFERROR(VALUE(Customers!R801),"")))</f>
        <v>0</v>
      </c>
      <c r="S801" s="4" t="str">
        <f aca="false">IF(OR(TRIM(Customers!S801&amp;"")="",ISNUMBER(MATCH(TRIM(Customers!S801&amp;""),Codes!$A$5:$A$14,0))),"",IF(ISNUMBER(Customers!S801),Customers!S801,IFERROR(VALUE(Customers!S801),"")))</f>
        <v/>
      </c>
      <c r="T801" s="4" t="str">
        <f aca="false">IF(OR(TRIM(Customers!T801&amp;"")="",ISNUMBER(MATCH(TRIM(Customers!T801&amp;""),Codes!$A$5:$A$14,0))),"",IF(ISNUMBER(Customers!T801),Customers!T801,IFERROR(VALUE(Customers!T801),"")))</f>
        <v/>
      </c>
      <c r="U801" s="3" t="n">
        <f aca="false">IF(OR(TRIM(Customers!U801&amp;"")="",ISNUMBER(MATCH(TRIM(Customers!U801&amp;""),Codes!$A$5:$A$14,0)),Customers!U801=0),"",IF(ISNUMBER(Customers!U801),Customers!U801,IFERROR(VALUE(Customers!U801),"")))</f>
        <v>591</v>
      </c>
      <c r="V801" s="3" t="n">
        <f aca="false">IF(OR(TRIM(Customers!V801&amp;"")="",ISNUMBER(MATCH(TRIM(Customers!V801&amp;""),Codes!$A$5:$A$14,0))),"",IF(ISNUMBER(Customers!V801),Customers!V801,IFERROR(VALUE(Customers!V801),"")))</f>
        <v>1</v>
      </c>
    </row>
    <row r="802" customFormat="false" ht="15" hidden="false" customHeight="false" outlineLevel="0" collapsed="false">
      <c r="A802" s="2" t="str">
        <f aca="false">Customers!A802</f>
        <v>CL00801</v>
      </c>
      <c r="B802" s="3" t="n">
        <f aca="false">IF(OR(TRIM(Customers!B802&amp;"")="",ISNUMBER(MATCH(TRIM(Customers!B802&amp;""),Codes!$A$5:$A$14,0)),Customers!B802=0),"",IF(ISNUMBER(Customers!B802),Customers!B802,IFERROR(VALUE(Customers!B802),"")))</f>
        <v>37</v>
      </c>
      <c r="C802" s="2" t="str">
        <f aca="false">IF(OR(TRIM(Customers!C802&amp;"")="",ISNUMBER(MATCH(TRIM(Customers!C802&amp;""),Codes!$A$5:$A$14,0))),"",TRIM(Customers!C802))</f>
        <v>M</v>
      </c>
      <c r="D802" s="2" t="str">
        <f aca="false">IF(OR(TRIM(Customers!D802&amp;"")="",ISNUMBER(MATCH(TRIM(Customers!D802&amp;""),Codes!$A$5:$A$14,0))),"",TRIM(Customers!D802))</f>
        <v/>
      </c>
      <c r="E802" s="2" t="str">
        <f aca="false">IF(OR(TRIM(Customers!E802&amp;"")="",ISNUMBER(MATCH(TRIM(Customers!E802&amp;""),Codes!$A$5:$A$14,0))),"",TRIM(Customers!E802))</f>
        <v>Self-employed</v>
      </c>
      <c r="F802" s="2" t="str">
        <f aca="false">IF(OR(TRIM(Customers!F802&amp;"")="",ISNUMBER(MATCH(TRIM(Customers!F802&amp;""),Codes!$A$5:$A$14,0))),"",TRIM(Customers!F802))</f>
        <v>Married</v>
      </c>
      <c r="G802" s="4" t="n">
        <f aca="false">IF(OR(TRIM(Customers!G802&amp;"")="",ISNUMBER(MATCH(TRIM(Customers!G802&amp;""),Codes!$A$5:$A$14,0)),Customers!G802=-999),"",IF(ISNUMBER(Customers!G802),Customers!G802,IFERROR(VALUE(Customers!G802),"")))</f>
        <v>41500</v>
      </c>
      <c r="H802" s="3" t="n">
        <f aca="false">IF(OR(TRIM(Customers!H802&amp;"")="",ISNUMBER(MATCH(TRIM(Customers!H802&amp;""),Codes!$A$5:$A$14,0))),"",IF(ISNUMBER(Customers!H802),Customers!H802,IFERROR(VALUE(Customers!H802),"")))</f>
        <v>5</v>
      </c>
      <c r="I802" s="5" t="n">
        <f aca="false">IF(OR(TRIM(Customers!I802&amp;"")="",ISNUMBER(MATCH(TRIM(Customers!I802&amp;""),Codes!$A$5:$A$14,0)),Customers!I802=DATE(1970,1,1)),"",IF(ISNUMBER(Customers!I802),Customers!I802,IFERROR(DATEVALUE(Customers!I802),"")))</f>
        <v>44375</v>
      </c>
      <c r="J802" s="2" t="str">
        <f aca="false">IF(OR(TRIM(Customers!J802&amp;"")="",ISNUMBER(MATCH(TRIM(Customers!J802&amp;""),Codes!$A$5:$A$14,0))),"",TRIM(Customers!J802))</f>
        <v>Online Banking</v>
      </c>
      <c r="K802" s="3" t="n">
        <f aca="false">IF(OR(TRIM(Customers!K802&amp;"")="",ISNUMBER(MATCH(TRIM(Customers!K802&amp;""),Codes!$A$5:$A$14,0))),"",IF(ISNUMBER(Customers!K802),Customers!K802,IFERROR(VALUE(Customers!K802),"")))</f>
        <v>1</v>
      </c>
      <c r="L802" s="4" t="n">
        <f aca="false">IF(OR(TRIM(Customers!L802&amp;"")="",ISNUMBER(MATCH(TRIM(Customers!L802&amp;""),Codes!$A$5:$A$14,0))),"",IF(ISNUMBER(Customers!L802),Customers!L802,IFERROR(VALUE(Customers!L802),"")))</f>
        <v>6863.96</v>
      </c>
      <c r="M802" s="4" t="n">
        <f aca="false">IF(OR(TRIM(Customers!M802&amp;"")="",ISNUMBER(MATCH(TRIM(Customers!M802&amp;""),Codes!$A$5:$A$14,0))),"",IF(ISNUMBER(Customers!M802),Customers!M802,IFERROR(VALUE(Customers!M802),"")))</f>
        <v>35144.62</v>
      </c>
      <c r="N802" s="3" t="n">
        <f aca="false">IF(OR(TRIM(Customers!N802&amp;"")="",ISNUMBER(MATCH(TRIM(Customers!N802&amp;""),Codes!$A$5:$A$14,0)),Customers!N802=9999),"",IF(ISNUMBER(Customers!N802),Customers!N802,IFERROR(VALUE(Customers!N802),"")))</f>
        <v>24</v>
      </c>
      <c r="O802" s="4" t="n">
        <f aca="false">IF(OR(TRIM(Customers!O802&amp;"")="",ISNUMBER(MATCH(TRIM(Customers!O802&amp;""),Codes!$A$5:$A$14,0))),"",IF(ISNUMBER(Customers!O802),Customers!O802,IFERROR(VALUE(Customers!O802),"")))</f>
        <v>78.24</v>
      </c>
      <c r="P802" s="3" t="n">
        <f aca="false">IF(OR(TRIM(Customers!P802&amp;"")="",ISNUMBER(MATCH(TRIM(Customers!P802&amp;""),Codes!$A$5:$A$14,0))),"",IF(ISNUMBER(Customers!P802),Customers!P802,IFERROR(VALUE(Customers!P802),"")))</f>
        <v>3</v>
      </c>
      <c r="Q802" s="4" t="n">
        <f aca="false">IF(OR(TRIM(Customers!Q802&amp;"")="",ISNUMBER(MATCH(TRIM(Customers!Q802&amp;""),Codes!$A$5:$A$14,0))),"",IF(ISNUMBER(Customers!Q802),Customers!Q802,IFERROR(VALUE(Customers!Q802),"")))</f>
        <v>7000</v>
      </c>
      <c r="R802" s="4" t="n">
        <f aca="false">IF(OR(TRIM(Customers!R802&amp;"")="",ISNUMBER(MATCH(TRIM(Customers!R802&amp;""),Codes!$A$5:$A$14,0))),"",IF(ISNUMBER(Customers!R802),Customers!R802,IFERROR(VALUE(Customers!R802),"")))</f>
        <v>2473.82</v>
      </c>
      <c r="S802" s="4" t="str">
        <f aca="false">IF(OR(TRIM(Customers!S802&amp;"")="",ISNUMBER(MATCH(TRIM(Customers!S802&amp;""),Codes!$A$5:$A$14,0))),"",IF(ISNUMBER(Customers!S802),Customers!S802,IFERROR(VALUE(Customers!S802),"")))</f>
        <v/>
      </c>
      <c r="T802" s="4" t="str">
        <f aca="false">IF(OR(TRIM(Customers!T802&amp;"")="",ISNUMBER(MATCH(TRIM(Customers!T802&amp;""),Codes!$A$5:$A$14,0))),"",IF(ISNUMBER(Customers!T802),Customers!T802,IFERROR(VALUE(Customers!T802),"")))</f>
        <v/>
      </c>
      <c r="U802" s="3" t="n">
        <f aca="false">IF(OR(TRIM(Customers!U802&amp;"")="",ISNUMBER(MATCH(TRIM(Customers!U802&amp;""),Codes!$A$5:$A$14,0)),Customers!U802=0),"",IF(ISNUMBER(Customers!U802),Customers!U802,IFERROR(VALUE(Customers!U802),"")))</f>
        <v>628</v>
      </c>
      <c r="V802" s="3" t="str">
        <f aca="false">IF(OR(TRIM(Customers!V802&amp;"")="",ISNUMBER(MATCH(TRIM(Customers!V802&amp;""),Codes!$A$5:$A$14,0))),"",IF(ISNUMBER(Customers!V802),Customers!V802,IFERROR(VALUE(Customers!V802),"")))</f>
        <v/>
      </c>
    </row>
    <row r="803" customFormat="false" ht="15" hidden="false" customHeight="false" outlineLevel="0" collapsed="false">
      <c r="A803" s="2" t="str">
        <f aca="false">Customers!A803</f>
        <v>CL00802</v>
      </c>
      <c r="B803" s="3" t="n">
        <f aca="false">IF(OR(TRIM(Customers!B803&amp;"")="",ISNUMBER(MATCH(TRIM(Customers!B803&amp;""),Codes!$A$5:$A$14,0)),Customers!B803=0),"",IF(ISNUMBER(Customers!B803),Customers!B803,IFERROR(VALUE(Customers!B803),"")))</f>
        <v>39</v>
      </c>
      <c r="C803" s="2" t="str">
        <f aca="false">IF(OR(TRIM(Customers!C803&amp;"")="",ISNUMBER(MATCH(TRIM(Customers!C803&amp;""),Codes!$A$5:$A$14,0))),"",TRIM(Customers!C803))</f>
        <v>F</v>
      </c>
      <c r="D803" s="2" t="str">
        <f aca="false">IF(OR(TRIM(Customers!D803&amp;"")="",ISNUMBER(MATCH(TRIM(Customers!D803&amp;""),Codes!$A$5:$A$14,0))),"",TRIM(Customers!D803))</f>
        <v>Veneto</v>
      </c>
      <c r="E803" s="2" t="str">
        <f aca="false">IF(OR(TRIM(Customers!E803&amp;"")="",ISNUMBER(MATCH(TRIM(Customers!E803&amp;""),Codes!$A$5:$A$14,0))),"",TRIM(Customers!E803))</f>
        <v>Employee</v>
      </c>
      <c r="F803" s="2" t="str">
        <f aca="false">IF(OR(TRIM(Customers!F803&amp;"")="",ISNUMBER(MATCH(TRIM(Customers!F803&amp;""),Codes!$A$5:$A$14,0))),"",TRIM(Customers!F803))</f>
        <v>Married</v>
      </c>
      <c r="G803" s="4" t="n">
        <f aca="false">IF(OR(TRIM(Customers!G803&amp;"")="",ISNUMBER(MATCH(TRIM(Customers!G803&amp;""),Codes!$A$5:$A$14,0)),Customers!G803=-999),"",IF(ISNUMBER(Customers!G803),Customers!G803,IFERROR(VALUE(Customers!G803),"")))</f>
        <v>41200</v>
      </c>
      <c r="H803" s="3" t="n">
        <f aca="false">IF(OR(TRIM(Customers!H803&amp;"")="",ISNUMBER(MATCH(TRIM(Customers!H803&amp;""),Codes!$A$5:$A$14,0))),"",IF(ISNUMBER(Customers!H803),Customers!H803,IFERROR(VALUE(Customers!H803),"")))</f>
        <v>10</v>
      </c>
      <c r="I803" s="5" t="n">
        <f aca="false">IF(OR(TRIM(Customers!I803&amp;"")="",ISNUMBER(MATCH(TRIM(Customers!I803&amp;""),Codes!$A$5:$A$14,0)),Customers!I803=DATE(1970,1,1)),"",IF(ISNUMBER(Customers!I803),Customers!I803,IFERROR(DATEVALUE(Customers!I803),"")))</f>
        <v>42610</v>
      </c>
      <c r="J803" s="2" t="str">
        <f aca="false">IF(OR(TRIM(Customers!J803&amp;"")="",ISNUMBER(MATCH(TRIM(Customers!J803&amp;""),Codes!$A$5:$A$14,0))),"",TRIM(Customers!J803))</f>
        <v>Online Banking</v>
      </c>
      <c r="K803" s="3" t="n">
        <f aca="false">IF(OR(TRIM(Customers!K803&amp;"")="",ISNUMBER(MATCH(TRIM(Customers!K803&amp;""),Codes!$A$5:$A$14,0))),"",IF(ISNUMBER(Customers!K803),Customers!K803,IFERROR(VALUE(Customers!K803),"")))</f>
        <v>4</v>
      </c>
      <c r="L803" s="4" t="n">
        <f aca="false">IF(OR(TRIM(Customers!L803&amp;"")="",ISNUMBER(MATCH(TRIM(Customers!L803&amp;""),Codes!$A$5:$A$14,0))),"",IF(ISNUMBER(Customers!L803),Customers!L803,IFERROR(VALUE(Customers!L803),"")))</f>
        <v>8173.35</v>
      </c>
      <c r="M803" s="4" t="n">
        <f aca="false">IF(OR(TRIM(Customers!M803&amp;"")="",ISNUMBER(MATCH(TRIM(Customers!M803&amp;""),Codes!$A$5:$A$14,0))),"",IF(ISNUMBER(Customers!M803),Customers!M803,IFERROR(VALUE(Customers!M803),"")))</f>
        <v>24909.17</v>
      </c>
      <c r="N803" s="3" t="n">
        <f aca="false">IF(OR(TRIM(Customers!N803&amp;"")="",ISNUMBER(MATCH(TRIM(Customers!N803&amp;""),Codes!$A$5:$A$14,0)),Customers!N803=9999),"",IF(ISNUMBER(Customers!N803),Customers!N803,IFERROR(VALUE(Customers!N803),"")))</f>
        <v>42</v>
      </c>
      <c r="O803" s="4" t="n">
        <f aca="false">IF(OR(TRIM(Customers!O803&amp;"")="",ISNUMBER(MATCH(TRIM(Customers!O803&amp;""),Codes!$A$5:$A$14,0))),"",IF(ISNUMBER(Customers!O803),Customers!O803,IFERROR(VALUE(Customers!O803),"")))</f>
        <v>63.47</v>
      </c>
      <c r="P803" s="3" t="n">
        <f aca="false">IF(OR(TRIM(Customers!P803&amp;"")="",ISNUMBER(MATCH(TRIM(Customers!P803&amp;""),Codes!$A$5:$A$14,0))),"",IF(ISNUMBER(Customers!P803),Customers!P803,IFERROR(VALUE(Customers!P803),"")))</f>
        <v>3</v>
      </c>
      <c r="Q803" s="4" t="n">
        <f aca="false">IF(OR(TRIM(Customers!Q803&amp;"")="",ISNUMBER(MATCH(TRIM(Customers!Q803&amp;""),Codes!$A$5:$A$14,0))),"",IF(ISNUMBER(Customers!Q803),Customers!Q803,IFERROR(VALUE(Customers!Q803),"")))</f>
        <v>7000</v>
      </c>
      <c r="R803" s="4" t="n">
        <f aca="false">IF(OR(TRIM(Customers!R803&amp;"")="",ISNUMBER(MATCH(TRIM(Customers!R803&amp;""),Codes!$A$5:$A$14,0))),"",IF(ISNUMBER(Customers!R803),Customers!R803,IFERROR(VALUE(Customers!R803),"")))</f>
        <v>3433.15</v>
      </c>
      <c r="S803" s="4" t="n">
        <f aca="false">IF(OR(TRIM(Customers!S803&amp;"")="",ISNUMBER(MATCH(TRIM(Customers!S803&amp;""),Codes!$A$5:$A$14,0))),"",IF(ISNUMBER(Customers!S803),Customers!S803,IFERROR(VALUE(Customers!S803),"")))</f>
        <v>0</v>
      </c>
      <c r="T803" s="4" t="n">
        <f aca="false">IF(OR(TRIM(Customers!T803&amp;"")="",ISNUMBER(MATCH(TRIM(Customers!T803&amp;""),Codes!$A$5:$A$14,0))),"",IF(ISNUMBER(Customers!T803),Customers!T803,IFERROR(VALUE(Customers!T803),"")))</f>
        <v>0</v>
      </c>
      <c r="U803" s="3" t="n">
        <f aca="false">IF(OR(TRIM(Customers!U803&amp;"")="",ISNUMBER(MATCH(TRIM(Customers!U803&amp;""),Codes!$A$5:$A$14,0)),Customers!U803=0),"",IF(ISNUMBER(Customers!U803),Customers!U803,IFERROR(VALUE(Customers!U803),"")))</f>
        <v>706</v>
      </c>
      <c r="V803" s="3" t="n">
        <f aca="false">IF(OR(TRIM(Customers!V803&amp;"")="",ISNUMBER(MATCH(TRIM(Customers!V803&amp;""),Codes!$A$5:$A$14,0))),"",IF(ISNUMBER(Customers!V803),Customers!V803,IFERROR(VALUE(Customers!V803),"")))</f>
        <v>1</v>
      </c>
    </row>
    <row r="804" customFormat="false" ht="15" hidden="false" customHeight="false" outlineLevel="0" collapsed="false">
      <c r="A804" s="2" t="str">
        <f aca="false">Customers!A804</f>
        <v>CL00803</v>
      </c>
      <c r="B804" s="3" t="n">
        <f aca="false">IF(OR(TRIM(Customers!B804&amp;"")="",ISNUMBER(MATCH(TRIM(Customers!B804&amp;""),Codes!$A$5:$A$14,0)),Customers!B804=0),"",IF(ISNUMBER(Customers!B804),Customers!B804,IFERROR(VALUE(Customers!B804),"")))</f>
        <v>32</v>
      </c>
      <c r="C804" s="2" t="str">
        <f aca="false">IF(OR(TRIM(Customers!C804&amp;"")="",ISNUMBER(MATCH(TRIM(Customers!C804&amp;""),Codes!$A$5:$A$14,0))),"",TRIM(Customers!C804))</f>
        <v>M</v>
      </c>
      <c r="D804" s="2" t="str">
        <f aca="false">IF(OR(TRIM(Customers!D804&amp;"")="",ISNUMBER(MATCH(TRIM(Customers!D804&amp;""),Codes!$A$5:$A$14,0))),"",TRIM(Customers!D804))</f>
        <v>Sicilia</v>
      </c>
      <c r="E804" s="2" t="str">
        <f aca="false">IF(OR(TRIM(Customers!E804&amp;"")="",ISNUMBER(MATCH(TRIM(Customers!E804&amp;""),Codes!$A$5:$A$14,0))),"",TRIM(Customers!E804))</f>
        <v>Employee</v>
      </c>
      <c r="F804" s="2" t="str">
        <f aca="false">IF(OR(TRIM(Customers!F804&amp;"")="",ISNUMBER(MATCH(TRIM(Customers!F804&amp;""),Codes!$A$5:$A$14,0))),"",TRIM(Customers!F804))</f>
        <v>Married</v>
      </c>
      <c r="G804" s="4" t="n">
        <f aca="false">IF(OR(TRIM(Customers!G804&amp;"")="",ISNUMBER(MATCH(TRIM(Customers!G804&amp;""),Codes!$A$5:$A$14,0)),Customers!G804=-999),"",IF(ISNUMBER(Customers!G804),Customers!G804,IFERROR(VALUE(Customers!G804),"")))</f>
        <v>21700</v>
      </c>
      <c r="H804" s="3" t="n">
        <f aca="false">IF(OR(TRIM(Customers!H804&amp;"")="",ISNUMBER(MATCH(TRIM(Customers!H804&amp;""),Codes!$A$5:$A$14,0))),"",IF(ISNUMBER(Customers!H804),Customers!H804,IFERROR(VALUE(Customers!H804),"")))</f>
        <v>7</v>
      </c>
      <c r="I804" s="5" t="n">
        <f aca="false">IF(OR(TRIM(Customers!I804&amp;"")="",ISNUMBER(MATCH(TRIM(Customers!I804&amp;""),Codes!$A$5:$A$14,0)),Customers!I804=DATE(1970,1,1)),"",IF(ISNUMBER(Customers!I804),Customers!I804,IFERROR(DATEVALUE(Customers!I804),"")))</f>
        <v>43381</v>
      </c>
      <c r="J804" s="2" t="str">
        <f aca="false">IF(OR(TRIM(Customers!J804&amp;"")="",ISNUMBER(MATCH(TRIM(Customers!J804&amp;""),Codes!$A$5:$A$14,0))),"",TRIM(Customers!J804))</f>
        <v>Online Banking</v>
      </c>
      <c r="K804" s="3" t="n">
        <f aca="false">IF(OR(TRIM(Customers!K804&amp;"")="",ISNUMBER(MATCH(TRIM(Customers!K804&amp;""),Codes!$A$5:$A$14,0))),"",IF(ISNUMBER(Customers!K804),Customers!K804,IFERROR(VALUE(Customers!K804),"")))</f>
        <v>3</v>
      </c>
      <c r="L804" s="4" t="n">
        <f aca="false">IF(OR(TRIM(Customers!L804&amp;"")="",ISNUMBER(MATCH(TRIM(Customers!L804&amp;""),Codes!$A$5:$A$14,0))),"",IF(ISNUMBER(Customers!L804),Customers!L804,IFERROR(VALUE(Customers!L804),"")))</f>
        <v>2416.79</v>
      </c>
      <c r="M804" s="4" t="str">
        <f aca="false">IF(OR(TRIM(Customers!M804&amp;"")="",ISNUMBER(MATCH(TRIM(Customers!M804&amp;""),Codes!$A$5:$A$14,0))),"",IF(ISNUMBER(Customers!M804),Customers!M804,IFERROR(VALUE(Customers!M804),"")))</f>
        <v/>
      </c>
      <c r="N804" s="3" t="n">
        <f aca="false">IF(OR(TRIM(Customers!N804&amp;"")="",ISNUMBER(MATCH(TRIM(Customers!N804&amp;""),Codes!$A$5:$A$14,0)),Customers!N804=9999),"",IF(ISNUMBER(Customers!N804),Customers!N804,IFERROR(VALUE(Customers!N804),"")))</f>
        <v>22</v>
      </c>
      <c r="O804" s="4" t="n">
        <f aca="false">IF(OR(TRIM(Customers!O804&amp;"")="",ISNUMBER(MATCH(TRIM(Customers!O804&amp;""),Codes!$A$5:$A$14,0))),"",IF(ISNUMBER(Customers!O804),Customers!O804,IFERROR(VALUE(Customers!O804),"")))</f>
        <v>28.01</v>
      </c>
      <c r="P804" s="3" t="n">
        <f aca="false">IF(OR(TRIM(Customers!P804&amp;"")="",ISNUMBER(MATCH(TRIM(Customers!P804&amp;""),Codes!$A$5:$A$14,0))),"",IF(ISNUMBER(Customers!P804),Customers!P804,IFERROR(VALUE(Customers!P804),"")))</f>
        <v>0</v>
      </c>
      <c r="Q804" s="4" t="n">
        <f aca="false">IF(OR(TRIM(Customers!Q804&amp;"")="",ISNUMBER(MATCH(TRIM(Customers!Q804&amp;""),Codes!$A$5:$A$14,0))),"",IF(ISNUMBER(Customers!Q804),Customers!Q804,IFERROR(VALUE(Customers!Q804),"")))</f>
        <v>0</v>
      </c>
      <c r="R804" s="4" t="n">
        <f aca="false">IF(OR(TRIM(Customers!R804&amp;"")="",ISNUMBER(MATCH(TRIM(Customers!R804&amp;""),Codes!$A$5:$A$14,0))),"",IF(ISNUMBER(Customers!R804),Customers!R804,IFERROR(VALUE(Customers!R804),"")))</f>
        <v>0</v>
      </c>
      <c r="S804" s="4" t="str">
        <f aca="false">IF(OR(TRIM(Customers!S804&amp;"")="",ISNUMBER(MATCH(TRIM(Customers!S804&amp;""),Codes!$A$5:$A$14,0))),"",IF(ISNUMBER(Customers!S804),Customers!S804,IFERROR(VALUE(Customers!S804),"")))</f>
        <v/>
      </c>
      <c r="T804" s="4" t="str">
        <f aca="false">IF(OR(TRIM(Customers!T804&amp;"")="",ISNUMBER(MATCH(TRIM(Customers!T804&amp;""),Codes!$A$5:$A$14,0))),"",IF(ISNUMBER(Customers!T804),Customers!T804,IFERROR(VALUE(Customers!T804),"")))</f>
        <v/>
      </c>
      <c r="U804" s="3" t="str">
        <f aca="false">IF(OR(TRIM(Customers!U804&amp;"")="",ISNUMBER(MATCH(TRIM(Customers!U804&amp;""),Codes!$A$5:$A$14,0)),Customers!U804=0),"",IF(ISNUMBER(Customers!U804),Customers!U804,IFERROR(VALUE(Customers!U804),"")))</f>
        <v/>
      </c>
      <c r="V804" s="3" t="n">
        <f aca="false">IF(OR(TRIM(Customers!V804&amp;"")="",ISNUMBER(MATCH(TRIM(Customers!V804&amp;""),Codes!$A$5:$A$14,0))),"",IF(ISNUMBER(Customers!V804),Customers!V804,IFERROR(VALUE(Customers!V804),"")))</f>
        <v>1</v>
      </c>
    </row>
    <row r="805" customFormat="false" ht="15" hidden="false" customHeight="false" outlineLevel="0" collapsed="false">
      <c r="A805" s="2" t="str">
        <f aca="false">Customers!A805</f>
        <v>CL00804</v>
      </c>
      <c r="B805" s="3" t="n">
        <f aca="false">IF(OR(TRIM(Customers!B805&amp;"")="",ISNUMBER(MATCH(TRIM(Customers!B805&amp;""),Codes!$A$5:$A$14,0)),Customers!B805=0),"",IF(ISNUMBER(Customers!B805),Customers!B805,IFERROR(VALUE(Customers!B805),"")))</f>
        <v>37</v>
      </c>
      <c r="C805" s="2" t="str">
        <f aca="false">IF(OR(TRIM(Customers!C805&amp;"")="",ISNUMBER(MATCH(TRIM(Customers!C805&amp;""),Codes!$A$5:$A$14,0))),"",TRIM(Customers!C805))</f>
        <v>M</v>
      </c>
      <c r="D805" s="2" t="str">
        <f aca="false">IF(OR(TRIM(Customers!D805&amp;"")="",ISNUMBER(MATCH(TRIM(Customers!D805&amp;""),Codes!$A$5:$A$14,0))),"",TRIM(Customers!D805))</f>
        <v>Puglia</v>
      </c>
      <c r="E805" s="2" t="str">
        <f aca="false">IF(OR(TRIM(Customers!E805&amp;"")="",ISNUMBER(MATCH(TRIM(Customers!E805&amp;""),Codes!$A$5:$A$14,0))),"",TRIM(Customers!E805))</f>
        <v>Unemployed</v>
      </c>
      <c r="F805" s="2" t="str">
        <f aca="false">IF(OR(TRIM(Customers!F805&amp;"")="",ISNUMBER(MATCH(TRIM(Customers!F805&amp;""),Codes!$A$5:$A$14,0))),"",TRIM(Customers!F805))</f>
        <v>Single</v>
      </c>
      <c r="G805" s="4" t="n">
        <f aca="false">IF(OR(TRIM(Customers!G805&amp;"")="",ISNUMBER(MATCH(TRIM(Customers!G805&amp;""),Codes!$A$5:$A$14,0)),Customers!G805=-999),"",IF(ISNUMBER(Customers!G805),Customers!G805,IFERROR(VALUE(Customers!G805),"")))</f>
        <v>7400</v>
      </c>
      <c r="H805" s="3" t="n">
        <f aca="false">IF(OR(TRIM(Customers!H805&amp;"")="",ISNUMBER(MATCH(TRIM(Customers!H805&amp;""),Codes!$A$5:$A$14,0))),"",IF(ISNUMBER(Customers!H805),Customers!H805,IFERROR(VALUE(Customers!H805),"")))</f>
        <v>10</v>
      </c>
      <c r="I805" s="5" t="n">
        <f aca="false">IF(OR(TRIM(Customers!I805&amp;"")="",ISNUMBER(MATCH(TRIM(Customers!I805&amp;""),Codes!$A$5:$A$14,0)),Customers!I805=DATE(1970,1,1)),"",IF(ISNUMBER(Customers!I805),Customers!I805,IFERROR(DATEVALUE(Customers!I805),"")))</f>
        <v>42517</v>
      </c>
      <c r="J805" s="2" t="str">
        <f aca="false">IF(OR(TRIM(Customers!J805&amp;"")="",ISNUMBER(MATCH(TRIM(Customers!J805&amp;""),Codes!$A$5:$A$14,0))),"",TRIM(Customers!J805))</f>
        <v>Online Banking</v>
      </c>
      <c r="K805" s="3" t="n">
        <f aca="false">IF(OR(TRIM(Customers!K805&amp;"")="",ISNUMBER(MATCH(TRIM(Customers!K805&amp;""),Codes!$A$5:$A$14,0))),"",IF(ISNUMBER(Customers!K805),Customers!K805,IFERROR(VALUE(Customers!K805),"")))</f>
        <v>1</v>
      </c>
      <c r="L805" s="4" t="n">
        <f aca="false">IF(OR(TRIM(Customers!L805&amp;"")="",ISNUMBER(MATCH(TRIM(Customers!L805&amp;""),Codes!$A$5:$A$14,0))),"",IF(ISNUMBER(Customers!L805),Customers!L805,IFERROR(VALUE(Customers!L805),"")))</f>
        <v>1476.28</v>
      </c>
      <c r="M805" s="4" t="n">
        <f aca="false">IF(OR(TRIM(Customers!M805&amp;"")="",ISNUMBER(MATCH(TRIM(Customers!M805&amp;""),Codes!$A$5:$A$14,0))),"",IF(ISNUMBER(Customers!M805),Customers!M805,IFERROR(VALUE(Customers!M805),"")))</f>
        <v>4198.62</v>
      </c>
      <c r="N805" s="3" t="n">
        <f aca="false">IF(OR(TRIM(Customers!N805&amp;"")="",ISNUMBER(MATCH(TRIM(Customers!N805&amp;""),Codes!$A$5:$A$14,0)),Customers!N805=9999),"",IF(ISNUMBER(Customers!N805),Customers!N805,IFERROR(VALUE(Customers!N805),"")))</f>
        <v>21</v>
      </c>
      <c r="O805" s="4" t="n">
        <f aca="false">IF(OR(TRIM(Customers!O805&amp;"")="",ISNUMBER(MATCH(TRIM(Customers!O805&amp;""),Codes!$A$5:$A$14,0))),"",IF(ISNUMBER(Customers!O805),Customers!O805,IFERROR(VALUE(Customers!O805),"")))</f>
        <v>14.34</v>
      </c>
      <c r="P805" s="3" t="n">
        <f aca="false">IF(OR(TRIM(Customers!P805&amp;"")="",ISNUMBER(MATCH(TRIM(Customers!P805&amp;""),Codes!$A$5:$A$14,0))),"",IF(ISNUMBER(Customers!P805),Customers!P805,IFERROR(VALUE(Customers!P805),"")))</f>
        <v>1</v>
      </c>
      <c r="Q805" s="4" t="n">
        <f aca="false">IF(OR(TRIM(Customers!Q805&amp;"")="",ISNUMBER(MATCH(TRIM(Customers!Q805&amp;""),Codes!$A$5:$A$14,0))),"",IF(ISNUMBER(Customers!Q805),Customers!Q805,IFERROR(VALUE(Customers!Q805),"")))</f>
        <v>1500</v>
      </c>
      <c r="R805" s="4" t="n">
        <f aca="false">IF(OR(TRIM(Customers!R805&amp;"")="",ISNUMBER(MATCH(TRIM(Customers!R805&amp;""),Codes!$A$5:$A$14,0))),"",IF(ISNUMBER(Customers!R805),Customers!R805,IFERROR(VALUE(Customers!R805),"")))</f>
        <v>369.94</v>
      </c>
      <c r="S805" s="4" t="str">
        <f aca="false">IF(OR(TRIM(Customers!S805&amp;"")="",ISNUMBER(MATCH(TRIM(Customers!S805&amp;""),Codes!$A$5:$A$14,0))),"",IF(ISNUMBER(Customers!S805),Customers!S805,IFERROR(VALUE(Customers!S805),"")))</f>
        <v/>
      </c>
      <c r="T805" s="4" t="str">
        <f aca="false">IF(OR(TRIM(Customers!T805&amp;"")="",ISNUMBER(MATCH(TRIM(Customers!T805&amp;""),Codes!$A$5:$A$14,0))),"",IF(ISNUMBER(Customers!T805),Customers!T805,IFERROR(VALUE(Customers!T805),"")))</f>
        <v/>
      </c>
      <c r="U805" s="3" t="n">
        <f aca="false">IF(OR(TRIM(Customers!U805&amp;"")="",ISNUMBER(MATCH(TRIM(Customers!U805&amp;""),Codes!$A$5:$A$14,0)),Customers!U805=0),"",IF(ISNUMBER(Customers!U805),Customers!U805,IFERROR(VALUE(Customers!U805),"")))</f>
        <v>507</v>
      </c>
      <c r="V805" s="3" t="str">
        <f aca="false">IF(OR(TRIM(Customers!V805&amp;"")="",ISNUMBER(MATCH(TRIM(Customers!V805&amp;""),Codes!$A$5:$A$14,0))),"",IF(ISNUMBER(Customers!V805),Customers!V805,IFERROR(VALUE(Customers!V805),"")))</f>
        <v/>
      </c>
    </row>
    <row r="806" customFormat="false" ht="15" hidden="false" customHeight="false" outlineLevel="0" collapsed="false">
      <c r="A806" s="2" t="str">
        <f aca="false">Customers!A806</f>
        <v>CL00805</v>
      </c>
      <c r="B806" s="3" t="n">
        <f aca="false">IF(OR(TRIM(Customers!B806&amp;"")="",ISNUMBER(MATCH(TRIM(Customers!B806&amp;""),Codes!$A$5:$A$14,0)),Customers!B806=0),"",IF(ISNUMBER(Customers!B806),Customers!B806,IFERROR(VALUE(Customers!B806),"")))</f>
        <v>54</v>
      </c>
      <c r="C806" s="2" t="str">
        <f aca="false">IF(OR(TRIM(Customers!C806&amp;"")="",ISNUMBER(MATCH(TRIM(Customers!C806&amp;""),Codes!$A$5:$A$14,0))),"",TRIM(Customers!C806))</f>
        <v>M</v>
      </c>
      <c r="D806" s="2" t="str">
        <f aca="false">IF(OR(TRIM(Customers!D806&amp;"")="",ISNUMBER(MATCH(TRIM(Customers!D806&amp;""),Codes!$A$5:$A$14,0))),"",TRIM(Customers!D806))</f>
        <v>Lombardia</v>
      </c>
      <c r="E806" s="2" t="str">
        <f aca="false">IF(OR(TRIM(Customers!E806&amp;"")="",ISNUMBER(MATCH(TRIM(Customers!E806&amp;""),Codes!$A$5:$A$14,0))),"",TRIM(Customers!E806))</f>
        <v>Shopkeeper</v>
      </c>
      <c r="F806" s="2" t="str">
        <f aca="false">IF(OR(TRIM(Customers!F806&amp;"")="",ISNUMBER(MATCH(TRIM(Customers!F806&amp;""),Codes!$A$5:$A$14,0))),"",TRIM(Customers!F806))</f>
        <v>Married</v>
      </c>
      <c r="G806" s="4" t="n">
        <f aca="false">IF(OR(TRIM(Customers!G806&amp;"")="",ISNUMBER(MATCH(TRIM(Customers!G806&amp;""),Codes!$A$5:$A$14,0)),Customers!G806=-999),"",IF(ISNUMBER(Customers!G806),Customers!G806,IFERROR(VALUE(Customers!G806),"")))</f>
        <v>20000</v>
      </c>
      <c r="H806" s="3" t="n">
        <f aca="false">IF(OR(TRIM(Customers!H806&amp;"")="",ISNUMBER(MATCH(TRIM(Customers!H806&amp;""),Codes!$A$5:$A$14,0))),"",IF(ISNUMBER(Customers!H806),Customers!H806,IFERROR(VALUE(Customers!H806),"")))</f>
        <v>9</v>
      </c>
      <c r="I806" s="5" t="n">
        <f aca="false">IF(OR(TRIM(Customers!I806&amp;"")="",ISNUMBER(MATCH(TRIM(Customers!I806&amp;""),Codes!$A$5:$A$14,0)),Customers!I806=DATE(1970,1,1)),"",IF(ISNUMBER(Customers!I806),Customers!I806,IFERROR(DATEVALUE(Customers!I806),"")))</f>
        <v>42777</v>
      </c>
      <c r="J806" s="2" t="str">
        <f aca="false">IF(OR(TRIM(Customers!J806&amp;"")="",ISNUMBER(MATCH(TRIM(Customers!J806&amp;""),Codes!$A$5:$A$14,0))),"",TRIM(Customers!J806))</f>
        <v>Online Banking</v>
      </c>
      <c r="K806" s="3" t="n">
        <f aca="false">IF(OR(TRIM(Customers!K806&amp;"")="",ISNUMBER(MATCH(TRIM(Customers!K806&amp;""),Codes!$A$5:$A$14,0))),"",IF(ISNUMBER(Customers!K806),Customers!K806,IFERROR(VALUE(Customers!K806),"")))</f>
        <v>1</v>
      </c>
      <c r="L806" s="4" t="n">
        <f aca="false">IF(OR(TRIM(Customers!L806&amp;"")="",ISNUMBER(MATCH(TRIM(Customers!L806&amp;""),Codes!$A$5:$A$14,0))),"",IF(ISNUMBER(Customers!L806),Customers!L806,IFERROR(VALUE(Customers!L806),"")))</f>
        <v>2346.3</v>
      </c>
      <c r="M806" s="4" t="n">
        <f aca="false">IF(OR(TRIM(Customers!M806&amp;"")="",ISNUMBER(MATCH(TRIM(Customers!M806&amp;""),Codes!$A$5:$A$14,0))),"",IF(ISNUMBER(Customers!M806),Customers!M806,IFERROR(VALUE(Customers!M806),"")))</f>
        <v>0</v>
      </c>
      <c r="N806" s="3" t="n">
        <f aca="false">IF(OR(TRIM(Customers!N806&amp;"")="",ISNUMBER(MATCH(TRIM(Customers!N806&amp;""),Codes!$A$5:$A$14,0)),Customers!N806=9999),"",IF(ISNUMBER(Customers!N806),Customers!N806,IFERROR(VALUE(Customers!N806),"")))</f>
        <v>23</v>
      </c>
      <c r="O806" s="4" t="n">
        <f aca="false">IF(OR(TRIM(Customers!O806&amp;"")="",ISNUMBER(MATCH(TRIM(Customers!O806&amp;""),Codes!$A$5:$A$14,0))),"",IF(ISNUMBER(Customers!O806),Customers!O806,IFERROR(VALUE(Customers!O806),"")))</f>
        <v>74.59</v>
      </c>
      <c r="P806" s="3" t="n">
        <f aca="false">IF(OR(TRIM(Customers!P806&amp;"")="",ISNUMBER(MATCH(TRIM(Customers!P806&amp;""),Codes!$A$5:$A$14,0))),"",IF(ISNUMBER(Customers!P806),Customers!P806,IFERROR(VALUE(Customers!P806),"")))</f>
        <v>4</v>
      </c>
      <c r="Q806" s="4" t="n">
        <f aca="false">IF(OR(TRIM(Customers!Q806&amp;"")="",ISNUMBER(MATCH(TRIM(Customers!Q806&amp;""),Codes!$A$5:$A$14,0))),"",IF(ISNUMBER(Customers!Q806),Customers!Q806,IFERROR(VALUE(Customers!Q806),"")))</f>
        <v>3000</v>
      </c>
      <c r="R806" s="4" t="n">
        <f aca="false">IF(OR(TRIM(Customers!R806&amp;"")="",ISNUMBER(MATCH(TRIM(Customers!R806&amp;""),Codes!$A$5:$A$14,0))),"",IF(ISNUMBER(Customers!R806),Customers!R806,IFERROR(VALUE(Customers!R806),"")))</f>
        <v>1353.14</v>
      </c>
      <c r="S806" s="4" t="n">
        <f aca="false">IF(OR(TRIM(Customers!S806&amp;"")="",ISNUMBER(MATCH(TRIM(Customers!S806&amp;""),Codes!$A$5:$A$14,0))),"",IF(ISNUMBER(Customers!S806),Customers!S806,IFERROR(VALUE(Customers!S806),"")))</f>
        <v>0</v>
      </c>
      <c r="T806" s="4" t="n">
        <f aca="false">IF(OR(TRIM(Customers!T806&amp;"")="",ISNUMBER(MATCH(TRIM(Customers!T806&amp;""),Codes!$A$5:$A$14,0))),"",IF(ISNUMBER(Customers!T806),Customers!T806,IFERROR(VALUE(Customers!T806),"")))</f>
        <v>0</v>
      </c>
      <c r="U806" s="3" t="n">
        <f aca="false">IF(OR(TRIM(Customers!U806&amp;"")="",ISNUMBER(MATCH(TRIM(Customers!U806&amp;""),Codes!$A$5:$A$14,0)),Customers!U806=0),"",IF(ISNUMBER(Customers!U806),Customers!U806,IFERROR(VALUE(Customers!U806),"")))</f>
        <v>692</v>
      </c>
      <c r="V806" s="3" t="str">
        <f aca="false">IF(OR(TRIM(Customers!V806&amp;"")="",ISNUMBER(MATCH(TRIM(Customers!V806&amp;""),Codes!$A$5:$A$14,0))),"",IF(ISNUMBER(Customers!V806),Customers!V806,IFERROR(VALUE(Customers!V806),"")))</f>
        <v/>
      </c>
    </row>
    <row r="807" customFormat="false" ht="15" hidden="false" customHeight="false" outlineLevel="0" collapsed="false">
      <c r="A807" s="2" t="str">
        <f aca="false">Customers!A807</f>
        <v>CL00806</v>
      </c>
      <c r="B807" s="3" t="n">
        <f aca="false">IF(OR(TRIM(Customers!B807&amp;"")="",ISNUMBER(MATCH(TRIM(Customers!B807&amp;""),Codes!$A$5:$A$14,0)),Customers!B807=0),"",IF(ISNUMBER(Customers!B807),Customers!B807,IFERROR(VALUE(Customers!B807),"")))</f>
        <v>31</v>
      </c>
      <c r="C807" s="2" t="str">
        <f aca="false">IF(OR(TRIM(Customers!C807&amp;"")="",ISNUMBER(MATCH(TRIM(Customers!C807&amp;""),Codes!$A$5:$A$14,0))),"",TRIM(Customers!C807))</f>
        <v>M</v>
      </c>
      <c r="D807" s="2" t="str">
        <f aca="false">IF(OR(TRIM(Customers!D807&amp;"")="",ISNUMBER(MATCH(TRIM(Customers!D807&amp;""),Codes!$A$5:$A$14,0))),"",TRIM(Customers!D807))</f>
        <v>Lazio</v>
      </c>
      <c r="E807" s="2" t="str">
        <f aca="false">IF(OR(TRIM(Customers!E807&amp;"")="",ISNUMBER(MATCH(TRIM(Customers!E807&amp;""),Codes!$A$5:$A$14,0))),"",TRIM(Customers!E807))</f>
        <v>Unemployed</v>
      </c>
      <c r="F807" s="2" t="str">
        <f aca="false">IF(OR(TRIM(Customers!F807&amp;"")="",ISNUMBER(MATCH(TRIM(Customers!F807&amp;""),Codes!$A$5:$A$14,0))),"",TRIM(Customers!F807))</f>
        <v>Married</v>
      </c>
      <c r="G807" s="4" t="n">
        <f aca="false">IF(OR(TRIM(Customers!G807&amp;"")="",ISNUMBER(MATCH(TRIM(Customers!G807&amp;""),Codes!$A$5:$A$14,0)),Customers!G807=-999),"",IF(ISNUMBER(Customers!G807),Customers!G807,IFERROR(VALUE(Customers!G807),"")))</f>
        <v>5100</v>
      </c>
      <c r="H807" s="3" t="n">
        <f aca="false">IF(OR(TRIM(Customers!H807&amp;"")="",ISNUMBER(MATCH(TRIM(Customers!H807&amp;""),Codes!$A$5:$A$14,0))),"",IF(ISNUMBER(Customers!H807),Customers!H807,IFERROR(VALUE(Customers!H807),"")))</f>
        <v>4</v>
      </c>
      <c r="I807" s="5" t="n">
        <f aca="false">IF(OR(TRIM(Customers!I807&amp;"")="",ISNUMBER(MATCH(TRIM(Customers!I807&amp;""),Codes!$A$5:$A$14,0)),Customers!I807=DATE(1970,1,1)),"",IF(ISNUMBER(Customers!I807),Customers!I807,IFERROR(DATEVALUE(Customers!I807),"")))</f>
        <v>44675</v>
      </c>
      <c r="J807" s="2" t="str">
        <f aca="false">IF(OR(TRIM(Customers!J807&amp;"")="",ISNUMBER(MATCH(TRIM(Customers!J807&amp;""),Codes!$A$5:$A$14,0))),"",TRIM(Customers!J807))</f>
        <v>App</v>
      </c>
      <c r="K807" s="3" t="n">
        <f aca="false">IF(OR(TRIM(Customers!K807&amp;"")="",ISNUMBER(MATCH(TRIM(Customers!K807&amp;""),Codes!$A$5:$A$14,0))),"",IF(ISNUMBER(Customers!K807),Customers!K807,IFERROR(VALUE(Customers!K807),"")))</f>
        <v>3</v>
      </c>
      <c r="L807" s="4" t="n">
        <f aca="false">IF(OR(TRIM(Customers!L807&amp;"")="",ISNUMBER(MATCH(TRIM(Customers!L807&amp;""),Codes!$A$5:$A$14,0))),"",IF(ISNUMBER(Customers!L807),Customers!L807,IFERROR(VALUE(Customers!L807),"")))</f>
        <v>198.04</v>
      </c>
      <c r="M807" s="4" t="n">
        <f aca="false">IF(OR(TRIM(Customers!M807&amp;"")="",ISNUMBER(MATCH(TRIM(Customers!M807&amp;""),Codes!$A$5:$A$14,0))),"",IF(ISNUMBER(Customers!M807),Customers!M807,IFERROR(VALUE(Customers!M807),"")))</f>
        <v>1987.35</v>
      </c>
      <c r="N807" s="3" t="n">
        <f aca="false">IF(OR(TRIM(Customers!N807&amp;"")="",ISNUMBER(MATCH(TRIM(Customers!N807&amp;""),Codes!$A$5:$A$14,0)),Customers!N807=9999),"",IF(ISNUMBER(Customers!N807),Customers!N807,IFERROR(VALUE(Customers!N807),"")))</f>
        <v>30</v>
      </c>
      <c r="O807" s="4" t="n">
        <f aca="false">IF(OR(TRIM(Customers!O807&amp;"")="",ISNUMBER(MATCH(TRIM(Customers!O807&amp;""),Codes!$A$5:$A$14,0))),"",IF(ISNUMBER(Customers!O807),Customers!O807,IFERROR(VALUE(Customers!O807),"")))</f>
        <v>57.72</v>
      </c>
      <c r="P807" s="3" t="n">
        <f aca="false">IF(OR(TRIM(Customers!P807&amp;"")="",ISNUMBER(MATCH(TRIM(Customers!P807&amp;""),Codes!$A$5:$A$14,0))),"",IF(ISNUMBER(Customers!P807),Customers!P807,IFERROR(VALUE(Customers!P807),"")))</f>
        <v>0</v>
      </c>
      <c r="Q807" s="4" t="str">
        <f aca="false">IF(OR(TRIM(Customers!Q807&amp;"")="",ISNUMBER(MATCH(TRIM(Customers!Q807&amp;""),Codes!$A$5:$A$14,0))),"",IF(ISNUMBER(Customers!Q807),Customers!Q807,IFERROR(VALUE(Customers!Q807),"")))</f>
        <v/>
      </c>
      <c r="R807" s="4" t="str">
        <f aca="false">IF(OR(TRIM(Customers!R807&amp;"")="",ISNUMBER(MATCH(TRIM(Customers!R807&amp;""),Codes!$A$5:$A$14,0))),"",IF(ISNUMBER(Customers!R807),Customers!R807,IFERROR(VALUE(Customers!R807),"")))</f>
        <v/>
      </c>
      <c r="S807" s="4" t="n">
        <f aca="false">IF(OR(TRIM(Customers!S807&amp;"")="",ISNUMBER(MATCH(TRIM(Customers!S807&amp;""),Codes!$A$5:$A$14,0))),"",IF(ISNUMBER(Customers!S807),Customers!S807,IFERROR(VALUE(Customers!S807),"")))</f>
        <v>0</v>
      </c>
      <c r="T807" s="4" t="n">
        <f aca="false">IF(OR(TRIM(Customers!T807&amp;"")="",ISNUMBER(MATCH(TRIM(Customers!T807&amp;""),Codes!$A$5:$A$14,0))),"",IF(ISNUMBER(Customers!T807),Customers!T807,IFERROR(VALUE(Customers!T807),"")))</f>
        <v>0</v>
      </c>
      <c r="U807" s="3" t="n">
        <f aca="false">IF(OR(TRIM(Customers!U807&amp;"")="",ISNUMBER(MATCH(TRIM(Customers!U807&amp;""),Codes!$A$5:$A$14,0)),Customers!U807=0),"",IF(ISNUMBER(Customers!U807),Customers!U807,IFERROR(VALUE(Customers!U807),"")))</f>
        <v>578</v>
      </c>
      <c r="V807" s="3" t="n">
        <f aca="false">IF(OR(TRIM(Customers!V807&amp;"")="",ISNUMBER(MATCH(TRIM(Customers!V807&amp;""),Codes!$A$5:$A$14,0))),"",IF(ISNUMBER(Customers!V807),Customers!V807,IFERROR(VALUE(Customers!V807),"")))</f>
        <v>0</v>
      </c>
    </row>
    <row r="808" customFormat="false" ht="15" hidden="false" customHeight="false" outlineLevel="0" collapsed="false">
      <c r="A808" s="2" t="str">
        <f aca="false">Customers!A808</f>
        <v>CL00807</v>
      </c>
      <c r="B808" s="3" t="n">
        <f aca="false">IF(OR(TRIM(Customers!B808&amp;"")="",ISNUMBER(MATCH(TRIM(Customers!B808&amp;""),Codes!$A$5:$A$14,0)),Customers!B808=0),"",IF(ISNUMBER(Customers!B808),Customers!B808,IFERROR(VALUE(Customers!B808),"")))</f>
        <v>49</v>
      </c>
      <c r="C808" s="2" t="str">
        <f aca="false">IF(OR(TRIM(Customers!C808&amp;"")="",ISNUMBER(MATCH(TRIM(Customers!C808&amp;""),Codes!$A$5:$A$14,0))),"",TRIM(Customers!C808))</f>
        <v>M</v>
      </c>
      <c r="D808" s="2" t="str">
        <f aca="false">IF(OR(TRIM(Customers!D808&amp;"")="",ISNUMBER(MATCH(TRIM(Customers!D808&amp;""),Codes!$A$5:$A$14,0))),"",TRIM(Customers!D808))</f>
        <v>Campania</v>
      </c>
      <c r="E808" s="2" t="str">
        <f aca="false">IF(OR(TRIM(Customers!E808&amp;"")="",ISNUMBER(MATCH(TRIM(Customers!E808&amp;""),Codes!$A$5:$A$14,0))),"",TRIM(Customers!E808))</f>
        <v>Shopkeeper</v>
      </c>
      <c r="F808" s="2" t="str">
        <f aca="false">IF(OR(TRIM(Customers!F808&amp;"")="",ISNUMBER(MATCH(TRIM(Customers!F808&amp;""),Codes!$A$5:$A$14,0))),"",TRIM(Customers!F808))</f>
        <v>Single</v>
      </c>
      <c r="G808" s="4" t="n">
        <f aca="false">IF(OR(TRIM(Customers!G808&amp;"")="",ISNUMBER(MATCH(TRIM(Customers!G808&amp;""),Codes!$A$5:$A$14,0)),Customers!G808=-999),"",IF(ISNUMBER(Customers!G808),Customers!G808,IFERROR(VALUE(Customers!G808),"")))</f>
        <v>27300</v>
      </c>
      <c r="H808" s="3" t="n">
        <f aca="false">IF(OR(TRIM(Customers!H808&amp;"")="",ISNUMBER(MATCH(TRIM(Customers!H808&amp;""),Codes!$A$5:$A$14,0))),"",IF(ISNUMBER(Customers!H808),Customers!H808,IFERROR(VALUE(Customers!H808),"")))</f>
        <v>10</v>
      </c>
      <c r="I808" s="5" t="n">
        <f aca="false">IF(OR(TRIM(Customers!I808&amp;"")="",ISNUMBER(MATCH(TRIM(Customers!I808&amp;""),Codes!$A$5:$A$14,0)),Customers!I808=DATE(1970,1,1)),"",IF(ISNUMBER(Customers!I808),Customers!I808,IFERROR(DATEVALUE(Customers!I808),"")))</f>
        <v>42588</v>
      </c>
      <c r="J808" s="2" t="str">
        <f aca="false">IF(OR(TRIM(Customers!J808&amp;"")="",ISNUMBER(MATCH(TRIM(Customers!J808&amp;""),Codes!$A$5:$A$14,0))),"",TRIM(Customers!J808))</f>
        <v>Phone</v>
      </c>
      <c r="K808" s="3" t="n">
        <f aca="false">IF(OR(TRIM(Customers!K808&amp;"")="",ISNUMBER(MATCH(TRIM(Customers!K808&amp;""),Codes!$A$5:$A$14,0))),"",IF(ISNUMBER(Customers!K808),Customers!K808,IFERROR(VALUE(Customers!K808),"")))</f>
        <v>1</v>
      </c>
      <c r="L808" s="4" t="n">
        <f aca="false">IF(OR(TRIM(Customers!L808&amp;"")="",ISNUMBER(MATCH(TRIM(Customers!L808&amp;""),Codes!$A$5:$A$14,0))),"",IF(ISNUMBER(Customers!L808),Customers!L808,IFERROR(VALUE(Customers!L808),"")))</f>
        <v>4145.33</v>
      </c>
      <c r="M808" s="4" t="n">
        <f aca="false">IF(OR(TRIM(Customers!M808&amp;"")="",ISNUMBER(MATCH(TRIM(Customers!M808&amp;""),Codes!$A$5:$A$14,0))),"",IF(ISNUMBER(Customers!M808),Customers!M808,IFERROR(VALUE(Customers!M808),"")))</f>
        <v>14083.6</v>
      </c>
      <c r="N808" s="3" t="n">
        <f aca="false">IF(OR(TRIM(Customers!N808&amp;"")="",ISNUMBER(MATCH(TRIM(Customers!N808&amp;""),Codes!$A$5:$A$14,0)),Customers!N808=9999),"",IF(ISNUMBER(Customers!N808),Customers!N808,IFERROR(VALUE(Customers!N808),"")))</f>
        <v>21</v>
      </c>
      <c r="O808" s="4" t="n">
        <f aca="false">IF(OR(TRIM(Customers!O808&amp;"")="",ISNUMBER(MATCH(TRIM(Customers!O808&amp;""),Codes!$A$5:$A$14,0))),"",IF(ISNUMBER(Customers!O808),Customers!O808,IFERROR(VALUE(Customers!O808),"")))</f>
        <v>41.68</v>
      </c>
      <c r="P808" s="3" t="n">
        <f aca="false">IF(OR(TRIM(Customers!P808&amp;"")="",ISNUMBER(MATCH(TRIM(Customers!P808&amp;""),Codes!$A$5:$A$14,0))),"",IF(ISNUMBER(Customers!P808),Customers!P808,IFERROR(VALUE(Customers!P808),"")))</f>
        <v>0</v>
      </c>
      <c r="Q808" s="4" t="n">
        <f aca="false">IF(OR(TRIM(Customers!Q808&amp;"")="",ISNUMBER(MATCH(TRIM(Customers!Q808&amp;""),Codes!$A$5:$A$14,0))),"",IF(ISNUMBER(Customers!Q808),Customers!Q808,IFERROR(VALUE(Customers!Q808),"")))</f>
        <v>5500</v>
      </c>
      <c r="R808" s="4" t="n">
        <f aca="false">IF(OR(TRIM(Customers!R808&amp;"")="",ISNUMBER(MATCH(TRIM(Customers!R808&amp;""),Codes!$A$5:$A$14,0))),"",IF(ISNUMBER(Customers!R808),Customers!R808,IFERROR(VALUE(Customers!R808),"")))</f>
        <v>2145.51</v>
      </c>
      <c r="S808" s="4" t="n">
        <f aca="false">IF(OR(TRIM(Customers!S808&amp;"")="",ISNUMBER(MATCH(TRIM(Customers!S808&amp;""),Codes!$A$5:$A$14,0))),"",IF(ISNUMBER(Customers!S808),Customers!S808,IFERROR(VALUE(Customers!S808),"")))</f>
        <v>0</v>
      </c>
      <c r="T808" s="4" t="n">
        <f aca="false">IF(OR(TRIM(Customers!T808&amp;"")="",ISNUMBER(MATCH(TRIM(Customers!T808&amp;""),Codes!$A$5:$A$14,0))),"",IF(ISNUMBER(Customers!T808),Customers!T808,IFERROR(VALUE(Customers!T808),"")))</f>
        <v>0</v>
      </c>
      <c r="U808" s="3" t="n">
        <f aca="false">IF(OR(TRIM(Customers!U808&amp;"")="",ISNUMBER(MATCH(TRIM(Customers!U808&amp;""),Codes!$A$5:$A$14,0)),Customers!U808=0),"",IF(ISNUMBER(Customers!U808),Customers!U808,IFERROR(VALUE(Customers!U808),"")))</f>
        <v>650</v>
      </c>
      <c r="V808" s="3" t="n">
        <f aca="false">IF(OR(TRIM(Customers!V808&amp;"")="",ISNUMBER(MATCH(TRIM(Customers!V808&amp;""),Codes!$A$5:$A$14,0))),"",IF(ISNUMBER(Customers!V808),Customers!V808,IFERROR(VALUE(Customers!V808),"")))</f>
        <v>0</v>
      </c>
    </row>
    <row r="809" customFormat="false" ht="15" hidden="false" customHeight="false" outlineLevel="0" collapsed="false">
      <c r="A809" s="2" t="str">
        <f aca="false">Customers!A809</f>
        <v>CL00808</v>
      </c>
      <c r="B809" s="3" t="n">
        <f aca="false">IF(OR(TRIM(Customers!B809&amp;"")="",ISNUMBER(MATCH(TRIM(Customers!B809&amp;""),Codes!$A$5:$A$14,0)),Customers!B809=0),"",IF(ISNUMBER(Customers!B809),Customers!B809,IFERROR(VALUE(Customers!B809),"")))</f>
        <v>46</v>
      </c>
      <c r="C809" s="2" t="str">
        <f aca="false">IF(OR(TRIM(Customers!C809&amp;"")="",ISNUMBER(MATCH(TRIM(Customers!C809&amp;""),Codes!$A$5:$A$14,0))),"",TRIM(Customers!C809))</f>
        <v>M</v>
      </c>
      <c r="D809" s="2" t="str">
        <f aca="false">IF(OR(TRIM(Customers!D809&amp;"")="",ISNUMBER(MATCH(TRIM(Customers!D809&amp;""),Codes!$A$5:$A$14,0))),"",TRIM(Customers!D809))</f>
        <v>Toscana</v>
      </c>
      <c r="E809" s="2" t="str">
        <f aca="false">IF(OR(TRIM(Customers!E809&amp;"")="",ISNUMBER(MATCH(TRIM(Customers!E809&amp;""),Codes!$A$5:$A$14,0))),"",TRIM(Customers!E809))</f>
        <v>Manual worker</v>
      </c>
      <c r="F809" s="2" t="str">
        <f aca="false">IF(OR(TRIM(Customers!F809&amp;"")="",ISNUMBER(MATCH(TRIM(Customers!F809&amp;""),Codes!$A$5:$A$14,0))),"",TRIM(Customers!F809))</f>
        <v>Married</v>
      </c>
      <c r="G809" s="4" t="n">
        <f aca="false">IF(OR(TRIM(Customers!G809&amp;"")="",ISNUMBER(MATCH(TRIM(Customers!G809&amp;""),Codes!$A$5:$A$14,0)),Customers!G809=-999),"",IF(ISNUMBER(Customers!G809),Customers!G809,IFERROR(VALUE(Customers!G809),"")))</f>
        <v>35300</v>
      </c>
      <c r="H809" s="3" t="n">
        <f aca="false">IF(OR(TRIM(Customers!H809&amp;"")="",ISNUMBER(MATCH(TRIM(Customers!H809&amp;""),Codes!$A$5:$A$14,0))),"",IF(ISNUMBER(Customers!H809),Customers!H809,IFERROR(VALUE(Customers!H809),"")))</f>
        <v>16</v>
      </c>
      <c r="I809" s="5" t="n">
        <f aca="false">IF(OR(TRIM(Customers!I809&amp;"")="",ISNUMBER(MATCH(TRIM(Customers!I809&amp;""),Codes!$A$5:$A$14,0)),Customers!I809=DATE(1970,1,1)),"",IF(ISNUMBER(Customers!I809),Customers!I809,IFERROR(DATEVALUE(Customers!I809),"")))</f>
        <v>40379</v>
      </c>
      <c r="J809" s="2" t="str">
        <f aca="false">IF(OR(TRIM(Customers!J809&amp;"")="",ISNUMBER(MATCH(TRIM(Customers!J809&amp;""),Codes!$A$5:$A$14,0))),"",TRIM(Customers!J809))</f>
        <v>Online Banking</v>
      </c>
      <c r="K809" s="3" t="n">
        <f aca="false">IF(OR(TRIM(Customers!K809&amp;"")="",ISNUMBER(MATCH(TRIM(Customers!K809&amp;""),Codes!$A$5:$A$14,0))),"",IF(ISNUMBER(Customers!K809),Customers!K809,IFERROR(VALUE(Customers!K809),"")))</f>
        <v>4</v>
      </c>
      <c r="L809" s="4" t="n">
        <f aca="false">IF(OR(TRIM(Customers!L809&amp;"")="",ISNUMBER(MATCH(TRIM(Customers!L809&amp;""),Codes!$A$5:$A$14,0))),"",IF(ISNUMBER(Customers!L809),Customers!L809,IFERROR(VALUE(Customers!L809),"")))</f>
        <v>1609.1</v>
      </c>
      <c r="M809" s="4" t="n">
        <f aca="false">IF(OR(TRIM(Customers!M809&amp;"")="",ISNUMBER(MATCH(TRIM(Customers!M809&amp;""),Codes!$A$5:$A$14,0))),"",IF(ISNUMBER(Customers!M809),Customers!M809,IFERROR(VALUE(Customers!M809),"")))</f>
        <v>54080.18</v>
      </c>
      <c r="N809" s="3" t="n">
        <f aca="false">IF(OR(TRIM(Customers!N809&amp;"")="",ISNUMBER(MATCH(TRIM(Customers!N809&amp;""),Codes!$A$5:$A$14,0)),Customers!N809=9999),"",IF(ISNUMBER(Customers!N809),Customers!N809,IFERROR(VALUE(Customers!N809),"")))</f>
        <v>25</v>
      </c>
      <c r="O809" s="4" t="n">
        <f aca="false">IF(OR(TRIM(Customers!O809&amp;"")="",ISNUMBER(MATCH(TRIM(Customers!O809&amp;""),Codes!$A$5:$A$14,0))),"",IF(ISNUMBER(Customers!O809),Customers!O809,IFERROR(VALUE(Customers!O809),"")))</f>
        <v>71.59</v>
      </c>
      <c r="P809" s="3" t="n">
        <f aca="false">IF(OR(TRIM(Customers!P809&amp;"")="",ISNUMBER(MATCH(TRIM(Customers!P809&amp;""),Codes!$A$5:$A$14,0))),"",IF(ISNUMBER(Customers!P809),Customers!P809,IFERROR(VALUE(Customers!P809),"")))</f>
        <v>6</v>
      </c>
      <c r="Q809" s="4" t="n">
        <f aca="false">IF(OR(TRIM(Customers!Q809&amp;"")="",ISNUMBER(MATCH(TRIM(Customers!Q809&amp;""),Codes!$A$5:$A$14,0))),"",IF(ISNUMBER(Customers!Q809),Customers!Q809,IFERROR(VALUE(Customers!Q809),"")))</f>
        <v>4000</v>
      </c>
      <c r="R809" s="4" t="n">
        <f aca="false">IF(OR(TRIM(Customers!R809&amp;"")="",ISNUMBER(MATCH(TRIM(Customers!R809&amp;""),Codes!$A$5:$A$14,0))),"",IF(ISNUMBER(Customers!R809),Customers!R809,IFERROR(VALUE(Customers!R809),"")))</f>
        <v>421.98</v>
      </c>
      <c r="S809" s="4" t="n">
        <f aca="false">IF(OR(TRIM(Customers!S809&amp;"")="",ISNUMBER(MATCH(TRIM(Customers!S809&amp;""),Codes!$A$5:$A$14,0))),"",IF(ISNUMBER(Customers!S809),Customers!S809,IFERROR(VALUE(Customers!S809),"")))</f>
        <v>169000</v>
      </c>
      <c r="T809" s="4" t="n">
        <f aca="false">IF(OR(TRIM(Customers!T809&amp;"")="",ISNUMBER(MATCH(TRIM(Customers!T809&amp;""),Codes!$A$5:$A$14,0))),"",IF(ISNUMBER(Customers!T809),Customers!T809,IFERROR(VALUE(Customers!T809),"")))</f>
        <v>1170</v>
      </c>
      <c r="U809" s="3" t="n">
        <f aca="false">IF(OR(TRIM(Customers!U809&amp;"")="",ISNUMBER(MATCH(TRIM(Customers!U809&amp;""),Codes!$A$5:$A$14,0)),Customers!U809=0),"",IF(ISNUMBER(Customers!U809),Customers!U809,IFERROR(VALUE(Customers!U809),"")))</f>
        <v>719</v>
      </c>
      <c r="V809" s="3" t="n">
        <f aca="false">IF(OR(TRIM(Customers!V809&amp;"")="",ISNUMBER(MATCH(TRIM(Customers!V809&amp;""),Codes!$A$5:$A$14,0))),"",IF(ISNUMBER(Customers!V809),Customers!V809,IFERROR(VALUE(Customers!V809),"")))</f>
        <v>0</v>
      </c>
    </row>
    <row r="810" customFormat="false" ht="15" hidden="false" customHeight="false" outlineLevel="0" collapsed="false">
      <c r="A810" s="2" t="str">
        <f aca="false">Customers!A810</f>
        <v>CL00809</v>
      </c>
      <c r="B810" s="3" t="n">
        <f aca="false">IF(OR(TRIM(Customers!B810&amp;"")="",ISNUMBER(MATCH(TRIM(Customers!B810&amp;""),Codes!$A$5:$A$14,0)),Customers!B810=0),"",IF(ISNUMBER(Customers!B810),Customers!B810,IFERROR(VALUE(Customers!B810),"")))</f>
        <v>41</v>
      </c>
      <c r="C810" s="2" t="str">
        <f aca="false">IF(OR(TRIM(Customers!C810&amp;"")="",ISNUMBER(MATCH(TRIM(Customers!C810&amp;""),Codes!$A$5:$A$14,0))),"",TRIM(Customers!C810))</f>
        <v>F</v>
      </c>
      <c r="D810" s="2" t="str">
        <f aca="false">IF(OR(TRIM(Customers!D810&amp;"")="",ISNUMBER(MATCH(TRIM(Customers!D810&amp;""),Codes!$A$5:$A$14,0))),"",TRIM(Customers!D810))</f>
        <v>Veneto</v>
      </c>
      <c r="E810" s="2" t="str">
        <f aca="false">IF(OR(TRIM(Customers!E810&amp;"")="",ISNUMBER(MATCH(TRIM(Customers!E810&amp;""),Codes!$A$5:$A$14,0))),"",TRIM(Customers!E810))</f>
        <v>Manual worker</v>
      </c>
      <c r="F810" s="2" t="str">
        <f aca="false">IF(OR(TRIM(Customers!F810&amp;"")="",ISNUMBER(MATCH(TRIM(Customers!F810&amp;""),Codes!$A$5:$A$14,0))),"",TRIM(Customers!F810))</f>
        <v/>
      </c>
      <c r="G810" s="4" t="n">
        <f aca="false">IF(OR(TRIM(Customers!G810&amp;"")="",ISNUMBER(MATCH(TRIM(Customers!G810&amp;""),Codes!$A$5:$A$14,0)),Customers!G810=-999),"",IF(ISNUMBER(Customers!G810),Customers!G810,IFERROR(VALUE(Customers!G810),"")))</f>
        <v>15700</v>
      </c>
      <c r="H810" s="3" t="n">
        <f aca="false">IF(OR(TRIM(Customers!H810&amp;"")="",ISNUMBER(MATCH(TRIM(Customers!H810&amp;""),Codes!$A$5:$A$14,0))),"",IF(ISNUMBER(Customers!H810),Customers!H810,IFERROR(VALUE(Customers!H810),"")))</f>
        <v>14</v>
      </c>
      <c r="I810" s="5" t="str">
        <f aca="false">IF(OR(TRIM(Customers!I810&amp;"")="",ISNUMBER(MATCH(TRIM(Customers!I810&amp;""),Codes!$A$5:$A$14,0)),Customers!I810=DATE(1970,1,1)),"",IF(ISNUMBER(Customers!I810),Customers!I810,IFERROR(DATEVALUE(Customers!I810),"")))</f>
        <v/>
      </c>
      <c r="J810" s="2" t="str">
        <f aca="false">IF(OR(TRIM(Customers!J810&amp;"")="",ISNUMBER(MATCH(TRIM(Customers!J810&amp;""),Codes!$A$5:$A$14,0))),"",TRIM(Customers!J810))</f>
        <v>App</v>
      </c>
      <c r="K810" s="3" t="n">
        <f aca="false">IF(OR(TRIM(Customers!K810&amp;"")="",ISNUMBER(MATCH(TRIM(Customers!K810&amp;""),Codes!$A$5:$A$14,0))),"",IF(ISNUMBER(Customers!K810),Customers!K810,IFERROR(VALUE(Customers!K810),"")))</f>
        <v>1</v>
      </c>
      <c r="L810" s="4" t="n">
        <f aca="false">IF(OR(TRIM(Customers!L810&amp;"")="",ISNUMBER(MATCH(TRIM(Customers!L810&amp;""),Codes!$A$5:$A$14,0))),"",IF(ISNUMBER(Customers!L810),Customers!L810,IFERROR(VALUE(Customers!L810),"")))</f>
        <v>1117.6</v>
      </c>
      <c r="M810" s="4" t="n">
        <f aca="false">IF(OR(TRIM(Customers!M810&amp;"")="",ISNUMBER(MATCH(TRIM(Customers!M810&amp;""),Codes!$A$5:$A$14,0))),"",IF(ISNUMBER(Customers!M810),Customers!M810,IFERROR(VALUE(Customers!M810),"")))</f>
        <v>0</v>
      </c>
      <c r="N810" s="3" t="n">
        <f aca="false">IF(OR(TRIM(Customers!N810&amp;"")="",ISNUMBER(MATCH(TRIM(Customers!N810&amp;""),Codes!$A$5:$A$14,0)),Customers!N810=9999),"",IF(ISNUMBER(Customers!N810),Customers!N810,IFERROR(VALUE(Customers!N810),"")))</f>
        <v>30</v>
      </c>
      <c r="O810" s="4" t="n">
        <f aca="false">IF(OR(TRIM(Customers!O810&amp;"")="",ISNUMBER(MATCH(TRIM(Customers!O810&amp;""),Codes!$A$5:$A$14,0))),"",IF(ISNUMBER(Customers!O810),Customers!O810,IFERROR(VALUE(Customers!O810),"")))</f>
        <v>32.44</v>
      </c>
      <c r="P810" s="3" t="n">
        <f aca="false">IF(OR(TRIM(Customers!P810&amp;"")="",ISNUMBER(MATCH(TRIM(Customers!P810&amp;""),Codes!$A$5:$A$14,0))),"",IF(ISNUMBER(Customers!P810),Customers!P810,IFERROR(VALUE(Customers!P810),"")))</f>
        <v>0</v>
      </c>
      <c r="Q810" s="4" t="n">
        <f aca="false">IF(OR(TRIM(Customers!Q810&amp;"")="",ISNUMBER(MATCH(TRIM(Customers!Q810&amp;""),Codes!$A$5:$A$14,0))),"",IF(ISNUMBER(Customers!Q810),Customers!Q810,IFERROR(VALUE(Customers!Q810),"")))</f>
        <v>2500</v>
      </c>
      <c r="R810" s="4" t="n">
        <f aca="false">IF(OR(TRIM(Customers!R810&amp;"")="",ISNUMBER(MATCH(TRIM(Customers!R810&amp;""),Codes!$A$5:$A$14,0))),"",IF(ISNUMBER(Customers!R810),Customers!R810,IFERROR(VALUE(Customers!R810),"")))</f>
        <v>227.76</v>
      </c>
      <c r="S810" s="4" t="n">
        <f aca="false">IF(OR(TRIM(Customers!S810&amp;"")="",ISNUMBER(MATCH(TRIM(Customers!S810&amp;""),Codes!$A$5:$A$14,0))),"",IF(ISNUMBER(Customers!S810),Customers!S810,IFERROR(VALUE(Customers!S810),"")))</f>
        <v>75000</v>
      </c>
      <c r="T810" s="4" t="str">
        <f aca="false">IF(OR(TRIM(Customers!T810&amp;"")="",ISNUMBER(MATCH(TRIM(Customers!T810&amp;""),Codes!$A$5:$A$14,0))),"",IF(ISNUMBER(Customers!T810),Customers!T810,IFERROR(VALUE(Customers!T810),"")))</f>
        <v/>
      </c>
      <c r="U810" s="3" t="n">
        <f aca="false">IF(OR(TRIM(Customers!U810&amp;"")="",ISNUMBER(MATCH(TRIM(Customers!U810&amp;""),Codes!$A$5:$A$14,0)),Customers!U810=0),"",IF(ISNUMBER(Customers!U810),Customers!U810,IFERROR(VALUE(Customers!U810),"")))</f>
        <v>647</v>
      </c>
      <c r="V810" s="3" t="n">
        <f aca="false">IF(OR(TRIM(Customers!V810&amp;"")="",ISNUMBER(MATCH(TRIM(Customers!V810&amp;""),Codes!$A$5:$A$14,0))),"",IF(ISNUMBER(Customers!V810),Customers!V810,IFERROR(VALUE(Customers!V810),"")))</f>
        <v>1</v>
      </c>
    </row>
    <row r="811" customFormat="false" ht="15" hidden="false" customHeight="false" outlineLevel="0" collapsed="false">
      <c r="A811" s="2" t="str">
        <f aca="false">Customers!A811</f>
        <v>CL00810</v>
      </c>
      <c r="B811" s="3" t="n">
        <f aca="false">IF(OR(TRIM(Customers!B811&amp;"")="",ISNUMBER(MATCH(TRIM(Customers!B811&amp;""),Codes!$A$5:$A$14,0)),Customers!B811=0),"",IF(ISNUMBER(Customers!B811),Customers!B811,IFERROR(VALUE(Customers!B811),"")))</f>
        <v>52</v>
      </c>
      <c r="C811" s="2" t="str">
        <f aca="false">IF(OR(TRIM(Customers!C811&amp;"")="",ISNUMBER(MATCH(TRIM(Customers!C811&amp;""),Codes!$A$5:$A$14,0))),"",TRIM(Customers!C811))</f>
        <v>F</v>
      </c>
      <c r="D811" s="2" t="str">
        <f aca="false">IF(OR(TRIM(Customers!D811&amp;"")="",ISNUMBER(MATCH(TRIM(Customers!D811&amp;""),Codes!$A$5:$A$14,0))),"",TRIM(Customers!D811))</f>
        <v>Puglia</v>
      </c>
      <c r="E811" s="2" t="str">
        <f aca="false">IF(OR(TRIM(Customers!E811&amp;"")="",ISNUMBER(MATCH(TRIM(Customers!E811&amp;""),Codes!$A$5:$A$14,0))),"",TRIM(Customers!E811))</f>
        <v>Manual worker</v>
      </c>
      <c r="F811" s="2" t="str">
        <f aca="false">IF(OR(TRIM(Customers!F811&amp;"")="",ISNUMBER(MATCH(TRIM(Customers!F811&amp;""),Codes!$A$5:$A$14,0))),"",TRIM(Customers!F811))</f>
        <v>Married</v>
      </c>
      <c r="G811" s="4" t="n">
        <f aca="false">IF(OR(TRIM(Customers!G811&amp;"")="",ISNUMBER(MATCH(TRIM(Customers!G811&amp;""),Codes!$A$5:$A$14,0)),Customers!G811=-999),"",IF(ISNUMBER(Customers!G811),Customers!G811,IFERROR(VALUE(Customers!G811),"")))</f>
        <v>20900</v>
      </c>
      <c r="H811" s="3" t="n">
        <f aca="false">IF(OR(TRIM(Customers!H811&amp;"")="",ISNUMBER(MATCH(TRIM(Customers!H811&amp;""),Codes!$A$5:$A$14,0))),"",IF(ISNUMBER(Customers!H811),Customers!H811,IFERROR(VALUE(Customers!H811),"")))</f>
        <v>17</v>
      </c>
      <c r="I811" s="5" t="n">
        <f aca="false">IF(OR(TRIM(Customers!I811&amp;"")="",ISNUMBER(MATCH(TRIM(Customers!I811&amp;""),Codes!$A$5:$A$14,0)),Customers!I811=DATE(1970,1,1)),"",IF(ISNUMBER(Customers!I811),Customers!I811,IFERROR(DATEVALUE(Customers!I811),"")))</f>
        <v>39766</v>
      </c>
      <c r="J811" s="2" t="str">
        <f aca="false">IF(OR(TRIM(Customers!J811&amp;"")="",ISNUMBER(MATCH(TRIM(Customers!J811&amp;""),Codes!$A$5:$A$14,0))),"",TRIM(Customers!J811))</f>
        <v>Online Banking</v>
      </c>
      <c r="K811" s="3" t="n">
        <f aca="false">IF(OR(TRIM(Customers!K811&amp;"")="",ISNUMBER(MATCH(TRIM(Customers!K811&amp;""),Codes!$A$5:$A$14,0))),"",IF(ISNUMBER(Customers!K811),Customers!K811,IFERROR(VALUE(Customers!K811),"")))</f>
        <v>2</v>
      </c>
      <c r="L811" s="4" t="n">
        <f aca="false">IF(OR(TRIM(Customers!L811&amp;"")="",ISNUMBER(MATCH(TRIM(Customers!L811&amp;""),Codes!$A$5:$A$14,0))),"",IF(ISNUMBER(Customers!L811),Customers!L811,IFERROR(VALUE(Customers!L811),"")))</f>
        <v>2169.53</v>
      </c>
      <c r="M811" s="4" t="str">
        <f aca="false">IF(OR(TRIM(Customers!M811&amp;"")="",ISNUMBER(MATCH(TRIM(Customers!M811&amp;""),Codes!$A$5:$A$14,0))),"",IF(ISNUMBER(Customers!M811),Customers!M811,IFERROR(VALUE(Customers!M811),"")))</f>
        <v/>
      </c>
      <c r="N811" s="3" t="n">
        <f aca="false">IF(OR(TRIM(Customers!N811&amp;"")="",ISNUMBER(MATCH(TRIM(Customers!N811&amp;""),Codes!$A$5:$A$14,0)),Customers!N811=9999),"",IF(ISNUMBER(Customers!N811),Customers!N811,IFERROR(VALUE(Customers!N811),"")))</f>
        <v>25</v>
      </c>
      <c r="O811" s="4" t="n">
        <f aca="false">IF(OR(TRIM(Customers!O811&amp;"")="",ISNUMBER(MATCH(TRIM(Customers!O811&amp;""),Codes!$A$5:$A$14,0))),"",IF(ISNUMBER(Customers!O811),Customers!O811,IFERROR(VALUE(Customers!O811),"")))</f>
        <v>57.9</v>
      </c>
      <c r="P811" s="3" t="n">
        <f aca="false">IF(OR(TRIM(Customers!P811&amp;"")="",ISNUMBER(MATCH(TRIM(Customers!P811&amp;""),Codes!$A$5:$A$14,0))),"",IF(ISNUMBER(Customers!P811),Customers!P811,IFERROR(VALUE(Customers!P811),"")))</f>
        <v>3</v>
      </c>
      <c r="Q811" s="4" t="n">
        <f aca="false">IF(OR(TRIM(Customers!Q811&amp;"")="",ISNUMBER(MATCH(TRIM(Customers!Q811&amp;""),Codes!$A$5:$A$14,0))),"",IF(ISNUMBER(Customers!Q811),Customers!Q811,IFERROR(VALUE(Customers!Q811),"")))</f>
        <v>4500</v>
      </c>
      <c r="R811" s="4" t="n">
        <f aca="false">IF(OR(TRIM(Customers!R811&amp;"")="",ISNUMBER(MATCH(TRIM(Customers!R811&amp;""),Codes!$A$5:$A$14,0))),"",IF(ISNUMBER(Customers!R811),Customers!R811,IFERROR(VALUE(Customers!R811),"")))</f>
        <v>1494.46</v>
      </c>
      <c r="S811" s="4" t="n">
        <f aca="false">IF(OR(TRIM(Customers!S811&amp;"")="",ISNUMBER(MATCH(TRIM(Customers!S811&amp;""),Codes!$A$5:$A$14,0))),"",IF(ISNUMBER(Customers!S811),Customers!S811,IFERROR(VALUE(Customers!S811),"")))</f>
        <v>47000</v>
      </c>
      <c r="T811" s="4" t="n">
        <f aca="false">IF(OR(TRIM(Customers!T811&amp;"")="",ISNUMBER(MATCH(TRIM(Customers!T811&amp;""),Codes!$A$5:$A$14,0))),"",IF(ISNUMBER(Customers!T811),Customers!T811,IFERROR(VALUE(Customers!T811),"")))</f>
        <v>236</v>
      </c>
      <c r="U811" s="3" t="n">
        <f aca="false">IF(OR(TRIM(Customers!U811&amp;"")="",ISNUMBER(MATCH(TRIM(Customers!U811&amp;""),Codes!$A$5:$A$14,0)),Customers!U811=0),"",IF(ISNUMBER(Customers!U811),Customers!U811,IFERROR(VALUE(Customers!U811),"")))</f>
        <v>550</v>
      </c>
      <c r="V811" s="3" t="n">
        <f aca="false">IF(OR(TRIM(Customers!V811&amp;"")="",ISNUMBER(MATCH(TRIM(Customers!V811&amp;""),Codes!$A$5:$A$14,0))),"",IF(ISNUMBER(Customers!V811),Customers!V811,IFERROR(VALUE(Customers!V811),"")))</f>
        <v>1</v>
      </c>
    </row>
    <row r="812" customFormat="false" ht="15" hidden="false" customHeight="false" outlineLevel="0" collapsed="false">
      <c r="A812" s="2" t="str">
        <f aca="false">Customers!A812</f>
        <v>CL00811</v>
      </c>
      <c r="B812" s="3" t="n">
        <f aca="false">IF(OR(TRIM(Customers!B812&amp;"")="",ISNUMBER(MATCH(TRIM(Customers!B812&amp;""),Codes!$A$5:$A$14,0)),Customers!B812=0),"",IF(ISNUMBER(Customers!B812),Customers!B812,IFERROR(VALUE(Customers!B812),"")))</f>
        <v>45</v>
      </c>
      <c r="C812" s="2" t="str">
        <f aca="false">IF(OR(TRIM(Customers!C812&amp;"")="",ISNUMBER(MATCH(TRIM(Customers!C812&amp;""),Codes!$A$5:$A$14,0))),"",TRIM(Customers!C812))</f>
        <v>F</v>
      </c>
      <c r="D812" s="2" t="str">
        <f aca="false">IF(OR(TRIM(Customers!D812&amp;"")="",ISNUMBER(MATCH(TRIM(Customers!D812&amp;""),Codes!$A$5:$A$14,0))),"",TRIM(Customers!D812))</f>
        <v>Sicilia</v>
      </c>
      <c r="E812" s="2" t="str">
        <f aca="false">IF(OR(TRIM(Customers!E812&amp;"")="",ISNUMBER(MATCH(TRIM(Customers!E812&amp;""),Codes!$A$5:$A$14,0))),"",TRIM(Customers!E812))</f>
        <v>Employee</v>
      </c>
      <c r="F812" s="2" t="str">
        <f aca="false">IF(OR(TRIM(Customers!F812&amp;"")="",ISNUMBER(MATCH(TRIM(Customers!F812&amp;""),Codes!$A$5:$A$14,0))),"",TRIM(Customers!F812))</f>
        <v>Married</v>
      </c>
      <c r="G812" s="4" t="n">
        <f aca="false">IF(OR(TRIM(Customers!G812&amp;"")="",ISNUMBER(MATCH(TRIM(Customers!G812&amp;""),Codes!$A$5:$A$14,0)),Customers!G812=-999),"",IF(ISNUMBER(Customers!G812),Customers!G812,IFERROR(VALUE(Customers!G812),"")))</f>
        <v>48900</v>
      </c>
      <c r="H812" s="3" t="n">
        <f aca="false">IF(OR(TRIM(Customers!H812&amp;"")="",ISNUMBER(MATCH(TRIM(Customers!H812&amp;""),Codes!$A$5:$A$14,0))),"",IF(ISNUMBER(Customers!H812),Customers!H812,IFERROR(VALUE(Customers!H812),"")))</f>
        <v>16</v>
      </c>
      <c r="I812" s="5" t="n">
        <f aca="false">IF(OR(TRIM(Customers!I812&amp;"")="",ISNUMBER(MATCH(TRIM(Customers!I812&amp;""),Codes!$A$5:$A$14,0)),Customers!I812=DATE(1970,1,1)),"",IF(ISNUMBER(Customers!I812),Customers!I812,IFERROR(DATEVALUE(Customers!I812),"")))</f>
        <v>40330</v>
      </c>
      <c r="J812" s="2" t="str">
        <f aca="false">IF(OR(TRIM(Customers!J812&amp;"")="",ISNUMBER(MATCH(TRIM(Customers!J812&amp;""),Codes!$A$5:$A$14,0))),"",TRIM(Customers!J812))</f>
        <v>App</v>
      </c>
      <c r="K812" s="3" t="n">
        <f aca="false">IF(OR(TRIM(Customers!K812&amp;"")="",ISNUMBER(MATCH(TRIM(Customers!K812&amp;""),Codes!$A$5:$A$14,0))),"",IF(ISNUMBER(Customers!K812),Customers!K812,IFERROR(VALUE(Customers!K812),"")))</f>
        <v>4</v>
      </c>
      <c r="L812" s="4" t="n">
        <f aca="false">IF(OR(TRIM(Customers!L812&amp;"")="",ISNUMBER(MATCH(TRIM(Customers!L812&amp;""),Codes!$A$5:$A$14,0))),"",IF(ISNUMBER(Customers!L812),Customers!L812,IFERROR(VALUE(Customers!L812),"")))</f>
        <v>9494.45</v>
      </c>
      <c r="M812" s="4" t="n">
        <f aca="false">IF(OR(TRIM(Customers!M812&amp;"")="",ISNUMBER(MATCH(TRIM(Customers!M812&amp;""),Codes!$A$5:$A$14,0))),"",IF(ISNUMBER(Customers!M812),Customers!M812,IFERROR(VALUE(Customers!M812),"")))</f>
        <v>49445.56</v>
      </c>
      <c r="N812" s="3" t="n">
        <f aca="false">IF(OR(TRIM(Customers!N812&amp;"")="",ISNUMBER(MATCH(TRIM(Customers!N812&amp;""),Codes!$A$5:$A$14,0)),Customers!N812=9999),"",IF(ISNUMBER(Customers!N812),Customers!N812,IFERROR(VALUE(Customers!N812),"")))</f>
        <v>40</v>
      </c>
      <c r="O812" s="4" t="n">
        <f aca="false">IF(OR(TRIM(Customers!O812&amp;"")="",ISNUMBER(MATCH(TRIM(Customers!O812&amp;""),Codes!$A$5:$A$14,0))),"",IF(ISNUMBER(Customers!O812),Customers!O812,IFERROR(VALUE(Customers!O812),"")))</f>
        <v>97.38</v>
      </c>
      <c r="P812" s="3" t="n">
        <f aca="false">IF(OR(TRIM(Customers!P812&amp;"")="",ISNUMBER(MATCH(TRIM(Customers!P812&amp;""),Codes!$A$5:$A$14,0))),"",IF(ISNUMBER(Customers!P812),Customers!P812,IFERROR(VALUE(Customers!P812),"")))</f>
        <v>1</v>
      </c>
      <c r="Q812" s="4" t="n">
        <f aca="false">IF(OR(TRIM(Customers!Q812&amp;"")="",ISNUMBER(MATCH(TRIM(Customers!Q812&amp;""),Codes!$A$5:$A$14,0))),"",IF(ISNUMBER(Customers!Q812),Customers!Q812,IFERROR(VALUE(Customers!Q812),"")))</f>
        <v>0</v>
      </c>
      <c r="R812" s="4" t="n">
        <f aca="false">IF(OR(TRIM(Customers!R812&amp;"")="",ISNUMBER(MATCH(TRIM(Customers!R812&amp;""),Codes!$A$5:$A$14,0))),"",IF(ISNUMBER(Customers!R812),Customers!R812,IFERROR(VALUE(Customers!R812),"")))</f>
        <v>0</v>
      </c>
      <c r="S812" s="4" t="n">
        <f aca="false">IF(OR(TRIM(Customers!S812&amp;"")="",ISNUMBER(MATCH(TRIM(Customers!S812&amp;""),Codes!$A$5:$A$14,0))),"",IF(ISNUMBER(Customers!S812),Customers!S812,IFERROR(VALUE(Customers!S812),"")))</f>
        <v>0</v>
      </c>
      <c r="T812" s="4" t="n">
        <f aca="false">IF(OR(TRIM(Customers!T812&amp;"")="",ISNUMBER(MATCH(TRIM(Customers!T812&amp;""),Codes!$A$5:$A$14,0))),"",IF(ISNUMBER(Customers!T812),Customers!T812,IFERROR(VALUE(Customers!T812),"")))</f>
        <v>0</v>
      </c>
      <c r="U812" s="3" t="n">
        <f aca="false">IF(OR(TRIM(Customers!U812&amp;"")="",ISNUMBER(MATCH(TRIM(Customers!U812&amp;""),Codes!$A$5:$A$14,0)),Customers!U812=0),"",IF(ISNUMBER(Customers!U812),Customers!U812,IFERROR(VALUE(Customers!U812),"")))</f>
        <v>685</v>
      </c>
      <c r="V812" s="3" t="str">
        <f aca="false">IF(OR(TRIM(Customers!V812&amp;"")="",ISNUMBER(MATCH(TRIM(Customers!V812&amp;""),Codes!$A$5:$A$14,0))),"",IF(ISNUMBER(Customers!V812),Customers!V812,IFERROR(VALUE(Customers!V812),"")))</f>
        <v/>
      </c>
    </row>
    <row r="813" customFormat="false" ht="15" hidden="false" customHeight="false" outlineLevel="0" collapsed="false">
      <c r="A813" s="2" t="str">
        <f aca="false">Customers!A813</f>
        <v>CL00812</v>
      </c>
      <c r="B813" s="3" t="str">
        <f aca="false">IF(OR(TRIM(Customers!B813&amp;"")="",ISNUMBER(MATCH(TRIM(Customers!B813&amp;""),Codes!$A$5:$A$14,0)),Customers!B813=0),"",IF(ISNUMBER(Customers!B813),Customers!B813,IFERROR(VALUE(Customers!B813),"")))</f>
        <v/>
      </c>
      <c r="C813" s="2" t="str">
        <f aca="false">IF(OR(TRIM(Customers!C813&amp;"")="",ISNUMBER(MATCH(TRIM(Customers!C813&amp;""),Codes!$A$5:$A$14,0))),"",TRIM(Customers!C813))</f>
        <v>F</v>
      </c>
      <c r="D813" s="2" t="str">
        <f aca="false">IF(OR(TRIM(Customers!D813&amp;"")="",ISNUMBER(MATCH(TRIM(Customers!D813&amp;""),Codes!$A$5:$A$14,0))),"",TRIM(Customers!D813))</f>
        <v>Friuli-Venezia Giulia</v>
      </c>
      <c r="E813" s="2" t="str">
        <f aca="false">IF(OR(TRIM(Customers!E813&amp;"")="",ISNUMBER(MATCH(TRIM(Customers!E813&amp;""),Codes!$A$5:$A$14,0))),"",TRIM(Customers!E813))</f>
        <v>Manual worker</v>
      </c>
      <c r="F813" s="2" t="str">
        <f aca="false">IF(OR(TRIM(Customers!F813&amp;"")="",ISNUMBER(MATCH(TRIM(Customers!F813&amp;""),Codes!$A$5:$A$14,0))),"",TRIM(Customers!F813))</f>
        <v>Single</v>
      </c>
      <c r="G813" s="4" t="n">
        <f aca="false">IF(OR(TRIM(Customers!G813&amp;"")="",ISNUMBER(MATCH(TRIM(Customers!G813&amp;""),Codes!$A$5:$A$14,0)),Customers!G813=-999),"",IF(ISNUMBER(Customers!G813),Customers!G813,IFERROR(VALUE(Customers!G813),"")))</f>
        <v>43600</v>
      </c>
      <c r="H813" s="3" t="n">
        <f aca="false">IF(OR(TRIM(Customers!H813&amp;"")="",ISNUMBER(MATCH(TRIM(Customers!H813&amp;""),Codes!$A$5:$A$14,0))),"",IF(ISNUMBER(Customers!H813),Customers!H813,IFERROR(VALUE(Customers!H813),"")))</f>
        <v>8</v>
      </c>
      <c r="I813" s="5" t="n">
        <f aca="false">IF(OR(TRIM(Customers!I813&amp;"")="",ISNUMBER(MATCH(TRIM(Customers!I813&amp;""),Codes!$A$5:$A$14,0)),Customers!I813=DATE(1970,1,1)),"",IF(ISNUMBER(Customers!I813),Customers!I813,IFERROR(DATEVALUE(Customers!I813),"")))</f>
        <v>43090</v>
      </c>
      <c r="J813" s="2" t="str">
        <f aca="false">IF(OR(TRIM(Customers!J813&amp;"")="",ISNUMBER(MATCH(TRIM(Customers!J813&amp;""),Codes!$A$5:$A$14,0))),"",TRIM(Customers!J813))</f>
        <v>Online Banking</v>
      </c>
      <c r="K813" s="3" t="n">
        <f aca="false">IF(OR(TRIM(Customers!K813&amp;"")="",ISNUMBER(MATCH(TRIM(Customers!K813&amp;""),Codes!$A$5:$A$14,0))),"",IF(ISNUMBER(Customers!K813),Customers!K813,IFERROR(VALUE(Customers!K813),"")))</f>
        <v>2</v>
      </c>
      <c r="L813" s="4" t="n">
        <f aca="false">IF(OR(TRIM(Customers!L813&amp;"")="",ISNUMBER(MATCH(TRIM(Customers!L813&amp;""),Codes!$A$5:$A$14,0))),"",IF(ISNUMBER(Customers!L813),Customers!L813,IFERROR(VALUE(Customers!L813),"")))</f>
        <v>23604.42</v>
      </c>
      <c r="M813" s="4" t="n">
        <f aca="false">IF(OR(TRIM(Customers!M813&amp;"")="",ISNUMBER(MATCH(TRIM(Customers!M813&amp;""),Codes!$A$5:$A$14,0))),"",IF(ISNUMBER(Customers!M813),Customers!M813,IFERROR(VALUE(Customers!M813),"")))</f>
        <v>20035.84</v>
      </c>
      <c r="N813" s="3" t="n">
        <f aca="false">IF(OR(TRIM(Customers!N813&amp;"")="",ISNUMBER(MATCH(TRIM(Customers!N813&amp;""),Codes!$A$5:$A$14,0)),Customers!N813=9999),"",IF(ISNUMBER(Customers!N813),Customers!N813,IFERROR(VALUE(Customers!N813),"")))</f>
        <v>36</v>
      </c>
      <c r="O813" s="4" t="n">
        <f aca="false">IF(OR(TRIM(Customers!O813&amp;"")="",ISNUMBER(MATCH(TRIM(Customers!O813&amp;""),Codes!$A$5:$A$14,0))),"",IF(ISNUMBER(Customers!O813),Customers!O813,IFERROR(VALUE(Customers!O813),"")))</f>
        <v>37.45</v>
      </c>
      <c r="P813" s="3" t="n">
        <f aca="false">IF(OR(TRIM(Customers!P813&amp;"")="",ISNUMBER(MATCH(TRIM(Customers!P813&amp;""),Codes!$A$5:$A$14,0))),"",IF(ISNUMBER(Customers!P813),Customers!P813,IFERROR(VALUE(Customers!P813),"")))</f>
        <v>2</v>
      </c>
      <c r="Q813" s="4" t="n">
        <f aca="false">IF(OR(TRIM(Customers!Q813&amp;"")="",ISNUMBER(MATCH(TRIM(Customers!Q813&amp;""),Codes!$A$5:$A$14,0))),"",IF(ISNUMBER(Customers!Q813),Customers!Q813,IFERROR(VALUE(Customers!Q813),"")))</f>
        <v>6000</v>
      </c>
      <c r="R813" s="4" t="n">
        <f aca="false">IF(OR(TRIM(Customers!R813&amp;"")="",ISNUMBER(MATCH(TRIM(Customers!R813&amp;""),Codes!$A$5:$A$14,0))),"",IF(ISNUMBER(Customers!R813),Customers!R813,IFERROR(VALUE(Customers!R813),"")))</f>
        <v>1184.31</v>
      </c>
      <c r="S813" s="4" t="n">
        <f aca="false">IF(OR(TRIM(Customers!S813&amp;"")="",ISNUMBER(MATCH(TRIM(Customers!S813&amp;""),Codes!$A$5:$A$14,0))),"",IF(ISNUMBER(Customers!S813),Customers!S813,IFERROR(VALUE(Customers!S813),"")))</f>
        <v>0</v>
      </c>
      <c r="T813" s="4" t="n">
        <f aca="false">IF(OR(TRIM(Customers!T813&amp;"")="",ISNUMBER(MATCH(TRIM(Customers!T813&amp;""),Codes!$A$5:$A$14,0))),"",IF(ISNUMBER(Customers!T813),Customers!T813,IFERROR(VALUE(Customers!T813),"")))</f>
        <v>0</v>
      </c>
      <c r="U813" s="3" t="n">
        <f aca="false">IF(OR(TRIM(Customers!U813&amp;"")="",ISNUMBER(MATCH(TRIM(Customers!U813&amp;""),Codes!$A$5:$A$14,0)),Customers!U813=0),"",IF(ISNUMBER(Customers!U813),Customers!U813,IFERROR(VALUE(Customers!U813),"")))</f>
        <v>626</v>
      </c>
      <c r="V813" s="3" t="n">
        <f aca="false">IF(OR(TRIM(Customers!V813&amp;"")="",ISNUMBER(MATCH(TRIM(Customers!V813&amp;""),Codes!$A$5:$A$14,0))),"",IF(ISNUMBER(Customers!V813),Customers!V813,IFERROR(VALUE(Customers!V813),"")))</f>
        <v>0</v>
      </c>
    </row>
    <row r="814" customFormat="false" ht="15" hidden="false" customHeight="false" outlineLevel="0" collapsed="false">
      <c r="A814" s="2" t="str">
        <f aca="false">Customers!A814</f>
        <v>CL00813</v>
      </c>
      <c r="B814" s="3" t="n">
        <f aca="false">IF(OR(TRIM(Customers!B814&amp;"")="",ISNUMBER(MATCH(TRIM(Customers!B814&amp;""),Codes!$A$5:$A$14,0)),Customers!B814=0),"",IF(ISNUMBER(Customers!B814),Customers!B814,IFERROR(VALUE(Customers!B814),"")))</f>
        <v>31</v>
      </c>
      <c r="C814" s="2" t="str">
        <f aca="false">IF(OR(TRIM(Customers!C814&amp;"")="",ISNUMBER(MATCH(TRIM(Customers!C814&amp;""),Codes!$A$5:$A$14,0))),"",TRIM(Customers!C814))</f>
        <v>F</v>
      </c>
      <c r="D814" s="2" t="str">
        <f aca="false">IF(OR(TRIM(Customers!D814&amp;"")="",ISNUMBER(MATCH(TRIM(Customers!D814&amp;""),Codes!$A$5:$A$14,0))),"",TRIM(Customers!D814))</f>
        <v>Lazio</v>
      </c>
      <c r="E814" s="2" t="str">
        <f aca="false">IF(OR(TRIM(Customers!E814&amp;"")="",ISNUMBER(MATCH(TRIM(Customers!E814&amp;""),Codes!$A$5:$A$14,0))),"",TRIM(Customers!E814))</f>
        <v>Business owner</v>
      </c>
      <c r="F814" s="2" t="str">
        <f aca="false">IF(OR(TRIM(Customers!F814&amp;"")="",ISNUMBER(MATCH(TRIM(Customers!F814&amp;""),Codes!$A$5:$A$14,0))),"",TRIM(Customers!F814))</f>
        <v>Married</v>
      </c>
      <c r="G814" s="4" t="n">
        <f aca="false">IF(OR(TRIM(Customers!G814&amp;"")="",ISNUMBER(MATCH(TRIM(Customers!G814&amp;""),Codes!$A$5:$A$14,0)),Customers!G814=-999),"",IF(ISNUMBER(Customers!G814),Customers!G814,IFERROR(VALUE(Customers!G814),"")))</f>
        <v>65900</v>
      </c>
      <c r="H814" s="3" t="n">
        <f aca="false">IF(OR(TRIM(Customers!H814&amp;"")="",ISNUMBER(MATCH(TRIM(Customers!H814&amp;""),Codes!$A$5:$A$14,0))),"",IF(ISNUMBER(Customers!H814),Customers!H814,IFERROR(VALUE(Customers!H814),"")))</f>
        <v>3</v>
      </c>
      <c r="I814" s="5" t="n">
        <f aca="false">IF(OR(TRIM(Customers!I814&amp;"")="",ISNUMBER(MATCH(TRIM(Customers!I814&amp;""),Codes!$A$5:$A$14,0)),Customers!I814=DATE(1970,1,1)),"",IF(ISNUMBER(Customers!I814),Customers!I814,IFERROR(DATEVALUE(Customers!I814),"")))</f>
        <v>44928</v>
      </c>
      <c r="J814" s="2" t="str">
        <f aca="false">IF(OR(TRIM(Customers!J814&amp;"")="",ISNUMBER(MATCH(TRIM(Customers!J814&amp;""),Codes!$A$5:$A$14,0))),"",TRIM(Customers!J814))</f>
        <v>Phone</v>
      </c>
      <c r="K814" s="3" t="n">
        <f aca="false">IF(OR(TRIM(Customers!K814&amp;"")="",ISNUMBER(MATCH(TRIM(Customers!K814&amp;""),Codes!$A$5:$A$14,0))),"",IF(ISNUMBER(Customers!K814),Customers!K814,IFERROR(VALUE(Customers!K814),"")))</f>
        <v>2</v>
      </c>
      <c r="L814" s="4" t="n">
        <f aca="false">IF(OR(TRIM(Customers!L814&amp;"")="",ISNUMBER(MATCH(TRIM(Customers!L814&amp;""),Codes!$A$5:$A$14,0))),"",IF(ISNUMBER(Customers!L814),Customers!L814,IFERROR(VALUE(Customers!L814),"")))</f>
        <v>14422.4</v>
      </c>
      <c r="M814" s="4" t="n">
        <f aca="false">IF(OR(TRIM(Customers!M814&amp;"")="",ISNUMBER(MATCH(TRIM(Customers!M814&amp;""),Codes!$A$5:$A$14,0))),"",IF(ISNUMBER(Customers!M814),Customers!M814,IFERROR(VALUE(Customers!M814),"")))</f>
        <v>51305.84</v>
      </c>
      <c r="N814" s="3" t="n">
        <f aca="false">IF(OR(TRIM(Customers!N814&amp;"")="",ISNUMBER(MATCH(TRIM(Customers!N814&amp;""),Codes!$A$5:$A$14,0)),Customers!N814=9999),"",IF(ISNUMBER(Customers!N814),Customers!N814,IFERROR(VALUE(Customers!N814),"")))</f>
        <v>31</v>
      </c>
      <c r="O814" s="4" t="n">
        <f aca="false">IF(OR(TRIM(Customers!O814&amp;"")="",ISNUMBER(MATCH(TRIM(Customers!O814&amp;""),Codes!$A$5:$A$14,0))),"",IF(ISNUMBER(Customers!O814),Customers!O814,IFERROR(VALUE(Customers!O814),"")))</f>
        <v>84.84</v>
      </c>
      <c r="P814" s="3" t="n">
        <f aca="false">IF(OR(TRIM(Customers!P814&amp;"")="",ISNUMBER(MATCH(TRIM(Customers!P814&amp;""),Codes!$A$5:$A$14,0))),"",IF(ISNUMBER(Customers!P814),Customers!P814,IFERROR(VALUE(Customers!P814),"")))</f>
        <v>3</v>
      </c>
      <c r="Q814" s="4" t="str">
        <f aca="false">IF(OR(TRIM(Customers!Q814&amp;"")="",ISNUMBER(MATCH(TRIM(Customers!Q814&amp;""),Codes!$A$5:$A$14,0))),"",IF(ISNUMBER(Customers!Q814),Customers!Q814,IFERROR(VALUE(Customers!Q814),"")))</f>
        <v/>
      </c>
      <c r="R814" s="4" t="str">
        <f aca="false">IF(OR(TRIM(Customers!R814&amp;"")="",ISNUMBER(MATCH(TRIM(Customers!R814&amp;""),Codes!$A$5:$A$14,0))),"",IF(ISNUMBER(Customers!R814),Customers!R814,IFERROR(VALUE(Customers!R814),"")))</f>
        <v/>
      </c>
      <c r="S814" s="4" t="n">
        <f aca="false">IF(OR(TRIM(Customers!S814&amp;"")="",ISNUMBER(MATCH(TRIM(Customers!S814&amp;""),Codes!$A$5:$A$14,0))),"",IF(ISNUMBER(Customers!S814),Customers!S814,IFERROR(VALUE(Customers!S814),"")))</f>
        <v>283000</v>
      </c>
      <c r="T814" s="4" t="n">
        <f aca="false">IF(OR(TRIM(Customers!T814&amp;"")="",ISNUMBER(MATCH(TRIM(Customers!T814&amp;""),Codes!$A$5:$A$14,0))),"",IF(ISNUMBER(Customers!T814),Customers!T814,IFERROR(VALUE(Customers!T814),"")))</f>
        <v>1539</v>
      </c>
      <c r="U814" s="3" t="str">
        <f aca="false">IF(OR(TRIM(Customers!U814&amp;"")="",ISNUMBER(MATCH(TRIM(Customers!U814&amp;""),Codes!$A$5:$A$14,0)),Customers!U814=0),"",IF(ISNUMBER(Customers!U814),Customers!U814,IFERROR(VALUE(Customers!U814),"")))</f>
        <v/>
      </c>
      <c r="V814" s="3" t="n">
        <f aca="false">IF(OR(TRIM(Customers!V814&amp;"")="",ISNUMBER(MATCH(TRIM(Customers!V814&amp;""),Codes!$A$5:$A$14,0))),"",IF(ISNUMBER(Customers!V814),Customers!V814,IFERROR(VALUE(Customers!V814),"")))</f>
        <v>0</v>
      </c>
    </row>
    <row r="815" customFormat="false" ht="15" hidden="false" customHeight="false" outlineLevel="0" collapsed="false">
      <c r="A815" s="2" t="str">
        <f aca="false">Customers!A815</f>
        <v>CL00814</v>
      </c>
      <c r="B815" s="3" t="n">
        <f aca="false">IF(OR(TRIM(Customers!B815&amp;"")="",ISNUMBER(MATCH(TRIM(Customers!B815&amp;""),Codes!$A$5:$A$14,0)),Customers!B815=0),"",IF(ISNUMBER(Customers!B815),Customers!B815,IFERROR(VALUE(Customers!B815),"")))</f>
        <v>25</v>
      </c>
      <c r="C815" s="2" t="str">
        <f aca="false">IF(OR(TRIM(Customers!C815&amp;"")="",ISNUMBER(MATCH(TRIM(Customers!C815&amp;""),Codes!$A$5:$A$14,0))),"",TRIM(Customers!C815))</f>
        <v>M</v>
      </c>
      <c r="D815" s="2" t="str">
        <f aca="false">IF(OR(TRIM(Customers!D815&amp;"")="",ISNUMBER(MATCH(TRIM(Customers!D815&amp;""),Codes!$A$5:$A$14,0))),"",TRIM(Customers!D815))</f>
        <v>Emilia-Romagna</v>
      </c>
      <c r="E815" s="2" t="str">
        <f aca="false">IF(OR(TRIM(Customers!E815&amp;"")="",ISNUMBER(MATCH(TRIM(Customers!E815&amp;""),Codes!$A$5:$A$14,0))),"",TRIM(Customers!E815))</f>
        <v>Employee</v>
      </c>
      <c r="F815" s="2" t="str">
        <f aca="false">IF(OR(TRIM(Customers!F815&amp;"")="",ISNUMBER(MATCH(TRIM(Customers!F815&amp;""),Codes!$A$5:$A$14,0))),"",TRIM(Customers!F815))</f>
        <v>Single</v>
      </c>
      <c r="G815" s="4" t="n">
        <f aca="false">IF(OR(TRIM(Customers!G815&amp;"")="",ISNUMBER(MATCH(TRIM(Customers!G815&amp;""),Codes!$A$5:$A$14,0)),Customers!G815=-999),"",IF(ISNUMBER(Customers!G815),Customers!G815,IFERROR(VALUE(Customers!G815),"")))</f>
        <v>49100</v>
      </c>
      <c r="H815" s="3" t="n">
        <f aca="false">IF(OR(TRIM(Customers!H815&amp;"")="",ISNUMBER(MATCH(TRIM(Customers!H815&amp;""),Codes!$A$5:$A$14,0))),"",IF(ISNUMBER(Customers!H815),Customers!H815,IFERROR(VALUE(Customers!H815),"")))</f>
        <v>3</v>
      </c>
      <c r="I815" s="5" t="n">
        <f aca="false">IF(OR(TRIM(Customers!I815&amp;"")="",ISNUMBER(MATCH(TRIM(Customers!I815&amp;""),Codes!$A$5:$A$14,0)),Customers!I815=DATE(1970,1,1)),"",IF(ISNUMBER(Customers!I815),Customers!I815,IFERROR(DATEVALUE(Customers!I815),"")))</f>
        <v>44861</v>
      </c>
      <c r="J815" s="2" t="str">
        <f aca="false">IF(OR(TRIM(Customers!J815&amp;"")="",ISNUMBER(MATCH(TRIM(Customers!J815&amp;""),Codes!$A$5:$A$14,0))),"",TRIM(Customers!J815))</f>
        <v>App</v>
      </c>
      <c r="K815" s="3" t="n">
        <f aca="false">IF(OR(TRIM(Customers!K815&amp;"")="",ISNUMBER(MATCH(TRIM(Customers!K815&amp;""),Codes!$A$5:$A$14,0))),"",IF(ISNUMBER(Customers!K815),Customers!K815,IFERROR(VALUE(Customers!K815),"")))</f>
        <v>2</v>
      </c>
      <c r="L815" s="4" t="n">
        <f aca="false">IF(OR(TRIM(Customers!L815&amp;"")="",ISNUMBER(MATCH(TRIM(Customers!L815&amp;""),Codes!$A$5:$A$14,0))),"",IF(ISNUMBER(Customers!L815),Customers!L815,IFERROR(VALUE(Customers!L815),"")))</f>
        <v>4935.89</v>
      </c>
      <c r="M815" s="4" t="n">
        <f aca="false">IF(OR(TRIM(Customers!M815&amp;"")="",ISNUMBER(MATCH(TRIM(Customers!M815&amp;""),Codes!$A$5:$A$14,0))),"",IF(ISNUMBER(Customers!M815),Customers!M815,IFERROR(VALUE(Customers!M815),"")))</f>
        <v>13311.98</v>
      </c>
      <c r="N815" s="3" t="n">
        <f aca="false">IF(OR(TRIM(Customers!N815&amp;"")="",ISNUMBER(MATCH(TRIM(Customers!N815&amp;""),Codes!$A$5:$A$14,0)),Customers!N815=9999),"",IF(ISNUMBER(Customers!N815),Customers!N815,IFERROR(VALUE(Customers!N815),"")))</f>
        <v>38</v>
      </c>
      <c r="O815" s="4" t="n">
        <f aca="false">IF(OR(TRIM(Customers!O815&amp;"")="",ISNUMBER(MATCH(TRIM(Customers!O815&amp;""),Codes!$A$5:$A$14,0))),"",IF(ISNUMBER(Customers!O815),Customers!O815,IFERROR(VALUE(Customers!O815),"")))</f>
        <v>39.15</v>
      </c>
      <c r="P815" s="3" t="n">
        <f aca="false">IF(OR(TRIM(Customers!P815&amp;"")="",ISNUMBER(MATCH(TRIM(Customers!P815&amp;""),Codes!$A$5:$A$14,0))),"",IF(ISNUMBER(Customers!P815),Customers!P815,IFERROR(VALUE(Customers!P815),"")))</f>
        <v>1</v>
      </c>
      <c r="Q815" s="4" t="n">
        <f aca="false">IF(OR(TRIM(Customers!Q815&amp;"")="",ISNUMBER(MATCH(TRIM(Customers!Q815&amp;""),Codes!$A$5:$A$14,0))),"",IF(ISNUMBER(Customers!Q815),Customers!Q815,IFERROR(VALUE(Customers!Q815),"")))</f>
        <v>6500</v>
      </c>
      <c r="R815" s="4" t="n">
        <f aca="false">IF(OR(TRIM(Customers!R815&amp;"")="",ISNUMBER(MATCH(TRIM(Customers!R815&amp;""),Codes!$A$5:$A$14,0))),"",IF(ISNUMBER(Customers!R815),Customers!R815,IFERROR(VALUE(Customers!R815),"")))</f>
        <v>1849.66</v>
      </c>
      <c r="S815" s="4" t="n">
        <f aca="false">IF(OR(TRIM(Customers!S815&amp;"")="",ISNUMBER(MATCH(TRIM(Customers!S815&amp;""),Codes!$A$5:$A$14,0))),"",IF(ISNUMBER(Customers!S815),Customers!S815,IFERROR(VALUE(Customers!S815),"")))</f>
        <v>222000</v>
      </c>
      <c r="T815" s="4" t="n">
        <f aca="false">IF(OR(TRIM(Customers!T815&amp;"")="",ISNUMBER(MATCH(TRIM(Customers!T815&amp;""),Codes!$A$5:$A$14,0))),"",IF(ISNUMBER(Customers!T815),Customers!T815,IFERROR(VALUE(Customers!T815),"")))</f>
        <v>1110</v>
      </c>
      <c r="U815" s="3" t="n">
        <f aca="false">IF(OR(TRIM(Customers!U815&amp;"")="",ISNUMBER(MATCH(TRIM(Customers!U815&amp;""),Codes!$A$5:$A$14,0)),Customers!U815=0),"",IF(ISNUMBER(Customers!U815),Customers!U815,IFERROR(VALUE(Customers!U815),"")))</f>
        <v>614</v>
      </c>
      <c r="V815" s="3" t="n">
        <f aca="false">IF(OR(TRIM(Customers!V815&amp;"")="",ISNUMBER(MATCH(TRIM(Customers!V815&amp;""),Codes!$A$5:$A$14,0))),"",IF(ISNUMBER(Customers!V815),Customers!V815,IFERROR(VALUE(Customers!V815),"")))</f>
        <v>0</v>
      </c>
    </row>
    <row r="816" customFormat="false" ht="15" hidden="false" customHeight="false" outlineLevel="0" collapsed="false">
      <c r="A816" s="2" t="str">
        <f aca="false">Customers!A816</f>
        <v>CL00815</v>
      </c>
      <c r="B816" s="3" t="n">
        <f aca="false">IF(OR(TRIM(Customers!B816&amp;"")="",ISNUMBER(MATCH(TRIM(Customers!B816&amp;""),Codes!$A$5:$A$14,0)),Customers!B816=0),"",IF(ISNUMBER(Customers!B816),Customers!B816,IFERROR(VALUE(Customers!B816),"")))</f>
        <v>52</v>
      </c>
      <c r="C816" s="2" t="str">
        <f aca="false">IF(OR(TRIM(Customers!C816&amp;"")="",ISNUMBER(MATCH(TRIM(Customers!C816&amp;""),Codes!$A$5:$A$14,0))),"",TRIM(Customers!C816))</f>
        <v>F</v>
      </c>
      <c r="D816" s="2" t="str">
        <f aca="false">IF(OR(TRIM(Customers!D816&amp;"")="",ISNUMBER(MATCH(TRIM(Customers!D816&amp;""),Codes!$A$5:$A$14,0))),"",TRIM(Customers!D816))</f>
        <v>Sicilia</v>
      </c>
      <c r="E816" s="2" t="str">
        <f aca="false">IF(OR(TRIM(Customers!E816&amp;"")="",ISNUMBER(MATCH(TRIM(Customers!E816&amp;""),Codes!$A$5:$A$14,0))),"",TRIM(Customers!E816))</f>
        <v>Teacher</v>
      </c>
      <c r="F816" s="2" t="str">
        <f aca="false">IF(OR(TRIM(Customers!F816&amp;"")="",ISNUMBER(MATCH(TRIM(Customers!F816&amp;""),Codes!$A$5:$A$14,0))),"",TRIM(Customers!F816))</f>
        <v>Divorced</v>
      </c>
      <c r="G816" s="4" t="n">
        <f aca="false">IF(OR(TRIM(Customers!G816&amp;"")="",ISNUMBER(MATCH(TRIM(Customers!G816&amp;""),Codes!$A$5:$A$14,0)),Customers!G816=-999),"",IF(ISNUMBER(Customers!G816),Customers!G816,IFERROR(VALUE(Customers!G816),"")))</f>
        <v>24800</v>
      </c>
      <c r="H816" s="3" t="n">
        <f aca="false">IF(OR(TRIM(Customers!H816&amp;"")="",ISNUMBER(MATCH(TRIM(Customers!H816&amp;""),Codes!$A$5:$A$14,0))),"",IF(ISNUMBER(Customers!H816),Customers!H816,IFERROR(VALUE(Customers!H816),"")))</f>
        <v>2</v>
      </c>
      <c r="I816" s="5" t="n">
        <f aca="false">IF(OR(TRIM(Customers!I816&amp;"")="",ISNUMBER(MATCH(TRIM(Customers!I816&amp;""),Codes!$A$5:$A$14,0)),Customers!I816=DATE(1970,1,1)),"",IF(ISNUMBER(Customers!I816),Customers!I816,IFERROR(DATEVALUE(Customers!I816),"")))</f>
        <v>45221</v>
      </c>
      <c r="J816" s="2" t="str">
        <f aca="false">IF(OR(TRIM(Customers!J816&amp;"")="",ISNUMBER(MATCH(TRIM(Customers!J816&amp;""),Codes!$A$5:$A$14,0))),"",TRIM(Customers!J816))</f>
        <v>App</v>
      </c>
      <c r="K816" s="3" t="n">
        <f aca="false">IF(OR(TRIM(Customers!K816&amp;"")="",ISNUMBER(MATCH(TRIM(Customers!K816&amp;""),Codes!$A$5:$A$14,0))),"",IF(ISNUMBER(Customers!K816),Customers!K816,IFERROR(VALUE(Customers!K816),"")))</f>
        <v>1</v>
      </c>
      <c r="L816" s="4" t="n">
        <f aca="false">IF(OR(TRIM(Customers!L816&amp;"")="",ISNUMBER(MATCH(TRIM(Customers!L816&amp;""),Codes!$A$5:$A$14,0))),"",IF(ISNUMBER(Customers!L816),Customers!L816,IFERROR(VALUE(Customers!L816),"")))</f>
        <v>2750.69</v>
      </c>
      <c r="M816" s="4" t="n">
        <f aca="false">IF(OR(TRIM(Customers!M816&amp;"")="",ISNUMBER(MATCH(TRIM(Customers!M816&amp;""),Codes!$A$5:$A$14,0))),"",IF(ISNUMBER(Customers!M816),Customers!M816,IFERROR(VALUE(Customers!M816),"")))</f>
        <v>5692.16</v>
      </c>
      <c r="N816" s="3" t="n">
        <f aca="false">IF(OR(TRIM(Customers!N816&amp;"")="",ISNUMBER(MATCH(TRIM(Customers!N816&amp;""),Codes!$A$5:$A$14,0)),Customers!N816=9999),"",IF(ISNUMBER(Customers!N816),Customers!N816,IFERROR(VALUE(Customers!N816),"")))</f>
        <v>23</v>
      </c>
      <c r="O816" s="4" t="n">
        <f aca="false">IF(OR(TRIM(Customers!O816&amp;"")="",ISNUMBER(MATCH(TRIM(Customers!O816&amp;""),Codes!$A$5:$A$14,0))),"",IF(ISNUMBER(Customers!O816),Customers!O816,IFERROR(VALUE(Customers!O816),"")))</f>
        <v>64.2</v>
      </c>
      <c r="P816" s="3" t="n">
        <f aca="false">IF(OR(TRIM(Customers!P816&amp;"")="",ISNUMBER(MATCH(TRIM(Customers!P816&amp;""),Codes!$A$5:$A$14,0))),"",IF(ISNUMBER(Customers!P816),Customers!P816,IFERROR(VALUE(Customers!P816),"")))</f>
        <v>3</v>
      </c>
      <c r="Q816" s="4" t="n">
        <f aca="false">IF(OR(TRIM(Customers!Q816&amp;"")="",ISNUMBER(MATCH(TRIM(Customers!Q816&amp;""),Codes!$A$5:$A$14,0))),"",IF(ISNUMBER(Customers!Q816),Customers!Q816,IFERROR(VALUE(Customers!Q816),"")))</f>
        <v>5500</v>
      </c>
      <c r="R816" s="4" t="n">
        <f aca="false">IF(OR(TRIM(Customers!R816&amp;"")="",ISNUMBER(MATCH(TRIM(Customers!R816&amp;""),Codes!$A$5:$A$14,0))),"",IF(ISNUMBER(Customers!R816),Customers!R816,IFERROR(VALUE(Customers!R816),"")))</f>
        <v>885.06</v>
      </c>
      <c r="S816" s="4" t="n">
        <f aca="false">IF(OR(TRIM(Customers!S816&amp;"")="",ISNUMBER(MATCH(TRIM(Customers!S816&amp;""),Codes!$A$5:$A$14,0))),"",IF(ISNUMBER(Customers!S816),Customers!S816,IFERROR(VALUE(Customers!S816),"")))</f>
        <v>0</v>
      </c>
      <c r="T816" s="4" t="n">
        <f aca="false">IF(OR(TRIM(Customers!T816&amp;"")="",ISNUMBER(MATCH(TRIM(Customers!T816&amp;""),Codes!$A$5:$A$14,0))),"",IF(ISNUMBER(Customers!T816),Customers!T816,IFERROR(VALUE(Customers!T816),"")))</f>
        <v>0</v>
      </c>
      <c r="U816" s="3" t="n">
        <f aca="false">IF(OR(TRIM(Customers!U816&amp;"")="",ISNUMBER(MATCH(TRIM(Customers!U816&amp;""),Codes!$A$5:$A$14,0)),Customers!U816=0),"",IF(ISNUMBER(Customers!U816),Customers!U816,IFERROR(VALUE(Customers!U816),"")))</f>
        <v>601</v>
      </c>
      <c r="V816" s="3" t="n">
        <f aca="false">IF(OR(TRIM(Customers!V816&amp;"")="",ISNUMBER(MATCH(TRIM(Customers!V816&amp;""),Codes!$A$5:$A$14,0))),"",IF(ISNUMBER(Customers!V816),Customers!V816,IFERROR(VALUE(Customers!V816),"")))</f>
        <v>0</v>
      </c>
    </row>
    <row r="817" customFormat="false" ht="15" hidden="false" customHeight="false" outlineLevel="0" collapsed="false">
      <c r="A817" s="2" t="str">
        <f aca="false">Customers!A817</f>
        <v>CL00816</v>
      </c>
      <c r="B817" s="3" t="n">
        <f aca="false">IF(OR(TRIM(Customers!B817&amp;"")="",ISNUMBER(MATCH(TRIM(Customers!B817&amp;""),Codes!$A$5:$A$14,0)),Customers!B817=0),"",IF(ISNUMBER(Customers!B817),Customers!B817,IFERROR(VALUE(Customers!B817),"")))</f>
        <v>56</v>
      </c>
      <c r="C817" s="2" t="str">
        <f aca="false">IF(OR(TRIM(Customers!C817&amp;"")="",ISNUMBER(MATCH(TRIM(Customers!C817&amp;""),Codes!$A$5:$A$14,0))),"",TRIM(Customers!C817))</f>
        <v>M</v>
      </c>
      <c r="D817" s="2" t="str">
        <f aca="false">IF(OR(TRIM(Customers!D817&amp;"")="",ISNUMBER(MATCH(TRIM(Customers!D817&amp;""),Codes!$A$5:$A$14,0))),"",TRIM(Customers!D817))</f>
        <v>Campania</v>
      </c>
      <c r="E817" s="2" t="str">
        <f aca="false">IF(OR(TRIM(Customers!E817&amp;"")="",ISNUMBER(MATCH(TRIM(Customers!E817&amp;""),Codes!$A$5:$A$14,0))),"",TRIM(Customers!E817))</f>
        <v>Manual worker</v>
      </c>
      <c r="F817" s="2" t="str">
        <f aca="false">IF(OR(TRIM(Customers!F817&amp;"")="",ISNUMBER(MATCH(TRIM(Customers!F817&amp;""),Codes!$A$5:$A$14,0))),"",TRIM(Customers!F817))</f>
        <v>Single</v>
      </c>
      <c r="G817" s="4" t="n">
        <f aca="false">IF(OR(TRIM(Customers!G817&amp;"")="",ISNUMBER(MATCH(TRIM(Customers!G817&amp;""),Codes!$A$5:$A$14,0)),Customers!G817=-999),"",IF(ISNUMBER(Customers!G817),Customers!G817,IFERROR(VALUE(Customers!G817),"")))</f>
        <v>16400</v>
      </c>
      <c r="H817" s="3" t="n">
        <f aca="false">IF(OR(TRIM(Customers!H817&amp;"")="",ISNUMBER(MATCH(TRIM(Customers!H817&amp;""),Codes!$A$5:$A$14,0))),"",IF(ISNUMBER(Customers!H817),Customers!H817,IFERROR(VALUE(Customers!H817),"")))</f>
        <v>29</v>
      </c>
      <c r="I817" s="5" t="n">
        <f aca="false">IF(OR(TRIM(Customers!I817&amp;"")="",ISNUMBER(MATCH(TRIM(Customers!I817&amp;""),Codes!$A$5:$A$14,0)),Customers!I817=DATE(1970,1,1)),"",IF(ISNUMBER(Customers!I817),Customers!I817,IFERROR(DATEVALUE(Customers!I817),"")))</f>
        <v>35450</v>
      </c>
      <c r="J817" s="2" t="str">
        <f aca="false">IF(OR(TRIM(Customers!J817&amp;"")="",ISNUMBER(MATCH(TRIM(Customers!J817&amp;""),Codes!$A$5:$A$14,0))),"",TRIM(Customers!J817))</f>
        <v>App</v>
      </c>
      <c r="K817" s="3" t="n">
        <f aca="false">IF(OR(TRIM(Customers!K817&amp;"")="",ISNUMBER(MATCH(TRIM(Customers!K817&amp;""),Codes!$A$5:$A$14,0))),"",IF(ISNUMBER(Customers!K817),Customers!K817,IFERROR(VALUE(Customers!K817),"")))</f>
        <v>3</v>
      </c>
      <c r="L817" s="4" t="n">
        <f aca="false">IF(OR(TRIM(Customers!L817&amp;"")="",ISNUMBER(MATCH(TRIM(Customers!L817&amp;""),Codes!$A$5:$A$14,0))),"",IF(ISNUMBER(Customers!L817),Customers!L817,IFERROR(VALUE(Customers!L817),"")))</f>
        <v>1804.16</v>
      </c>
      <c r="M817" s="4" t="n">
        <f aca="false">IF(OR(TRIM(Customers!M817&amp;"")="",ISNUMBER(MATCH(TRIM(Customers!M817&amp;""),Codes!$A$5:$A$14,0))),"",IF(ISNUMBER(Customers!M817),Customers!M817,IFERROR(VALUE(Customers!M817),"")))</f>
        <v>46449.75</v>
      </c>
      <c r="N817" s="3" t="n">
        <f aca="false">IF(OR(TRIM(Customers!N817&amp;"")="",ISNUMBER(MATCH(TRIM(Customers!N817&amp;""),Codes!$A$5:$A$14,0)),Customers!N817=9999),"",IF(ISNUMBER(Customers!N817),Customers!N817,IFERROR(VALUE(Customers!N817),"")))</f>
        <v>20</v>
      </c>
      <c r="O817" s="4" t="n">
        <f aca="false">IF(OR(TRIM(Customers!O817&amp;"")="",ISNUMBER(MATCH(TRIM(Customers!O817&amp;""),Codes!$A$5:$A$14,0))),"",IF(ISNUMBER(Customers!O817),Customers!O817,IFERROR(VALUE(Customers!O817),"")))</f>
        <v>38.96</v>
      </c>
      <c r="P817" s="3" t="n">
        <f aca="false">IF(OR(TRIM(Customers!P817&amp;"")="",ISNUMBER(MATCH(TRIM(Customers!P817&amp;""),Codes!$A$5:$A$14,0))),"",IF(ISNUMBER(Customers!P817),Customers!P817,IFERROR(VALUE(Customers!P817),"")))</f>
        <v>3</v>
      </c>
      <c r="Q817" s="4" t="n">
        <f aca="false">IF(OR(TRIM(Customers!Q817&amp;"")="",ISNUMBER(MATCH(TRIM(Customers!Q817&amp;""),Codes!$A$5:$A$14,0))),"",IF(ISNUMBER(Customers!Q817),Customers!Q817,IFERROR(VALUE(Customers!Q817),"")))</f>
        <v>2500</v>
      </c>
      <c r="R817" s="4" t="n">
        <f aca="false">IF(OR(TRIM(Customers!R817&amp;"")="",ISNUMBER(MATCH(TRIM(Customers!R817&amp;""),Codes!$A$5:$A$14,0))),"",IF(ISNUMBER(Customers!R817),Customers!R817,IFERROR(VALUE(Customers!R817),"")))</f>
        <v>995.31</v>
      </c>
      <c r="S817" s="4" t="n">
        <f aca="false">IF(OR(TRIM(Customers!S817&amp;"")="",ISNUMBER(MATCH(TRIM(Customers!S817&amp;""),Codes!$A$5:$A$14,0))),"",IF(ISNUMBER(Customers!S817),Customers!S817,IFERROR(VALUE(Customers!S817),"")))</f>
        <v>48000</v>
      </c>
      <c r="T817" s="4" t="n">
        <f aca="false">IF(OR(TRIM(Customers!T817&amp;"")="",ISNUMBER(MATCH(TRIM(Customers!T817&amp;""),Codes!$A$5:$A$14,0))),"",IF(ISNUMBER(Customers!T817),Customers!T817,IFERROR(VALUE(Customers!T817),"")))</f>
        <v>279</v>
      </c>
      <c r="U817" s="3" t="n">
        <f aca="false">IF(OR(TRIM(Customers!U817&amp;"")="",ISNUMBER(MATCH(TRIM(Customers!U817&amp;""),Codes!$A$5:$A$14,0)),Customers!U817=0),"",IF(ISNUMBER(Customers!U817),Customers!U817,IFERROR(VALUE(Customers!U817),"")))</f>
        <v>737</v>
      </c>
      <c r="V817" s="3" t="n">
        <f aca="false">IF(OR(TRIM(Customers!V817&amp;"")="",ISNUMBER(MATCH(TRIM(Customers!V817&amp;""),Codes!$A$5:$A$14,0))),"",IF(ISNUMBER(Customers!V817),Customers!V817,IFERROR(VALUE(Customers!V817),"")))</f>
        <v>0</v>
      </c>
    </row>
    <row r="818" customFormat="false" ht="15" hidden="false" customHeight="false" outlineLevel="0" collapsed="false">
      <c r="A818" s="2" t="str">
        <f aca="false">Customers!A818</f>
        <v>CL00817</v>
      </c>
      <c r="B818" s="3" t="n">
        <f aca="false">IF(OR(TRIM(Customers!B818&amp;"")="",ISNUMBER(MATCH(TRIM(Customers!B818&amp;""),Codes!$A$5:$A$14,0)),Customers!B818=0),"",IF(ISNUMBER(Customers!B818),Customers!B818,IFERROR(VALUE(Customers!B818),"")))</f>
        <v>51</v>
      </c>
      <c r="C818" s="2" t="str">
        <f aca="false">IF(OR(TRIM(Customers!C818&amp;"")="",ISNUMBER(MATCH(TRIM(Customers!C818&amp;""),Codes!$A$5:$A$14,0))),"",TRIM(Customers!C818))</f>
        <v>M</v>
      </c>
      <c r="D818" s="2" t="str">
        <f aca="false">IF(OR(TRIM(Customers!D818&amp;"")="",ISNUMBER(MATCH(TRIM(Customers!D818&amp;""),Codes!$A$5:$A$14,0))),"",TRIM(Customers!D818))</f>
        <v>Lombardia</v>
      </c>
      <c r="E818" s="2" t="str">
        <f aca="false">IF(OR(TRIM(Customers!E818&amp;"")="",ISNUMBER(MATCH(TRIM(Customers!E818&amp;""),Codes!$A$5:$A$14,0))),"",TRIM(Customers!E818))</f>
        <v>Self-employed</v>
      </c>
      <c r="F818" s="2" t="str">
        <f aca="false">IF(OR(TRIM(Customers!F818&amp;"")="",ISNUMBER(MATCH(TRIM(Customers!F818&amp;""),Codes!$A$5:$A$14,0))),"",TRIM(Customers!F818))</f>
        <v>Single</v>
      </c>
      <c r="G818" s="4" t="n">
        <f aca="false">IF(OR(TRIM(Customers!G818&amp;"")="",ISNUMBER(MATCH(TRIM(Customers!G818&amp;""),Codes!$A$5:$A$14,0)),Customers!G818=-999),"",IF(ISNUMBER(Customers!G818),Customers!G818,IFERROR(VALUE(Customers!G818),"")))</f>
        <v>33600</v>
      </c>
      <c r="H818" s="3" t="n">
        <f aca="false">IF(OR(TRIM(Customers!H818&amp;"")="",ISNUMBER(MATCH(TRIM(Customers!H818&amp;""),Codes!$A$5:$A$14,0))),"",IF(ISNUMBER(Customers!H818),Customers!H818,IFERROR(VALUE(Customers!H818),"")))</f>
        <v>11</v>
      </c>
      <c r="I818" s="5" t="n">
        <f aca="false">IF(OR(TRIM(Customers!I818&amp;"")="",ISNUMBER(MATCH(TRIM(Customers!I818&amp;""),Codes!$A$5:$A$14,0)),Customers!I818=DATE(1970,1,1)),"",IF(ISNUMBER(Customers!I818),Customers!I818,IFERROR(DATEVALUE(Customers!I818),"")))</f>
        <v>42159</v>
      </c>
      <c r="J818" s="2" t="str">
        <f aca="false">IF(OR(TRIM(Customers!J818&amp;"")="",ISNUMBER(MATCH(TRIM(Customers!J818&amp;""),Codes!$A$5:$A$14,0))),"",TRIM(Customers!J818))</f>
        <v>Branch</v>
      </c>
      <c r="K818" s="3" t="n">
        <f aca="false">IF(OR(TRIM(Customers!K818&amp;"")="",ISNUMBER(MATCH(TRIM(Customers!K818&amp;""),Codes!$A$5:$A$14,0))),"",IF(ISNUMBER(Customers!K818),Customers!K818,IFERROR(VALUE(Customers!K818),"")))</f>
        <v>1</v>
      </c>
      <c r="L818" s="4" t="n">
        <f aca="false">IF(OR(TRIM(Customers!L818&amp;"")="",ISNUMBER(MATCH(TRIM(Customers!L818&amp;""),Codes!$A$5:$A$14,0))),"",IF(ISNUMBER(Customers!L818),Customers!L818,IFERROR(VALUE(Customers!L818),"")))</f>
        <v>2044.39</v>
      </c>
      <c r="M818" s="4" t="n">
        <f aca="false">IF(OR(TRIM(Customers!M818&amp;"")="",ISNUMBER(MATCH(TRIM(Customers!M818&amp;""),Codes!$A$5:$A$14,0))),"",IF(ISNUMBER(Customers!M818),Customers!M818,IFERROR(VALUE(Customers!M818),"")))</f>
        <v>0</v>
      </c>
      <c r="N818" s="3" t="n">
        <f aca="false">IF(OR(TRIM(Customers!N818&amp;"")="",ISNUMBER(MATCH(TRIM(Customers!N818&amp;""),Codes!$A$5:$A$14,0)),Customers!N818=9999),"",IF(ISNUMBER(Customers!N818),Customers!N818,IFERROR(VALUE(Customers!N818),"")))</f>
        <v>28</v>
      </c>
      <c r="O818" s="4" t="n">
        <f aca="false">IF(OR(TRIM(Customers!O818&amp;"")="",ISNUMBER(MATCH(TRIM(Customers!O818&amp;""),Codes!$A$5:$A$14,0))),"",IF(ISNUMBER(Customers!O818),Customers!O818,IFERROR(VALUE(Customers!O818),"")))</f>
        <v>36.88</v>
      </c>
      <c r="P818" s="3" t="n">
        <f aca="false">IF(OR(TRIM(Customers!P818&amp;"")="",ISNUMBER(MATCH(TRIM(Customers!P818&amp;""),Codes!$A$5:$A$14,0))),"",IF(ISNUMBER(Customers!P818),Customers!P818,IFERROR(VALUE(Customers!P818),"")))</f>
        <v>2</v>
      </c>
      <c r="Q818" s="4" t="n">
        <f aca="false">IF(OR(TRIM(Customers!Q818&amp;"")="",ISNUMBER(MATCH(TRIM(Customers!Q818&amp;""),Codes!$A$5:$A$14,0))),"",IF(ISNUMBER(Customers!Q818),Customers!Q818,IFERROR(VALUE(Customers!Q818),"")))</f>
        <v>3500</v>
      </c>
      <c r="R818" s="4" t="n">
        <f aca="false">IF(OR(TRIM(Customers!R818&amp;"")="",ISNUMBER(MATCH(TRIM(Customers!R818&amp;""),Codes!$A$5:$A$14,0))),"",IF(ISNUMBER(Customers!R818),Customers!R818,IFERROR(VALUE(Customers!R818),"")))</f>
        <v>826.31</v>
      </c>
      <c r="S818" s="4" t="n">
        <f aca="false">IF(OR(TRIM(Customers!S818&amp;"")="",ISNUMBER(MATCH(TRIM(Customers!S818&amp;""),Codes!$A$5:$A$14,0))),"",IF(ISNUMBER(Customers!S818),Customers!S818,IFERROR(VALUE(Customers!S818),"")))</f>
        <v>55000</v>
      </c>
      <c r="T818" s="4" t="n">
        <f aca="false">IF(OR(TRIM(Customers!T818&amp;"")="",ISNUMBER(MATCH(TRIM(Customers!T818&amp;""),Codes!$A$5:$A$14,0))),"",IF(ISNUMBER(Customers!T818),Customers!T818,IFERROR(VALUE(Customers!T818),"")))</f>
        <v>410</v>
      </c>
      <c r="U818" s="3" t="n">
        <f aca="false">IF(OR(TRIM(Customers!U818&amp;"")="",ISNUMBER(MATCH(TRIM(Customers!U818&amp;""),Codes!$A$5:$A$14,0)),Customers!U818=0),"",IF(ISNUMBER(Customers!U818),Customers!U818,IFERROR(VALUE(Customers!U818),"")))</f>
        <v>608</v>
      </c>
      <c r="V818" s="3" t="n">
        <f aca="false">IF(OR(TRIM(Customers!V818&amp;"")="",ISNUMBER(MATCH(TRIM(Customers!V818&amp;""),Codes!$A$5:$A$14,0))),"",IF(ISNUMBER(Customers!V818),Customers!V818,IFERROR(VALUE(Customers!V818),"")))</f>
        <v>1</v>
      </c>
    </row>
    <row r="819" customFormat="false" ht="15" hidden="false" customHeight="false" outlineLevel="0" collapsed="false">
      <c r="A819" s="2" t="str">
        <f aca="false">Customers!A819</f>
        <v>CL00818</v>
      </c>
      <c r="B819" s="3" t="n">
        <f aca="false">IF(OR(TRIM(Customers!B819&amp;"")="",ISNUMBER(MATCH(TRIM(Customers!B819&amp;""),Codes!$A$5:$A$14,0)),Customers!B819=0),"",IF(ISNUMBER(Customers!B819),Customers!B819,IFERROR(VALUE(Customers!B819),"")))</f>
        <v>18</v>
      </c>
      <c r="C819" s="2" t="str">
        <f aca="false">IF(OR(TRIM(Customers!C819&amp;"")="",ISNUMBER(MATCH(TRIM(Customers!C819&amp;""),Codes!$A$5:$A$14,0))),"",TRIM(Customers!C819))</f>
        <v>F</v>
      </c>
      <c r="D819" s="2" t="str">
        <f aca="false">IF(OR(TRIM(Customers!D819&amp;"")="",ISNUMBER(MATCH(TRIM(Customers!D819&amp;""),Codes!$A$5:$A$14,0))),"",TRIM(Customers!D819))</f>
        <v>Veneto</v>
      </c>
      <c r="E819" s="2" t="str">
        <f aca="false">IF(OR(TRIM(Customers!E819&amp;"")="",ISNUMBER(MATCH(TRIM(Customers!E819&amp;""),Codes!$A$5:$A$14,0))),"",TRIM(Customers!E819))</f>
        <v>Unemployed</v>
      </c>
      <c r="F819" s="2" t="str">
        <f aca="false">IF(OR(TRIM(Customers!F819&amp;"")="",ISNUMBER(MATCH(TRIM(Customers!F819&amp;""),Codes!$A$5:$A$14,0))),"",TRIM(Customers!F819))</f>
        <v>Single</v>
      </c>
      <c r="G819" s="4" t="n">
        <f aca="false">IF(OR(TRIM(Customers!G819&amp;"")="",ISNUMBER(MATCH(TRIM(Customers!G819&amp;""),Codes!$A$5:$A$14,0)),Customers!G819=-999),"",IF(ISNUMBER(Customers!G819),Customers!G819,IFERROR(VALUE(Customers!G819),"")))</f>
        <v>5600</v>
      </c>
      <c r="H819" s="3" t="n">
        <f aca="false">IF(OR(TRIM(Customers!H819&amp;"")="",ISNUMBER(MATCH(TRIM(Customers!H819&amp;""),Codes!$A$5:$A$14,0))),"",IF(ISNUMBER(Customers!H819),Customers!H819,IFERROR(VALUE(Customers!H819),"")))</f>
        <v>0</v>
      </c>
      <c r="I819" s="5" t="n">
        <f aca="false">IF(OR(TRIM(Customers!I819&amp;"")="",ISNUMBER(MATCH(TRIM(Customers!I819&amp;""),Codes!$A$5:$A$14,0)),Customers!I819=DATE(1970,1,1)),"",IF(ISNUMBER(Customers!I819),Customers!I819,IFERROR(DATEVALUE(Customers!I819),"")))</f>
        <v>45946</v>
      </c>
      <c r="J819" s="2" t="str">
        <f aca="false">IF(OR(TRIM(Customers!J819&amp;"")="",ISNUMBER(MATCH(TRIM(Customers!J819&amp;""),Codes!$A$5:$A$14,0))),"",TRIM(Customers!J819))</f>
        <v>Online Banking</v>
      </c>
      <c r="K819" s="3" t="n">
        <f aca="false">IF(OR(TRIM(Customers!K819&amp;"")="",ISNUMBER(MATCH(TRIM(Customers!K819&amp;""),Codes!$A$5:$A$14,0))),"",IF(ISNUMBER(Customers!K819),Customers!K819,IFERROR(VALUE(Customers!K819),"")))</f>
        <v>1</v>
      </c>
      <c r="L819" s="4" t="n">
        <f aca="false">IF(OR(TRIM(Customers!L819&amp;"")="",ISNUMBER(MATCH(TRIM(Customers!L819&amp;""),Codes!$A$5:$A$14,0))),"",IF(ISNUMBER(Customers!L819),Customers!L819,IFERROR(VALUE(Customers!L819),"")))</f>
        <v>816.72</v>
      </c>
      <c r="M819" s="4" t="n">
        <f aca="false">IF(OR(TRIM(Customers!M819&amp;"")="",ISNUMBER(MATCH(TRIM(Customers!M819&amp;""),Codes!$A$5:$A$14,0))),"",IF(ISNUMBER(Customers!M819),Customers!M819,IFERROR(VALUE(Customers!M819),"")))</f>
        <v>780.4</v>
      </c>
      <c r="N819" s="3" t="n">
        <f aca="false">IF(OR(TRIM(Customers!N819&amp;"")="",ISNUMBER(MATCH(TRIM(Customers!N819&amp;""),Codes!$A$5:$A$14,0)),Customers!N819=9999),"",IF(ISNUMBER(Customers!N819),Customers!N819,IFERROR(VALUE(Customers!N819),"")))</f>
        <v>27</v>
      </c>
      <c r="O819" s="4" t="n">
        <f aca="false">IF(OR(TRIM(Customers!O819&amp;"")="",ISNUMBER(MATCH(TRIM(Customers!O819&amp;""),Codes!$A$5:$A$14,0))),"",IF(ISNUMBER(Customers!O819),Customers!O819,IFERROR(VALUE(Customers!O819),"")))</f>
        <v>54.91</v>
      </c>
      <c r="P819" s="3" t="n">
        <f aca="false">IF(OR(TRIM(Customers!P819&amp;"")="",ISNUMBER(MATCH(TRIM(Customers!P819&amp;""),Codes!$A$5:$A$14,0))),"",IF(ISNUMBER(Customers!P819),Customers!P819,IFERROR(VALUE(Customers!P819),"")))</f>
        <v>3</v>
      </c>
      <c r="Q819" s="4" t="n">
        <f aca="false">IF(OR(TRIM(Customers!Q819&amp;"")="",ISNUMBER(MATCH(TRIM(Customers!Q819&amp;""),Codes!$A$5:$A$14,0))),"",IF(ISNUMBER(Customers!Q819),Customers!Q819,IFERROR(VALUE(Customers!Q819),"")))</f>
        <v>1000</v>
      </c>
      <c r="R819" s="4" t="n">
        <f aca="false">IF(OR(TRIM(Customers!R819&amp;"")="",ISNUMBER(MATCH(TRIM(Customers!R819&amp;""),Codes!$A$5:$A$14,0))),"",IF(ISNUMBER(Customers!R819),Customers!R819,IFERROR(VALUE(Customers!R819),"")))</f>
        <v>498.53</v>
      </c>
      <c r="S819" s="4" t="n">
        <f aca="false">IF(OR(TRIM(Customers!S819&amp;"")="",ISNUMBER(MATCH(TRIM(Customers!S819&amp;""),Codes!$A$5:$A$14,0))),"",IF(ISNUMBER(Customers!S819),Customers!S819,IFERROR(VALUE(Customers!S819),"")))</f>
        <v>0</v>
      </c>
      <c r="T819" s="4" t="n">
        <f aca="false">IF(OR(TRIM(Customers!T819&amp;"")="",ISNUMBER(MATCH(TRIM(Customers!T819&amp;""),Codes!$A$5:$A$14,0))),"",IF(ISNUMBER(Customers!T819),Customers!T819,IFERROR(VALUE(Customers!T819),"")))</f>
        <v>0</v>
      </c>
      <c r="U819" s="3" t="n">
        <f aca="false">IF(OR(TRIM(Customers!U819&amp;"")="",ISNUMBER(MATCH(TRIM(Customers!U819&amp;""),Codes!$A$5:$A$14,0)),Customers!U819=0),"",IF(ISNUMBER(Customers!U819),Customers!U819,IFERROR(VALUE(Customers!U819),"")))</f>
        <v>556</v>
      </c>
      <c r="V819" s="3" t="n">
        <f aca="false">IF(OR(TRIM(Customers!V819&amp;"")="",ISNUMBER(MATCH(TRIM(Customers!V819&amp;""),Codes!$A$5:$A$14,0))),"",IF(ISNUMBER(Customers!V819),Customers!V819,IFERROR(VALUE(Customers!V819),"")))</f>
        <v>2</v>
      </c>
    </row>
    <row r="820" customFormat="false" ht="15" hidden="false" customHeight="false" outlineLevel="0" collapsed="false">
      <c r="A820" s="2" t="str">
        <f aca="false">Customers!A820</f>
        <v>CL00819</v>
      </c>
      <c r="B820" s="3" t="n">
        <f aca="false">IF(OR(TRIM(Customers!B820&amp;"")="",ISNUMBER(MATCH(TRIM(Customers!B820&amp;""),Codes!$A$5:$A$14,0)),Customers!B820=0),"",IF(ISNUMBER(Customers!B820),Customers!B820,IFERROR(VALUE(Customers!B820),"")))</f>
        <v>32</v>
      </c>
      <c r="C820" s="2" t="str">
        <f aca="false">IF(OR(TRIM(Customers!C820&amp;"")="",ISNUMBER(MATCH(TRIM(Customers!C820&amp;""),Codes!$A$5:$A$14,0))),"",TRIM(Customers!C820))</f>
        <v>M</v>
      </c>
      <c r="D820" s="2" t="str">
        <f aca="false">IF(OR(TRIM(Customers!D820&amp;"")="",ISNUMBER(MATCH(TRIM(Customers!D820&amp;""),Codes!$A$5:$A$14,0))),"",TRIM(Customers!D820))</f>
        <v>Sicilia</v>
      </c>
      <c r="E820" s="2" t="str">
        <f aca="false">IF(OR(TRIM(Customers!E820&amp;"")="",ISNUMBER(MATCH(TRIM(Customers!E820&amp;""),Codes!$A$5:$A$14,0))),"",TRIM(Customers!E820))</f>
        <v>Shopkeeper</v>
      </c>
      <c r="F820" s="2" t="str">
        <f aca="false">IF(OR(TRIM(Customers!F820&amp;"")="",ISNUMBER(MATCH(TRIM(Customers!F820&amp;""),Codes!$A$5:$A$14,0))),"",TRIM(Customers!F820))</f>
        <v/>
      </c>
      <c r="G820" s="4" t="n">
        <f aca="false">IF(OR(TRIM(Customers!G820&amp;"")="",ISNUMBER(MATCH(TRIM(Customers!G820&amp;""),Codes!$A$5:$A$14,0)),Customers!G820=-999),"",IF(ISNUMBER(Customers!G820),Customers!G820,IFERROR(VALUE(Customers!G820),"")))</f>
        <v>33800</v>
      </c>
      <c r="H820" s="3" t="n">
        <f aca="false">IF(OR(TRIM(Customers!H820&amp;"")="",ISNUMBER(MATCH(TRIM(Customers!H820&amp;""),Codes!$A$5:$A$14,0))),"",IF(ISNUMBER(Customers!H820),Customers!H820,IFERROR(VALUE(Customers!H820),"")))</f>
        <v>4</v>
      </c>
      <c r="I820" s="5" t="n">
        <f aca="false">IF(OR(TRIM(Customers!I820&amp;"")="",ISNUMBER(MATCH(TRIM(Customers!I820&amp;""),Codes!$A$5:$A$14,0)),Customers!I820=DATE(1970,1,1)),"",IF(ISNUMBER(Customers!I820),Customers!I820,IFERROR(DATEVALUE(Customers!I820),"")))</f>
        <v>44667</v>
      </c>
      <c r="J820" s="2" t="str">
        <f aca="false">IF(OR(TRIM(Customers!J820&amp;"")="",ISNUMBER(MATCH(TRIM(Customers!J820&amp;""),Codes!$A$5:$A$14,0))),"",TRIM(Customers!J820))</f>
        <v>Online Banking</v>
      </c>
      <c r="K820" s="3" t="n">
        <f aca="false">IF(OR(TRIM(Customers!K820&amp;"")="",ISNUMBER(MATCH(TRIM(Customers!K820&amp;""),Codes!$A$5:$A$14,0))),"",IF(ISNUMBER(Customers!K820),Customers!K820,IFERROR(VALUE(Customers!K820),"")))</f>
        <v>3</v>
      </c>
      <c r="L820" s="4" t="n">
        <f aca="false">IF(OR(TRIM(Customers!L820&amp;"")="",ISNUMBER(MATCH(TRIM(Customers!L820&amp;""),Codes!$A$5:$A$14,0))),"",IF(ISNUMBER(Customers!L820),Customers!L820,IFERROR(VALUE(Customers!L820),"")))</f>
        <v>1502.61</v>
      </c>
      <c r="M820" s="4" t="n">
        <f aca="false">IF(OR(TRIM(Customers!M820&amp;"")="",ISNUMBER(MATCH(TRIM(Customers!M820&amp;""),Codes!$A$5:$A$14,0))),"",IF(ISNUMBER(Customers!M820),Customers!M820,IFERROR(VALUE(Customers!M820),"")))</f>
        <v>0</v>
      </c>
      <c r="N820" s="3" t="n">
        <f aca="false">IF(OR(TRIM(Customers!N820&amp;"")="",ISNUMBER(MATCH(TRIM(Customers!N820&amp;""),Codes!$A$5:$A$14,0)),Customers!N820=9999),"",IF(ISNUMBER(Customers!N820),Customers!N820,IFERROR(VALUE(Customers!N820),"")))</f>
        <v>33</v>
      </c>
      <c r="O820" s="4" t="n">
        <f aca="false">IF(OR(TRIM(Customers!O820&amp;"")="",ISNUMBER(MATCH(TRIM(Customers!O820&amp;""),Codes!$A$5:$A$14,0))),"",IF(ISNUMBER(Customers!O820),Customers!O820,IFERROR(VALUE(Customers!O820),"")))</f>
        <v>83.81</v>
      </c>
      <c r="P820" s="3" t="n">
        <f aca="false">IF(OR(TRIM(Customers!P820&amp;"")="",ISNUMBER(MATCH(TRIM(Customers!P820&amp;""),Codes!$A$5:$A$14,0))),"",IF(ISNUMBER(Customers!P820),Customers!P820,IFERROR(VALUE(Customers!P820),"")))</f>
        <v>1</v>
      </c>
      <c r="Q820" s="4" t="n">
        <f aca="false">IF(OR(TRIM(Customers!Q820&amp;"")="",ISNUMBER(MATCH(TRIM(Customers!Q820&amp;""),Codes!$A$5:$A$14,0))),"",IF(ISNUMBER(Customers!Q820),Customers!Q820,IFERROR(VALUE(Customers!Q820),"")))</f>
        <v>5000</v>
      </c>
      <c r="R820" s="4" t="n">
        <f aca="false">IF(OR(TRIM(Customers!R820&amp;"")="",ISNUMBER(MATCH(TRIM(Customers!R820&amp;""),Codes!$A$5:$A$14,0))),"",IF(ISNUMBER(Customers!R820),Customers!R820,IFERROR(VALUE(Customers!R820),"")))</f>
        <v>968.68</v>
      </c>
      <c r="S820" s="4" t="n">
        <f aca="false">IF(OR(TRIM(Customers!S820&amp;"")="",ISNUMBER(MATCH(TRIM(Customers!S820&amp;""),Codes!$A$5:$A$14,0))),"",IF(ISNUMBER(Customers!S820),Customers!S820,IFERROR(VALUE(Customers!S820),"")))</f>
        <v>91000</v>
      </c>
      <c r="T820" s="4" t="n">
        <f aca="false">IF(OR(TRIM(Customers!T820&amp;"")="",ISNUMBER(MATCH(TRIM(Customers!T820&amp;""),Codes!$A$5:$A$14,0))),"",IF(ISNUMBER(Customers!T820),Customers!T820,IFERROR(VALUE(Customers!T820),"")))</f>
        <v>429</v>
      </c>
      <c r="U820" s="3" t="n">
        <f aca="false">IF(OR(TRIM(Customers!U820&amp;"")="",ISNUMBER(MATCH(TRIM(Customers!U820&amp;""),Codes!$A$5:$A$14,0)),Customers!U820=0),"",IF(ISNUMBER(Customers!U820),Customers!U820,IFERROR(VALUE(Customers!U820),"")))</f>
        <v>620</v>
      </c>
      <c r="V820" s="3" t="n">
        <f aca="false">IF(OR(TRIM(Customers!V820&amp;"")="",ISNUMBER(MATCH(TRIM(Customers!V820&amp;""),Codes!$A$5:$A$14,0))),"",IF(ISNUMBER(Customers!V820),Customers!V820,IFERROR(VALUE(Customers!V820),"")))</f>
        <v>0</v>
      </c>
    </row>
    <row r="821" customFormat="false" ht="15" hidden="false" customHeight="false" outlineLevel="0" collapsed="false">
      <c r="A821" s="2" t="str">
        <f aca="false">Customers!A821</f>
        <v>CL00820</v>
      </c>
      <c r="B821" s="3" t="n">
        <f aca="false">IF(OR(TRIM(Customers!B821&amp;"")="",ISNUMBER(MATCH(TRIM(Customers!B821&amp;""),Codes!$A$5:$A$14,0)),Customers!B821=0),"",IF(ISNUMBER(Customers!B821),Customers!B821,IFERROR(VALUE(Customers!B821),"")))</f>
        <v>49</v>
      </c>
      <c r="C821" s="2" t="str">
        <f aca="false">IF(OR(TRIM(Customers!C821&amp;"")="",ISNUMBER(MATCH(TRIM(Customers!C821&amp;""),Codes!$A$5:$A$14,0))),"",TRIM(Customers!C821))</f>
        <v>F</v>
      </c>
      <c r="D821" s="2" t="str">
        <f aca="false">IF(OR(TRIM(Customers!D821&amp;"")="",ISNUMBER(MATCH(TRIM(Customers!D821&amp;""),Codes!$A$5:$A$14,0))),"",TRIM(Customers!D821))</f>
        <v>Campania</v>
      </c>
      <c r="E821" s="2" t="str">
        <f aca="false">IF(OR(TRIM(Customers!E821&amp;"")="",ISNUMBER(MATCH(TRIM(Customers!E821&amp;""),Codes!$A$5:$A$14,0))),"",TRIM(Customers!E821))</f>
        <v>Business owner</v>
      </c>
      <c r="F821" s="2" t="str">
        <f aca="false">IF(OR(TRIM(Customers!F821&amp;"")="",ISNUMBER(MATCH(TRIM(Customers!F821&amp;""),Codes!$A$5:$A$14,0))),"",TRIM(Customers!F821))</f>
        <v>Single</v>
      </c>
      <c r="G821" s="4" t="n">
        <f aca="false">IF(OR(TRIM(Customers!G821&amp;"")="",ISNUMBER(MATCH(TRIM(Customers!G821&amp;""),Codes!$A$5:$A$14,0)),Customers!G821=-999),"",IF(ISNUMBER(Customers!G821),Customers!G821,IFERROR(VALUE(Customers!G821),"")))</f>
        <v>64000</v>
      </c>
      <c r="H821" s="3" t="n">
        <f aca="false">IF(OR(TRIM(Customers!H821&amp;"")="",ISNUMBER(MATCH(TRIM(Customers!H821&amp;""),Codes!$A$5:$A$14,0))),"",IF(ISNUMBER(Customers!H821),Customers!H821,IFERROR(VALUE(Customers!H821),"")))</f>
        <v>14</v>
      </c>
      <c r="I821" s="5" t="n">
        <f aca="false">IF(OR(TRIM(Customers!I821&amp;"")="",ISNUMBER(MATCH(TRIM(Customers!I821&amp;""),Codes!$A$5:$A$14,0)),Customers!I821=DATE(1970,1,1)),"",IF(ISNUMBER(Customers!I821),Customers!I821,IFERROR(DATEVALUE(Customers!I821),"")))</f>
        <v>40944</v>
      </c>
      <c r="J821" s="2" t="str">
        <f aca="false">IF(OR(TRIM(Customers!J821&amp;"")="",ISNUMBER(MATCH(TRIM(Customers!J821&amp;""),Codes!$A$5:$A$14,0))),"",TRIM(Customers!J821))</f>
        <v>Online Banking</v>
      </c>
      <c r="K821" s="3" t="n">
        <f aca="false">IF(OR(TRIM(Customers!K821&amp;"")="",ISNUMBER(MATCH(TRIM(Customers!K821&amp;""),Codes!$A$5:$A$14,0))),"",IF(ISNUMBER(Customers!K821),Customers!K821,IFERROR(VALUE(Customers!K821),"")))</f>
        <v>4</v>
      </c>
      <c r="L821" s="4" t="n">
        <f aca="false">IF(OR(TRIM(Customers!L821&amp;"")="",ISNUMBER(MATCH(TRIM(Customers!L821&amp;""),Codes!$A$5:$A$14,0))),"",IF(ISNUMBER(Customers!L821),Customers!L821,IFERROR(VALUE(Customers!L821),"")))</f>
        <v>-1260.53</v>
      </c>
      <c r="M821" s="4" t="n">
        <f aca="false">IF(OR(TRIM(Customers!M821&amp;"")="",ISNUMBER(MATCH(TRIM(Customers!M821&amp;""),Codes!$A$5:$A$14,0))),"",IF(ISNUMBER(Customers!M821),Customers!M821,IFERROR(VALUE(Customers!M821),"")))</f>
        <v>43549.23</v>
      </c>
      <c r="N821" s="3" t="n">
        <f aca="false">IF(OR(TRIM(Customers!N821&amp;"")="",ISNUMBER(MATCH(TRIM(Customers!N821&amp;""),Codes!$A$5:$A$14,0)),Customers!N821=9999),"",IF(ISNUMBER(Customers!N821),Customers!N821,IFERROR(VALUE(Customers!N821),"")))</f>
        <v>38</v>
      </c>
      <c r="O821" s="4" t="n">
        <f aca="false">IF(OR(TRIM(Customers!O821&amp;"")="",ISNUMBER(MATCH(TRIM(Customers!O821&amp;""),Codes!$A$5:$A$14,0))),"",IF(ISNUMBER(Customers!O821),Customers!O821,IFERROR(VALUE(Customers!O821),"")))</f>
        <v>73.14</v>
      </c>
      <c r="P821" s="3" t="n">
        <f aca="false">IF(OR(TRIM(Customers!P821&amp;"")="",ISNUMBER(MATCH(TRIM(Customers!P821&amp;""),Codes!$A$5:$A$14,0))),"",IF(ISNUMBER(Customers!P821),Customers!P821,IFERROR(VALUE(Customers!P821),"")))</f>
        <v>3</v>
      </c>
      <c r="Q821" s="4" t="n">
        <f aca="false">IF(OR(TRIM(Customers!Q821&amp;"")="",ISNUMBER(MATCH(TRIM(Customers!Q821&amp;""),Codes!$A$5:$A$14,0))),"",IF(ISNUMBER(Customers!Q821),Customers!Q821,IFERROR(VALUE(Customers!Q821),"")))</f>
        <v>15000</v>
      </c>
      <c r="R821" s="4" t="n">
        <f aca="false">IF(OR(TRIM(Customers!R821&amp;"")="",ISNUMBER(MATCH(TRIM(Customers!R821&amp;""),Codes!$A$5:$A$14,0))),"",IF(ISNUMBER(Customers!R821),Customers!R821,IFERROR(VALUE(Customers!R821),"")))</f>
        <v>7911.71</v>
      </c>
      <c r="S821" s="4" t="n">
        <f aca="false">IF(OR(TRIM(Customers!S821&amp;"")="",ISNUMBER(MATCH(TRIM(Customers!S821&amp;""),Codes!$A$5:$A$14,0))),"",IF(ISNUMBER(Customers!S821),Customers!S821,IFERROR(VALUE(Customers!S821),"")))</f>
        <v>228000</v>
      </c>
      <c r="T821" s="4" t="n">
        <f aca="false">IF(OR(TRIM(Customers!T821&amp;"")="",ISNUMBER(MATCH(TRIM(Customers!T821&amp;""),Codes!$A$5:$A$14,0))),"",IF(ISNUMBER(Customers!T821),Customers!T821,IFERROR(VALUE(Customers!T821),"")))</f>
        <v>1301</v>
      </c>
      <c r="U821" s="3" t="n">
        <f aca="false">IF(OR(TRIM(Customers!U821&amp;"")="",ISNUMBER(MATCH(TRIM(Customers!U821&amp;""),Codes!$A$5:$A$14,0)),Customers!U821=0),"",IF(ISNUMBER(Customers!U821),Customers!U821,IFERROR(VALUE(Customers!U821),"")))</f>
        <v>679</v>
      </c>
      <c r="V821" s="3" t="n">
        <f aca="false">IF(OR(TRIM(Customers!V821&amp;"")="",ISNUMBER(MATCH(TRIM(Customers!V821&amp;""),Codes!$A$5:$A$14,0))),"",IF(ISNUMBER(Customers!V821),Customers!V821,IFERROR(VALUE(Customers!V821),"")))</f>
        <v>0</v>
      </c>
    </row>
    <row r="822" customFormat="false" ht="15" hidden="false" customHeight="false" outlineLevel="0" collapsed="false">
      <c r="A822" s="2" t="str">
        <f aca="false">Customers!A822</f>
        <v>CL00821</v>
      </c>
      <c r="B822" s="3" t="n">
        <f aca="false">IF(OR(TRIM(Customers!B822&amp;"")="",ISNUMBER(MATCH(TRIM(Customers!B822&amp;""),Codes!$A$5:$A$14,0)),Customers!B822=0),"",IF(ISNUMBER(Customers!B822),Customers!B822,IFERROR(VALUE(Customers!B822),"")))</f>
        <v>47</v>
      </c>
      <c r="C822" s="2" t="str">
        <f aca="false">IF(OR(TRIM(Customers!C822&amp;"")="",ISNUMBER(MATCH(TRIM(Customers!C822&amp;""),Codes!$A$5:$A$14,0))),"",TRIM(Customers!C822))</f>
        <v>F</v>
      </c>
      <c r="D822" s="2" t="str">
        <f aca="false">IF(OR(TRIM(Customers!D822&amp;"")="",ISNUMBER(MATCH(TRIM(Customers!D822&amp;""),Codes!$A$5:$A$14,0))),"",TRIM(Customers!D822))</f>
        <v>Puglia</v>
      </c>
      <c r="E822" s="2" t="str">
        <f aca="false">IF(OR(TRIM(Customers!E822&amp;"")="",ISNUMBER(MATCH(TRIM(Customers!E822&amp;""),Codes!$A$5:$A$14,0))),"",TRIM(Customers!E822))</f>
        <v>Manual worker</v>
      </c>
      <c r="F822" s="2" t="str">
        <f aca="false">IF(OR(TRIM(Customers!F822&amp;"")="",ISNUMBER(MATCH(TRIM(Customers!F822&amp;""),Codes!$A$5:$A$14,0))),"",TRIM(Customers!F822))</f>
        <v>Married</v>
      </c>
      <c r="G822" s="4" t="n">
        <f aca="false">IF(OR(TRIM(Customers!G822&amp;"")="",ISNUMBER(MATCH(TRIM(Customers!G822&amp;""),Codes!$A$5:$A$14,0)),Customers!G822=-999),"",IF(ISNUMBER(Customers!G822),Customers!G822,IFERROR(VALUE(Customers!G822),"")))</f>
        <v>13200</v>
      </c>
      <c r="H822" s="3" t="n">
        <f aca="false">IF(OR(TRIM(Customers!H822&amp;"")="",ISNUMBER(MATCH(TRIM(Customers!H822&amp;""),Codes!$A$5:$A$14,0))),"",IF(ISNUMBER(Customers!H822),Customers!H822,IFERROR(VALUE(Customers!H822),"")))</f>
        <v>8</v>
      </c>
      <c r="I822" s="5" t="n">
        <f aca="false">IF(OR(TRIM(Customers!I822&amp;"")="",ISNUMBER(MATCH(TRIM(Customers!I822&amp;""),Codes!$A$5:$A$14,0)),Customers!I822=DATE(1970,1,1)),"",IF(ISNUMBER(Customers!I822),Customers!I822,IFERROR(DATEVALUE(Customers!I822),"")))</f>
        <v>43319</v>
      </c>
      <c r="J822" s="2" t="str">
        <f aca="false">IF(OR(TRIM(Customers!J822&amp;"")="",ISNUMBER(MATCH(TRIM(Customers!J822&amp;""),Codes!$A$5:$A$14,0))),"",TRIM(Customers!J822))</f>
        <v>App</v>
      </c>
      <c r="K822" s="3" t="n">
        <f aca="false">IF(OR(TRIM(Customers!K822&amp;"")="",ISNUMBER(MATCH(TRIM(Customers!K822&amp;""),Codes!$A$5:$A$14,0))),"",IF(ISNUMBER(Customers!K822),Customers!K822,IFERROR(VALUE(Customers!K822),"")))</f>
        <v>2</v>
      </c>
      <c r="L822" s="4" t="n">
        <f aca="false">IF(OR(TRIM(Customers!L822&amp;"")="",ISNUMBER(MATCH(TRIM(Customers!L822&amp;""),Codes!$A$5:$A$14,0))),"",IF(ISNUMBER(Customers!L822),Customers!L822,IFERROR(VALUE(Customers!L822),"")))</f>
        <v>-2226.66</v>
      </c>
      <c r="M822" s="4" t="n">
        <f aca="false">IF(OR(TRIM(Customers!M822&amp;"")="",ISNUMBER(MATCH(TRIM(Customers!M822&amp;""),Codes!$A$5:$A$14,0))),"",IF(ISNUMBER(Customers!M822),Customers!M822,IFERROR(VALUE(Customers!M822),"")))</f>
        <v>0</v>
      </c>
      <c r="N822" s="3" t="n">
        <f aca="false">IF(OR(TRIM(Customers!N822&amp;"")="",ISNUMBER(MATCH(TRIM(Customers!N822&amp;""),Codes!$A$5:$A$14,0)),Customers!N822=9999),"",IF(ISNUMBER(Customers!N822),Customers!N822,IFERROR(VALUE(Customers!N822),"")))</f>
        <v>20</v>
      </c>
      <c r="O822" s="4" t="n">
        <f aca="false">IF(OR(TRIM(Customers!O822&amp;"")="",ISNUMBER(MATCH(TRIM(Customers!O822&amp;""),Codes!$A$5:$A$14,0))),"",IF(ISNUMBER(Customers!O822),Customers!O822,IFERROR(VALUE(Customers!O822),"")))</f>
        <v>30.87</v>
      </c>
      <c r="P822" s="3" t="n">
        <f aca="false">IF(OR(TRIM(Customers!P822&amp;"")="",ISNUMBER(MATCH(TRIM(Customers!P822&amp;""),Codes!$A$5:$A$14,0))),"",IF(ISNUMBER(Customers!P822),Customers!P822,IFERROR(VALUE(Customers!P822),"")))</f>
        <v>4</v>
      </c>
      <c r="Q822" s="4" t="n">
        <f aca="false">IF(OR(TRIM(Customers!Q822&amp;"")="",ISNUMBER(MATCH(TRIM(Customers!Q822&amp;""),Codes!$A$5:$A$14,0))),"",IF(ISNUMBER(Customers!Q822),Customers!Q822,IFERROR(VALUE(Customers!Q822),"")))</f>
        <v>3000</v>
      </c>
      <c r="R822" s="4" t="n">
        <f aca="false">IF(OR(TRIM(Customers!R822&amp;"")="",ISNUMBER(MATCH(TRIM(Customers!R822&amp;""),Codes!$A$5:$A$14,0))),"",IF(ISNUMBER(Customers!R822),Customers!R822,IFERROR(VALUE(Customers!R822),"")))</f>
        <v>493.54</v>
      </c>
      <c r="S822" s="4" t="n">
        <f aca="false">IF(OR(TRIM(Customers!S822&amp;"")="",ISNUMBER(MATCH(TRIM(Customers!S822&amp;""),Codes!$A$5:$A$14,0))),"",IF(ISNUMBER(Customers!S822),Customers!S822,IFERROR(VALUE(Customers!S822),"")))</f>
        <v>44000</v>
      </c>
      <c r="T822" s="4" t="n">
        <f aca="false">IF(OR(TRIM(Customers!T822&amp;"")="",ISNUMBER(MATCH(TRIM(Customers!T822&amp;""),Codes!$A$5:$A$14,0))),"",IF(ISNUMBER(Customers!T822),Customers!T822,IFERROR(VALUE(Customers!T822),"")))</f>
        <v>237</v>
      </c>
      <c r="U822" s="3" t="n">
        <f aca="false">IF(OR(TRIM(Customers!U822&amp;"")="",ISNUMBER(MATCH(TRIM(Customers!U822&amp;""),Codes!$A$5:$A$14,0)),Customers!U822=0),"",IF(ISNUMBER(Customers!U822),Customers!U822,IFERROR(VALUE(Customers!U822),"")))</f>
        <v>514</v>
      </c>
      <c r="V822" s="3" t="n">
        <f aca="false">IF(OR(TRIM(Customers!V822&amp;"")="",ISNUMBER(MATCH(TRIM(Customers!V822&amp;""),Codes!$A$5:$A$14,0))),"",IF(ISNUMBER(Customers!V822),Customers!V822,IFERROR(VALUE(Customers!V822),"")))</f>
        <v>0</v>
      </c>
    </row>
    <row r="823" customFormat="false" ht="15" hidden="false" customHeight="false" outlineLevel="0" collapsed="false">
      <c r="A823" s="2" t="str">
        <f aca="false">Customers!A823</f>
        <v>CL00822</v>
      </c>
      <c r="B823" s="3" t="n">
        <f aca="false">IF(OR(TRIM(Customers!B823&amp;"")="",ISNUMBER(MATCH(TRIM(Customers!B823&amp;""),Codes!$A$5:$A$14,0)),Customers!B823=0),"",IF(ISNUMBER(Customers!B823),Customers!B823,IFERROR(VALUE(Customers!B823),"")))</f>
        <v>29</v>
      </c>
      <c r="C823" s="2" t="str">
        <f aca="false">IF(OR(TRIM(Customers!C823&amp;"")="",ISNUMBER(MATCH(TRIM(Customers!C823&amp;""),Codes!$A$5:$A$14,0))),"",TRIM(Customers!C823))</f>
        <v>M</v>
      </c>
      <c r="D823" s="2" t="str">
        <f aca="false">IF(OR(TRIM(Customers!D823&amp;"")="",ISNUMBER(MATCH(TRIM(Customers!D823&amp;""),Codes!$A$5:$A$14,0))),"",TRIM(Customers!D823))</f>
        <v>Toscana</v>
      </c>
      <c r="E823" s="2" t="str">
        <f aca="false">IF(OR(TRIM(Customers!E823&amp;"")="",ISNUMBER(MATCH(TRIM(Customers!E823&amp;""),Codes!$A$5:$A$14,0))),"",TRIM(Customers!E823))</f>
        <v>Manual worker</v>
      </c>
      <c r="F823" s="2" t="str">
        <f aca="false">IF(OR(TRIM(Customers!F823&amp;"")="",ISNUMBER(MATCH(TRIM(Customers!F823&amp;""),Codes!$A$5:$A$14,0))),"",TRIM(Customers!F823))</f>
        <v>Single</v>
      </c>
      <c r="G823" s="4" t="n">
        <f aca="false">IF(OR(TRIM(Customers!G823&amp;"")="",ISNUMBER(MATCH(TRIM(Customers!G823&amp;""),Codes!$A$5:$A$14,0)),Customers!G823=-999),"",IF(ISNUMBER(Customers!G823),Customers!G823,IFERROR(VALUE(Customers!G823),"")))</f>
        <v>16100</v>
      </c>
      <c r="H823" s="3" t="n">
        <f aca="false">IF(OR(TRIM(Customers!H823&amp;"")="",ISNUMBER(MATCH(TRIM(Customers!H823&amp;""),Codes!$A$5:$A$14,0))),"",IF(ISNUMBER(Customers!H823),Customers!H823,IFERROR(VALUE(Customers!H823),"")))</f>
        <v>7</v>
      </c>
      <c r="I823" s="5" t="n">
        <f aca="false">IF(OR(TRIM(Customers!I823&amp;"")="",ISNUMBER(MATCH(TRIM(Customers!I823&amp;""),Codes!$A$5:$A$14,0)),Customers!I823=DATE(1970,1,1)),"",IF(ISNUMBER(Customers!I823),Customers!I823,IFERROR(DATEVALUE(Customers!I823),"")))</f>
        <v>43649</v>
      </c>
      <c r="J823" s="2" t="str">
        <f aca="false">IF(OR(TRIM(Customers!J823&amp;"")="",ISNUMBER(MATCH(TRIM(Customers!J823&amp;""),Codes!$A$5:$A$14,0))),"",TRIM(Customers!J823))</f>
        <v>App</v>
      </c>
      <c r="K823" s="3" t="n">
        <f aca="false">IF(OR(TRIM(Customers!K823&amp;"")="",ISNUMBER(MATCH(TRIM(Customers!K823&amp;""),Codes!$A$5:$A$14,0))),"",IF(ISNUMBER(Customers!K823),Customers!K823,IFERROR(VALUE(Customers!K823),"")))</f>
        <v>1</v>
      </c>
      <c r="L823" s="4" t="n">
        <f aca="false">IF(OR(TRIM(Customers!L823&amp;"")="",ISNUMBER(MATCH(TRIM(Customers!L823&amp;""),Codes!$A$5:$A$14,0))),"",IF(ISNUMBER(Customers!L823),Customers!L823,IFERROR(VALUE(Customers!L823),"")))</f>
        <v>8226.76</v>
      </c>
      <c r="M823" s="4" t="n">
        <f aca="false">IF(OR(TRIM(Customers!M823&amp;"")="",ISNUMBER(MATCH(TRIM(Customers!M823&amp;""),Codes!$A$5:$A$14,0))),"",IF(ISNUMBER(Customers!M823),Customers!M823,IFERROR(VALUE(Customers!M823),"")))</f>
        <v>8088.58</v>
      </c>
      <c r="N823" s="3" t="n">
        <f aca="false">IF(OR(TRIM(Customers!N823&amp;"")="",ISNUMBER(MATCH(TRIM(Customers!N823&amp;""),Codes!$A$5:$A$14,0)),Customers!N823=9999),"",IF(ISNUMBER(Customers!N823),Customers!N823,IFERROR(VALUE(Customers!N823),"")))</f>
        <v>31</v>
      </c>
      <c r="O823" s="4" t="n">
        <f aca="false">IF(OR(TRIM(Customers!O823&amp;"")="",ISNUMBER(MATCH(TRIM(Customers!O823&amp;""),Codes!$A$5:$A$14,0))),"",IF(ISNUMBER(Customers!O823),Customers!O823,IFERROR(VALUE(Customers!O823),"")))</f>
        <v>66.41</v>
      </c>
      <c r="P823" s="3" t="n">
        <f aca="false">IF(OR(TRIM(Customers!P823&amp;"")="",ISNUMBER(MATCH(TRIM(Customers!P823&amp;""),Codes!$A$5:$A$14,0))),"",IF(ISNUMBER(Customers!P823),Customers!P823,IFERROR(VALUE(Customers!P823),"")))</f>
        <v>2</v>
      </c>
      <c r="Q823" s="4" t="n">
        <f aca="false">IF(OR(TRIM(Customers!Q823&amp;"")="",ISNUMBER(MATCH(TRIM(Customers!Q823&amp;""),Codes!$A$5:$A$14,0))),"",IF(ISNUMBER(Customers!Q823),Customers!Q823,IFERROR(VALUE(Customers!Q823),"")))</f>
        <v>2000</v>
      </c>
      <c r="R823" s="4" t="n">
        <f aca="false">IF(OR(TRIM(Customers!R823&amp;"")="",ISNUMBER(MATCH(TRIM(Customers!R823&amp;""),Codes!$A$5:$A$14,0))),"",IF(ISNUMBER(Customers!R823),Customers!R823,IFERROR(VALUE(Customers!R823),"")))</f>
        <v>404.02</v>
      </c>
      <c r="S823" s="4" t="str">
        <f aca="false">IF(OR(TRIM(Customers!S823&amp;"")="",ISNUMBER(MATCH(TRIM(Customers!S823&amp;""),Codes!$A$5:$A$14,0))),"",IF(ISNUMBER(Customers!S823),Customers!S823,IFERROR(VALUE(Customers!S823),"")))</f>
        <v/>
      </c>
      <c r="T823" s="4" t="str">
        <f aca="false">IF(OR(TRIM(Customers!T823&amp;"")="",ISNUMBER(MATCH(TRIM(Customers!T823&amp;""),Codes!$A$5:$A$14,0))),"",IF(ISNUMBER(Customers!T823),Customers!T823,IFERROR(VALUE(Customers!T823),"")))</f>
        <v/>
      </c>
      <c r="U823" s="3" t="n">
        <f aca="false">IF(OR(TRIM(Customers!U823&amp;"")="",ISNUMBER(MATCH(TRIM(Customers!U823&amp;""),Codes!$A$5:$A$14,0)),Customers!U823=0),"",IF(ISNUMBER(Customers!U823),Customers!U823,IFERROR(VALUE(Customers!U823),"")))</f>
        <v>588</v>
      </c>
      <c r="V823" s="3" t="str">
        <f aca="false">IF(OR(TRIM(Customers!V823&amp;"")="",ISNUMBER(MATCH(TRIM(Customers!V823&amp;""),Codes!$A$5:$A$14,0))),"",IF(ISNUMBER(Customers!V823),Customers!V823,IFERROR(VALUE(Customers!V823),"")))</f>
        <v/>
      </c>
    </row>
    <row r="824" customFormat="false" ht="15" hidden="false" customHeight="false" outlineLevel="0" collapsed="false">
      <c r="A824" s="2" t="str">
        <f aca="false">Customers!A824</f>
        <v>CL00823</v>
      </c>
      <c r="B824" s="3" t="n">
        <f aca="false">IF(OR(TRIM(Customers!B824&amp;"")="",ISNUMBER(MATCH(TRIM(Customers!B824&amp;""),Codes!$A$5:$A$14,0)),Customers!B824=0),"",IF(ISNUMBER(Customers!B824),Customers!B824,IFERROR(VALUE(Customers!B824),"")))</f>
        <v>26</v>
      </c>
      <c r="C824" s="2" t="str">
        <f aca="false">IF(OR(TRIM(Customers!C824&amp;"")="",ISNUMBER(MATCH(TRIM(Customers!C824&amp;""),Codes!$A$5:$A$14,0))),"",TRIM(Customers!C824))</f>
        <v>F</v>
      </c>
      <c r="D824" s="2" t="str">
        <f aca="false">IF(OR(TRIM(Customers!D824&amp;"")="",ISNUMBER(MATCH(TRIM(Customers!D824&amp;""),Codes!$A$5:$A$14,0))),"",TRIM(Customers!D824))</f>
        <v>Lazio</v>
      </c>
      <c r="E824" s="2" t="str">
        <f aca="false">IF(OR(TRIM(Customers!E824&amp;"")="",ISNUMBER(MATCH(TRIM(Customers!E824&amp;""),Codes!$A$5:$A$14,0))),"",TRIM(Customers!E824))</f>
        <v>Business owner</v>
      </c>
      <c r="F824" s="2" t="str">
        <f aca="false">IF(OR(TRIM(Customers!F824&amp;"")="",ISNUMBER(MATCH(TRIM(Customers!F824&amp;""),Codes!$A$5:$A$14,0))),"",TRIM(Customers!F824))</f>
        <v>Single</v>
      </c>
      <c r="G824" s="4" t="n">
        <f aca="false">IF(OR(TRIM(Customers!G824&amp;"")="",ISNUMBER(MATCH(TRIM(Customers!G824&amp;""),Codes!$A$5:$A$14,0)),Customers!G824=-999),"",IF(ISNUMBER(Customers!G824),Customers!G824,IFERROR(VALUE(Customers!G824),"")))</f>
        <v>36100</v>
      </c>
      <c r="H824" s="3" t="n">
        <f aca="false">IF(OR(TRIM(Customers!H824&amp;"")="",ISNUMBER(MATCH(TRIM(Customers!H824&amp;""),Codes!$A$5:$A$14,0))),"",IF(ISNUMBER(Customers!H824),Customers!H824,IFERROR(VALUE(Customers!H824),"")))</f>
        <v>2</v>
      </c>
      <c r="I824" s="5" t="n">
        <f aca="false">IF(OR(TRIM(Customers!I824&amp;"")="",ISNUMBER(MATCH(TRIM(Customers!I824&amp;""),Codes!$A$5:$A$14,0)),Customers!I824=DATE(1970,1,1)),"",IF(ISNUMBER(Customers!I824),Customers!I824,IFERROR(DATEVALUE(Customers!I824),"")))</f>
        <v>45195</v>
      </c>
      <c r="J824" s="2" t="str">
        <f aca="false">IF(OR(TRIM(Customers!J824&amp;"")="",ISNUMBER(MATCH(TRIM(Customers!J824&amp;""),Codes!$A$5:$A$14,0))),"",TRIM(Customers!J824))</f>
        <v>Branch</v>
      </c>
      <c r="K824" s="3" t="n">
        <f aca="false">IF(OR(TRIM(Customers!K824&amp;"")="",ISNUMBER(MATCH(TRIM(Customers!K824&amp;""),Codes!$A$5:$A$14,0))),"",IF(ISNUMBER(Customers!K824),Customers!K824,IFERROR(VALUE(Customers!K824),"")))</f>
        <v>2</v>
      </c>
      <c r="L824" s="4" t="n">
        <f aca="false">IF(OR(TRIM(Customers!L824&amp;"")="",ISNUMBER(MATCH(TRIM(Customers!L824&amp;""),Codes!$A$5:$A$14,0))),"",IF(ISNUMBER(Customers!L824),Customers!L824,IFERROR(VALUE(Customers!L824),"")))</f>
        <v>3735.93</v>
      </c>
      <c r="M824" s="4" t="n">
        <f aca="false">IF(OR(TRIM(Customers!M824&amp;"")="",ISNUMBER(MATCH(TRIM(Customers!M824&amp;""),Codes!$A$5:$A$14,0))),"",IF(ISNUMBER(Customers!M824),Customers!M824,IFERROR(VALUE(Customers!M824),"")))</f>
        <v>18137.42</v>
      </c>
      <c r="N824" s="3" t="n">
        <f aca="false">IF(OR(TRIM(Customers!N824&amp;"")="",ISNUMBER(MATCH(TRIM(Customers!N824&amp;""),Codes!$A$5:$A$14,0)),Customers!N824=9999),"",IF(ISNUMBER(Customers!N824),Customers!N824,IFERROR(VALUE(Customers!N824),"")))</f>
        <v>23</v>
      </c>
      <c r="O824" s="4" t="n">
        <f aca="false">IF(OR(TRIM(Customers!O824&amp;"")="",ISNUMBER(MATCH(TRIM(Customers!O824&amp;""),Codes!$A$5:$A$14,0))),"",IF(ISNUMBER(Customers!O824),Customers!O824,IFERROR(VALUE(Customers!O824),"")))</f>
        <v>50.49</v>
      </c>
      <c r="P824" s="3" t="n">
        <f aca="false">IF(OR(TRIM(Customers!P824&amp;"")="",ISNUMBER(MATCH(TRIM(Customers!P824&amp;""),Codes!$A$5:$A$14,0))),"",IF(ISNUMBER(Customers!P824),Customers!P824,IFERROR(VALUE(Customers!P824),"")))</f>
        <v>11</v>
      </c>
      <c r="Q824" s="4" t="n">
        <f aca="false">IF(OR(TRIM(Customers!Q824&amp;"")="",ISNUMBER(MATCH(TRIM(Customers!Q824&amp;""),Codes!$A$5:$A$14,0))),"",IF(ISNUMBER(Customers!Q824),Customers!Q824,IFERROR(VALUE(Customers!Q824),"")))</f>
        <v>0</v>
      </c>
      <c r="R824" s="4" t="n">
        <f aca="false">IF(OR(TRIM(Customers!R824&amp;"")="",ISNUMBER(MATCH(TRIM(Customers!R824&amp;""),Codes!$A$5:$A$14,0))),"",IF(ISNUMBER(Customers!R824),Customers!R824,IFERROR(VALUE(Customers!R824),"")))</f>
        <v>0</v>
      </c>
      <c r="S824" s="4" t="str">
        <f aca="false">IF(OR(TRIM(Customers!S824&amp;"")="",ISNUMBER(MATCH(TRIM(Customers!S824&amp;""),Codes!$A$5:$A$14,0))),"",IF(ISNUMBER(Customers!S824),Customers!S824,IFERROR(VALUE(Customers!S824),"")))</f>
        <v/>
      </c>
      <c r="T824" s="4" t="str">
        <f aca="false">IF(OR(TRIM(Customers!T824&amp;"")="",ISNUMBER(MATCH(TRIM(Customers!T824&amp;""),Codes!$A$5:$A$14,0))),"",IF(ISNUMBER(Customers!T824),Customers!T824,IFERROR(VALUE(Customers!T824),"")))</f>
        <v/>
      </c>
      <c r="U824" s="3" t="n">
        <f aca="false">IF(OR(TRIM(Customers!U824&amp;"")="",ISNUMBER(MATCH(TRIM(Customers!U824&amp;""),Codes!$A$5:$A$14,0)),Customers!U824=0),"",IF(ISNUMBER(Customers!U824),Customers!U824,IFERROR(VALUE(Customers!U824),"")))</f>
        <v>539</v>
      </c>
      <c r="V824" s="3" t="n">
        <f aca="false">IF(OR(TRIM(Customers!V824&amp;"")="",ISNUMBER(MATCH(TRIM(Customers!V824&amp;""),Codes!$A$5:$A$14,0))),"",IF(ISNUMBER(Customers!V824),Customers!V824,IFERROR(VALUE(Customers!V824),"")))</f>
        <v>0</v>
      </c>
    </row>
    <row r="825" customFormat="false" ht="15" hidden="false" customHeight="false" outlineLevel="0" collapsed="false">
      <c r="A825" s="2" t="str">
        <f aca="false">Customers!A825</f>
        <v>CL00824</v>
      </c>
      <c r="B825" s="3" t="n">
        <f aca="false">IF(OR(TRIM(Customers!B825&amp;"")="",ISNUMBER(MATCH(TRIM(Customers!B825&amp;""),Codes!$A$5:$A$14,0)),Customers!B825=0),"",IF(ISNUMBER(Customers!B825),Customers!B825,IFERROR(VALUE(Customers!B825),"")))</f>
        <v>31</v>
      </c>
      <c r="C825" s="2" t="str">
        <f aca="false">IF(OR(TRIM(Customers!C825&amp;"")="",ISNUMBER(MATCH(TRIM(Customers!C825&amp;""),Codes!$A$5:$A$14,0))),"",TRIM(Customers!C825))</f>
        <v>M</v>
      </c>
      <c r="D825" s="2" t="str">
        <f aca="false">IF(OR(TRIM(Customers!D825&amp;"")="",ISNUMBER(MATCH(TRIM(Customers!D825&amp;""),Codes!$A$5:$A$14,0))),"",TRIM(Customers!D825))</f>
        <v>Veneto</v>
      </c>
      <c r="E825" s="2" t="str">
        <f aca="false">IF(OR(TRIM(Customers!E825&amp;"")="",ISNUMBER(MATCH(TRIM(Customers!E825&amp;""),Codes!$A$5:$A$14,0))),"",TRIM(Customers!E825))</f>
        <v>Manual worker</v>
      </c>
      <c r="F825" s="2" t="str">
        <f aca="false">IF(OR(TRIM(Customers!F825&amp;"")="",ISNUMBER(MATCH(TRIM(Customers!F825&amp;""),Codes!$A$5:$A$14,0))),"",TRIM(Customers!F825))</f>
        <v>Single</v>
      </c>
      <c r="G825" s="4" t="n">
        <f aca="false">IF(OR(TRIM(Customers!G825&amp;"")="",ISNUMBER(MATCH(TRIM(Customers!G825&amp;""),Codes!$A$5:$A$14,0)),Customers!G825=-999),"",IF(ISNUMBER(Customers!G825),Customers!G825,IFERROR(VALUE(Customers!G825),"")))</f>
        <v>26900</v>
      </c>
      <c r="H825" s="3" t="n">
        <f aca="false">IF(OR(TRIM(Customers!H825&amp;"")="",ISNUMBER(MATCH(TRIM(Customers!H825&amp;""),Codes!$A$5:$A$14,0))),"",IF(ISNUMBER(Customers!H825),Customers!H825,IFERROR(VALUE(Customers!H825),"")))</f>
        <v>4</v>
      </c>
      <c r="I825" s="5" t="n">
        <f aca="false">IF(OR(TRIM(Customers!I825&amp;"")="",ISNUMBER(MATCH(TRIM(Customers!I825&amp;""),Codes!$A$5:$A$14,0)),Customers!I825=DATE(1970,1,1)),"",IF(ISNUMBER(Customers!I825),Customers!I825,IFERROR(DATEVALUE(Customers!I825),"")))</f>
        <v>44518</v>
      </c>
      <c r="J825" s="2" t="str">
        <f aca="false">IF(OR(TRIM(Customers!J825&amp;"")="",ISNUMBER(MATCH(TRIM(Customers!J825&amp;""),Codes!$A$5:$A$14,0))),"",TRIM(Customers!J825))</f>
        <v>App</v>
      </c>
      <c r="K825" s="3" t="n">
        <f aca="false">IF(OR(TRIM(Customers!K825&amp;"")="",ISNUMBER(MATCH(TRIM(Customers!K825&amp;""),Codes!$A$5:$A$14,0))),"",IF(ISNUMBER(Customers!K825),Customers!K825,IFERROR(VALUE(Customers!K825),"")))</f>
        <v>3</v>
      </c>
      <c r="L825" s="4" t="n">
        <f aca="false">IF(OR(TRIM(Customers!L825&amp;"")="",ISNUMBER(MATCH(TRIM(Customers!L825&amp;""),Codes!$A$5:$A$14,0))),"",IF(ISNUMBER(Customers!L825),Customers!L825,IFERROR(VALUE(Customers!L825),"")))</f>
        <v>-1081.53</v>
      </c>
      <c r="M825" s="4" t="n">
        <f aca="false">IF(OR(TRIM(Customers!M825&amp;"")="",ISNUMBER(MATCH(TRIM(Customers!M825&amp;""),Codes!$A$5:$A$14,0))),"",IF(ISNUMBER(Customers!M825),Customers!M825,IFERROR(VALUE(Customers!M825),"")))</f>
        <v>0</v>
      </c>
      <c r="N825" s="3" t="n">
        <f aca="false">IF(OR(TRIM(Customers!N825&amp;"")="",ISNUMBER(MATCH(TRIM(Customers!N825&amp;""),Codes!$A$5:$A$14,0)),Customers!N825=9999),"",IF(ISNUMBER(Customers!N825),Customers!N825,IFERROR(VALUE(Customers!N825),"")))</f>
        <v>24</v>
      </c>
      <c r="O825" s="4" t="str">
        <f aca="false">IF(OR(TRIM(Customers!O825&amp;"")="",ISNUMBER(MATCH(TRIM(Customers!O825&amp;""),Codes!$A$5:$A$14,0))),"",IF(ISNUMBER(Customers!O825),Customers!O825,IFERROR(VALUE(Customers!O825),"")))</f>
        <v/>
      </c>
      <c r="P825" s="3" t="n">
        <f aca="false">IF(OR(TRIM(Customers!P825&amp;"")="",ISNUMBER(MATCH(TRIM(Customers!P825&amp;""),Codes!$A$5:$A$14,0))),"",IF(ISNUMBER(Customers!P825),Customers!P825,IFERROR(VALUE(Customers!P825),"")))</f>
        <v>1</v>
      </c>
      <c r="Q825" s="4" t="n">
        <f aca="false">IF(OR(TRIM(Customers!Q825&amp;"")="",ISNUMBER(MATCH(TRIM(Customers!Q825&amp;""),Codes!$A$5:$A$14,0))),"",IF(ISNUMBER(Customers!Q825),Customers!Q825,IFERROR(VALUE(Customers!Q825),"")))</f>
        <v>3000</v>
      </c>
      <c r="R825" s="4" t="n">
        <f aca="false">IF(OR(TRIM(Customers!R825&amp;"")="",ISNUMBER(MATCH(TRIM(Customers!R825&amp;""),Codes!$A$5:$A$14,0))),"",IF(ISNUMBER(Customers!R825),Customers!R825,IFERROR(VALUE(Customers!R825),"")))</f>
        <v>230.92</v>
      </c>
      <c r="S825" s="4" t="n">
        <f aca="false">IF(OR(TRIM(Customers!S825&amp;"")="",ISNUMBER(MATCH(TRIM(Customers!S825&amp;""),Codes!$A$5:$A$14,0))),"",IF(ISNUMBER(Customers!S825),Customers!S825,IFERROR(VALUE(Customers!S825),"")))</f>
        <v>107000</v>
      </c>
      <c r="T825" s="4" t="n">
        <f aca="false">IF(OR(TRIM(Customers!T825&amp;"")="",ISNUMBER(MATCH(TRIM(Customers!T825&amp;""),Codes!$A$5:$A$14,0))),"",IF(ISNUMBER(Customers!T825),Customers!T825,IFERROR(VALUE(Customers!T825),"")))</f>
        <v>652</v>
      </c>
      <c r="U825" s="3" t="n">
        <f aca="false">IF(OR(TRIM(Customers!U825&amp;"")="",ISNUMBER(MATCH(TRIM(Customers!U825&amp;""),Codes!$A$5:$A$14,0)),Customers!U825=0),"",IF(ISNUMBER(Customers!U825),Customers!U825,IFERROR(VALUE(Customers!U825),"")))</f>
        <v>679</v>
      </c>
      <c r="V825" s="3" t="n">
        <f aca="false">IF(OR(TRIM(Customers!V825&amp;"")="",ISNUMBER(MATCH(TRIM(Customers!V825&amp;""),Codes!$A$5:$A$14,0))),"",IF(ISNUMBER(Customers!V825),Customers!V825,IFERROR(VALUE(Customers!V825),"")))</f>
        <v>0</v>
      </c>
    </row>
    <row r="826" customFormat="false" ht="15" hidden="false" customHeight="false" outlineLevel="0" collapsed="false">
      <c r="A826" s="2" t="str">
        <f aca="false">Customers!A826</f>
        <v>CL00825</v>
      </c>
      <c r="B826" s="3" t="n">
        <f aca="false">IF(OR(TRIM(Customers!B826&amp;"")="",ISNUMBER(MATCH(TRIM(Customers!B826&amp;""),Codes!$A$5:$A$14,0)),Customers!B826=0),"",IF(ISNUMBER(Customers!B826),Customers!B826,IFERROR(VALUE(Customers!B826),"")))</f>
        <v>41</v>
      </c>
      <c r="C826" s="2" t="str">
        <f aca="false">IF(OR(TRIM(Customers!C826&amp;"")="",ISNUMBER(MATCH(TRIM(Customers!C826&amp;""),Codes!$A$5:$A$14,0))),"",TRIM(Customers!C826))</f>
        <v>M</v>
      </c>
      <c r="D826" s="2" t="str">
        <f aca="false">IF(OR(TRIM(Customers!D826&amp;"")="",ISNUMBER(MATCH(TRIM(Customers!D826&amp;""),Codes!$A$5:$A$14,0))),"",TRIM(Customers!D826))</f>
        <v/>
      </c>
      <c r="E826" s="2" t="str">
        <f aca="false">IF(OR(TRIM(Customers!E826&amp;"")="",ISNUMBER(MATCH(TRIM(Customers!E826&amp;""),Codes!$A$5:$A$14,0))),"",TRIM(Customers!E826))</f>
        <v>Employee</v>
      </c>
      <c r="F826" s="2" t="str">
        <f aca="false">IF(OR(TRIM(Customers!F826&amp;"")="",ISNUMBER(MATCH(TRIM(Customers!F826&amp;""),Codes!$A$5:$A$14,0))),"",TRIM(Customers!F826))</f>
        <v>Widowed</v>
      </c>
      <c r="G826" s="4" t="n">
        <f aca="false">IF(OR(TRIM(Customers!G826&amp;"")="",ISNUMBER(MATCH(TRIM(Customers!G826&amp;""),Codes!$A$5:$A$14,0)),Customers!G826=-999),"",IF(ISNUMBER(Customers!G826),Customers!G826,IFERROR(VALUE(Customers!G826),"")))</f>
        <v>28500</v>
      </c>
      <c r="H826" s="3" t="n">
        <f aca="false">IF(OR(TRIM(Customers!H826&amp;"")="",ISNUMBER(MATCH(TRIM(Customers!H826&amp;""),Codes!$A$5:$A$14,0))),"",IF(ISNUMBER(Customers!H826),Customers!H826,IFERROR(VALUE(Customers!H826),"")))</f>
        <v>5</v>
      </c>
      <c r="I826" s="5" t="n">
        <f aca="false">IF(OR(TRIM(Customers!I826&amp;"")="",ISNUMBER(MATCH(TRIM(Customers!I826&amp;""),Codes!$A$5:$A$14,0)),Customers!I826=DATE(1970,1,1)),"",IF(ISNUMBER(Customers!I826),Customers!I826,IFERROR(DATEVALUE(Customers!I826),"")))</f>
        <v>44307</v>
      </c>
      <c r="J826" s="2" t="str">
        <f aca="false">IF(OR(TRIM(Customers!J826&amp;"")="",ISNUMBER(MATCH(TRIM(Customers!J826&amp;""),Codes!$A$5:$A$14,0))),"",TRIM(Customers!J826))</f>
        <v>App</v>
      </c>
      <c r="K826" s="3" t="n">
        <f aca="false">IF(OR(TRIM(Customers!K826&amp;"")="",ISNUMBER(MATCH(TRIM(Customers!K826&amp;""),Codes!$A$5:$A$14,0))),"",IF(ISNUMBER(Customers!K826),Customers!K826,IFERROR(VALUE(Customers!K826),"")))</f>
        <v>1</v>
      </c>
      <c r="L826" s="4" t="n">
        <f aca="false">IF(OR(TRIM(Customers!L826&amp;"")="",ISNUMBER(MATCH(TRIM(Customers!L826&amp;""),Codes!$A$5:$A$14,0))),"",IF(ISNUMBER(Customers!L826),Customers!L826,IFERROR(VALUE(Customers!L826),"")))</f>
        <v>1462.94</v>
      </c>
      <c r="M826" s="4" t="str">
        <f aca="false">IF(OR(TRIM(Customers!M826&amp;"")="",ISNUMBER(MATCH(TRIM(Customers!M826&amp;""),Codes!$A$5:$A$14,0))),"",IF(ISNUMBER(Customers!M826),Customers!M826,IFERROR(VALUE(Customers!M826),"")))</f>
        <v/>
      </c>
      <c r="N826" s="3" t="n">
        <f aca="false">IF(OR(TRIM(Customers!N826&amp;"")="",ISNUMBER(MATCH(TRIM(Customers!N826&amp;""),Codes!$A$5:$A$14,0)),Customers!N826=9999),"",IF(ISNUMBER(Customers!N826),Customers!N826,IFERROR(VALUE(Customers!N826),"")))</f>
        <v>31</v>
      </c>
      <c r="O826" s="4" t="n">
        <f aca="false">IF(OR(TRIM(Customers!O826&amp;"")="",ISNUMBER(MATCH(TRIM(Customers!O826&amp;""),Codes!$A$5:$A$14,0))),"",IF(ISNUMBER(Customers!O826),Customers!O826,IFERROR(VALUE(Customers!O826),"")))</f>
        <v>63.27</v>
      </c>
      <c r="P826" s="3" t="n">
        <f aca="false">IF(OR(TRIM(Customers!P826&amp;"")="",ISNUMBER(MATCH(TRIM(Customers!P826&amp;""),Codes!$A$5:$A$14,0))),"",IF(ISNUMBER(Customers!P826),Customers!P826,IFERROR(VALUE(Customers!P826),"")))</f>
        <v>1</v>
      </c>
      <c r="Q826" s="4" t="str">
        <f aca="false">IF(OR(TRIM(Customers!Q826&amp;"")="",ISNUMBER(MATCH(TRIM(Customers!Q826&amp;""),Codes!$A$5:$A$14,0))),"",IF(ISNUMBER(Customers!Q826),Customers!Q826,IFERROR(VALUE(Customers!Q826),"")))</f>
        <v/>
      </c>
      <c r="R826" s="4" t="str">
        <f aca="false">IF(OR(TRIM(Customers!R826&amp;"")="",ISNUMBER(MATCH(TRIM(Customers!R826&amp;""),Codes!$A$5:$A$14,0))),"",IF(ISNUMBER(Customers!R826),Customers!R826,IFERROR(VALUE(Customers!R826),"")))</f>
        <v/>
      </c>
      <c r="S826" s="4" t="str">
        <f aca="false">IF(OR(TRIM(Customers!S826&amp;"")="",ISNUMBER(MATCH(TRIM(Customers!S826&amp;""),Codes!$A$5:$A$14,0))),"",IF(ISNUMBER(Customers!S826),Customers!S826,IFERROR(VALUE(Customers!S826),"")))</f>
        <v/>
      </c>
      <c r="T826" s="4" t="str">
        <f aca="false">IF(OR(TRIM(Customers!T826&amp;"")="",ISNUMBER(MATCH(TRIM(Customers!T826&amp;""),Codes!$A$5:$A$14,0))),"",IF(ISNUMBER(Customers!T826),Customers!T826,IFERROR(VALUE(Customers!T826),"")))</f>
        <v/>
      </c>
      <c r="U826" s="3" t="n">
        <f aca="false">IF(OR(TRIM(Customers!U826&amp;"")="",ISNUMBER(MATCH(TRIM(Customers!U826&amp;""),Codes!$A$5:$A$14,0)),Customers!U826=0),"",IF(ISNUMBER(Customers!U826),Customers!U826,IFERROR(VALUE(Customers!U826),"")))</f>
        <v>597</v>
      </c>
      <c r="V826" s="3" t="n">
        <f aca="false">IF(OR(TRIM(Customers!V826&amp;"")="",ISNUMBER(MATCH(TRIM(Customers!V826&amp;""),Codes!$A$5:$A$14,0))),"",IF(ISNUMBER(Customers!V826),Customers!V826,IFERROR(VALUE(Customers!V826),"")))</f>
        <v>1</v>
      </c>
    </row>
    <row r="827" customFormat="false" ht="15" hidden="false" customHeight="false" outlineLevel="0" collapsed="false">
      <c r="A827" s="2" t="str">
        <f aca="false">Customers!A827</f>
        <v>CL00826</v>
      </c>
      <c r="B827" s="3" t="n">
        <f aca="false">IF(OR(TRIM(Customers!B827&amp;"")="",ISNUMBER(MATCH(TRIM(Customers!B827&amp;""),Codes!$A$5:$A$14,0)),Customers!B827=0),"",IF(ISNUMBER(Customers!B827),Customers!B827,IFERROR(VALUE(Customers!B827),"")))</f>
        <v>50</v>
      </c>
      <c r="C827" s="2" t="str">
        <f aca="false">IF(OR(TRIM(Customers!C827&amp;"")="",ISNUMBER(MATCH(TRIM(Customers!C827&amp;""),Codes!$A$5:$A$14,0))),"",TRIM(Customers!C827))</f>
        <v>M</v>
      </c>
      <c r="D827" s="2" t="str">
        <f aca="false">IF(OR(TRIM(Customers!D827&amp;"")="",ISNUMBER(MATCH(TRIM(Customers!D827&amp;""),Codes!$A$5:$A$14,0))),"",TRIM(Customers!D827))</f>
        <v>Toscana</v>
      </c>
      <c r="E827" s="2" t="str">
        <f aca="false">IF(OR(TRIM(Customers!E827&amp;"")="",ISNUMBER(MATCH(TRIM(Customers!E827&amp;""),Codes!$A$5:$A$14,0))),"",TRIM(Customers!E827))</f>
        <v>Employee</v>
      </c>
      <c r="F827" s="2" t="str">
        <f aca="false">IF(OR(TRIM(Customers!F827&amp;"")="",ISNUMBER(MATCH(TRIM(Customers!F827&amp;""),Codes!$A$5:$A$14,0))),"",TRIM(Customers!F827))</f>
        <v>Married</v>
      </c>
      <c r="G827" s="4" t="n">
        <f aca="false">IF(OR(TRIM(Customers!G827&amp;"")="",ISNUMBER(MATCH(TRIM(Customers!G827&amp;""),Codes!$A$5:$A$14,0)),Customers!G827=-999),"",IF(ISNUMBER(Customers!G827),Customers!G827,IFERROR(VALUE(Customers!G827),"")))</f>
        <v>34300</v>
      </c>
      <c r="H827" s="3" t="n">
        <f aca="false">IF(OR(TRIM(Customers!H827&amp;"")="",ISNUMBER(MATCH(TRIM(Customers!H827&amp;""),Codes!$A$5:$A$14,0))),"",IF(ISNUMBER(Customers!H827),Customers!H827,IFERROR(VALUE(Customers!H827),"")))</f>
        <v>14</v>
      </c>
      <c r="I827" s="5" t="n">
        <f aca="false">IF(OR(TRIM(Customers!I827&amp;"")="",ISNUMBER(MATCH(TRIM(Customers!I827&amp;""),Codes!$A$5:$A$14,0)),Customers!I827=DATE(1970,1,1)),"",IF(ISNUMBER(Customers!I827),Customers!I827,IFERROR(DATEVALUE(Customers!I827),"")))</f>
        <v>41142</v>
      </c>
      <c r="J827" s="2" t="str">
        <f aca="false">IF(OR(TRIM(Customers!J827&amp;"")="",ISNUMBER(MATCH(TRIM(Customers!J827&amp;""),Codes!$A$5:$A$14,0))),"",TRIM(Customers!J827))</f>
        <v>App</v>
      </c>
      <c r="K827" s="3" t="n">
        <f aca="false">IF(OR(TRIM(Customers!K827&amp;"")="",ISNUMBER(MATCH(TRIM(Customers!K827&amp;""),Codes!$A$5:$A$14,0))),"",IF(ISNUMBER(Customers!K827),Customers!K827,IFERROR(VALUE(Customers!K827),"")))</f>
        <v>2</v>
      </c>
      <c r="L827" s="4" t="n">
        <f aca="false">IF(OR(TRIM(Customers!L827&amp;"")="",ISNUMBER(MATCH(TRIM(Customers!L827&amp;""),Codes!$A$5:$A$14,0))),"",IF(ISNUMBER(Customers!L827),Customers!L827,IFERROR(VALUE(Customers!L827),"")))</f>
        <v>-1481.96</v>
      </c>
      <c r="M827" s="4" t="n">
        <f aca="false">IF(OR(TRIM(Customers!M827&amp;"")="",ISNUMBER(MATCH(TRIM(Customers!M827&amp;""),Codes!$A$5:$A$14,0))),"",IF(ISNUMBER(Customers!M827),Customers!M827,IFERROR(VALUE(Customers!M827),"")))</f>
        <v>16163.6</v>
      </c>
      <c r="N827" s="3" t="n">
        <f aca="false">IF(OR(TRIM(Customers!N827&amp;"")="",ISNUMBER(MATCH(TRIM(Customers!N827&amp;""),Codes!$A$5:$A$14,0)),Customers!N827=9999),"",IF(ISNUMBER(Customers!N827),Customers!N827,IFERROR(VALUE(Customers!N827),"")))</f>
        <v>15</v>
      </c>
      <c r="O827" s="4" t="n">
        <f aca="false">IF(OR(TRIM(Customers!O827&amp;"")="",ISNUMBER(MATCH(TRIM(Customers!O827&amp;""),Codes!$A$5:$A$14,0))),"",IF(ISNUMBER(Customers!O827),Customers!O827,IFERROR(VALUE(Customers!O827),"")))</f>
        <v>41.44</v>
      </c>
      <c r="P827" s="3" t="n">
        <f aca="false">IF(OR(TRIM(Customers!P827&amp;"")="",ISNUMBER(MATCH(TRIM(Customers!P827&amp;""),Codes!$A$5:$A$14,0))),"",IF(ISNUMBER(Customers!P827),Customers!P827,IFERROR(VALUE(Customers!P827),"")))</f>
        <v>2</v>
      </c>
      <c r="Q827" s="4" t="n">
        <f aca="false">IF(OR(TRIM(Customers!Q827&amp;"")="",ISNUMBER(MATCH(TRIM(Customers!Q827&amp;""),Codes!$A$5:$A$14,0))),"",IF(ISNUMBER(Customers!Q827),Customers!Q827,IFERROR(VALUE(Customers!Q827),"")))</f>
        <v>0</v>
      </c>
      <c r="R827" s="4" t="n">
        <f aca="false">IF(OR(TRIM(Customers!R827&amp;"")="",ISNUMBER(MATCH(TRIM(Customers!R827&amp;""),Codes!$A$5:$A$14,0))),"",IF(ISNUMBER(Customers!R827),Customers!R827,IFERROR(VALUE(Customers!R827),"")))</f>
        <v>0</v>
      </c>
      <c r="S827" s="4" t="n">
        <f aca="false">IF(OR(TRIM(Customers!S827&amp;"")="",ISNUMBER(MATCH(TRIM(Customers!S827&amp;""),Codes!$A$5:$A$14,0))),"",IF(ISNUMBER(Customers!S827),Customers!S827,IFERROR(VALUE(Customers!S827),"")))</f>
        <v>0</v>
      </c>
      <c r="T827" s="4" t="n">
        <f aca="false">IF(OR(TRIM(Customers!T827&amp;"")="",ISNUMBER(MATCH(TRIM(Customers!T827&amp;""),Codes!$A$5:$A$14,0))),"",IF(ISNUMBER(Customers!T827),Customers!T827,IFERROR(VALUE(Customers!T827),"")))</f>
        <v>0</v>
      </c>
      <c r="U827" s="3" t="n">
        <f aca="false">IF(OR(TRIM(Customers!U827&amp;"")="",ISNUMBER(MATCH(TRIM(Customers!U827&amp;""),Codes!$A$5:$A$14,0)),Customers!U827=0),"",IF(ISNUMBER(Customers!U827),Customers!U827,IFERROR(VALUE(Customers!U827),"")))</f>
        <v>561</v>
      </c>
      <c r="V827" s="3" t="n">
        <f aca="false">IF(OR(TRIM(Customers!V827&amp;"")="",ISNUMBER(MATCH(TRIM(Customers!V827&amp;""),Codes!$A$5:$A$14,0))),"",IF(ISNUMBER(Customers!V827),Customers!V827,IFERROR(VALUE(Customers!V827),"")))</f>
        <v>1</v>
      </c>
    </row>
    <row r="828" customFormat="false" ht="15" hidden="false" customHeight="false" outlineLevel="0" collapsed="false">
      <c r="A828" s="2" t="str">
        <f aca="false">Customers!A828</f>
        <v>CL00827</v>
      </c>
      <c r="B828" s="3" t="n">
        <f aca="false">IF(OR(TRIM(Customers!B828&amp;"")="",ISNUMBER(MATCH(TRIM(Customers!B828&amp;""),Codes!$A$5:$A$14,0)),Customers!B828=0),"",IF(ISNUMBER(Customers!B828),Customers!B828,IFERROR(VALUE(Customers!B828),"")))</f>
        <v>57</v>
      </c>
      <c r="C828" s="2" t="str">
        <f aca="false">IF(OR(TRIM(Customers!C828&amp;"")="",ISNUMBER(MATCH(TRIM(Customers!C828&amp;""),Codes!$A$5:$A$14,0))),"",TRIM(Customers!C828))</f>
        <v>M</v>
      </c>
      <c r="D828" s="2" t="str">
        <f aca="false">IF(OR(TRIM(Customers!D828&amp;"")="",ISNUMBER(MATCH(TRIM(Customers!D828&amp;""),Codes!$A$5:$A$14,0))),"",TRIM(Customers!D828))</f>
        <v>Lombardia</v>
      </c>
      <c r="E828" s="2" t="str">
        <f aca="false">IF(OR(TRIM(Customers!E828&amp;"")="",ISNUMBER(MATCH(TRIM(Customers!E828&amp;""),Codes!$A$5:$A$14,0))),"",TRIM(Customers!E828))</f>
        <v>Employee</v>
      </c>
      <c r="F828" s="2" t="str">
        <f aca="false">IF(OR(TRIM(Customers!F828&amp;"")="",ISNUMBER(MATCH(TRIM(Customers!F828&amp;""),Codes!$A$5:$A$14,0))),"",TRIM(Customers!F828))</f>
        <v>Divorced</v>
      </c>
      <c r="G828" s="4" t="n">
        <f aca="false">IF(OR(TRIM(Customers!G828&amp;"")="",ISNUMBER(MATCH(TRIM(Customers!G828&amp;""),Codes!$A$5:$A$14,0)),Customers!G828=-999),"",IF(ISNUMBER(Customers!G828),Customers!G828,IFERROR(VALUE(Customers!G828),"")))</f>
        <v>35800</v>
      </c>
      <c r="H828" s="3" t="n">
        <f aca="false">IF(OR(TRIM(Customers!H828&amp;"")="",ISNUMBER(MATCH(TRIM(Customers!H828&amp;""),Codes!$A$5:$A$14,0))),"",IF(ISNUMBER(Customers!H828),Customers!H828,IFERROR(VALUE(Customers!H828),"")))</f>
        <v>9</v>
      </c>
      <c r="I828" s="5" t="str">
        <f aca="false">IF(OR(TRIM(Customers!I828&amp;"")="",ISNUMBER(MATCH(TRIM(Customers!I828&amp;""),Codes!$A$5:$A$14,0)),Customers!I828=DATE(1970,1,1)),"",IF(ISNUMBER(Customers!I828),Customers!I828,IFERROR(DATEVALUE(Customers!I828),"")))</f>
        <v/>
      </c>
      <c r="J828" s="2" t="str">
        <f aca="false">IF(OR(TRIM(Customers!J828&amp;"")="",ISNUMBER(MATCH(TRIM(Customers!J828&amp;""),Codes!$A$5:$A$14,0))),"",TRIM(Customers!J828))</f>
        <v>Online Banking</v>
      </c>
      <c r="K828" s="3" t="n">
        <f aca="false">IF(OR(TRIM(Customers!K828&amp;"")="",ISNUMBER(MATCH(TRIM(Customers!K828&amp;""),Codes!$A$5:$A$14,0))),"",IF(ISNUMBER(Customers!K828),Customers!K828,IFERROR(VALUE(Customers!K828),"")))</f>
        <v>2</v>
      </c>
      <c r="L828" s="4" t="n">
        <f aca="false">IF(OR(TRIM(Customers!L828&amp;"")="",ISNUMBER(MATCH(TRIM(Customers!L828&amp;""),Codes!$A$5:$A$14,0))),"",IF(ISNUMBER(Customers!L828),Customers!L828,IFERROR(VALUE(Customers!L828),"")))</f>
        <v>6216.09</v>
      </c>
      <c r="M828" s="4" t="n">
        <f aca="false">IF(OR(TRIM(Customers!M828&amp;"")="",ISNUMBER(MATCH(TRIM(Customers!M828&amp;""),Codes!$A$5:$A$14,0))),"",IF(ISNUMBER(Customers!M828),Customers!M828,IFERROR(VALUE(Customers!M828),"")))</f>
        <v>0</v>
      </c>
      <c r="N828" s="3" t="n">
        <f aca="false">IF(OR(TRIM(Customers!N828&amp;"")="",ISNUMBER(MATCH(TRIM(Customers!N828&amp;""),Codes!$A$5:$A$14,0)),Customers!N828=9999),"",IF(ISNUMBER(Customers!N828),Customers!N828,IFERROR(VALUE(Customers!N828),"")))</f>
        <v>35</v>
      </c>
      <c r="O828" s="4" t="n">
        <f aca="false">IF(OR(TRIM(Customers!O828&amp;"")="",ISNUMBER(MATCH(TRIM(Customers!O828&amp;""),Codes!$A$5:$A$14,0))),"",IF(ISNUMBER(Customers!O828),Customers!O828,IFERROR(VALUE(Customers!O828),"")))</f>
        <v>99.53</v>
      </c>
      <c r="P828" s="3" t="n">
        <f aca="false">IF(OR(TRIM(Customers!P828&amp;"")="",ISNUMBER(MATCH(TRIM(Customers!P828&amp;""),Codes!$A$5:$A$14,0))),"",IF(ISNUMBER(Customers!P828),Customers!P828,IFERROR(VALUE(Customers!P828),"")))</f>
        <v>1</v>
      </c>
      <c r="Q828" s="4" t="n">
        <f aca="false">IF(OR(TRIM(Customers!Q828&amp;"")="",ISNUMBER(MATCH(TRIM(Customers!Q828&amp;""),Codes!$A$5:$A$14,0))),"",IF(ISNUMBER(Customers!Q828),Customers!Q828,IFERROR(VALUE(Customers!Q828),"")))</f>
        <v>8000</v>
      </c>
      <c r="R828" s="4" t="n">
        <f aca="false">IF(OR(TRIM(Customers!R828&amp;"")="",ISNUMBER(MATCH(TRIM(Customers!R828&amp;""),Codes!$A$5:$A$14,0))),"",IF(ISNUMBER(Customers!R828),Customers!R828,IFERROR(VALUE(Customers!R828),"")))</f>
        <v>643.79</v>
      </c>
      <c r="S828" s="4" t="n">
        <f aca="false">IF(OR(TRIM(Customers!S828&amp;"")="",ISNUMBER(MATCH(TRIM(Customers!S828&amp;""),Codes!$A$5:$A$14,0))),"",IF(ISNUMBER(Customers!S828),Customers!S828,IFERROR(VALUE(Customers!S828),"")))</f>
        <v>67000</v>
      </c>
      <c r="T828" s="4" t="n">
        <f aca="false">IF(OR(TRIM(Customers!T828&amp;"")="",ISNUMBER(MATCH(TRIM(Customers!T828&amp;""),Codes!$A$5:$A$14,0))),"",IF(ISNUMBER(Customers!T828),Customers!T828,IFERROR(VALUE(Customers!T828),"")))</f>
        <v>381</v>
      </c>
      <c r="U828" s="3" t="str">
        <f aca="false">IF(OR(TRIM(Customers!U828&amp;"")="",ISNUMBER(MATCH(TRIM(Customers!U828&amp;""),Codes!$A$5:$A$14,0)),Customers!U828=0),"",IF(ISNUMBER(Customers!U828),Customers!U828,IFERROR(VALUE(Customers!U828),"")))</f>
        <v/>
      </c>
      <c r="V828" s="3" t="str">
        <f aca="false">IF(OR(TRIM(Customers!V828&amp;"")="",ISNUMBER(MATCH(TRIM(Customers!V828&amp;""),Codes!$A$5:$A$14,0))),"",IF(ISNUMBER(Customers!V828),Customers!V828,IFERROR(VALUE(Customers!V828),"")))</f>
        <v/>
      </c>
    </row>
    <row r="829" customFormat="false" ht="15" hidden="false" customHeight="false" outlineLevel="0" collapsed="false">
      <c r="A829" s="2" t="str">
        <f aca="false">Customers!A829</f>
        <v>CL00828</v>
      </c>
      <c r="B829" s="3" t="n">
        <f aca="false">IF(OR(TRIM(Customers!B829&amp;"")="",ISNUMBER(MATCH(TRIM(Customers!B829&amp;""),Codes!$A$5:$A$14,0)),Customers!B829=0),"",IF(ISNUMBER(Customers!B829),Customers!B829,IFERROR(VALUE(Customers!B829),"")))</f>
        <v>53</v>
      </c>
      <c r="C829" s="2" t="str">
        <f aca="false">IF(OR(TRIM(Customers!C829&amp;"")="",ISNUMBER(MATCH(TRIM(Customers!C829&amp;""),Codes!$A$5:$A$14,0))),"",TRIM(Customers!C829))</f>
        <v>F</v>
      </c>
      <c r="D829" s="2" t="str">
        <f aca="false">IF(OR(TRIM(Customers!D829&amp;"")="",ISNUMBER(MATCH(TRIM(Customers!D829&amp;""),Codes!$A$5:$A$14,0))),"",TRIM(Customers!D829))</f>
        <v>Veneto</v>
      </c>
      <c r="E829" s="2" t="str">
        <f aca="false">IF(OR(TRIM(Customers!E829&amp;"")="",ISNUMBER(MATCH(TRIM(Customers!E829&amp;""),Codes!$A$5:$A$14,0))),"",TRIM(Customers!E829))</f>
        <v>Unemployed</v>
      </c>
      <c r="F829" s="2" t="str">
        <f aca="false">IF(OR(TRIM(Customers!F829&amp;"")="",ISNUMBER(MATCH(TRIM(Customers!F829&amp;""),Codes!$A$5:$A$14,0))),"",TRIM(Customers!F829))</f>
        <v>Married</v>
      </c>
      <c r="G829" s="4" t="n">
        <f aca="false">IF(OR(TRIM(Customers!G829&amp;"")="",ISNUMBER(MATCH(TRIM(Customers!G829&amp;""),Codes!$A$5:$A$14,0)),Customers!G829=-999),"",IF(ISNUMBER(Customers!G829),Customers!G829,IFERROR(VALUE(Customers!G829),"")))</f>
        <v>3300</v>
      </c>
      <c r="H829" s="3" t="n">
        <f aca="false">IF(OR(TRIM(Customers!H829&amp;"")="",ISNUMBER(MATCH(TRIM(Customers!H829&amp;""),Codes!$A$5:$A$14,0))),"",IF(ISNUMBER(Customers!H829),Customers!H829,IFERROR(VALUE(Customers!H829),"")))</f>
        <v>22</v>
      </c>
      <c r="I829" s="5" t="n">
        <f aca="false">IF(OR(TRIM(Customers!I829&amp;"")="",ISNUMBER(MATCH(TRIM(Customers!I829&amp;""),Codes!$A$5:$A$14,0)),Customers!I829=DATE(1970,1,1)),"",IF(ISNUMBER(Customers!I829),Customers!I829,IFERROR(DATEVALUE(Customers!I829),"")))</f>
        <v>37893</v>
      </c>
      <c r="J829" s="2" t="str">
        <f aca="false">IF(OR(TRIM(Customers!J829&amp;"")="",ISNUMBER(MATCH(TRIM(Customers!J829&amp;""),Codes!$A$5:$A$14,0))),"",TRIM(Customers!J829))</f>
        <v>Branch</v>
      </c>
      <c r="K829" s="3" t="n">
        <f aca="false">IF(OR(TRIM(Customers!K829&amp;"")="",ISNUMBER(MATCH(TRIM(Customers!K829&amp;""),Codes!$A$5:$A$14,0))),"",IF(ISNUMBER(Customers!K829),Customers!K829,IFERROR(VALUE(Customers!K829),"")))</f>
        <v>2</v>
      </c>
      <c r="L829" s="4" t="n">
        <f aca="false">IF(OR(TRIM(Customers!L829&amp;"")="",ISNUMBER(MATCH(TRIM(Customers!L829&amp;""),Codes!$A$5:$A$14,0))),"",IF(ISNUMBER(Customers!L829),Customers!L829,IFERROR(VALUE(Customers!L829),"")))</f>
        <v>226.22</v>
      </c>
      <c r="M829" s="4" t="str">
        <f aca="false">IF(OR(TRIM(Customers!M829&amp;"")="",ISNUMBER(MATCH(TRIM(Customers!M829&amp;""),Codes!$A$5:$A$14,0))),"",IF(ISNUMBER(Customers!M829),Customers!M829,IFERROR(VALUE(Customers!M829),"")))</f>
        <v/>
      </c>
      <c r="N829" s="3" t="n">
        <f aca="false">IF(OR(TRIM(Customers!N829&amp;"")="",ISNUMBER(MATCH(TRIM(Customers!N829&amp;""),Codes!$A$5:$A$14,0)),Customers!N829=9999),"",IF(ISNUMBER(Customers!N829),Customers!N829,IFERROR(VALUE(Customers!N829),"")))</f>
        <v>17</v>
      </c>
      <c r="O829" s="4" t="n">
        <f aca="false">IF(OR(TRIM(Customers!O829&amp;"")="",ISNUMBER(MATCH(TRIM(Customers!O829&amp;""),Codes!$A$5:$A$14,0))),"",IF(ISNUMBER(Customers!O829),Customers!O829,IFERROR(VALUE(Customers!O829),"")))</f>
        <v>61.36</v>
      </c>
      <c r="P829" s="3" t="n">
        <f aca="false">IF(OR(TRIM(Customers!P829&amp;"")="",ISNUMBER(MATCH(TRIM(Customers!P829&amp;""),Codes!$A$5:$A$14,0))),"",IF(ISNUMBER(Customers!P829),Customers!P829,IFERROR(VALUE(Customers!P829),"")))</f>
        <v>5</v>
      </c>
      <c r="Q829" s="4" t="n">
        <f aca="false">IF(OR(TRIM(Customers!Q829&amp;"")="",ISNUMBER(MATCH(TRIM(Customers!Q829&amp;""),Codes!$A$5:$A$14,0))),"",IF(ISNUMBER(Customers!Q829),Customers!Q829,IFERROR(VALUE(Customers!Q829),"")))</f>
        <v>1000</v>
      </c>
      <c r="R829" s="4" t="n">
        <f aca="false">IF(OR(TRIM(Customers!R829&amp;"")="",ISNUMBER(MATCH(TRIM(Customers!R829&amp;""),Codes!$A$5:$A$14,0))),"",IF(ISNUMBER(Customers!R829),Customers!R829,IFERROR(VALUE(Customers!R829),"")))</f>
        <v>94.54</v>
      </c>
      <c r="S829" s="4" t="n">
        <f aca="false">IF(OR(TRIM(Customers!S829&amp;"")="",ISNUMBER(MATCH(TRIM(Customers!S829&amp;""),Codes!$A$5:$A$14,0))),"",IF(ISNUMBER(Customers!S829),Customers!S829,IFERROR(VALUE(Customers!S829),"")))</f>
        <v>0</v>
      </c>
      <c r="T829" s="4" t="n">
        <f aca="false">IF(OR(TRIM(Customers!T829&amp;"")="",ISNUMBER(MATCH(TRIM(Customers!T829&amp;""),Codes!$A$5:$A$14,0))),"",IF(ISNUMBER(Customers!T829),Customers!T829,IFERROR(VALUE(Customers!T829),"")))</f>
        <v>0</v>
      </c>
      <c r="U829" s="3" t="n">
        <f aca="false">IF(OR(TRIM(Customers!U829&amp;"")="",ISNUMBER(MATCH(TRIM(Customers!U829&amp;""),Codes!$A$5:$A$14,0)),Customers!U829=0),"",IF(ISNUMBER(Customers!U829),Customers!U829,IFERROR(VALUE(Customers!U829),"")))</f>
        <v>572</v>
      </c>
      <c r="V829" s="3" t="str">
        <f aca="false">IF(OR(TRIM(Customers!V829&amp;"")="",ISNUMBER(MATCH(TRIM(Customers!V829&amp;""),Codes!$A$5:$A$14,0))),"",IF(ISNUMBER(Customers!V829),Customers!V829,IFERROR(VALUE(Customers!V829),"")))</f>
        <v/>
      </c>
    </row>
    <row r="830" customFormat="false" ht="15" hidden="false" customHeight="false" outlineLevel="0" collapsed="false">
      <c r="A830" s="2" t="str">
        <f aca="false">Customers!A830</f>
        <v>CL00829</v>
      </c>
      <c r="B830" s="3" t="n">
        <f aca="false">IF(OR(TRIM(Customers!B830&amp;"")="",ISNUMBER(MATCH(TRIM(Customers!B830&amp;""),Codes!$A$5:$A$14,0)),Customers!B830=0),"",IF(ISNUMBER(Customers!B830),Customers!B830,IFERROR(VALUE(Customers!B830),"")))</f>
        <v>43</v>
      </c>
      <c r="C830" s="2" t="str">
        <f aca="false">IF(OR(TRIM(Customers!C830&amp;"")="",ISNUMBER(MATCH(TRIM(Customers!C830&amp;""),Codes!$A$5:$A$14,0))),"",TRIM(Customers!C830))</f>
        <v>M</v>
      </c>
      <c r="D830" s="2" t="str">
        <f aca="false">IF(OR(TRIM(Customers!D830&amp;"")="",ISNUMBER(MATCH(TRIM(Customers!D830&amp;""),Codes!$A$5:$A$14,0))),"",TRIM(Customers!D830))</f>
        <v>Veneto</v>
      </c>
      <c r="E830" s="2" t="str">
        <f aca="false">IF(OR(TRIM(Customers!E830&amp;"")="",ISNUMBER(MATCH(TRIM(Customers!E830&amp;""),Codes!$A$5:$A$14,0))),"",TRIM(Customers!E830))</f>
        <v>Employee</v>
      </c>
      <c r="F830" s="2" t="str">
        <f aca="false">IF(OR(TRIM(Customers!F830&amp;"")="",ISNUMBER(MATCH(TRIM(Customers!F830&amp;""),Codes!$A$5:$A$14,0))),"",TRIM(Customers!F830))</f>
        <v>Divorced</v>
      </c>
      <c r="G830" s="4" t="n">
        <f aca="false">IF(OR(TRIM(Customers!G830&amp;"")="",ISNUMBER(MATCH(TRIM(Customers!G830&amp;""),Codes!$A$5:$A$14,0)),Customers!G830=-999),"",IF(ISNUMBER(Customers!G830),Customers!G830,IFERROR(VALUE(Customers!G830),"")))</f>
        <v>36400</v>
      </c>
      <c r="H830" s="3" t="n">
        <f aca="false">IF(OR(TRIM(Customers!H830&amp;"")="",ISNUMBER(MATCH(TRIM(Customers!H830&amp;""),Codes!$A$5:$A$14,0))),"",IF(ISNUMBER(Customers!H830),Customers!H830,IFERROR(VALUE(Customers!H830),"")))</f>
        <v>13</v>
      </c>
      <c r="I830" s="5" t="n">
        <f aca="false">IF(OR(TRIM(Customers!I830&amp;"")="",ISNUMBER(MATCH(TRIM(Customers!I830&amp;""),Codes!$A$5:$A$14,0)),Customers!I830=DATE(1970,1,1)),"",IF(ISNUMBER(Customers!I830),Customers!I830,IFERROR(DATEVALUE(Customers!I830),"")))</f>
        <v>41423</v>
      </c>
      <c r="J830" s="2" t="str">
        <f aca="false">IF(OR(TRIM(Customers!J830&amp;"")="",ISNUMBER(MATCH(TRIM(Customers!J830&amp;""),Codes!$A$5:$A$14,0))),"",TRIM(Customers!J830))</f>
        <v>Online Banking</v>
      </c>
      <c r="K830" s="3" t="n">
        <f aca="false">IF(OR(TRIM(Customers!K830&amp;"")="",ISNUMBER(MATCH(TRIM(Customers!K830&amp;""),Codes!$A$5:$A$14,0))),"",IF(ISNUMBER(Customers!K830),Customers!K830,IFERROR(VALUE(Customers!K830),"")))</f>
        <v>2</v>
      </c>
      <c r="L830" s="4" t="n">
        <f aca="false">IF(OR(TRIM(Customers!L830&amp;"")="",ISNUMBER(MATCH(TRIM(Customers!L830&amp;""),Codes!$A$5:$A$14,0))),"",IF(ISNUMBER(Customers!L830),Customers!L830,IFERROR(VALUE(Customers!L830),"")))</f>
        <v>5101.36</v>
      </c>
      <c r="M830" s="4" t="n">
        <f aca="false">IF(OR(TRIM(Customers!M830&amp;"")="",ISNUMBER(MATCH(TRIM(Customers!M830&amp;""),Codes!$A$5:$A$14,0))),"",IF(ISNUMBER(Customers!M830),Customers!M830,IFERROR(VALUE(Customers!M830),"")))</f>
        <v>56649.65</v>
      </c>
      <c r="N830" s="3" t="n">
        <f aca="false">IF(OR(TRIM(Customers!N830&amp;"")="",ISNUMBER(MATCH(TRIM(Customers!N830&amp;""),Codes!$A$5:$A$14,0)),Customers!N830=9999),"",IF(ISNUMBER(Customers!N830),Customers!N830,IFERROR(VALUE(Customers!N830),"")))</f>
        <v>36</v>
      </c>
      <c r="O830" s="4" t="n">
        <f aca="false">IF(OR(TRIM(Customers!O830&amp;"")="",ISNUMBER(MATCH(TRIM(Customers!O830&amp;""),Codes!$A$5:$A$14,0))),"",IF(ISNUMBER(Customers!O830),Customers!O830,IFERROR(VALUE(Customers!O830),"")))</f>
        <v>56.33</v>
      </c>
      <c r="P830" s="3" t="n">
        <f aca="false">IF(OR(TRIM(Customers!P830&amp;"")="",ISNUMBER(MATCH(TRIM(Customers!P830&amp;""),Codes!$A$5:$A$14,0))),"",IF(ISNUMBER(Customers!P830),Customers!P830,IFERROR(VALUE(Customers!P830),"")))</f>
        <v>1</v>
      </c>
      <c r="Q830" s="4" t="n">
        <f aca="false">IF(OR(TRIM(Customers!Q830&amp;"")="",ISNUMBER(MATCH(TRIM(Customers!Q830&amp;""),Codes!$A$5:$A$14,0))),"",IF(ISNUMBER(Customers!Q830),Customers!Q830,IFERROR(VALUE(Customers!Q830),"")))</f>
        <v>6000</v>
      </c>
      <c r="R830" s="4" t="n">
        <f aca="false">IF(OR(TRIM(Customers!R830&amp;"")="",ISNUMBER(MATCH(TRIM(Customers!R830&amp;""),Codes!$A$5:$A$14,0))),"",IF(ISNUMBER(Customers!R830),Customers!R830,IFERROR(VALUE(Customers!R830),"")))</f>
        <v>3945.04</v>
      </c>
      <c r="S830" s="4" t="n">
        <f aca="false">IF(OR(TRIM(Customers!S830&amp;"")="",ISNUMBER(MATCH(TRIM(Customers!S830&amp;""),Codes!$A$5:$A$14,0))),"",IF(ISNUMBER(Customers!S830),Customers!S830,IFERROR(VALUE(Customers!S830),"")))</f>
        <v>139000</v>
      </c>
      <c r="T830" s="4" t="n">
        <f aca="false">IF(OR(TRIM(Customers!T830&amp;"")="",ISNUMBER(MATCH(TRIM(Customers!T830&amp;""),Codes!$A$5:$A$14,0))),"",IF(ISNUMBER(Customers!T830),Customers!T830,IFERROR(VALUE(Customers!T830),"")))</f>
        <v>789</v>
      </c>
      <c r="U830" s="3" t="n">
        <f aca="false">IF(OR(TRIM(Customers!U830&amp;"")="",ISNUMBER(MATCH(TRIM(Customers!U830&amp;""),Codes!$A$5:$A$14,0)),Customers!U830=0),"",IF(ISNUMBER(Customers!U830),Customers!U830,IFERROR(VALUE(Customers!U830),"")))</f>
        <v>659</v>
      </c>
      <c r="V830" s="3" t="n">
        <f aca="false">IF(OR(TRIM(Customers!V830&amp;"")="",ISNUMBER(MATCH(TRIM(Customers!V830&amp;""),Codes!$A$5:$A$14,0))),"",IF(ISNUMBER(Customers!V830),Customers!V830,IFERROR(VALUE(Customers!V830),"")))</f>
        <v>0</v>
      </c>
    </row>
    <row r="831" customFormat="false" ht="15" hidden="false" customHeight="false" outlineLevel="0" collapsed="false">
      <c r="A831" s="2" t="str">
        <f aca="false">Customers!A831</f>
        <v>CL00830</v>
      </c>
      <c r="B831" s="3" t="n">
        <f aca="false">IF(OR(TRIM(Customers!B831&amp;"")="",ISNUMBER(MATCH(TRIM(Customers!B831&amp;""),Codes!$A$5:$A$14,0)),Customers!B831=0),"",IF(ISNUMBER(Customers!B831),Customers!B831,IFERROR(VALUE(Customers!B831),"")))</f>
        <v>30</v>
      </c>
      <c r="C831" s="2" t="str">
        <f aca="false">IF(OR(TRIM(Customers!C831&amp;"")="",ISNUMBER(MATCH(TRIM(Customers!C831&amp;""),Codes!$A$5:$A$14,0))),"",TRIM(Customers!C831))</f>
        <v>F</v>
      </c>
      <c r="D831" s="2" t="str">
        <f aca="false">IF(OR(TRIM(Customers!D831&amp;"")="",ISNUMBER(MATCH(TRIM(Customers!D831&amp;""),Codes!$A$5:$A$14,0))),"",TRIM(Customers!D831))</f>
        <v>Campania</v>
      </c>
      <c r="E831" s="2" t="str">
        <f aca="false">IF(OR(TRIM(Customers!E831&amp;"")="",ISNUMBER(MATCH(TRIM(Customers!E831&amp;""),Codes!$A$5:$A$14,0))),"",TRIM(Customers!E831))</f>
        <v>Shopkeeper</v>
      </c>
      <c r="F831" s="2" t="str">
        <f aca="false">IF(OR(TRIM(Customers!F831&amp;"")="",ISNUMBER(MATCH(TRIM(Customers!F831&amp;""),Codes!$A$5:$A$14,0))),"",TRIM(Customers!F831))</f>
        <v>Married</v>
      </c>
      <c r="G831" s="4" t="n">
        <f aca="false">IF(OR(TRIM(Customers!G831&amp;"")="",ISNUMBER(MATCH(TRIM(Customers!G831&amp;""),Codes!$A$5:$A$14,0)),Customers!G831=-999),"",IF(ISNUMBER(Customers!G831),Customers!G831,IFERROR(VALUE(Customers!G831),"")))</f>
        <v>31600</v>
      </c>
      <c r="H831" s="3" t="n">
        <f aca="false">IF(OR(TRIM(Customers!H831&amp;"")="",ISNUMBER(MATCH(TRIM(Customers!H831&amp;""),Codes!$A$5:$A$14,0))),"",IF(ISNUMBER(Customers!H831),Customers!H831,IFERROR(VALUE(Customers!H831),"")))</f>
        <v>9</v>
      </c>
      <c r="I831" s="5" t="n">
        <f aca="false">IF(OR(TRIM(Customers!I831&amp;"")="",ISNUMBER(MATCH(TRIM(Customers!I831&amp;""),Codes!$A$5:$A$14,0)),Customers!I831=DATE(1970,1,1)),"",IF(ISNUMBER(Customers!I831),Customers!I831,IFERROR(DATEVALUE(Customers!I831),"")))</f>
        <v>42684</v>
      </c>
      <c r="J831" s="2" t="str">
        <f aca="false">IF(OR(TRIM(Customers!J831&amp;"")="",ISNUMBER(MATCH(TRIM(Customers!J831&amp;""),Codes!$A$5:$A$14,0))),"",TRIM(Customers!J831))</f>
        <v>Online Banking</v>
      </c>
      <c r="K831" s="3" t="n">
        <f aca="false">IF(OR(TRIM(Customers!K831&amp;"")="",ISNUMBER(MATCH(TRIM(Customers!K831&amp;""),Codes!$A$5:$A$14,0))),"",IF(ISNUMBER(Customers!K831),Customers!K831,IFERROR(VALUE(Customers!K831),"")))</f>
        <v>2</v>
      </c>
      <c r="L831" s="4" t="n">
        <f aca="false">IF(OR(TRIM(Customers!L831&amp;"")="",ISNUMBER(MATCH(TRIM(Customers!L831&amp;""),Codes!$A$5:$A$14,0))),"",IF(ISNUMBER(Customers!L831),Customers!L831,IFERROR(VALUE(Customers!L831),"")))</f>
        <v>-433.55</v>
      </c>
      <c r="M831" s="4" t="n">
        <f aca="false">IF(OR(TRIM(Customers!M831&amp;"")="",ISNUMBER(MATCH(TRIM(Customers!M831&amp;""),Codes!$A$5:$A$14,0))),"",IF(ISNUMBER(Customers!M831),Customers!M831,IFERROR(VALUE(Customers!M831),"")))</f>
        <v>19097.9</v>
      </c>
      <c r="N831" s="3" t="n">
        <f aca="false">IF(OR(TRIM(Customers!N831&amp;"")="",ISNUMBER(MATCH(TRIM(Customers!N831&amp;""),Codes!$A$5:$A$14,0)),Customers!N831=9999),"",IF(ISNUMBER(Customers!N831),Customers!N831,IFERROR(VALUE(Customers!N831),"")))</f>
        <v>41</v>
      </c>
      <c r="O831" s="4" t="n">
        <f aca="false">IF(OR(TRIM(Customers!O831&amp;"")="",ISNUMBER(MATCH(TRIM(Customers!O831&amp;""),Codes!$A$5:$A$14,0))),"",IF(ISNUMBER(Customers!O831),Customers!O831,IFERROR(VALUE(Customers!O831),"")))</f>
        <v>59.08</v>
      </c>
      <c r="P831" s="3" t="n">
        <f aca="false">IF(OR(TRIM(Customers!P831&amp;"")="",ISNUMBER(MATCH(TRIM(Customers!P831&amp;""),Codes!$A$5:$A$14,0))),"",IF(ISNUMBER(Customers!P831),Customers!P831,IFERROR(VALUE(Customers!P831),"")))</f>
        <v>3</v>
      </c>
      <c r="Q831" s="4" t="n">
        <f aca="false">IF(OR(TRIM(Customers!Q831&amp;"")="",ISNUMBER(MATCH(TRIM(Customers!Q831&amp;""),Codes!$A$5:$A$14,0))),"",IF(ISNUMBER(Customers!Q831),Customers!Q831,IFERROR(VALUE(Customers!Q831),"")))</f>
        <v>0</v>
      </c>
      <c r="R831" s="4" t="n">
        <f aca="false">IF(OR(TRIM(Customers!R831&amp;"")="",ISNUMBER(MATCH(TRIM(Customers!R831&amp;""),Codes!$A$5:$A$14,0))),"",IF(ISNUMBER(Customers!R831),Customers!R831,IFERROR(VALUE(Customers!R831),"")))</f>
        <v>0</v>
      </c>
      <c r="S831" s="4" t="n">
        <f aca="false">IF(OR(TRIM(Customers!S831&amp;"")="",ISNUMBER(MATCH(TRIM(Customers!S831&amp;""),Codes!$A$5:$A$14,0))),"",IF(ISNUMBER(Customers!S831),Customers!S831,IFERROR(VALUE(Customers!S831),"")))</f>
        <v>124000</v>
      </c>
      <c r="T831" s="4" t="n">
        <f aca="false">IF(OR(TRIM(Customers!T831&amp;"")="",ISNUMBER(MATCH(TRIM(Customers!T831&amp;""),Codes!$A$5:$A$14,0))),"",IF(ISNUMBER(Customers!T831),Customers!T831,IFERROR(VALUE(Customers!T831),"")))</f>
        <v>755</v>
      </c>
      <c r="U831" s="3" t="n">
        <f aca="false">IF(OR(TRIM(Customers!U831&amp;"")="",ISNUMBER(MATCH(TRIM(Customers!U831&amp;""),Codes!$A$5:$A$14,0)),Customers!U831=0),"",IF(ISNUMBER(Customers!U831),Customers!U831,IFERROR(VALUE(Customers!U831),"")))</f>
        <v>627</v>
      </c>
      <c r="V831" s="3" t="n">
        <f aca="false">IF(OR(TRIM(Customers!V831&amp;"")="",ISNUMBER(MATCH(TRIM(Customers!V831&amp;""),Codes!$A$5:$A$14,0))),"",IF(ISNUMBER(Customers!V831),Customers!V831,IFERROR(VALUE(Customers!V831),"")))</f>
        <v>0</v>
      </c>
    </row>
    <row r="832" customFormat="false" ht="15" hidden="false" customHeight="false" outlineLevel="0" collapsed="false">
      <c r="A832" s="2" t="str">
        <f aca="false">Customers!A832</f>
        <v>CL00831</v>
      </c>
      <c r="B832" s="3" t="n">
        <f aca="false">IF(OR(TRIM(Customers!B832&amp;"")="",ISNUMBER(MATCH(TRIM(Customers!B832&amp;""),Codes!$A$5:$A$14,0)),Customers!B832=0),"",IF(ISNUMBER(Customers!B832),Customers!B832,IFERROR(VALUE(Customers!B832),"")))</f>
        <v>48</v>
      </c>
      <c r="C832" s="2" t="str">
        <f aca="false">IF(OR(TRIM(Customers!C832&amp;"")="",ISNUMBER(MATCH(TRIM(Customers!C832&amp;""),Codes!$A$5:$A$14,0))),"",TRIM(Customers!C832))</f>
        <v>M</v>
      </c>
      <c r="D832" s="2" t="str">
        <f aca="false">IF(OR(TRIM(Customers!D832&amp;"")="",ISNUMBER(MATCH(TRIM(Customers!D832&amp;""),Codes!$A$5:$A$14,0))),"",TRIM(Customers!D832))</f>
        <v>Lazio</v>
      </c>
      <c r="E832" s="2" t="str">
        <f aca="false">IF(OR(TRIM(Customers!E832&amp;"")="",ISNUMBER(MATCH(TRIM(Customers!E832&amp;""),Codes!$A$5:$A$14,0))),"",TRIM(Customers!E832))</f>
        <v>Shopkeeper</v>
      </c>
      <c r="F832" s="2" t="str">
        <f aca="false">IF(OR(TRIM(Customers!F832&amp;"")="",ISNUMBER(MATCH(TRIM(Customers!F832&amp;""),Codes!$A$5:$A$14,0))),"",TRIM(Customers!F832))</f>
        <v>Married</v>
      </c>
      <c r="G832" s="4" t="n">
        <f aca="false">IF(OR(TRIM(Customers!G832&amp;"")="",ISNUMBER(MATCH(TRIM(Customers!G832&amp;""),Codes!$A$5:$A$14,0)),Customers!G832=-999),"",IF(ISNUMBER(Customers!G832),Customers!G832,IFERROR(VALUE(Customers!G832),"")))</f>
        <v>32400</v>
      </c>
      <c r="H832" s="3" t="n">
        <f aca="false">IF(OR(TRIM(Customers!H832&amp;"")="",ISNUMBER(MATCH(TRIM(Customers!H832&amp;""),Codes!$A$5:$A$14,0))),"",IF(ISNUMBER(Customers!H832),Customers!H832,IFERROR(VALUE(Customers!H832),"")))</f>
        <v>14</v>
      </c>
      <c r="I832" s="5" t="n">
        <f aca="false">IF(OR(TRIM(Customers!I832&amp;"")="",ISNUMBER(MATCH(TRIM(Customers!I832&amp;""),Codes!$A$5:$A$14,0)),Customers!I832=DATE(1970,1,1)),"",IF(ISNUMBER(Customers!I832),Customers!I832,IFERROR(DATEVALUE(Customers!I832),"")))</f>
        <v>40825</v>
      </c>
      <c r="J832" s="2" t="str">
        <f aca="false">IF(OR(TRIM(Customers!J832&amp;"")="",ISNUMBER(MATCH(TRIM(Customers!J832&amp;""),Codes!$A$5:$A$14,0))),"",TRIM(Customers!J832))</f>
        <v>Branch</v>
      </c>
      <c r="K832" s="3" t="n">
        <f aca="false">IF(OR(TRIM(Customers!K832&amp;"")="",ISNUMBER(MATCH(TRIM(Customers!K832&amp;""),Codes!$A$5:$A$14,0))),"",IF(ISNUMBER(Customers!K832),Customers!K832,IFERROR(VALUE(Customers!K832),"")))</f>
        <v>1</v>
      </c>
      <c r="L832" s="4" t="n">
        <f aca="false">IF(OR(TRIM(Customers!L832&amp;"")="",ISNUMBER(MATCH(TRIM(Customers!L832&amp;""),Codes!$A$5:$A$14,0))),"",IF(ISNUMBER(Customers!L832),Customers!L832,IFERROR(VALUE(Customers!L832),"")))</f>
        <v>2303.33</v>
      </c>
      <c r="M832" s="4" t="n">
        <f aca="false">IF(OR(TRIM(Customers!M832&amp;"")="",ISNUMBER(MATCH(TRIM(Customers!M832&amp;""),Codes!$A$5:$A$14,0))),"",IF(ISNUMBER(Customers!M832),Customers!M832,IFERROR(VALUE(Customers!M832),"")))</f>
        <v>0</v>
      </c>
      <c r="N832" s="3" t="n">
        <f aca="false">IF(OR(TRIM(Customers!N832&amp;"")="",ISNUMBER(MATCH(TRIM(Customers!N832&amp;""),Codes!$A$5:$A$14,0)),Customers!N832=9999),"",IF(ISNUMBER(Customers!N832),Customers!N832,IFERROR(VALUE(Customers!N832),"")))</f>
        <v>21</v>
      </c>
      <c r="O832" s="4" t="n">
        <f aca="false">IF(OR(TRIM(Customers!O832&amp;"")="",ISNUMBER(MATCH(TRIM(Customers!O832&amp;""),Codes!$A$5:$A$14,0))),"",IF(ISNUMBER(Customers!O832),Customers!O832,IFERROR(VALUE(Customers!O832),"")))</f>
        <v>100.35</v>
      </c>
      <c r="P832" s="3" t="n">
        <f aca="false">IF(OR(TRIM(Customers!P832&amp;"")="",ISNUMBER(MATCH(TRIM(Customers!P832&amp;""),Codes!$A$5:$A$14,0))),"",IF(ISNUMBER(Customers!P832),Customers!P832,IFERROR(VALUE(Customers!P832),"")))</f>
        <v>0</v>
      </c>
      <c r="Q832" s="4" t="n">
        <f aca="false">IF(OR(TRIM(Customers!Q832&amp;"")="",ISNUMBER(MATCH(TRIM(Customers!Q832&amp;""),Codes!$A$5:$A$14,0))),"",IF(ISNUMBER(Customers!Q832),Customers!Q832,IFERROR(VALUE(Customers!Q832),"")))</f>
        <v>7000</v>
      </c>
      <c r="R832" s="4" t="n">
        <f aca="false">IF(OR(TRIM(Customers!R832&amp;"")="",ISNUMBER(MATCH(TRIM(Customers!R832&amp;""),Codes!$A$5:$A$14,0))),"",IF(ISNUMBER(Customers!R832),Customers!R832,IFERROR(VALUE(Customers!R832),"")))</f>
        <v>2334.14</v>
      </c>
      <c r="S832" s="4" t="n">
        <f aca="false">IF(OR(TRIM(Customers!S832&amp;"")="",ISNUMBER(MATCH(TRIM(Customers!S832&amp;""),Codes!$A$5:$A$14,0))),"",IF(ISNUMBER(Customers!S832),Customers!S832,IFERROR(VALUE(Customers!S832),"")))</f>
        <v>0</v>
      </c>
      <c r="T832" s="4" t="n">
        <f aca="false">IF(OR(TRIM(Customers!T832&amp;"")="",ISNUMBER(MATCH(TRIM(Customers!T832&amp;""),Codes!$A$5:$A$14,0))),"",IF(ISNUMBER(Customers!T832),Customers!T832,IFERROR(VALUE(Customers!T832),"")))</f>
        <v>0</v>
      </c>
      <c r="U832" s="3" t="n">
        <f aca="false">IF(OR(TRIM(Customers!U832&amp;"")="",ISNUMBER(MATCH(TRIM(Customers!U832&amp;""),Codes!$A$5:$A$14,0)),Customers!U832=0),"",IF(ISNUMBER(Customers!U832),Customers!U832,IFERROR(VALUE(Customers!U832),"")))</f>
        <v>617</v>
      </c>
      <c r="V832" s="3" t="n">
        <f aca="false">IF(OR(TRIM(Customers!V832&amp;"")="",ISNUMBER(MATCH(TRIM(Customers!V832&amp;""),Codes!$A$5:$A$14,0))),"",IF(ISNUMBER(Customers!V832),Customers!V832,IFERROR(VALUE(Customers!V832),"")))</f>
        <v>0</v>
      </c>
    </row>
    <row r="833" customFormat="false" ht="15" hidden="false" customHeight="false" outlineLevel="0" collapsed="false">
      <c r="A833" s="2" t="str">
        <f aca="false">Customers!A833</f>
        <v>CL00832</v>
      </c>
      <c r="B833" s="3" t="n">
        <f aca="false">IF(OR(TRIM(Customers!B833&amp;"")="",ISNUMBER(MATCH(TRIM(Customers!B833&amp;""),Codes!$A$5:$A$14,0)),Customers!B833=0),"",IF(ISNUMBER(Customers!B833),Customers!B833,IFERROR(VALUE(Customers!B833),"")))</f>
        <v>25</v>
      </c>
      <c r="C833" s="2" t="str">
        <f aca="false">IF(OR(TRIM(Customers!C833&amp;"")="",ISNUMBER(MATCH(TRIM(Customers!C833&amp;""),Codes!$A$5:$A$14,0))),"",TRIM(Customers!C833))</f>
        <v>F</v>
      </c>
      <c r="D833" s="2" t="str">
        <f aca="false">IF(OR(TRIM(Customers!D833&amp;"")="",ISNUMBER(MATCH(TRIM(Customers!D833&amp;""),Codes!$A$5:$A$14,0))),"",TRIM(Customers!D833))</f>
        <v>Lombardia</v>
      </c>
      <c r="E833" s="2" t="str">
        <f aca="false">IF(OR(TRIM(Customers!E833&amp;"")="",ISNUMBER(MATCH(TRIM(Customers!E833&amp;""),Codes!$A$5:$A$14,0))),"",TRIM(Customers!E833))</f>
        <v/>
      </c>
      <c r="F833" s="2" t="str">
        <f aca="false">IF(OR(TRIM(Customers!F833&amp;"")="",ISNUMBER(MATCH(TRIM(Customers!F833&amp;""),Codes!$A$5:$A$14,0))),"",TRIM(Customers!F833))</f>
        <v>Single</v>
      </c>
      <c r="G833" s="4" t="n">
        <f aca="false">IF(OR(TRIM(Customers!G833&amp;"")="",ISNUMBER(MATCH(TRIM(Customers!G833&amp;""),Codes!$A$5:$A$14,0)),Customers!G833=-999),"",IF(ISNUMBER(Customers!G833),Customers!G833,IFERROR(VALUE(Customers!G833),"")))</f>
        <v>20800</v>
      </c>
      <c r="H833" s="3" t="n">
        <f aca="false">IF(OR(TRIM(Customers!H833&amp;"")="",ISNUMBER(MATCH(TRIM(Customers!H833&amp;""),Codes!$A$5:$A$14,0))),"",IF(ISNUMBER(Customers!H833),Customers!H833,IFERROR(VALUE(Customers!H833),"")))</f>
        <v>4</v>
      </c>
      <c r="I833" s="5" t="n">
        <f aca="false">IF(OR(TRIM(Customers!I833&amp;"")="",ISNUMBER(MATCH(TRIM(Customers!I833&amp;""),Codes!$A$5:$A$14,0)),Customers!I833=DATE(1970,1,1)),"",IF(ISNUMBER(Customers!I833),Customers!I833,IFERROR(DATEVALUE(Customers!I833),"")))</f>
        <v>44533</v>
      </c>
      <c r="J833" s="2" t="str">
        <f aca="false">IF(OR(TRIM(Customers!J833&amp;"")="",ISNUMBER(MATCH(TRIM(Customers!J833&amp;""),Codes!$A$5:$A$14,0))),"",TRIM(Customers!J833))</f>
        <v>App</v>
      </c>
      <c r="K833" s="3" t="n">
        <f aca="false">IF(OR(TRIM(Customers!K833&amp;"")="",ISNUMBER(MATCH(TRIM(Customers!K833&amp;""),Codes!$A$5:$A$14,0))),"",IF(ISNUMBER(Customers!K833),Customers!K833,IFERROR(VALUE(Customers!K833),"")))</f>
        <v>2</v>
      </c>
      <c r="L833" s="4" t="n">
        <f aca="false">IF(OR(TRIM(Customers!L833&amp;"")="",ISNUMBER(MATCH(TRIM(Customers!L833&amp;""),Codes!$A$5:$A$14,0))),"",IF(ISNUMBER(Customers!L833),Customers!L833,IFERROR(VALUE(Customers!L833),"")))</f>
        <v>2122.96</v>
      </c>
      <c r="M833" s="4" t="n">
        <f aca="false">IF(OR(TRIM(Customers!M833&amp;"")="",ISNUMBER(MATCH(TRIM(Customers!M833&amp;""),Codes!$A$5:$A$14,0))),"",IF(ISNUMBER(Customers!M833),Customers!M833,IFERROR(VALUE(Customers!M833),"")))</f>
        <v>17863.03</v>
      </c>
      <c r="N833" s="3" t="n">
        <f aca="false">IF(OR(TRIM(Customers!N833&amp;"")="",ISNUMBER(MATCH(TRIM(Customers!N833&amp;""),Codes!$A$5:$A$14,0)),Customers!N833=9999),"",IF(ISNUMBER(Customers!N833),Customers!N833,IFERROR(VALUE(Customers!N833),"")))</f>
        <v>17</v>
      </c>
      <c r="O833" s="4" t="n">
        <f aca="false">IF(OR(TRIM(Customers!O833&amp;"")="",ISNUMBER(MATCH(TRIM(Customers!O833&amp;""),Codes!$A$5:$A$14,0))),"",IF(ISNUMBER(Customers!O833),Customers!O833,IFERROR(VALUE(Customers!O833),"")))</f>
        <v>37.17</v>
      </c>
      <c r="P833" s="3" t="n">
        <f aca="false">IF(OR(TRIM(Customers!P833&amp;"")="",ISNUMBER(MATCH(TRIM(Customers!P833&amp;""),Codes!$A$5:$A$14,0))),"",IF(ISNUMBER(Customers!P833),Customers!P833,IFERROR(VALUE(Customers!P833),"")))</f>
        <v>1</v>
      </c>
      <c r="Q833" s="4" t="str">
        <f aca="false">IF(OR(TRIM(Customers!Q833&amp;"")="",ISNUMBER(MATCH(TRIM(Customers!Q833&amp;""),Codes!$A$5:$A$14,0))),"",IF(ISNUMBER(Customers!Q833),Customers!Q833,IFERROR(VALUE(Customers!Q833),"")))</f>
        <v/>
      </c>
      <c r="R833" s="4" t="str">
        <f aca="false">IF(OR(TRIM(Customers!R833&amp;"")="",ISNUMBER(MATCH(TRIM(Customers!R833&amp;""),Codes!$A$5:$A$14,0))),"",IF(ISNUMBER(Customers!R833),Customers!R833,IFERROR(VALUE(Customers!R833),"")))</f>
        <v/>
      </c>
      <c r="S833" s="4" t="n">
        <f aca="false">IF(OR(TRIM(Customers!S833&amp;"")="",ISNUMBER(MATCH(TRIM(Customers!S833&amp;""),Codes!$A$5:$A$14,0))),"",IF(ISNUMBER(Customers!S833),Customers!S833,IFERROR(VALUE(Customers!S833),"")))</f>
        <v>0</v>
      </c>
      <c r="T833" s="4" t="n">
        <f aca="false">IF(OR(TRIM(Customers!T833&amp;"")="",ISNUMBER(MATCH(TRIM(Customers!T833&amp;""),Codes!$A$5:$A$14,0))),"",IF(ISNUMBER(Customers!T833),Customers!T833,IFERROR(VALUE(Customers!T833),"")))</f>
        <v>0</v>
      </c>
      <c r="U833" s="3" t="n">
        <f aca="false">IF(OR(TRIM(Customers!U833&amp;"")="",ISNUMBER(MATCH(TRIM(Customers!U833&amp;""),Codes!$A$5:$A$14,0)),Customers!U833=0),"",IF(ISNUMBER(Customers!U833),Customers!U833,IFERROR(VALUE(Customers!U833),"")))</f>
        <v>605</v>
      </c>
      <c r="V833" s="3" t="n">
        <f aca="false">IF(OR(TRIM(Customers!V833&amp;"")="",ISNUMBER(MATCH(TRIM(Customers!V833&amp;""),Codes!$A$5:$A$14,0))),"",IF(ISNUMBER(Customers!V833),Customers!V833,IFERROR(VALUE(Customers!V833),"")))</f>
        <v>0</v>
      </c>
    </row>
    <row r="834" customFormat="false" ht="15" hidden="false" customHeight="false" outlineLevel="0" collapsed="false">
      <c r="A834" s="2" t="str">
        <f aca="false">Customers!A834</f>
        <v>CL00833</v>
      </c>
      <c r="B834" s="3" t="n">
        <f aca="false">IF(OR(TRIM(Customers!B834&amp;"")="",ISNUMBER(MATCH(TRIM(Customers!B834&amp;""),Codes!$A$5:$A$14,0)),Customers!B834=0),"",IF(ISNUMBER(Customers!B834),Customers!B834,IFERROR(VALUE(Customers!B834),"")))</f>
        <v>23</v>
      </c>
      <c r="C834" s="2" t="str">
        <f aca="false">IF(OR(TRIM(Customers!C834&amp;"")="",ISNUMBER(MATCH(TRIM(Customers!C834&amp;""),Codes!$A$5:$A$14,0))),"",TRIM(Customers!C834))</f>
        <v>M</v>
      </c>
      <c r="D834" s="2" t="str">
        <f aca="false">IF(OR(TRIM(Customers!D834&amp;"")="",ISNUMBER(MATCH(TRIM(Customers!D834&amp;""),Codes!$A$5:$A$14,0))),"",TRIM(Customers!D834))</f>
        <v>Lombardia</v>
      </c>
      <c r="E834" s="2" t="str">
        <f aca="false">IF(OR(TRIM(Customers!E834&amp;"")="",ISNUMBER(MATCH(TRIM(Customers!E834&amp;""),Codes!$A$5:$A$14,0))),"",TRIM(Customers!E834))</f>
        <v/>
      </c>
      <c r="F834" s="2" t="str">
        <f aca="false">IF(OR(TRIM(Customers!F834&amp;"")="",ISNUMBER(MATCH(TRIM(Customers!F834&amp;""),Codes!$A$5:$A$14,0))),"",TRIM(Customers!F834))</f>
        <v>Single</v>
      </c>
      <c r="G834" s="4" t="n">
        <f aca="false">IF(OR(TRIM(Customers!G834&amp;"")="",ISNUMBER(MATCH(TRIM(Customers!G834&amp;""),Codes!$A$5:$A$14,0)),Customers!G834=-999),"",IF(ISNUMBER(Customers!G834),Customers!G834,IFERROR(VALUE(Customers!G834),"")))</f>
        <v>7700</v>
      </c>
      <c r="H834" s="3" t="n">
        <f aca="false">IF(OR(TRIM(Customers!H834&amp;"")="",ISNUMBER(MATCH(TRIM(Customers!H834&amp;""),Codes!$A$5:$A$14,0))),"",IF(ISNUMBER(Customers!H834),Customers!H834,IFERROR(VALUE(Customers!H834),"")))</f>
        <v>2</v>
      </c>
      <c r="I834" s="5" t="n">
        <f aca="false">IF(OR(TRIM(Customers!I834&amp;"")="",ISNUMBER(MATCH(TRIM(Customers!I834&amp;""),Codes!$A$5:$A$14,0)),Customers!I834=DATE(1970,1,1)),"",IF(ISNUMBER(Customers!I834),Customers!I834,IFERROR(DATEVALUE(Customers!I834),"")))</f>
        <v>45195</v>
      </c>
      <c r="J834" s="2" t="str">
        <f aca="false">IF(OR(TRIM(Customers!J834&amp;"")="",ISNUMBER(MATCH(TRIM(Customers!J834&amp;""),Codes!$A$5:$A$14,0))),"",TRIM(Customers!J834))</f>
        <v>App</v>
      </c>
      <c r="K834" s="3" t="n">
        <f aca="false">IF(OR(TRIM(Customers!K834&amp;"")="",ISNUMBER(MATCH(TRIM(Customers!K834&amp;""),Codes!$A$5:$A$14,0))),"",IF(ISNUMBER(Customers!K834),Customers!K834,IFERROR(VALUE(Customers!K834),"")))</f>
        <v>1</v>
      </c>
      <c r="L834" s="4" t="n">
        <f aca="false">IF(OR(TRIM(Customers!L834&amp;"")="",ISNUMBER(MATCH(TRIM(Customers!L834&amp;""),Codes!$A$5:$A$14,0))),"",IF(ISNUMBER(Customers!L834),Customers!L834,IFERROR(VALUE(Customers!L834),"")))</f>
        <v>826.1</v>
      </c>
      <c r="M834" s="4" t="n">
        <f aca="false">IF(OR(TRIM(Customers!M834&amp;"")="",ISNUMBER(MATCH(TRIM(Customers!M834&amp;""),Codes!$A$5:$A$14,0))),"",IF(ISNUMBER(Customers!M834),Customers!M834,IFERROR(VALUE(Customers!M834),"")))</f>
        <v>0</v>
      </c>
      <c r="N834" s="3" t="n">
        <f aca="false">IF(OR(TRIM(Customers!N834&amp;"")="",ISNUMBER(MATCH(TRIM(Customers!N834&amp;""),Codes!$A$5:$A$14,0)),Customers!N834=9999),"",IF(ISNUMBER(Customers!N834),Customers!N834,IFERROR(VALUE(Customers!N834),"")))</f>
        <v>21</v>
      </c>
      <c r="O834" s="4" t="n">
        <f aca="false">IF(OR(TRIM(Customers!O834&amp;"")="",ISNUMBER(MATCH(TRIM(Customers!O834&amp;""),Codes!$A$5:$A$14,0))),"",IF(ISNUMBER(Customers!O834),Customers!O834,IFERROR(VALUE(Customers!O834),"")))</f>
        <v>39.75</v>
      </c>
      <c r="P834" s="3" t="n">
        <f aca="false">IF(OR(TRIM(Customers!P834&amp;"")="",ISNUMBER(MATCH(TRIM(Customers!P834&amp;""),Codes!$A$5:$A$14,0))),"",IF(ISNUMBER(Customers!P834),Customers!P834,IFERROR(VALUE(Customers!P834),"")))</f>
        <v>1</v>
      </c>
      <c r="Q834" s="4" t="n">
        <f aca="false">IF(OR(TRIM(Customers!Q834&amp;"")="",ISNUMBER(MATCH(TRIM(Customers!Q834&amp;""),Codes!$A$5:$A$14,0))),"",IF(ISNUMBER(Customers!Q834),Customers!Q834,IFERROR(VALUE(Customers!Q834),"")))</f>
        <v>1500</v>
      </c>
      <c r="R834" s="4" t="n">
        <f aca="false">IF(OR(TRIM(Customers!R834&amp;"")="",ISNUMBER(MATCH(TRIM(Customers!R834&amp;""),Codes!$A$5:$A$14,0))),"",IF(ISNUMBER(Customers!R834),Customers!R834,IFERROR(VALUE(Customers!R834),"")))</f>
        <v>26.85</v>
      </c>
      <c r="S834" s="4" t="str">
        <f aca="false">IF(OR(TRIM(Customers!S834&amp;"")="",ISNUMBER(MATCH(TRIM(Customers!S834&amp;""),Codes!$A$5:$A$14,0))),"",IF(ISNUMBER(Customers!S834),Customers!S834,IFERROR(VALUE(Customers!S834),"")))</f>
        <v/>
      </c>
      <c r="T834" s="4" t="str">
        <f aca="false">IF(OR(TRIM(Customers!T834&amp;"")="",ISNUMBER(MATCH(TRIM(Customers!T834&amp;""),Codes!$A$5:$A$14,0))),"",IF(ISNUMBER(Customers!T834),Customers!T834,IFERROR(VALUE(Customers!T834),"")))</f>
        <v/>
      </c>
      <c r="U834" s="3" t="n">
        <f aca="false">IF(OR(TRIM(Customers!U834&amp;"")="",ISNUMBER(MATCH(TRIM(Customers!U834&amp;""),Codes!$A$5:$A$14,0)),Customers!U834=0),"",IF(ISNUMBER(Customers!U834),Customers!U834,IFERROR(VALUE(Customers!U834),"")))</f>
        <v>498</v>
      </c>
      <c r="V834" s="3" t="n">
        <f aca="false">IF(OR(TRIM(Customers!V834&amp;"")="",ISNUMBER(MATCH(TRIM(Customers!V834&amp;""),Codes!$A$5:$A$14,0))),"",IF(ISNUMBER(Customers!V834),Customers!V834,IFERROR(VALUE(Customers!V834),"")))</f>
        <v>1</v>
      </c>
    </row>
    <row r="835" customFormat="false" ht="15" hidden="false" customHeight="false" outlineLevel="0" collapsed="false">
      <c r="A835" s="2" t="str">
        <f aca="false">Customers!A835</f>
        <v>CL00834</v>
      </c>
      <c r="B835" s="3" t="n">
        <f aca="false">IF(OR(TRIM(Customers!B835&amp;"")="",ISNUMBER(MATCH(TRIM(Customers!B835&amp;""),Codes!$A$5:$A$14,0)),Customers!B835=0),"",IF(ISNUMBER(Customers!B835),Customers!B835,IFERROR(VALUE(Customers!B835),"")))</f>
        <v>41</v>
      </c>
      <c r="C835" s="2" t="str">
        <f aca="false">IF(OR(TRIM(Customers!C835&amp;"")="",ISNUMBER(MATCH(TRIM(Customers!C835&amp;""),Codes!$A$5:$A$14,0))),"",TRIM(Customers!C835))</f>
        <v>F</v>
      </c>
      <c r="D835" s="2" t="str">
        <f aca="false">IF(OR(TRIM(Customers!D835&amp;"")="",ISNUMBER(MATCH(TRIM(Customers!D835&amp;""),Codes!$A$5:$A$14,0))),"",TRIM(Customers!D835))</f>
        <v>Lombardia</v>
      </c>
      <c r="E835" s="2" t="str">
        <f aca="false">IF(OR(TRIM(Customers!E835&amp;"")="",ISNUMBER(MATCH(TRIM(Customers!E835&amp;""),Codes!$A$5:$A$14,0))),"",TRIM(Customers!E835))</f>
        <v>Executive</v>
      </c>
      <c r="F835" s="2" t="str">
        <f aca="false">IF(OR(TRIM(Customers!F835&amp;"")="",ISNUMBER(MATCH(TRIM(Customers!F835&amp;""),Codes!$A$5:$A$14,0))),"",TRIM(Customers!F835))</f>
        <v>Married</v>
      </c>
      <c r="G835" s="4" t="n">
        <f aca="false">IF(OR(TRIM(Customers!G835&amp;"")="",ISNUMBER(MATCH(TRIM(Customers!G835&amp;""),Codes!$A$5:$A$14,0)),Customers!G835=-999),"",IF(ISNUMBER(Customers!G835),Customers!G835,IFERROR(VALUE(Customers!G835),"")))</f>
        <v>65100</v>
      </c>
      <c r="H835" s="3" t="n">
        <f aca="false">IF(OR(TRIM(Customers!H835&amp;"")="",ISNUMBER(MATCH(TRIM(Customers!H835&amp;""),Codes!$A$5:$A$14,0))),"",IF(ISNUMBER(Customers!H835),Customers!H835,IFERROR(VALUE(Customers!H835),"")))</f>
        <v>9</v>
      </c>
      <c r="I835" s="5" t="n">
        <f aca="false">IF(OR(TRIM(Customers!I835&amp;"")="",ISNUMBER(MATCH(TRIM(Customers!I835&amp;""),Codes!$A$5:$A$14,0)),Customers!I835=DATE(1970,1,1)),"",IF(ISNUMBER(Customers!I835),Customers!I835,IFERROR(DATEVALUE(Customers!I835),"")))</f>
        <v>42684</v>
      </c>
      <c r="J835" s="2" t="str">
        <f aca="false">IF(OR(TRIM(Customers!J835&amp;"")="",ISNUMBER(MATCH(TRIM(Customers!J835&amp;""),Codes!$A$5:$A$14,0))),"",TRIM(Customers!J835))</f>
        <v>App</v>
      </c>
      <c r="K835" s="3" t="n">
        <f aca="false">IF(OR(TRIM(Customers!K835&amp;"")="",ISNUMBER(MATCH(TRIM(Customers!K835&amp;""),Codes!$A$5:$A$14,0))),"",IF(ISNUMBER(Customers!K835),Customers!K835,IFERROR(VALUE(Customers!K835),"")))</f>
        <v>2</v>
      </c>
      <c r="L835" s="4" t="n">
        <f aca="false">IF(OR(TRIM(Customers!L835&amp;"")="",ISNUMBER(MATCH(TRIM(Customers!L835&amp;""),Codes!$A$5:$A$14,0))),"",IF(ISNUMBER(Customers!L835),Customers!L835,IFERROR(VALUE(Customers!L835),"")))</f>
        <v>4812.61</v>
      </c>
      <c r="M835" s="4" t="n">
        <f aca="false">IF(OR(TRIM(Customers!M835&amp;"")="",ISNUMBER(MATCH(TRIM(Customers!M835&amp;""),Codes!$A$5:$A$14,0))),"",IF(ISNUMBER(Customers!M835),Customers!M835,IFERROR(VALUE(Customers!M835),"")))</f>
        <v>25137.99</v>
      </c>
      <c r="N835" s="3" t="n">
        <f aca="false">IF(OR(TRIM(Customers!N835&amp;"")="",ISNUMBER(MATCH(TRIM(Customers!N835&amp;""),Codes!$A$5:$A$14,0)),Customers!N835=9999),"",IF(ISNUMBER(Customers!N835),Customers!N835,IFERROR(VALUE(Customers!N835),"")))</f>
        <v>50</v>
      </c>
      <c r="O835" s="4" t="n">
        <f aca="false">IF(OR(TRIM(Customers!O835&amp;"")="",ISNUMBER(MATCH(TRIM(Customers!O835&amp;""),Codes!$A$5:$A$14,0))),"",IF(ISNUMBER(Customers!O835),Customers!O835,IFERROR(VALUE(Customers!O835),"")))</f>
        <v>64.76</v>
      </c>
      <c r="P835" s="3" t="n">
        <f aca="false">IF(OR(TRIM(Customers!P835&amp;"")="",ISNUMBER(MATCH(TRIM(Customers!P835&amp;""),Codes!$A$5:$A$14,0))),"",IF(ISNUMBER(Customers!P835),Customers!P835,IFERROR(VALUE(Customers!P835),"")))</f>
        <v>0</v>
      </c>
      <c r="Q835" s="4" t="n">
        <f aca="false">IF(OR(TRIM(Customers!Q835&amp;"")="",ISNUMBER(MATCH(TRIM(Customers!Q835&amp;""),Codes!$A$5:$A$14,0))),"",IF(ISNUMBER(Customers!Q835),Customers!Q835,IFERROR(VALUE(Customers!Q835),"")))</f>
        <v>0</v>
      </c>
      <c r="R835" s="4" t="n">
        <f aca="false">IF(OR(TRIM(Customers!R835&amp;"")="",ISNUMBER(MATCH(TRIM(Customers!R835&amp;""),Codes!$A$5:$A$14,0))),"",IF(ISNUMBER(Customers!R835),Customers!R835,IFERROR(VALUE(Customers!R835),"")))</f>
        <v>0</v>
      </c>
      <c r="S835" s="4" t="n">
        <f aca="false">IF(OR(TRIM(Customers!S835&amp;"")="",ISNUMBER(MATCH(TRIM(Customers!S835&amp;""),Codes!$A$5:$A$14,0))),"",IF(ISNUMBER(Customers!S835),Customers!S835,IFERROR(VALUE(Customers!S835),"")))</f>
        <v>275000</v>
      </c>
      <c r="T835" s="4" t="n">
        <f aca="false">IF(OR(TRIM(Customers!T835&amp;"")="",ISNUMBER(MATCH(TRIM(Customers!T835&amp;""),Codes!$A$5:$A$14,0))),"",IF(ISNUMBER(Customers!T835),Customers!T835,IFERROR(VALUE(Customers!T835),"")))</f>
        <v>2035</v>
      </c>
      <c r="U835" s="3" t="n">
        <f aca="false">IF(OR(TRIM(Customers!U835&amp;"")="",ISNUMBER(MATCH(TRIM(Customers!U835&amp;""),Codes!$A$5:$A$14,0)),Customers!U835=0),"",IF(ISNUMBER(Customers!U835),Customers!U835,IFERROR(VALUE(Customers!U835),"")))</f>
        <v>696</v>
      </c>
      <c r="V835" s="3" t="n">
        <f aca="false">IF(OR(TRIM(Customers!V835&amp;"")="",ISNUMBER(MATCH(TRIM(Customers!V835&amp;""),Codes!$A$5:$A$14,0))),"",IF(ISNUMBER(Customers!V835),Customers!V835,IFERROR(VALUE(Customers!V835),"")))</f>
        <v>0</v>
      </c>
    </row>
    <row r="836" customFormat="false" ht="15" hidden="false" customHeight="false" outlineLevel="0" collapsed="false">
      <c r="A836" s="2" t="str">
        <f aca="false">Customers!A836</f>
        <v>CL00835</v>
      </c>
      <c r="B836" s="3" t="n">
        <f aca="false">IF(OR(TRIM(Customers!B836&amp;"")="",ISNUMBER(MATCH(TRIM(Customers!B836&amp;""),Codes!$A$5:$A$14,0)),Customers!B836=0),"",IF(ISNUMBER(Customers!B836),Customers!B836,IFERROR(VALUE(Customers!B836),"")))</f>
        <v>35</v>
      </c>
      <c r="C836" s="2" t="str">
        <f aca="false">IF(OR(TRIM(Customers!C836&amp;"")="",ISNUMBER(MATCH(TRIM(Customers!C836&amp;""),Codes!$A$5:$A$14,0))),"",TRIM(Customers!C836))</f>
        <v>F</v>
      </c>
      <c r="D836" s="2" t="str">
        <f aca="false">IF(OR(TRIM(Customers!D836&amp;"")="",ISNUMBER(MATCH(TRIM(Customers!D836&amp;""),Codes!$A$5:$A$14,0))),"",TRIM(Customers!D836))</f>
        <v>Lazio</v>
      </c>
      <c r="E836" s="2" t="str">
        <f aca="false">IF(OR(TRIM(Customers!E836&amp;"")="",ISNUMBER(MATCH(TRIM(Customers!E836&amp;""),Codes!$A$5:$A$14,0))),"",TRIM(Customers!E836))</f>
        <v>Employee</v>
      </c>
      <c r="F836" s="2" t="str">
        <f aca="false">IF(OR(TRIM(Customers!F836&amp;"")="",ISNUMBER(MATCH(TRIM(Customers!F836&amp;""),Codes!$A$5:$A$14,0))),"",TRIM(Customers!F836))</f>
        <v>Single</v>
      </c>
      <c r="G836" s="4" t="n">
        <f aca="false">IF(OR(TRIM(Customers!G836&amp;"")="",ISNUMBER(MATCH(TRIM(Customers!G836&amp;""),Codes!$A$5:$A$14,0)),Customers!G836=-999),"",IF(ISNUMBER(Customers!G836),Customers!G836,IFERROR(VALUE(Customers!G836),"")))</f>
        <v>19700</v>
      </c>
      <c r="H836" s="3" t="n">
        <f aca="false">IF(OR(TRIM(Customers!H836&amp;"")="",ISNUMBER(MATCH(TRIM(Customers!H836&amp;""),Codes!$A$5:$A$14,0))),"",IF(ISNUMBER(Customers!H836),Customers!H836,IFERROR(VALUE(Customers!H836),"")))</f>
        <v>11</v>
      </c>
      <c r="I836" s="5" t="n">
        <f aca="false">IF(OR(TRIM(Customers!I836&amp;"")="",ISNUMBER(MATCH(TRIM(Customers!I836&amp;""),Codes!$A$5:$A$14,0)),Customers!I836=DATE(1970,1,1)),"",IF(ISNUMBER(Customers!I836),Customers!I836,IFERROR(DATEVALUE(Customers!I836),"")))</f>
        <v>42200</v>
      </c>
      <c r="J836" s="2" t="str">
        <f aca="false">IF(OR(TRIM(Customers!J836&amp;"")="",ISNUMBER(MATCH(TRIM(Customers!J836&amp;""),Codes!$A$5:$A$14,0))),"",TRIM(Customers!J836))</f>
        <v>Branch</v>
      </c>
      <c r="K836" s="3" t="n">
        <f aca="false">IF(OR(TRIM(Customers!K836&amp;"")="",ISNUMBER(MATCH(TRIM(Customers!K836&amp;""),Codes!$A$5:$A$14,0))),"",IF(ISNUMBER(Customers!K836),Customers!K836,IFERROR(VALUE(Customers!K836),"")))</f>
        <v>1</v>
      </c>
      <c r="L836" s="4" t="n">
        <f aca="false">IF(OR(TRIM(Customers!L836&amp;"")="",ISNUMBER(MATCH(TRIM(Customers!L836&amp;""),Codes!$A$5:$A$14,0))),"",IF(ISNUMBER(Customers!L836),Customers!L836,IFERROR(VALUE(Customers!L836),"")))</f>
        <v>995.43</v>
      </c>
      <c r="M836" s="4" t="n">
        <f aca="false">IF(OR(TRIM(Customers!M836&amp;"")="",ISNUMBER(MATCH(TRIM(Customers!M836&amp;""),Codes!$A$5:$A$14,0))),"",IF(ISNUMBER(Customers!M836),Customers!M836,IFERROR(VALUE(Customers!M836),"")))</f>
        <v>11336.17</v>
      </c>
      <c r="N836" s="3" t="n">
        <f aca="false">IF(OR(TRIM(Customers!N836&amp;"")="",ISNUMBER(MATCH(TRIM(Customers!N836&amp;""),Codes!$A$5:$A$14,0)),Customers!N836=9999),"",IF(ISNUMBER(Customers!N836),Customers!N836,IFERROR(VALUE(Customers!N836),"")))</f>
        <v>29</v>
      </c>
      <c r="O836" s="4" t="n">
        <f aca="false">IF(OR(TRIM(Customers!O836&amp;"")="",ISNUMBER(MATCH(TRIM(Customers!O836&amp;""),Codes!$A$5:$A$14,0))),"",IF(ISNUMBER(Customers!O836),Customers!O836,IFERROR(VALUE(Customers!O836),"")))</f>
        <v>41.31</v>
      </c>
      <c r="P836" s="3" t="n">
        <f aca="false">IF(OR(TRIM(Customers!P836&amp;"")="",ISNUMBER(MATCH(TRIM(Customers!P836&amp;""),Codes!$A$5:$A$14,0))),"",IF(ISNUMBER(Customers!P836),Customers!P836,IFERROR(VALUE(Customers!P836),"")))</f>
        <v>1</v>
      </c>
      <c r="Q836" s="4" t="n">
        <f aca="false">IF(OR(TRIM(Customers!Q836&amp;"")="",ISNUMBER(MATCH(TRIM(Customers!Q836&amp;""),Codes!$A$5:$A$14,0))),"",IF(ISNUMBER(Customers!Q836),Customers!Q836,IFERROR(VALUE(Customers!Q836),"")))</f>
        <v>2000</v>
      </c>
      <c r="R836" s="4" t="n">
        <f aca="false">IF(OR(TRIM(Customers!R836&amp;"")="",ISNUMBER(MATCH(TRIM(Customers!R836&amp;""),Codes!$A$5:$A$14,0))),"",IF(ISNUMBER(Customers!R836),Customers!R836,IFERROR(VALUE(Customers!R836),"")))</f>
        <v>453.87</v>
      </c>
      <c r="S836" s="4" t="n">
        <f aca="false">IF(OR(TRIM(Customers!S836&amp;"")="",ISNUMBER(MATCH(TRIM(Customers!S836&amp;""),Codes!$A$5:$A$14,0))),"",IF(ISNUMBER(Customers!S836),Customers!S836,IFERROR(VALUE(Customers!S836),"")))</f>
        <v>0</v>
      </c>
      <c r="T836" s="4" t="n">
        <f aca="false">IF(OR(TRIM(Customers!T836&amp;"")="",ISNUMBER(MATCH(TRIM(Customers!T836&amp;""),Codes!$A$5:$A$14,0))),"",IF(ISNUMBER(Customers!T836),Customers!T836,IFERROR(VALUE(Customers!T836),"")))</f>
        <v>0</v>
      </c>
      <c r="U836" s="3" t="n">
        <f aca="false">IF(OR(TRIM(Customers!U836&amp;"")="",ISNUMBER(MATCH(TRIM(Customers!U836&amp;""),Codes!$A$5:$A$14,0)),Customers!U836=0),"",IF(ISNUMBER(Customers!U836),Customers!U836,IFERROR(VALUE(Customers!U836),"")))</f>
        <v>635</v>
      </c>
      <c r="V836" s="3" t="n">
        <f aca="false">IF(OR(TRIM(Customers!V836&amp;"")="",ISNUMBER(MATCH(TRIM(Customers!V836&amp;""),Codes!$A$5:$A$14,0))),"",IF(ISNUMBER(Customers!V836),Customers!V836,IFERROR(VALUE(Customers!V836),"")))</f>
        <v>0</v>
      </c>
    </row>
    <row r="837" customFormat="false" ht="15" hidden="false" customHeight="false" outlineLevel="0" collapsed="false">
      <c r="A837" s="2" t="str">
        <f aca="false">Customers!A837</f>
        <v>CL00836</v>
      </c>
      <c r="B837" s="3" t="n">
        <f aca="false">IF(OR(TRIM(Customers!B837&amp;"")="",ISNUMBER(MATCH(TRIM(Customers!B837&amp;""),Codes!$A$5:$A$14,0)),Customers!B837=0),"",IF(ISNUMBER(Customers!B837),Customers!B837,IFERROR(VALUE(Customers!B837),"")))</f>
        <v>63</v>
      </c>
      <c r="C837" s="2" t="str">
        <f aca="false">IF(OR(TRIM(Customers!C837&amp;"")="",ISNUMBER(MATCH(TRIM(Customers!C837&amp;""),Codes!$A$5:$A$14,0))),"",TRIM(Customers!C837))</f>
        <v>F</v>
      </c>
      <c r="D837" s="2" t="str">
        <f aca="false">IF(OR(TRIM(Customers!D837&amp;"")="",ISNUMBER(MATCH(TRIM(Customers!D837&amp;""),Codes!$A$5:$A$14,0))),"",TRIM(Customers!D837))</f>
        <v>Campania</v>
      </c>
      <c r="E837" s="2" t="str">
        <f aca="false">IF(OR(TRIM(Customers!E837&amp;"")="",ISNUMBER(MATCH(TRIM(Customers!E837&amp;""),Codes!$A$5:$A$14,0))),"",TRIM(Customers!E837))</f>
        <v>Unemployed</v>
      </c>
      <c r="F837" s="2" t="str">
        <f aca="false">IF(OR(TRIM(Customers!F837&amp;"")="",ISNUMBER(MATCH(TRIM(Customers!F837&amp;""),Codes!$A$5:$A$14,0))),"",TRIM(Customers!F837))</f>
        <v>Married</v>
      </c>
      <c r="G837" s="4" t="n">
        <f aca="false">IF(OR(TRIM(Customers!G837&amp;"")="",ISNUMBER(MATCH(TRIM(Customers!G837&amp;""),Codes!$A$5:$A$14,0)),Customers!G837=-999),"",IF(ISNUMBER(Customers!G837),Customers!G837,IFERROR(VALUE(Customers!G837),"")))</f>
        <v>4200</v>
      </c>
      <c r="H837" s="3" t="n">
        <f aca="false">IF(OR(TRIM(Customers!H837&amp;"")="",ISNUMBER(MATCH(TRIM(Customers!H837&amp;""),Codes!$A$5:$A$14,0))),"",IF(ISNUMBER(Customers!H837),Customers!H837,IFERROR(VALUE(Customers!H837),"")))</f>
        <v>6</v>
      </c>
      <c r="I837" s="5" t="n">
        <f aca="false">IF(OR(TRIM(Customers!I837&amp;"")="",ISNUMBER(MATCH(TRIM(Customers!I837&amp;""),Codes!$A$5:$A$14,0)),Customers!I837=DATE(1970,1,1)),"",IF(ISNUMBER(Customers!I837),Customers!I837,IFERROR(DATEVALUE(Customers!I837),"")))</f>
        <v>43878</v>
      </c>
      <c r="J837" s="2" t="str">
        <f aca="false">IF(OR(TRIM(Customers!J837&amp;"")="",ISNUMBER(MATCH(TRIM(Customers!J837&amp;""),Codes!$A$5:$A$14,0))),"",TRIM(Customers!J837))</f>
        <v>Branch</v>
      </c>
      <c r="K837" s="3" t="n">
        <f aca="false">IF(OR(TRIM(Customers!K837&amp;"")="",ISNUMBER(MATCH(TRIM(Customers!K837&amp;""),Codes!$A$5:$A$14,0))),"",IF(ISNUMBER(Customers!K837),Customers!K837,IFERROR(VALUE(Customers!K837),"")))</f>
        <v>1</v>
      </c>
      <c r="L837" s="4" t="n">
        <f aca="false">IF(OR(TRIM(Customers!L837&amp;"")="",ISNUMBER(MATCH(TRIM(Customers!L837&amp;""),Codes!$A$5:$A$14,0))),"",IF(ISNUMBER(Customers!L837),Customers!L837,IFERROR(VALUE(Customers!L837),"")))</f>
        <v>344.5</v>
      </c>
      <c r="M837" s="4" t="n">
        <f aca="false">IF(OR(TRIM(Customers!M837&amp;"")="",ISNUMBER(MATCH(TRIM(Customers!M837&amp;""),Codes!$A$5:$A$14,0))),"",IF(ISNUMBER(Customers!M837),Customers!M837,IFERROR(VALUE(Customers!M837),"")))</f>
        <v>0</v>
      </c>
      <c r="N837" s="3" t="n">
        <f aca="false">IF(OR(TRIM(Customers!N837&amp;"")="",ISNUMBER(MATCH(TRIM(Customers!N837&amp;""),Codes!$A$5:$A$14,0)),Customers!N837=9999),"",IF(ISNUMBER(Customers!N837),Customers!N837,IFERROR(VALUE(Customers!N837),"")))</f>
        <v>11</v>
      </c>
      <c r="O837" s="4" t="n">
        <f aca="false">IF(OR(TRIM(Customers!O837&amp;"")="",ISNUMBER(MATCH(TRIM(Customers!O837&amp;""),Codes!$A$5:$A$14,0))),"",IF(ISNUMBER(Customers!O837),Customers!O837,IFERROR(VALUE(Customers!O837),"")))</f>
        <v>47.77</v>
      </c>
      <c r="P837" s="3" t="n">
        <f aca="false">IF(OR(TRIM(Customers!P837&amp;"")="",ISNUMBER(MATCH(TRIM(Customers!P837&amp;""),Codes!$A$5:$A$14,0))),"",IF(ISNUMBER(Customers!P837),Customers!P837,IFERROR(VALUE(Customers!P837),"")))</f>
        <v>9</v>
      </c>
      <c r="Q837" s="4" t="n">
        <f aca="false">IF(OR(TRIM(Customers!Q837&amp;"")="",ISNUMBER(MATCH(TRIM(Customers!Q837&amp;""),Codes!$A$5:$A$14,0))),"",IF(ISNUMBER(Customers!Q837),Customers!Q837,IFERROR(VALUE(Customers!Q837),"")))</f>
        <v>1000</v>
      </c>
      <c r="R837" s="4" t="n">
        <f aca="false">IF(OR(TRIM(Customers!R837&amp;"")="",ISNUMBER(MATCH(TRIM(Customers!R837&amp;""),Codes!$A$5:$A$14,0))),"",IF(ISNUMBER(Customers!R837),Customers!R837,IFERROR(VALUE(Customers!R837),"")))</f>
        <v>19.74</v>
      </c>
      <c r="S837" s="4" t="n">
        <f aca="false">IF(OR(TRIM(Customers!S837&amp;"")="",ISNUMBER(MATCH(TRIM(Customers!S837&amp;""),Codes!$A$5:$A$14,0))),"",IF(ISNUMBER(Customers!S837),Customers!S837,IFERROR(VALUE(Customers!S837),"")))</f>
        <v>0</v>
      </c>
      <c r="T837" s="4" t="n">
        <f aca="false">IF(OR(TRIM(Customers!T837&amp;"")="",ISNUMBER(MATCH(TRIM(Customers!T837&amp;""),Codes!$A$5:$A$14,0))),"",IF(ISNUMBER(Customers!T837),Customers!T837,IFERROR(VALUE(Customers!T837),"")))</f>
        <v>0</v>
      </c>
      <c r="U837" s="3" t="n">
        <f aca="false">IF(OR(TRIM(Customers!U837&amp;"")="",ISNUMBER(MATCH(TRIM(Customers!U837&amp;""),Codes!$A$5:$A$14,0)),Customers!U837=0),"",IF(ISNUMBER(Customers!U837),Customers!U837,IFERROR(VALUE(Customers!U837),"")))</f>
        <v>509</v>
      </c>
      <c r="V837" s="3" t="n">
        <f aca="false">IF(OR(TRIM(Customers!V837&amp;"")="",ISNUMBER(MATCH(TRIM(Customers!V837&amp;""),Codes!$A$5:$A$14,0))),"",IF(ISNUMBER(Customers!V837),Customers!V837,IFERROR(VALUE(Customers!V837),"")))</f>
        <v>0</v>
      </c>
    </row>
    <row r="838" customFormat="false" ht="15" hidden="false" customHeight="false" outlineLevel="0" collapsed="false">
      <c r="A838" s="2" t="str">
        <f aca="false">Customers!A838</f>
        <v>CL00837</v>
      </c>
      <c r="B838" s="3" t="n">
        <f aca="false">IF(OR(TRIM(Customers!B838&amp;"")="",ISNUMBER(MATCH(TRIM(Customers!B838&amp;""),Codes!$A$5:$A$14,0)),Customers!B838=0),"",IF(ISNUMBER(Customers!B838),Customers!B838,IFERROR(VALUE(Customers!B838),"")))</f>
        <v>46</v>
      </c>
      <c r="C838" s="2" t="str">
        <f aca="false">IF(OR(TRIM(Customers!C838&amp;"")="",ISNUMBER(MATCH(TRIM(Customers!C838&amp;""),Codes!$A$5:$A$14,0))),"",TRIM(Customers!C838))</f>
        <v>M</v>
      </c>
      <c r="D838" s="2" t="str">
        <f aca="false">IF(OR(TRIM(Customers!D838&amp;"")="",ISNUMBER(MATCH(TRIM(Customers!D838&amp;""),Codes!$A$5:$A$14,0))),"",TRIM(Customers!D838))</f>
        <v>Lazio</v>
      </c>
      <c r="E838" s="2" t="str">
        <f aca="false">IF(OR(TRIM(Customers!E838&amp;"")="",ISNUMBER(MATCH(TRIM(Customers!E838&amp;""),Codes!$A$5:$A$14,0))),"",TRIM(Customers!E838))</f>
        <v>Employee</v>
      </c>
      <c r="F838" s="2" t="str">
        <f aca="false">IF(OR(TRIM(Customers!F838&amp;"")="",ISNUMBER(MATCH(TRIM(Customers!F838&amp;""),Codes!$A$5:$A$14,0))),"",TRIM(Customers!F838))</f>
        <v>Single</v>
      </c>
      <c r="G838" s="4" t="n">
        <f aca="false">IF(OR(TRIM(Customers!G838&amp;"")="",ISNUMBER(MATCH(TRIM(Customers!G838&amp;""),Codes!$A$5:$A$14,0)),Customers!G838=-999),"",IF(ISNUMBER(Customers!G838),Customers!G838,IFERROR(VALUE(Customers!G838),"")))</f>
        <v>42300</v>
      </c>
      <c r="H838" s="3" t="n">
        <f aca="false">IF(OR(TRIM(Customers!H838&amp;"")="",ISNUMBER(MATCH(TRIM(Customers!H838&amp;""),Codes!$A$5:$A$14,0))),"",IF(ISNUMBER(Customers!H838),Customers!H838,IFERROR(VALUE(Customers!H838),"")))</f>
        <v>8</v>
      </c>
      <c r="I838" s="5" t="n">
        <f aca="false">IF(OR(TRIM(Customers!I838&amp;"")="",ISNUMBER(MATCH(TRIM(Customers!I838&amp;""),Codes!$A$5:$A$14,0)),Customers!I838=DATE(1970,1,1)),"",IF(ISNUMBER(Customers!I838),Customers!I838,IFERROR(DATEVALUE(Customers!I838),"")))</f>
        <v>43080</v>
      </c>
      <c r="J838" s="2" t="str">
        <f aca="false">IF(OR(TRIM(Customers!J838&amp;"")="",ISNUMBER(MATCH(TRIM(Customers!J838&amp;""),Codes!$A$5:$A$14,0))),"",TRIM(Customers!J838))</f>
        <v>Branch</v>
      </c>
      <c r="K838" s="3" t="n">
        <f aca="false">IF(OR(TRIM(Customers!K838&amp;"")="",ISNUMBER(MATCH(TRIM(Customers!K838&amp;""),Codes!$A$5:$A$14,0))),"",IF(ISNUMBER(Customers!K838),Customers!K838,IFERROR(VALUE(Customers!K838),"")))</f>
        <v>1</v>
      </c>
      <c r="L838" s="4" t="n">
        <f aca="false">IF(OR(TRIM(Customers!L838&amp;"")="",ISNUMBER(MATCH(TRIM(Customers!L838&amp;""),Codes!$A$5:$A$14,0))),"",IF(ISNUMBER(Customers!L838),Customers!L838,IFERROR(VALUE(Customers!L838),"")))</f>
        <v>1270.92</v>
      </c>
      <c r="M838" s="4" t="n">
        <f aca="false">IF(OR(TRIM(Customers!M838&amp;"")="",ISNUMBER(MATCH(TRIM(Customers!M838&amp;""),Codes!$A$5:$A$14,0))),"",IF(ISNUMBER(Customers!M838),Customers!M838,IFERROR(VALUE(Customers!M838),"")))</f>
        <v>37396.07</v>
      </c>
      <c r="N838" s="3" t="n">
        <f aca="false">IF(OR(TRIM(Customers!N838&amp;"")="",ISNUMBER(MATCH(TRIM(Customers!N838&amp;""),Codes!$A$5:$A$14,0)),Customers!N838=9999),"",IF(ISNUMBER(Customers!N838),Customers!N838,IFERROR(VALUE(Customers!N838),"")))</f>
        <v>27</v>
      </c>
      <c r="O838" s="4" t="n">
        <f aca="false">IF(OR(TRIM(Customers!O838&amp;"")="",ISNUMBER(MATCH(TRIM(Customers!O838&amp;""),Codes!$A$5:$A$14,0))),"",IF(ISNUMBER(Customers!O838),Customers!O838,IFERROR(VALUE(Customers!O838),"")))</f>
        <v>37.61</v>
      </c>
      <c r="P838" s="3" t="n">
        <f aca="false">IF(OR(TRIM(Customers!P838&amp;"")="",ISNUMBER(MATCH(TRIM(Customers!P838&amp;""),Codes!$A$5:$A$14,0))),"",IF(ISNUMBER(Customers!P838),Customers!P838,IFERROR(VALUE(Customers!P838),"")))</f>
        <v>11</v>
      </c>
      <c r="Q838" s="4" t="n">
        <f aca="false">IF(OR(TRIM(Customers!Q838&amp;"")="",ISNUMBER(MATCH(TRIM(Customers!Q838&amp;""),Codes!$A$5:$A$14,0))),"",IF(ISNUMBER(Customers!Q838),Customers!Q838,IFERROR(VALUE(Customers!Q838),"")))</f>
        <v>10000</v>
      </c>
      <c r="R838" s="4" t="n">
        <f aca="false">IF(OR(TRIM(Customers!R838&amp;"")="",ISNUMBER(MATCH(TRIM(Customers!R838&amp;""),Codes!$A$5:$A$14,0))),"",IF(ISNUMBER(Customers!R838),Customers!R838,IFERROR(VALUE(Customers!R838),"")))</f>
        <v>1618.63</v>
      </c>
      <c r="S838" s="4" t="n">
        <f aca="false">IF(OR(TRIM(Customers!S838&amp;"")="",ISNUMBER(MATCH(TRIM(Customers!S838&amp;""),Codes!$A$5:$A$14,0))),"",IF(ISNUMBER(Customers!S838),Customers!S838,IFERROR(VALUE(Customers!S838),"")))</f>
        <v>171000</v>
      </c>
      <c r="T838" s="4" t="n">
        <f aca="false">IF(OR(TRIM(Customers!T838&amp;"")="",ISNUMBER(MATCH(TRIM(Customers!T838&amp;""),Codes!$A$5:$A$14,0))),"",IF(ISNUMBER(Customers!T838),Customers!T838,IFERROR(VALUE(Customers!T838),"")))</f>
        <v>940</v>
      </c>
      <c r="U838" s="3" t="n">
        <f aca="false">IF(OR(TRIM(Customers!U838&amp;"")="",ISNUMBER(MATCH(TRIM(Customers!U838&amp;""),Codes!$A$5:$A$14,0)),Customers!U838=0),"",IF(ISNUMBER(Customers!U838),Customers!U838,IFERROR(VALUE(Customers!U838),"")))</f>
        <v>650</v>
      </c>
      <c r="V838" s="3" t="n">
        <f aca="false">IF(OR(TRIM(Customers!V838&amp;"")="",ISNUMBER(MATCH(TRIM(Customers!V838&amp;""),Codes!$A$5:$A$14,0))),"",IF(ISNUMBER(Customers!V838),Customers!V838,IFERROR(VALUE(Customers!V838),"")))</f>
        <v>1</v>
      </c>
    </row>
    <row r="839" customFormat="false" ht="15" hidden="false" customHeight="false" outlineLevel="0" collapsed="false">
      <c r="A839" s="2" t="str">
        <f aca="false">Customers!A839</f>
        <v>CL00838</v>
      </c>
      <c r="B839" s="3" t="n">
        <f aca="false">IF(OR(TRIM(Customers!B839&amp;"")="",ISNUMBER(MATCH(TRIM(Customers!B839&amp;""),Codes!$A$5:$A$14,0)),Customers!B839=0),"",IF(ISNUMBER(Customers!B839),Customers!B839,IFERROR(VALUE(Customers!B839),"")))</f>
        <v>56</v>
      </c>
      <c r="C839" s="2" t="str">
        <f aca="false">IF(OR(TRIM(Customers!C839&amp;"")="",ISNUMBER(MATCH(TRIM(Customers!C839&amp;""),Codes!$A$5:$A$14,0))),"",TRIM(Customers!C839))</f>
        <v>F</v>
      </c>
      <c r="D839" s="2" t="str">
        <f aca="false">IF(OR(TRIM(Customers!D839&amp;"")="",ISNUMBER(MATCH(TRIM(Customers!D839&amp;""),Codes!$A$5:$A$14,0))),"",TRIM(Customers!D839))</f>
        <v>Puglia</v>
      </c>
      <c r="E839" s="2" t="str">
        <f aca="false">IF(OR(TRIM(Customers!E839&amp;"")="",ISNUMBER(MATCH(TRIM(Customers!E839&amp;""),Codes!$A$5:$A$14,0))),"",TRIM(Customers!E839))</f>
        <v>Self-employed</v>
      </c>
      <c r="F839" s="2" t="str">
        <f aca="false">IF(OR(TRIM(Customers!F839&amp;"")="",ISNUMBER(MATCH(TRIM(Customers!F839&amp;""),Codes!$A$5:$A$14,0))),"",TRIM(Customers!F839))</f>
        <v>Married</v>
      </c>
      <c r="G839" s="4" t="n">
        <f aca="false">IF(OR(TRIM(Customers!G839&amp;"")="",ISNUMBER(MATCH(TRIM(Customers!G839&amp;""),Codes!$A$5:$A$14,0)),Customers!G839=-999),"",IF(ISNUMBER(Customers!G839),Customers!G839,IFERROR(VALUE(Customers!G839),"")))</f>
        <v>52700</v>
      </c>
      <c r="H839" s="3" t="n">
        <f aca="false">IF(OR(TRIM(Customers!H839&amp;"")="",ISNUMBER(MATCH(TRIM(Customers!H839&amp;""),Codes!$A$5:$A$14,0))),"",IF(ISNUMBER(Customers!H839),Customers!H839,IFERROR(VALUE(Customers!H839),"")))</f>
        <v>29</v>
      </c>
      <c r="I839" s="5" t="str">
        <f aca="false">IF(OR(TRIM(Customers!I839&amp;"")="",ISNUMBER(MATCH(TRIM(Customers!I839&amp;""),Codes!$A$5:$A$14,0)),Customers!I839=DATE(1970,1,1)),"",IF(ISNUMBER(Customers!I839),Customers!I839,IFERROR(DATEVALUE(Customers!I839),"")))</f>
        <v/>
      </c>
      <c r="J839" s="2" t="str">
        <f aca="false">IF(OR(TRIM(Customers!J839&amp;"")="",ISNUMBER(MATCH(TRIM(Customers!J839&amp;""),Codes!$A$5:$A$14,0))),"",TRIM(Customers!J839))</f>
        <v>Online Banking</v>
      </c>
      <c r="K839" s="3" t="n">
        <f aca="false">IF(OR(TRIM(Customers!K839&amp;"")="",ISNUMBER(MATCH(TRIM(Customers!K839&amp;""),Codes!$A$5:$A$14,0))),"",IF(ISNUMBER(Customers!K839),Customers!K839,IFERROR(VALUE(Customers!K839),"")))</f>
        <v>1</v>
      </c>
      <c r="L839" s="4" t="n">
        <f aca="false">IF(OR(TRIM(Customers!L839&amp;"")="",ISNUMBER(MATCH(TRIM(Customers!L839&amp;""),Codes!$A$5:$A$14,0))),"",IF(ISNUMBER(Customers!L839),Customers!L839,IFERROR(VALUE(Customers!L839),"")))</f>
        <v>2371.76</v>
      </c>
      <c r="M839" s="4" t="n">
        <f aca="false">IF(OR(TRIM(Customers!M839&amp;"")="",ISNUMBER(MATCH(TRIM(Customers!M839&amp;""),Codes!$A$5:$A$14,0))),"",IF(ISNUMBER(Customers!M839),Customers!M839,IFERROR(VALUE(Customers!M839),"")))</f>
        <v>64611.59</v>
      </c>
      <c r="N839" s="3" t="n">
        <f aca="false">IF(OR(TRIM(Customers!N839&amp;"")="",ISNUMBER(MATCH(TRIM(Customers!N839&amp;""),Codes!$A$5:$A$14,0)),Customers!N839=9999),"",IF(ISNUMBER(Customers!N839),Customers!N839,IFERROR(VALUE(Customers!N839),"")))</f>
        <v>34</v>
      </c>
      <c r="O839" s="4" t="n">
        <f aca="false">IF(OR(TRIM(Customers!O839&amp;"")="",ISNUMBER(MATCH(TRIM(Customers!O839&amp;""),Codes!$A$5:$A$14,0))),"",IF(ISNUMBER(Customers!O839),Customers!O839,IFERROR(VALUE(Customers!O839),"")))</f>
        <v>70.88</v>
      </c>
      <c r="P839" s="3" t="n">
        <f aca="false">IF(OR(TRIM(Customers!P839&amp;"")="",ISNUMBER(MATCH(TRIM(Customers!P839&amp;""),Codes!$A$5:$A$14,0))),"",IF(ISNUMBER(Customers!P839),Customers!P839,IFERROR(VALUE(Customers!P839),"")))</f>
        <v>2</v>
      </c>
      <c r="Q839" s="4" t="n">
        <f aca="false">IF(OR(TRIM(Customers!Q839&amp;"")="",ISNUMBER(MATCH(TRIM(Customers!Q839&amp;""),Codes!$A$5:$A$14,0))),"",IF(ISNUMBER(Customers!Q839),Customers!Q839,IFERROR(VALUE(Customers!Q839),"")))</f>
        <v>10000</v>
      </c>
      <c r="R839" s="4" t="n">
        <f aca="false">IF(OR(TRIM(Customers!R839&amp;"")="",ISNUMBER(MATCH(TRIM(Customers!R839&amp;""),Codes!$A$5:$A$14,0))),"",IF(ISNUMBER(Customers!R839),Customers!R839,IFERROR(VALUE(Customers!R839),"")))</f>
        <v>3968.15</v>
      </c>
      <c r="S839" s="4" t="n">
        <f aca="false">IF(OR(TRIM(Customers!S839&amp;"")="",ISNUMBER(MATCH(TRIM(Customers!S839&amp;""),Codes!$A$5:$A$14,0))),"",IF(ISNUMBER(Customers!S839),Customers!S839,IFERROR(VALUE(Customers!S839),"")))</f>
        <v>83000</v>
      </c>
      <c r="T839" s="4" t="n">
        <f aca="false">IF(OR(TRIM(Customers!T839&amp;"")="",ISNUMBER(MATCH(TRIM(Customers!T839&amp;""),Codes!$A$5:$A$14,0))),"",IF(ISNUMBER(Customers!T839),Customers!T839,IFERROR(VALUE(Customers!T839),"")))</f>
        <v>622</v>
      </c>
      <c r="U839" s="3" t="n">
        <f aca="false">IF(OR(TRIM(Customers!U839&amp;"")="",ISNUMBER(MATCH(TRIM(Customers!U839&amp;""),Codes!$A$5:$A$14,0)),Customers!U839=0),"",IF(ISNUMBER(Customers!U839),Customers!U839,IFERROR(VALUE(Customers!U839),"")))</f>
        <v>762</v>
      </c>
      <c r="V839" s="3" t="n">
        <f aca="false">IF(OR(TRIM(Customers!V839&amp;"")="",ISNUMBER(MATCH(TRIM(Customers!V839&amp;""),Codes!$A$5:$A$14,0))),"",IF(ISNUMBER(Customers!V839),Customers!V839,IFERROR(VALUE(Customers!V839),"")))</f>
        <v>0</v>
      </c>
    </row>
    <row r="840" customFormat="false" ht="15" hidden="false" customHeight="false" outlineLevel="0" collapsed="false">
      <c r="A840" s="2" t="str">
        <f aca="false">Customers!A840</f>
        <v>CL00839</v>
      </c>
      <c r="B840" s="3" t="str">
        <f aca="false">IF(OR(TRIM(Customers!B840&amp;"")="",ISNUMBER(MATCH(TRIM(Customers!B840&amp;""),Codes!$A$5:$A$14,0)),Customers!B840=0),"",IF(ISNUMBER(Customers!B840),Customers!B840,IFERROR(VALUE(Customers!B840),"")))</f>
        <v/>
      </c>
      <c r="C840" s="2" t="str">
        <f aca="false">IF(OR(TRIM(Customers!C840&amp;"")="",ISNUMBER(MATCH(TRIM(Customers!C840&amp;""),Codes!$A$5:$A$14,0))),"",TRIM(Customers!C840))</f>
        <v>F</v>
      </c>
      <c r="D840" s="2" t="str">
        <f aca="false">IF(OR(TRIM(Customers!D840&amp;"")="",ISNUMBER(MATCH(TRIM(Customers!D840&amp;""),Codes!$A$5:$A$14,0))),"",TRIM(Customers!D840))</f>
        <v>Sicilia</v>
      </c>
      <c r="E840" s="2" t="str">
        <f aca="false">IF(OR(TRIM(Customers!E840&amp;"")="",ISNUMBER(MATCH(TRIM(Customers!E840&amp;""),Codes!$A$5:$A$14,0))),"",TRIM(Customers!E840))</f>
        <v>Employee</v>
      </c>
      <c r="F840" s="2" t="str">
        <f aca="false">IF(OR(TRIM(Customers!F840&amp;"")="",ISNUMBER(MATCH(TRIM(Customers!F840&amp;""),Codes!$A$5:$A$14,0))),"",TRIM(Customers!F840))</f>
        <v>Married</v>
      </c>
      <c r="G840" s="4" t="n">
        <f aca="false">IF(OR(TRIM(Customers!G840&amp;"")="",ISNUMBER(MATCH(TRIM(Customers!G840&amp;""),Codes!$A$5:$A$14,0)),Customers!G840=-999),"",IF(ISNUMBER(Customers!G840),Customers!G840,IFERROR(VALUE(Customers!G840),"")))</f>
        <v>37500</v>
      </c>
      <c r="H840" s="3" t="n">
        <f aca="false">IF(OR(TRIM(Customers!H840&amp;"")="",ISNUMBER(MATCH(TRIM(Customers!H840&amp;""),Codes!$A$5:$A$14,0))),"",IF(ISNUMBER(Customers!H840),Customers!H840,IFERROR(VALUE(Customers!H840),"")))</f>
        <v>1</v>
      </c>
      <c r="I840" s="5" t="n">
        <f aca="false">IF(OR(TRIM(Customers!I840&amp;"")="",ISNUMBER(MATCH(TRIM(Customers!I840&amp;""),Codes!$A$5:$A$14,0)),Customers!I840=DATE(1970,1,1)),"",IF(ISNUMBER(Customers!I840),Customers!I840,IFERROR(DATEVALUE(Customers!I840),"")))</f>
        <v>45797</v>
      </c>
      <c r="J840" s="2" t="str">
        <f aca="false">IF(OR(TRIM(Customers!J840&amp;"")="",ISNUMBER(MATCH(TRIM(Customers!J840&amp;""),Codes!$A$5:$A$14,0))),"",TRIM(Customers!J840))</f>
        <v>App</v>
      </c>
      <c r="K840" s="3" t="n">
        <f aca="false">IF(OR(TRIM(Customers!K840&amp;"")="",ISNUMBER(MATCH(TRIM(Customers!K840&amp;""),Codes!$A$5:$A$14,0))),"",IF(ISNUMBER(Customers!K840),Customers!K840,IFERROR(VALUE(Customers!K840),"")))</f>
        <v>1</v>
      </c>
      <c r="L840" s="4" t="n">
        <f aca="false">IF(OR(TRIM(Customers!L840&amp;"")="",ISNUMBER(MATCH(TRIM(Customers!L840&amp;""),Codes!$A$5:$A$14,0))),"",IF(ISNUMBER(Customers!L840),Customers!L840,IFERROR(VALUE(Customers!L840),"")))</f>
        <v>5491.38</v>
      </c>
      <c r="M840" s="4" t="n">
        <f aca="false">IF(OR(TRIM(Customers!M840&amp;"")="",ISNUMBER(MATCH(TRIM(Customers!M840&amp;""),Codes!$A$5:$A$14,0))),"",IF(ISNUMBER(Customers!M840),Customers!M840,IFERROR(VALUE(Customers!M840),"")))</f>
        <v>0</v>
      </c>
      <c r="N840" s="3" t="n">
        <f aca="false">IF(OR(TRIM(Customers!N840&amp;"")="",ISNUMBER(MATCH(TRIM(Customers!N840&amp;""),Codes!$A$5:$A$14,0)),Customers!N840=9999),"",IF(ISNUMBER(Customers!N840),Customers!N840,IFERROR(VALUE(Customers!N840),"")))</f>
        <v>42</v>
      </c>
      <c r="O840" s="4" t="n">
        <f aca="false">IF(OR(TRIM(Customers!O840&amp;"")="",ISNUMBER(MATCH(TRIM(Customers!O840&amp;""),Codes!$A$5:$A$14,0))),"",IF(ISNUMBER(Customers!O840),Customers!O840,IFERROR(VALUE(Customers!O840),"")))</f>
        <v>33.83</v>
      </c>
      <c r="P840" s="3" t="n">
        <f aca="false">IF(OR(TRIM(Customers!P840&amp;"")="",ISNUMBER(MATCH(TRIM(Customers!P840&amp;""),Codes!$A$5:$A$14,0))),"",IF(ISNUMBER(Customers!P840),Customers!P840,IFERROR(VALUE(Customers!P840),"")))</f>
        <v>1</v>
      </c>
      <c r="Q840" s="4" t="n">
        <f aca="false">IF(OR(TRIM(Customers!Q840&amp;"")="",ISNUMBER(MATCH(TRIM(Customers!Q840&amp;""),Codes!$A$5:$A$14,0))),"",IF(ISNUMBER(Customers!Q840),Customers!Q840,IFERROR(VALUE(Customers!Q840),"")))</f>
        <v>7500</v>
      </c>
      <c r="R840" s="4" t="n">
        <f aca="false">IF(OR(TRIM(Customers!R840&amp;"")="",ISNUMBER(MATCH(TRIM(Customers!R840&amp;""),Codes!$A$5:$A$14,0))),"",IF(ISNUMBER(Customers!R840),Customers!R840,IFERROR(VALUE(Customers!R840),"")))</f>
        <v>1274.77</v>
      </c>
      <c r="S840" s="4" t="n">
        <f aca="false">IF(OR(TRIM(Customers!S840&amp;"")="",ISNUMBER(MATCH(TRIM(Customers!S840&amp;""),Codes!$A$5:$A$14,0))),"",IF(ISNUMBER(Customers!S840),Customers!S840,IFERROR(VALUE(Customers!S840),"")))</f>
        <v>99000</v>
      </c>
      <c r="T840" s="4" t="n">
        <f aca="false">IF(OR(TRIM(Customers!T840&amp;"")="",ISNUMBER(MATCH(TRIM(Customers!T840&amp;""),Codes!$A$5:$A$14,0))),"",IF(ISNUMBER(Customers!T840),Customers!T840,IFERROR(VALUE(Customers!T840),"")))</f>
        <v>736</v>
      </c>
      <c r="U840" s="3" t="n">
        <f aca="false">IF(OR(TRIM(Customers!U840&amp;"")="",ISNUMBER(MATCH(TRIM(Customers!U840&amp;""),Codes!$A$5:$A$14,0)),Customers!U840=0),"",IF(ISNUMBER(Customers!U840),Customers!U840,IFERROR(VALUE(Customers!U840),"")))</f>
        <v>589</v>
      </c>
      <c r="V840" s="3" t="n">
        <f aca="false">IF(OR(TRIM(Customers!V840&amp;"")="",ISNUMBER(MATCH(TRIM(Customers!V840&amp;""),Codes!$A$5:$A$14,0))),"",IF(ISNUMBER(Customers!V840),Customers!V840,IFERROR(VALUE(Customers!V840),"")))</f>
        <v>0</v>
      </c>
    </row>
    <row r="841" customFormat="false" ht="15" hidden="false" customHeight="false" outlineLevel="0" collapsed="false">
      <c r="A841" s="2" t="str">
        <f aca="false">Customers!A841</f>
        <v>CL00840</v>
      </c>
      <c r="B841" s="3" t="n">
        <f aca="false">IF(OR(TRIM(Customers!B841&amp;"")="",ISNUMBER(MATCH(TRIM(Customers!B841&amp;""),Codes!$A$5:$A$14,0)),Customers!B841=0),"",IF(ISNUMBER(Customers!B841),Customers!B841,IFERROR(VALUE(Customers!B841),"")))</f>
        <v>62</v>
      </c>
      <c r="C841" s="2" t="str">
        <f aca="false">IF(OR(TRIM(Customers!C841&amp;"")="",ISNUMBER(MATCH(TRIM(Customers!C841&amp;""),Codes!$A$5:$A$14,0))),"",TRIM(Customers!C841))</f>
        <v>M</v>
      </c>
      <c r="D841" s="2" t="str">
        <f aca="false">IF(OR(TRIM(Customers!D841&amp;"")="",ISNUMBER(MATCH(TRIM(Customers!D841&amp;""),Codes!$A$5:$A$14,0))),"",TRIM(Customers!D841))</f>
        <v>Sicilia</v>
      </c>
      <c r="E841" s="2" t="str">
        <f aca="false">IF(OR(TRIM(Customers!E841&amp;"")="",ISNUMBER(MATCH(TRIM(Customers!E841&amp;""),Codes!$A$5:$A$14,0))),"",TRIM(Customers!E841))</f>
        <v>Teacher</v>
      </c>
      <c r="F841" s="2" t="str">
        <f aca="false">IF(OR(TRIM(Customers!F841&amp;"")="",ISNUMBER(MATCH(TRIM(Customers!F841&amp;""),Codes!$A$5:$A$14,0))),"",TRIM(Customers!F841))</f>
        <v>Married</v>
      </c>
      <c r="G841" s="4" t="n">
        <f aca="false">IF(OR(TRIM(Customers!G841&amp;"")="",ISNUMBER(MATCH(TRIM(Customers!G841&amp;""),Codes!$A$5:$A$14,0)),Customers!G841=-999),"",IF(ISNUMBER(Customers!G841),Customers!G841,IFERROR(VALUE(Customers!G841),"")))</f>
        <v>39700</v>
      </c>
      <c r="H841" s="3" t="n">
        <f aca="false">IF(OR(TRIM(Customers!H841&amp;"")="",ISNUMBER(MATCH(TRIM(Customers!H841&amp;""),Codes!$A$5:$A$14,0))),"",IF(ISNUMBER(Customers!H841),Customers!H841,IFERROR(VALUE(Customers!H841),"")))</f>
        <v>20</v>
      </c>
      <c r="I841" s="5" t="n">
        <f aca="false">IF(OR(TRIM(Customers!I841&amp;"")="",ISNUMBER(MATCH(TRIM(Customers!I841&amp;""),Codes!$A$5:$A$14,0)),Customers!I841=DATE(1970,1,1)),"",IF(ISNUMBER(Customers!I841),Customers!I841,IFERROR(DATEVALUE(Customers!I841),"")))</f>
        <v>38761</v>
      </c>
      <c r="J841" s="2" t="str">
        <f aca="false">IF(OR(TRIM(Customers!J841&amp;"")="",ISNUMBER(MATCH(TRIM(Customers!J841&amp;""),Codes!$A$5:$A$14,0))),"",TRIM(Customers!J841))</f>
        <v>App</v>
      </c>
      <c r="K841" s="3" t="n">
        <f aca="false">IF(OR(TRIM(Customers!K841&amp;"")="",ISNUMBER(MATCH(TRIM(Customers!K841&amp;""),Codes!$A$5:$A$14,0))),"",IF(ISNUMBER(Customers!K841),Customers!K841,IFERROR(VALUE(Customers!K841),"")))</f>
        <v>3</v>
      </c>
      <c r="L841" s="4" t="n">
        <f aca="false">IF(OR(TRIM(Customers!L841&amp;"")="",ISNUMBER(MATCH(TRIM(Customers!L841&amp;""),Codes!$A$5:$A$14,0))),"",IF(ISNUMBER(Customers!L841),Customers!L841,IFERROR(VALUE(Customers!L841),"")))</f>
        <v>12517.72</v>
      </c>
      <c r="M841" s="4" t="n">
        <f aca="false">IF(OR(TRIM(Customers!M841&amp;"")="",ISNUMBER(MATCH(TRIM(Customers!M841&amp;""),Codes!$A$5:$A$14,0))),"",IF(ISNUMBER(Customers!M841),Customers!M841,IFERROR(VALUE(Customers!M841),"")))</f>
        <v>142763.22</v>
      </c>
      <c r="N841" s="3" t="n">
        <f aca="false">IF(OR(TRIM(Customers!N841&amp;"")="",ISNUMBER(MATCH(TRIM(Customers!N841&amp;""),Codes!$A$5:$A$14,0)),Customers!N841=9999),"",IF(ISNUMBER(Customers!N841),Customers!N841,IFERROR(VALUE(Customers!N841),"")))</f>
        <v>37</v>
      </c>
      <c r="O841" s="4" t="n">
        <f aca="false">IF(OR(TRIM(Customers!O841&amp;"")="",ISNUMBER(MATCH(TRIM(Customers!O841&amp;""),Codes!$A$5:$A$14,0))),"",IF(ISNUMBER(Customers!O841),Customers!O841,IFERROR(VALUE(Customers!O841),"")))</f>
        <v>38.02</v>
      </c>
      <c r="P841" s="3" t="n">
        <f aca="false">IF(OR(TRIM(Customers!P841&amp;"")="",ISNUMBER(MATCH(TRIM(Customers!P841&amp;""),Codes!$A$5:$A$14,0))),"",IF(ISNUMBER(Customers!P841),Customers!P841,IFERROR(VALUE(Customers!P841),"")))</f>
        <v>2</v>
      </c>
      <c r="Q841" s="4" t="n">
        <f aca="false">IF(OR(TRIM(Customers!Q841&amp;"")="",ISNUMBER(MATCH(TRIM(Customers!Q841&amp;""),Codes!$A$5:$A$14,0))),"",IF(ISNUMBER(Customers!Q841),Customers!Q841,IFERROR(VALUE(Customers!Q841),"")))</f>
        <v>4000</v>
      </c>
      <c r="R841" s="4" t="n">
        <f aca="false">IF(OR(TRIM(Customers!R841&amp;"")="",ISNUMBER(MATCH(TRIM(Customers!R841&amp;""),Codes!$A$5:$A$14,0))),"",IF(ISNUMBER(Customers!R841),Customers!R841,IFERROR(VALUE(Customers!R841),"")))</f>
        <v>2527.63</v>
      </c>
      <c r="S841" s="4" t="str">
        <f aca="false">IF(OR(TRIM(Customers!S841&amp;"")="",ISNUMBER(MATCH(TRIM(Customers!S841&amp;""),Codes!$A$5:$A$14,0))),"",IF(ISNUMBER(Customers!S841),Customers!S841,IFERROR(VALUE(Customers!S841),"")))</f>
        <v/>
      </c>
      <c r="T841" s="4" t="str">
        <f aca="false">IF(OR(TRIM(Customers!T841&amp;"")="",ISNUMBER(MATCH(TRIM(Customers!T841&amp;""),Codes!$A$5:$A$14,0))),"",IF(ISNUMBER(Customers!T841),Customers!T841,IFERROR(VALUE(Customers!T841),"")))</f>
        <v/>
      </c>
      <c r="U841" s="3" t="n">
        <f aca="false">IF(OR(TRIM(Customers!U841&amp;"")="",ISNUMBER(MATCH(TRIM(Customers!U841&amp;""),Codes!$A$5:$A$14,0)),Customers!U841=0),"",IF(ISNUMBER(Customers!U841),Customers!U841,IFERROR(VALUE(Customers!U841),"")))</f>
        <v>683</v>
      </c>
      <c r="V841" s="3" t="n">
        <f aca="false">IF(OR(TRIM(Customers!V841&amp;"")="",ISNUMBER(MATCH(TRIM(Customers!V841&amp;""),Codes!$A$5:$A$14,0))),"",IF(ISNUMBER(Customers!V841),Customers!V841,IFERROR(VALUE(Customers!V841),"")))</f>
        <v>0</v>
      </c>
    </row>
    <row r="842" customFormat="false" ht="15" hidden="false" customHeight="false" outlineLevel="0" collapsed="false">
      <c r="A842" s="2" t="str">
        <f aca="false">Customers!A842</f>
        <v>CL00841</v>
      </c>
      <c r="B842" s="3" t="n">
        <f aca="false">IF(OR(TRIM(Customers!B842&amp;"")="",ISNUMBER(MATCH(TRIM(Customers!B842&amp;""),Codes!$A$5:$A$14,0)),Customers!B842=0),"",IF(ISNUMBER(Customers!B842),Customers!B842,IFERROR(VALUE(Customers!B842),"")))</f>
        <v>49</v>
      </c>
      <c r="C842" s="2" t="str">
        <f aca="false">IF(OR(TRIM(Customers!C842&amp;"")="",ISNUMBER(MATCH(TRIM(Customers!C842&amp;""),Codes!$A$5:$A$14,0))),"",TRIM(Customers!C842))</f>
        <v>M</v>
      </c>
      <c r="D842" s="2" t="str">
        <f aca="false">IF(OR(TRIM(Customers!D842&amp;"")="",ISNUMBER(MATCH(TRIM(Customers!D842&amp;""),Codes!$A$5:$A$14,0))),"",TRIM(Customers!D842))</f>
        <v>Lombardia</v>
      </c>
      <c r="E842" s="2" t="str">
        <f aca="false">IF(OR(TRIM(Customers!E842&amp;"")="",ISNUMBER(MATCH(TRIM(Customers!E842&amp;""),Codes!$A$5:$A$14,0))),"",TRIM(Customers!E842))</f>
        <v>Employee</v>
      </c>
      <c r="F842" s="2" t="str">
        <f aca="false">IF(OR(TRIM(Customers!F842&amp;"")="",ISNUMBER(MATCH(TRIM(Customers!F842&amp;""),Codes!$A$5:$A$14,0))),"",TRIM(Customers!F842))</f>
        <v>Married</v>
      </c>
      <c r="G842" s="4" t="n">
        <f aca="false">IF(OR(TRIM(Customers!G842&amp;"")="",ISNUMBER(MATCH(TRIM(Customers!G842&amp;""),Codes!$A$5:$A$14,0)),Customers!G842=-999),"",IF(ISNUMBER(Customers!G842),Customers!G842,IFERROR(VALUE(Customers!G842),"")))</f>
        <v>29300</v>
      </c>
      <c r="H842" s="3" t="n">
        <f aca="false">IF(OR(TRIM(Customers!H842&amp;"")="",ISNUMBER(MATCH(TRIM(Customers!H842&amp;""),Codes!$A$5:$A$14,0))),"",IF(ISNUMBER(Customers!H842),Customers!H842,IFERROR(VALUE(Customers!H842),"")))</f>
        <v>26</v>
      </c>
      <c r="I842" s="5" t="n">
        <f aca="false">IF(OR(TRIM(Customers!I842&amp;"")="",ISNUMBER(MATCH(TRIM(Customers!I842&amp;""),Codes!$A$5:$A$14,0)),Customers!I842=DATE(1970,1,1)),"",IF(ISNUMBER(Customers!I842),Customers!I842,IFERROR(DATEVALUE(Customers!I842),"")))</f>
        <v>36591</v>
      </c>
      <c r="J842" s="2" t="str">
        <f aca="false">IF(OR(TRIM(Customers!J842&amp;"")="",ISNUMBER(MATCH(TRIM(Customers!J842&amp;""),Codes!$A$5:$A$14,0))),"",TRIM(Customers!J842))</f>
        <v>App</v>
      </c>
      <c r="K842" s="3" t="n">
        <f aca="false">IF(OR(TRIM(Customers!K842&amp;"")="",ISNUMBER(MATCH(TRIM(Customers!K842&amp;""),Codes!$A$5:$A$14,0))),"",IF(ISNUMBER(Customers!K842),Customers!K842,IFERROR(VALUE(Customers!K842),"")))</f>
        <v>3</v>
      </c>
      <c r="L842" s="4" t="n">
        <f aca="false">IF(OR(TRIM(Customers!L842&amp;"")="",ISNUMBER(MATCH(TRIM(Customers!L842&amp;""),Codes!$A$5:$A$14,0))),"",IF(ISNUMBER(Customers!L842),Customers!L842,IFERROR(VALUE(Customers!L842),"")))</f>
        <v>3053.58</v>
      </c>
      <c r="M842" s="4" t="n">
        <f aca="false">IF(OR(TRIM(Customers!M842&amp;"")="",ISNUMBER(MATCH(TRIM(Customers!M842&amp;""),Codes!$A$5:$A$14,0))),"",IF(ISNUMBER(Customers!M842),Customers!M842,IFERROR(VALUE(Customers!M842),"")))</f>
        <v>0</v>
      </c>
      <c r="N842" s="3" t="n">
        <f aca="false">IF(OR(TRIM(Customers!N842&amp;"")="",ISNUMBER(MATCH(TRIM(Customers!N842&amp;""),Codes!$A$5:$A$14,0)),Customers!N842=9999),"",IF(ISNUMBER(Customers!N842),Customers!N842,IFERROR(VALUE(Customers!N842),"")))</f>
        <v>31</v>
      </c>
      <c r="O842" s="4" t="n">
        <f aca="false">IF(OR(TRIM(Customers!O842&amp;"")="",ISNUMBER(MATCH(TRIM(Customers!O842&amp;""),Codes!$A$5:$A$14,0))),"",IF(ISNUMBER(Customers!O842),Customers!O842,IFERROR(VALUE(Customers!O842),"")))</f>
        <v>60.36</v>
      </c>
      <c r="P842" s="3" t="n">
        <f aca="false">IF(OR(TRIM(Customers!P842&amp;"")="",ISNUMBER(MATCH(TRIM(Customers!P842&amp;""),Codes!$A$5:$A$14,0))),"",IF(ISNUMBER(Customers!P842),Customers!P842,IFERROR(VALUE(Customers!P842),"")))</f>
        <v>1</v>
      </c>
      <c r="Q842" s="4" t="n">
        <f aca="false">IF(OR(TRIM(Customers!Q842&amp;"")="",ISNUMBER(MATCH(TRIM(Customers!Q842&amp;""),Codes!$A$5:$A$14,0))),"",IF(ISNUMBER(Customers!Q842),Customers!Q842,IFERROR(VALUE(Customers!Q842),"")))</f>
        <v>3500</v>
      </c>
      <c r="R842" s="4" t="n">
        <f aca="false">IF(OR(TRIM(Customers!R842&amp;"")="",ISNUMBER(MATCH(TRIM(Customers!R842&amp;""),Codes!$A$5:$A$14,0))),"",IF(ISNUMBER(Customers!R842),Customers!R842,IFERROR(VALUE(Customers!R842),"")))</f>
        <v>342.18</v>
      </c>
      <c r="S842" s="4" t="n">
        <f aca="false">IF(OR(TRIM(Customers!S842&amp;"")="",ISNUMBER(MATCH(TRIM(Customers!S842&amp;""),Codes!$A$5:$A$14,0))),"",IF(ISNUMBER(Customers!S842),Customers!S842,IFERROR(VALUE(Customers!S842),"")))</f>
        <v>89000</v>
      </c>
      <c r="T842" s="4" t="n">
        <f aca="false">IF(OR(TRIM(Customers!T842&amp;"")="",ISNUMBER(MATCH(TRIM(Customers!T842&amp;""),Codes!$A$5:$A$14,0))),"",IF(ISNUMBER(Customers!T842),Customers!T842,IFERROR(VALUE(Customers!T842),"")))</f>
        <v>592</v>
      </c>
      <c r="U842" s="3" t="n">
        <f aca="false">IF(OR(TRIM(Customers!U842&amp;"")="",ISNUMBER(MATCH(TRIM(Customers!U842&amp;""),Codes!$A$5:$A$14,0)),Customers!U842=0),"",IF(ISNUMBER(Customers!U842),Customers!U842,IFERROR(VALUE(Customers!U842),"")))</f>
        <v>707</v>
      </c>
      <c r="V842" s="3" t="str">
        <f aca="false">IF(OR(TRIM(Customers!V842&amp;"")="",ISNUMBER(MATCH(TRIM(Customers!V842&amp;""),Codes!$A$5:$A$14,0))),"",IF(ISNUMBER(Customers!V842),Customers!V842,IFERROR(VALUE(Customers!V842),"")))</f>
        <v/>
      </c>
    </row>
    <row r="843" customFormat="false" ht="15" hidden="false" customHeight="false" outlineLevel="0" collapsed="false">
      <c r="A843" s="2" t="str">
        <f aca="false">Customers!A843</f>
        <v>CL00842</v>
      </c>
      <c r="B843" s="3" t="n">
        <f aca="false">IF(OR(TRIM(Customers!B843&amp;"")="",ISNUMBER(MATCH(TRIM(Customers!B843&amp;""),Codes!$A$5:$A$14,0)),Customers!B843=0),"",IF(ISNUMBER(Customers!B843),Customers!B843,IFERROR(VALUE(Customers!B843),"")))</f>
        <v>18</v>
      </c>
      <c r="C843" s="2" t="str">
        <f aca="false">IF(OR(TRIM(Customers!C843&amp;"")="",ISNUMBER(MATCH(TRIM(Customers!C843&amp;""),Codes!$A$5:$A$14,0))),"",TRIM(Customers!C843))</f>
        <v>M</v>
      </c>
      <c r="D843" s="2" t="str">
        <f aca="false">IF(OR(TRIM(Customers!D843&amp;"")="",ISNUMBER(MATCH(TRIM(Customers!D843&amp;""),Codes!$A$5:$A$14,0))),"",TRIM(Customers!D843))</f>
        <v>Sardegna</v>
      </c>
      <c r="E843" s="2" t="str">
        <f aca="false">IF(OR(TRIM(Customers!E843&amp;"")="",ISNUMBER(MATCH(TRIM(Customers!E843&amp;""),Codes!$A$5:$A$14,0))),"",TRIM(Customers!E843))</f>
        <v>Manual worker</v>
      </c>
      <c r="F843" s="2" t="str">
        <f aca="false">IF(OR(TRIM(Customers!F843&amp;"")="",ISNUMBER(MATCH(TRIM(Customers!F843&amp;""),Codes!$A$5:$A$14,0))),"",TRIM(Customers!F843))</f>
        <v>Married</v>
      </c>
      <c r="G843" s="4" t="n">
        <f aca="false">IF(OR(TRIM(Customers!G843&amp;"")="",ISNUMBER(MATCH(TRIM(Customers!G843&amp;""),Codes!$A$5:$A$14,0)),Customers!G843=-999),"",IF(ISNUMBER(Customers!G843),Customers!G843,IFERROR(VALUE(Customers!G843),"")))</f>
        <v>27800</v>
      </c>
      <c r="H843" s="3" t="n">
        <f aca="false">IF(OR(TRIM(Customers!H843&amp;"")="",ISNUMBER(MATCH(TRIM(Customers!H843&amp;""),Codes!$A$5:$A$14,0))),"",IF(ISNUMBER(Customers!H843),Customers!H843,IFERROR(VALUE(Customers!H843),"")))</f>
        <v>0</v>
      </c>
      <c r="I843" s="5" t="n">
        <f aca="false">IF(OR(TRIM(Customers!I843&amp;"")="",ISNUMBER(MATCH(TRIM(Customers!I843&amp;""),Codes!$A$5:$A$14,0)),Customers!I843=DATE(1970,1,1)),"",IF(ISNUMBER(Customers!I843),Customers!I843,IFERROR(DATEVALUE(Customers!I843),"")))</f>
        <v>46247</v>
      </c>
      <c r="J843" s="2" t="str">
        <f aca="false">IF(OR(TRIM(Customers!J843&amp;"")="",ISNUMBER(MATCH(TRIM(Customers!J843&amp;""),Codes!$A$5:$A$14,0))),"",TRIM(Customers!J843))</f>
        <v>App</v>
      </c>
      <c r="K843" s="3" t="n">
        <f aca="false">IF(OR(TRIM(Customers!K843&amp;"")="",ISNUMBER(MATCH(TRIM(Customers!K843&amp;""),Codes!$A$5:$A$14,0))),"",IF(ISNUMBER(Customers!K843),Customers!K843,IFERROR(VALUE(Customers!K843),"")))</f>
        <v>2</v>
      </c>
      <c r="L843" s="4" t="n">
        <f aca="false">IF(OR(TRIM(Customers!L843&amp;"")="",ISNUMBER(MATCH(TRIM(Customers!L843&amp;""),Codes!$A$5:$A$14,0))),"",IF(ISNUMBER(Customers!L843),Customers!L843,IFERROR(VALUE(Customers!L843),"")))</f>
        <v>2981.84</v>
      </c>
      <c r="M843" s="4" t="n">
        <f aca="false">IF(OR(TRIM(Customers!M843&amp;"")="",ISNUMBER(MATCH(TRIM(Customers!M843&amp;""),Codes!$A$5:$A$14,0))),"",IF(ISNUMBER(Customers!M843),Customers!M843,IFERROR(VALUE(Customers!M843),"")))</f>
        <v>4700.84</v>
      </c>
      <c r="N843" s="3" t="n">
        <f aca="false">IF(OR(TRIM(Customers!N843&amp;"")="",ISNUMBER(MATCH(TRIM(Customers!N843&amp;""),Codes!$A$5:$A$14,0)),Customers!N843=9999),"",IF(ISNUMBER(Customers!N843),Customers!N843,IFERROR(VALUE(Customers!N843),"")))</f>
        <v>33</v>
      </c>
      <c r="O843" s="4" t="n">
        <f aca="false">IF(OR(TRIM(Customers!O843&amp;"")="",ISNUMBER(MATCH(TRIM(Customers!O843&amp;""),Codes!$A$5:$A$14,0))),"",IF(ISNUMBER(Customers!O843),Customers!O843,IFERROR(VALUE(Customers!O843),"")))</f>
        <v>79.69</v>
      </c>
      <c r="P843" s="3" t="n">
        <f aca="false">IF(OR(TRIM(Customers!P843&amp;"")="",ISNUMBER(MATCH(TRIM(Customers!P843&amp;""),Codes!$A$5:$A$14,0))),"",IF(ISNUMBER(Customers!P843),Customers!P843,IFERROR(VALUE(Customers!P843),"")))</f>
        <v>2</v>
      </c>
      <c r="Q843" s="4" t="n">
        <f aca="false">IF(OR(TRIM(Customers!Q843&amp;"")="",ISNUMBER(MATCH(TRIM(Customers!Q843&amp;""),Codes!$A$5:$A$14,0))),"",IF(ISNUMBER(Customers!Q843),Customers!Q843,IFERROR(VALUE(Customers!Q843),"")))</f>
        <v>0</v>
      </c>
      <c r="R843" s="4" t="n">
        <f aca="false">IF(OR(TRIM(Customers!R843&amp;"")="",ISNUMBER(MATCH(TRIM(Customers!R843&amp;""),Codes!$A$5:$A$14,0))),"",IF(ISNUMBER(Customers!R843),Customers!R843,IFERROR(VALUE(Customers!R843),"")))</f>
        <v>0</v>
      </c>
      <c r="S843" s="4" t="n">
        <f aca="false">IF(OR(TRIM(Customers!S843&amp;"")="",ISNUMBER(MATCH(TRIM(Customers!S843&amp;""),Codes!$A$5:$A$14,0))),"",IF(ISNUMBER(Customers!S843),Customers!S843,IFERROR(VALUE(Customers!S843),"")))</f>
        <v>0</v>
      </c>
      <c r="T843" s="4" t="n">
        <f aca="false">IF(OR(TRIM(Customers!T843&amp;"")="",ISNUMBER(MATCH(TRIM(Customers!T843&amp;""),Codes!$A$5:$A$14,0))),"",IF(ISNUMBER(Customers!T843),Customers!T843,IFERROR(VALUE(Customers!T843),"")))</f>
        <v>0</v>
      </c>
      <c r="U843" s="3" t="n">
        <f aca="false">IF(OR(TRIM(Customers!U843&amp;"")="",ISNUMBER(MATCH(TRIM(Customers!U843&amp;""),Codes!$A$5:$A$14,0)),Customers!U843=0),"",IF(ISNUMBER(Customers!U843),Customers!U843,IFERROR(VALUE(Customers!U843),"")))</f>
        <v>648</v>
      </c>
      <c r="V843" s="3" t="n">
        <f aca="false">IF(OR(TRIM(Customers!V843&amp;"")="",ISNUMBER(MATCH(TRIM(Customers!V843&amp;""),Codes!$A$5:$A$14,0))),"",IF(ISNUMBER(Customers!V843),Customers!V843,IFERROR(VALUE(Customers!V843),"")))</f>
        <v>0</v>
      </c>
    </row>
    <row r="844" customFormat="false" ht="15" hidden="false" customHeight="false" outlineLevel="0" collapsed="false">
      <c r="A844" s="2" t="str">
        <f aca="false">Customers!A844</f>
        <v>CL00843</v>
      </c>
      <c r="B844" s="3" t="n">
        <f aca="false">IF(OR(TRIM(Customers!B844&amp;"")="",ISNUMBER(MATCH(TRIM(Customers!B844&amp;""),Codes!$A$5:$A$14,0)),Customers!B844=0),"",IF(ISNUMBER(Customers!B844),Customers!B844,IFERROR(VALUE(Customers!B844),"")))</f>
        <v>68</v>
      </c>
      <c r="C844" s="2" t="str">
        <f aca="false">IF(OR(TRIM(Customers!C844&amp;"")="",ISNUMBER(MATCH(TRIM(Customers!C844&amp;""),Codes!$A$5:$A$14,0))),"",TRIM(Customers!C844))</f>
        <v>M</v>
      </c>
      <c r="D844" s="2" t="str">
        <f aca="false">IF(OR(TRIM(Customers!D844&amp;"")="",ISNUMBER(MATCH(TRIM(Customers!D844&amp;""),Codes!$A$5:$A$14,0))),"",TRIM(Customers!D844))</f>
        <v>Calabria</v>
      </c>
      <c r="E844" s="2" t="str">
        <f aca="false">IF(OR(TRIM(Customers!E844&amp;"")="",ISNUMBER(MATCH(TRIM(Customers!E844&amp;""),Codes!$A$5:$A$14,0))),"",TRIM(Customers!E844))</f>
        <v>Retired</v>
      </c>
      <c r="F844" s="2" t="str">
        <f aca="false">IF(OR(TRIM(Customers!F844&amp;"")="",ISNUMBER(MATCH(TRIM(Customers!F844&amp;""),Codes!$A$5:$A$14,0))),"",TRIM(Customers!F844))</f>
        <v>Married</v>
      </c>
      <c r="G844" s="4" t="n">
        <f aca="false">IF(OR(TRIM(Customers!G844&amp;"")="",ISNUMBER(MATCH(TRIM(Customers!G844&amp;""),Codes!$A$5:$A$14,0)),Customers!G844=-999),"",IF(ISNUMBER(Customers!G844),Customers!G844,IFERROR(VALUE(Customers!G844),"")))</f>
        <v>17900</v>
      </c>
      <c r="H844" s="3" t="n">
        <f aca="false">IF(OR(TRIM(Customers!H844&amp;"")="",ISNUMBER(MATCH(TRIM(Customers!H844&amp;""),Codes!$A$5:$A$14,0))),"",IF(ISNUMBER(Customers!H844),Customers!H844,IFERROR(VALUE(Customers!H844),"")))</f>
        <v>21</v>
      </c>
      <c r="I844" s="5" t="n">
        <f aca="false">IF(OR(TRIM(Customers!I844&amp;"")="",ISNUMBER(MATCH(TRIM(Customers!I844&amp;""),Codes!$A$5:$A$14,0)),Customers!I844=DATE(1970,1,1)),"",IF(ISNUMBER(Customers!I844),Customers!I844,IFERROR(DATEVALUE(Customers!I844),"")))</f>
        <v>38355</v>
      </c>
      <c r="J844" s="2" t="str">
        <f aca="false">IF(OR(TRIM(Customers!J844&amp;"")="",ISNUMBER(MATCH(TRIM(Customers!J844&amp;""),Codes!$A$5:$A$14,0))),"",TRIM(Customers!J844))</f>
        <v>Branch</v>
      </c>
      <c r="K844" s="3" t="n">
        <f aca="false">IF(OR(TRIM(Customers!K844&amp;"")="",ISNUMBER(MATCH(TRIM(Customers!K844&amp;""),Codes!$A$5:$A$14,0))),"",IF(ISNUMBER(Customers!K844),Customers!K844,IFERROR(VALUE(Customers!K844),"")))</f>
        <v>2</v>
      </c>
      <c r="L844" s="4" t="n">
        <f aca="false">IF(OR(TRIM(Customers!L844&amp;"")="",ISNUMBER(MATCH(TRIM(Customers!L844&amp;""),Codes!$A$5:$A$14,0))),"",IF(ISNUMBER(Customers!L844),Customers!L844,IFERROR(VALUE(Customers!L844),"")))</f>
        <v>2453.82</v>
      </c>
      <c r="M844" s="4" t="str">
        <f aca="false">IF(OR(TRIM(Customers!M844&amp;"")="",ISNUMBER(MATCH(TRIM(Customers!M844&amp;""),Codes!$A$5:$A$14,0))),"",IF(ISNUMBER(Customers!M844),Customers!M844,IFERROR(VALUE(Customers!M844),"")))</f>
        <v/>
      </c>
      <c r="N844" s="3" t="n">
        <f aca="false">IF(OR(TRIM(Customers!N844&amp;"")="",ISNUMBER(MATCH(TRIM(Customers!N844&amp;""),Codes!$A$5:$A$14,0)),Customers!N844=9999),"",IF(ISNUMBER(Customers!N844),Customers!N844,IFERROR(VALUE(Customers!N844),"")))</f>
        <v>0</v>
      </c>
      <c r="O844" s="4" t="str">
        <f aca="false">IF(OR(TRIM(Customers!O844&amp;"")="",ISNUMBER(MATCH(TRIM(Customers!O844&amp;""),Codes!$A$5:$A$14,0))),"",IF(ISNUMBER(Customers!O844),Customers!O844,IFERROR(VALUE(Customers!O844),"")))</f>
        <v/>
      </c>
      <c r="P844" s="3" t="n">
        <f aca="false">IF(OR(TRIM(Customers!P844&amp;"")="",ISNUMBER(MATCH(TRIM(Customers!P844&amp;""),Codes!$A$5:$A$14,0))),"",IF(ISNUMBER(Customers!P844),Customers!P844,IFERROR(VALUE(Customers!P844),"")))</f>
        <v>0</v>
      </c>
      <c r="Q844" s="4" t="n">
        <f aca="false">IF(OR(TRIM(Customers!Q844&amp;"")="",ISNUMBER(MATCH(TRIM(Customers!Q844&amp;""),Codes!$A$5:$A$14,0))),"",IF(ISNUMBER(Customers!Q844),Customers!Q844,IFERROR(VALUE(Customers!Q844),"")))</f>
        <v>3500</v>
      </c>
      <c r="R844" s="4" t="n">
        <f aca="false">IF(OR(TRIM(Customers!R844&amp;"")="",ISNUMBER(MATCH(TRIM(Customers!R844&amp;""),Codes!$A$5:$A$14,0))),"",IF(ISNUMBER(Customers!R844),Customers!R844,IFERROR(VALUE(Customers!R844),"")))</f>
        <v>352.36</v>
      </c>
      <c r="S844" s="4" t="n">
        <f aca="false">IF(OR(TRIM(Customers!S844&amp;"")="",ISNUMBER(MATCH(TRIM(Customers!S844&amp;""),Codes!$A$5:$A$14,0))),"",IF(ISNUMBER(Customers!S844),Customers!S844,IFERROR(VALUE(Customers!S844),"")))</f>
        <v>0</v>
      </c>
      <c r="T844" s="4" t="n">
        <f aca="false">IF(OR(TRIM(Customers!T844&amp;"")="",ISNUMBER(MATCH(TRIM(Customers!T844&amp;""),Codes!$A$5:$A$14,0))),"",IF(ISNUMBER(Customers!T844),Customers!T844,IFERROR(VALUE(Customers!T844),"")))</f>
        <v>0</v>
      </c>
      <c r="U844" s="3" t="n">
        <f aca="false">IF(OR(TRIM(Customers!U844&amp;"")="",ISNUMBER(MATCH(TRIM(Customers!U844&amp;""),Codes!$A$5:$A$14,0)),Customers!U844=0),"",IF(ISNUMBER(Customers!U844),Customers!U844,IFERROR(VALUE(Customers!U844),"")))</f>
        <v>612</v>
      </c>
      <c r="V844" s="3" t="n">
        <f aca="false">IF(OR(TRIM(Customers!V844&amp;"")="",ISNUMBER(MATCH(TRIM(Customers!V844&amp;""),Codes!$A$5:$A$14,0))),"",IF(ISNUMBER(Customers!V844),Customers!V844,IFERROR(VALUE(Customers!V844),"")))</f>
        <v>0</v>
      </c>
    </row>
    <row r="845" customFormat="false" ht="15" hidden="false" customHeight="false" outlineLevel="0" collapsed="false">
      <c r="A845" s="2" t="str">
        <f aca="false">Customers!A845</f>
        <v>CL00844</v>
      </c>
      <c r="B845" s="3" t="n">
        <f aca="false">IF(OR(TRIM(Customers!B845&amp;"")="",ISNUMBER(MATCH(TRIM(Customers!B845&amp;""),Codes!$A$5:$A$14,0)),Customers!B845=0),"",IF(ISNUMBER(Customers!B845),Customers!B845,IFERROR(VALUE(Customers!B845),"")))</f>
        <v>30</v>
      </c>
      <c r="C845" s="2" t="str">
        <f aca="false">IF(OR(TRIM(Customers!C845&amp;"")="",ISNUMBER(MATCH(TRIM(Customers!C845&amp;""),Codes!$A$5:$A$14,0))),"",TRIM(Customers!C845))</f>
        <v>F</v>
      </c>
      <c r="D845" s="2" t="str">
        <f aca="false">IF(OR(TRIM(Customers!D845&amp;"")="",ISNUMBER(MATCH(TRIM(Customers!D845&amp;""),Codes!$A$5:$A$14,0))),"",TRIM(Customers!D845))</f>
        <v>Lombardia</v>
      </c>
      <c r="E845" s="2" t="str">
        <f aca="false">IF(OR(TRIM(Customers!E845&amp;"")="",ISNUMBER(MATCH(TRIM(Customers!E845&amp;""),Codes!$A$5:$A$14,0))),"",TRIM(Customers!E845))</f>
        <v>Employee</v>
      </c>
      <c r="F845" s="2" t="str">
        <f aca="false">IF(OR(TRIM(Customers!F845&amp;"")="",ISNUMBER(MATCH(TRIM(Customers!F845&amp;""),Codes!$A$5:$A$14,0))),"",TRIM(Customers!F845))</f>
        <v>Married</v>
      </c>
      <c r="G845" s="4" t="n">
        <f aca="false">IF(OR(TRIM(Customers!G845&amp;"")="",ISNUMBER(MATCH(TRIM(Customers!G845&amp;""),Codes!$A$5:$A$14,0)),Customers!G845=-999),"",IF(ISNUMBER(Customers!G845),Customers!G845,IFERROR(VALUE(Customers!G845),"")))</f>
        <v>34000</v>
      </c>
      <c r="H845" s="3" t="n">
        <f aca="false">IF(OR(TRIM(Customers!H845&amp;"")="",ISNUMBER(MATCH(TRIM(Customers!H845&amp;""),Codes!$A$5:$A$14,0))),"",IF(ISNUMBER(Customers!H845),Customers!H845,IFERROR(VALUE(Customers!H845),"")))</f>
        <v>3</v>
      </c>
      <c r="I845" s="5" t="n">
        <f aca="false">IF(OR(TRIM(Customers!I845&amp;"")="",ISNUMBER(MATCH(TRIM(Customers!I845&amp;""),Codes!$A$5:$A$14,0)),Customers!I845=DATE(1970,1,1)),"",IF(ISNUMBER(Customers!I845),Customers!I845,IFERROR(DATEVALUE(Customers!I845),"")))</f>
        <v>44912</v>
      </c>
      <c r="J845" s="2" t="str">
        <f aca="false">IF(OR(TRIM(Customers!J845&amp;"")="",ISNUMBER(MATCH(TRIM(Customers!J845&amp;""),Codes!$A$5:$A$14,0))),"",TRIM(Customers!J845))</f>
        <v>App</v>
      </c>
      <c r="K845" s="3" t="n">
        <f aca="false">IF(OR(TRIM(Customers!K845&amp;"")="",ISNUMBER(MATCH(TRIM(Customers!K845&amp;""),Codes!$A$5:$A$14,0))),"",IF(ISNUMBER(Customers!K845),Customers!K845,IFERROR(VALUE(Customers!K845),"")))</f>
        <v>1</v>
      </c>
      <c r="L845" s="4" t="n">
        <f aca="false">IF(OR(TRIM(Customers!L845&amp;"")="",ISNUMBER(MATCH(TRIM(Customers!L845&amp;""),Codes!$A$5:$A$14,0))),"",IF(ISNUMBER(Customers!L845),Customers!L845,IFERROR(VALUE(Customers!L845),"")))</f>
        <v>4533.31</v>
      </c>
      <c r="M845" s="4" t="n">
        <f aca="false">IF(OR(TRIM(Customers!M845&amp;"")="",ISNUMBER(MATCH(TRIM(Customers!M845&amp;""),Codes!$A$5:$A$14,0))),"",IF(ISNUMBER(Customers!M845),Customers!M845,IFERROR(VALUE(Customers!M845),"")))</f>
        <v>7049.06</v>
      </c>
      <c r="N845" s="3" t="n">
        <f aca="false">IF(OR(TRIM(Customers!N845&amp;"")="",ISNUMBER(MATCH(TRIM(Customers!N845&amp;""),Codes!$A$5:$A$14,0)),Customers!N845=9999),"",IF(ISNUMBER(Customers!N845),Customers!N845,IFERROR(VALUE(Customers!N845),"")))</f>
        <v>0</v>
      </c>
      <c r="O845" s="4" t="str">
        <f aca="false">IF(OR(TRIM(Customers!O845&amp;"")="",ISNUMBER(MATCH(TRIM(Customers!O845&amp;""),Codes!$A$5:$A$14,0))),"",IF(ISNUMBER(Customers!O845),Customers!O845,IFERROR(VALUE(Customers!O845),"")))</f>
        <v/>
      </c>
      <c r="P845" s="3" t="n">
        <f aca="false">IF(OR(TRIM(Customers!P845&amp;"")="",ISNUMBER(MATCH(TRIM(Customers!P845&amp;""),Codes!$A$5:$A$14,0))),"",IF(ISNUMBER(Customers!P845),Customers!P845,IFERROR(VALUE(Customers!P845),"")))</f>
        <v>0</v>
      </c>
      <c r="Q845" s="4" t="n">
        <f aca="false">IF(OR(TRIM(Customers!Q845&amp;"")="",ISNUMBER(MATCH(TRIM(Customers!Q845&amp;""),Codes!$A$5:$A$14,0))),"",IF(ISNUMBER(Customers!Q845),Customers!Q845,IFERROR(VALUE(Customers!Q845),"")))</f>
        <v>7000</v>
      </c>
      <c r="R845" s="4" t="n">
        <f aca="false">IF(OR(TRIM(Customers!R845&amp;"")="",ISNUMBER(MATCH(TRIM(Customers!R845&amp;""),Codes!$A$5:$A$14,0))),"",IF(ISNUMBER(Customers!R845),Customers!R845,IFERROR(VALUE(Customers!R845),"")))</f>
        <v>308.07</v>
      </c>
      <c r="S845" s="4" t="str">
        <f aca="false">IF(OR(TRIM(Customers!S845&amp;"")="",ISNUMBER(MATCH(TRIM(Customers!S845&amp;""),Codes!$A$5:$A$14,0))),"",IF(ISNUMBER(Customers!S845),Customers!S845,IFERROR(VALUE(Customers!S845),"")))</f>
        <v/>
      </c>
      <c r="T845" s="4" t="str">
        <f aca="false">IF(OR(TRIM(Customers!T845&amp;"")="",ISNUMBER(MATCH(TRIM(Customers!T845&amp;""),Codes!$A$5:$A$14,0))),"",IF(ISNUMBER(Customers!T845),Customers!T845,IFERROR(VALUE(Customers!T845),"")))</f>
        <v/>
      </c>
      <c r="U845" s="3" t="n">
        <f aca="false">IF(OR(TRIM(Customers!U845&amp;"")="",ISNUMBER(MATCH(TRIM(Customers!U845&amp;""),Codes!$A$5:$A$14,0)),Customers!U845=0),"",IF(ISNUMBER(Customers!U845),Customers!U845,IFERROR(VALUE(Customers!U845),"")))</f>
        <v>645</v>
      </c>
      <c r="V845" s="3" t="str">
        <f aca="false">IF(OR(TRIM(Customers!V845&amp;"")="",ISNUMBER(MATCH(TRIM(Customers!V845&amp;""),Codes!$A$5:$A$14,0))),"",IF(ISNUMBER(Customers!V845),Customers!V845,IFERROR(VALUE(Customers!V845),"")))</f>
        <v/>
      </c>
    </row>
    <row r="846" customFormat="false" ht="15" hidden="false" customHeight="false" outlineLevel="0" collapsed="false">
      <c r="A846" s="2" t="str">
        <f aca="false">Customers!A846</f>
        <v>CL00845</v>
      </c>
      <c r="B846" s="3" t="n">
        <f aca="false">IF(OR(TRIM(Customers!B846&amp;"")="",ISNUMBER(MATCH(TRIM(Customers!B846&amp;""),Codes!$A$5:$A$14,0)),Customers!B846=0),"",IF(ISNUMBER(Customers!B846),Customers!B846,IFERROR(VALUE(Customers!B846),"")))</f>
        <v>50</v>
      </c>
      <c r="C846" s="2" t="str">
        <f aca="false">IF(OR(TRIM(Customers!C846&amp;"")="",ISNUMBER(MATCH(TRIM(Customers!C846&amp;""),Codes!$A$5:$A$14,0))),"",TRIM(Customers!C846))</f>
        <v>F</v>
      </c>
      <c r="D846" s="2" t="str">
        <f aca="false">IF(OR(TRIM(Customers!D846&amp;"")="",ISNUMBER(MATCH(TRIM(Customers!D846&amp;""),Codes!$A$5:$A$14,0))),"",TRIM(Customers!D846))</f>
        <v>Veneto</v>
      </c>
      <c r="E846" s="2" t="str">
        <f aca="false">IF(OR(TRIM(Customers!E846&amp;"")="",ISNUMBER(MATCH(TRIM(Customers!E846&amp;""),Codes!$A$5:$A$14,0))),"",TRIM(Customers!E846))</f>
        <v>Manual worker</v>
      </c>
      <c r="F846" s="2" t="str">
        <f aca="false">IF(OR(TRIM(Customers!F846&amp;"")="",ISNUMBER(MATCH(TRIM(Customers!F846&amp;""),Codes!$A$5:$A$14,0))),"",TRIM(Customers!F846))</f>
        <v>Married</v>
      </c>
      <c r="G846" s="4" t="n">
        <f aca="false">IF(OR(TRIM(Customers!G846&amp;"")="",ISNUMBER(MATCH(TRIM(Customers!G846&amp;""),Codes!$A$5:$A$14,0)),Customers!G846=-999),"",IF(ISNUMBER(Customers!G846),Customers!G846,IFERROR(VALUE(Customers!G846),"")))</f>
        <v>17800</v>
      </c>
      <c r="H846" s="3" t="n">
        <f aca="false">IF(OR(TRIM(Customers!H846&amp;"")="",ISNUMBER(MATCH(TRIM(Customers!H846&amp;""),Codes!$A$5:$A$14,0))),"",IF(ISNUMBER(Customers!H846),Customers!H846,IFERROR(VALUE(Customers!H846),"")))</f>
        <v>5</v>
      </c>
      <c r="I846" s="5" t="n">
        <f aca="false">IF(OR(TRIM(Customers!I846&amp;"")="",ISNUMBER(MATCH(TRIM(Customers!I846&amp;""),Codes!$A$5:$A$14,0)),Customers!I846=DATE(1970,1,1)),"",IF(ISNUMBER(Customers!I846),Customers!I846,IFERROR(DATEVALUE(Customers!I846),"")))</f>
        <v>44390</v>
      </c>
      <c r="J846" s="2" t="str">
        <f aca="false">IF(OR(TRIM(Customers!J846&amp;"")="",ISNUMBER(MATCH(TRIM(Customers!J846&amp;""),Codes!$A$5:$A$14,0))),"",TRIM(Customers!J846))</f>
        <v>Online Banking</v>
      </c>
      <c r="K846" s="3" t="n">
        <f aca="false">IF(OR(TRIM(Customers!K846&amp;"")="",ISNUMBER(MATCH(TRIM(Customers!K846&amp;""),Codes!$A$5:$A$14,0))),"",IF(ISNUMBER(Customers!K846),Customers!K846,IFERROR(VALUE(Customers!K846),"")))</f>
        <v>1</v>
      </c>
      <c r="L846" s="4" t="n">
        <f aca="false">IF(OR(TRIM(Customers!L846&amp;"")="",ISNUMBER(MATCH(TRIM(Customers!L846&amp;""),Codes!$A$5:$A$14,0))),"",IF(ISNUMBER(Customers!L846),Customers!L846,IFERROR(VALUE(Customers!L846),"")))</f>
        <v>1235.38</v>
      </c>
      <c r="M846" s="4" t="n">
        <f aca="false">IF(OR(TRIM(Customers!M846&amp;"")="",ISNUMBER(MATCH(TRIM(Customers!M846&amp;""),Codes!$A$5:$A$14,0))),"",IF(ISNUMBER(Customers!M846),Customers!M846,IFERROR(VALUE(Customers!M846),"")))</f>
        <v>8171.86</v>
      </c>
      <c r="N846" s="3" t="n">
        <f aca="false">IF(OR(TRIM(Customers!N846&amp;"")="",ISNUMBER(MATCH(TRIM(Customers!N846&amp;""),Codes!$A$5:$A$14,0)),Customers!N846=9999),"",IF(ISNUMBER(Customers!N846),Customers!N846,IFERROR(VALUE(Customers!N846),"")))</f>
        <v>19</v>
      </c>
      <c r="O846" s="4" t="n">
        <f aca="false">IF(OR(TRIM(Customers!O846&amp;"")="",ISNUMBER(MATCH(TRIM(Customers!O846&amp;""),Codes!$A$5:$A$14,0))),"",IF(ISNUMBER(Customers!O846),Customers!O846,IFERROR(VALUE(Customers!O846),"")))</f>
        <v>34.2</v>
      </c>
      <c r="P846" s="3" t="n">
        <f aca="false">IF(OR(TRIM(Customers!P846&amp;"")="",ISNUMBER(MATCH(TRIM(Customers!P846&amp;""),Codes!$A$5:$A$14,0))),"",IF(ISNUMBER(Customers!P846),Customers!P846,IFERROR(VALUE(Customers!P846),"")))</f>
        <v>6</v>
      </c>
      <c r="Q846" s="4" t="n">
        <f aca="false">IF(OR(TRIM(Customers!Q846&amp;"")="",ISNUMBER(MATCH(TRIM(Customers!Q846&amp;""),Codes!$A$5:$A$14,0))),"",IF(ISNUMBER(Customers!Q846),Customers!Q846,IFERROR(VALUE(Customers!Q846),"")))</f>
        <v>4000</v>
      </c>
      <c r="R846" s="4" t="n">
        <f aca="false">IF(OR(TRIM(Customers!R846&amp;"")="",ISNUMBER(MATCH(TRIM(Customers!R846&amp;""),Codes!$A$5:$A$14,0))),"",IF(ISNUMBER(Customers!R846),Customers!R846,IFERROR(VALUE(Customers!R846),"")))</f>
        <v>1252.57</v>
      </c>
      <c r="S846" s="4" t="n">
        <f aca="false">IF(OR(TRIM(Customers!S846&amp;"")="",ISNUMBER(MATCH(TRIM(Customers!S846&amp;""),Codes!$A$5:$A$14,0))),"",IF(ISNUMBER(Customers!S846),Customers!S846,IFERROR(VALUE(Customers!S846),"")))</f>
        <v>44000</v>
      </c>
      <c r="T846" s="4" t="n">
        <f aca="false">IF(OR(TRIM(Customers!T846&amp;"")="",ISNUMBER(MATCH(TRIM(Customers!T846&amp;""),Codes!$A$5:$A$14,0))),"",IF(ISNUMBER(Customers!T846),Customers!T846,IFERROR(VALUE(Customers!T846),"")))</f>
        <v>241</v>
      </c>
      <c r="U846" s="3" t="n">
        <f aca="false">IF(OR(TRIM(Customers!U846&amp;"")="",ISNUMBER(MATCH(TRIM(Customers!U846&amp;""),Codes!$A$5:$A$14,0)),Customers!U846=0),"",IF(ISNUMBER(Customers!U846),Customers!U846,IFERROR(VALUE(Customers!U846),"")))</f>
        <v>562</v>
      </c>
      <c r="V846" s="3" t="n">
        <f aca="false">IF(OR(TRIM(Customers!V846&amp;"")="",ISNUMBER(MATCH(TRIM(Customers!V846&amp;""),Codes!$A$5:$A$14,0))),"",IF(ISNUMBER(Customers!V846),Customers!V846,IFERROR(VALUE(Customers!V846),"")))</f>
        <v>0</v>
      </c>
    </row>
    <row r="847" customFormat="false" ht="15" hidden="false" customHeight="false" outlineLevel="0" collapsed="false">
      <c r="A847" s="2" t="str">
        <f aca="false">Customers!A847</f>
        <v>CL00846</v>
      </c>
      <c r="B847" s="3" t="n">
        <f aca="false">IF(OR(TRIM(Customers!B847&amp;"")="",ISNUMBER(MATCH(TRIM(Customers!B847&amp;""),Codes!$A$5:$A$14,0)),Customers!B847=0),"",IF(ISNUMBER(Customers!B847),Customers!B847,IFERROR(VALUE(Customers!B847),"")))</f>
        <v>55</v>
      </c>
      <c r="C847" s="2" t="str">
        <f aca="false">IF(OR(TRIM(Customers!C847&amp;"")="",ISNUMBER(MATCH(TRIM(Customers!C847&amp;""),Codes!$A$5:$A$14,0))),"",TRIM(Customers!C847))</f>
        <v>F</v>
      </c>
      <c r="D847" s="2" t="str">
        <f aca="false">IF(OR(TRIM(Customers!D847&amp;"")="",ISNUMBER(MATCH(TRIM(Customers!D847&amp;""),Codes!$A$5:$A$14,0))),"",TRIM(Customers!D847))</f>
        <v>Campania</v>
      </c>
      <c r="E847" s="2" t="str">
        <f aca="false">IF(OR(TRIM(Customers!E847&amp;"")="",ISNUMBER(MATCH(TRIM(Customers!E847&amp;""),Codes!$A$5:$A$14,0))),"",TRIM(Customers!E847))</f>
        <v>Manual worker</v>
      </c>
      <c r="F847" s="2" t="str">
        <f aca="false">IF(OR(TRIM(Customers!F847&amp;"")="",ISNUMBER(MATCH(TRIM(Customers!F847&amp;""),Codes!$A$5:$A$14,0))),"",TRIM(Customers!F847))</f>
        <v>Married</v>
      </c>
      <c r="G847" s="4" t="n">
        <f aca="false">IF(OR(TRIM(Customers!G847&amp;"")="",ISNUMBER(MATCH(TRIM(Customers!G847&amp;""),Codes!$A$5:$A$14,0)),Customers!G847=-999),"",IF(ISNUMBER(Customers!G847),Customers!G847,IFERROR(VALUE(Customers!G847),"")))</f>
        <v>19300</v>
      </c>
      <c r="H847" s="3" t="n">
        <f aca="false">IF(OR(TRIM(Customers!H847&amp;"")="",ISNUMBER(MATCH(TRIM(Customers!H847&amp;""),Codes!$A$5:$A$14,0))),"",IF(ISNUMBER(Customers!H847),Customers!H847,IFERROR(VALUE(Customers!H847),"")))</f>
        <v>3</v>
      </c>
      <c r="I847" s="5" t="n">
        <f aca="false">IF(OR(TRIM(Customers!I847&amp;"")="",ISNUMBER(MATCH(TRIM(Customers!I847&amp;""),Codes!$A$5:$A$14,0)),Customers!I847=DATE(1970,1,1)),"",IF(ISNUMBER(Customers!I847),Customers!I847,IFERROR(DATEVALUE(Customers!I847),"")))</f>
        <v>44947</v>
      </c>
      <c r="J847" s="2" t="str">
        <f aca="false">IF(OR(TRIM(Customers!J847&amp;"")="",ISNUMBER(MATCH(TRIM(Customers!J847&amp;""),Codes!$A$5:$A$14,0))),"",TRIM(Customers!J847))</f>
        <v>Branch</v>
      </c>
      <c r="K847" s="3" t="n">
        <f aca="false">IF(OR(TRIM(Customers!K847&amp;"")="",ISNUMBER(MATCH(TRIM(Customers!K847&amp;""),Codes!$A$5:$A$14,0))),"",IF(ISNUMBER(Customers!K847),Customers!K847,IFERROR(VALUE(Customers!K847),"")))</f>
        <v>1</v>
      </c>
      <c r="L847" s="4" t="n">
        <f aca="false">IF(OR(TRIM(Customers!L847&amp;"")="",ISNUMBER(MATCH(TRIM(Customers!L847&amp;""),Codes!$A$5:$A$14,0))),"",IF(ISNUMBER(Customers!L847),Customers!L847,IFERROR(VALUE(Customers!L847),"")))</f>
        <v>1000.45</v>
      </c>
      <c r="M847" s="4" t="n">
        <f aca="false">IF(OR(TRIM(Customers!M847&amp;"")="",ISNUMBER(MATCH(TRIM(Customers!M847&amp;""),Codes!$A$5:$A$14,0))),"",IF(ISNUMBER(Customers!M847),Customers!M847,IFERROR(VALUE(Customers!M847),"")))</f>
        <v>11797.77</v>
      </c>
      <c r="N847" s="3" t="n">
        <f aca="false">IF(OR(TRIM(Customers!N847&amp;"")="",ISNUMBER(MATCH(TRIM(Customers!N847&amp;""),Codes!$A$5:$A$14,0)),Customers!N847=9999),"",IF(ISNUMBER(Customers!N847),Customers!N847,IFERROR(VALUE(Customers!N847),"")))</f>
        <v>17</v>
      </c>
      <c r="O847" s="4" t="n">
        <f aca="false">IF(OR(TRIM(Customers!O847&amp;"")="",ISNUMBER(MATCH(TRIM(Customers!O847&amp;""),Codes!$A$5:$A$14,0))),"",IF(ISNUMBER(Customers!O847),Customers!O847,IFERROR(VALUE(Customers!O847),"")))</f>
        <v>42.6</v>
      </c>
      <c r="P847" s="3" t="n">
        <f aca="false">IF(OR(TRIM(Customers!P847&amp;"")="",ISNUMBER(MATCH(TRIM(Customers!P847&amp;""),Codes!$A$5:$A$14,0))),"",IF(ISNUMBER(Customers!P847),Customers!P847,IFERROR(VALUE(Customers!P847),"")))</f>
        <v>7</v>
      </c>
      <c r="Q847" s="4" t="str">
        <f aca="false">IF(OR(TRIM(Customers!Q847&amp;"")="",ISNUMBER(MATCH(TRIM(Customers!Q847&amp;""),Codes!$A$5:$A$14,0))),"",IF(ISNUMBER(Customers!Q847),Customers!Q847,IFERROR(VALUE(Customers!Q847),"")))</f>
        <v/>
      </c>
      <c r="R847" s="4" t="str">
        <f aca="false">IF(OR(TRIM(Customers!R847&amp;"")="",ISNUMBER(MATCH(TRIM(Customers!R847&amp;""),Codes!$A$5:$A$14,0))),"",IF(ISNUMBER(Customers!R847),Customers!R847,IFERROR(VALUE(Customers!R847),"")))</f>
        <v/>
      </c>
      <c r="S847" s="4" t="n">
        <f aca="false">IF(OR(TRIM(Customers!S847&amp;"")="",ISNUMBER(MATCH(TRIM(Customers!S847&amp;""),Codes!$A$5:$A$14,0))),"",IF(ISNUMBER(Customers!S847),Customers!S847,IFERROR(VALUE(Customers!S847),"")))</f>
        <v>0</v>
      </c>
      <c r="T847" s="4" t="n">
        <f aca="false">IF(OR(TRIM(Customers!T847&amp;"")="",ISNUMBER(MATCH(TRIM(Customers!T847&amp;""),Codes!$A$5:$A$14,0))),"",IF(ISNUMBER(Customers!T847),Customers!T847,IFERROR(VALUE(Customers!T847),"")))</f>
        <v>0</v>
      </c>
      <c r="U847" s="3" t="n">
        <f aca="false">IF(OR(TRIM(Customers!U847&amp;"")="",ISNUMBER(MATCH(TRIM(Customers!U847&amp;""),Codes!$A$5:$A$14,0)),Customers!U847=0),"",IF(ISNUMBER(Customers!U847),Customers!U847,IFERROR(VALUE(Customers!U847),"")))</f>
        <v>723</v>
      </c>
      <c r="V847" s="3" t="n">
        <f aca="false">IF(OR(TRIM(Customers!V847&amp;"")="",ISNUMBER(MATCH(TRIM(Customers!V847&amp;""),Codes!$A$5:$A$14,0))),"",IF(ISNUMBER(Customers!V847),Customers!V847,IFERROR(VALUE(Customers!V847),"")))</f>
        <v>0</v>
      </c>
    </row>
    <row r="848" customFormat="false" ht="15" hidden="false" customHeight="false" outlineLevel="0" collapsed="false">
      <c r="A848" s="2" t="str">
        <f aca="false">Customers!A848</f>
        <v>CL00847</v>
      </c>
      <c r="B848" s="3" t="n">
        <f aca="false">IF(OR(TRIM(Customers!B848&amp;"")="",ISNUMBER(MATCH(TRIM(Customers!B848&amp;""),Codes!$A$5:$A$14,0)),Customers!B848=0),"",IF(ISNUMBER(Customers!B848),Customers!B848,IFERROR(VALUE(Customers!B848),"")))</f>
        <v>70</v>
      </c>
      <c r="C848" s="2" t="str">
        <f aca="false">IF(OR(TRIM(Customers!C848&amp;"")="",ISNUMBER(MATCH(TRIM(Customers!C848&amp;""),Codes!$A$5:$A$14,0))),"",TRIM(Customers!C848))</f>
        <v>M</v>
      </c>
      <c r="D848" s="2" t="str">
        <f aca="false">IF(OR(TRIM(Customers!D848&amp;"")="",ISNUMBER(MATCH(TRIM(Customers!D848&amp;""),Codes!$A$5:$A$14,0))),"",TRIM(Customers!D848))</f>
        <v>Puglia</v>
      </c>
      <c r="E848" s="2" t="str">
        <f aca="false">IF(OR(TRIM(Customers!E848&amp;"")="",ISNUMBER(MATCH(TRIM(Customers!E848&amp;""),Codes!$A$5:$A$14,0))),"",TRIM(Customers!E848))</f>
        <v>Retired</v>
      </c>
      <c r="F848" s="2" t="str">
        <f aca="false">IF(OR(TRIM(Customers!F848&amp;"")="",ISNUMBER(MATCH(TRIM(Customers!F848&amp;""),Codes!$A$5:$A$14,0))),"",TRIM(Customers!F848))</f>
        <v>Married</v>
      </c>
      <c r="G848" s="4" t="n">
        <f aca="false">IF(OR(TRIM(Customers!G848&amp;"")="",ISNUMBER(MATCH(TRIM(Customers!G848&amp;""),Codes!$A$5:$A$14,0)),Customers!G848=-999),"",IF(ISNUMBER(Customers!G848),Customers!G848,IFERROR(VALUE(Customers!G848),"")))</f>
        <v>15200</v>
      </c>
      <c r="H848" s="3" t="n">
        <f aca="false">IF(OR(TRIM(Customers!H848&amp;"")="",ISNUMBER(MATCH(TRIM(Customers!H848&amp;""),Codes!$A$5:$A$14,0))),"",IF(ISNUMBER(Customers!H848),Customers!H848,IFERROR(VALUE(Customers!H848),"")))</f>
        <v>12</v>
      </c>
      <c r="I848" s="5" t="n">
        <f aca="false">IF(OR(TRIM(Customers!I848&amp;"")="",ISNUMBER(MATCH(TRIM(Customers!I848&amp;""),Codes!$A$5:$A$14,0)),Customers!I848=DATE(1970,1,1)),"",IF(ISNUMBER(Customers!I848),Customers!I848,IFERROR(DATEVALUE(Customers!I848),"")))</f>
        <v>41752</v>
      </c>
      <c r="J848" s="2" t="str">
        <f aca="false">IF(OR(TRIM(Customers!J848&amp;"")="",ISNUMBER(MATCH(TRIM(Customers!J848&amp;""),Codes!$A$5:$A$14,0))),"",TRIM(Customers!J848))</f>
        <v>Branch</v>
      </c>
      <c r="K848" s="3" t="n">
        <f aca="false">IF(OR(TRIM(Customers!K848&amp;"")="",ISNUMBER(MATCH(TRIM(Customers!K848&amp;""),Codes!$A$5:$A$14,0))),"",IF(ISNUMBER(Customers!K848),Customers!K848,IFERROR(VALUE(Customers!K848),"")))</f>
        <v>4</v>
      </c>
      <c r="L848" s="4" t="n">
        <f aca="false">IF(OR(TRIM(Customers!L848&amp;"")="",ISNUMBER(MATCH(TRIM(Customers!L848&amp;""),Codes!$A$5:$A$14,0))),"",IF(ISNUMBER(Customers!L848),Customers!L848,IFERROR(VALUE(Customers!L848),"")))</f>
        <v>5476.84</v>
      </c>
      <c r="M848" s="4" t="str">
        <f aca="false">IF(OR(TRIM(Customers!M848&amp;"")="",ISNUMBER(MATCH(TRIM(Customers!M848&amp;""),Codes!$A$5:$A$14,0))),"",IF(ISNUMBER(Customers!M848),Customers!M848,IFERROR(VALUE(Customers!M848),"")))</f>
        <v/>
      </c>
      <c r="N848" s="3" t="n">
        <f aca="false">IF(OR(TRIM(Customers!N848&amp;"")="",ISNUMBER(MATCH(TRIM(Customers!N848&amp;""),Codes!$A$5:$A$14,0)),Customers!N848=9999),"",IF(ISNUMBER(Customers!N848),Customers!N848,IFERROR(VALUE(Customers!N848),"")))</f>
        <v>17</v>
      </c>
      <c r="O848" s="4" t="n">
        <f aca="false">IF(OR(TRIM(Customers!O848&amp;"")="",ISNUMBER(MATCH(TRIM(Customers!O848&amp;""),Codes!$A$5:$A$14,0))),"",IF(ISNUMBER(Customers!O848),Customers!O848,IFERROR(VALUE(Customers!O848),"")))</f>
        <v>33.52</v>
      </c>
      <c r="P848" s="3" t="n">
        <f aca="false">IF(OR(TRIM(Customers!P848&amp;"")="",ISNUMBER(MATCH(TRIM(Customers!P848&amp;""),Codes!$A$5:$A$14,0))),"",IF(ISNUMBER(Customers!P848),Customers!P848,IFERROR(VALUE(Customers!P848),"")))</f>
        <v>6</v>
      </c>
      <c r="Q848" s="4" t="n">
        <f aca="false">IF(OR(TRIM(Customers!Q848&amp;"")="",ISNUMBER(MATCH(TRIM(Customers!Q848&amp;""),Codes!$A$5:$A$14,0))),"",IF(ISNUMBER(Customers!Q848),Customers!Q848,IFERROR(VALUE(Customers!Q848),"")))</f>
        <v>2500</v>
      </c>
      <c r="R848" s="4" t="n">
        <f aca="false">IF(OR(TRIM(Customers!R848&amp;"")="",ISNUMBER(MATCH(TRIM(Customers!R848&amp;""),Codes!$A$5:$A$14,0))),"",IF(ISNUMBER(Customers!R848),Customers!R848,IFERROR(VALUE(Customers!R848),"")))</f>
        <v>1226.31</v>
      </c>
      <c r="S848" s="4" t="str">
        <f aca="false">IF(OR(TRIM(Customers!S848&amp;"")="",ISNUMBER(MATCH(TRIM(Customers!S848&amp;""),Codes!$A$5:$A$14,0))),"",IF(ISNUMBER(Customers!S848),Customers!S848,IFERROR(VALUE(Customers!S848),"")))</f>
        <v/>
      </c>
      <c r="T848" s="4" t="str">
        <f aca="false">IF(OR(TRIM(Customers!T848&amp;"")="",ISNUMBER(MATCH(TRIM(Customers!T848&amp;""),Codes!$A$5:$A$14,0))),"",IF(ISNUMBER(Customers!T848),Customers!T848,IFERROR(VALUE(Customers!T848),"")))</f>
        <v/>
      </c>
      <c r="U848" s="3" t="n">
        <f aca="false">IF(OR(TRIM(Customers!U848&amp;"")="",ISNUMBER(MATCH(TRIM(Customers!U848&amp;""),Codes!$A$5:$A$14,0)),Customers!U848=0),"",IF(ISNUMBER(Customers!U848),Customers!U848,IFERROR(VALUE(Customers!U848),"")))</f>
        <v>615</v>
      </c>
      <c r="V848" s="3" t="str">
        <f aca="false">IF(OR(TRIM(Customers!V848&amp;"")="",ISNUMBER(MATCH(TRIM(Customers!V848&amp;""),Codes!$A$5:$A$14,0))),"",IF(ISNUMBER(Customers!V848),Customers!V848,IFERROR(VALUE(Customers!V848),"")))</f>
        <v/>
      </c>
    </row>
    <row r="849" customFormat="false" ht="15" hidden="false" customHeight="false" outlineLevel="0" collapsed="false">
      <c r="A849" s="2" t="str">
        <f aca="false">Customers!A849</f>
        <v>CL00848</v>
      </c>
      <c r="B849" s="3" t="n">
        <f aca="false">IF(OR(TRIM(Customers!B849&amp;"")="",ISNUMBER(MATCH(TRIM(Customers!B849&amp;""),Codes!$A$5:$A$14,0)),Customers!B849=0),"",IF(ISNUMBER(Customers!B849),Customers!B849,IFERROR(VALUE(Customers!B849),"")))</f>
        <v>32</v>
      </c>
      <c r="C849" s="2" t="str">
        <f aca="false">IF(OR(TRIM(Customers!C849&amp;"")="",ISNUMBER(MATCH(TRIM(Customers!C849&amp;""),Codes!$A$5:$A$14,0))),"",TRIM(Customers!C849))</f>
        <v>M</v>
      </c>
      <c r="D849" s="2" t="str">
        <f aca="false">IF(OR(TRIM(Customers!D849&amp;"")="",ISNUMBER(MATCH(TRIM(Customers!D849&amp;""),Codes!$A$5:$A$14,0))),"",TRIM(Customers!D849))</f>
        <v>Piemonte</v>
      </c>
      <c r="E849" s="2" t="str">
        <f aca="false">IF(OR(TRIM(Customers!E849&amp;"")="",ISNUMBER(MATCH(TRIM(Customers!E849&amp;""),Codes!$A$5:$A$14,0))),"",TRIM(Customers!E849))</f>
        <v>Teacher</v>
      </c>
      <c r="F849" s="2" t="str">
        <f aca="false">IF(OR(TRIM(Customers!F849&amp;"")="",ISNUMBER(MATCH(TRIM(Customers!F849&amp;""),Codes!$A$5:$A$14,0))),"",TRIM(Customers!F849))</f>
        <v>Divorced</v>
      </c>
      <c r="G849" s="4" t="n">
        <f aca="false">IF(OR(TRIM(Customers!G849&amp;"")="",ISNUMBER(MATCH(TRIM(Customers!G849&amp;""),Codes!$A$5:$A$14,0)),Customers!G849=-999),"",IF(ISNUMBER(Customers!G849),Customers!G849,IFERROR(VALUE(Customers!G849),"")))</f>
        <v>38400</v>
      </c>
      <c r="H849" s="3" t="n">
        <f aca="false">IF(OR(TRIM(Customers!H849&amp;"")="",ISNUMBER(MATCH(TRIM(Customers!H849&amp;""),Codes!$A$5:$A$14,0))),"",IF(ISNUMBER(Customers!H849),Customers!H849,IFERROR(VALUE(Customers!H849),"")))</f>
        <v>3</v>
      </c>
      <c r="I849" s="5" t="n">
        <f aca="false">IF(OR(TRIM(Customers!I849&amp;"")="",ISNUMBER(MATCH(TRIM(Customers!I849&amp;""),Codes!$A$5:$A$14,0)),Customers!I849=DATE(1970,1,1)),"",IF(ISNUMBER(Customers!I849),Customers!I849,IFERROR(DATEVALUE(Customers!I849),"")))</f>
        <v>45169</v>
      </c>
      <c r="J849" s="2" t="str">
        <f aca="false">IF(OR(TRIM(Customers!J849&amp;"")="",ISNUMBER(MATCH(TRIM(Customers!J849&amp;""),Codes!$A$5:$A$14,0))),"",TRIM(Customers!J849))</f>
        <v>App</v>
      </c>
      <c r="K849" s="3" t="n">
        <f aca="false">IF(OR(TRIM(Customers!K849&amp;"")="",ISNUMBER(MATCH(TRIM(Customers!K849&amp;""),Codes!$A$5:$A$14,0))),"",IF(ISNUMBER(Customers!K849),Customers!K849,IFERROR(VALUE(Customers!K849),"")))</f>
        <v>1</v>
      </c>
      <c r="L849" s="4" t="n">
        <f aca="false">IF(OR(TRIM(Customers!L849&amp;"")="",ISNUMBER(MATCH(TRIM(Customers!L849&amp;""),Codes!$A$5:$A$14,0))),"",IF(ISNUMBER(Customers!L849),Customers!L849,IFERROR(VALUE(Customers!L849),"")))</f>
        <v>11186.16</v>
      </c>
      <c r="M849" s="4" t="n">
        <f aca="false">IF(OR(TRIM(Customers!M849&amp;"")="",ISNUMBER(MATCH(TRIM(Customers!M849&amp;""),Codes!$A$5:$A$14,0))),"",IF(ISNUMBER(Customers!M849),Customers!M849,IFERROR(VALUE(Customers!M849),"")))</f>
        <v>10212.76</v>
      </c>
      <c r="N849" s="3" t="n">
        <f aca="false">IF(OR(TRIM(Customers!N849&amp;"")="",ISNUMBER(MATCH(TRIM(Customers!N849&amp;""),Codes!$A$5:$A$14,0)),Customers!N849=9999),"",IF(ISNUMBER(Customers!N849),Customers!N849,IFERROR(VALUE(Customers!N849),"")))</f>
        <v>29</v>
      </c>
      <c r="O849" s="4" t="n">
        <f aca="false">IF(OR(TRIM(Customers!O849&amp;"")="",ISNUMBER(MATCH(TRIM(Customers!O849&amp;""),Codes!$A$5:$A$14,0))),"",IF(ISNUMBER(Customers!O849),Customers!O849,IFERROR(VALUE(Customers!O849),"")))</f>
        <v>24.7</v>
      </c>
      <c r="P849" s="3" t="n">
        <f aca="false">IF(OR(TRIM(Customers!P849&amp;"")="",ISNUMBER(MATCH(TRIM(Customers!P849&amp;""),Codes!$A$5:$A$14,0))),"",IF(ISNUMBER(Customers!P849),Customers!P849,IFERROR(VALUE(Customers!P849),"")))</f>
        <v>1</v>
      </c>
      <c r="Q849" s="4" t="n">
        <f aca="false">IF(OR(TRIM(Customers!Q849&amp;"")="",ISNUMBER(MATCH(TRIM(Customers!Q849&amp;""),Codes!$A$5:$A$14,0))),"",IF(ISNUMBER(Customers!Q849),Customers!Q849,IFERROR(VALUE(Customers!Q849),"")))</f>
        <v>4500</v>
      </c>
      <c r="R849" s="4" t="n">
        <f aca="false">IF(OR(TRIM(Customers!R849&amp;"")="",ISNUMBER(MATCH(TRIM(Customers!R849&amp;""),Codes!$A$5:$A$14,0))),"",IF(ISNUMBER(Customers!R849),Customers!R849,IFERROR(VALUE(Customers!R849),"")))</f>
        <v>1153.12</v>
      </c>
      <c r="S849" s="4" t="n">
        <f aca="false">IF(OR(TRIM(Customers!S849&amp;"")="",ISNUMBER(MATCH(TRIM(Customers!S849&amp;""),Codes!$A$5:$A$14,0))),"",IF(ISNUMBER(Customers!S849),Customers!S849,IFERROR(VALUE(Customers!S849),"")))</f>
        <v>0</v>
      </c>
      <c r="T849" s="4" t="n">
        <f aca="false">IF(OR(TRIM(Customers!T849&amp;"")="",ISNUMBER(MATCH(TRIM(Customers!T849&amp;""),Codes!$A$5:$A$14,0))),"",IF(ISNUMBER(Customers!T849),Customers!T849,IFERROR(VALUE(Customers!T849),"")))</f>
        <v>0</v>
      </c>
      <c r="U849" s="3" t="n">
        <f aca="false">IF(OR(TRIM(Customers!U849&amp;"")="",ISNUMBER(MATCH(TRIM(Customers!U849&amp;""),Codes!$A$5:$A$14,0)),Customers!U849=0),"",IF(ISNUMBER(Customers!U849),Customers!U849,IFERROR(VALUE(Customers!U849),"")))</f>
        <v>674</v>
      </c>
      <c r="V849" s="3" t="n">
        <f aca="false">IF(OR(TRIM(Customers!V849&amp;"")="",ISNUMBER(MATCH(TRIM(Customers!V849&amp;""),Codes!$A$5:$A$14,0))),"",IF(ISNUMBER(Customers!V849),Customers!V849,IFERROR(VALUE(Customers!V849),"")))</f>
        <v>0</v>
      </c>
    </row>
    <row r="850" customFormat="false" ht="15" hidden="false" customHeight="false" outlineLevel="0" collapsed="false">
      <c r="A850" s="2" t="str">
        <f aca="false">Customers!A850</f>
        <v>CL00849</v>
      </c>
      <c r="B850" s="3" t="n">
        <f aca="false">IF(OR(TRIM(Customers!B850&amp;"")="",ISNUMBER(MATCH(TRIM(Customers!B850&amp;""),Codes!$A$5:$A$14,0)),Customers!B850=0),"",IF(ISNUMBER(Customers!B850),Customers!B850,IFERROR(VALUE(Customers!B850),"")))</f>
        <v>53</v>
      </c>
      <c r="C850" s="2" t="str">
        <f aca="false">IF(OR(TRIM(Customers!C850&amp;"")="",ISNUMBER(MATCH(TRIM(Customers!C850&amp;""),Codes!$A$5:$A$14,0))),"",TRIM(Customers!C850))</f>
        <v>M</v>
      </c>
      <c r="D850" s="2" t="str">
        <f aca="false">IF(OR(TRIM(Customers!D850&amp;"")="",ISNUMBER(MATCH(TRIM(Customers!D850&amp;""),Codes!$A$5:$A$14,0))),"",TRIM(Customers!D850))</f>
        <v>Piemonte</v>
      </c>
      <c r="E850" s="2" t="str">
        <f aca="false">IF(OR(TRIM(Customers!E850&amp;"")="",ISNUMBER(MATCH(TRIM(Customers!E850&amp;""),Codes!$A$5:$A$14,0))),"",TRIM(Customers!E850))</f>
        <v>Employee</v>
      </c>
      <c r="F850" s="2" t="str">
        <f aca="false">IF(OR(TRIM(Customers!F850&amp;"")="",ISNUMBER(MATCH(TRIM(Customers!F850&amp;""),Codes!$A$5:$A$14,0))),"",TRIM(Customers!F850))</f>
        <v>Widowed</v>
      </c>
      <c r="G850" s="4" t="n">
        <f aca="false">IF(OR(TRIM(Customers!G850&amp;"")="",ISNUMBER(MATCH(TRIM(Customers!G850&amp;""),Codes!$A$5:$A$14,0)),Customers!G850=-999),"",IF(ISNUMBER(Customers!G850),Customers!G850,IFERROR(VALUE(Customers!G850),"")))</f>
        <v>26200</v>
      </c>
      <c r="H850" s="3" t="n">
        <f aca="false">IF(OR(TRIM(Customers!H850&amp;"")="",ISNUMBER(MATCH(TRIM(Customers!H850&amp;""),Codes!$A$5:$A$14,0))),"",IF(ISNUMBER(Customers!H850),Customers!H850,IFERROR(VALUE(Customers!H850),"")))</f>
        <v>18</v>
      </c>
      <c r="I850" s="5" t="n">
        <f aca="false">IF(OR(TRIM(Customers!I850&amp;"")="",ISNUMBER(MATCH(TRIM(Customers!I850&amp;""),Codes!$A$5:$A$14,0)),Customers!I850=DATE(1970,1,1)),"",IF(ISNUMBER(Customers!I850),Customers!I850,IFERROR(DATEVALUE(Customers!I850),"")))</f>
        <v>39363</v>
      </c>
      <c r="J850" s="2" t="str">
        <f aca="false">IF(OR(TRIM(Customers!J850&amp;"")="",ISNUMBER(MATCH(TRIM(Customers!J850&amp;""),Codes!$A$5:$A$14,0))),"",TRIM(Customers!J850))</f>
        <v>Branch</v>
      </c>
      <c r="K850" s="3" t="n">
        <f aca="false">IF(OR(TRIM(Customers!K850&amp;"")="",ISNUMBER(MATCH(TRIM(Customers!K850&amp;""),Codes!$A$5:$A$14,0))),"",IF(ISNUMBER(Customers!K850),Customers!K850,IFERROR(VALUE(Customers!K850),"")))</f>
        <v>3</v>
      </c>
      <c r="L850" s="4" t="n">
        <f aca="false">IF(OR(TRIM(Customers!L850&amp;"")="",ISNUMBER(MATCH(TRIM(Customers!L850&amp;""),Codes!$A$5:$A$14,0))),"",IF(ISNUMBER(Customers!L850),Customers!L850,IFERROR(VALUE(Customers!L850),"")))</f>
        <v>603.38</v>
      </c>
      <c r="M850" s="4" t="n">
        <f aca="false">IF(OR(TRIM(Customers!M850&amp;"")="",ISNUMBER(MATCH(TRIM(Customers!M850&amp;""),Codes!$A$5:$A$14,0))),"",IF(ISNUMBER(Customers!M850),Customers!M850,IFERROR(VALUE(Customers!M850),"")))</f>
        <v>23078.68</v>
      </c>
      <c r="N850" s="3" t="n">
        <f aca="false">IF(OR(TRIM(Customers!N850&amp;"")="",ISNUMBER(MATCH(TRIM(Customers!N850&amp;""),Codes!$A$5:$A$14,0)),Customers!N850=9999),"",IF(ISNUMBER(Customers!N850),Customers!N850,IFERROR(VALUE(Customers!N850),"")))</f>
        <v>13</v>
      </c>
      <c r="O850" s="4" t="n">
        <f aca="false">IF(OR(TRIM(Customers!O850&amp;"")="",ISNUMBER(MATCH(TRIM(Customers!O850&amp;""),Codes!$A$5:$A$14,0))),"",IF(ISNUMBER(Customers!O850),Customers!O850,IFERROR(VALUE(Customers!O850),"")))</f>
        <v>46.59</v>
      </c>
      <c r="P850" s="3" t="n">
        <f aca="false">IF(OR(TRIM(Customers!P850&amp;"")="",ISNUMBER(MATCH(TRIM(Customers!P850&amp;""),Codes!$A$5:$A$14,0))),"",IF(ISNUMBER(Customers!P850),Customers!P850,IFERROR(VALUE(Customers!P850),"")))</f>
        <v>4</v>
      </c>
      <c r="Q850" s="4" t="str">
        <f aca="false">IF(OR(TRIM(Customers!Q850&amp;"")="",ISNUMBER(MATCH(TRIM(Customers!Q850&amp;""),Codes!$A$5:$A$14,0))),"",IF(ISNUMBER(Customers!Q850),Customers!Q850,IFERROR(VALUE(Customers!Q850),"")))</f>
        <v/>
      </c>
      <c r="R850" s="4" t="str">
        <f aca="false">IF(OR(TRIM(Customers!R850&amp;"")="",ISNUMBER(MATCH(TRIM(Customers!R850&amp;""),Codes!$A$5:$A$14,0))),"",IF(ISNUMBER(Customers!R850),Customers!R850,IFERROR(VALUE(Customers!R850),"")))</f>
        <v/>
      </c>
      <c r="S850" s="4" t="n">
        <f aca="false">IF(OR(TRIM(Customers!S850&amp;"")="",ISNUMBER(MATCH(TRIM(Customers!S850&amp;""),Codes!$A$5:$A$14,0))),"",IF(ISNUMBER(Customers!S850),Customers!S850,IFERROR(VALUE(Customers!S850),"")))</f>
        <v>0</v>
      </c>
      <c r="T850" s="4" t="n">
        <f aca="false">IF(OR(TRIM(Customers!T850&amp;"")="",ISNUMBER(MATCH(TRIM(Customers!T850&amp;""),Codes!$A$5:$A$14,0))),"",IF(ISNUMBER(Customers!T850),Customers!T850,IFERROR(VALUE(Customers!T850),"")))</f>
        <v>0</v>
      </c>
      <c r="U850" s="3" t="n">
        <f aca="false">IF(OR(TRIM(Customers!U850&amp;"")="",ISNUMBER(MATCH(TRIM(Customers!U850&amp;""),Codes!$A$5:$A$14,0)),Customers!U850=0),"",IF(ISNUMBER(Customers!U850),Customers!U850,IFERROR(VALUE(Customers!U850),"")))</f>
        <v>725</v>
      </c>
      <c r="V850" s="3" t="n">
        <f aca="false">IF(OR(TRIM(Customers!V850&amp;"")="",ISNUMBER(MATCH(TRIM(Customers!V850&amp;""),Codes!$A$5:$A$14,0))),"",IF(ISNUMBER(Customers!V850),Customers!V850,IFERROR(VALUE(Customers!V850),"")))</f>
        <v>0</v>
      </c>
    </row>
    <row r="851" customFormat="false" ht="15" hidden="false" customHeight="false" outlineLevel="0" collapsed="false">
      <c r="A851" s="2" t="str">
        <f aca="false">Customers!A851</f>
        <v>CL00850</v>
      </c>
      <c r="B851" s="3" t="str">
        <f aca="false">IF(OR(TRIM(Customers!B851&amp;"")="",ISNUMBER(MATCH(TRIM(Customers!B851&amp;""),Codes!$A$5:$A$14,0)),Customers!B851=0),"",IF(ISNUMBER(Customers!B851),Customers!B851,IFERROR(VALUE(Customers!B851),"")))</f>
        <v/>
      </c>
      <c r="C851" s="2" t="str">
        <f aca="false">IF(OR(TRIM(Customers!C851&amp;"")="",ISNUMBER(MATCH(TRIM(Customers!C851&amp;""),Codes!$A$5:$A$14,0))),"",TRIM(Customers!C851))</f>
        <v>F</v>
      </c>
      <c r="D851" s="2" t="str">
        <f aca="false">IF(OR(TRIM(Customers!D851&amp;"")="",ISNUMBER(MATCH(TRIM(Customers!D851&amp;""),Codes!$A$5:$A$14,0))),"",TRIM(Customers!D851))</f>
        <v>Sicilia</v>
      </c>
      <c r="E851" s="2" t="str">
        <f aca="false">IF(OR(TRIM(Customers!E851&amp;"")="",ISNUMBER(MATCH(TRIM(Customers!E851&amp;""),Codes!$A$5:$A$14,0))),"",TRIM(Customers!E851))</f>
        <v>Shopkeeper</v>
      </c>
      <c r="F851" s="2" t="str">
        <f aca="false">IF(OR(TRIM(Customers!F851&amp;"")="",ISNUMBER(MATCH(TRIM(Customers!F851&amp;""),Codes!$A$5:$A$14,0))),"",TRIM(Customers!F851))</f>
        <v>Widowed</v>
      </c>
      <c r="G851" s="4" t="n">
        <f aca="false">IF(OR(TRIM(Customers!G851&amp;"")="",ISNUMBER(MATCH(TRIM(Customers!G851&amp;""),Codes!$A$5:$A$14,0)),Customers!G851=-999),"",IF(ISNUMBER(Customers!G851),Customers!G851,IFERROR(VALUE(Customers!G851),"")))</f>
        <v>29500</v>
      </c>
      <c r="H851" s="3" t="n">
        <f aca="false">IF(OR(TRIM(Customers!H851&amp;"")="",ISNUMBER(MATCH(TRIM(Customers!H851&amp;""),Codes!$A$5:$A$14,0))),"",IF(ISNUMBER(Customers!H851),Customers!H851,IFERROR(VALUE(Customers!H851),"")))</f>
        <v>6</v>
      </c>
      <c r="I851" s="5" t="n">
        <f aca="false">IF(OR(TRIM(Customers!I851&amp;"")="",ISNUMBER(MATCH(TRIM(Customers!I851&amp;""),Codes!$A$5:$A$14,0)),Customers!I851=DATE(1970,1,1)),"",IF(ISNUMBER(Customers!I851),Customers!I851,IFERROR(DATEVALUE(Customers!I851),"")))</f>
        <v>43931</v>
      </c>
      <c r="J851" s="2" t="str">
        <f aca="false">IF(OR(TRIM(Customers!J851&amp;"")="",ISNUMBER(MATCH(TRIM(Customers!J851&amp;""),Codes!$A$5:$A$14,0))),"",TRIM(Customers!J851))</f>
        <v>Branch</v>
      </c>
      <c r="K851" s="3" t="n">
        <f aca="false">IF(OR(TRIM(Customers!K851&amp;"")="",ISNUMBER(MATCH(TRIM(Customers!K851&amp;""),Codes!$A$5:$A$14,0))),"",IF(ISNUMBER(Customers!K851),Customers!K851,IFERROR(VALUE(Customers!K851),"")))</f>
        <v>2</v>
      </c>
      <c r="L851" s="4" t="n">
        <f aca="false">IF(OR(TRIM(Customers!L851&amp;"")="",ISNUMBER(MATCH(TRIM(Customers!L851&amp;""),Codes!$A$5:$A$14,0))),"",IF(ISNUMBER(Customers!L851),Customers!L851,IFERROR(VALUE(Customers!L851),"")))</f>
        <v>1273.35</v>
      </c>
      <c r="M851" s="4" t="n">
        <f aca="false">IF(OR(TRIM(Customers!M851&amp;"")="",ISNUMBER(MATCH(TRIM(Customers!M851&amp;""),Codes!$A$5:$A$14,0))),"",IF(ISNUMBER(Customers!M851),Customers!M851,IFERROR(VALUE(Customers!M851),"")))</f>
        <v>6097.06</v>
      </c>
      <c r="N851" s="3" t="n">
        <f aca="false">IF(OR(TRIM(Customers!N851&amp;"")="",ISNUMBER(MATCH(TRIM(Customers!N851&amp;""),Codes!$A$5:$A$14,0)),Customers!N851=9999),"",IF(ISNUMBER(Customers!N851),Customers!N851,IFERROR(VALUE(Customers!N851),"")))</f>
        <v>22</v>
      </c>
      <c r="O851" s="4" t="n">
        <f aca="false">IF(OR(TRIM(Customers!O851&amp;"")="",ISNUMBER(MATCH(TRIM(Customers!O851&amp;""),Codes!$A$5:$A$14,0))),"",IF(ISNUMBER(Customers!O851),Customers!O851,IFERROR(VALUE(Customers!O851),"")))</f>
        <v>41.29</v>
      </c>
      <c r="P851" s="3" t="n">
        <f aca="false">IF(OR(TRIM(Customers!P851&amp;"")="",ISNUMBER(MATCH(TRIM(Customers!P851&amp;""),Codes!$A$5:$A$14,0))),"",IF(ISNUMBER(Customers!P851),Customers!P851,IFERROR(VALUE(Customers!P851),"")))</f>
        <v>4</v>
      </c>
      <c r="Q851" s="4" t="n">
        <f aca="false">IF(OR(TRIM(Customers!Q851&amp;"")="",ISNUMBER(MATCH(TRIM(Customers!Q851&amp;""),Codes!$A$5:$A$14,0))),"",IF(ISNUMBER(Customers!Q851),Customers!Q851,IFERROR(VALUE(Customers!Q851),"")))</f>
        <v>0</v>
      </c>
      <c r="R851" s="4" t="n">
        <f aca="false">IF(OR(TRIM(Customers!R851&amp;"")="",ISNUMBER(MATCH(TRIM(Customers!R851&amp;""),Codes!$A$5:$A$14,0))),"",IF(ISNUMBER(Customers!R851),Customers!R851,IFERROR(VALUE(Customers!R851),"")))</f>
        <v>0</v>
      </c>
      <c r="S851" s="4" t="n">
        <f aca="false">IF(OR(TRIM(Customers!S851&amp;"")="",ISNUMBER(MATCH(TRIM(Customers!S851&amp;""),Codes!$A$5:$A$14,0))),"",IF(ISNUMBER(Customers!S851),Customers!S851,IFERROR(VALUE(Customers!S851),"")))</f>
        <v>90000</v>
      </c>
      <c r="T851" s="4" t="n">
        <f aca="false">IF(OR(TRIM(Customers!T851&amp;"")="",ISNUMBER(MATCH(TRIM(Customers!T851&amp;""),Codes!$A$5:$A$14,0))),"",IF(ISNUMBER(Customers!T851),Customers!T851,IFERROR(VALUE(Customers!T851),"")))</f>
        <v>561</v>
      </c>
      <c r="U851" s="3" t="n">
        <f aca="false">IF(OR(TRIM(Customers!U851&amp;"")="",ISNUMBER(MATCH(TRIM(Customers!U851&amp;""),Codes!$A$5:$A$14,0)),Customers!U851=0),"",IF(ISNUMBER(Customers!U851),Customers!U851,IFERROR(VALUE(Customers!U851),"")))</f>
        <v>656</v>
      </c>
      <c r="V851" s="3" t="str">
        <f aca="false">IF(OR(TRIM(Customers!V851&amp;"")="",ISNUMBER(MATCH(TRIM(Customers!V851&amp;""),Codes!$A$5:$A$14,0))),"",IF(ISNUMBER(Customers!V851),Customers!V851,IFERROR(VALUE(Customers!V851),"")))</f>
        <v/>
      </c>
    </row>
    <row r="852" customFormat="false" ht="15" hidden="false" customHeight="false" outlineLevel="0" collapsed="false">
      <c r="A852" s="2" t="str">
        <f aca="false">Customers!A852</f>
        <v>CL00851</v>
      </c>
      <c r="B852" s="3" t="n">
        <f aca="false">IF(OR(TRIM(Customers!B852&amp;"")="",ISNUMBER(MATCH(TRIM(Customers!B852&amp;""),Codes!$A$5:$A$14,0)),Customers!B852=0),"",IF(ISNUMBER(Customers!B852),Customers!B852,IFERROR(VALUE(Customers!B852),"")))</f>
        <v>76</v>
      </c>
      <c r="C852" s="2" t="str">
        <f aca="false">IF(OR(TRIM(Customers!C852&amp;"")="",ISNUMBER(MATCH(TRIM(Customers!C852&amp;""),Codes!$A$5:$A$14,0))),"",TRIM(Customers!C852))</f>
        <v>M</v>
      </c>
      <c r="D852" s="2" t="str">
        <f aca="false">IF(OR(TRIM(Customers!D852&amp;"")="",ISNUMBER(MATCH(TRIM(Customers!D852&amp;""),Codes!$A$5:$A$14,0))),"",TRIM(Customers!D852))</f>
        <v>Lazio</v>
      </c>
      <c r="E852" s="2" t="str">
        <f aca="false">IF(OR(TRIM(Customers!E852&amp;"")="",ISNUMBER(MATCH(TRIM(Customers!E852&amp;""),Codes!$A$5:$A$14,0))),"",TRIM(Customers!E852))</f>
        <v>Retired</v>
      </c>
      <c r="F852" s="2" t="str">
        <f aca="false">IF(OR(TRIM(Customers!F852&amp;"")="",ISNUMBER(MATCH(TRIM(Customers!F852&amp;""),Codes!$A$5:$A$14,0))),"",TRIM(Customers!F852))</f>
        <v>Widowed</v>
      </c>
      <c r="G852" s="4" t="n">
        <f aca="false">IF(OR(TRIM(Customers!G852&amp;"")="",ISNUMBER(MATCH(TRIM(Customers!G852&amp;""),Codes!$A$5:$A$14,0)),Customers!G852=-999),"",IF(ISNUMBER(Customers!G852),Customers!G852,IFERROR(VALUE(Customers!G852),"")))</f>
        <v>20600</v>
      </c>
      <c r="H852" s="3" t="n">
        <f aca="false">IF(OR(TRIM(Customers!H852&amp;"")="",ISNUMBER(MATCH(TRIM(Customers!H852&amp;""),Codes!$A$5:$A$14,0))),"",IF(ISNUMBER(Customers!H852),Customers!H852,IFERROR(VALUE(Customers!H852),"")))</f>
        <v>17</v>
      </c>
      <c r="I852" s="5" t="n">
        <f aca="false">IF(OR(TRIM(Customers!I852&amp;"")="",ISNUMBER(MATCH(TRIM(Customers!I852&amp;""),Codes!$A$5:$A$14,0)),Customers!I852=DATE(1970,1,1)),"",IF(ISNUMBER(Customers!I852),Customers!I852,IFERROR(DATEVALUE(Customers!I852),"")))</f>
        <v>39829</v>
      </c>
      <c r="J852" s="2" t="str">
        <f aca="false">IF(OR(TRIM(Customers!J852&amp;"")="",ISNUMBER(MATCH(TRIM(Customers!J852&amp;""),Codes!$A$5:$A$14,0))),"",TRIM(Customers!J852))</f>
        <v>Branch</v>
      </c>
      <c r="K852" s="3" t="n">
        <f aca="false">IF(OR(TRIM(Customers!K852&amp;"")="",ISNUMBER(MATCH(TRIM(Customers!K852&amp;""),Codes!$A$5:$A$14,0))),"",IF(ISNUMBER(Customers!K852),Customers!K852,IFERROR(VALUE(Customers!K852),"")))</f>
        <v>4</v>
      </c>
      <c r="L852" s="4" t="n">
        <f aca="false">IF(OR(TRIM(Customers!L852&amp;"")="",ISNUMBER(MATCH(TRIM(Customers!L852&amp;""),Codes!$A$5:$A$14,0))),"",IF(ISNUMBER(Customers!L852),Customers!L852,IFERROR(VALUE(Customers!L852),"")))</f>
        <v>1568.23</v>
      </c>
      <c r="M852" s="4" t="n">
        <f aca="false">IF(OR(TRIM(Customers!M852&amp;"")="",ISNUMBER(MATCH(TRIM(Customers!M852&amp;""),Codes!$A$5:$A$14,0))),"",IF(ISNUMBER(Customers!M852),Customers!M852,IFERROR(VALUE(Customers!M852),"")))</f>
        <v>37833.68</v>
      </c>
      <c r="N852" s="3" t="n">
        <f aca="false">IF(OR(TRIM(Customers!N852&amp;"")="",ISNUMBER(MATCH(TRIM(Customers!N852&amp;""),Codes!$A$5:$A$14,0)),Customers!N852=9999),"",IF(ISNUMBER(Customers!N852),Customers!N852,IFERROR(VALUE(Customers!N852),"")))</f>
        <v>19</v>
      </c>
      <c r="O852" s="4" t="n">
        <f aca="false">IF(OR(TRIM(Customers!O852&amp;"")="",ISNUMBER(MATCH(TRIM(Customers!O852&amp;""),Codes!$A$5:$A$14,0))),"",IF(ISNUMBER(Customers!O852),Customers!O852,IFERROR(VALUE(Customers!O852),"")))</f>
        <v>37.94</v>
      </c>
      <c r="P852" s="3" t="n">
        <f aca="false">IF(OR(TRIM(Customers!P852&amp;"")="",ISNUMBER(MATCH(TRIM(Customers!P852&amp;""),Codes!$A$5:$A$14,0))),"",IF(ISNUMBER(Customers!P852),Customers!P852,IFERROR(VALUE(Customers!P852),"")))</f>
        <v>5</v>
      </c>
      <c r="Q852" s="4" t="n">
        <f aca="false">IF(OR(TRIM(Customers!Q852&amp;"")="",ISNUMBER(MATCH(TRIM(Customers!Q852&amp;""),Codes!$A$5:$A$14,0))),"",IF(ISNUMBER(Customers!Q852),Customers!Q852,IFERROR(VALUE(Customers!Q852),"")))</f>
        <v>3000</v>
      </c>
      <c r="R852" s="4" t="n">
        <f aca="false">IF(OR(TRIM(Customers!R852&amp;"")="",ISNUMBER(MATCH(TRIM(Customers!R852&amp;""),Codes!$A$5:$A$14,0))),"",IF(ISNUMBER(Customers!R852),Customers!R852,IFERROR(VALUE(Customers!R852),"")))</f>
        <v>408.81</v>
      </c>
      <c r="S852" s="4" t="n">
        <f aca="false">IF(OR(TRIM(Customers!S852&amp;"")="",ISNUMBER(MATCH(TRIM(Customers!S852&amp;""),Codes!$A$5:$A$14,0))),"",IF(ISNUMBER(Customers!S852),Customers!S852,IFERROR(VALUE(Customers!S852),"")))</f>
        <v>0</v>
      </c>
      <c r="T852" s="4" t="n">
        <f aca="false">IF(OR(TRIM(Customers!T852&amp;"")="",ISNUMBER(MATCH(TRIM(Customers!T852&amp;""),Codes!$A$5:$A$14,0))),"",IF(ISNUMBER(Customers!T852),Customers!T852,IFERROR(VALUE(Customers!T852),"")))</f>
        <v>0</v>
      </c>
      <c r="U852" s="3" t="n">
        <f aca="false">IF(OR(TRIM(Customers!U852&amp;"")="",ISNUMBER(MATCH(TRIM(Customers!U852&amp;""),Codes!$A$5:$A$14,0)),Customers!U852=0),"",IF(ISNUMBER(Customers!U852),Customers!U852,IFERROR(VALUE(Customers!U852),"")))</f>
        <v>742</v>
      </c>
      <c r="V852" s="3" t="str">
        <f aca="false">IF(OR(TRIM(Customers!V852&amp;"")="",ISNUMBER(MATCH(TRIM(Customers!V852&amp;""),Codes!$A$5:$A$14,0))),"",IF(ISNUMBER(Customers!V852),Customers!V852,IFERROR(VALUE(Customers!V852),"")))</f>
        <v/>
      </c>
    </row>
    <row r="853" customFormat="false" ht="15" hidden="false" customHeight="false" outlineLevel="0" collapsed="false">
      <c r="A853" s="2" t="str">
        <f aca="false">Customers!A853</f>
        <v>CL00852</v>
      </c>
      <c r="B853" s="3" t="n">
        <f aca="false">IF(OR(TRIM(Customers!B853&amp;"")="",ISNUMBER(MATCH(TRIM(Customers!B853&amp;""),Codes!$A$5:$A$14,0)),Customers!B853=0),"",IF(ISNUMBER(Customers!B853),Customers!B853,IFERROR(VALUE(Customers!B853),"")))</f>
        <v>48</v>
      </c>
      <c r="C853" s="2" t="str">
        <f aca="false">IF(OR(TRIM(Customers!C853&amp;"")="",ISNUMBER(MATCH(TRIM(Customers!C853&amp;""),Codes!$A$5:$A$14,0))),"",TRIM(Customers!C853))</f>
        <v>M</v>
      </c>
      <c r="D853" s="2" t="str">
        <f aca="false">IF(OR(TRIM(Customers!D853&amp;"")="",ISNUMBER(MATCH(TRIM(Customers!D853&amp;""),Codes!$A$5:$A$14,0))),"",TRIM(Customers!D853))</f>
        <v>Lombardia</v>
      </c>
      <c r="E853" s="2" t="str">
        <f aca="false">IF(OR(TRIM(Customers!E853&amp;"")="",ISNUMBER(MATCH(TRIM(Customers!E853&amp;""),Codes!$A$5:$A$14,0))),"",TRIM(Customers!E853))</f>
        <v>Shopkeeper</v>
      </c>
      <c r="F853" s="2" t="str">
        <f aca="false">IF(OR(TRIM(Customers!F853&amp;"")="",ISNUMBER(MATCH(TRIM(Customers!F853&amp;""),Codes!$A$5:$A$14,0))),"",TRIM(Customers!F853))</f>
        <v>Married</v>
      </c>
      <c r="G853" s="4" t="n">
        <f aca="false">IF(OR(TRIM(Customers!G853&amp;"")="",ISNUMBER(MATCH(TRIM(Customers!G853&amp;""),Codes!$A$5:$A$14,0)),Customers!G853=-999),"",IF(ISNUMBER(Customers!G853),Customers!G853,IFERROR(VALUE(Customers!G853),"")))</f>
        <v>19500</v>
      </c>
      <c r="H853" s="3" t="n">
        <f aca="false">IF(OR(TRIM(Customers!H853&amp;"")="",ISNUMBER(MATCH(TRIM(Customers!H853&amp;""),Codes!$A$5:$A$14,0))),"",IF(ISNUMBER(Customers!H853),Customers!H853,IFERROR(VALUE(Customers!H853),"")))</f>
        <v>14</v>
      </c>
      <c r="I853" s="5" t="n">
        <f aca="false">IF(OR(TRIM(Customers!I853&amp;"")="",ISNUMBER(MATCH(TRIM(Customers!I853&amp;""),Codes!$A$5:$A$14,0)),Customers!I853=DATE(1970,1,1)),"",IF(ISNUMBER(Customers!I853),Customers!I853,IFERROR(DATEVALUE(Customers!I853),"")))</f>
        <v>40876</v>
      </c>
      <c r="J853" s="2" t="str">
        <f aca="false">IF(OR(TRIM(Customers!J853&amp;"")="",ISNUMBER(MATCH(TRIM(Customers!J853&amp;""),Codes!$A$5:$A$14,0))),"",TRIM(Customers!J853))</f>
        <v>Branch</v>
      </c>
      <c r="K853" s="3" t="n">
        <f aca="false">IF(OR(TRIM(Customers!K853&amp;"")="",ISNUMBER(MATCH(TRIM(Customers!K853&amp;""),Codes!$A$5:$A$14,0))),"",IF(ISNUMBER(Customers!K853),Customers!K853,IFERROR(VALUE(Customers!K853),"")))</f>
        <v>3</v>
      </c>
      <c r="L853" s="4" t="n">
        <f aca="false">IF(OR(TRIM(Customers!L853&amp;"")="",ISNUMBER(MATCH(TRIM(Customers!L853&amp;""),Codes!$A$5:$A$14,0))),"",IF(ISNUMBER(Customers!L853),Customers!L853,IFERROR(VALUE(Customers!L853),"")))</f>
        <v>844.29</v>
      </c>
      <c r="M853" s="4" t="n">
        <f aca="false">IF(OR(TRIM(Customers!M853&amp;"")="",ISNUMBER(MATCH(TRIM(Customers!M853&amp;""),Codes!$A$5:$A$14,0))),"",IF(ISNUMBER(Customers!M853),Customers!M853,IFERROR(VALUE(Customers!M853),"")))</f>
        <v>0</v>
      </c>
      <c r="N853" s="3" t="n">
        <f aca="false">IF(OR(TRIM(Customers!N853&amp;"")="",ISNUMBER(MATCH(TRIM(Customers!N853&amp;""),Codes!$A$5:$A$14,0)),Customers!N853=9999),"",IF(ISNUMBER(Customers!N853),Customers!N853,IFERROR(VALUE(Customers!N853),"")))</f>
        <v>15</v>
      </c>
      <c r="O853" s="4" t="n">
        <f aca="false">IF(OR(TRIM(Customers!O853&amp;"")="",ISNUMBER(MATCH(TRIM(Customers!O853&amp;""),Codes!$A$5:$A$14,0))),"",IF(ISNUMBER(Customers!O853),Customers!O853,IFERROR(VALUE(Customers!O853),"")))</f>
        <v>38.74</v>
      </c>
      <c r="P853" s="3" t="n">
        <f aca="false">IF(OR(TRIM(Customers!P853&amp;"")="",ISNUMBER(MATCH(TRIM(Customers!P853&amp;""),Codes!$A$5:$A$14,0))),"",IF(ISNUMBER(Customers!P853),Customers!P853,IFERROR(VALUE(Customers!P853),"")))</f>
        <v>0</v>
      </c>
      <c r="Q853" s="4" t="n">
        <f aca="false">IF(OR(TRIM(Customers!Q853&amp;"")="",ISNUMBER(MATCH(TRIM(Customers!Q853&amp;""),Codes!$A$5:$A$14,0))),"",IF(ISNUMBER(Customers!Q853),Customers!Q853,IFERROR(VALUE(Customers!Q853),"")))</f>
        <v>4500</v>
      </c>
      <c r="R853" s="4" t="n">
        <f aca="false">IF(OR(TRIM(Customers!R853&amp;"")="",ISNUMBER(MATCH(TRIM(Customers!R853&amp;""),Codes!$A$5:$A$14,0))),"",IF(ISNUMBER(Customers!R853),Customers!R853,IFERROR(VALUE(Customers!R853),"")))</f>
        <v>1771.48</v>
      </c>
      <c r="S853" s="4" t="n">
        <f aca="false">IF(OR(TRIM(Customers!S853&amp;"")="",ISNUMBER(MATCH(TRIM(Customers!S853&amp;""),Codes!$A$5:$A$14,0))),"",IF(ISNUMBER(Customers!S853),Customers!S853,IFERROR(VALUE(Customers!S853),"")))</f>
        <v>70000</v>
      </c>
      <c r="T853" s="4" t="n">
        <f aca="false">IF(OR(TRIM(Customers!T853&amp;"")="",ISNUMBER(MATCH(TRIM(Customers!T853&amp;""),Codes!$A$5:$A$14,0))),"",IF(ISNUMBER(Customers!T853),Customers!T853,IFERROR(VALUE(Customers!T853),"")))</f>
        <v>334</v>
      </c>
      <c r="U853" s="3" t="n">
        <f aca="false">IF(OR(TRIM(Customers!U853&amp;"")="",ISNUMBER(MATCH(TRIM(Customers!U853&amp;""),Codes!$A$5:$A$14,0)),Customers!U853=0),"",IF(ISNUMBER(Customers!U853),Customers!U853,IFERROR(VALUE(Customers!U853),"")))</f>
        <v>596</v>
      </c>
      <c r="V853" s="3" t="str">
        <f aca="false">IF(OR(TRIM(Customers!V853&amp;"")="",ISNUMBER(MATCH(TRIM(Customers!V853&amp;""),Codes!$A$5:$A$14,0))),"",IF(ISNUMBER(Customers!V853),Customers!V853,IFERROR(VALUE(Customers!V853),"")))</f>
        <v/>
      </c>
    </row>
    <row r="854" customFormat="false" ht="15" hidden="false" customHeight="false" outlineLevel="0" collapsed="false">
      <c r="A854" s="2" t="str">
        <f aca="false">Customers!A854</f>
        <v>CL00853</v>
      </c>
      <c r="B854" s="3" t="n">
        <f aca="false">IF(OR(TRIM(Customers!B854&amp;"")="",ISNUMBER(MATCH(TRIM(Customers!B854&amp;""),Codes!$A$5:$A$14,0)),Customers!B854=0),"",IF(ISNUMBER(Customers!B854),Customers!B854,IFERROR(VALUE(Customers!B854),"")))</f>
        <v>38</v>
      </c>
      <c r="C854" s="2" t="str">
        <f aca="false">IF(OR(TRIM(Customers!C854&amp;"")="",ISNUMBER(MATCH(TRIM(Customers!C854&amp;""),Codes!$A$5:$A$14,0))),"",TRIM(Customers!C854))</f>
        <v>M</v>
      </c>
      <c r="D854" s="2" t="str">
        <f aca="false">IF(OR(TRIM(Customers!D854&amp;"")="",ISNUMBER(MATCH(TRIM(Customers!D854&amp;""),Codes!$A$5:$A$14,0))),"",TRIM(Customers!D854))</f>
        <v>Sicilia</v>
      </c>
      <c r="E854" s="2" t="str">
        <f aca="false">IF(OR(TRIM(Customers!E854&amp;"")="",ISNUMBER(MATCH(TRIM(Customers!E854&amp;""),Codes!$A$5:$A$14,0))),"",TRIM(Customers!E854))</f>
        <v>Employee</v>
      </c>
      <c r="F854" s="2" t="str">
        <f aca="false">IF(OR(TRIM(Customers!F854&amp;"")="",ISNUMBER(MATCH(TRIM(Customers!F854&amp;""),Codes!$A$5:$A$14,0))),"",TRIM(Customers!F854))</f>
        <v>Married</v>
      </c>
      <c r="G854" s="4" t="n">
        <f aca="false">IF(OR(TRIM(Customers!G854&amp;"")="",ISNUMBER(MATCH(TRIM(Customers!G854&amp;""),Codes!$A$5:$A$14,0)),Customers!G854=-999),"",IF(ISNUMBER(Customers!G854),Customers!G854,IFERROR(VALUE(Customers!G854),"")))</f>
        <v>40000</v>
      </c>
      <c r="H854" s="3" t="n">
        <f aca="false">IF(OR(TRIM(Customers!H854&amp;"")="",ISNUMBER(MATCH(TRIM(Customers!H854&amp;""),Codes!$A$5:$A$14,0))),"",IF(ISNUMBER(Customers!H854),Customers!H854,IFERROR(VALUE(Customers!H854),"")))</f>
        <v>1</v>
      </c>
      <c r="I854" s="5" t="n">
        <f aca="false">IF(OR(TRIM(Customers!I854&amp;"")="",ISNUMBER(MATCH(TRIM(Customers!I854&amp;""),Codes!$A$5:$A$14,0)),Customers!I854=DATE(1970,1,1)),"",IF(ISNUMBER(Customers!I854),Customers!I854,IFERROR(DATEVALUE(Customers!I854),"")))</f>
        <v>45911</v>
      </c>
      <c r="J854" s="2" t="str">
        <f aca="false">IF(OR(TRIM(Customers!J854&amp;"")="",ISNUMBER(MATCH(TRIM(Customers!J854&amp;""),Codes!$A$5:$A$14,0))),"",TRIM(Customers!J854))</f>
        <v>App</v>
      </c>
      <c r="K854" s="3" t="n">
        <f aca="false">IF(OR(TRIM(Customers!K854&amp;"")="",ISNUMBER(MATCH(TRIM(Customers!K854&amp;""),Codes!$A$5:$A$14,0))),"",IF(ISNUMBER(Customers!K854),Customers!K854,IFERROR(VALUE(Customers!K854),"")))</f>
        <v>1</v>
      </c>
      <c r="L854" s="4" t="n">
        <f aca="false">IF(OR(TRIM(Customers!L854&amp;"")="",ISNUMBER(MATCH(TRIM(Customers!L854&amp;""),Codes!$A$5:$A$14,0))),"",IF(ISNUMBER(Customers!L854),Customers!L854,IFERROR(VALUE(Customers!L854),"")))</f>
        <v>7264.01</v>
      </c>
      <c r="M854" s="4" t="n">
        <f aca="false">IF(OR(TRIM(Customers!M854&amp;"")="",ISNUMBER(MATCH(TRIM(Customers!M854&amp;""),Codes!$A$5:$A$14,0))),"",IF(ISNUMBER(Customers!M854),Customers!M854,IFERROR(VALUE(Customers!M854),"")))</f>
        <v>9534.76</v>
      </c>
      <c r="N854" s="3" t="n">
        <f aca="false">IF(OR(TRIM(Customers!N854&amp;"")="",ISNUMBER(MATCH(TRIM(Customers!N854&amp;""),Codes!$A$5:$A$14,0)),Customers!N854=9999),"",IF(ISNUMBER(Customers!N854),Customers!N854,IFERROR(VALUE(Customers!N854),"")))</f>
        <v>44</v>
      </c>
      <c r="O854" s="4" t="n">
        <f aca="false">IF(OR(TRIM(Customers!O854&amp;"")="",ISNUMBER(MATCH(TRIM(Customers!O854&amp;""),Codes!$A$5:$A$14,0))),"",IF(ISNUMBER(Customers!O854),Customers!O854,IFERROR(VALUE(Customers!O854),"")))</f>
        <v>48.18</v>
      </c>
      <c r="P854" s="3" t="n">
        <f aca="false">IF(OR(TRIM(Customers!P854&amp;"")="",ISNUMBER(MATCH(TRIM(Customers!P854&amp;""),Codes!$A$5:$A$14,0))),"",IF(ISNUMBER(Customers!P854),Customers!P854,IFERROR(VALUE(Customers!P854),"")))</f>
        <v>1</v>
      </c>
      <c r="Q854" s="4" t="n">
        <f aca="false">IF(OR(TRIM(Customers!Q854&amp;"")="",ISNUMBER(MATCH(TRIM(Customers!Q854&amp;""),Codes!$A$5:$A$14,0))),"",IF(ISNUMBER(Customers!Q854),Customers!Q854,IFERROR(VALUE(Customers!Q854),"")))</f>
        <v>5500</v>
      </c>
      <c r="R854" s="4" t="n">
        <f aca="false">IF(OR(TRIM(Customers!R854&amp;"")="",ISNUMBER(MATCH(TRIM(Customers!R854&amp;""),Codes!$A$5:$A$14,0))),"",IF(ISNUMBER(Customers!R854),Customers!R854,IFERROR(VALUE(Customers!R854),"")))</f>
        <v>2200.37</v>
      </c>
      <c r="S854" s="4" t="str">
        <f aca="false">IF(OR(TRIM(Customers!S854&amp;"")="",ISNUMBER(MATCH(TRIM(Customers!S854&amp;""),Codes!$A$5:$A$14,0))),"",IF(ISNUMBER(Customers!S854),Customers!S854,IFERROR(VALUE(Customers!S854),"")))</f>
        <v/>
      </c>
      <c r="T854" s="4" t="str">
        <f aca="false">IF(OR(TRIM(Customers!T854&amp;"")="",ISNUMBER(MATCH(TRIM(Customers!T854&amp;""),Codes!$A$5:$A$14,0))),"",IF(ISNUMBER(Customers!T854),Customers!T854,IFERROR(VALUE(Customers!T854),"")))</f>
        <v/>
      </c>
      <c r="U854" s="3" t="n">
        <f aca="false">IF(OR(TRIM(Customers!U854&amp;"")="",ISNUMBER(MATCH(TRIM(Customers!U854&amp;""),Codes!$A$5:$A$14,0)),Customers!U854=0),"",IF(ISNUMBER(Customers!U854),Customers!U854,IFERROR(VALUE(Customers!U854),"")))</f>
        <v>645</v>
      </c>
      <c r="V854" s="3" t="n">
        <f aca="false">IF(OR(TRIM(Customers!V854&amp;"")="",ISNUMBER(MATCH(TRIM(Customers!V854&amp;""),Codes!$A$5:$A$14,0))),"",IF(ISNUMBER(Customers!V854),Customers!V854,IFERROR(VALUE(Customers!V854),"")))</f>
        <v>1</v>
      </c>
    </row>
    <row r="855" customFormat="false" ht="15" hidden="false" customHeight="false" outlineLevel="0" collapsed="false">
      <c r="A855" s="2" t="str">
        <f aca="false">Customers!A855</f>
        <v>CL00854</v>
      </c>
      <c r="B855" s="3" t="n">
        <f aca="false">IF(OR(TRIM(Customers!B855&amp;"")="",ISNUMBER(MATCH(TRIM(Customers!B855&amp;""),Codes!$A$5:$A$14,0)),Customers!B855=0),"",IF(ISNUMBER(Customers!B855),Customers!B855,IFERROR(VALUE(Customers!B855),"")))</f>
        <v>32</v>
      </c>
      <c r="C855" s="2" t="str">
        <f aca="false">IF(OR(TRIM(Customers!C855&amp;"")="",ISNUMBER(MATCH(TRIM(Customers!C855&amp;""),Codes!$A$5:$A$14,0))),"",TRIM(Customers!C855))</f>
        <v>F</v>
      </c>
      <c r="D855" s="2" t="str">
        <f aca="false">IF(OR(TRIM(Customers!D855&amp;"")="",ISNUMBER(MATCH(TRIM(Customers!D855&amp;""),Codes!$A$5:$A$14,0))),"",TRIM(Customers!D855))</f>
        <v>Sicilia</v>
      </c>
      <c r="E855" s="2" t="str">
        <f aca="false">IF(OR(TRIM(Customers!E855&amp;"")="",ISNUMBER(MATCH(TRIM(Customers!E855&amp;""),Codes!$A$5:$A$14,0))),"",TRIM(Customers!E855))</f>
        <v>Employee</v>
      </c>
      <c r="F855" s="2" t="str">
        <f aca="false">IF(OR(TRIM(Customers!F855&amp;"")="",ISNUMBER(MATCH(TRIM(Customers!F855&amp;""),Codes!$A$5:$A$14,0))),"",TRIM(Customers!F855))</f>
        <v>Married</v>
      </c>
      <c r="G855" s="4" t="str">
        <f aca="false">IF(OR(TRIM(Customers!G855&amp;"")="",ISNUMBER(MATCH(TRIM(Customers!G855&amp;""),Codes!$A$5:$A$14,0)),Customers!G855=-999),"",IF(ISNUMBER(Customers!G855),Customers!G855,IFERROR(VALUE(Customers!G855),"")))</f>
        <v/>
      </c>
      <c r="H855" s="3" t="n">
        <f aca="false">IF(OR(TRIM(Customers!H855&amp;"")="",ISNUMBER(MATCH(TRIM(Customers!H855&amp;""),Codes!$A$5:$A$14,0))),"",IF(ISNUMBER(Customers!H855),Customers!H855,IFERROR(VALUE(Customers!H855),"")))</f>
        <v>7</v>
      </c>
      <c r="I855" s="5" t="n">
        <f aca="false">IF(OR(TRIM(Customers!I855&amp;"")="",ISNUMBER(MATCH(TRIM(Customers!I855&amp;""),Codes!$A$5:$A$14,0)),Customers!I855=DATE(1970,1,1)),"",IF(ISNUMBER(Customers!I855),Customers!I855,IFERROR(DATEVALUE(Customers!I855),"")))</f>
        <v>43553</v>
      </c>
      <c r="J855" s="2" t="str">
        <f aca="false">IF(OR(TRIM(Customers!J855&amp;"")="",ISNUMBER(MATCH(TRIM(Customers!J855&amp;""),Codes!$A$5:$A$14,0))),"",TRIM(Customers!J855))</f>
        <v>App</v>
      </c>
      <c r="K855" s="3" t="n">
        <f aca="false">IF(OR(TRIM(Customers!K855&amp;"")="",ISNUMBER(MATCH(TRIM(Customers!K855&amp;""),Codes!$A$5:$A$14,0))),"",IF(ISNUMBER(Customers!K855),Customers!K855,IFERROR(VALUE(Customers!K855),"")))</f>
        <v>3</v>
      </c>
      <c r="L855" s="4" t="n">
        <f aca="false">IF(OR(TRIM(Customers!L855&amp;"")="",ISNUMBER(MATCH(TRIM(Customers!L855&amp;""),Codes!$A$5:$A$14,0))),"",IF(ISNUMBER(Customers!L855),Customers!L855,IFERROR(VALUE(Customers!L855),"")))</f>
        <v>4678.61</v>
      </c>
      <c r="M855" s="4" t="n">
        <f aca="false">IF(OR(TRIM(Customers!M855&amp;"")="",ISNUMBER(MATCH(TRIM(Customers!M855&amp;""),Codes!$A$5:$A$14,0))),"",IF(ISNUMBER(Customers!M855),Customers!M855,IFERROR(VALUE(Customers!M855),"")))</f>
        <v>0</v>
      </c>
      <c r="N855" s="3" t="n">
        <f aca="false">IF(OR(TRIM(Customers!N855&amp;"")="",ISNUMBER(MATCH(TRIM(Customers!N855&amp;""),Codes!$A$5:$A$14,0)),Customers!N855=9999),"",IF(ISNUMBER(Customers!N855),Customers!N855,IFERROR(VALUE(Customers!N855),"")))</f>
        <v>23</v>
      </c>
      <c r="O855" s="4" t="n">
        <f aca="false">IF(OR(TRIM(Customers!O855&amp;"")="",ISNUMBER(MATCH(TRIM(Customers!O855&amp;""),Codes!$A$5:$A$14,0))),"",IF(ISNUMBER(Customers!O855),Customers!O855,IFERROR(VALUE(Customers!O855),"")))</f>
        <v>81.96</v>
      </c>
      <c r="P855" s="3" t="n">
        <f aca="false">IF(OR(TRIM(Customers!P855&amp;"")="",ISNUMBER(MATCH(TRIM(Customers!P855&amp;""),Codes!$A$5:$A$14,0))),"",IF(ISNUMBER(Customers!P855),Customers!P855,IFERROR(VALUE(Customers!P855),"")))</f>
        <v>1</v>
      </c>
      <c r="Q855" s="4" t="n">
        <f aca="false">IF(OR(TRIM(Customers!Q855&amp;"")="",ISNUMBER(MATCH(TRIM(Customers!Q855&amp;""),Codes!$A$5:$A$14,0))),"",IF(ISNUMBER(Customers!Q855),Customers!Q855,IFERROR(VALUE(Customers!Q855),"")))</f>
        <v>4000</v>
      </c>
      <c r="R855" s="4" t="n">
        <f aca="false">IF(OR(TRIM(Customers!R855&amp;"")="",ISNUMBER(MATCH(TRIM(Customers!R855&amp;""),Codes!$A$5:$A$14,0))),"",IF(ISNUMBER(Customers!R855),Customers!R855,IFERROR(VALUE(Customers!R855),"")))</f>
        <v>1414.96</v>
      </c>
      <c r="S855" s="4" t="str">
        <f aca="false">IF(OR(TRIM(Customers!S855&amp;"")="",ISNUMBER(MATCH(TRIM(Customers!S855&amp;""),Codes!$A$5:$A$14,0))),"",IF(ISNUMBER(Customers!S855),Customers!S855,IFERROR(VALUE(Customers!S855),"")))</f>
        <v/>
      </c>
      <c r="T855" s="4" t="str">
        <f aca="false">IF(OR(TRIM(Customers!T855&amp;"")="",ISNUMBER(MATCH(TRIM(Customers!T855&amp;""),Codes!$A$5:$A$14,0))),"",IF(ISNUMBER(Customers!T855),Customers!T855,IFERROR(VALUE(Customers!T855),"")))</f>
        <v/>
      </c>
      <c r="U855" s="3" t="n">
        <f aca="false">IF(OR(TRIM(Customers!U855&amp;"")="",ISNUMBER(MATCH(TRIM(Customers!U855&amp;""),Codes!$A$5:$A$14,0)),Customers!U855=0),"",IF(ISNUMBER(Customers!U855),Customers!U855,IFERROR(VALUE(Customers!U855),"")))</f>
        <v>595</v>
      </c>
      <c r="V855" s="3" t="n">
        <f aca="false">IF(OR(TRIM(Customers!V855&amp;"")="",ISNUMBER(MATCH(TRIM(Customers!V855&amp;""),Codes!$A$5:$A$14,0))),"",IF(ISNUMBER(Customers!V855),Customers!V855,IFERROR(VALUE(Customers!V855),"")))</f>
        <v>0</v>
      </c>
    </row>
    <row r="856" customFormat="false" ht="15" hidden="false" customHeight="false" outlineLevel="0" collapsed="false">
      <c r="A856" s="2" t="str">
        <f aca="false">Customers!A856</f>
        <v>CL00855</v>
      </c>
      <c r="B856" s="3" t="str">
        <f aca="false">IF(OR(TRIM(Customers!B856&amp;"")="",ISNUMBER(MATCH(TRIM(Customers!B856&amp;""),Codes!$A$5:$A$14,0)),Customers!B856=0),"",IF(ISNUMBER(Customers!B856),Customers!B856,IFERROR(VALUE(Customers!B856),"")))</f>
        <v/>
      </c>
      <c r="C856" s="2" t="str">
        <f aca="false">IF(OR(TRIM(Customers!C856&amp;"")="",ISNUMBER(MATCH(TRIM(Customers!C856&amp;""),Codes!$A$5:$A$14,0))),"",TRIM(Customers!C856))</f>
        <v>F</v>
      </c>
      <c r="D856" s="2" t="str">
        <f aca="false">IF(OR(TRIM(Customers!D856&amp;"")="",ISNUMBER(MATCH(TRIM(Customers!D856&amp;""),Codes!$A$5:$A$14,0))),"",TRIM(Customers!D856))</f>
        <v>Toscana</v>
      </c>
      <c r="E856" s="2" t="str">
        <f aca="false">IF(OR(TRIM(Customers!E856&amp;"")="",ISNUMBER(MATCH(TRIM(Customers!E856&amp;""),Codes!$A$5:$A$14,0))),"",TRIM(Customers!E856))</f>
        <v>Business owner</v>
      </c>
      <c r="F856" s="2" t="str">
        <f aca="false">IF(OR(TRIM(Customers!F856&amp;"")="",ISNUMBER(MATCH(TRIM(Customers!F856&amp;""),Codes!$A$5:$A$14,0))),"",TRIM(Customers!F856))</f>
        <v>Widowed</v>
      </c>
      <c r="G856" s="4" t="n">
        <f aca="false">IF(OR(TRIM(Customers!G856&amp;"")="",ISNUMBER(MATCH(TRIM(Customers!G856&amp;""),Codes!$A$5:$A$14,0)),Customers!G856=-999),"",IF(ISNUMBER(Customers!G856),Customers!G856,IFERROR(VALUE(Customers!G856),"")))</f>
        <v>64100</v>
      </c>
      <c r="H856" s="3" t="n">
        <f aca="false">IF(OR(TRIM(Customers!H856&amp;"")="",ISNUMBER(MATCH(TRIM(Customers!H856&amp;""),Codes!$A$5:$A$14,0))),"",IF(ISNUMBER(Customers!H856),Customers!H856,IFERROR(VALUE(Customers!H856),"")))</f>
        <v>24</v>
      </c>
      <c r="I856" s="5" t="n">
        <f aca="false">IF(OR(TRIM(Customers!I856&amp;"")="",ISNUMBER(MATCH(TRIM(Customers!I856&amp;""),Codes!$A$5:$A$14,0)),Customers!I856=DATE(1970,1,1)),"",IF(ISNUMBER(Customers!I856),Customers!I856,IFERROR(DATEVALUE(Customers!I856),"")))</f>
        <v>37505</v>
      </c>
      <c r="J856" s="2" t="str">
        <f aca="false">IF(OR(TRIM(Customers!J856&amp;"")="",ISNUMBER(MATCH(TRIM(Customers!J856&amp;""),Codes!$A$5:$A$14,0))),"",TRIM(Customers!J856))</f>
        <v>Branch</v>
      </c>
      <c r="K856" s="3" t="n">
        <f aca="false">IF(OR(TRIM(Customers!K856&amp;"")="",ISNUMBER(MATCH(TRIM(Customers!K856&amp;""),Codes!$A$5:$A$14,0))),"",IF(ISNUMBER(Customers!K856),Customers!K856,IFERROR(VALUE(Customers!K856),"")))</f>
        <v>3</v>
      </c>
      <c r="L856" s="4" t="n">
        <f aca="false">IF(OR(TRIM(Customers!L856&amp;"")="",ISNUMBER(MATCH(TRIM(Customers!L856&amp;""),Codes!$A$5:$A$14,0))),"",IF(ISNUMBER(Customers!L856),Customers!L856,IFERROR(VALUE(Customers!L856),"")))</f>
        <v>10657.46</v>
      </c>
      <c r="M856" s="4" t="n">
        <f aca="false">IF(OR(TRIM(Customers!M856&amp;"")="",ISNUMBER(MATCH(TRIM(Customers!M856&amp;""),Codes!$A$5:$A$14,0))),"",IF(ISNUMBER(Customers!M856),Customers!M856,IFERROR(VALUE(Customers!M856),"")))</f>
        <v>38878.08</v>
      </c>
      <c r="N856" s="3" t="n">
        <f aca="false">IF(OR(TRIM(Customers!N856&amp;"")="",ISNUMBER(MATCH(TRIM(Customers!N856&amp;""),Codes!$A$5:$A$14,0)),Customers!N856=9999),"",IF(ISNUMBER(Customers!N856),Customers!N856,IFERROR(VALUE(Customers!N856),"")))</f>
        <v>28</v>
      </c>
      <c r="O856" s="4" t="n">
        <f aca="false">IF(OR(TRIM(Customers!O856&amp;"")="",ISNUMBER(MATCH(TRIM(Customers!O856&amp;""),Codes!$A$5:$A$14,0))),"",IF(ISNUMBER(Customers!O856),Customers!O856,IFERROR(VALUE(Customers!O856),"")))</f>
        <v>102.61</v>
      </c>
      <c r="P856" s="3" t="n">
        <f aca="false">IF(OR(TRIM(Customers!P856&amp;"")="",ISNUMBER(MATCH(TRIM(Customers!P856&amp;""),Codes!$A$5:$A$14,0))),"",IF(ISNUMBER(Customers!P856),Customers!P856,IFERROR(VALUE(Customers!P856),"")))</f>
        <v>2</v>
      </c>
      <c r="Q856" s="4" t="n">
        <f aca="false">IF(OR(TRIM(Customers!Q856&amp;"")="",ISNUMBER(MATCH(TRIM(Customers!Q856&amp;""),Codes!$A$5:$A$14,0))),"",IF(ISNUMBER(Customers!Q856),Customers!Q856,IFERROR(VALUE(Customers!Q856),"")))</f>
        <v>9000</v>
      </c>
      <c r="R856" s="4" t="n">
        <f aca="false">IF(OR(TRIM(Customers!R856&amp;"")="",ISNUMBER(MATCH(TRIM(Customers!R856&amp;""),Codes!$A$5:$A$14,0))),"",IF(ISNUMBER(Customers!R856),Customers!R856,IFERROR(VALUE(Customers!R856),"")))</f>
        <v>1126.62</v>
      </c>
      <c r="S856" s="4" t="n">
        <f aca="false">IF(OR(TRIM(Customers!S856&amp;"")="",ISNUMBER(MATCH(TRIM(Customers!S856&amp;""),Codes!$A$5:$A$14,0))),"",IF(ISNUMBER(Customers!S856),Customers!S856,IFERROR(VALUE(Customers!S856),"")))</f>
        <v>0</v>
      </c>
      <c r="T856" s="4" t="n">
        <f aca="false">IF(OR(TRIM(Customers!T856&amp;"")="",ISNUMBER(MATCH(TRIM(Customers!T856&amp;""),Codes!$A$5:$A$14,0))),"",IF(ISNUMBER(Customers!T856),Customers!T856,IFERROR(VALUE(Customers!T856),"")))</f>
        <v>0</v>
      </c>
      <c r="U856" s="3" t="n">
        <f aca="false">IF(OR(TRIM(Customers!U856&amp;"")="",ISNUMBER(MATCH(TRIM(Customers!U856&amp;""),Codes!$A$5:$A$14,0)),Customers!U856=0),"",IF(ISNUMBER(Customers!U856),Customers!U856,IFERROR(VALUE(Customers!U856),"")))</f>
        <v>763</v>
      </c>
      <c r="V856" s="3" t="n">
        <f aca="false">IF(OR(TRIM(Customers!V856&amp;"")="",ISNUMBER(MATCH(TRIM(Customers!V856&amp;""),Codes!$A$5:$A$14,0))),"",IF(ISNUMBER(Customers!V856),Customers!V856,IFERROR(VALUE(Customers!V856),"")))</f>
        <v>0</v>
      </c>
    </row>
    <row r="857" customFormat="false" ht="15" hidden="false" customHeight="false" outlineLevel="0" collapsed="false">
      <c r="A857" s="2" t="str">
        <f aca="false">Customers!A857</f>
        <v>CL00856</v>
      </c>
      <c r="B857" s="3" t="n">
        <f aca="false">IF(OR(TRIM(Customers!B857&amp;"")="",ISNUMBER(MATCH(TRIM(Customers!B857&amp;""),Codes!$A$5:$A$14,0)),Customers!B857=0),"",IF(ISNUMBER(Customers!B857),Customers!B857,IFERROR(VALUE(Customers!B857),"")))</f>
        <v>47</v>
      </c>
      <c r="C857" s="2" t="str">
        <f aca="false">IF(OR(TRIM(Customers!C857&amp;"")="",ISNUMBER(MATCH(TRIM(Customers!C857&amp;""),Codes!$A$5:$A$14,0))),"",TRIM(Customers!C857))</f>
        <v>F</v>
      </c>
      <c r="D857" s="2" t="str">
        <f aca="false">IF(OR(TRIM(Customers!D857&amp;"")="",ISNUMBER(MATCH(TRIM(Customers!D857&amp;""),Codes!$A$5:$A$14,0))),"",TRIM(Customers!D857))</f>
        <v>Veneto</v>
      </c>
      <c r="E857" s="2" t="str">
        <f aca="false">IF(OR(TRIM(Customers!E857&amp;"")="",ISNUMBER(MATCH(TRIM(Customers!E857&amp;""),Codes!$A$5:$A$14,0))),"",TRIM(Customers!E857))</f>
        <v>Shopkeeper</v>
      </c>
      <c r="F857" s="2" t="str">
        <f aca="false">IF(OR(TRIM(Customers!F857&amp;"")="",ISNUMBER(MATCH(TRIM(Customers!F857&amp;""),Codes!$A$5:$A$14,0))),"",TRIM(Customers!F857))</f>
        <v>Married</v>
      </c>
      <c r="G857" s="4" t="n">
        <f aca="false">IF(OR(TRIM(Customers!G857&amp;"")="",ISNUMBER(MATCH(TRIM(Customers!G857&amp;""),Codes!$A$5:$A$14,0)),Customers!G857=-999),"",IF(ISNUMBER(Customers!G857),Customers!G857,IFERROR(VALUE(Customers!G857),"")))</f>
        <v>30900</v>
      </c>
      <c r="H857" s="3" t="n">
        <f aca="false">IF(OR(TRIM(Customers!H857&amp;"")="",ISNUMBER(MATCH(TRIM(Customers!H857&amp;""),Codes!$A$5:$A$14,0))),"",IF(ISNUMBER(Customers!H857),Customers!H857,IFERROR(VALUE(Customers!H857),"")))</f>
        <v>14</v>
      </c>
      <c r="I857" s="5" t="n">
        <f aca="false">IF(OR(TRIM(Customers!I857&amp;"")="",ISNUMBER(MATCH(TRIM(Customers!I857&amp;""),Codes!$A$5:$A$14,0)),Customers!I857=DATE(1970,1,1)),"",IF(ISNUMBER(Customers!I857),Customers!I857,IFERROR(DATEVALUE(Customers!I857),"")))</f>
        <v>40816</v>
      </c>
      <c r="J857" s="2" t="str">
        <f aca="false">IF(OR(TRIM(Customers!J857&amp;"")="",ISNUMBER(MATCH(TRIM(Customers!J857&amp;""),Codes!$A$5:$A$14,0))),"",TRIM(Customers!J857))</f>
        <v>Branch</v>
      </c>
      <c r="K857" s="3" t="n">
        <f aca="false">IF(OR(TRIM(Customers!K857&amp;"")="",ISNUMBER(MATCH(TRIM(Customers!K857&amp;""),Codes!$A$5:$A$14,0))),"",IF(ISNUMBER(Customers!K857),Customers!K857,IFERROR(VALUE(Customers!K857),"")))</f>
        <v>5</v>
      </c>
      <c r="L857" s="4" t="n">
        <f aca="false">IF(OR(TRIM(Customers!L857&amp;"")="",ISNUMBER(MATCH(TRIM(Customers!L857&amp;""),Codes!$A$5:$A$14,0))),"",IF(ISNUMBER(Customers!L857),Customers!L857,IFERROR(VALUE(Customers!L857),"")))</f>
        <v>4501.69</v>
      </c>
      <c r="M857" s="4" t="n">
        <f aca="false">IF(OR(TRIM(Customers!M857&amp;"")="",ISNUMBER(MATCH(TRIM(Customers!M857&amp;""),Codes!$A$5:$A$14,0))),"",IF(ISNUMBER(Customers!M857),Customers!M857,IFERROR(VALUE(Customers!M857),"")))</f>
        <v>0</v>
      </c>
      <c r="N857" s="3" t="n">
        <f aca="false">IF(OR(TRIM(Customers!N857&amp;"")="",ISNUMBER(MATCH(TRIM(Customers!N857&amp;""),Codes!$A$5:$A$14,0)),Customers!N857=9999),"",IF(ISNUMBER(Customers!N857),Customers!N857,IFERROR(VALUE(Customers!N857),"")))</f>
        <v>22</v>
      </c>
      <c r="O857" s="4" t="n">
        <f aca="false">IF(OR(TRIM(Customers!O857&amp;"")="",ISNUMBER(MATCH(TRIM(Customers!O857&amp;""),Codes!$A$5:$A$14,0))),"",IF(ISNUMBER(Customers!O857),Customers!O857,IFERROR(VALUE(Customers!O857),"")))</f>
        <v>79.85</v>
      </c>
      <c r="P857" s="3" t="n">
        <f aca="false">IF(OR(TRIM(Customers!P857&amp;"")="",ISNUMBER(MATCH(TRIM(Customers!P857&amp;""),Codes!$A$5:$A$14,0))),"",IF(ISNUMBER(Customers!P857),Customers!P857,IFERROR(VALUE(Customers!P857),"")))</f>
        <v>3</v>
      </c>
      <c r="Q857" s="4" t="n">
        <f aca="false">IF(OR(TRIM(Customers!Q857&amp;"")="",ISNUMBER(MATCH(TRIM(Customers!Q857&amp;""),Codes!$A$5:$A$14,0))),"",IF(ISNUMBER(Customers!Q857),Customers!Q857,IFERROR(VALUE(Customers!Q857),"")))</f>
        <v>4000</v>
      </c>
      <c r="R857" s="4" t="n">
        <f aca="false">IF(OR(TRIM(Customers!R857&amp;"")="",ISNUMBER(MATCH(TRIM(Customers!R857&amp;""),Codes!$A$5:$A$14,0))),"",IF(ISNUMBER(Customers!R857),Customers!R857,IFERROR(VALUE(Customers!R857),"")))</f>
        <v>1534.91</v>
      </c>
      <c r="S857" s="4" t="n">
        <f aca="false">IF(OR(TRIM(Customers!S857&amp;"")="",ISNUMBER(MATCH(TRIM(Customers!S857&amp;""),Codes!$A$5:$A$14,0))),"",IF(ISNUMBER(Customers!S857),Customers!S857,IFERROR(VALUE(Customers!S857),"")))</f>
        <v>0</v>
      </c>
      <c r="T857" s="4" t="n">
        <f aca="false">IF(OR(TRIM(Customers!T857&amp;"")="",ISNUMBER(MATCH(TRIM(Customers!T857&amp;""),Codes!$A$5:$A$14,0))),"",IF(ISNUMBER(Customers!T857),Customers!T857,IFERROR(VALUE(Customers!T857),"")))</f>
        <v>0</v>
      </c>
      <c r="U857" s="3" t="n">
        <f aca="false">IF(OR(TRIM(Customers!U857&amp;"")="",ISNUMBER(MATCH(TRIM(Customers!U857&amp;""),Codes!$A$5:$A$14,0)),Customers!U857=0),"",IF(ISNUMBER(Customers!U857),Customers!U857,IFERROR(VALUE(Customers!U857),"")))</f>
        <v>637</v>
      </c>
      <c r="V857" s="3" t="n">
        <f aca="false">IF(OR(TRIM(Customers!V857&amp;"")="",ISNUMBER(MATCH(TRIM(Customers!V857&amp;""),Codes!$A$5:$A$14,0))),"",IF(ISNUMBER(Customers!V857),Customers!V857,IFERROR(VALUE(Customers!V857),"")))</f>
        <v>1</v>
      </c>
    </row>
    <row r="858" customFormat="false" ht="15" hidden="false" customHeight="false" outlineLevel="0" collapsed="false">
      <c r="A858" s="2" t="str">
        <f aca="false">Customers!A858</f>
        <v>CL00857</v>
      </c>
      <c r="B858" s="3" t="n">
        <f aca="false">IF(OR(TRIM(Customers!B858&amp;"")="",ISNUMBER(MATCH(TRIM(Customers!B858&amp;""),Codes!$A$5:$A$14,0)),Customers!B858=0),"",IF(ISNUMBER(Customers!B858),Customers!B858,IFERROR(VALUE(Customers!B858),"")))</f>
        <v>62</v>
      </c>
      <c r="C858" s="2" t="str">
        <f aca="false">IF(OR(TRIM(Customers!C858&amp;"")="",ISNUMBER(MATCH(TRIM(Customers!C858&amp;""),Codes!$A$5:$A$14,0))),"",TRIM(Customers!C858))</f>
        <v>F</v>
      </c>
      <c r="D858" s="2" t="str">
        <f aca="false">IF(OR(TRIM(Customers!D858&amp;"")="",ISNUMBER(MATCH(TRIM(Customers!D858&amp;""),Codes!$A$5:$A$14,0))),"",TRIM(Customers!D858))</f>
        <v>Veneto</v>
      </c>
      <c r="E858" s="2" t="str">
        <f aca="false">IF(OR(TRIM(Customers!E858&amp;"")="",ISNUMBER(MATCH(TRIM(Customers!E858&amp;""),Codes!$A$5:$A$14,0))),"",TRIM(Customers!E858))</f>
        <v>Self-employed</v>
      </c>
      <c r="F858" s="2" t="str">
        <f aca="false">IF(OR(TRIM(Customers!F858&amp;"")="",ISNUMBER(MATCH(TRIM(Customers!F858&amp;""),Codes!$A$5:$A$14,0))),"",TRIM(Customers!F858))</f>
        <v>Married</v>
      </c>
      <c r="G858" s="4" t="n">
        <f aca="false">IF(OR(TRIM(Customers!G858&amp;"")="",ISNUMBER(MATCH(TRIM(Customers!G858&amp;""),Codes!$A$5:$A$14,0)),Customers!G858=-999),"",IF(ISNUMBER(Customers!G858),Customers!G858,IFERROR(VALUE(Customers!G858),"")))</f>
        <v>111800</v>
      </c>
      <c r="H858" s="3" t="n">
        <f aca="false">IF(OR(TRIM(Customers!H858&amp;"")="",ISNUMBER(MATCH(TRIM(Customers!H858&amp;""),Codes!$A$5:$A$14,0))),"",IF(ISNUMBER(Customers!H858),Customers!H858,IFERROR(VALUE(Customers!H858),"")))</f>
        <v>9</v>
      </c>
      <c r="I858" s="5" t="n">
        <f aca="false">IF(OR(TRIM(Customers!I858&amp;"")="",ISNUMBER(MATCH(TRIM(Customers!I858&amp;""),Codes!$A$5:$A$14,0)),Customers!I858=DATE(1970,1,1)),"",IF(ISNUMBER(Customers!I858),Customers!I858,IFERROR(DATEVALUE(Customers!I858),"")))</f>
        <v>42672</v>
      </c>
      <c r="J858" s="2" t="str">
        <f aca="false">IF(OR(TRIM(Customers!J858&amp;"")="",ISNUMBER(MATCH(TRIM(Customers!J858&amp;""),Codes!$A$5:$A$14,0))),"",TRIM(Customers!J858))</f>
        <v>Online Banking</v>
      </c>
      <c r="K858" s="3" t="n">
        <f aca="false">IF(OR(TRIM(Customers!K858&amp;"")="",ISNUMBER(MATCH(TRIM(Customers!K858&amp;""),Codes!$A$5:$A$14,0))),"",IF(ISNUMBER(Customers!K858),Customers!K858,IFERROR(VALUE(Customers!K858),"")))</f>
        <v>2</v>
      </c>
      <c r="L858" s="4" t="n">
        <f aca="false">IF(OR(TRIM(Customers!L858&amp;"")="",ISNUMBER(MATCH(TRIM(Customers!L858&amp;""),Codes!$A$5:$A$14,0))),"",IF(ISNUMBER(Customers!L858),Customers!L858,IFERROR(VALUE(Customers!L858),"")))</f>
        <v>20603.02</v>
      </c>
      <c r="M858" s="4" t="n">
        <f aca="false">IF(OR(TRIM(Customers!M858&amp;"")="",ISNUMBER(MATCH(TRIM(Customers!M858&amp;""),Codes!$A$5:$A$14,0))),"",IF(ISNUMBER(Customers!M858),Customers!M858,IFERROR(VALUE(Customers!M858),"")))</f>
        <v>0</v>
      </c>
      <c r="N858" s="3" t="n">
        <f aca="false">IF(OR(TRIM(Customers!N858&amp;"")="",ISNUMBER(MATCH(TRIM(Customers!N858&amp;""),Codes!$A$5:$A$14,0)),Customers!N858=9999),"",IF(ISNUMBER(Customers!N858),Customers!N858,IFERROR(VALUE(Customers!N858),"")))</f>
        <v>58</v>
      </c>
      <c r="O858" s="4" t="n">
        <f aca="false">IF(OR(TRIM(Customers!O858&amp;"")="",ISNUMBER(MATCH(TRIM(Customers!O858&amp;""),Codes!$A$5:$A$14,0))),"",IF(ISNUMBER(Customers!O858),Customers!O858,IFERROR(VALUE(Customers!O858),"")))</f>
        <v>108.88</v>
      </c>
      <c r="P858" s="3" t="n">
        <f aca="false">IF(OR(TRIM(Customers!P858&amp;"")="",ISNUMBER(MATCH(TRIM(Customers!P858&amp;""),Codes!$A$5:$A$14,0))),"",IF(ISNUMBER(Customers!P858),Customers!P858,IFERROR(VALUE(Customers!P858),"")))</f>
        <v>4</v>
      </c>
      <c r="Q858" s="4" t="str">
        <f aca="false">IF(OR(TRIM(Customers!Q858&amp;"")="",ISNUMBER(MATCH(TRIM(Customers!Q858&amp;""),Codes!$A$5:$A$14,0))),"",IF(ISNUMBER(Customers!Q858),Customers!Q858,IFERROR(VALUE(Customers!Q858),"")))</f>
        <v/>
      </c>
      <c r="R858" s="4" t="str">
        <f aca="false">IF(OR(TRIM(Customers!R858&amp;"")="",ISNUMBER(MATCH(TRIM(Customers!R858&amp;""),Codes!$A$5:$A$14,0))),"",IF(ISNUMBER(Customers!R858),Customers!R858,IFERROR(VALUE(Customers!R858),"")))</f>
        <v/>
      </c>
      <c r="S858" s="4" t="str">
        <f aca="false">IF(OR(TRIM(Customers!S858&amp;"")="",ISNUMBER(MATCH(TRIM(Customers!S858&amp;""),Codes!$A$5:$A$14,0))),"",IF(ISNUMBER(Customers!S858),Customers!S858,IFERROR(VALUE(Customers!S858),"")))</f>
        <v/>
      </c>
      <c r="T858" s="4" t="str">
        <f aca="false">IF(OR(TRIM(Customers!T858&amp;"")="",ISNUMBER(MATCH(TRIM(Customers!T858&amp;""),Codes!$A$5:$A$14,0))),"",IF(ISNUMBER(Customers!T858),Customers!T858,IFERROR(VALUE(Customers!T858),"")))</f>
        <v/>
      </c>
      <c r="U858" s="3" t="n">
        <f aca="false">IF(OR(TRIM(Customers!U858&amp;"")="",ISNUMBER(MATCH(TRIM(Customers!U858&amp;""),Codes!$A$5:$A$14,0)),Customers!U858=0),"",IF(ISNUMBER(Customers!U858),Customers!U858,IFERROR(VALUE(Customers!U858),"")))</f>
        <v>619</v>
      </c>
      <c r="V858" s="3" t="n">
        <f aca="false">IF(OR(TRIM(Customers!V858&amp;"")="",ISNUMBER(MATCH(TRIM(Customers!V858&amp;""),Codes!$A$5:$A$14,0))),"",IF(ISNUMBER(Customers!V858),Customers!V858,IFERROR(VALUE(Customers!V858),"")))</f>
        <v>1</v>
      </c>
    </row>
    <row r="859" customFormat="false" ht="15" hidden="false" customHeight="false" outlineLevel="0" collapsed="false">
      <c r="A859" s="2" t="str">
        <f aca="false">Customers!A859</f>
        <v>CL00858</v>
      </c>
      <c r="B859" s="3" t="n">
        <f aca="false">IF(OR(TRIM(Customers!B859&amp;"")="",ISNUMBER(MATCH(TRIM(Customers!B859&amp;""),Codes!$A$5:$A$14,0)),Customers!B859=0),"",IF(ISNUMBER(Customers!B859),Customers!B859,IFERROR(VALUE(Customers!B859),"")))</f>
        <v>55</v>
      </c>
      <c r="C859" s="2" t="str">
        <f aca="false">IF(OR(TRIM(Customers!C859&amp;"")="",ISNUMBER(MATCH(TRIM(Customers!C859&amp;""),Codes!$A$5:$A$14,0))),"",TRIM(Customers!C859))</f>
        <v>F</v>
      </c>
      <c r="D859" s="2" t="str">
        <f aca="false">IF(OR(TRIM(Customers!D859&amp;"")="",ISNUMBER(MATCH(TRIM(Customers!D859&amp;""),Codes!$A$5:$A$14,0))),"",TRIM(Customers!D859))</f>
        <v>Lombardia</v>
      </c>
      <c r="E859" s="2" t="str">
        <f aca="false">IF(OR(TRIM(Customers!E859&amp;"")="",ISNUMBER(MATCH(TRIM(Customers!E859&amp;""),Codes!$A$5:$A$14,0))),"",TRIM(Customers!E859))</f>
        <v>Employee</v>
      </c>
      <c r="F859" s="2" t="str">
        <f aca="false">IF(OR(TRIM(Customers!F859&amp;"")="",ISNUMBER(MATCH(TRIM(Customers!F859&amp;""),Codes!$A$5:$A$14,0))),"",TRIM(Customers!F859))</f>
        <v>Married</v>
      </c>
      <c r="G859" s="4" t="n">
        <f aca="false">IF(OR(TRIM(Customers!G859&amp;"")="",ISNUMBER(MATCH(TRIM(Customers!G859&amp;""),Codes!$A$5:$A$14,0)),Customers!G859=-999),"",IF(ISNUMBER(Customers!G859),Customers!G859,IFERROR(VALUE(Customers!G859),"")))</f>
        <v>36400</v>
      </c>
      <c r="H859" s="3" t="n">
        <f aca="false">IF(OR(TRIM(Customers!H859&amp;"")="",ISNUMBER(MATCH(TRIM(Customers!H859&amp;""),Codes!$A$5:$A$14,0))),"",IF(ISNUMBER(Customers!H859),Customers!H859,IFERROR(VALUE(Customers!H859),"")))</f>
        <v>17</v>
      </c>
      <c r="I859" s="5" t="n">
        <f aca="false">IF(OR(TRIM(Customers!I859&amp;"")="",ISNUMBER(MATCH(TRIM(Customers!I859&amp;""),Codes!$A$5:$A$14,0)),Customers!I859=DATE(1970,1,1)),"",IF(ISNUMBER(Customers!I859),Customers!I859,IFERROR(DATEVALUE(Customers!I859),"")))</f>
        <v>39813</v>
      </c>
      <c r="J859" s="2" t="str">
        <f aca="false">IF(OR(TRIM(Customers!J859&amp;"")="",ISNUMBER(MATCH(TRIM(Customers!J859&amp;""),Codes!$A$5:$A$14,0))),"",TRIM(Customers!J859))</f>
        <v>App</v>
      </c>
      <c r="K859" s="3" t="n">
        <f aca="false">IF(OR(TRIM(Customers!K859&amp;"")="",ISNUMBER(MATCH(TRIM(Customers!K859&amp;""),Codes!$A$5:$A$14,0))),"",IF(ISNUMBER(Customers!K859),Customers!K859,IFERROR(VALUE(Customers!K859),"")))</f>
        <v>3</v>
      </c>
      <c r="L859" s="4" t="n">
        <f aca="false">IF(OR(TRIM(Customers!L859&amp;"")="",ISNUMBER(MATCH(TRIM(Customers!L859&amp;""),Codes!$A$5:$A$14,0))),"",IF(ISNUMBER(Customers!L859),Customers!L859,IFERROR(VALUE(Customers!L859),"")))</f>
        <v>1424.21</v>
      </c>
      <c r="M859" s="4" t="n">
        <f aca="false">IF(OR(TRIM(Customers!M859&amp;"")="",ISNUMBER(MATCH(TRIM(Customers!M859&amp;""),Codes!$A$5:$A$14,0))),"",IF(ISNUMBER(Customers!M859),Customers!M859,IFERROR(VALUE(Customers!M859),"")))</f>
        <v>64597.19</v>
      </c>
      <c r="N859" s="3" t="n">
        <f aca="false">IF(OR(TRIM(Customers!N859&amp;"")="",ISNUMBER(MATCH(TRIM(Customers!N859&amp;""),Codes!$A$5:$A$14,0)),Customers!N859=9999),"",IF(ISNUMBER(Customers!N859),Customers!N859,IFERROR(VALUE(Customers!N859),"")))</f>
        <v>30</v>
      </c>
      <c r="O859" s="4" t="n">
        <f aca="false">IF(OR(TRIM(Customers!O859&amp;"")="",ISNUMBER(MATCH(TRIM(Customers!O859&amp;""),Codes!$A$5:$A$14,0))),"",IF(ISNUMBER(Customers!O859),Customers!O859,IFERROR(VALUE(Customers!O859),"")))</f>
        <v>64.53</v>
      </c>
      <c r="P859" s="3" t="n">
        <f aca="false">IF(OR(TRIM(Customers!P859&amp;"")="",ISNUMBER(MATCH(TRIM(Customers!P859&amp;""),Codes!$A$5:$A$14,0))),"",IF(ISNUMBER(Customers!P859),Customers!P859,IFERROR(VALUE(Customers!P859),"")))</f>
        <v>0</v>
      </c>
      <c r="Q859" s="4" t="n">
        <f aca="false">IF(OR(TRIM(Customers!Q859&amp;"")="",ISNUMBER(MATCH(TRIM(Customers!Q859&amp;""),Codes!$A$5:$A$14,0))),"",IF(ISNUMBER(Customers!Q859),Customers!Q859,IFERROR(VALUE(Customers!Q859),"")))</f>
        <v>6000</v>
      </c>
      <c r="R859" s="4" t="n">
        <f aca="false">IF(OR(TRIM(Customers!R859&amp;"")="",ISNUMBER(MATCH(TRIM(Customers!R859&amp;""),Codes!$A$5:$A$14,0))),"",IF(ISNUMBER(Customers!R859),Customers!R859,IFERROR(VALUE(Customers!R859),"")))</f>
        <v>827.6</v>
      </c>
      <c r="S859" s="4" t="n">
        <f aca="false">IF(OR(TRIM(Customers!S859&amp;"")="",ISNUMBER(MATCH(TRIM(Customers!S859&amp;""),Codes!$A$5:$A$14,0))),"",IF(ISNUMBER(Customers!S859),Customers!S859,IFERROR(VALUE(Customers!S859),"")))</f>
        <v>0</v>
      </c>
      <c r="T859" s="4" t="n">
        <f aca="false">IF(OR(TRIM(Customers!T859&amp;"")="",ISNUMBER(MATCH(TRIM(Customers!T859&amp;""),Codes!$A$5:$A$14,0))),"",IF(ISNUMBER(Customers!T859),Customers!T859,IFERROR(VALUE(Customers!T859),"")))</f>
        <v>0</v>
      </c>
      <c r="U859" s="3" t="n">
        <f aca="false">IF(OR(TRIM(Customers!U859&amp;"")="",ISNUMBER(MATCH(TRIM(Customers!U859&amp;""),Codes!$A$5:$A$14,0)),Customers!U859=0),"",IF(ISNUMBER(Customers!U859),Customers!U859,IFERROR(VALUE(Customers!U859),"")))</f>
        <v>610</v>
      </c>
      <c r="V859" s="3" t="str">
        <f aca="false">IF(OR(TRIM(Customers!V859&amp;"")="",ISNUMBER(MATCH(TRIM(Customers!V859&amp;""),Codes!$A$5:$A$14,0))),"",IF(ISNUMBER(Customers!V859),Customers!V859,IFERROR(VALUE(Customers!V859),"")))</f>
        <v/>
      </c>
    </row>
    <row r="860" customFormat="false" ht="15" hidden="false" customHeight="false" outlineLevel="0" collapsed="false">
      <c r="A860" s="2" t="str">
        <f aca="false">Customers!A860</f>
        <v>CL00859</v>
      </c>
      <c r="B860" s="3" t="str">
        <f aca="false">IF(OR(TRIM(Customers!B860&amp;"")="",ISNUMBER(MATCH(TRIM(Customers!B860&amp;""),Codes!$A$5:$A$14,0)),Customers!B860=0),"",IF(ISNUMBER(Customers!B860),Customers!B860,IFERROR(VALUE(Customers!B860),"")))</f>
        <v/>
      </c>
      <c r="C860" s="2" t="str">
        <f aca="false">IF(OR(TRIM(Customers!C860&amp;"")="",ISNUMBER(MATCH(TRIM(Customers!C860&amp;""),Codes!$A$5:$A$14,0))),"",TRIM(Customers!C860))</f>
        <v/>
      </c>
      <c r="D860" s="2" t="str">
        <f aca="false">IF(OR(TRIM(Customers!D860&amp;"")="",ISNUMBER(MATCH(TRIM(Customers!D860&amp;""),Codes!$A$5:$A$14,0))),"",TRIM(Customers!D860))</f>
        <v/>
      </c>
      <c r="E860" s="2" t="str">
        <f aca="false">IF(OR(TRIM(Customers!E860&amp;"")="",ISNUMBER(MATCH(TRIM(Customers!E860&amp;""),Codes!$A$5:$A$14,0))),"",TRIM(Customers!E860))</f>
        <v/>
      </c>
      <c r="F860" s="2" t="str">
        <f aca="false">IF(OR(TRIM(Customers!F860&amp;"")="",ISNUMBER(MATCH(TRIM(Customers!F860&amp;""),Codes!$A$5:$A$14,0))),"",TRIM(Customers!F860))</f>
        <v/>
      </c>
      <c r="G860" s="4" t="str">
        <f aca="false">IF(OR(TRIM(Customers!G860&amp;"")="",ISNUMBER(MATCH(TRIM(Customers!G860&amp;""),Codes!$A$5:$A$14,0)),Customers!G860=-999),"",IF(ISNUMBER(Customers!G860),Customers!G860,IFERROR(VALUE(Customers!G860),"")))</f>
        <v/>
      </c>
      <c r="H860" s="3" t="str">
        <f aca="false">IF(OR(TRIM(Customers!H860&amp;"")="",ISNUMBER(MATCH(TRIM(Customers!H860&amp;""),Codes!$A$5:$A$14,0))),"",IF(ISNUMBER(Customers!H860),Customers!H860,IFERROR(VALUE(Customers!H860),"")))</f>
        <v/>
      </c>
      <c r="I860" s="5" t="str">
        <f aca="false">IF(OR(TRIM(Customers!I860&amp;"")="",ISNUMBER(MATCH(TRIM(Customers!I860&amp;""),Codes!$A$5:$A$14,0)),Customers!I860=DATE(1970,1,1)),"",IF(ISNUMBER(Customers!I860),Customers!I860,IFERROR(DATEVALUE(Customers!I860),"")))</f>
        <v/>
      </c>
      <c r="J860" s="2" t="str">
        <f aca="false">IF(OR(TRIM(Customers!J860&amp;"")="",ISNUMBER(MATCH(TRIM(Customers!J860&amp;""),Codes!$A$5:$A$14,0))),"",TRIM(Customers!J860))</f>
        <v/>
      </c>
      <c r="K860" s="3" t="str">
        <f aca="false">IF(OR(TRIM(Customers!K860&amp;"")="",ISNUMBER(MATCH(TRIM(Customers!K860&amp;""),Codes!$A$5:$A$14,0))),"",IF(ISNUMBER(Customers!K860),Customers!K860,IFERROR(VALUE(Customers!K860),"")))</f>
        <v/>
      </c>
      <c r="L860" s="4" t="str">
        <f aca="false">IF(OR(TRIM(Customers!L860&amp;"")="",ISNUMBER(MATCH(TRIM(Customers!L860&amp;""),Codes!$A$5:$A$14,0))),"",IF(ISNUMBER(Customers!L860),Customers!L860,IFERROR(VALUE(Customers!L860),"")))</f>
        <v/>
      </c>
      <c r="M860" s="4" t="str">
        <f aca="false">IF(OR(TRIM(Customers!M860&amp;"")="",ISNUMBER(MATCH(TRIM(Customers!M860&amp;""),Codes!$A$5:$A$14,0))),"",IF(ISNUMBER(Customers!M860),Customers!M860,IFERROR(VALUE(Customers!M860),"")))</f>
        <v/>
      </c>
      <c r="N860" s="3" t="str">
        <f aca="false">IF(OR(TRIM(Customers!N860&amp;"")="",ISNUMBER(MATCH(TRIM(Customers!N860&amp;""),Codes!$A$5:$A$14,0)),Customers!N860=9999),"",IF(ISNUMBER(Customers!N860),Customers!N860,IFERROR(VALUE(Customers!N860),"")))</f>
        <v/>
      </c>
      <c r="O860" s="4" t="str">
        <f aca="false">IF(OR(TRIM(Customers!O860&amp;"")="",ISNUMBER(MATCH(TRIM(Customers!O860&amp;""),Codes!$A$5:$A$14,0))),"",IF(ISNUMBER(Customers!O860),Customers!O860,IFERROR(VALUE(Customers!O860),"")))</f>
        <v/>
      </c>
      <c r="P860" s="3" t="str">
        <f aca="false">IF(OR(TRIM(Customers!P860&amp;"")="",ISNUMBER(MATCH(TRIM(Customers!P860&amp;""),Codes!$A$5:$A$14,0))),"",IF(ISNUMBER(Customers!P860),Customers!P860,IFERROR(VALUE(Customers!P860),"")))</f>
        <v/>
      </c>
      <c r="Q860" s="4" t="str">
        <f aca="false">IF(OR(TRIM(Customers!Q860&amp;"")="",ISNUMBER(MATCH(TRIM(Customers!Q860&amp;""),Codes!$A$5:$A$14,0))),"",IF(ISNUMBER(Customers!Q860),Customers!Q860,IFERROR(VALUE(Customers!Q860),"")))</f>
        <v/>
      </c>
      <c r="R860" s="4" t="str">
        <f aca="false">IF(OR(TRIM(Customers!R860&amp;"")="",ISNUMBER(MATCH(TRIM(Customers!R860&amp;""),Codes!$A$5:$A$14,0))),"",IF(ISNUMBER(Customers!R860),Customers!R860,IFERROR(VALUE(Customers!R860),"")))</f>
        <v/>
      </c>
      <c r="S860" s="4" t="str">
        <f aca="false">IF(OR(TRIM(Customers!S860&amp;"")="",ISNUMBER(MATCH(TRIM(Customers!S860&amp;""),Codes!$A$5:$A$14,0))),"",IF(ISNUMBER(Customers!S860),Customers!S860,IFERROR(VALUE(Customers!S860),"")))</f>
        <v/>
      </c>
      <c r="T860" s="4" t="str">
        <f aca="false">IF(OR(TRIM(Customers!T860&amp;"")="",ISNUMBER(MATCH(TRIM(Customers!T860&amp;""),Codes!$A$5:$A$14,0))),"",IF(ISNUMBER(Customers!T860),Customers!T860,IFERROR(VALUE(Customers!T860),"")))</f>
        <v/>
      </c>
      <c r="U860" s="3" t="str">
        <f aca="false">IF(OR(TRIM(Customers!U860&amp;"")="",ISNUMBER(MATCH(TRIM(Customers!U860&amp;""),Codes!$A$5:$A$14,0)),Customers!U860=0),"",IF(ISNUMBER(Customers!U860),Customers!U860,IFERROR(VALUE(Customers!U860),"")))</f>
        <v/>
      </c>
      <c r="V860" s="3" t="str">
        <f aca="false">IF(OR(TRIM(Customers!V860&amp;"")="",ISNUMBER(MATCH(TRIM(Customers!V860&amp;""),Codes!$A$5:$A$14,0))),"",IF(ISNUMBER(Customers!V860),Customers!V860,IFERROR(VALUE(Customers!V860),"")))</f>
        <v/>
      </c>
    </row>
    <row r="861" customFormat="false" ht="15" hidden="false" customHeight="false" outlineLevel="0" collapsed="false">
      <c r="A861" s="2" t="str">
        <f aca="false">Customers!A861</f>
        <v>CL00860</v>
      </c>
      <c r="B861" s="3" t="n">
        <f aca="false">IF(OR(TRIM(Customers!B861&amp;"")="",ISNUMBER(MATCH(TRIM(Customers!B861&amp;""),Codes!$A$5:$A$14,0)),Customers!B861=0),"",IF(ISNUMBER(Customers!B861),Customers!B861,IFERROR(VALUE(Customers!B861),"")))</f>
        <v>46</v>
      </c>
      <c r="C861" s="2" t="str">
        <f aca="false">IF(OR(TRIM(Customers!C861&amp;"")="",ISNUMBER(MATCH(TRIM(Customers!C861&amp;""),Codes!$A$5:$A$14,0))),"",TRIM(Customers!C861))</f>
        <v>F</v>
      </c>
      <c r="D861" s="2" t="str">
        <f aca="false">IF(OR(TRIM(Customers!D861&amp;"")="",ISNUMBER(MATCH(TRIM(Customers!D861&amp;""),Codes!$A$5:$A$14,0))),"",TRIM(Customers!D861))</f>
        <v>Piemonte</v>
      </c>
      <c r="E861" s="2" t="str">
        <f aca="false">IF(OR(TRIM(Customers!E861&amp;"")="",ISNUMBER(MATCH(TRIM(Customers!E861&amp;""),Codes!$A$5:$A$14,0))),"",TRIM(Customers!E861))</f>
        <v>Self-employed</v>
      </c>
      <c r="F861" s="2" t="str">
        <f aca="false">IF(OR(TRIM(Customers!F861&amp;"")="",ISNUMBER(MATCH(TRIM(Customers!F861&amp;""),Codes!$A$5:$A$14,0))),"",TRIM(Customers!F861))</f>
        <v>Divorced</v>
      </c>
      <c r="G861" s="4" t="n">
        <f aca="false">IF(OR(TRIM(Customers!G861&amp;"")="",ISNUMBER(MATCH(TRIM(Customers!G861&amp;""),Codes!$A$5:$A$14,0)),Customers!G861=-999),"",IF(ISNUMBER(Customers!G861),Customers!G861,IFERROR(VALUE(Customers!G861),"")))</f>
        <v>41800</v>
      </c>
      <c r="H861" s="3" t="n">
        <f aca="false">IF(OR(TRIM(Customers!H861&amp;"")="",ISNUMBER(MATCH(TRIM(Customers!H861&amp;""),Codes!$A$5:$A$14,0))),"",IF(ISNUMBER(Customers!H861),Customers!H861,IFERROR(VALUE(Customers!H861),"")))</f>
        <v>1</v>
      </c>
      <c r="I861" s="5" t="n">
        <f aca="false">IF(OR(TRIM(Customers!I861&amp;"")="",ISNUMBER(MATCH(TRIM(Customers!I861&amp;""),Codes!$A$5:$A$14,0)),Customers!I861=DATE(1970,1,1)),"",IF(ISNUMBER(Customers!I861),Customers!I861,IFERROR(DATEVALUE(Customers!I861),"")))</f>
        <v>45899</v>
      </c>
      <c r="J861" s="2" t="str">
        <f aca="false">IF(OR(TRIM(Customers!J861&amp;"")="",ISNUMBER(MATCH(TRIM(Customers!J861&amp;""),Codes!$A$5:$A$14,0))),"",TRIM(Customers!J861))</f>
        <v>Branch</v>
      </c>
      <c r="K861" s="3" t="n">
        <f aca="false">IF(OR(TRIM(Customers!K861&amp;"")="",ISNUMBER(MATCH(TRIM(Customers!K861&amp;""),Codes!$A$5:$A$14,0))),"",IF(ISNUMBER(Customers!K861),Customers!K861,IFERROR(VALUE(Customers!K861),"")))</f>
        <v>4</v>
      </c>
      <c r="L861" s="4" t="n">
        <f aca="false">IF(OR(TRIM(Customers!L861&amp;"")="",ISNUMBER(MATCH(TRIM(Customers!L861&amp;""),Codes!$A$5:$A$14,0))),"",IF(ISNUMBER(Customers!L861),Customers!L861,IFERROR(VALUE(Customers!L861),"")))</f>
        <v>3045.87</v>
      </c>
      <c r="M861" s="4" t="str">
        <f aca="false">IF(OR(TRIM(Customers!M861&amp;"")="",ISNUMBER(MATCH(TRIM(Customers!M861&amp;""),Codes!$A$5:$A$14,0))),"",IF(ISNUMBER(Customers!M861),Customers!M861,IFERROR(VALUE(Customers!M861),"")))</f>
        <v/>
      </c>
      <c r="N861" s="3" t="n">
        <f aca="false">IF(OR(TRIM(Customers!N861&amp;"")="",ISNUMBER(MATCH(TRIM(Customers!N861&amp;""),Codes!$A$5:$A$14,0)),Customers!N861=9999),"",IF(ISNUMBER(Customers!N861),Customers!N861,IFERROR(VALUE(Customers!N861),"")))</f>
        <v>31</v>
      </c>
      <c r="O861" s="4" t="n">
        <f aca="false">IF(OR(TRIM(Customers!O861&amp;"")="",ISNUMBER(MATCH(TRIM(Customers!O861&amp;""),Codes!$A$5:$A$14,0))),"",IF(ISNUMBER(Customers!O861),Customers!O861,IFERROR(VALUE(Customers!O861),"")))</f>
        <v>53.38</v>
      </c>
      <c r="P861" s="3" t="n">
        <f aca="false">IF(OR(TRIM(Customers!P861&amp;"")="",ISNUMBER(MATCH(TRIM(Customers!P861&amp;""),Codes!$A$5:$A$14,0))),"",IF(ISNUMBER(Customers!P861),Customers!P861,IFERROR(VALUE(Customers!P861),"")))</f>
        <v>2</v>
      </c>
      <c r="Q861" s="4" t="n">
        <f aca="false">IF(OR(TRIM(Customers!Q861&amp;"")="",ISNUMBER(MATCH(TRIM(Customers!Q861&amp;""),Codes!$A$5:$A$14,0))),"",IF(ISNUMBER(Customers!Q861),Customers!Q861,IFERROR(VALUE(Customers!Q861),"")))</f>
        <v>0</v>
      </c>
      <c r="R861" s="4" t="n">
        <f aca="false">IF(OR(TRIM(Customers!R861&amp;"")="",ISNUMBER(MATCH(TRIM(Customers!R861&amp;""),Codes!$A$5:$A$14,0))),"",IF(ISNUMBER(Customers!R861),Customers!R861,IFERROR(VALUE(Customers!R861),"")))</f>
        <v>0</v>
      </c>
      <c r="S861" s="4" t="str">
        <f aca="false">IF(OR(TRIM(Customers!S861&amp;"")="",ISNUMBER(MATCH(TRIM(Customers!S861&amp;""),Codes!$A$5:$A$14,0))),"",IF(ISNUMBER(Customers!S861),Customers!S861,IFERROR(VALUE(Customers!S861),"")))</f>
        <v/>
      </c>
      <c r="T861" s="4" t="str">
        <f aca="false">IF(OR(TRIM(Customers!T861&amp;"")="",ISNUMBER(MATCH(TRIM(Customers!T861&amp;""),Codes!$A$5:$A$14,0))),"",IF(ISNUMBER(Customers!T861),Customers!T861,IFERROR(VALUE(Customers!T861),"")))</f>
        <v/>
      </c>
      <c r="U861" s="3" t="n">
        <f aca="false">IF(OR(TRIM(Customers!U861&amp;"")="",ISNUMBER(MATCH(TRIM(Customers!U861&amp;""),Codes!$A$5:$A$14,0)),Customers!U861=0),"",IF(ISNUMBER(Customers!U861),Customers!U861,IFERROR(VALUE(Customers!U861),"")))</f>
        <v>567</v>
      </c>
      <c r="V861" s="3" t="n">
        <f aca="false">IF(OR(TRIM(Customers!V861&amp;"")="",ISNUMBER(MATCH(TRIM(Customers!V861&amp;""),Codes!$A$5:$A$14,0))),"",IF(ISNUMBER(Customers!V861),Customers!V861,IFERROR(VALUE(Customers!V861),"")))</f>
        <v>0</v>
      </c>
    </row>
    <row r="862" customFormat="false" ht="15" hidden="false" customHeight="false" outlineLevel="0" collapsed="false">
      <c r="A862" s="2" t="str">
        <f aca="false">Customers!A862</f>
        <v>CL00861</v>
      </c>
      <c r="B862" s="3" t="n">
        <f aca="false">IF(OR(TRIM(Customers!B862&amp;"")="",ISNUMBER(MATCH(TRIM(Customers!B862&amp;""),Codes!$A$5:$A$14,0)),Customers!B862=0),"",IF(ISNUMBER(Customers!B862),Customers!B862,IFERROR(VALUE(Customers!B862),"")))</f>
        <v>63</v>
      </c>
      <c r="C862" s="2" t="str">
        <f aca="false">IF(OR(TRIM(Customers!C862&amp;"")="",ISNUMBER(MATCH(TRIM(Customers!C862&amp;""),Codes!$A$5:$A$14,0))),"",TRIM(Customers!C862))</f>
        <v>M</v>
      </c>
      <c r="D862" s="2" t="str">
        <f aca="false">IF(OR(TRIM(Customers!D862&amp;"")="",ISNUMBER(MATCH(TRIM(Customers!D862&amp;""),Codes!$A$5:$A$14,0))),"",TRIM(Customers!D862))</f>
        <v>Emilia-Romagna</v>
      </c>
      <c r="E862" s="2" t="str">
        <f aca="false">IF(OR(TRIM(Customers!E862&amp;"")="",ISNUMBER(MATCH(TRIM(Customers!E862&amp;""),Codes!$A$5:$A$14,0))),"",TRIM(Customers!E862))</f>
        <v>Executive</v>
      </c>
      <c r="F862" s="2" t="str">
        <f aca="false">IF(OR(TRIM(Customers!F862&amp;"")="",ISNUMBER(MATCH(TRIM(Customers!F862&amp;""),Codes!$A$5:$A$14,0))),"",TRIM(Customers!F862))</f>
        <v>Married</v>
      </c>
      <c r="G862" s="4" t="n">
        <f aca="false">IF(OR(TRIM(Customers!G862&amp;"")="",ISNUMBER(MATCH(TRIM(Customers!G862&amp;""),Codes!$A$5:$A$14,0)),Customers!G862=-999),"",IF(ISNUMBER(Customers!G862),Customers!G862,IFERROR(VALUE(Customers!G862),"")))</f>
        <v>125800</v>
      </c>
      <c r="H862" s="3" t="n">
        <f aca="false">IF(OR(TRIM(Customers!H862&amp;"")="",ISNUMBER(MATCH(TRIM(Customers!H862&amp;""),Codes!$A$5:$A$14,0))),"",IF(ISNUMBER(Customers!H862),Customers!H862,IFERROR(VALUE(Customers!H862),"")))</f>
        <v>19</v>
      </c>
      <c r="I862" s="5" t="n">
        <f aca="false">IF(OR(TRIM(Customers!I862&amp;"")="",ISNUMBER(MATCH(TRIM(Customers!I862&amp;""),Codes!$A$5:$A$14,0)),Customers!I862=DATE(1970,1,1)),"",IF(ISNUMBER(Customers!I862),Customers!I862,IFERROR(DATEVALUE(Customers!I862),"")))</f>
        <v>39233</v>
      </c>
      <c r="J862" s="2" t="str">
        <f aca="false">IF(OR(TRIM(Customers!J862&amp;"")="",ISNUMBER(MATCH(TRIM(Customers!J862&amp;""),Codes!$A$5:$A$14,0))),"",TRIM(Customers!J862))</f>
        <v>App</v>
      </c>
      <c r="K862" s="3" t="n">
        <f aca="false">IF(OR(TRIM(Customers!K862&amp;"")="",ISNUMBER(MATCH(TRIM(Customers!K862&amp;""),Codes!$A$5:$A$14,0))),"",IF(ISNUMBER(Customers!K862),Customers!K862,IFERROR(VALUE(Customers!K862),"")))</f>
        <v>2</v>
      </c>
      <c r="L862" s="4" t="n">
        <f aca="false">IF(OR(TRIM(Customers!L862&amp;"")="",ISNUMBER(MATCH(TRIM(Customers!L862&amp;""),Codes!$A$5:$A$14,0))),"",IF(ISNUMBER(Customers!L862),Customers!L862,IFERROR(VALUE(Customers!L862),"")))</f>
        <v>9803.59</v>
      </c>
      <c r="M862" s="4" t="n">
        <f aca="false">IF(OR(TRIM(Customers!M862&amp;"")="",ISNUMBER(MATCH(TRIM(Customers!M862&amp;""),Codes!$A$5:$A$14,0))),"",IF(ISNUMBER(Customers!M862),Customers!M862,IFERROR(VALUE(Customers!M862),"")))</f>
        <v>234822.85</v>
      </c>
      <c r="N862" s="3" t="n">
        <f aca="false">IF(OR(TRIM(Customers!N862&amp;"")="",ISNUMBER(MATCH(TRIM(Customers!N862&amp;""),Codes!$A$5:$A$14,0)),Customers!N862=9999),"",IF(ISNUMBER(Customers!N862),Customers!N862,IFERROR(VALUE(Customers!N862),"")))</f>
        <v>58</v>
      </c>
      <c r="O862" s="4" t="n">
        <f aca="false">IF(OR(TRIM(Customers!O862&amp;"")="",ISNUMBER(MATCH(TRIM(Customers!O862&amp;""),Codes!$A$5:$A$14,0))),"",IF(ISNUMBER(Customers!O862),Customers!O862,IFERROR(VALUE(Customers!O862),"")))</f>
        <v>141.51</v>
      </c>
      <c r="P862" s="3" t="n">
        <f aca="false">IF(OR(TRIM(Customers!P862&amp;"")="",ISNUMBER(MATCH(TRIM(Customers!P862&amp;""),Codes!$A$5:$A$14,0))),"",IF(ISNUMBER(Customers!P862),Customers!P862,IFERROR(VALUE(Customers!P862),"")))</f>
        <v>2</v>
      </c>
      <c r="Q862" s="4" t="n">
        <f aca="false">IF(OR(TRIM(Customers!Q862&amp;"")="",ISNUMBER(MATCH(TRIM(Customers!Q862&amp;""),Codes!$A$5:$A$14,0))),"",IF(ISNUMBER(Customers!Q862),Customers!Q862,IFERROR(VALUE(Customers!Q862),"")))</f>
        <v>15000</v>
      </c>
      <c r="R862" s="4" t="n">
        <f aca="false">IF(OR(TRIM(Customers!R862&amp;"")="",ISNUMBER(MATCH(TRIM(Customers!R862&amp;""),Codes!$A$5:$A$14,0))),"",IF(ISNUMBER(Customers!R862),Customers!R862,IFERROR(VALUE(Customers!R862),"")))</f>
        <v>4046.36</v>
      </c>
      <c r="S862" s="4" t="n">
        <f aca="false">IF(OR(TRIM(Customers!S862&amp;"")="",ISNUMBER(MATCH(TRIM(Customers!S862&amp;""),Codes!$A$5:$A$14,0))),"",IF(ISNUMBER(Customers!S862),Customers!S862,IFERROR(VALUE(Customers!S862),"")))</f>
        <v>0</v>
      </c>
      <c r="T862" s="4" t="n">
        <f aca="false">IF(OR(TRIM(Customers!T862&amp;"")="",ISNUMBER(MATCH(TRIM(Customers!T862&amp;""),Codes!$A$5:$A$14,0))),"",IF(ISNUMBER(Customers!T862),Customers!T862,IFERROR(VALUE(Customers!T862),"")))</f>
        <v>0</v>
      </c>
      <c r="U862" s="3" t="n">
        <f aca="false">IF(OR(TRIM(Customers!U862&amp;"")="",ISNUMBER(MATCH(TRIM(Customers!U862&amp;""),Codes!$A$5:$A$14,0)),Customers!U862=0),"",IF(ISNUMBER(Customers!U862),Customers!U862,IFERROR(VALUE(Customers!U862),"")))</f>
        <v>729</v>
      </c>
      <c r="V862" s="3" t="n">
        <f aca="false">IF(OR(TRIM(Customers!V862&amp;"")="",ISNUMBER(MATCH(TRIM(Customers!V862&amp;""),Codes!$A$5:$A$14,0))),"",IF(ISNUMBER(Customers!V862),Customers!V862,IFERROR(VALUE(Customers!V862),"")))</f>
        <v>1</v>
      </c>
    </row>
    <row r="863" customFormat="false" ht="15" hidden="false" customHeight="false" outlineLevel="0" collapsed="false">
      <c r="A863" s="2" t="str">
        <f aca="false">Customers!A863</f>
        <v>CL00862</v>
      </c>
      <c r="B863" s="3" t="n">
        <f aca="false">IF(OR(TRIM(Customers!B863&amp;"")="",ISNUMBER(MATCH(TRIM(Customers!B863&amp;""),Codes!$A$5:$A$14,0)),Customers!B863=0),"",IF(ISNUMBER(Customers!B863),Customers!B863,IFERROR(VALUE(Customers!B863),"")))</f>
        <v>48</v>
      </c>
      <c r="C863" s="2" t="str">
        <f aca="false">IF(OR(TRIM(Customers!C863&amp;"")="",ISNUMBER(MATCH(TRIM(Customers!C863&amp;""),Codes!$A$5:$A$14,0))),"",TRIM(Customers!C863))</f>
        <v>F</v>
      </c>
      <c r="D863" s="2" t="str">
        <f aca="false">IF(OR(TRIM(Customers!D863&amp;"")="",ISNUMBER(MATCH(TRIM(Customers!D863&amp;""),Codes!$A$5:$A$14,0))),"",TRIM(Customers!D863))</f>
        <v>Abruzzo</v>
      </c>
      <c r="E863" s="2" t="str">
        <f aca="false">IF(OR(TRIM(Customers!E863&amp;"")="",ISNUMBER(MATCH(TRIM(Customers!E863&amp;""),Codes!$A$5:$A$14,0))),"",TRIM(Customers!E863))</f>
        <v>Self-employed</v>
      </c>
      <c r="F863" s="2" t="str">
        <f aca="false">IF(OR(TRIM(Customers!F863&amp;"")="",ISNUMBER(MATCH(TRIM(Customers!F863&amp;""),Codes!$A$5:$A$14,0))),"",TRIM(Customers!F863))</f>
        <v>Single</v>
      </c>
      <c r="G863" s="4" t="n">
        <f aca="false">IF(OR(TRIM(Customers!G863&amp;"")="",ISNUMBER(MATCH(TRIM(Customers!G863&amp;""),Codes!$A$5:$A$14,0)),Customers!G863=-999),"",IF(ISNUMBER(Customers!G863),Customers!G863,IFERROR(VALUE(Customers!G863),"")))</f>
        <v>41400</v>
      </c>
      <c r="H863" s="3" t="n">
        <f aca="false">IF(OR(TRIM(Customers!H863&amp;"")="",ISNUMBER(MATCH(TRIM(Customers!H863&amp;""),Codes!$A$5:$A$14,0))),"",IF(ISNUMBER(Customers!H863),Customers!H863,IFERROR(VALUE(Customers!H863),"")))</f>
        <v>16</v>
      </c>
      <c r="I863" s="5" t="n">
        <f aca="false">IF(OR(TRIM(Customers!I863&amp;"")="",ISNUMBER(MATCH(TRIM(Customers!I863&amp;""),Codes!$A$5:$A$14,0)),Customers!I863=DATE(1970,1,1)),"",IF(ISNUMBER(Customers!I863),Customers!I863,IFERROR(DATEVALUE(Customers!I863),"")))</f>
        <v>40176</v>
      </c>
      <c r="J863" s="2" t="str">
        <f aca="false">IF(OR(TRIM(Customers!J863&amp;"")="",ISNUMBER(MATCH(TRIM(Customers!J863&amp;""),Codes!$A$5:$A$14,0))),"",TRIM(Customers!J863))</f>
        <v>Branch</v>
      </c>
      <c r="K863" s="3" t="n">
        <f aca="false">IF(OR(TRIM(Customers!K863&amp;"")="",ISNUMBER(MATCH(TRIM(Customers!K863&amp;""),Codes!$A$5:$A$14,0))),"",IF(ISNUMBER(Customers!K863),Customers!K863,IFERROR(VALUE(Customers!K863),"")))</f>
        <v>4</v>
      </c>
      <c r="L863" s="4" t="n">
        <f aca="false">IF(OR(TRIM(Customers!L863&amp;"")="",ISNUMBER(MATCH(TRIM(Customers!L863&amp;""),Codes!$A$5:$A$14,0))),"",IF(ISNUMBER(Customers!L863),Customers!L863,IFERROR(VALUE(Customers!L863),"")))</f>
        <v>-938.38</v>
      </c>
      <c r="M863" s="4" t="n">
        <f aca="false">IF(OR(TRIM(Customers!M863&amp;"")="",ISNUMBER(MATCH(TRIM(Customers!M863&amp;""),Codes!$A$5:$A$14,0))),"",IF(ISNUMBER(Customers!M863),Customers!M863,IFERROR(VALUE(Customers!M863),"")))</f>
        <v>0</v>
      </c>
      <c r="N863" s="3" t="n">
        <f aca="false">IF(OR(TRIM(Customers!N863&amp;"")="",ISNUMBER(MATCH(TRIM(Customers!N863&amp;""),Codes!$A$5:$A$14,0)),Customers!N863=9999),"",IF(ISNUMBER(Customers!N863),Customers!N863,IFERROR(VALUE(Customers!N863),"")))</f>
        <v>26</v>
      </c>
      <c r="O863" s="4" t="n">
        <f aca="false">IF(OR(TRIM(Customers!O863&amp;"")="",ISNUMBER(MATCH(TRIM(Customers!O863&amp;""),Codes!$A$5:$A$14,0))),"",IF(ISNUMBER(Customers!O863),Customers!O863,IFERROR(VALUE(Customers!O863),"")))</f>
        <v>80.02</v>
      </c>
      <c r="P863" s="3" t="n">
        <f aca="false">IF(OR(TRIM(Customers!P863&amp;"")="",ISNUMBER(MATCH(TRIM(Customers!P863&amp;""),Codes!$A$5:$A$14,0))),"",IF(ISNUMBER(Customers!P863),Customers!P863,IFERROR(VALUE(Customers!P863),"")))</f>
        <v>4</v>
      </c>
      <c r="Q863" s="4" t="n">
        <f aca="false">IF(OR(TRIM(Customers!Q863&amp;"")="",ISNUMBER(MATCH(TRIM(Customers!Q863&amp;""),Codes!$A$5:$A$14,0))),"",IF(ISNUMBER(Customers!Q863),Customers!Q863,IFERROR(VALUE(Customers!Q863),"")))</f>
        <v>0</v>
      </c>
      <c r="R863" s="4" t="n">
        <f aca="false">IF(OR(TRIM(Customers!R863&amp;"")="",ISNUMBER(MATCH(TRIM(Customers!R863&amp;""),Codes!$A$5:$A$14,0))),"",IF(ISNUMBER(Customers!R863),Customers!R863,IFERROR(VALUE(Customers!R863),"")))</f>
        <v>0</v>
      </c>
      <c r="S863" s="4" t="n">
        <f aca="false">IF(OR(TRIM(Customers!S863&amp;"")="",ISNUMBER(MATCH(TRIM(Customers!S863&amp;""),Codes!$A$5:$A$14,0))),"",IF(ISNUMBER(Customers!S863),Customers!S863,IFERROR(VALUE(Customers!S863),"")))</f>
        <v>182000</v>
      </c>
      <c r="T863" s="4" t="n">
        <f aca="false">IF(OR(TRIM(Customers!T863&amp;"")="",ISNUMBER(MATCH(TRIM(Customers!T863&amp;""),Codes!$A$5:$A$14,0))),"",IF(ISNUMBER(Customers!T863),Customers!T863,IFERROR(VALUE(Customers!T863),"")))</f>
        <v>1338</v>
      </c>
      <c r="U863" s="3" t="n">
        <f aca="false">IF(OR(TRIM(Customers!U863&amp;"")="",ISNUMBER(MATCH(TRIM(Customers!U863&amp;""),Codes!$A$5:$A$14,0)),Customers!U863=0),"",IF(ISNUMBER(Customers!U863),Customers!U863,IFERROR(VALUE(Customers!U863),"")))</f>
        <v>678</v>
      </c>
      <c r="V863" s="3" t="n">
        <f aca="false">IF(OR(TRIM(Customers!V863&amp;"")="",ISNUMBER(MATCH(TRIM(Customers!V863&amp;""),Codes!$A$5:$A$14,0))),"",IF(ISNUMBER(Customers!V863),Customers!V863,IFERROR(VALUE(Customers!V863),"")))</f>
        <v>0</v>
      </c>
    </row>
    <row r="864" customFormat="false" ht="15" hidden="false" customHeight="false" outlineLevel="0" collapsed="false">
      <c r="A864" s="2" t="str">
        <f aca="false">Customers!A864</f>
        <v>CL00863</v>
      </c>
      <c r="B864" s="3" t="n">
        <f aca="false">IF(OR(TRIM(Customers!B864&amp;"")="",ISNUMBER(MATCH(TRIM(Customers!B864&amp;""),Codes!$A$5:$A$14,0)),Customers!B864=0),"",IF(ISNUMBER(Customers!B864),Customers!B864,IFERROR(VALUE(Customers!B864),"")))</f>
        <v>60</v>
      </c>
      <c r="C864" s="2" t="str">
        <f aca="false">IF(OR(TRIM(Customers!C864&amp;"")="",ISNUMBER(MATCH(TRIM(Customers!C864&amp;""),Codes!$A$5:$A$14,0))),"",TRIM(Customers!C864))</f>
        <v>F</v>
      </c>
      <c r="D864" s="2" t="str">
        <f aca="false">IF(OR(TRIM(Customers!D864&amp;"")="",ISNUMBER(MATCH(TRIM(Customers!D864&amp;""),Codes!$A$5:$A$14,0))),"",TRIM(Customers!D864))</f>
        <v>Lazio</v>
      </c>
      <c r="E864" s="2" t="str">
        <f aca="false">IF(OR(TRIM(Customers!E864&amp;"")="",ISNUMBER(MATCH(TRIM(Customers!E864&amp;""),Codes!$A$5:$A$14,0))),"",TRIM(Customers!E864))</f>
        <v>Employee</v>
      </c>
      <c r="F864" s="2" t="str">
        <f aca="false">IF(OR(TRIM(Customers!F864&amp;"")="",ISNUMBER(MATCH(TRIM(Customers!F864&amp;""),Codes!$A$5:$A$14,0))),"",TRIM(Customers!F864))</f>
        <v>Widowed</v>
      </c>
      <c r="G864" s="4" t="n">
        <f aca="false">IF(OR(TRIM(Customers!G864&amp;"")="",ISNUMBER(MATCH(TRIM(Customers!G864&amp;""),Codes!$A$5:$A$14,0)),Customers!G864=-999),"",IF(ISNUMBER(Customers!G864),Customers!G864,IFERROR(VALUE(Customers!G864),"")))</f>
        <v>35100</v>
      </c>
      <c r="H864" s="3" t="n">
        <f aca="false">IF(OR(TRIM(Customers!H864&amp;"")="",ISNUMBER(MATCH(TRIM(Customers!H864&amp;""),Codes!$A$5:$A$14,0))),"",IF(ISNUMBER(Customers!H864),Customers!H864,IFERROR(VALUE(Customers!H864),"")))</f>
        <v>14</v>
      </c>
      <c r="I864" s="5" t="n">
        <f aca="false">IF(OR(TRIM(Customers!I864&amp;"")="",ISNUMBER(MATCH(TRIM(Customers!I864&amp;""),Codes!$A$5:$A$14,0)),Customers!I864=DATE(1970,1,1)),"",IF(ISNUMBER(Customers!I864),Customers!I864,IFERROR(DATEVALUE(Customers!I864),"")))</f>
        <v>40893</v>
      </c>
      <c r="J864" s="2" t="str">
        <f aca="false">IF(OR(TRIM(Customers!J864&amp;"")="",ISNUMBER(MATCH(TRIM(Customers!J864&amp;""),Codes!$A$5:$A$14,0))),"",TRIM(Customers!J864))</f>
        <v>Branch</v>
      </c>
      <c r="K864" s="3" t="n">
        <f aca="false">IF(OR(TRIM(Customers!K864&amp;"")="",ISNUMBER(MATCH(TRIM(Customers!K864&amp;""),Codes!$A$5:$A$14,0))),"",IF(ISNUMBER(Customers!K864),Customers!K864,IFERROR(VALUE(Customers!K864),"")))</f>
        <v>3</v>
      </c>
      <c r="L864" s="4" t="n">
        <f aca="false">IF(OR(TRIM(Customers!L864&amp;"")="",ISNUMBER(MATCH(TRIM(Customers!L864&amp;""),Codes!$A$5:$A$14,0))),"",IF(ISNUMBER(Customers!L864),Customers!L864,IFERROR(VALUE(Customers!L864),"")))</f>
        <v>3349.21</v>
      </c>
      <c r="M864" s="4" t="n">
        <f aca="false">IF(OR(TRIM(Customers!M864&amp;"")="",ISNUMBER(MATCH(TRIM(Customers!M864&amp;""),Codes!$A$5:$A$14,0))),"",IF(ISNUMBER(Customers!M864),Customers!M864,IFERROR(VALUE(Customers!M864),"")))</f>
        <v>0</v>
      </c>
      <c r="N864" s="3" t="n">
        <f aca="false">IF(OR(TRIM(Customers!N864&amp;"")="",ISNUMBER(MATCH(TRIM(Customers!N864&amp;""),Codes!$A$5:$A$14,0)),Customers!N864=9999),"",IF(ISNUMBER(Customers!N864),Customers!N864,IFERROR(VALUE(Customers!N864),"")))</f>
        <v>0</v>
      </c>
      <c r="O864" s="4" t="str">
        <f aca="false">IF(OR(TRIM(Customers!O864&amp;"")="",ISNUMBER(MATCH(TRIM(Customers!O864&amp;""),Codes!$A$5:$A$14,0))),"",IF(ISNUMBER(Customers!O864),Customers!O864,IFERROR(VALUE(Customers!O864),"")))</f>
        <v/>
      </c>
      <c r="P864" s="3" t="n">
        <f aca="false">IF(OR(TRIM(Customers!P864&amp;"")="",ISNUMBER(MATCH(TRIM(Customers!P864&amp;""),Codes!$A$5:$A$14,0))),"",IF(ISNUMBER(Customers!P864),Customers!P864,IFERROR(VALUE(Customers!P864),"")))</f>
        <v>0</v>
      </c>
      <c r="Q864" s="4" t="n">
        <f aca="false">IF(OR(TRIM(Customers!Q864&amp;"")="",ISNUMBER(MATCH(TRIM(Customers!Q864&amp;""),Codes!$A$5:$A$14,0))),"",IF(ISNUMBER(Customers!Q864),Customers!Q864,IFERROR(VALUE(Customers!Q864),"")))</f>
        <v>7500</v>
      </c>
      <c r="R864" s="4" t="n">
        <f aca="false">IF(OR(TRIM(Customers!R864&amp;"")="",ISNUMBER(MATCH(TRIM(Customers!R864&amp;""),Codes!$A$5:$A$14,0))),"",IF(ISNUMBER(Customers!R864),Customers!R864,IFERROR(VALUE(Customers!R864),"")))</f>
        <v>658.61</v>
      </c>
      <c r="S864" s="4" t="n">
        <f aca="false">IF(OR(TRIM(Customers!S864&amp;"")="",ISNUMBER(MATCH(TRIM(Customers!S864&amp;""),Codes!$A$5:$A$14,0))),"",IF(ISNUMBER(Customers!S864),Customers!S864,IFERROR(VALUE(Customers!S864),"")))</f>
        <v>123000</v>
      </c>
      <c r="T864" s="4" t="n">
        <f aca="false">IF(OR(TRIM(Customers!T864&amp;"")="",ISNUMBER(MATCH(TRIM(Customers!T864&amp;""),Codes!$A$5:$A$14,0))),"",IF(ISNUMBER(Customers!T864),Customers!T864,IFERROR(VALUE(Customers!T864),"")))</f>
        <v>592</v>
      </c>
      <c r="U864" s="3" t="n">
        <f aca="false">IF(OR(TRIM(Customers!U864&amp;"")="",ISNUMBER(MATCH(TRIM(Customers!U864&amp;""),Codes!$A$5:$A$14,0)),Customers!U864=0),"",IF(ISNUMBER(Customers!U864),Customers!U864,IFERROR(VALUE(Customers!U864),"")))</f>
        <v>723</v>
      </c>
      <c r="V864" s="3" t="n">
        <f aca="false">IF(OR(TRIM(Customers!V864&amp;"")="",ISNUMBER(MATCH(TRIM(Customers!V864&amp;""),Codes!$A$5:$A$14,0))),"",IF(ISNUMBER(Customers!V864),Customers!V864,IFERROR(VALUE(Customers!V864),"")))</f>
        <v>0</v>
      </c>
    </row>
    <row r="865" customFormat="false" ht="15" hidden="false" customHeight="false" outlineLevel="0" collapsed="false">
      <c r="A865" s="2" t="str">
        <f aca="false">Customers!A865</f>
        <v>CL00864</v>
      </c>
      <c r="B865" s="3" t="n">
        <f aca="false">IF(OR(TRIM(Customers!B865&amp;"")="",ISNUMBER(MATCH(TRIM(Customers!B865&amp;""),Codes!$A$5:$A$14,0)),Customers!B865=0),"",IF(ISNUMBER(Customers!B865),Customers!B865,IFERROR(VALUE(Customers!B865),"")))</f>
        <v>61</v>
      </c>
      <c r="C865" s="2" t="str">
        <f aca="false">IF(OR(TRIM(Customers!C865&amp;"")="",ISNUMBER(MATCH(TRIM(Customers!C865&amp;""),Codes!$A$5:$A$14,0))),"",TRIM(Customers!C865))</f>
        <v>F</v>
      </c>
      <c r="D865" s="2" t="str">
        <f aca="false">IF(OR(TRIM(Customers!D865&amp;"")="",ISNUMBER(MATCH(TRIM(Customers!D865&amp;""),Codes!$A$5:$A$14,0))),"",TRIM(Customers!D865))</f>
        <v>Campania</v>
      </c>
      <c r="E865" s="2" t="str">
        <f aca="false">IF(OR(TRIM(Customers!E865&amp;"")="",ISNUMBER(MATCH(TRIM(Customers!E865&amp;""),Codes!$A$5:$A$14,0))),"",TRIM(Customers!E865))</f>
        <v>Employee</v>
      </c>
      <c r="F865" s="2" t="str">
        <f aca="false">IF(OR(TRIM(Customers!F865&amp;"")="",ISNUMBER(MATCH(TRIM(Customers!F865&amp;""),Codes!$A$5:$A$14,0))),"",TRIM(Customers!F865))</f>
        <v>Divorced</v>
      </c>
      <c r="G865" s="4" t="n">
        <f aca="false">IF(OR(TRIM(Customers!G865&amp;"")="",ISNUMBER(MATCH(TRIM(Customers!G865&amp;""),Codes!$A$5:$A$14,0)),Customers!G865=-999),"",IF(ISNUMBER(Customers!G865),Customers!G865,IFERROR(VALUE(Customers!G865),"")))</f>
        <v>29900</v>
      </c>
      <c r="H865" s="3" t="n">
        <f aca="false">IF(OR(TRIM(Customers!H865&amp;"")="",ISNUMBER(MATCH(TRIM(Customers!H865&amp;""),Codes!$A$5:$A$14,0))),"",IF(ISNUMBER(Customers!H865),Customers!H865,IFERROR(VALUE(Customers!H865),"")))</f>
        <v>11</v>
      </c>
      <c r="I865" s="5" t="n">
        <f aca="false">IF(OR(TRIM(Customers!I865&amp;"")="",ISNUMBER(MATCH(TRIM(Customers!I865&amp;""),Codes!$A$5:$A$14,0)),Customers!I865=DATE(1970,1,1)),"",IF(ISNUMBER(Customers!I865),Customers!I865,IFERROR(DATEVALUE(Customers!I865),"")))</f>
        <v>42008</v>
      </c>
      <c r="J865" s="2" t="str">
        <f aca="false">IF(OR(TRIM(Customers!J865&amp;"")="",ISNUMBER(MATCH(TRIM(Customers!J865&amp;""),Codes!$A$5:$A$14,0))),"",TRIM(Customers!J865))</f>
        <v>Branch</v>
      </c>
      <c r="K865" s="3" t="n">
        <f aca="false">IF(OR(TRIM(Customers!K865&amp;"")="",ISNUMBER(MATCH(TRIM(Customers!K865&amp;""),Codes!$A$5:$A$14,0))),"",IF(ISNUMBER(Customers!K865),Customers!K865,IFERROR(VALUE(Customers!K865),"")))</f>
        <v>2</v>
      </c>
      <c r="L865" s="4" t="n">
        <f aca="false">IF(OR(TRIM(Customers!L865&amp;"")="",ISNUMBER(MATCH(TRIM(Customers!L865&amp;""),Codes!$A$5:$A$14,0))),"",IF(ISNUMBER(Customers!L865),Customers!L865,IFERROR(VALUE(Customers!L865),"")))</f>
        <v>895.99</v>
      </c>
      <c r="M865" s="4" t="n">
        <f aca="false">IF(OR(TRIM(Customers!M865&amp;"")="",ISNUMBER(MATCH(TRIM(Customers!M865&amp;""),Codes!$A$5:$A$14,0))),"",IF(ISNUMBER(Customers!M865),Customers!M865,IFERROR(VALUE(Customers!M865),"")))</f>
        <v>0</v>
      </c>
      <c r="N865" s="3" t="n">
        <f aca="false">IF(OR(TRIM(Customers!N865&amp;"")="",ISNUMBER(MATCH(TRIM(Customers!N865&amp;""),Codes!$A$5:$A$14,0)),Customers!N865=9999),"",IF(ISNUMBER(Customers!N865),Customers!N865,IFERROR(VALUE(Customers!N865),"")))</f>
        <v>21</v>
      </c>
      <c r="O865" s="4" t="n">
        <f aca="false">IF(OR(TRIM(Customers!O865&amp;"")="",ISNUMBER(MATCH(TRIM(Customers!O865&amp;""),Codes!$A$5:$A$14,0))),"",IF(ISNUMBER(Customers!O865),Customers!O865,IFERROR(VALUE(Customers!O865),"")))</f>
        <v>53.63</v>
      </c>
      <c r="P865" s="3" t="n">
        <f aca="false">IF(OR(TRIM(Customers!P865&amp;"")="",ISNUMBER(MATCH(TRIM(Customers!P865&amp;""),Codes!$A$5:$A$14,0))),"",IF(ISNUMBER(Customers!P865),Customers!P865,IFERROR(VALUE(Customers!P865),"")))</f>
        <v>2</v>
      </c>
      <c r="Q865" s="4" t="n">
        <f aca="false">IF(OR(TRIM(Customers!Q865&amp;"")="",ISNUMBER(MATCH(TRIM(Customers!Q865&amp;""),Codes!$A$5:$A$14,0))),"",IF(ISNUMBER(Customers!Q865),Customers!Q865,IFERROR(VALUE(Customers!Q865),"")))</f>
        <v>4500</v>
      </c>
      <c r="R865" s="4" t="n">
        <f aca="false">IF(OR(TRIM(Customers!R865&amp;"")="",ISNUMBER(MATCH(TRIM(Customers!R865&amp;""),Codes!$A$5:$A$14,0))),"",IF(ISNUMBER(Customers!R865),Customers!R865,IFERROR(VALUE(Customers!R865),"")))</f>
        <v>1331.37</v>
      </c>
      <c r="S865" s="4" t="n">
        <f aca="false">IF(OR(TRIM(Customers!S865&amp;"")="",ISNUMBER(MATCH(TRIM(Customers!S865&amp;""),Codes!$A$5:$A$14,0))),"",IF(ISNUMBER(Customers!S865),Customers!S865,IFERROR(VALUE(Customers!S865),"")))</f>
        <v>0</v>
      </c>
      <c r="T865" s="4" t="n">
        <f aca="false">IF(OR(TRIM(Customers!T865&amp;"")="",ISNUMBER(MATCH(TRIM(Customers!T865&amp;""),Codes!$A$5:$A$14,0))),"",IF(ISNUMBER(Customers!T865),Customers!T865,IFERROR(VALUE(Customers!T865),"")))</f>
        <v>0</v>
      </c>
      <c r="U865" s="3" t="n">
        <f aca="false">IF(OR(TRIM(Customers!U865&amp;"")="",ISNUMBER(MATCH(TRIM(Customers!U865&amp;""),Codes!$A$5:$A$14,0)),Customers!U865=0),"",IF(ISNUMBER(Customers!U865),Customers!U865,IFERROR(VALUE(Customers!U865),"")))</f>
        <v>652</v>
      </c>
      <c r="V865" s="3" t="str">
        <f aca="false">IF(OR(TRIM(Customers!V865&amp;"")="",ISNUMBER(MATCH(TRIM(Customers!V865&amp;""),Codes!$A$5:$A$14,0))),"",IF(ISNUMBER(Customers!V865),Customers!V865,IFERROR(VALUE(Customers!V865),"")))</f>
        <v/>
      </c>
    </row>
    <row r="866" customFormat="false" ht="15" hidden="false" customHeight="false" outlineLevel="0" collapsed="false">
      <c r="A866" s="2" t="str">
        <f aca="false">Customers!A866</f>
        <v>CL00865</v>
      </c>
      <c r="B866" s="3" t="n">
        <f aca="false">IF(OR(TRIM(Customers!B866&amp;"")="",ISNUMBER(MATCH(TRIM(Customers!B866&amp;""),Codes!$A$5:$A$14,0)),Customers!B866=0),"",IF(ISNUMBER(Customers!B866),Customers!B866,IFERROR(VALUE(Customers!B866),"")))</f>
        <v>83</v>
      </c>
      <c r="C866" s="2" t="str">
        <f aca="false">IF(OR(TRIM(Customers!C866&amp;"")="",ISNUMBER(MATCH(TRIM(Customers!C866&amp;""),Codes!$A$5:$A$14,0))),"",TRIM(Customers!C866))</f>
        <v>M</v>
      </c>
      <c r="D866" s="2" t="str">
        <f aca="false">IF(OR(TRIM(Customers!D866&amp;"")="",ISNUMBER(MATCH(TRIM(Customers!D866&amp;""),Codes!$A$5:$A$14,0))),"",TRIM(Customers!D866))</f>
        <v>Lombardia</v>
      </c>
      <c r="E866" s="2" t="str">
        <f aca="false">IF(OR(TRIM(Customers!E866&amp;"")="",ISNUMBER(MATCH(TRIM(Customers!E866&amp;""),Codes!$A$5:$A$14,0))),"",TRIM(Customers!E866))</f>
        <v>Retired</v>
      </c>
      <c r="F866" s="2" t="str">
        <f aca="false">IF(OR(TRIM(Customers!F866&amp;"")="",ISNUMBER(MATCH(TRIM(Customers!F866&amp;""),Codes!$A$5:$A$14,0))),"",TRIM(Customers!F866))</f>
        <v>Married</v>
      </c>
      <c r="G866" s="4" t="n">
        <f aca="false">IF(OR(TRIM(Customers!G866&amp;"")="",ISNUMBER(MATCH(TRIM(Customers!G866&amp;""),Codes!$A$5:$A$14,0)),Customers!G866=-999),"",IF(ISNUMBER(Customers!G866),Customers!G866,IFERROR(VALUE(Customers!G866),"")))</f>
        <v>28200</v>
      </c>
      <c r="H866" s="3" t="n">
        <f aca="false">IF(OR(TRIM(Customers!H866&amp;"")="",ISNUMBER(MATCH(TRIM(Customers!H866&amp;""),Codes!$A$5:$A$14,0))),"",IF(ISNUMBER(Customers!H866),Customers!H866,IFERROR(VALUE(Customers!H866),"")))</f>
        <v>14</v>
      </c>
      <c r="I866" s="5" t="n">
        <f aca="false">IF(OR(TRIM(Customers!I866&amp;"")="",ISNUMBER(MATCH(TRIM(Customers!I866&amp;""),Codes!$A$5:$A$14,0)),Customers!I866=DATE(1970,1,1)),"",IF(ISNUMBER(Customers!I866),Customers!I866,IFERROR(DATEVALUE(Customers!I866),"")))</f>
        <v>40814</v>
      </c>
      <c r="J866" s="2" t="str">
        <f aca="false">IF(OR(TRIM(Customers!J866&amp;"")="",ISNUMBER(MATCH(TRIM(Customers!J866&amp;""),Codes!$A$5:$A$14,0))),"",TRIM(Customers!J866))</f>
        <v>Phone</v>
      </c>
      <c r="K866" s="3" t="n">
        <f aca="false">IF(OR(TRIM(Customers!K866&amp;"")="",ISNUMBER(MATCH(TRIM(Customers!K866&amp;""),Codes!$A$5:$A$14,0))),"",IF(ISNUMBER(Customers!K866),Customers!K866,IFERROR(VALUE(Customers!K866),"")))</f>
        <v>3</v>
      </c>
      <c r="L866" s="4" t="n">
        <f aca="false">IF(OR(TRIM(Customers!L866&amp;"")="",ISNUMBER(MATCH(TRIM(Customers!L866&amp;""),Codes!$A$5:$A$14,0))),"",IF(ISNUMBER(Customers!L866),Customers!L866,IFERROR(VALUE(Customers!L866),"")))</f>
        <v>3208.15</v>
      </c>
      <c r="M866" s="4" t="n">
        <f aca="false">IF(OR(TRIM(Customers!M866&amp;"")="",ISNUMBER(MATCH(TRIM(Customers!M866&amp;""),Codes!$A$5:$A$14,0))),"",IF(ISNUMBER(Customers!M866),Customers!M866,IFERROR(VALUE(Customers!M866),"")))</f>
        <v>28449.67</v>
      </c>
      <c r="N866" s="3" t="n">
        <f aca="false">IF(OR(TRIM(Customers!N866&amp;"")="",ISNUMBER(MATCH(TRIM(Customers!N866&amp;""),Codes!$A$5:$A$14,0)),Customers!N866=9999),"",IF(ISNUMBER(Customers!N866),Customers!N866,IFERROR(VALUE(Customers!N866),"")))</f>
        <v>22</v>
      </c>
      <c r="O866" s="4" t="n">
        <f aca="false">IF(OR(TRIM(Customers!O866&amp;"")="",ISNUMBER(MATCH(TRIM(Customers!O866&amp;""),Codes!$A$5:$A$14,0))),"",IF(ISNUMBER(Customers!O866),Customers!O866,IFERROR(VALUE(Customers!O866),"")))</f>
        <v>45.24</v>
      </c>
      <c r="P866" s="3" t="str">
        <f aca="false">IF(OR(TRIM(Customers!P866&amp;"")="",ISNUMBER(MATCH(TRIM(Customers!P866&amp;""),Codes!$A$5:$A$14,0))),"",IF(ISNUMBER(Customers!P866),Customers!P866,IFERROR(VALUE(Customers!P866),"")))</f>
        <v/>
      </c>
      <c r="Q866" s="4" t="n">
        <f aca="false">IF(OR(TRIM(Customers!Q866&amp;"")="",ISNUMBER(MATCH(TRIM(Customers!Q866&amp;""),Codes!$A$5:$A$14,0))),"",IF(ISNUMBER(Customers!Q866),Customers!Q866,IFERROR(VALUE(Customers!Q866),"")))</f>
        <v>4500</v>
      </c>
      <c r="R866" s="4" t="n">
        <f aca="false">IF(OR(TRIM(Customers!R866&amp;"")="",ISNUMBER(MATCH(TRIM(Customers!R866&amp;""),Codes!$A$5:$A$14,0))),"",IF(ISNUMBER(Customers!R866),Customers!R866,IFERROR(VALUE(Customers!R866),"")))</f>
        <v>2498.18</v>
      </c>
      <c r="S866" s="4" t="n">
        <f aca="false">IF(OR(TRIM(Customers!S866&amp;"")="",ISNUMBER(MATCH(TRIM(Customers!S866&amp;""),Codes!$A$5:$A$14,0))),"",IF(ISNUMBER(Customers!S866),Customers!S866,IFERROR(VALUE(Customers!S866),"")))</f>
        <v>0</v>
      </c>
      <c r="T866" s="4" t="n">
        <f aca="false">IF(OR(TRIM(Customers!T866&amp;"")="",ISNUMBER(MATCH(TRIM(Customers!T866&amp;""),Codes!$A$5:$A$14,0))),"",IF(ISNUMBER(Customers!T866),Customers!T866,IFERROR(VALUE(Customers!T866),"")))</f>
        <v>0</v>
      </c>
      <c r="U866" s="3" t="n">
        <f aca="false">IF(OR(TRIM(Customers!U866&amp;"")="",ISNUMBER(MATCH(TRIM(Customers!U866&amp;""),Codes!$A$5:$A$14,0)),Customers!U866=0),"",IF(ISNUMBER(Customers!U866),Customers!U866,IFERROR(VALUE(Customers!U866),"")))</f>
        <v>577</v>
      </c>
      <c r="V866" s="3" t="n">
        <f aca="false">IF(OR(TRIM(Customers!V866&amp;"")="",ISNUMBER(MATCH(TRIM(Customers!V866&amp;""),Codes!$A$5:$A$14,0))),"",IF(ISNUMBER(Customers!V866),Customers!V866,IFERROR(VALUE(Customers!V866),"")))</f>
        <v>2</v>
      </c>
    </row>
    <row r="867" customFormat="false" ht="15" hidden="false" customHeight="false" outlineLevel="0" collapsed="false">
      <c r="A867" s="2" t="str">
        <f aca="false">Customers!A867</f>
        <v>CL00866</v>
      </c>
      <c r="B867" s="3" t="n">
        <f aca="false">IF(OR(TRIM(Customers!B867&amp;"")="",ISNUMBER(MATCH(TRIM(Customers!B867&amp;""),Codes!$A$5:$A$14,0)),Customers!B867=0),"",IF(ISNUMBER(Customers!B867),Customers!B867,IFERROR(VALUE(Customers!B867),"")))</f>
        <v>61</v>
      </c>
      <c r="C867" s="2" t="str">
        <f aca="false">IF(OR(TRIM(Customers!C867&amp;"")="",ISNUMBER(MATCH(TRIM(Customers!C867&amp;""),Codes!$A$5:$A$14,0))),"",TRIM(Customers!C867))</f>
        <v>M</v>
      </c>
      <c r="D867" s="2" t="str">
        <f aca="false">IF(OR(TRIM(Customers!D867&amp;"")="",ISNUMBER(MATCH(TRIM(Customers!D867&amp;""),Codes!$A$5:$A$14,0))),"",TRIM(Customers!D867))</f>
        <v>Liguria</v>
      </c>
      <c r="E867" s="2" t="str">
        <f aca="false">IF(OR(TRIM(Customers!E867&amp;"")="",ISNUMBER(MATCH(TRIM(Customers!E867&amp;""),Codes!$A$5:$A$14,0))),"",TRIM(Customers!E867))</f>
        <v>Executive</v>
      </c>
      <c r="F867" s="2" t="str">
        <f aca="false">IF(OR(TRIM(Customers!F867&amp;"")="",ISNUMBER(MATCH(TRIM(Customers!F867&amp;""),Codes!$A$5:$A$14,0))),"",TRIM(Customers!F867))</f>
        <v>Married</v>
      </c>
      <c r="G867" s="4" t="n">
        <f aca="false">IF(OR(TRIM(Customers!G867&amp;"")="",ISNUMBER(MATCH(TRIM(Customers!G867&amp;""),Codes!$A$5:$A$14,0)),Customers!G867=-999),"",IF(ISNUMBER(Customers!G867),Customers!G867,IFERROR(VALUE(Customers!G867),"")))</f>
        <v>97700</v>
      </c>
      <c r="H867" s="3" t="n">
        <f aca="false">IF(OR(TRIM(Customers!H867&amp;"")="",ISNUMBER(MATCH(TRIM(Customers!H867&amp;""),Codes!$A$5:$A$14,0))),"",IF(ISNUMBER(Customers!H867),Customers!H867,IFERROR(VALUE(Customers!H867),"")))</f>
        <v>8</v>
      </c>
      <c r="I867" s="5" t="n">
        <f aca="false">IF(OR(TRIM(Customers!I867&amp;"")="",ISNUMBER(MATCH(TRIM(Customers!I867&amp;""),Codes!$A$5:$A$14,0)),Customers!I867=DATE(1970,1,1)),"",IF(ISNUMBER(Customers!I867),Customers!I867,IFERROR(DATEVALUE(Customers!I867),"")))</f>
        <v>43326</v>
      </c>
      <c r="J867" s="2" t="str">
        <f aca="false">IF(OR(TRIM(Customers!J867&amp;"")="",ISNUMBER(MATCH(TRIM(Customers!J867&amp;""),Codes!$A$5:$A$14,0))),"",TRIM(Customers!J867))</f>
        <v>App</v>
      </c>
      <c r="K867" s="3" t="n">
        <f aca="false">IF(OR(TRIM(Customers!K867&amp;"")="",ISNUMBER(MATCH(TRIM(Customers!K867&amp;""),Codes!$A$5:$A$14,0))),"",IF(ISNUMBER(Customers!K867),Customers!K867,IFERROR(VALUE(Customers!K867),"")))</f>
        <v>4</v>
      </c>
      <c r="L867" s="4" t="n">
        <f aca="false">IF(OR(TRIM(Customers!L867&amp;"")="",ISNUMBER(MATCH(TRIM(Customers!L867&amp;""),Codes!$A$5:$A$14,0))),"",IF(ISNUMBER(Customers!L867),Customers!L867,IFERROR(VALUE(Customers!L867),"")))</f>
        <v>4935.43</v>
      </c>
      <c r="M867" s="4" t="n">
        <f aca="false">IF(OR(TRIM(Customers!M867&amp;"")="",ISNUMBER(MATCH(TRIM(Customers!M867&amp;""),Codes!$A$5:$A$14,0))),"",IF(ISNUMBER(Customers!M867),Customers!M867,IFERROR(VALUE(Customers!M867),"")))</f>
        <v>28064.38</v>
      </c>
      <c r="N867" s="3" t="n">
        <f aca="false">IF(OR(TRIM(Customers!N867&amp;"")="",ISNUMBER(MATCH(TRIM(Customers!N867&amp;""),Codes!$A$5:$A$14,0)),Customers!N867=9999),"",IF(ISNUMBER(Customers!N867),Customers!N867,IFERROR(VALUE(Customers!N867),"")))</f>
        <v>35</v>
      </c>
      <c r="O867" s="4" t="n">
        <f aca="false">IF(OR(TRIM(Customers!O867&amp;"")="",ISNUMBER(MATCH(TRIM(Customers!O867&amp;""),Codes!$A$5:$A$14,0))),"",IF(ISNUMBER(Customers!O867),Customers!O867,IFERROR(VALUE(Customers!O867),"")))</f>
        <v>85.65</v>
      </c>
      <c r="P867" s="3" t="n">
        <f aca="false">IF(OR(TRIM(Customers!P867&amp;"")="",ISNUMBER(MATCH(TRIM(Customers!P867&amp;""),Codes!$A$5:$A$14,0))),"",IF(ISNUMBER(Customers!P867),Customers!P867,IFERROR(VALUE(Customers!P867),"")))</f>
        <v>1</v>
      </c>
      <c r="Q867" s="4" t="n">
        <f aca="false">IF(OR(TRIM(Customers!Q867&amp;"")="",ISNUMBER(MATCH(TRIM(Customers!Q867&amp;""),Codes!$A$5:$A$14,0))),"",IF(ISNUMBER(Customers!Q867),Customers!Q867,IFERROR(VALUE(Customers!Q867),"")))</f>
        <v>13000</v>
      </c>
      <c r="R867" s="4" t="n">
        <f aca="false">IF(OR(TRIM(Customers!R867&amp;"")="",ISNUMBER(MATCH(TRIM(Customers!R867&amp;""),Codes!$A$5:$A$14,0))),"",IF(ISNUMBER(Customers!R867),Customers!R867,IFERROR(VALUE(Customers!R867),"")))</f>
        <v>345.08</v>
      </c>
      <c r="S867" s="4" t="str">
        <f aca="false">IF(OR(TRIM(Customers!S867&amp;"")="",ISNUMBER(MATCH(TRIM(Customers!S867&amp;""),Codes!$A$5:$A$14,0))),"",IF(ISNUMBER(Customers!S867),Customers!S867,IFERROR(VALUE(Customers!S867),"")))</f>
        <v/>
      </c>
      <c r="T867" s="4" t="str">
        <f aca="false">IF(OR(TRIM(Customers!T867&amp;"")="",ISNUMBER(MATCH(TRIM(Customers!T867&amp;""),Codes!$A$5:$A$14,0))),"",IF(ISNUMBER(Customers!T867),Customers!T867,IFERROR(VALUE(Customers!T867),"")))</f>
        <v/>
      </c>
      <c r="U867" s="3" t="n">
        <f aca="false">IF(OR(TRIM(Customers!U867&amp;"")="",ISNUMBER(MATCH(TRIM(Customers!U867&amp;""),Codes!$A$5:$A$14,0)),Customers!U867=0),"",IF(ISNUMBER(Customers!U867),Customers!U867,IFERROR(VALUE(Customers!U867),"")))</f>
        <v>557</v>
      </c>
      <c r="V867" s="3" t="n">
        <f aca="false">IF(OR(TRIM(Customers!V867&amp;"")="",ISNUMBER(MATCH(TRIM(Customers!V867&amp;""),Codes!$A$5:$A$14,0))),"",IF(ISNUMBER(Customers!V867),Customers!V867,IFERROR(VALUE(Customers!V867),"")))</f>
        <v>1</v>
      </c>
    </row>
    <row r="868" customFormat="false" ht="15" hidden="false" customHeight="false" outlineLevel="0" collapsed="false">
      <c r="A868" s="2" t="str">
        <f aca="false">Customers!A868</f>
        <v>CL00867</v>
      </c>
      <c r="B868" s="3" t="n">
        <f aca="false">IF(OR(TRIM(Customers!B868&amp;"")="",ISNUMBER(MATCH(TRIM(Customers!B868&amp;""),Codes!$A$5:$A$14,0)),Customers!B868=0),"",IF(ISNUMBER(Customers!B868),Customers!B868,IFERROR(VALUE(Customers!B868),"")))</f>
        <v>68</v>
      </c>
      <c r="C868" s="2" t="str">
        <f aca="false">IF(OR(TRIM(Customers!C868&amp;"")="",ISNUMBER(MATCH(TRIM(Customers!C868&amp;""),Codes!$A$5:$A$14,0))),"",TRIM(Customers!C868))</f>
        <v>F</v>
      </c>
      <c r="D868" s="2" t="str">
        <f aca="false">IF(OR(TRIM(Customers!D868&amp;"")="",ISNUMBER(MATCH(TRIM(Customers!D868&amp;""),Codes!$A$5:$A$14,0))),"",TRIM(Customers!D868))</f>
        <v>Puglia</v>
      </c>
      <c r="E868" s="2" t="str">
        <f aca="false">IF(OR(TRIM(Customers!E868&amp;"")="",ISNUMBER(MATCH(TRIM(Customers!E868&amp;""),Codes!$A$5:$A$14,0))),"",TRIM(Customers!E868))</f>
        <v>Retired</v>
      </c>
      <c r="F868" s="2" t="str">
        <f aca="false">IF(OR(TRIM(Customers!F868&amp;"")="",ISNUMBER(MATCH(TRIM(Customers!F868&amp;""),Codes!$A$5:$A$14,0))),"",TRIM(Customers!F868))</f>
        <v>Married</v>
      </c>
      <c r="G868" s="4" t="n">
        <f aca="false">IF(OR(TRIM(Customers!G868&amp;"")="",ISNUMBER(MATCH(TRIM(Customers!G868&amp;""),Codes!$A$5:$A$14,0)),Customers!G868=-999),"",IF(ISNUMBER(Customers!G868),Customers!G868,IFERROR(VALUE(Customers!G868),"")))</f>
        <v>15100</v>
      </c>
      <c r="H868" s="3" t="n">
        <f aca="false">IF(OR(TRIM(Customers!H868&amp;"")="",ISNUMBER(MATCH(TRIM(Customers!H868&amp;""),Codes!$A$5:$A$14,0))),"",IF(ISNUMBER(Customers!H868),Customers!H868,IFERROR(VALUE(Customers!H868),"")))</f>
        <v>22</v>
      </c>
      <c r="I868" s="5" t="n">
        <f aca="false">IF(OR(TRIM(Customers!I868&amp;"")="",ISNUMBER(MATCH(TRIM(Customers!I868&amp;""),Codes!$A$5:$A$14,0)),Customers!I868=DATE(1970,1,1)),"",IF(ISNUMBER(Customers!I868),Customers!I868,IFERROR(DATEVALUE(Customers!I868),"")))</f>
        <v>38145</v>
      </c>
      <c r="J868" s="2" t="str">
        <f aca="false">IF(OR(TRIM(Customers!J868&amp;"")="",ISNUMBER(MATCH(TRIM(Customers!J868&amp;""),Codes!$A$5:$A$14,0))),"",TRIM(Customers!J868))</f>
        <v>Online Banking</v>
      </c>
      <c r="K868" s="3" t="n">
        <f aca="false">IF(OR(TRIM(Customers!K868&amp;"")="",ISNUMBER(MATCH(TRIM(Customers!K868&amp;""),Codes!$A$5:$A$14,0))),"",IF(ISNUMBER(Customers!K868),Customers!K868,IFERROR(VALUE(Customers!K868),"")))</f>
        <v>2</v>
      </c>
      <c r="L868" s="4" t="n">
        <f aca="false">IF(OR(TRIM(Customers!L868&amp;"")="",ISNUMBER(MATCH(TRIM(Customers!L868&amp;""),Codes!$A$5:$A$14,0))),"",IF(ISNUMBER(Customers!L868),Customers!L868,IFERROR(VALUE(Customers!L868),"")))</f>
        <v>1412.16</v>
      </c>
      <c r="M868" s="4" t="n">
        <f aca="false">IF(OR(TRIM(Customers!M868&amp;"")="",ISNUMBER(MATCH(TRIM(Customers!M868&amp;""),Codes!$A$5:$A$14,0))),"",IF(ISNUMBER(Customers!M868),Customers!M868,IFERROR(VALUE(Customers!M868),"")))</f>
        <v>43590.21</v>
      </c>
      <c r="N868" s="3" t="n">
        <f aca="false">IF(OR(TRIM(Customers!N868&amp;"")="",ISNUMBER(MATCH(TRIM(Customers!N868&amp;""),Codes!$A$5:$A$14,0)),Customers!N868=9999),"",IF(ISNUMBER(Customers!N868),Customers!N868,IFERROR(VALUE(Customers!N868),"")))</f>
        <v>24</v>
      </c>
      <c r="O868" s="4" t="n">
        <f aca="false">IF(OR(TRIM(Customers!O868&amp;"")="",ISNUMBER(MATCH(TRIM(Customers!O868&amp;""),Codes!$A$5:$A$14,0))),"",IF(ISNUMBER(Customers!O868),Customers!O868,IFERROR(VALUE(Customers!O868),"")))</f>
        <v>37.48</v>
      </c>
      <c r="P868" s="3" t="n">
        <f aca="false">IF(OR(TRIM(Customers!P868&amp;"")="",ISNUMBER(MATCH(TRIM(Customers!P868&amp;""),Codes!$A$5:$A$14,0))),"",IF(ISNUMBER(Customers!P868),Customers!P868,IFERROR(VALUE(Customers!P868),"")))</f>
        <v>5</v>
      </c>
      <c r="Q868" s="4" t="n">
        <f aca="false">IF(OR(TRIM(Customers!Q868&amp;"")="",ISNUMBER(MATCH(TRIM(Customers!Q868&amp;""),Codes!$A$5:$A$14,0))),"",IF(ISNUMBER(Customers!Q868),Customers!Q868,IFERROR(VALUE(Customers!Q868),"")))</f>
        <v>3000</v>
      </c>
      <c r="R868" s="4" t="n">
        <f aca="false">IF(OR(TRIM(Customers!R868&amp;"")="",ISNUMBER(MATCH(TRIM(Customers!R868&amp;""),Codes!$A$5:$A$14,0))),"",IF(ISNUMBER(Customers!R868),Customers!R868,IFERROR(VALUE(Customers!R868),"")))</f>
        <v>699.38</v>
      </c>
      <c r="S868" s="4" t="n">
        <f aca="false">IF(OR(TRIM(Customers!S868&amp;"")="",ISNUMBER(MATCH(TRIM(Customers!S868&amp;""),Codes!$A$5:$A$14,0))),"",IF(ISNUMBER(Customers!S868),Customers!S868,IFERROR(VALUE(Customers!S868),"")))</f>
        <v>0</v>
      </c>
      <c r="T868" s="4" t="n">
        <f aca="false">IF(OR(TRIM(Customers!T868&amp;"")="",ISNUMBER(MATCH(TRIM(Customers!T868&amp;""),Codes!$A$5:$A$14,0))),"",IF(ISNUMBER(Customers!T868),Customers!T868,IFERROR(VALUE(Customers!T868),"")))</f>
        <v>0</v>
      </c>
      <c r="U868" s="3" t="n">
        <f aca="false">IF(OR(TRIM(Customers!U868&amp;"")="",ISNUMBER(MATCH(TRIM(Customers!U868&amp;""),Codes!$A$5:$A$14,0)),Customers!U868=0),"",IF(ISNUMBER(Customers!U868),Customers!U868,IFERROR(VALUE(Customers!U868),"")))</f>
        <v>661</v>
      </c>
      <c r="V868" s="3" t="n">
        <f aca="false">IF(OR(TRIM(Customers!V868&amp;"")="",ISNUMBER(MATCH(TRIM(Customers!V868&amp;""),Codes!$A$5:$A$14,0))),"",IF(ISNUMBER(Customers!V868),Customers!V868,IFERROR(VALUE(Customers!V868),"")))</f>
        <v>0</v>
      </c>
    </row>
    <row r="869" customFormat="false" ht="15" hidden="false" customHeight="false" outlineLevel="0" collapsed="false">
      <c r="A869" s="2" t="str">
        <f aca="false">Customers!A869</f>
        <v>CL00868</v>
      </c>
      <c r="B869" s="3" t="n">
        <f aca="false">IF(OR(TRIM(Customers!B869&amp;"")="",ISNUMBER(MATCH(TRIM(Customers!B869&amp;""),Codes!$A$5:$A$14,0)),Customers!B869=0),"",IF(ISNUMBER(Customers!B869),Customers!B869,IFERROR(VALUE(Customers!B869),"")))</f>
        <v>38</v>
      </c>
      <c r="C869" s="2" t="str">
        <f aca="false">IF(OR(TRIM(Customers!C869&amp;"")="",ISNUMBER(MATCH(TRIM(Customers!C869&amp;""),Codes!$A$5:$A$14,0))),"",TRIM(Customers!C869))</f>
        <v>M</v>
      </c>
      <c r="D869" s="2" t="str">
        <f aca="false">IF(OR(TRIM(Customers!D869&amp;"")="",ISNUMBER(MATCH(TRIM(Customers!D869&amp;""),Codes!$A$5:$A$14,0))),"",TRIM(Customers!D869))</f>
        <v>Molise</v>
      </c>
      <c r="E869" s="2" t="str">
        <f aca="false">IF(OR(TRIM(Customers!E869&amp;"")="",ISNUMBER(MATCH(TRIM(Customers!E869&amp;""),Codes!$A$5:$A$14,0))),"",TRIM(Customers!E869))</f>
        <v>Manual worker</v>
      </c>
      <c r="F869" s="2" t="str">
        <f aca="false">IF(OR(TRIM(Customers!F869&amp;"")="",ISNUMBER(MATCH(TRIM(Customers!F869&amp;""),Codes!$A$5:$A$14,0))),"",TRIM(Customers!F869))</f>
        <v>Married</v>
      </c>
      <c r="G869" s="4" t="n">
        <f aca="false">IF(OR(TRIM(Customers!G869&amp;"")="",ISNUMBER(MATCH(TRIM(Customers!G869&amp;""),Codes!$A$5:$A$14,0)),Customers!G869=-999),"",IF(ISNUMBER(Customers!G869),Customers!G869,IFERROR(VALUE(Customers!G869),"")))</f>
        <v>17900</v>
      </c>
      <c r="H869" s="3" t="n">
        <f aca="false">IF(OR(TRIM(Customers!H869&amp;"")="",ISNUMBER(MATCH(TRIM(Customers!H869&amp;""),Codes!$A$5:$A$14,0))),"",IF(ISNUMBER(Customers!H869),Customers!H869,IFERROR(VALUE(Customers!H869),"")))</f>
        <v>3</v>
      </c>
      <c r="I869" s="5" t="n">
        <f aca="false">IF(OR(TRIM(Customers!I869&amp;"")="",ISNUMBER(MATCH(TRIM(Customers!I869&amp;""),Codes!$A$5:$A$14,0)),Customers!I869=DATE(1970,1,1)),"",IF(ISNUMBER(Customers!I869),Customers!I869,IFERROR(DATEVALUE(Customers!I869),"")))</f>
        <v>45008</v>
      </c>
      <c r="J869" s="2" t="str">
        <f aca="false">IF(OR(TRIM(Customers!J869&amp;"")="",ISNUMBER(MATCH(TRIM(Customers!J869&amp;""),Codes!$A$5:$A$14,0))),"",TRIM(Customers!J869))</f>
        <v>Branch</v>
      </c>
      <c r="K869" s="3" t="n">
        <f aca="false">IF(OR(TRIM(Customers!K869&amp;"")="",ISNUMBER(MATCH(TRIM(Customers!K869&amp;""),Codes!$A$5:$A$14,0))),"",IF(ISNUMBER(Customers!K869),Customers!K869,IFERROR(VALUE(Customers!K869),"")))</f>
        <v>2</v>
      </c>
      <c r="L869" s="4" t="n">
        <f aca="false">IF(OR(TRIM(Customers!L869&amp;"")="",ISNUMBER(MATCH(TRIM(Customers!L869&amp;""),Codes!$A$5:$A$14,0))),"",IF(ISNUMBER(Customers!L869),Customers!L869,IFERROR(VALUE(Customers!L869),"")))</f>
        <v>429.87</v>
      </c>
      <c r="M869" s="4" t="n">
        <f aca="false">IF(OR(TRIM(Customers!M869&amp;"")="",ISNUMBER(MATCH(TRIM(Customers!M869&amp;""),Codes!$A$5:$A$14,0))),"",IF(ISNUMBER(Customers!M869),Customers!M869,IFERROR(VALUE(Customers!M869),"")))</f>
        <v>0</v>
      </c>
      <c r="N869" s="3" t="n">
        <f aca="false">IF(OR(TRIM(Customers!N869&amp;"")="",ISNUMBER(MATCH(TRIM(Customers!N869&amp;""),Codes!$A$5:$A$14,0)),Customers!N869=9999),"",IF(ISNUMBER(Customers!N869),Customers!N869,IFERROR(VALUE(Customers!N869),"")))</f>
        <v>15</v>
      </c>
      <c r="O869" s="4" t="n">
        <f aca="false">IF(OR(TRIM(Customers!O869&amp;"")="",ISNUMBER(MATCH(TRIM(Customers!O869&amp;""),Codes!$A$5:$A$14,0))),"",IF(ISNUMBER(Customers!O869),Customers!O869,IFERROR(VALUE(Customers!O869),"")))</f>
        <v>61.05</v>
      </c>
      <c r="P869" s="3" t="n">
        <f aca="false">IF(OR(TRIM(Customers!P869&amp;"")="",ISNUMBER(MATCH(TRIM(Customers!P869&amp;""),Codes!$A$5:$A$14,0))),"",IF(ISNUMBER(Customers!P869),Customers!P869,IFERROR(VALUE(Customers!P869),"")))</f>
        <v>1</v>
      </c>
      <c r="Q869" s="4" t="n">
        <f aca="false">IF(OR(TRIM(Customers!Q869&amp;"")="",ISNUMBER(MATCH(TRIM(Customers!Q869&amp;""),Codes!$A$5:$A$14,0))),"",IF(ISNUMBER(Customers!Q869),Customers!Q869,IFERROR(VALUE(Customers!Q869),"")))</f>
        <v>4500</v>
      </c>
      <c r="R869" s="4" t="n">
        <f aca="false">IF(OR(TRIM(Customers!R869&amp;"")="",ISNUMBER(MATCH(TRIM(Customers!R869&amp;""),Codes!$A$5:$A$14,0))),"",IF(ISNUMBER(Customers!R869),Customers!R869,IFERROR(VALUE(Customers!R869),"")))</f>
        <v>302.96</v>
      </c>
      <c r="S869" s="4" t="n">
        <f aca="false">IF(OR(TRIM(Customers!S869&amp;"")="",ISNUMBER(MATCH(TRIM(Customers!S869&amp;""),Codes!$A$5:$A$14,0))),"",IF(ISNUMBER(Customers!S869),Customers!S869,IFERROR(VALUE(Customers!S869),"")))</f>
        <v>0</v>
      </c>
      <c r="T869" s="4" t="n">
        <f aca="false">IF(OR(TRIM(Customers!T869&amp;"")="",ISNUMBER(MATCH(TRIM(Customers!T869&amp;""),Codes!$A$5:$A$14,0))),"",IF(ISNUMBER(Customers!T869),Customers!T869,IFERROR(VALUE(Customers!T869),"")))</f>
        <v>0</v>
      </c>
      <c r="U869" s="3" t="n">
        <f aca="false">IF(OR(TRIM(Customers!U869&amp;"")="",ISNUMBER(MATCH(TRIM(Customers!U869&amp;""),Codes!$A$5:$A$14,0)),Customers!U869=0),"",IF(ISNUMBER(Customers!U869),Customers!U869,IFERROR(VALUE(Customers!U869),"")))</f>
        <v>660</v>
      </c>
      <c r="V869" s="3" t="str">
        <f aca="false">IF(OR(TRIM(Customers!V869&amp;"")="",ISNUMBER(MATCH(TRIM(Customers!V869&amp;""),Codes!$A$5:$A$14,0))),"",IF(ISNUMBER(Customers!V869),Customers!V869,IFERROR(VALUE(Customers!V869),"")))</f>
        <v/>
      </c>
    </row>
    <row r="870" customFormat="false" ht="15" hidden="false" customHeight="false" outlineLevel="0" collapsed="false">
      <c r="A870" s="2" t="str">
        <f aca="false">Customers!A870</f>
        <v>CL00869</v>
      </c>
      <c r="B870" s="3" t="n">
        <f aca="false">IF(OR(TRIM(Customers!B870&amp;"")="",ISNUMBER(MATCH(TRIM(Customers!B870&amp;""),Codes!$A$5:$A$14,0)),Customers!B870=0),"",IF(ISNUMBER(Customers!B870),Customers!B870,IFERROR(VALUE(Customers!B870),"")))</f>
        <v>62</v>
      </c>
      <c r="C870" s="2" t="str">
        <f aca="false">IF(OR(TRIM(Customers!C870&amp;"")="",ISNUMBER(MATCH(TRIM(Customers!C870&amp;""),Codes!$A$5:$A$14,0))),"",TRIM(Customers!C870))</f>
        <v>M</v>
      </c>
      <c r="D870" s="2" t="str">
        <f aca="false">IF(OR(TRIM(Customers!D870&amp;"")="",ISNUMBER(MATCH(TRIM(Customers!D870&amp;""),Codes!$A$5:$A$14,0))),"",TRIM(Customers!D870))</f>
        <v>Sicilia</v>
      </c>
      <c r="E870" s="2" t="str">
        <f aca="false">IF(OR(TRIM(Customers!E870&amp;"")="",ISNUMBER(MATCH(TRIM(Customers!E870&amp;""),Codes!$A$5:$A$14,0))),"",TRIM(Customers!E870))</f>
        <v>Executive</v>
      </c>
      <c r="F870" s="2" t="str">
        <f aca="false">IF(OR(TRIM(Customers!F870&amp;"")="",ISNUMBER(MATCH(TRIM(Customers!F870&amp;""),Codes!$A$5:$A$14,0))),"",TRIM(Customers!F870))</f>
        <v>Married</v>
      </c>
      <c r="G870" s="4" t="n">
        <f aca="false">IF(OR(TRIM(Customers!G870&amp;"")="",ISNUMBER(MATCH(TRIM(Customers!G870&amp;""),Codes!$A$5:$A$14,0)),Customers!G870=-999),"",IF(ISNUMBER(Customers!G870),Customers!G870,IFERROR(VALUE(Customers!G870),"")))</f>
        <v>135000</v>
      </c>
      <c r="H870" s="3" t="n">
        <f aca="false">IF(OR(TRIM(Customers!H870&amp;"")="",ISNUMBER(MATCH(TRIM(Customers!H870&amp;""),Codes!$A$5:$A$14,0))),"",IF(ISNUMBER(Customers!H870),Customers!H870,IFERROR(VALUE(Customers!H870),"")))</f>
        <v>15</v>
      </c>
      <c r="I870" s="5" t="n">
        <f aca="false">IF(OR(TRIM(Customers!I870&amp;"")="",ISNUMBER(MATCH(TRIM(Customers!I870&amp;""),Codes!$A$5:$A$14,0)),Customers!I870=DATE(1970,1,1)),"",IF(ISNUMBER(Customers!I870),Customers!I870,IFERROR(DATEVALUE(Customers!I870),"")))</f>
        <v>40471</v>
      </c>
      <c r="J870" s="2" t="str">
        <f aca="false">IF(OR(TRIM(Customers!J870&amp;"")="",ISNUMBER(MATCH(TRIM(Customers!J870&amp;""),Codes!$A$5:$A$14,0))),"",TRIM(Customers!J870))</f>
        <v>App</v>
      </c>
      <c r="K870" s="3" t="n">
        <f aca="false">IF(OR(TRIM(Customers!K870&amp;"")="",ISNUMBER(MATCH(TRIM(Customers!K870&amp;""),Codes!$A$5:$A$14,0))),"",IF(ISNUMBER(Customers!K870),Customers!K870,IFERROR(VALUE(Customers!K870),"")))</f>
        <v>4</v>
      </c>
      <c r="L870" s="4" t="n">
        <f aca="false">IF(OR(TRIM(Customers!L870&amp;"")="",ISNUMBER(MATCH(TRIM(Customers!L870&amp;""),Codes!$A$5:$A$14,0))),"",IF(ISNUMBER(Customers!L870),Customers!L870,IFERROR(VALUE(Customers!L870),"")))</f>
        <v>6129.36</v>
      </c>
      <c r="M870" s="4" t="n">
        <f aca="false">IF(OR(TRIM(Customers!M870&amp;"")="",ISNUMBER(MATCH(TRIM(Customers!M870&amp;""),Codes!$A$5:$A$14,0))),"",IF(ISNUMBER(Customers!M870),Customers!M870,IFERROR(VALUE(Customers!M870),"")))</f>
        <v>278653.9</v>
      </c>
      <c r="N870" s="3" t="n">
        <f aca="false">IF(OR(TRIM(Customers!N870&amp;"")="",ISNUMBER(MATCH(TRIM(Customers!N870&amp;""),Codes!$A$5:$A$14,0)),Customers!N870=9999),"",IF(ISNUMBER(Customers!N870),Customers!N870,IFERROR(VALUE(Customers!N870),"")))</f>
        <v>60</v>
      </c>
      <c r="O870" s="4" t="n">
        <f aca="false">IF(OR(TRIM(Customers!O870&amp;"")="",ISNUMBER(MATCH(TRIM(Customers!O870&amp;""),Codes!$A$5:$A$14,0))),"",IF(ISNUMBER(Customers!O870),Customers!O870,IFERROR(VALUE(Customers!O870),"")))</f>
        <v>156.2</v>
      </c>
      <c r="P870" s="3" t="n">
        <f aca="false">IF(OR(TRIM(Customers!P870&amp;"")="",ISNUMBER(MATCH(TRIM(Customers!P870&amp;""),Codes!$A$5:$A$14,0))),"",IF(ISNUMBER(Customers!P870),Customers!P870,IFERROR(VALUE(Customers!P870),"")))</f>
        <v>3</v>
      </c>
      <c r="Q870" s="4" t="n">
        <f aca="false">IF(OR(TRIM(Customers!Q870&amp;"")="",ISNUMBER(MATCH(TRIM(Customers!Q870&amp;""),Codes!$A$5:$A$14,0))),"",IF(ISNUMBER(Customers!Q870),Customers!Q870,IFERROR(VALUE(Customers!Q870),"")))</f>
        <v>15000</v>
      </c>
      <c r="R870" s="4" t="n">
        <f aca="false">IF(OR(TRIM(Customers!R870&amp;"")="",ISNUMBER(MATCH(TRIM(Customers!R870&amp;""),Codes!$A$5:$A$14,0))),"",IF(ISNUMBER(Customers!R870),Customers!R870,IFERROR(VALUE(Customers!R870),"")))</f>
        <v>1067.48</v>
      </c>
      <c r="S870" s="4" t="n">
        <f aca="false">IF(OR(TRIM(Customers!S870&amp;"")="",ISNUMBER(MATCH(TRIM(Customers!S870&amp;""),Codes!$A$5:$A$14,0))),"",IF(ISNUMBER(Customers!S870),Customers!S870,IFERROR(VALUE(Customers!S870),"")))</f>
        <v>400000</v>
      </c>
      <c r="T870" s="4" t="n">
        <f aca="false">IF(OR(TRIM(Customers!T870&amp;"")="",ISNUMBER(MATCH(TRIM(Customers!T870&amp;""),Codes!$A$5:$A$14,0))),"",IF(ISNUMBER(Customers!T870),Customers!T870,IFERROR(VALUE(Customers!T870),"")))</f>
        <v>2660</v>
      </c>
      <c r="U870" s="3" t="n">
        <f aca="false">IF(OR(TRIM(Customers!U870&amp;"")="",ISNUMBER(MATCH(TRIM(Customers!U870&amp;""),Codes!$A$5:$A$14,0)),Customers!U870=0),"",IF(ISNUMBER(Customers!U870),Customers!U870,IFERROR(VALUE(Customers!U870),"")))</f>
        <v>739</v>
      </c>
      <c r="V870" s="3" t="n">
        <f aca="false">IF(OR(TRIM(Customers!V870&amp;"")="",ISNUMBER(MATCH(TRIM(Customers!V870&amp;""),Codes!$A$5:$A$14,0))),"",IF(ISNUMBER(Customers!V870),Customers!V870,IFERROR(VALUE(Customers!V870),"")))</f>
        <v>0</v>
      </c>
    </row>
    <row r="871" customFormat="false" ht="15" hidden="false" customHeight="false" outlineLevel="0" collapsed="false">
      <c r="A871" s="2" t="str">
        <f aca="false">Customers!A871</f>
        <v>CL00870</v>
      </c>
      <c r="B871" s="3" t="n">
        <f aca="false">IF(OR(TRIM(Customers!B871&amp;"")="",ISNUMBER(MATCH(TRIM(Customers!B871&amp;""),Codes!$A$5:$A$14,0)),Customers!B871=0),"",IF(ISNUMBER(Customers!B871),Customers!B871,IFERROR(VALUE(Customers!B871),"")))</f>
        <v>27</v>
      </c>
      <c r="C871" s="2" t="str">
        <f aca="false">IF(OR(TRIM(Customers!C871&amp;"")="",ISNUMBER(MATCH(TRIM(Customers!C871&amp;""),Codes!$A$5:$A$14,0))),"",TRIM(Customers!C871))</f>
        <v>F</v>
      </c>
      <c r="D871" s="2" t="str">
        <f aca="false">IF(OR(TRIM(Customers!D871&amp;"")="",ISNUMBER(MATCH(TRIM(Customers!D871&amp;""),Codes!$A$5:$A$14,0))),"",TRIM(Customers!D871))</f>
        <v>Lazio</v>
      </c>
      <c r="E871" s="2" t="str">
        <f aca="false">IF(OR(TRIM(Customers!E871&amp;"")="",ISNUMBER(MATCH(TRIM(Customers!E871&amp;""),Codes!$A$5:$A$14,0))),"",TRIM(Customers!E871))</f>
        <v>Manual worker</v>
      </c>
      <c r="F871" s="2" t="str">
        <f aca="false">IF(OR(TRIM(Customers!F871&amp;"")="",ISNUMBER(MATCH(TRIM(Customers!F871&amp;""),Codes!$A$5:$A$14,0))),"",TRIM(Customers!F871))</f>
        <v>Single</v>
      </c>
      <c r="G871" s="4" t="n">
        <f aca="false">IF(OR(TRIM(Customers!G871&amp;"")="",ISNUMBER(MATCH(TRIM(Customers!G871&amp;""),Codes!$A$5:$A$14,0)),Customers!G871=-999),"",IF(ISNUMBER(Customers!G871),Customers!G871,IFERROR(VALUE(Customers!G871),"")))</f>
        <v>14300</v>
      </c>
      <c r="H871" s="3" t="n">
        <f aca="false">IF(OR(TRIM(Customers!H871&amp;"")="",ISNUMBER(MATCH(TRIM(Customers!H871&amp;""),Codes!$A$5:$A$14,0))),"",IF(ISNUMBER(Customers!H871),Customers!H871,IFERROR(VALUE(Customers!H871),"")))</f>
        <v>2</v>
      </c>
      <c r="I871" s="5" t="n">
        <f aca="false">IF(OR(TRIM(Customers!I871&amp;"")="",ISNUMBER(MATCH(TRIM(Customers!I871&amp;""),Codes!$A$5:$A$14,0)),Customers!I871=DATE(1970,1,1)),"",IF(ISNUMBER(Customers!I871),Customers!I871,IFERROR(DATEVALUE(Customers!I871),"")))</f>
        <v>45294</v>
      </c>
      <c r="J871" s="2" t="str">
        <f aca="false">IF(OR(TRIM(Customers!J871&amp;"")="",ISNUMBER(MATCH(TRIM(Customers!J871&amp;""),Codes!$A$5:$A$14,0))),"",TRIM(Customers!J871))</f>
        <v>Branch</v>
      </c>
      <c r="K871" s="3" t="n">
        <f aca="false">IF(OR(TRIM(Customers!K871&amp;"")="",ISNUMBER(MATCH(TRIM(Customers!K871&amp;""),Codes!$A$5:$A$14,0))),"",IF(ISNUMBER(Customers!K871),Customers!K871,IFERROR(VALUE(Customers!K871),"")))</f>
        <v>3</v>
      </c>
      <c r="L871" s="4" t="n">
        <f aca="false">IF(OR(TRIM(Customers!L871&amp;"")="",ISNUMBER(MATCH(TRIM(Customers!L871&amp;""),Codes!$A$5:$A$14,0))),"",IF(ISNUMBER(Customers!L871),Customers!L871,IFERROR(VALUE(Customers!L871),"")))</f>
        <v>750.48</v>
      </c>
      <c r="M871" s="4" t="n">
        <f aca="false">IF(OR(TRIM(Customers!M871&amp;"")="",ISNUMBER(MATCH(TRIM(Customers!M871&amp;""),Codes!$A$5:$A$14,0))),"",IF(ISNUMBER(Customers!M871),Customers!M871,IFERROR(VALUE(Customers!M871),"")))</f>
        <v>6345.49</v>
      </c>
      <c r="N871" s="3" t="n">
        <f aca="false">IF(OR(TRIM(Customers!N871&amp;"")="",ISNUMBER(MATCH(TRIM(Customers!N871&amp;""),Codes!$A$5:$A$14,0)),Customers!N871=9999),"",IF(ISNUMBER(Customers!N871),Customers!N871,IFERROR(VALUE(Customers!N871),"")))</f>
        <v>17</v>
      </c>
      <c r="O871" s="4" t="n">
        <f aca="false">IF(OR(TRIM(Customers!O871&amp;"")="",ISNUMBER(MATCH(TRIM(Customers!O871&amp;""),Codes!$A$5:$A$14,0))),"",IF(ISNUMBER(Customers!O871),Customers!O871,IFERROR(VALUE(Customers!O871),"")))</f>
        <v>42.75</v>
      </c>
      <c r="P871" s="3" t="n">
        <f aca="false">IF(OR(TRIM(Customers!P871&amp;"")="",ISNUMBER(MATCH(TRIM(Customers!P871&amp;""),Codes!$A$5:$A$14,0))),"",IF(ISNUMBER(Customers!P871),Customers!P871,IFERROR(VALUE(Customers!P871),"")))</f>
        <v>4</v>
      </c>
      <c r="Q871" s="4" t="n">
        <f aca="false">IF(OR(TRIM(Customers!Q871&amp;"")="",ISNUMBER(MATCH(TRIM(Customers!Q871&amp;""),Codes!$A$5:$A$14,0))),"",IF(ISNUMBER(Customers!Q871),Customers!Q871,IFERROR(VALUE(Customers!Q871),"")))</f>
        <v>2000</v>
      </c>
      <c r="R871" s="4" t="n">
        <f aca="false">IF(OR(TRIM(Customers!R871&amp;"")="",ISNUMBER(MATCH(TRIM(Customers!R871&amp;""),Codes!$A$5:$A$14,0))),"",IF(ISNUMBER(Customers!R871),Customers!R871,IFERROR(VALUE(Customers!R871),"")))</f>
        <v>234.32</v>
      </c>
      <c r="S871" s="4" t="str">
        <f aca="false">IF(OR(TRIM(Customers!S871&amp;"")="",ISNUMBER(MATCH(TRIM(Customers!S871&amp;""),Codes!$A$5:$A$14,0))),"",IF(ISNUMBER(Customers!S871),Customers!S871,IFERROR(VALUE(Customers!S871),"")))</f>
        <v/>
      </c>
      <c r="T871" s="4" t="str">
        <f aca="false">IF(OR(TRIM(Customers!T871&amp;"")="",ISNUMBER(MATCH(TRIM(Customers!T871&amp;""),Codes!$A$5:$A$14,0))),"",IF(ISNUMBER(Customers!T871),Customers!T871,IFERROR(VALUE(Customers!T871),"")))</f>
        <v/>
      </c>
      <c r="U871" s="3" t="n">
        <f aca="false">IF(OR(TRIM(Customers!U871&amp;"")="",ISNUMBER(MATCH(TRIM(Customers!U871&amp;""),Codes!$A$5:$A$14,0)),Customers!U871=0),"",IF(ISNUMBER(Customers!U871),Customers!U871,IFERROR(VALUE(Customers!U871),"")))</f>
        <v>538</v>
      </c>
      <c r="V871" s="3" t="n">
        <f aca="false">IF(OR(TRIM(Customers!V871&amp;"")="",ISNUMBER(MATCH(TRIM(Customers!V871&amp;""),Codes!$A$5:$A$14,0))),"",IF(ISNUMBER(Customers!V871),Customers!V871,IFERROR(VALUE(Customers!V871),"")))</f>
        <v>0</v>
      </c>
    </row>
    <row r="872" customFormat="false" ht="15" hidden="false" customHeight="false" outlineLevel="0" collapsed="false">
      <c r="A872" s="2" t="str">
        <f aca="false">Customers!A872</f>
        <v>CL00871</v>
      </c>
      <c r="B872" s="3" t="n">
        <f aca="false">IF(OR(TRIM(Customers!B872&amp;"")="",ISNUMBER(MATCH(TRIM(Customers!B872&amp;""),Codes!$A$5:$A$14,0)),Customers!B872=0),"",IF(ISNUMBER(Customers!B872),Customers!B872,IFERROR(VALUE(Customers!B872),"")))</f>
        <v>57</v>
      </c>
      <c r="C872" s="2" t="str">
        <f aca="false">IF(OR(TRIM(Customers!C872&amp;"")="",ISNUMBER(MATCH(TRIM(Customers!C872&amp;""),Codes!$A$5:$A$14,0))),"",TRIM(Customers!C872))</f>
        <v>F</v>
      </c>
      <c r="D872" s="2" t="str">
        <f aca="false">IF(OR(TRIM(Customers!D872&amp;"")="",ISNUMBER(MATCH(TRIM(Customers!D872&amp;""),Codes!$A$5:$A$14,0))),"",TRIM(Customers!D872))</f>
        <v>Sicilia</v>
      </c>
      <c r="E872" s="2" t="str">
        <f aca="false">IF(OR(TRIM(Customers!E872&amp;"")="",ISNUMBER(MATCH(TRIM(Customers!E872&amp;""),Codes!$A$5:$A$14,0))),"",TRIM(Customers!E872))</f>
        <v>Teacher</v>
      </c>
      <c r="F872" s="2" t="str">
        <f aca="false">IF(OR(TRIM(Customers!F872&amp;"")="",ISNUMBER(MATCH(TRIM(Customers!F872&amp;""),Codes!$A$5:$A$14,0))),"",TRIM(Customers!F872))</f>
        <v>Single</v>
      </c>
      <c r="G872" s="4" t="n">
        <f aca="false">IF(OR(TRIM(Customers!G872&amp;"")="",ISNUMBER(MATCH(TRIM(Customers!G872&amp;""),Codes!$A$5:$A$14,0)),Customers!G872=-999),"",IF(ISNUMBER(Customers!G872),Customers!G872,IFERROR(VALUE(Customers!G872),"")))</f>
        <v>25000</v>
      </c>
      <c r="H872" s="3" t="n">
        <f aca="false">IF(OR(TRIM(Customers!H872&amp;"")="",ISNUMBER(MATCH(TRIM(Customers!H872&amp;""),Codes!$A$5:$A$14,0))),"",IF(ISNUMBER(Customers!H872),Customers!H872,IFERROR(VALUE(Customers!H872),"")))</f>
        <v>19</v>
      </c>
      <c r="I872" s="5" t="n">
        <f aca="false">IF(OR(TRIM(Customers!I872&amp;"")="",ISNUMBER(MATCH(TRIM(Customers!I872&amp;""),Codes!$A$5:$A$14,0)),Customers!I872=DATE(1970,1,1)),"",IF(ISNUMBER(Customers!I872),Customers!I872,IFERROR(DATEVALUE(Customers!I872),"")))</f>
        <v>39334</v>
      </c>
      <c r="J872" s="2" t="str">
        <f aca="false">IF(OR(TRIM(Customers!J872&amp;"")="",ISNUMBER(MATCH(TRIM(Customers!J872&amp;""),Codes!$A$5:$A$14,0))),"",TRIM(Customers!J872))</f>
        <v/>
      </c>
      <c r="K872" s="3" t="n">
        <f aca="false">IF(OR(TRIM(Customers!K872&amp;"")="",ISNUMBER(MATCH(TRIM(Customers!K872&amp;""),Codes!$A$5:$A$14,0))),"",IF(ISNUMBER(Customers!K872),Customers!K872,IFERROR(VALUE(Customers!K872),"")))</f>
        <v>1</v>
      </c>
      <c r="L872" s="4" t="n">
        <f aca="false">IF(OR(TRIM(Customers!L872&amp;"")="",ISNUMBER(MATCH(TRIM(Customers!L872&amp;""),Codes!$A$5:$A$14,0))),"",IF(ISNUMBER(Customers!L872),Customers!L872,IFERROR(VALUE(Customers!L872),"")))</f>
        <v>505.38</v>
      </c>
      <c r="M872" s="4" t="n">
        <f aca="false">IF(OR(TRIM(Customers!M872&amp;"")="",ISNUMBER(MATCH(TRIM(Customers!M872&amp;""),Codes!$A$5:$A$14,0))),"",IF(ISNUMBER(Customers!M872),Customers!M872,IFERROR(VALUE(Customers!M872),"")))</f>
        <v>53100.35</v>
      </c>
      <c r="N872" s="3" t="n">
        <f aca="false">IF(OR(TRIM(Customers!N872&amp;"")="",ISNUMBER(MATCH(TRIM(Customers!N872&amp;""),Codes!$A$5:$A$14,0)),Customers!N872=9999),"",IF(ISNUMBER(Customers!N872),Customers!N872,IFERROR(VALUE(Customers!N872),"")))</f>
        <v>7</v>
      </c>
      <c r="O872" s="4" t="n">
        <f aca="false">IF(OR(TRIM(Customers!O872&amp;"")="",ISNUMBER(MATCH(TRIM(Customers!O872&amp;""),Codes!$A$5:$A$14,0))),"",IF(ISNUMBER(Customers!O872),Customers!O872,IFERROR(VALUE(Customers!O872),"")))</f>
        <v>103.7</v>
      </c>
      <c r="P872" s="3" t="n">
        <f aca="false">IF(OR(TRIM(Customers!P872&amp;"")="",ISNUMBER(MATCH(TRIM(Customers!P872&amp;""),Codes!$A$5:$A$14,0))),"",IF(ISNUMBER(Customers!P872),Customers!P872,IFERROR(VALUE(Customers!P872),"")))</f>
        <v>7</v>
      </c>
      <c r="Q872" s="4" t="n">
        <f aca="false">IF(OR(TRIM(Customers!Q872&amp;"")="",ISNUMBER(MATCH(TRIM(Customers!Q872&amp;""),Codes!$A$5:$A$14,0))),"",IF(ISNUMBER(Customers!Q872),Customers!Q872,IFERROR(VALUE(Customers!Q872),"")))</f>
        <v>3500</v>
      </c>
      <c r="R872" s="4" t="n">
        <f aca="false">IF(OR(TRIM(Customers!R872&amp;"")="",ISNUMBER(MATCH(TRIM(Customers!R872&amp;""),Codes!$A$5:$A$14,0))),"",IF(ISNUMBER(Customers!R872),Customers!R872,IFERROR(VALUE(Customers!R872),"")))</f>
        <v>447.25</v>
      </c>
      <c r="S872" s="4" t="n">
        <f aca="false">IF(OR(TRIM(Customers!S872&amp;"")="",ISNUMBER(MATCH(TRIM(Customers!S872&amp;""),Codes!$A$5:$A$14,0))),"",IF(ISNUMBER(Customers!S872),Customers!S872,IFERROR(VALUE(Customers!S872),"")))</f>
        <v>0</v>
      </c>
      <c r="T872" s="4" t="n">
        <f aca="false">IF(OR(TRIM(Customers!T872&amp;"")="",ISNUMBER(MATCH(TRIM(Customers!T872&amp;""),Codes!$A$5:$A$14,0))),"",IF(ISNUMBER(Customers!T872),Customers!T872,IFERROR(VALUE(Customers!T872),"")))</f>
        <v>0</v>
      </c>
      <c r="U872" s="3" t="str">
        <f aca="false">IF(OR(TRIM(Customers!U872&amp;"")="",ISNUMBER(MATCH(TRIM(Customers!U872&amp;""),Codes!$A$5:$A$14,0)),Customers!U872=0),"",IF(ISNUMBER(Customers!U872),Customers!U872,IFERROR(VALUE(Customers!U872),"")))</f>
        <v/>
      </c>
      <c r="V872" s="3" t="n">
        <f aca="false">IF(OR(TRIM(Customers!V872&amp;"")="",ISNUMBER(MATCH(TRIM(Customers!V872&amp;""),Codes!$A$5:$A$14,0))),"",IF(ISNUMBER(Customers!V872),Customers!V872,IFERROR(VALUE(Customers!V872),"")))</f>
        <v>0</v>
      </c>
    </row>
    <row r="873" customFormat="false" ht="15" hidden="false" customHeight="false" outlineLevel="0" collapsed="false">
      <c r="A873" s="2" t="str">
        <f aca="false">Customers!A873</f>
        <v>CL00872</v>
      </c>
      <c r="B873" s="3" t="n">
        <f aca="false">IF(OR(TRIM(Customers!B873&amp;"")="",ISNUMBER(MATCH(TRIM(Customers!B873&amp;""),Codes!$A$5:$A$14,0)),Customers!B873=0),"",IF(ISNUMBER(Customers!B873),Customers!B873,IFERROR(VALUE(Customers!B873),"")))</f>
        <v>70</v>
      </c>
      <c r="C873" s="2" t="str">
        <f aca="false">IF(OR(TRIM(Customers!C873&amp;"")="",ISNUMBER(MATCH(TRIM(Customers!C873&amp;""),Codes!$A$5:$A$14,0))),"",TRIM(Customers!C873))</f>
        <v>F</v>
      </c>
      <c r="D873" s="2" t="str">
        <f aca="false">IF(OR(TRIM(Customers!D873&amp;"")="",ISNUMBER(MATCH(TRIM(Customers!D873&amp;""),Codes!$A$5:$A$14,0))),"",TRIM(Customers!D873))</f>
        <v>Puglia</v>
      </c>
      <c r="E873" s="2" t="str">
        <f aca="false">IF(OR(TRIM(Customers!E873&amp;"")="",ISNUMBER(MATCH(TRIM(Customers!E873&amp;""),Codes!$A$5:$A$14,0))),"",TRIM(Customers!E873))</f>
        <v>Retired</v>
      </c>
      <c r="F873" s="2" t="str">
        <f aca="false">IF(OR(TRIM(Customers!F873&amp;"")="",ISNUMBER(MATCH(TRIM(Customers!F873&amp;""),Codes!$A$5:$A$14,0))),"",TRIM(Customers!F873))</f>
        <v>Married</v>
      </c>
      <c r="G873" s="4" t="n">
        <f aca="false">IF(OR(TRIM(Customers!G873&amp;"")="",ISNUMBER(MATCH(TRIM(Customers!G873&amp;""),Codes!$A$5:$A$14,0)),Customers!G873=-999),"",IF(ISNUMBER(Customers!G873),Customers!G873,IFERROR(VALUE(Customers!G873),"")))</f>
        <v>21500</v>
      </c>
      <c r="H873" s="3" t="n">
        <f aca="false">IF(OR(TRIM(Customers!H873&amp;"")="",ISNUMBER(MATCH(TRIM(Customers!H873&amp;""),Codes!$A$5:$A$14,0))),"",IF(ISNUMBER(Customers!H873),Customers!H873,IFERROR(VALUE(Customers!H873),"")))</f>
        <v>10</v>
      </c>
      <c r="I873" s="5" t="n">
        <f aca="false">IF(OR(TRIM(Customers!I873&amp;"")="",ISNUMBER(MATCH(TRIM(Customers!I873&amp;""),Codes!$A$5:$A$14,0)),Customers!I873=DATE(1970,1,1)),"",IF(ISNUMBER(Customers!I873),Customers!I873,IFERROR(DATEVALUE(Customers!I873),"")))</f>
        <v>42437</v>
      </c>
      <c r="J873" s="2" t="str">
        <f aca="false">IF(OR(TRIM(Customers!J873&amp;"")="",ISNUMBER(MATCH(TRIM(Customers!J873&amp;""),Codes!$A$5:$A$14,0))),"",TRIM(Customers!J873))</f>
        <v>Branch</v>
      </c>
      <c r="K873" s="3" t="n">
        <f aca="false">IF(OR(TRIM(Customers!K873&amp;"")="",ISNUMBER(MATCH(TRIM(Customers!K873&amp;""),Codes!$A$5:$A$14,0))),"",IF(ISNUMBER(Customers!K873),Customers!K873,IFERROR(VALUE(Customers!K873),"")))</f>
        <v>1</v>
      </c>
      <c r="L873" s="4" t="n">
        <f aca="false">IF(OR(TRIM(Customers!L873&amp;"")="",ISNUMBER(MATCH(TRIM(Customers!L873&amp;""),Codes!$A$5:$A$14,0))),"",IF(ISNUMBER(Customers!L873),Customers!L873,IFERROR(VALUE(Customers!L873),"")))</f>
        <v>5290.84</v>
      </c>
      <c r="M873" s="4" t="n">
        <f aca="false">IF(OR(TRIM(Customers!M873&amp;"")="",ISNUMBER(MATCH(TRIM(Customers!M873&amp;""),Codes!$A$5:$A$14,0))),"",IF(ISNUMBER(Customers!M873),Customers!M873,IFERROR(VALUE(Customers!M873),"")))</f>
        <v>9970.74</v>
      </c>
      <c r="N873" s="3" t="n">
        <f aca="false">IF(OR(TRIM(Customers!N873&amp;"")="",ISNUMBER(MATCH(TRIM(Customers!N873&amp;""),Codes!$A$5:$A$14,0)),Customers!N873=9999),"",IF(ISNUMBER(Customers!N873),Customers!N873,IFERROR(VALUE(Customers!N873),"")))</f>
        <v>21</v>
      </c>
      <c r="O873" s="4" t="n">
        <f aca="false">IF(OR(TRIM(Customers!O873&amp;"")="",ISNUMBER(MATCH(TRIM(Customers!O873&amp;""),Codes!$A$5:$A$14,0))),"",IF(ISNUMBER(Customers!O873),Customers!O873,IFERROR(VALUE(Customers!O873),"")))</f>
        <v>60.52</v>
      </c>
      <c r="P873" s="3" t="n">
        <f aca="false">IF(OR(TRIM(Customers!P873&amp;"")="",ISNUMBER(MATCH(TRIM(Customers!P873&amp;""),Codes!$A$5:$A$14,0))),"",IF(ISNUMBER(Customers!P873),Customers!P873,IFERROR(VALUE(Customers!P873),"")))</f>
        <v>3</v>
      </c>
      <c r="Q873" s="4" t="n">
        <f aca="false">IF(OR(TRIM(Customers!Q873&amp;"")="",ISNUMBER(MATCH(TRIM(Customers!Q873&amp;""),Codes!$A$5:$A$14,0))),"",IF(ISNUMBER(Customers!Q873),Customers!Q873,IFERROR(VALUE(Customers!Q873),"")))</f>
        <v>3000</v>
      </c>
      <c r="R873" s="4" t="n">
        <f aca="false">IF(OR(TRIM(Customers!R873&amp;"")="",ISNUMBER(MATCH(TRIM(Customers!R873&amp;""),Codes!$A$5:$A$14,0))),"",IF(ISNUMBER(Customers!R873),Customers!R873,IFERROR(VALUE(Customers!R873),"")))</f>
        <v>1681.23</v>
      </c>
      <c r="S873" s="4" t="str">
        <f aca="false">IF(OR(TRIM(Customers!S873&amp;"")="",ISNUMBER(MATCH(TRIM(Customers!S873&amp;""),Codes!$A$5:$A$14,0))),"",IF(ISNUMBER(Customers!S873),Customers!S873,IFERROR(VALUE(Customers!S873),"")))</f>
        <v/>
      </c>
      <c r="T873" s="4" t="str">
        <f aca="false">IF(OR(TRIM(Customers!T873&amp;"")="",ISNUMBER(MATCH(TRIM(Customers!T873&amp;""),Codes!$A$5:$A$14,0))),"",IF(ISNUMBER(Customers!T873),Customers!T873,IFERROR(VALUE(Customers!T873),"")))</f>
        <v/>
      </c>
      <c r="U873" s="3" t="n">
        <f aca="false">IF(OR(TRIM(Customers!U873&amp;"")="",ISNUMBER(MATCH(TRIM(Customers!U873&amp;""),Codes!$A$5:$A$14,0)),Customers!U873=0),"",IF(ISNUMBER(Customers!U873),Customers!U873,IFERROR(VALUE(Customers!U873),"")))</f>
        <v>663</v>
      </c>
      <c r="V873" s="3" t="n">
        <f aca="false">IF(OR(TRIM(Customers!V873&amp;"")="",ISNUMBER(MATCH(TRIM(Customers!V873&amp;""),Codes!$A$5:$A$14,0))),"",IF(ISNUMBER(Customers!V873),Customers!V873,IFERROR(VALUE(Customers!V873),"")))</f>
        <v>0</v>
      </c>
    </row>
    <row r="874" customFormat="false" ht="15" hidden="false" customHeight="false" outlineLevel="0" collapsed="false">
      <c r="A874" s="2" t="str">
        <f aca="false">Customers!A874</f>
        <v>CL00873</v>
      </c>
      <c r="B874" s="3" t="n">
        <f aca="false">IF(OR(TRIM(Customers!B874&amp;"")="",ISNUMBER(MATCH(TRIM(Customers!B874&amp;""),Codes!$A$5:$A$14,0)),Customers!B874=0),"",IF(ISNUMBER(Customers!B874),Customers!B874,IFERROR(VALUE(Customers!B874),"")))</f>
        <v>51</v>
      </c>
      <c r="C874" s="2" t="str">
        <f aca="false">IF(OR(TRIM(Customers!C874&amp;"")="",ISNUMBER(MATCH(TRIM(Customers!C874&amp;""),Codes!$A$5:$A$14,0))),"",TRIM(Customers!C874))</f>
        <v>F</v>
      </c>
      <c r="D874" s="2" t="str">
        <f aca="false">IF(OR(TRIM(Customers!D874&amp;"")="",ISNUMBER(MATCH(TRIM(Customers!D874&amp;""),Codes!$A$5:$A$14,0))),"",TRIM(Customers!D874))</f>
        <v>Marche</v>
      </c>
      <c r="E874" s="2" t="str">
        <f aca="false">IF(OR(TRIM(Customers!E874&amp;"")="",ISNUMBER(MATCH(TRIM(Customers!E874&amp;""),Codes!$A$5:$A$14,0))),"",TRIM(Customers!E874))</f>
        <v>Shopkeeper</v>
      </c>
      <c r="F874" s="2" t="str">
        <f aca="false">IF(OR(TRIM(Customers!F874&amp;"")="",ISNUMBER(MATCH(TRIM(Customers!F874&amp;""),Codes!$A$5:$A$14,0))),"",TRIM(Customers!F874))</f>
        <v>Married</v>
      </c>
      <c r="G874" s="4" t="n">
        <f aca="false">IF(OR(TRIM(Customers!G874&amp;"")="",ISNUMBER(MATCH(TRIM(Customers!G874&amp;""),Codes!$A$5:$A$14,0)),Customers!G874=-999),"",IF(ISNUMBER(Customers!G874),Customers!G874,IFERROR(VALUE(Customers!G874),"")))</f>
        <v>40700</v>
      </c>
      <c r="H874" s="3" t="n">
        <f aca="false">IF(OR(TRIM(Customers!H874&amp;"")="",ISNUMBER(MATCH(TRIM(Customers!H874&amp;""),Codes!$A$5:$A$14,0))),"",IF(ISNUMBER(Customers!H874),Customers!H874,IFERROR(VALUE(Customers!H874),"")))</f>
        <v>17</v>
      </c>
      <c r="I874" s="5" t="n">
        <f aca="false">IF(OR(TRIM(Customers!I874&amp;"")="",ISNUMBER(MATCH(TRIM(Customers!I874&amp;""),Codes!$A$5:$A$14,0)),Customers!I874=DATE(1970,1,1)),"",IF(ISNUMBER(Customers!I874),Customers!I874,IFERROR(DATEVALUE(Customers!I874),"")))</f>
        <v>39736</v>
      </c>
      <c r="J874" s="2" t="str">
        <f aca="false">IF(OR(TRIM(Customers!J874&amp;"")="",ISNUMBER(MATCH(TRIM(Customers!J874&amp;""),Codes!$A$5:$A$14,0))),"",TRIM(Customers!J874))</f>
        <v>Online Banking</v>
      </c>
      <c r="K874" s="3" t="n">
        <f aca="false">IF(OR(TRIM(Customers!K874&amp;"")="",ISNUMBER(MATCH(TRIM(Customers!K874&amp;""),Codes!$A$5:$A$14,0))),"",IF(ISNUMBER(Customers!K874),Customers!K874,IFERROR(VALUE(Customers!K874),"")))</f>
        <v>4</v>
      </c>
      <c r="L874" s="4" t="n">
        <f aca="false">IF(OR(TRIM(Customers!L874&amp;"")="",ISNUMBER(MATCH(TRIM(Customers!L874&amp;""),Codes!$A$5:$A$14,0))),"",IF(ISNUMBER(Customers!L874),Customers!L874,IFERROR(VALUE(Customers!L874),"")))</f>
        <v>6224.28</v>
      </c>
      <c r="M874" s="4" t="n">
        <f aca="false">IF(OR(TRIM(Customers!M874&amp;"")="",ISNUMBER(MATCH(TRIM(Customers!M874&amp;""),Codes!$A$5:$A$14,0))),"",IF(ISNUMBER(Customers!M874),Customers!M874,IFERROR(VALUE(Customers!M874),"")))</f>
        <v>70519.79</v>
      </c>
      <c r="N874" s="3" t="n">
        <f aca="false">IF(OR(TRIM(Customers!N874&amp;"")="",ISNUMBER(MATCH(TRIM(Customers!N874&amp;""),Codes!$A$5:$A$14,0)),Customers!N874=9999),"",IF(ISNUMBER(Customers!N874),Customers!N874,IFERROR(VALUE(Customers!N874),"")))</f>
        <v>32</v>
      </c>
      <c r="O874" s="4" t="n">
        <f aca="false">IF(OR(TRIM(Customers!O874&amp;"")="",ISNUMBER(MATCH(TRIM(Customers!O874&amp;""),Codes!$A$5:$A$14,0))),"",IF(ISNUMBER(Customers!O874),Customers!O874,IFERROR(VALUE(Customers!O874),"")))</f>
        <v>73.11</v>
      </c>
      <c r="P874" s="3" t="n">
        <f aca="false">IF(OR(TRIM(Customers!P874&amp;"")="",ISNUMBER(MATCH(TRIM(Customers!P874&amp;""),Codes!$A$5:$A$14,0))),"",IF(ISNUMBER(Customers!P874),Customers!P874,IFERROR(VALUE(Customers!P874),"")))</f>
        <v>2</v>
      </c>
      <c r="Q874" s="4" t="n">
        <f aca="false">IF(OR(TRIM(Customers!Q874&amp;"")="",ISNUMBER(MATCH(TRIM(Customers!Q874&amp;""),Codes!$A$5:$A$14,0))),"",IF(ISNUMBER(Customers!Q874),Customers!Q874,IFERROR(VALUE(Customers!Q874),"")))</f>
        <v>9500</v>
      </c>
      <c r="R874" s="4" t="n">
        <f aca="false">IF(OR(TRIM(Customers!R874&amp;"")="",ISNUMBER(MATCH(TRIM(Customers!R874&amp;""),Codes!$A$5:$A$14,0))),"",IF(ISNUMBER(Customers!R874),Customers!R874,IFERROR(VALUE(Customers!R874),"")))</f>
        <v>3965.67</v>
      </c>
      <c r="S874" s="4" t="n">
        <f aca="false">IF(OR(TRIM(Customers!S874&amp;"")="",ISNUMBER(MATCH(TRIM(Customers!S874&amp;""),Codes!$A$5:$A$14,0))),"",IF(ISNUMBER(Customers!S874),Customers!S874,IFERROR(VALUE(Customers!S874),"")))</f>
        <v>193000</v>
      </c>
      <c r="T874" s="4" t="n">
        <f aca="false">IF(OR(TRIM(Customers!T874&amp;"")="",ISNUMBER(MATCH(TRIM(Customers!T874&amp;""),Codes!$A$5:$A$14,0))),"",IF(ISNUMBER(Customers!T874),Customers!T874,IFERROR(VALUE(Customers!T874),"")))</f>
        <v>905</v>
      </c>
      <c r="U874" s="3" t="n">
        <f aca="false">IF(OR(TRIM(Customers!U874&amp;"")="",ISNUMBER(MATCH(TRIM(Customers!U874&amp;""),Codes!$A$5:$A$14,0)),Customers!U874=0),"",IF(ISNUMBER(Customers!U874),Customers!U874,IFERROR(VALUE(Customers!U874),"")))</f>
        <v>727</v>
      </c>
      <c r="V874" s="3" t="str">
        <f aca="false">IF(OR(TRIM(Customers!V874&amp;"")="",ISNUMBER(MATCH(TRIM(Customers!V874&amp;""),Codes!$A$5:$A$14,0))),"",IF(ISNUMBER(Customers!V874),Customers!V874,IFERROR(VALUE(Customers!V874),"")))</f>
        <v/>
      </c>
    </row>
    <row r="875" customFormat="false" ht="15" hidden="false" customHeight="false" outlineLevel="0" collapsed="false">
      <c r="A875" s="2" t="str">
        <f aca="false">Customers!A875</f>
        <v>CL00874</v>
      </c>
      <c r="B875" s="3" t="n">
        <f aca="false">IF(OR(TRIM(Customers!B875&amp;"")="",ISNUMBER(MATCH(TRIM(Customers!B875&amp;""),Codes!$A$5:$A$14,0)),Customers!B875=0),"",IF(ISNUMBER(Customers!B875),Customers!B875,IFERROR(VALUE(Customers!B875),"")))</f>
        <v>71</v>
      </c>
      <c r="C875" s="2" t="str">
        <f aca="false">IF(OR(TRIM(Customers!C875&amp;"")="",ISNUMBER(MATCH(TRIM(Customers!C875&amp;""),Codes!$A$5:$A$14,0))),"",TRIM(Customers!C875))</f>
        <v>M</v>
      </c>
      <c r="D875" s="2" t="str">
        <f aca="false">IF(OR(TRIM(Customers!D875&amp;"")="",ISNUMBER(MATCH(TRIM(Customers!D875&amp;""),Codes!$A$5:$A$14,0))),"",TRIM(Customers!D875))</f>
        <v>Marche</v>
      </c>
      <c r="E875" s="2" t="str">
        <f aca="false">IF(OR(TRIM(Customers!E875&amp;"")="",ISNUMBER(MATCH(TRIM(Customers!E875&amp;""),Codes!$A$5:$A$14,0))),"",TRIM(Customers!E875))</f>
        <v>Retired</v>
      </c>
      <c r="F875" s="2" t="str">
        <f aca="false">IF(OR(TRIM(Customers!F875&amp;"")="",ISNUMBER(MATCH(TRIM(Customers!F875&amp;""),Codes!$A$5:$A$14,0))),"",TRIM(Customers!F875))</f>
        <v>Divorced</v>
      </c>
      <c r="G875" s="4" t="n">
        <f aca="false">IF(OR(TRIM(Customers!G875&amp;"")="",ISNUMBER(MATCH(TRIM(Customers!G875&amp;""),Codes!$A$5:$A$14,0)),Customers!G875=-999),"",IF(ISNUMBER(Customers!G875),Customers!G875,IFERROR(VALUE(Customers!G875),"")))</f>
        <v>15500</v>
      </c>
      <c r="H875" s="3" t="n">
        <f aca="false">IF(OR(TRIM(Customers!H875&amp;"")="",ISNUMBER(MATCH(TRIM(Customers!H875&amp;""),Codes!$A$5:$A$14,0))),"",IF(ISNUMBER(Customers!H875),Customers!H875,IFERROR(VALUE(Customers!H875),"")))</f>
        <v>10</v>
      </c>
      <c r="I875" s="5" t="str">
        <f aca="false">IF(OR(TRIM(Customers!I875&amp;"")="",ISNUMBER(MATCH(TRIM(Customers!I875&amp;""),Codes!$A$5:$A$14,0)),Customers!I875=DATE(1970,1,1)),"",IF(ISNUMBER(Customers!I875),Customers!I875,IFERROR(DATEVALUE(Customers!I875),"")))</f>
        <v/>
      </c>
      <c r="J875" s="2" t="str">
        <f aca="false">IF(OR(TRIM(Customers!J875&amp;"")="",ISNUMBER(MATCH(TRIM(Customers!J875&amp;""),Codes!$A$5:$A$14,0))),"",TRIM(Customers!J875))</f>
        <v/>
      </c>
      <c r="K875" s="3" t="str">
        <f aca="false">IF(OR(TRIM(Customers!K875&amp;"")="",ISNUMBER(MATCH(TRIM(Customers!K875&amp;""),Codes!$A$5:$A$14,0))),"",IF(ISNUMBER(Customers!K875),Customers!K875,IFERROR(VALUE(Customers!K875),"")))</f>
        <v/>
      </c>
      <c r="L875" s="4" t="n">
        <f aca="false">IF(OR(TRIM(Customers!L875&amp;"")="",ISNUMBER(MATCH(TRIM(Customers!L875&amp;""),Codes!$A$5:$A$14,0))),"",IF(ISNUMBER(Customers!L875),Customers!L875,IFERROR(VALUE(Customers!L875),"")))</f>
        <v>2836.58</v>
      </c>
      <c r="M875" s="4" t="n">
        <f aca="false">IF(OR(TRIM(Customers!M875&amp;"")="",ISNUMBER(MATCH(TRIM(Customers!M875&amp;""),Codes!$A$5:$A$14,0))),"",IF(ISNUMBER(Customers!M875),Customers!M875,IFERROR(VALUE(Customers!M875),"")))</f>
        <v>5276.78</v>
      </c>
      <c r="N875" s="3" t="n">
        <f aca="false">IF(OR(TRIM(Customers!N875&amp;"")="",ISNUMBER(MATCH(TRIM(Customers!N875&amp;""),Codes!$A$5:$A$14,0)),Customers!N875=9999),"",IF(ISNUMBER(Customers!N875),Customers!N875,IFERROR(VALUE(Customers!N875),"")))</f>
        <v>17</v>
      </c>
      <c r="O875" s="4" t="n">
        <f aca="false">IF(OR(TRIM(Customers!O875&amp;"")="",ISNUMBER(MATCH(TRIM(Customers!O875&amp;""),Codes!$A$5:$A$14,0))),"",IF(ISNUMBER(Customers!O875),Customers!O875,IFERROR(VALUE(Customers!O875),"")))</f>
        <v>43.49</v>
      </c>
      <c r="P875" s="3" t="n">
        <f aca="false">IF(OR(TRIM(Customers!P875&amp;"")="",ISNUMBER(MATCH(TRIM(Customers!P875&amp;""),Codes!$A$5:$A$14,0))),"",IF(ISNUMBER(Customers!P875),Customers!P875,IFERROR(VALUE(Customers!P875),"")))</f>
        <v>6</v>
      </c>
      <c r="Q875" s="4" t="n">
        <f aca="false">IF(OR(TRIM(Customers!Q875&amp;"")="",ISNUMBER(MATCH(TRIM(Customers!Q875&amp;""),Codes!$A$5:$A$14,0))),"",IF(ISNUMBER(Customers!Q875),Customers!Q875,IFERROR(VALUE(Customers!Q875),"")))</f>
        <v>2500</v>
      </c>
      <c r="R875" s="4" t="n">
        <f aca="false">IF(OR(TRIM(Customers!R875&amp;"")="",ISNUMBER(MATCH(TRIM(Customers!R875&amp;""),Codes!$A$5:$A$14,0))),"",IF(ISNUMBER(Customers!R875),Customers!R875,IFERROR(VALUE(Customers!R875),"")))</f>
        <v>371.85</v>
      </c>
      <c r="S875" s="4" t="n">
        <f aca="false">IF(OR(TRIM(Customers!S875&amp;"")="",ISNUMBER(MATCH(TRIM(Customers!S875&amp;""),Codes!$A$5:$A$14,0))),"",IF(ISNUMBER(Customers!S875),Customers!S875,IFERROR(VALUE(Customers!S875),"")))</f>
        <v>0</v>
      </c>
      <c r="T875" s="4" t="n">
        <f aca="false">IF(OR(TRIM(Customers!T875&amp;"")="",ISNUMBER(MATCH(TRIM(Customers!T875&amp;""),Codes!$A$5:$A$14,0))),"",IF(ISNUMBER(Customers!T875),Customers!T875,IFERROR(VALUE(Customers!T875),"")))</f>
        <v>0</v>
      </c>
      <c r="U875" s="3" t="n">
        <f aca="false">IF(OR(TRIM(Customers!U875&amp;"")="",ISNUMBER(MATCH(TRIM(Customers!U875&amp;""),Codes!$A$5:$A$14,0)),Customers!U875=0),"",IF(ISNUMBER(Customers!U875),Customers!U875,IFERROR(VALUE(Customers!U875),"")))</f>
        <v>607</v>
      </c>
      <c r="V875" s="3" t="n">
        <f aca="false">IF(OR(TRIM(Customers!V875&amp;"")="",ISNUMBER(MATCH(TRIM(Customers!V875&amp;""),Codes!$A$5:$A$14,0))),"",IF(ISNUMBER(Customers!V875),Customers!V875,IFERROR(VALUE(Customers!V875),"")))</f>
        <v>0</v>
      </c>
    </row>
    <row r="876" customFormat="false" ht="15" hidden="false" customHeight="false" outlineLevel="0" collapsed="false">
      <c r="A876" s="2" t="str">
        <f aca="false">Customers!A876</f>
        <v>CL00875</v>
      </c>
      <c r="B876" s="3" t="n">
        <f aca="false">IF(OR(TRIM(Customers!B876&amp;"")="",ISNUMBER(MATCH(TRIM(Customers!B876&amp;""),Codes!$A$5:$A$14,0)),Customers!B876=0),"",IF(ISNUMBER(Customers!B876),Customers!B876,IFERROR(VALUE(Customers!B876),"")))</f>
        <v>29</v>
      </c>
      <c r="C876" s="2" t="str">
        <f aca="false">IF(OR(TRIM(Customers!C876&amp;"")="",ISNUMBER(MATCH(TRIM(Customers!C876&amp;""),Codes!$A$5:$A$14,0))),"",TRIM(Customers!C876))</f>
        <v>M</v>
      </c>
      <c r="D876" s="2" t="str">
        <f aca="false">IF(OR(TRIM(Customers!D876&amp;"")="",ISNUMBER(MATCH(TRIM(Customers!D876&amp;""),Codes!$A$5:$A$14,0))),"",TRIM(Customers!D876))</f>
        <v>Puglia</v>
      </c>
      <c r="E876" s="2" t="str">
        <f aca="false">IF(OR(TRIM(Customers!E876&amp;"")="",ISNUMBER(MATCH(TRIM(Customers!E876&amp;""),Codes!$A$5:$A$14,0))),"",TRIM(Customers!E876))</f>
        <v>Self-employed</v>
      </c>
      <c r="F876" s="2" t="str">
        <f aca="false">IF(OR(TRIM(Customers!F876&amp;"")="",ISNUMBER(MATCH(TRIM(Customers!F876&amp;""),Codes!$A$5:$A$14,0))),"",TRIM(Customers!F876))</f>
        <v>Divorced</v>
      </c>
      <c r="G876" s="4" t="n">
        <f aca="false">IF(OR(TRIM(Customers!G876&amp;"")="",ISNUMBER(MATCH(TRIM(Customers!G876&amp;""),Codes!$A$5:$A$14,0)),Customers!G876=-999),"",IF(ISNUMBER(Customers!G876),Customers!G876,IFERROR(VALUE(Customers!G876),"")))</f>
        <v>39900</v>
      </c>
      <c r="H876" s="3" t="n">
        <f aca="false">IF(OR(TRIM(Customers!H876&amp;"")="",ISNUMBER(MATCH(TRIM(Customers!H876&amp;""),Codes!$A$5:$A$14,0))),"",IF(ISNUMBER(Customers!H876),Customers!H876,IFERROR(VALUE(Customers!H876),"")))</f>
        <v>6</v>
      </c>
      <c r="I876" s="5" t="n">
        <f aca="false">IF(OR(TRIM(Customers!I876&amp;"")="",ISNUMBER(MATCH(TRIM(Customers!I876&amp;""),Codes!$A$5:$A$14,0)),Customers!I876=DATE(1970,1,1)),"",IF(ISNUMBER(Customers!I876),Customers!I876,IFERROR(DATEVALUE(Customers!I876),"")))</f>
        <v>43916</v>
      </c>
      <c r="J876" s="2" t="str">
        <f aca="false">IF(OR(TRIM(Customers!J876&amp;"")="",ISNUMBER(MATCH(TRIM(Customers!J876&amp;""),Codes!$A$5:$A$14,0))),"",TRIM(Customers!J876))</f>
        <v>Online Banking</v>
      </c>
      <c r="K876" s="3" t="n">
        <f aca="false">IF(OR(TRIM(Customers!K876&amp;"")="",ISNUMBER(MATCH(TRIM(Customers!K876&amp;""),Codes!$A$5:$A$14,0))),"",IF(ISNUMBER(Customers!K876),Customers!K876,IFERROR(VALUE(Customers!K876),"")))</f>
        <v>3</v>
      </c>
      <c r="L876" s="4" t="n">
        <f aca="false">IF(OR(TRIM(Customers!L876&amp;"")="",ISNUMBER(MATCH(TRIM(Customers!L876&amp;""),Codes!$A$5:$A$14,0))),"",IF(ISNUMBER(Customers!L876),Customers!L876,IFERROR(VALUE(Customers!L876),"")))</f>
        <v>2524.56</v>
      </c>
      <c r="M876" s="4" t="n">
        <f aca="false">IF(OR(TRIM(Customers!M876&amp;"")="",ISNUMBER(MATCH(TRIM(Customers!M876&amp;""),Codes!$A$5:$A$14,0))),"",IF(ISNUMBER(Customers!M876),Customers!M876,IFERROR(VALUE(Customers!M876),"")))</f>
        <v>20769.12</v>
      </c>
      <c r="N876" s="3" t="n">
        <f aca="false">IF(OR(TRIM(Customers!N876&amp;"")="",ISNUMBER(MATCH(TRIM(Customers!N876&amp;""),Codes!$A$5:$A$14,0)),Customers!N876=9999),"",IF(ISNUMBER(Customers!N876),Customers!N876,IFERROR(VALUE(Customers!N876),"")))</f>
        <v>35</v>
      </c>
      <c r="O876" s="4" t="str">
        <f aca="false">IF(OR(TRIM(Customers!O876&amp;"")="",ISNUMBER(MATCH(TRIM(Customers!O876&amp;""),Codes!$A$5:$A$14,0))),"",IF(ISNUMBER(Customers!O876),Customers!O876,IFERROR(VALUE(Customers!O876),"")))</f>
        <v/>
      </c>
      <c r="P876" s="3" t="n">
        <f aca="false">IF(OR(TRIM(Customers!P876&amp;"")="",ISNUMBER(MATCH(TRIM(Customers!P876&amp;""),Codes!$A$5:$A$14,0))),"",IF(ISNUMBER(Customers!P876),Customers!P876,IFERROR(VALUE(Customers!P876),"")))</f>
        <v>3</v>
      </c>
      <c r="Q876" s="4" t="n">
        <f aca="false">IF(OR(TRIM(Customers!Q876&amp;"")="",ISNUMBER(MATCH(TRIM(Customers!Q876&amp;""),Codes!$A$5:$A$14,0))),"",IF(ISNUMBER(Customers!Q876),Customers!Q876,IFERROR(VALUE(Customers!Q876),"")))</f>
        <v>8000</v>
      </c>
      <c r="R876" s="4" t="n">
        <f aca="false">IF(OR(TRIM(Customers!R876&amp;"")="",ISNUMBER(MATCH(TRIM(Customers!R876&amp;""),Codes!$A$5:$A$14,0))),"",IF(ISNUMBER(Customers!R876),Customers!R876,IFERROR(VALUE(Customers!R876),"")))</f>
        <v>1903.78</v>
      </c>
      <c r="S876" s="4" t="n">
        <f aca="false">IF(OR(TRIM(Customers!S876&amp;"")="",ISNUMBER(MATCH(TRIM(Customers!S876&amp;""),Codes!$A$5:$A$14,0))),"",IF(ISNUMBER(Customers!S876),Customers!S876,IFERROR(VALUE(Customers!S876),"")))</f>
        <v>99000</v>
      </c>
      <c r="T876" s="4" t="n">
        <f aca="false">IF(OR(TRIM(Customers!T876&amp;"")="",ISNUMBER(MATCH(TRIM(Customers!T876&amp;""),Codes!$A$5:$A$14,0))),"",IF(ISNUMBER(Customers!T876),Customers!T876,IFERROR(VALUE(Customers!T876),"")))</f>
        <v>706</v>
      </c>
      <c r="U876" s="3" t="str">
        <f aca="false">IF(OR(TRIM(Customers!U876&amp;"")="",ISNUMBER(MATCH(TRIM(Customers!U876&amp;""),Codes!$A$5:$A$14,0)),Customers!U876=0),"",IF(ISNUMBER(Customers!U876),Customers!U876,IFERROR(VALUE(Customers!U876),"")))</f>
        <v/>
      </c>
      <c r="V876" s="3" t="n">
        <f aca="false">IF(OR(TRIM(Customers!V876&amp;"")="",ISNUMBER(MATCH(TRIM(Customers!V876&amp;""),Codes!$A$5:$A$14,0))),"",IF(ISNUMBER(Customers!V876),Customers!V876,IFERROR(VALUE(Customers!V876),"")))</f>
        <v>2</v>
      </c>
    </row>
    <row r="877" customFormat="false" ht="15" hidden="false" customHeight="false" outlineLevel="0" collapsed="false">
      <c r="A877" s="2" t="str">
        <f aca="false">Customers!A877</f>
        <v>CL00876</v>
      </c>
      <c r="B877" s="3" t="n">
        <f aca="false">IF(OR(TRIM(Customers!B877&amp;"")="",ISNUMBER(MATCH(TRIM(Customers!B877&amp;""),Codes!$A$5:$A$14,0)),Customers!B877=0),"",IF(ISNUMBER(Customers!B877),Customers!B877,IFERROR(VALUE(Customers!B877),"")))</f>
        <v>37</v>
      </c>
      <c r="C877" s="2" t="str">
        <f aca="false">IF(OR(TRIM(Customers!C877&amp;"")="",ISNUMBER(MATCH(TRIM(Customers!C877&amp;""),Codes!$A$5:$A$14,0))),"",TRIM(Customers!C877))</f>
        <v>F</v>
      </c>
      <c r="D877" s="2" t="str">
        <f aca="false">IF(OR(TRIM(Customers!D877&amp;"")="",ISNUMBER(MATCH(TRIM(Customers!D877&amp;""),Codes!$A$5:$A$14,0))),"",TRIM(Customers!D877))</f>
        <v>Umbria</v>
      </c>
      <c r="E877" s="2" t="str">
        <f aca="false">IF(OR(TRIM(Customers!E877&amp;"")="",ISNUMBER(MATCH(TRIM(Customers!E877&amp;""),Codes!$A$5:$A$14,0))),"",TRIM(Customers!E877))</f>
        <v>Manual worker</v>
      </c>
      <c r="F877" s="2" t="str">
        <f aca="false">IF(OR(TRIM(Customers!F877&amp;"")="",ISNUMBER(MATCH(TRIM(Customers!F877&amp;""),Codes!$A$5:$A$14,0))),"",TRIM(Customers!F877))</f>
        <v>Married</v>
      </c>
      <c r="G877" s="4" t="n">
        <f aca="false">IF(OR(TRIM(Customers!G877&amp;"")="",ISNUMBER(MATCH(TRIM(Customers!G877&amp;""),Codes!$A$5:$A$14,0)),Customers!G877=-999),"",IF(ISNUMBER(Customers!G877),Customers!G877,IFERROR(VALUE(Customers!G877),"")))</f>
        <v>17800</v>
      </c>
      <c r="H877" s="3" t="n">
        <f aca="false">IF(OR(TRIM(Customers!H877&amp;"")="",ISNUMBER(MATCH(TRIM(Customers!H877&amp;""),Codes!$A$5:$A$14,0))),"",IF(ISNUMBER(Customers!H877),Customers!H877,IFERROR(VALUE(Customers!H877),"")))</f>
        <v>11</v>
      </c>
      <c r="I877" s="5" t="n">
        <f aca="false">IF(OR(TRIM(Customers!I877&amp;"")="",ISNUMBER(MATCH(TRIM(Customers!I877&amp;""),Codes!$A$5:$A$14,0)),Customers!I877=DATE(1970,1,1)),"",IF(ISNUMBER(Customers!I877),Customers!I877,IFERROR(DATEVALUE(Customers!I877),"")))</f>
        <v>42192</v>
      </c>
      <c r="J877" s="2" t="str">
        <f aca="false">IF(OR(TRIM(Customers!J877&amp;"")="",ISNUMBER(MATCH(TRIM(Customers!J877&amp;""),Codes!$A$5:$A$14,0))),"",TRIM(Customers!J877))</f>
        <v>Branch</v>
      </c>
      <c r="K877" s="3" t="n">
        <f aca="false">IF(OR(TRIM(Customers!K877&amp;"")="",ISNUMBER(MATCH(TRIM(Customers!K877&amp;""),Codes!$A$5:$A$14,0))),"",IF(ISNUMBER(Customers!K877),Customers!K877,IFERROR(VALUE(Customers!K877),"")))</f>
        <v>2</v>
      </c>
      <c r="L877" s="4" t="str">
        <f aca="false">IF(OR(TRIM(Customers!L877&amp;"")="",ISNUMBER(MATCH(TRIM(Customers!L877&amp;""),Codes!$A$5:$A$14,0))),"",IF(ISNUMBER(Customers!L877),Customers!L877,IFERROR(VALUE(Customers!L877),"")))</f>
        <v/>
      </c>
      <c r="M877" s="4" t="n">
        <f aca="false">IF(OR(TRIM(Customers!M877&amp;"")="",ISNUMBER(MATCH(TRIM(Customers!M877&amp;""),Codes!$A$5:$A$14,0))),"",IF(ISNUMBER(Customers!M877),Customers!M877,IFERROR(VALUE(Customers!M877),"")))</f>
        <v>15796.17</v>
      </c>
      <c r="N877" s="3" t="n">
        <f aca="false">IF(OR(TRIM(Customers!N877&amp;"")="",ISNUMBER(MATCH(TRIM(Customers!N877&amp;""),Codes!$A$5:$A$14,0)),Customers!N877=9999),"",IF(ISNUMBER(Customers!N877),Customers!N877,IFERROR(VALUE(Customers!N877),"")))</f>
        <v>21</v>
      </c>
      <c r="O877" s="4" t="n">
        <f aca="false">IF(OR(TRIM(Customers!O877&amp;"")="",ISNUMBER(MATCH(TRIM(Customers!O877&amp;""),Codes!$A$5:$A$14,0))),"",IF(ISNUMBER(Customers!O877),Customers!O877,IFERROR(VALUE(Customers!O877),"")))</f>
        <v>60.5</v>
      </c>
      <c r="P877" s="3" t="n">
        <f aca="false">IF(OR(TRIM(Customers!P877&amp;"")="",ISNUMBER(MATCH(TRIM(Customers!P877&amp;""),Codes!$A$5:$A$14,0))),"",IF(ISNUMBER(Customers!P877),Customers!P877,IFERROR(VALUE(Customers!P877),"")))</f>
        <v>3</v>
      </c>
      <c r="Q877" s="4" t="n">
        <f aca="false">IF(OR(TRIM(Customers!Q877&amp;"")="",ISNUMBER(MATCH(TRIM(Customers!Q877&amp;""),Codes!$A$5:$A$14,0))),"",IF(ISNUMBER(Customers!Q877),Customers!Q877,IFERROR(VALUE(Customers!Q877),"")))</f>
        <v>4500</v>
      </c>
      <c r="R877" s="4" t="n">
        <f aca="false">IF(OR(TRIM(Customers!R877&amp;"")="",ISNUMBER(MATCH(TRIM(Customers!R877&amp;""),Codes!$A$5:$A$14,0))),"",IF(ISNUMBER(Customers!R877),Customers!R877,IFERROR(VALUE(Customers!R877),"")))</f>
        <v>211.05</v>
      </c>
      <c r="S877" s="4" t="n">
        <f aca="false">IF(OR(TRIM(Customers!S877&amp;"")="",ISNUMBER(MATCH(TRIM(Customers!S877&amp;""),Codes!$A$5:$A$14,0))),"",IF(ISNUMBER(Customers!S877),Customers!S877,IFERROR(VALUE(Customers!S877),"")))</f>
        <v>0</v>
      </c>
      <c r="T877" s="4" t="n">
        <f aca="false">IF(OR(TRIM(Customers!T877&amp;"")="",ISNUMBER(MATCH(TRIM(Customers!T877&amp;""),Codes!$A$5:$A$14,0))),"",IF(ISNUMBER(Customers!T877),Customers!T877,IFERROR(VALUE(Customers!T877),"")))</f>
        <v>0</v>
      </c>
      <c r="U877" s="3" t="n">
        <f aca="false">IF(OR(TRIM(Customers!U877&amp;"")="",ISNUMBER(MATCH(TRIM(Customers!U877&amp;""),Codes!$A$5:$A$14,0)),Customers!U877=0),"",IF(ISNUMBER(Customers!U877),Customers!U877,IFERROR(VALUE(Customers!U877),"")))</f>
        <v>637</v>
      </c>
      <c r="V877" s="3" t="n">
        <f aca="false">IF(OR(TRIM(Customers!V877&amp;"")="",ISNUMBER(MATCH(TRIM(Customers!V877&amp;""),Codes!$A$5:$A$14,0))),"",IF(ISNUMBER(Customers!V877),Customers!V877,IFERROR(VALUE(Customers!V877),"")))</f>
        <v>0</v>
      </c>
    </row>
    <row r="878" customFormat="false" ht="15" hidden="false" customHeight="false" outlineLevel="0" collapsed="false">
      <c r="A878" s="2" t="str">
        <f aca="false">Customers!A878</f>
        <v>CL00877</v>
      </c>
      <c r="B878" s="3" t="n">
        <f aca="false">IF(OR(TRIM(Customers!B878&amp;"")="",ISNUMBER(MATCH(TRIM(Customers!B878&amp;""),Codes!$A$5:$A$14,0)),Customers!B878=0),"",IF(ISNUMBER(Customers!B878),Customers!B878,IFERROR(VALUE(Customers!B878),"")))</f>
        <v>33</v>
      </c>
      <c r="C878" s="2" t="str">
        <f aca="false">IF(OR(TRIM(Customers!C878&amp;"")="",ISNUMBER(MATCH(TRIM(Customers!C878&amp;""),Codes!$A$5:$A$14,0))),"",TRIM(Customers!C878))</f>
        <v>M</v>
      </c>
      <c r="D878" s="2" t="str">
        <f aca="false">IF(OR(TRIM(Customers!D878&amp;"")="",ISNUMBER(MATCH(TRIM(Customers!D878&amp;""),Codes!$A$5:$A$14,0))),"",TRIM(Customers!D878))</f>
        <v>Sicilia</v>
      </c>
      <c r="E878" s="2" t="str">
        <f aca="false">IF(OR(TRIM(Customers!E878&amp;"")="",ISNUMBER(MATCH(TRIM(Customers!E878&amp;""),Codes!$A$5:$A$14,0))),"",TRIM(Customers!E878))</f>
        <v>Shopkeeper</v>
      </c>
      <c r="F878" s="2" t="str">
        <f aca="false">IF(OR(TRIM(Customers!F878&amp;"")="",ISNUMBER(MATCH(TRIM(Customers!F878&amp;""),Codes!$A$5:$A$14,0))),"",TRIM(Customers!F878))</f>
        <v>Single</v>
      </c>
      <c r="G878" s="4" t="n">
        <f aca="false">IF(OR(TRIM(Customers!G878&amp;"")="",ISNUMBER(MATCH(TRIM(Customers!G878&amp;""),Codes!$A$5:$A$14,0)),Customers!G878=-999),"",IF(ISNUMBER(Customers!G878),Customers!G878,IFERROR(VALUE(Customers!G878),"")))</f>
        <v>22900</v>
      </c>
      <c r="H878" s="3" t="n">
        <f aca="false">IF(OR(TRIM(Customers!H878&amp;"")="",ISNUMBER(MATCH(TRIM(Customers!H878&amp;""),Codes!$A$5:$A$14,0))),"",IF(ISNUMBER(Customers!H878),Customers!H878,IFERROR(VALUE(Customers!H878),"")))</f>
        <v>8</v>
      </c>
      <c r="I878" s="5" t="n">
        <f aca="false">IF(OR(TRIM(Customers!I878&amp;"")="",ISNUMBER(MATCH(TRIM(Customers!I878&amp;""),Codes!$A$5:$A$14,0)),Customers!I878=DATE(1970,1,1)),"",IF(ISNUMBER(Customers!I878),Customers!I878,IFERROR(DATEVALUE(Customers!I878),"")))</f>
        <v>42994</v>
      </c>
      <c r="J878" s="2" t="str">
        <f aca="false">IF(OR(TRIM(Customers!J878&amp;"")="",ISNUMBER(MATCH(TRIM(Customers!J878&amp;""),Codes!$A$5:$A$14,0))),"",TRIM(Customers!J878))</f>
        <v>App</v>
      </c>
      <c r="K878" s="3" t="n">
        <f aca="false">IF(OR(TRIM(Customers!K878&amp;"")="",ISNUMBER(MATCH(TRIM(Customers!K878&amp;""),Codes!$A$5:$A$14,0))),"",IF(ISNUMBER(Customers!K878),Customers!K878,IFERROR(VALUE(Customers!K878),"")))</f>
        <v>2</v>
      </c>
      <c r="L878" s="4" t="n">
        <f aca="false">IF(OR(TRIM(Customers!L878&amp;"")="",ISNUMBER(MATCH(TRIM(Customers!L878&amp;""),Codes!$A$5:$A$14,0))),"",IF(ISNUMBER(Customers!L878),Customers!L878,IFERROR(VALUE(Customers!L878),"")))</f>
        <v>-435.35</v>
      </c>
      <c r="M878" s="4" t="n">
        <f aca="false">IF(OR(TRIM(Customers!M878&amp;"")="",ISNUMBER(MATCH(TRIM(Customers!M878&amp;""),Codes!$A$5:$A$14,0))),"",IF(ISNUMBER(Customers!M878),Customers!M878,IFERROR(VALUE(Customers!M878),"")))</f>
        <v>17224.49</v>
      </c>
      <c r="N878" s="3" t="n">
        <f aca="false">IF(OR(TRIM(Customers!N878&amp;"")="",ISNUMBER(MATCH(TRIM(Customers!N878&amp;""),Codes!$A$5:$A$14,0)),Customers!N878=9999),"",IF(ISNUMBER(Customers!N878),Customers!N878,IFERROR(VALUE(Customers!N878),"")))</f>
        <v>21</v>
      </c>
      <c r="O878" s="4" t="n">
        <f aca="false">IF(OR(TRIM(Customers!O878&amp;"")="",ISNUMBER(MATCH(TRIM(Customers!O878&amp;""),Codes!$A$5:$A$14,0))),"",IF(ISNUMBER(Customers!O878),Customers!O878,IFERROR(VALUE(Customers!O878),"")))</f>
        <v>31.19</v>
      </c>
      <c r="P878" s="3" t="n">
        <f aca="false">IF(OR(TRIM(Customers!P878&amp;"")="",ISNUMBER(MATCH(TRIM(Customers!P878&amp;""),Codes!$A$5:$A$14,0))),"",IF(ISNUMBER(Customers!P878),Customers!P878,IFERROR(VALUE(Customers!P878),"")))</f>
        <v>0</v>
      </c>
      <c r="Q878" s="4" t="n">
        <f aca="false">IF(OR(TRIM(Customers!Q878&amp;"")="",ISNUMBER(MATCH(TRIM(Customers!Q878&amp;""),Codes!$A$5:$A$14,0))),"",IF(ISNUMBER(Customers!Q878),Customers!Q878,IFERROR(VALUE(Customers!Q878),"")))</f>
        <v>3500</v>
      </c>
      <c r="R878" s="4" t="n">
        <f aca="false">IF(OR(TRIM(Customers!R878&amp;"")="",ISNUMBER(MATCH(TRIM(Customers!R878&amp;""),Codes!$A$5:$A$14,0))),"",IF(ISNUMBER(Customers!R878),Customers!R878,IFERROR(VALUE(Customers!R878),"")))</f>
        <v>79.21</v>
      </c>
      <c r="S878" s="4" t="n">
        <f aca="false">IF(OR(TRIM(Customers!S878&amp;"")="",ISNUMBER(MATCH(TRIM(Customers!S878&amp;""),Codes!$A$5:$A$14,0))),"",IF(ISNUMBER(Customers!S878),Customers!S878,IFERROR(VALUE(Customers!S878),"")))</f>
        <v>0</v>
      </c>
      <c r="T878" s="4" t="n">
        <f aca="false">IF(OR(TRIM(Customers!T878&amp;"")="",ISNUMBER(MATCH(TRIM(Customers!T878&amp;""),Codes!$A$5:$A$14,0))),"",IF(ISNUMBER(Customers!T878),Customers!T878,IFERROR(VALUE(Customers!T878),"")))</f>
        <v>0</v>
      </c>
      <c r="U878" s="3" t="n">
        <f aca="false">IF(OR(TRIM(Customers!U878&amp;"")="",ISNUMBER(MATCH(TRIM(Customers!U878&amp;""),Codes!$A$5:$A$14,0)),Customers!U878=0),"",IF(ISNUMBER(Customers!U878),Customers!U878,IFERROR(VALUE(Customers!U878),"")))</f>
        <v>726</v>
      </c>
      <c r="V878" s="3" t="n">
        <f aca="false">IF(OR(TRIM(Customers!V878&amp;"")="",ISNUMBER(MATCH(TRIM(Customers!V878&amp;""),Codes!$A$5:$A$14,0))),"",IF(ISNUMBER(Customers!V878),Customers!V878,IFERROR(VALUE(Customers!V878),"")))</f>
        <v>0</v>
      </c>
    </row>
    <row r="879" customFormat="false" ht="15" hidden="false" customHeight="false" outlineLevel="0" collapsed="false">
      <c r="A879" s="2" t="str">
        <f aca="false">Customers!A879</f>
        <v>CL00878</v>
      </c>
      <c r="B879" s="3" t="n">
        <f aca="false">IF(OR(TRIM(Customers!B879&amp;"")="",ISNUMBER(MATCH(TRIM(Customers!B879&amp;""),Codes!$A$5:$A$14,0)),Customers!B879=0),"",IF(ISNUMBER(Customers!B879),Customers!B879,IFERROR(VALUE(Customers!B879),"")))</f>
        <v>29</v>
      </c>
      <c r="C879" s="2" t="str">
        <f aca="false">IF(OR(TRIM(Customers!C879&amp;"")="",ISNUMBER(MATCH(TRIM(Customers!C879&amp;""),Codes!$A$5:$A$14,0))),"",TRIM(Customers!C879))</f>
        <v>F</v>
      </c>
      <c r="D879" s="2" t="str">
        <f aca="false">IF(OR(TRIM(Customers!D879&amp;"")="",ISNUMBER(MATCH(TRIM(Customers!D879&amp;""),Codes!$A$5:$A$14,0))),"",TRIM(Customers!D879))</f>
        <v>Friuli-Venezia Giulia</v>
      </c>
      <c r="E879" s="2" t="str">
        <f aca="false">IF(OR(TRIM(Customers!E879&amp;"")="",ISNUMBER(MATCH(TRIM(Customers!E879&amp;""),Codes!$A$5:$A$14,0))),"",TRIM(Customers!E879))</f>
        <v>Manual worker</v>
      </c>
      <c r="F879" s="2" t="str">
        <f aca="false">IF(OR(TRIM(Customers!F879&amp;"")="",ISNUMBER(MATCH(TRIM(Customers!F879&amp;""),Codes!$A$5:$A$14,0))),"",TRIM(Customers!F879))</f>
        <v>Divorced</v>
      </c>
      <c r="G879" s="4" t="n">
        <f aca="false">IF(OR(TRIM(Customers!G879&amp;"")="",ISNUMBER(MATCH(TRIM(Customers!G879&amp;""),Codes!$A$5:$A$14,0)),Customers!G879=-999),"",IF(ISNUMBER(Customers!G879),Customers!G879,IFERROR(VALUE(Customers!G879),"")))</f>
        <v>15600</v>
      </c>
      <c r="H879" s="3" t="n">
        <f aca="false">IF(OR(TRIM(Customers!H879&amp;"")="",ISNUMBER(MATCH(TRIM(Customers!H879&amp;""),Codes!$A$5:$A$14,0))),"",IF(ISNUMBER(Customers!H879),Customers!H879,IFERROR(VALUE(Customers!H879),"")))</f>
        <v>3</v>
      </c>
      <c r="I879" s="5" t="n">
        <f aca="false">IF(OR(TRIM(Customers!I879&amp;"")="",ISNUMBER(MATCH(TRIM(Customers!I879&amp;""),Codes!$A$5:$A$14,0)),Customers!I879=DATE(1970,1,1)),"",IF(ISNUMBER(Customers!I879),Customers!I879,IFERROR(DATEVALUE(Customers!I879),"")))</f>
        <v>45111</v>
      </c>
      <c r="J879" s="2" t="str">
        <f aca="false">IF(OR(TRIM(Customers!J879&amp;"")="",ISNUMBER(MATCH(TRIM(Customers!J879&amp;""),Codes!$A$5:$A$14,0))),"",TRIM(Customers!J879))</f>
        <v>Online Banking</v>
      </c>
      <c r="K879" s="3" t="n">
        <f aca="false">IF(OR(TRIM(Customers!K879&amp;"")="",ISNUMBER(MATCH(TRIM(Customers!K879&amp;""),Codes!$A$5:$A$14,0))),"",IF(ISNUMBER(Customers!K879),Customers!K879,IFERROR(VALUE(Customers!K879),"")))</f>
        <v>1</v>
      </c>
      <c r="L879" s="4" t="n">
        <f aca="false">IF(OR(TRIM(Customers!L879&amp;"")="",ISNUMBER(MATCH(TRIM(Customers!L879&amp;""),Codes!$A$5:$A$14,0))),"",IF(ISNUMBER(Customers!L879),Customers!L879,IFERROR(VALUE(Customers!L879),"")))</f>
        <v>1148.65</v>
      </c>
      <c r="M879" s="4" t="n">
        <f aca="false">IF(OR(TRIM(Customers!M879&amp;"")="",ISNUMBER(MATCH(TRIM(Customers!M879&amp;""),Codes!$A$5:$A$14,0))),"",IF(ISNUMBER(Customers!M879),Customers!M879,IFERROR(VALUE(Customers!M879),"")))</f>
        <v>3004.88</v>
      </c>
      <c r="N879" s="3" t="n">
        <f aca="false">IF(OR(TRIM(Customers!N879&amp;"")="",ISNUMBER(MATCH(TRIM(Customers!N879&amp;""),Codes!$A$5:$A$14,0)),Customers!N879=9999),"",IF(ISNUMBER(Customers!N879),Customers!N879,IFERROR(VALUE(Customers!N879),"")))</f>
        <v>25</v>
      </c>
      <c r="O879" s="4" t="n">
        <f aca="false">IF(OR(TRIM(Customers!O879&amp;"")="",ISNUMBER(MATCH(TRIM(Customers!O879&amp;""),Codes!$A$5:$A$14,0))),"",IF(ISNUMBER(Customers!O879),Customers!O879,IFERROR(VALUE(Customers!O879),"")))</f>
        <v>25.7</v>
      </c>
      <c r="P879" s="3" t="n">
        <f aca="false">IF(OR(TRIM(Customers!P879&amp;"")="",ISNUMBER(MATCH(TRIM(Customers!P879&amp;""),Codes!$A$5:$A$14,0))),"",IF(ISNUMBER(Customers!P879),Customers!P879,IFERROR(VALUE(Customers!P879),"")))</f>
        <v>0</v>
      </c>
      <c r="Q879" s="4" t="n">
        <f aca="false">IF(OR(TRIM(Customers!Q879&amp;"")="",ISNUMBER(MATCH(TRIM(Customers!Q879&amp;""),Codes!$A$5:$A$14,0))),"",IF(ISNUMBER(Customers!Q879),Customers!Q879,IFERROR(VALUE(Customers!Q879),"")))</f>
        <v>2000</v>
      </c>
      <c r="R879" s="4" t="n">
        <f aca="false">IF(OR(TRIM(Customers!R879&amp;"")="",ISNUMBER(MATCH(TRIM(Customers!R879&amp;""),Codes!$A$5:$A$14,0))),"",IF(ISNUMBER(Customers!R879),Customers!R879,IFERROR(VALUE(Customers!R879),"")))</f>
        <v>448.25</v>
      </c>
      <c r="S879" s="4" t="str">
        <f aca="false">IF(OR(TRIM(Customers!S879&amp;"")="",ISNUMBER(MATCH(TRIM(Customers!S879&amp;""),Codes!$A$5:$A$14,0))),"",IF(ISNUMBER(Customers!S879),Customers!S879,IFERROR(VALUE(Customers!S879),"")))</f>
        <v/>
      </c>
      <c r="T879" s="4" t="str">
        <f aca="false">IF(OR(TRIM(Customers!T879&amp;"")="",ISNUMBER(MATCH(TRIM(Customers!T879&amp;""),Codes!$A$5:$A$14,0))),"",IF(ISNUMBER(Customers!T879),Customers!T879,IFERROR(VALUE(Customers!T879),"")))</f>
        <v/>
      </c>
      <c r="U879" s="3" t="n">
        <f aca="false">IF(OR(TRIM(Customers!U879&amp;"")="",ISNUMBER(MATCH(TRIM(Customers!U879&amp;""),Codes!$A$5:$A$14,0)),Customers!U879=0),"",IF(ISNUMBER(Customers!U879),Customers!U879,IFERROR(VALUE(Customers!U879),"")))</f>
        <v>632</v>
      </c>
      <c r="V879" s="3" t="n">
        <f aca="false">IF(OR(TRIM(Customers!V879&amp;"")="",ISNUMBER(MATCH(TRIM(Customers!V879&amp;""),Codes!$A$5:$A$14,0))),"",IF(ISNUMBER(Customers!V879),Customers!V879,IFERROR(VALUE(Customers!V879),"")))</f>
        <v>1</v>
      </c>
    </row>
    <row r="880" customFormat="false" ht="15" hidden="false" customHeight="false" outlineLevel="0" collapsed="false">
      <c r="A880" s="2" t="str">
        <f aca="false">Customers!A880</f>
        <v>CL00879</v>
      </c>
      <c r="B880" s="3" t="n">
        <f aca="false">IF(OR(TRIM(Customers!B880&amp;"")="",ISNUMBER(MATCH(TRIM(Customers!B880&amp;""),Codes!$A$5:$A$14,0)),Customers!B880=0),"",IF(ISNUMBER(Customers!B880),Customers!B880,IFERROR(VALUE(Customers!B880),"")))</f>
        <v>46</v>
      </c>
      <c r="C880" s="2" t="str">
        <f aca="false">IF(OR(TRIM(Customers!C880&amp;"")="",ISNUMBER(MATCH(TRIM(Customers!C880&amp;""),Codes!$A$5:$A$14,0))),"",TRIM(Customers!C880))</f>
        <v>F</v>
      </c>
      <c r="D880" s="2" t="str">
        <f aca="false">IF(OR(TRIM(Customers!D880&amp;"")="",ISNUMBER(MATCH(TRIM(Customers!D880&amp;""),Codes!$A$5:$A$14,0))),"",TRIM(Customers!D880))</f>
        <v>Campania</v>
      </c>
      <c r="E880" s="2" t="str">
        <f aca="false">IF(OR(TRIM(Customers!E880&amp;"")="",ISNUMBER(MATCH(TRIM(Customers!E880&amp;""),Codes!$A$5:$A$14,0))),"",TRIM(Customers!E880))</f>
        <v>Shopkeeper</v>
      </c>
      <c r="F880" s="2" t="str">
        <f aca="false">IF(OR(TRIM(Customers!F880&amp;"")="",ISNUMBER(MATCH(TRIM(Customers!F880&amp;""),Codes!$A$5:$A$14,0))),"",TRIM(Customers!F880))</f>
        <v>Single</v>
      </c>
      <c r="G880" s="4" t="n">
        <f aca="false">IF(OR(TRIM(Customers!G880&amp;"")="",ISNUMBER(MATCH(TRIM(Customers!G880&amp;""),Codes!$A$5:$A$14,0)),Customers!G880=-999),"",IF(ISNUMBER(Customers!G880),Customers!G880,IFERROR(VALUE(Customers!G880),"")))</f>
        <v>32200</v>
      </c>
      <c r="H880" s="3" t="n">
        <f aca="false">IF(OR(TRIM(Customers!H880&amp;"")="",ISNUMBER(MATCH(TRIM(Customers!H880&amp;""),Codes!$A$5:$A$14,0))),"",IF(ISNUMBER(Customers!H880),Customers!H880,IFERROR(VALUE(Customers!H880),"")))</f>
        <v>7</v>
      </c>
      <c r="I880" s="5" t="n">
        <f aca="false">IF(OR(TRIM(Customers!I880&amp;"")="",ISNUMBER(MATCH(TRIM(Customers!I880&amp;""),Codes!$A$5:$A$14,0)),Customers!I880=DATE(1970,1,1)),"",IF(ISNUMBER(Customers!I880),Customers!I880,IFERROR(DATEVALUE(Customers!I880),"")))</f>
        <v>43601</v>
      </c>
      <c r="J880" s="2" t="str">
        <f aca="false">IF(OR(TRIM(Customers!J880&amp;"")="",ISNUMBER(MATCH(TRIM(Customers!J880&amp;""),Codes!$A$5:$A$14,0))),"",TRIM(Customers!J880))</f>
        <v>Online Banking</v>
      </c>
      <c r="K880" s="3" t="n">
        <f aca="false">IF(OR(TRIM(Customers!K880&amp;"")="",ISNUMBER(MATCH(TRIM(Customers!K880&amp;""),Codes!$A$5:$A$14,0))),"",IF(ISNUMBER(Customers!K880),Customers!K880,IFERROR(VALUE(Customers!K880),"")))</f>
        <v>1</v>
      </c>
      <c r="L880" s="4" t="n">
        <f aca="false">IF(OR(TRIM(Customers!L880&amp;"")="",ISNUMBER(MATCH(TRIM(Customers!L880&amp;""),Codes!$A$5:$A$14,0))),"",IF(ISNUMBER(Customers!L880),Customers!L880,IFERROR(VALUE(Customers!L880),"")))</f>
        <v>4355.44</v>
      </c>
      <c r="M880" s="4" t="n">
        <f aca="false">IF(OR(TRIM(Customers!M880&amp;"")="",ISNUMBER(MATCH(TRIM(Customers!M880&amp;""),Codes!$A$5:$A$14,0))),"",IF(ISNUMBER(Customers!M880),Customers!M880,IFERROR(VALUE(Customers!M880),"")))</f>
        <v>0</v>
      </c>
      <c r="N880" s="3" t="n">
        <f aca="false">IF(OR(TRIM(Customers!N880&amp;"")="",ISNUMBER(MATCH(TRIM(Customers!N880&amp;""),Codes!$A$5:$A$14,0)),Customers!N880=9999),"",IF(ISNUMBER(Customers!N880),Customers!N880,IFERROR(VALUE(Customers!N880),"")))</f>
        <v>25</v>
      </c>
      <c r="O880" s="4" t="n">
        <f aca="false">IF(OR(TRIM(Customers!O880&amp;"")="",ISNUMBER(MATCH(TRIM(Customers!O880&amp;""),Codes!$A$5:$A$14,0))),"",IF(ISNUMBER(Customers!O880),Customers!O880,IFERROR(VALUE(Customers!O880),"")))</f>
        <v>32.55</v>
      </c>
      <c r="P880" s="3" t="n">
        <f aca="false">IF(OR(TRIM(Customers!P880&amp;"")="",ISNUMBER(MATCH(TRIM(Customers!P880&amp;""),Codes!$A$5:$A$14,0))),"",IF(ISNUMBER(Customers!P880),Customers!P880,IFERROR(VALUE(Customers!P880),"")))</f>
        <v>3</v>
      </c>
      <c r="Q880" s="4" t="n">
        <f aca="false">IF(OR(TRIM(Customers!Q880&amp;"")="",ISNUMBER(MATCH(TRIM(Customers!Q880&amp;""),Codes!$A$5:$A$14,0))),"",IF(ISNUMBER(Customers!Q880),Customers!Q880,IFERROR(VALUE(Customers!Q880),"")))</f>
        <v>3500</v>
      </c>
      <c r="R880" s="4" t="n">
        <f aca="false">IF(OR(TRIM(Customers!R880&amp;"")="",ISNUMBER(MATCH(TRIM(Customers!R880&amp;""),Codes!$A$5:$A$14,0))),"",IF(ISNUMBER(Customers!R880),Customers!R880,IFERROR(VALUE(Customers!R880),"")))</f>
        <v>1631.53</v>
      </c>
      <c r="S880" s="4" t="n">
        <f aca="false">IF(OR(TRIM(Customers!S880&amp;"")="",ISNUMBER(MATCH(TRIM(Customers!S880&amp;""),Codes!$A$5:$A$14,0))),"",IF(ISNUMBER(Customers!S880),Customers!S880,IFERROR(VALUE(Customers!S880),"")))</f>
        <v>105000</v>
      </c>
      <c r="T880" s="4" t="n">
        <f aca="false">IF(OR(TRIM(Customers!T880&amp;"")="",ISNUMBER(MATCH(TRIM(Customers!T880&amp;""),Codes!$A$5:$A$14,0))),"",IF(ISNUMBER(Customers!T880),Customers!T880,IFERROR(VALUE(Customers!T880),"")))</f>
        <v>621</v>
      </c>
      <c r="U880" s="3" t="n">
        <f aca="false">IF(OR(TRIM(Customers!U880&amp;"")="",ISNUMBER(MATCH(TRIM(Customers!U880&amp;""),Codes!$A$5:$A$14,0)),Customers!U880=0),"",IF(ISNUMBER(Customers!U880),Customers!U880,IFERROR(VALUE(Customers!U880),"")))</f>
        <v>574</v>
      </c>
      <c r="V880" s="3" t="n">
        <f aca="false">IF(OR(TRIM(Customers!V880&amp;"")="",ISNUMBER(MATCH(TRIM(Customers!V880&amp;""),Codes!$A$5:$A$14,0))),"",IF(ISNUMBER(Customers!V880),Customers!V880,IFERROR(VALUE(Customers!V880),"")))</f>
        <v>1</v>
      </c>
    </row>
    <row r="881" customFormat="false" ht="15" hidden="false" customHeight="false" outlineLevel="0" collapsed="false">
      <c r="A881" s="2" t="str">
        <f aca="false">Customers!A881</f>
        <v>CL00880</v>
      </c>
      <c r="B881" s="3" t="n">
        <f aca="false">IF(OR(TRIM(Customers!B881&amp;"")="",ISNUMBER(MATCH(TRIM(Customers!B881&amp;""),Codes!$A$5:$A$14,0)),Customers!B881=0),"",IF(ISNUMBER(Customers!B881),Customers!B881,IFERROR(VALUE(Customers!B881),"")))</f>
        <v>47</v>
      </c>
      <c r="C881" s="2" t="str">
        <f aca="false">IF(OR(TRIM(Customers!C881&amp;"")="",ISNUMBER(MATCH(TRIM(Customers!C881&amp;""),Codes!$A$5:$A$14,0))),"",TRIM(Customers!C881))</f>
        <v>M</v>
      </c>
      <c r="D881" s="2" t="str">
        <f aca="false">IF(OR(TRIM(Customers!D881&amp;"")="",ISNUMBER(MATCH(TRIM(Customers!D881&amp;""),Codes!$A$5:$A$14,0))),"",TRIM(Customers!D881))</f>
        <v>Veneto</v>
      </c>
      <c r="E881" s="2" t="str">
        <f aca="false">IF(OR(TRIM(Customers!E881&amp;"")="",ISNUMBER(MATCH(TRIM(Customers!E881&amp;""),Codes!$A$5:$A$14,0))),"",TRIM(Customers!E881))</f>
        <v>Manual worker</v>
      </c>
      <c r="F881" s="2" t="str">
        <f aca="false">IF(OR(TRIM(Customers!F881&amp;"")="",ISNUMBER(MATCH(TRIM(Customers!F881&amp;""),Codes!$A$5:$A$14,0))),"",TRIM(Customers!F881))</f>
        <v>Divorced</v>
      </c>
      <c r="G881" s="4" t="n">
        <f aca="false">IF(OR(TRIM(Customers!G881&amp;"")="",ISNUMBER(MATCH(TRIM(Customers!G881&amp;""),Codes!$A$5:$A$14,0)),Customers!G881=-999),"",IF(ISNUMBER(Customers!G881),Customers!G881,IFERROR(VALUE(Customers!G881),"")))</f>
        <v>18500</v>
      </c>
      <c r="H881" s="3" t="n">
        <f aca="false">IF(OR(TRIM(Customers!H881&amp;"")="",ISNUMBER(MATCH(TRIM(Customers!H881&amp;""),Codes!$A$5:$A$14,0))),"",IF(ISNUMBER(Customers!H881),Customers!H881,IFERROR(VALUE(Customers!H881),"")))</f>
        <v>5</v>
      </c>
      <c r="I881" s="5" t="n">
        <f aca="false">IF(OR(TRIM(Customers!I881&amp;"")="",ISNUMBER(MATCH(TRIM(Customers!I881&amp;""),Codes!$A$5:$A$14,0)),Customers!I881=DATE(1970,1,1)),"",IF(ISNUMBER(Customers!I881),Customers!I881,IFERROR(DATEVALUE(Customers!I881),"")))</f>
        <v>44093</v>
      </c>
      <c r="J881" s="2" t="str">
        <f aca="false">IF(OR(TRIM(Customers!J881&amp;"")="",ISNUMBER(MATCH(TRIM(Customers!J881&amp;""),Codes!$A$5:$A$14,0))),"",TRIM(Customers!J881))</f>
        <v>Branch</v>
      </c>
      <c r="K881" s="3" t="n">
        <f aca="false">IF(OR(TRIM(Customers!K881&amp;"")="",ISNUMBER(MATCH(TRIM(Customers!K881&amp;""),Codes!$A$5:$A$14,0))),"",IF(ISNUMBER(Customers!K881),Customers!K881,IFERROR(VALUE(Customers!K881),"")))</f>
        <v>1</v>
      </c>
      <c r="L881" s="4" t="n">
        <f aca="false">IF(OR(TRIM(Customers!L881&amp;"")="",ISNUMBER(MATCH(TRIM(Customers!L881&amp;""),Codes!$A$5:$A$14,0))),"",IF(ISNUMBER(Customers!L881),Customers!L881,IFERROR(VALUE(Customers!L881),"")))</f>
        <v>-648.83</v>
      </c>
      <c r="M881" s="4" t="n">
        <f aca="false">IF(OR(TRIM(Customers!M881&amp;"")="",ISNUMBER(MATCH(TRIM(Customers!M881&amp;""),Codes!$A$5:$A$14,0))),"",IF(ISNUMBER(Customers!M881),Customers!M881,IFERROR(VALUE(Customers!M881),"")))</f>
        <v>9209.43</v>
      </c>
      <c r="N881" s="3" t="n">
        <f aca="false">IF(OR(TRIM(Customers!N881&amp;"")="",ISNUMBER(MATCH(TRIM(Customers!N881&amp;""),Codes!$A$5:$A$14,0)),Customers!N881=9999),"",IF(ISNUMBER(Customers!N881),Customers!N881,IFERROR(VALUE(Customers!N881),"")))</f>
        <v>18</v>
      </c>
      <c r="O881" s="4" t="str">
        <f aca="false">IF(OR(TRIM(Customers!O881&amp;"")="",ISNUMBER(MATCH(TRIM(Customers!O881&amp;""),Codes!$A$5:$A$14,0))),"",IF(ISNUMBER(Customers!O881),Customers!O881,IFERROR(VALUE(Customers!O881),"")))</f>
        <v/>
      </c>
      <c r="P881" s="3" t="n">
        <f aca="false">IF(OR(TRIM(Customers!P881&amp;"")="",ISNUMBER(MATCH(TRIM(Customers!P881&amp;""),Codes!$A$5:$A$14,0))),"",IF(ISNUMBER(Customers!P881),Customers!P881,IFERROR(VALUE(Customers!P881),"")))</f>
        <v>5</v>
      </c>
      <c r="Q881" s="4" t="n">
        <f aca="false">IF(OR(TRIM(Customers!Q881&amp;"")="",ISNUMBER(MATCH(TRIM(Customers!Q881&amp;""),Codes!$A$5:$A$14,0))),"",IF(ISNUMBER(Customers!Q881),Customers!Q881,IFERROR(VALUE(Customers!Q881),"")))</f>
        <v>3000</v>
      </c>
      <c r="R881" s="4" t="n">
        <f aca="false">IF(OR(TRIM(Customers!R881&amp;"")="",ISNUMBER(MATCH(TRIM(Customers!R881&amp;""),Codes!$A$5:$A$14,0))),"",IF(ISNUMBER(Customers!R881),Customers!R881,IFERROR(VALUE(Customers!R881),"")))</f>
        <v>611.37</v>
      </c>
      <c r="S881" s="4" t="str">
        <f aca="false">IF(OR(TRIM(Customers!S881&amp;"")="",ISNUMBER(MATCH(TRIM(Customers!S881&amp;""),Codes!$A$5:$A$14,0))),"",IF(ISNUMBER(Customers!S881),Customers!S881,IFERROR(VALUE(Customers!S881),"")))</f>
        <v/>
      </c>
      <c r="T881" s="4" t="str">
        <f aca="false">IF(OR(TRIM(Customers!T881&amp;"")="",ISNUMBER(MATCH(TRIM(Customers!T881&amp;""),Codes!$A$5:$A$14,0))),"",IF(ISNUMBER(Customers!T881),Customers!T881,IFERROR(VALUE(Customers!T881),"")))</f>
        <v/>
      </c>
      <c r="U881" s="3" t="n">
        <f aca="false">IF(OR(TRIM(Customers!U881&amp;"")="",ISNUMBER(MATCH(TRIM(Customers!U881&amp;""),Codes!$A$5:$A$14,0)),Customers!U881=0),"",IF(ISNUMBER(Customers!U881),Customers!U881,IFERROR(VALUE(Customers!U881),"")))</f>
        <v>547</v>
      </c>
      <c r="V881" s="3" t="n">
        <f aca="false">IF(OR(TRIM(Customers!V881&amp;"")="",ISNUMBER(MATCH(TRIM(Customers!V881&amp;""),Codes!$A$5:$A$14,0))),"",IF(ISNUMBER(Customers!V881),Customers!V881,IFERROR(VALUE(Customers!V881),"")))</f>
        <v>0</v>
      </c>
    </row>
    <row r="882" customFormat="false" ht="15" hidden="false" customHeight="false" outlineLevel="0" collapsed="false">
      <c r="A882" s="2" t="str">
        <f aca="false">Customers!A882</f>
        <v>CL00881</v>
      </c>
      <c r="B882" s="3" t="n">
        <f aca="false">IF(OR(TRIM(Customers!B882&amp;"")="",ISNUMBER(MATCH(TRIM(Customers!B882&amp;""),Codes!$A$5:$A$14,0)),Customers!B882=0),"",IF(ISNUMBER(Customers!B882),Customers!B882,IFERROR(VALUE(Customers!B882),"")))</f>
        <v>36</v>
      </c>
      <c r="C882" s="2" t="str">
        <f aca="false">IF(OR(TRIM(Customers!C882&amp;"")="",ISNUMBER(MATCH(TRIM(Customers!C882&amp;""),Codes!$A$5:$A$14,0))),"",TRIM(Customers!C882))</f>
        <v>M</v>
      </c>
      <c r="D882" s="2" t="str">
        <f aca="false">IF(OR(TRIM(Customers!D882&amp;"")="",ISNUMBER(MATCH(TRIM(Customers!D882&amp;""),Codes!$A$5:$A$14,0))),"",TRIM(Customers!D882))</f>
        <v>Sicilia</v>
      </c>
      <c r="E882" s="2" t="str">
        <f aca="false">IF(OR(TRIM(Customers!E882&amp;"")="",ISNUMBER(MATCH(TRIM(Customers!E882&amp;""),Codes!$A$5:$A$14,0))),"",TRIM(Customers!E882))</f>
        <v>Employee</v>
      </c>
      <c r="F882" s="2" t="str">
        <f aca="false">IF(OR(TRIM(Customers!F882&amp;"")="",ISNUMBER(MATCH(TRIM(Customers!F882&amp;""),Codes!$A$5:$A$14,0))),"",TRIM(Customers!F882))</f>
        <v>Married</v>
      </c>
      <c r="G882" s="4" t="n">
        <f aca="false">IF(OR(TRIM(Customers!G882&amp;"")="",ISNUMBER(MATCH(TRIM(Customers!G882&amp;""),Codes!$A$5:$A$14,0)),Customers!G882=-999),"",IF(ISNUMBER(Customers!G882),Customers!G882,IFERROR(VALUE(Customers!G882),"")))</f>
        <v>25000</v>
      </c>
      <c r="H882" s="3" t="n">
        <f aca="false">IF(OR(TRIM(Customers!H882&amp;"")="",ISNUMBER(MATCH(TRIM(Customers!H882&amp;""),Codes!$A$5:$A$14,0))),"",IF(ISNUMBER(Customers!H882),Customers!H882,IFERROR(VALUE(Customers!H882),"")))</f>
        <v>8</v>
      </c>
      <c r="I882" s="5" t="n">
        <f aca="false">IF(OR(TRIM(Customers!I882&amp;"")="",ISNUMBER(MATCH(TRIM(Customers!I882&amp;""),Codes!$A$5:$A$14,0)),Customers!I882=DATE(1970,1,1)),"",IF(ISNUMBER(Customers!I882),Customers!I882,IFERROR(DATEVALUE(Customers!I882),"")))</f>
        <v>43062</v>
      </c>
      <c r="J882" s="2" t="str">
        <f aca="false">IF(OR(TRIM(Customers!J882&amp;"")="",ISNUMBER(MATCH(TRIM(Customers!J882&amp;""),Codes!$A$5:$A$14,0))),"",TRIM(Customers!J882))</f>
        <v>Branch</v>
      </c>
      <c r="K882" s="3" t="n">
        <f aca="false">IF(OR(TRIM(Customers!K882&amp;"")="",ISNUMBER(MATCH(TRIM(Customers!K882&amp;""),Codes!$A$5:$A$14,0))),"",IF(ISNUMBER(Customers!K882),Customers!K882,IFERROR(VALUE(Customers!K882),"")))</f>
        <v>2</v>
      </c>
      <c r="L882" s="4" t="n">
        <f aca="false">IF(OR(TRIM(Customers!L882&amp;"")="",ISNUMBER(MATCH(TRIM(Customers!L882&amp;""),Codes!$A$5:$A$14,0))),"",IF(ISNUMBER(Customers!L882),Customers!L882,IFERROR(VALUE(Customers!L882),"")))</f>
        <v>1147.5</v>
      </c>
      <c r="M882" s="4" t="n">
        <f aca="false">IF(OR(TRIM(Customers!M882&amp;"")="",ISNUMBER(MATCH(TRIM(Customers!M882&amp;""),Codes!$A$5:$A$14,0))),"",IF(ISNUMBER(Customers!M882),Customers!M882,IFERROR(VALUE(Customers!M882),"")))</f>
        <v>6550.7</v>
      </c>
      <c r="N882" s="3" t="n">
        <f aca="false">IF(OR(TRIM(Customers!N882&amp;"")="",ISNUMBER(MATCH(TRIM(Customers!N882&amp;""),Codes!$A$5:$A$14,0)),Customers!N882=9999),"",IF(ISNUMBER(Customers!N882),Customers!N882,IFERROR(VALUE(Customers!N882),"")))</f>
        <v>16</v>
      </c>
      <c r="O882" s="4" t="n">
        <f aca="false">IF(OR(TRIM(Customers!O882&amp;"")="",ISNUMBER(MATCH(TRIM(Customers!O882&amp;""),Codes!$A$5:$A$14,0))),"",IF(ISNUMBER(Customers!O882),Customers!O882,IFERROR(VALUE(Customers!O882),"")))</f>
        <v>26.77</v>
      </c>
      <c r="P882" s="3" t="n">
        <f aca="false">IF(OR(TRIM(Customers!P882&amp;"")="",ISNUMBER(MATCH(TRIM(Customers!P882&amp;""),Codes!$A$5:$A$14,0))),"",IF(ISNUMBER(Customers!P882),Customers!P882,IFERROR(VALUE(Customers!P882),"")))</f>
        <v>6</v>
      </c>
      <c r="Q882" s="4" t="n">
        <f aca="false">IF(OR(TRIM(Customers!Q882&amp;"")="",ISNUMBER(MATCH(TRIM(Customers!Q882&amp;""),Codes!$A$5:$A$14,0))),"",IF(ISNUMBER(Customers!Q882),Customers!Q882,IFERROR(VALUE(Customers!Q882),"")))</f>
        <v>3000</v>
      </c>
      <c r="R882" s="4" t="n">
        <f aca="false">IF(OR(TRIM(Customers!R882&amp;"")="",ISNUMBER(MATCH(TRIM(Customers!R882&amp;""),Codes!$A$5:$A$14,0))),"",IF(ISNUMBER(Customers!R882),Customers!R882,IFERROR(VALUE(Customers!R882),"")))</f>
        <v>1730.47</v>
      </c>
      <c r="S882" s="4" t="n">
        <f aca="false">IF(OR(TRIM(Customers!S882&amp;"")="",ISNUMBER(MATCH(TRIM(Customers!S882&amp;""),Codes!$A$5:$A$14,0))),"",IF(ISNUMBER(Customers!S882),Customers!S882,IFERROR(VALUE(Customers!S882),"")))</f>
        <v>0</v>
      </c>
      <c r="T882" s="4" t="n">
        <f aca="false">IF(OR(TRIM(Customers!T882&amp;"")="",ISNUMBER(MATCH(TRIM(Customers!T882&amp;""),Codes!$A$5:$A$14,0))),"",IF(ISNUMBER(Customers!T882),Customers!T882,IFERROR(VALUE(Customers!T882),"")))</f>
        <v>0</v>
      </c>
      <c r="U882" s="3" t="n">
        <f aca="false">IF(OR(TRIM(Customers!U882&amp;"")="",ISNUMBER(MATCH(TRIM(Customers!U882&amp;""),Codes!$A$5:$A$14,0)),Customers!U882=0),"",IF(ISNUMBER(Customers!U882),Customers!U882,IFERROR(VALUE(Customers!U882),"")))</f>
        <v>517</v>
      </c>
      <c r="V882" s="3" t="n">
        <f aca="false">IF(OR(TRIM(Customers!V882&amp;"")="",ISNUMBER(MATCH(TRIM(Customers!V882&amp;""),Codes!$A$5:$A$14,0))),"",IF(ISNUMBER(Customers!V882),Customers!V882,IFERROR(VALUE(Customers!V882),"")))</f>
        <v>0</v>
      </c>
    </row>
    <row r="883" customFormat="false" ht="15" hidden="false" customHeight="false" outlineLevel="0" collapsed="false">
      <c r="A883" s="2" t="str">
        <f aca="false">Customers!A883</f>
        <v>CL00882</v>
      </c>
      <c r="B883" s="3" t="n">
        <f aca="false">IF(OR(TRIM(Customers!B883&amp;"")="",ISNUMBER(MATCH(TRIM(Customers!B883&amp;""),Codes!$A$5:$A$14,0)),Customers!B883=0),"",IF(ISNUMBER(Customers!B883),Customers!B883,IFERROR(VALUE(Customers!B883),"")))</f>
        <v>36</v>
      </c>
      <c r="C883" s="2" t="str">
        <f aca="false">IF(OR(TRIM(Customers!C883&amp;"")="",ISNUMBER(MATCH(TRIM(Customers!C883&amp;""),Codes!$A$5:$A$14,0))),"",TRIM(Customers!C883))</f>
        <v>F</v>
      </c>
      <c r="D883" s="2" t="str">
        <f aca="false">IF(OR(TRIM(Customers!D883&amp;"")="",ISNUMBER(MATCH(TRIM(Customers!D883&amp;""),Codes!$A$5:$A$14,0))),"",TRIM(Customers!D883))</f>
        <v>Liguria</v>
      </c>
      <c r="E883" s="2" t="str">
        <f aca="false">IF(OR(TRIM(Customers!E883&amp;"")="",ISNUMBER(MATCH(TRIM(Customers!E883&amp;""),Codes!$A$5:$A$14,0))),"",TRIM(Customers!E883))</f>
        <v>Self-employed</v>
      </c>
      <c r="F883" s="2" t="str">
        <f aca="false">IF(OR(TRIM(Customers!F883&amp;"")="",ISNUMBER(MATCH(TRIM(Customers!F883&amp;""),Codes!$A$5:$A$14,0))),"",TRIM(Customers!F883))</f>
        <v>Married</v>
      </c>
      <c r="G883" s="4" t="str">
        <f aca="false">IF(OR(TRIM(Customers!G883&amp;"")="",ISNUMBER(MATCH(TRIM(Customers!G883&amp;""),Codes!$A$5:$A$14,0)),Customers!G883=-999),"",IF(ISNUMBER(Customers!G883),Customers!G883,IFERROR(VALUE(Customers!G883),"")))</f>
        <v/>
      </c>
      <c r="H883" s="3" t="n">
        <f aca="false">IF(OR(TRIM(Customers!H883&amp;"")="",ISNUMBER(MATCH(TRIM(Customers!H883&amp;""),Codes!$A$5:$A$14,0))),"",IF(ISNUMBER(Customers!H883),Customers!H883,IFERROR(VALUE(Customers!H883),"")))</f>
        <v>8</v>
      </c>
      <c r="I883" s="5" t="n">
        <f aca="false">IF(OR(TRIM(Customers!I883&amp;"")="",ISNUMBER(MATCH(TRIM(Customers!I883&amp;""),Codes!$A$5:$A$14,0)),Customers!I883=DATE(1970,1,1)),"",IF(ISNUMBER(Customers!I883),Customers!I883,IFERROR(DATEVALUE(Customers!I883),"")))</f>
        <v>43015</v>
      </c>
      <c r="J883" s="2" t="str">
        <f aca="false">IF(OR(TRIM(Customers!J883&amp;"")="",ISNUMBER(MATCH(TRIM(Customers!J883&amp;""),Codes!$A$5:$A$14,0))),"",TRIM(Customers!J883))</f>
        <v>Branch</v>
      </c>
      <c r="K883" s="3" t="n">
        <f aca="false">IF(OR(TRIM(Customers!K883&amp;"")="",ISNUMBER(MATCH(TRIM(Customers!K883&amp;""),Codes!$A$5:$A$14,0))),"",IF(ISNUMBER(Customers!K883),Customers!K883,IFERROR(VALUE(Customers!K883),"")))</f>
        <v>4</v>
      </c>
      <c r="L883" s="4" t="n">
        <f aca="false">IF(OR(TRIM(Customers!L883&amp;"")="",ISNUMBER(MATCH(TRIM(Customers!L883&amp;""),Codes!$A$5:$A$14,0))),"",IF(ISNUMBER(Customers!L883),Customers!L883,IFERROR(VALUE(Customers!L883),"")))</f>
        <v>7302.53</v>
      </c>
      <c r="M883" s="4" t="n">
        <f aca="false">IF(OR(TRIM(Customers!M883&amp;"")="",ISNUMBER(MATCH(TRIM(Customers!M883&amp;""),Codes!$A$5:$A$14,0))),"",IF(ISNUMBER(Customers!M883),Customers!M883,IFERROR(VALUE(Customers!M883),"")))</f>
        <v>45049.7</v>
      </c>
      <c r="N883" s="3" t="n">
        <f aca="false">IF(OR(TRIM(Customers!N883&amp;"")="",ISNUMBER(MATCH(TRIM(Customers!N883&amp;""),Codes!$A$5:$A$14,0)),Customers!N883=9999),"",IF(ISNUMBER(Customers!N883),Customers!N883,IFERROR(VALUE(Customers!N883),"")))</f>
        <v>34</v>
      </c>
      <c r="O883" s="4" t="n">
        <f aca="false">IF(OR(TRIM(Customers!O883&amp;"")="",ISNUMBER(MATCH(TRIM(Customers!O883&amp;""),Codes!$A$5:$A$14,0))),"",IF(ISNUMBER(Customers!O883),Customers!O883,IFERROR(VALUE(Customers!O883),"")))</f>
        <v>43.13</v>
      </c>
      <c r="P883" s="3" t="n">
        <f aca="false">IF(OR(TRIM(Customers!P883&amp;"")="",ISNUMBER(MATCH(TRIM(Customers!P883&amp;""),Codes!$A$5:$A$14,0))),"",IF(ISNUMBER(Customers!P883),Customers!P883,IFERROR(VALUE(Customers!P883),"")))</f>
        <v>5</v>
      </c>
      <c r="Q883" s="4" t="n">
        <f aca="false">IF(OR(TRIM(Customers!Q883&amp;"")="",ISNUMBER(MATCH(TRIM(Customers!Q883&amp;""),Codes!$A$5:$A$14,0))),"",IF(ISNUMBER(Customers!Q883),Customers!Q883,IFERROR(VALUE(Customers!Q883),"")))</f>
        <v>10000</v>
      </c>
      <c r="R883" s="4" t="n">
        <f aca="false">IF(OR(TRIM(Customers!R883&amp;"")="",ISNUMBER(MATCH(TRIM(Customers!R883&amp;""),Codes!$A$5:$A$14,0))),"",IF(ISNUMBER(Customers!R883),Customers!R883,IFERROR(VALUE(Customers!R883),"")))</f>
        <v>2286.45</v>
      </c>
      <c r="S883" s="4" t="str">
        <f aca="false">IF(OR(TRIM(Customers!S883&amp;"")="",ISNUMBER(MATCH(TRIM(Customers!S883&amp;""),Codes!$A$5:$A$14,0))),"",IF(ISNUMBER(Customers!S883),Customers!S883,IFERROR(VALUE(Customers!S883),"")))</f>
        <v/>
      </c>
      <c r="T883" s="4" t="str">
        <f aca="false">IF(OR(TRIM(Customers!T883&amp;"")="",ISNUMBER(MATCH(TRIM(Customers!T883&amp;""),Codes!$A$5:$A$14,0))),"",IF(ISNUMBER(Customers!T883),Customers!T883,IFERROR(VALUE(Customers!T883),"")))</f>
        <v/>
      </c>
      <c r="U883" s="3" t="n">
        <f aca="false">IF(OR(TRIM(Customers!U883&amp;"")="",ISNUMBER(MATCH(TRIM(Customers!U883&amp;""),Codes!$A$5:$A$14,0)),Customers!U883=0),"",IF(ISNUMBER(Customers!U883),Customers!U883,IFERROR(VALUE(Customers!U883),"")))</f>
        <v>654</v>
      </c>
      <c r="V883" s="3" t="str">
        <f aca="false">IF(OR(TRIM(Customers!V883&amp;"")="",ISNUMBER(MATCH(TRIM(Customers!V883&amp;""),Codes!$A$5:$A$14,0))),"",IF(ISNUMBER(Customers!V883),Customers!V883,IFERROR(VALUE(Customers!V883),"")))</f>
        <v/>
      </c>
    </row>
    <row r="884" customFormat="false" ht="15" hidden="false" customHeight="false" outlineLevel="0" collapsed="false">
      <c r="A884" s="2" t="str">
        <f aca="false">Customers!A884</f>
        <v>CL00883</v>
      </c>
      <c r="B884" s="3" t="n">
        <f aca="false">IF(OR(TRIM(Customers!B884&amp;"")="",ISNUMBER(MATCH(TRIM(Customers!B884&amp;""),Codes!$A$5:$A$14,0)),Customers!B884=0),"",IF(ISNUMBER(Customers!B884),Customers!B884,IFERROR(VALUE(Customers!B884),"")))</f>
        <v>42</v>
      </c>
      <c r="C884" s="2" t="str">
        <f aca="false">IF(OR(TRIM(Customers!C884&amp;"")="",ISNUMBER(MATCH(TRIM(Customers!C884&amp;""),Codes!$A$5:$A$14,0))),"",TRIM(Customers!C884))</f>
        <v>F</v>
      </c>
      <c r="D884" s="2" t="str">
        <f aca="false">IF(OR(TRIM(Customers!D884&amp;"")="",ISNUMBER(MATCH(TRIM(Customers!D884&amp;""),Codes!$A$5:$A$14,0))),"",TRIM(Customers!D884))</f>
        <v>Lazio</v>
      </c>
      <c r="E884" s="2" t="str">
        <f aca="false">IF(OR(TRIM(Customers!E884&amp;"")="",ISNUMBER(MATCH(TRIM(Customers!E884&amp;""),Codes!$A$5:$A$14,0))),"",TRIM(Customers!E884))</f>
        <v>Manual worker</v>
      </c>
      <c r="F884" s="2" t="str">
        <f aca="false">IF(OR(TRIM(Customers!F884&amp;"")="",ISNUMBER(MATCH(TRIM(Customers!F884&amp;""),Codes!$A$5:$A$14,0))),"",TRIM(Customers!F884))</f>
        <v>Married</v>
      </c>
      <c r="G884" s="4" t="n">
        <f aca="false">IF(OR(TRIM(Customers!G884&amp;"")="",ISNUMBER(MATCH(TRIM(Customers!G884&amp;""),Codes!$A$5:$A$14,0)),Customers!G884=-999),"",IF(ISNUMBER(Customers!G884),Customers!G884,IFERROR(VALUE(Customers!G884),"")))</f>
        <v>37000</v>
      </c>
      <c r="H884" s="3" t="n">
        <f aca="false">IF(OR(TRIM(Customers!H884&amp;"")="",ISNUMBER(MATCH(TRIM(Customers!H884&amp;""),Codes!$A$5:$A$14,0))),"",IF(ISNUMBER(Customers!H884),Customers!H884,IFERROR(VALUE(Customers!H884),"")))</f>
        <v>9</v>
      </c>
      <c r="I884" s="5" t="n">
        <f aca="false">IF(OR(TRIM(Customers!I884&amp;"")="",ISNUMBER(MATCH(TRIM(Customers!I884&amp;""),Codes!$A$5:$A$14,0)),Customers!I884=DATE(1970,1,1)),"",IF(ISNUMBER(Customers!I884),Customers!I884,IFERROR(DATEVALUE(Customers!I884),"")))</f>
        <v>42701</v>
      </c>
      <c r="J884" s="2" t="str">
        <f aca="false">IF(OR(TRIM(Customers!J884&amp;"")="",ISNUMBER(MATCH(TRIM(Customers!J884&amp;""),Codes!$A$5:$A$14,0))),"",TRIM(Customers!J884))</f>
        <v>Online Banking</v>
      </c>
      <c r="K884" s="3" t="n">
        <f aca="false">IF(OR(TRIM(Customers!K884&amp;"")="",ISNUMBER(MATCH(TRIM(Customers!K884&amp;""),Codes!$A$5:$A$14,0))),"",IF(ISNUMBER(Customers!K884),Customers!K884,IFERROR(VALUE(Customers!K884),"")))</f>
        <v>2</v>
      </c>
      <c r="L884" s="4" t="n">
        <f aca="false">IF(OR(TRIM(Customers!L884&amp;"")="",ISNUMBER(MATCH(TRIM(Customers!L884&amp;""),Codes!$A$5:$A$14,0))),"",IF(ISNUMBER(Customers!L884),Customers!L884,IFERROR(VALUE(Customers!L884),"")))</f>
        <v>4718.84</v>
      </c>
      <c r="M884" s="4" t="n">
        <f aca="false">IF(OR(TRIM(Customers!M884&amp;"")="",ISNUMBER(MATCH(TRIM(Customers!M884&amp;""),Codes!$A$5:$A$14,0))),"",IF(ISNUMBER(Customers!M884),Customers!M884,IFERROR(VALUE(Customers!M884),"")))</f>
        <v>25110.22</v>
      </c>
      <c r="N884" s="3" t="n">
        <f aca="false">IF(OR(TRIM(Customers!N884&amp;"")="",ISNUMBER(MATCH(TRIM(Customers!N884&amp;""),Codes!$A$5:$A$14,0)),Customers!N884=9999),"",IF(ISNUMBER(Customers!N884),Customers!N884,IFERROR(VALUE(Customers!N884),"")))</f>
        <v>25</v>
      </c>
      <c r="O884" s="4" t="n">
        <f aca="false">IF(OR(TRIM(Customers!O884&amp;"")="",ISNUMBER(MATCH(TRIM(Customers!O884&amp;""),Codes!$A$5:$A$14,0))),"",IF(ISNUMBER(Customers!O884),Customers!O884,IFERROR(VALUE(Customers!O884),"")))</f>
        <v>57.96</v>
      </c>
      <c r="P884" s="3" t="n">
        <f aca="false">IF(OR(TRIM(Customers!P884&amp;"")="",ISNUMBER(MATCH(TRIM(Customers!P884&amp;""),Codes!$A$5:$A$14,0))),"",IF(ISNUMBER(Customers!P884),Customers!P884,IFERROR(VALUE(Customers!P884),"")))</f>
        <v>3</v>
      </c>
      <c r="Q884" s="4" t="n">
        <f aca="false">IF(OR(TRIM(Customers!Q884&amp;"")="",ISNUMBER(MATCH(TRIM(Customers!Q884&amp;""),Codes!$A$5:$A$14,0))),"",IF(ISNUMBER(Customers!Q884),Customers!Q884,IFERROR(VALUE(Customers!Q884),"")))</f>
        <v>5500</v>
      </c>
      <c r="R884" s="4" t="n">
        <f aca="false">IF(OR(TRIM(Customers!R884&amp;"")="",ISNUMBER(MATCH(TRIM(Customers!R884&amp;""),Codes!$A$5:$A$14,0))),"",IF(ISNUMBER(Customers!R884),Customers!R884,IFERROR(VALUE(Customers!R884),"")))</f>
        <v>46.81</v>
      </c>
      <c r="S884" s="4" t="n">
        <f aca="false">IF(OR(TRIM(Customers!S884&amp;"")="",ISNUMBER(MATCH(TRIM(Customers!S884&amp;""),Codes!$A$5:$A$14,0))),"",IF(ISNUMBER(Customers!S884),Customers!S884,IFERROR(VALUE(Customers!S884),"")))</f>
        <v>120000</v>
      </c>
      <c r="T884" s="4" t="n">
        <f aca="false">IF(OR(TRIM(Customers!T884&amp;"")="",ISNUMBER(MATCH(TRIM(Customers!T884&amp;""),Codes!$A$5:$A$14,0))),"",IF(ISNUMBER(Customers!T884),Customers!T884,IFERROR(VALUE(Customers!T884),"")))</f>
        <v>655</v>
      </c>
      <c r="U884" s="3" t="n">
        <f aca="false">IF(OR(TRIM(Customers!U884&amp;"")="",ISNUMBER(MATCH(TRIM(Customers!U884&amp;""),Codes!$A$5:$A$14,0)),Customers!U884=0),"",IF(ISNUMBER(Customers!U884),Customers!U884,IFERROR(VALUE(Customers!U884),"")))</f>
        <v>589</v>
      </c>
      <c r="V884" s="3" t="str">
        <f aca="false">IF(OR(TRIM(Customers!V884&amp;"")="",ISNUMBER(MATCH(TRIM(Customers!V884&amp;""),Codes!$A$5:$A$14,0))),"",IF(ISNUMBER(Customers!V884),Customers!V884,IFERROR(VALUE(Customers!V884),"")))</f>
        <v/>
      </c>
    </row>
    <row r="885" customFormat="false" ht="15" hidden="false" customHeight="false" outlineLevel="0" collapsed="false">
      <c r="A885" s="2" t="str">
        <f aca="false">Customers!A885</f>
        <v>CL00884</v>
      </c>
      <c r="B885" s="3" t="n">
        <f aca="false">IF(OR(TRIM(Customers!B885&amp;"")="",ISNUMBER(MATCH(TRIM(Customers!B885&amp;""),Codes!$A$5:$A$14,0)),Customers!B885=0),"",IF(ISNUMBER(Customers!B885),Customers!B885,IFERROR(VALUE(Customers!B885),"")))</f>
        <v>41</v>
      </c>
      <c r="C885" s="2" t="str">
        <f aca="false">IF(OR(TRIM(Customers!C885&amp;"")="",ISNUMBER(MATCH(TRIM(Customers!C885&amp;""),Codes!$A$5:$A$14,0))),"",TRIM(Customers!C885))</f>
        <v>M</v>
      </c>
      <c r="D885" s="2" t="str">
        <f aca="false">IF(OR(TRIM(Customers!D885&amp;"")="",ISNUMBER(MATCH(TRIM(Customers!D885&amp;""),Codes!$A$5:$A$14,0))),"",TRIM(Customers!D885))</f>
        <v>Lombardia</v>
      </c>
      <c r="E885" s="2" t="str">
        <f aca="false">IF(OR(TRIM(Customers!E885&amp;"")="",ISNUMBER(MATCH(TRIM(Customers!E885&amp;""),Codes!$A$5:$A$14,0))),"",TRIM(Customers!E885))</f>
        <v>Employee</v>
      </c>
      <c r="F885" s="2" t="str">
        <f aca="false">IF(OR(TRIM(Customers!F885&amp;"")="",ISNUMBER(MATCH(TRIM(Customers!F885&amp;""),Codes!$A$5:$A$14,0))),"",TRIM(Customers!F885))</f>
        <v>Married</v>
      </c>
      <c r="G885" s="4" t="n">
        <f aca="false">IF(OR(TRIM(Customers!G885&amp;"")="",ISNUMBER(MATCH(TRIM(Customers!G885&amp;""),Codes!$A$5:$A$14,0)),Customers!G885=-999),"",IF(ISNUMBER(Customers!G885),Customers!G885,IFERROR(VALUE(Customers!G885),"")))</f>
        <v>29400</v>
      </c>
      <c r="H885" s="3" t="n">
        <f aca="false">IF(OR(TRIM(Customers!H885&amp;"")="",ISNUMBER(MATCH(TRIM(Customers!H885&amp;""),Codes!$A$5:$A$14,0))),"",IF(ISNUMBER(Customers!H885),Customers!H885,IFERROR(VALUE(Customers!H885),"")))</f>
        <v>5</v>
      </c>
      <c r="I885" s="5" t="n">
        <f aca="false">IF(OR(TRIM(Customers!I885&amp;"")="",ISNUMBER(MATCH(TRIM(Customers!I885&amp;""),Codes!$A$5:$A$14,0)),Customers!I885=DATE(1970,1,1)),"",IF(ISNUMBER(Customers!I885),Customers!I885,IFERROR(DATEVALUE(Customers!I885),"")))</f>
        <v>44445</v>
      </c>
      <c r="J885" s="2" t="str">
        <f aca="false">IF(OR(TRIM(Customers!J885&amp;"")="",ISNUMBER(MATCH(TRIM(Customers!J885&amp;""),Codes!$A$5:$A$14,0))),"",TRIM(Customers!J885))</f>
        <v>Branch</v>
      </c>
      <c r="K885" s="3" t="n">
        <f aca="false">IF(OR(TRIM(Customers!K885&amp;"")="",ISNUMBER(MATCH(TRIM(Customers!K885&amp;""),Codes!$A$5:$A$14,0))),"",IF(ISNUMBER(Customers!K885),Customers!K885,IFERROR(VALUE(Customers!K885),"")))</f>
        <v>1</v>
      </c>
      <c r="L885" s="4" t="n">
        <f aca="false">IF(OR(TRIM(Customers!L885&amp;"")="",ISNUMBER(MATCH(TRIM(Customers!L885&amp;""),Codes!$A$5:$A$14,0))),"",IF(ISNUMBER(Customers!L885),Customers!L885,IFERROR(VALUE(Customers!L885),"")))</f>
        <v>8342.64</v>
      </c>
      <c r="M885" s="4" t="n">
        <f aca="false">IF(OR(TRIM(Customers!M885&amp;"")="",ISNUMBER(MATCH(TRIM(Customers!M885&amp;""),Codes!$A$5:$A$14,0))),"",IF(ISNUMBER(Customers!M885),Customers!M885,IFERROR(VALUE(Customers!M885),"")))</f>
        <v>7859.58</v>
      </c>
      <c r="N885" s="3" t="n">
        <f aca="false">IF(OR(TRIM(Customers!N885&amp;"")="",ISNUMBER(MATCH(TRIM(Customers!N885&amp;""),Codes!$A$5:$A$14,0)),Customers!N885=9999),"",IF(ISNUMBER(Customers!N885),Customers!N885,IFERROR(VALUE(Customers!N885),"")))</f>
        <v>17</v>
      </c>
      <c r="O885" s="4" t="n">
        <f aca="false">IF(OR(TRIM(Customers!O885&amp;"")="",ISNUMBER(MATCH(TRIM(Customers!O885&amp;""),Codes!$A$5:$A$14,0))),"",IF(ISNUMBER(Customers!O885),Customers!O885,IFERROR(VALUE(Customers!O885),"")))</f>
        <v>42.13</v>
      </c>
      <c r="P885" s="3" t="n">
        <f aca="false">IF(OR(TRIM(Customers!P885&amp;"")="",ISNUMBER(MATCH(TRIM(Customers!P885&amp;""),Codes!$A$5:$A$14,0))),"",IF(ISNUMBER(Customers!P885),Customers!P885,IFERROR(VALUE(Customers!P885),"")))</f>
        <v>4</v>
      </c>
      <c r="Q885" s="4" t="n">
        <f aca="false">IF(OR(TRIM(Customers!Q885&amp;"")="",ISNUMBER(MATCH(TRIM(Customers!Q885&amp;""),Codes!$A$5:$A$14,0))),"",IF(ISNUMBER(Customers!Q885),Customers!Q885,IFERROR(VALUE(Customers!Q885),"")))</f>
        <v>4000</v>
      </c>
      <c r="R885" s="4" t="n">
        <f aca="false">IF(OR(TRIM(Customers!R885&amp;"")="",ISNUMBER(MATCH(TRIM(Customers!R885&amp;""),Codes!$A$5:$A$14,0))),"",IF(ISNUMBER(Customers!R885),Customers!R885,IFERROR(VALUE(Customers!R885),"")))</f>
        <v>1114.77</v>
      </c>
      <c r="S885" s="4" t="n">
        <f aca="false">IF(OR(TRIM(Customers!S885&amp;"")="",ISNUMBER(MATCH(TRIM(Customers!S885&amp;""),Codes!$A$5:$A$14,0))),"",IF(ISNUMBER(Customers!S885),Customers!S885,IFERROR(VALUE(Customers!S885),"")))</f>
        <v>66000</v>
      </c>
      <c r="T885" s="4" t="n">
        <f aca="false">IF(OR(TRIM(Customers!T885&amp;"")="",ISNUMBER(MATCH(TRIM(Customers!T885&amp;""),Codes!$A$5:$A$14,0))),"",IF(ISNUMBER(Customers!T885),Customers!T885,IFERROR(VALUE(Customers!T885),"")))</f>
        <v>403</v>
      </c>
      <c r="U885" s="3" t="n">
        <f aca="false">IF(OR(TRIM(Customers!U885&amp;"")="",ISNUMBER(MATCH(TRIM(Customers!U885&amp;""),Codes!$A$5:$A$14,0)),Customers!U885=0),"",IF(ISNUMBER(Customers!U885),Customers!U885,IFERROR(VALUE(Customers!U885),"")))</f>
        <v>587</v>
      </c>
      <c r="V885" s="3" t="n">
        <f aca="false">IF(OR(TRIM(Customers!V885&amp;"")="",ISNUMBER(MATCH(TRIM(Customers!V885&amp;""),Codes!$A$5:$A$14,0))),"",IF(ISNUMBER(Customers!V885),Customers!V885,IFERROR(VALUE(Customers!V885),"")))</f>
        <v>0</v>
      </c>
    </row>
    <row r="886" customFormat="false" ht="15" hidden="false" customHeight="false" outlineLevel="0" collapsed="false">
      <c r="A886" s="2" t="str">
        <f aca="false">Customers!A886</f>
        <v>CL00885</v>
      </c>
      <c r="B886" s="3" t="n">
        <f aca="false">IF(OR(TRIM(Customers!B886&amp;"")="",ISNUMBER(MATCH(TRIM(Customers!B886&amp;""),Codes!$A$5:$A$14,0)),Customers!B886=0),"",IF(ISNUMBER(Customers!B886),Customers!B886,IFERROR(VALUE(Customers!B886),"")))</f>
        <v>44</v>
      </c>
      <c r="C886" s="2" t="str">
        <f aca="false">IF(OR(TRIM(Customers!C886&amp;"")="",ISNUMBER(MATCH(TRIM(Customers!C886&amp;""),Codes!$A$5:$A$14,0))),"",TRIM(Customers!C886))</f>
        <v>M</v>
      </c>
      <c r="D886" s="2" t="str">
        <f aca="false">IF(OR(TRIM(Customers!D886&amp;"")="",ISNUMBER(MATCH(TRIM(Customers!D886&amp;""),Codes!$A$5:$A$14,0))),"",TRIM(Customers!D886))</f>
        <v>Emilia-Romagna</v>
      </c>
      <c r="E886" s="2" t="str">
        <f aca="false">IF(OR(TRIM(Customers!E886&amp;"")="",ISNUMBER(MATCH(TRIM(Customers!E886&amp;""),Codes!$A$5:$A$14,0))),"",TRIM(Customers!E886))</f>
        <v>Employee</v>
      </c>
      <c r="F886" s="2" t="str">
        <f aca="false">IF(OR(TRIM(Customers!F886&amp;"")="",ISNUMBER(MATCH(TRIM(Customers!F886&amp;""),Codes!$A$5:$A$14,0))),"",TRIM(Customers!F886))</f>
        <v>Married</v>
      </c>
      <c r="G886" s="4" t="n">
        <f aca="false">IF(OR(TRIM(Customers!G886&amp;"")="",ISNUMBER(MATCH(TRIM(Customers!G886&amp;""),Codes!$A$5:$A$14,0)),Customers!G886=-999),"",IF(ISNUMBER(Customers!G886),Customers!G886,IFERROR(VALUE(Customers!G886),"")))</f>
        <v>25700</v>
      </c>
      <c r="H886" s="3" t="str">
        <f aca="false">IF(OR(TRIM(Customers!H886&amp;"")="",ISNUMBER(MATCH(TRIM(Customers!H886&amp;""),Codes!$A$5:$A$14,0))),"",IF(ISNUMBER(Customers!H886),Customers!H886,IFERROR(VALUE(Customers!H886),"")))</f>
        <v/>
      </c>
      <c r="I886" s="5" t="n">
        <f aca="false">IF(OR(TRIM(Customers!I886&amp;"")="",ISNUMBER(MATCH(TRIM(Customers!I886&amp;""),Codes!$A$5:$A$14,0)),Customers!I886=DATE(1970,1,1)),"",IF(ISNUMBER(Customers!I886),Customers!I886,IFERROR(DATEVALUE(Customers!I886),"")))</f>
        <v>38097</v>
      </c>
      <c r="J886" s="2" t="str">
        <f aca="false">IF(OR(TRIM(Customers!J886&amp;"")="",ISNUMBER(MATCH(TRIM(Customers!J886&amp;""),Codes!$A$5:$A$14,0))),"",TRIM(Customers!J886))</f>
        <v>Online Banking</v>
      </c>
      <c r="K886" s="3" t="n">
        <f aca="false">IF(OR(TRIM(Customers!K886&amp;"")="",ISNUMBER(MATCH(TRIM(Customers!K886&amp;""),Codes!$A$5:$A$14,0))),"",IF(ISNUMBER(Customers!K886),Customers!K886,IFERROR(VALUE(Customers!K886),"")))</f>
        <v>2</v>
      </c>
      <c r="L886" s="4" t="n">
        <f aca="false">IF(OR(TRIM(Customers!L886&amp;"")="",ISNUMBER(MATCH(TRIM(Customers!L886&amp;""),Codes!$A$5:$A$14,0))),"",IF(ISNUMBER(Customers!L886),Customers!L886,IFERROR(VALUE(Customers!L886),"")))</f>
        <v>-1537.16</v>
      </c>
      <c r="M886" s="4" t="str">
        <f aca="false">IF(OR(TRIM(Customers!M886&amp;"")="",ISNUMBER(MATCH(TRIM(Customers!M886&amp;""),Codes!$A$5:$A$14,0))),"",IF(ISNUMBER(Customers!M886),Customers!M886,IFERROR(VALUE(Customers!M886),"")))</f>
        <v/>
      </c>
      <c r="N886" s="3" t="n">
        <f aca="false">IF(OR(TRIM(Customers!N886&amp;"")="",ISNUMBER(MATCH(TRIM(Customers!N886&amp;""),Codes!$A$5:$A$14,0)),Customers!N886=9999),"",IF(ISNUMBER(Customers!N886),Customers!N886,IFERROR(VALUE(Customers!N886),"")))</f>
        <v>27</v>
      </c>
      <c r="O886" s="4" t="n">
        <f aca="false">IF(OR(TRIM(Customers!O886&amp;"")="",ISNUMBER(MATCH(TRIM(Customers!O886&amp;""),Codes!$A$5:$A$14,0))),"",IF(ISNUMBER(Customers!O886),Customers!O886,IFERROR(VALUE(Customers!O886),"")))</f>
        <v>50.83</v>
      </c>
      <c r="P886" s="3" t="n">
        <f aca="false">IF(OR(TRIM(Customers!P886&amp;"")="",ISNUMBER(MATCH(TRIM(Customers!P886&amp;""),Codes!$A$5:$A$14,0))),"",IF(ISNUMBER(Customers!P886),Customers!P886,IFERROR(VALUE(Customers!P886),"")))</f>
        <v>4</v>
      </c>
      <c r="Q886" s="4" t="n">
        <f aca="false">IF(OR(TRIM(Customers!Q886&amp;"")="",ISNUMBER(MATCH(TRIM(Customers!Q886&amp;""),Codes!$A$5:$A$14,0))),"",IF(ISNUMBER(Customers!Q886),Customers!Q886,IFERROR(VALUE(Customers!Q886),"")))</f>
        <v>3500</v>
      </c>
      <c r="R886" s="4" t="n">
        <f aca="false">IF(OR(TRIM(Customers!R886&amp;"")="",ISNUMBER(MATCH(TRIM(Customers!R886&amp;""),Codes!$A$5:$A$14,0))),"",IF(ISNUMBER(Customers!R886),Customers!R886,IFERROR(VALUE(Customers!R886),"")))</f>
        <v>1186.85</v>
      </c>
      <c r="S886" s="4" t="n">
        <f aca="false">IF(OR(TRIM(Customers!S886&amp;"")="",ISNUMBER(MATCH(TRIM(Customers!S886&amp;""),Codes!$A$5:$A$14,0))),"",IF(ISNUMBER(Customers!S886),Customers!S886,IFERROR(VALUE(Customers!S886),"")))</f>
        <v>0</v>
      </c>
      <c r="T886" s="4" t="n">
        <f aca="false">IF(OR(TRIM(Customers!T886&amp;"")="",ISNUMBER(MATCH(TRIM(Customers!T886&amp;""),Codes!$A$5:$A$14,0))),"",IF(ISNUMBER(Customers!T886),Customers!T886,IFERROR(VALUE(Customers!T886),"")))</f>
        <v>0</v>
      </c>
      <c r="U886" s="3" t="n">
        <f aca="false">IF(OR(TRIM(Customers!U886&amp;"")="",ISNUMBER(MATCH(TRIM(Customers!U886&amp;""),Codes!$A$5:$A$14,0)),Customers!U886=0),"",IF(ISNUMBER(Customers!U886),Customers!U886,IFERROR(VALUE(Customers!U886),"")))</f>
        <v>664</v>
      </c>
      <c r="V886" s="3" t="n">
        <f aca="false">IF(OR(TRIM(Customers!V886&amp;"")="",ISNUMBER(MATCH(TRIM(Customers!V886&amp;""),Codes!$A$5:$A$14,0))),"",IF(ISNUMBER(Customers!V886),Customers!V886,IFERROR(VALUE(Customers!V886),"")))</f>
        <v>1</v>
      </c>
    </row>
    <row r="887" customFormat="false" ht="15" hidden="false" customHeight="false" outlineLevel="0" collapsed="false">
      <c r="A887" s="2" t="str">
        <f aca="false">Customers!A887</f>
        <v>CL00886</v>
      </c>
      <c r="B887" s="3" t="n">
        <f aca="false">IF(OR(TRIM(Customers!B887&amp;"")="",ISNUMBER(MATCH(TRIM(Customers!B887&amp;""),Codes!$A$5:$A$14,0)),Customers!B887=0),"",IF(ISNUMBER(Customers!B887),Customers!B887,IFERROR(VALUE(Customers!B887),"")))</f>
        <v>34</v>
      </c>
      <c r="C887" s="2" t="str">
        <f aca="false">IF(OR(TRIM(Customers!C887&amp;"")="",ISNUMBER(MATCH(TRIM(Customers!C887&amp;""),Codes!$A$5:$A$14,0))),"",TRIM(Customers!C887))</f>
        <v>M</v>
      </c>
      <c r="D887" s="2" t="str">
        <f aca="false">IF(OR(TRIM(Customers!D887&amp;"")="",ISNUMBER(MATCH(TRIM(Customers!D887&amp;""),Codes!$A$5:$A$14,0))),"",TRIM(Customers!D887))</f>
        <v>Veneto</v>
      </c>
      <c r="E887" s="2" t="str">
        <f aca="false">IF(OR(TRIM(Customers!E887&amp;"")="",ISNUMBER(MATCH(TRIM(Customers!E887&amp;""),Codes!$A$5:$A$14,0))),"",TRIM(Customers!E887))</f>
        <v>Employee</v>
      </c>
      <c r="F887" s="2" t="str">
        <f aca="false">IF(OR(TRIM(Customers!F887&amp;"")="",ISNUMBER(MATCH(TRIM(Customers!F887&amp;""),Codes!$A$5:$A$14,0))),"",TRIM(Customers!F887))</f>
        <v>Married</v>
      </c>
      <c r="G887" s="4" t="n">
        <f aca="false">IF(OR(TRIM(Customers!G887&amp;"")="",ISNUMBER(MATCH(TRIM(Customers!G887&amp;""),Codes!$A$5:$A$14,0)),Customers!G887=-999),"",IF(ISNUMBER(Customers!G887),Customers!G887,IFERROR(VALUE(Customers!G887),"")))</f>
        <v>25500</v>
      </c>
      <c r="H887" s="3" t="n">
        <f aca="false">IF(OR(TRIM(Customers!H887&amp;"")="",ISNUMBER(MATCH(TRIM(Customers!H887&amp;""),Codes!$A$5:$A$14,0))),"",IF(ISNUMBER(Customers!H887),Customers!H887,IFERROR(VALUE(Customers!H887),"")))</f>
        <v>7</v>
      </c>
      <c r="I887" s="5" t="n">
        <f aca="false">IF(OR(TRIM(Customers!I887&amp;"")="",ISNUMBER(MATCH(TRIM(Customers!I887&amp;""),Codes!$A$5:$A$14,0)),Customers!I887=DATE(1970,1,1)),"",IF(ISNUMBER(Customers!I887),Customers!I887,IFERROR(DATEVALUE(Customers!I887),"")))</f>
        <v>43374</v>
      </c>
      <c r="J887" s="2" t="str">
        <f aca="false">IF(OR(TRIM(Customers!J887&amp;"")="",ISNUMBER(MATCH(TRIM(Customers!J887&amp;""),Codes!$A$5:$A$14,0))),"",TRIM(Customers!J887))</f>
        <v>App</v>
      </c>
      <c r="K887" s="3" t="n">
        <f aca="false">IF(OR(TRIM(Customers!K887&amp;"")="",ISNUMBER(MATCH(TRIM(Customers!K887&amp;""),Codes!$A$5:$A$14,0))),"",IF(ISNUMBER(Customers!K887),Customers!K887,IFERROR(VALUE(Customers!K887),"")))</f>
        <v>1</v>
      </c>
      <c r="L887" s="4" t="n">
        <f aca="false">IF(OR(TRIM(Customers!L887&amp;"")="",ISNUMBER(MATCH(TRIM(Customers!L887&amp;""),Codes!$A$5:$A$14,0))),"",IF(ISNUMBER(Customers!L887),Customers!L887,IFERROR(VALUE(Customers!L887),"")))</f>
        <v>3951.82</v>
      </c>
      <c r="M887" s="4" t="n">
        <f aca="false">IF(OR(TRIM(Customers!M887&amp;"")="",ISNUMBER(MATCH(TRIM(Customers!M887&amp;""),Codes!$A$5:$A$14,0))),"",IF(ISNUMBER(Customers!M887),Customers!M887,IFERROR(VALUE(Customers!M887),"")))</f>
        <v>0</v>
      </c>
      <c r="N887" s="3" t="n">
        <f aca="false">IF(OR(TRIM(Customers!N887&amp;"")="",ISNUMBER(MATCH(TRIM(Customers!N887&amp;""),Codes!$A$5:$A$14,0)),Customers!N887=9999),"",IF(ISNUMBER(Customers!N887),Customers!N887,IFERROR(VALUE(Customers!N887),"")))</f>
        <v>40</v>
      </c>
      <c r="O887" s="4" t="n">
        <f aca="false">IF(OR(TRIM(Customers!O887&amp;"")="",ISNUMBER(MATCH(TRIM(Customers!O887&amp;""),Codes!$A$5:$A$14,0))),"",IF(ISNUMBER(Customers!O887),Customers!O887,IFERROR(VALUE(Customers!O887),"")))</f>
        <v>61.62</v>
      </c>
      <c r="P887" s="3" t="n">
        <f aca="false">IF(OR(TRIM(Customers!P887&amp;"")="",ISNUMBER(MATCH(TRIM(Customers!P887&amp;""),Codes!$A$5:$A$14,0))),"",IF(ISNUMBER(Customers!P887),Customers!P887,IFERROR(VALUE(Customers!P887),"")))</f>
        <v>2</v>
      </c>
      <c r="Q887" s="4" t="n">
        <f aca="false">IF(OR(TRIM(Customers!Q887&amp;"")="",ISNUMBER(MATCH(TRIM(Customers!Q887&amp;""),Codes!$A$5:$A$14,0))),"",IF(ISNUMBER(Customers!Q887),Customers!Q887,IFERROR(VALUE(Customers!Q887),"")))</f>
        <v>4500</v>
      </c>
      <c r="R887" s="4" t="n">
        <f aca="false">IF(OR(TRIM(Customers!R887&amp;"")="",ISNUMBER(MATCH(TRIM(Customers!R887&amp;""),Codes!$A$5:$A$14,0))),"",IF(ISNUMBER(Customers!R887),Customers!R887,IFERROR(VALUE(Customers!R887),"")))</f>
        <v>1069.83</v>
      </c>
      <c r="S887" s="4" t="n">
        <f aca="false">IF(OR(TRIM(Customers!S887&amp;"")="",ISNUMBER(MATCH(TRIM(Customers!S887&amp;""),Codes!$A$5:$A$14,0))),"",IF(ISNUMBER(Customers!S887),Customers!S887,IFERROR(VALUE(Customers!S887),"")))</f>
        <v>0</v>
      </c>
      <c r="T887" s="4" t="n">
        <f aca="false">IF(OR(TRIM(Customers!T887&amp;"")="",ISNUMBER(MATCH(TRIM(Customers!T887&amp;""),Codes!$A$5:$A$14,0))),"",IF(ISNUMBER(Customers!T887),Customers!T887,IFERROR(VALUE(Customers!T887),"")))</f>
        <v>0</v>
      </c>
      <c r="U887" s="3" t="n">
        <f aca="false">IF(OR(TRIM(Customers!U887&amp;"")="",ISNUMBER(MATCH(TRIM(Customers!U887&amp;""),Codes!$A$5:$A$14,0)),Customers!U887=0),"",IF(ISNUMBER(Customers!U887),Customers!U887,IFERROR(VALUE(Customers!U887),"")))</f>
        <v>645</v>
      </c>
      <c r="V887" s="3" t="n">
        <f aca="false">IF(OR(TRIM(Customers!V887&amp;"")="",ISNUMBER(MATCH(TRIM(Customers!V887&amp;""),Codes!$A$5:$A$14,0))),"",IF(ISNUMBER(Customers!V887),Customers!V887,IFERROR(VALUE(Customers!V887),"")))</f>
        <v>0</v>
      </c>
    </row>
    <row r="888" customFormat="false" ht="15" hidden="false" customHeight="false" outlineLevel="0" collapsed="false">
      <c r="A888" s="2" t="str">
        <f aca="false">Customers!A888</f>
        <v>CL00887</v>
      </c>
      <c r="B888" s="3" t="n">
        <f aca="false">IF(OR(TRIM(Customers!B888&amp;"")="",ISNUMBER(MATCH(TRIM(Customers!B888&amp;""),Codes!$A$5:$A$14,0)),Customers!B888=0),"",IF(ISNUMBER(Customers!B888),Customers!B888,IFERROR(VALUE(Customers!B888),"")))</f>
        <v>64</v>
      </c>
      <c r="C888" s="2" t="str">
        <f aca="false">IF(OR(TRIM(Customers!C888&amp;"")="",ISNUMBER(MATCH(TRIM(Customers!C888&amp;""),Codes!$A$5:$A$14,0))),"",TRIM(Customers!C888))</f>
        <v>F</v>
      </c>
      <c r="D888" s="2" t="str">
        <f aca="false">IF(OR(TRIM(Customers!D888&amp;"")="",ISNUMBER(MATCH(TRIM(Customers!D888&amp;""),Codes!$A$5:$A$14,0))),"",TRIM(Customers!D888))</f>
        <v>Campania</v>
      </c>
      <c r="E888" s="2" t="str">
        <f aca="false">IF(OR(TRIM(Customers!E888&amp;"")="",ISNUMBER(MATCH(TRIM(Customers!E888&amp;""),Codes!$A$5:$A$14,0))),"",TRIM(Customers!E888))</f>
        <v>Manual worker</v>
      </c>
      <c r="F888" s="2" t="str">
        <f aca="false">IF(OR(TRIM(Customers!F888&amp;"")="",ISNUMBER(MATCH(TRIM(Customers!F888&amp;""),Codes!$A$5:$A$14,0))),"",TRIM(Customers!F888))</f>
        <v>Widowed</v>
      </c>
      <c r="G888" s="4" t="n">
        <f aca="false">IF(OR(TRIM(Customers!G888&amp;"")="",ISNUMBER(MATCH(TRIM(Customers!G888&amp;""),Codes!$A$5:$A$14,0)),Customers!G888=-999),"",IF(ISNUMBER(Customers!G888),Customers!G888,IFERROR(VALUE(Customers!G888),"")))</f>
        <v>19100</v>
      </c>
      <c r="H888" s="3" t="n">
        <f aca="false">IF(OR(TRIM(Customers!H888&amp;"")="",ISNUMBER(MATCH(TRIM(Customers!H888&amp;""),Codes!$A$5:$A$14,0))),"",IF(ISNUMBER(Customers!H888),Customers!H888,IFERROR(VALUE(Customers!H888),"")))</f>
        <v>11</v>
      </c>
      <c r="I888" s="5" t="n">
        <f aca="false">IF(OR(TRIM(Customers!I888&amp;"")="",ISNUMBER(MATCH(TRIM(Customers!I888&amp;""),Codes!$A$5:$A$14,0)),Customers!I888=DATE(1970,1,1)),"",IF(ISNUMBER(Customers!I888),Customers!I888,IFERROR(DATEVALUE(Customers!I888),"")))</f>
        <v>42214</v>
      </c>
      <c r="J888" s="2" t="str">
        <f aca="false">IF(OR(TRIM(Customers!J888&amp;"")="",ISNUMBER(MATCH(TRIM(Customers!J888&amp;""),Codes!$A$5:$A$14,0))),"",TRIM(Customers!J888))</f>
        <v>Online Banking</v>
      </c>
      <c r="K888" s="3" t="n">
        <f aca="false">IF(OR(TRIM(Customers!K888&amp;"")="",ISNUMBER(MATCH(TRIM(Customers!K888&amp;""),Codes!$A$5:$A$14,0))),"",IF(ISNUMBER(Customers!K888),Customers!K888,IFERROR(VALUE(Customers!K888),"")))</f>
        <v>2</v>
      </c>
      <c r="L888" s="4" t="n">
        <f aca="false">IF(OR(TRIM(Customers!L888&amp;"")="",ISNUMBER(MATCH(TRIM(Customers!L888&amp;""),Codes!$A$5:$A$14,0))),"",IF(ISNUMBER(Customers!L888),Customers!L888,IFERROR(VALUE(Customers!L888),"")))</f>
        <v>-1417.81</v>
      </c>
      <c r="M888" s="4" t="n">
        <f aca="false">IF(OR(TRIM(Customers!M888&amp;"")="",ISNUMBER(MATCH(TRIM(Customers!M888&amp;""),Codes!$A$5:$A$14,0))),"",IF(ISNUMBER(Customers!M888),Customers!M888,IFERROR(VALUE(Customers!M888),"")))</f>
        <v>0</v>
      </c>
      <c r="N888" s="3" t="n">
        <f aca="false">IF(OR(TRIM(Customers!N888&amp;"")="",ISNUMBER(MATCH(TRIM(Customers!N888&amp;""),Codes!$A$5:$A$14,0)),Customers!N888=9999),"",IF(ISNUMBER(Customers!N888),Customers!N888,IFERROR(VALUE(Customers!N888),"")))</f>
        <v>19</v>
      </c>
      <c r="O888" s="4" t="n">
        <f aca="false">IF(OR(TRIM(Customers!O888&amp;"")="",ISNUMBER(MATCH(TRIM(Customers!O888&amp;""),Codes!$A$5:$A$14,0))),"",IF(ISNUMBER(Customers!O888),Customers!O888,IFERROR(VALUE(Customers!O888),"")))</f>
        <v>43.19</v>
      </c>
      <c r="P888" s="3" t="n">
        <f aca="false">IF(OR(TRIM(Customers!P888&amp;"")="",ISNUMBER(MATCH(TRIM(Customers!P888&amp;""),Codes!$A$5:$A$14,0))),"",IF(ISNUMBER(Customers!P888),Customers!P888,IFERROR(VALUE(Customers!P888),"")))</f>
        <v>4</v>
      </c>
      <c r="Q888" s="4" t="n">
        <f aca="false">IF(OR(TRIM(Customers!Q888&amp;"")="",ISNUMBER(MATCH(TRIM(Customers!Q888&amp;""),Codes!$A$5:$A$14,0))),"",IF(ISNUMBER(Customers!Q888),Customers!Q888,IFERROR(VALUE(Customers!Q888),"")))</f>
        <v>0</v>
      </c>
      <c r="R888" s="4" t="n">
        <f aca="false">IF(OR(TRIM(Customers!R888&amp;"")="",ISNUMBER(MATCH(TRIM(Customers!R888&amp;""),Codes!$A$5:$A$14,0))),"",IF(ISNUMBER(Customers!R888),Customers!R888,IFERROR(VALUE(Customers!R888),"")))</f>
        <v>0</v>
      </c>
      <c r="S888" s="4" t="n">
        <f aca="false">IF(OR(TRIM(Customers!S888&amp;"")="",ISNUMBER(MATCH(TRIM(Customers!S888&amp;""),Codes!$A$5:$A$14,0))),"",IF(ISNUMBER(Customers!S888),Customers!S888,IFERROR(VALUE(Customers!S888),"")))</f>
        <v>0</v>
      </c>
      <c r="T888" s="4" t="n">
        <f aca="false">IF(OR(TRIM(Customers!T888&amp;"")="",ISNUMBER(MATCH(TRIM(Customers!T888&amp;""),Codes!$A$5:$A$14,0))),"",IF(ISNUMBER(Customers!T888),Customers!T888,IFERROR(VALUE(Customers!T888),"")))</f>
        <v>0</v>
      </c>
      <c r="U888" s="3" t="n">
        <f aca="false">IF(OR(TRIM(Customers!U888&amp;"")="",ISNUMBER(MATCH(TRIM(Customers!U888&amp;""),Codes!$A$5:$A$14,0)),Customers!U888=0),"",IF(ISNUMBER(Customers!U888),Customers!U888,IFERROR(VALUE(Customers!U888),"")))</f>
        <v>615</v>
      </c>
      <c r="V888" s="3" t="n">
        <f aca="false">IF(OR(TRIM(Customers!V888&amp;"")="",ISNUMBER(MATCH(TRIM(Customers!V888&amp;""),Codes!$A$5:$A$14,0))),"",IF(ISNUMBER(Customers!V888),Customers!V888,IFERROR(VALUE(Customers!V888),"")))</f>
        <v>0</v>
      </c>
    </row>
    <row r="889" customFormat="false" ht="15" hidden="false" customHeight="false" outlineLevel="0" collapsed="false">
      <c r="A889" s="2" t="str">
        <f aca="false">Customers!A889</f>
        <v>CL00888</v>
      </c>
      <c r="B889" s="3" t="n">
        <f aca="false">IF(OR(TRIM(Customers!B889&amp;"")="",ISNUMBER(MATCH(TRIM(Customers!B889&amp;""),Codes!$A$5:$A$14,0)),Customers!B889=0),"",IF(ISNUMBER(Customers!B889),Customers!B889,IFERROR(VALUE(Customers!B889),"")))</f>
        <v>45</v>
      </c>
      <c r="C889" s="2" t="str">
        <f aca="false">IF(OR(TRIM(Customers!C889&amp;"")="",ISNUMBER(MATCH(TRIM(Customers!C889&amp;""),Codes!$A$5:$A$14,0))),"",TRIM(Customers!C889))</f>
        <v>F</v>
      </c>
      <c r="D889" s="2" t="str">
        <f aca="false">IF(OR(TRIM(Customers!D889&amp;"")="",ISNUMBER(MATCH(TRIM(Customers!D889&amp;""),Codes!$A$5:$A$14,0))),"",TRIM(Customers!D889))</f>
        <v>Campania</v>
      </c>
      <c r="E889" s="2" t="str">
        <f aca="false">IF(OR(TRIM(Customers!E889&amp;"")="",ISNUMBER(MATCH(TRIM(Customers!E889&amp;""),Codes!$A$5:$A$14,0))),"",TRIM(Customers!E889))</f>
        <v>Business owner</v>
      </c>
      <c r="F889" s="2" t="str">
        <f aca="false">IF(OR(TRIM(Customers!F889&amp;"")="",ISNUMBER(MATCH(TRIM(Customers!F889&amp;""),Codes!$A$5:$A$14,0))),"",TRIM(Customers!F889))</f>
        <v>Married</v>
      </c>
      <c r="G889" s="4" t="str">
        <f aca="false">IF(OR(TRIM(Customers!G889&amp;"")="",ISNUMBER(MATCH(TRIM(Customers!G889&amp;""),Codes!$A$5:$A$14,0)),Customers!G889=-999),"",IF(ISNUMBER(Customers!G889),Customers!G889,IFERROR(VALUE(Customers!G889),"")))</f>
        <v/>
      </c>
      <c r="H889" s="3" t="n">
        <f aca="false">IF(OR(TRIM(Customers!H889&amp;"")="",ISNUMBER(MATCH(TRIM(Customers!H889&amp;""),Codes!$A$5:$A$14,0))),"",IF(ISNUMBER(Customers!H889),Customers!H889,IFERROR(VALUE(Customers!H889),"")))</f>
        <v>7</v>
      </c>
      <c r="I889" s="5" t="n">
        <f aca="false">IF(OR(TRIM(Customers!I889&amp;"")="",ISNUMBER(MATCH(TRIM(Customers!I889&amp;""),Codes!$A$5:$A$14,0)),Customers!I889=DATE(1970,1,1)),"",IF(ISNUMBER(Customers!I889),Customers!I889,IFERROR(DATEVALUE(Customers!I889),"")))</f>
        <v>43392</v>
      </c>
      <c r="J889" s="2" t="str">
        <f aca="false">IF(OR(TRIM(Customers!J889&amp;"")="",ISNUMBER(MATCH(TRIM(Customers!J889&amp;""),Codes!$A$5:$A$14,0))),"",TRIM(Customers!J889))</f>
        <v>App</v>
      </c>
      <c r="K889" s="3" t="n">
        <f aca="false">IF(OR(TRIM(Customers!K889&amp;"")="",ISNUMBER(MATCH(TRIM(Customers!K889&amp;""),Codes!$A$5:$A$14,0))),"",IF(ISNUMBER(Customers!K889),Customers!K889,IFERROR(VALUE(Customers!K889),"")))</f>
        <v>2</v>
      </c>
      <c r="L889" s="4" t="n">
        <f aca="false">IF(OR(TRIM(Customers!L889&amp;"")="",ISNUMBER(MATCH(TRIM(Customers!L889&amp;""),Codes!$A$5:$A$14,0))),"",IF(ISNUMBER(Customers!L889),Customers!L889,IFERROR(VALUE(Customers!L889),"")))</f>
        <v>18534.32</v>
      </c>
      <c r="M889" s="4" t="str">
        <f aca="false">IF(OR(TRIM(Customers!M889&amp;"")="",ISNUMBER(MATCH(TRIM(Customers!M889&amp;""),Codes!$A$5:$A$14,0))),"",IF(ISNUMBER(Customers!M889),Customers!M889,IFERROR(VALUE(Customers!M889),"")))</f>
        <v/>
      </c>
      <c r="N889" s="3" t="n">
        <f aca="false">IF(OR(TRIM(Customers!N889&amp;"")="",ISNUMBER(MATCH(TRIM(Customers!N889&amp;""),Codes!$A$5:$A$14,0)),Customers!N889=9999),"",IF(ISNUMBER(Customers!N889),Customers!N889,IFERROR(VALUE(Customers!N889),"")))</f>
        <v>51</v>
      </c>
      <c r="O889" s="4" t="n">
        <f aca="false">IF(OR(TRIM(Customers!O889&amp;"")="",ISNUMBER(MATCH(TRIM(Customers!O889&amp;""),Codes!$A$5:$A$14,0))),"",IF(ISNUMBER(Customers!O889),Customers!O889,IFERROR(VALUE(Customers!O889),"")))</f>
        <v>90.5</v>
      </c>
      <c r="P889" s="3" t="n">
        <f aca="false">IF(OR(TRIM(Customers!P889&amp;"")="",ISNUMBER(MATCH(TRIM(Customers!P889&amp;""),Codes!$A$5:$A$14,0))),"",IF(ISNUMBER(Customers!P889),Customers!P889,IFERROR(VALUE(Customers!P889),"")))</f>
        <v>1</v>
      </c>
      <c r="Q889" s="4" t="n">
        <f aca="false">IF(OR(TRIM(Customers!Q889&amp;"")="",ISNUMBER(MATCH(TRIM(Customers!Q889&amp;""),Codes!$A$5:$A$14,0))),"",IF(ISNUMBER(Customers!Q889),Customers!Q889,IFERROR(VALUE(Customers!Q889),"")))</f>
        <v>15000</v>
      </c>
      <c r="R889" s="4" t="n">
        <f aca="false">IF(OR(TRIM(Customers!R889&amp;"")="",ISNUMBER(MATCH(TRIM(Customers!R889&amp;""),Codes!$A$5:$A$14,0))),"",IF(ISNUMBER(Customers!R889),Customers!R889,IFERROR(VALUE(Customers!R889),"")))</f>
        <v>7959.49</v>
      </c>
      <c r="S889" s="4" t="n">
        <f aca="false">IF(OR(TRIM(Customers!S889&amp;"")="",ISNUMBER(MATCH(TRIM(Customers!S889&amp;""),Codes!$A$5:$A$14,0))),"",IF(ISNUMBER(Customers!S889),Customers!S889,IFERROR(VALUE(Customers!S889),"")))</f>
        <v>378000</v>
      </c>
      <c r="T889" s="4" t="n">
        <f aca="false">IF(OR(TRIM(Customers!T889&amp;"")="",ISNUMBER(MATCH(TRIM(Customers!T889&amp;""),Codes!$A$5:$A$14,0))),"",IF(ISNUMBER(Customers!T889),Customers!T889,IFERROR(VALUE(Customers!T889),"")))</f>
        <v>1791</v>
      </c>
      <c r="U889" s="3" t="n">
        <f aca="false">IF(OR(TRIM(Customers!U889&amp;"")="",ISNUMBER(MATCH(TRIM(Customers!U889&amp;""),Codes!$A$5:$A$14,0)),Customers!U889=0),"",IF(ISNUMBER(Customers!U889),Customers!U889,IFERROR(VALUE(Customers!U889),"")))</f>
        <v>586</v>
      </c>
      <c r="V889" s="3" t="n">
        <f aca="false">IF(OR(TRIM(Customers!V889&amp;"")="",ISNUMBER(MATCH(TRIM(Customers!V889&amp;""),Codes!$A$5:$A$14,0))),"",IF(ISNUMBER(Customers!V889),Customers!V889,IFERROR(VALUE(Customers!V889),"")))</f>
        <v>0</v>
      </c>
    </row>
    <row r="890" customFormat="false" ht="15" hidden="false" customHeight="false" outlineLevel="0" collapsed="false">
      <c r="A890" s="2" t="str">
        <f aca="false">Customers!A890</f>
        <v>CL00889</v>
      </c>
      <c r="B890" s="3" t="n">
        <f aca="false">IF(OR(TRIM(Customers!B890&amp;"")="",ISNUMBER(MATCH(TRIM(Customers!B890&amp;""),Codes!$A$5:$A$14,0)),Customers!B890=0),"",IF(ISNUMBER(Customers!B890),Customers!B890,IFERROR(VALUE(Customers!B890),"")))</f>
        <v>19</v>
      </c>
      <c r="C890" s="2" t="str">
        <f aca="false">IF(OR(TRIM(Customers!C890&amp;"")="",ISNUMBER(MATCH(TRIM(Customers!C890&amp;""),Codes!$A$5:$A$14,0))),"",TRIM(Customers!C890))</f>
        <v>M</v>
      </c>
      <c r="D890" s="2" t="str">
        <f aca="false">IF(OR(TRIM(Customers!D890&amp;"")="",ISNUMBER(MATCH(TRIM(Customers!D890&amp;""),Codes!$A$5:$A$14,0))),"",TRIM(Customers!D890))</f>
        <v>Liguria</v>
      </c>
      <c r="E890" s="2" t="str">
        <f aca="false">IF(OR(TRIM(Customers!E890&amp;"")="",ISNUMBER(MATCH(TRIM(Customers!E890&amp;""),Codes!$A$5:$A$14,0))),"",TRIM(Customers!E890))</f>
        <v>Student</v>
      </c>
      <c r="F890" s="2" t="str">
        <f aca="false">IF(OR(TRIM(Customers!F890&amp;"")="",ISNUMBER(MATCH(TRIM(Customers!F890&amp;""),Codes!$A$5:$A$14,0))),"",TRIM(Customers!F890))</f>
        <v>Married</v>
      </c>
      <c r="G890" s="4" t="n">
        <f aca="false">IF(OR(TRIM(Customers!G890&amp;"")="",ISNUMBER(MATCH(TRIM(Customers!G890&amp;""),Codes!$A$5:$A$14,0)),Customers!G890=-999),"",IF(ISNUMBER(Customers!G890),Customers!G890,IFERROR(VALUE(Customers!G890),"")))</f>
        <v>5600</v>
      </c>
      <c r="H890" s="3" t="n">
        <f aca="false">IF(OR(TRIM(Customers!H890&amp;"")="",ISNUMBER(MATCH(TRIM(Customers!H890&amp;""),Codes!$A$5:$A$14,0))),"",IF(ISNUMBER(Customers!H890),Customers!H890,IFERROR(VALUE(Customers!H890),"")))</f>
        <v>0</v>
      </c>
      <c r="I890" s="5" t="n">
        <f aca="false">IF(OR(TRIM(Customers!I890&amp;"")="",ISNUMBER(MATCH(TRIM(Customers!I890&amp;""),Codes!$A$5:$A$14,0)),Customers!I890=DATE(1970,1,1)),"",IF(ISNUMBER(Customers!I890),Customers!I890,IFERROR(DATEVALUE(Customers!I890),"")))</f>
        <v>46032</v>
      </c>
      <c r="J890" s="2" t="str">
        <f aca="false">IF(OR(TRIM(Customers!J890&amp;"")="",ISNUMBER(MATCH(TRIM(Customers!J890&amp;""),Codes!$A$5:$A$14,0))),"",TRIM(Customers!J890))</f>
        <v>App</v>
      </c>
      <c r="K890" s="3" t="n">
        <f aca="false">IF(OR(TRIM(Customers!K890&amp;"")="",ISNUMBER(MATCH(TRIM(Customers!K890&amp;""),Codes!$A$5:$A$14,0))),"",IF(ISNUMBER(Customers!K890),Customers!K890,IFERROR(VALUE(Customers!K890),"")))</f>
        <v>1</v>
      </c>
      <c r="L890" s="4" t="n">
        <f aca="false">IF(OR(TRIM(Customers!L890&amp;"")="",ISNUMBER(MATCH(TRIM(Customers!L890&amp;""),Codes!$A$5:$A$14,0))),"",IF(ISNUMBER(Customers!L890),Customers!L890,IFERROR(VALUE(Customers!L890),"")))</f>
        <v>172.31</v>
      </c>
      <c r="M890" s="4" t="n">
        <f aca="false">IF(OR(TRIM(Customers!M890&amp;"")="",ISNUMBER(MATCH(TRIM(Customers!M890&amp;""),Codes!$A$5:$A$14,0))),"",IF(ISNUMBER(Customers!M890),Customers!M890,IFERROR(VALUE(Customers!M890),"")))</f>
        <v>0</v>
      </c>
      <c r="N890" s="3" t="n">
        <f aca="false">IF(OR(TRIM(Customers!N890&amp;"")="",ISNUMBER(MATCH(TRIM(Customers!N890&amp;""),Codes!$A$5:$A$14,0)),Customers!N890=9999),"",IF(ISNUMBER(Customers!N890),Customers!N890,IFERROR(VALUE(Customers!N890),"")))</f>
        <v>17</v>
      </c>
      <c r="O890" s="4" t="n">
        <f aca="false">IF(OR(TRIM(Customers!O890&amp;"")="",ISNUMBER(MATCH(TRIM(Customers!O890&amp;""),Codes!$A$5:$A$14,0))),"",IF(ISNUMBER(Customers!O890),Customers!O890,IFERROR(VALUE(Customers!O890),"")))</f>
        <v>33.97</v>
      </c>
      <c r="P890" s="3" t="n">
        <f aca="false">IF(OR(TRIM(Customers!P890&amp;"")="",ISNUMBER(MATCH(TRIM(Customers!P890&amp;""),Codes!$A$5:$A$14,0))),"",IF(ISNUMBER(Customers!P890),Customers!P890,IFERROR(VALUE(Customers!P890),"")))</f>
        <v>1</v>
      </c>
      <c r="Q890" s="4" t="n">
        <f aca="false">IF(OR(TRIM(Customers!Q890&amp;"")="",ISNUMBER(MATCH(TRIM(Customers!Q890&amp;""),Codes!$A$5:$A$14,0))),"",IF(ISNUMBER(Customers!Q890),Customers!Q890,IFERROR(VALUE(Customers!Q890),"")))</f>
        <v>1000</v>
      </c>
      <c r="R890" s="4" t="n">
        <f aca="false">IF(OR(TRIM(Customers!R890&amp;"")="",ISNUMBER(MATCH(TRIM(Customers!R890&amp;""),Codes!$A$5:$A$14,0))),"",IF(ISNUMBER(Customers!R890),Customers!R890,IFERROR(VALUE(Customers!R890),"")))</f>
        <v>374.29</v>
      </c>
      <c r="S890" s="4" t="str">
        <f aca="false">IF(OR(TRIM(Customers!S890&amp;"")="",ISNUMBER(MATCH(TRIM(Customers!S890&amp;""),Codes!$A$5:$A$14,0))),"",IF(ISNUMBER(Customers!S890),Customers!S890,IFERROR(VALUE(Customers!S890),"")))</f>
        <v/>
      </c>
      <c r="T890" s="4" t="str">
        <f aca="false">IF(OR(TRIM(Customers!T890&amp;"")="",ISNUMBER(MATCH(TRIM(Customers!T890&amp;""),Codes!$A$5:$A$14,0))),"",IF(ISNUMBER(Customers!T890),Customers!T890,IFERROR(VALUE(Customers!T890),"")))</f>
        <v/>
      </c>
      <c r="U890" s="3" t="n">
        <f aca="false">IF(OR(TRIM(Customers!U890&amp;"")="",ISNUMBER(MATCH(TRIM(Customers!U890&amp;""),Codes!$A$5:$A$14,0)),Customers!U890=0),"",IF(ISNUMBER(Customers!U890),Customers!U890,IFERROR(VALUE(Customers!U890),"")))</f>
        <v>487</v>
      </c>
      <c r="V890" s="3" t="n">
        <f aca="false">IF(OR(TRIM(Customers!V890&amp;"")="",ISNUMBER(MATCH(TRIM(Customers!V890&amp;""),Codes!$A$5:$A$14,0))),"",IF(ISNUMBER(Customers!V890),Customers!V890,IFERROR(VALUE(Customers!V890),"")))</f>
        <v>1</v>
      </c>
    </row>
    <row r="891" customFormat="false" ht="15" hidden="false" customHeight="false" outlineLevel="0" collapsed="false">
      <c r="A891" s="2" t="str">
        <f aca="false">Customers!A891</f>
        <v>CL00890</v>
      </c>
      <c r="B891" s="3" t="n">
        <f aca="false">IF(OR(TRIM(Customers!B891&amp;"")="",ISNUMBER(MATCH(TRIM(Customers!B891&amp;""),Codes!$A$5:$A$14,0)),Customers!B891=0),"",IF(ISNUMBER(Customers!B891),Customers!B891,IFERROR(VALUE(Customers!B891),"")))</f>
        <v>24</v>
      </c>
      <c r="C891" s="2" t="str">
        <f aca="false">IF(OR(TRIM(Customers!C891&amp;"")="",ISNUMBER(MATCH(TRIM(Customers!C891&amp;""),Codes!$A$5:$A$14,0))),"",TRIM(Customers!C891))</f>
        <v>M</v>
      </c>
      <c r="D891" s="2" t="str">
        <f aca="false">IF(OR(TRIM(Customers!D891&amp;"")="",ISNUMBER(MATCH(TRIM(Customers!D891&amp;""),Codes!$A$5:$A$14,0))),"",TRIM(Customers!D891))</f>
        <v>Trentino-Alto Adige</v>
      </c>
      <c r="E891" s="2" t="str">
        <f aca="false">IF(OR(TRIM(Customers!E891&amp;"")="",ISNUMBER(MATCH(TRIM(Customers!E891&amp;""),Codes!$A$5:$A$14,0))),"",TRIM(Customers!E891))</f>
        <v>Executive</v>
      </c>
      <c r="F891" s="2" t="str">
        <f aca="false">IF(OR(TRIM(Customers!F891&amp;"")="",ISNUMBER(MATCH(TRIM(Customers!F891&amp;""),Codes!$A$5:$A$14,0))),"",TRIM(Customers!F891))</f>
        <v>Single</v>
      </c>
      <c r="G891" s="4" t="n">
        <f aca="false">IF(OR(TRIM(Customers!G891&amp;"")="",ISNUMBER(MATCH(TRIM(Customers!G891&amp;""),Codes!$A$5:$A$14,0)),Customers!G891=-999),"",IF(ISNUMBER(Customers!G891),Customers!G891,IFERROR(VALUE(Customers!G891),"")))</f>
        <v>87100</v>
      </c>
      <c r="H891" s="3" t="n">
        <f aca="false">IF(OR(TRIM(Customers!H891&amp;"")="",ISNUMBER(MATCH(TRIM(Customers!H891&amp;""),Codes!$A$5:$A$14,0))),"",IF(ISNUMBER(Customers!H891),Customers!H891,IFERROR(VALUE(Customers!H891),"")))</f>
        <v>1</v>
      </c>
      <c r="I891" s="5" t="n">
        <f aca="false">IF(OR(TRIM(Customers!I891&amp;"")="",ISNUMBER(MATCH(TRIM(Customers!I891&amp;""),Codes!$A$5:$A$14,0)),Customers!I891=DATE(1970,1,1)),"",IF(ISNUMBER(Customers!I891),Customers!I891,IFERROR(DATEVALUE(Customers!I891),"")))</f>
        <v>45754</v>
      </c>
      <c r="J891" s="2" t="str">
        <f aca="false">IF(OR(TRIM(Customers!J891&amp;"")="",ISNUMBER(MATCH(TRIM(Customers!J891&amp;""),Codes!$A$5:$A$14,0))),"",TRIM(Customers!J891))</f>
        <v>Online Banking</v>
      </c>
      <c r="K891" s="3" t="n">
        <f aca="false">IF(OR(TRIM(Customers!K891&amp;"")="",ISNUMBER(MATCH(TRIM(Customers!K891&amp;""),Codes!$A$5:$A$14,0))),"",IF(ISNUMBER(Customers!K891),Customers!K891,IFERROR(VALUE(Customers!K891),"")))</f>
        <v>3</v>
      </c>
      <c r="L891" s="4" t="n">
        <f aca="false">IF(OR(TRIM(Customers!L891&amp;"")="",ISNUMBER(MATCH(TRIM(Customers!L891&amp;""),Codes!$A$5:$A$14,0))),"",IF(ISNUMBER(Customers!L891),Customers!L891,IFERROR(VALUE(Customers!L891),"")))</f>
        <v>15221.37</v>
      </c>
      <c r="M891" s="4" t="str">
        <f aca="false">IF(OR(TRIM(Customers!M891&amp;"")="",ISNUMBER(MATCH(TRIM(Customers!M891&amp;""),Codes!$A$5:$A$14,0))),"",IF(ISNUMBER(Customers!M891),Customers!M891,IFERROR(VALUE(Customers!M891),"")))</f>
        <v/>
      </c>
      <c r="N891" s="3" t="n">
        <f aca="false">IF(OR(TRIM(Customers!N891&amp;"")="",ISNUMBER(MATCH(TRIM(Customers!N891&amp;""),Codes!$A$5:$A$14,0)),Customers!N891=9999),"",IF(ISNUMBER(Customers!N891),Customers!N891,IFERROR(VALUE(Customers!N891),"")))</f>
        <v>44</v>
      </c>
      <c r="O891" s="4" t="n">
        <f aca="false">IF(OR(TRIM(Customers!O891&amp;"")="",ISNUMBER(MATCH(TRIM(Customers!O891&amp;""),Codes!$A$5:$A$14,0))),"",IF(ISNUMBER(Customers!O891),Customers!O891,IFERROR(VALUE(Customers!O891),"")))</f>
        <v>87.83</v>
      </c>
      <c r="P891" s="3" t="n">
        <f aca="false">IF(OR(TRIM(Customers!P891&amp;"")="",ISNUMBER(MATCH(TRIM(Customers!P891&amp;""),Codes!$A$5:$A$14,0))),"",IF(ISNUMBER(Customers!P891),Customers!P891,IFERROR(VALUE(Customers!P891),"")))</f>
        <v>2</v>
      </c>
      <c r="Q891" s="4" t="n">
        <f aca="false">IF(OR(TRIM(Customers!Q891&amp;"")="",ISNUMBER(MATCH(TRIM(Customers!Q891&amp;""),Codes!$A$5:$A$14,0))),"",IF(ISNUMBER(Customers!Q891),Customers!Q891,IFERROR(VALUE(Customers!Q891),"")))</f>
        <v>10500</v>
      </c>
      <c r="R891" s="4" t="n">
        <f aca="false">IF(OR(TRIM(Customers!R891&amp;"")="",ISNUMBER(MATCH(TRIM(Customers!R891&amp;""),Codes!$A$5:$A$14,0))),"",IF(ISNUMBER(Customers!R891),Customers!R891,IFERROR(VALUE(Customers!R891),"")))</f>
        <v>4642.41</v>
      </c>
      <c r="S891" s="4" t="str">
        <f aca="false">IF(OR(TRIM(Customers!S891&amp;"")="",ISNUMBER(MATCH(TRIM(Customers!S891&amp;""),Codes!$A$5:$A$14,0))),"",IF(ISNUMBER(Customers!S891),Customers!S891,IFERROR(VALUE(Customers!S891),"")))</f>
        <v/>
      </c>
      <c r="T891" s="4" t="str">
        <f aca="false">IF(OR(TRIM(Customers!T891&amp;"")="",ISNUMBER(MATCH(TRIM(Customers!T891&amp;""),Codes!$A$5:$A$14,0))),"",IF(ISNUMBER(Customers!T891),Customers!T891,IFERROR(VALUE(Customers!T891),"")))</f>
        <v/>
      </c>
      <c r="U891" s="3" t="n">
        <f aca="false">IF(OR(TRIM(Customers!U891&amp;"")="",ISNUMBER(MATCH(TRIM(Customers!U891&amp;""),Codes!$A$5:$A$14,0)),Customers!U891=0),"",IF(ISNUMBER(Customers!U891),Customers!U891,IFERROR(VALUE(Customers!U891),"")))</f>
        <v>631</v>
      </c>
      <c r="V891" s="3" t="n">
        <f aca="false">IF(OR(TRIM(Customers!V891&amp;"")="",ISNUMBER(MATCH(TRIM(Customers!V891&amp;""),Codes!$A$5:$A$14,0))),"",IF(ISNUMBER(Customers!V891),Customers!V891,IFERROR(VALUE(Customers!V891),"")))</f>
        <v>0</v>
      </c>
    </row>
    <row r="892" customFormat="false" ht="15" hidden="false" customHeight="false" outlineLevel="0" collapsed="false">
      <c r="A892" s="2" t="str">
        <f aca="false">Customers!A892</f>
        <v>CL00891</v>
      </c>
      <c r="B892" s="3" t="n">
        <f aca="false">IF(OR(TRIM(Customers!B892&amp;"")="",ISNUMBER(MATCH(TRIM(Customers!B892&amp;""),Codes!$A$5:$A$14,0)),Customers!B892=0),"",IF(ISNUMBER(Customers!B892),Customers!B892,IFERROR(VALUE(Customers!B892),"")))</f>
        <v>54</v>
      </c>
      <c r="C892" s="2" t="str">
        <f aca="false">IF(OR(TRIM(Customers!C892&amp;"")="",ISNUMBER(MATCH(TRIM(Customers!C892&amp;""),Codes!$A$5:$A$14,0))),"",TRIM(Customers!C892))</f>
        <v>M</v>
      </c>
      <c r="D892" s="2" t="str">
        <f aca="false">IF(OR(TRIM(Customers!D892&amp;"")="",ISNUMBER(MATCH(TRIM(Customers!D892&amp;""),Codes!$A$5:$A$14,0))),"",TRIM(Customers!D892))</f>
        <v>Piemonte</v>
      </c>
      <c r="E892" s="2" t="str">
        <f aca="false">IF(OR(TRIM(Customers!E892&amp;"")="",ISNUMBER(MATCH(TRIM(Customers!E892&amp;""),Codes!$A$5:$A$14,0))),"",TRIM(Customers!E892))</f>
        <v>Teacher</v>
      </c>
      <c r="F892" s="2" t="str">
        <f aca="false">IF(OR(TRIM(Customers!F892&amp;"")="",ISNUMBER(MATCH(TRIM(Customers!F892&amp;""),Codes!$A$5:$A$14,0))),"",TRIM(Customers!F892))</f>
        <v>Married</v>
      </c>
      <c r="G892" s="4" t="n">
        <f aca="false">IF(OR(TRIM(Customers!G892&amp;"")="",ISNUMBER(MATCH(TRIM(Customers!G892&amp;""),Codes!$A$5:$A$14,0)),Customers!G892=-999),"",IF(ISNUMBER(Customers!G892),Customers!G892,IFERROR(VALUE(Customers!G892),"")))</f>
        <v>27200</v>
      </c>
      <c r="H892" s="3" t="n">
        <f aca="false">IF(OR(TRIM(Customers!H892&amp;"")="",ISNUMBER(MATCH(TRIM(Customers!H892&amp;""),Codes!$A$5:$A$14,0))),"",IF(ISNUMBER(Customers!H892),Customers!H892,IFERROR(VALUE(Customers!H892),"")))</f>
        <v>14</v>
      </c>
      <c r="I892" s="5" t="n">
        <f aca="false">IF(OR(TRIM(Customers!I892&amp;"")="",ISNUMBER(MATCH(TRIM(Customers!I892&amp;""),Codes!$A$5:$A$14,0)),Customers!I892=DATE(1970,1,1)),"",IF(ISNUMBER(Customers!I892),Customers!I892,IFERROR(DATEVALUE(Customers!I892),"")))</f>
        <v>40811</v>
      </c>
      <c r="J892" s="2" t="str">
        <f aca="false">IF(OR(TRIM(Customers!J892&amp;"")="",ISNUMBER(MATCH(TRIM(Customers!J892&amp;""),Codes!$A$5:$A$14,0))),"",TRIM(Customers!J892))</f>
        <v>Phone</v>
      </c>
      <c r="K892" s="3" t="n">
        <f aca="false">IF(OR(TRIM(Customers!K892&amp;"")="",ISNUMBER(MATCH(TRIM(Customers!K892&amp;""),Codes!$A$5:$A$14,0))),"",IF(ISNUMBER(Customers!K892),Customers!K892,IFERROR(VALUE(Customers!K892),"")))</f>
        <v>3</v>
      </c>
      <c r="L892" s="4" t="n">
        <f aca="false">IF(OR(TRIM(Customers!L892&amp;"")="",ISNUMBER(MATCH(TRIM(Customers!L892&amp;""),Codes!$A$5:$A$14,0))),"",IF(ISNUMBER(Customers!L892),Customers!L892,IFERROR(VALUE(Customers!L892),"")))</f>
        <v>-1734.72</v>
      </c>
      <c r="M892" s="4" t="n">
        <f aca="false">IF(OR(TRIM(Customers!M892&amp;"")="",ISNUMBER(MATCH(TRIM(Customers!M892&amp;""),Codes!$A$5:$A$14,0))),"",IF(ISNUMBER(Customers!M892),Customers!M892,IFERROR(VALUE(Customers!M892),"")))</f>
        <v>36142.74</v>
      </c>
      <c r="N892" s="3" t="n">
        <f aca="false">IF(OR(TRIM(Customers!N892&amp;"")="",ISNUMBER(MATCH(TRIM(Customers!N892&amp;""),Codes!$A$5:$A$14,0)),Customers!N892=9999),"",IF(ISNUMBER(Customers!N892),Customers!N892,IFERROR(VALUE(Customers!N892),"")))</f>
        <v>18</v>
      </c>
      <c r="O892" s="4" t="n">
        <f aca="false">IF(OR(TRIM(Customers!O892&amp;"")="",ISNUMBER(MATCH(TRIM(Customers!O892&amp;""),Codes!$A$5:$A$14,0))),"",IF(ISNUMBER(Customers!O892),Customers!O892,IFERROR(VALUE(Customers!O892),"")))</f>
        <v>65.89</v>
      </c>
      <c r="P892" s="3" t="n">
        <f aca="false">IF(OR(TRIM(Customers!P892&amp;"")="",ISNUMBER(MATCH(TRIM(Customers!P892&amp;""),Codes!$A$5:$A$14,0))),"",IF(ISNUMBER(Customers!P892),Customers!P892,IFERROR(VALUE(Customers!P892),"")))</f>
        <v>3</v>
      </c>
      <c r="Q892" s="4" t="n">
        <f aca="false">IF(OR(TRIM(Customers!Q892&amp;"")="",ISNUMBER(MATCH(TRIM(Customers!Q892&amp;""),Codes!$A$5:$A$14,0))),"",IF(ISNUMBER(Customers!Q892),Customers!Q892,IFERROR(VALUE(Customers!Q892),"")))</f>
        <v>3500</v>
      </c>
      <c r="R892" s="4" t="n">
        <f aca="false">IF(OR(TRIM(Customers!R892&amp;"")="",ISNUMBER(MATCH(TRIM(Customers!R892&amp;""),Codes!$A$5:$A$14,0))),"",IF(ISNUMBER(Customers!R892),Customers!R892,IFERROR(VALUE(Customers!R892),"")))</f>
        <v>233.72</v>
      </c>
      <c r="S892" s="4" t="n">
        <f aca="false">IF(OR(TRIM(Customers!S892&amp;"")="",ISNUMBER(MATCH(TRIM(Customers!S892&amp;""),Codes!$A$5:$A$14,0))),"",IF(ISNUMBER(Customers!S892),Customers!S892,IFERROR(VALUE(Customers!S892),"")))</f>
        <v>53000</v>
      </c>
      <c r="T892" s="4" t="n">
        <f aca="false">IF(OR(TRIM(Customers!T892&amp;"")="",ISNUMBER(MATCH(TRIM(Customers!T892&amp;""),Codes!$A$5:$A$14,0))),"",IF(ISNUMBER(Customers!T892),Customers!T892,IFERROR(VALUE(Customers!T892),"")))</f>
        <v>385</v>
      </c>
      <c r="U892" s="3" t="n">
        <f aca="false">IF(OR(TRIM(Customers!U892&amp;"")="",ISNUMBER(MATCH(TRIM(Customers!U892&amp;""),Codes!$A$5:$A$14,0)),Customers!U892=0),"",IF(ISNUMBER(Customers!U892),Customers!U892,IFERROR(VALUE(Customers!U892),"")))</f>
        <v>563</v>
      </c>
      <c r="V892" s="3" t="n">
        <f aca="false">IF(OR(TRIM(Customers!V892&amp;"")="",ISNUMBER(MATCH(TRIM(Customers!V892&amp;""),Codes!$A$5:$A$14,0))),"",IF(ISNUMBER(Customers!V892),Customers!V892,IFERROR(VALUE(Customers!V892),"")))</f>
        <v>0</v>
      </c>
    </row>
    <row r="893" customFormat="false" ht="15" hidden="false" customHeight="false" outlineLevel="0" collapsed="false">
      <c r="A893" s="2" t="str">
        <f aca="false">Customers!A893</f>
        <v>CL00892</v>
      </c>
      <c r="B893" s="3" t="n">
        <f aca="false">IF(OR(TRIM(Customers!B893&amp;"")="",ISNUMBER(MATCH(TRIM(Customers!B893&amp;""),Codes!$A$5:$A$14,0)),Customers!B893=0),"",IF(ISNUMBER(Customers!B893),Customers!B893,IFERROR(VALUE(Customers!B893),"")))</f>
        <v>85</v>
      </c>
      <c r="C893" s="2" t="str">
        <f aca="false">IF(OR(TRIM(Customers!C893&amp;"")="",ISNUMBER(MATCH(TRIM(Customers!C893&amp;""),Codes!$A$5:$A$14,0))),"",TRIM(Customers!C893))</f>
        <v>M</v>
      </c>
      <c r="D893" s="2" t="str">
        <f aca="false">IF(OR(TRIM(Customers!D893&amp;"")="",ISNUMBER(MATCH(TRIM(Customers!D893&amp;""),Codes!$A$5:$A$14,0))),"",TRIM(Customers!D893))</f>
        <v>Friuli-Venezia Giulia</v>
      </c>
      <c r="E893" s="2" t="str">
        <f aca="false">IF(OR(TRIM(Customers!E893&amp;"")="",ISNUMBER(MATCH(TRIM(Customers!E893&amp;""),Codes!$A$5:$A$14,0))),"",TRIM(Customers!E893))</f>
        <v>Retired</v>
      </c>
      <c r="F893" s="2" t="str">
        <f aca="false">IF(OR(TRIM(Customers!F893&amp;"")="",ISNUMBER(MATCH(TRIM(Customers!F893&amp;""),Codes!$A$5:$A$14,0))),"",TRIM(Customers!F893))</f>
        <v>Single</v>
      </c>
      <c r="G893" s="4" t="n">
        <f aca="false">IF(OR(TRIM(Customers!G893&amp;"")="",ISNUMBER(MATCH(TRIM(Customers!G893&amp;""),Codes!$A$5:$A$14,0)),Customers!G893=-999),"",IF(ISNUMBER(Customers!G893),Customers!G893,IFERROR(VALUE(Customers!G893),"")))</f>
        <v>22400</v>
      </c>
      <c r="H893" s="3" t="n">
        <f aca="false">IF(OR(TRIM(Customers!H893&amp;"")="",ISNUMBER(MATCH(TRIM(Customers!H893&amp;""),Codes!$A$5:$A$14,0))),"",IF(ISNUMBER(Customers!H893),Customers!H893,IFERROR(VALUE(Customers!H893),"")))</f>
        <v>26</v>
      </c>
      <c r="I893" s="5" t="n">
        <f aca="false">IF(OR(TRIM(Customers!I893&amp;"")="",ISNUMBER(MATCH(TRIM(Customers!I893&amp;""),Codes!$A$5:$A$14,0)),Customers!I893=DATE(1970,1,1)),"",IF(ISNUMBER(Customers!I893),Customers!I893,IFERROR(DATEVALUE(Customers!I893),"")))</f>
        <v>36634</v>
      </c>
      <c r="J893" s="2" t="str">
        <f aca="false">IF(OR(TRIM(Customers!J893&amp;"")="",ISNUMBER(MATCH(TRIM(Customers!J893&amp;""),Codes!$A$5:$A$14,0))),"",TRIM(Customers!J893))</f>
        <v>Branch</v>
      </c>
      <c r="K893" s="3" t="n">
        <f aca="false">IF(OR(TRIM(Customers!K893&amp;"")="",ISNUMBER(MATCH(TRIM(Customers!K893&amp;""),Codes!$A$5:$A$14,0))),"",IF(ISNUMBER(Customers!K893),Customers!K893,IFERROR(VALUE(Customers!K893),"")))</f>
        <v>3</v>
      </c>
      <c r="L893" s="4" t="n">
        <f aca="false">IF(OR(TRIM(Customers!L893&amp;"")="",ISNUMBER(MATCH(TRIM(Customers!L893&amp;""),Codes!$A$5:$A$14,0))),"",IF(ISNUMBER(Customers!L893),Customers!L893,IFERROR(VALUE(Customers!L893),"")))</f>
        <v>3288.51</v>
      </c>
      <c r="M893" s="4" t="n">
        <f aca="false">IF(OR(TRIM(Customers!M893&amp;"")="",ISNUMBER(MATCH(TRIM(Customers!M893&amp;""),Codes!$A$5:$A$14,0))),"",IF(ISNUMBER(Customers!M893),Customers!M893,IFERROR(VALUE(Customers!M893),"")))</f>
        <v>38858.62</v>
      </c>
      <c r="N893" s="3" t="n">
        <f aca="false">IF(OR(TRIM(Customers!N893&amp;"")="",ISNUMBER(MATCH(TRIM(Customers!N893&amp;""),Codes!$A$5:$A$14,0)),Customers!N893=9999),"",IF(ISNUMBER(Customers!N893),Customers!N893,IFERROR(VALUE(Customers!N893),"")))</f>
        <v>0</v>
      </c>
      <c r="O893" s="4" t="str">
        <f aca="false">IF(OR(TRIM(Customers!O893&amp;"")="",ISNUMBER(MATCH(TRIM(Customers!O893&amp;""),Codes!$A$5:$A$14,0))),"",IF(ISNUMBER(Customers!O893),Customers!O893,IFERROR(VALUE(Customers!O893),"")))</f>
        <v/>
      </c>
      <c r="P893" s="3" t="n">
        <f aca="false">IF(OR(TRIM(Customers!P893&amp;"")="",ISNUMBER(MATCH(TRIM(Customers!P893&amp;""),Codes!$A$5:$A$14,0))),"",IF(ISNUMBER(Customers!P893),Customers!P893,IFERROR(VALUE(Customers!P893),"")))</f>
        <v>0</v>
      </c>
      <c r="Q893" s="4" t="n">
        <f aca="false">IF(OR(TRIM(Customers!Q893&amp;"")="",ISNUMBER(MATCH(TRIM(Customers!Q893&amp;""),Codes!$A$5:$A$14,0))),"",IF(ISNUMBER(Customers!Q893),Customers!Q893,IFERROR(VALUE(Customers!Q893),"")))</f>
        <v>5000</v>
      </c>
      <c r="R893" s="4" t="n">
        <f aca="false">IF(OR(TRIM(Customers!R893&amp;"")="",ISNUMBER(MATCH(TRIM(Customers!R893&amp;""),Codes!$A$5:$A$14,0))),"",IF(ISNUMBER(Customers!R893),Customers!R893,IFERROR(VALUE(Customers!R893),"")))</f>
        <v>1322.55</v>
      </c>
      <c r="S893" s="4" t="n">
        <f aca="false">IF(OR(TRIM(Customers!S893&amp;"")="",ISNUMBER(MATCH(TRIM(Customers!S893&amp;""),Codes!$A$5:$A$14,0))),"",IF(ISNUMBER(Customers!S893),Customers!S893,IFERROR(VALUE(Customers!S893),"")))</f>
        <v>0</v>
      </c>
      <c r="T893" s="4" t="n">
        <f aca="false">IF(OR(TRIM(Customers!T893&amp;"")="",ISNUMBER(MATCH(TRIM(Customers!T893&amp;""),Codes!$A$5:$A$14,0))),"",IF(ISNUMBER(Customers!T893),Customers!T893,IFERROR(VALUE(Customers!T893),"")))</f>
        <v>0</v>
      </c>
      <c r="U893" s="3" t="n">
        <f aca="false">IF(OR(TRIM(Customers!U893&amp;"")="",ISNUMBER(MATCH(TRIM(Customers!U893&amp;""),Codes!$A$5:$A$14,0)),Customers!U893=0),"",IF(ISNUMBER(Customers!U893),Customers!U893,IFERROR(VALUE(Customers!U893),"")))</f>
        <v>721</v>
      </c>
      <c r="V893" s="3" t="n">
        <f aca="false">IF(OR(TRIM(Customers!V893&amp;"")="",ISNUMBER(MATCH(TRIM(Customers!V893&amp;""),Codes!$A$5:$A$14,0))),"",IF(ISNUMBER(Customers!V893),Customers!V893,IFERROR(VALUE(Customers!V893),"")))</f>
        <v>0</v>
      </c>
    </row>
    <row r="894" customFormat="false" ht="15" hidden="false" customHeight="false" outlineLevel="0" collapsed="false">
      <c r="A894" s="2" t="str">
        <f aca="false">Customers!A894</f>
        <v>CL00893</v>
      </c>
      <c r="B894" s="3" t="n">
        <f aca="false">IF(OR(TRIM(Customers!B894&amp;"")="",ISNUMBER(MATCH(TRIM(Customers!B894&amp;""),Codes!$A$5:$A$14,0)),Customers!B894=0),"",IF(ISNUMBER(Customers!B894),Customers!B894,IFERROR(VALUE(Customers!B894),"")))</f>
        <v>34</v>
      </c>
      <c r="C894" s="2" t="str">
        <f aca="false">IF(OR(TRIM(Customers!C894&amp;"")="",ISNUMBER(MATCH(TRIM(Customers!C894&amp;""),Codes!$A$5:$A$14,0))),"",TRIM(Customers!C894))</f>
        <v>F</v>
      </c>
      <c r="D894" s="2" t="str">
        <f aca="false">IF(OR(TRIM(Customers!D894&amp;"")="",ISNUMBER(MATCH(TRIM(Customers!D894&amp;""),Codes!$A$5:$A$14,0))),"",TRIM(Customers!D894))</f>
        <v>Lazio</v>
      </c>
      <c r="E894" s="2" t="str">
        <f aca="false">IF(OR(TRIM(Customers!E894&amp;"")="",ISNUMBER(MATCH(TRIM(Customers!E894&amp;""),Codes!$A$5:$A$14,0))),"",TRIM(Customers!E894))</f>
        <v>Teacher</v>
      </c>
      <c r="F894" s="2" t="str">
        <f aca="false">IF(OR(TRIM(Customers!F894&amp;"")="",ISNUMBER(MATCH(TRIM(Customers!F894&amp;""),Codes!$A$5:$A$14,0))),"",TRIM(Customers!F894))</f>
        <v>Married</v>
      </c>
      <c r="G894" s="4" t="n">
        <f aca="false">IF(OR(TRIM(Customers!G894&amp;"")="",ISNUMBER(MATCH(TRIM(Customers!G894&amp;""),Codes!$A$5:$A$14,0)),Customers!G894=-999),"",IF(ISNUMBER(Customers!G894),Customers!G894,IFERROR(VALUE(Customers!G894),"")))</f>
        <v>38300</v>
      </c>
      <c r="H894" s="3" t="n">
        <f aca="false">IF(OR(TRIM(Customers!H894&amp;"")="",ISNUMBER(MATCH(TRIM(Customers!H894&amp;""),Codes!$A$5:$A$14,0))),"",IF(ISNUMBER(Customers!H894),Customers!H894,IFERROR(VALUE(Customers!H894),"")))</f>
        <v>11</v>
      </c>
      <c r="I894" s="5" t="n">
        <f aca="false">IF(OR(TRIM(Customers!I894&amp;"")="",ISNUMBER(MATCH(TRIM(Customers!I894&amp;""),Codes!$A$5:$A$14,0)),Customers!I894=DATE(1970,1,1)),"",IF(ISNUMBER(Customers!I894),Customers!I894,IFERROR(DATEVALUE(Customers!I894),"")))</f>
        <v>42234</v>
      </c>
      <c r="J894" s="2" t="str">
        <f aca="false">IF(OR(TRIM(Customers!J894&amp;"")="",ISNUMBER(MATCH(TRIM(Customers!J894&amp;""),Codes!$A$5:$A$14,0))),"",TRIM(Customers!J894))</f>
        <v>App</v>
      </c>
      <c r="K894" s="3" t="str">
        <f aca="false">IF(OR(TRIM(Customers!K894&amp;"")="",ISNUMBER(MATCH(TRIM(Customers!K894&amp;""),Codes!$A$5:$A$14,0))),"",IF(ISNUMBER(Customers!K894),Customers!K894,IFERROR(VALUE(Customers!K894),"")))</f>
        <v/>
      </c>
      <c r="L894" s="4" t="n">
        <f aca="false">IF(OR(TRIM(Customers!L894&amp;"")="",ISNUMBER(MATCH(TRIM(Customers!L894&amp;""),Codes!$A$5:$A$14,0))),"",IF(ISNUMBER(Customers!L894),Customers!L894,IFERROR(VALUE(Customers!L894),"")))</f>
        <v>2548.15</v>
      </c>
      <c r="M894" s="4" t="n">
        <f aca="false">IF(OR(TRIM(Customers!M894&amp;"")="",ISNUMBER(MATCH(TRIM(Customers!M894&amp;""),Codes!$A$5:$A$14,0))),"",IF(ISNUMBER(Customers!M894),Customers!M894,IFERROR(VALUE(Customers!M894),"")))</f>
        <v>36774.51</v>
      </c>
      <c r="N894" s="3" t="n">
        <f aca="false">IF(OR(TRIM(Customers!N894&amp;"")="",ISNUMBER(MATCH(TRIM(Customers!N894&amp;""),Codes!$A$5:$A$14,0)),Customers!N894=9999),"",IF(ISNUMBER(Customers!N894),Customers!N894,IFERROR(VALUE(Customers!N894),"")))</f>
        <v>39</v>
      </c>
      <c r="O894" s="4" t="n">
        <f aca="false">IF(OR(TRIM(Customers!O894&amp;"")="",ISNUMBER(MATCH(TRIM(Customers!O894&amp;""),Codes!$A$5:$A$14,0))),"",IF(ISNUMBER(Customers!O894),Customers!O894,IFERROR(VALUE(Customers!O894),"")))</f>
        <v>40.62</v>
      </c>
      <c r="P894" s="3" t="n">
        <f aca="false">IF(OR(TRIM(Customers!P894&amp;"")="",ISNUMBER(MATCH(TRIM(Customers!P894&amp;""),Codes!$A$5:$A$14,0))),"",IF(ISNUMBER(Customers!P894),Customers!P894,IFERROR(VALUE(Customers!P894),"")))</f>
        <v>0</v>
      </c>
      <c r="Q894" s="4" t="n">
        <f aca="false">IF(OR(TRIM(Customers!Q894&amp;"")="",ISNUMBER(MATCH(TRIM(Customers!Q894&amp;""),Codes!$A$5:$A$14,0))),"",IF(ISNUMBER(Customers!Q894),Customers!Q894,IFERROR(VALUE(Customers!Q894),"")))</f>
        <v>8000</v>
      </c>
      <c r="R894" s="4" t="n">
        <f aca="false">IF(OR(TRIM(Customers!R894&amp;"")="",ISNUMBER(MATCH(TRIM(Customers!R894&amp;""),Codes!$A$5:$A$14,0))),"",IF(ISNUMBER(Customers!R894),Customers!R894,IFERROR(VALUE(Customers!R894),"")))</f>
        <v>865.04</v>
      </c>
      <c r="S894" s="4" t="n">
        <f aca="false">IF(OR(TRIM(Customers!S894&amp;"")="",ISNUMBER(MATCH(TRIM(Customers!S894&amp;""),Codes!$A$5:$A$14,0))),"",IF(ISNUMBER(Customers!S894),Customers!S894,IFERROR(VALUE(Customers!S894),"")))</f>
        <v>74000</v>
      </c>
      <c r="T894" s="4" t="n">
        <f aca="false">IF(OR(TRIM(Customers!T894&amp;"")="",ISNUMBER(MATCH(TRIM(Customers!T894&amp;""),Codes!$A$5:$A$14,0))),"",IF(ISNUMBER(Customers!T894),Customers!T894,IFERROR(VALUE(Customers!T894),"")))</f>
        <v>439</v>
      </c>
      <c r="U894" s="3" t="n">
        <f aca="false">IF(OR(TRIM(Customers!U894&amp;"")="",ISNUMBER(MATCH(TRIM(Customers!U894&amp;""),Codes!$A$5:$A$14,0)),Customers!U894=0),"",IF(ISNUMBER(Customers!U894),Customers!U894,IFERROR(VALUE(Customers!U894),"")))</f>
        <v>659</v>
      </c>
      <c r="V894" s="3" t="n">
        <f aca="false">IF(OR(TRIM(Customers!V894&amp;"")="",ISNUMBER(MATCH(TRIM(Customers!V894&amp;""),Codes!$A$5:$A$14,0))),"",IF(ISNUMBER(Customers!V894),Customers!V894,IFERROR(VALUE(Customers!V894),"")))</f>
        <v>0</v>
      </c>
    </row>
    <row r="895" customFormat="false" ht="15" hidden="false" customHeight="false" outlineLevel="0" collapsed="false">
      <c r="A895" s="2" t="str">
        <f aca="false">Customers!A895</f>
        <v>CL00894</v>
      </c>
      <c r="B895" s="3" t="n">
        <f aca="false">IF(OR(TRIM(Customers!B895&amp;"")="",ISNUMBER(MATCH(TRIM(Customers!B895&amp;""),Codes!$A$5:$A$14,0)),Customers!B895=0),"",IF(ISNUMBER(Customers!B895),Customers!B895,IFERROR(VALUE(Customers!B895),"")))</f>
        <v>63</v>
      </c>
      <c r="C895" s="2" t="str">
        <f aca="false">IF(OR(TRIM(Customers!C895&amp;"")="",ISNUMBER(MATCH(TRIM(Customers!C895&amp;""),Codes!$A$5:$A$14,0))),"",TRIM(Customers!C895))</f>
        <v>M</v>
      </c>
      <c r="D895" s="2" t="str">
        <f aca="false">IF(OR(TRIM(Customers!D895&amp;"")="",ISNUMBER(MATCH(TRIM(Customers!D895&amp;""),Codes!$A$5:$A$14,0))),"",TRIM(Customers!D895))</f>
        <v>Sardegna</v>
      </c>
      <c r="E895" s="2" t="str">
        <f aca="false">IF(OR(TRIM(Customers!E895&amp;"")="",ISNUMBER(MATCH(TRIM(Customers!E895&amp;""),Codes!$A$5:$A$14,0))),"",TRIM(Customers!E895))</f>
        <v>Manual worker</v>
      </c>
      <c r="F895" s="2" t="str">
        <f aca="false">IF(OR(TRIM(Customers!F895&amp;"")="",ISNUMBER(MATCH(TRIM(Customers!F895&amp;""),Codes!$A$5:$A$14,0))),"",TRIM(Customers!F895))</f>
        <v>Married</v>
      </c>
      <c r="G895" s="4" t="n">
        <f aca="false">IF(OR(TRIM(Customers!G895&amp;"")="",ISNUMBER(MATCH(TRIM(Customers!G895&amp;""),Codes!$A$5:$A$14,0)),Customers!G895=-999),"",IF(ISNUMBER(Customers!G895),Customers!G895,IFERROR(VALUE(Customers!G895),"")))</f>
        <v>21100</v>
      </c>
      <c r="H895" s="3" t="n">
        <f aca="false">IF(OR(TRIM(Customers!H895&amp;"")="",ISNUMBER(MATCH(TRIM(Customers!H895&amp;""),Codes!$A$5:$A$14,0))),"",IF(ISNUMBER(Customers!H895),Customers!H895,IFERROR(VALUE(Customers!H895),"")))</f>
        <v>8</v>
      </c>
      <c r="I895" s="5" t="n">
        <f aca="false">IF(OR(TRIM(Customers!I895&amp;"")="",ISNUMBER(MATCH(TRIM(Customers!I895&amp;""),Codes!$A$5:$A$14,0)),Customers!I895=DATE(1970,1,1)),"",IF(ISNUMBER(Customers!I895),Customers!I895,IFERROR(DATEVALUE(Customers!I895),"")))</f>
        <v>43149</v>
      </c>
      <c r="J895" s="2" t="str">
        <f aca="false">IF(OR(TRIM(Customers!J895&amp;"")="",ISNUMBER(MATCH(TRIM(Customers!J895&amp;""),Codes!$A$5:$A$14,0))),"",TRIM(Customers!J895))</f>
        <v>Online Banking</v>
      </c>
      <c r="K895" s="3" t="str">
        <f aca="false">IF(OR(TRIM(Customers!K895&amp;"")="",ISNUMBER(MATCH(TRIM(Customers!K895&amp;""),Codes!$A$5:$A$14,0))),"",IF(ISNUMBER(Customers!K895),Customers!K895,IFERROR(VALUE(Customers!K895),"")))</f>
        <v/>
      </c>
      <c r="L895" s="4" t="n">
        <f aca="false">IF(OR(TRIM(Customers!L895&amp;"")="",ISNUMBER(MATCH(TRIM(Customers!L895&amp;""),Codes!$A$5:$A$14,0))),"",IF(ISNUMBER(Customers!L895),Customers!L895,IFERROR(VALUE(Customers!L895),"")))</f>
        <v>-1518.2</v>
      </c>
      <c r="M895" s="4" t="n">
        <f aca="false">IF(OR(TRIM(Customers!M895&amp;"")="",ISNUMBER(MATCH(TRIM(Customers!M895&amp;""),Codes!$A$5:$A$14,0))),"",IF(ISNUMBER(Customers!M895),Customers!M895,IFERROR(VALUE(Customers!M895),"")))</f>
        <v>20823.61</v>
      </c>
      <c r="N895" s="3" t="n">
        <f aca="false">IF(OR(TRIM(Customers!N895&amp;"")="",ISNUMBER(MATCH(TRIM(Customers!N895&amp;""),Codes!$A$5:$A$14,0)),Customers!N895=9999),"",IF(ISNUMBER(Customers!N895),Customers!N895,IFERROR(VALUE(Customers!N895),"")))</f>
        <v>25</v>
      </c>
      <c r="O895" s="4" t="n">
        <f aca="false">IF(OR(TRIM(Customers!O895&amp;"")="",ISNUMBER(MATCH(TRIM(Customers!O895&amp;""),Codes!$A$5:$A$14,0))),"",IF(ISNUMBER(Customers!O895),Customers!O895,IFERROR(VALUE(Customers!O895),"")))</f>
        <v>39.39</v>
      </c>
      <c r="P895" s="3" t="n">
        <f aca="false">IF(OR(TRIM(Customers!P895&amp;"")="",ISNUMBER(MATCH(TRIM(Customers!P895&amp;""),Codes!$A$5:$A$14,0))),"",IF(ISNUMBER(Customers!P895),Customers!P895,IFERROR(VALUE(Customers!P895),"")))</f>
        <v>2</v>
      </c>
      <c r="Q895" s="4" t="n">
        <f aca="false">IF(OR(TRIM(Customers!Q895&amp;"")="",ISNUMBER(MATCH(TRIM(Customers!Q895&amp;""),Codes!$A$5:$A$14,0))),"",IF(ISNUMBER(Customers!Q895),Customers!Q895,IFERROR(VALUE(Customers!Q895),"")))</f>
        <v>3000</v>
      </c>
      <c r="R895" s="4" t="n">
        <f aca="false">IF(OR(TRIM(Customers!R895&amp;"")="",ISNUMBER(MATCH(TRIM(Customers!R895&amp;""),Codes!$A$5:$A$14,0))),"",IF(ISNUMBER(Customers!R895),Customers!R895,IFERROR(VALUE(Customers!R895),"")))</f>
        <v>770.1</v>
      </c>
      <c r="S895" s="4" t="n">
        <f aca="false">IF(OR(TRIM(Customers!S895&amp;"")="",ISNUMBER(MATCH(TRIM(Customers!S895&amp;""),Codes!$A$5:$A$14,0))),"",IF(ISNUMBER(Customers!S895),Customers!S895,IFERROR(VALUE(Customers!S895),"")))</f>
        <v>0</v>
      </c>
      <c r="T895" s="4" t="n">
        <f aca="false">IF(OR(TRIM(Customers!T895&amp;"")="",ISNUMBER(MATCH(TRIM(Customers!T895&amp;""),Codes!$A$5:$A$14,0))),"",IF(ISNUMBER(Customers!T895),Customers!T895,IFERROR(VALUE(Customers!T895),"")))</f>
        <v>0</v>
      </c>
      <c r="U895" s="3" t="n">
        <f aca="false">IF(OR(TRIM(Customers!U895&amp;"")="",ISNUMBER(MATCH(TRIM(Customers!U895&amp;""),Codes!$A$5:$A$14,0)),Customers!U895=0),"",IF(ISNUMBER(Customers!U895),Customers!U895,IFERROR(VALUE(Customers!U895),"")))</f>
        <v>625</v>
      </c>
      <c r="V895" s="3" t="n">
        <f aca="false">IF(OR(TRIM(Customers!V895&amp;"")="",ISNUMBER(MATCH(TRIM(Customers!V895&amp;""),Codes!$A$5:$A$14,0))),"",IF(ISNUMBER(Customers!V895),Customers!V895,IFERROR(VALUE(Customers!V895),"")))</f>
        <v>0</v>
      </c>
    </row>
    <row r="896" customFormat="false" ht="15" hidden="false" customHeight="false" outlineLevel="0" collapsed="false">
      <c r="A896" s="2" t="str">
        <f aca="false">Customers!A896</f>
        <v>CL00895</v>
      </c>
      <c r="B896" s="3" t="n">
        <f aca="false">IF(OR(TRIM(Customers!B896&amp;"")="",ISNUMBER(MATCH(TRIM(Customers!B896&amp;""),Codes!$A$5:$A$14,0)),Customers!B896=0),"",IF(ISNUMBER(Customers!B896),Customers!B896,IFERROR(VALUE(Customers!B896),"")))</f>
        <v>24</v>
      </c>
      <c r="C896" s="2" t="str">
        <f aca="false">IF(OR(TRIM(Customers!C896&amp;"")="",ISNUMBER(MATCH(TRIM(Customers!C896&amp;""),Codes!$A$5:$A$14,0))),"",TRIM(Customers!C896))</f>
        <v>F</v>
      </c>
      <c r="D896" s="2" t="str">
        <f aca="false">IF(OR(TRIM(Customers!D896&amp;"")="",ISNUMBER(MATCH(TRIM(Customers!D896&amp;""),Codes!$A$5:$A$14,0))),"",TRIM(Customers!D896))</f>
        <v>Campania</v>
      </c>
      <c r="E896" s="2" t="str">
        <f aca="false">IF(OR(TRIM(Customers!E896&amp;"")="",ISNUMBER(MATCH(TRIM(Customers!E896&amp;""),Codes!$A$5:$A$14,0))),"",TRIM(Customers!E896))</f>
        <v>Employee</v>
      </c>
      <c r="F896" s="2" t="str">
        <f aca="false">IF(OR(TRIM(Customers!F896&amp;"")="",ISNUMBER(MATCH(TRIM(Customers!F896&amp;""),Codes!$A$5:$A$14,0))),"",TRIM(Customers!F896))</f>
        <v>Married</v>
      </c>
      <c r="G896" s="4" t="n">
        <f aca="false">IF(OR(TRIM(Customers!G896&amp;"")="",ISNUMBER(MATCH(TRIM(Customers!G896&amp;""),Codes!$A$5:$A$14,0)),Customers!G896=-999),"",IF(ISNUMBER(Customers!G896),Customers!G896,IFERROR(VALUE(Customers!G896),"")))</f>
        <v>19700</v>
      </c>
      <c r="H896" s="3" t="n">
        <f aca="false">IF(OR(TRIM(Customers!H896&amp;"")="",ISNUMBER(MATCH(TRIM(Customers!H896&amp;""),Codes!$A$5:$A$14,0))),"",IF(ISNUMBER(Customers!H896),Customers!H896,IFERROR(VALUE(Customers!H896),"")))</f>
        <v>3</v>
      </c>
      <c r="I896" s="5" t="n">
        <f aca="false">IF(OR(TRIM(Customers!I896&amp;"")="",ISNUMBER(MATCH(TRIM(Customers!I896&amp;""),Codes!$A$5:$A$14,0)),Customers!I896=DATE(1970,1,1)),"",IF(ISNUMBER(Customers!I896),Customers!I896,IFERROR(DATEVALUE(Customers!I896),"")))</f>
        <v>44897</v>
      </c>
      <c r="J896" s="2" t="str">
        <f aca="false">IF(OR(TRIM(Customers!J896&amp;"")="",ISNUMBER(MATCH(TRIM(Customers!J896&amp;""),Codes!$A$5:$A$14,0))),"",TRIM(Customers!J896))</f>
        <v>App</v>
      </c>
      <c r="K896" s="3" t="n">
        <f aca="false">IF(OR(TRIM(Customers!K896&amp;"")="",ISNUMBER(MATCH(TRIM(Customers!K896&amp;""),Codes!$A$5:$A$14,0))),"",IF(ISNUMBER(Customers!K896),Customers!K896,IFERROR(VALUE(Customers!K896),"")))</f>
        <v>2</v>
      </c>
      <c r="L896" s="4" t="n">
        <f aca="false">IF(OR(TRIM(Customers!L896&amp;"")="",ISNUMBER(MATCH(TRIM(Customers!L896&amp;""),Codes!$A$5:$A$14,0))),"",IF(ISNUMBER(Customers!L896),Customers!L896,IFERROR(VALUE(Customers!L896),"")))</f>
        <v>1717.28</v>
      </c>
      <c r="M896" s="4" t="n">
        <f aca="false">IF(OR(TRIM(Customers!M896&amp;"")="",ISNUMBER(MATCH(TRIM(Customers!M896&amp;""),Codes!$A$5:$A$14,0))),"",IF(ISNUMBER(Customers!M896),Customers!M896,IFERROR(VALUE(Customers!M896),"")))</f>
        <v>7911.11</v>
      </c>
      <c r="N896" s="3" t="n">
        <f aca="false">IF(OR(TRIM(Customers!N896&amp;"")="",ISNUMBER(MATCH(TRIM(Customers!N896&amp;""),Codes!$A$5:$A$14,0)),Customers!N896=9999),"",IF(ISNUMBER(Customers!N896),Customers!N896,IFERROR(VALUE(Customers!N896),"")))</f>
        <v>31</v>
      </c>
      <c r="O896" s="4" t="n">
        <f aca="false">IF(OR(TRIM(Customers!O896&amp;"")="",ISNUMBER(MATCH(TRIM(Customers!O896&amp;""),Codes!$A$5:$A$14,0))),"",IF(ISNUMBER(Customers!O896),Customers!O896,IFERROR(VALUE(Customers!O896),"")))</f>
        <v>27.64</v>
      </c>
      <c r="P896" s="3" t="n">
        <f aca="false">IF(OR(TRIM(Customers!P896&amp;"")="",ISNUMBER(MATCH(TRIM(Customers!P896&amp;""),Codes!$A$5:$A$14,0))),"",IF(ISNUMBER(Customers!P896),Customers!P896,IFERROR(VALUE(Customers!P896),"")))</f>
        <v>1</v>
      </c>
      <c r="Q896" s="4" t="n">
        <f aca="false">IF(OR(TRIM(Customers!Q896&amp;"")="",ISNUMBER(MATCH(TRIM(Customers!Q896&amp;""),Codes!$A$5:$A$14,0))),"",IF(ISNUMBER(Customers!Q896),Customers!Q896,IFERROR(VALUE(Customers!Q896),"")))</f>
        <v>4000</v>
      </c>
      <c r="R896" s="4" t="n">
        <f aca="false">IF(OR(TRIM(Customers!R896&amp;"")="",ISNUMBER(MATCH(TRIM(Customers!R896&amp;""),Codes!$A$5:$A$14,0))),"",IF(ISNUMBER(Customers!R896),Customers!R896,IFERROR(VALUE(Customers!R896),"")))</f>
        <v>491.89</v>
      </c>
      <c r="S896" s="4" t="n">
        <f aca="false">IF(OR(TRIM(Customers!S896&amp;"")="",ISNUMBER(MATCH(TRIM(Customers!S896&amp;""),Codes!$A$5:$A$14,0))),"",IF(ISNUMBER(Customers!S896),Customers!S896,IFERROR(VALUE(Customers!S896),"")))</f>
        <v>0</v>
      </c>
      <c r="T896" s="4" t="n">
        <f aca="false">IF(OR(TRIM(Customers!T896&amp;"")="",ISNUMBER(MATCH(TRIM(Customers!T896&amp;""),Codes!$A$5:$A$14,0))),"",IF(ISNUMBER(Customers!T896),Customers!T896,IFERROR(VALUE(Customers!T896),"")))</f>
        <v>0</v>
      </c>
      <c r="U896" s="3" t="n">
        <f aca="false">IF(OR(TRIM(Customers!U896&amp;"")="",ISNUMBER(MATCH(TRIM(Customers!U896&amp;""),Codes!$A$5:$A$14,0)),Customers!U896=0),"",IF(ISNUMBER(Customers!U896),Customers!U896,IFERROR(VALUE(Customers!U896),"")))</f>
        <v>616</v>
      </c>
      <c r="V896" s="3" t="n">
        <f aca="false">IF(OR(TRIM(Customers!V896&amp;"")="",ISNUMBER(MATCH(TRIM(Customers!V896&amp;""),Codes!$A$5:$A$14,0))),"",IF(ISNUMBER(Customers!V896),Customers!V896,IFERROR(VALUE(Customers!V896),"")))</f>
        <v>1</v>
      </c>
    </row>
    <row r="897" customFormat="false" ht="15" hidden="false" customHeight="false" outlineLevel="0" collapsed="false">
      <c r="A897" s="2" t="str">
        <f aca="false">Customers!A897</f>
        <v>CL00896</v>
      </c>
      <c r="B897" s="3" t="n">
        <f aca="false">IF(OR(TRIM(Customers!B897&amp;"")="",ISNUMBER(MATCH(TRIM(Customers!B897&amp;""),Codes!$A$5:$A$14,0)),Customers!B897=0),"",IF(ISNUMBER(Customers!B897),Customers!B897,IFERROR(VALUE(Customers!B897),"")))</f>
        <v>26</v>
      </c>
      <c r="C897" s="2" t="str">
        <f aca="false">IF(OR(TRIM(Customers!C897&amp;"")="",ISNUMBER(MATCH(TRIM(Customers!C897&amp;""),Codes!$A$5:$A$14,0))),"",TRIM(Customers!C897))</f>
        <v>M</v>
      </c>
      <c r="D897" s="2" t="str">
        <f aca="false">IF(OR(TRIM(Customers!D897&amp;"")="",ISNUMBER(MATCH(TRIM(Customers!D897&amp;""),Codes!$A$5:$A$14,0))),"",TRIM(Customers!D897))</f>
        <v>Marche</v>
      </c>
      <c r="E897" s="2" t="str">
        <f aca="false">IF(OR(TRIM(Customers!E897&amp;"")="",ISNUMBER(MATCH(TRIM(Customers!E897&amp;""),Codes!$A$5:$A$14,0))),"",TRIM(Customers!E897))</f>
        <v>Manual worker</v>
      </c>
      <c r="F897" s="2" t="str">
        <f aca="false">IF(OR(TRIM(Customers!F897&amp;"")="",ISNUMBER(MATCH(TRIM(Customers!F897&amp;""),Codes!$A$5:$A$14,0))),"",TRIM(Customers!F897))</f>
        <v>Single</v>
      </c>
      <c r="G897" s="4" t="n">
        <f aca="false">IF(OR(TRIM(Customers!G897&amp;"")="",ISNUMBER(MATCH(TRIM(Customers!G897&amp;""),Codes!$A$5:$A$14,0)),Customers!G897=-999),"",IF(ISNUMBER(Customers!G897),Customers!G897,IFERROR(VALUE(Customers!G897),"")))</f>
        <v>26300</v>
      </c>
      <c r="H897" s="3" t="n">
        <f aca="false">IF(OR(TRIM(Customers!H897&amp;"")="",ISNUMBER(MATCH(TRIM(Customers!H897&amp;""),Codes!$A$5:$A$14,0))),"",IF(ISNUMBER(Customers!H897),Customers!H897,IFERROR(VALUE(Customers!H897),"")))</f>
        <v>1</v>
      </c>
      <c r="I897" s="5" t="n">
        <f aca="false">IF(OR(TRIM(Customers!I897&amp;"")="",ISNUMBER(MATCH(TRIM(Customers!I897&amp;""),Codes!$A$5:$A$14,0)),Customers!I897=DATE(1970,1,1)),"",IF(ISNUMBER(Customers!I897),Customers!I897,IFERROR(DATEVALUE(Customers!I897),"")))</f>
        <v>45608</v>
      </c>
      <c r="J897" s="2" t="str">
        <f aca="false">IF(OR(TRIM(Customers!J897&amp;"")="",ISNUMBER(MATCH(TRIM(Customers!J897&amp;""),Codes!$A$5:$A$14,0))),"",TRIM(Customers!J897))</f>
        <v/>
      </c>
      <c r="K897" s="3" t="n">
        <f aca="false">IF(OR(TRIM(Customers!K897&amp;"")="",ISNUMBER(MATCH(TRIM(Customers!K897&amp;""),Codes!$A$5:$A$14,0))),"",IF(ISNUMBER(Customers!K897),Customers!K897,IFERROR(VALUE(Customers!K897),"")))</f>
        <v>1</v>
      </c>
      <c r="L897" s="4" t="n">
        <f aca="false">IF(OR(TRIM(Customers!L897&amp;"")="",ISNUMBER(MATCH(TRIM(Customers!L897&amp;""),Codes!$A$5:$A$14,0))),"",IF(ISNUMBER(Customers!L897),Customers!L897,IFERROR(VALUE(Customers!L897),"")))</f>
        <v>4124.57</v>
      </c>
      <c r="M897" s="4" t="n">
        <f aca="false">IF(OR(TRIM(Customers!M897&amp;"")="",ISNUMBER(MATCH(TRIM(Customers!M897&amp;""),Codes!$A$5:$A$14,0))),"",IF(ISNUMBER(Customers!M897),Customers!M897,IFERROR(VALUE(Customers!M897),"")))</f>
        <v>6004.08</v>
      </c>
      <c r="N897" s="3" t="n">
        <f aca="false">IF(OR(TRIM(Customers!N897&amp;"")="",ISNUMBER(MATCH(TRIM(Customers!N897&amp;""),Codes!$A$5:$A$14,0)),Customers!N897=9999),"",IF(ISNUMBER(Customers!N897),Customers!N897,IFERROR(VALUE(Customers!N897),"")))</f>
        <v>35</v>
      </c>
      <c r="O897" s="4" t="n">
        <f aca="false">IF(OR(TRIM(Customers!O897&amp;"")="",ISNUMBER(MATCH(TRIM(Customers!O897&amp;""),Codes!$A$5:$A$14,0))),"",IF(ISNUMBER(Customers!O897),Customers!O897,IFERROR(VALUE(Customers!O897),"")))</f>
        <v>34.5</v>
      </c>
      <c r="P897" s="3" t="n">
        <f aca="false">IF(OR(TRIM(Customers!P897&amp;"")="",ISNUMBER(MATCH(TRIM(Customers!P897&amp;""),Codes!$A$5:$A$14,0))),"",IF(ISNUMBER(Customers!P897),Customers!P897,IFERROR(VALUE(Customers!P897),"")))</f>
        <v>5</v>
      </c>
      <c r="Q897" s="4" t="n">
        <f aca="false">IF(OR(TRIM(Customers!Q897&amp;"")="",ISNUMBER(MATCH(TRIM(Customers!Q897&amp;""),Codes!$A$5:$A$14,0))),"",IF(ISNUMBER(Customers!Q897),Customers!Q897,IFERROR(VALUE(Customers!Q897),"")))</f>
        <v>4500</v>
      </c>
      <c r="R897" s="4" t="n">
        <f aca="false">IF(OR(TRIM(Customers!R897&amp;"")="",ISNUMBER(MATCH(TRIM(Customers!R897&amp;""),Codes!$A$5:$A$14,0))),"",IF(ISNUMBER(Customers!R897),Customers!R897,IFERROR(VALUE(Customers!R897),"")))</f>
        <v>2802.84</v>
      </c>
      <c r="S897" s="4" t="str">
        <f aca="false">IF(OR(TRIM(Customers!S897&amp;"")="",ISNUMBER(MATCH(TRIM(Customers!S897&amp;""),Codes!$A$5:$A$14,0))),"",IF(ISNUMBER(Customers!S897),Customers!S897,IFERROR(VALUE(Customers!S897),"")))</f>
        <v/>
      </c>
      <c r="T897" s="4" t="str">
        <f aca="false">IF(OR(TRIM(Customers!T897&amp;"")="",ISNUMBER(MATCH(TRIM(Customers!T897&amp;""),Codes!$A$5:$A$14,0))),"",IF(ISNUMBER(Customers!T897),Customers!T897,IFERROR(VALUE(Customers!T897),"")))</f>
        <v/>
      </c>
      <c r="U897" s="3" t="n">
        <f aca="false">IF(OR(TRIM(Customers!U897&amp;"")="",ISNUMBER(MATCH(TRIM(Customers!U897&amp;""),Codes!$A$5:$A$14,0)),Customers!U897=0),"",IF(ISNUMBER(Customers!U897),Customers!U897,IFERROR(VALUE(Customers!U897),"")))</f>
        <v>616</v>
      </c>
      <c r="V897" s="3" t="n">
        <f aca="false">IF(OR(TRIM(Customers!V897&amp;"")="",ISNUMBER(MATCH(TRIM(Customers!V897&amp;""),Codes!$A$5:$A$14,0))),"",IF(ISNUMBER(Customers!V897),Customers!V897,IFERROR(VALUE(Customers!V897),"")))</f>
        <v>1</v>
      </c>
    </row>
    <row r="898" customFormat="false" ht="15" hidden="false" customHeight="false" outlineLevel="0" collapsed="false">
      <c r="A898" s="2" t="str">
        <f aca="false">Customers!A898</f>
        <v>CL00897</v>
      </c>
      <c r="B898" s="3" t="n">
        <f aca="false">IF(OR(TRIM(Customers!B898&amp;"")="",ISNUMBER(MATCH(TRIM(Customers!B898&amp;""),Codes!$A$5:$A$14,0)),Customers!B898=0),"",IF(ISNUMBER(Customers!B898),Customers!B898,IFERROR(VALUE(Customers!B898),"")))</f>
        <v>66</v>
      </c>
      <c r="C898" s="2" t="str">
        <f aca="false">IF(OR(TRIM(Customers!C898&amp;"")="",ISNUMBER(MATCH(TRIM(Customers!C898&amp;""),Codes!$A$5:$A$14,0))),"",TRIM(Customers!C898))</f>
        <v>F</v>
      </c>
      <c r="D898" s="2" t="str">
        <f aca="false">IF(OR(TRIM(Customers!D898&amp;"")="",ISNUMBER(MATCH(TRIM(Customers!D898&amp;""),Codes!$A$5:$A$14,0))),"",TRIM(Customers!D898))</f>
        <v>Lombardia</v>
      </c>
      <c r="E898" s="2" t="str">
        <f aca="false">IF(OR(TRIM(Customers!E898&amp;"")="",ISNUMBER(MATCH(TRIM(Customers!E898&amp;""),Codes!$A$5:$A$14,0))),"",TRIM(Customers!E898))</f>
        <v>Retired</v>
      </c>
      <c r="F898" s="2" t="str">
        <f aca="false">IF(OR(TRIM(Customers!F898&amp;"")="",ISNUMBER(MATCH(TRIM(Customers!F898&amp;""),Codes!$A$5:$A$14,0))),"",TRIM(Customers!F898))</f>
        <v>Divorced</v>
      </c>
      <c r="G898" s="4" t="n">
        <f aca="false">IF(OR(TRIM(Customers!G898&amp;"")="",ISNUMBER(MATCH(TRIM(Customers!G898&amp;""),Codes!$A$5:$A$14,0)),Customers!G898=-999),"",IF(ISNUMBER(Customers!G898),Customers!G898,IFERROR(VALUE(Customers!G898),"")))</f>
        <v>17700</v>
      </c>
      <c r="H898" s="3" t="n">
        <f aca="false">IF(OR(TRIM(Customers!H898&amp;"")="",ISNUMBER(MATCH(TRIM(Customers!H898&amp;""),Codes!$A$5:$A$14,0))),"",IF(ISNUMBER(Customers!H898),Customers!H898,IFERROR(VALUE(Customers!H898),"")))</f>
        <v>7</v>
      </c>
      <c r="I898" s="5" t="n">
        <f aca="false">IF(OR(TRIM(Customers!I898&amp;"")="",ISNUMBER(MATCH(TRIM(Customers!I898&amp;""),Codes!$A$5:$A$14,0)),Customers!I898=DATE(1970,1,1)),"",IF(ISNUMBER(Customers!I898),Customers!I898,IFERROR(DATEVALUE(Customers!I898),"")))</f>
        <v>43451</v>
      </c>
      <c r="J898" s="2" t="str">
        <f aca="false">IF(OR(TRIM(Customers!J898&amp;"")="",ISNUMBER(MATCH(TRIM(Customers!J898&amp;""),Codes!$A$5:$A$14,0))),"",TRIM(Customers!J898))</f>
        <v>Online Banking</v>
      </c>
      <c r="K898" s="3" t="n">
        <f aca="false">IF(OR(TRIM(Customers!K898&amp;"")="",ISNUMBER(MATCH(TRIM(Customers!K898&amp;""),Codes!$A$5:$A$14,0))),"",IF(ISNUMBER(Customers!K898),Customers!K898,IFERROR(VALUE(Customers!K898),"")))</f>
        <v>1</v>
      </c>
      <c r="L898" s="4" t="n">
        <f aca="false">IF(OR(TRIM(Customers!L898&amp;"")="",ISNUMBER(MATCH(TRIM(Customers!L898&amp;""),Codes!$A$5:$A$14,0))),"",IF(ISNUMBER(Customers!L898),Customers!L898,IFERROR(VALUE(Customers!L898),"")))</f>
        <v>967.32</v>
      </c>
      <c r="M898" s="4" t="n">
        <f aca="false">IF(OR(TRIM(Customers!M898&amp;"")="",ISNUMBER(MATCH(TRIM(Customers!M898&amp;""),Codes!$A$5:$A$14,0))),"",IF(ISNUMBER(Customers!M898),Customers!M898,IFERROR(VALUE(Customers!M898),"")))</f>
        <v>9521.55</v>
      </c>
      <c r="N898" s="3" t="n">
        <f aca="false">IF(OR(TRIM(Customers!N898&amp;"")="",ISNUMBER(MATCH(TRIM(Customers!N898&amp;""),Codes!$A$5:$A$14,0)),Customers!N898=9999),"",IF(ISNUMBER(Customers!N898),Customers!N898,IFERROR(VALUE(Customers!N898),"")))</f>
        <v>18</v>
      </c>
      <c r="O898" s="4" t="n">
        <f aca="false">IF(OR(TRIM(Customers!O898&amp;"")="",ISNUMBER(MATCH(TRIM(Customers!O898&amp;""),Codes!$A$5:$A$14,0))),"",IF(ISNUMBER(Customers!O898),Customers!O898,IFERROR(VALUE(Customers!O898),"")))</f>
        <v>49.88</v>
      </c>
      <c r="P898" s="3" t="n">
        <f aca="false">IF(OR(TRIM(Customers!P898&amp;"")="",ISNUMBER(MATCH(TRIM(Customers!P898&amp;""),Codes!$A$5:$A$14,0))),"",IF(ISNUMBER(Customers!P898),Customers!P898,IFERROR(VALUE(Customers!P898),"")))</f>
        <v>3</v>
      </c>
      <c r="Q898" s="4" t="n">
        <f aca="false">IF(OR(TRIM(Customers!Q898&amp;"")="",ISNUMBER(MATCH(TRIM(Customers!Q898&amp;""),Codes!$A$5:$A$14,0))),"",IF(ISNUMBER(Customers!Q898),Customers!Q898,IFERROR(VALUE(Customers!Q898),"")))</f>
        <v>2000</v>
      </c>
      <c r="R898" s="4" t="n">
        <f aca="false">IF(OR(TRIM(Customers!R898&amp;"")="",ISNUMBER(MATCH(TRIM(Customers!R898&amp;""),Codes!$A$5:$A$14,0))),"",IF(ISNUMBER(Customers!R898),Customers!R898,IFERROR(VALUE(Customers!R898),"")))</f>
        <v>957.11</v>
      </c>
      <c r="S898" s="4" t="str">
        <f aca="false">IF(OR(TRIM(Customers!S898&amp;"")="",ISNUMBER(MATCH(TRIM(Customers!S898&amp;""),Codes!$A$5:$A$14,0))),"",IF(ISNUMBER(Customers!S898),Customers!S898,IFERROR(VALUE(Customers!S898),"")))</f>
        <v/>
      </c>
      <c r="T898" s="4" t="str">
        <f aca="false">IF(OR(TRIM(Customers!T898&amp;"")="",ISNUMBER(MATCH(TRIM(Customers!T898&amp;""),Codes!$A$5:$A$14,0))),"",IF(ISNUMBER(Customers!T898),Customers!T898,IFERROR(VALUE(Customers!T898),"")))</f>
        <v/>
      </c>
      <c r="U898" s="3" t="n">
        <f aca="false">IF(OR(TRIM(Customers!U898&amp;"")="",ISNUMBER(MATCH(TRIM(Customers!U898&amp;""),Codes!$A$5:$A$14,0)),Customers!U898=0),"",IF(ISNUMBER(Customers!U898),Customers!U898,IFERROR(VALUE(Customers!U898),"")))</f>
        <v>550</v>
      </c>
      <c r="V898" s="3" t="n">
        <f aca="false">IF(OR(TRIM(Customers!V898&amp;"")="",ISNUMBER(MATCH(TRIM(Customers!V898&amp;""),Codes!$A$5:$A$14,0))),"",IF(ISNUMBER(Customers!V898),Customers!V898,IFERROR(VALUE(Customers!V898),"")))</f>
        <v>0</v>
      </c>
    </row>
    <row r="899" customFormat="false" ht="15" hidden="false" customHeight="false" outlineLevel="0" collapsed="false">
      <c r="A899" s="2" t="str">
        <f aca="false">Customers!A899</f>
        <v>CL00898</v>
      </c>
      <c r="B899" s="3" t="n">
        <f aca="false">IF(OR(TRIM(Customers!B899&amp;"")="",ISNUMBER(MATCH(TRIM(Customers!B899&amp;""),Codes!$A$5:$A$14,0)),Customers!B899=0),"",IF(ISNUMBER(Customers!B899),Customers!B899,IFERROR(VALUE(Customers!B899),"")))</f>
        <v>41</v>
      </c>
      <c r="C899" s="2" t="str">
        <f aca="false">IF(OR(TRIM(Customers!C899&amp;"")="",ISNUMBER(MATCH(TRIM(Customers!C899&amp;""),Codes!$A$5:$A$14,0))),"",TRIM(Customers!C899))</f>
        <v>M</v>
      </c>
      <c r="D899" s="2" t="str">
        <f aca="false">IF(OR(TRIM(Customers!D899&amp;"")="",ISNUMBER(MATCH(TRIM(Customers!D899&amp;""),Codes!$A$5:$A$14,0))),"",TRIM(Customers!D899))</f>
        <v>Lazio</v>
      </c>
      <c r="E899" s="2" t="str">
        <f aca="false">IF(OR(TRIM(Customers!E899&amp;"")="",ISNUMBER(MATCH(TRIM(Customers!E899&amp;""),Codes!$A$5:$A$14,0))),"",TRIM(Customers!E899))</f>
        <v>Employee</v>
      </c>
      <c r="F899" s="2" t="str">
        <f aca="false">IF(OR(TRIM(Customers!F899&amp;"")="",ISNUMBER(MATCH(TRIM(Customers!F899&amp;""),Codes!$A$5:$A$14,0))),"",TRIM(Customers!F899))</f>
        <v>Single</v>
      </c>
      <c r="G899" s="4" t="n">
        <f aca="false">IF(OR(TRIM(Customers!G899&amp;"")="",ISNUMBER(MATCH(TRIM(Customers!G899&amp;""),Codes!$A$5:$A$14,0)),Customers!G899=-999),"",IF(ISNUMBER(Customers!G899),Customers!G899,IFERROR(VALUE(Customers!G899),"")))</f>
        <v>20500</v>
      </c>
      <c r="H899" s="3" t="n">
        <f aca="false">IF(OR(TRIM(Customers!H899&amp;"")="",ISNUMBER(MATCH(TRIM(Customers!H899&amp;""),Codes!$A$5:$A$14,0))),"",IF(ISNUMBER(Customers!H899),Customers!H899,IFERROR(VALUE(Customers!H899),"")))</f>
        <v>3</v>
      </c>
      <c r="I899" s="5" t="n">
        <f aca="false">IF(OR(TRIM(Customers!I899&amp;"")="",ISNUMBER(MATCH(TRIM(Customers!I899&amp;""),Codes!$A$5:$A$14,0)),Customers!I899=DATE(1970,1,1)),"",IF(ISNUMBER(Customers!I899),Customers!I899,IFERROR(DATEVALUE(Customers!I899),"")))</f>
        <v>44842</v>
      </c>
      <c r="J899" s="2" t="str">
        <f aca="false">IF(OR(TRIM(Customers!J899&amp;"")="",ISNUMBER(MATCH(TRIM(Customers!J899&amp;""),Codes!$A$5:$A$14,0))),"",TRIM(Customers!J899))</f>
        <v/>
      </c>
      <c r="K899" s="3" t="n">
        <f aca="false">IF(OR(TRIM(Customers!K899&amp;"")="",ISNUMBER(MATCH(TRIM(Customers!K899&amp;""),Codes!$A$5:$A$14,0))),"",IF(ISNUMBER(Customers!K899),Customers!K899,IFERROR(VALUE(Customers!K899),"")))</f>
        <v>4</v>
      </c>
      <c r="L899" s="4" t="n">
        <f aca="false">IF(OR(TRIM(Customers!L899&amp;"")="",ISNUMBER(MATCH(TRIM(Customers!L899&amp;""),Codes!$A$5:$A$14,0))),"",IF(ISNUMBER(Customers!L899),Customers!L899,IFERROR(VALUE(Customers!L899),"")))</f>
        <v>3944.42</v>
      </c>
      <c r="M899" s="4" t="n">
        <f aca="false">IF(OR(TRIM(Customers!M899&amp;"")="",ISNUMBER(MATCH(TRIM(Customers!M899&amp;""),Codes!$A$5:$A$14,0))),"",IF(ISNUMBER(Customers!M899),Customers!M899,IFERROR(VALUE(Customers!M899),"")))</f>
        <v>0</v>
      </c>
      <c r="N899" s="3" t="n">
        <f aca="false">IF(OR(TRIM(Customers!N899&amp;"")="",ISNUMBER(MATCH(TRIM(Customers!N899&amp;""),Codes!$A$5:$A$14,0)),Customers!N899=9999),"",IF(ISNUMBER(Customers!N899),Customers!N899,IFERROR(VALUE(Customers!N899),"")))</f>
        <v>24</v>
      </c>
      <c r="O899" s="4" t="n">
        <f aca="false">IF(OR(TRIM(Customers!O899&amp;"")="",ISNUMBER(MATCH(TRIM(Customers!O899&amp;""),Codes!$A$5:$A$14,0))),"",IF(ISNUMBER(Customers!O899),Customers!O899,IFERROR(VALUE(Customers!O899),"")))</f>
        <v>58.88</v>
      </c>
      <c r="P899" s="3" t="n">
        <f aca="false">IF(OR(TRIM(Customers!P899&amp;"")="",ISNUMBER(MATCH(TRIM(Customers!P899&amp;""),Codes!$A$5:$A$14,0))),"",IF(ISNUMBER(Customers!P899),Customers!P899,IFERROR(VALUE(Customers!P899),"")))</f>
        <v>2</v>
      </c>
      <c r="Q899" s="4" t="n">
        <f aca="false">IF(OR(TRIM(Customers!Q899&amp;"")="",ISNUMBER(MATCH(TRIM(Customers!Q899&amp;""),Codes!$A$5:$A$14,0))),"",IF(ISNUMBER(Customers!Q899),Customers!Q899,IFERROR(VALUE(Customers!Q899),"")))</f>
        <v>2000</v>
      </c>
      <c r="R899" s="4" t="n">
        <f aca="false">IF(OR(TRIM(Customers!R899&amp;"")="",ISNUMBER(MATCH(TRIM(Customers!R899&amp;""),Codes!$A$5:$A$14,0))),"",IF(ISNUMBER(Customers!R899),Customers!R899,IFERROR(VALUE(Customers!R899),"")))</f>
        <v>1086.82</v>
      </c>
      <c r="S899" s="4" t="n">
        <f aca="false">IF(OR(TRIM(Customers!S899&amp;"")="",ISNUMBER(MATCH(TRIM(Customers!S899&amp;""),Codes!$A$5:$A$14,0))),"",IF(ISNUMBER(Customers!S899),Customers!S899,IFERROR(VALUE(Customers!S899),"")))</f>
        <v>0</v>
      </c>
      <c r="T899" s="4" t="n">
        <f aca="false">IF(OR(TRIM(Customers!T899&amp;"")="",ISNUMBER(MATCH(TRIM(Customers!T899&amp;""),Codes!$A$5:$A$14,0))),"",IF(ISNUMBER(Customers!T899),Customers!T899,IFERROR(VALUE(Customers!T899),"")))</f>
        <v>0</v>
      </c>
      <c r="U899" s="3" t="n">
        <f aca="false">IF(OR(TRIM(Customers!U899&amp;"")="",ISNUMBER(MATCH(TRIM(Customers!U899&amp;""),Codes!$A$5:$A$14,0)),Customers!U899=0),"",IF(ISNUMBER(Customers!U899),Customers!U899,IFERROR(VALUE(Customers!U899),"")))</f>
        <v>555</v>
      </c>
      <c r="V899" s="3" t="n">
        <f aca="false">IF(OR(TRIM(Customers!V899&amp;"")="",ISNUMBER(MATCH(TRIM(Customers!V899&amp;""),Codes!$A$5:$A$14,0))),"",IF(ISNUMBER(Customers!V899),Customers!V899,IFERROR(VALUE(Customers!V899),"")))</f>
        <v>0</v>
      </c>
    </row>
    <row r="900" customFormat="false" ht="15" hidden="false" customHeight="false" outlineLevel="0" collapsed="false">
      <c r="A900" s="2" t="str">
        <f aca="false">Customers!A900</f>
        <v>CL00899</v>
      </c>
      <c r="B900" s="3" t="n">
        <f aca="false">IF(OR(TRIM(Customers!B900&amp;"")="",ISNUMBER(MATCH(TRIM(Customers!B900&amp;""),Codes!$A$5:$A$14,0)),Customers!B900=0),"",IF(ISNUMBER(Customers!B900),Customers!B900,IFERROR(VALUE(Customers!B900),"")))</f>
        <v>38</v>
      </c>
      <c r="C900" s="2" t="str">
        <f aca="false">IF(OR(TRIM(Customers!C900&amp;"")="",ISNUMBER(MATCH(TRIM(Customers!C900&amp;""),Codes!$A$5:$A$14,0))),"",TRIM(Customers!C900))</f>
        <v/>
      </c>
      <c r="D900" s="2" t="str">
        <f aca="false">IF(OR(TRIM(Customers!D900&amp;"")="",ISNUMBER(MATCH(TRIM(Customers!D900&amp;""),Codes!$A$5:$A$14,0))),"",TRIM(Customers!D900))</f>
        <v>Lombardia</v>
      </c>
      <c r="E900" s="2" t="str">
        <f aca="false">IF(OR(TRIM(Customers!E900&amp;"")="",ISNUMBER(MATCH(TRIM(Customers!E900&amp;""),Codes!$A$5:$A$14,0))),"",TRIM(Customers!E900))</f>
        <v>Employee</v>
      </c>
      <c r="F900" s="2" t="str">
        <f aca="false">IF(OR(TRIM(Customers!F900&amp;"")="",ISNUMBER(MATCH(TRIM(Customers!F900&amp;""),Codes!$A$5:$A$14,0))),"",TRIM(Customers!F900))</f>
        <v>Married</v>
      </c>
      <c r="G900" s="4" t="n">
        <f aca="false">IF(OR(TRIM(Customers!G900&amp;"")="",ISNUMBER(MATCH(TRIM(Customers!G900&amp;""),Codes!$A$5:$A$14,0)),Customers!G900=-999),"",IF(ISNUMBER(Customers!G900),Customers!G900,IFERROR(VALUE(Customers!G900),"")))</f>
        <v>37800</v>
      </c>
      <c r="H900" s="3" t="n">
        <f aca="false">IF(OR(TRIM(Customers!H900&amp;"")="",ISNUMBER(MATCH(TRIM(Customers!H900&amp;""),Codes!$A$5:$A$14,0))),"",IF(ISNUMBER(Customers!H900),Customers!H900,IFERROR(VALUE(Customers!H900),"")))</f>
        <v>8</v>
      </c>
      <c r="I900" s="5" t="n">
        <f aca="false">IF(OR(TRIM(Customers!I900&amp;"")="",ISNUMBER(MATCH(TRIM(Customers!I900&amp;""),Codes!$A$5:$A$14,0)),Customers!I900=DATE(1970,1,1)),"",IF(ISNUMBER(Customers!I900),Customers!I900,IFERROR(DATEVALUE(Customers!I900),"")))</f>
        <v>43030</v>
      </c>
      <c r="J900" s="2" t="str">
        <f aca="false">IF(OR(TRIM(Customers!J900&amp;"")="",ISNUMBER(MATCH(TRIM(Customers!J900&amp;""),Codes!$A$5:$A$14,0))),"",TRIM(Customers!J900))</f>
        <v>Branch</v>
      </c>
      <c r="K900" s="3" t="n">
        <f aca="false">IF(OR(TRIM(Customers!K900&amp;"")="",ISNUMBER(MATCH(TRIM(Customers!K900&amp;""),Codes!$A$5:$A$14,0))),"",IF(ISNUMBER(Customers!K900),Customers!K900,IFERROR(VALUE(Customers!K900),"")))</f>
        <v>3</v>
      </c>
      <c r="L900" s="4" t="n">
        <f aca="false">IF(OR(TRIM(Customers!L900&amp;"")="",ISNUMBER(MATCH(TRIM(Customers!L900&amp;""),Codes!$A$5:$A$14,0))),"",IF(ISNUMBER(Customers!L900),Customers!L900,IFERROR(VALUE(Customers!L900),"")))</f>
        <v>4124.2</v>
      </c>
      <c r="M900" s="4" t="n">
        <f aca="false">IF(OR(TRIM(Customers!M900&amp;"")="",ISNUMBER(MATCH(TRIM(Customers!M900&amp;""),Codes!$A$5:$A$14,0))),"",IF(ISNUMBER(Customers!M900),Customers!M900,IFERROR(VALUE(Customers!M900),"")))</f>
        <v>36631.22</v>
      </c>
      <c r="N900" s="3" t="n">
        <f aca="false">IF(OR(TRIM(Customers!N900&amp;"")="",ISNUMBER(MATCH(TRIM(Customers!N900&amp;""),Codes!$A$5:$A$14,0)),Customers!N900=9999),"",IF(ISNUMBER(Customers!N900),Customers!N900,IFERROR(VALUE(Customers!N900),"")))</f>
        <v>22</v>
      </c>
      <c r="O900" s="4" t="n">
        <f aca="false">IF(OR(TRIM(Customers!O900&amp;"")="",ISNUMBER(MATCH(TRIM(Customers!O900&amp;""),Codes!$A$5:$A$14,0))),"",IF(ISNUMBER(Customers!O900),Customers!O900,IFERROR(VALUE(Customers!O900),"")))</f>
        <v>50.62</v>
      </c>
      <c r="P900" s="3" t="n">
        <f aca="false">IF(OR(TRIM(Customers!P900&amp;"")="",ISNUMBER(MATCH(TRIM(Customers!P900&amp;""),Codes!$A$5:$A$14,0))),"",IF(ISNUMBER(Customers!P900),Customers!P900,IFERROR(VALUE(Customers!P900),"")))</f>
        <v>4</v>
      </c>
      <c r="Q900" s="4" t="n">
        <f aca="false">IF(OR(TRIM(Customers!Q900&amp;"")="",ISNUMBER(MATCH(TRIM(Customers!Q900&amp;""),Codes!$A$5:$A$14,0))),"",IF(ISNUMBER(Customers!Q900),Customers!Q900,IFERROR(VALUE(Customers!Q900),"")))</f>
        <v>7500</v>
      </c>
      <c r="R900" s="4" t="n">
        <f aca="false">IF(OR(TRIM(Customers!R900&amp;"")="",ISNUMBER(MATCH(TRIM(Customers!R900&amp;""),Codes!$A$5:$A$14,0))),"",IF(ISNUMBER(Customers!R900),Customers!R900,IFERROR(VALUE(Customers!R900),"")))</f>
        <v>805.7</v>
      </c>
      <c r="S900" s="4" t="n">
        <f aca="false">IF(OR(TRIM(Customers!S900&amp;"")="",ISNUMBER(MATCH(TRIM(Customers!S900&amp;""),Codes!$A$5:$A$14,0))),"",IF(ISNUMBER(Customers!S900),Customers!S900,IFERROR(VALUE(Customers!S900),"")))</f>
        <v>0</v>
      </c>
      <c r="T900" s="4" t="n">
        <f aca="false">IF(OR(TRIM(Customers!T900&amp;"")="",ISNUMBER(MATCH(TRIM(Customers!T900&amp;""),Codes!$A$5:$A$14,0))),"",IF(ISNUMBER(Customers!T900),Customers!T900,IFERROR(VALUE(Customers!T900),"")))</f>
        <v>0</v>
      </c>
      <c r="U900" s="3" t="n">
        <f aca="false">IF(OR(TRIM(Customers!U900&amp;"")="",ISNUMBER(MATCH(TRIM(Customers!U900&amp;""),Codes!$A$5:$A$14,0)),Customers!U900=0),"",IF(ISNUMBER(Customers!U900),Customers!U900,IFERROR(VALUE(Customers!U900),"")))</f>
        <v>596</v>
      </c>
      <c r="V900" s="3" t="n">
        <f aca="false">IF(OR(TRIM(Customers!V900&amp;"")="",ISNUMBER(MATCH(TRIM(Customers!V900&amp;""),Codes!$A$5:$A$14,0))),"",IF(ISNUMBER(Customers!V900),Customers!V900,IFERROR(VALUE(Customers!V900),"")))</f>
        <v>0</v>
      </c>
    </row>
    <row r="901" customFormat="false" ht="15" hidden="false" customHeight="false" outlineLevel="0" collapsed="false">
      <c r="A901" s="2" t="str">
        <f aca="false">Customers!A901</f>
        <v>CL00900</v>
      </c>
      <c r="B901" s="3" t="n">
        <f aca="false">IF(OR(TRIM(Customers!B901&amp;"")="",ISNUMBER(MATCH(TRIM(Customers!B901&amp;""),Codes!$A$5:$A$14,0)),Customers!B901=0),"",IF(ISNUMBER(Customers!B901),Customers!B901,IFERROR(VALUE(Customers!B901),"")))</f>
        <v>45</v>
      </c>
      <c r="C901" s="2" t="str">
        <f aca="false">IF(OR(TRIM(Customers!C901&amp;"")="",ISNUMBER(MATCH(TRIM(Customers!C901&amp;""),Codes!$A$5:$A$14,0))),"",TRIM(Customers!C901))</f>
        <v>F</v>
      </c>
      <c r="D901" s="2" t="str">
        <f aca="false">IF(OR(TRIM(Customers!D901&amp;"")="",ISNUMBER(MATCH(TRIM(Customers!D901&amp;""),Codes!$A$5:$A$14,0))),"",TRIM(Customers!D901))</f>
        <v>Lombardia</v>
      </c>
      <c r="E901" s="2" t="str">
        <f aca="false">IF(OR(TRIM(Customers!E901&amp;"")="",ISNUMBER(MATCH(TRIM(Customers!E901&amp;""),Codes!$A$5:$A$14,0))),"",TRIM(Customers!E901))</f>
        <v>Manual worker</v>
      </c>
      <c r="F901" s="2" t="str">
        <f aca="false">IF(OR(TRIM(Customers!F901&amp;"")="",ISNUMBER(MATCH(TRIM(Customers!F901&amp;""),Codes!$A$5:$A$14,0))),"",TRIM(Customers!F901))</f>
        <v>Married</v>
      </c>
      <c r="G901" s="4" t="n">
        <f aca="false">IF(OR(TRIM(Customers!G901&amp;"")="",ISNUMBER(MATCH(TRIM(Customers!G901&amp;""),Codes!$A$5:$A$14,0)),Customers!G901=-999),"",IF(ISNUMBER(Customers!G901),Customers!G901,IFERROR(VALUE(Customers!G901),"")))</f>
        <v>17900</v>
      </c>
      <c r="H901" s="3" t="n">
        <f aca="false">IF(OR(TRIM(Customers!H901&amp;"")="",ISNUMBER(MATCH(TRIM(Customers!H901&amp;""),Codes!$A$5:$A$14,0))),"",IF(ISNUMBER(Customers!H901),Customers!H901,IFERROR(VALUE(Customers!H901),"")))</f>
        <v>5</v>
      </c>
      <c r="I901" s="5" t="n">
        <f aca="false">IF(OR(TRIM(Customers!I901&amp;"")="",ISNUMBER(MATCH(TRIM(Customers!I901&amp;""),Codes!$A$5:$A$14,0)),Customers!I901=DATE(1970,1,1)),"",IF(ISNUMBER(Customers!I901),Customers!I901,IFERROR(DATEVALUE(Customers!I901),"")))</f>
        <v>44428</v>
      </c>
      <c r="J901" s="2" t="str">
        <f aca="false">IF(OR(TRIM(Customers!J901&amp;"")="",ISNUMBER(MATCH(TRIM(Customers!J901&amp;""),Codes!$A$5:$A$14,0))),"",TRIM(Customers!J901))</f>
        <v>Online Banking</v>
      </c>
      <c r="K901" s="3" t="n">
        <f aca="false">IF(OR(TRIM(Customers!K901&amp;"")="",ISNUMBER(MATCH(TRIM(Customers!K901&amp;""),Codes!$A$5:$A$14,0))),"",IF(ISNUMBER(Customers!K901),Customers!K901,IFERROR(VALUE(Customers!K901),"")))</f>
        <v>2</v>
      </c>
      <c r="L901" s="4" t="n">
        <f aca="false">IF(OR(TRIM(Customers!L901&amp;"")="",ISNUMBER(MATCH(TRIM(Customers!L901&amp;""),Codes!$A$5:$A$14,0))),"",IF(ISNUMBER(Customers!L901),Customers!L901,IFERROR(VALUE(Customers!L901),"")))</f>
        <v>647.39</v>
      </c>
      <c r="M901" s="4" t="n">
        <f aca="false">IF(OR(TRIM(Customers!M901&amp;"")="",ISNUMBER(MATCH(TRIM(Customers!M901&amp;""),Codes!$A$5:$A$14,0))),"",IF(ISNUMBER(Customers!M901),Customers!M901,IFERROR(VALUE(Customers!M901),"")))</f>
        <v>7246.02</v>
      </c>
      <c r="N901" s="3" t="n">
        <f aca="false">IF(OR(TRIM(Customers!N901&amp;"")="",ISNUMBER(MATCH(TRIM(Customers!N901&amp;""),Codes!$A$5:$A$14,0)),Customers!N901=9999),"",IF(ISNUMBER(Customers!N901),Customers!N901,IFERROR(VALUE(Customers!N901),"")))</f>
        <v>24</v>
      </c>
      <c r="O901" s="4" t="n">
        <f aca="false">IF(OR(TRIM(Customers!O901&amp;"")="",ISNUMBER(MATCH(TRIM(Customers!O901&amp;""),Codes!$A$5:$A$14,0))),"",IF(ISNUMBER(Customers!O901),Customers!O901,IFERROR(VALUE(Customers!O901),"")))</f>
        <v>40.92</v>
      </c>
      <c r="P901" s="3" t="n">
        <f aca="false">IF(OR(TRIM(Customers!P901&amp;"")="",ISNUMBER(MATCH(TRIM(Customers!P901&amp;""),Codes!$A$5:$A$14,0))),"",IF(ISNUMBER(Customers!P901),Customers!P901,IFERROR(VALUE(Customers!P901),"")))</f>
        <v>1</v>
      </c>
      <c r="Q901" s="4" t="n">
        <f aca="false">IF(OR(TRIM(Customers!Q901&amp;"")="",ISNUMBER(MATCH(TRIM(Customers!Q901&amp;""),Codes!$A$5:$A$14,0))),"",IF(ISNUMBER(Customers!Q901),Customers!Q901,IFERROR(VALUE(Customers!Q901),"")))</f>
        <v>4000</v>
      </c>
      <c r="R901" s="4" t="n">
        <f aca="false">IF(OR(TRIM(Customers!R901&amp;"")="",ISNUMBER(MATCH(TRIM(Customers!R901&amp;""),Codes!$A$5:$A$14,0))),"",IF(ISNUMBER(Customers!R901),Customers!R901,IFERROR(VALUE(Customers!R901),"")))</f>
        <v>1304.38</v>
      </c>
      <c r="S901" s="4" t="n">
        <f aca="false">IF(OR(TRIM(Customers!S901&amp;"")="",ISNUMBER(MATCH(TRIM(Customers!S901&amp;""),Codes!$A$5:$A$14,0))),"",IF(ISNUMBER(Customers!S901),Customers!S901,IFERROR(VALUE(Customers!S901),"")))</f>
        <v>0</v>
      </c>
      <c r="T901" s="4" t="n">
        <f aca="false">IF(OR(TRIM(Customers!T901&amp;"")="",ISNUMBER(MATCH(TRIM(Customers!T901&amp;""),Codes!$A$5:$A$14,0))),"",IF(ISNUMBER(Customers!T901),Customers!T901,IFERROR(VALUE(Customers!T901),"")))</f>
        <v>0</v>
      </c>
      <c r="U901" s="3" t="n">
        <f aca="false">IF(OR(TRIM(Customers!U901&amp;"")="",ISNUMBER(MATCH(TRIM(Customers!U901&amp;""),Codes!$A$5:$A$14,0)),Customers!U901=0),"",IF(ISNUMBER(Customers!U901),Customers!U901,IFERROR(VALUE(Customers!U901),"")))</f>
        <v>552</v>
      </c>
      <c r="V901" s="3" t="n">
        <f aca="false">IF(OR(TRIM(Customers!V901&amp;"")="",ISNUMBER(MATCH(TRIM(Customers!V901&amp;""),Codes!$A$5:$A$14,0))),"",IF(ISNUMBER(Customers!V901),Customers!V901,IFERROR(VALUE(Customers!V901),"")))</f>
        <v>1</v>
      </c>
    </row>
    <row r="902" customFormat="false" ht="15" hidden="false" customHeight="false" outlineLevel="0" collapsed="false">
      <c r="A902" s="2" t="str">
        <f aca="false">Customers!A902</f>
        <v>CL00901</v>
      </c>
      <c r="B902" s="3" t="n">
        <f aca="false">IF(OR(TRIM(Customers!B902&amp;"")="",ISNUMBER(MATCH(TRIM(Customers!B902&amp;""),Codes!$A$5:$A$14,0)),Customers!B902=0),"",IF(ISNUMBER(Customers!B902),Customers!B902,IFERROR(VALUE(Customers!B902),"")))</f>
        <v>58</v>
      </c>
      <c r="C902" s="2" t="str">
        <f aca="false">IF(OR(TRIM(Customers!C902&amp;"")="",ISNUMBER(MATCH(TRIM(Customers!C902&amp;""),Codes!$A$5:$A$14,0))),"",TRIM(Customers!C902))</f>
        <v>M</v>
      </c>
      <c r="D902" s="2" t="str">
        <f aca="false">IF(OR(TRIM(Customers!D902&amp;"")="",ISNUMBER(MATCH(TRIM(Customers!D902&amp;""),Codes!$A$5:$A$14,0))),"",TRIM(Customers!D902))</f>
        <v>Veneto</v>
      </c>
      <c r="E902" s="2" t="str">
        <f aca="false">IF(OR(TRIM(Customers!E902&amp;"")="",ISNUMBER(MATCH(TRIM(Customers!E902&amp;""),Codes!$A$5:$A$14,0))),"",TRIM(Customers!E902))</f>
        <v>Employee</v>
      </c>
      <c r="F902" s="2" t="str">
        <f aca="false">IF(OR(TRIM(Customers!F902&amp;"")="",ISNUMBER(MATCH(TRIM(Customers!F902&amp;""),Codes!$A$5:$A$14,0))),"",TRIM(Customers!F902))</f>
        <v>Married</v>
      </c>
      <c r="G902" s="4" t="n">
        <f aca="false">IF(OR(TRIM(Customers!G902&amp;"")="",ISNUMBER(MATCH(TRIM(Customers!G902&amp;""),Codes!$A$5:$A$14,0)),Customers!G902=-999),"",IF(ISNUMBER(Customers!G902),Customers!G902,IFERROR(VALUE(Customers!G902),"")))</f>
        <v>48000</v>
      </c>
      <c r="H902" s="3" t="n">
        <f aca="false">IF(OR(TRIM(Customers!H902&amp;"")="",ISNUMBER(MATCH(TRIM(Customers!H902&amp;""),Codes!$A$5:$A$14,0))),"",IF(ISNUMBER(Customers!H902),Customers!H902,IFERROR(VALUE(Customers!H902),"")))</f>
        <v>7</v>
      </c>
      <c r="I902" s="5" t="n">
        <f aca="false">IF(OR(TRIM(Customers!I902&amp;"")="",ISNUMBER(MATCH(TRIM(Customers!I902&amp;""),Codes!$A$5:$A$14,0)),Customers!I902=DATE(1970,1,1)),"",IF(ISNUMBER(Customers!I902),Customers!I902,IFERROR(DATEVALUE(Customers!I902),"")))</f>
        <v>43662</v>
      </c>
      <c r="J902" s="2" t="str">
        <f aca="false">IF(OR(TRIM(Customers!J902&amp;"")="",ISNUMBER(MATCH(TRIM(Customers!J902&amp;""),Codes!$A$5:$A$14,0))),"",TRIM(Customers!J902))</f>
        <v>Online Banking</v>
      </c>
      <c r="K902" s="3" t="n">
        <f aca="false">IF(OR(TRIM(Customers!K902&amp;"")="",ISNUMBER(MATCH(TRIM(Customers!K902&amp;""),Codes!$A$5:$A$14,0))),"",IF(ISNUMBER(Customers!K902),Customers!K902,IFERROR(VALUE(Customers!K902),"")))</f>
        <v>1</v>
      </c>
      <c r="L902" s="4" t="n">
        <f aca="false">IF(OR(TRIM(Customers!L902&amp;"")="",ISNUMBER(MATCH(TRIM(Customers!L902&amp;""),Codes!$A$5:$A$14,0))),"",IF(ISNUMBER(Customers!L902),Customers!L902,IFERROR(VALUE(Customers!L902),"")))</f>
        <v>5747.35</v>
      </c>
      <c r="M902" s="4" t="n">
        <f aca="false">IF(OR(TRIM(Customers!M902&amp;"")="",ISNUMBER(MATCH(TRIM(Customers!M902&amp;""),Codes!$A$5:$A$14,0))),"",IF(ISNUMBER(Customers!M902),Customers!M902,IFERROR(VALUE(Customers!M902),"")))</f>
        <v>29152.9</v>
      </c>
      <c r="N902" s="3" t="n">
        <f aca="false">IF(OR(TRIM(Customers!N902&amp;"")="",ISNUMBER(MATCH(TRIM(Customers!N902&amp;""),Codes!$A$5:$A$14,0)),Customers!N902=9999),"",IF(ISNUMBER(Customers!N902),Customers!N902,IFERROR(VALUE(Customers!N902),"")))</f>
        <v>35</v>
      </c>
      <c r="O902" s="4" t="n">
        <f aca="false">IF(OR(TRIM(Customers!O902&amp;"")="",ISNUMBER(MATCH(TRIM(Customers!O902&amp;""),Codes!$A$5:$A$14,0))),"",IF(ISNUMBER(Customers!O902),Customers!O902,IFERROR(VALUE(Customers!O902),"")))</f>
        <v>77.17</v>
      </c>
      <c r="P902" s="3" t="n">
        <f aca="false">IF(OR(TRIM(Customers!P902&amp;"")="",ISNUMBER(MATCH(TRIM(Customers!P902&amp;""),Codes!$A$5:$A$14,0))),"",IF(ISNUMBER(Customers!P902),Customers!P902,IFERROR(VALUE(Customers!P902),"")))</f>
        <v>2</v>
      </c>
      <c r="Q902" s="4" t="n">
        <f aca="false">IF(OR(TRIM(Customers!Q902&amp;"")="",ISNUMBER(MATCH(TRIM(Customers!Q902&amp;""),Codes!$A$5:$A$14,0))),"",IF(ISNUMBER(Customers!Q902),Customers!Q902,IFERROR(VALUE(Customers!Q902),"")))</f>
        <v>10500</v>
      </c>
      <c r="R902" s="4" t="n">
        <f aca="false">IF(OR(TRIM(Customers!R902&amp;"")="",ISNUMBER(MATCH(TRIM(Customers!R902&amp;""),Codes!$A$5:$A$14,0))),"",IF(ISNUMBER(Customers!R902),Customers!R902,IFERROR(VALUE(Customers!R902),"")))</f>
        <v>4282.09</v>
      </c>
      <c r="S902" s="4" t="n">
        <f aca="false">IF(OR(TRIM(Customers!S902&amp;"")="",ISNUMBER(MATCH(TRIM(Customers!S902&amp;""),Codes!$A$5:$A$14,0))),"",IF(ISNUMBER(Customers!S902),Customers!S902,IFERROR(VALUE(Customers!S902),"")))</f>
        <v>0</v>
      </c>
      <c r="T902" s="4" t="n">
        <f aca="false">IF(OR(TRIM(Customers!T902&amp;"")="",ISNUMBER(MATCH(TRIM(Customers!T902&amp;""),Codes!$A$5:$A$14,0))),"",IF(ISNUMBER(Customers!T902),Customers!T902,IFERROR(VALUE(Customers!T902),"")))</f>
        <v>0</v>
      </c>
      <c r="U902" s="3" t="n">
        <f aca="false">IF(OR(TRIM(Customers!U902&amp;"")="",ISNUMBER(MATCH(TRIM(Customers!U902&amp;""),Codes!$A$5:$A$14,0)),Customers!U902=0),"",IF(ISNUMBER(Customers!U902),Customers!U902,IFERROR(VALUE(Customers!U902),"")))</f>
        <v>660</v>
      </c>
      <c r="V902" s="3" t="str">
        <f aca="false">IF(OR(TRIM(Customers!V902&amp;"")="",ISNUMBER(MATCH(TRIM(Customers!V902&amp;""),Codes!$A$5:$A$14,0))),"",IF(ISNUMBER(Customers!V902),Customers!V902,IFERROR(VALUE(Customers!V902),"")))</f>
        <v/>
      </c>
    </row>
    <row r="903" customFormat="false" ht="15" hidden="false" customHeight="false" outlineLevel="0" collapsed="false">
      <c r="A903" s="2" t="str">
        <f aca="false">Customers!A903</f>
        <v>CL00902</v>
      </c>
      <c r="B903" s="3" t="n">
        <f aca="false">IF(OR(TRIM(Customers!B903&amp;"")="",ISNUMBER(MATCH(TRIM(Customers!B903&amp;""),Codes!$A$5:$A$14,0)),Customers!B903=0),"",IF(ISNUMBER(Customers!B903),Customers!B903,IFERROR(VALUE(Customers!B903),"")))</f>
        <v>44</v>
      </c>
      <c r="C903" s="2" t="str">
        <f aca="false">IF(OR(TRIM(Customers!C903&amp;"")="",ISNUMBER(MATCH(TRIM(Customers!C903&amp;""),Codes!$A$5:$A$14,0))),"",TRIM(Customers!C903))</f>
        <v>F</v>
      </c>
      <c r="D903" s="2" t="str">
        <f aca="false">IF(OR(TRIM(Customers!D903&amp;"")="",ISNUMBER(MATCH(TRIM(Customers!D903&amp;""),Codes!$A$5:$A$14,0))),"",TRIM(Customers!D903))</f>
        <v>Trentino-Alto Adige</v>
      </c>
      <c r="E903" s="2" t="str">
        <f aca="false">IF(OR(TRIM(Customers!E903&amp;"")="",ISNUMBER(MATCH(TRIM(Customers!E903&amp;""),Codes!$A$5:$A$14,0))),"",TRIM(Customers!E903))</f>
        <v>Employee</v>
      </c>
      <c r="F903" s="2" t="str">
        <f aca="false">IF(OR(TRIM(Customers!F903&amp;"")="",ISNUMBER(MATCH(TRIM(Customers!F903&amp;""),Codes!$A$5:$A$14,0))),"",TRIM(Customers!F903))</f>
        <v>Married</v>
      </c>
      <c r="G903" s="4" t="n">
        <f aca="false">IF(OR(TRIM(Customers!G903&amp;"")="",ISNUMBER(MATCH(TRIM(Customers!G903&amp;""),Codes!$A$5:$A$14,0)),Customers!G903=-999),"",IF(ISNUMBER(Customers!G903),Customers!G903,IFERROR(VALUE(Customers!G903),"")))</f>
        <v>35000</v>
      </c>
      <c r="H903" s="3" t="n">
        <f aca="false">IF(OR(TRIM(Customers!H903&amp;"")="",ISNUMBER(MATCH(TRIM(Customers!H903&amp;""),Codes!$A$5:$A$14,0))),"",IF(ISNUMBER(Customers!H903),Customers!H903,IFERROR(VALUE(Customers!H903),"")))</f>
        <v>20</v>
      </c>
      <c r="I903" s="5" t="n">
        <f aca="false">IF(OR(TRIM(Customers!I903&amp;"")="",ISNUMBER(MATCH(TRIM(Customers!I903&amp;""),Codes!$A$5:$A$14,0)),Customers!I903=DATE(1970,1,1)),"",IF(ISNUMBER(Customers!I903),Customers!I903,IFERROR(DATEVALUE(Customers!I903),"")))</f>
        <v>38876</v>
      </c>
      <c r="J903" s="2" t="str">
        <f aca="false">IF(OR(TRIM(Customers!J903&amp;"")="",ISNUMBER(MATCH(TRIM(Customers!J903&amp;""),Codes!$A$5:$A$14,0))),"",TRIM(Customers!J903))</f>
        <v>App</v>
      </c>
      <c r="K903" s="3" t="n">
        <f aca="false">IF(OR(TRIM(Customers!K903&amp;"")="",ISNUMBER(MATCH(TRIM(Customers!K903&amp;""),Codes!$A$5:$A$14,0))),"",IF(ISNUMBER(Customers!K903),Customers!K903,IFERROR(VALUE(Customers!K903),"")))</f>
        <v>2</v>
      </c>
      <c r="L903" s="4" t="n">
        <f aca="false">IF(OR(TRIM(Customers!L903&amp;"")="",ISNUMBER(MATCH(TRIM(Customers!L903&amp;""),Codes!$A$5:$A$14,0))),"",IF(ISNUMBER(Customers!L903),Customers!L903,IFERROR(VALUE(Customers!L903),"")))</f>
        <v>3839.66</v>
      </c>
      <c r="M903" s="4" t="n">
        <f aca="false">IF(OR(TRIM(Customers!M903&amp;"")="",ISNUMBER(MATCH(TRIM(Customers!M903&amp;""),Codes!$A$5:$A$14,0))),"",IF(ISNUMBER(Customers!M903),Customers!M903,IFERROR(VALUE(Customers!M903),"")))</f>
        <v>0</v>
      </c>
      <c r="N903" s="3" t="n">
        <f aca="false">IF(OR(TRIM(Customers!N903&amp;"")="",ISNUMBER(MATCH(TRIM(Customers!N903&amp;""),Codes!$A$5:$A$14,0)),Customers!N903=9999),"",IF(ISNUMBER(Customers!N903),Customers!N903,IFERROR(VALUE(Customers!N903),"")))</f>
        <v>36</v>
      </c>
      <c r="O903" s="4" t="n">
        <f aca="false">IF(OR(TRIM(Customers!O903&amp;"")="",ISNUMBER(MATCH(TRIM(Customers!O903&amp;""),Codes!$A$5:$A$14,0))),"",IF(ISNUMBER(Customers!O903),Customers!O903,IFERROR(VALUE(Customers!O903),"")))</f>
        <v>38.9</v>
      </c>
      <c r="P903" s="3" t="n">
        <f aca="false">IF(OR(TRIM(Customers!P903&amp;"")="",ISNUMBER(MATCH(TRIM(Customers!P903&amp;""),Codes!$A$5:$A$14,0))),"",IF(ISNUMBER(Customers!P903),Customers!P903,IFERROR(VALUE(Customers!P903),"")))</f>
        <v>2</v>
      </c>
      <c r="Q903" s="4" t="n">
        <f aca="false">IF(OR(TRIM(Customers!Q903&amp;"")="",ISNUMBER(MATCH(TRIM(Customers!Q903&amp;""),Codes!$A$5:$A$14,0))),"",IF(ISNUMBER(Customers!Q903),Customers!Q903,IFERROR(VALUE(Customers!Q903),"")))</f>
        <v>7500</v>
      </c>
      <c r="R903" s="4" t="n">
        <f aca="false">IF(OR(TRIM(Customers!R903&amp;"")="",ISNUMBER(MATCH(TRIM(Customers!R903&amp;""),Codes!$A$5:$A$14,0))),"",IF(ISNUMBER(Customers!R903),Customers!R903,IFERROR(VALUE(Customers!R903),"")))</f>
        <v>313.32</v>
      </c>
      <c r="S903" s="4" t="n">
        <f aca="false">IF(OR(TRIM(Customers!S903&amp;"")="",ISNUMBER(MATCH(TRIM(Customers!S903&amp;""),Codes!$A$5:$A$14,0))),"",IF(ISNUMBER(Customers!S903),Customers!S903,IFERROR(VALUE(Customers!S903),"")))</f>
        <v>0</v>
      </c>
      <c r="T903" s="4" t="n">
        <f aca="false">IF(OR(TRIM(Customers!T903&amp;"")="",ISNUMBER(MATCH(TRIM(Customers!T903&amp;""),Codes!$A$5:$A$14,0))),"",IF(ISNUMBER(Customers!T903),Customers!T903,IFERROR(VALUE(Customers!T903),"")))</f>
        <v>0</v>
      </c>
      <c r="U903" s="3" t="n">
        <f aca="false">IF(OR(TRIM(Customers!U903&amp;"")="",ISNUMBER(MATCH(TRIM(Customers!U903&amp;""),Codes!$A$5:$A$14,0)),Customers!U903=0),"",IF(ISNUMBER(Customers!U903),Customers!U903,IFERROR(VALUE(Customers!U903),"")))</f>
        <v>601</v>
      </c>
      <c r="V903" s="3" t="n">
        <f aca="false">IF(OR(TRIM(Customers!V903&amp;"")="",ISNUMBER(MATCH(TRIM(Customers!V903&amp;""),Codes!$A$5:$A$14,0))),"",IF(ISNUMBER(Customers!V903),Customers!V903,IFERROR(VALUE(Customers!V903),"")))</f>
        <v>1</v>
      </c>
    </row>
    <row r="904" customFormat="false" ht="15" hidden="false" customHeight="false" outlineLevel="0" collapsed="false">
      <c r="A904" s="2" t="str">
        <f aca="false">Customers!A904</f>
        <v>CL00903</v>
      </c>
      <c r="B904" s="3" t="n">
        <f aca="false">IF(OR(TRIM(Customers!B904&amp;"")="",ISNUMBER(MATCH(TRIM(Customers!B904&amp;""),Codes!$A$5:$A$14,0)),Customers!B904=0),"",IF(ISNUMBER(Customers!B904),Customers!B904,IFERROR(VALUE(Customers!B904),"")))</f>
        <v>52</v>
      </c>
      <c r="C904" s="2" t="str">
        <f aca="false">IF(OR(TRIM(Customers!C904&amp;"")="",ISNUMBER(MATCH(TRIM(Customers!C904&amp;""),Codes!$A$5:$A$14,0))),"",TRIM(Customers!C904))</f>
        <v>M</v>
      </c>
      <c r="D904" s="2" t="str">
        <f aca="false">IF(OR(TRIM(Customers!D904&amp;"")="",ISNUMBER(MATCH(TRIM(Customers!D904&amp;""),Codes!$A$5:$A$14,0))),"",TRIM(Customers!D904))</f>
        <v>Campania</v>
      </c>
      <c r="E904" s="2" t="str">
        <f aca="false">IF(OR(TRIM(Customers!E904&amp;"")="",ISNUMBER(MATCH(TRIM(Customers!E904&amp;""),Codes!$A$5:$A$14,0))),"",TRIM(Customers!E904))</f>
        <v>Employee</v>
      </c>
      <c r="F904" s="2" t="str">
        <f aca="false">IF(OR(TRIM(Customers!F904&amp;"")="",ISNUMBER(MATCH(TRIM(Customers!F904&amp;""),Codes!$A$5:$A$14,0))),"",TRIM(Customers!F904))</f>
        <v>Widowed</v>
      </c>
      <c r="G904" s="4" t="n">
        <f aca="false">IF(OR(TRIM(Customers!G904&amp;"")="",ISNUMBER(MATCH(TRIM(Customers!G904&amp;""),Codes!$A$5:$A$14,0)),Customers!G904=-999),"",IF(ISNUMBER(Customers!G904),Customers!G904,IFERROR(VALUE(Customers!G904),"")))</f>
        <v>38300</v>
      </c>
      <c r="H904" s="3" t="n">
        <f aca="false">IF(OR(TRIM(Customers!H904&amp;"")="",ISNUMBER(MATCH(TRIM(Customers!H904&amp;""),Codes!$A$5:$A$14,0))),"",IF(ISNUMBER(Customers!H904),Customers!H904,IFERROR(VALUE(Customers!H904),"")))</f>
        <v>28</v>
      </c>
      <c r="I904" s="5" t="n">
        <f aca="false">IF(OR(TRIM(Customers!I904&amp;"")="",ISNUMBER(MATCH(TRIM(Customers!I904&amp;""),Codes!$A$5:$A$14,0)),Customers!I904=DATE(1970,1,1)),"",IF(ISNUMBER(Customers!I904),Customers!I904,IFERROR(DATEVALUE(Customers!I904),"")))</f>
        <v>36027</v>
      </c>
      <c r="J904" s="2" t="str">
        <f aca="false">IF(OR(TRIM(Customers!J904&amp;"")="",ISNUMBER(MATCH(TRIM(Customers!J904&amp;""),Codes!$A$5:$A$14,0))),"",TRIM(Customers!J904))</f>
        <v>Online Banking</v>
      </c>
      <c r="K904" s="3" t="n">
        <f aca="false">IF(OR(TRIM(Customers!K904&amp;"")="",ISNUMBER(MATCH(TRIM(Customers!K904&amp;""),Codes!$A$5:$A$14,0))),"",IF(ISNUMBER(Customers!K904),Customers!K904,IFERROR(VALUE(Customers!K904),"")))</f>
        <v>2</v>
      </c>
      <c r="L904" s="4" t="n">
        <f aca="false">IF(OR(TRIM(Customers!L904&amp;"")="",ISNUMBER(MATCH(TRIM(Customers!L904&amp;""),Codes!$A$5:$A$14,0))),"",IF(ISNUMBER(Customers!L904),Customers!L904,IFERROR(VALUE(Customers!L904),"")))</f>
        <v>2711.19</v>
      </c>
      <c r="M904" s="4" t="n">
        <f aca="false">IF(OR(TRIM(Customers!M904&amp;"")="",ISNUMBER(MATCH(TRIM(Customers!M904&amp;""),Codes!$A$5:$A$14,0))),"",IF(ISNUMBER(Customers!M904),Customers!M904,IFERROR(VALUE(Customers!M904),"")))</f>
        <v>57209.1</v>
      </c>
      <c r="N904" s="3" t="n">
        <f aca="false">IF(OR(TRIM(Customers!N904&amp;"")="",ISNUMBER(MATCH(TRIM(Customers!N904&amp;""),Codes!$A$5:$A$14,0)),Customers!N904=9999),"",IF(ISNUMBER(Customers!N904),Customers!N904,IFERROR(VALUE(Customers!N904),"")))</f>
        <v>36</v>
      </c>
      <c r="O904" s="4" t="n">
        <f aca="false">IF(OR(TRIM(Customers!O904&amp;"")="",ISNUMBER(MATCH(TRIM(Customers!O904&amp;""),Codes!$A$5:$A$14,0))),"",IF(ISNUMBER(Customers!O904),Customers!O904,IFERROR(VALUE(Customers!O904),"")))</f>
        <v>42.62</v>
      </c>
      <c r="P904" s="3" t="n">
        <f aca="false">IF(OR(TRIM(Customers!P904&amp;"")="",ISNUMBER(MATCH(TRIM(Customers!P904&amp;""),Codes!$A$5:$A$14,0))),"",IF(ISNUMBER(Customers!P904),Customers!P904,IFERROR(VALUE(Customers!P904),"")))</f>
        <v>1</v>
      </c>
      <c r="Q904" s="4" t="str">
        <f aca="false">IF(OR(TRIM(Customers!Q904&amp;"")="",ISNUMBER(MATCH(TRIM(Customers!Q904&amp;""),Codes!$A$5:$A$14,0))),"",IF(ISNUMBER(Customers!Q904),Customers!Q904,IFERROR(VALUE(Customers!Q904),"")))</f>
        <v/>
      </c>
      <c r="R904" s="4" t="str">
        <f aca="false">IF(OR(TRIM(Customers!R904&amp;"")="",ISNUMBER(MATCH(TRIM(Customers!R904&amp;""),Codes!$A$5:$A$14,0))),"",IF(ISNUMBER(Customers!R904),Customers!R904,IFERROR(VALUE(Customers!R904),"")))</f>
        <v/>
      </c>
      <c r="S904" s="4" t="n">
        <f aca="false">IF(OR(TRIM(Customers!S904&amp;"")="",ISNUMBER(MATCH(TRIM(Customers!S904&amp;""),Codes!$A$5:$A$14,0))),"",IF(ISNUMBER(Customers!S904),Customers!S904,IFERROR(VALUE(Customers!S904),"")))</f>
        <v>182000</v>
      </c>
      <c r="T904" s="4" t="n">
        <f aca="false">IF(OR(TRIM(Customers!T904&amp;"")="",ISNUMBER(MATCH(TRIM(Customers!T904&amp;""),Codes!$A$5:$A$14,0))),"",IF(ISNUMBER(Customers!T904),Customers!T904,IFERROR(VALUE(Customers!T904),"")))</f>
        <v>850</v>
      </c>
      <c r="U904" s="3" t="n">
        <f aca="false">IF(OR(TRIM(Customers!U904&amp;"")="",ISNUMBER(MATCH(TRIM(Customers!U904&amp;""),Codes!$A$5:$A$14,0)),Customers!U904=0),"",IF(ISNUMBER(Customers!U904),Customers!U904,IFERROR(VALUE(Customers!U904),"")))</f>
        <v>621</v>
      </c>
      <c r="V904" s="3" t="str">
        <f aca="false">IF(OR(TRIM(Customers!V904&amp;"")="",ISNUMBER(MATCH(TRIM(Customers!V904&amp;""),Codes!$A$5:$A$14,0))),"",IF(ISNUMBER(Customers!V904),Customers!V904,IFERROR(VALUE(Customers!V904),"")))</f>
        <v/>
      </c>
    </row>
    <row r="905" customFormat="false" ht="15" hidden="false" customHeight="false" outlineLevel="0" collapsed="false">
      <c r="A905" s="2" t="str">
        <f aca="false">Customers!A905</f>
        <v>CL00904</v>
      </c>
      <c r="B905" s="3" t="n">
        <f aca="false">IF(OR(TRIM(Customers!B905&amp;"")="",ISNUMBER(MATCH(TRIM(Customers!B905&amp;""),Codes!$A$5:$A$14,0)),Customers!B905=0),"",IF(ISNUMBER(Customers!B905),Customers!B905,IFERROR(VALUE(Customers!B905),"")))</f>
        <v>47</v>
      </c>
      <c r="C905" s="2" t="str">
        <f aca="false">IF(OR(TRIM(Customers!C905&amp;"")="",ISNUMBER(MATCH(TRIM(Customers!C905&amp;""),Codes!$A$5:$A$14,0))),"",TRIM(Customers!C905))</f>
        <v>M</v>
      </c>
      <c r="D905" s="2" t="str">
        <f aca="false">IF(OR(TRIM(Customers!D905&amp;"")="",ISNUMBER(MATCH(TRIM(Customers!D905&amp;""),Codes!$A$5:$A$14,0))),"",TRIM(Customers!D905))</f>
        <v>Campania</v>
      </c>
      <c r="E905" s="2" t="str">
        <f aca="false">IF(OR(TRIM(Customers!E905&amp;"")="",ISNUMBER(MATCH(TRIM(Customers!E905&amp;""),Codes!$A$5:$A$14,0))),"",TRIM(Customers!E905))</f>
        <v/>
      </c>
      <c r="F905" s="2" t="str">
        <f aca="false">IF(OR(TRIM(Customers!F905&amp;"")="",ISNUMBER(MATCH(TRIM(Customers!F905&amp;""),Codes!$A$5:$A$14,0))),"",TRIM(Customers!F905))</f>
        <v>Single</v>
      </c>
      <c r="G905" s="4" t="n">
        <f aca="false">IF(OR(TRIM(Customers!G905&amp;"")="",ISNUMBER(MATCH(TRIM(Customers!G905&amp;""),Codes!$A$5:$A$14,0)),Customers!G905=-999),"",IF(ISNUMBER(Customers!G905),Customers!G905,IFERROR(VALUE(Customers!G905),"")))</f>
        <v>32900</v>
      </c>
      <c r="H905" s="3" t="n">
        <f aca="false">IF(OR(TRIM(Customers!H905&amp;"")="",ISNUMBER(MATCH(TRIM(Customers!H905&amp;""),Codes!$A$5:$A$14,0))),"",IF(ISNUMBER(Customers!H905),Customers!H905,IFERROR(VALUE(Customers!H905),"")))</f>
        <v>3</v>
      </c>
      <c r="I905" s="5" t="n">
        <f aca="false">IF(OR(TRIM(Customers!I905&amp;"")="",ISNUMBER(MATCH(TRIM(Customers!I905&amp;""),Codes!$A$5:$A$14,0)),Customers!I905=DATE(1970,1,1)),"",IF(ISNUMBER(Customers!I905),Customers!I905,IFERROR(DATEVALUE(Customers!I905),"")))</f>
        <v>45117</v>
      </c>
      <c r="J905" s="2" t="str">
        <f aca="false">IF(OR(TRIM(Customers!J905&amp;"")="",ISNUMBER(MATCH(TRIM(Customers!J905&amp;""),Codes!$A$5:$A$14,0))),"",TRIM(Customers!J905))</f>
        <v>Branch</v>
      </c>
      <c r="K905" s="3" t="n">
        <f aca="false">IF(OR(TRIM(Customers!K905&amp;"")="",ISNUMBER(MATCH(TRIM(Customers!K905&amp;""),Codes!$A$5:$A$14,0))),"",IF(ISNUMBER(Customers!K905),Customers!K905,IFERROR(VALUE(Customers!K905),"")))</f>
        <v>1</v>
      </c>
      <c r="L905" s="4" t="n">
        <f aca="false">IF(OR(TRIM(Customers!L905&amp;"")="",ISNUMBER(MATCH(TRIM(Customers!L905&amp;""),Codes!$A$5:$A$14,0))),"",IF(ISNUMBER(Customers!L905),Customers!L905,IFERROR(VALUE(Customers!L905),"")))</f>
        <v>4259.14</v>
      </c>
      <c r="M905" s="4" t="n">
        <f aca="false">IF(OR(TRIM(Customers!M905&amp;"")="",ISNUMBER(MATCH(TRIM(Customers!M905&amp;""),Codes!$A$5:$A$14,0))),"",IF(ISNUMBER(Customers!M905),Customers!M905,IFERROR(VALUE(Customers!M905),"")))</f>
        <v>0</v>
      </c>
      <c r="N905" s="3" t="n">
        <f aca="false">IF(OR(TRIM(Customers!N905&amp;"")="",ISNUMBER(MATCH(TRIM(Customers!N905&amp;""),Codes!$A$5:$A$14,0)),Customers!N905=9999),"",IF(ISNUMBER(Customers!N905),Customers!N905,IFERROR(VALUE(Customers!N905),"")))</f>
        <v>15</v>
      </c>
      <c r="O905" s="4" t="n">
        <f aca="false">IF(OR(TRIM(Customers!O905&amp;"")="",ISNUMBER(MATCH(TRIM(Customers!O905&amp;""),Codes!$A$5:$A$14,0))),"",IF(ISNUMBER(Customers!O905),Customers!O905,IFERROR(VALUE(Customers!O905),"")))</f>
        <v>75.72</v>
      </c>
      <c r="P905" s="3" t="n">
        <f aca="false">IF(OR(TRIM(Customers!P905&amp;"")="",ISNUMBER(MATCH(TRIM(Customers!P905&amp;""),Codes!$A$5:$A$14,0))),"",IF(ISNUMBER(Customers!P905),Customers!P905,IFERROR(VALUE(Customers!P905),"")))</f>
        <v>3</v>
      </c>
      <c r="Q905" s="4" t="n">
        <f aca="false">IF(OR(TRIM(Customers!Q905&amp;"")="",ISNUMBER(MATCH(TRIM(Customers!Q905&amp;""),Codes!$A$5:$A$14,0))),"",IF(ISNUMBER(Customers!Q905),Customers!Q905,IFERROR(VALUE(Customers!Q905),"")))</f>
        <v>3500</v>
      </c>
      <c r="R905" s="4" t="str">
        <f aca="false">IF(OR(TRIM(Customers!R905&amp;"")="",ISNUMBER(MATCH(TRIM(Customers!R905&amp;""),Codes!$A$5:$A$14,0))),"",IF(ISNUMBER(Customers!R905),Customers!R905,IFERROR(VALUE(Customers!R905),"")))</f>
        <v/>
      </c>
      <c r="S905" s="4" t="n">
        <f aca="false">IF(OR(TRIM(Customers!S905&amp;"")="",ISNUMBER(MATCH(TRIM(Customers!S905&amp;""),Codes!$A$5:$A$14,0))),"",IF(ISNUMBER(Customers!S905),Customers!S905,IFERROR(VALUE(Customers!S905),"")))</f>
        <v>0</v>
      </c>
      <c r="T905" s="4" t="n">
        <f aca="false">IF(OR(TRIM(Customers!T905&amp;"")="",ISNUMBER(MATCH(TRIM(Customers!T905&amp;""),Codes!$A$5:$A$14,0))),"",IF(ISNUMBER(Customers!T905),Customers!T905,IFERROR(VALUE(Customers!T905),"")))</f>
        <v>0</v>
      </c>
      <c r="U905" s="3" t="n">
        <f aca="false">IF(OR(TRIM(Customers!U905&amp;"")="",ISNUMBER(MATCH(TRIM(Customers!U905&amp;""),Codes!$A$5:$A$14,0)),Customers!U905=0),"",IF(ISNUMBER(Customers!U905),Customers!U905,IFERROR(VALUE(Customers!U905),"")))</f>
        <v>535</v>
      </c>
      <c r="V905" s="3" t="n">
        <f aca="false">IF(OR(TRIM(Customers!V905&amp;"")="",ISNUMBER(MATCH(TRIM(Customers!V905&amp;""),Codes!$A$5:$A$14,0))),"",IF(ISNUMBER(Customers!V905),Customers!V905,IFERROR(VALUE(Customers!V905),"")))</f>
        <v>2</v>
      </c>
    </row>
    <row r="906" customFormat="false" ht="15" hidden="false" customHeight="false" outlineLevel="0" collapsed="false">
      <c r="A906" s="2" t="str">
        <f aca="false">Customers!A906</f>
        <v>CL00905</v>
      </c>
      <c r="B906" s="3" t="n">
        <f aca="false">IF(OR(TRIM(Customers!B906&amp;"")="",ISNUMBER(MATCH(TRIM(Customers!B906&amp;""),Codes!$A$5:$A$14,0)),Customers!B906=0),"",IF(ISNUMBER(Customers!B906),Customers!B906,IFERROR(VALUE(Customers!B906),"")))</f>
        <v>40</v>
      </c>
      <c r="C906" s="2" t="str">
        <f aca="false">IF(OR(TRIM(Customers!C906&amp;"")="",ISNUMBER(MATCH(TRIM(Customers!C906&amp;""),Codes!$A$5:$A$14,0))),"",TRIM(Customers!C906))</f>
        <v>F</v>
      </c>
      <c r="D906" s="2" t="str">
        <f aca="false">IF(OR(TRIM(Customers!D906&amp;"")="",ISNUMBER(MATCH(TRIM(Customers!D906&amp;""),Codes!$A$5:$A$14,0))),"",TRIM(Customers!D906))</f>
        <v>Lombardia</v>
      </c>
      <c r="E906" s="2" t="str">
        <f aca="false">IF(OR(TRIM(Customers!E906&amp;"")="",ISNUMBER(MATCH(TRIM(Customers!E906&amp;""),Codes!$A$5:$A$14,0))),"",TRIM(Customers!E906))</f>
        <v>Employee</v>
      </c>
      <c r="F906" s="2" t="str">
        <f aca="false">IF(OR(TRIM(Customers!F906&amp;"")="",ISNUMBER(MATCH(TRIM(Customers!F906&amp;""),Codes!$A$5:$A$14,0))),"",TRIM(Customers!F906))</f>
        <v>Single</v>
      </c>
      <c r="G906" s="4" t="n">
        <f aca="false">IF(OR(TRIM(Customers!G906&amp;"")="",ISNUMBER(MATCH(TRIM(Customers!G906&amp;""),Codes!$A$5:$A$14,0)),Customers!G906=-999),"",IF(ISNUMBER(Customers!G906),Customers!G906,IFERROR(VALUE(Customers!G906),"")))</f>
        <v>29000</v>
      </c>
      <c r="H906" s="3" t="n">
        <f aca="false">IF(OR(TRIM(Customers!H906&amp;"")="",ISNUMBER(MATCH(TRIM(Customers!H906&amp;""),Codes!$A$5:$A$14,0))),"",IF(ISNUMBER(Customers!H906),Customers!H906,IFERROR(VALUE(Customers!H906),"")))</f>
        <v>5</v>
      </c>
      <c r="I906" s="5" t="n">
        <f aca="false">IF(OR(TRIM(Customers!I906&amp;"")="",ISNUMBER(MATCH(TRIM(Customers!I906&amp;""),Codes!$A$5:$A$14,0)),Customers!I906=DATE(1970,1,1)),"",IF(ISNUMBER(Customers!I906),Customers!I906,IFERROR(DATEVALUE(Customers!I906),"")))</f>
        <v>44090</v>
      </c>
      <c r="J906" s="2" t="str">
        <f aca="false">IF(OR(TRIM(Customers!J906&amp;"")="",ISNUMBER(MATCH(TRIM(Customers!J906&amp;""),Codes!$A$5:$A$14,0))),"",TRIM(Customers!J906))</f>
        <v>App</v>
      </c>
      <c r="K906" s="3" t="n">
        <f aca="false">IF(OR(TRIM(Customers!K906&amp;"")="",ISNUMBER(MATCH(TRIM(Customers!K906&amp;""),Codes!$A$5:$A$14,0))),"",IF(ISNUMBER(Customers!K906),Customers!K906,IFERROR(VALUE(Customers!K906),"")))</f>
        <v>3</v>
      </c>
      <c r="L906" s="4" t="n">
        <f aca="false">IF(OR(TRIM(Customers!L906&amp;"")="",ISNUMBER(MATCH(TRIM(Customers!L906&amp;""),Codes!$A$5:$A$14,0))),"",IF(ISNUMBER(Customers!L906),Customers!L906,IFERROR(VALUE(Customers!L906),"")))</f>
        <v>8797.12</v>
      </c>
      <c r="M906" s="4" t="n">
        <f aca="false">IF(OR(TRIM(Customers!M906&amp;"")="",ISNUMBER(MATCH(TRIM(Customers!M906&amp;""),Codes!$A$5:$A$14,0))),"",IF(ISNUMBER(Customers!M906),Customers!M906,IFERROR(VALUE(Customers!M906),"")))</f>
        <v>8686.18</v>
      </c>
      <c r="N906" s="3" t="n">
        <f aca="false">IF(OR(TRIM(Customers!N906&amp;"")="",ISNUMBER(MATCH(TRIM(Customers!N906&amp;""),Codes!$A$5:$A$14,0)),Customers!N906=9999),"",IF(ISNUMBER(Customers!N906),Customers!N906,IFERROR(VALUE(Customers!N906),"")))</f>
        <v>35</v>
      </c>
      <c r="O906" s="4" t="n">
        <f aca="false">IF(OR(TRIM(Customers!O906&amp;"")="",ISNUMBER(MATCH(TRIM(Customers!O906&amp;""),Codes!$A$5:$A$14,0))),"",IF(ISNUMBER(Customers!O906),Customers!O906,IFERROR(VALUE(Customers!O906),"")))</f>
        <v>39.81</v>
      </c>
      <c r="P906" s="3" t="n">
        <f aca="false">IF(OR(TRIM(Customers!P906&amp;"")="",ISNUMBER(MATCH(TRIM(Customers!P906&amp;""),Codes!$A$5:$A$14,0))),"",IF(ISNUMBER(Customers!P906),Customers!P906,IFERROR(VALUE(Customers!P906),"")))</f>
        <v>2</v>
      </c>
      <c r="Q906" s="4" t="n">
        <f aca="false">IF(OR(TRIM(Customers!Q906&amp;"")="",ISNUMBER(MATCH(TRIM(Customers!Q906&amp;""),Codes!$A$5:$A$14,0))),"",IF(ISNUMBER(Customers!Q906),Customers!Q906,IFERROR(VALUE(Customers!Q906),"")))</f>
        <v>5500</v>
      </c>
      <c r="R906" s="4" t="n">
        <f aca="false">IF(OR(TRIM(Customers!R906&amp;"")="",ISNUMBER(MATCH(TRIM(Customers!R906&amp;""),Codes!$A$5:$A$14,0))),"",IF(ISNUMBER(Customers!R906),Customers!R906,IFERROR(VALUE(Customers!R906),"")))</f>
        <v>1935.99</v>
      </c>
      <c r="S906" s="4" t="n">
        <f aca="false">IF(OR(TRIM(Customers!S906&amp;"")="",ISNUMBER(MATCH(TRIM(Customers!S906&amp;""),Codes!$A$5:$A$14,0))),"",IF(ISNUMBER(Customers!S906),Customers!S906,IFERROR(VALUE(Customers!S906),"")))</f>
        <v>0</v>
      </c>
      <c r="T906" s="4" t="n">
        <f aca="false">IF(OR(TRIM(Customers!T906&amp;"")="",ISNUMBER(MATCH(TRIM(Customers!T906&amp;""),Codes!$A$5:$A$14,0))),"",IF(ISNUMBER(Customers!T906),Customers!T906,IFERROR(VALUE(Customers!T906),"")))</f>
        <v>0</v>
      </c>
      <c r="U906" s="3" t="n">
        <f aca="false">IF(OR(TRIM(Customers!U906&amp;"")="",ISNUMBER(MATCH(TRIM(Customers!U906&amp;""),Codes!$A$5:$A$14,0)),Customers!U906=0),"",IF(ISNUMBER(Customers!U906),Customers!U906,IFERROR(VALUE(Customers!U906),"")))</f>
        <v>567</v>
      </c>
      <c r="V906" s="3" t="n">
        <f aca="false">IF(OR(TRIM(Customers!V906&amp;"")="",ISNUMBER(MATCH(TRIM(Customers!V906&amp;""),Codes!$A$5:$A$14,0))),"",IF(ISNUMBER(Customers!V906),Customers!V906,IFERROR(VALUE(Customers!V906),"")))</f>
        <v>0</v>
      </c>
    </row>
    <row r="907" customFormat="false" ht="15" hidden="false" customHeight="false" outlineLevel="0" collapsed="false">
      <c r="A907" s="2" t="str">
        <f aca="false">Customers!A907</f>
        <v>CL00906</v>
      </c>
      <c r="B907" s="3" t="n">
        <f aca="false">IF(OR(TRIM(Customers!B907&amp;"")="",ISNUMBER(MATCH(TRIM(Customers!B907&amp;""),Codes!$A$5:$A$14,0)),Customers!B907=0),"",IF(ISNUMBER(Customers!B907),Customers!B907,IFERROR(VALUE(Customers!B907),"")))</f>
        <v>39</v>
      </c>
      <c r="C907" s="2" t="str">
        <f aca="false">IF(OR(TRIM(Customers!C907&amp;"")="",ISNUMBER(MATCH(TRIM(Customers!C907&amp;""),Codes!$A$5:$A$14,0))),"",TRIM(Customers!C907))</f>
        <v>M</v>
      </c>
      <c r="D907" s="2" t="str">
        <f aca="false">IF(OR(TRIM(Customers!D907&amp;"")="",ISNUMBER(MATCH(TRIM(Customers!D907&amp;""),Codes!$A$5:$A$14,0))),"",TRIM(Customers!D907))</f>
        <v>Lombardia</v>
      </c>
      <c r="E907" s="2" t="str">
        <f aca="false">IF(OR(TRIM(Customers!E907&amp;"")="",ISNUMBER(MATCH(TRIM(Customers!E907&amp;""),Codes!$A$5:$A$14,0))),"",TRIM(Customers!E907))</f>
        <v>Employee</v>
      </c>
      <c r="F907" s="2" t="str">
        <f aca="false">IF(OR(TRIM(Customers!F907&amp;"")="",ISNUMBER(MATCH(TRIM(Customers!F907&amp;""),Codes!$A$5:$A$14,0))),"",TRIM(Customers!F907))</f>
        <v>Married</v>
      </c>
      <c r="G907" s="4" t="n">
        <f aca="false">IF(OR(TRIM(Customers!G907&amp;"")="",ISNUMBER(MATCH(TRIM(Customers!G907&amp;""),Codes!$A$5:$A$14,0)),Customers!G907=-999),"",IF(ISNUMBER(Customers!G907),Customers!G907,IFERROR(VALUE(Customers!G907),"")))</f>
        <v>53000</v>
      </c>
      <c r="H907" s="3" t="n">
        <f aca="false">IF(OR(TRIM(Customers!H907&amp;"")="",ISNUMBER(MATCH(TRIM(Customers!H907&amp;""),Codes!$A$5:$A$14,0))),"",IF(ISNUMBER(Customers!H907),Customers!H907,IFERROR(VALUE(Customers!H907),"")))</f>
        <v>19</v>
      </c>
      <c r="I907" s="5" t="n">
        <f aca="false">IF(OR(TRIM(Customers!I907&amp;"")="",ISNUMBER(MATCH(TRIM(Customers!I907&amp;""),Codes!$A$5:$A$14,0)),Customers!I907=DATE(1970,1,1)),"",IF(ISNUMBER(Customers!I907),Customers!I907,IFERROR(DATEVALUE(Customers!I907),"")))</f>
        <v>39084</v>
      </c>
      <c r="J907" s="2" t="str">
        <f aca="false">IF(OR(TRIM(Customers!J907&amp;"")="",ISNUMBER(MATCH(TRIM(Customers!J907&amp;""),Codes!$A$5:$A$14,0))),"",TRIM(Customers!J907))</f>
        <v>App</v>
      </c>
      <c r="K907" s="3" t="n">
        <f aca="false">IF(OR(TRIM(Customers!K907&amp;"")="",ISNUMBER(MATCH(TRIM(Customers!K907&amp;""),Codes!$A$5:$A$14,0))),"",IF(ISNUMBER(Customers!K907),Customers!K907,IFERROR(VALUE(Customers!K907),"")))</f>
        <v>1</v>
      </c>
      <c r="L907" s="4" t="n">
        <f aca="false">IF(OR(TRIM(Customers!L907&amp;"")="",ISNUMBER(MATCH(TRIM(Customers!L907&amp;""),Codes!$A$5:$A$14,0))),"",IF(ISNUMBER(Customers!L907),Customers!L907,IFERROR(VALUE(Customers!L907),"")))</f>
        <v>6910.67</v>
      </c>
      <c r="M907" s="4" t="n">
        <f aca="false">IF(OR(TRIM(Customers!M907&amp;"")="",ISNUMBER(MATCH(TRIM(Customers!M907&amp;""),Codes!$A$5:$A$14,0))),"",IF(ISNUMBER(Customers!M907),Customers!M907,IFERROR(VALUE(Customers!M907),"")))</f>
        <v>0</v>
      </c>
      <c r="N907" s="3" t="n">
        <f aca="false">IF(OR(TRIM(Customers!N907&amp;"")="",ISNUMBER(MATCH(TRIM(Customers!N907&amp;""),Codes!$A$5:$A$14,0)),Customers!N907=9999),"",IF(ISNUMBER(Customers!N907),Customers!N907,IFERROR(VALUE(Customers!N907),"")))</f>
        <v>44</v>
      </c>
      <c r="O907" s="4" t="n">
        <f aca="false">IF(OR(TRIM(Customers!O907&amp;"")="",ISNUMBER(MATCH(TRIM(Customers!O907&amp;""),Codes!$A$5:$A$14,0))),"",IF(ISNUMBER(Customers!O907),Customers!O907,IFERROR(VALUE(Customers!O907),"")))</f>
        <v>61.29</v>
      </c>
      <c r="P907" s="3" t="n">
        <f aca="false">IF(OR(TRIM(Customers!P907&amp;"")="",ISNUMBER(MATCH(TRIM(Customers!P907&amp;""),Codes!$A$5:$A$14,0))),"",IF(ISNUMBER(Customers!P907),Customers!P907,IFERROR(VALUE(Customers!P907),"")))</f>
        <v>1</v>
      </c>
      <c r="Q907" s="4" t="n">
        <f aca="false">IF(OR(TRIM(Customers!Q907&amp;"")="",ISNUMBER(MATCH(TRIM(Customers!Q907&amp;""),Codes!$A$5:$A$14,0))),"",IF(ISNUMBER(Customers!Q907),Customers!Q907,IFERROR(VALUE(Customers!Q907),"")))</f>
        <v>6000</v>
      </c>
      <c r="R907" s="4" t="n">
        <f aca="false">IF(OR(TRIM(Customers!R907&amp;"")="",ISNUMBER(MATCH(TRIM(Customers!R907&amp;""),Codes!$A$5:$A$14,0))),"",IF(ISNUMBER(Customers!R907),Customers!R907,IFERROR(VALUE(Customers!R907),"")))</f>
        <v>861.79</v>
      </c>
      <c r="S907" s="4" t="n">
        <f aca="false">IF(OR(TRIM(Customers!S907&amp;"")="",ISNUMBER(MATCH(TRIM(Customers!S907&amp;""),Codes!$A$5:$A$14,0))),"",IF(ISNUMBER(Customers!S907),Customers!S907,IFERROR(VALUE(Customers!S907),"")))</f>
        <v>0</v>
      </c>
      <c r="T907" s="4" t="n">
        <f aca="false">IF(OR(TRIM(Customers!T907&amp;"")="",ISNUMBER(MATCH(TRIM(Customers!T907&amp;""),Codes!$A$5:$A$14,0))),"",IF(ISNUMBER(Customers!T907),Customers!T907,IFERROR(VALUE(Customers!T907),"")))</f>
        <v>0</v>
      </c>
      <c r="U907" s="3" t="n">
        <f aca="false">IF(OR(TRIM(Customers!U907&amp;"")="",ISNUMBER(MATCH(TRIM(Customers!U907&amp;""),Codes!$A$5:$A$14,0)),Customers!U907=0),"",IF(ISNUMBER(Customers!U907),Customers!U907,IFERROR(VALUE(Customers!U907),"")))</f>
        <v>666</v>
      </c>
      <c r="V907" s="3" t="str">
        <f aca="false">IF(OR(TRIM(Customers!V907&amp;"")="",ISNUMBER(MATCH(TRIM(Customers!V907&amp;""),Codes!$A$5:$A$14,0))),"",IF(ISNUMBER(Customers!V907),Customers!V907,IFERROR(VALUE(Customers!V907),"")))</f>
        <v/>
      </c>
    </row>
    <row r="908" customFormat="false" ht="15" hidden="false" customHeight="false" outlineLevel="0" collapsed="false">
      <c r="A908" s="2" t="str">
        <f aca="false">Customers!A908</f>
        <v>CL00907</v>
      </c>
      <c r="B908" s="3" t="n">
        <f aca="false">IF(OR(TRIM(Customers!B908&amp;"")="",ISNUMBER(MATCH(TRIM(Customers!B908&amp;""),Codes!$A$5:$A$14,0)),Customers!B908=0),"",IF(ISNUMBER(Customers!B908),Customers!B908,IFERROR(VALUE(Customers!B908),"")))</f>
        <v>47</v>
      </c>
      <c r="C908" s="2" t="str">
        <f aca="false">IF(OR(TRIM(Customers!C908&amp;"")="",ISNUMBER(MATCH(TRIM(Customers!C908&amp;""),Codes!$A$5:$A$14,0))),"",TRIM(Customers!C908))</f>
        <v>F</v>
      </c>
      <c r="D908" s="2" t="str">
        <f aca="false">IF(OR(TRIM(Customers!D908&amp;"")="",ISNUMBER(MATCH(TRIM(Customers!D908&amp;""),Codes!$A$5:$A$14,0))),"",TRIM(Customers!D908))</f>
        <v>Toscana</v>
      </c>
      <c r="E908" s="2" t="str">
        <f aca="false">IF(OR(TRIM(Customers!E908&amp;"")="",ISNUMBER(MATCH(TRIM(Customers!E908&amp;""),Codes!$A$5:$A$14,0))),"",TRIM(Customers!E908))</f>
        <v>Executive</v>
      </c>
      <c r="F908" s="2" t="str">
        <f aca="false">IF(OR(TRIM(Customers!F908&amp;"")="",ISNUMBER(MATCH(TRIM(Customers!F908&amp;""),Codes!$A$5:$A$14,0))),"",TRIM(Customers!F908))</f>
        <v>Married</v>
      </c>
      <c r="G908" s="4" t="n">
        <f aca="false">IF(OR(TRIM(Customers!G908&amp;"")="",ISNUMBER(MATCH(TRIM(Customers!G908&amp;""),Codes!$A$5:$A$14,0)),Customers!G908=-999),"",IF(ISNUMBER(Customers!G908),Customers!G908,IFERROR(VALUE(Customers!G908),"")))</f>
        <v>94300</v>
      </c>
      <c r="H908" s="3" t="n">
        <f aca="false">IF(OR(TRIM(Customers!H908&amp;"")="",ISNUMBER(MATCH(TRIM(Customers!H908&amp;""),Codes!$A$5:$A$14,0))),"",IF(ISNUMBER(Customers!H908),Customers!H908,IFERROR(VALUE(Customers!H908),"")))</f>
        <v>0</v>
      </c>
      <c r="I908" s="5" t="n">
        <f aca="false">IF(OR(TRIM(Customers!I908&amp;"")="",ISNUMBER(MATCH(TRIM(Customers!I908&amp;""),Codes!$A$5:$A$14,0)),Customers!I908=DATE(1970,1,1)),"",IF(ISNUMBER(Customers!I908),Customers!I908,IFERROR(DATEVALUE(Customers!I908),"")))</f>
        <v>46070</v>
      </c>
      <c r="J908" s="2" t="str">
        <f aca="false">IF(OR(TRIM(Customers!J908&amp;"")="",ISNUMBER(MATCH(TRIM(Customers!J908&amp;""),Codes!$A$5:$A$14,0))),"",TRIM(Customers!J908))</f>
        <v>Branch</v>
      </c>
      <c r="K908" s="3" t="n">
        <f aca="false">IF(OR(TRIM(Customers!K908&amp;"")="",ISNUMBER(MATCH(TRIM(Customers!K908&amp;""),Codes!$A$5:$A$14,0))),"",IF(ISNUMBER(Customers!K908),Customers!K908,IFERROR(VALUE(Customers!K908),"")))</f>
        <v>1</v>
      </c>
      <c r="L908" s="4" t="n">
        <f aca="false">IF(OR(TRIM(Customers!L908&amp;"")="",ISNUMBER(MATCH(TRIM(Customers!L908&amp;""),Codes!$A$5:$A$14,0))),"",IF(ISNUMBER(Customers!L908),Customers!L908,IFERROR(VALUE(Customers!L908),"")))</f>
        <v>17290.67</v>
      </c>
      <c r="M908" s="4" t="n">
        <f aca="false">IF(OR(TRIM(Customers!M908&amp;"")="",ISNUMBER(MATCH(TRIM(Customers!M908&amp;""),Codes!$A$5:$A$14,0))),"",IF(ISNUMBER(Customers!M908),Customers!M908,IFERROR(VALUE(Customers!M908),"")))</f>
        <v>0</v>
      </c>
      <c r="N908" s="3" t="n">
        <f aca="false">IF(OR(TRIM(Customers!N908&amp;"")="",ISNUMBER(MATCH(TRIM(Customers!N908&amp;""),Codes!$A$5:$A$14,0)),Customers!N908=9999),"",IF(ISNUMBER(Customers!N908),Customers!N908,IFERROR(VALUE(Customers!N908),"")))</f>
        <v>44</v>
      </c>
      <c r="O908" s="4" t="n">
        <f aca="false">IF(OR(TRIM(Customers!O908&amp;"")="",ISNUMBER(MATCH(TRIM(Customers!O908&amp;""),Codes!$A$5:$A$14,0))),"",IF(ISNUMBER(Customers!O908),Customers!O908,IFERROR(VALUE(Customers!O908),"")))</f>
        <v>135.89</v>
      </c>
      <c r="P908" s="3" t="n">
        <f aca="false">IF(OR(TRIM(Customers!P908&amp;"")="",ISNUMBER(MATCH(TRIM(Customers!P908&amp;""),Codes!$A$5:$A$14,0))),"",IF(ISNUMBER(Customers!P908),Customers!P908,IFERROR(VALUE(Customers!P908),"")))</f>
        <v>5</v>
      </c>
      <c r="Q908" s="4" t="n">
        <f aca="false">IF(OR(TRIM(Customers!Q908&amp;"")="",ISNUMBER(MATCH(TRIM(Customers!Q908&amp;""),Codes!$A$5:$A$14,0))),"",IF(ISNUMBER(Customers!Q908),Customers!Q908,IFERROR(VALUE(Customers!Q908),"")))</f>
        <v>15000</v>
      </c>
      <c r="R908" s="4" t="n">
        <f aca="false">IF(OR(TRIM(Customers!R908&amp;"")="",ISNUMBER(MATCH(TRIM(Customers!R908&amp;""),Codes!$A$5:$A$14,0))),"",IF(ISNUMBER(Customers!R908),Customers!R908,IFERROR(VALUE(Customers!R908),"")))</f>
        <v>5817.51</v>
      </c>
      <c r="S908" s="4" t="n">
        <f aca="false">IF(OR(TRIM(Customers!S908&amp;"")="",ISNUMBER(MATCH(TRIM(Customers!S908&amp;""),Codes!$A$5:$A$14,0))),"",IF(ISNUMBER(Customers!S908),Customers!S908,IFERROR(VALUE(Customers!S908),"")))</f>
        <v>306000</v>
      </c>
      <c r="T908" s="4" t="n">
        <f aca="false">IF(OR(TRIM(Customers!T908&amp;"")="",ISNUMBER(MATCH(TRIM(Customers!T908&amp;""),Codes!$A$5:$A$14,0))),"",IF(ISNUMBER(Customers!T908),Customers!T908,IFERROR(VALUE(Customers!T908),"")))</f>
        <v>2023</v>
      </c>
      <c r="U908" s="3" t="n">
        <f aca="false">IF(OR(TRIM(Customers!U908&amp;"")="",ISNUMBER(MATCH(TRIM(Customers!U908&amp;""),Codes!$A$5:$A$14,0)),Customers!U908=0),"",IF(ISNUMBER(Customers!U908),Customers!U908,IFERROR(VALUE(Customers!U908),"")))</f>
        <v>613</v>
      </c>
      <c r="V908" s="3" t="n">
        <f aca="false">IF(OR(TRIM(Customers!V908&amp;"")="",ISNUMBER(MATCH(TRIM(Customers!V908&amp;""),Codes!$A$5:$A$14,0))),"",IF(ISNUMBER(Customers!V908),Customers!V908,IFERROR(VALUE(Customers!V908),"")))</f>
        <v>0</v>
      </c>
    </row>
    <row r="909" customFormat="false" ht="15" hidden="false" customHeight="false" outlineLevel="0" collapsed="false">
      <c r="A909" s="2" t="str">
        <f aca="false">Customers!A909</f>
        <v>CL00908</v>
      </c>
      <c r="B909" s="3" t="n">
        <f aca="false">IF(OR(TRIM(Customers!B909&amp;"")="",ISNUMBER(MATCH(TRIM(Customers!B909&amp;""),Codes!$A$5:$A$14,0)),Customers!B909=0),"",IF(ISNUMBER(Customers!B909),Customers!B909,IFERROR(VALUE(Customers!B909),"")))</f>
        <v>32</v>
      </c>
      <c r="C909" s="2" t="str">
        <f aca="false">IF(OR(TRIM(Customers!C909&amp;"")="",ISNUMBER(MATCH(TRIM(Customers!C909&amp;""),Codes!$A$5:$A$14,0))),"",TRIM(Customers!C909))</f>
        <v>M</v>
      </c>
      <c r="D909" s="2" t="str">
        <f aca="false">IF(OR(TRIM(Customers!D909&amp;"")="",ISNUMBER(MATCH(TRIM(Customers!D909&amp;""),Codes!$A$5:$A$14,0))),"",TRIM(Customers!D909))</f>
        <v>Emilia-Romagna</v>
      </c>
      <c r="E909" s="2" t="str">
        <f aca="false">IF(OR(TRIM(Customers!E909&amp;"")="",ISNUMBER(MATCH(TRIM(Customers!E909&amp;""),Codes!$A$5:$A$14,0))),"",TRIM(Customers!E909))</f>
        <v>Employee</v>
      </c>
      <c r="F909" s="2" t="str">
        <f aca="false">IF(OR(TRIM(Customers!F909&amp;"")="",ISNUMBER(MATCH(TRIM(Customers!F909&amp;""),Codes!$A$5:$A$14,0))),"",TRIM(Customers!F909))</f>
        <v>Divorced</v>
      </c>
      <c r="G909" s="4" t="n">
        <f aca="false">IF(OR(TRIM(Customers!G909&amp;"")="",ISNUMBER(MATCH(TRIM(Customers!G909&amp;""),Codes!$A$5:$A$14,0)),Customers!G909=-999),"",IF(ISNUMBER(Customers!G909),Customers!G909,IFERROR(VALUE(Customers!G909),"")))</f>
        <v>24000</v>
      </c>
      <c r="H909" s="3" t="n">
        <f aca="false">IF(OR(TRIM(Customers!H909&amp;"")="",ISNUMBER(MATCH(TRIM(Customers!H909&amp;""),Codes!$A$5:$A$14,0))),"",IF(ISNUMBER(Customers!H909),Customers!H909,IFERROR(VALUE(Customers!H909),"")))</f>
        <v>0</v>
      </c>
      <c r="I909" s="5" t="n">
        <f aca="false">IF(OR(TRIM(Customers!I909&amp;"")="",ISNUMBER(MATCH(TRIM(Customers!I909&amp;""),Codes!$A$5:$A$14,0)),Customers!I909=DATE(1970,1,1)),"",IF(ISNUMBER(Customers!I909),Customers!I909,IFERROR(DATEVALUE(Customers!I909),"")))</f>
        <v>46258</v>
      </c>
      <c r="J909" s="2" t="str">
        <f aca="false">IF(OR(TRIM(Customers!J909&amp;"")="",ISNUMBER(MATCH(TRIM(Customers!J909&amp;""),Codes!$A$5:$A$14,0))),"",TRIM(Customers!J909))</f>
        <v>App</v>
      </c>
      <c r="K909" s="3" t="n">
        <f aca="false">IF(OR(TRIM(Customers!K909&amp;"")="",ISNUMBER(MATCH(TRIM(Customers!K909&amp;""),Codes!$A$5:$A$14,0))),"",IF(ISNUMBER(Customers!K909),Customers!K909,IFERROR(VALUE(Customers!K909),"")))</f>
        <v>2</v>
      </c>
      <c r="L909" s="4" t="n">
        <f aca="false">IF(OR(TRIM(Customers!L909&amp;"")="",ISNUMBER(MATCH(TRIM(Customers!L909&amp;""),Codes!$A$5:$A$14,0))),"",IF(ISNUMBER(Customers!L909),Customers!L909,IFERROR(VALUE(Customers!L909),"")))</f>
        <v>4922.75</v>
      </c>
      <c r="M909" s="4" t="n">
        <f aca="false">IF(OR(TRIM(Customers!M909&amp;"")="",ISNUMBER(MATCH(TRIM(Customers!M909&amp;""),Codes!$A$5:$A$14,0))),"",IF(ISNUMBER(Customers!M909),Customers!M909,IFERROR(VALUE(Customers!M909),"")))</f>
        <v>0</v>
      </c>
      <c r="N909" s="3" t="n">
        <f aca="false">IF(OR(TRIM(Customers!N909&amp;"")="",ISNUMBER(MATCH(TRIM(Customers!N909&amp;""),Codes!$A$5:$A$14,0)),Customers!N909=9999),"",IF(ISNUMBER(Customers!N909),Customers!N909,IFERROR(VALUE(Customers!N909),"")))</f>
        <v>28</v>
      </c>
      <c r="O909" s="4" t="n">
        <f aca="false">IF(OR(TRIM(Customers!O909&amp;"")="",ISNUMBER(MATCH(TRIM(Customers!O909&amp;""),Codes!$A$5:$A$14,0))),"",IF(ISNUMBER(Customers!O909),Customers!O909,IFERROR(VALUE(Customers!O909),"")))</f>
        <v>79.77</v>
      </c>
      <c r="P909" s="3" t="n">
        <f aca="false">IF(OR(TRIM(Customers!P909&amp;"")="",ISNUMBER(MATCH(TRIM(Customers!P909&amp;""),Codes!$A$5:$A$14,0))),"",IF(ISNUMBER(Customers!P909),Customers!P909,IFERROR(VALUE(Customers!P909),"")))</f>
        <v>1</v>
      </c>
      <c r="Q909" s="4" t="n">
        <f aca="false">IF(OR(TRIM(Customers!Q909&amp;"")="",ISNUMBER(MATCH(TRIM(Customers!Q909&amp;""),Codes!$A$5:$A$14,0))),"",IF(ISNUMBER(Customers!Q909),Customers!Q909,IFERROR(VALUE(Customers!Q909),"")))</f>
        <v>3500</v>
      </c>
      <c r="R909" s="4" t="n">
        <f aca="false">IF(OR(TRIM(Customers!R909&amp;"")="",ISNUMBER(MATCH(TRIM(Customers!R909&amp;""),Codes!$A$5:$A$14,0))),"",IF(ISNUMBER(Customers!R909),Customers!R909,IFERROR(VALUE(Customers!R909),"")))</f>
        <v>1071.33</v>
      </c>
      <c r="S909" s="4" t="n">
        <f aca="false">IF(OR(TRIM(Customers!S909&amp;"")="",ISNUMBER(MATCH(TRIM(Customers!S909&amp;""),Codes!$A$5:$A$14,0))),"",IF(ISNUMBER(Customers!S909),Customers!S909,IFERROR(VALUE(Customers!S909),"")))</f>
        <v>72000</v>
      </c>
      <c r="T909" s="4" t="n">
        <f aca="false">IF(OR(TRIM(Customers!T909&amp;"")="",ISNUMBER(MATCH(TRIM(Customers!T909&amp;""),Codes!$A$5:$A$14,0))),"",IF(ISNUMBER(Customers!T909),Customers!T909,IFERROR(VALUE(Customers!T909),"")))</f>
        <v>535</v>
      </c>
      <c r="U909" s="3" t="n">
        <f aca="false">IF(OR(TRIM(Customers!U909&amp;"")="",ISNUMBER(MATCH(TRIM(Customers!U909&amp;""),Codes!$A$5:$A$14,0)),Customers!U909=0),"",IF(ISNUMBER(Customers!U909),Customers!U909,IFERROR(VALUE(Customers!U909),"")))</f>
        <v>530</v>
      </c>
      <c r="V909" s="3" t="n">
        <f aca="false">IF(OR(TRIM(Customers!V909&amp;"")="",ISNUMBER(MATCH(TRIM(Customers!V909&amp;""),Codes!$A$5:$A$14,0))),"",IF(ISNUMBER(Customers!V909),Customers!V909,IFERROR(VALUE(Customers!V909),"")))</f>
        <v>1</v>
      </c>
    </row>
    <row r="910" customFormat="false" ht="15" hidden="false" customHeight="false" outlineLevel="0" collapsed="false">
      <c r="A910" s="2" t="str">
        <f aca="false">Customers!A910</f>
        <v>CL00909</v>
      </c>
      <c r="B910" s="3" t="n">
        <f aca="false">IF(OR(TRIM(Customers!B910&amp;"")="",ISNUMBER(MATCH(TRIM(Customers!B910&amp;""),Codes!$A$5:$A$14,0)),Customers!B910=0),"",IF(ISNUMBER(Customers!B910),Customers!B910,IFERROR(VALUE(Customers!B910),"")))</f>
        <v>75</v>
      </c>
      <c r="C910" s="2" t="str">
        <f aca="false">IF(OR(TRIM(Customers!C910&amp;"")="",ISNUMBER(MATCH(TRIM(Customers!C910&amp;""),Codes!$A$5:$A$14,0))),"",TRIM(Customers!C910))</f>
        <v>M</v>
      </c>
      <c r="D910" s="2" t="str">
        <f aca="false">IF(OR(TRIM(Customers!D910&amp;"")="",ISNUMBER(MATCH(TRIM(Customers!D910&amp;""),Codes!$A$5:$A$14,0))),"",TRIM(Customers!D910))</f>
        <v>Puglia</v>
      </c>
      <c r="E910" s="2" t="str">
        <f aca="false">IF(OR(TRIM(Customers!E910&amp;"")="",ISNUMBER(MATCH(TRIM(Customers!E910&amp;""),Codes!$A$5:$A$14,0))),"",TRIM(Customers!E910))</f>
        <v>Retired</v>
      </c>
      <c r="F910" s="2" t="str">
        <f aca="false">IF(OR(TRIM(Customers!F910&amp;"")="",ISNUMBER(MATCH(TRIM(Customers!F910&amp;""),Codes!$A$5:$A$14,0))),"",TRIM(Customers!F910))</f>
        <v>Widowed</v>
      </c>
      <c r="G910" s="4" t="n">
        <f aca="false">IF(OR(TRIM(Customers!G910&amp;"")="",ISNUMBER(MATCH(TRIM(Customers!G910&amp;""),Codes!$A$5:$A$14,0)),Customers!G910=-999),"",IF(ISNUMBER(Customers!G910),Customers!G910,IFERROR(VALUE(Customers!G910),"")))</f>
        <v>25100</v>
      </c>
      <c r="H910" s="3" t="n">
        <f aca="false">IF(OR(TRIM(Customers!H910&amp;"")="",ISNUMBER(MATCH(TRIM(Customers!H910&amp;""),Codes!$A$5:$A$14,0))),"",IF(ISNUMBER(Customers!H910),Customers!H910,IFERROR(VALUE(Customers!H910),"")))</f>
        <v>17</v>
      </c>
      <c r="I910" s="5" t="n">
        <f aca="false">IF(OR(TRIM(Customers!I910&amp;"")="",ISNUMBER(MATCH(TRIM(Customers!I910&amp;""),Codes!$A$5:$A$14,0)),Customers!I910=DATE(1970,1,1)),"",IF(ISNUMBER(Customers!I910),Customers!I910,IFERROR(DATEVALUE(Customers!I910),"")))</f>
        <v>39955</v>
      </c>
      <c r="J910" s="2" t="str">
        <f aca="false">IF(OR(TRIM(Customers!J910&amp;"")="",ISNUMBER(MATCH(TRIM(Customers!J910&amp;""),Codes!$A$5:$A$14,0))),"",TRIM(Customers!J910))</f>
        <v>Online Banking</v>
      </c>
      <c r="K910" s="3" t="n">
        <f aca="false">IF(OR(TRIM(Customers!K910&amp;"")="",ISNUMBER(MATCH(TRIM(Customers!K910&amp;""),Codes!$A$5:$A$14,0))),"",IF(ISNUMBER(Customers!K910),Customers!K910,IFERROR(VALUE(Customers!K910),"")))</f>
        <v>2</v>
      </c>
      <c r="L910" s="4" t="n">
        <f aca="false">IF(OR(TRIM(Customers!L910&amp;"")="",ISNUMBER(MATCH(TRIM(Customers!L910&amp;""),Codes!$A$5:$A$14,0))),"",IF(ISNUMBER(Customers!L910),Customers!L910,IFERROR(VALUE(Customers!L910),"")))</f>
        <v>931.78</v>
      </c>
      <c r="M910" s="4" t="n">
        <f aca="false">IF(OR(TRIM(Customers!M910&amp;"")="",ISNUMBER(MATCH(TRIM(Customers!M910&amp;""),Codes!$A$5:$A$14,0))),"",IF(ISNUMBER(Customers!M910),Customers!M910,IFERROR(VALUE(Customers!M910),"")))</f>
        <v>0</v>
      </c>
      <c r="N910" s="3" t="n">
        <f aca="false">IF(OR(TRIM(Customers!N910&amp;"")="",ISNUMBER(MATCH(TRIM(Customers!N910&amp;""),Codes!$A$5:$A$14,0)),Customers!N910=9999),"",IF(ISNUMBER(Customers!N910),Customers!N910,IFERROR(VALUE(Customers!N910),"")))</f>
        <v>32</v>
      </c>
      <c r="O910" s="4" t="n">
        <f aca="false">IF(OR(TRIM(Customers!O910&amp;"")="",ISNUMBER(MATCH(TRIM(Customers!O910&amp;""),Codes!$A$5:$A$14,0))),"",IF(ISNUMBER(Customers!O910),Customers!O910,IFERROR(VALUE(Customers!O910),"")))</f>
        <v>31.62</v>
      </c>
      <c r="P910" s="3" t="n">
        <f aca="false">IF(OR(TRIM(Customers!P910&amp;"")="",ISNUMBER(MATCH(TRIM(Customers!P910&amp;""),Codes!$A$5:$A$14,0))),"",IF(ISNUMBER(Customers!P910),Customers!P910,IFERROR(VALUE(Customers!P910),"")))</f>
        <v>3</v>
      </c>
      <c r="Q910" s="4" t="n">
        <f aca="false">IF(OR(TRIM(Customers!Q910&amp;"")="",ISNUMBER(MATCH(TRIM(Customers!Q910&amp;""),Codes!$A$5:$A$14,0))),"",IF(ISNUMBER(Customers!Q910),Customers!Q910,IFERROR(VALUE(Customers!Q910),"")))</f>
        <v>4500</v>
      </c>
      <c r="R910" s="4" t="n">
        <f aca="false">IF(OR(TRIM(Customers!R910&amp;"")="",ISNUMBER(MATCH(TRIM(Customers!R910&amp;""),Codes!$A$5:$A$14,0))),"",IF(ISNUMBER(Customers!R910),Customers!R910,IFERROR(VALUE(Customers!R910),"")))</f>
        <v>1014.84</v>
      </c>
      <c r="S910" s="4" t="n">
        <f aca="false">IF(OR(TRIM(Customers!S910&amp;"")="",ISNUMBER(MATCH(TRIM(Customers!S910&amp;""),Codes!$A$5:$A$14,0))),"",IF(ISNUMBER(Customers!S910),Customers!S910,IFERROR(VALUE(Customers!S910),"")))</f>
        <v>0</v>
      </c>
      <c r="T910" s="4" t="n">
        <f aca="false">IF(OR(TRIM(Customers!T910&amp;"")="",ISNUMBER(MATCH(TRIM(Customers!T910&amp;""),Codes!$A$5:$A$14,0))),"",IF(ISNUMBER(Customers!T910),Customers!T910,IFERROR(VALUE(Customers!T910),"")))</f>
        <v>0</v>
      </c>
      <c r="U910" s="3" t="n">
        <f aca="false">IF(OR(TRIM(Customers!U910&amp;"")="",ISNUMBER(MATCH(TRIM(Customers!U910&amp;""),Codes!$A$5:$A$14,0)),Customers!U910=0),"",IF(ISNUMBER(Customers!U910),Customers!U910,IFERROR(VALUE(Customers!U910),"")))</f>
        <v>649</v>
      </c>
      <c r="V910" s="3" t="n">
        <f aca="false">IF(OR(TRIM(Customers!V910&amp;"")="",ISNUMBER(MATCH(TRIM(Customers!V910&amp;""),Codes!$A$5:$A$14,0))),"",IF(ISNUMBER(Customers!V910),Customers!V910,IFERROR(VALUE(Customers!V910),"")))</f>
        <v>1</v>
      </c>
    </row>
    <row r="911" customFormat="false" ht="15" hidden="false" customHeight="false" outlineLevel="0" collapsed="false">
      <c r="A911" s="2" t="str">
        <f aca="false">Customers!A911</f>
        <v>CL00910</v>
      </c>
      <c r="B911" s="3" t="n">
        <f aca="false">IF(OR(TRIM(Customers!B911&amp;"")="",ISNUMBER(MATCH(TRIM(Customers!B911&amp;""),Codes!$A$5:$A$14,0)),Customers!B911=0),"",IF(ISNUMBER(Customers!B911),Customers!B911,IFERROR(VALUE(Customers!B911),"")))</f>
        <v>61</v>
      </c>
      <c r="C911" s="2" t="str">
        <f aca="false">IF(OR(TRIM(Customers!C911&amp;"")="",ISNUMBER(MATCH(TRIM(Customers!C911&amp;""),Codes!$A$5:$A$14,0))),"",TRIM(Customers!C911))</f>
        <v>M</v>
      </c>
      <c r="D911" s="2" t="str">
        <f aca="false">IF(OR(TRIM(Customers!D911&amp;"")="",ISNUMBER(MATCH(TRIM(Customers!D911&amp;""),Codes!$A$5:$A$14,0))),"",TRIM(Customers!D911))</f>
        <v>Sicilia</v>
      </c>
      <c r="E911" s="2" t="str">
        <f aca="false">IF(OR(TRIM(Customers!E911&amp;"")="",ISNUMBER(MATCH(TRIM(Customers!E911&amp;""),Codes!$A$5:$A$14,0))),"",TRIM(Customers!E911))</f>
        <v>Employee</v>
      </c>
      <c r="F911" s="2" t="str">
        <f aca="false">IF(OR(TRIM(Customers!F911&amp;"")="",ISNUMBER(MATCH(TRIM(Customers!F911&amp;""),Codes!$A$5:$A$14,0))),"",TRIM(Customers!F911))</f>
        <v>Widowed</v>
      </c>
      <c r="G911" s="4" t="n">
        <f aca="false">IF(OR(TRIM(Customers!G911&amp;"")="",ISNUMBER(MATCH(TRIM(Customers!G911&amp;""),Codes!$A$5:$A$14,0)),Customers!G911=-999),"",IF(ISNUMBER(Customers!G911),Customers!G911,IFERROR(VALUE(Customers!G911),"")))</f>
        <v>29500</v>
      </c>
      <c r="H911" s="3" t="n">
        <f aca="false">IF(OR(TRIM(Customers!H911&amp;"")="",ISNUMBER(MATCH(TRIM(Customers!H911&amp;""),Codes!$A$5:$A$14,0))),"",IF(ISNUMBER(Customers!H911),Customers!H911,IFERROR(VALUE(Customers!H911),"")))</f>
        <v>7</v>
      </c>
      <c r="I911" s="5" t="n">
        <f aca="false">IF(OR(TRIM(Customers!I911&amp;"")="",ISNUMBER(MATCH(TRIM(Customers!I911&amp;""),Codes!$A$5:$A$14,0)),Customers!I911=DATE(1970,1,1)),"",IF(ISNUMBER(Customers!I911),Customers!I911,IFERROR(DATEVALUE(Customers!I911),"")))</f>
        <v>43476</v>
      </c>
      <c r="J911" s="2" t="str">
        <f aca="false">IF(OR(TRIM(Customers!J911&amp;"")="",ISNUMBER(MATCH(TRIM(Customers!J911&amp;""),Codes!$A$5:$A$14,0))),"",TRIM(Customers!J911))</f>
        <v>Online Banking</v>
      </c>
      <c r="K911" s="3" t="n">
        <f aca="false">IF(OR(TRIM(Customers!K911&amp;"")="",ISNUMBER(MATCH(TRIM(Customers!K911&amp;""),Codes!$A$5:$A$14,0))),"",IF(ISNUMBER(Customers!K911),Customers!K911,IFERROR(VALUE(Customers!K911),"")))</f>
        <v>3</v>
      </c>
      <c r="L911" s="4" t="n">
        <f aca="false">IF(OR(TRIM(Customers!L911&amp;"")="",ISNUMBER(MATCH(TRIM(Customers!L911&amp;""),Codes!$A$5:$A$14,0))),"",IF(ISNUMBER(Customers!L911),Customers!L911,IFERROR(VALUE(Customers!L911),"")))</f>
        <v>812.83</v>
      </c>
      <c r="M911" s="4" t="n">
        <f aca="false">IF(OR(TRIM(Customers!M911&amp;"")="",ISNUMBER(MATCH(TRIM(Customers!M911&amp;""),Codes!$A$5:$A$14,0))),"",IF(ISNUMBER(Customers!M911),Customers!M911,IFERROR(VALUE(Customers!M911),"")))</f>
        <v>0</v>
      </c>
      <c r="N911" s="3" t="n">
        <f aca="false">IF(OR(TRIM(Customers!N911&amp;"")="",ISNUMBER(MATCH(TRIM(Customers!N911&amp;""),Codes!$A$5:$A$14,0)),Customers!N911=9999),"",IF(ISNUMBER(Customers!N911),Customers!N911,IFERROR(VALUE(Customers!N911),"")))</f>
        <v>28</v>
      </c>
      <c r="O911" s="4" t="n">
        <f aca="false">IF(OR(TRIM(Customers!O911&amp;"")="",ISNUMBER(MATCH(TRIM(Customers!O911&amp;""),Codes!$A$5:$A$14,0))),"",IF(ISNUMBER(Customers!O911),Customers!O911,IFERROR(VALUE(Customers!O911),"")))</f>
        <v>41.79</v>
      </c>
      <c r="P911" s="3" t="n">
        <f aca="false">IF(OR(TRIM(Customers!P911&amp;"")="",ISNUMBER(MATCH(TRIM(Customers!P911&amp;""),Codes!$A$5:$A$14,0))),"",IF(ISNUMBER(Customers!P911),Customers!P911,IFERROR(VALUE(Customers!P911),"")))</f>
        <v>4</v>
      </c>
      <c r="Q911" s="4" t="n">
        <f aca="false">IF(OR(TRIM(Customers!Q911&amp;"")="",ISNUMBER(MATCH(TRIM(Customers!Q911&amp;""),Codes!$A$5:$A$14,0))),"",IF(ISNUMBER(Customers!Q911),Customers!Q911,IFERROR(VALUE(Customers!Q911),"")))</f>
        <v>3500</v>
      </c>
      <c r="R911" s="4" t="n">
        <f aca="false">IF(OR(TRIM(Customers!R911&amp;"")="",ISNUMBER(MATCH(TRIM(Customers!R911&amp;""),Codes!$A$5:$A$14,0))),"",IF(ISNUMBER(Customers!R911),Customers!R911,IFERROR(VALUE(Customers!R911),"")))</f>
        <v>827.09</v>
      </c>
      <c r="S911" s="4" t="n">
        <f aca="false">IF(OR(TRIM(Customers!S911&amp;"")="",ISNUMBER(MATCH(TRIM(Customers!S911&amp;""),Codes!$A$5:$A$14,0))),"",IF(ISNUMBER(Customers!S911),Customers!S911,IFERROR(VALUE(Customers!S911),"")))</f>
        <v>0</v>
      </c>
      <c r="T911" s="4" t="n">
        <f aca="false">IF(OR(TRIM(Customers!T911&amp;"")="",ISNUMBER(MATCH(TRIM(Customers!T911&amp;""),Codes!$A$5:$A$14,0))),"",IF(ISNUMBER(Customers!T911),Customers!T911,IFERROR(VALUE(Customers!T911),"")))</f>
        <v>0</v>
      </c>
      <c r="U911" s="3" t="n">
        <f aca="false">IF(OR(TRIM(Customers!U911&amp;"")="",ISNUMBER(MATCH(TRIM(Customers!U911&amp;""),Codes!$A$5:$A$14,0)),Customers!U911=0),"",IF(ISNUMBER(Customers!U911),Customers!U911,IFERROR(VALUE(Customers!U911),"")))</f>
        <v>615</v>
      </c>
      <c r="V911" s="3" t="str">
        <f aca="false">IF(OR(TRIM(Customers!V911&amp;"")="",ISNUMBER(MATCH(TRIM(Customers!V911&amp;""),Codes!$A$5:$A$14,0))),"",IF(ISNUMBER(Customers!V911),Customers!V911,IFERROR(VALUE(Customers!V911),"")))</f>
        <v/>
      </c>
    </row>
    <row r="912" customFormat="false" ht="15" hidden="false" customHeight="false" outlineLevel="0" collapsed="false">
      <c r="A912" s="2" t="str">
        <f aca="false">Customers!A912</f>
        <v>CL00911</v>
      </c>
      <c r="B912" s="3" t="n">
        <f aca="false">IF(OR(TRIM(Customers!B912&amp;"")="",ISNUMBER(MATCH(TRIM(Customers!B912&amp;""),Codes!$A$5:$A$14,0)),Customers!B912=0),"",IF(ISNUMBER(Customers!B912),Customers!B912,IFERROR(VALUE(Customers!B912),"")))</f>
        <v>44</v>
      </c>
      <c r="C912" s="2" t="str">
        <f aca="false">IF(OR(TRIM(Customers!C912&amp;"")="",ISNUMBER(MATCH(TRIM(Customers!C912&amp;""),Codes!$A$5:$A$14,0))),"",TRIM(Customers!C912))</f>
        <v>F</v>
      </c>
      <c r="D912" s="2" t="str">
        <f aca="false">IF(OR(TRIM(Customers!D912&amp;"")="",ISNUMBER(MATCH(TRIM(Customers!D912&amp;""),Codes!$A$5:$A$14,0))),"",TRIM(Customers!D912))</f>
        <v>Campania</v>
      </c>
      <c r="E912" s="2" t="str">
        <f aca="false">IF(OR(TRIM(Customers!E912&amp;"")="",ISNUMBER(MATCH(TRIM(Customers!E912&amp;""),Codes!$A$5:$A$14,0))),"",TRIM(Customers!E912))</f>
        <v>Shopkeeper</v>
      </c>
      <c r="F912" s="2" t="str">
        <f aca="false">IF(OR(TRIM(Customers!F912&amp;"")="",ISNUMBER(MATCH(TRIM(Customers!F912&amp;""),Codes!$A$5:$A$14,0))),"",TRIM(Customers!F912))</f>
        <v>Single</v>
      </c>
      <c r="G912" s="4" t="n">
        <f aca="false">IF(OR(TRIM(Customers!G912&amp;"")="",ISNUMBER(MATCH(TRIM(Customers!G912&amp;""),Codes!$A$5:$A$14,0)),Customers!G912=-999),"",IF(ISNUMBER(Customers!G912),Customers!G912,IFERROR(VALUE(Customers!G912),"")))</f>
        <v>29800</v>
      </c>
      <c r="H912" s="3" t="n">
        <f aca="false">IF(OR(TRIM(Customers!H912&amp;"")="",ISNUMBER(MATCH(TRIM(Customers!H912&amp;""),Codes!$A$5:$A$14,0))),"",IF(ISNUMBER(Customers!H912),Customers!H912,IFERROR(VALUE(Customers!H912),"")))</f>
        <v>8</v>
      </c>
      <c r="I912" s="5" t="n">
        <f aca="false">IF(OR(TRIM(Customers!I912&amp;"")="",ISNUMBER(MATCH(TRIM(Customers!I912&amp;""),Codes!$A$5:$A$14,0)),Customers!I912=DATE(1970,1,1)),"",IF(ISNUMBER(Customers!I912),Customers!I912,IFERROR(DATEVALUE(Customers!I912),"")))</f>
        <v>43272</v>
      </c>
      <c r="J912" s="2" t="str">
        <f aca="false">IF(OR(TRIM(Customers!J912&amp;"")="",ISNUMBER(MATCH(TRIM(Customers!J912&amp;""),Codes!$A$5:$A$14,0))),"",TRIM(Customers!J912))</f>
        <v>App</v>
      </c>
      <c r="K912" s="3" t="n">
        <f aca="false">IF(OR(TRIM(Customers!K912&amp;"")="",ISNUMBER(MATCH(TRIM(Customers!K912&amp;""),Codes!$A$5:$A$14,0))),"",IF(ISNUMBER(Customers!K912),Customers!K912,IFERROR(VALUE(Customers!K912),"")))</f>
        <v>2</v>
      </c>
      <c r="L912" s="4" t="n">
        <f aca="false">IF(OR(TRIM(Customers!L912&amp;"")="",ISNUMBER(MATCH(TRIM(Customers!L912&amp;""),Codes!$A$5:$A$14,0))),"",IF(ISNUMBER(Customers!L912),Customers!L912,IFERROR(VALUE(Customers!L912),"")))</f>
        <v>2694.86</v>
      </c>
      <c r="M912" s="4" t="n">
        <f aca="false">IF(OR(TRIM(Customers!M912&amp;"")="",ISNUMBER(MATCH(TRIM(Customers!M912&amp;""),Codes!$A$5:$A$14,0))),"",IF(ISNUMBER(Customers!M912),Customers!M912,IFERROR(VALUE(Customers!M912),"")))</f>
        <v>14082.9</v>
      </c>
      <c r="N912" s="3" t="n">
        <f aca="false">IF(OR(TRIM(Customers!N912&amp;"")="",ISNUMBER(MATCH(TRIM(Customers!N912&amp;""),Codes!$A$5:$A$14,0)),Customers!N912=9999),"",IF(ISNUMBER(Customers!N912),Customers!N912,IFERROR(VALUE(Customers!N912),"")))</f>
        <v>26</v>
      </c>
      <c r="O912" s="4" t="n">
        <f aca="false">IF(OR(TRIM(Customers!O912&amp;"")="",ISNUMBER(MATCH(TRIM(Customers!O912&amp;""),Codes!$A$5:$A$14,0))),"",IF(ISNUMBER(Customers!O912),Customers!O912,IFERROR(VALUE(Customers!O912),"")))</f>
        <v>27.78</v>
      </c>
      <c r="P912" s="3" t="n">
        <f aca="false">IF(OR(TRIM(Customers!P912&amp;"")="",ISNUMBER(MATCH(TRIM(Customers!P912&amp;""),Codes!$A$5:$A$14,0))),"",IF(ISNUMBER(Customers!P912),Customers!P912,IFERROR(VALUE(Customers!P912),"")))</f>
        <v>2</v>
      </c>
      <c r="Q912" s="4" t="n">
        <f aca="false">IF(OR(TRIM(Customers!Q912&amp;"")="",ISNUMBER(MATCH(TRIM(Customers!Q912&amp;""),Codes!$A$5:$A$14,0))),"",IF(ISNUMBER(Customers!Q912),Customers!Q912,IFERROR(VALUE(Customers!Q912),"")))</f>
        <v>6500</v>
      </c>
      <c r="R912" s="4" t="n">
        <f aca="false">IF(OR(TRIM(Customers!R912&amp;"")="",ISNUMBER(MATCH(TRIM(Customers!R912&amp;""),Codes!$A$5:$A$14,0))),"",IF(ISNUMBER(Customers!R912),Customers!R912,IFERROR(VALUE(Customers!R912),"")))</f>
        <v>1937.7</v>
      </c>
      <c r="S912" s="4" t="n">
        <f aca="false">IF(OR(TRIM(Customers!S912&amp;"")="",ISNUMBER(MATCH(TRIM(Customers!S912&amp;""),Codes!$A$5:$A$14,0))),"",IF(ISNUMBER(Customers!S912),Customers!S912,IFERROR(VALUE(Customers!S912),"")))</f>
        <v>0</v>
      </c>
      <c r="T912" s="4" t="n">
        <f aca="false">IF(OR(TRIM(Customers!T912&amp;"")="",ISNUMBER(MATCH(TRIM(Customers!T912&amp;""),Codes!$A$5:$A$14,0))),"",IF(ISNUMBER(Customers!T912),Customers!T912,IFERROR(VALUE(Customers!T912),"")))</f>
        <v>0</v>
      </c>
      <c r="U912" s="3" t="n">
        <f aca="false">IF(OR(TRIM(Customers!U912&amp;"")="",ISNUMBER(MATCH(TRIM(Customers!U912&amp;""),Codes!$A$5:$A$14,0)),Customers!U912=0),"",IF(ISNUMBER(Customers!U912),Customers!U912,IFERROR(VALUE(Customers!U912),"")))</f>
        <v>571</v>
      </c>
      <c r="V912" s="3" t="n">
        <f aca="false">IF(OR(TRIM(Customers!V912&amp;"")="",ISNUMBER(MATCH(TRIM(Customers!V912&amp;""),Codes!$A$5:$A$14,0))),"",IF(ISNUMBER(Customers!V912),Customers!V912,IFERROR(VALUE(Customers!V912),"")))</f>
        <v>0</v>
      </c>
    </row>
    <row r="913" customFormat="false" ht="15" hidden="false" customHeight="false" outlineLevel="0" collapsed="false">
      <c r="A913" s="2" t="str">
        <f aca="false">Customers!A913</f>
        <v>CL00912</v>
      </c>
      <c r="B913" s="3" t="n">
        <f aca="false">IF(OR(TRIM(Customers!B913&amp;"")="",ISNUMBER(MATCH(TRIM(Customers!B913&amp;""),Codes!$A$5:$A$14,0)),Customers!B913=0),"",IF(ISNUMBER(Customers!B913),Customers!B913,IFERROR(VALUE(Customers!B913),"")))</f>
        <v>51</v>
      </c>
      <c r="C913" s="2" t="str">
        <f aca="false">IF(OR(TRIM(Customers!C913&amp;"")="",ISNUMBER(MATCH(TRIM(Customers!C913&amp;""),Codes!$A$5:$A$14,0))),"",TRIM(Customers!C913))</f>
        <v>F</v>
      </c>
      <c r="D913" s="2" t="str">
        <f aca="false">IF(OR(TRIM(Customers!D913&amp;"")="",ISNUMBER(MATCH(TRIM(Customers!D913&amp;""),Codes!$A$5:$A$14,0))),"",TRIM(Customers!D913))</f>
        <v>Liguria</v>
      </c>
      <c r="E913" s="2" t="str">
        <f aca="false">IF(OR(TRIM(Customers!E913&amp;"")="",ISNUMBER(MATCH(TRIM(Customers!E913&amp;""),Codes!$A$5:$A$14,0))),"",TRIM(Customers!E913))</f>
        <v>Employee</v>
      </c>
      <c r="F913" s="2" t="str">
        <f aca="false">IF(OR(TRIM(Customers!F913&amp;"")="",ISNUMBER(MATCH(TRIM(Customers!F913&amp;""),Codes!$A$5:$A$14,0))),"",TRIM(Customers!F913))</f>
        <v>Married</v>
      </c>
      <c r="G913" s="4" t="n">
        <f aca="false">IF(OR(TRIM(Customers!G913&amp;"")="",ISNUMBER(MATCH(TRIM(Customers!G913&amp;""),Codes!$A$5:$A$14,0)),Customers!G913=-999),"",IF(ISNUMBER(Customers!G913),Customers!G913,IFERROR(VALUE(Customers!G913),"")))</f>
        <v>55000</v>
      </c>
      <c r="H913" s="3" t="n">
        <f aca="false">IF(OR(TRIM(Customers!H913&amp;"")="",ISNUMBER(MATCH(TRIM(Customers!H913&amp;""),Codes!$A$5:$A$14,0))),"",IF(ISNUMBER(Customers!H913),Customers!H913,IFERROR(VALUE(Customers!H913),"")))</f>
        <v>24</v>
      </c>
      <c r="I913" s="5" t="n">
        <f aca="false">IF(OR(TRIM(Customers!I913&amp;"")="",ISNUMBER(MATCH(TRIM(Customers!I913&amp;""),Codes!$A$5:$A$14,0)),Customers!I913=DATE(1970,1,1)),"",IF(ISNUMBER(Customers!I913),Customers!I913,IFERROR(DATEVALUE(Customers!I913),"")))</f>
        <v>37238</v>
      </c>
      <c r="J913" s="2" t="str">
        <f aca="false">IF(OR(TRIM(Customers!J913&amp;"")="",ISNUMBER(MATCH(TRIM(Customers!J913&amp;""),Codes!$A$5:$A$14,0))),"",TRIM(Customers!J913))</f>
        <v>Branch</v>
      </c>
      <c r="K913" s="3" t="n">
        <f aca="false">IF(OR(TRIM(Customers!K913&amp;"")="",ISNUMBER(MATCH(TRIM(Customers!K913&amp;""),Codes!$A$5:$A$14,0))),"",IF(ISNUMBER(Customers!K913),Customers!K913,IFERROR(VALUE(Customers!K913),"")))</f>
        <v>4</v>
      </c>
      <c r="L913" s="4" t="n">
        <f aca="false">IF(OR(TRIM(Customers!L913&amp;"")="",ISNUMBER(MATCH(TRIM(Customers!L913&amp;""),Codes!$A$5:$A$14,0))),"",IF(ISNUMBER(Customers!L913),Customers!L913,IFERROR(VALUE(Customers!L913),"")))</f>
        <v>5282.27</v>
      </c>
      <c r="M913" s="4" t="n">
        <f aca="false">IF(OR(TRIM(Customers!M913&amp;"")="",ISNUMBER(MATCH(TRIM(Customers!M913&amp;""),Codes!$A$5:$A$14,0))),"",IF(ISNUMBER(Customers!M913),Customers!M913,IFERROR(VALUE(Customers!M913),"")))</f>
        <v>40978.17</v>
      </c>
      <c r="N913" s="3" t="n">
        <f aca="false">IF(OR(TRIM(Customers!N913&amp;"")="",ISNUMBER(MATCH(TRIM(Customers!N913&amp;""),Codes!$A$5:$A$14,0)),Customers!N913=9999),"",IF(ISNUMBER(Customers!N913),Customers!N913,IFERROR(VALUE(Customers!N913),"")))</f>
        <v>34</v>
      </c>
      <c r="O913" s="4" t="n">
        <f aca="false">IF(OR(TRIM(Customers!O913&amp;"")="",ISNUMBER(MATCH(TRIM(Customers!O913&amp;""),Codes!$A$5:$A$14,0))),"",IF(ISNUMBER(Customers!O913),Customers!O913,IFERROR(VALUE(Customers!O913),"")))</f>
        <v>96.84</v>
      </c>
      <c r="P913" s="3" t="n">
        <f aca="false">IF(OR(TRIM(Customers!P913&amp;"")="",ISNUMBER(MATCH(TRIM(Customers!P913&amp;""),Codes!$A$5:$A$14,0))),"",IF(ISNUMBER(Customers!P913),Customers!P913,IFERROR(VALUE(Customers!P913),"")))</f>
        <v>7</v>
      </c>
      <c r="Q913" s="4" t="n">
        <f aca="false">IF(OR(TRIM(Customers!Q913&amp;"")="",ISNUMBER(MATCH(TRIM(Customers!Q913&amp;""),Codes!$A$5:$A$14,0))),"",IF(ISNUMBER(Customers!Q913),Customers!Q913,IFERROR(VALUE(Customers!Q913),"")))</f>
        <v>6000</v>
      </c>
      <c r="R913" s="4" t="n">
        <f aca="false">IF(OR(TRIM(Customers!R913&amp;"")="",ISNUMBER(MATCH(TRIM(Customers!R913&amp;""),Codes!$A$5:$A$14,0))),"",IF(ISNUMBER(Customers!R913),Customers!R913,IFERROR(VALUE(Customers!R913),"")))</f>
        <v>2334.62</v>
      </c>
      <c r="S913" s="4" t="n">
        <f aca="false">IF(OR(TRIM(Customers!S913&amp;"")="",ISNUMBER(MATCH(TRIM(Customers!S913&amp;""),Codes!$A$5:$A$14,0))),"",IF(ISNUMBER(Customers!S913),Customers!S913,IFERROR(VALUE(Customers!S913),"")))</f>
        <v>0</v>
      </c>
      <c r="T913" s="4" t="n">
        <f aca="false">IF(OR(TRIM(Customers!T913&amp;"")="",ISNUMBER(MATCH(TRIM(Customers!T913&amp;""),Codes!$A$5:$A$14,0))),"",IF(ISNUMBER(Customers!T913),Customers!T913,IFERROR(VALUE(Customers!T913),"")))</f>
        <v>0</v>
      </c>
      <c r="U913" s="3" t="n">
        <f aca="false">IF(OR(TRIM(Customers!U913&amp;"")="",ISNUMBER(MATCH(TRIM(Customers!U913&amp;""),Codes!$A$5:$A$14,0)),Customers!U913=0),"",IF(ISNUMBER(Customers!U913),Customers!U913,IFERROR(VALUE(Customers!U913),"")))</f>
        <v>772</v>
      </c>
      <c r="V913" s="3" t="n">
        <f aca="false">IF(OR(TRIM(Customers!V913&amp;"")="",ISNUMBER(MATCH(TRIM(Customers!V913&amp;""),Codes!$A$5:$A$14,0))),"",IF(ISNUMBER(Customers!V913),Customers!V913,IFERROR(VALUE(Customers!V913),"")))</f>
        <v>0</v>
      </c>
    </row>
    <row r="914" customFormat="false" ht="15" hidden="false" customHeight="false" outlineLevel="0" collapsed="false">
      <c r="A914" s="2" t="str">
        <f aca="false">Customers!A914</f>
        <v>CL00913</v>
      </c>
      <c r="B914" s="3" t="n">
        <f aca="false">IF(OR(TRIM(Customers!B914&amp;"")="",ISNUMBER(MATCH(TRIM(Customers!B914&amp;""),Codes!$A$5:$A$14,0)),Customers!B914=0),"",IF(ISNUMBER(Customers!B914),Customers!B914,IFERROR(VALUE(Customers!B914),"")))</f>
        <v>63</v>
      </c>
      <c r="C914" s="2" t="str">
        <f aca="false">IF(OR(TRIM(Customers!C914&amp;"")="",ISNUMBER(MATCH(TRIM(Customers!C914&amp;""),Codes!$A$5:$A$14,0))),"",TRIM(Customers!C914))</f>
        <v>M</v>
      </c>
      <c r="D914" s="2" t="str">
        <f aca="false">IF(OR(TRIM(Customers!D914&amp;"")="",ISNUMBER(MATCH(TRIM(Customers!D914&amp;""),Codes!$A$5:$A$14,0))),"",TRIM(Customers!D914))</f>
        <v>Calabria</v>
      </c>
      <c r="E914" s="2" t="str">
        <f aca="false">IF(OR(TRIM(Customers!E914&amp;"")="",ISNUMBER(MATCH(TRIM(Customers!E914&amp;""),Codes!$A$5:$A$14,0))),"",TRIM(Customers!E914))</f>
        <v>Employee</v>
      </c>
      <c r="F914" s="2" t="str">
        <f aca="false">IF(OR(TRIM(Customers!F914&amp;"")="",ISNUMBER(MATCH(TRIM(Customers!F914&amp;""),Codes!$A$5:$A$14,0))),"",TRIM(Customers!F914))</f>
        <v>Divorced</v>
      </c>
      <c r="G914" s="4" t="n">
        <f aca="false">IF(OR(TRIM(Customers!G914&amp;"")="",ISNUMBER(MATCH(TRIM(Customers!G914&amp;""),Codes!$A$5:$A$14,0)),Customers!G914=-999),"",IF(ISNUMBER(Customers!G914),Customers!G914,IFERROR(VALUE(Customers!G914),"")))</f>
        <v>19500</v>
      </c>
      <c r="H914" s="3" t="n">
        <f aca="false">IF(OR(TRIM(Customers!H914&amp;"")="",ISNUMBER(MATCH(TRIM(Customers!H914&amp;""),Codes!$A$5:$A$14,0))),"",IF(ISNUMBER(Customers!H914),Customers!H914,IFERROR(VALUE(Customers!H914),"")))</f>
        <v>8</v>
      </c>
      <c r="I914" s="5" t="n">
        <f aca="false">IF(OR(TRIM(Customers!I914&amp;"")="",ISNUMBER(MATCH(TRIM(Customers!I914&amp;""),Codes!$A$5:$A$14,0)),Customers!I914=DATE(1970,1,1)),"",IF(ISNUMBER(Customers!I914),Customers!I914,IFERROR(DATEVALUE(Customers!I914),"")))</f>
        <v>43021</v>
      </c>
      <c r="J914" s="2" t="str">
        <f aca="false">IF(OR(TRIM(Customers!J914&amp;"")="",ISNUMBER(MATCH(TRIM(Customers!J914&amp;""),Codes!$A$5:$A$14,0))),"",TRIM(Customers!J914))</f>
        <v>Branch</v>
      </c>
      <c r="K914" s="3" t="n">
        <f aca="false">IF(OR(TRIM(Customers!K914&amp;"")="",ISNUMBER(MATCH(TRIM(Customers!K914&amp;""),Codes!$A$5:$A$14,0))),"",IF(ISNUMBER(Customers!K914),Customers!K914,IFERROR(VALUE(Customers!K914),"")))</f>
        <v>1</v>
      </c>
      <c r="L914" s="4" t="n">
        <f aca="false">IF(OR(TRIM(Customers!L914&amp;"")="",ISNUMBER(MATCH(TRIM(Customers!L914&amp;""),Codes!$A$5:$A$14,0))),"",IF(ISNUMBER(Customers!L914),Customers!L914,IFERROR(VALUE(Customers!L914),"")))</f>
        <v>608.09</v>
      </c>
      <c r="M914" s="4" t="n">
        <f aca="false">IF(OR(TRIM(Customers!M914&amp;"")="",ISNUMBER(MATCH(TRIM(Customers!M914&amp;""),Codes!$A$5:$A$14,0))),"",IF(ISNUMBER(Customers!M914),Customers!M914,IFERROR(VALUE(Customers!M914),"")))</f>
        <v>0</v>
      </c>
      <c r="N914" s="3" t="n">
        <f aca="false">IF(OR(TRIM(Customers!N914&amp;"")="",ISNUMBER(MATCH(TRIM(Customers!N914&amp;""),Codes!$A$5:$A$14,0)),Customers!N914=9999),"",IF(ISNUMBER(Customers!N914),Customers!N914,IFERROR(VALUE(Customers!N914),"")))</f>
        <v>24</v>
      </c>
      <c r="O914" s="4" t="n">
        <f aca="false">IF(OR(TRIM(Customers!O914&amp;"")="",ISNUMBER(MATCH(TRIM(Customers!O914&amp;""),Codes!$A$5:$A$14,0))),"",IF(ISNUMBER(Customers!O914),Customers!O914,IFERROR(VALUE(Customers!O914),"")))</f>
        <v>36.76</v>
      </c>
      <c r="P914" s="3" t="n">
        <f aca="false">IF(OR(TRIM(Customers!P914&amp;"")="",ISNUMBER(MATCH(TRIM(Customers!P914&amp;""),Codes!$A$5:$A$14,0))),"",IF(ISNUMBER(Customers!P914),Customers!P914,IFERROR(VALUE(Customers!P914),"")))</f>
        <v>6</v>
      </c>
      <c r="Q914" s="4" t="n">
        <f aca="false">IF(OR(TRIM(Customers!Q914&amp;"")="",ISNUMBER(MATCH(TRIM(Customers!Q914&amp;""),Codes!$A$5:$A$14,0))),"",IF(ISNUMBER(Customers!Q914),Customers!Q914,IFERROR(VALUE(Customers!Q914),"")))</f>
        <v>2500</v>
      </c>
      <c r="R914" s="4" t="n">
        <f aca="false">IF(OR(TRIM(Customers!R914&amp;"")="",ISNUMBER(MATCH(TRIM(Customers!R914&amp;""),Codes!$A$5:$A$14,0))),"",IF(ISNUMBER(Customers!R914),Customers!R914,IFERROR(VALUE(Customers!R914),"")))</f>
        <v>673.09</v>
      </c>
      <c r="S914" s="4" t="n">
        <f aca="false">IF(OR(TRIM(Customers!S914&amp;"")="",ISNUMBER(MATCH(TRIM(Customers!S914&amp;""),Codes!$A$5:$A$14,0))),"",IF(ISNUMBER(Customers!S914),Customers!S914,IFERROR(VALUE(Customers!S914),"")))</f>
        <v>0</v>
      </c>
      <c r="T914" s="4" t="n">
        <f aca="false">IF(OR(TRIM(Customers!T914&amp;"")="",ISNUMBER(MATCH(TRIM(Customers!T914&amp;""),Codes!$A$5:$A$14,0))),"",IF(ISNUMBER(Customers!T914),Customers!T914,IFERROR(VALUE(Customers!T914),"")))</f>
        <v>0</v>
      </c>
      <c r="U914" s="3" t="n">
        <f aca="false">IF(OR(TRIM(Customers!U914&amp;"")="",ISNUMBER(MATCH(TRIM(Customers!U914&amp;""),Codes!$A$5:$A$14,0)),Customers!U914=0),"",IF(ISNUMBER(Customers!U914),Customers!U914,IFERROR(VALUE(Customers!U914),"")))</f>
        <v>611</v>
      </c>
      <c r="V914" s="3" t="n">
        <f aca="false">IF(OR(TRIM(Customers!V914&amp;"")="",ISNUMBER(MATCH(TRIM(Customers!V914&amp;""),Codes!$A$5:$A$14,0))),"",IF(ISNUMBER(Customers!V914),Customers!V914,IFERROR(VALUE(Customers!V914),"")))</f>
        <v>0</v>
      </c>
    </row>
    <row r="915" customFormat="false" ht="15" hidden="false" customHeight="false" outlineLevel="0" collapsed="false">
      <c r="A915" s="2" t="str">
        <f aca="false">Customers!A915</f>
        <v>CL00914</v>
      </c>
      <c r="B915" s="3" t="n">
        <f aca="false">IF(OR(TRIM(Customers!B915&amp;"")="",ISNUMBER(MATCH(TRIM(Customers!B915&amp;""),Codes!$A$5:$A$14,0)),Customers!B915=0),"",IF(ISNUMBER(Customers!B915),Customers!B915,IFERROR(VALUE(Customers!B915),"")))</f>
        <v>62</v>
      </c>
      <c r="C915" s="2" t="str">
        <f aca="false">IF(OR(TRIM(Customers!C915&amp;"")="",ISNUMBER(MATCH(TRIM(Customers!C915&amp;""),Codes!$A$5:$A$14,0))),"",TRIM(Customers!C915))</f>
        <v>F</v>
      </c>
      <c r="D915" s="2" t="str">
        <f aca="false">IF(OR(TRIM(Customers!D915&amp;"")="",ISNUMBER(MATCH(TRIM(Customers!D915&amp;""),Codes!$A$5:$A$14,0))),"",TRIM(Customers!D915))</f>
        <v>Lombardia</v>
      </c>
      <c r="E915" s="2" t="str">
        <f aca="false">IF(OR(TRIM(Customers!E915&amp;"")="",ISNUMBER(MATCH(TRIM(Customers!E915&amp;""),Codes!$A$5:$A$14,0))),"",TRIM(Customers!E915))</f>
        <v>Employee</v>
      </c>
      <c r="F915" s="2" t="str">
        <f aca="false">IF(OR(TRIM(Customers!F915&amp;"")="",ISNUMBER(MATCH(TRIM(Customers!F915&amp;""),Codes!$A$5:$A$14,0))),"",TRIM(Customers!F915))</f>
        <v>Married</v>
      </c>
      <c r="G915" s="4" t="n">
        <f aca="false">IF(OR(TRIM(Customers!G915&amp;"")="",ISNUMBER(MATCH(TRIM(Customers!G915&amp;""),Codes!$A$5:$A$14,0)),Customers!G915=-999),"",IF(ISNUMBER(Customers!G915),Customers!G915,IFERROR(VALUE(Customers!G915),"")))</f>
        <v>33200</v>
      </c>
      <c r="H915" s="3" t="n">
        <f aca="false">IF(OR(TRIM(Customers!H915&amp;"")="",ISNUMBER(MATCH(TRIM(Customers!H915&amp;""),Codes!$A$5:$A$14,0))),"",IF(ISNUMBER(Customers!H915),Customers!H915,IFERROR(VALUE(Customers!H915),"")))</f>
        <v>21</v>
      </c>
      <c r="I915" s="5" t="n">
        <f aca="false">IF(OR(TRIM(Customers!I915&amp;"")="",ISNUMBER(MATCH(TRIM(Customers!I915&amp;""),Codes!$A$5:$A$14,0)),Customers!I915=DATE(1970,1,1)),"",IF(ISNUMBER(Customers!I915),Customers!I915,IFERROR(DATEVALUE(Customers!I915),"")))</f>
        <v>38387</v>
      </c>
      <c r="J915" s="2" t="str">
        <f aca="false">IF(OR(TRIM(Customers!J915&amp;"")="",ISNUMBER(MATCH(TRIM(Customers!J915&amp;""),Codes!$A$5:$A$14,0))),"",TRIM(Customers!J915))</f>
        <v>Branch</v>
      </c>
      <c r="K915" s="3" t="n">
        <f aca="false">IF(OR(TRIM(Customers!K915&amp;"")="",ISNUMBER(MATCH(TRIM(Customers!K915&amp;""),Codes!$A$5:$A$14,0))),"",IF(ISNUMBER(Customers!K915),Customers!K915,IFERROR(VALUE(Customers!K915),"")))</f>
        <v>3</v>
      </c>
      <c r="L915" s="4" t="n">
        <f aca="false">IF(OR(TRIM(Customers!L915&amp;"")="",ISNUMBER(MATCH(TRIM(Customers!L915&amp;""),Codes!$A$5:$A$14,0))),"",IF(ISNUMBER(Customers!L915),Customers!L915,IFERROR(VALUE(Customers!L915),"")))</f>
        <v>2204.01</v>
      </c>
      <c r="M915" s="4" t="n">
        <f aca="false">IF(OR(TRIM(Customers!M915&amp;"")="",ISNUMBER(MATCH(TRIM(Customers!M915&amp;""),Codes!$A$5:$A$14,0))),"",IF(ISNUMBER(Customers!M915),Customers!M915,IFERROR(VALUE(Customers!M915),"")))</f>
        <v>89888.16</v>
      </c>
      <c r="N915" s="3" t="n">
        <f aca="false">IF(OR(TRIM(Customers!N915&amp;"")="",ISNUMBER(MATCH(TRIM(Customers!N915&amp;""),Codes!$A$5:$A$14,0)),Customers!N915=9999),"",IF(ISNUMBER(Customers!N915),Customers!N915,IFERROR(VALUE(Customers!N915),"")))</f>
        <v>22</v>
      </c>
      <c r="O915" s="4" t="n">
        <f aca="false">IF(OR(TRIM(Customers!O915&amp;"")="",ISNUMBER(MATCH(TRIM(Customers!O915&amp;""),Codes!$A$5:$A$14,0))),"",IF(ISNUMBER(Customers!O915),Customers!O915,IFERROR(VALUE(Customers!O915),"")))</f>
        <v>48.43</v>
      </c>
      <c r="P915" s="3" t="n">
        <f aca="false">IF(OR(TRIM(Customers!P915&amp;"")="",ISNUMBER(MATCH(TRIM(Customers!P915&amp;""),Codes!$A$5:$A$14,0))),"",IF(ISNUMBER(Customers!P915),Customers!P915,IFERROR(VALUE(Customers!P915),"")))</f>
        <v>5</v>
      </c>
      <c r="Q915" s="4" t="n">
        <f aca="false">IF(OR(TRIM(Customers!Q915&amp;"")="",ISNUMBER(MATCH(TRIM(Customers!Q915&amp;""),Codes!$A$5:$A$14,0))),"",IF(ISNUMBER(Customers!Q915),Customers!Q915,IFERROR(VALUE(Customers!Q915),"")))</f>
        <v>5500</v>
      </c>
      <c r="R915" s="4" t="n">
        <f aca="false">IF(OR(TRIM(Customers!R915&amp;"")="",ISNUMBER(MATCH(TRIM(Customers!R915&amp;""),Codes!$A$5:$A$14,0))),"",IF(ISNUMBER(Customers!R915),Customers!R915,IFERROR(VALUE(Customers!R915),"")))</f>
        <v>753.3</v>
      </c>
      <c r="S915" s="4" t="n">
        <f aca="false">IF(OR(TRIM(Customers!S915&amp;"")="",ISNUMBER(MATCH(TRIM(Customers!S915&amp;""),Codes!$A$5:$A$14,0))),"",IF(ISNUMBER(Customers!S915),Customers!S915,IFERROR(VALUE(Customers!S915),"")))</f>
        <v>0</v>
      </c>
      <c r="T915" s="4" t="n">
        <f aca="false">IF(OR(TRIM(Customers!T915&amp;"")="",ISNUMBER(MATCH(TRIM(Customers!T915&amp;""),Codes!$A$5:$A$14,0))),"",IF(ISNUMBER(Customers!T915),Customers!T915,IFERROR(VALUE(Customers!T915),"")))</f>
        <v>0</v>
      </c>
      <c r="U915" s="3" t="n">
        <f aca="false">IF(OR(TRIM(Customers!U915&amp;"")="",ISNUMBER(MATCH(TRIM(Customers!U915&amp;""),Codes!$A$5:$A$14,0)),Customers!U915=0),"",IF(ISNUMBER(Customers!U915),Customers!U915,IFERROR(VALUE(Customers!U915),"")))</f>
        <v>674</v>
      </c>
      <c r="V915" s="3" t="str">
        <f aca="false">IF(OR(TRIM(Customers!V915&amp;"")="",ISNUMBER(MATCH(TRIM(Customers!V915&amp;""),Codes!$A$5:$A$14,0))),"",IF(ISNUMBER(Customers!V915),Customers!V915,IFERROR(VALUE(Customers!V915),"")))</f>
        <v/>
      </c>
    </row>
    <row r="916" customFormat="false" ht="15" hidden="false" customHeight="false" outlineLevel="0" collapsed="false">
      <c r="A916" s="2" t="str">
        <f aca="false">Customers!A916</f>
        <v>CL00915</v>
      </c>
      <c r="B916" s="3" t="n">
        <f aca="false">IF(OR(TRIM(Customers!B916&amp;"")="",ISNUMBER(MATCH(TRIM(Customers!B916&amp;""),Codes!$A$5:$A$14,0)),Customers!B916=0),"",IF(ISNUMBER(Customers!B916),Customers!B916,IFERROR(VALUE(Customers!B916),"")))</f>
        <v>54</v>
      </c>
      <c r="C916" s="2" t="str">
        <f aca="false">IF(OR(TRIM(Customers!C916&amp;"")="",ISNUMBER(MATCH(TRIM(Customers!C916&amp;""),Codes!$A$5:$A$14,0))),"",TRIM(Customers!C916))</f>
        <v>M</v>
      </c>
      <c r="D916" s="2" t="str">
        <f aca="false">IF(OR(TRIM(Customers!D916&amp;"")="",ISNUMBER(MATCH(TRIM(Customers!D916&amp;""),Codes!$A$5:$A$14,0))),"",TRIM(Customers!D916))</f>
        <v>Emilia-Romagna</v>
      </c>
      <c r="E916" s="2" t="str">
        <f aca="false">IF(OR(TRIM(Customers!E916&amp;"")="",ISNUMBER(MATCH(TRIM(Customers!E916&amp;""),Codes!$A$5:$A$14,0))),"",TRIM(Customers!E916))</f>
        <v>Employee</v>
      </c>
      <c r="F916" s="2" t="str">
        <f aca="false">IF(OR(TRIM(Customers!F916&amp;"")="",ISNUMBER(MATCH(TRIM(Customers!F916&amp;""),Codes!$A$5:$A$14,0))),"",TRIM(Customers!F916))</f>
        <v>Married</v>
      </c>
      <c r="G916" s="4" t="n">
        <f aca="false">IF(OR(TRIM(Customers!G916&amp;"")="",ISNUMBER(MATCH(TRIM(Customers!G916&amp;""),Codes!$A$5:$A$14,0)),Customers!G916=-999),"",IF(ISNUMBER(Customers!G916),Customers!G916,IFERROR(VALUE(Customers!G916),"")))</f>
        <v>37100</v>
      </c>
      <c r="H916" s="3" t="n">
        <f aca="false">IF(OR(TRIM(Customers!H916&amp;"")="",ISNUMBER(MATCH(TRIM(Customers!H916&amp;""),Codes!$A$5:$A$14,0))),"",IF(ISNUMBER(Customers!H916),Customers!H916,IFERROR(VALUE(Customers!H916),"")))</f>
        <v>11</v>
      </c>
      <c r="I916" s="5" t="n">
        <f aca="false">IF(OR(TRIM(Customers!I916&amp;"")="",ISNUMBER(MATCH(TRIM(Customers!I916&amp;""),Codes!$A$5:$A$14,0)),Customers!I916=DATE(1970,1,1)),"",IF(ISNUMBER(Customers!I916),Customers!I916,IFERROR(DATEVALUE(Customers!I916),"")))</f>
        <v>41954</v>
      </c>
      <c r="J916" s="2" t="str">
        <f aca="false">IF(OR(TRIM(Customers!J916&amp;"")="",ISNUMBER(MATCH(TRIM(Customers!J916&amp;""),Codes!$A$5:$A$14,0))),"",TRIM(Customers!J916))</f>
        <v>Online Banking</v>
      </c>
      <c r="K916" s="3" t="n">
        <f aca="false">IF(OR(TRIM(Customers!K916&amp;"")="",ISNUMBER(MATCH(TRIM(Customers!K916&amp;""),Codes!$A$5:$A$14,0))),"",IF(ISNUMBER(Customers!K916),Customers!K916,IFERROR(VALUE(Customers!K916),"")))</f>
        <v>2</v>
      </c>
      <c r="L916" s="4" t="n">
        <f aca="false">IF(OR(TRIM(Customers!L916&amp;"")="",ISNUMBER(MATCH(TRIM(Customers!L916&amp;""),Codes!$A$5:$A$14,0))),"",IF(ISNUMBER(Customers!L916),Customers!L916,IFERROR(VALUE(Customers!L916),"")))</f>
        <v>1454.42</v>
      </c>
      <c r="M916" s="4" t="n">
        <f aca="false">IF(OR(TRIM(Customers!M916&amp;"")="",ISNUMBER(MATCH(TRIM(Customers!M916&amp;""),Codes!$A$5:$A$14,0))),"",IF(ISNUMBER(Customers!M916),Customers!M916,IFERROR(VALUE(Customers!M916),"")))</f>
        <v>34630.09</v>
      </c>
      <c r="N916" s="3" t="n">
        <f aca="false">IF(OR(TRIM(Customers!N916&amp;"")="",ISNUMBER(MATCH(TRIM(Customers!N916&amp;""),Codes!$A$5:$A$14,0)),Customers!N916=9999),"",IF(ISNUMBER(Customers!N916),Customers!N916,IFERROR(VALUE(Customers!N916),"")))</f>
        <v>27</v>
      </c>
      <c r="O916" s="4" t="n">
        <f aca="false">IF(OR(TRIM(Customers!O916&amp;"")="",ISNUMBER(MATCH(TRIM(Customers!O916&amp;""),Codes!$A$5:$A$14,0))),"",IF(ISNUMBER(Customers!O916),Customers!O916,IFERROR(VALUE(Customers!O916),"")))</f>
        <v>68.54</v>
      </c>
      <c r="P916" s="3" t="n">
        <f aca="false">IF(OR(TRIM(Customers!P916&amp;"")="",ISNUMBER(MATCH(TRIM(Customers!P916&amp;""),Codes!$A$5:$A$14,0))),"",IF(ISNUMBER(Customers!P916),Customers!P916,IFERROR(VALUE(Customers!P916),"")))</f>
        <v>0</v>
      </c>
      <c r="Q916" s="4" t="n">
        <f aca="false">IF(OR(TRIM(Customers!Q916&amp;"")="",ISNUMBER(MATCH(TRIM(Customers!Q916&amp;""),Codes!$A$5:$A$14,0))),"",IF(ISNUMBER(Customers!Q916),Customers!Q916,IFERROR(VALUE(Customers!Q916),"")))</f>
        <v>0</v>
      </c>
      <c r="R916" s="4" t="n">
        <f aca="false">IF(OR(TRIM(Customers!R916&amp;"")="",ISNUMBER(MATCH(TRIM(Customers!R916&amp;""),Codes!$A$5:$A$14,0))),"",IF(ISNUMBER(Customers!R916),Customers!R916,IFERROR(VALUE(Customers!R916),"")))</f>
        <v>0</v>
      </c>
      <c r="S916" s="4" t="n">
        <f aca="false">IF(OR(TRIM(Customers!S916&amp;"")="",ISNUMBER(MATCH(TRIM(Customers!S916&amp;""),Codes!$A$5:$A$14,0))),"",IF(ISNUMBER(Customers!S916),Customers!S916,IFERROR(VALUE(Customers!S916),"")))</f>
        <v>65000</v>
      </c>
      <c r="T916" s="4" t="n">
        <f aca="false">IF(OR(TRIM(Customers!T916&amp;"")="",ISNUMBER(MATCH(TRIM(Customers!T916&amp;""),Codes!$A$5:$A$14,0))),"",IF(ISNUMBER(Customers!T916),Customers!T916,IFERROR(VALUE(Customers!T916),"")))</f>
        <v>434</v>
      </c>
      <c r="U916" s="3" t="n">
        <f aca="false">IF(OR(TRIM(Customers!U916&amp;"")="",ISNUMBER(MATCH(TRIM(Customers!U916&amp;""),Codes!$A$5:$A$14,0)),Customers!U916=0),"",IF(ISNUMBER(Customers!U916),Customers!U916,IFERROR(VALUE(Customers!U916),"")))</f>
        <v>519</v>
      </c>
      <c r="V916" s="3" t="str">
        <f aca="false">IF(OR(TRIM(Customers!V916&amp;"")="",ISNUMBER(MATCH(TRIM(Customers!V916&amp;""),Codes!$A$5:$A$14,0))),"",IF(ISNUMBER(Customers!V916),Customers!V916,IFERROR(VALUE(Customers!V916),"")))</f>
        <v/>
      </c>
    </row>
    <row r="917" customFormat="false" ht="15" hidden="false" customHeight="false" outlineLevel="0" collapsed="false">
      <c r="A917" s="2" t="str">
        <f aca="false">Customers!A917</f>
        <v>CL00916</v>
      </c>
      <c r="B917" s="3" t="n">
        <f aca="false">IF(OR(TRIM(Customers!B917&amp;"")="",ISNUMBER(MATCH(TRIM(Customers!B917&amp;""),Codes!$A$5:$A$14,0)),Customers!B917=0),"",IF(ISNUMBER(Customers!B917),Customers!B917,IFERROR(VALUE(Customers!B917),"")))</f>
        <v>47</v>
      </c>
      <c r="C917" s="2" t="str">
        <f aca="false">IF(OR(TRIM(Customers!C917&amp;"")="",ISNUMBER(MATCH(TRIM(Customers!C917&amp;""),Codes!$A$5:$A$14,0))),"",TRIM(Customers!C917))</f>
        <v>M</v>
      </c>
      <c r="D917" s="2" t="str">
        <f aca="false">IF(OR(TRIM(Customers!D917&amp;"")="",ISNUMBER(MATCH(TRIM(Customers!D917&amp;""),Codes!$A$5:$A$14,0))),"",TRIM(Customers!D917))</f>
        <v>Toscana</v>
      </c>
      <c r="E917" s="2" t="str">
        <f aca="false">IF(OR(TRIM(Customers!E917&amp;"")="",ISNUMBER(MATCH(TRIM(Customers!E917&amp;""),Codes!$A$5:$A$14,0))),"",TRIM(Customers!E917))</f>
        <v>Employee</v>
      </c>
      <c r="F917" s="2" t="str">
        <f aca="false">IF(OR(TRIM(Customers!F917&amp;"")="",ISNUMBER(MATCH(TRIM(Customers!F917&amp;""),Codes!$A$5:$A$14,0))),"",TRIM(Customers!F917))</f>
        <v>Single</v>
      </c>
      <c r="G917" s="4" t="n">
        <f aca="false">IF(OR(TRIM(Customers!G917&amp;"")="",ISNUMBER(MATCH(TRIM(Customers!G917&amp;""),Codes!$A$5:$A$14,0)),Customers!G917=-999),"",IF(ISNUMBER(Customers!G917),Customers!G917,IFERROR(VALUE(Customers!G917),"")))</f>
        <v>42500</v>
      </c>
      <c r="H917" s="3" t="n">
        <f aca="false">IF(OR(TRIM(Customers!H917&amp;"")="",ISNUMBER(MATCH(TRIM(Customers!H917&amp;""),Codes!$A$5:$A$14,0))),"",IF(ISNUMBER(Customers!H917),Customers!H917,IFERROR(VALUE(Customers!H917),"")))</f>
        <v>11</v>
      </c>
      <c r="I917" s="5" t="n">
        <f aca="false">IF(OR(TRIM(Customers!I917&amp;"")="",ISNUMBER(MATCH(TRIM(Customers!I917&amp;""),Codes!$A$5:$A$14,0)),Customers!I917=DATE(1970,1,1)),"",IF(ISNUMBER(Customers!I917),Customers!I917,IFERROR(DATEVALUE(Customers!I917),"")))</f>
        <v>42009</v>
      </c>
      <c r="J917" s="2" t="str">
        <f aca="false">IF(OR(TRIM(Customers!J917&amp;"")="",ISNUMBER(MATCH(TRIM(Customers!J917&amp;""),Codes!$A$5:$A$14,0))),"",TRIM(Customers!J917))</f>
        <v>App</v>
      </c>
      <c r="K917" s="3" t="n">
        <f aca="false">IF(OR(TRIM(Customers!K917&amp;"")="",ISNUMBER(MATCH(TRIM(Customers!K917&amp;""),Codes!$A$5:$A$14,0))),"",IF(ISNUMBER(Customers!K917),Customers!K917,IFERROR(VALUE(Customers!K917),"")))</f>
        <v>2</v>
      </c>
      <c r="L917" s="4" t="n">
        <f aca="false">IF(OR(TRIM(Customers!L917&amp;"")="",ISNUMBER(MATCH(TRIM(Customers!L917&amp;""),Codes!$A$5:$A$14,0))),"",IF(ISNUMBER(Customers!L917),Customers!L917,IFERROR(VALUE(Customers!L917),"")))</f>
        <v>3692.66</v>
      </c>
      <c r="M917" s="4" t="n">
        <f aca="false">IF(OR(TRIM(Customers!M917&amp;"")="",ISNUMBER(MATCH(TRIM(Customers!M917&amp;""),Codes!$A$5:$A$14,0))),"",IF(ISNUMBER(Customers!M917),Customers!M917,IFERROR(VALUE(Customers!M917),"")))</f>
        <v>0</v>
      </c>
      <c r="N917" s="3" t="n">
        <f aca="false">IF(OR(TRIM(Customers!N917&amp;"")="",ISNUMBER(MATCH(TRIM(Customers!N917&amp;""),Codes!$A$5:$A$14,0)),Customers!N917=9999),"",IF(ISNUMBER(Customers!N917),Customers!N917,IFERROR(VALUE(Customers!N917),"")))</f>
        <v>40</v>
      </c>
      <c r="O917" s="4" t="n">
        <f aca="false">IF(OR(TRIM(Customers!O917&amp;"")="",ISNUMBER(MATCH(TRIM(Customers!O917&amp;""),Codes!$A$5:$A$14,0))),"",IF(ISNUMBER(Customers!O917),Customers!O917,IFERROR(VALUE(Customers!O917),"")))</f>
        <v>108.28</v>
      </c>
      <c r="P917" s="3" t="n">
        <f aca="false">IF(OR(TRIM(Customers!P917&amp;"")="",ISNUMBER(MATCH(TRIM(Customers!P917&amp;""),Codes!$A$5:$A$14,0))),"",IF(ISNUMBER(Customers!P917),Customers!P917,IFERROR(VALUE(Customers!P917),"")))</f>
        <v>2</v>
      </c>
      <c r="Q917" s="4" t="n">
        <f aca="false">IF(OR(TRIM(Customers!Q917&amp;"")="",ISNUMBER(MATCH(TRIM(Customers!Q917&amp;""),Codes!$A$5:$A$14,0))),"",IF(ISNUMBER(Customers!Q917),Customers!Q917,IFERROR(VALUE(Customers!Q917),"")))</f>
        <v>9500</v>
      </c>
      <c r="R917" s="4" t="n">
        <f aca="false">IF(OR(TRIM(Customers!R917&amp;"")="",ISNUMBER(MATCH(TRIM(Customers!R917&amp;""),Codes!$A$5:$A$14,0))),"",IF(ISNUMBER(Customers!R917),Customers!R917,IFERROR(VALUE(Customers!R917),"")))</f>
        <v>4794.53</v>
      </c>
      <c r="S917" s="4" t="n">
        <f aca="false">IF(OR(TRIM(Customers!S917&amp;"")="",ISNUMBER(MATCH(TRIM(Customers!S917&amp;""),Codes!$A$5:$A$14,0))),"",IF(ISNUMBER(Customers!S917),Customers!S917,IFERROR(VALUE(Customers!S917),"")))</f>
        <v>125000</v>
      </c>
      <c r="T917" s="4" t="n">
        <f aca="false">IF(OR(TRIM(Customers!T917&amp;"")="",ISNUMBER(MATCH(TRIM(Customers!T917&amp;""),Codes!$A$5:$A$14,0))),"",IF(ISNUMBER(Customers!T917),Customers!T917,IFERROR(VALUE(Customers!T917),"")))</f>
        <v>639</v>
      </c>
      <c r="U917" s="3" t="n">
        <f aca="false">IF(OR(TRIM(Customers!U917&amp;"")="",ISNUMBER(MATCH(TRIM(Customers!U917&amp;""),Codes!$A$5:$A$14,0)),Customers!U917=0),"",IF(ISNUMBER(Customers!U917),Customers!U917,IFERROR(VALUE(Customers!U917),"")))</f>
        <v>668</v>
      </c>
      <c r="V917" s="3" t="n">
        <f aca="false">IF(OR(TRIM(Customers!V917&amp;"")="",ISNUMBER(MATCH(TRIM(Customers!V917&amp;""),Codes!$A$5:$A$14,0))),"",IF(ISNUMBER(Customers!V917),Customers!V917,IFERROR(VALUE(Customers!V917),"")))</f>
        <v>0</v>
      </c>
    </row>
    <row r="918" customFormat="false" ht="15" hidden="false" customHeight="false" outlineLevel="0" collapsed="false">
      <c r="A918" s="2" t="str">
        <f aca="false">Customers!A918</f>
        <v>CL00917</v>
      </c>
      <c r="B918" s="3" t="n">
        <f aca="false">IF(OR(TRIM(Customers!B918&amp;"")="",ISNUMBER(MATCH(TRIM(Customers!B918&amp;""),Codes!$A$5:$A$14,0)),Customers!B918=0),"",IF(ISNUMBER(Customers!B918),Customers!B918,IFERROR(VALUE(Customers!B918),"")))</f>
        <v>46</v>
      </c>
      <c r="C918" s="2" t="str">
        <f aca="false">IF(OR(TRIM(Customers!C918&amp;"")="",ISNUMBER(MATCH(TRIM(Customers!C918&amp;""),Codes!$A$5:$A$14,0))),"",TRIM(Customers!C918))</f>
        <v>M</v>
      </c>
      <c r="D918" s="2" t="str">
        <f aca="false">IF(OR(TRIM(Customers!D918&amp;"")="",ISNUMBER(MATCH(TRIM(Customers!D918&amp;""),Codes!$A$5:$A$14,0))),"",TRIM(Customers!D918))</f>
        <v>Umbria</v>
      </c>
      <c r="E918" s="2" t="str">
        <f aca="false">IF(OR(TRIM(Customers!E918&amp;"")="",ISNUMBER(MATCH(TRIM(Customers!E918&amp;""),Codes!$A$5:$A$14,0))),"",TRIM(Customers!E918))</f>
        <v>Employee</v>
      </c>
      <c r="F918" s="2" t="str">
        <f aca="false">IF(OR(TRIM(Customers!F918&amp;"")="",ISNUMBER(MATCH(TRIM(Customers!F918&amp;""),Codes!$A$5:$A$14,0))),"",TRIM(Customers!F918))</f>
        <v>Married</v>
      </c>
      <c r="G918" s="4" t="n">
        <f aca="false">IF(OR(TRIM(Customers!G918&amp;"")="",ISNUMBER(MATCH(TRIM(Customers!G918&amp;""),Codes!$A$5:$A$14,0)),Customers!G918=-999),"",IF(ISNUMBER(Customers!G918),Customers!G918,IFERROR(VALUE(Customers!G918),"")))</f>
        <v>21500</v>
      </c>
      <c r="H918" s="3" t="n">
        <f aca="false">IF(OR(TRIM(Customers!H918&amp;"")="",ISNUMBER(MATCH(TRIM(Customers!H918&amp;""),Codes!$A$5:$A$14,0))),"",IF(ISNUMBER(Customers!H918),Customers!H918,IFERROR(VALUE(Customers!H918),"")))</f>
        <v>6</v>
      </c>
      <c r="I918" s="5" t="n">
        <f aca="false">IF(OR(TRIM(Customers!I918&amp;"")="",ISNUMBER(MATCH(TRIM(Customers!I918&amp;""),Codes!$A$5:$A$14,0)),Customers!I918=DATE(1970,1,1)),"",IF(ISNUMBER(Customers!I918),Customers!I918,IFERROR(DATEVALUE(Customers!I918),"")))</f>
        <v>43912</v>
      </c>
      <c r="J918" s="2" t="str">
        <f aca="false">IF(OR(TRIM(Customers!J918&amp;"")="",ISNUMBER(MATCH(TRIM(Customers!J918&amp;""),Codes!$A$5:$A$14,0))),"",TRIM(Customers!J918))</f>
        <v>Branch</v>
      </c>
      <c r="K918" s="3" t="n">
        <f aca="false">IF(OR(TRIM(Customers!K918&amp;"")="",ISNUMBER(MATCH(TRIM(Customers!K918&amp;""),Codes!$A$5:$A$14,0))),"",IF(ISNUMBER(Customers!K918),Customers!K918,IFERROR(VALUE(Customers!K918),"")))</f>
        <v>1</v>
      </c>
      <c r="L918" s="4" t="n">
        <f aca="false">IF(OR(TRIM(Customers!L918&amp;"")="",ISNUMBER(MATCH(TRIM(Customers!L918&amp;""),Codes!$A$5:$A$14,0))),"",IF(ISNUMBER(Customers!L918),Customers!L918,IFERROR(VALUE(Customers!L918),"")))</f>
        <v>1977.82</v>
      </c>
      <c r="M918" s="4" t="n">
        <f aca="false">IF(OR(TRIM(Customers!M918&amp;"")="",ISNUMBER(MATCH(TRIM(Customers!M918&amp;""),Codes!$A$5:$A$14,0))),"",IF(ISNUMBER(Customers!M918),Customers!M918,IFERROR(VALUE(Customers!M918),"")))</f>
        <v>4843.93</v>
      </c>
      <c r="N918" s="3" t="n">
        <f aca="false">IF(OR(TRIM(Customers!N918&amp;"")="",ISNUMBER(MATCH(TRIM(Customers!N918&amp;""),Codes!$A$5:$A$14,0)),Customers!N918=9999),"",IF(ISNUMBER(Customers!N918),Customers!N918,IFERROR(VALUE(Customers!N918),"")))</f>
        <v>23</v>
      </c>
      <c r="O918" s="4" t="n">
        <f aca="false">IF(OR(TRIM(Customers!O918&amp;"")="",ISNUMBER(MATCH(TRIM(Customers!O918&amp;""),Codes!$A$5:$A$14,0))),"",IF(ISNUMBER(Customers!O918),Customers!O918,IFERROR(VALUE(Customers!O918),"")))</f>
        <v>60.39</v>
      </c>
      <c r="P918" s="3" t="n">
        <f aca="false">IF(OR(TRIM(Customers!P918&amp;"")="",ISNUMBER(MATCH(TRIM(Customers!P918&amp;""),Codes!$A$5:$A$14,0))),"",IF(ISNUMBER(Customers!P918),Customers!P918,IFERROR(VALUE(Customers!P918),"")))</f>
        <v>4</v>
      </c>
      <c r="Q918" s="4" t="n">
        <f aca="false">IF(OR(TRIM(Customers!Q918&amp;"")="",ISNUMBER(MATCH(TRIM(Customers!Q918&amp;""),Codes!$A$5:$A$14,0))),"",IF(ISNUMBER(Customers!Q918),Customers!Q918,IFERROR(VALUE(Customers!Q918),"")))</f>
        <v>4000</v>
      </c>
      <c r="R918" s="4" t="str">
        <f aca="false">IF(OR(TRIM(Customers!R918&amp;"")="",ISNUMBER(MATCH(TRIM(Customers!R918&amp;""),Codes!$A$5:$A$14,0))),"",IF(ISNUMBER(Customers!R918),Customers!R918,IFERROR(VALUE(Customers!R918),"")))</f>
        <v/>
      </c>
      <c r="S918" s="4" t="str">
        <f aca="false">IF(OR(TRIM(Customers!S918&amp;"")="",ISNUMBER(MATCH(TRIM(Customers!S918&amp;""),Codes!$A$5:$A$14,0))),"",IF(ISNUMBER(Customers!S918),Customers!S918,IFERROR(VALUE(Customers!S918),"")))</f>
        <v/>
      </c>
      <c r="T918" s="4" t="str">
        <f aca="false">IF(OR(TRIM(Customers!T918&amp;"")="",ISNUMBER(MATCH(TRIM(Customers!T918&amp;""),Codes!$A$5:$A$14,0))),"",IF(ISNUMBER(Customers!T918),Customers!T918,IFERROR(VALUE(Customers!T918),"")))</f>
        <v/>
      </c>
      <c r="U918" s="3" t="n">
        <f aca="false">IF(OR(TRIM(Customers!U918&amp;"")="",ISNUMBER(MATCH(TRIM(Customers!U918&amp;""),Codes!$A$5:$A$14,0)),Customers!U918=0),"",IF(ISNUMBER(Customers!U918),Customers!U918,IFERROR(VALUE(Customers!U918),"")))</f>
        <v>529</v>
      </c>
      <c r="V918" s="3" t="n">
        <f aca="false">IF(OR(TRIM(Customers!V918&amp;"")="",ISNUMBER(MATCH(TRIM(Customers!V918&amp;""),Codes!$A$5:$A$14,0))),"",IF(ISNUMBER(Customers!V918),Customers!V918,IFERROR(VALUE(Customers!V918),"")))</f>
        <v>0</v>
      </c>
    </row>
    <row r="919" customFormat="false" ht="15" hidden="false" customHeight="false" outlineLevel="0" collapsed="false">
      <c r="A919" s="2" t="str">
        <f aca="false">Customers!A919</f>
        <v>CL00918</v>
      </c>
      <c r="B919" s="3" t="n">
        <f aca="false">IF(OR(TRIM(Customers!B919&amp;"")="",ISNUMBER(MATCH(TRIM(Customers!B919&amp;""),Codes!$A$5:$A$14,0)),Customers!B919=0),"",IF(ISNUMBER(Customers!B919),Customers!B919,IFERROR(VALUE(Customers!B919),"")))</f>
        <v>47</v>
      </c>
      <c r="C919" s="2" t="str">
        <f aca="false">IF(OR(TRIM(Customers!C919&amp;"")="",ISNUMBER(MATCH(TRIM(Customers!C919&amp;""),Codes!$A$5:$A$14,0))),"",TRIM(Customers!C919))</f>
        <v>M</v>
      </c>
      <c r="D919" s="2" t="str">
        <f aca="false">IF(OR(TRIM(Customers!D919&amp;"")="",ISNUMBER(MATCH(TRIM(Customers!D919&amp;""),Codes!$A$5:$A$14,0))),"",TRIM(Customers!D919))</f>
        <v>Lombardia</v>
      </c>
      <c r="E919" s="2" t="str">
        <f aca="false">IF(OR(TRIM(Customers!E919&amp;"")="",ISNUMBER(MATCH(TRIM(Customers!E919&amp;""),Codes!$A$5:$A$14,0))),"",TRIM(Customers!E919))</f>
        <v>Executive</v>
      </c>
      <c r="F919" s="2" t="str">
        <f aca="false">IF(OR(TRIM(Customers!F919&amp;"")="",ISNUMBER(MATCH(TRIM(Customers!F919&amp;""),Codes!$A$5:$A$14,0))),"",TRIM(Customers!F919))</f>
        <v>Widowed</v>
      </c>
      <c r="G919" s="4" t="n">
        <f aca="false">IF(OR(TRIM(Customers!G919&amp;"")="",ISNUMBER(MATCH(TRIM(Customers!G919&amp;""),Codes!$A$5:$A$14,0)),Customers!G919=-999),"",IF(ISNUMBER(Customers!G919),Customers!G919,IFERROR(VALUE(Customers!G919),"")))</f>
        <v>107100</v>
      </c>
      <c r="H919" s="3" t="n">
        <f aca="false">IF(OR(TRIM(Customers!H919&amp;"")="",ISNUMBER(MATCH(TRIM(Customers!H919&amp;""),Codes!$A$5:$A$14,0))),"",IF(ISNUMBER(Customers!H919),Customers!H919,IFERROR(VALUE(Customers!H919),"")))</f>
        <v>12</v>
      </c>
      <c r="I919" s="5" t="n">
        <f aca="false">IF(OR(TRIM(Customers!I919&amp;"")="",ISNUMBER(MATCH(TRIM(Customers!I919&amp;""),Codes!$A$5:$A$14,0)),Customers!I919=DATE(1970,1,1)),"",IF(ISNUMBER(Customers!I919),Customers!I919,IFERROR(DATEVALUE(Customers!I919),"")))</f>
        <v>41750</v>
      </c>
      <c r="J919" s="2" t="str">
        <f aca="false">IF(OR(TRIM(Customers!J919&amp;"")="",ISNUMBER(MATCH(TRIM(Customers!J919&amp;""),Codes!$A$5:$A$14,0))),"",TRIM(Customers!J919))</f>
        <v>Online Banking</v>
      </c>
      <c r="K919" s="3" t="str">
        <f aca="false">IF(OR(TRIM(Customers!K919&amp;"")="",ISNUMBER(MATCH(TRIM(Customers!K919&amp;""),Codes!$A$5:$A$14,0))),"",IF(ISNUMBER(Customers!K919),Customers!K919,IFERROR(VALUE(Customers!K919),"")))</f>
        <v/>
      </c>
      <c r="L919" s="4" t="n">
        <f aca="false">IF(OR(TRIM(Customers!L919&amp;"")="",ISNUMBER(MATCH(TRIM(Customers!L919&amp;""),Codes!$A$5:$A$14,0))),"",IF(ISNUMBER(Customers!L919),Customers!L919,IFERROR(VALUE(Customers!L919),"")))</f>
        <v>5804.8</v>
      </c>
      <c r="M919" s="4" t="n">
        <f aca="false">IF(OR(TRIM(Customers!M919&amp;"")="",ISNUMBER(MATCH(TRIM(Customers!M919&amp;""),Codes!$A$5:$A$14,0))),"",IF(ISNUMBER(Customers!M919),Customers!M919,IFERROR(VALUE(Customers!M919),"")))</f>
        <v>0</v>
      </c>
      <c r="N919" s="3" t="n">
        <f aca="false">IF(OR(TRIM(Customers!N919&amp;"")="",ISNUMBER(MATCH(TRIM(Customers!N919&amp;""),Codes!$A$5:$A$14,0)),Customers!N919=9999),"",IF(ISNUMBER(Customers!N919),Customers!N919,IFERROR(VALUE(Customers!N919),"")))</f>
        <v>45</v>
      </c>
      <c r="O919" s="4" t="n">
        <f aca="false">IF(OR(TRIM(Customers!O919&amp;"")="",ISNUMBER(MATCH(TRIM(Customers!O919&amp;""),Codes!$A$5:$A$14,0))),"",IF(ISNUMBER(Customers!O919),Customers!O919,IFERROR(VALUE(Customers!O919),"")))</f>
        <v>159.91</v>
      </c>
      <c r="P919" s="3" t="n">
        <f aca="false">IF(OR(TRIM(Customers!P919&amp;"")="",ISNUMBER(MATCH(TRIM(Customers!P919&amp;""),Codes!$A$5:$A$14,0))),"",IF(ISNUMBER(Customers!P919),Customers!P919,IFERROR(VALUE(Customers!P919),"")))</f>
        <v>3</v>
      </c>
      <c r="Q919" s="4" t="n">
        <f aca="false">IF(OR(TRIM(Customers!Q919&amp;"")="",ISNUMBER(MATCH(TRIM(Customers!Q919&amp;""),Codes!$A$5:$A$14,0))),"",IF(ISNUMBER(Customers!Q919),Customers!Q919,IFERROR(VALUE(Customers!Q919),"")))</f>
        <v>15000</v>
      </c>
      <c r="R919" s="4" t="n">
        <f aca="false">IF(OR(TRIM(Customers!R919&amp;"")="",ISNUMBER(MATCH(TRIM(Customers!R919&amp;""),Codes!$A$5:$A$14,0))),"",IF(ISNUMBER(Customers!R919),Customers!R919,IFERROR(VALUE(Customers!R919),"")))</f>
        <v>3129.23</v>
      </c>
      <c r="S919" s="4" t="n">
        <f aca="false">IF(OR(TRIM(Customers!S919&amp;"")="",ISNUMBER(MATCH(TRIM(Customers!S919&amp;""),Codes!$A$5:$A$14,0))),"",IF(ISNUMBER(Customers!S919),Customers!S919,IFERROR(VALUE(Customers!S919),"")))</f>
        <v>0</v>
      </c>
      <c r="T919" s="4" t="n">
        <f aca="false">IF(OR(TRIM(Customers!T919&amp;"")="",ISNUMBER(MATCH(TRIM(Customers!T919&amp;""),Codes!$A$5:$A$14,0))),"",IF(ISNUMBER(Customers!T919),Customers!T919,IFERROR(VALUE(Customers!T919),"")))</f>
        <v>0</v>
      </c>
      <c r="U919" s="3" t="n">
        <f aca="false">IF(OR(TRIM(Customers!U919&amp;"")="",ISNUMBER(MATCH(TRIM(Customers!U919&amp;""),Codes!$A$5:$A$14,0)),Customers!U919=0),"",IF(ISNUMBER(Customers!U919),Customers!U919,IFERROR(VALUE(Customers!U919),"")))</f>
        <v>713</v>
      </c>
      <c r="V919" s="3" t="n">
        <f aca="false">IF(OR(TRIM(Customers!V919&amp;"")="",ISNUMBER(MATCH(TRIM(Customers!V919&amp;""),Codes!$A$5:$A$14,0))),"",IF(ISNUMBER(Customers!V919),Customers!V919,IFERROR(VALUE(Customers!V919),"")))</f>
        <v>1</v>
      </c>
    </row>
    <row r="920" customFormat="false" ht="15" hidden="false" customHeight="false" outlineLevel="0" collapsed="false">
      <c r="A920" s="2" t="str">
        <f aca="false">Customers!A920</f>
        <v>CL00919</v>
      </c>
      <c r="B920" s="3" t="n">
        <f aca="false">IF(OR(TRIM(Customers!B920&amp;"")="",ISNUMBER(MATCH(TRIM(Customers!B920&amp;""),Codes!$A$5:$A$14,0)),Customers!B920=0),"",IF(ISNUMBER(Customers!B920),Customers!B920,IFERROR(VALUE(Customers!B920),"")))</f>
        <v>70</v>
      </c>
      <c r="C920" s="2" t="str">
        <f aca="false">IF(OR(TRIM(Customers!C920&amp;"")="",ISNUMBER(MATCH(TRIM(Customers!C920&amp;""),Codes!$A$5:$A$14,0))),"",TRIM(Customers!C920))</f>
        <v>F</v>
      </c>
      <c r="D920" s="2" t="str">
        <f aca="false">IF(OR(TRIM(Customers!D920&amp;"")="",ISNUMBER(MATCH(TRIM(Customers!D920&amp;""),Codes!$A$5:$A$14,0))),"",TRIM(Customers!D920))</f>
        <v>Piemonte</v>
      </c>
      <c r="E920" s="2" t="str">
        <f aca="false">IF(OR(TRIM(Customers!E920&amp;"")="",ISNUMBER(MATCH(TRIM(Customers!E920&amp;""),Codes!$A$5:$A$14,0))),"",TRIM(Customers!E920))</f>
        <v>Business owner</v>
      </c>
      <c r="F920" s="2" t="str">
        <f aca="false">IF(OR(TRIM(Customers!F920&amp;"")="",ISNUMBER(MATCH(TRIM(Customers!F920&amp;""),Codes!$A$5:$A$14,0))),"",TRIM(Customers!F920))</f>
        <v>Single</v>
      </c>
      <c r="G920" s="4" t="n">
        <f aca="false">IF(OR(TRIM(Customers!G920&amp;"")="",ISNUMBER(MATCH(TRIM(Customers!G920&amp;""),Codes!$A$5:$A$14,0)),Customers!G920=-999),"",IF(ISNUMBER(Customers!G920),Customers!G920,IFERROR(VALUE(Customers!G920),"")))</f>
        <v>75500</v>
      </c>
      <c r="H920" s="3" t="n">
        <f aca="false">IF(OR(TRIM(Customers!H920&amp;"")="",ISNUMBER(MATCH(TRIM(Customers!H920&amp;""),Codes!$A$5:$A$14,0))),"",IF(ISNUMBER(Customers!H920),Customers!H920,IFERROR(VALUE(Customers!H920),"")))</f>
        <v>17</v>
      </c>
      <c r="I920" s="5" t="n">
        <f aca="false">IF(OR(TRIM(Customers!I920&amp;"")="",ISNUMBER(MATCH(TRIM(Customers!I920&amp;""),Codes!$A$5:$A$14,0)),Customers!I920=DATE(1970,1,1)),"",IF(ISNUMBER(Customers!I920),Customers!I920,IFERROR(DATEVALUE(Customers!I920),"")))</f>
        <v>39822</v>
      </c>
      <c r="J920" s="2" t="str">
        <f aca="false">IF(OR(TRIM(Customers!J920&amp;"")="",ISNUMBER(MATCH(TRIM(Customers!J920&amp;""),Codes!$A$5:$A$14,0))),"",TRIM(Customers!J920))</f>
        <v>Online Banking</v>
      </c>
      <c r="K920" s="3" t="n">
        <f aca="false">IF(OR(TRIM(Customers!K920&amp;"")="",ISNUMBER(MATCH(TRIM(Customers!K920&amp;""),Codes!$A$5:$A$14,0))),"",IF(ISNUMBER(Customers!K920),Customers!K920,IFERROR(VALUE(Customers!K920),"")))</f>
        <v>4</v>
      </c>
      <c r="L920" s="4" t="n">
        <f aca="false">IF(OR(TRIM(Customers!L920&amp;"")="",ISNUMBER(MATCH(TRIM(Customers!L920&amp;""),Codes!$A$5:$A$14,0))),"",IF(ISNUMBER(Customers!L920),Customers!L920,IFERROR(VALUE(Customers!L920),"")))</f>
        <v>7508.96</v>
      </c>
      <c r="M920" s="4" t="str">
        <f aca="false">IF(OR(TRIM(Customers!M920&amp;"")="",ISNUMBER(MATCH(TRIM(Customers!M920&amp;""),Codes!$A$5:$A$14,0))),"",IF(ISNUMBER(Customers!M920),Customers!M920,IFERROR(VALUE(Customers!M920),"")))</f>
        <v/>
      </c>
      <c r="N920" s="3" t="n">
        <f aca="false">IF(OR(TRIM(Customers!N920&amp;"")="",ISNUMBER(MATCH(TRIM(Customers!N920&amp;""),Codes!$A$5:$A$14,0)),Customers!N920=9999),"",IF(ISNUMBER(Customers!N920),Customers!N920,IFERROR(VALUE(Customers!N920),"")))</f>
        <v>38</v>
      </c>
      <c r="O920" s="4" t="n">
        <f aca="false">IF(OR(TRIM(Customers!O920&amp;"")="",ISNUMBER(MATCH(TRIM(Customers!O920&amp;""),Codes!$A$5:$A$14,0))),"",IF(ISNUMBER(Customers!O920),Customers!O920,IFERROR(VALUE(Customers!O920),"")))</f>
        <v>57.01</v>
      </c>
      <c r="P920" s="3" t="n">
        <f aca="false">IF(OR(TRIM(Customers!P920&amp;"")="",ISNUMBER(MATCH(TRIM(Customers!P920&amp;""),Codes!$A$5:$A$14,0))),"",IF(ISNUMBER(Customers!P920),Customers!P920,IFERROR(VALUE(Customers!P920),"")))</f>
        <v>5</v>
      </c>
      <c r="Q920" s="4" t="n">
        <f aca="false">IF(OR(TRIM(Customers!Q920&amp;"")="",ISNUMBER(MATCH(TRIM(Customers!Q920&amp;""),Codes!$A$5:$A$14,0))),"",IF(ISNUMBER(Customers!Q920),Customers!Q920,IFERROR(VALUE(Customers!Q920),"")))</f>
        <v>14500</v>
      </c>
      <c r="R920" s="4" t="n">
        <f aca="false">IF(OR(TRIM(Customers!R920&amp;"")="",ISNUMBER(MATCH(TRIM(Customers!R920&amp;""),Codes!$A$5:$A$14,0))),"",IF(ISNUMBER(Customers!R920),Customers!R920,IFERROR(VALUE(Customers!R920),"")))</f>
        <v>1899.02</v>
      </c>
      <c r="S920" s="4" t="n">
        <f aca="false">IF(OR(TRIM(Customers!S920&amp;"")="",ISNUMBER(MATCH(TRIM(Customers!S920&amp;""),Codes!$A$5:$A$14,0))),"",IF(ISNUMBER(Customers!S920),Customers!S920,IFERROR(VALUE(Customers!S920),"")))</f>
        <v>0</v>
      </c>
      <c r="T920" s="4" t="n">
        <f aca="false">IF(OR(TRIM(Customers!T920&amp;"")="",ISNUMBER(MATCH(TRIM(Customers!T920&amp;""),Codes!$A$5:$A$14,0))),"",IF(ISNUMBER(Customers!T920),Customers!T920,IFERROR(VALUE(Customers!T920),"")))</f>
        <v>0</v>
      </c>
      <c r="U920" s="3" t="n">
        <f aca="false">IF(OR(TRIM(Customers!U920&amp;"")="",ISNUMBER(MATCH(TRIM(Customers!U920&amp;""),Codes!$A$5:$A$14,0)),Customers!U920=0),"",IF(ISNUMBER(Customers!U920),Customers!U920,IFERROR(VALUE(Customers!U920),"")))</f>
        <v>622</v>
      </c>
      <c r="V920" s="3" t="n">
        <f aca="false">IF(OR(TRIM(Customers!V920&amp;"")="",ISNUMBER(MATCH(TRIM(Customers!V920&amp;""),Codes!$A$5:$A$14,0))),"",IF(ISNUMBER(Customers!V920),Customers!V920,IFERROR(VALUE(Customers!V920),"")))</f>
        <v>0</v>
      </c>
    </row>
    <row r="921" customFormat="false" ht="15" hidden="false" customHeight="false" outlineLevel="0" collapsed="false">
      <c r="A921" s="2" t="str">
        <f aca="false">Customers!A921</f>
        <v>CL00920</v>
      </c>
      <c r="B921" s="3" t="n">
        <f aca="false">IF(OR(TRIM(Customers!B921&amp;"")="",ISNUMBER(MATCH(TRIM(Customers!B921&amp;""),Codes!$A$5:$A$14,0)),Customers!B921=0),"",IF(ISNUMBER(Customers!B921),Customers!B921,IFERROR(VALUE(Customers!B921),"")))</f>
        <v>36</v>
      </c>
      <c r="C921" s="2" t="str">
        <f aca="false">IF(OR(TRIM(Customers!C921&amp;"")="",ISNUMBER(MATCH(TRIM(Customers!C921&amp;""),Codes!$A$5:$A$14,0))),"",TRIM(Customers!C921))</f>
        <v>M</v>
      </c>
      <c r="D921" s="2" t="str">
        <f aca="false">IF(OR(TRIM(Customers!D921&amp;"")="",ISNUMBER(MATCH(TRIM(Customers!D921&amp;""),Codes!$A$5:$A$14,0))),"",TRIM(Customers!D921))</f>
        <v>Lombardia</v>
      </c>
      <c r="E921" s="2" t="str">
        <f aca="false">IF(OR(TRIM(Customers!E921&amp;"")="",ISNUMBER(MATCH(TRIM(Customers!E921&amp;""),Codes!$A$5:$A$14,0))),"",TRIM(Customers!E921))</f>
        <v>Teacher</v>
      </c>
      <c r="F921" s="2" t="str">
        <f aca="false">IF(OR(TRIM(Customers!F921&amp;"")="",ISNUMBER(MATCH(TRIM(Customers!F921&amp;""),Codes!$A$5:$A$14,0))),"",TRIM(Customers!F921))</f>
        <v>Divorced</v>
      </c>
      <c r="G921" s="4" t="n">
        <f aca="false">IF(OR(TRIM(Customers!G921&amp;"")="",ISNUMBER(MATCH(TRIM(Customers!G921&amp;""),Codes!$A$5:$A$14,0)),Customers!G921=-999),"",IF(ISNUMBER(Customers!G921),Customers!G921,IFERROR(VALUE(Customers!G921),"")))</f>
        <v>30900</v>
      </c>
      <c r="H921" s="3" t="n">
        <f aca="false">IF(OR(TRIM(Customers!H921&amp;"")="",ISNUMBER(MATCH(TRIM(Customers!H921&amp;""),Codes!$A$5:$A$14,0))),"",IF(ISNUMBER(Customers!H921),Customers!H921,IFERROR(VALUE(Customers!H921),"")))</f>
        <v>7</v>
      </c>
      <c r="I921" s="5" t="n">
        <f aca="false">IF(OR(TRIM(Customers!I921&amp;"")="",ISNUMBER(MATCH(TRIM(Customers!I921&amp;""),Codes!$A$5:$A$14,0)),Customers!I921=DATE(1970,1,1)),"",IF(ISNUMBER(Customers!I921),Customers!I921,IFERROR(DATEVALUE(Customers!I921),"")))</f>
        <v>43408</v>
      </c>
      <c r="J921" s="2" t="str">
        <f aca="false">IF(OR(TRIM(Customers!J921&amp;"")="",ISNUMBER(MATCH(TRIM(Customers!J921&amp;""),Codes!$A$5:$A$14,0))),"",TRIM(Customers!J921))</f>
        <v>Branch</v>
      </c>
      <c r="K921" s="3" t="n">
        <f aca="false">IF(OR(TRIM(Customers!K921&amp;"")="",ISNUMBER(MATCH(TRIM(Customers!K921&amp;""),Codes!$A$5:$A$14,0))),"",IF(ISNUMBER(Customers!K921),Customers!K921,IFERROR(VALUE(Customers!K921),"")))</f>
        <v>1</v>
      </c>
      <c r="L921" s="4" t="n">
        <f aca="false">IF(OR(TRIM(Customers!L921&amp;"")="",ISNUMBER(MATCH(TRIM(Customers!L921&amp;""),Codes!$A$5:$A$14,0))),"",IF(ISNUMBER(Customers!L921),Customers!L921,IFERROR(VALUE(Customers!L921),"")))</f>
        <v>2492.28</v>
      </c>
      <c r="M921" s="4" t="n">
        <f aca="false">IF(OR(TRIM(Customers!M921&amp;"")="",ISNUMBER(MATCH(TRIM(Customers!M921&amp;""),Codes!$A$5:$A$14,0))),"",IF(ISNUMBER(Customers!M921),Customers!M921,IFERROR(VALUE(Customers!M921),"")))</f>
        <v>12294.07</v>
      </c>
      <c r="N921" s="3" t="n">
        <f aca="false">IF(OR(TRIM(Customers!N921&amp;"")="",ISNUMBER(MATCH(TRIM(Customers!N921&amp;""),Codes!$A$5:$A$14,0)),Customers!N921=9999),"",IF(ISNUMBER(Customers!N921),Customers!N921,IFERROR(VALUE(Customers!N921),"")))</f>
        <v>27</v>
      </c>
      <c r="O921" s="4" t="n">
        <f aca="false">IF(OR(TRIM(Customers!O921&amp;"")="",ISNUMBER(MATCH(TRIM(Customers!O921&amp;""),Codes!$A$5:$A$14,0))),"",IF(ISNUMBER(Customers!O921),Customers!O921,IFERROR(VALUE(Customers!O921),"")))</f>
        <v>45.4</v>
      </c>
      <c r="P921" s="3" t="n">
        <f aca="false">IF(OR(TRIM(Customers!P921&amp;"")="",ISNUMBER(MATCH(TRIM(Customers!P921&amp;""),Codes!$A$5:$A$14,0))),"",IF(ISNUMBER(Customers!P921),Customers!P921,IFERROR(VALUE(Customers!P921),"")))</f>
        <v>3</v>
      </c>
      <c r="Q921" s="4" t="n">
        <f aca="false">IF(OR(TRIM(Customers!Q921&amp;"")="",ISNUMBER(MATCH(TRIM(Customers!Q921&amp;""),Codes!$A$5:$A$14,0))),"",IF(ISNUMBER(Customers!Q921),Customers!Q921,IFERROR(VALUE(Customers!Q921),"")))</f>
        <v>7500</v>
      </c>
      <c r="R921" s="4" t="n">
        <f aca="false">IF(OR(TRIM(Customers!R921&amp;"")="",ISNUMBER(MATCH(TRIM(Customers!R921&amp;""),Codes!$A$5:$A$14,0))),"",IF(ISNUMBER(Customers!R921),Customers!R921,IFERROR(VALUE(Customers!R921),"")))</f>
        <v>3032.02</v>
      </c>
      <c r="S921" s="4" t="str">
        <f aca="false">IF(OR(TRIM(Customers!S921&amp;"")="",ISNUMBER(MATCH(TRIM(Customers!S921&amp;""),Codes!$A$5:$A$14,0))),"",IF(ISNUMBER(Customers!S921),Customers!S921,IFERROR(VALUE(Customers!S921),"")))</f>
        <v/>
      </c>
      <c r="T921" s="4" t="str">
        <f aca="false">IF(OR(TRIM(Customers!T921&amp;"")="",ISNUMBER(MATCH(TRIM(Customers!T921&amp;""),Codes!$A$5:$A$14,0))),"",IF(ISNUMBER(Customers!T921),Customers!T921,IFERROR(VALUE(Customers!T921),"")))</f>
        <v/>
      </c>
      <c r="U921" s="3" t="n">
        <f aca="false">IF(OR(TRIM(Customers!U921&amp;"")="",ISNUMBER(MATCH(TRIM(Customers!U921&amp;""),Codes!$A$5:$A$14,0)),Customers!U921=0),"",IF(ISNUMBER(Customers!U921),Customers!U921,IFERROR(VALUE(Customers!U921),"")))</f>
        <v>666</v>
      </c>
      <c r="V921" s="3" t="n">
        <f aca="false">IF(OR(TRIM(Customers!V921&amp;"")="",ISNUMBER(MATCH(TRIM(Customers!V921&amp;""),Codes!$A$5:$A$14,0))),"",IF(ISNUMBER(Customers!V921),Customers!V921,IFERROR(VALUE(Customers!V921),"")))</f>
        <v>0</v>
      </c>
    </row>
    <row r="922" customFormat="false" ht="15" hidden="false" customHeight="false" outlineLevel="0" collapsed="false">
      <c r="A922" s="2" t="str">
        <f aca="false">Customers!A922</f>
        <v>CL00921</v>
      </c>
      <c r="B922" s="3" t="n">
        <f aca="false">IF(OR(TRIM(Customers!B922&amp;"")="",ISNUMBER(MATCH(TRIM(Customers!B922&amp;""),Codes!$A$5:$A$14,0)),Customers!B922=0),"",IF(ISNUMBER(Customers!B922),Customers!B922,IFERROR(VALUE(Customers!B922),"")))</f>
        <v>57</v>
      </c>
      <c r="C922" s="2" t="str">
        <f aca="false">IF(OR(TRIM(Customers!C922&amp;"")="",ISNUMBER(MATCH(TRIM(Customers!C922&amp;""),Codes!$A$5:$A$14,0))),"",TRIM(Customers!C922))</f>
        <v>F</v>
      </c>
      <c r="D922" s="2" t="str">
        <f aca="false">IF(OR(TRIM(Customers!D922&amp;"")="",ISNUMBER(MATCH(TRIM(Customers!D922&amp;""),Codes!$A$5:$A$14,0))),"",TRIM(Customers!D922))</f>
        <v>Campania</v>
      </c>
      <c r="E922" s="2" t="str">
        <f aca="false">IF(OR(TRIM(Customers!E922&amp;"")="",ISNUMBER(MATCH(TRIM(Customers!E922&amp;""),Codes!$A$5:$A$14,0))),"",TRIM(Customers!E922))</f>
        <v>Executive</v>
      </c>
      <c r="F922" s="2" t="str">
        <f aca="false">IF(OR(TRIM(Customers!F922&amp;"")="",ISNUMBER(MATCH(TRIM(Customers!F922&amp;""),Codes!$A$5:$A$14,0))),"",TRIM(Customers!F922))</f>
        <v>Single</v>
      </c>
      <c r="G922" s="4" t="n">
        <f aca="false">IF(OR(TRIM(Customers!G922&amp;"")="",ISNUMBER(MATCH(TRIM(Customers!G922&amp;""),Codes!$A$5:$A$14,0)),Customers!G922=-999),"",IF(ISNUMBER(Customers!G922),Customers!G922,IFERROR(VALUE(Customers!G922),"")))</f>
        <v>102900</v>
      </c>
      <c r="H922" s="3" t="n">
        <f aca="false">IF(OR(TRIM(Customers!H922&amp;"")="",ISNUMBER(MATCH(TRIM(Customers!H922&amp;""),Codes!$A$5:$A$14,0))),"",IF(ISNUMBER(Customers!H922),Customers!H922,IFERROR(VALUE(Customers!H922),"")))</f>
        <v>20</v>
      </c>
      <c r="I922" s="5" t="n">
        <f aca="false">IF(OR(TRIM(Customers!I922&amp;"")="",ISNUMBER(MATCH(TRIM(Customers!I922&amp;""),Codes!$A$5:$A$14,0)),Customers!I922=DATE(1970,1,1)),"",IF(ISNUMBER(Customers!I922),Customers!I922,IFERROR(DATEVALUE(Customers!I922),"")))</f>
        <v>38948</v>
      </c>
      <c r="J922" s="2" t="str">
        <f aca="false">IF(OR(TRIM(Customers!J922&amp;"")="",ISNUMBER(MATCH(TRIM(Customers!J922&amp;""),Codes!$A$5:$A$14,0))),"",TRIM(Customers!J922))</f>
        <v/>
      </c>
      <c r="K922" s="3" t="n">
        <f aca="false">IF(OR(TRIM(Customers!K922&amp;"")="",ISNUMBER(MATCH(TRIM(Customers!K922&amp;""),Codes!$A$5:$A$14,0))),"",IF(ISNUMBER(Customers!K922),Customers!K922,IFERROR(VALUE(Customers!K922),"")))</f>
        <v>4</v>
      </c>
      <c r="L922" s="4" t="n">
        <f aca="false">IF(OR(TRIM(Customers!L922&amp;"")="",ISNUMBER(MATCH(TRIM(Customers!L922&amp;""),Codes!$A$5:$A$14,0))),"",IF(ISNUMBER(Customers!L922),Customers!L922,IFERROR(VALUE(Customers!L922),"")))</f>
        <v>6711.64</v>
      </c>
      <c r="M922" s="4" t="n">
        <f aca="false">IF(OR(TRIM(Customers!M922&amp;"")="",ISNUMBER(MATCH(TRIM(Customers!M922&amp;""),Codes!$A$5:$A$14,0))),"",IF(ISNUMBER(Customers!M922),Customers!M922,IFERROR(VALUE(Customers!M922),"")))</f>
        <v>88574.71</v>
      </c>
      <c r="N922" s="3" t="n">
        <f aca="false">IF(OR(TRIM(Customers!N922&amp;"")="",ISNUMBER(MATCH(TRIM(Customers!N922&amp;""),Codes!$A$5:$A$14,0)),Customers!N922=9999),"",IF(ISNUMBER(Customers!N922),Customers!N922,IFERROR(VALUE(Customers!N922),"")))</f>
        <v>44</v>
      </c>
      <c r="O922" s="4" t="n">
        <f aca="false">IF(OR(TRIM(Customers!O922&amp;"")="",ISNUMBER(MATCH(TRIM(Customers!O922&amp;""),Codes!$A$5:$A$14,0))),"",IF(ISNUMBER(Customers!O922),Customers!O922,IFERROR(VALUE(Customers!O922),"")))</f>
        <v>154.41</v>
      </c>
      <c r="P922" s="3" t="n">
        <f aca="false">IF(OR(TRIM(Customers!P922&amp;"")="",ISNUMBER(MATCH(TRIM(Customers!P922&amp;""),Codes!$A$5:$A$14,0))),"",IF(ISNUMBER(Customers!P922),Customers!P922,IFERROR(VALUE(Customers!P922),"")))</f>
        <v>3</v>
      </c>
      <c r="Q922" s="4" t="n">
        <f aca="false">IF(OR(TRIM(Customers!Q922&amp;"")="",ISNUMBER(MATCH(TRIM(Customers!Q922&amp;""),Codes!$A$5:$A$14,0))),"",IF(ISNUMBER(Customers!Q922),Customers!Q922,IFERROR(VALUE(Customers!Q922),"")))</f>
        <v>15000</v>
      </c>
      <c r="R922" s="4" t="n">
        <f aca="false">IF(OR(TRIM(Customers!R922&amp;"")="",ISNUMBER(MATCH(TRIM(Customers!R922&amp;""),Codes!$A$5:$A$14,0))),"",IF(ISNUMBER(Customers!R922),Customers!R922,IFERROR(VALUE(Customers!R922),"")))</f>
        <v>6723.99</v>
      </c>
      <c r="S922" s="4" t="n">
        <f aca="false">IF(OR(TRIM(Customers!S922&amp;"")="",ISNUMBER(MATCH(TRIM(Customers!S922&amp;""),Codes!$A$5:$A$14,0))),"",IF(ISNUMBER(Customers!S922),Customers!S922,IFERROR(VALUE(Customers!S922),"")))</f>
        <v>385000</v>
      </c>
      <c r="T922" s="4" t="n">
        <f aca="false">IF(OR(TRIM(Customers!T922&amp;"")="",ISNUMBER(MATCH(TRIM(Customers!T922&amp;""),Codes!$A$5:$A$14,0))),"",IF(ISNUMBER(Customers!T922),Customers!T922,IFERROR(VALUE(Customers!T922),"")))</f>
        <v>2820</v>
      </c>
      <c r="U922" s="3" t="n">
        <f aca="false">IF(OR(TRIM(Customers!U922&amp;"")="",ISNUMBER(MATCH(TRIM(Customers!U922&amp;""),Codes!$A$5:$A$14,0)),Customers!U922=0),"",IF(ISNUMBER(Customers!U922),Customers!U922,IFERROR(VALUE(Customers!U922),"")))</f>
        <v>691</v>
      </c>
      <c r="V922" s="3" t="n">
        <f aca="false">IF(OR(TRIM(Customers!V922&amp;"")="",ISNUMBER(MATCH(TRIM(Customers!V922&amp;""),Codes!$A$5:$A$14,0))),"",IF(ISNUMBER(Customers!V922),Customers!V922,IFERROR(VALUE(Customers!V922),"")))</f>
        <v>0</v>
      </c>
    </row>
    <row r="923" customFormat="false" ht="15" hidden="false" customHeight="false" outlineLevel="0" collapsed="false">
      <c r="A923" s="2" t="str">
        <f aca="false">Customers!A923</f>
        <v>CL00922</v>
      </c>
      <c r="B923" s="3" t="n">
        <f aca="false">IF(OR(TRIM(Customers!B923&amp;"")="",ISNUMBER(MATCH(TRIM(Customers!B923&amp;""),Codes!$A$5:$A$14,0)),Customers!B923=0),"",IF(ISNUMBER(Customers!B923),Customers!B923,IFERROR(VALUE(Customers!B923),"")))</f>
        <v>49</v>
      </c>
      <c r="C923" s="2" t="str">
        <f aca="false">IF(OR(TRIM(Customers!C923&amp;"")="",ISNUMBER(MATCH(TRIM(Customers!C923&amp;""),Codes!$A$5:$A$14,0))),"",TRIM(Customers!C923))</f>
        <v>F</v>
      </c>
      <c r="D923" s="2" t="str">
        <f aca="false">IF(OR(TRIM(Customers!D923&amp;"")="",ISNUMBER(MATCH(TRIM(Customers!D923&amp;""),Codes!$A$5:$A$14,0))),"",TRIM(Customers!D923))</f>
        <v>Liguria</v>
      </c>
      <c r="E923" s="2" t="str">
        <f aca="false">IF(OR(TRIM(Customers!E923&amp;"")="",ISNUMBER(MATCH(TRIM(Customers!E923&amp;""),Codes!$A$5:$A$14,0))),"",TRIM(Customers!E923))</f>
        <v>Self-employed</v>
      </c>
      <c r="F923" s="2" t="str">
        <f aca="false">IF(OR(TRIM(Customers!F923&amp;"")="",ISNUMBER(MATCH(TRIM(Customers!F923&amp;""),Codes!$A$5:$A$14,0))),"",TRIM(Customers!F923))</f>
        <v>Married</v>
      </c>
      <c r="G923" s="4" t="n">
        <f aca="false">IF(OR(TRIM(Customers!G923&amp;"")="",ISNUMBER(MATCH(TRIM(Customers!G923&amp;""),Codes!$A$5:$A$14,0)),Customers!G923=-999),"",IF(ISNUMBER(Customers!G923),Customers!G923,IFERROR(VALUE(Customers!G923),"")))</f>
        <v>51600</v>
      </c>
      <c r="H923" s="3" t="n">
        <f aca="false">IF(OR(TRIM(Customers!H923&amp;"")="",ISNUMBER(MATCH(TRIM(Customers!H923&amp;""),Codes!$A$5:$A$14,0))),"",IF(ISNUMBER(Customers!H923),Customers!H923,IFERROR(VALUE(Customers!H923),"")))</f>
        <v>8</v>
      </c>
      <c r="I923" s="5" t="n">
        <f aca="false">IF(OR(TRIM(Customers!I923&amp;"")="",ISNUMBER(MATCH(TRIM(Customers!I923&amp;""),Codes!$A$5:$A$14,0)),Customers!I923=DATE(1970,1,1)),"",IF(ISNUMBER(Customers!I923),Customers!I923,IFERROR(DATEVALUE(Customers!I923),"")))</f>
        <v>43028</v>
      </c>
      <c r="J923" s="2" t="str">
        <f aca="false">IF(OR(TRIM(Customers!J923&amp;"")="",ISNUMBER(MATCH(TRIM(Customers!J923&amp;""),Codes!$A$5:$A$14,0))),"",TRIM(Customers!J923))</f>
        <v>Online Banking</v>
      </c>
      <c r="K923" s="3" t="n">
        <f aca="false">IF(OR(TRIM(Customers!K923&amp;"")="",ISNUMBER(MATCH(TRIM(Customers!K923&amp;""),Codes!$A$5:$A$14,0))),"",IF(ISNUMBER(Customers!K923),Customers!K923,IFERROR(VALUE(Customers!K923),"")))</f>
        <v>2</v>
      </c>
      <c r="L923" s="4" t="n">
        <f aca="false">IF(OR(TRIM(Customers!L923&amp;"")="",ISNUMBER(MATCH(TRIM(Customers!L923&amp;""),Codes!$A$5:$A$14,0))),"",IF(ISNUMBER(Customers!L923),Customers!L923,IFERROR(VALUE(Customers!L923),"")))</f>
        <v>12482.6</v>
      </c>
      <c r="M923" s="4" t="n">
        <f aca="false">IF(OR(TRIM(Customers!M923&amp;"")="",ISNUMBER(MATCH(TRIM(Customers!M923&amp;""),Codes!$A$5:$A$14,0))),"",IF(ISNUMBER(Customers!M923),Customers!M923,IFERROR(VALUE(Customers!M923),"")))</f>
        <v>48974.45</v>
      </c>
      <c r="N923" s="3" t="n">
        <f aca="false">IF(OR(TRIM(Customers!N923&amp;"")="",ISNUMBER(MATCH(TRIM(Customers!N923&amp;""),Codes!$A$5:$A$14,0)),Customers!N923=9999),"",IF(ISNUMBER(Customers!N923),Customers!N923,IFERROR(VALUE(Customers!N923),"")))</f>
        <v>38</v>
      </c>
      <c r="O923" s="4" t="n">
        <f aca="false">IF(OR(TRIM(Customers!O923&amp;"")="",ISNUMBER(MATCH(TRIM(Customers!O923&amp;""),Codes!$A$5:$A$14,0))),"",IF(ISNUMBER(Customers!O923),Customers!O923,IFERROR(VALUE(Customers!O923),"")))</f>
        <v>46.41</v>
      </c>
      <c r="P923" s="3" t="n">
        <f aca="false">IF(OR(TRIM(Customers!P923&amp;"")="",ISNUMBER(MATCH(TRIM(Customers!P923&amp;""),Codes!$A$5:$A$14,0))),"",IF(ISNUMBER(Customers!P923),Customers!P923,IFERROR(VALUE(Customers!P923),"")))</f>
        <v>3</v>
      </c>
      <c r="Q923" s="4" t="n">
        <f aca="false">IF(OR(TRIM(Customers!Q923&amp;"")="",ISNUMBER(MATCH(TRIM(Customers!Q923&amp;""),Codes!$A$5:$A$14,0))),"",IF(ISNUMBER(Customers!Q923),Customers!Q923,IFERROR(VALUE(Customers!Q923),"")))</f>
        <v>5000</v>
      </c>
      <c r="R923" s="4" t="n">
        <f aca="false">IF(OR(TRIM(Customers!R923&amp;"")="",ISNUMBER(MATCH(TRIM(Customers!R923&amp;""),Codes!$A$5:$A$14,0))),"",IF(ISNUMBER(Customers!R923),Customers!R923,IFERROR(VALUE(Customers!R923),"")))</f>
        <v>850.25</v>
      </c>
      <c r="S923" s="4" t="n">
        <f aca="false">IF(OR(TRIM(Customers!S923&amp;"")="",ISNUMBER(MATCH(TRIM(Customers!S923&amp;""),Codes!$A$5:$A$14,0))),"",IF(ISNUMBER(Customers!S923),Customers!S923,IFERROR(VALUE(Customers!S923),"")))</f>
        <v>115000</v>
      </c>
      <c r="T923" s="4" t="n">
        <f aca="false">IF(OR(TRIM(Customers!T923&amp;"")="",ISNUMBER(MATCH(TRIM(Customers!T923&amp;""),Codes!$A$5:$A$14,0))),"",IF(ISNUMBER(Customers!T923),Customers!T923,IFERROR(VALUE(Customers!T923),"")))</f>
        <v>661</v>
      </c>
      <c r="U923" s="3" t="n">
        <f aca="false">IF(OR(TRIM(Customers!U923&amp;"")="",ISNUMBER(MATCH(TRIM(Customers!U923&amp;""),Codes!$A$5:$A$14,0)),Customers!U923=0),"",IF(ISNUMBER(Customers!U923),Customers!U923,IFERROR(VALUE(Customers!U923),"")))</f>
        <v>684</v>
      </c>
      <c r="V923" s="3" t="n">
        <f aca="false">IF(OR(TRIM(Customers!V923&amp;"")="",ISNUMBER(MATCH(TRIM(Customers!V923&amp;""),Codes!$A$5:$A$14,0))),"",IF(ISNUMBER(Customers!V923),Customers!V923,IFERROR(VALUE(Customers!V923),"")))</f>
        <v>0</v>
      </c>
    </row>
    <row r="924" customFormat="false" ht="15" hidden="false" customHeight="false" outlineLevel="0" collapsed="false">
      <c r="A924" s="2" t="str">
        <f aca="false">Customers!A924</f>
        <v>CL00923</v>
      </c>
      <c r="B924" s="3" t="n">
        <f aca="false">IF(OR(TRIM(Customers!B924&amp;"")="",ISNUMBER(MATCH(TRIM(Customers!B924&amp;""),Codes!$A$5:$A$14,0)),Customers!B924=0),"",IF(ISNUMBER(Customers!B924),Customers!B924,IFERROR(VALUE(Customers!B924),"")))</f>
        <v>47</v>
      </c>
      <c r="C924" s="2" t="str">
        <f aca="false">IF(OR(TRIM(Customers!C924&amp;"")="",ISNUMBER(MATCH(TRIM(Customers!C924&amp;""),Codes!$A$5:$A$14,0))),"",TRIM(Customers!C924))</f>
        <v>M</v>
      </c>
      <c r="D924" s="2" t="str">
        <f aca="false">IF(OR(TRIM(Customers!D924&amp;"")="",ISNUMBER(MATCH(TRIM(Customers!D924&amp;""),Codes!$A$5:$A$14,0))),"",TRIM(Customers!D924))</f>
        <v>Lombardia</v>
      </c>
      <c r="E924" s="2" t="str">
        <f aca="false">IF(OR(TRIM(Customers!E924&amp;"")="",ISNUMBER(MATCH(TRIM(Customers!E924&amp;""),Codes!$A$5:$A$14,0))),"",TRIM(Customers!E924))</f>
        <v>Self-employed</v>
      </c>
      <c r="F924" s="2" t="str">
        <f aca="false">IF(OR(TRIM(Customers!F924&amp;"")="",ISNUMBER(MATCH(TRIM(Customers!F924&amp;""),Codes!$A$5:$A$14,0))),"",TRIM(Customers!F924))</f>
        <v>Single</v>
      </c>
      <c r="G924" s="4" t="str">
        <f aca="false">IF(OR(TRIM(Customers!G924&amp;"")="",ISNUMBER(MATCH(TRIM(Customers!G924&amp;""),Codes!$A$5:$A$14,0)),Customers!G924=-999),"",IF(ISNUMBER(Customers!G924),Customers!G924,IFERROR(VALUE(Customers!G924),"")))</f>
        <v/>
      </c>
      <c r="H924" s="3" t="n">
        <f aca="false">IF(OR(TRIM(Customers!H924&amp;"")="",ISNUMBER(MATCH(TRIM(Customers!H924&amp;""),Codes!$A$5:$A$14,0))),"",IF(ISNUMBER(Customers!H924),Customers!H924,IFERROR(VALUE(Customers!H924),"")))</f>
        <v>6</v>
      </c>
      <c r="I924" s="5" t="n">
        <f aca="false">IF(OR(TRIM(Customers!I924&amp;"")="",ISNUMBER(MATCH(TRIM(Customers!I924&amp;""),Codes!$A$5:$A$14,0)),Customers!I924=DATE(1970,1,1)),"",IF(ISNUMBER(Customers!I924),Customers!I924,IFERROR(DATEVALUE(Customers!I924),"")))</f>
        <v>43768</v>
      </c>
      <c r="J924" s="2" t="str">
        <f aca="false">IF(OR(TRIM(Customers!J924&amp;"")="",ISNUMBER(MATCH(TRIM(Customers!J924&amp;""),Codes!$A$5:$A$14,0))),"",TRIM(Customers!J924))</f>
        <v>App</v>
      </c>
      <c r="K924" s="3" t="n">
        <f aca="false">IF(OR(TRIM(Customers!K924&amp;"")="",ISNUMBER(MATCH(TRIM(Customers!K924&amp;""),Codes!$A$5:$A$14,0))),"",IF(ISNUMBER(Customers!K924),Customers!K924,IFERROR(VALUE(Customers!K924),"")))</f>
        <v>4</v>
      </c>
      <c r="L924" s="4" t="n">
        <f aca="false">IF(OR(TRIM(Customers!L924&amp;"")="",ISNUMBER(MATCH(TRIM(Customers!L924&amp;""),Codes!$A$5:$A$14,0))),"",IF(ISNUMBER(Customers!L924),Customers!L924,IFERROR(VALUE(Customers!L924),"")))</f>
        <v>1910.79</v>
      </c>
      <c r="M924" s="4" t="n">
        <f aca="false">IF(OR(TRIM(Customers!M924&amp;"")="",ISNUMBER(MATCH(TRIM(Customers!M924&amp;""),Codes!$A$5:$A$14,0))),"",IF(ISNUMBER(Customers!M924),Customers!M924,IFERROR(VALUE(Customers!M924),"")))</f>
        <v>12024.06</v>
      </c>
      <c r="N924" s="3" t="n">
        <f aca="false">IF(OR(TRIM(Customers!N924&amp;"")="",ISNUMBER(MATCH(TRIM(Customers!N924&amp;""),Codes!$A$5:$A$14,0)),Customers!N924=9999),"",IF(ISNUMBER(Customers!N924),Customers!N924,IFERROR(VALUE(Customers!N924),"")))</f>
        <v>32</v>
      </c>
      <c r="O924" s="4" t="n">
        <f aca="false">IF(OR(TRIM(Customers!O924&amp;"")="",ISNUMBER(MATCH(TRIM(Customers!O924&amp;""),Codes!$A$5:$A$14,0))),"",IF(ISNUMBER(Customers!O924),Customers!O924,IFERROR(VALUE(Customers!O924),"")))</f>
        <v>34.24</v>
      </c>
      <c r="P924" s="3" t="n">
        <f aca="false">IF(OR(TRIM(Customers!P924&amp;"")="",ISNUMBER(MATCH(TRIM(Customers!P924&amp;""),Codes!$A$5:$A$14,0))),"",IF(ISNUMBER(Customers!P924),Customers!P924,IFERROR(VALUE(Customers!P924),"")))</f>
        <v>4</v>
      </c>
      <c r="Q924" s="4" t="n">
        <f aca="false">IF(OR(TRIM(Customers!Q924&amp;"")="",ISNUMBER(MATCH(TRIM(Customers!Q924&amp;""),Codes!$A$5:$A$14,0))),"",IF(ISNUMBER(Customers!Q924),Customers!Q924,IFERROR(VALUE(Customers!Q924),"")))</f>
        <v>8000</v>
      </c>
      <c r="R924" s="4" t="n">
        <f aca="false">IF(OR(TRIM(Customers!R924&amp;"")="",ISNUMBER(MATCH(TRIM(Customers!R924&amp;""),Codes!$A$5:$A$14,0))),"",IF(ISNUMBER(Customers!R924),Customers!R924,IFERROR(VALUE(Customers!R924),"")))</f>
        <v>2194.2</v>
      </c>
      <c r="S924" s="4" t="str">
        <f aca="false">IF(OR(TRIM(Customers!S924&amp;"")="",ISNUMBER(MATCH(TRIM(Customers!S924&amp;""),Codes!$A$5:$A$14,0))),"",IF(ISNUMBER(Customers!S924),Customers!S924,IFERROR(VALUE(Customers!S924),"")))</f>
        <v/>
      </c>
      <c r="T924" s="4" t="n">
        <f aca="false">IF(OR(TRIM(Customers!T924&amp;"")="",ISNUMBER(MATCH(TRIM(Customers!T924&amp;""),Codes!$A$5:$A$14,0))),"",IF(ISNUMBER(Customers!T924),Customers!T924,IFERROR(VALUE(Customers!T924),"")))</f>
        <v>282</v>
      </c>
      <c r="U924" s="3" t="n">
        <f aca="false">IF(OR(TRIM(Customers!U924&amp;"")="",ISNUMBER(MATCH(TRIM(Customers!U924&amp;""),Codes!$A$5:$A$14,0)),Customers!U924=0),"",IF(ISNUMBER(Customers!U924),Customers!U924,IFERROR(VALUE(Customers!U924),"")))</f>
        <v>638</v>
      </c>
      <c r="V924" s="3" t="n">
        <f aca="false">IF(OR(TRIM(Customers!V924&amp;"")="",ISNUMBER(MATCH(TRIM(Customers!V924&amp;""),Codes!$A$5:$A$14,0))),"",IF(ISNUMBER(Customers!V924),Customers!V924,IFERROR(VALUE(Customers!V924),"")))</f>
        <v>0</v>
      </c>
    </row>
    <row r="925" customFormat="false" ht="15" hidden="false" customHeight="false" outlineLevel="0" collapsed="false">
      <c r="A925" s="2" t="str">
        <f aca="false">Customers!A925</f>
        <v>CL00924</v>
      </c>
      <c r="B925" s="3" t="n">
        <f aca="false">IF(OR(TRIM(Customers!B925&amp;"")="",ISNUMBER(MATCH(TRIM(Customers!B925&amp;""),Codes!$A$5:$A$14,0)),Customers!B925=0),"",IF(ISNUMBER(Customers!B925),Customers!B925,IFERROR(VALUE(Customers!B925),"")))</f>
        <v>24</v>
      </c>
      <c r="C925" s="2" t="str">
        <f aca="false">IF(OR(TRIM(Customers!C925&amp;"")="",ISNUMBER(MATCH(TRIM(Customers!C925&amp;""),Codes!$A$5:$A$14,0))),"",TRIM(Customers!C925))</f>
        <v>M</v>
      </c>
      <c r="D925" s="2" t="str">
        <f aca="false">IF(OR(TRIM(Customers!D925&amp;"")="",ISNUMBER(MATCH(TRIM(Customers!D925&amp;""),Codes!$A$5:$A$14,0))),"",TRIM(Customers!D925))</f>
        <v>Sicilia</v>
      </c>
      <c r="E925" s="2" t="str">
        <f aca="false">IF(OR(TRIM(Customers!E925&amp;"")="",ISNUMBER(MATCH(TRIM(Customers!E925&amp;""),Codes!$A$5:$A$14,0))),"",TRIM(Customers!E925))</f>
        <v>Self-employed</v>
      </c>
      <c r="F925" s="2" t="str">
        <f aca="false">IF(OR(TRIM(Customers!F925&amp;"")="",ISNUMBER(MATCH(TRIM(Customers!F925&amp;""),Codes!$A$5:$A$14,0))),"",TRIM(Customers!F925))</f>
        <v>Single</v>
      </c>
      <c r="G925" s="4" t="n">
        <f aca="false">IF(OR(TRIM(Customers!G925&amp;"")="",ISNUMBER(MATCH(TRIM(Customers!G925&amp;""),Codes!$A$5:$A$14,0)),Customers!G925=-999),"",IF(ISNUMBER(Customers!G925),Customers!G925,IFERROR(VALUE(Customers!G925),"")))</f>
        <v>48800</v>
      </c>
      <c r="H925" s="3" t="n">
        <f aca="false">IF(OR(TRIM(Customers!H925&amp;"")="",ISNUMBER(MATCH(TRIM(Customers!H925&amp;""),Codes!$A$5:$A$14,0))),"",IF(ISNUMBER(Customers!H925),Customers!H925,IFERROR(VALUE(Customers!H925),"")))</f>
        <v>3</v>
      </c>
      <c r="I925" s="5" t="n">
        <f aca="false">IF(OR(TRIM(Customers!I925&amp;"")="",ISNUMBER(MATCH(TRIM(Customers!I925&amp;""),Codes!$A$5:$A$14,0)),Customers!I925=DATE(1970,1,1)),"",IF(ISNUMBER(Customers!I925),Customers!I925,IFERROR(DATEVALUE(Customers!I925),"")))</f>
        <v>44871</v>
      </c>
      <c r="J925" s="2" t="str">
        <f aca="false">IF(OR(TRIM(Customers!J925&amp;"")="",ISNUMBER(MATCH(TRIM(Customers!J925&amp;""),Codes!$A$5:$A$14,0))),"",TRIM(Customers!J925))</f>
        <v>Online Banking</v>
      </c>
      <c r="K925" s="3" t="n">
        <f aca="false">IF(OR(TRIM(Customers!K925&amp;"")="",ISNUMBER(MATCH(TRIM(Customers!K925&amp;""),Codes!$A$5:$A$14,0))),"",IF(ISNUMBER(Customers!K925),Customers!K925,IFERROR(VALUE(Customers!K925),"")))</f>
        <v>2</v>
      </c>
      <c r="L925" s="4" t="n">
        <f aca="false">IF(OR(TRIM(Customers!L925&amp;"")="",ISNUMBER(MATCH(TRIM(Customers!L925&amp;""),Codes!$A$5:$A$14,0))),"",IF(ISNUMBER(Customers!L925),Customers!L925,IFERROR(VALUE(Customers!L925),"")))</f>
        <v>8184.39</v>
      </c>
      <c r="M925" s="4" t="str">
        <f aca="false">IF(OR(TRIM(Customers!M925&amp;"")="",ISNUMBER(MATCH(TRIM(Customers!M925&amp;""),Codes!$A$5:$A$14,0))),"",IF(ISNUMBER(Customers!M925),Customers!M925,IFERROR(VALUE(Customers!M925),"")))</f>
        <v/>
      </c>
      <c r="N925" s="3" t="n">
        <f aca="false">IF(OR(TRIM(Customers!N925&amp;"")="",ISNUMBER(MATCH(TRIM(Customers!N925&amp;""),Codes!$A$5:$A$14,0)),Customers!N925=9999),"",IF(ISNUMBER(Customers!N925),Customers!N925,IFERROR(VALUE(Customers!N925),"")))</f>
        <v>34</v>
      </c>
      <c r="O925" s="4" t="n">
        <f aca="false">IF(OR(TRIM(Customers!O925&amp;"")="",ISNUMBER(MATCH(TRIM(Customers!O925&amp;""),Codes!$A$5:$A$14,0))),"",IF(ISNUMBER(Customers!O925),Customers!O925,IFERROR(VALUE(Customers!O925),"")))</f>
        <v>47.28</v>
      </c>
      <c r="P925" s="3" t="n">
        <f aca="false">IF(OR(TRIM(Customers!P925&amp;"")="",ISNUMBER(MATCH(TRIM(Customers!P925&amp;""),Codes!$A$5:$A$14,0))),"",IF(ISNUMBER(Customers!P925),Customers!P925,IFERROR(VALUE(Customers!P925),"")))</f>
        <v>1</v>
      </c>
      <c r="Q925" s="4" t="n">
        <f aca="false">IF(OR(TRIM(Customers!Q925&amp;"")="",ISNUMBER(MATCH(TRIM(Customers!Q925&amp;""),Codes!$A$5:$A$14,0))),"",IF(ISNUMBER(Customers!Q925),Customers!Q925,IFERROR(VALUE(Customers!Q925),"")))</f>
        <v>5000</v>
      </c>
      <c r="R925" s="4" t="n">
        <f aca="false">IF(OR(TRIM(Customers!R925&amp;"")="",ISNUMBER(MATCH(TRIM(Customers!R925&amp;""),Codes!$A$5:$A$14,0))),"",IF(ISNUMBER(Customers!R925),Customers!R925,IFERROR(VALUE(Customers!R925),"")))</f>
        <v>382</v>
      </c>
      <c r="S925" s="4" t="n">
        <f aca="false">IF(OR(TRIM(Customers!S925&amp;"")="",ISNUMBER(MATCH(TRIM(Customers!S925&amp;""),Codes!$A$5:$A$14,0))),"",IF(ISNUMBER(Customers!S925),Customers!S925,IFERROR(VALUE(Customers!S925),"")))</f>
        <v>0</v>
      </c>
      <c r="T925" s="4" t="n">
        <f aca="false">IF(OR(TRIM(Customers!T925&amp;"")="",ISNUMBER(MATCH(TRIM(Customers!T925&amp;""),Codes!$A$5:$A$14,0))),"",IF(ISNUMBER(Customers!T925),Customers!T925,IFERROR(VALUE(Customers!T925),"")))</f>
        <v>0</v>
      </c>
      <c r="U925" s="3" t="n">
        <f aca="false">IF(OR(TRIM(Customers!U925&amp;"")="",ISNUMBER(MATCH(TRIM(Customers!U925&amp;""),Codes!$A$5:$A$14,0)),Customers!U925=0),"",IF(ISNUMBER(Customers!U925),Customers!U925,IFERROR(VALUE(Customers!U925),"")))</f>
        <v>549</v>
      </c>
      <c r="V925" s="3" t="n">
        <f aca="false">IF(OR(TRIM(Customers!V925&amp;"")="",ISNUMBER(MATCH(TRIM(Customers!V925&amp;""),Codes!$A$5:$A$14,0))),"",IF(ISNUMBER(Customers!V925),Customers!V925,IFERROR(VALUE(Customers!V925),"")))</f>
        <v>1</v>
      </c>
    </row>
    <row r="926" customFormat="false" ht="15" hidden="false" customHeight="false" outlineLevel="0" collapsed="false">
      <c r="A926" s="2" t="str">
        <f aca="false">Customers!A926</f>
        <v>CL00925</v>
      </c>
      <c r="B926" s="3" t="n">
        <f aca="false">IF(OR(TRIM(Customers!B926&amp;"")="",ISNUMBER(MATCH(TRIM(Customers!B926&amp;""),Codes!$A$5:$A$14,0)),Customers!B926=0),"",IF(ISNUMBER(Customers!B926),Customers!B926,IFERROR(VALUE(Customers!B926),"")))</f>
        <v>35</v>
      </c>
      <c r="C926" s="2" t="str">
        <f aca="false">IF(OR(TRIM(Customers!C926&amp;"")="",ISNUMBER(MATCH(TRIM(Customers!C926&amp;""),Codes!$A$5:$A$14,0))),"",TRIM(Customers!C926))</f>
        <v>F</v>
      </c>
      <c r="D926" s="2" t="str">
        <f aca="false">IF(OR(TRIM(Customers!D926&amp;"")="",ISNUMBER(MATCH(TRIM(Customers!D926&amp;""),Codes!$A$5:$A$14,0))),"",TRIM(Customers!D926))</f>
        <v>Lombardia</v>
      </c>
      <c r="E926" s="2" t="str">
        <f aca="false">IF(OR(TRIM(Customers!E926&amp;"")="",ISNUMBER(MATCH(TRIM(Customers!E926&amp;""),Codes!$A$5:$A$14,0))),"",TRIM(Customers!E926))</f>
        <v>Employee</v>
      </c>
      <c r="F926" s="2" t="str">
        <f aca="false">IF(OR(TRIM(Customers!F926&amp;"")="",ISNUMBER(MATCH(TRIM(Customers!F926&amp;""),Codes!$A$5:$A$14,0))),"",TRIM(Customers!F926))</f>
        <v>Single</v>
      </c>
      <c r="G926" s="4" t="n">
        <f aca="false">IF(OR(TRIM(Customers!G926&amp;"")="",ISNUMBER(MATCH(TRIM(Customers!G926&amp;""),Codes!$A$5:$A$14,0)),Customers!G926=-999),"",IF(ISNUMBER(Customers!G926),Customers!G926,IFERROR(VALUE(Customers!G926),"")))</f>
        <v>24300</v>
      </c>
      <c r="H926" s="3" t="n">
        <f aca="false">IF(OR(TRIM(Customers!H926&amp;"")="",ISNUMBER(MATCH(TRIM(Customers!H926&amp;""),Codes!$A$5:$A$14,0))),"",IF(ISNUMBER(Customers!H926),Customers!H926,IFERROR(VALUE(Customers!H926),"")))</f>
        <v>5</v>
      </c>
      <c r="I926" s="5" t="str">
        <f aca="false">IF(OR(TRIM(Customers!I926&amp;"")="",ISNUMBER(MATCH(TRIM(Customers!I926&amp;""),Codes!$A$5:$A$14,0)),Customers!I926=DATE(1970,1,1)),"",IF(ISNUMBER(Customers!I926),Customers!I926,IFERROR(DATEVALUE(Customers!I926),"")))</f>
        <v/>
      </c>
      <c r="J926" s="2" t="str">
        <f aca="false">IF(OR(TRIM(Customers!J926&amp;"")="",ISNUMBER(MATCH(TRIM(Customers!J926&amp;""),Codes!$A$5:$A$14,0))),"",TRIM(Customers!J926))</f>
        <v>App</v>
      </c>
      <c r="K926" s="3" t="n">
        <f aca="false">IF(OR(TRIM(Customers!K926&amp;"")="",ISNUMBER(MATCH(TRIM(Customers!K926&amp;""),Codes!$A$5:$A$14,0))),"",IF(ISNUMBER(Customers!K926),Customers!K926,IFERROR(VALUE(Customers!K926),"")))</f>
        <v>2</v>
      </c>
      <c r="L926" s="4" t="n">
        <f aca="false">IF(OR(TRIM(Customers!L926&amp;"")="",ISNUMBER(MATCH(TRIM(Customers!L926&amp;""),Codes!$A$5:$A$14,0))),"",IF(ISNUMBER(Customers!L926),Customers!L926,IFERROR(VALUE(Customers!L926),"")))</f>
        <v>3389.89</v>
      </c>
      <c r="M926" s="4" t="n">
        <f aca="false">IF(OR(TRIM(Customers!M926&amp;"")="",ISNUMBER(MATCH(TRIM(Customers!M926&amp;""),Codes!$A$5:$A$14,0))),"",IF(ISNUMBER(Customers!M926),Customers!M926,IFERROR(VALUE(Customers!M926),"")))</f>
        <v>11303.28</v>
      </c>
      <c r="N926" s="3" t="n">
        <f aca="false">IF(OR(TRIM(Customers!N926&amp;"")="",ISNUMBER(MATCH(TRIM(Customers!N926&amp;""),Codes!$A$5:$A$14,0)),Customers!N926=9999),"",IF(ISNUMBER(Customers!N926),Customers!N926,IFERROR(VALUE(Customers!N926),"")))</f>
        <v>35</v>
      </c>
      <c r="O926" s="4" t="n">
        <f aca="false">IF(OR(TRIM(Customers!O926&amp;"")="",ISNUMBER(MATCH(TRIM(Customers!O926&amp;""),Codes!$A$5:$A$14,0))),"",IF(ISNUMBER(Customers!O926),Customers!O926,IFERROR(VALUE(Customers!O926),"")))</f>
        <v>63.96</v>
      </c>
      <c r="P926" s="3" t="n">
        <f aca="false">IF(OR(TRIM(Customers!P926&amp;"")="",ISNUMBER(MATCH(TRIM(Customers!P926&amp;""),Codes!$A$5:$A$14,0))),"",IF(ISNUMBER(Customers!P926),Customers!P926,IFERROR(VALUE(Customers!P926),"")))</f>
        <v>3</v>
      </c>
      <c r="Q926" s="4" t="n">
        <f aca="false">IF(OR(TRIM(Customers!Q926&amp;"")="",ISNUMBER(MATCH(TRIM(Customers!Q926&amp;""),Codes!$A$5:$A$14,0))),"",IF(ISNUMBER(Customers!Q926),Customers!Q926,IFERROR(VALUE(Customers!Q926),"")))</f>
        <v>5000</v>
      </c>
      <c r="R926" s="4" t="n">
        <f aca="false">IF(OR(TRIM(Customers!R926&amp;"")="",ISNUMBER(MATCH(TRIM(Customers!R926&amp;""),Codes!$A$5:$A$14,0))),"",IF(ISNUMBER(Customers!R926),Customers!R926,IFERROR(VALUE(Customers!R926),"")))</f>
        <v>3292.07</v>
      </c>
      <c r="S926" s="4" t="n">
        <f aca="false">IF(OR(TRIM(Customers!S926&amp;"")="",ISNUMBER(MATCH(TRIM(Customers!S926&amp;""),Codes!$A$5:$A$14,0))),"",IF(ISNUMBER(Customers!S926),Customers!S926,IFERROR(VALUE(Customers!S926),"")))</f>
        <v>0</v>
      </c>
      <c r="T926" s="4" t="n">
        <f aca="false">IF(OR(TRIM(Customers!T926&amp;"")="",ISNUMBER(MATCH(TRIM(Customers!T926&amp;""),Codes!$A$5:$A$14,0))),"",IF(ISNUMBER(Customers!T926),Customers!T926,IFERROR(VALUE(Customers!T926),"")))</f>
        <v>0</v>
      </c>
      <c r="U926" s="3" t="n">
        <f aca="false">IF(OR(TRIM(Customers!U926&amp;"")="",ISNUMBER(MATCH(TRIM(Customers!U926&amp;""),Codes!$A$5:$A$14,0)),Customers!U926=0),"",IF(ISNUMBER(Customers!U926),Customers!U926,IFERROR(VALUE(Customers!U926),"")))</f>
        <v>600</v>
      </c>
      <c r="V926" s="3" t="n">
        <f aca="false">IF(OR(TRIM(Customers!V926&amp;"")="",ISNUMBER(MATCH(TRIM(Customers!V926&amp;""),Codes!$A$5:$A$14,0))),"",IF(ISNUMBER(Customers!V926),Customers!V926,IFERROR(VALUE(Customers!V926),"")))</f>
        <v>0</v>
      </c>
    </row>
    <row r="927" customFormat="false" ht="15" hidden="false" customHeight="false" outlineLevel="0" collapsed="false">
      <c r="A927" s="2" t="str">
        <f aca="false">Customers!A927</f>
        <v>CL00926</v>
      </c>
      <c r="B927" s="3" t="n">
        <f aca="false">IF(OR(TRIM(Customers!B927&amp;"")="",ISNUMBER(MATCH(TRIM(Customers!B927&amp;""),Codes!$A$5:$A$14,0)),Customers!B927=0),"",IF(ISNUMBER(Customers!B927),Customers!B927,IFERROR(VALUE(Customers!B927),"")))</f>
        <v>26</v>
      </c>
      <c r="C927" s="2" t="str">
        <f aca="false">IF(OR(TRIM(Customers!C927&amp;"")="",ISNUMBER(MATCH(TRIM(Customers!C927&amp;""),Codes!$A$5:$A$14,0))),"",TRIM(Customers!C927))</f>
        <v>F</v>
      </c>
      <c r="D927" s="2" t="str">
        <f aca="false">IF(OR(TRIM(Customers!D927&amp;"")="",ISNUMBER(MATCH(TRIM(Customers!D927&amp;""),Codes!$A$5:$A$14,0))),"",TRIM(Customers!D927))</f>
        <v>Lombardia</v>
      </c>
      <c r="E927" s="2" t="str">
        <f aca="false">IF(OR(TRIM(Customers!E927&amp;"")="",ISNUMBER(MATCH(TRIM(Customers!E927&amp;""),Codes!$A$5:$A$14,0))),"",TRIM(Customers!E927))</f>
        <v>Business owner</v>
      </c>
      <c r="F927" s="2" t="str">
        <f aca="false">IF(OR(TRIM(Customers!F927&amp;"")="",ISNUMBER(MATCH(TRIM(Customers!F927&amp;""),Codes!$A$5:$A$14,0))),"",TRIM(Customers!F927))</f>
        <v>Single</v>
      </c>
      <c r="G927" s="4" t="str">
        <f aca="false">IF(OR(TRIM(Customers!G927&amp;"")="",ISNUMBER(MATCH(TRIM(Customers!G927&amp;""),Codes!$A$5:$A$14,0)),Customers!G927=-999),"",IF(ISNUMBER(Customers!G927),Customers!G927,IFERROR(VALUE(Customers!G927),"")))</f>
        <v/>
      </c>
      <c r="H927" s="3" t="n">
        <f aca="false">IF(OR(TRIM(Customers!H927&amp;"")="",ISNUMBER(MATCH(TRIM(Customers!H927&amp;""),Codes!$A$5:$A$14,0))),"",IF(ISNUMBER(Customers!H927),Customers!H927,IFERROR(VALUE(Customers!H927),"")))</f>
        <v>6</v>
      </c>
      <c r="I927" s="5" t="n">
        <f aca="false">IF(OR(TRIM(Customers!I927&amp;"")="",ISNUMBER(MATCH(TRIM(Customers!I927&amp;""),Codes!$A$5:$A$14,0)),Customers!I927=DATE(1970,1,1)),"",IF(ISNUMBER(Customers!I927),Customers!I927,IFERROR(DATEVALUE(Customers!I927),"")))</f>
        <v>43896</v>
      </c>
      <c r="J927" s="2" t="str">
        <f aca="false">IF(OR(TRIM(Customers!J927&amp;"")="",ISNUMBER(MATCH(TRIM(Customers!J927&amp;""),Codes!$A$5:$A$14,0))),"",TRIM(Customers!J927))</f>
        <v>App</v>
      </c>
      <c r="K927" s="3" t="n">
        <f aca="false">IF(OR(TRIM(Customers!K927&amp;"")="",ISNUMBER(MATCH(TRIM(Customers!K927&amp;""),Codes!$A$5:$A$14,0))),"",IF(ISNUMBER(Customers!K927),Customers!K927,IFERROR(VALUE(Customers!K927),"")))</f>
        <v>1</v>
      </c>
      <c r="L927" s="4" t="n">
        <f aca="false">IF(OR(TRIM(Customers!L927&amp;"")="",ISNUMBER(MATCH(TRIM(Customers!L927&amp;""),Codes!$A$5:$A$14,0))),"",IF(ISNUMBER(Customers!L927),Customers!L927,IFERROR(VALUE(Customers!L927),"")))</f>
        <v>2702.1</v>
      </c>
      <c r="M927" s="4" t="n">
        <f aca="false">IF(OR(TRIM(Customers!M927&amp;"")="",ISNUMBER(MATCH(TRIM(Customers!M927&amp;""),Codes!$A$5:$A$14,0))),"",IF(ISNUMBER(Customers!M927),Customers!M927,IFERROR(VALUE(Customers!M927),"")))</f>
        <v>18456.05</v>
      </c>
      <c r="N927" s="3" t="n">
        <f aca="false">IF(OR(TRIM(Customers!N927&amp;"")="",ISNUMBER(MATCH(TRIM(Customers!N927&amp;""),Codes!$A$5:$A$14,0)),Customers!N927=9999),"",IF(ISNUMBER(Customers!N927),Customers!N927,IFERROR(VALUE(Customers!N927),"")))</f>
        <v>44</v>
      </c>
      <c r="O927" s="4" t="n">
        <f aca="false">IF(OR(TRIM(Customers!O927&amp;"")="",ISNUMBER(MATCH(TRIM(Customers!O927&amp;""),Codes!$A$5:$A$14,0))),"",IF(ISNUMBER(Customers!O927),Customers!O927,IFERROR(VALUE(Customers!O927),"")))</f>
        <v>62.16</v>
      </c>
      <c r="P927" s="3" t="n">
        <f aca="false">IF(OR(TRIM(Customers!P927&amp;"")="",ISNUMBER(MATCH(TRIM(Customers!P927&amp;""),Codes!$A$5:$A$14,0))),"",IF(ISNUMBER(Customers!P927),Customers!P927,IFERROR(VALUE(Customers!P927),"")))</f>
        <v>3</v>
      </c>
      <c r="Q927" s="4" t="n">
        <f aca="false">IF(OR(TRIM(Customers!Q927&amp;"")="",ISNUMBER(MATCH(TRIM(Customers!Q927&amp;""),Codes!$A$5:$A$14,0))),"",IF(ISNUMBER(Customers!Q927),Customers!Q927,IFERROR(VALUE(Customers!Q927),"")))</f>
        <v>6000</v>
      </c>
      <c r="R927" s="4" t="n">
        <f aca="false">IF(OR(TRIM(Customers!R927&amp;"")="",ISNUMBER(MATCH(TRIM(Customers!R927&amp;""),Codes!$A$5:$A$14,0))),"",IF(ISNUMBER(Customers!R927),Customers!R927,IFERROR(VALUE(Customers!R927),"")))</f>
        <v>1986.7</v>
      </c>
      <c r="S927" s="4" t="n">
        <f aca="false">IF(OR(TRIM(Customers!S927&amp;"")="",ISNUMBER(MATCH(TRIM(Customers!S927&amp;""),Codes!$A$5:$A$14,0))),"",IF(ISNUMBER(Customers!S927),Customers!S927,IFERROR(VALUE(Customers!S927),"")))</f>
        <v>0</v>
      </c>
      <c r="T927" s="4" t="n">
        <f aca="false">IF(OR(TRIM(Customers!T927&amp;"")="",ISNUMBER(MATCH(TRIM(Customers!T927&amp;""),Codes!$A$5:$A$14,0))),"",IF(ISNUMBER(Customers!T927),Customers!T927,IFERROR(VALUE(Customers!T927),"")))</f>
        <v>0</v>
      </c>
      <c r="U927" s="3" t="n">
        <f aca="false">IF(OR(TRIM(Customers!U927&amp;"")="",ISNUMBER(MATCH(TRIM(Customers!U927&amp;""),Codes!$A$5:$A$14,0)),Customers!U927=0),"",IF(ISNUMBER(Customers!U927),Customers!U927,IFERROR(VALUE(Customers!U927),"")))</f>
        <v>586</v>
      </c>
      <c r="V927" s="3" t="n">
        <f aca="false">IF(OR(TRIM(Customers!V927&amp;"")="",ISNUMBER(MATCH(TRIM(Customers!V927&amp;""),Codes!$A$5:$A$14,0))),"",IF(ISNUMBER(Customers!V927),Customers!V927,IFERROR(VALUE(Customers!V927),"")))</f>
        <v>1</v>
      </c>
    </row>
    <row r="928" customFormat="false" ht="15" hidden="false" customHeight="false" outlineLevel="0" collapsed="false">
      <c r="A928" s="2" t="str">
        <f aca="false">Customers!A928</f>
        <v>CL00927</v>
      </c>
      <c r="B928" s="3" t="n">
        <f aca="false">IF(OR(TRIM(Customers!B928&amp;"")="",ISNUMBER(MATCH(TRIM(Customers!B928&amp;""),Codes!$A$5:$A$14,0)),Customers!B928=0),"",IF(ISNUMBER(Customers!B928),Customers!B928,IFERROR(VALUE(Customers!B928),"")))</f>
        <v>57</v>
      </c>
      <c r="C928" s="2" t="str">
        <f aca="false">IF(OR(TRIM(Customers!C928&amp;"")="",ISNUMBER(MATCH(TRIM(Customers!C928&amp;""),Codes!$A$5:$A$14,0))),"",TRIM(Customers!C928))</f>
        <v>M</v>
      </c>
      <c r="D928" s="2" t="str">
        <f aca="false">IF(OR(TRIM(Customers!D928&amp;"")="",ISNUMBER(MATCH(TRIM(Customers!D928&amp;""),Codes!$A$5:$A$14,0))),"",TRIM(Customers!D928))</f>
        <v>Lombardia</v>
      </c>
      <c r="E928" s="2" t="str">
        <f aca="false">IF(OR(TRIM(Customers!E928&amp;"")="",ISNUMBER(MATCH(TRIM(Customers!E928&amp;""),Codes!$A$5:$A$14,0))),"",TRIM(Customers!E928))</f>
        <v>Executive</v>
      </c>
      <c r="F928" s="2" t="str">
        <f aca="false">IF(OR(TRIM(Customers!F928&amp;"")="",ISNUMBER(MATCH(TRIM(Customers!F928&amp;""),Codes!$A$5:$A$14,0))),"",TRIM(Customers!F928))</f>
        <v>Married</v>
      </c>
      <c r="G928" s="4" t="n">
        <f aca="false">IF(OR(TRIM(Customers!G928&amp;"")="",ISNUMBER(MATCH(TRIM(Customers!G928&amp;""),Codes!$A$5:$A$14,0)),Customers!G928=-999),"",IF(ISNUMBER(Customers!G928),Customers!G928,IFERROR(VALUE(Customers!G928),"")))</f>
        <v>74000</v>
      </c>
      <c r="H928" s="3" t="n">
        <f aca="false">IF(OR(TRIM(Customers!H928&amp;"")="",ISNUMBER(MATCH(TRIM(Customers!H928&amp;""),Codes!$A$5:$A$14,0))),"",IF(ISNUMBER(Customers!H928),Customers!H928,IFERROR(VALUE(Customers!H928),"")))</f>
        <v>3</v>
      </c>
      <c r="I928" s="5" t="n">
        <f aca="false">IF(OR(TRIM(Customers!I928&amp;"")="",ISNUMBER(MATCH(TRIM(Customers!I928&amp;""),Codes!$A$5:$A$14,0)),Customers!I928=DATE(1970,1,1)),"",IF(ISNUMBER(Customers!I928),Customers!I928,IFERROR(DATEVALUE(Customers!I928),"")))</f>
        <v>44959</v>
      </c>
      <c r="J928" s="2" t="str">
        <f aca="false">IF(OR(TRIM(Customers!J928&amp;"")="",ISNUMBER(MATCH(TRIM(Customers!J928&amp;""),Codes!$A$5:$A$14,0))),"",TRIM(Customers!J928))</f>
        <v>Branch</v>
      </c>
      <c r="K928" s="3" t="n">
        <f aca="false">IF(OR(TRIM(Customers!K928&amp;"")="",ISNUMBER(MATCH(TRIM(Customers!K928&amp;""),Codes!$A$5:$A$14,0))),"",IF(ISNUMBER(Customers!K928),Customers!K928,IFERROR(VALUE(Customers!K928),"")))</f>
        <v>1</v>
      </c>
      <c r="L928" s="4" t="n">
        <f aca="false">IF(OR(TRIM(Customers!L928&amp;"")="",ISNUMBER(MATCH(TRIM(Customers!L928&amp;""),Codes!$A$5:$A$14,0))),"",IF(ISNUMBER(Customers!L928),Customers!L928,IFERROR(VALUE(Customers!L928),"")))</f>
        <v>2615.49</v>
      </c>
      <c r="M928" s="4" t="n">
        <f aca="false">IF(OR(TRIM(Customers!M928&amp;"")="",ISNUMBER(MATCH(TRIM(Customers!M928&amp;""),Codes!$A$5:$A$14,0))),"",IF(ISNUMBER(Customers!M928),Customers!M928,IFERROR(VALUE(Customers!M928),"")))</f>
        <v>16011.31</v>
      </c>
      <c r="N928" s="3" t="n">
        <f aca="false">IF(OR(TRIM(Customers!N928&amp;"")="",ISNUMBER(MATCH(TRIM(Customers!N928&amp;""),Codes!$A$5:$A$14,0)),Customers!N928=9999),"",IF(ISNUMBER(Customers!N928),Customers!N928,IFERROR(VALUE(Customers!N928),"")))</f>
        <v>30</v>
      </c>
      <c r="O928" s="4" t="n">
        <f aca="false">IF(OR(TRIM(Customers!O928&amp;"")="",ISNUMBER(MATCH(TRIM(Customers!O928&amp;""),Codes!$A$5:$A$14,0))),"",IF(ISNUMBER(Customers!O928),Customers!O928,IFERROR(VALUE(Customers!O928),"")))</f>
        <v>49.74</v>
      </c>
      <c r="P928" s="3" t="n">
        <f aca="false">IF(OR(TRIM(Customers!P928&amp;"")="",ISNUMBER(MATCH(TRIM(Customers!P928&amp;""),Codes!$A$5:$A$14,0))),"",IF(ISNUMBER(Customers!P928),Customers!P928,IFERROR(VALUE(Customers!P928),"")))</f>
        <v>7</v>
      </c>
      <c r="Q928" s="4" t="n">
        <f aca="false">IF(OR(TRIM(Customers!Q928&amp;"")="",ISNUMBER(MATCH(TRIM(Customers!Q928&amp;""),Codes!$A$5:$A$14,0))),"",IF(ISNUMBER(Customers!Q928),Customers!Q928,IFERROR(VALUE(Customers!Q928),"")))</f>
        <v>9000</v>
      </c>
      <c r="R928" s="4" t="n">
        <f aca="false">IF(OR(TRIM(Customers!R928&amp;"")="",ISNUMBER(MATCH(TRIM(Customers!R928&amp;""),Codes!$A$5:$A$14,0))),"",IF(ISNUMBER(Customers!R928),Customers!R928,IFERROR(VALUE(Customers!R928),"")))</f>
        <v>3099.31</v>
      </c>
      <c r="S928" s="4" t="str">
        <f aca="false">IF(OR(TRIM(Customers!S928&amp;"")="",ISNUMBER(MATCH(TRIM(Customers!S928&amp;""),Codes!$A$5:$A$14,0))),"",IF(ISNUMBER(Customers!S928),Customers!S928,IFERROR(VALUE(Customers!S928),"")))</f>
        <v/>
      </c>
      <c r="T928" s="4" t="str">
        <f aca="false">IF(OR(TRIM(Customers!T928&amp;"")="",ISNUMBER(MATCH(TRIM(Customers!T928&amp;""),Codes!$A$5:$A$14,0))),"",IF(ISNUMBER(Customers!T928),Customers!T928,IFERROR(VALUE(Customers!T928),"")))</f>
        <v/>
      </c>
      <c r="U928" s="3" t="n">
        <f aca="false">IF(OR(TRIM(Customers!U928&amp;"")="",ISNUMBER(MATCH(TRIM(Customers!U928&amp;""),Codes!$A$5:$A$14,0)),Customers!U928=0),"",IF(ISNUMBER(Customers!U928),Customers!U928,IFERROR(VALUE(Customers!U928),"")))</f>
        <v>663</v>
      </c>
      <c r="V928" s="3" t="n">
        <f aca="false">IF(OR(TRIM(Customers!V928&amp;"")="",ISNUMBER(MATCH(TRIM(Customers!V928&amp;""),Codes!$A$5:$A$14,0))),"",IF(ISNUMBER(Customers!V928),Customers!V928,IFERROR(VALUE(Customers!V928),"")))</f>
        <v>0</v>
      </c>
    </row>
    <row r="929" customFormat="false" ht="15" hidden="false" customHeight="false" outlineLevel="0" collapsed="false">
      <c r="A929" s="2" t="str">
        <f aca="false">Customers!A929</f>
        <v>CL00928</v>
      </c>
      <c r="B929" s="3" t="n">
        <f aca="false">IF(OR(TRIM(Customers!B929&amp;"")="",ISNUMBER(MATCH(TRIM(Customers!B929&amp;""),Codes!$A$5:$A$14,0)),Customers!B929=0),"",IF(ISNUMBER(Customers!B929),Customers!B929,IFERROR(VALUE(Customers!B929),"")))</f>
        <v>35</v>
      </c>
      <c r="C929" s="2" t="str">
        <f aca="false">IF(OR(TRIM(Customers!C929&amp;"")="",ISNUMBER(MATCH(TRIM(Customers!C929&amp;""),Codes!$A$5:$A$14,0))),"",TRIM(Customers!C929))</f>
        <v>M</v>
      </c>
      <c r="D929" s="2" t="str">
        <f aca="false">IF(OR(TRIM(Customers!D929&amp;"")="",ISNUMBER(MATCH(TRIM(Customers!D929&amp;""),Codes!$A$5:$A$14,0))),"",TRIM(Customers!D929))</f>
        <v>Toscana</v>
      </c>
      <c r="E929" s="2" t="str">
        <f aca="false">IF(OR(TRIM(Customers!E929&amp;"")="",ISNUMBER(MATCH(TRIM(Customers!E929&amp;""),Codes!$A$5:$A$14,0))),"",TRIM(Customers!E929))</f>
        <v>Employee</v>
      </c>
      <c r="F929" s="2" t="str">
        <f aca="false">IF(OR(TRIM(Customers!F929&amp;"")="",ISNUMBER(MATCH(TRIM(Customers!F929&amp;""),Codes!$A$5:$A$14,0))),"",TRIM(Customers!F929))</f>
        <v>Married</v>
      </c>
      <c r="G929" s="4" t="n">
        <f aca="false">IF(OR(TRIM(Customers!G929&amp;"")="",ISNUMBER(MATCH(TRIM(Customers!G929&amp;""),Codes!$A$5:$A$14,0)),Customers!G929=-999),"",IF(ISNUMBER(Customers!G929),Customers!G929,IFERROR(VALUE(Customers!G929),"")))</f>
        <v>23200</v>
      </c>
      <c r="H929" s="3" t="n">
        <f aca="false">IF(OR(TRIM(Customers!H929&amp;"")="",ISNUMBER(MATCH(TRIM(Customers!H929&amp;""),Codes!$A$5:$A$14,0))),"",IF(ISNUMBER(Customers!H929),Customers!H929,IFERROR(VALUE(Customers!H929),"")))</f>
        <v>3</v>
      </c>
      <c r="I929" s="5" t="n">
        <f aca="false">IF(OR(TRIM(Customers!I929&amp;"")="",ISNUMBER(MATCH(TRIM(Customers!I929&amp;""),Codes!$A$5:$A$14,0)),Customers!I929=DATE(1970,1,1)),"",IF(ISNUMBER(Customers!I929),Customers!I929,IFERROR(DATEVALUE(Customers!I929),"")))</f>
        <v>44895</v>
      </c>
      <c r="J929" s="2" t="str">
        <f aca="false">IF(OR(TRIM(Customers!J929&amp;"")="",ISNUMBER(MATCH(TRIM(Customers!J929&amp;""),Codes!$A$5:$A$14,0))),"",TRIM(Customers!J929))</f>
        <v>Online Banking</v>
      </c>
      <c r="K929" s="3" t="n">
        <f aca="false">IF(OR(TRIM(Customers!K929&amp;"")="",ISNUMBER(MATCH(TRIM(Customers!K929&amp;""),Codes!$A$5:$A$14,0))),"",IF(ISNUMBER(Customers!K929),Customers!K929,IFERROR(VALUE(Customers!K929),"")))</f>
        <v>3</v>
      </c>
      <c r="L929" s="4" t="n">
        <f aca="false">IF(OR(TRIM(Customers!L929&amp;"")="",ISNUMBER(MATCH(TRIM(Customers!L929&amp;""),Codes!$A$5:$A$14,0))),"",IF(ISNUMBER(Customers!L929),Customers!L929,IFERROR(VALUE(Customers!L929),"")))</f>
        <v>3176.63</v>
      </c>
      <c r="M929" s="4" t="n">
        <f aca="false">IF(OR(TRIM(Customers!M929&amp;"")="",ISNUMBER(MATCH(TRIM(Customers!M929&amp;""),Codes!$A$5:$A$14,0))),"",IF(ISNUMBER(Customers!M929),Customers!M929,IFERROR(VALUE(Customers!M929),"")))</f>
        <v>0</v>
      </c>
      <c r="N929" s="3" t="n">
        <f aca="false">IF(OR(TRIM(Customers!N929&amp;"")="",ISNUMBER(MATCH(TRIM(Customers!N929&amp;""),Codes!$A$5:$A$14,0)),Customers!N929=9999),"",IF(ISNUMBER(Customers!N929),Customers!N929,IFERROR(VALUE(Customers!N929),"")))</f>
        <v>32</v>
      </c>
      <c r="O929" s="4" t="n">
        <f aca="false">IF(OR(TRIM(Customers!O929&amp;"")="",ISNUMBER(MATCH(TRIM(Customers!O929&amp;""),Codes!$A$5:$A$14,0))),"",IF(ISNUMBER(Customers!O929),Customers!O929,IFERROR(VALUE(Customers!O929),"")))</f>
        <v>43.06</v>
      </c>
      <c r="P929" s="3" t="n">
        <f aca="false">IF(OR(TRIM(Customers!P929&amp;"")="",ISNUMBER(MATCH(TRIM(Customers!P929&amp;""),Codes!$A$5:$A$14,0))),"",IF(ISNUMBER(Customers!P929),Customers!P929,IFERROR(VALUE(Customers!P929),"")))</f>
        <v>2</v>
      </c>
      <c r="Q929" s="4" t="n">
        <f aca="false">IF(OR(TRIM(Customers!Q929&amp;"")="",ISNUMBER(MATCH(TRIM(Customers!Q929&amp;""),Codes!$A$5:$A$14,0))),"",IF(ISNUMBER(Customers!Q929),Customers!Q929,IFERROR(VALUE(Customers!Q929),"")))</f>
        <v>2500</v>
      </c>
      <c r="R929" s="4" t="n">
        <f aca="false">IF(OR(TRIM(Customers!R929&amp;"")="",ISNUMBER(MATCH(TRIM(Customers!R929&amp;""),Codes!$A$5:$A$14,0))),"",IF(ISNUMBER(Customers!R929),Customers!R929,IFERROR(VALUE(Customers!R929),"")))</f>
        <v>82.36</v>
      </c>
      <c r="S929" s="4" t="str">
        <f aca="false">IF(OR(TRIM(Customers!S929&amp;"")="",ISNUMBER(MATCH(TRIM(Customers!S929&amp;""),Codes!$A$5:$A$14,0))),"",IF(ISNUMBER(Customers!S929),Customers!S929,IFERROR(VALUE(Customers!S929),"")))</f>
        <v/>
      </c>
      <c r="T929" s="4" t="n">
        <f aca="false">IF(OR(TRIM(Customers!T929&amp;"")="",ISNUMBER(MATCH(TRIM(Customers!T929&amp;""),Codes!$A$5:$A$14,0))),"",IF(ISNUMBER(Customers!T929),Customers!T929,IFERROR(VALUE(Customers!T929),"")))</f>
        <v>340</v>
      </c>
      <c r="U929" s="3" t="n">
        <f aca="false">IF(OR(TRIM(Customers!U929&amp;"")="",ISNUMBER(MATCH(TRIM(Customers!U929&amp;""),Codes!$A$5:$A$14,0)),Customers!U929=0),"",IF(ISNUMBER(Customers!U929),Customers!U929,IFERROR(VALUE(Customers!U929),"")))</f>
        <v>587</v>
      </c>
      <c r="V929" s="3" t="n">
        <f aca="false">IF(OR(TRIM(Customers!V929&amp;"")="",ISNUMBER(MATCH(TRIM(Customers!V929&amp;""),Codes!$A$5:$A$14,0))),"",IF(ISNUMBER(Customers!V929),Customers!V929,IFERROR(VALUE(Customers!V929),"")))</f>
        <v>1</v>
      </c>
    </row>
    <row r="930" customFormat="false" ht="15" hidden="false" customHeight="false" outlineLevel="0" collapsed="false">
      <c r="A930" s="2" t="str">
        <f aca="false">Customers!A930</f>
        <v>CL00929</v>
      </c>
      <c r="B930" s="3" t="n">
        <f aca="false">IF(OR(TRIM(Customers!B930&amp;"")="",ISNUMBER(MATCH(TRIM(Customers!B930&amp;""),Codes!$A$5:$A$14,0)),Customers!B930=0),"",IF(ISNUMBER(Customers!B930),Customers!B930,IFERROR(VALUE(Customers!B930),"")))</f>
        <v>26</v>
      </c>
      <c r="C930" s="2" t="str">
        <f aca="false">IF(OR(TRIM(Customers!C930&amp;"")="",ISNUMBER(MATCH(TRIM(Customers!C930&amp;""),Codes!$A$5:$A$14,0))),"",TRIM(Customers!C930))</f>
        <v>F</v>
      </c>
      <c r="D930" s="2" t="str">
        <f aca="false">IF(OR(TRIM(Customers!D930&amp;"")="",ISNUMBER(MATCH(TRIM(Customers!D930&amp;""),Codes!$A$5:$A$14,0))),"",TRIM(Customers!D930))</f>
        <v>Puglia</v>
      </c>
      <c r="E930" s="2" t="str">
        <f aca="false">IF(OR(TRIM(Customers!E930&amp;"")="",ISNUMBER(MATCH(TRIM(Customers!E930&amp;""),Codes!$A$5:$A$14,0))),"",TRIM(Customers!E930))</f>
        <v>Employee</v>
      </c>
      <c r="F930" s="2" t="str">
        <f aca="false">IF(OR(TRIM(Customers!F930&amp;"")="",ISNUMBER(MATCH(TRIM(Customers!F930&amp;""),Codes!$A$5:$A$14,0))),"",TRIM(Customers!F930))</f>
        <v>Single</v>
      </c>
      <c r="G930" s="4" t="n">
        <f aca="false">IF(OR(TRIM(Customers!G930&amp;"")="",ISNUMBER(MATCH(TRIM(Customers!G930&amp;""),Codes!$A$5:$A$14,0)),Customers!G930=-999),"",IF(ISNUMBER(Customers!G930),Customers!G930,IFERROR(VALUE(Customers!G930),"")))</f>
        <v>32600</v>
      </c>
      <c r="H930" s="3" t="n">
        <f aca="false">IF(OR(TRIM(Customers!H930&amp;"")="",ISNUMBER(MATCH(TRIM(Customers!H930&amp;""),Codes!$A$5:$A$14,0))),"",IF(ISNUMBER(Customers!H930),Customers!H930,IFERROR(VALUE(Customers!H930),"")))</f>
        <v>6</v>
      </c>
      <c r="I930" s="5" t="n">
        <f aca="false">IF(OR(TRIM(Customers!I930&amp;"")="",ISNUMBER(MATCH(TRIM(Customers!I930&amp;""),Codes!$A$5:$A$14,0)),Customers!I930=DATE(1970,1,1)),"",IF(ISNUMBER(Customers!I930),Customers!I930,IFERROR(DATEVALUE(Customers!I930),"")))</f>
        <v>43946</v>
      </c>
      <c r="J930" s="2" t="str">
        <f aca="false">IF(OR(TRIM(Customers!J930&amp;"")="",ISNUMBER(MATCH(TRIM(Customers!J930&amp;""),Codes!$A$5:$A$14,0))),"",TRIM(Customers!J930))</f>
        <v>App</v>
      </c>
      <c r="K930" s="3" t="n">
        <f aca="false">IF(OR(TRIM(Customers!K930&amp;"")="",ISNUMBER(MATCH(TRIM(Customers!K930&amp;""),Codes!$A$5:$A$14,0))),"",IF(ISNUMBER(Customers!K930),Customers!K930,IFERROR(VALUE(Customers!K930),"")))</f>
        <v>3</v>
      </c>
      <c r="L930" s="4" t="n">
        <f aca="false">IF(OR(TRIM(Customers!L930&amp;"")="",ISNUMBER(MATCH(TRIM(Customers!L930&amp;""),Codes!$A$5:$A$14,0))),"",IF(ISNUMBER(Customers!L930),Customers!L930,IFERROR(VALUE(Customers!L930),"")))</f>
        <v>1460.25</v>
      </c>
      <c r="M930" s="4" t="n">
        <f aca="false">IF(OR(TRIM(Customers!M930&amp;"")="",ISNUMBER(MATCH(TRIM(Customers!M930&amp;""),Codes!$A$5:$A$14,0))),"",IF(ISNUMBER(Customers!M930),Customers!M930,IFERROR(VALUE(Customers!M930),"")))</f>
        <v>0</v>
      </c>
      <c r="N930" s="3" t="n">
        <f aca="false">IF(OR(TRIM(Customers!N930&amp;"")="",ISNUMBER(MATCH(TRIM(Customers!N930&amp;""),Codes!$A$5:$A$14,0)),Customers!N930=9999),"",IF(ISNUMBER(Customers!N930),Customers!N930,IFERROR(VALUE(Customers!N930),"")))</f>
        <v>35</v>
      </c>
      <c r="O930" s="4" t="n">
        <f aca="false">IF(OR(TRIM(Customers!O930&amp;"")="",ISNUMBER(MATCH(TRIM(Customers!O930&amp;""),Codes!$A$5:$A$14,0))),"",IF(ISNUMBER(Customers!O930),Customers!O930,IFERROR(VALUE(Customers!O930),"")))</f>
        <v>56.79</v>
      </c>
      <c r="P930" s="3" t="n">
        <f aca="false">IF(OR(TRIM(Customers!P930&amp;"")="",ISNUMBER(MATCH(TRIM(Customers!P930&amp;""),Codes!$A$5:$A$14,0))),"",IF(ISNUMBER(Customers!P930),Customers!P930,IFERROR(VALUE(Customers!P930),"")))</f>
        <v>1</v>
      </c>
      <c r="Q930" s="4" t="str">
        <f aca="false">IF(OR(TRIM(Customers!Q930&amp;"")="",ISNUMBER(MATCH(TRIM(Customers!Q930&amp;""),Codes!$A$5:$A$14,0))),"",IF(ISNUMBER(Customers!Q930),Customers!Q930,IFERROR(VALUE(Customers!Q930),"")))</f>
        <v/>
      </c>
      <c r="R930" s="4" t="str">
        <f aca="false">IF(OR(TRIM(Customers!R930&amp;"")="",ISNUMBER(MATCH(TRIM(Customers!R930&amp;""),Codes!$A$5:$A$14,0))),"",IF(ISNUMBER(Customers!R930),Customers!R930,IFERROR(VALUE(Customers!R930),"")))</f>
        <v/>
      </c>
      <c r="S930" s="4" t="n">
        <f aca="false">IF(OR(TRIM(Customers!S930&amp;"")="",ISNUMBER(MATCH(TRIM(Customers!S930&amp;""),Codes!$A$5:$A$14,0))),"",IF(ISNUMBER(Customers!S930),Customers!S930,IFERROR(VALUE(Customers!S930),"")))</f>
        <v>0</v>
      </c>
      <c r="T930" s="4" t="n">
        <f aca="false">IF(OR(TRIM(Customers!T930&amp;"")="",ISNUMBER(MATCH(TRIM(Customers!T930&amp;""),Codes!$A$5:$A$14,0))),"",IF(ISNUMBER(Customers!T930),Customers!T930,IFERROR(VALUE(Customers!T930),"")))</f>
        <v>0</v>
      </c>
      <c r="U930" s="3" t="n">
        <f aca="false">IF(OR(TRIM(Customers!U930&amp;"")="",ISNUMBER(MATCH(TRIM(Customers!U930&amp;""),Codes!$A$5:$A$14,0)),Customers!U930=0),"",IF(ISNUMBER(Customers!U930),Customers!U930,IFERROR(VALUE(Customers!U930),"")))</f>
        <v>676</v>
      </c>
      <c r="V930" s="3" t="n">
        <f aca="false">IF(OR(TRIM(Customers!V930&amp;"")="",ISNUMBER(MATCH(TRIM(Customers!V930&amp;""),Codes!$A$5:$A$14,0))),"",IF(ISNUMBER(Customers!V930),Customers!V930,IFERROR(VALUE(Customers!V930),"")))</f>
        <v>0</v>
      </c>
    </row>
    <row r="931" customFormat="false" ht="15" hidden="false" customHeight="false" outlineLevel="0" collapsed="false">
      <c r="A931" s="2" t="str">
        <f aca="false">Customers!A931</f>
        <v>CL00930</v>
      </c>
      <c r="B931" s="3" t="n">
        <f aca="false">IF(OR(TRIM(Customers!B931&amp;"")="",ISNUMBER(MATCH(TRIM(Customers!B931&amp;""),Codes!$A$5:$A$14,0)),Customers!B931=0),"",IF(ISNUMBER(Customers!B931),Customers!B931,IFERROR(VALUE(Customers!B931),"")))</f>
        <v>43</v>
      </c>
      <c r="C931" s="2" t="str">
        <f aca="false">IF(OR(TRIM(Customers!C931&amp;"")="",ISNUMBER(MATCH(TRIM(Customers!C931&amp;""),Codes!$A$5:$A$14,0))),"",TRIM(Customers!C931))</f>
        <v/>
      </c>
      <c r="D931" s="2" t="str">
        <f aca="false">IF(OR(TRIM(Customers!D931&amp;"")="",ISNUMBER(MATCH(TRIM(Customers!D931&amp;""),Codes!$A$5:$A$14,0))),"",TRIM(Customers!D931))</f>
        <v>Abruzzo</v>
      </c>
      <c r="E931" s="2" t="str">
        <f aca="false">IF(OR(TRIM(Customers!E931&amp;"")="",ISNUMBER(MATCH(TRIM(Customers!E931&amp;""),Codes!$A$5:$A$14,0))),"",TRIM(Customers!E931))</f>
        <v>Employee</v>
      </c>
      <c r="F931" s="2" t="str">
        <f aca="false">IF(OR(TRIM(Customers!F931&amp;"")="",ISNUMBER(MATCH(TRIM(Customers!F931&amp;""),Codes!$A$5:$A$14,0))),"",TRIM(Customers!F931))</f>
        <v>Divorced</v>
      </c>
      <c r="G931" s="4" t="n">
        <f aca="false">IF(OR(TRIM(Customers!G931&amp;"")="",ISNUMBER(MATCH(TRIM(Customers!G931&amp;""),Codes!$A$5:$A$14,0)),Customers!G931=-999),"",IF(ISNUMBER(Customers!G931),Customers!G931,IFERROR(VALUE(Customers!G931),"")))</f>
        <v>47500</v>
      </c>
      <c r="H931" s="3" t="n">
        <f aca="false">IF(OR(TRIM(Customers!H931&amp;"")="",ISNUMBER(MATCH(TRIM(Customers!H931&amp;""),Codes!$A$5:$A$14,0))),"",IF(ISNUMBER(Customers!H931),Customers!H931,IFERROR(VALUE(Customers!H931),"")))</f>
        <v>11</v>
      </c>
      <c r="I931" s="5" t="n">
        <f aca="false">IF(OR(TRIM(Customers!I931&amp;"")="",ISNUMBER(MATCH(TRIM(Customers!I931&amp;""),Codes!$A$5:$A$14,0)),Customers!I931=DATE(1970,1,1)),"",IF(ISNUMBER(Customers!I931),Customers!I931,IFERROR(DATEVALUE(Customers!I931),"")))</f>
        <v>42133</v>
      </c>
      <c r="J931" s="2" t="str">
        <f aca="false">IF(OR(TRIM(Customers!J931&amp;"")="",ISNUMBER(MATCH(TRIM(Customers!J931&amp;""),Codes!$A$5:$A$14,0))),"",TRIM(Customers!J931))</f>
        <v>Branch</v>
      </c>
      <c r="K931" s="3" t="n">
        <f aca="false">IF(OR(TRIM(Customers!K931&amp;"")="",ISNUMBER(MATCH(TRIM(Customers!K931&amp;""),Codes!$A$5:$A$14,0))),"",IF(ISNUMBER(Customers!K931),Customers!K931,IFERROR(VALUE(Customers!K931),"")))</f>
        <v>2</v>
      </c>
      <c r="L931" s="4" t="n">
        <f aca="false">IF(OR(TRIM(Customers!L931&amp;"")="",ISNUMBER(MATCH(TRIM(Customers!L931&amp;""),Codes!$A$5:$A$14,0))),"",IF(ISNUMBER(Customers!L931),Customers!L931,IFERROR(VALUE(Customers!L931),"")))</f>
        <v>7288.44</v>
      </c>
      <c r="M931" s="4" t="str">
        <f aca="false">IF(OR(TRIM(Customers!M931&amp;"")="",ISNUMBER(MATCH(TRIM(Customers!M931&amp;""),Codes!$A$5:$A$14,0))),"",IF(ISNUMBER(Customers!M931),Customers!M931,IFERROR(VALUE(Customers!M931),"")))</f>
        <v/>
      </c>
      <c r="N931" s="3" t="n">
        <f aca="false">IF(OR(TRIM(Customers!N931&amp;"")="",ISNUMBER(MATCH(TRIM(Customers!N931&amp;""),Codes!$A$5:$A$14,0)),Customers!N931=9999),"",IF(ISNUMBER(Customers!N931),Customers!N931,IFERROR(VALUE(Customers!N931),"")))</f>
        <v>26</v>
      </c>
      <c r="O931" s="4" t="n">
        <f aca="false">IF(OR(TRIM(Customers!O931&amp;"")="",ISNUMBER(MATCH(TRIM(Customers!O931&amp;""),Codes!$A$5:$A$14,0))),"",IF(ISNUMBER(Customers!O931),Customers!O931,IFERROR(VALUE(Customers!O931),"")))</f>
        <v>66.12</v>
      </c>
      <c r="P931" s="3" t="n">
        <f aca="false">IF(OR(TRIM(Customers!P931&amp;"")="",ISNUMBER(MATCH(TRIM(Customers!P931&amp;""),Codes!$A$5:$A$14,0))),"",IF(ISNUMBER(Customers!P931),Customers!P931,IFERROR(VALUE(Customers!P931),"")))</f>
        <v>1</v>
      </c>
      <c r="Q931" s="4" t="n">
        <f aca="false">IF(OR(TRIM(Customers!Q931&amp;"")="",ISNUMBER(MATCH(TRIM(Customers!Q931&amp;""),Codes!$A$5:$A$14,0))),"",IF(ISNUMBER(Customers!Q931),Customers!Q931,IFERROR(VALUE(Customers!Q931),"")))</f>
        <v>8000</v>
      </c>
      <c r="R931" s="4" t="n">
        <f aca="false">IF(OR(TRIM(Customers!R931&amp;"")="",ISNUMBER(MATCH(TRIM(Customers!R931&amp;""),Codes!$A$5:$A$14,0))),"",IF(ISNUMBER(Customers!R931),Customers!R931,IFERROR(VALUE(Customers!R931),"")))</f>
        <v>1290.43</v>
      </c>
      <c r="S931" s="4" t="str">
        <f aca="false">IF(OR(TRIM(Customers!S931&amp;"")="",ISNUMBER(MATCH(TRIM(Customers!S931&amp;""),Codes!$A$5:$A$14,0))),"",IF(ISNUMBER(Customers!S931),Customers!S931,IFERROR(VALUE(Customers!S931),"")))</f>
        <v/>
      </c>
      <c r="T931" s="4" t="str">
        <f aca="false">IF(OR(TRIM(Customers!T931&amp;"")="",ISNUMBER(MATCH(TRIM(Customers!T931&amp;""),Codes!$A$5:$A$14,0))),"",IF(ISNUMBER(Customers!T931),Customers!T931,IFERROR(VALUE(Customers!T931),"")))</f>
        <v/>
      </c>
      <c r="U931" s="3" t="n">
        <f aca="false">IF(OR(TRIM(Customers!U931&amp;"")="",ISNUMBER(MATCH(TRIM(Customers!U931&amp;""),Codes!$A$5:$A$14,0)),Customers!U931=0),"",IF(ISNUMBER(Customers!U931),Customers!U931,IFERROR(VALUE(Customers!U931),"")))</f>
        <v>599</v>
      </c>
      <c r="V931" s="3" t="n">
        <f aca="false">IF(OR(TRIM(Customers!V931&amp;"")="",ISNUMBER(MATCH(TRIM(Customers!V931&amp;""),Codes!$A$5:$A$14,0))),"",IF(ISNUMBER(Customers!V931),Customers!V931,IFERROR(VALUE(Customers!V931),"")))</f>
        <v>0</v>
      </c>
    </row>
    <row r="932" customFormat="false" ht="15" hidden="false" customHeight="false" outlineLevel="0" collapsed="false">
      <c r="A932" s="2" t="str">
        <f aca="false">Customers!A932</f>
        <v>CL00931</v>
      </c>
      <c r="B932" s="3" t="n">
        <f aca="false">IF(OR(TRIM(Customers!B932&amp;"")="",ISNUMBER(MATCH(TRIM(Customers!B932&amp;""),Codes!$A$5:$A$14,0)),Customers!B932=0),"",IF(ISNUMBER(Customers!B932),Customers!B932,IFERROR(VALUE(Customers!B932),"")))</f>
        <v>29</v>
      </c>
      <c r="C932" s="2" t="str">
        <f aca="false">IF(OR(TRIM(Customers!C932&amp;"")="",ISNUMBER(MATCH(TRIM(Customers!C932&amp;""),Codes!$A$5:$A$14,0))),"",TRIM(Customers!C932))</f>
        <v>M</v>
      </c>
      <c r="D932" s="2" t="str">
        <f aca="false">IF(OR(TRIM(Customers!D932&amp;"")="",ISNUMBER(MATCH(TRIM(Customers!D932&amp;""),Codes!$A$5:$A$14,0))),"",TRIM(Customers!D932))</f>
        <v>Veneto</v>
      </c>
      <c r="E932" s="2" t="str">
        <f aca="false">IF(OR(TRIM(Customers!E932&amp;"")="",ISNUMBER(MATCH(TRIM(Customers!E932&amp;""),Codes!$A$5:$A$14,0))),"",TRIM(Customers!E932))</f>
        <v>Employee</v>
      </c>
      <c r="F932" s="2" t="str">
        <f aca="false">IF(OR(TRIM(Customers!F932&amp;"")="",ISNUMBER(MATCH(TRIM(Customers!F932&amp;""),Codes!$A$5:$A$14,0))),"",TRIM(Customers!F932))</f>
        <v>Single</v>
      </c>
      <c r="G932" s="4" t="n">
        <f aca="false">IF(OR(TRIM(Customers!G932&amp;"")="",ISNUMBER(MATCH(TRIM(Customers!G932&amp;""),Codes!$A$5:$A$14,0)),Customers!G932=-999),"",IF(ISNUMBER(Customers!G932),Customers!G932,IFERROR(VALUE(Customers!G932),"")))</f>
        <v>27800</v>
      </c>
      <c r="H932" s="3" t="n">
        <f aca="false">IF(OR(TRIM(Customers!H932&amp;"")="",ISNUMBER(MATCH(TRIM(Customers!H932&amp;""),Codes!$A$5:$A$14,0))),"",IF(ISNUMBER(Customers!H932),Customers!H932,IFERROR(VALUE(Customers!H932),"")))</f>
        <v>6</v>
      </c>
      <c r="I932" s="5" t="n">
        <f aca="false">IF(OR(TRIM(Customers!I932&amp;"")="",ISNUMBER(MATCH(TRIM(Customers!I932&amp;""),Codes!$A$5:$A$14,0)),Customers!I932=DATE(1970,1,1)),"",IF(ISNUMBER(Customers!I932),Customers!I932,IFERROR(DATEVALUE(Customers!I932),"")))</f>
        <v>44032</v>
      </c>
      <c r="J932" s="2" t="str">
        <f aca="false">IF(OR(TRIM(Customers!J932&amp;"")="",ISNUMBER(MATCH(TRIM(Customers!J932&amp;""),Codes!$A$5:$A$14,0))),"",TRIM(Customers!J932))</f>
        <v>App</v>
      </c>
      <c r="K932" s="3" t="n">
        <f aca="false">IF(OR(TRIM(Customers!K932&amp;"")="",ISNUMBER(MATCH(TRIM(Customers!K932&amp;""),Codes!$A$5:$A$14,0))),"",IF(ISNUMBER(Customers!K932),Customers!K932,IFERROR(VALUE(Customers!K932),"")))</f>
        <v>3</v>
      </c>
      <c r="L932" s="4" t="n">
        <f aca="false">IF(OR(TRIM(Customers!L932&amp;"")="",ISNUMBER(MATCH(TRIM(Customers!L932&amp;""),Codes!$A$5:$A$14,0))),"",IF(ISNUMBER(Customers!L932),Customers!L932,IFERROR(VALUE(Customers!L932),"")))</f>
        <v>3177.27</v>
      </c>
      <c r="M932" s="4" t="str">
        <f aca="false">IF(OR(TRIM(Customers!M932&amp;"")="",ISNUMBER(MATCH(TRIM(Customers!M932&amp;""),Codes!$A$5:$A$14,0))),"",IF(ISNUMBER(Customers!M932),Customers!M932,IFERROR(VALUE(Customers!M932),"")))</f>
        <v/>
      </c>
      <c r="N932" s="3" t="n">
        <f aca="false">IF(OR(TRIM(Customers!N932&amp;"")="",ISNUMBER(MATCH(TRIM(Customers!N932&amp;""),Codes!$A$5:$A$14,0)),Customers!N932=9999),"",IF(ISNUMBER(Customers!N932),Customers!N932,IFERROR(VALUE(Customers!N932),"")))</f>
        <v>36</v>
      </c>
      <c r="O932" s="4" t="n">
        <f aca="false">IF(OR(TRIM(Customers!O932&amp;"")="",ISNUMBER(MATCH(TRIM(Customers!O932&amp;""),Codes!$A$5:$A$14,0))),"",IF(ISNUMBER(Customers!O932),Customers!O932,IFERROR(VALUE(Customers!O932),"")))</f>
        <v>74.21</v>
      </c>
      <c r="P932" s="3" t="n">
        <f aca="false">IF(OR(TRIM(Customers!P932&amp;"")="",ISNUMBER(MATCH(TRIM(Customers!P932&amp;""),Codes!$A$5:$A$14,0))),"",IF(ISNUMBER(Customers!P932),Customers!P932,IFERROR(VALUE(Customers!P932),"")))</f>
        <v>2</v>
      </c>
      <c r="Q932" s="4" t="n">
        <f aca="false">IF(OR(TRIM(Customers!Q932&amp;"")="",ISNUMBER(MATCH(TRIM(Customers!Q932&amp;""),Codes!$A$5:$A$14,0))),"",IF(ISNUMBER(Customers!Q932),Customers!Q932,IFERROR(VALUE(Customers!Q932),"")))</f>
        <v>5500</v>
      </c>
      <c r="R932" s="4" t="n">
        <f aca="false">IF(OR(TRIM(Customers!R932&amp;"")="",ISNUMBER(MATCH(TRIM(Customers!R932&amp;""),Codes!$A$5:$A$14,0))),"",IF(ISNUMBER(Customers!R932),Customers!R932,IFERROR(VALUE(Customers!R932),"")))</f>
        <v>154.53</v>
      </c>
      <c r="S932" s="4" t="n">
        <f aca="false">IF(OR(TRIM(Customers!S932&amp;"")="",ISNUMBER(MATCH(TRIM(Customers!S932&amp;""),Codes!$A$5:$A$14,0))),"",IF(ISNUMBER(Customers!S932),Customers!S932,IFERROR(VALUE(Customers!S932),"")))</f>
        <v>131000</v>
      </c>
      <c r="T932" s="4" t="n">
        <f aca="false">IF(OR(TRIM(Customers!T932&amp;"")="",ISNUMBER(MATCH(TRIM(Customers!T932&amp;""),Codes!$A$5:$A$14,0))),"",IF(ISNUMBER(Customers!T932),Customers!T932,IFERROR(VALUE(Customers!T932),"")))</f>
        <v>592</v>
      </c>
      <c r="U932" s="3" t="n">
        <f aca="false">IF(OR(TRIM(Customers!U932&amp;"")="",ISNUMBER(MATCH(TRIM(Customers!U932&amp;""),Codes!$A$5:$A$14,0)),Customers!U932=0),"",IF(ISNUMBER(Customers!U932),Customers!U932,IFERROR(VALUE(Customers!U932),"")))</f>
        <v>616</v>
      </c>
      <c r="V932" s="3" t="n">
        <f aca="false">IF(OR(TRIM(Customers!V932&amp;"")="",ISNUMBER(MATCH(TRIM(Customers!V932&amp;""),Codes!$A$5:$A$14,0))),"",IF(ISNUMBER(Customers!V932),Customers!V932,IFERROR(VALUE(Customers!V932),"")))</f>
        <v>0</v>
      </c>
    </row>
    <row r="933" customFormat="false" ht="15" hidden="false" customHeight="false" outlineLevel="0" collapsed="false">
      <c r="A933" s="2" t="str">
        <f aca="false">Customers!A933</f>
        <v>CL00932</v>
      </c>
      <c r="B933" s="3" t="n">
        <f aca="false">IF(OR(TRIM(Customers!B933&amp;"")="",ISNUMBER(MATCH(TRIM(Customers!B933&amp;""),Codes!$A$5:$A$14,0)),Customers!B933=0),"",IF(ISNUMBER(Customers!B933),Customers!B933,IFERROR(VALUE(Customers!B933),"")))</f>
        <v>55</v>
      </c>
      <c r="C933" s="2" t="str">
        <f aca="false">IF(OR(TRIM(Customers!C933&amp;"")="",ISNUMBER(MATCH(TRIM(Customers!C933&amp;""),Codes!$A$5:$A$14,0))),"",TRIM(Customers!C933))</f>
        <v>M</v>
      </c>
      <c r="D933" s="2" t="str">
        <f aca="false">IF(OR(TRIM(Customers!D933&amp;"")="",ISNUMBER(MATCH(TRIM(Customers!D933&amp;""),Codes!$A$5:$A$14,0))),"",TRIM(Customers!D933))</f>
        <v>Lombardia</v>
      </c>
      <c r="E933" s="2" t="str">
        <f aca="false">IF(OR(TRIM(Customers!E933&amp;"")="",ISNUMBER(MATCH(TRIM(Customers!E933&amp;""),Codes!$A$5:$A$14,0))),"",TRIM(Customers!E933))</f>
        <v>Manual worker</v>
      </c>
      <c r="F933" s="2" t="str">
        <f aca="false">IF(OR(TRIM(Customers!F933&amp;"")="",ISNUMBER(MATCH(TRIM(Customers!F933&amp;""),Codes!$A$5:$A$14,0))),"",TRIM(Customers!F933))</f>
        <v>Divorced</v>
      </c>
      <c r="G933" s="4" t="n">
        <f aca="false">IF(OR(TRIM(Customers!G933&amp;"")="",ISNUMBER(MATCH(TRIM(Customers!G933&amp;""),Codes!$A$5:$A$14,0)),Customers!G933=-999),"",IF(ISNUMBER(Customers!G933),Customers!G933,IFERROR(VALUE(Customers!G933),"")))</f>
        <v>49400</v>
      </c>
      <c r="H933" s="3" t="n">
        <f aca="false">IF(OR(TRIM(Customers!H933&amp;"")="",ISNUMBER(MATCH(TRIM(Customers!H933&amp;""),Codes!$A$5:$A$14,0))),"",IF(ISNUMBER(Customers!H933),Customers!H933,IFERROR(VALUE(Customers!H933),"")))</f>
        <v>19</v>
      </c>
      <c r="I933" s="5" t="n">
        <f aca="false">IF(OR(TRIM(Customers!I933&amp;"")="",ISNUMBER(MATCH(TRIM(Customers!I933&amp;""),Codes!$A$5:$A$14,0)),Customers!I933=DATE(1970,1,1)),"",IF(ISNUMBER(Customers!I933),Customers!I933,IFERROR(DATEVALUE(Customers!I933),"")))</f>
        <v>39005</v>
      </c>
      <c r="J933" s="2" t="str">
        <f aca="false">IF(OR(TRIM(Customers!J933&amp;"")="",ISNUMBER(MATCH(TRIM(Customers!J933&amp;""),Codes!$A$5:$A$14,0))),"",TRIM(Customers!J933))</f>
        <v>App</v>
      </c>
      <c r="K933" s="3" t="n">
        <f aca="false">IF(OR(TRIM(Customers!K933&amp;"")="",ISNUMBER(MATCH(TRIM(Customers!K933&amp;""),Codes!$A$5:$A$14,0))),"",IF(ISNUMBER(Customers!K933),Customers!K933,IFERROR(VALUE(Customers!K933),"")))</f>
        <v>1</v>
      </c>
      <c r="L933" s="4" t="n">
        <f aca="false">IF(OR(TRIM(Customers!L933&amp;"")="",ISNUMBER(MATCH(TRIM(Customers!L933&amp;""),Codes!$A$5:$A$14,0))),"",IF(ISNUMBER(Customers!L933),Customers!L933,IFERROR(VALUE(Customers!L933),"")))</f>
        <v>2984.76</v>
      </c>
      <c r="M933" s="4" t="n">
        <f aca="false">IF(OR(TRIM(Customers!M933&amp;"")="",ISNUMBER(MATCH(TRIM(Customers!M933&amp;""),Codes!$A$5:$A$14,0))),"",IF(ISNUMBER(Customers!M933),Customers!M933,IFERROR(VALUE(Customers!M933),"")))</f>
        <v>80899.94</v>
      </c>
      <c r="N933" s="3" t="n">
        <f aca="false">IF(OR(TRIM(Customers!N933&amp;"")="",ISNUMBER(MATCH(TRIM(Customers!N933&amp;""),Codes!$A$5:$A$14,0)),Customers!N933=9999),"",IF(ISNUMBER(Customers!N933),Customers!N933,IFERROR(VALUE(Customers!N933),"")))</f>
        <v>31</v>
      </c>
      <c r="O933" s="4" t="n">
        <f aca="false">IF(OR(TRIM(Customers!O933&amp;"")="",ISNUMBER(MATCH(TRIM(Customers!O933&amp;""),Codes!$A$5:$A$14,0))),"",IF(ISNUMBER(Customers!O933),Customers!O933,IFERROR(VALUE(Customers!O933),"")))</f>
        <v>52.78</v>
      </c>
      <c r="P933" s="3" t="n">
        <f aca="false">IF(OR(TRIM(Customers!P933&amp;"")="",ISNUMBER(MATCH(TRIM(Customers!P933&amp;""),Codes!$A$5:$A$14,0))),"",IF(ISNUMBER(Customers!P933),Customers!P933,IFERROR(VALUE(Customers!P933),"")))</f>
        <v>1</v>
      </c>
      <c r="Q933" s="4" t="n">
        <f aca="false">IF(OR(TRIM(Customers!Q933&amp;"")="",ISNUMBER(MATCH(TRIM(Customers!Q933&amp;""),Codes!$A$5:$A$14,0))),"",IF(ISNUMBER(Customers!Q933),Customers!Q933,IFERROR(VALUE(Customers!Q933),"")))</f>
        <v>11000</v>
      </c>
      <c r="R933" s="4" t="n">
        <f aca="false">IF(OR(TRIM(Customers!R933&amp;"")="",ISNUMBER(MATCH(TRIM(Customers!R933&amp;""),Codes!$A$5:$A$14,0))),"",IF(ISNUMBER(Customers!R933),Customers!R933,IFERROR(VALUE(Customers!R933),"")))</f>
        <v>7140.47</v>
      </c>
      <c r="S933" s="4" t="n">
        <f aca="false">IF(OR(TRIM(Customers!S933&amp;"")="",ISNUMBER(MATCH(TRIM(Customers!S933&amp;""),Codes!$A$5:$A$14,0))),"",IF(ISNUMBER(Customers!S933),Customers!S933,IFERROR(VALUE(Customers!S933),"")))</f>
        <v>0</v>
      </c>
      <c r="T933" s="4" t="n">
        <f aca="false">IF(OR(TRIM(Customers!T933&amp;"")="",ISNUMBER(MATCH(TRIM(Customers!T933&amp;""),Codes!$A$5:$A$14,0))),"",IF(ISNUMBER(Customers!T933),Customers!T933,IFERROR(VALUE(Customers!T933),"")))</f>
        <v>0</v>
      </c>
      <c r="U933" s="3" t="n">
        <f aca="false">IF(OR(TRIM(Customers!U933&amp;"")="",ISNUMBER(MATCH(TRIM(Customers!U933&amp;""),Codes!$A$5:$A$14,0)),Customers!U933=0),"",IF(ISNUMBER(Customers!U933),Customers!U933,IFERROR(VALUE(Customers!U933),"")))</f>
        <v>676</v>
      </c>
      <c r="V933" s="3" t="n">
        <f aca="false">IF(OR(TRIM(Customers!V933&amp;"")="",ISNUMBER(MATCH(TRIM(Customers!V933&amp;""),Codes!$A$5:$A$14,0))),"",IF(ISNUMBER(Customers!V933),Customers!V933,IFERROR(VALUE(Customers!V933),"")))</f>
        <v>1</v>
      </c>
    </row>
    <row r="934" customFormat="false" ht="15" hidden="false" customHeight="false" outlineLevel="0" collapsed="false">
      <c r="A934" s="2" t="str">
        <f aca="false">Customers!A934</f>
        <v>CL00933</v>
      </c>
      <c r="B934" s="3" t="n">
        <f aca="false">IF(OR(TRIM(Customers!B934&amp;"")="",ISNUMBER(MATCH(TRIM(Customers!B934&amp;""),Codes!$A$5:$A$14,0)),Customers!B934=0),"",IF(ISNUMBER(Customers!B934),Customers!B934,IFERROR(VALUE(Customers!B934),"")))</f>
        <v>57</v>
      </c>
      <c r="C934" s="2" t="str">
        <f aca="false">IF(OR(TRIM(Customers!C934&amp;"")="",ISNUMBER(MATCH(TRIM(Customers!C934&amp;""),Codes!$A$5:$A$14,0))),"",TRIM(Customers!C934))</f>
        <v>M</v>
      </c>
      <c r="D934" s="2" t="str">
        <f aca="false">IF(OR(TRIM(Customers!D934&amp;"")="",ISNUMBER(MATCH(TRIM(Customers!D934&amp;""),Codes!$A$5:$A$14,0))),"",TRIM(Customers!D934))</f>
        <v>Abruzzo</v>
      </c>
      <c r="E934" s="2" t="str">
        <f aca="false">IF(OR(TRIM(Customers!E934&amp;"")="",ISNUMBER(MATCH(TRIM(Customers!E934&amp;""),Codes!$A$5:$A$14,0))),"",TRIM(Customers!E934))</f>
        <v>Self-employed</v>
      </c>
      <c r="F934" s="2" t="str">
        <f aca="false">IF(OR(TRIM(Customers!F934&amp;"")="",ISNUMBER(MATCH(TRIM(Customers!F934&amp;""),Codes!$A$5:$A$14,0))),"",TRIM(Customers!F934))</f>
        <v>Single</v>
      </c>
      <c r="G934" s="4" t="str">
        <f aca="false">IF(OR(TRIM(Customers!G934&amp;"")="",ISNUMBER(MATCH(TRIM(Customers!G934&amp;""),Codes!$A$5:$A$14,0)),Customers!G934=-999),"",IF(ISNUMBER(Customers!G934),Customers!G934,IFERROR(VALUE(Customers!G934),"")))</f>
        <v/>
      </c>
      <c r="H934" s="3" t="n">
        <f aca="false">IF(OR(TRIM(Customers!H934&amp;"")="",ISNUMBER(MATCH(TRIM(Customers!H934&amp;""),Codes!$A$5:$A$14,0))),"",IF(ISNUMBER(Customers!H934),Customers!H934,IFERROR(VALUE(Customers!H934),"")))</f>
        <v>9</v>
      </c>
      <c r="I934" s="5" t="n">
        <f aca="false">IF(OR(TRIM(Customers!I934&amp;"")="",ISNUMBER(MATCH(TRIM(Customers!I934&amp;""),Codes!$A$5:$A$14,0)),Customers!I934=DATE(1970,1,1)),"",IF(ISNUMBER(Customers!I934),Customers!I934,IFERROR(DATEVALUE(Customers!I934),"")))</f>
        <v>42739</v>
      </c>
      <c r="J934" s="2" t="str">
        <f aca="false">IF(OR(TRIM(Customers!J934&amp;"")="",ISNUMBER(MATCH(TRIM(Customers!J934&amp;""),Codes!$A$5:$A$14,0))),"",TRIM(Customers!J934))</f>
        <v>Phone</v>
      </c>
      <c r="K934" s="3" t="n">
        <f aca="false">IF(OR(TRIM(Customers!K934&amp;"")="",ISNUMBER(MATCH(TRIM(Customers!K934&amp;""),Codes!$A$5:$A$14,0))),"",IF(ISNUMBER(Customers!K934),Customers!K934,IFERROR(VALUE(Customers!K934),"")))</f>
        <v>1</v>
      </c>
      <c r="L934" s="4" t="n">
        <f aca="false">IF(OR(TRIM(Customers!L934&amp;"")="",ISNUMBER(MATCH(TRIM(Customers!L934&amp;""),Codes!$A$5:$A$14,0))),"",IF(ISNUMBER(Customers!L934),Customers!L934,IFERROR(VALUE(Customers!L934),"")))</f>
        <v>1631.09</v>
      </c>
      <c r="M934" s="4" t="n">
        <f aca="false">IF(OR(TRIM(Customers!M934&amp;"")="",ISNUMBER(MATCH(TRIM(Customers!M934&amp;""),Codes!$A$5:$A$14,0))),"",IF(ISNUMBER(Customers!M934),Customers!M934,IFERROR(VALUE(Customers!M934),"")))</f>
        <v>0</v>
      </c>
      <c r="N934" s="3" t="str">
        <f aca="false">IF(OR(TRIM(Customers!N934&amp;"")="",ISNUMBER(MATCH(TRIM(Customers!N934&amp;""),Codes!$A$5:$A$14,0)),Customers!N934=9999),"",IF(ISNUMBER(Customers!N934),Customers!N934,IFERROR(VALUE(Customers!N934),"")))</f>
        <v/>
      </c>
      <c r="O934" s="4" t="n">
        <f aca="false">IF(OR(TRIM(Customers!O934&amp;"")="",ISNUMBER(MATCH(TRIM(Customers!O934&amp;""),Codes!$A$5:$A$14,0))),"",IF(ISNUMBER(Customers!O934),Customers!O934,IFERROR(VALUE(Customers!O934),"")))</f>
        <v>135.46</v>
      </c>
      <c r="P934" s="3" t="n">
        <f aca="false">IF(OR(TRIM(Customers!P934&amp;"")="",ISNUMBER(MATCH(TRIM(Customers!P934&amp;""),Codes!$A$5:$A$14,0))),"",IF(ISNUMBER(Customers!P934),Customers!P934,IFERROR(VALUE(Customers!P934),"")))</f>
        <v>0</v>
      </c>
      <c r="Q934" s="4" t="n">
        <f aca="false">IF(OR(TRIM(Customers!Q934&amp;"")="",ISNUMBER(MATCH(TRIM(Customers!Q934&amp;""),Codes!$A$5:$A$14,0))),"",IF(ISNUMBER(Customers!Q934),Customers!Q934,IFERROR(VALUE(Customers!Q934),"")))</f>
        <v>5000</v>
      </c>
      <c r="R934" s="4" t="n">
        <f aca="false">IF(OR(TRIM(Customers!R934&amp;"")="",ISNUMBER(MATCH(TRIM(Customers!R934&amp;""),Codes!$A$5:$A$14,0))),"",IF(ISNUMBER(Customers!R934),Customers!R934,IFERROR(VALUE(Customers!R934),"")))</f>
        <v>740.44</v>
      </c>
      <c r="S934" s="4" t="n">
        <f aca="false">IF(OR(TRIM(Customers!S934&amp;"")="",ISNUMBER(MATCH(TRIM(Customers!S934&amp;""),Codes!$A$5:$A$14,0))),"",IF(ISNUMBER(Customers!S934),Customers!S934,IFERROR(VALUE(Customers!S934),"")))</f>
        <v>100000</v>
      </c>
      <c r="T934" s="4" t="n">
        <f aca="false">IF(OR(TRIM(Customers!T934&amp;"")="",ISNUMBER(MATCH(TRIM(Customers!T934&amp;""),Codes!$A$5:$A$14,0))),"",IF(ISNUMBER(Customers!T934),Customers!T934,IFERROR(VALUE(Customers!T934),"")))</f>
        <v>653</v>
      </c>
      <c r="U934" s="3" t="n">
        <f aca="false">IF(OR(TRIM(Customers!U934&amp;"")="",ISNUMBER(MATCH(TRIM(Customers!U934&amp;""),Codes!$A$5:$A$14,0)),Customers!U934=0),"",IF(ISNUMBER(Customers!U934),Customers!U934,IFERROR(VALUE(Customers!U934),"")))</f>
        <v>670</v>
      </c>
      <c r="V934" s="3" t="n">
        <f aca="false">IF(OR(TRIM(Customers!V934&amp;"")="",ISNUMBER(MATCH(TRIM(Customers!V934&amp;""),Codes!$A$5:$A$14,0))),"",IF(ISNUMBER(Customers!V934),Customers!V934,IFERROR(VALUE(Customers!V934),"")))</f>
        <v>1</v>
      </c>
    </row>
    <row r="935" customFormat="false" ht="15" hidden="false" customHeight="false" outlineLevel="0" collapsed="false">
      <c r="A935" s="2" t="str">
        <f aca="false">Customers!A935</f>
        <v>CL00934</v>
      </c>
      <c r="B935" s="3" t="n">
        <f aca="false">IF(OR(TRIM(Customers!B935&amp;"")="",ISNUMBER(MATCH(TRIM(Customers!B935&amp;""),Codes!$A$5:$A$14,0)),Customers!B935=0),"",IF(ISNUMBER(Customers!B935),Customers!B935,IFERROR(VALUE(Customers!B935),"")))</f>
        <v>40</v>
      </c>
      <c r="C935" s="2" t="str">
        <f aca="false">IF(OR(TRIM(Customers!C935&amp;"")="",ISNUMBER(MATCH(TRIM(Customers!C935&amp;""),Codes!$A$5:$A$14,0))),"",TRIM(Customers!C935))</f>
        <v>M</v>
      </c>
      <c r="D935" s="2" t="str">
        <f aca="false">IF(OR(TRIM(Customers!D935&amp;"")="",ISNUMBER(MATCH(TRIM(Customers!D935&amp;""),Codes!$A$5:$A$14,0))),"",TRIM(Customers!D935))</f>
        <v>Sicilia</v>
      </c>
      <c r="E935" s="2" t="str">
        <f aca="false">IF(OR(TRIM(Customers!E935&amp;"")="",ISNUMBER(MATCH(TRIM(Customers!E935&amp;""),Codes!$A$5:$A$14,0))),"",TRIM(Customers!E935))</f>
        <v>Business owner</v>
      </c>
      <c r="F935" s="2" t="str">
        <f aca="false">IF(OR(TRIM(Customers!F935&amp;"")="",ISNUMBER(MATCH(TRIM(Customers!F935&amp;""),Codes!$A$5:$A$14,0))),"",TRIM(Customers!F935))</f>
        <v>Married</v>
      </c>
      <c r="G935" s="4" t="n">
        <f aca="false">IF(OR(TRIM(Customers!G935&amp;"")="",ISNUMBER(MATCH(TRIM(Customers!G935&amp;""),Codes!$A$5:$A$14,0)),Customers!G935=-999),"",IF(ISNUMBER(Customers!G935),Customers!G935,IFERROR(VALUE(Customers!G935),"")))</f>
        <v>56300</v>
      </c>
      <c r="H935" s="3" t="n">
        <f aca="false">IF(OR(TRIM(Customers!H935&amp;"")="",ISNUMBER(MATCH(TRIM(Customers!H935&amp;""),Codes!$A$5:$A$14,0))),"",IF(ISNUMBER(Customers!H935),Customers!H935,IFERROR(VALUE(Customers!H935),"")))</f>
        <v>12</v>
      </c>
      <c r="I935" s="5" t="n">
        <f aca="false">IF(OR(TRIM(Customers!I935&amp;"")="",ISNUMBER(MATCH(TRIM(Customers!I935&amp;""),Codes!$A$5:$A$14,0)),Customers!I935=DATE(1970,1,1)),"",IF(ISNUMBER(Customers!I935),Customers!I935,IFERROR(DATEVALUE(Customers!I935),"")))</f>
        <v>41550</v>
      </c>
      <c r="J935" s="2" t="str">
        <f aca="false">IF(OR(TRIM(Customers!J935&amp;"")="",ISNUMBER(MATCH(TRIM(Customers!J935&amp;""),Codes!$A$5:$A$14,0))),"",TRIM(Customers!J935))</f>
        <v>App</v>
      </c>
      <c r="K935" s="3" t="n">
        <f aca="false">IF(OR(TRIM(Customers!K935&amp;"")="",ISNUMBER(MATCH(TRIM(Customers!K935&amp;""),Codes!$A$5:$A$14,0))),"",IF(ISNUMBER(Customers!K935),Customers!K935,IFERROR(VALUE(Customers!K935),"")))</f>
        <v>2</v>
      </c>
      <c r="L935" s="4" t="n">
        <f aca="false">IF(OR(TRIM(Customers!L935&amp;"")="",ISNUMBER(MATCH(TRIM(Customers!L935&amp;""),Codes!$A$5:$A$14,0))),"",IF(ISNUMBER(Customers!L935),Customers!L935,IFERROR(VALUE(Customers!L935),"")))</f>
        <v>3379.51</v>
      </c>
      <c r="M935" s="4" t="n">
        <f aca="false">IF(OR(TRIM(Customers!M935&amp;"")="",ISNUMBER(MATCH(TRIM(Customers!M935&amp;""),Codes!$A$5:$A$14,0))),"",IF(ISNUMBER(Customers!M935),Customers!M935,IFERROR(VALUE(Customers!M935),"")))</f>
        <v>57363.16</v>
      </c>
      <c r="N935" s="3" t="n">
        <f aca="false">IF(OR(TRIM(Customers!N935&amp;"")="",ISNUMBER(MATCH(TRIM(Customers!N935&amp;""),Codes!$A$5:$A$14,0)),Customers!N935=9999),"",IF(ISNUMBER(Customers!N935),Customers!N935,IFERROR(VALUE(Customers!N935),"")))</f>
        <v>38</v>
      </c>
      <c r="O935" s="4" t="n">
        <f aca="false">IF(OR(TRIM(Customers!O935&amp;"")="",ISNUMBER(MATCH(TRIM(Customers!O935&amp;""),Codes!$A$5:$A$14,0))),"",IF(ISNUMBER(Customers!O935),Customers!O935,IFERROR(VALUE(Customers!O935),"")))</f>
        <v>103.94</v>
      </c>
      <c r="P935" s="3" t="n">
        <f aca="false">IF(OR(TRIM(Customers!P935&amp;"")="",ISNUMBER(MATCH(TRIM(Customers!P935&amp;""),Codes!$A$5:$A$14,0))),"",IF(ISNUMBER(Customers!P935),Customers!P935,IFERROR(VALUE(Customers!P935),"")))</f>
        <v>2</v>
      </c>
      <c r="Q935" s="4" t="n">
        <f aca="false">IF(OR(TRIM(Customers!Q935&amp;"")="",ISNUMBER(MATCH(TRIM(Customers!Q935&amp;""),Codes!$A$5:$A$14,0))),"",IF(ISNUMBER(Customers!Q935),Customers!Q935,IFERROR(VALUE(Customers!Q935),"")))</f>
        <v>11500</v>
      </c>
      <c r="R935" s="4" t="n">
        <f aca="false">IF(OR(TRIM(Customers!R935&amp;"")="",ISNUMBER(MATCH(TRIM(Customers!R935&amp;""),Codes!$A$5:$A$14,0))),"",IF(ISNUMBER(Customers!R935),Customers!R935,IFERROR(VALUE(Customers!R935),"")))</f>
        <v>3804.28</v>
      </c>
      <c r="S935" s="4" t="n">
        <f aca="false">IF(OR(TRIM(Customers!S935&amp;"")="",ISNUMBER(MATCH(TRIM(Customers!S935&amp;""),Codes!$A$5:$A$14,0))),"",IF(ISNUMBER(Customers!S935),Customers!S935,IFERROR(VALUE(Customers!S935),"")))</f>
        <v>0</v>
      </c>
      <c r="T935" s="4" t="n">
        <f aca="false">IF(OR(TRIM(Customers!T935&amp;"")="",ISNUMBER(MATCH(TRIM(Customers!T935&amp;""),Codes!$A$5:$A$14,0))),"",IF(ISNUMBER(Customers!T935),Customers!T935,IFERROR(VALUE(Customers!T935),"")))</f>
        <v>0</v>
      </c>
      <c r="U935" s="3" t="n">
        <f aca="false">IF(OR(TRIM(Customers!U935&amp;"")="",ISNUMBER(MATCH(TRIM(Customers!U935&amp;""),Codes!$A$5:$A$14,0)),Customers!U935=0),"",IF(ISNUMBER(Customers!U935),Customers!U935,IFERROR(VALUE(Customers!U935),"")))</f>
        <v>728</v>
      </c>
      <c r="V935" s="3" t="n">
        <f aca="false">IF(OR(TRIM(Customers!V935&amp;"")="",ISNUMBER(MATCH(TRIM(Customers!V935&amp;""),Codes!$A$5:$A$14,0))),"",IF(ISNUMBER(Customers!V935),Customers!V935,IFERROR(VALUE(Customers!V935),"")))</f>
        <v>0</v>
      </c>
    </row>
    <row r="936" customFormat="false" ht="15" hidden="false" customHeight="false" outlineLevel="0" collapsed="false">
      <c r="A936" s="2" t="str">
        <f aca="false">Customers!A936</f>
        <v>CL00935</v>
      </c>
      <c r="B936" s="3" t="n">
        <f aca="false">IF(OR(TRIM(Customers!B936&amp;"")="",ISNUMBER(MATCH(TRIM(Customers!B936&amp;""),Codes!$A$5:$A$14,0)),Customers!B936=0),"",IF(ISNUMBER(Customers!B936),Customers!B936,IFERROR(VALUE(Customers!B936),"")))</f>
        <v>58</v>
      </c>
      <c r="C936" s="2" t="str">
        <f aca="false">IF(OR(TRIM(Customers!C936&amp;"")="",ISNUMBER(MATCH(TRIM(Customers!C936&amp;""),Codes!$A$5:$A$14,0))),"",TRIM(Customers!C936))</f>
        <v>F</v>
      </c>
      <c r="D936" s="2" t="str">
        <f aca="false">IF(OR(TRIM(Customers!D936&amp;"")="",ISNUMBER(MATCH(TRIM(Customers!D936&amp;""),Codes!$A$5:$A$14,0))),"",TRIM(Customers!D936))</f>
        <v>Toscana</v>
      </c>
      <c r="E936" s="2" t="str">
        <f aca="false">IF(OR(TRIM(Customers!E936&amp;"")="",ISNUMBER(MATCH(TRIM(Customers!E936&amp;""),Codes!$A$5:$A$14,0))),"",TRIM(Customers!E936))</f>
        <v>Executive</v>
      </c>
      <c r="F936" s="2" t="str">
        <f aca="false">IF(OR(TRIM(Customers!F936&amp;"")="",ISNUMBER(MATCH(TRIM(Customers!F936&amp;""),Codes!$A$5:$A$14,0))),"",TRIM(Customers!F936))</f>
        <v>Single</v>
      </c>
      <c r="G936" s="4" t="n">
        <f aca="false">IF(OR(TRIM(Customers!G936&amp;"")="",ISNUMBER(MATCH(TRIM(Customers!G936&amp;""),Codes!$A$5:$A$14,0)),Customers!G936=-999),"",IF(ISNUMBER(Customers!G936),Customers!G936,IFERROR(VALUE(Customers!G936),"")))</f>
        <v>49300</v>
      </c>
      <c r="H936" s="3" t="str">
        <f aca="false">IF(OR(TRIM(Customers!H936&amp;"")="",ISNUMBER(MATCH(TRIM(Customers!H936&amp;""),Codes!$A$5:$A$14,0))),"",IF(ISNUMBER(Customers!H936),Customers!H936,IFERROR(VALUE(Customers!H936),"")))</f>
        <v/>
      </c>
      <c r="I936" s="5" t="n">
        <f aca="false">IF(OR(TRIM(Customers!I936&amp;"")="",ISNUMBER(MATCH(TRIM(Customers!I936&amp;""),Codes!$A$5:$A$14,0)),Customers!I936=DATE(1970,1,1)),"",IF(ISNUMBER(Customers!I936),Customers!I936,IFERROR(DATEVALUE(Customers!I936),"")))</f>
        <v>38843</v>
      </c>
      <c r="J936" s="2" t="str">
        <f aca="false">IF(OR(TRIM(Customers!J936&amp;"")="",ISNUMBER(MATCH(TRIM(Customers!J936&amp;""),Codes!$A$5:$A$14,0))),"",TRIM(Customers!J936))</f>
        <v>Branch</v>
      </c>
      <c r="K936" s="3" t="n">
        <f aca="false">IF(OR(TRIM(Customers!K936&amp;"")="",ISNUMBER(MATCH(TRIM(Customers!K936&amp;""),Codes!$A$5:$A$14,0))),"",IF(ISNUMBER(Customers!K936),Customers!K936,IFERROR(VALUE(Customers!K936),"")))</f>
        <v>2</v>
      </c>
      <c r="L936" s="4" t="n">
        <f aca="false">IF(OR(TRIM(Customers!L936&amp;"")="",ISNUMBER(MATCH(TRIM(Customers!L936&amp;""),Codes!$A$5:$A$14,0))),"",IF(ISNUMBER(Customers!L936),Customers!L936,IFERROR(VALUE(Customers!L936),"")))</f>
        <v>2720.31</v>
      </c>
      <c r="M936" s="4" t="n">
        <f aca="false">IF(OR(TRIM(Customers!M936&amp;"")="",ISNUMBER(MATCH(TRIM(Customers!M936&amp;""),Codes!$A$5:$A$14,0))),"",IF(ISNUMBER(Customers!M936),Customers!M936,IFERROR(VALUE(Customers!M936),"")))</f>
        <v>79221.48</v>
      </c>
      <c r="N936" s="3" t="n">
        <f aca="false">IF(OR(TRIM(Customers!N936&amp;"")="",ISNUMBER(MATCH(TRIM(Customers!N936&amp;""),Codes!$A$5:$A$14,0)),Customers!N936=9999),"",IF(ISNUMBER(Customers!N936),Customers!N936,IFERROR(VALUE(Customers!N936),"")))</f>
        <v>29</v>
      </c>
      <c r="O936" s="4" t="n">
        <f aca="false">IF(OR(TRIM(Customers!O936&amp;"")="",ISNUMBER(MATCH(TRIM(Customers!O936&amp;""),Codes!$A$5:$A$14,0))),"",IF(ISNUMBER(Customers!O936),Customers!O936,IFERROR(VALUE(Customers!O936),"")))</f>
        <v>64.48</v>
      </c>
      <c r="P936" s="3" t="n">
        <f aca="false">IF(OR(TRIM(Customers!P936&amp;"")="",ISNUMBER(MATCH(TRIM(Customers!P936&amp;""),Codes!$A$5:$A$14,0))),"",IF(ISNUMBER(Customers!P936),Customers!P936,IFERROR(VALUE(Customers!P936),"")))</f>
        <v>5</v>
      </c>
      <c r="Q936" s="4" t="str">
        <f aca="false">IF(OR(TRIM(Customers!Q936&amp;"")="",ISNUMBER(MATCH(TRIM(Customers!Q936&amp;""),Codes!$A$5:$A$14,0))),"",IF(ISNUMBER(Customers!Q936),Customers!Q936,IFERROR(VALUE(Customers!Q936),"")))</f>
        <v/>
      </c>
      <c r="R936" s="4" t="str">
        <f aca="false">IF(OR(TRIM(Customers!R936&amp;"")="",ISNUMBER(MATCH(TRIM(Customers!R936&amp;""),Codes!$A$5:$A$14,0))),"",IF(ISNUMBER(Customers!R936),Customers!R936,IFERROR(VALUE(Customers!R936),"")))</f>
        <v/>
      </c>
      <c r="S936" s="4" t="n">
        <f aca="false">IF(OR(TRIM(Customers!S936&amp;"")="",ISNUMBER(MATCH(TRIM(Customers!S936&amp;""),Codes!$A$5:$A$14,0))),"",IF(ISNUMBER(Customers!S936),Customers!S936,IFERROR(VALUE(Customers!S936),"")))</f>
        <v>0</v>
      </c>
      <c r="T936" s="4" t="n">
        <f aca="false">IF(OR(TRIM(Customers!T936&amp;"")="",ISNUMBER(MATCH(TRIM(Customers!T936&amp;""),Codes!$A$5:$A$14,0))),"",IF(ISNUMBER(Customers!T936),Customers!T936,IFERROR(VALUE(Customers!T936),"")))</f>
        <v>0</v>
      </c>
      <c r="U936" s="3" t="n">
        <f aca="false">IF(OR(TRIM(Customers!U936&amp;"")="",ISNUMBER(MATCH(TRIM(Customers!U936&amp;""),Codes!$A$5:$A$14,0)),Customers!U936=0),"",IF(ISNUMBER(Customers!U936),Customers!U936,IFERROR(VALUE(Customers!U936),"")))</f>
        <v>660</v>
      </c>
      <c r="V936" s="3" t="str">
        <f aca="false">IF(OR(TRIM(Customers!V936&amp;"")="",ISNUMBER(MATCH(TRIM(Customers!V936&amp;""),Codes!$A$5:$A$14,0))),"",IF(ISNUMBER(Customers!V936),Customers!V936,IFERROR(VALUE(Customers!V936),"")))</f>
        <v/>
      </c>
    </row>
    <row r="937" customFormat="false" ht="15" hidden="false" customHeight="false" outlineLevel="0" collapsed="false">
      <c r="A937" s="2" t="str">
        <f aca="false">Customers!A937</f>
        <v>CL00936</v>
      </c>
      <c r="B937" s="3" t="n">
        <f aca="false">IF(OR(TRIM(Customers!B937&amp;"")="",ISNUMBER(MATCH(TRIM(Customers!B937&amp;""),Codes!$A$5:$A$14,0)),Customers!B937=0),"",IF(ISNUMBER(Customers!B937),Customers!B937,IFERROR(VALUE(Customers!B937),"")))</f>
        <v>35</v>
      </c>
      <c r="C937" s="2" t="str">
        <f aca="false">IF(OR(TRIM(Customers!C937&amp;"")="",ISNUMBER(MATCH(TRIM(Customers!C937&amp;""),Codes!$A$5:$A$14,0))),"",TRIM(Customers!C937))</f>
        <v>M</v>
      </c>
      <c r="D937" s="2" t="str">
        <f aca="false">IF(OR(TRIM(Customers!D937&amp;"")="",ISNUMBER(MATCH(TRIM(Customers!D937&amp;""),Codes!$A$5:$A$14,0))),"",TRIM(Customers!D937))</f>
        <v>Toscana</v>
      </c>
      <c r="E937" s="2" t="str">
        <f aca="false">IF(OR(TRIM(Customers!E937&amp;"")="",ISNUMBER(MATCH(TRIM(Customers!E937&amp;""),Codes!$A$5:$A$14,0))),"",TRIM(Customers!E937))</f>
        <v>Self-employed</v>
      </c>
      <c r="F937" s="2" t="str">
        <f aca="false">IF(OR(TRIM(Customers!F937&amp;"")="",ISNUMBER(MATCH(TRIM(Customers!F937&amp;""),Codes!$A$5:$A$14,0))),"",TRIM(Customers!F937))</f>
        <v>Divorced</v>
      </c>
      <c r="G937" s="4" t="str">
        <f aca="false">IF(OR(TRIM(Customers!G937&amp;"")="",ISNUMBER(MATCH(TRIM(Customers!G937&amp;""),Codes!$A$5:$A$14,0)),Customers!G937=-999),"",IF(ISNUMBER(Customers!G937),Customers!G937,IFERROR(VALUE(Customers!G937),"")))</f>
        <v/>
      </c>
      <c r="H937" s="3" t="n">
        <f aca="false">IF(OR(TRIM(Customers!H937&amp;"")="",ISNUMBER(MATCH(TRIM(Customers!H937&amp;""),Codes!$A$5:$A$14,0))),"",IF(ISNUMBER(Customers!H937),Customers!H937,IFERROR(VALUE(Customers!H937),"")))</f>
        <v>9</v>
      </c>
      <c r="I937" s="5" t="n">
        <f aca="false">IF(OR(TRIM(Customers!I937&amp;"")="",ISNUMBER(MATCH(TRIM(Customers!I937&amp;""),Codes!$A$5:$A$14,0)),Customers!I937=DATE(1970,1,1)),"",IF(ISNUMBER(Customers!I937),Customers!I937,IFERROR(DATEVALUE(Customers!I937),"")))</f>
        <v>42787</v>
      </c>
      <c r="J937" s="2" t="str">
        <f aca="false">IF(OR(TRIM(Customers!J937&amp;"")="",ISNUMBER(MATCH(TRIM(Customers!J937&amp;""),Codes!$A$5:$A$14,0))),"",TRIM(Customers!J937))</f>
        <v>Phone</v>
      </c>
      <c r="K937" s="3" t="n">
        <f aca="false">IF(OR(TRIM(Customers!K937&amp;"")="",ISNUMBER(MATCH(TRIM(Customers!K937&amp;""),Codes!$A$5:$A$14,0))),"",IF(ISNUMBER(Customers!K937),Customers!K937,IFERROR(VALUE(Customers!K937),"")))</f>
        <v>3</v>
      </c>
      <c r="L937" s="4" t="n">
        <f aca="false">IF(OR(TRIM(Customers!L937&amp;"")="",ISNUMBER(MATCH(TRIM(Customers!L937&amp;""),Codes!$A$5:$A$14,0))),"",IF(ISNUMBER(Customers!L937),Customers!L937,IFERROR(VALUE(Customers!L937),"")))</f>
        <v>4746</v>
      </c>
      <c r="M937" s="4" t="n">
        <f aca="false">IF(OR(TRIM(Customers!M937&amp;"")="",ISNUMBER(MATCH(TRIM(Customers!M937&amp;""),Codes!$A$5:$A$14,0))),"",IF(ISNUMBER(Customers!M937),Customers!M937,IFERROR(VALUE(Customers!M937),"")))</f>
        <v>0</v>
      </c>
      <c r="N937" s="3" t="n">
        <f aca="false">IF(OR(TRIM(Customers!N937&amp;"")="",ISNUMBER(MATCH(TRIM(Customers!N937&amp;""),Codes!$A$5:$A$14,0)),Customers!N937=9999),"",IF(ISNUMBER(Customers!N937),Customers!N937,IFERROR(VALUE(Customers!N937),"")))</f>
        <v>38</v>
      </c>
      <c r="O937" s="4" t="n">
        <f aca="false">IF(OR(TRIM(Customers!O937&amp;"")="",ISNUMBER(MATCH(TRIM(Customers!O937&amp;""),Codes!$A$5:$A$14,0))),"",IF(ISNUMBER(Customers!O937),Customers!O937,IFERROR(VALUE(Customers!O937),"")))</f>
        <v>40.38</v>
      </c>
      <c r="P937" s="3" t="n">
        <f aca="false">IF(OR(TRIM(Customers!P937&amp;"")="",ISNUMBER(MATCH(TRIM(Customers!P937&amp;""),Codes!$A$5:$A$14,0))),"",IF(ISNUMBER(Customers!P937),Customers!P937,IFERROR(VALUE(Customers!P937),"")))</f>
        <v>2</v>
      </c>
      <c r="Q937" s="4" t="n">
        <f aca="false">IF(OR(TRIM(Customers!Q937&amp;"")="",ISNUMBER(MATCH(TRIM(Customers!Q937&amp;""),Codes!$A$5:$A$14,0))),"",IF(ISNUMBER(Customers!Q937),Customers!Q937,IFERROR(VALUE(Customers!Q937),"")))</f>
        <v>13000</v>
      </c>
      <c r="R937" s="4" t="n">
        <f aca="false">IF(OR(TRIM(Customers!R937&amp;"")="",ISNUMBER(MATCH(TRIM(Customers!R937&amp;""),Codes!$A$5:$A$14,0))),"",IF(ISNUMBER(Customers!R937),Customers!R937,IFERROR(VALUE(Customers!R937),"")))</f>
        <v>4309.48</v>
      </c>
      <c r="S937" s="4" t="n">
        <f aca="false">IF(OR(TRIM(Customers!S937&amp;"")="",ISNUMBER(MATCH(TRIM(Customers!S937&amp;""),Codes!$A$5:$A$14,0))),"",IF(ISNUMBER(Customers!S937),Customers!S937,IFERROR(VALUE(Customers!S937),"")))</f>
        <v>0</v>
      </c>
      <c r="T937" s="4" t="n">
        <f aca="false">IF(OR(TRIM(Customers!T937&amp;"")="",ISNUMBER(MATCH(TRIM(Customers!T937&amp;""),Codes!$A$5:$A$14,0))),"",IF(ISNUMBER(Customers!T937),Customers!T937,IFERROR(VALUE(Customers!T937),"")))</f>
        <v>0</v>
      </c>
      <c r="U937" s="3" t="n">
        <f aca="false">IF(OR(TRIM(Customers!U937&amp;"")="",ISNUMBER(MATCH(TRIM(Customers!U937&amp;""),Codes!$A$5:$A$14,0)),Customers!U937=0),"",IF(ISNUMBER(Customers!U937),Customers!U937,IFERROR(VALUE(Customers!U937),"")))</f>
        <v>627</v>
      </c>
      <c r="V937" s="3" t="n">
        <f aca="false">IF(OR(TRIM(Customers!V937&amp;"")="",ISNUMBER(MATCH(TRIM(Customers!V937&amp;""),Codes!$A$5:$A$14,0))),"",IF(ISNUMBER(Customers!V937),Customers!V937,IFERROR(VALUE(Customers!V937),"")))</f>
        <v>0</v>
      </c>
    </row>
    <row r="938" customFormat="false" ht="15" hidden="false" customHeight="false" outlineLevel="0" collapsed="false">
      <c r="A938" s="2" t="str">
        <f aca="false">Customers!A938</f>
        <v>CL00937</v>
      </c>
      <c r="B938" s="3" t="n">
        <f aca="false">IF(OR(TRIM(Customers!B938&amp;"")="",ISNUMBER(MATCH(TRIM(Customers!B938&amp;""),Codes!$A$5:$A$14,0)),Customers!B938=0),"",IF(ISNUMBER(Customers!B938),Customers!B938,IFERROR(VALUE(Customers!B938),"")))</f>
        <v>56</v>
      </c>
      <c r="C938" s="2" t="str">
        <f aca="false">IF(OR(TRIM(Customers!C938&amp;"")="",ISNUMBER(MATCH(TRIM(Customers!C938&amp;""),Codes!$A$5:$A$14,0))),"",TRIM(Customers!C938))</f>
        <v>F</v>
      </c>
      <c r="D938" s="2" t="str">
        <f aca="false">IF(OR(TRIM(Customers!D938&amp;"")="",ISNUMBER(MATCH(TRIM(Customers!D938&amp;""),Codes!$A$5:$A$14,0))),"",TRIM(Customers!D938))</f>
        <v>Lombardia</v>
      </c>
      <c r="E938" s="2" t="str">
        <f aca="false">IF(OR(TRIM(Customers!E938&amp;"")="",ISNUMBER(MATCH(TRIM(Customers!E938&amp;""),Codes!$A$5:$A$14,0))),"",TRIM(Customers!E938))</f>
        <v>Employee</v>
      </c>
      <c r="F938" s="2" t="str">
        <f aca="false">IF(OR(TRIM(Customers!F938&amp;"")="",ISNUMBER(MATCH(TRIM(Customers!F938&amp;""),Codes!$A$5:$A$14,0))),"",TRIM(Customers!F938))</f>
        <v>Single</v>
      </c>
      <c r="G938" s="4" t="str">
        <f aca="false">IF(OR(TRIM(Customers!G938&amp;"")="",ISNUMBER(MATCH(TRIM(Customers!G938&amp;""),Codes!$A$5:$A$14,0)),Customers!G938=-999),"",IF(ISNUMBER(Customers!G938),Customers!G938,IFERROR(VALUE(Customers!G938),"")))</f>
        <v/>
      </c>
      <c r="H938" s="3" t="n">
        <f aca="false">IF(OR(TRIM(Customers!H938&amp;"")="",ISNUMBER(MATCH(TRIM(Customers!H938&amp;""),Codes!$A$5:$A$14,0))),"",IF(ISNUMBER(Customers!H938),Customers!H938,IFERROR(VALUE(Customers!H938),"")))</f>
        <v>22</v>
      </c>
      <c r="I938" s="5" t="n">
        <f aca="false">IF(OR(TRIM(Customers!I938&amp;"")="",ISNUMBER(MATCH(TRIM(Customers!I938&amp;""),Codes!$A$5:$A$14,0)),Customers!I938=DATE(1970,1,1)),"",IF(ISNUMBER(Customers!I938),Customers!I938,IFERROR(DATEVALUE(Customers!I938),"")))</f>
        <v>38195</v>
      </c>
      <c r="J938" s="2" t="str">
        <f aca="false">IF(OR(TRIM(Customers!J938&amp;"")="",ISNUMBER(MATCH(TRIM(Customers!J938&amp;""),Codes!$A$5:$A$14,0))),"",TRIM(Customers!J938))</f>
        <v>Online Banking</v>
      </c>
      <c r="K938" s="3" t="n">
        <f aca="false">IF(OR(TRIM(Customers!K938&amp;"")="",ISNUMBER(MATCH(TRIM(Customers!K938&amp;""),Codes!$A$5:$A$14,0))),"",IF(ISNUMBER(Customers!K938),Customers!K938,IFERROR(VALUE(Customers!K938),"")))</f>
        <v>3</v>
      </c>
      <c r="L938" s="4" t="n">
        <f aca="false">IF(OR(TRIM(Customers!L938&amp;"")="",ISNUMBER(MATCH(TRIM(Customers!L938&amp;""),Codes!$A$5:$A$14,0))),"",IF(ISNUMBER(Customers!L938),Customers!L938,IFERROR(VALUE(Customers!L938),"")))</f>
        <v>3395.86</v>
      </c>
      <c r="M938" s="4" t="n">
        <f aca="false">IF(OR(TRIM(Customers!M938&amp;"")="",ISNUMBER(MATCH(TRIM(Customers!M938&amp;""),Codes!$A$5:$A$14,0))),"",IF(ISNUMBER(Customers!M938),Customers!M938,IFERROR(VALUE(Customers!M938),"")))</f>
        <v>28405.25</v>
      </c>
      <c r="N938" s="3" t="n">
        <f aca="false">IF(OR(TRIM(Customers!N938&amp;"")="",ISNUMBER(MATCH(TRIM(Customers!N938&amp;""),Codes!$A$5:$A$14,0)),Customers!N938=9999),"",IF(ISNUMBER(Customers!N938),Customers!N938,IFERROR(VALUE(Customers!N938),"")))</f>
        <v>27</v>
      </c>
      <c r="O938" s="4" t="n">
        <f aca="false">IF(OR(TRIM(Customers!O938&amp;"")="",ISNUMBER(MATCH(TRIM(Customers!O938&amp;""),Codes!$A$5:$A$14,0))),"",IF(ISNUMBER(Customers!O938),Customers!O938,IFERROR(VALUE(Customers!O938),"")))</f>
        <v>30.62</v>
      </c>
      <c r="P938" s="3" t="n">
        <f aca="false">IF(OR(TRIM(Customers!P938&amp;"")="",ISNUMBER(MATCH(TRIM(Customers!P938&amp;""),Codes!$A$5:$A$14,0))),"",IF(ISNUMBER(Customers!P938),Customers!P938,IFERROR(VALUE(Customers!P938),"")))</f>
        <v>2</v>
      </c>
      <c r="Q938" s="4" t="n">
        <f aca="false">IF(OR(TRIM(Customers!Q938&amp;"")="",ISNUMBER(MATCH(TRIM(Customers!Q938&amp;""),Codes!$A$5:$A$14,0))),"",IF(ISNUMBER(Customers!Q938),Customers!Q938,IFERROR(VALUE(Customers!Q938),"")))</f>
        <v>4000</v>
      </c>
      <c r="R938" s="4" t="n">
        <f aca="false">IF(OR(TRIM(Customers!R938&amp;"")="",ISNUMBER(MATCH(TRIM(Customers!R938&amp;""),Codes!$A$5:$A$14,0))),"",IF(ISNUMBER(Customers!R938),Customers!R938,IFERROR(VALUE(Customers!R938),"")))</f>
        <v>1061.14</v>
      </c>
      <c r="S938" s="4" t="n">
        <f aca="false">IF(OR(TRIM(Customers!S938&amp;"")="",ISNUMBER(MATCH(TRIM(Customers!S938&amp;""),Codes!$A$5:$A$14,0))),"",IF(ISNUMBER(Customers!S938),Customers!S938,IFERROR(VALUE(Customers!S938),"")))</f>
        <v>52000</v>
      </c>
      <c r="T938" s="4" t="n">
        <f aca="false">IF(OR(TRIM(Customers!T938&amp;"")="",ISNUMBER(MATCH(TRIM(Customers!T938&amp;""),Codes!$A$5:$A$14,0))),"",IF(ISNUMBER(Customers!T938),Customers!T938,IFERROR(VALUE(Customers!T938),"")))</f>
        <v>354</v>
      </c>
      <c r="U938" s="3" t="n">
        <f aca="false">IF(OR(TRIM(Customers!U938&amp;"")="",ISNUMBER(MATCH(TRIM(Customers!U938&amp;""),Codes!$A$5:$A$14,0)),Customers!U938=0),"",IF(ISNUMBER(Customers!U938),Customers!U938,IFERROR(VALUE(Customers!U938),"")))</f>
        <v>693</v>
      </c>
      <c r="V938" s="3" t="n">
        <f aca="false">IF(OR(TRIM(Customers!V938&amp;"")="",ISNUMBER(MATCH(TRIM(Customers!V938&amp;""),Codes!$A$5:$A$14,0))),"",IF(ISNUMBER(Customers!V938),Customers!V938,IFERROR(VALUE(Customers!V938),"")))</f>
        <v>0</v>
      </c>
    </row>
    <row r="939" customFormat="false" ht="15" hidden="false" customHeight="false" outlineLevel="0" collapsed="false">
      <c r="A939" s="2" t="str">
        <f aca="false">Customers!A939</f>
        <v>CL00938</v>
      </c>
      <c r="B939" s="3" t="n">
        <f aca="false">IF(OR(TRIM(Customers!B939&amp;"")="",ISNUMBER(MATCH(TRIM(Customers!B939&amp;""),Codes!$A$5:$A$14,0)),Customers!B939=0),"",IF(ISNUMBER(Customers!B939),Customers!B939,IFERROR(VALUE(Customers!B939),"")))</f>
        <v>39</v>
      </c>
      <c r="C939" s="2" t="str">
        <f aca="false">IF(OR(TRIM(Customers!C939&amp;"")="",ISNUMBER(MATCH(TRIM(Customers!C939&amp;""),Codes!$A$5:$A$14,0))),"",TRIM(Customers!C939))</f>
        <v>F</v>
      </c>
      <c r="D939" s="2" t="str">
        <f aca="false">IF(OR(TRIM(Customers!D939&amp;"")="",ISNUMBER(MATCH(TRIM(Customers!D939&amp;""),Codes!$A$5:$A$14,0))),"",TRIM(Customers!D939))</f>
        <v>Piemonte</v>
      </c>
      <c r="E939" s="2" t="str">
        <f aca="false">IF(OR(TRIM(Customers!E939&amp;"")="",ISNUMBER(MATCH(TRIM(Customers!E939&amp;""),Codes!$A$5:$A$14,0))),"",TRIM(Customers!E939))</f>
        <v>Self-employed</v>
      </c>
      <c r="F939" s="2" t="str">
        <f aca="false">IF(OR(TRIM(Customers!F939&amp;"")="",ISNUMBER(MATCH(TRIM(Customers!F939&amp;""),Codes!$A$5:$A$14,0))),"",TRIM(Customers!F939))</f>
        <v>Married</v>
      </c>
      <c r="G939" s="4" t="n">
        <f aca="false">IF(OR(TRIM(Customers!G939&amp;"")="",ISNUMBER(MATCH(TRIM(Customers!G939&amp;""),Codes!$A$5:$A$14,0)),Customers!G939=-999),"",IF(ISNUMBER(Customers!G939),Customers!G939,IFERROR(VALUE(Customers!G939),"")))</f>
        <v>60300</v>
      </c>
      <c r="H939" s="3" t="n">
        <f aca="false">IF(OR(TRIM(Customers!H939&amp;"")="",ISNUMBER(MATCH(TRIM(Customers!H939&amp;""),Codes!$A$5:$A$14,0))),"",IF(ISNUMBER(Customers!H939),Customers!H939,IFERROR(VALUE(Customers!H939),"")))</f>
        <v>10</v>
      </c>
      <c r="I939" s="5" t="n">
        <f aca="false">IF(OR(TRIM(Customers!I939&amp;"")="",ISNUMBER(MATCH(TRIM(Customers!I939&amp;""),Codes!$A$5:$A$14,0)),Customers!I939=DATE(1970,1,1)),"",IF(ISNUMBER(Customers!I939),Customers!I939,IFERROR(DATEVALUE(Customers!I939),"")))</f>
        <v>42408</v>
      </c>
      <c r="J939" s="2" t="str">
        <f aca="false">IF(OR(TRIM(Customers!J939&amp;"")="",ISNUMBER(MATCH(TRIM(Customers!J939&amp;""),Codes!$A$5:$A$14,0))),"",TRIM(Customers!J939))</f>
        <v>Online Banking</v>
      </c>
      <c r="K939" s="3" t="n">
        <f aca="false">IF(OR(TRIM(Customers!K939&amp;"")="",ISNUMBER(MATCH(TRIM(Customers!K939&amp;""),Codes!$A$5:$A$14,0))),"",IF(ISNUMBER(Customers!K939),Customers!K939,IFERROR(VALUE(Customers!K939),"")))</f>
        <v>4</v>
      </c>
      <c r="L939" s="4" t="n">
        <f aca="false">IF(OR(TRIM(Customers!L939&amp;"")="",ISNUMBER(MATCH(TRIM(Customers!L939&amp;""),Codes!$A$5:$A$14,0))),"",IF(ISNUMBER(Customers!L939),Customers!L939,IFERROR(VALUE(Customers!L939),"")))</f>
        <v>6969.15</v>
      </c>
      <c r="M939" s="4" t="n">
        <f aca="false">IF(OR(TRIM(Customers!M939&amp;"")="",ISNUMBER(MATCH(TRIM(Customers!M939&amp;""),Codes!$A$5:$A$14,0))),"",IF(ISNUMBER(Customers!M939),Customers!M939,IFERROR(VALUE(Customers!M939),"")))</f>
        <v>0</v>
      </c>
      <c r="N939" s="3" t="n">
        <f aca="false">IF(OR(TRIM(Customers!N939&amp;"")="",ISNUMBER(MATCH(TRIM(Customers!N939&amp;""),Codes!$A$5:$A$14,0)),Customers!N939=9999),"",IF(ISNUMBER(Customers!N939),Customers!N939,IFERROR(VALUE(Customers!N939),"")))</f>
        <v>29</v>
      </c>
      <c r="O939" s="4" t="n">
        <f aca="false">IF(OR(TRIM(Customers!O939&amp;"")="",ISNUMBER(MATCH(TRIM(Customers!O939&amp;""),Codes!$A$5:$A$14,0))),"",IF(ISNUMBER(Customers!O939),Customers!O939,IFERROR(VALUE(Customers!O939),"")))</f>
        <v>53.65</v>
      </c>
      <c r="P939" s="3" t="n">
        <f aca="false">IF(OR(TRIM(Customers!P939&amp;"")="",ISNUMBER(MATCH(TRIM(Customers!P939&amp;""),Codes!$A$5:$A$14,0))),"",IF(ISNUMBER(Customers!P939),Customers!P939,IFERROR(VALUE(Customers!P939),"")))</f>
        <v>1</v>
      </c>
      <c r="Q939" s="4" t="n">
        <f aca="false">IF(OR(TRIM(Customers!Q939&amp;"")="",ISNUMBER(MATCH(TRIM(Customers!Q939&amp;""),Codes!$A$5:$A$14,0))),"",IF(ISNUMBER(Customers!Q939),Customers!Q939,IFERROR(VALUE(Customers!Q939),"")))</f>
        <v>13000</v>
      </c>
      <c r="R939" s="4" t="n">
        <f aca="false">IF(OR(TRIM(Customers!R939&amp;"")="",ISNUMBER(MATCH(TRIM(Customers!R939&amp;""),Codes!$A$5:$A$14,0))),"",IF(ISNUMBER(Customers!R939),Customers!R939,IFERROR(VALUE(Customers!R939),"")))</f>
        <v>97.51</v>
      </c>
      <c r="S939" s="4" t="str">
        <f aca="false">IF(OR(TRIM(Customers!S939&amp;"")="",ISNUMBER(MATCH(TRIM(Customers!S939&amp;""),Codes!$A$5:$A$14,0))),"",IF(ISNUMBER(Customers!S939),Customers!S939,IFERROR(VALUE(Customers!S939),"")))</f>
        <v/>
      </c>
      <c r="T939" s="4" t="str">
        <f aca="false">IF(OR(TRIM(Customers!T939&amp;"")="",ISNUMBER(MATCH(TRIM(Customers!T939&amp;""),Codes!$A$5:$A$14,0))),"",IF(ISNUMBER(Customers!T939),Customers!T939,IFERROR(VALUE(Customers!T939),"")))</f>
        <v/>
      </c>
      <c r="U939" s="3" t="n">
        <f aca="false">IF(OR(TRIM(Customers!U939&amp;"")="",ISNUMBER(MATCH(TRIM(Customers!U939&amp;""),Codes!$A$5:$A$14,0)),Customers!U939=0),"",IF(ISNUMBER(Customers!U939),Customers!U939,IFERROR(VALUE(Customers!U939),"")))</f>
        <v>690</v>
      </c>
      <c r="V939" s="3" t="n">
        <f aca="false">IF(OR(TRIM(Customers!V939&amp;"")="",ISNUMBER(MATCH(TRIM(Customers!V939&amp;""),Codes!$A$5:$A$14,0))),"",IF(ISNUMBER(Customers!V939),Customers!V939,IFERROR(VALUE(Customers!V939),"")))</f>
        <v>0</v>
      </c>
    </row>
    <row r="940" customFormat="false" ht="15" hidden="false" customHeight="false" outlineLevel="0" collapsed="false">
      <c r="A940" s="2" t="str">
        <f aca="false">Customers!A940</f>
        <v>CL00939</v>
      </c>
      <c r="B940" s="3" t="n">
        <f aca="false">IF(OR(TRIM(Customers!B940&amp;"")="",ISNUMBER(MATCH(TRIM(Customers!B940&amp;""),Codes!$A$5:$A$14,0)),Customers!B940=0),"",IF(ISNUMBER(Customers!B940),Customers!B940,IFERROR(VALUE(Customers!B940),"")))</f>
        <v>37</v>
      </c>
      <c r="C940" s="2" t="str">
        <f aca="false">IF(OR(TRIM(Customers!C940&amp;"")="",ISNUMBER(MATCH(TRIM(Customers!C940&amp;""),Codes!$A$5:$A$14,0))),"",TRIM(Customers!C940))</f>
        <v>F</v>
      </c>
      <c r="D940" s="2" t="str">
        <f aca="false">IF(OR(TRIM(Customers!D940&amp;"")="",ISNUMBER(MATCH(TRIM(Customers!D940&amp;""),Codes!$A$5:$A$14,0))),"",TRIM(Customers!D940))</f>
        <v>Friuli-Venezia Giulia</v>
      </c>
      <c r="E940" s="2" t="str">
        <f aca="false">IF(OR(TRIM(Customers!E940&amp;"")="",ISNUMBER(MATCH(TRIM(Customers!E940&amp;""),Codes!$A$5:$A$14,0))),"",TRIM(Customers!E940))</f>
        <v>Manual worker</v>
      </c>
      <c r="F940" s="2" t="str">
        <f aca="false">IF(OR(TRIM(Customers!F940&amp;"")="",ISNUMBER(MATCH(TRIM(Customers!F940&amp;""),Codes!$A$5:$A$14,0))),"",TRIM(Customers!F940))</f>
        <v>Married</v>
      </c>
      <c r="G940" s="4" t="n">
        <f aca="false">IF(OR(TRIM(Customers!G940&amp;"")="",ISNUMBER(MATCH(TRIM(Customers!G940&amp;""),Codes!$A$5:$A$14,0)),Customers!G940=-999),"",IF(ISNUMBER(Customers!G940),Customers!G940,IFERROR(VALUE(Customers!G940),"")))</f>
        <v>24600</v>
      </c>
      <c r="H940" s="3" t="n">
        <f aca="false">IF(OR(TRIM(Customers!H940&amp;"")="",ISNUMBER(MATCH(TRIM(Customers!H940&amp;""),Codes!$A$5:$A$14,0))),"",IF(ISNUMBER(Customers!H940),Customers!H940,IFERROR(VALUE(Customers!H940),"")))</f>
        <v>4</v>
      </c>
      <c r="I940" s="5" t="n">
        <f aca="false">IF(OR(TRIM(Customers!I940&amp;"")="",ISNUMBER(MATCH(TRIM(Customers!I940&amp;""),Codes!$A$5:$A$14,0)),Customers!I940=DATE(1970,1,1)),"",IF(ISNUMBER(Customers!I940),Customers!I940,IFERROR(DATEVALUE(Customers!I940),"")))</f>
        <v>44672</v>
      </c>
      <c r="J940" s="2" t="str">
        <f aca="false">IF(OR(TRIM(Customers!J940&amp;"")="",ISNUMBER(MATCH(TRIM(Customers!J940&amp;""),Codes!$A$5:$A$14,0))),"",TRIM(Customers!J940))</f>
        <v>App</v>
      </c>
      <c r="K940" s="3" t="n">
        <f aca="false">IF(OR(TRIM(Customers!K940&amp;"")="",ISNUMBER(MATCH(TRIM(Customers!K940&amp;""),Codes!$A$5:$A$14,0))),"",IF(ISNUMBER(Customers!K940),Customers!K940,IFERROR(VALUE(Customers!K940),"")))</f>
        <v>1</v>
      </c>
      <c r="L940" s="4" t="n">
        <f aca="false">IF(OR(TRIM(Customers!L940&amp;"")="",ISNUMBER(MATCH(TRIM(Customers!L940&amp;""),Codes!$A$5:$A$14,0))),"",IF(ISNUMBER(Customers!L940),Customers!L940,IFERROR(VALUE(Customers!L940),"")))</f>
        <v>1724.15</v>
      </c>
      <c r="M940" s="4" t="n">
        <f aca="false">IF(OR(TRIM(Customers!M940&amp;"")="",ISNUMBER(MATCH(TRIM(Customers!M940&amp;""),Codes!$A$5:$A$14,0))),"",IF(ISNUMBER(Customers!M940),Customers!M940,IFERROR(VALUE(Customers!M940),"")))</f>
        <v>7013.13</v>
      </c>
      <c r="N940" s="3" t="n">
        <f aca="false">IF(OR(TRIM(Customers!N940&amp;"")="",ISNUMBER(MATCH(TRIM(Customers!N940&amp;""),Codes!$A$5:$A$14,0)),Customers!N940=9999),"",IF(ISNUMBER(Customers!N940),Customers!N940,IFERROR(VALUE(Customers!N940),"")))</f>
        <v>25</v>
      </c>
      <c r="O940" s="4" t="n">
        <f aca="false">IF(OR(TRIM(Customers!O940&amp;"")="",ISNUMBER(MATCH(TRIM(Customers!O940&amp;""),Codes!$A$5:$A$14,0))),"",IF(ISNUMBER(Customers!O940),Customers!O940,IFERROR(VALUE(Customers!O940),"")))</f>
        <v>40.77</v>
      </c>
      <c r="P940" s="3" t="n">
        <f aca="false">IF(OR(TRIM(Customers!P940&amp;"")="",ISNUMBER(MATCH(TRIM(Customers!P940&amp;""),Codes!$A$5:$A$14,0))),"",IF(ISNUMBER(Customers!P940),Customers!P940,IFERROR(VALUE(Customers!P940),"")))</f>
        <v>1</v>
      </c>
      <c r="Q940" s="4" t="n">
        <f aca="false">IF(OR(TRIM(Customers!Q940&amp;"")="",ISNUMBER(MATCH(TRIM(Customers!Q940&amp;""),Codes!$A$5:$A$14,0))),"",IF(ISNUMBER(Customers!Q940),Customers!Q940,IFERROR(VALUE(Customers!Q940),"")))</f>
        <v>0</v>
      </c>
      <c r="R940" s="4" t="n">
        <f aca="false">IF(OR(TRIM(Customers!R940&amp;"")="",ISNUMBER(MATCH(TRIM(Customers!R940&amp;""),Codes!$A$5:$A$14,0))),"",IF(ISNUMBER(Customers!R940),Customers!R940,IFERROR(VALUE(Customers!R940),"")))</f>
        <v>0</v>
      </c>
      <c r="S940" s="4" t="n">
        <f aca="false">IF(OR(TRIM(Customers!S940&amp;"")="",ISNUMBER(MATCH(TRIM(Customers!S940&amp;""),Codes!$A$5:$A$14,0))),"",IF(ISNUMBER(Customers!S940),Customers!S940,IFERROR(VALUE(Customers!S940),"")))</f>
        <v>90000</v>
      </c>
      <c r="T940" s="4" t="n">
        <f aca="false">IF(OR(TRIM(Customers!T940&amp;"")="",ISNUMBER(MATCH(TRIM(Customers!T940&amp;""),Codes!$A$5:$A$14,0))),"",IF(ISNUMBER(Customers!T940),Customers!T940,IFERROR(VALUE(Customers!T940),"")))</f>
        <v>598</v>
      </c>
      <c r="U940" s="3" t="n">
        <f aca="false">IF(OR(TRIM(Customers!U940&amp;"")="",ISNUMBER(MATCH(TRIM(Customers!U940&amp;""),Codes!$A$5:$A$14,0)),Customers!U940=0),"",IF(ISNUMBER(Customers!U940),Customers!U940,IFERROR(VALUE(Customers!U940),"")))</f>
        <v>650</v>
      </c>
      <c r="V940" s="3" t="str">
        <f aca="false">IF(OR(TRIM(Customers!V940&amp;"")="",ISNUMBER(MATCH(TRIM(Customers!V940&amp;""),Codes!$A$5:$A$14,0))),"",IF(ISNUMBER(Customers!V940),Customers!V940,IFERROR(VALUE(Customers!V940),"")))</f>
        <v/>
      </c>
    </row>
    <row r="941" customFormat="false" ht="15" hidden="false" customHeight="false" outlineLevel="0" collapsed="false">
      <c r="A941" s="2" t="str">
        <f aca="false">Customers!A941</f>
        <v>CL00940</v>
      </c>
      <c r="B941" s="3" t="n">
        <f aca="false">IF(OR(TRIM(Customers!B941&amp;"")="",ISNUMBER(MATCH(TRIM(Customers!B941&amp;""),Codes!$A$5:$A$14,0)),Customers!B941=0),"",IF(ISNUMBER(Customers!B941),Customers!B941,IFERROR(VALUE(Customers!B941),"")))</f>
        <v>66</v>
      </c>
      <c r="C941" s="2" t="str">
        <f aca="false">IF(OR(TRIM(Customers!C941&amp;"")="",ISNUMBER(MATCH(TRIM(Customers!C941&amp;""),Codes!$A$5:$A$14,0))),"",TRIM(Customers!C941))</f>
        <v>F</v>
      </c>
      <c r="D941" s="2" t="str">
        <f aca="false">IF(OR(TRIM(Customers!D941&amp;"")="",ISNUMBER(MATCH(TRIM(Customers!D941&amp;""),Codes!$A$5:$A$14,0))),"",TRIM(Customers!D941))</f>
        <v>Sicilia</v>
      </c>
      <c r="E941" s="2" t="str">
        <f aca="false">IF(OR(TRIM(Customers!E941&amp;"")="",ISNUMBER(MATCH(TRIM(Customers!E941&amp;""),Codes!$A$5:$A$14,0))),"",TRIM(Customers!E941))</f>
        <v>Retired</v>
      </c>
      <c r="F941" s="2" t="str">
        <f aca="false">IF(OR(TRIM(Customers!F941&amp;"")="",ISNUMBER(MATCH(TRIM(Customers!F941&amp;""),Codes!$A$5:$A$14,0))),"",TRIM(Customers!F941))</f>
        <v>Divorced</v>
      </c>
      <c r="G941" s="4" t="n">
        <f aca="false">IF(OR(TRIM(Customers!G941&amp;"")="",ISNUMBER(MATCH(TRIM(Customers!G941&amp;""),Codes!$A$5:$A$14,0)),Customers!G941=-999),"",IF(ISNUMBER(Customers!G941),Customers!G941,IFERROR(VALUE(Customers!G941),"")))</f>
        <v>16700</v>
      </c>
      <c r="H941" s="3" t="n">
        <f aca="false">IF(OR(TRIM(Customers!H941&amp;"")="",ISNUMBER(MATCH(TRIM(Customers!H941&amp;""),Codes!$A$5:$A$14,0))),"",IF(ISNUMBER(Customers!H941),Customers!H941,IFERROR(VALUE(Customers!H941),"")))</f>
        <v>27</v>
      </c>
      <c r="I941" s="5" t="n">
        <f aca="false">IF(OR(TRIM(Customers!I941&amp;"")="",ISNUMBER(MATCH(TRIM(Customers!I941&amp;""),Codes!$A$5:$A$14,0)),Customers!I941=DATE(1970,1,1)),"",IF(ISNUMBER(Customers!I941),Customers!I941,IFERROR(DATEVALUE(Customers!I941),"")))</f>
        <v>36401</v>
      </c>
      <c r="J941" s="2" t="str">
        <f aca="false">IF(OR(TRIM(Customers!J941&amp;"")="",ISNUMBER(MATCH(TRIM(Customers!J941&amp;""),Codes!$A$5:$A$14,0))),"",TRIM(Customers!J941))</f>
        <v>Branch</v>
      </c>
      <c r="K941" s="3" t="n">
        <f aca="false">IF(OR(TRIM(Customers!K941&amp;"")="",ISNUMBER(MATCH(TRIM(Customers!K941&amp;""),Codes!$A$5:$A$14,0))),"",IF(ISNUMBER(Customers!K941),Customers!K941,IFERROR(VALUE(Customers!K941),"")))</f>
        <v>4</v>
      </c>
      <c r="L941" s="4" t="n">
        <f aca="false">IF(OR(TRIM(Customers!L941&amp;"")="",ISNUMBER(MATCH(TRIM(Customers!L941&amp;""),Codes!$A$5:$A$14,0))),"",IF(ISNUMBER(Customers!L941),Customers!L941,IFERROR(VALUE(Customers!L941),"")))</f>
        <v>1225.55</v>
      </c>
      <c r="M941" s="4" t="n">
        <f aca="false">IF(OR(TRIM(Customers!M941&amp;"")="",ISNUMBER(MATCH(TRIM(Customers!M941&amp;""),Codes!$A$5:$A$14,0))),"",IF(ISNUMBER(Customers!M941),Customers!M941,IFERROR(VALUE(Customers!M941),"")))</f>
        <v>39046.97</v>
      </c>
      <c r="N941" s="3" t="n">
        <f aca="false">IF(OR(TRIM(Customers!N941&amp;"")="",ISNUMBER(MATCH(TRIM(Customers!N941&amp;""),Codes!$A$5:$A$14,0)),Customers!N941=9999),"",IF(ISNUMBER(Customers!N941),Customers!N941,IFERROR(VALUE(Customers!N941),"")))</f>
        <v>16</v>
      </c>
      <c r="O941" s="4" t="n">
        <f aca="false">IF(OR(TRIM(Customers!O941&amp;"")="",ISNUMBER(MATCH(TRIM(Customers!O941&amp;""),Codes!$A$5:$A$14,0))),"",IF(ISNUMBER(Customers!O941),Customers!O941,IFERROR(VALUE(Customers!O941),"")))</f>
        <v>49.78</v>
      </c>
      <c r="P941" s="3" t="n">
        <f aca="false">IF(OR(TRIM(Customers!P941&amp;"")="",ISNUMBER(MATCH(TRIM(Customers!P941&amp;""),Codes!$A$5:$A$14,0))),"",IF(ISNUMBER(Customers!P941),Customers!P941,IFERROR(VALUE(Customers!P941),"")))</f>
        <v>6</v>
      </c>
      <c r="Q941" s="4" t="n">
        <f aca="false">IF(OR(TRIM(Customers!Q941&amp;"")="",ISNUMBER(MATCH(TRIM(Customers!Q941&amp;""),Codes!$A$5:$A$14,0))),"",IF(ISNUMBER(Customers!Q941),Customers!Q941,IFERROR(VALUE(Customers!Q941),"")))</f>
        <v>3000</v>
      </c>
      <c r="R941" s="4" t="n">
        <f aca="false">IF(OR(TRIM(Customers!R941&amp;"")="",ISNUMBER(MATCH(TRIM(Customers!R941&amp;""),Codes!$A$5:$A$14,0))),"",IF(ISNUMBER(Customers!R941),Customers!R941,IFERROR(VALUE(Customers!R941),"")))</f>
        <v>450.91</v>
      </c>
      <c r="S941" s="4" t="str">
        <f aca="false">IF(OR(TRIM(Customers!S941&amp;"")="",ISNUMBER(MATCH(TRIM(Customers!S941&amp;""),Codes!$A$5:$A$14,0))),"",IF(ISNUMBER(Customers!S941),Customers!S941,IFERROR(VALUE(Customers!S941),"")))</f>
        <v/>
      </c>
      <c r="T941" s="4" t="str">
        <f aca="false">IF(OR(TRIM(Customers!T941&amp;"")="",ISNUMBER(MATCH(TRIM(Customers!T941&amp;""),Codes!$A$5:$A$14,0))),"",IF(ISNUMBER(Customers!T941),Customers!T941,IFERROR(VALUE(Customers!T941),"")))</f>
        <v/>
      </c>
      <c r="U941" s="3" t="n">
        <f aca="false">IF(OR(TRIM(Customers!U941&amp;"")="",ISNUMBER(MATCH(TRIM(Customers!U941&amp;""),Codes!$A$5:$A$14,0)),Customers!U941=0),"",IF(ISNUMBER(Customers!U941),Customers!U941,IFERROR(VALUE(Customers!U941),"")))</f>
        <v>640</v>
      </c>
      <c r="V941" s="3" t="str">
        <f aca="false">IF(OR(TRIM(Customers!V941&amp;"")="",ISNUMBER(MATCH(TRIM(Customers!V941&amp;""),Codes!$A$5:$A$14,0))),"",IF(ISNUMBER(Customers!V941),Customers!V941,IFERROR(VALUE(Customers!V941),"")))</f>
        <v/>
      </c>
    </row>
    <row r="942" customFormat="false" ht="15" hidden="false" customHeight="false" outlineLevel="0" collapsed="false">
      <c r="A942" s="2" t="str">
        <f aca="false">Customers!A942</f>
        <v>CL00941</v>
      </c>
      <c r="B942" s="3" t="str">
        <f aca="false">IF(OR(TRIM(Customers!B942&amp;"")="",ISNUMBER(MATCH(TRIM(Customers!B942&amp;""),Codes!$A$5:$A$14,0)),Customers!B942=0),"",IF(ISNUMBER(Customers!B942),Customers!B942,IFERROR(VALUE(Customers!B942),"")))</f>
        <v/>
      </c>
      <c r="C942" s="2" t="str">
        <f aca="false">IF(OR(TRIM(Customers!C942&amp;"")="",ISNUMBER(MATCH(TRIM(Customers!C942&amp;""),Codes!$A$5:$A$14,0))),"",TRIM(Customers!C942))</f>
        <v/>
      </c>
      <c r="D942" s="2" t="str">
        <f aca="false">IF(OR(TRIM(Customers!D942&amp;"")="",ISNUMBER(MATCH(TRIM(Customers!D942&amp;""),Codes!$A$5:$A$14,0))),"",TRIM(Customers!D942))</f>
        <v/>
      </c>
      <c r="E942" s="2" t="str">
        <f aca="false">IF(OR(TRIM(Customers!E942&amp;"")="",ISNUMBER(MATCH(TRIM(Customers!E942&amp;""),Codes!$A$5:$A$14,0))),"",TRIM(Customers!E942))</f>
        <v/>
      </c>
      <c r="F942" s="2" t="str">
        <f aca="false">IF(OR(TRIM(Customers!F942&amp;"")="",ISNUMBER(MATCH(TRIM(Customers!F942&amp;""),Codes!$A$5:$A$14,0))),"",TRIM(Customers!F942))</f>
        <v/>
      </c>
      <c r="G942" s="4" t="str">
        <f aca="false">IF(OR(TRIM(Customers!G942&amp;"")="",ISNUMBER(MATCH(TRIM(Customers!G942&amp;""),Codes!$A$5:$A$14,0)),Customers!G942=-999),"",IF(ISNUMBER(Customers!G942),Customers!G942,IFERROR(VALUE(Customers!G942),"")))</f>
        <v/>
      </c>
      <c r="H942" s="3" t="str">
        <f aca="false">IF(OR(TRIM(Customers!H942&amp;"")="",ISNUMBER(MATCH(TRIM(Customers!H942&amp;""),Codes!$A$5:$A$14,0))),"",IF(ISNUMBER(Customers!H942),Customers!H942,IFERROR(VALUE(Customers!H942),"")))</f>
        <v/>
      </c>
      <c r="I942" s="5" t="str">
        <f aca="false">IF(OR(TRIM(Customers!I942&amp;"")="",ISNUMBER(MATCH(TRIM(Customers!I942&amp;""),Codes!$A$5:$A$14,0)),Customers!I942=DATE(1970,1,1)),"",IF(ISNUMBER(Customers!I942),Customers!I942,IFERROR(DATEVALUE(Customers!I942),"")))</f>
        <v/>
      </c>
      <c r="J942" s="2" t="str">
        <f aca="false">IF(OR(TRIM(Customers!J942&amp;"")="",ISNUMBER(MATCH(TRIM(Customers!J942&amp;""),Codes!$A$5:$A$14,0))),"",TRIM(Customers!J942))</f>
        <v/>
      </c>
      <c r="K942" s="3" t="str">
        <f aca="false">IF(OR(TRIM(Customers!K942&amp;"")="",ISNUMBER(MATCH(TRIM(Customers!K942&amp;""),Codes!$A$5:$A$14,0))),"",IF(ISNUMBER(Customers!K942),Customers!K942,IFERROR(VALUE(Customers!K942),"")))</f>
        <v/>
      </c>
      <c r="L942" s="4" t="str">
        <f aca="false">IF(OR(TRIM(Customers!L942&amp;"")="",ISNUMBER(MATCH(TRIM(Customers!L942&amp;""),Codes!$A$5:$A$14,0))),"",IF(ISNUMBER(Customers!L942),Customers!L942,IFERROR(VALUE(Customers!L942),"")))</f>
        <v/>
      </c>
      <c r="M942" s="4" t="str">
        <f aca="false">IF(OR(TRIM(Customers!M942&amp;"")="",ISNUMBER(MATCH(TRIM(Customers!M942&amp;""),Codes!$A$5:$A$14,0))),"",IF(ISNUMBER(Customers!M942),Customers!M942,IFERROR(VALUE(Customers!M942),"")))</f>
        <v/>
      </c>
      <c r="N942" s="3" t="str">
        <f aca="false">IF(OR(TRIM(Customers!N942&amp;"")="",ISNUMBER(MATCH(TRIM(Customers!N942&amp;""),Codes!$A$5:$A$14,0)),Customers!N942=9999),"",IF(ISNUMBER(Customers!N942),Customers!N942,IFERROR(VALUE(Customers!N942),"")))</f>
        <v/>
      </c>
      <c r="O942" s="4" t="str">
        <f aca="false">IF(OR(TRIM(Customers!O942&amp;"")="",ISNUMBER(MATCH(TRIM(Customers!O942&amp;""),Codes!$A$5:$A$14,0))),"",IF(ISNUMBER(Customers!O942),Customers!O942,IFERROR(VALUE(Customers!O942),"")))</f>
        <v/>
      </c>
      <c r="P942" s="3" t="str">
        <f aca="false">IF(OR(TRIM(Customers!P942&amp;"")="",ISNUMBER(MATCH(TRIM(Customers!P942&amp;""),Codes!$A$5:$A$14,0))),"",IF(ISNUMBER(Customers!P942),Customers!P942,IFERROR(VALUE(Customers!P942),"")))</f>
        <v/>
      </c>
      <c r="Q942" s="4" t="str">
        <f aca="false">IF(OR(TRIM(Customers!Q942&amp;"")="",ISNUMBER(MATCH(TRIM(Customers!Q942&amp;""),Codes!$A$5:$A$14,0))),"",IF(ISNUMBER(Customers!Q942),Customers!Q942,IFERROR(VALUE(Customers!Q942),"")))</f>
        <v/>
      </c>
      <c r="R942" s="4" t="str">
        <f aca="false">IF(OR(TRIM(Customers!R942&amp;"")="",ISNUMBER(MATCH(TRIM(Customers!R942&amp;""),Codes!$A$5:$A$14,0))),"",IF(ISNUMBER(Customers!R942),Customers!R942,IFERROR(VALUE(Customers!R942),"")))</f>
        <v/>
      </c>
      <c r="S942" s="4" t="str">
        <f aca="false">IF(OR(TRIM(Customers!S942&amp;"")="",ISNUMBER(MATCH(TRIM(Customers!S942&amp;""),Codes!$A$5:$A$14,0))),"",IF(ISNUMBER(Customers!S942),Customers!S942,IFERROR(VALUE(Customers!S942),"")))</f>
        <v/>
      </c>
      <c r="T942" s="4" t="str">
        <f aca="false">IF(OR(TRIM(Customers!T942&amp;"")="",ISNUMBER(MATCH(TRIM(Customers!T942&amp;""),Codes!$A$5:$A$14,0))),"",IF(ISNUMBER(Customers!T942),Customers!T942,IFERROR(VALUE(Customers!T942),"")))</f>
        <v/>
      </c>
      <c r="U942" s="3" t="str">
        <f aca="false">IF(OR(TRIM(Customers!U942&amp;"")="",ISNUMBER(MATCH(TRIM(Customers!U942&amp;""),Codes!$A$5:$A$14,0)),Customers!U942=0),"",IF(ISNUMBER(Customers!U942),Customers!U942,IFERROR(VALUE(Customers!U942),"")))</f>
        <v/>
      </c>
      <c r="V942" s="3" t="str">
        <f aca="false">IF(OR(TRIM(Customers!V942&amp;"")="",ISNUMBER(MATCH(TRIM(Customers!V942&amp;""),Codes!$A$5:$A$14,0))),"",IF(ISNUMBER(Customers!V942),Customers!V942,IFERROR(VALUE(Customers!V942),"")))</f>
        <v/>
      </c>
    </row>
    <row r="943" customFormat="false" ht="15" hidden="false" customHeight="false" outlineLevel="0" collapsed="false">
      <c r="A943" s="2" t="str">
        <f aca="false">Customers!A943</f>
        <v>CL00942</v>
      </c>
      <c r="B943" s="3" t="n">
        <f aca="false">IF(OR(TRIM(Customers!B943&amp;"")="",ISNUMBER(MATCH(TRIM(Customers!B943&amp;""),Codes!$A$5:$A$14,0)),Customers!B943=0),"",IF(ISNUMBER(Customers!B943),Customers!B943,IFERROR(VALUE(Customers!B943),"")))</f>
        <v>49</v>
      </c>
      <c r="C943" s="2" t="str">
        <f aca="false">IF(OR(TRIM(Customers!C943&amp;"")="",ISNUMBER(MATCH(TRIM(Customers!C943&amp;""),Codes!$A$5:$A$14,0))),"",TRIM(Customers!C943))</f>
        <v>M</v>
      </c>
      <c r="D943" s="2" t="str">
        <f aca="false">IF(OR(TRIM(Customers!D943&amp;"")="",ISNUMBER(MATCH(TRIM(Customers!D943&amp;""),Codes!$A$5:$A$14,0))),"",TRIM(Customers!D943))</f>
        <v>Lombardia</v>
      </c>
      <c r="E943" s="2" t="str">
        <f aca="false">IF(OR(TRIM(Customers!E943&amp;"")="",ISNUMBER(MATCH(TRIM(Customers!E943&amp;""),Codes!$A$5:$A$14,0))),"",TRIM(Customers!E943))</f>
        <v>Employee</v>
      </c>
      <c r="F943" s="2" t="str">
        <f aca="false">IF(OR(TRIM(Customers!F943&amp;"")="",ISNUMBER(MATCH(TRIM(Customers!F943&amp;""),Codes!$A$5:$A$14,0))),"",TRIM(Customers!F943))</f>
        <v>Single</v>
      </c>
      <c r="G943" s="4" t="n">
        <f aca="false">IF(OR(TRIM(Customers!G943&amp;"")="",ISNUMBER(MATCH(TRIM(Customers!G943&amp;""),Codes!$A$5:$A$14,0)),Customers!G943=-999),"",IF(ISNUMBER(Customers!G943),Customers!G943,IFERROR(VALUE(Customers!G943),"")))</f>
        <v>31900</v>
      </c>
      <c r="H943" s="3" t="n">
        <f aca="false">IF(OR(TRIM(Customers!H943&amp;"")="",ISNUMBER(MATCH(TRIM(Customers!H943&amp;""),Codes!$A$5:$A$14,0))),"",IF(ISNUMBER(Customers!H943),Customers!H943,IFERROR(VALUE(Customers!H943),"")))</f>
        <v>9</v>
      </c>
      <c r="I943" s="5" t="n">
        <f aca="false">IF(OR(TRIM(Customers!I943&amp;"")="",ISNUMBER(MATCH(TRIM(Customers!I943&amp;""),Codes!$A$5:$A$14,0)),Customers!I943=DATE(1970,1,1)),"",IF(ISNUMBER(Customers!I943),Customers!I943,IFERROR(DATEVALUE(Customers!I943),"")))</f>
        <v>42844</v>
      </c>
      <c r="J943" s="2" t="str">
        <f aca="false">IF(OR(TRIM(Customers!J943&amp;"")="",ISNUMBER(MATCH(TRIM(Customers!J943&amp;""),Codes!$A$5:$A$14,0))),"",TRIM(Customers!J943))</f>
        <v>Branch</v>
      </c>
      <c r="K943" s="3" t="n">
        <f aca="false">IF(OR(TRIM(Customers!K943&amp;"")="",ISNUMBER(MATCH(TRIM(Customers!K943&amp;""),Codes!$A$5:$A$14,0))),"",IF(ISNUMBER(Customers!K943),Customers!K943,IFERROR(VALUE(Customers!K943),"")))</f>
        <v>2</v>
      </c>
      <c r="L943" s="4" t="n">
        <f aca="false">IF(OR(TRIM(Customers!L943&amp;"")="",ISNUMBER(MATCH(TRIM(Customers!L943&amp;""),Codes!$A$5:$A$14,0))),"",IF(ISNUMBER(Customers!L943),Customers!L943,IFERROR(VALUE(Customers!L943),"")))</f>
        <v>1606.19</v>
      </c>
      <c r="M943" s="4" t="n">
        <f aca="false">IF(OR(TRIM(Customers!M943&amp;"")="",ISNUMBER(MATCH(TRIM(Customers!M943&amp;""),Codes!$A$5:$A$14,0))),"",IF(ISNUMBER(Customers!M943),Customers!M943,IFERROR(VALUE(Customers!M943),"")))</f>
        <v>0</v>
      </c>
      <c r="N943" s="3" t="n">
        <f aca="false">IF(OR(TRIM(Customers!N943&amp;"")="",ISNUMBER(MATCH(TRIM(Customers!N943&amp;""),Codes!$A$5:$A$14,0)),Customers!N943=9999),"",IF(ISNUMBER(Customers!N943),Customers!N943,IFERROR(VALUE(Customers!N943),"")))</f>
        <v>18</v>
      </c>
      <c r="O943" s="4" t="n">
        <f aca="false">IF(OR(TRIM(Customers!O943&amp;"")="",ISNUMBER(MATCH(TRIM(Customers!O943&amp;""),Codes!$A$5:$A$14,0))),"",IF(ISNUMBER(Customers!O943),Customers!O943,IFERROR(VALUE(Customers!O943),"")))</f>
        <v>32.11</v>
      </c>
      <c r="P943" s="3" t="n">
        <f aca="false">IF(OR(TRIM(Customers!P943&amp;"")="",ISNUMBER(MATCH(TRIM(Customers!P943&amp;""),Codes!$A$5:$A$14,0))),"",IF(ISNUMBER(Customers!P943),Customers!P943,IFERROR(VALUE(Customers!P943),"")))</f>
        <v>3</v>
      </c>
      <c r="Q943" s="4" t="n">
        <f aca="false">IF(OR(TRIM(Customers!Q943&amp;"")="",ISNUMBER(MATCH(TRIM(Customers!Q943&amp;""),Codes!$A$5:$A$14,0))),"",IF(ISNUMBER(Customers!Q943),Customers!Q943,IFERROR(VALUE(Customers!Q943),"")))</f>
        <v>5000</v>
      </c>
      <c r="R943" s="4" t="n">
        <f aca="false">IF(OR(TRIM(Customers!R943&amp;"")="",ISNUMBER(MATCH(TRIM(Customers!R943&amp;""),Codes!$A$5:$A$14,0))),"",IF(ISNUMBER(Customers!R943),Customers!R943,IFERROR(VALUE(Customers!R943),"")))</f>
        <v>1440.62</v>
      </c>
      <c r="S943" s="4" t="n">
        <f aca="false">IF(OR(TRIM(Customers!S943&amp;"")="",ISNUMBER(MATCH(TRIM(Customers!S943&amp;""),Codes!$A$5:$A$14,0))),"",IF(ISNUMBER(Customers!S943),Customers!S943,IFERROR(VALUE(Customers!S943),"")))</f>
        <v>0</v>
      </c>
      <c r="T943" s="4" t="n">
        <f aca="false">IF(OR(TRIM(Customers!T943&amp;"")="",ISNUMBER(MATCH(TRIM(Customers!T943&amp;""),Codes!$A$5:$A$14,0))),"",IF(ISNUMBER(Customers!T943),Customers!T943,IFERROR(VALUE(Customers!T943),"")))</f>
        <v>0</v>
      </c>
      <c r="U943" s="3" t="n">
        <f aca="false">IF(OR(TRIM(Customers!U943&amp;"")="",ISNUMBER(MATCH(TRIM(Customers!U943&amp;""),Codes!$A$5:$A$14,0)),Customers!U943=0),"",IF(ISNUMBER(Customers!U943),Customers!U943,IFERROR(VALUE(Customers!U943),"")))</f>
        <v>654</v>
      </c>
      <c r="V943" s="3" t="n">
        <f aca="false">IF(OR(TRIM(Customers!V943&amp;"")="",ISNUMBER(MATCH(TRIM(Customers!V943&amp;""),Codes!$A$5:$A$14,0))),"",IF(ISNUMBER(Customers!V943),Customers!V943,IFERROR(VALUE(Customers!V943),"")))</f>
        <v>0</v>
      </c>
    </row>
    <row r="944" customFormat="false" ht="15" hidden="false" customHeight="false" outlineLevel="0" collapsed="false">
      <c r="A944" s="2" t="str">
        <f aca="false">Customers!A944</f>
        <v>CL00943</v>
      </c>
      <c r="B944" s="3" t="n">
        <f aca="false">IF(OR(TRIM(Customers!B944&amp;"")="",ISNUMBER(MATCH(TRIM(Customers!B944&amp;""),Codes!$A$5:$A$14,0)),Customers!B944=0),"",IF(ISNUMBER(Customers!B944),Customers!B944,IFERROR(VALUE(Customers!B944),"")))</f>
        <v>45</v>
      </c>
      <c r="C944" s="2" t="str">
        <f aca="false">IF(OR(TRIM(Customers!C944&amp;"")="",ISNUMBER(MATCH(TRIM(Customers!C944&amp;""),Codes!$A$5:$A$14,0))),"",TRIM(Customers!C944))</f>
        <v>M</v>
      </c>
      <c r="D944" s="2" t="str">
        <f aca="false">IF(OR(TRIM(Customers!D944&amp;"")="",ISNUMBER(MATCH(TRIM(Customers!D944&amp;""),Codes!$A$5:$A$14,0))),"",TRIM(Customers!D944))</f>
        <v>Lazio</v>
      </c>
      <c r="E944" s="2" t="str">
        <f aca="false">IF(OR(TRIM(Customers!E944&amp;"")="",ISNUMBER(MATCH(TRIM(Customers!E944&amp;""),Codes!$A$5:$A$14,0))),"",TRIM(Customers!E944))</f>
        <v>Employee</v>
      </c>
      <c r="F944" s="2" t="str">
        <f aca="false">IF(OR(TRIM(Customers!F944&amp;"")="",ISNUMBER(MATCH(TRIM(Customers!F944&amp;""),Codes!$A$5:$A$14,0))),"",TRIM(Customers!F944))</f>
        <v>Married</v>
      </c>
      <c r="G944" s="4" t="str">
        <f aca="false">IF(OR(TRIM(Customers!G944&amp;"")="",ISNUMBER(MATCH(TRIM(Customers!G944&amp;""),Codes!$A$5:$A$14,0)),Customers!G944=-999),"",IF(ISNUMBER(Customers!G944),Customers!G944,IFERROR(VALUE(Customers!G944),"")))</f>
        <v/>
      </c>
      <c r="H944" s="3" t="n">
        <f aca="false">IF(OR(TRIM(Customers!H944&amp;"")="",ISNUMBER(MATCH(TRIM(Customers!H944&amp;""),Codes!$A$5:$A$14,0))),"",IF(ISNUMBER(Customers!H944),Customers!H944,IFERROR(VALUE(Customers!H944),"")))</f>
        <v>24</v>
      </c>
      <c r="I944" s="5" t="n">
        <f aca="false">IF(OR(TRIM(Customers!I944&amp;"")="",ISNUMBER(MATCH(TRIM(Customers!I944&amp;""),Codes!$A$5:$A$14,0)),Customers!I944=DATE(1970,1,1)),"",IF(ISNUMBER(Customers!I944),Customers!I944,IFERROR(DATEVALUE(Customers!I944),"")))</f>
        <v>37361</v>
      </c>
      <c r="J944" s="2" t="str">
        <f aca="false">IF(OR(TRIM(Customers!J944&amp;"")="",ISNUMBER(MATCH(TRIM(Customers!J944&amp;""),Codes!$A$5:$A$14,0))),"",TRIM(Customers!J944))</f>
        <v>App</v>
      </c>
      <c r="K944" s="3" t="n">
        <f aca="false">IF(OR(TRIM(Customers!K944&amp;"")="",ISNUMBER(MATCH(TRIM(Customers!K944&amp;""),Codes!$A$5:$A$14,0))),"",IF(ISNUMBER(Customers!K944),Customers!K944,IFERROR(VALUE(Customers!K944),"")))</f>
        <v>6</v>
      </c>
      <c r="L944" s="4" t="n">
        <f aca="false">IF(OR(TRIM(Customers!L944&amp;"")="",ISNUMBER(MATCH(TRIM(Customers!L944&amp;""),Codes!$A$5:$A$14,0))),"",IF(ISNUMBER(Customers!L944),Customers!L944,IFERROR(VALUE(Customers!L944),"")))</f>
        <v>2543.97</v>
      </c>
      <c r="M944" s="4" t="n">
        <f aca="false">IF(OR(TRIM(Customers!M944&amp;"")="",ISNUMBER(MATCH(TRIM(Customers!M944&amp;""),Codes!$A$5:$A$14,0))),"",IF(ISNUMBER(Customers!M944),Customers!M944,IFERROR(VALUE(Customers!M944),"")))</f>
        <v>72242.76</v>
      </c>
      <c r="N944" s="3" t="n">
        <f aca="false">IF(OR(TRIM(Customers!N944&amp;"")="",ISNUMBER(MATCH(TRIM(Customers!N944&amp;""),Codes!$A$5:$A$14,0)),Customers!N944=9999),"",IF(ISNUMBER(Customers!N944),Customers!N944,IFERROR(VALUE(Customers!N944),"")))</f>
        <v>37</v>
      </c>
      <c r="O944" s="4" t="n">
        <f aca="false">IF(OR(TRIM(Customers!O944&amp;"")="",ISNUMBER(MATCH(TRIM(Customers!O944&amp;""),Codes!$A$5:$A$14,0))),"",IF(ISNUMBER(Customers!O944),Customers!O944,IFERROR(VALUE(Customers!O944),"")))</f>
        <v>48.4</v>
      </c>
      <c r="P944" s="3" t="n">
        <f aca="false">IF(OR(TRIM(Customers!P944&amp;"")="",ISNUMBER(MATCH(TRIM(Customers!P944&amp;""),Codes!$A$5:$A$14,0))),"",IF(ISNUMBER(Customers!P944),Customers!P944,IFERROR(VALUE(Customers!P944),"")))</f>
        <v>0</v>
      </c>
      <c r="Q944" s="4" t="n">
        <f aca="false">IF(OR(TRIM(Customers!Q944&amp;"")="",ISNUMBER(MATCH(TRIM(Customers!Q944&amp;""),Codes!$A$5:$A$14,0))),"",IF(ISNUMBER(Customers!Q944),Customers!Q944,IFERROR(VALUE(Customers!Q944),"")))</f>
        <v>4000</v>
      </c>
      <c r="R944" s="4" t="n">
        <f aca="false">IF(OR(TRIM(Customers!R944&amp;"")="",ISNUMBER(MATCH(TRIM(Customers!R944&amp;""),Codes!$A$5:$A$14,0))),"",IF(ISNUMBER(Customers!R944),Customers!R944,IFERROR(VALUE(Customers!R944),"")))</f>
        <v>1044.26</v>
      </c>
      <c r="S944" s="4" t="n">
        <f aca="false">IF(OR(TRIM(Customers!S944&amp;"")="",ISNUMBER(MATCH(TRIM(Customers!S944&amp;""),Codes!$A$5:$A$14,0))),"",IF(ISNUMBER(Customers!S944),Customers!S944,IFERROR(VALUE(Customers!S944),"")))</f>
        <v>0</v>
      </c>
      <c r="T944" s="4" t="n">
        <f aca="false">IF(OR(TRIM(Customers!T944&amp;"")="",ISNUMBER(MATCH(TRIM(Customers!T944&amp;""),Codes!$A$5:$A$14,0))),"",IF(ISNUMBER(Customers!T944),Customers!T944,IFERROR(VALUE(Customers!T944),"")))</f>
        <v>0</v>
      </c>
      <c r="U944" s="3" t="n">
        <f aca="false">IF(OR(TRIM(Customers!U944&amp;"")="",ISNUMBER(MATCH(TRIM(Customers!U944&amp;""),Codes!$A$5:$A$14,0)),Customers!U944=0),"",IF(ISNUMBER(Customers!U944),Customers!U944,IFERROR(VALUE(Customers!U944),"")))</f>
        <v>712</v>
      </c>
      <c r="V944" s="3" t="str">
        <f aca="false">IF(OR(TRIM(Customers!V944&amp;"")="",ISNUMBER(MATCH(TRIM(Customers!V944&amp;""),Codes!$A$5:$A$14,0))),"",IF(ISNUMBER(Customers!V944),Customers!V944,IFERROR(VALUE(Customers!V944),"")))</f>
        <v/>
      </c>
    </row>
    <row r="945" customFormat="false" ht="15" hidden="false" customHeight="false" outlineLevel="0" collapsed="false">
      <c r="A945" s="2" t="str">
        <f aca="false">Customers!A945</f>
        <v>CL00944</v>
      </c>
      <c r="B945" s="3" t="n">
        <f aca="false">IF(OR(TRIM(Customers!B945&amp;"")="",ISNUMBER(MATCH(TRIM(Customers!B945&amp;""),Codes!$A$5:$A$14,0)),Customers!B945=0),"",IF(ISNUMBER(Customers!B945),Customers!B945,IFERROR(VALUE(Customers!B945),"")))</f>
        <v>38</v>
      </c>
      <c r="C945" s="2" t="str">
        <f aca="false">IF(OR(TRIM(Customers!C945&amp;"")="",ISNUMBER(MATCH(TRIM(Customers!C945&amp;""),Codes!$A$5:$A$14,0))),"",TRIM(Customers!C945))</f>
        <v>M</v>
      </c>
      <c r="D945" s="2" t="str">
        <f aca="false">IF(OR(TRIM(Customers!D945&amp;"")="",ISNUMBER(MATCH(TRIM(Customers!D945&amp;""),Codes!$A$5:$A$14,0))),"",TRIM(Customers!D945))</f>
        <v>Lazio</v>
      </c>
      <c r="E945" s="2" t="str">
        <f aca="false">IF(OR(TRIM(Customers!E945&amp;"")="",ISNUMBER(MATCH(TRIM(Customers!E945&amp;""),Codes!$A$5:$A$14,0))),"",TRIM(Customers!E945))</f>
        <v>Shopkeeper</v>
      </c>
      <c r="F945" s="2" t="str">
        <f aca="false">IF(OR(TRIM(Customers!F945&amp;"")="",ISNUMBER(MATCH(TRIM(Customers!F945&amp;""),Codes!$A$5:$A$14,0))),"",TRIM(Customers!F945))</f>
        <v>Married</v>
      </c>
      <c r="G945" s="4" t="n">
        <f aca="false">IF(OR(TRIM(Customers!G945&amp;"")="",ISNUMBER(MATCH(TRIM(Customers!G945&amp;""),Codes!$A$5:$A$14,0)),Customers!G945=-999),"",IF(ISNUMBER(Customers!G945),Customers!G945,IFERROR(VALUE(Customers!G945),"")))</f>
        <v>48200</v>
      </c>
      <c r="H945" s="3" t="n">
        <f aca="false">IF(OR(TRIM(Customers!H945&amp;"")="",ISNUMBER(MATCH(TRIM(Customers!H945&amp;""),Codes!$A$5:$A$14,0))),"",IF(ISNUMBER(Customers!H945),Customers!H945,IFERROR(VALUE(Customers!H945),"")))</f>
        <v>10</v>
      </c>
      <c r="I945" s="5" t="n">
        <f aca="false">IF(OR(TRIM(Customers!I945&amp;"")="",ISNUMBER(MATCH(TRIM(Customers!I945&amp;""),Codes!$A$5:$A$14,0)),Customers!I945=DATE(1970,1,1)),"",IF(ISNUMBER(Customers!I945),Customers!I945,IFERROR(DATEVALUE(Customers!I945),"")))</f>
        <v>42500</v>
      </c>
      <c r="J945" s="2" t="str">
        <f aca="false">IF(OR(TRIM(Customers!J945&amp;"")="",ISNUMBER(MATCH(TRIM(Customers!J945&amp;""),Codes!$A$5:$A$14,0))),"",TRIM(Customers!J945))</f>
        <v>Branch</v>
      </c>
      <c r="K945" s="3" t="n">
        <f aca="false">IF(OR(TRIM(Customers!K945&amp;"")="",ISNUMBER(MATCH(TRIM(Customers!K945&amp;""),Codes!$A$5:$A$14,0))),"",IF(ISNUMBER(Customers!K945),Customers!K945,IFERROR(VALUE(Customers!K945),"")))</f>
        <v>4</v>
      </c>
      <c r="L945" s="4" t="n">
        <f aca="false">IF(OR(TRIM(Customers!L945&amp;"")="",ISNUMBER(MATCH(TRIM(Customers!L945&amp;""),Codes!$A$5:$A$14,0))),"",IF(ISNUMBER(Customers!L945),Customers!L945,IFERROR(VALUE(Customers!L945),"")))</f>
        <v>1969.96</v>
      </c>
      <c r="M945" s="4" t="n">
        <f aca="false">IF(OR(TRIM(Customers!M945&amp;"")="",ISNUMBER(MATCH(TRIM(Customers!M945&amp;""),Codes!$A$5:$A$14,0))),"",IF(ISNUMBER(Customers!M945),Customers!M945,IFERROR(VALUE(Customers!M945),"")))</f>
        <v>0</v>
      </c>
      <c r="N945" s="3" t="n">
        <f aca="false">IF(OR(TRIM(Customers!N945&amp;"")="",ISNUMBER(MATCH(TRIM(Customers!N945&amp;""),Codes!$A$5:$A$14,0)),Customers!N945=9999),"",IF(ISNUMBER(Customers!N945),Customers!N945,IFERROR(VALUE(Customers!N945),"")))</f>
        <v>28</v>
      </c>
      <c r="O945" s="4" t="n">
        <f aca="false">IF(OR(TRIM(Customers!O945&amp;"")="",ISNUMBER(MATCH(TRIM(Customers!O945&amp;""),Codes!$A$5:$A$14,0))),"",IF(ISNUMBER(Customers!O945),Customers!O945,IFERROR(VALUE(Customers!O945),"")))</f>
        <v>65.52</v>
      </c>
      <c r="P945" s="3" t="n">
        <f aca="false">IF(OR(TRIM(Customers!P945&amp;"")="",ISNUMBER(MATCH(TRIM(Customers!P945&amp;""),Codes!$A$5:$A$14,0))),"",IF(ISNUMBER(Customers!P945),Customers!P945,IFERROR(VALUE(Customers!P945),"")))</f>
        <v>6</v>
      </c>
      <c r="Q945" s="4" t="n">
        <f aca="false">IF(OR(TRIM(Customers!Q945&amp;"")="",ISNUMBER(MATCH(TRIM(Customers!Q945&amp;""),Codes!$A$5:$A$14,0))),"",IF(ISNUMBER(Customers!Q945),Customers!Q945,IFERROR(VALUE(Customers!Q945),"")))</f>
        <v>9000</v>
      </c>
      <c r="R945" s="4" t="n">
        <f aca="false">IF(OR(TRIM(Customers!R945&amp;"")="",ISNUMBER(MATCH(TRIM(Customers!R945&amp;""),Codes!$A$5:$A$14,0))),"",IF(ISNUMBER(Customers!R945),Customers!R945,IFERROR(VALUE(Customers!R945),"")))</f>
        <v>2830.52</v>
      </c>
      <c r="S945" s="4" t="n">
        <f aca="false">IF(OR(TRIM(Customers!S945&amp;"")="",ISNUMBER(MATCH(TRIM(Customers!S945&amp;""),Codes!$A$5:$A$14,0))),"",IF(ISNUMBER(Customers!S945),Customers!S945,IFERROR(VALUE(Customers!S945),"")))</f>
        <v>203000</v>
      </c>
      <c r="T945" s="4" t="n">
        <f aca="false">IF(OR(TRIM(Customers!T945&amp;"")="",ISNUMBER(MATCH(TRIM(Customers!T945&amp;""),Codes!$A$5:$A$14,0))),"",IF(ISNUMBER(Customers!T945),Customers!T945,IFERROR(VALUE(Customers!T945),"")))</f>
        <v>1223</v>
      </c>
      <c r="U945" s="3" t="n">
        <f aca="false">IF(OR(TRIM(Customers!U945&amp;"")="",ISNUMBER(MATCH(TRIM(Customers!U945&amp;""),Codes!$A$5:$A$14,0)),Customers!U945=0),"",IF(ISNUMBER(Customers!U945),Customers!U945,IFERROR(VALUE(Customers!U945),"")))</f>
        <v>698</v>
      </c>
      <c r="V945" s="3" t="n">
        <f aca="false">IF(OR(TRIM(Customers!V945&amp;"")="",ISNUMBER(MATCH(TRIM(Customers!V945&amp;""),Codes!$A$5:$A$14,0))),"",IF(ISNUMBER(Customers!V945),Customers!V945,IFERROR(VALUE(Customers!V945),"")))</f>
        <v>0</v>
      </c>
    </row>
    <row r="946" customFormat="false" ht="15" hidden="false" customHeight="false" outlineLevel="0" collapsed="false">
      <c r="A946" s="2" t="str">
        <f aca="false">Customers!A946</f>
        <v>CL00945</v>
      </c>
      <c r="B946" s="3" t="n">
        <f aca="false">IF(OR(TRIM(Customers!B946&amp;"")="",ISNUMBER(MATCH(TRIM(Customers!B946&amp;""),Codes!$A$5:$A$14,0)),Customers!B946=0),"",IF(ISNUMBER(Customers!B946),Customers!B946,IFERROR(VALUE(Customers!B946),"")))</f>
        <v>44</v>
      </c>
      <c r="C946" s="2" t="str">
        <f aca="false">IF(OR(TRIM(Customers!C946&amp;"")="",ISNUMBER(MATCH(TRIM(Customers!C946&amp;""),Codes!$A$5:$A$14,0))),"",TRIM(Customers!C946))</f>
        <v>F</v>
      </c>
      <c r="D946" s="2" t="str">
        <f aca="false">IF(OR(TRIM(Customers!D946&amp;"")="",ISNUMBER(MATCH(TRIM(Customers!D946&amp;""),Codes!$A$5:$A$14,0))),"",TRIM(Customers!D946))</f>
        <v>Campania</v>
      </c>
      <c r="E946" s="2" t="str">
        <f aca="false">IF(OR(TRIM(Customers!E946&amp;"")="",ISNUMBER(MATCH(TRIM(Customers!E946&amp;""),Codes!$A$5:$A$14,0))),"",TRIM(Customers!E946))</f>
        <v>Manual worker</v>
      </c>
      <c r="F946" s="2" t="str">
        <f aca="false">IF(OR(TRIM(Customers!F946&amp;"")="",ISNUMBER(MATCH(TRIM(Customers!F946&amp;""),Codes!$A$5:$A$14,0))),"",TRIM(Customers!F946))</f>
        <v>Single</v>
      </c>
      <c r="G946" s="4" t="n">
        <f aca="false">IF(OR(TRIM(Customers!G946&amp;"")="",ISNUMBER(MATCH(TRIM(Customers!G946&amp;""),Codes!$A$5:$A$14,0)),Customers!G946=-999),"",IF(ISNUMBER(Customers!G946),Customers!G946,IFERROR(VALUE(Customers!G946),"")))</f>
        <v>21400</v>
      </c>
      <c r="H946" s="3" t="n">
        <f aca="false">IF(OR(TRIM(Customers!H946&amp;"")="",ISNUMBER(MATCH(TRIM(Customers!H946&amp;""),Codes!$A$5:$A$14,0))),"",IF(ISNUMBER(Customers!H946),Customers!H946,IFERROR(VALUE(Customers!H946),"")))</f>
        <v>16</v>
      </c>
      <c r="I946" s="5" t="n">
        <f aca="false">IF(OR(TRIM(Customers!I946&amp;"")="",ISNUMBER(MATCH(TRIM(Customers!I946&amp;""),Codes!$A$5:$A$14,0)),Customers!I946=DATE(1970,1,1)),"",IF(ISNUMBER(Customers!I946),Customers!I946,IFERROR(DATEVALUE(Customers!I946),"")))</f>
        <v>40302</v>
      </c>
      <c r="J946" s="2" t="str">
        <f aca="false">IF(OR(TRIM(Customers!J946&amp;"")="",ISNUMBER(MATCH(TRIM(Customers!J946&amp;""),Codes!$A$5:$A$14,0))),"",TRIM(Customers!J946))</f>
        <v>Online Banking</v>
      </c>
      <c r="K946" s="3" t="n">
        <f aca="false">IF(OR(TRIM(Customers!K946&amp;"")="",ISNUMBER(MATCH(TRIM(Customers!K946&amp;""),Codes!$A$5:$A$14,0))),"",IF(ISNUMBER(Customers!K946),Customers!K946,IFERROR(VALUE(Customers!K946),"")))</f>
        <v>1</v>
      </c>
      <c r="L946" s="4" t="n">
        <f aca="false">IF(OR(TRIM(Customers!L946&amp;"")="",ISNUMBER(MATCH(TRIM(Customers!L946&amp;""),Codes!$A$5:$A$14,0))),"",IF(ISNUMBER(Customers!L946),Customers!L946,IFERROR(VALUE(Customers!L946),"")))</f>
        <v>-849.22</v>
      </c>
      <c r="M946" s="4" t="n">
        <f aca="false">IF(OR(TRIM(Customers!M946&amp;"")="",ISNUMBER(MATCH(TRIM(Customers!M946&amp;""),Codes!$A$5:$A$14,0))),"",IF(ISNUMBER(Customers!M946),Customers!M946,IFERROR(VALUE(Customers!M946),"")))</f>
        <v>30151.91</v>
      </c>
      <c r="N946" s="3" t="n">
        <f aca="false">IF(OR(TRIM(Customers!N946&amp;"")="",ISNUMBER(MATCH(TRIM(Customers!N946&amp;""),Codes!$A$5:$A$14,0)),Customers!N946=9999),"",IF(ISNUMBER(Customers!N946),Customers!N946,IFERROR(VALUE(Customers!N946),"")))</f>
        <v>25</v>
      </c>
      <c r="O946" s="4" t="n">
        <f aca="false">IF(OR(TRIM(Customers!O946&amp;"")="",ISNUMBER(MATCH(TRIM(Customers!O946&amp;""),Codes!$A$5:$A$14,0))),"",IF(ISNUMBER(Customers!O946),Customers!O946,IFERROR(VALUE(Customers!O946),"")))</f>
        <v>52.51</v>
      </c>
      <c r="P946" s="3" t="n">
        <f aca="false">IF(OR(TRIM(Customers!P946&amp;"")="",ISNUMBER(MATCH(TRIM(Customers!P946&amp;""),Codes!$A$5:$A$14,0))),"",IF(ISNUMBER(Customers!P946),Customers!P946,IFERROR(VALUE(Customers!P946),"")))</f>
        <v>5</v>
      </c>
      <c r="Q946" s="4" t="n">
        <f aca="false">IF(OR(TRIM(Customers!Q946&amp;"")="",ISNUMBER(MATCH(TRIM(Customers!Q946&amp;""),Codes!$A$5:$A$14,0))),"",IF(ISNUMBER(Customers!Q946),Customers!Q946,IFERROR(VALUE(Customers!Q946),"")))</f>
        <v>3000</v>
      </c>
      <c r="R946" s="4" t="n">
        <f aca="false">IF(OR(TRIM(Customers!R946&amp;"")="",ISNUMBER(MATCH(TRIM(Customers!R946&amp;""),Codes!$A$5:$A$14,0))),"",IF(ISNUMBER(Customers!R946),Customers!R946,IFERROR(VALUE(Customers!R946),"")))</f>
        <v>310.28</v>
      </c>
      <c r="S946" s="4" t="n">
        <f aca="false">IF(OR(TRIM(Customers!S946&amp;"")="",ISNUMBER(MATCH(TRIM(Customers!S946&amp;""),Codes!$A$5:$A$14,0))),"",IF(ISNUMBER(Customers!S946),Customers!S946,IFERROR(VALUE(Customers!S946),"")))</f>
        <v>32000</v>
      </c>
      <c r="T946" s="4" t="n">
        <f aca="false">IF(OR(TRIM(Customers!T946&amp;"")="",ISNUMBER(MATCH(TRIM(Customers!T946&amp;""),Codes!$A$5:$A$14,0))),"",IF(ISNUMBER(Customers!T946),Customers!T946,IFERROR(VALUE(Customers!T946),"")))</f>
        <v>202</v>
      </c>
      <c r="U946" s="3" t="n">
        <f aca="false">IF(OR(TRIM(Customers!U946&amp;"")="",ISNUMBER(MATCH(TRIM(Customers!U946&amp;""),Codes!$A$5:$A$14,0)),Customers!U946=0),"",IF(ISNUMBER(Customers!U946),Customers!U946,IFERROR(VALUE(Customers!U946),"")))</f>
        <v>646</v>
      </c>
      <c r="V946" s="3" t="str">
        <f aca="false">IF(OR(TRIM(Customers!V946&amp;"")="",ISNUMBER(MATCH(TRIM(Customers!V946&amp;""),Codes!$A$5:$A$14,0))),"",IF(ISNUMBER(Customers!V946),Customers!V946,IFERROR(VALUE(Customers!V946),"")))</f>
        <v/>
      </c>
    </row>
    <row r="947" customFormat="false" ht="15" hidden="false" customHeight="false" outlineLevel="0" collapsed="false">
      <c r="A947" s="2" t="str">
        <f aca="false">Customers!A947</f>
        <v>CL00946</v>
      </c>
      <c r="B947" s="3" t="n">
        <f aca="false">IF(OR(TRIM(Customers!B947&amp;"")="",ISNUMBER(MATCH(TRIM(Customers!B947&amp;""),Codes!$A$5:$A$14,0)),Customers!B947=0),"",IF(ISNUMBER(Customers!B947),Customers!B947,IFERROR(VALUE(Customers!B947),"")))</f>
        <v>66</v>
      </c>
      <c r="C947" s="2" t="str">
        <f aca="false">IF(OR(TRIM(Customers!C947&amp;"")="",ISNUMBER(MATCH(TRIM(Customers!C947&amp;""),Codes!$A$5:$A$14,0))),"",TRIM(Customers!C947))</f>
        <v>M</v>
      </c>
      <c r="D947" s="2" t="str">
        <f aca="false">IF(OR(TRIM(Customers!D947&amp;"")="",ISNUMBER(MATCH(TRIM(Customers!D947&amp;""),Codes!$A$5:$A$14,0))),"",TRIM(Customers!D947))</f>
        <v>Sicilia</v>
      </c>
      <c r="E947" s="2" t="str">
        <f aca="false">IF(OR(TRIM(Customers!E947&amp;"")="",ISNUMBER(MATCH(TRIM(Customers!E947&amp;""),Codes!$A$5:$A$14,0))),"",TRIM(Customers!E947))</f>
        <v>Retired</v>
      </c>
      <c r="F947" s="2" t="str">
        <f aca="false">IF(OR(TRIM(Customers!F947&amp;"")="",ISNUMBER(MATCH(TRIM(Customers!F947&amp;""),Codes!$A$5:$A$14,0))),"",TRIM(Customers!F947))</f>
        <v>Married</v>
      </c>
      <c r="G947" s="4" t="n">
        <f aca="false">IF(OR(TRIM(Customers!G947&amp;"")="",ISNUMBER(MATCH(TRIM(Customers!G947&amp;""),Codes!$A$5:$A$14,0)),Customers!G947=-999),"",IF(ISNUMBER(Customers!G947),Customers!G947,IFERROR(VALUE(Customers!G947),"")))</f>
        <v>18500</v>
      </c>
      <c r="H947" s="3" t="n">
        <f aca="false">IF(OR(TRIM(Customers!H947&amp;"")="",ISNUMBER(MATCH(TRIM(Customers!H947&amp;""),Codes!$A$5:$A$14,0))),"",IF(ISNUMBER(Customers!H947),Customers!H947,IFERROR(VALUE(Customers!H947),"")))</f>
        <v>16</v>
      </c>
      <c r="I947" s="5" t="n">
        <f aca="false">IF(OR(TRIM(Customers!I947&amp;"")="",ISNUMBER(MATCH(TRIM(Customers!I947&amp;""),Codes!$A$5:$A$14,0)),Customers!I947=DATE(1970,1,1)),"",IF(ISNUMBER(Customers!I947),Customers!I947,IFERROR(DATEVALUE(Customers!I947),"")))</f>
        <v>40087</v>
      </c>
      <c r="J947" s="2" t="str">
        <f aca="false">IF(OR(TRIM(Customers!J947&amp;"")="",ISNUMBER(MATCH(TRIM(Customers!J947&amp;""),Codes!$A$5:$A$14,0))),"",TRIM(Customers!J947))</f>
        <v>Branch</v>
      </c>
      <c r="K947" s="3" t="n">
        <f aca="false">IF(OR(TRIM(Customers!K947&amp;"")="",ISNUMBER(MATCH(TRIM(Customers!K947&amp;""),Codes!$A$5:$A$14,0))),"",IF(ISNUMBER(Customers!K947),Customers!K947,IFERROR(VALUE(Customers!K947),"")))</f>
        <v>3</v>
      </c>
      <c r="L947" s="4" t="n">
        <f aca="false">IF(OR(TRIM(Customers!L947&amp;"")="",ISNUMBER(MATCH(TRIM(Customers!L947&amp;""),Codes!$A$5:$A$14,0))),"",IF(ISNUMBER(Customers!L947),Customers!L947,IFERROR(VALUE(Customers!L947),"")))</f>
        <v>647.8</v>
      </c>
      <c r="M947" s="4" t="n">
        <f aca="false">IF(OR(TRIM(Customers!M947&amp;"")="",ISNUMBER(MATCH(TRIM(Customers!M947&amp;""),Codes!$A$5:$A$14,0))),"",IF(ISNUMBER(Customers!M947),Customers!M947,IFERROR(VALUE(Customers!M947),"")))</f>
        <v>22392.33</v>
      </c>
      <c r="N947" s="3" t="n">
        <f aca="false">IF(OR(TRIM(Customers!N947&amp;"")="",ISNUMBER(MATCH(TRIM(Customers!N947&amp;""),Codes!$A$5:$A$14,0)),Customers!N947=9999),"",IF(ISNUMBER(Customers!N947),Customers!N947,IFERROR(VALUE(Customers!N947),"")))</f>
        <v>13</v>
      </c>
      <c r="O947" s="4" t="n">
        <f aca="false">IF(OR(TRIM(Customers!O947&amp;"")="",ISNUMBER(MATCH(TRIM(Customers!O947&amp;""),Codes!$A$5:$A$14,0))),"",IF(ISNUMBER(Customers!O947),Customers!O947,IFERROR(VALUE(Customers!O947),"")))</f>
        <v>37.07</v>
      </c>
      <c r="P947" s="3" t="n">
        <f aca="false">IF(OR(TRIM(Customers!P947&amp;"")="",ISNUMBER(MATCH(TRIM(Customers!P947&amp;""),Codes!$A$5:$A$14,0))),"",IF(ISNUMBER(Customers!P947),Customers!P947,IFERROR(VALUE(Customers!P947),"")))</f>
        <v>6</v>
      </c>
      <c r="Q947" s="4" t="n">
        <f aca="false">IF(OR(TRIM(Customers!Q947&amp;"")="",ISNUMBER(MATCH(TRIM(Customers!Q947&amp;""),Codes!$A$5:$A$14,0))),"",IF(ISNUMBER(Customers!Q947),Customers!Q947,IFERROR(VALUE(Customers!Q947),"")))</f>
        <v>3500</v>
      </c>
      <c r="R947" s="4" t="n">
        <f aca="false">IF(OR(TRIM(Customers!R947&amp;"")="",ISNUMBER(MATCH(TRIM(Customers!R947&amp;""),Codes!$A$5:$A$14,0))),"",IF(ISNUMBER(Customers!R947),Customers!R947,IFERROR(VALUE(Customers!R947),"")))</f>
        <v>421.45</v>
      </c>
      <c r="S947" s="4" t="n">
        <f aca="false">IF(OR(TRIM(Customers!S947&amp;"")="",ISNUMBER(MATCH(TRIM(Customers!S947&amp;""),Codes!$A$5:$A$14,0))),"",IF(ISNUMBER(Customers!S947),Customers!S947,IFERROR(VALUE(Customers!S947),"")))</f>
        <v>0</v>
      </c>
      <c r="T947" s="4" t="n">
        <f aca="false">IF(OR(TRIM(Customers!T947&amp;"")="",ISNUMBER(MATCH(TRIM(Customers!T947&amp;""),Codes!$A$5:$A$14,0))),"",IF(ISNUMBER(Customers!T947),Customers!T947,IFERROR(VALUE(Customers!T947),"")))</f>
        <v>0</v>
      </c>
      <c r="U947" s="3" t="n">
        <f aca="false">IF(OR(TRIM(Customers!U947&amp;"")="",ISNUMBER(MATCH(TRIM(Customers!U947&amp;""),Codes!$A$5:$A$14,0)),Customers!U947=0),"",IF(ISNUMBER(Customers!U947),Customers!U947,IFERROR(VALUE(Customers!U947),"")))</f>
        <v>577</v>
      </c>
      <c r="V947" s="3" t="n">
        <f aca="false">IF(OR(TRIM(Customers!V947&amp;"")="",ISNUMBER(MATCH(TRIM(Customers!V947&amp;""),Codes!$A$5:$A$14,0))),"",IF(ISNUMBER(Customers!V947),Customers!V947,IFERROR(VALUE(Customers!V947),"")))</f>
        <v>0</v>
      </c>
    </row>
    <row r="948" customFormat="false" ht="15" hidden="false" customHeight="false" outlineLevel="0" collapsed="false">
      <c r="A948" s="2" t="str">
        <f aca="false">Customers!A948</f>
        <v>CL00947</v>
      </c>
      <c r="B948" s="3" t="n">
        <f aca="false">IF(OR(TRIM(Customers!B948&amp;"")="",ISNUMBER(MATCH(TRIM(Customers!B948&amp;""),Codes!$A$5:$A$14,0)),Customers!B948=0),"",IF(ISNUMBER(Customers!B948),Customers!B948,IFERROR(VALUE(Customers!B948),"")))</f>
        <v>37</v>
      </c>
      <c r="C948" s="2" t="str">
        <f aca="false">IF(OR(TRIM(Customers!C948&amp;"")="",ISNUMBER(MATCH(TRIM(Customers!C948&amp;""),Codes!$A$5:$A$14,0))),"",TRIM(Customers!C948))</f>
        <v>F</v>
      </c>
      <c r="D948" s="2" t="str">
        <f aca="false">IF(OR(TRIM(Customers!D948&amp;"")="",ISNUMBER(MATCH(TRIM(Customers!D948&amp;""),Codes!$A$5:$A$14,0))),"",TRIM(Customers!D948))</f>
        <v>Veneto</v>
      </c>
      <c r="E948" s="2" t="str">
        <f aca="false">IF(OR(TRIM(Customers!E948&amp;"")="",ISNUMBER(MATCH(TRIM(Customers!E948&amp;""),Codes!$A$5:$A$14,0))),"",TRIM(Customers!E948))</f>
        <v>Employee</v>
      </c>
      <c r="F948" s="2" t="str">
        <f aca="false">IF(OR(TRIM(Customers!F948&amp;"")="",ISNUMBER(MATCH(TRIM(Customers!F948&amp;""),Codes!$A$5:$A$14,0))),"",TRIM(Customers!F948))</f>
        <v>Married</v>
      </c>
      <c r="G948" s="4" t="n">
        <f aca="false">IF(OR(TRIM(Customers!G948&amp;"")="",ISNUMBER(MATCH(TRIM(Customers!G948&amp;""),Codes!$A$5:$A$14,0)),Customers!G948=-999),"",IF(ISNUMBER(Customers!G948),Customers!G948,IFERROR(VALUE(Customers!G948),"")))</f>
        <v>26100</v>
      </c>
      <c r="H948" s="3" t="n">
        <f aca="false">IF(OR(TRIM(Customers!H948&amp;"")="",ISNUMBER(MATCH(TRIM(Customers!H948&amp;""),Codes!$A$5:$A$14,0))),"",IF(ISNUMBER(Customers!H948),Customers!H948,IFERROR(VALUE(Customers!H948),"")))</f>
        <v>8</v>
      </c>
      <c r="I948" s="5" t="n">
        <f aca="false">IF(OR(TRIM(Customers!I948&amp;"")="",ISNUMBER(MATCH(TRIM(Customers!I948&amp;""),Codes!$A$5:$A$14,0)),Customers!I948=DATE(1970,1,1)),"",IF(ISNUMBER(Customers!I948),Customers!I948,IFERROR(DATEVALUE(Customers!I948),"")))</f>
        <v>43186</v>
      </c>
      <c r="J948" s="2" t="str">
        <f aca="false">IF(OR(TRIM(Customers!J948&amp;"")="",ISNUMBER(MATCH(TRIM(Customers!J948&amp;""),Codes!$A$5:$A$14,0))),"",TRIM(Customers!J948))</f>
        <v>App</v>
      </c>
      <c r="K948" s="3" t="n">
        <f aca="false">IF(OR(TRIM(Customers!K948&amp;"")="",ISNUMBER(MATCH(TRIM(Customers!K948&amp;""),Codes!$A$5:$A$14,0))),"",IF(ISNUMBER(Customers!K948),Customers!K948,IFERROR(VALUE(Customers!K948),"")))</f>
        <v>2</v>
      </c>
      <c r="L948" s="4" t="n">
        <f aca="false">IF(OR(TRIM(Customers!L948&amp;"")="",ISNUMBER(MATCH(TRIM(Customers!L948&amp;""),Codes!$A$5:$A$14,0))),"",IF(ISNUMBER(Customers!L948),Customers!L948,IFERROR(VALUE(Customers!L948),"")))</f>
        <v>1393.18</v>
      </c>
      <c r="M948" s="4" t="n">
        <f aca="false">IF(OR(TRIM(Customers!M948&amp;"")="",ISNUMBER(MATCH(TRIM(Customers!M948&amp;""),Codes!$A$5:$A$14,0))),"",IF(ISNUMBER(Customers!M948),Customers!M948,IFERROR(VALUE(Customers!M948),"")))</f>
        <v>20553.77</v>
      </c>
      <c r="N948" s="3" t="n">
        <f aca="false">IF(OR(TRIM(Customers!N948&amp;"")="",ISNUMBER(MATCH(TRIM(Customers!N948&amp;""),Codes!$A$5:$A$14,0)),Customers!N948=9999),"",IF(ISNUMBER(Customers!N948),Customers!N948,IFERROR(VALUE(Customers!N948),"")))</f>
        <v>23</v>
      </c>
      <c r="O948" s="4" t="n">
        <f aca="false">IF(OR(TRIM(Customers!O948&amp;"")="",ISNUMBER(MATCH(TRIM(Customers!O948&amp;""),Codes!$A$5:$A$14,0))),"",IF(ISNUMBER(Customers!O948),Customers!O948,IFERROR(VALUE(Customers!O948),"")))</f>
        <v>23.83</v>
      </c>
      <c r="P948" s="3" t="n">
        <f aca="false">IF(OR(TRIM(Customers!P948&amp;"")="",ISNUMBER(MATCH(TRIM(Customers!P948&amp;""),Codes!$A$5:$A$14,0))),"",IF(ISNUMBER(Customers!P948),Customers!P948,IFERROR(VALUE(Customers!P948),"")))</f>
        <v>4</v>
      </c>
      <c r="Q948" s="4" t="n">
        <f aca="false">IF(OR(TRIM(Customers!Q948&amp;"")="",ISNUMBER(MATCH(TRIM(Customers!Q948&amp;""),Codes!$A$5:$A$14,0))),"",IF(ISNUMBER(Customers!Q948),Customers!Q948,IFERROR(VALUE(Customers!Q948),"")))</f>
        <v>5000</v>
      </c>
      <c r="R948" s="4" t="n">
        <f aca="false">IF(OR(TRIM(Customers!R948&amp;"")="",ISNUMBER(MATCH(TRIM(Customers!R948&amp;""),Codes!$A$5:$A$14,0))),"",IF(ISNUMBER(Customers!R948),Customers!R948,IFERROR(VALUE(Customers!R948),"")))</f>
        <v>162.65</v>
      </c>
      <c r="S948" s="4" t="str">
        <f aca="false">IF(OR(TRIM(Customers!S948&amp;"")="",ISNUMBER(MATCH(TRIM(Customers!S948&amp;""),Codes!$A$5:$A$14,0))),"",IF(ISNUMBER(Customers!S948),Customers!S948,IFERROR(VALUE(Customers!S948),"")))</f>
        <v/>
      </c>
      <c r="T948" s="4" t="str">
        <f aca="false">IF(OR(TRIM(Customers!T948&amp;"")="",ISNUMBER(MATCH(TRIM(Customers!T948&amp;""),Codes!$A$5:$A$14,0))),"",IF(ISNUMBER(Customers!T948),Customers!T948,IFERROR(VALUE(Customers!T948),"")))</f>
        <v/>
      </c>
      <c r="U948" s="3" t="n">
        <f aca="false">IF(OR(TRIM(Customers!U948&amp;"")="",ISNUMBER(MATCH(TRIM(Customers!U948&amp;""),Codes!$A$5:$A$14,0)),Customers!U948=0),"",IF(ISNUMBER(Customers!U948),Customers!U948,IFERROR(VALUE(Customers!U948),"")))</f>
        <v>620</v>
      </c>
      <c r="V948" s="3" t="n">
        <f aca="false">IF(OR(TRIM(Customers!V948&amp;"")="",ISNUMBER(MATCH(TRIM(Customers!V948&amp;""),Codes!$A$5:$A$14,0))),"",IF(ISNUMBER(Customers!V948),Customers!V948,IFERROR(VALUE(Customers!V948),"")))</f>
        <v>0</v>
      </c>
    </row>
    <row r="949" customFormat="false" ht="15" hidden="false" customHeight="false" outlineLevel="0" collapsed="false">
      <c r="A949" s="2" t="str">
        <f aca="false">Customers!A949</f>
        <v>CL00948</v>
      </c>
      <c r="B949" s="3" t="n">
        <f aca="false">IF(OR(TRIM(Customers!B949&amp;"")="",ISNUMBER(MATCH(TRIM(Customers!B949&amp;""),Codes!$A$5:$A$14,0)),Customers!B949=0),"",IF(ISNUMBER(Customers!B949),Customers!B949,IFERROR(VALUE(Customers!B949),"")))</f>
        <v>36</v>
      </c>
      <c r="C949" s="2" t="str">
        <f aca="false">IF(OR(TRIM(Customers!C949&amp;"")="",ISNUMBER(MATCH(TRIM(Customers!C949&amp;""),Codes!$A$5:$A$14,0))),"",TRIM(Customers!C949))</f>
        <v>F</v>
      </c>
      <c r="D949" s="2" t="str">
        <f aca="false">IF(OR(TRIM(Customers!D949&amp;"")="",ISNUMBER(MATCH(TRIM(Customers!D949&amp;""),Codes!$A$5:$A$14,0))),"",TRIM(Customers!D949))</f>
        <v>Sicilia</v>
      </c>
      <c r="E949" s="2" t="str">
        <f aca="false">IF(OR(TRIM(Customers!E949&amp;"")="",ISNUMBER(MATCH(TRIM(Customers!E949&amp;""),Codes!$A$5:$A$14,0))),"",TRIM(Customers!E949))</f>
        <v>Employee</v>
      </c>
      <c r="F949" s="2" t="str">
        <f aca="false">IF(OR(TRIM(Customers!F949&amp;"")="",ISNUMBER(MATCH(TRIM(Customers!F949&amp;""),Codes!$A$5:$A$14,0))),"",TRIM(Customers!F949))</f>
        <v>Single</v>
      </c>
      <c r="G949" s="4" t="n">
        <f aca="false">IF(OR(TRIM(Customers!G949&amp;"")="",ISNUMBER(MATCH(TRIM(Customers!G949&amp;""),Codes!$A$5:$A$14,0)),Customers!G949=-999),"",IF(ISNUMBER(Customers!G949),Customers!G949,IFERROR(VALUE(Customers!G949),"")))</f>
        <v>28100</v>
      </c>
      <c r="H949" s="3" t="n">
        <f aca="false">IF(OR(TRIM(Customers!H949&amp;"")="",ISNUMBER(MATCH(TRIM(Customers!H949&amp;""),Codes!$A$5:$A$14,0))),"",IF(ISNUMBER(Customers!H949),Customers!H949,IFERROR(VALUE(Customers!H949),"")))</f>
        <v>5</v>
      </c>
      <c r="I949" s="5" t="n">
        <f aca="false">IF(OR(TRIM(Customers!I949&amp;"")="",ISNUMBER(MATCH(TRIM(Customers!I949&amp;""),Codes!$A$5:$A$14,0)),Customers!I949=DATE(1970,1,1)),"",IF(ISNUMBER(Customers!I949),Customers!I949,IFERROR(DATEVALUE(Customers!I949),"")))</f>
        <v>44430</v>
      </c>
      <c r="J949" s="2" t="str">
        <f aca="false">IF(OR(TRIM(Customers!J949&amp;"")="",ISNUMBER(MATCH(TRIM(Customers!J949&amp;""),Codes!$A$5:$A$14,0))),"",TRIM(Customers!J949))</f>
        <v>App</v>
      </c>
      <c r="K949" s="3" t="n">
        <f aca="false">IF(OR(TRIM(Customers!K949&amp;"")="",ISNUMBER(MATCH(TRIM(Customers!K949&amp;""),Codes!$A$5:$A$14,0))),"",IF(ISNUMBER(Customers!K949),Customers!K949,IFERROR(VALUE(Customers!K949),"")))</f>
        <v>3</v>
      </c>
      <c r="L949" s="4" t="n">
        <f aca="false">IF(OR(TRIM(Customers!L949&amp;"")="",ISNUMBER(MATCH(TRIM(Customers!L949&amp;""),Codes!$A$5:$A$14,0))),"",IF(ISNUMBER(Customers!L949),Customers!L949,IFERROR(VALUE(Customers!L949),"")))</f>
        <v>4580.66</v>
      </c>
      <c r="M949" s="4" t="n">
        <f aca="false">IF(OR(TRIM(Customers!M949&amp;"")="",ISNUMBER(MATCH(TRIM(Customers!M949&amp;""),Codes!$A$5:$A$14,0))),"",IF(ISNUMBER(Customers!M949),Customers!M949,IFERROR(VALUE(Customers!M949),"")))</f>
        <v>7960.87</v>
      </c>
      <c r="N949" s="3" t="n">
        <f aca="false">IF(OR(TRIM(Customers!N949&amp;"")="",ISNUMBER(MATCH(TRIM(Customers!N949&amp;""),Codes!$A$5:$A$14,0)),Customers!N949=9999),"",IF(ISNUMBER(Customers!N949),Customers!N949,IFERROR(VALUE(Customers!N949),"")))</f>
        <v>16</v>
      </c>
      <c r="O949" s="4" t="n">
        <f aca="false">IF(OR(TRIM(Customers!O949&amp;"")="",ISNUMBER(MATCH(TRIM(Customers!O949&amp;""),Codes!$A$5:$A$14,0))),"",IF(ISNUMBER(Customers!O949),Customers!O949,IFERROR(VALUE(Customers!O949),"")))</f>
        <v>54.49</v>
      </c>
      <c r="P949" s="3" t="n">
        <f aca="false">IF(OR(TRIM(Customers!P949&amp;"")="",ISNUMBER(MATCH(TRIM(Customers!P949&amp;""),Codes!$A$5:$A$14,0))),"",IF(ISNUMBER(Customers!P949),Customers!P949,IFERROR(VALUE(Customers!P949),"")))</f>
        <v>2</v>
      </c>
      <c r="Q949" s="4" t="n">
        <f aca="false">IF(OR(TRIM(Customers!Q949&amp;"")="",ISNUMBER(MATCH(TRIM(Customers!Q949&amp;""),Codes!$A$5:$A$14,0))),"",IF(ISNUMBER(Customers!Q949),Customers!Q949,IFERROR(VALUE(Customers!Q949),"")))</f>
        <v>5000</v>
      </c>
      <c r="R949" s="4" t="n">
        <f aca="false">IF(OR(TRIM(Customers!R949&amp;"")="",ISNUMBER(MATCH(TRIM(Customers!R949&amp;""),Codes!$A$5:$A$14,0))),"",IF(ISNUMBER(Customers!R949),Customers!R949,IFERROR(VALUE(Customers!R949),"")))</f>
        <v>1105.28</v>
      </c>
      <c r="S949" s="4" t="n">
        <f aca="false">IF(OR(TRIM(Customers!S949&amp;"")="",ISNUMBER(MATCH(TRIM(Customers!S949&amp;""),Codes!$A$5:$A$14,0))),"",IF(ISNUMBER(Customers!S949),Customers!S949,IFERROR(VALUE(Customers!S949),"")))</f>
        <v>108000</v>
      </c>
      <c r="T949" s="4" t="n">
        <f aca="false">IF(OR(TRIM(Customers!T949&amp;"")="",ISNUMBER(MATCH(TRIM(Customers!T949&amp;""),Codes!$A$5:$A$14,0))),"",IF(ISNUMBER(Customers!T949),Customers!T949,IFERROR(VALUE(Customers!T949),"")))</f>
        <v>801</v>
      </c>
      <c r="U949" s="3" t="str">
        <f aca="false">IF(OR(TRIM(Customers!U949&amp;"")="",ISNUMBER(MATCH(TRIM(Customers!U949&amp;""),Codes!$A$5:$A$14,0)),Customers!U949=0),"",IF(ISNUMBER(Customers!U949),Customers!U949,IFERROR(VALUE(Customers!U949),"")))</f>
        <v/>
      </c>
      <c r="V949" s="3" t="n">
        <f aca="false">IF(OR(TRIM(Customers!V949&amp;"")="",ISNUMBER(MATCH(TRIM(Customers!V949&amp;""),Codes!$A$5:$A$14,0))),"",IF(ISNUMBER(Customers!V949),Customers!V949,IFERROR(VALUE(Customers!V949),"")))</f>
        <v>2</v>
      </c>
    </row>
    <row r="950" customFormat="false" ht="15" hidden="false" customHeight="false" outlineLevel="0" collapsed="false">
      <c r="A950" s="2" t="str">
        <f aca="false">Customers!A950</f>
        <v>CL00949</v>
      </c>
      <c r="B950" s="3" t="n">
        <f aca="false">IF(OR(TRIM(Customers!B950&amp;"")="",ISNUMBER(MATCH(TRIM(Customers!B950&amp;""),Codes!$A$5:$A$14,0)),Customers!B950=0),"",IF(ISNUMBER(Customers!B950),Customers!B950,IFERROR(VALUE(Customers!B950),"")))</f>
        <v>40</v>
      </c>
      <c r="C950" s="2" t="str">
        <f aca="false">IF(OR(TRIM(Customers!C950&amp;"")="",ISNUMBER(MATCH(TRIM(Customers!C950&amp;""),Codes!$A$5:$A$14,0))),"",TRIM(Customers!C950))</f>
        <v>M</v>
      </c>
      <c r="D950" s="2" t="str">
        <f aca="false">IF(OR(TRIM(Customers!D950&amp;"")="",ISNUMBER(MATCH(TRIM(Customers!D950&amp;""),Codes!$A$5:$A$14,0))),"",TRIM(Customers!D950))</f>
        <v>Veneto</v>
      </c>
      <c r="E950" s="2" t="str">
        <f aca="false">IF(OR(TRIM(Customers!E950&amp;"")="",ISNUMBER(MATCH(TRIM(Customers!E950&amp;""),Codes!$A$5:$A$14,0))),"",TRIM(Customers!E950))</f>
        <v>Employee</v>
      </c>
      <c r="F950" s="2" t="str">
        <f aca="false">IF(OR(TRIM(Customers!F950&amp;"")="",ISNUMBER(MATCH(TRIM(Customers!F950&amp;""),Codes!$A$5:$A$14,0))),"",TRIM(Customers!F950))</f>
        <v>Married</v>
      </c>
      <c r="G950" s="4" t="n">
        <f aca="false">IF(OR(TRIM(Customers!G950&amp;"")="",ISNUMBER(MATCH(TRIM(Customers!G950&amp;""),Codes!$A$5:$A$14,0)),Customers!G950=-999),"",IF(ISNUMBER(Customers!G950),Customers!G950,IFERROR(VALUE(Customers!G950),"")))</f>
        <v>28000</v>
      </c>
      <c r="H950" s="3" t="n">
        <f aca="false">IF(OR(TRIM(Customers!H950&amp;"")="",ISNUMBER(MATCH(TRIM(Customers!H950&amp;""),Codes!$A$5:$A$14,0))),"",IF(ISNUMBER(Customers!H950),Customers!H950,IFERROR(VALUE(Customers!H950),"")))</f>
        <v>16</v>
      </c>
      <c r="I950" s="5" t="n">
        <f aca="false">IF(OR(TRIM(Customers!I950&amp;"")="",ISNUMBER(MATCH(TRIM(Customers!I950&amp;""),Codes!$A$5:$A$14,0)),Customers!I950=DATE(1970,1,1)),"",IF(ISNUMBER(Customers!I950),Customers!I950,IFERROR(DATEVALUE(Customers!I950),"")))</f>
        <v>40246</v>
      </c>
      <c r="J950" s="2" t="str">
        <f aca="false">IF(OR(TRIM(Customers!J950&amp;"")="",ISNUMBER(MATCH(TRIM(Customers!J950&amp;""),Codes!$A$5:$A$14,0))),"",TRIM(Customers!J950))</f>
        <v>Online Banking</v>
      </c>
      <c r="K950" s="3" t="n">
        <f aca="false">IF(OR(TRIM(Customers!K950&amp;"")="",ISNUMBER(MATCH(TRIM(Customers!K950&amp;""),Codes!$A$5:$A$14,0))),"",IF(ISNUMBER(Customers!K950),Customers!K950,IFERROR(VALUE(Customers!K950),"")))</f>
        <v>4</v>
      </c>
      <c r="L950" s="4" t="n">
        <f aca="false">IF(OR(TRIM(Customers!L950&amp;"")="",ISNUMBER(MATCH(TRIM(Customers!L950&amp;""),Codes!$A$5:$A$14,0))),"",IF(ISNUMBER(Customers!L950),Customers!L950,IFERROR(VALUE(Customers!L950),"")))</f>
        <v>1551.9</v>
      </c>
      <c r="M950" s="4" t="str">
        <f aca="false">IF(OR(TRIM(Customers!M950&amp;"")="",ISNUMBER(MATCH(TRIM(Customers!M950&amp;""),Codes!$A$5:$A$14,0))),"",IF(ISNUMBER(Customers!M950),Customers!M950,IFERROR(VALUE(Customers!M950),"")))</f>
        <v/>
      </c>
      <c r="N950" s="3" t="n">
        <f aca="false">IF(OR(TRIM(Customers!N950&amp;"")="",ISNUMBER(MATCH(TRIM(Customers!N950&amp;""),Codes!$A$5:$A$14,0)),Customers!N950=9999),"",IF(ISNUMBER(Customers!N950),Customers!N950,IFERROR(VALUE(Customers!N950),"")))</f>
        <v>23</v>
      </c>
      <c r="O950" s="4" t="n">
        <f aca="false">IF(OR(TRIM(Customers!O950&amp;"")="",ISNUMBER(MATCH(TRIM(Customers!O950&amp;""),Codes!$A$5:$A$14,0))),"",IF(ISNUMBER(Customers!O950),Customers!O950,IFERROR(VALUE(Customers!O950),"")))</f>
        <v>38.3</v>
      </c>
      <c r="P950" s="3" t="n">
        <f aca="false">IF(OR(TRIM(Customers!P950&amp;"")="",ISNUMBER(MATCH(TRIM(Customers!P950&amp;""),Codes!$A$5:$A$14,0))),"",IF(ISNUMBER(Customers!P950),Customers!P950,IFERROR(VALUE(Customers!P950),"")))</f>
        <v>1</v>
      </c>
      <c r="Q950" s="4" t="n">
        <f aca="false">IF(OR(TRIM(Customers!Q950&amp;"")="",ISNUMBER(MATCH(TRIM(Customers!Q950&amp;""),Codes!$A$5:$A$14,0))),"",IF(ISNUMBER(Customers!Q950),Customers!Q950,IFERROR(VALUE(Customers!Q950),"")))</f>
        <v>0</v>
      </c>
      <c r="R950" s="4" t="n">
        <f aca="false">IF(OR(TRIM(Customers!R950&amp;"")="",ISNUMBER(MATCH(TRIM(Customers!R950&amp;""),Codes!$A$5:$A$14,0))),"",IF(ISNUMBER(Customers!R950),Customers!R950,IFERROR(VALUE(Customers!R950),"")))</f>
        <v>0</v>
      </c>
      <c r="S950" s="4" t="n">
        <f aca="false">IF(OR(TRIM(Customers!S950&amp;"")="",ISNUMBER(MATCH(TRIM(Customers!S950&amp;""),Codes!$A$5:$A$14,0))),"",IF(ISNUMBER(Customers!S950),Customers!S950,IFERROR(VALUE(Customers!S950),"")))</f>
        <v>0</v>
      </c>
      <c r="T950" s="4" t="n">
        <f aca="false">IF(OR(TRIM(Customers!T950&amp;"")="",ISNUMBER(MATCH(TRIM(Customers!T950&amp;""),Codes!$A$5:$A$14,0))),"",IF(ISNUMBER(Customers!T950),Customers!T950,IFERROR(VALUE(Customers!T950),"")))</f>
        <v>0</v>
      </c>
      <c r="U950" s="3" t="n">
        <f aca="false">IF(OR(TRIM(Customers!U950&amp;"")="",ISNUMBER(MATCH(TRIM(Customers!U950&amp;""),Codes!$A$5:$A$14,0)),Customers!U950=0),"",IF(ISNUMBER(Customers!U950),Customers!U950,IFERROR(VALUE(Customers!U950),"")))</f>
        <v>641</v>
      </c>
      <c r="V950" s="3" t="n">
        <f aca="false">IF(OR(TRIM(Customers!V950&amp;"")="",ISNUMBER(MATCH(TRIM(Customers!V950&amp;""),Codes!$A$5:$A$14,0))),"",IF(ISNUMBER(Customers!V950),Customers!V950,IFERROR(VALUE(Customers!V950),"")))</f>
        <v>0</v>
      </c>
    </row>
    <row r="951" customFormat="false" ht="15" hidden="false" customHeight="false" outlineLevel="0" collapsed="false">
      <c r="A951" s="2" t="str">
        <f aca="false">Customers!A951</f>
        <v>CL00950</v>
      </c>
      <c r="B951" s="3" t="n">
        <f aca="false">IF(OR(TRIM(Customers!B951&amp;"")="",ISNUMBER(MATCH(TRIM(Customers!B951&amp;""),Codes!$A$5:$A$14,0)),Customers!B951=0),"",IF(ISNUMBER(Customers!B951),Customers!B951,IFERROR(VALUE(Customers!B951),"")))</f>
        <v>46</v>
      </c>
      <c r="C951" s="2" t="str">
        <f aca="false">IF(OR(TRIM(Customers!C951&amp;"")="",ISNUMBER(MATCH(TRIM(Customers!C951&amp;""),Codes!$A$5:$A$14,0))),"",TRIM(Customers!C951))</f>
        <v>M</v>
      </c>
      <c r="D951" s="2" t="str">
        <f aca="false">IF(OR(TRIM(Customers!D951&amp;"")="",ISNUMBER(MATCH(TRIM(Customers!D951&amp;""),Codes!$A$5:$A$14,0))),"",TRIM(Customers!D951))</f>
        <v/>
      </c>
      <c r="E951" s="2" t="str">
        <f aca="false">IF(OR(TRIM(Customers!E951&amp;"")="",ISNUMBER(MATCH(TRIM(Customers!E951&amp;""),Codes!$A$5:$A$14,0))),"",TRIM(Customers!E951))</f>
        <v>Manual worker</v>
      </c>
      <c r="F951" s="2" t="str">
        <f aca="false">IF(OR(TRIM(Customers!F951&amp;"")="",ISNUMBER(MATCH(TRIM(Customers!F951&amp;""),Codes!$A$5:$A$14,0))),"",TRIM(Customers!F951))</f>
        <v>Married</v>
      </c>
      <c r="G951" s="4" t="n">
        <f aca="false">IF(OR(TRIM(Customers!G951&amp;"")="",ISNUMBER(MATCH(TRIM(Customers!G951&amp;""),Codes!$A$5:$A$14,0)),Customers!G951=-999),"",IF(ISNUMBER(Customers!G951),Customers!G951,IFERROR(VALUE(Customers!G951),"")))</f>
        <v>23500</v>
      </c>
      <c r="H951" s="3" t="str">
        <f aca="false">IF(OR(TRIM(Customers!H951&amp;"")="",ISNUMBER(MATCH(TRIM(Customers!H951&amp;""),Codes!$A$5:$A$14,0))),"",IF(ISNUMBER(Customers!H951),Customers!H951,IFERROR(VALUE(Customers!H951),"")))</f>
        <v/>
      </c>
      <c r="I951" s="5" t="n">
        <f aca="false">IF(OR(TRIM(Customers!I951&amp;"")="",ISNUMBER(MATCH(TRIM(Customers!I951&amp;""),Codes!$A$5:$A$14,0)),Customers!I951=DATE(1970,1,1)),"",IF(ISNUMBER(Customers!I951),Customers!I951,IFERROR(DATEVALUE(Customers!I951),"")))</f>
        <v>41501</v>
      </c>
      <c r="J951" s="2" t="str">
        <f aca="false">IF(OR(TRIM(Customers!J951&amp;"")="",ISNUMBER(MATCH(TRIM(Customers!J951&amp;""),Codes!$A$5:$A$14,0))),"",TRIM(Customers!J951))</f>
        <v>Online Banking</v>
      </c>
      <c r="K951" s="3" t="n">
        <f aca="false">IF(OR(TRIM(Customers!K951&amp;"")="",ISNUMBER(MATCH(TRIM(Customers!K951&amp;""),Codes!$A$5:$A$14,0))),"",IF(ISNUMBER(Customers!K951),Customers!K951,IFERROR(VALUE(Customers!K951),"")))</f>
        <v>2</v>
      </c>
      <c r="L951" s="4" t="n">
        <f aca="false">IF(OR(TRIM(Customers!L951&amp;"")="",ISNUMBER(MATCH(TRIM(Customers!L951&amp;""),Codes!$A$5:$A$14,0))),"",IF(ISNUMBER(Customers!L951),Customers!L951,IFERROR(VALUE(Customers!L951),"")))</f>
        <v>395.64</v>
      </c>
      <c r="M951" s="4" t="n">
        <f aca="false">IF(OR(TRIM(Customers!M951&amp;"")="",ISNUMBER(MATCH(TRIM(Customers!M951&amp;""),Codes!$A$5:$A$14,0))),"",IF(ISNUMBER(Customers!M951),Customers!M951,IFERROR(VALUE(Customers!M951),"")))</f>
        <v>27043.48</v>
      </c>
      <c r="N951" s="3" t="n">
        <f aca="false">IF(OR(TRIM(Customers!N951&amp;"")="",ISNUMBER(MATCH(TRIM(Customers!N951&amp;""),Codes!$A$5:$A$14,0)),Customers!N951=9999),"",IF(ISNUMBER(Customers!N951),Customers!N951,IFERROR(VALUE(Customers!N951),"")))</f>
        <v>30</v>
      </c>
      <c r="O951" s="4" t="n">
        <f aca="false">IF(OR(TRIM(Customers!O951&amp;"")="",ISNUMBER(MATCH(TRIM(Customers!O951&amp;""),Codes!$A$5:$A$14,0))),"",IF(ISNUMBER(Customers!O951),Customers!O951,IFERROR(VALUE(Customers!O951),"")))</f>
        <v>39.23</v>
      </c>
      <c r="P951" s="3" t="n">
        <f aca="false">IF(OR(TRIM(Customers!P951&amp;"")="",ISNUMBER(MATCH(TRIM(Customers!P951&amp;""),Codes!$A$5:$A$14,0))),"",IF(ISNUMBER(Customers!P951),Customers!P951,IFERROR(VALUE(Customers!P951),"")))</f>
        <v>6</v>
      </c>
      <c r="Q951" s="4" t="n">
        <f aca="false">IF(OR(TRIM(Customers!Q951&amp;"")="",ISNUMBER(MATCH(TRIM(Customers!Q951&amp;""),Codes!$A$5:$A$14,0))),"",IF(ISNUMBER(Customers!Q951),Customers!Q951,IFERROR(VALUE(Customers!Q951),"")))</f>
        <v>6000</v>
      </c>
      <c r="R951" s="4" t="n">
        <f aca="false">IF(OR(TRIM(Customers!R951&amp;"")="",ISNUMBER(MATCH(TRIM(Customers!R951&amp;""),Codes!$A$5:$A$14,0))),"",IF(ISNUMBER(Customers!R951),Customers!R951,IFERROR(VALUE(Customers!R951),"")))</f>
        <v>913.35</v>
      </c>
      <c r="S951" s="4" t="n">
        <f aca="false">IF(OR(TRIM(Customers!S951&amp;"")="",ISNUMBER(MATCH(TRIM(Customers!S951&amp;""),Codes!$A$5:$A$14,0))),"",IF(ISNUMBER(Customers!S951),Customers!S951,IFERROR(VALUE(Customers!S951),"")))</f>
        <v>0</v>
      </c>
      <c r="T951" s="4" t="n">
        <f aca="false">IF(OR(TRIM(Customers!T951&amp;"")="",ISNUMBER(MATCH(TRIM(Customers!T951&amp;""),Codes!$A$5:$A$14,0))),"",IF(ISNUMBER(Customers!T951),Customers!T951,IFERROR(VALUE(Customers!T951),"")))</f>
        <v>0</v>
      </c>
      <c r="U951" s="3" t="n">
        <f aca="false">IF(OR(TRIM(Customers!U951&amp;"")="",ISNUMBER(MATCH(TRIM(Customers!U951&amp;""),Codes!$A$5:$A$14,0)),Customers!U951=0),"",IF(ISNUMBER(Customers!U951),Customers!U951,IFERROR(VALUE(Customers!U951),"")))</f>
        <v>635</v>
      </c>
      <c r="V951" s="3" t="str">
        <f aca="false">IF(OR(TRIM(Customers!V951&amp;"")="",ISNUMBER(MATCH(TRIM(Customers!V951&amp;""),Codes!$A$5:$A$14,0))),"",IF(ISNUMBER(Customers!V951),Customers!V951,IFERROR(VALUE(Customers!V951),"")))</f>
        <v/>
      </c>
    </row>
    <row r="952" customFormat="false" ht="15" hidden="false" customHeight="false" outlineLevel="0" collapsed="false">
      <c r="A952" s="2" t="str">
        <f aca="false">Customers!A952</f>
        <v>CL00951</v>
      </c>
      <c r="B952" s="3" t="n">
        <f aca="false">IF(OR(TRIM(Customers!B952&amp;"")="",ISNUMBER(MATCH(TRIM(Customers!B952&amp;""),Codes!$A$5:$A$14,0)),Customers!B952=0),"",IF(ISNUMBER(Customers!B952),Customers!B952,IFERROR(VALUE(Customers!B952),"")))</f>
        <v>69</v>
      </c>
      <c r="C952" s="2" t="str">
        <f aca="false">IF(OR(TRIM(Customers!C952&amp;"")="",ISNUMBER(MATCH(TRIM(Customers!C952&amp;""),Codes!$A$5:$A$14,0))),"",TRIM(Customers!C952))</f>
        <v>M</v>
      </c>
      <c r="D952" s="2" t="str">
        <f aca="false">IF(OR(TRIM(Customers!D952&amp;"")="",ISNUMBER(MATCH(TRIM(Customers!D952&amp;""),Codes!$A$5:$A$14,0))),"",TRIM(Customers!D952))</f>
        <v>Sardegna</v>
      </c>
      <c r="E952" s="2" t="str">
        <f aca="false">IF(OR(TRIM(Customers!E952&amp;"")="",ISNUMBER(MATCH(TRIM(Customers!E952&amp;""),Codes!$A$5:$A$14,0))),"",TRIM(Customers!E952))</f>
        <v>Retired</v>
      </c>
      <c r="F952" s="2" t="str">
        <f aca="false">IF(OR(TRIM(Customers!F952&amp;"")="",ISNUMBER(MATCH(TRIM(Customers!F952&amp;""),Codes!$A$5:$A$14,0))),"",TRIM(Customers!F952))</f>
        <v>Married</v>
      </c>
      <c r="G952" s="4" t="n">
        <f aca="false">IF(OR(TRIM(Customers!G952&amp;"")="",ISNUMBER(MATCH(TRIM(Customers!G952&amp;""),Codes!$A$5:$A$14,0)),Customers!G952=-999),"",IF(ISNUMBER(Customers!G952),Customers!G952,IFERROR(VALUE(Customers!G952),"")))</f>
        <v>32800</v>
      </c>
      <c r="H952" s="3" t="n">
        <f aca="false">IF(OR(TRIM(Customers!H952&amp;"")="",ISNUMBER(MATCH(TRIM(Customers!H952&amp;""),Codes!$A$5:$A$14,0))),"",IF(ISNUMBER(Customers!H952),Customers!H952,IFERROR(VALUE(Customers!H952),"")))</f>
        <v>7</v>
      </c>
      <c r="I952" s="5" t="n">
        <f aca="false">IF(OR(TRIM(Customers!I952&amp;"")="",ISNUMBER(MATCH(TRIM(Customers!I952&amp;""),Codes!$A$5:$A$14,0)),Customers!I952=DATE(1970,1,1)),"",IF(ISNUMBER(Customers!I952),Customers!I952,IFERROR(DATEVALUE(Customers!I952),"")))</f>
        <v>43522</v>
      </c>
      <c r="J952" s="2" t="str">
        <f aca="false">IF(OR(TRIM(Customers!J952&amp;"")="",ISNUMBER(MATCH(TRIM(Customers!J952&amp;""),Codes!$A$5:$A$14,0))),"",TRIM(Customers!J952))</f>
        <v>Branch</v>
      </c>
      <c r="K952" s="3" t="n">
        <f aca="false">IF(OR(TRIM(Customers!K952&amp;"")="",ISNUMBER(MATCH(TRIM(Customers!K952&amp;""),Codes!$A$5:$A$14,0))),"",IF(ISNUMBER(Customers!K952),Customers!K952,IFERROR(VALUE(Customers!K952),"")))</f>
        <v>2</v>
      </c>
      <c r="L952" s="4" t="n">
        <f aca="false">IF(OR(TRIM(Customers!L952&amp;"")="",ISNUMBER(MATCH(TRIM(Customers!L952&amp;""),Codes!$A$5:$A$14,0))),"",IF(ISNUMBER(Customers!L952),Customers!L952,IFERROR(VALUE(Customers!L952),"")))</f>
        <v>3866.57</v>
      </c>
      <c r="M952" s="4" t="n">
        <f aca="false">IF(OR(TRIM(Customers!M952&amp;"")="",ISNUMBER(MATCH(TRIM(Customers!M952&amp;""),Codes!$A$5:$A$14,0))),"",IF(ISNUMBER(Customers!M952),Customers!M952,IFERROR(VALUE(Customers!M952),"")))</f>
        <v>0</v>
      </c>
      <c r="N952" s="3" t="n">
        <f aca="false">IF(OR(TRIM(Customers!N952&amp;"")="",ISNUMBER(MATCH(TRIM(Customers!N952&amp;""),Codes!$A$5:$A$14,0)),Customers!N952=9999),"",IF(ISNUMBER(Customers!N952),Customers!N952,IFERROR(VALUE(Customers!N952),"")))</f>
        <v>23</v>
      </c>
      <c r="O952" s="4" t="n">
        <f aca="false">IF(OR(TRIM(Customers!O952&amp;"")="",ISNUMBER(MATCH(TRIM(Customers!O952&amp;""),Codes!$A$5:$A$14,0))),"",IF(ISNUMBER(Customers!O952),Customers!O952,IFERROR(VALUE(Customers!O952),"")))</f>
        <v>39.65</v>
      </c>
      <c r="P952" s="3" t="n">
        <f aca="false">IF(OR(TRIM(Customers!P952&amp;"")="",ISNUMBER(MATCH(TRIM(Customers!P952&amp;""),Codes!$A$5:$A$14,0))),"",IF(ISNUMBER(Customers!P952),Customers!P952,IFERROR(VALUE(Customers!P952),"")))</f>
        <v>7</v>
      </c>
      <c r="Q952" s="4" t="n">
        <f aca="false">IF(OR(TRIM(Customers!Q952&amp;"")="",ISNUMBER(MATCH(TRIM(Customers!Q952&amp;""),Codes!$A$5:$A$14,0))),"",IF(ISNUMBER(Customers!Q952),Customers!Q952,IFERROR(VALUE(Customers!Q952),"")))</f>
        <v>0</v>
      </c>
      <c r="R952" s="4" t="n">
        <f aca="false">IF(OR(TRIM(Customers!R952&amp;"")="",ISNUMBER(MATCH(TRIM(Customers!R952&amp;""),Codes!$A$5:$A$14,0))),"",IF(ISNUMBER(Customers!R952),Customers!R952,IFERROR(VALUE(Customers!R952),"")))</f>
        <v>0</v>
      </c>
      <c r="S952" s="4" t="n">
        <f aca="false">IF(OR(TRIM(Customers!S952&amp;"")="",ISNUMBER(MATCH(TRIM(Customers!S952&amp;""),Codes!$A$5:$A$14,0))),"",IF(ISNUMBER(Customers!S952),Customers!S952,IFERROR(VALUE(Customers!S952),"")))</f>
        <v>0</v>
      </c>
      <c r="T952" s="4" t="n">
        <f aca="false">IF(OR(TRIM(Customers!T952&amp;"")="",ISNUMBER(MATCH(TRIM(Customers!T952&amp;""),Codes!$A$5:$A$14,0))),"",IF(ISNUMBER(Customers!T952),Customers!T952,IFERROR(VALUE(Customers!T952),"")))</f>
        <v>0</v>
      </c>
      <c r="U952" s="3" t="n">
        <f aca="false">IF(OR(TRIM(Customers!U952&amp;"")="",ISNUMBER(MATCH(TRIM(Customers!U952&amp;""),Codes!$A$5:$A$14,0)),Customers!U952=0),"",IF(ISNUMBER(Customers!U952),Customers!U952,IFERROR(VALUE(Customers!U952),"")))</f>
        <v>622</v>
      </c>
      <c r="V952" s="3" t="n">
        <f aca="false">IF(OR(TRIM(Customers!V952&amp;"")="",ISNUMBER(MATCH(TRIM(Customers!V952&amp;""),Codes!$A$5:$A$14,0))),"",IF(ISNUMBER(Customers!V952),Customers!V952,IFERROR(VALUE(Customers!V952),"")))</f>
        <v>0</v>
      </c>
    </row>
    <row r="953" customFormat="false" ht="15" hidden="false" customHeight="false" outlineLevel="0" collapsed="false">
      <c r="A953" s="2" t="str">
        <f aca="false">Customers!A953</f>
        <v>CL00952</v>
      </c>
      <c r="B953" s="3" t="str">
        <f aca="false">IF(OR(TRIM(Customers!B953&amp;"")="",ISNUMBER(MATCH(TRIM(Customers!B953&amp;""),Codes!$A$5:$A$14,0)),Customers!B953=0),"",IF(ISNUMBER(Customers!B953),Customers!B953,IFERROR(VALUE(Customers!B953),"")))</f>
        <v/>
      </c>
      <c r="C953" s="2" t="str">
        <f aca="false">IF(OR(TRIM(Customers!C953&amp;"")="",ISNUMBER(MATCH(TRIM(Customers!C953&amp;""),Codes!$A$5:$A$14,0))),"",TRIM(Customers!C953))</f>
        <v>M</v>
      </c>
      <c r="D953" s="2" t="str">
        <f aca="false">IF(OR(TRIM(Customers!D953&amp;"")="",ISNUMBER(MATCH(TRIM(Customers!D953&amp;""),Codes!$A$5:$A$14,0))),"",TRIM(Customers!D953))</f>
        <v>Marche</v>
      </c>
      <c r="E953" s="2" t="str">
        <f aca="false">IF(OR(TRIM(Customers!E953&amp;"")="",ISNUMBER(MATCH(TRIM(Customers!E953&amp;""),Codes!$A$5:$A$14,0))),"",TRIM(Customers!E953))</f>
        <v>Employee</v>
      </c>
      <c r="F953" s="2" t="str">
        <f aca="false">IF(OR(TRIM(Customers!F953&amp;"")="",ISNUMBER(MATCH(TRIM(Customers!F953&amp;""),Codes!$A$5:$A$14,0))),"",TRIM(Customers!F953))</f>
        <v>Single</v>
      </c>
      <c r="G953" s="4" t="n">
        <f aca="false">IF(OR(TRIM(Customers!G953&amp;"")="",ISNUMBER(MATCH(TRIM(Customers!G953&amp;""),Codes!$A$5:$A$14,0)),Customers!G953=-999),"",IF(ISNUMBER(Customers!G953),Customers!G953,IFERROR(VALUE(Customers!G953),"")))</f>
        <v>19900</v>
      </c>
      <c r="H953" s="3" t="n">
        <f aca="false">IF(OR(TRIM(Customers!H953&amp;"")="",ISNUMBER(MATCH(TRIM(Customers!H953&amp;""),Codes!$A$5:$A$14,0))),"",IF(ISNUMBER(Customers!H953),Customers!H953,IFERROR(VALUE(Customers!H953),"")))</f>
        <v>3</v>
      </c>
      <c r="I953" s="5" t="n">
        <f aca="false">IF(OR(TRIM(Customers!I953&amp;"")="",ISNUMBER(MATCH(TRIM(Customers!I953&amp;""),Codes!$A$5:$A$14,0)),Customers!I953=DATE(1970,1,1)),"",IF(ISNUMBER(Customers!I953),Customers!I953,IFERROR(DATEVALUE(Customers!I953),"")))</f>
        <v>44970</v>
      </c>
      <c r="J953" s="2" t="str">
        <f aca="false">IF(OR(TRIM(Customers!J953&amp;"")="",ISNUMBER(MATCH(TRIM(Customers!J953&amp;""),Codes!$A$5:$A$14,0))),"",TRIM(Customers!J953))</f>
        <v/>
      </c>
      <c r="K953" s="3" t="n">
        <f aca="false">IF(OR(TRIM(Customers!K953&amp;"")="",ISNUMBER(MATCH(TRIM(Customers!K953&amp;""),Codes!$A$5:$A$14,0))),"",IF(ISNUMBER(Customers!K953),Customers!K953,IFERROR(VALUE(Customers!K953),"")))</f>
        <v>2</v>
      </c>
      <c r="L953" s="4" t="n">
        <f aca="false">IF(OR(TRIM(Customers!L953&amp;"")="",ISNUMBER(MATCH(TRIM(Customers!L953&amp;""),Codes!$A$5:$A$14,0))),"",IF(ISNUMBER(Customers!L953),Customers!L953,IFERROR(VALUE(Customers!L953),"")))</f>
        <v>2884.83</v>
      </c>
      <c r="M953" s="4" t="n">
        <f aca="false">IF(OR(TRIM(Customers!M953&amp;"")="",ISNUMBER(MATCH(TRIM(Customers!M953&amp;""),Codes!$A$5:$A$14,0))),"",IF(ISNUMBER(Customers!M953),Customers!M953,IFERROR(VALUE(Customers!M953),"")))</f>
        <v>6364.47</v>
      </c>
      <c r="N953" s="3" t="n">
        <f aca="false">IF(OR(TRIM(Customers!N953&amp;"")="",ISNUMBER(MATCH(TRIM(Customers!N953&amp;""),Codes!$A$5:$A$14,0)),Customers!N953=9999),"",IF(ISNUMBER(Customers!N953),Customers!N953,IFERROR(VALUE(Customers!N953),"")))</f>
        <v>31</v>
      </c>
      <c r="O953" s="4" t="n">
        <f aca="false">IF(OR(TRIM(Customers!O953&amp;"")="",ISNUMBER(MATCH(TRIM(Customers!O953&amp;""),Codes!$A$5:$A$14,0))),"",IF(ISNUMBER(Customers!O953),Customers!O953,IFERROR(VALUE(Customers!O953),"")))</f>
        <v>63.79</v>
      </c>
      <c r="P953" s="3" t="n">
        <f aca="false">IF(OR(TRIM(Customers!P953&amp;"")="",ISNUMBER(MATCH(TRIM(Customers!P953&amp;""),Codes!$A$5:$A$14,0))),"",IF(ISNUMBER(Customers!P953),Customers!P953,IFERROR(VALUE(Customers!P953),"")))</f>
        <v>2</v>
      </c>
      <c r="Q953" s="4" t="n">
        <f aca="false">IF(OR(TRIM(Customers!Q953&amp;"")="",ISNUMBER(MATCH(TRIM(Customers!Q953&amp;""),Codes!$A$5:$A$14,0))),"",IF(ISNUMBER(Customers!Q953),Customers!Q953,IFERROR(VALUE(Customers!Q953),"")))</f>
        <v>2000</v>
      </c>
      <c r="R953" s="4" t="n">
        <f aca="false">IF(OR(TRIM(Customers!R953&amp;"")="",ISNUMBER(MATCH(TRIM(Customers!R953&amp;""),Codes!$A$5:$A$14,0))),"",IF(ISNUMBER(Customers!R953),Customers!R953,IFERROR(VALUE(Customers!R953),"")))</f>
        <v>85.34</v>
      </c>
      <c r="S953" s="4" t="n">
        <f aca="false">IF(OR(TRIM(Customers!S953&amp;"")="",ISNUMBER(MATCH(TRIM(Customers!S953&amp;""),Codes!$A$5:$A$14,0))),"",IF(ISNUMBER(Customers!S953),Customers!S953,IFERROR(VALUE(Customers!S953),"")))</f>
        <v>93000</v>
      </c>
      <c r="T953" s="4" t="n">
        <f aca="false">IF(OR(TRIM(Customers!T953&amp;"")="",ISNUMBER(MATCH(TRIM(Customers!T953&amp;""),Codes!$A$5:$A$14,0))),"",IF(ISNUMBER(Customers!T953),Customers!T953,IFERROR(VALUE(Customers!T953),"")))</f>
        <v>586</v>
      </c>
      <c r="U953" s="3" t="n">
        <f aca="false">IF(OR(TRIM(Customers!U953&amp;"")="",ISNUMBER(MATCH(TRIM(Customers!U953&amp;""),Codes!$A$5:$A$14,0)),Customers!U953=0),"",IF(ISNUMBER(Customers!U953),Customers!U953,IFERROR(VALUE(Customers!U953),"")))</f>
        <v>613</v>
      </c>
      <c r="V953" s="3" t="n">
        <f aca="false">IF(OR(TRIM(Customers!V953&amp;"")="",ISNUMBER(MATCH(TRIM(Customers!V953&amp;""),Codes!$A$5:$A$14,0))),"",IF(ISNUMBER(Customers!V953),Customers!V953,IFERROR(VALUE(Customers!V953),"")))</f>
        <v>0</v>
      </c>
    </row>
    <row r="954" customFormat="false" ht="15" hidden="false" customHeight="false" outlineLevel="0" collapsed="false">
      <c r="A954" s="2" t="str">
        <f aca="false">Customers!A954</f>
        <v>CL00953</v>
      </c>
      <c r="B954" s="3" t="n">
        <f aca="false">IF(OR(TRIM(Customers!B954&amp;"")="",ISNUMBER(MATCH(TRIM(Customers!B954&amp;""),Codes!$A$5:$A$14,0)),Customers!B954=0),"",IF(ISNUMBER(Customers!B954),Customers!B954,IFERROR(VALUE(Customers!B954),"")))</f>
        <v>29</v>
      </c>
      <c r="C954" s="2" t="str">
        <f aca="false">IF(OR(TRIM(Customers!C954&amp;"")="",ISNUMBER(MATCH(TRIM(Customers!C954&amp;""),Codes!$A$5:$A$14,0))),"",TRIM(Customers!C954))</f>
        <v>F</v>
      </c>
      <c r="D954" s="2" t="str">
        <f aca="false">IF(OR(TRIM(Customers!D954&amp;"")="",ISNUMBER(MATCH(TRIM(Customers!D954&amp;""),Codes!$A$5:$A$14,0))),"",TRIM(Customers!D954))</f>
        <v>Piemonte</v>
      </c>
      <c r="E954" s="2" t="str">
        <f aca="false">IF(OR(TRIM(Customers!E954&amp;"")="",ISNUMBER(MATCH(TRIM(Customers!E954&amp;""),Codes!$A$5:$A$14,0))),"",TRIM(Customers!E954))</f>
        <v>Employee</v>
      </c>
      <c r="F954" s="2" t="str">
        <f aca="false">IF(OR(TRIM(Customers!F954&amp;"")="",ISNUMBER(MATCH(TRIM(Customers!F954&amp;""),Codes!$A$5:$A$14,0))),"",TRIM(Customers!F954))</f>
        <v>Divorced</v>
      </c>
      <c r="G954" s="4" t="n">
        <f aca="false">IF(OR(TRIM(Customers!G954&amp;"")="",ISNUMBER(MATCH(TRIM(Customers!G954&amp;""),Codes!$A$5:$A$14,0)),Customers!G954=-999),"",IF(ISNUMBER(Customers!G954),Customers!G954,IFERROR(VALUE(Customers!G954),"")))</f>
        <v>20900</v>
      </c>
      <c r="H954" s="3" t="str">
        <f aca="false">IF(OR(TRIM(Customers!H954&amp;"")="",ISNUMBER(MATCH(TRIM(Customers!H954&amp;""),Codes!$A$5:$A$14,0))),"",IF(ISNUMBER(Customers!H954),Customers!H954,IFERROR(VALUE(Customers!H954),"")))</f>
        <v/>
      </c>
      <c r="I954" s="5" t="n">
        <f aca="false">IF(OR(TRIM(Customers!I954&amp;"")="",ISNUMBER(MATCH(TRIM(Customers!I954&amp;""),Codes!$A$5:$A$14,0)),Customers!I954=DATE(1970,1,1)),"",IF(ISNUMBER(Customers!I954),Customers!I954,IFERROR(DATEVALUE(Customers!I954),"")))</f>
        <v>45911</v>
      </c>
      <c r="J954" s="2" t="str">
        <f aca="false">IF(OR(TRIM(Customers!J954&amp;"")="",ISNUMBER(MATCH(TRIM(Customers!J954&amp;""),Codes!$A$5:$A$14,0))),"",TRIM(Customers!J954))</f>
        <v>App</v>
      </c>
      <c r="K954" s="3" t="n">
        <f aca="false">IF(OR(TRIM(Customers!K954&amp;"")="",ISNUMBER(MATCH(TRIM(Customers!K954&amp;""),Codes!$A$5:$A$14,0))),"",IF(ISNUMBER(Customers!K954),Customers!K954,IFERROR(VALUE(Customers!K954),"")))</f>
        <v>3</v>
      </c>
      <c r="L954" s="4" t="n">
        <f aca="false">IF(OR(TRIM(Customers!L954&amp;"")="",ISNUMBER(MATCH(TRIM(Customers!L954&amp;""),Codes!$A$5:$A$14,0))),"",IF(ISNUMBER(Customers!L954),Customers!L954,IFERROR(VALUE(Customers!L954),"")))</f>
        <v>950.61</v>
      </c>
      <c r="M954" s="4" t="n">
        <f aca="false">IF(OR(TRIM(Customers!M954&amp;"")="",ISNUMBER(MATCH(TRIM(Customers!M954&amp;""),Codes!$A$5:$A$14,0))),"",IF(ISNUMBER(Customers!M954),Customers!M954,IFERROR(VALUE(Customers!M954),"")))</f>
        <v>4217.23</v>
      </c>
      <c r="N954" s="3" t="n">
        <f aca="false">IF(OR(TRIM(Customers!N954&amp;"")="",ISNUMBER(MATCH(TRIM(Customers!N954&amp;""),Codes!$A$5:$A$14,0)),Customers!N954=9999),"",IF(ISNUMBER(Customers!N954),Customers!N954,IFERROR(VALUE(Customers!N954),"")))</f>
        <v>22</v>
      </c>
      <c r="O954" s="4" t="n">
        <f aca="false">IF(OR(TRIM(Customers!O954&amp;"")="",ISNUMBER(MATCH(TRIM(Customers!O954&amp;""),Codes!$A$5:$A$14,0))),"",IF(ISNUMBER(Customers!O954),Customers!O954,IFERROR(VALUE(Customers!O954),"")))</f>
        <v>35.96</v>
      </c>
      <c r="P954" s="3" t="n">
        <f aca="false">IF(OR(TRIM(Customers!P954&amp;"")="",ISNUMBER(MATCH(TRIM(Customers!P954&amp;""),Codes!$A$5:$A$14,0))),"",IF(ISNUMBER(Customers!P954),Customers!P954,IFERROR(VALUE(Customers!P954),"")))</f>
        <v>3</v>
      </c>
      <c r="Q954" s="4" t="n">
        <f aca="false">IF(OR(TRIM(Customers!Q954&amp;"")="",ISNUMBER(MATCH(TRIM(Customers!Q954&amp;""),Codes!$A$5:$A$14,0))),"",IF(ISNUMBER(Customers!Q954),Customers!Q954,IFERROR(VALUE(Customers!Q954),"")))</f>
        <v>2500</v>
      </c>
      <c r="R954" s="4" t="n">
        <f aca="false">IF(OR(TRIM(Customers!R954&amp;"")="",ISNUMBER(MATCH(TRIM(Customers!R954&amp;""),Codes!$A$5:$A$14,0))),"",IF(ISNUMBER(Customers!R954),Customers!R954,IFERROR(VALUE(Customers!R954),"")))</f>
        <v>116.74</v>
      </c>
      <c r="S954" s="4" t="n">
        <f aca="false">IF(OR(TRIM(Customers!S954&amp;"")="",ISNUMBER(MATCH(TRIM(Customers!S954&amp;""),Codes!$A$5:$A$14,0))),"",IF(ISNUMBER(Customers!S954),Customers!S954,IFERROR(VALUE(Customers!S954),"")))</f>
        <v>0</v>
      </c>
      <c r="T954" s="4" t="n">
        <f aca="false">IF(OR(TRIM(Customers!T954&amp;"")="",ISNUMBER(MATCH(TRIM(Customers!T954&amp;""),Codes!$A$5:$A$14,0))),"",IF(ISNUMBER(Customers!T954),Customers!T954,IFERROR(VALUE(Customers!T954),"")))</f>
        <v>0</v>
      </c>
      <c r="U954" s="3" t="n">
        <f aca="false">IF(OR(TRIM(Customers!U954&amp;"")="",ISNUMBER(MATCH(TRIM(Customers!U954&amp;""),Codes!$A$5:$A$14,0)),Customers!U954=0),"",IF(ISNUMBER(Customers!U954),Customers!U954,IFERROR(VALUE(Customers!U954),"")))</f>
        <v>528</v>
      </c>
      <c r="V954" s="3" t="n">
        <f aca="false">IF(OR(TRIM(Customers!V954&amp;"")="",ISNUMBER(MATCH(TRIM(Customers!V954&amp;""),Codes!$A$5:$A$14,0))),"",IF(ISNUMBER(Customers!V954),Customers!V954,IFERROR(VALUE(Customers!V954),"")))</f>
        <v>0</v>
      </c>
    </row>
    <row r="955" customFormat="false" ht="15" hidden="false" customHeight="false" outlineLevel="0" collapsed="false">
      <c r="A955" s="2" t="str">
        <f aca="false">Customers!A955</f>
        <v>CL00954</v>
      </c>
      <c r="B955" s="3" t="n">
        <f aca="false">IF(OR(TRIM(Customers!B955&amp;"")="",ISNUMBER(MATCH(TRIM(Customers!B955&amp;""),Codes!$A$5:$A$14,0)),Customers!B955=0),"",IF(ISNUMBER(Customers!B955),Customers!B955,IFERROR(VALUE(Customers!B955),"")))</f>
        <v>42</v>
      </c>
      <c r="C955" s="2" t="str">
        <f aca="false">IF(OR(TRIM(Customers!C955&amp;"")="",ISNUMBER(MATCH(TRIM(Customers!C955&amp;""),Codes!$A$5:$A$14,0))),"",TRIM(Customers!C955))</f>
        <v>F</v>
      </c>
      <c r="D955" s="2" t="str">
        <f aca="false">IF(OR(TRIM(Customers!D955&amp;"")="",ISNUMBER(MATCH(TRIM(Customers!D955&amp;""),Codes!$A$5:$A$14,0))),"",TRIM(Customers!D955))</f>
        <v>Sicilia</v>
      </c>
      <c r="E955" s="2" t="str">
        <f aca="false">IF(OR(TRIM(Customers!E955&amp;"")="",ISNUMBER(MATCH(TRIM(Customers!E955&amp;""),Codes!$A$5:$A$14,0))),"",TRIM(Customers!E955))</f>
        <v>Manual worker</v>
      </c>
      <c r="F955" s="2" t="str">
        <f aca="false">IF(OR(TRIM(Customers!F955&amp;"")="",ISNUMBER(MATCH(TRIM(Customers!F955&amp;""),Codes!$A$5:$A$14,0))),"",TRIM(Customers!F955))</f>
        <v>Married</v>
      </c>
      <c r="G955" s="4" t="n">
        <f aca="false">IF(OR(TRIM(Customers!G955&amp;"")="",ISNUMBER(MATCH(TRIM(Customers!G955&amp;""),Codes!$A$5:$A$14,0)),Customers!G955=-999),"",IF(ISNUMBER(Customers!G955),Customers!G955,IFERROR(VALUE(Customers!G955),"")))</f>
        <v>26400</v>
      </c>
      <c r="H955" s="3" t="n">
        <f aca="false">IF(OR(TRIM(Customers!H955&amp;"")="",ISNUMBER(MATCH(TRIM(Customers!H955&amp;""),Codes!$A$5:$A$14,0))),"",IF(ISNUMBER(Customers!H955),Customers!H955,IFERROR(VALUE(Customers!H955),"")))</f>
        <v>7</v>
      </c>
      <c r="I955" s="5" t="n">
        <f aca="false">IF(OR(TRIM(Customers!I955&amp;"")="",ISNUMBER(MATCH(TRIM(Customers!I955&amp;""),Codes!$A$5:$A$14,0)),Customers!I955=DATE(1970,1,1)),"",IF(ISNUMBER(Customers!I955),Customers!I955,IFERROR(DATEVALUE(Customers!I955),"")))</f>
        <v>43456</v>
      </c>
      <c r="J955" s="2" t="str">
        <f aca="false">IF(OR(TRIM(Customers!J955&amp;"")="",ISNUMBER(MATCH(TRIM(Customers!J955&amp;""),Codes!$A$5:$A$14,0))),"",TRIM(Customers!J955))</f>
        <v>App</v>
      </c>
      <c r="K955" s="3" t="n">
        <f aca="false">IF(OR(TRIM(Customers!K955&amp;"")="",ISNUMBER(MATCH(TRIM(Customers!K955&amp;""),Codes!$A$5:$A$14,0))),"",IF(ISNUMBER(Customers!K955),Customers!K955,IFERROR(VALUE(Customers!K955),"")))</f>
        <v>1</v>
      </c>
      <c r="L955" s="4" t="n">
        <f aca="false">IF(OR(TRIM(Customers!L955&amp;"")="",ISNUMBER(MATCH(TRIM(Customers!L955&amp;""),Codes!$A$5:$A$14,0))),"",IF(ISNUMBER(Customers!L955),Customers!L955,IFERROR(VALUE(Customers!L955),"")))</f>
        <v>1518.29</v>
      </c>
      <c r="M955" s="4" t="str">
        <f aca="false">IF(OR(TRIM(Customers!M955&amp;"")="",ISNUMBER(MATCH(TRIM(Customers!M955&amp;""),Codes!$A$5:$A$14,0))),"",IF(ISNUMBER(Customers!M955),Customers!M955,IFERROR(VALUE(Customers!M955),"")))</f>
        <v/>
      </c>
      <c r="N955" s="3" t="n">
        <f aca="false">IF(OR(TRIM(Customers!N955&amp;"")="",ISNUMBER(MATCH(TRIM(Customers!N955&amp;""),Codes!$A$5:$A$14,0)),Customers!N955=9999),"",IF(ISNUMBER(Customers!N955),Customers!N955,IFERROR(VALUE(Customers!N955),"")))</f>
        <v>27</v>
      </c>
      <c r="O955" s="4" t="str">
        <f aca="false">IF(OR(TRIM(Customers!O955&amp;"")="",ISNUMBER(MATCH(TRIM(Customers!O955&amp;""),Codes!$A$5:$A$14,0))),"",IF(ISNUMBER(Customers!O955),Customers!O955,IFERROR(VALUE(Customers!O955),"")))</f>
        <v/>
      </c>
      <c r="P955" s="3" t="n">
        <f aca="false">IF(OR(TRIM(Customers!P955&amp;"")="",ISNUMBER(MATCH(TRIM(Customers!P955&amp;""),Codes!$A$5:$A$14,0))),"",IF(ISNUMBER(Customers!P955),Customers!P955,IFERROR(VALUE(Customers!P955),"")))</f>
        <v>1</v>
      </c>
      <c r="Q955" s="4" t="n">
        <f aca="false">IF(OR(TRIM(Customers!Q955&amp;"")="",ISNUMBER(MATCH(TRIM(Customers!Q955&amp;""),Codes!$A$5:$A$14,0))),"",IF(ISNUMBER(Customers!Q955),Customers!Q955,IFERROR(VALUE(Customers!Q955),"")))</f>
        <v>5000</v>
      </c>
      <c r="R955" s="4" t="n">
        <f aca="false">IF(OR(TRIM(Customers!R955&amp;"")="",ISNUMBER(MATCH(TRIM(Customers!R955&amp;""),Codes!$A$5:$A$14,0))),"",IF(ISNUMBER(Customers!R955),Customers!R955,IFERROR(VALUE(Customers!R955),"")))</f>
        <v>1170.97</v>
      </c>
      <c r="S955" s="4" t="n">
        <f aca="false">IF(OR(TRIM(Customers!S955&amp;"")="",ISNUMBER(MATCH(TRIM(Customers!S955&amp;""),Codes!$A$5:$A$14,0))),"",IF(ISNUMBER(Customers!S955),Customers!S955,IFERROR(VALUE(Customers!S955),"")))</f>
        <v>52000</v>
      </c>
      <c r="T955" s="4" t="n">
        <f aca="false">IF(OR(TRIM(Customers!T955&amp;"")="",ISNUMBER(MATCH(TRIM(Customers!T955&amp;""),Codes!$A$5:$A$14,0))),"",IF(ISNUMBER(Customers!T955),Customers!T955,IFERROR(VALUE(Customers!T955),"")))</f>
        <v>307</v>
      </c>
      <c r="U955" s="3" t="n">
        <f aca="false">IF(OR(TRIM(Customers!U955&amp;"")="",ISNUMBER(MATCH(TRIM(Customers!U955&amp;""),Codes!$A$5:$A$14,0)),Customers!U955=0),"",IF(ISNUMBER(Customers!U955),Customers!U955,IFERROR(VALUE(Customers!U955),"")))</f>
        <v>549</v>
      </c>
      <c r="V955" s="3" t="n">
        <f aca="false">IF(OR(TRIM(Customers!V955&amp;"")="",ISNUMBER(MATCH(TRIM(Customers!V955&amp;""),Codes!$A$5:$A$14,0))),"",IF(ISNUMBER(Customers!V955),Customers!V955,IFERROR(VALUE(Customers!V955),"")))</f>
        <v>0</v>
      </c>
    </row>
    <row r="956" customFormat="false" ht="15" hidden="false" customHeight="false" outlineLevel="0" collapsed="false">
      <c r="A956" s="2" t="str">
        <f aca="false">Customers!A956</f>
        <v>CL00955</v>
      </c>
      <c r="B956" s="3" t="n">
        <f aca="false">IF(OR(TRIM(Customers!B956&amp;"")="",ISNUMBER(MATCH(TRIM(Customers!B956&amp;""),Codes!$A$5:$A$14,0)),Customers!B956=0),"",IF(ISNUMBER(Customers!B956),Customers!B956,IFERROR(VALUE(Customers!B956),"")))</f>
        <v>56</v>
      </c>
      <c r="C956" s="2" t="str">
        <f aca="false">IF(OR(TRIM(Customers!C956&amp;"")="",ISNUMBER(MATCH(TRIM(Customers!C956&amp;""),Codes!$A$5:$A$14,0))),"",TRIM(Customers!C956))</f>
        <v>M</v>
      </c>
      <c r="D956" s="2" t="str">
        <f aca="false">IF(OR(TRIM(Customers!D956&amp;"")="",ISNUMBER(MATCH(TRIM(Customers!D956&amp;""),Codes!$A$5:$A$14,0))),"",TRIM(Customers!D956))</f>
        <v>Toscana</v>
      </c>
      <c r="E956" s="2" t="str">
        <f aca="false">IF(OR(TRIM(Customers!E956&amp;"")="",ISNUMBER(MATCH(TRIM(Customers!E956&amp;""),Codes!$A$5:$A$14,0))),"",TRIM(Customers!E956))</f>
        <v>Manual worker</v>
      </c>
      <c r="F956" s="2" t="str">
        <f aca="false">IF(OR(TRIM(Customers!F956&amp;"")="",ISNUMBER(MATCH(TRIM(Customers!F956&amp;""),Codes!$A$5:$A$14,0))),"",TRIM(Customers!F956))</f>
        <v>Widowed</v>
      </c>
      <c r="G956" s="4" t="n">
        <f aca="false">IF(OR(TRIM(Customers!G956&amp;"")="",ISNUMBER(MATCH(TRIM(Customers!G956&amp;""),Codes!$A$5:$A$14,0)),Customers!G956=-999),"",IF(ISNUMBER(Customers!G956),Customers!G956,IFERROR(VALUE(Customers!G956),"")))</f>
        <v>23300</v>
      </c>
      <c r="H956" s="3" t="n">
        <f aca="false">IF(OR(TRIM(Customers!H956&amp;"")="",ISNUMBER(MATCH(TRIM(Customers!H956&amp;""),Codes!$A$5:$A$14,0))),"",IF(ISNUMBER(Customers!H956),Customers!H956,IFERROR(VALUE(Customers!H956),"")))</f>
        <v>12</v>
      </c>
      <c r="I956" s="5" t="n">
        <f aca="false">IF(OR(TRIM(Customers!I956&amp;"")="",ISNUMBER(MATCH(TRIM(Customers!I956&amp;""),Codes!$A$5:$A$14,0)),Customers!I956=DATE(1970,1,1)),"",IF(ISNUMBER(Customers!I956),Customers!I956,IFERROR(DATEVALUE(Customers!I956),"")))</f>
        <v>41744</v>
      </c>
      <c r="J956" s="2" t="str">
        <f aca="false">IF(OR(TRIM(Customers!J956&amp;"")="",ISNUMBER(MATCH(TRIM(Customers!J956&amp;""),Codes!$A$5:$A$14,0))),"",TRIM(Customers!J956))</f>
        <v>Branch</v>
      </c>
      <c r="K956" s="3" t="n">
        <f aca="false">IF(OR(TRIM(Customers!K956&amp;"")="",ISNUMBER(MATCH(TRIM(Customers!K956&amp;""),Codes!$A$5:$A$14,0))),"",IF(ISNUMBER(Customers!K956),Customers!K956,IFERROR(VALUE(Customers!K956),"")))</f>
        <v>3</v>
      </c>
      <c r="L956" s="4" t="n">
        <f aca="false">IF(OR(TRIM(Customers!L956&amp;"")="",ISNUMBER(MATCH(TRIM(Customers!L956&amp;""),Codes!$A$5:$A$14,0))),"",IF(ISNUMBER(Customers!L956),Customers!L956,IFERROR(VALUE(Customers!L956),"")))</f>
        <v>1521.77</v>
      </c>
      <c r="M956" s="4" t="n">
        <f aca="false">IF(OR(TRIM(Customers!M956&amp;"")="",ISNUMBER(MATCH(TRIM(Customers!M956&amp;""),Codes!$A$5:$A$14,0))),"",IF(ISNUMBER(Customers!M956),Customers!M956,IFERROR(VALUE(Customers!M956),"")))</f>
        <v>18841.62</v>
      </c>
      <c r="N956" s="3" t="n">
        <f aca="false">IF(OR(TRIM(Customers!N956&amp;"")="",ISNUMBER(MATCH(TRIM(Customers!N956&amp;""),Codes!$A$5:$A$14,0)),Customers!N956=9999),"",IF(ISNUMBER(Customers!N956),Customers!N956,IFERROR(VALUE(Customers!N956),"")))</f>
        <v>12</v>
      </c>
      <c r="O956" s="4" t="n">
        <f aca="false">IF(OR(TRIM(Customers!O956&amp;"")="",ISNUMBER(MATCH(TRIM(Customers!O956&amp;""),Codes!$A$5:$A$14,0))),"",IF(ISNUMBER(Customers!O956),Customers!O956,IFERROR(VALUE(Customers!O956),"")))</f>
        <v>69.94</v>
      </c>
      <c r="P956" s="3" t="n">
        <f aca="false">IF(OR(TRIM(Customers!P956&amp;"")="",ISNUMBER(MATCH(TRIM(Customers!P956&amp;""),Codes!$A$5:$A$14,0))),"",IF(ISNUMBER(Customers!P956),Customers!P956,IFERROR(VALUE(Customers!P956),"")))</f>
        <v>2</v>
      </c>
      <c r="Q956" s="4" t="n">
        <f aca="false">IF(OR(TRIM(Customers!Q956&amp;"")="",ISNUMBER(MATCH(TRIM(Customers!Q956&amp;""),Codes!$A$5:$A$14,0))),"",IF(ISNUMBER(Customers!Q956),Customers!Q956,IFERROR(VALUE(Customers!Q956),"")))</f>
        <v>3500</v>
      </c>
      <c r="R956" s="4" t="n">
        <f aca="false">IF(OR(TRIM(Customers!R956&amp;"")="",ISNUMBER(MATCH(TRIM(Customers!R956&amp;""),Codes!$A$5:$A$14,0))),"",IF(ISNUMBER(Customers!R956),Customers!R956,IFERROR(VALUE(Customers!R956),"")))</f>
        <v>1334.75</v>
      </c>
      <c r="S956" s="4" t="n">
        <f aca="false">IF(OR(TRIM(Customers!S956&amp;"")="",ISNUMBER(MATCH(TRIM(Customers!S956&amp;""),Codes!$A$5:$A$14,0))),"",IF(ISNUMBER(Customers!S956),Customers!S956,IFERROR(VALUE(Customers!S956),"")))</f>
        <v>0</v>
      </c>
      <c r="T956" s="4" t="n">
        <f aca="false">IF(OR(TRIM(Customers!T956&amp;"")="",ISNUMBER(MATCH(TRIM(Customers!T956&amp;""),Codes!$A$5:$A$14,0))),"",IF(ISNUMBER(Customers!T956),Customers!T956,IFERROR(VALUE(Customers!T956),"")))</f>
        <v>0</v>
      </c>
      <c r="U956" s="3" t="n">
        <f aca="false">IF(OR(TRIM(Customers!U956&amp;"")="",ISNUMBER(MATCH(TRIM(Customers!U956&amp;""),Codes!$A$5:$A$14,0)),Customers!U956=0),"",IF(ISNUMBER(Customers!U956),Customers!U956,IFERROR(VALUE(Customers!U956),"")))</f>
        <v>607</v>
      </c>
      <c r="V956" s="3" t="n">
        <f aca="false">IF(OR(TRIM(Customers!V956&amp;"")="",ISNUMBER(MATCH(TRIM(Customers!V956&amp;""),Codes!$A$5:$A$14,0))),"",IF(ISNUMBER(Customers!V956),Customers!V956,IFERROR(VALUE(Customers!V956),"")))</f>
        <v>1</v>
      </c>
    </row>
    <row r="957" customFormat="false" ht="15" hidden="false" customHeight="false" outlineLevel="0" collapsed="false">
      <c r="A957" s="2" t="str">
        <f aca="false">Customers!A957</f>
        <v>CL00956</v>
      </c>
      <c r="B957" s="3" t="n">
        <f aca="false">IF(OR(TRIM(Customers!B957&amp;"")="",ISNUMBER(MATCH(TRIM(Customers!B957&amp;""),Codes!$A$5:$A$14,0)),Customers!B957=0),"",IF(ISNUMBER(Customers!B957),Customers!B957,IFERROR(VALUE(Customers!B957),"")))</f>
        <v>52</v>
      </c>
      <c r="C957" s="2" t="str">
        <f aca="false">IF(OR(TRIM(Customers!C957&amp;"")="",ISNUMBER(MATCH(TRIM(Customers!C957&amp;""),Codes!$A$5:$A$14,0))),"",TRIM(Customers!C957))</f>
        <v>M</v>
      </c>
      <c r="D957" s="2" t="str">
        <f aca="false">IF(OR(TRIM(Customers!D957&amp;"")="",ISNUMBER(MATCH(TRIM(Customers!D957&amp;""),Codes!$A$5:$A$14,0))),"",TRIM(Customers!D957))</f>
        <v>Veneto</v>
      </c>
      <c r="E957" s="2" t="str">
        <f aca="false">IF(OR(TRIM(Customers!E957&amp;"")="",ISNUMBER(MATCH(TRIM(Customers!E957&amp;""),Codes!$A$5:$A$14,0))),"",TRIM(Customers!E957))</f>
        <v>Employee</v>
      </c>
      <c r="F957" s="2" t="str">
        <f aca="false">IF(OR(TRIM(Customers!F957&amp;"")="",ISNUMBER(MATCH(TRIM(Customers!F957&amp;""),Codes!$A$5:$A$14,0))),"",TRIM(Customers!F957))</f>
        <v>Single</v>
      </c>
      <c r="G957" s="4" t="n">
        <f aca="false">IF(OR(TRIM(Customers!G957&amp;"")="",ISNUMBER(MATCH(TRIM(Customers!G957&amp;""),Codes!$A$5:$A$14,0)),Customers!G957=-999),"",IF(ISNUMBER(Customers!G957),Customers!G957,IFERROR(VALUE(Customers!G957),"")))</f>
        <v>39800</v>
      </c>
      <c r="H957" s="3" t="n">
        <f aca="false">IF(OR(TRIM(Customers!H957&amp;"")="",ISNUMBER(MATCH(TRIM(Customers!H957&amp;""),Codes!$A$5:$A$14,0))),"",IF(ISNUMBER(Customers!H957),Customers!H957,IFERROR(VALUE(Customers!H957),"")))</f>
        <v>19</v>
      </c>
      <c r="I957" s="5" t="n">
        <f aca="false">IF(OR(TRIM(Customers!I957&amp;"")="",ISNUMBER(MATCH(TRIM(Customers!I957&amp;""),Codes!$A$5:$A$14,0)),Customers!I957=DATE(1970,1,1)),"",IF(ISNUMBER(Customers!I957),Customers!I957,IFERROR(DATEVALUE(Customers!I957),"")))</f>
        <v>39049</v>
      </c>
      <c r="J957" s="2" t="str">
        <f aca="false">IF(OR(TRIM(Customers!J957&amp;"")="",ISNUMBER(MATCH(TRIM(Customers!J957&amp;""),Codes!$A$5:$A$14,0))),"",TRIM(Customers!J957))</f>
        <v>Online Banking</v>
      </c>
      <c r="K957" s="3" t="n">
        <f aca="false">IF(OR(TRIM(Customers!K957&amp;"")="",ISNUMBER(MATCH(TRIM(Customers!K957&amp;""),Codes!$A$5:$A$14,0))),"",IF(ISNUMBER(Customers!K957),Customers!K957,IFERROR(VALUE(Customers!K957),"")))</f>
        <v>4</v>
      </c>
      <c r="L957" s="4" t="n">
        <f aca="false">IF(OR(TRIM(Customers!L957&amp;"")="",ISNUMBER(MATCH(TRIM(Customers!L957&amp;""),Codes!$A$5:$A$14,0))),"",IF(ISNUMBER(Customers!L957),Customers!L957,IFERROR(VALUE(Customers!L957),"")))</f>
        <v>3379.01</v>
      </c>
      <c r="M957" s="4" t="n">
        <f aca="false">IF(OR(TRIM(Customers!M957&amp;"")="",ISNUMBER(MATCH(TRIM(Customers!M957&amp;""),Codes!$A$5:$A$14,0))),"",IF(ISNUMBER(Customers!M957),Customers!M957,IFERROR(VALUE(Customers!M957),"")))</f>
        <v>71786.89</v>
      </c>
      <c r="N957" s="3" t="n">
        <f aca="false">IF(OR(TRIM(Customers!N957&amp;"")="",ISNUMBER(MATCH(TRIM(Customers!N957&amp;""),Codes!$A$5:$A$14,0)),Customers!N957=9999),"",IF(ISNUMBER(Customers!N957),Customers!N957,IFERROR(VALUE(Customers!N957),"")))</f>
        <v>33</v>
      </c>
      <c r="O957" s="4" t="n">
        <f aca="false">IF(OR(TRIM(Customers!O957&amp;"")="",ISNUMBER(MATCH(TRIM(Customers!O957&amp;""),Codes!$A$5:$A$14,0))),"",IF(ISNUMBER(Customers!O957),Customers!O957,IFERROR(VALUE(Customers!O957),"")))</f>
        <v>88.69</v>
      </c>
      <c r="P957" s="3" t="n">
        <f aca="false">IF(OR(TRIM(Customers!P957&amp;"")="",ISNUMBER(MATCH(TRIM(Customers!P957&amp;""),Codes!$A$5:$A$14,0))),"",IF(ISNUMBER(Customers!P957),Customers!P957,IFERROR(VALUE(Customers!P957),"")))</f>
        <v>6</v>
      </c>
      <c r="Q957" s="4" t="n">
        <f aca="false">IF(OR(TRIM(Customers!Q957&amp;"")="",ISNUMBER(MATCH(TRIM(Customers!Q957&amp;""),Codes!$A$5:$A$14,0))),"",IF(ISNUMBER(Customers!Q957),Customers!Q957,IFERROR(VALUE(Customers!Q957),"")))</f>
        <v>10000</v>
      </c>
      <c r="R957" s="4" t="n">
        <f aca="false">IF(OR(TRIM(Customers!R957&amp;"")="",ISNUMBER(MATCH(TRIM(Customers!R957&amp;""),Codes!$A$5:$A$14,0))),"",IF(ISNUMBER(Customers!R957),Customers!R957,IFERROR(VALUE(Customers!R957),"")))</f>
        <v>5242.44</v>
      </c>
      <c r="S957" s="4" t="n">
        <f aca="false">IF(OR(TRIM(Customers!S957&amp;"")="",ISNUMBER(MATCH(TRIM(Customers!S957&amp;""),Codes!$A$5:$A$14,0))),"",IF(ISNUMBER(Customers!S957),Customers!S957,IFERROR(VALUE(Customers!S957),"")))</f>
        <v>0</v>
      </c>
      <c r="T957" s="4" t="n">
        <f aca="false">IF(OR(TRIM(Customers!T957&amp;"")="",ISNUMBER(MATCH(TRIM(Customers!T957&amp;""),Codes!$A$5:$A$14,0))),"",IF(ISNUMBER(Customers!T957),Customers!T957,IFERROR(VALUE(Customers!T957),"")))</f>
        <v>0</v>
      </c>
      <c r="U957" s="3" t="n">
        <f aca="false">IF(OR(TRIM(Customers!U957&amp;"")="",ISNUMBER(MATCH(TRIM(Customers!U957&amp;""),Codes!$A$5:$A$14,0)),Customers!U957=0),"",IF(ISNUMBER(Customers!U957),Customers!U957,IFERROR(VALUE(Customers!U957),"")))</f>
        <v>618</v>
      </c>
      <c r="V957" s="3" t="str">
        <f aca="false">IF(OR(TRIM(Customers!V957&amp;"")="",ISNUMBER(MATCH(TRIM(Customers!V957&amp;""),Codes!$A$5:$A$14,0))),"",IF(ISNUMBER(Customers!V957),Customers!V957,IFERROR(VALUE(Customers!V957),"")))</f>
        <v/>
      </c>
    </row>
    <row r="958" customFormat="false" ht="15" hidden="false" customHeight="false" outlineLevel="0" collapsed="false">
      <c r="A958" s="2" t="str">
        <f aca="false">Customers!A958</f>
        <v>CL00957</v>
      </c>
      <c r="B958" s="3" t="n">
        <f aca="false">IF(OR(TRIM(Customers!B958&amp;"")="",ISNUMBER(MATCH(TRIM(Customers!B958&amp;""),Codes!$A$5:$A$14,0)),Customers!B958=0),"",IF(ISNUMBER(Customers!B958),Customers!B958,IFERROR(VALUE(Customers!B958),"")))</f>
        <v>46</v>
      </c>
      <c r="C958" s="2" t="str">
        <f aca="false">IF(OR(TRIM(Customers!C958&amp;"")="",ISNUMBER(MATCH(TRIM(Customers!C958&amp;""),Codes!$A$5:$A$14,0))),"",TRIM(Customers!C958))</f>
        <v>F</v>
      </c>
      <c r="D958" s="2" t="str">
        <f aca="false">IF(OR(TRIM(Customers!D958&amp;"")="",ISNUMBER(MATCH(TRIM(Customers!D958&amp;""),Codes!$A$5:$A$14,0))),"",TRIM(Customers!D958))</f>
        <v>Lazio</v>
      </c>
      <c r="E958" s="2" t="str">
        <f aca="false">IF(OR(TRIM(Customers!E958&amp;"")="",ISNUMBER(MATCH(TRIM(Customers!E958&amp;""),Codes!$A$5:$A$14,0))),"",TRIM(Customers!E958))</f>
        <v>Employee</v>
      </c>
      <c r="F958" s="2" t="str">
        <f aca="false">IF(OR(TRIM(Customers!F958&amp;"")="",ISNUMBER(MATCH(TRIM(Customers!F958&amp;""),Codes!$A$5:$A$14,0))),"",TRIM(Customers!F958))</f>
        <v>Married</v>
      </c>
      <c r="G958" s="4" t="n">
        <f aca="false">IF(OR(TRIM(Customers!G958&amp;"")="",ISNUMBER(MATCH(TRIM(Customers!G958&amp;""),Codes!$A$5:$A$14,0)),Customers!G958=-999),"",IF(ISNUMBER(Customers!G958),Customers!G958,IFERROR(VALUE(Customers!G958),"")))</f>
        <v>34100</v>
      </c>
      <c r="H958" s="3" t="n">
        <f aca="false">IF(OR(TRIM(Customers!H958&amp;"")="",ISNUMBER(MATCH(TRIM(Customers!H958&amp;""),Codes!$A$5:$A$14,0))),"",IF(ISNUMBER(Customers!H958),Customers!H958,IFERROR(VALUE(Customers!H958),"")))</f>
        <v>22</v>
      </c>
      <c r="I958" s="5" t="n">
        <f aca="false">IF(OR(TRIM(Customers!I958&amp;"")="",ISNUMBER(MATCH(TRIM(Customers!I958&amp;""),Codes!$A$5:$A$14,0)),Customers!I958=DATE(1970,1,1)),"",IF(ISNUMBER(Customers!I958),Customers!I958,IFERROR(DATEVALUE(Customers!I958),"")))</f>
        <v>38040</v>
      </c>
      <c r="J958" s="2" t="str">
        <f aca="false">IF(OR(TRIM(Customers!J958&amp;"")="",ISNUMBER(MATCH(TRIM(Customers!J958&amp;""),Codes!$A$5:$A$14,0))),"",TRIM(Customers!J958))</f>
        <v>Online Banking</v>
      </c>
      <c r="K958" s="3" t="n">
        <f aca="false">IF(OR(TRIM(Customers!K958&amp;"")="",ISNUMBER(MATCH(TRIM(Customers!K958&amp;""),Codes!$A$5:$A$14,0))),"",IF(ISNUMBER(Customers!K958),Customers!K958,IFERROR(VALUE(Customers!K958),"")))</f>
        <v>1</v>
      </c>
      <c r="L958" s="4" t="n">
        <f aca="false">IF(OR(TRIM(Customers!L958&amp;"")="",ISNUMBER(MATCH(TRIM(Customers!L958&amp;""),Codes!$A$5:$A$14,0))),"",IF(ISNUMBER(Customers!L958),Customers!L958,IFERROR(VALUE(Customers!L958),"")))</f>
        <v>1600.55</v>
      </c>
      <c r="M958" s="4" t="n">
        <f aca="false">IF(OR(TRIM(Customers!M958&amp;"")="",ISNUMBER(MATCH(TRIM(Customers!M958&amp;""),Codes!$A$5:$A$14,0))),"",IF(ISNUMBER(Customers!M958),Customers!M958,IFERROR(VALUE(Customers!M958),"")))</f>
        <v>62144.41</v>
      </c>
      <c r="N958" s="3" t="n">
        <f aca="false">IF(OR(TRIM(Customers!N958&amp;"")="",ISNUMBER(MATCH(TRIM(Customers!N958&amp;""),Codes!$A$5:$A$14,0)),Customers!N958=9999),"",IF(ISNUMBER(Customers!N958),Customers!N958,IFERROR(VALUE(Customers!N958),"")))</f>
        <v>29</v>
      </c>
      <c r="O958" s="4" t="n">
        <f aca="false">IF(OR(TRIM(Customers!O958&amp;"")="",ISNUMBER(MATCH(TRIM(Customers!O958&amp;""),Codes!$A$5:$A$14,0))),"",IF(ISNUMBER(Customers!O958),Customers!O958,IFERROR(VALUE(Customers!O958),"")))</f>
        <v>61.97</v>
      </c>
      <c r="P958" s="3" t="n">
        <f aca="false">IF(OR(TRIM(Customers!P958&amp;"")="",ISNUMBER(MATCH(TRIM(Customers!P958&amp;""),Codes!$A$5:$A$14,0))),"",IF(ISNUMBER(Customers!P958),Customers!P958,IFERROR(VALUE(Customers!P958),"")))</f>
        <v>3</v>
      </c>
      <c r="Q958" s="4" t="n">
        <f aca="false">IF(OR(TRIM(Customers!Q958&amp;"")="",ISNUMBER(MATCH(TRIM(Customers!Q958&amp;""),Codes!$A$5:$A$14,0))),"",IF(ISNUMBER(Customers!Q958),Customers!Q958,IFERROR(VALUE(Customers!Q958),"")))</f>
        <v>6500</v>
      </c>
      <c r="R958" s="4" t="n">
        <f aca="false">IF(OR(TRIM(Customers!R958&amp;"")="",ISNUMBER(MATCH(TRIM(Customers!R958&amp;""),Codes!$A$5:$A$14,0))),"",IF(ISNUMBER(Customers!R958),Customers!R958,IFERROR(VALUE(Customers!R958),"")))</f>
        <v>1726.31</v>
      </c>
      <c r="S958" s="4" t="n">
        <f aca="false">IF(OR(TRIM(Customers!S958&amp;"")="",ISNUMBER(MATCH(TRIM(Customers!S958&amp;""),Codes!$A$5:$A$14,0))),"",IF(ISNUMBER(Customers!S958),Customers!S958,IFERROR(VALUE(Customers!S958),"")))</f>
        <v>0</v>
      </c>
      <c r="T958" s="4" t="n">
        <f aca="false">IF(OR(TRIM(Customers!T958&amp;"")="",ISNUMBER(MATCH(TRIM(Customers!T958&amp;""),Codes!$A$5:$A$14,0))),"",IF(ISNUMBER(Customers!T958),Customers!T958,IFERROR(VALUE(Customers!T958),"")))</f>
        <v>0</v>
      </c>
      <c r="U958" s="3" t="str">
        <f aca="false">IF(OR(TRIM(Customers!U958&amp;"")="",ISNUMBER(MATCH(TRIM(Customers!U958&amp;""),Codes!$A$5:$A$14,0)),Customers!U958=0),"",IF(ISNUMBER(Customers!U958),Customers!U958,IFERROR(VALUE(Customers!U958),"")))</f>
        <v/>
      </c>
      <c r="V958" s="3" t="n">
        <f aca="false">IF(OR(TRIM(Customers!V958&amp;"")="",ISNUMBER(MATCH(TRIM(Customers!V958&amp;""),Codes!$A$5:$A$14,0))),"",IF(ISNUMBER(Customers!V958),Customers!V958,IFERROR(VALUE(Customers!V958),"")))</f>
        <v>0</v>
      </c>
    </row>
    <row r="959" customFormat="false" ht="15" hidden="false" customHeight="false" outlineLevel="0" collapsed="false">
      <c r="A959" s="2" t="str">
        <f aca="false">Customers!A959</f>
        <v>CL00958</v>
      </c>
      <c r="B959" s="3" t="n">
        <f aca="false">IF(OR(TRIM(Customers!B959&amp;"")="",ISNUMBER(MATCH(TRIM(Customers!B959&amp;""),Codes!$A$5:$A$14,0)),Customers!B959=0),"",IF(ISNUMBER(Customers!B959),Customers!B959,IFERROR(VALUE(Customers!B959),"")))</f>
        <v>26</v>
      </c>
      <c r="C959" s="2" t="str">
        <f aca="false">IF(OR(TRIM(Customers!C959&amp;"")="",ISNUMBER(MATCH(TRIM(Customers!C959&amp;""),Codes!$A$5:$A$14,0))),"",TRIM(Customers!C959))</f>
        <v>F</v>
      </c>
      <c r="D959" s="2" t="str">
        <f aca="false">IF(OR(TRIM(Customers!D959&amp;"")="",ISNUMBER(MATCH(TRIM(Customers!D959&amp;""),Codes!$A$5:$A$14,0))),"",TRIM(Customers!D959))</f>
        <v>Piemonte</v>
      </c>
      <c r="E959" s="2" t="str">
        <f aca="false">IF(OR(TRIM(Customers!E959&amp;"")="",ISNUMBER(MATCH(TRIM(Customers!E959&amp;""),Codes!$A$5:$A$14,0))),"",TRIM(Customers!E959))</f>
        <v>Teacher</v>
      </c>
      <c r="F959" s="2" t="str">
        <f aca="false">IF(OR(TRIM(Customers!F959&amp;"")="",ISNUMBER(MATCH(TRIM(Customers!F959&amp;""),Codes!$A$5:$A$14,0))),"",TRIM(Customers!F959))</f>
        <v>Married</v>
      </c>
      <c r="G959" s="4" t="n">
        <f aca="false">IF(OR(TRIM(Customers!G959&amp;"")="",ISNUMBER(MATCH(TRIM(Customers!G959&amp;""),Codes!$A$5:$A$14,0)),Customers!G959=-999),"",IF(ISNUMBER(Customers!G959),Customers!G959,IFERROR(VALUE(Customers!G959),"")))</f>
        <v>30700</v>
      </c>
      <c r="H959" s="3" t="n">
        <f aca="false">IF(OR(TRIM(Customers!H959&amp;"")="",ISNUMBER(MATCH(TRIM(Customers!H959&amp;""),Codes!$A$5:$A$14,0))),"",IF(ISNUMBER(Customers!H959),Customers!H959,IFERROR(VALUE(Customers!H959),"")))</f>
        <v>2</v>
      </c>
      <c r="I959" s="5" t="n">
        <f aca="false">IF(OR(TRIM(Customers!I959&amp;"")="",ISNUMBER(MATCH(TRIM(Customers!I959&amp;""),Codes!$A$5:$A$14,0)),Customers!I959=DATE(1970,1,1)),"",IF(ISNUMBER(Customers!I959),Customers!I959,IFERROR(DATEVALUE(Customers!I959),"")))</f>
        <v>45399</v>
      </c>
      <c r="J959" s="2" t="str">
        <f aca="false">IF(OR(TRIM(Customers!J959&amp;"")="",ISNUMBER(MATCH(TRIM(Customers!J959&amp;""),Codes!$A$5:$A$14,0))),"",TRIM(Customers!J959))</f>
        <v>Online Banking</v>
      </c>
      <c r="K959" s="3" t="n">
        <f aca="false">IF(OR(TRIM(Customers!K959&amp;"")="",ISNUMBER(MATCH(TRIM(Customers!K959&amp;""),Codes!$A$5:$A$14,0))),"",IF(ISNUMBER(Customers!K959),Customers!K959,IFERROR(VALUE(Customers!K959),"")))</f>
        <v>2</v>
      </c>
      <c r="L959" s="4" t="n">
        <f aca="false">IF(OR(TRIM(Customers!L959&amp;"")="",ISNUMBER(MATCH(TRIM(Customers!L959&amp;""),Codes!$A$5:$A$14,0))),"",IF(ISNUMBER(Customers!L959),Customers!L959,IFERROR(VALUE(Customers!L959),"")))</f>
        <v>-1443.18</v>
      </c>
      <c r="M959" s="4" t="n">
        <f aca="false">IF(OR(TRIM(Customers!M959&amp;"")="",ISNUMBER(MATCH(TRIM(Customers!M959&amp;""),Codes!$A$5:$A$14,0))),"",IF(ISNUMBER(Customers!M959),Customers!M959,IFERROR(VALUE(Customers!M959),"")))</f>
        <v>6386.87</v>
      </c>
      <c r="N959" s="3" t="n">
        <f aca="false">IF(OR(TRIM(Customers!N959&amp;"")="",ISNUMBER(MATCH(TRIM(Customers!N959&amp;""),Codes!$A$5:$A$14,0)),Customers!N959=9999),"",IF(ISNUMBER(Customers!N959),Customers!N959,IFERROR(VALUE(Customers!N959),"")))</f>
        <v>34</v>
      </c>
      <c r="O959" s="4" t="n">
        <f aca="false">IF(OR(TRIM(Customers!O959&amp;"")="",ISNUMBER(MATCH(TRIM(Customers!O959&amp;""),Codes!$A$5:$A$14,0))),"",IF(ISNUMBER(Customers!O959),Customers!O959,IFERROR(VALUE(Customers!O959),"")))</f>
        <v>24.57</v>
      </c>
      <c r="P959" s="3" t="n">
        <f aca="false">IF(OR(TRIM(Customers!P959&amp;"")="",ISNUMBER(MATCH(TRIM(Customers!P959&amp;""),Codes!$A$5:$A$14,0))),"",IF(ISNUMBER(Customers!P959),Customers!P959,IFERROR(VALUE(Customers!P959),"")))</f>
        <v>4</v>
      </c>
      <c r="Q959" s="4" t="n">
        <f aca="false">IF(OR(TRIM(Customers!Q959&amp;"")="",ISNUMBER(MATCH(TRIM(Customers!Q959&amp;""),Codes!$A$5:$A$14,0))),"",IF(ISNUMBER(Customers!Q959),Customers!Q959,IFERROR(VALUE(Customers!Q959),"")))</f>
        <v>0</v>
      </c>
      <c r="R959" s="4" t="n">
        <f aca="false">IF(OR(TRIM(Customers!R959&amp;"")="",ISNUMBER(MATCH(TRIM(Customers!R959&amp;""),Codes!$A$5:$A$14,0))),"",IF(ISNUMBER(Customers!R959),Customers!R959,IFERROR(VALUE(Customers!R959),"")))</f>
        <v>0</v>
      </c>
      <c r="S959" s="4" t="n">
        <f aca="false">IF(OR(TRIM(Customers!S959&amp;"")="",ISNUMBER(MATCH(TRIM(Customers!S959&amp;""),Codes!$A$5:$A$14,0))),"",IF(ISNUMBER(Customers!S959),Customers!S959,IFERROR(VALUE(Customers!S959),"")))</f>
        <v>0</v>
      </c>
      <c r="T959" s="4" t="n">
        <f aca="false">IF(OR(TRIM(Customers!T959&amp;"")="",ISNUMBER(MATCH(TRIM(Customers!T959&amp;""),Codes!$A$5:$A$14,0))),"",IF(ISNUMBER(Customers!T959),Customers!T959,IFERROR(VALUE(Customers!T959),"")))</f>
        <v>0</v>
      </c>
      <c r="U959" s="3" t="n">
        <f aca="false">IF(OR(TRIM(Customers!U959&amp;"")="",ISNUMBER(MATCH(TRIM(Customers!U959&amp;""),Codes!$A$5:$A$14,0)),Customers!U959=0),"",IF(ISNUMBER(Customers!U959),Customers!U959,IFERROR(VALUE(Customers!U959),"")))</f>
        <v>655</v>
      </c>
      <c r="V959" s="3" t="n">
        <f aca="false">IF(OR(TRIM(Customers!V959&amp;"")="",ISNUMBER(MATCH(TRIM(Customers!V959&amp;""),Codes!$A$5:$A$14,0))),"",IF(ISNUMBER(Customers!V959),Customers!V959,IFERROR(VALUE(Customers!V959),"")))</f>
        <v>0</v>
      </c>
    </row>
    <row r="960" customFormat="false" ht="15" hidden="false" customHeight="false" outlineLevel="0" collapsed="false">
      <c r="A960" s="2" t="str">
        <f aca="false">Customers!A960</f>
        <v>CL00959</v>
      </c>
      <c r="B960" s="3" t="n">
        <f aca="false">IF(OR(TRIM(Customers!B960&amp;"")="",ISNUMBER(MATCH(TRIM(Customers!B960&amp;""),Codes!$A$5:$A$14,0)),Customers!B960=0),"",IF(ISNUMBER(Customers!B960),Customers!B960,IFERROR(VALUE(Customers!B960),"")))</f>
        <v>33</v>
      </c>
      <c r="C960" s="2" t="str">
        <f aca="false">IF(OR(TRIM(Customers!C960&amp;"")="",ISNUMBER(MATCH(TRIM(Customers!C960&amp;""),Codes!$A$5:$A$14,0))),"",TRIM(Customers!C960))</f>
        <v>F</v>
      </c>
      <c r="D960" s="2" t="str">
        <f aca="false">IF(OR(TRIM(Customers!D960&amp;"")="",ISNUMBER(MATCH(TRIM(Customers!D960&amp;""),Codes!$A$5:$A$14,0))),"",TRIM(Customers!D960))</f>
        <v>Toscana</v>
      </c>
      <c r="E960" s="2" t="str">
        <f aca="false">IF(OR(TRIM(Customers!E960&amp;"")="",ISNUMBER(MATCH(TRIM(Customers!E960&amp;""),Codes!$A$5:$A$14,0))),"",TRIM(Customers!E960))</f>
        <v>Shopkeeper</v>
      </c>
      <c r="F960" s="2" t="str">
        <f aca="false">IF(OR(TRIM(Customers!F960&amp;"")="",ISNUMBER(MATCH(TRIM(Customers!F960&amp;""),Codes!$A$5:$A$14,0))),"",TRIM(Customers!F960))</f>
        <v>Divorced</v>
      </c>
      <c r="G960" s="4" t="n">
        <f aca="false">IF(OR(TRIM(Customers!G960&amp;"")="",ISNUMBER(MATCH(TRIM(Customers!G960&amp;""),Codes!$A$5:$A$14,0)),Customers!G960=-999),"",IF(ISNUMBER(Customers!G960),Customers!G960,IFERROR(VALUE(Customers!G960),"")))</f>
        <v>30300</v>
      </c>
      <c r="H960" s="3" t="n">
        <f aca="false">IF(OR(TRIM(Customers!H960&amp;"")="",ISNUMBER(MATCH(TRIM(Customers!H960&amp;""),Codes!$A$5:$A$14,0))),"",IF(ISNUMBER(Customers!H960),Customers!H960,IFERROR(VALUE(Customers!H960),"")))</f>
        <v>4</v>
      </c>
      <c r="I960" s="5" t="n">
        <f aca="false">IF(OR(TRIM(Customers!I960&amp;"")="",ISNUMBER(MATCH(TRIM(Customers!I960&amp;""),Codes!$A$5:$A$14,0)),Customers!I960=DATE(1970,1,1)),"",IF(ISNUMBER(Customers!I960),Customers!I960,IFERROR(DATEVALUE(Customers!I960),"")))</f>
        <v>44703</v>
      </c>
      <c r="J960" s="2" t="str">
        <f aca="false">IF(OR(TRIM(Customers!J960&amp;"")="",ISNUMBER(MATCH(TRIM(Customers!J960&amp;""),Codes!$A$5:$A$14,0))),"",TRIM(Customers!J960))</f>
        <v>App</v>
      </c>
      <c r="K960" s="3" t="n">
        <f aca="false">IF(OR(TRIM(Customers!K960&amp;"")="",ISNUMBER(MATCH(TRIM(Customers!K960&amp;""),Codes!$A$5:$A$14,0))),"",IF(ISNUMBER(Customers!K960),Customers!K960,IFERROR(VALUE(Customers!K960),"")))</f>
        <v>3</v>
      </c>
      <c r="L960" s="4" t="n">
        <f aca="false">IF(OR(TRIM(Customers!L960&amp;"")="",ISNUMBER(MATCH(TRIM(Customers!L960&amp;""),Codes!$A$5:$A$14,0))),"",IF(ISNUMBER(Customers!L960),Customers!L960,IFERROR(VALUE(Customers!L960),"")))</f>
        <v>1618.06</v>
      </c>
      <c r="M960" s="4" t="n">
        <f aca="false">IF(OR(TRIM(Customers!M960&amp;"")="",ISNUMBER(MATCH(TRIM(Customers!M960&amp;""),Codes!$A$5:$A$14,0))),"",IF(ISNUMBER(Customers!M960),Customers!M960,IFERROR(VALUE(Customers!M960),"")))</f>
        <v>0</v>
      </c>
      <c r="N960" s="3" t="n">
        <f aca="false">IF(OR(TRIM(Customers!N960&amp;"")="",ISNUMBER(MATCH(TRIM(Customers!N960&amp;""),Codes!$A$5:$A$14,0)),Customers!N960=9999),"",IF(ISNUMBER(Customers!N960),Customers!N960,IFERROR(VALUE(Customers!N960),"")))</f>
        <v>24</v>
      </c>
      <c r="O960" s="4" t="n">
        <f aca="false">IF(OR(TRIM(Customers!O960&amp;"")="",ISNUMBER(MATCH(TRIM(Customers!O960&amp;""),Codes!$A$5:$A$14,0))),"",IF(ISNUMBER(Customers!O960),Customers!O960,IFERROR(VALUE(Customers!O960),"")))</f>
        <v>56.25</v>
      </c>
      <c r="P960" s="3" t="n">
        <f aca="false">IF(OR(TRIM(Customers!P960&amp;"")="",ISNUMBER(MATCH(TRIM(Customers!P960&amp;""),Codes!$A$5:$A$14,0))),"",IF(ISNUMBER(Customers!P960),Customers!P960,IFERROR(VALUE(Customers!P960),"")))</f>
        <v>2</v>
      </c>
      <c r="Q960" s="4" t="n">
        <f aca="false">IF(OR(TRIM(Customers!Q960&amp;"")="",ISNUMBER(MATCH(TRIM(Customers!Q960&amp;""),Codes!$A$5:$A$14,0))),"",IF(ISNUMBER(Customers!Q960),Customers!Q960,IFERROR(VALUE(Customers!Q960),"")))</f>
        <v>6500</v>
      </c>
      <c r="R960" s="4" t="str">
        <f aca="false">IF(OR(TRIM(Customers!R960&amp;"")="",ISNUMBER(MATCH(TRIM(Customers!R960&amp;""),Codes!$A$5:$A$14,0))),"",IF(ISNUMBER(Customers!R960),Customers!R960,IFERROR(VALUE(Customers!R960),"")))</f>
        <v/>
      </c>
      <c r="S960" s="4" t="n">
        <f aca="false">IF(OR(TRIM(Customers!S960&amp;"")="",ISNUMBER(MATCH(TRIM(Customers!S960&amp;""),Codes!$A$5:$A$14,0))),"",IF(ISNUMBER(Customers!S960),Customers!S960,IFERROR(VALUE(Customers!S960),"")))</f>
        <v>75000</v>
      </c>
      <c r="T960" s="4" t="n">
        <f aca="false">IF(OR(TRIM(Customers!T960&amp;"")="",ISNUMBER(MATCH(TRIM(Customers!T960&amp;""),Codes!$A$5:$A$14,0))),"",IF(ISNUMBER(Customers!T960),Customers!T960,IFERROR(VALUE(Customers!T960),"")))</f>
        <v>344</v>
      </c>
      <c r="U960" s="3" t="n">
        <f aca="false">IF(OR(TRIM(Customers!U960&amp;"")="",ISNUMBER(MATCH(TRIM(Customers!U960&amp;""),Codes!$A$5:$A$14,0)),Customers!U960=0),"",IF(ISNUMBER(Customers!U960),Customers!U960,IFERROR(VALUE(Customers!U960),"")))</f>
        <v>649</v>
      </c>
      <c r="V960" s="3" t="n">
        <f aca="false">IF(OR(TRIM(Customers!V960&amp;"")="",ISNUMBER(MATCH(TRIM(Customers!V960&amp;""),Codes!$A$5:$A$14,0))),"",IF(ISNUMBER(Customers!V960),Customers!V960,IFERROR(VALUE(Customers!V960),"")))</f>
        <v>1</v>
      </c>
    </row>
    <row r="961" customFormat="false" ht="15" hidden="false" customHeight="false" outlineLevel="0" collapsed="false">
      <c r="A961" s="2" t="str">
        <f aca="false">Customers!A961</f>
        <v>CL00960</v>
      </c>
      <c r="B961" s="3" t="n">
        <f aca="false">IF(OR(TRIM(Customers!B961&amp;"")="",ISNUMBER(MATCH(TRIM(Customers!B961&amp;""),Codes!$A$5:$A$14,0)),Customers!B961=0),"",IF(ISNUMBER(Customers!B961),Customers!B961,IFERROR(VALUE(Customers!B961),"")))</f>
        <v>37</v>
      </c>
      <c r="C961" s="2" t="str">
        <f aca="false">IF(OR(TRIM(Customers!C961&amp;"")="",ISNUMBER(MATCH(TRIM(Customers!C961&amp;""),Codes!$A$5:$A$14,0))),"",TRIM(Customers!C961))</f>
        <v>M</v>
      </c>
      <c r="D961" s="2" t="str">
        <f aca="false">IF(OR(TRIM(Customers!D961&amp;"")="",ISNUMBER(MATCH(TRIM(Customers!D961&amp;""),Codes!$A$5:$A$14,0))),"",TRIM(Customers!D961))</f>
        <v>Campania</v>
      </c>
      <c r="E961" s="2" t="str">
        <f aca="false">IF(OR(TRIM(Customers!E961&amp;"")="",ISNUMBER(MATCH(TRIM(Customers!E961&amp;""),Codes!$A$5:$A$14,0))),"",TRIM(Customers!E961))</f>
        <v>Business owner</v>
      </c>
      <c r="F961" s="2" t="str">
        <f aca="false">IF(OR(TRIM(Customers!F961&amp;"")="",ISNUMBER(MATCH(TRIM(Customers!F961&amp;""),Codes!$A$5:$A$14,0))),"",TRIM(Customers!F961))</f>
        <v>Married</v>
      </c>
      <c r="G961" s="4" t="n">
        <f aca="false">IF(OR(TRIM(Customers!G961&amp;"")="",ISNUMBER(MATCH(TRIM(Customers!G961&amp;""),Codes!$A$5:$A$14,0)),Customers!G961=-999),"",IF(ISNUMBER(Customers!G961),Customers!G961,IFERROR(VALUE(Customers!G961),"")))</f>
        <v>51200</v>
      </c>
      <c r="H961" s="3" t="n">
        <f aca="false">IF(OR(TRIM(Customers!H961&amp;"")="",ISNUMBER(MATCH(TRIM(Customers!H961&amp;""),Codes!$A$5:$A$14,0))),"",IF(ISNUMBER(Customers!H961),Customers!H961,IFERROR(VALUE(Customers!H961),"")))</f>
        <v>11</v>
      </c>
      <c r="I961" s="5" t="n">
        <f aca="false">IF(OR(TRIM(Customers!I961&amp;"")="",ISNUMBER(MATCH(TRIM(Customers!I961&amp;""),Codes!$A$5:$A$14,0)),Customers!I961=DATE(1970,1,1)),"",IF(ISNUMBER(Customers!I961),Customers!I961,IFERROR(DATEVALUE(Customers!I961),"")))</f>
        <v>42188</v>
      </c>
      <c r="J961" s="2" t="str">
        <f aca="false">IF(OR(TRIM(Customers!J961&amp;"")="",ISNUMBER(MATCH(TRIM(Customers!J961&amp;""),Codes!$A$5:$A$14,0))),"",TRIM(Customers!J961))</f>
        <v>Branch</v>
      </c>
      <c r="K961" s="3" t="n">
        <f aca="false">IF(OR(TRIM(Customers!K961&amp;"")="",ISNUMBER(MATCH(TRIM(Customers!K961&amp;""),Codes!$A$5:$A$14,0))),"",IF(ISNUMBER(Customers!K961),Customers!K961,IFERROR(VALUE(Customers!K961),"")))</f>
        <v>3</v>
      </c>
      <c r="L961" s="4" t="n">
        <f aca="false">IF(OR(TRIM(Customers!L961&amp;"")="",ISNUMBER(MATCH(TRIM(Customers!L961&amp;""),Codes!$A$5:$A$14,0))),"",IF(ISNUMBER(Customers!L961),Customers!L961,IFERROR(VALUE(Customers!L961),"")))</f>
        <v>7402.47</v>
      </c>
      <c r="M961" s="4" t="n">
        <f aca="false">IF(OR(TRIM(Customers!M961&amp;"")="",ISNUMBER(MATCH(TRIM(Customers!M961&amp;""),Codes!$A$5:$A$14,0))),"",IF(ISNUMBER(Customers!M961),Customers!M961,IFERROR(VALUE(Customers!M961),"")))</f>
        <v>42041.88</v>
      </c>
      <c r="N961" s="3" t="n">
        <f aca="false">IF(OR(TRIM(Customers!N961&amp;"")="",ISNUMBER(MATCH(TRIM(Customers!N961&amp;""),Codes!$A$5:$A$14,0)),Customers!N961=9999),"",IF(ISNUMBER(Customers!N961),Customers!N961,IFERROR(VALUE(Customers!N961),"")))</f>
        <v>25</v>
      </c>
      <c r="O961" s="4" t="n">
        <f aca="false">IF(OR(TRIM(Customers!O961&amp;"")="",ISNUMBER(MATCH(TRIM(Customers!O961&amp;""),Codes!$A$5:$A$14,0))),"",IF(ISNUMBER(Customers!O961),Customers!O961,IFERROR(VALUE(Customers!O961),"")))</f>
        <v>68.6</v>
      </c>
      <c r="P961" s="3" t="n">
        <f aca="false">IF(OR(TRIM(Customers!P961&amp;"")="",ISNUMBER(MATCH(TRIM(Customers!P961&amp;""),Codes!$A$5:$A$14,0))),"",IF(ISNUMBER(Customers!P961),Customers!P961,IFERROR(VALUE(Customers!P961),"")))</f>
        <v>8</v>
      </c>
      <c r="Q961" s="4" t="n">
        <f aca="false">IF(OR(TRIM(Customers!Q961&amp;"")="",ISNUMBER(MATCH(TRIM(Customers!Q961&amp;""),Codes!$A$5:$A$14,0))),"",IF(ISNUMBER(Customers!Q961),Customers!Q961,IFERROR(VALUE(Customers!Q961),"")))</f>
        <v>0</v>
      </c>
      <c r="R961" s="4" t="n">
        <f aca="false">IF(OR(TRIM(Customers!R961&amp;"")="",ISNUMBER(MATCH(TRIM(Customers!R961&amp;""),Codes!$A$5:$A$14,0))),"",IF(ISNUMBER(Customers!R961),Customers!R961,IFERROR(VALUE(Customers!R961),"")))</f>
        <v>0</v>
      </c>
      <c r="S961" s="4" t="n">
        <f aca="false">IF(OR(TRIM(Customers!S961&amp;"")="",ISNUMBER(MATCH(TRIM(Customers!S961&amp;""),Codes!$A$5:$A$14,0))),"",IF(ISNUMBER(Customers!S961),Customers!S961,IFERROR(VALUE(Customers!S961),"")))</f>
        <v>236000</v>
      </c>
      <c r="T961" s="4" t="n">
        <f aca="false">IF(OR(TRIM(Customers!T961&amp;"")="",ISNUMBER(MATCH(TRIM(Customers!T961&amp;""),Codes!$A$5:$A$14,0))),"",IF(ISNUMBER(Customers!T961),Customers!T961,IFERROR(VALUE(Customers!T961),"")))</f>
        <v>1227</v>
      </c>
      <c r="U961" s="3" t="n">
        <f aca="false">IF(OR(TRIM(Customers!U961&amp;"")="",ISNUMBER(MATCH(TRIM(Customers!U961&amp;""),Codes!$A$5:$A$14,0)),Customers!U961=0),"",IF(ISNUMBER(Customers!U961),Customers!U961,IFERROR(VALUE(Customers!U961),"")))</f>
        <v>716</v>
      </c>
      <c r="V961" s="3" t="n">
        <f aca="false">IF(OR(TRIM(Customers!V961&amp;"")="",ISNUMBER(MATCH(TRIM(Customers!V961&amp;""),Codes!$A$5:$A$14,0))),"",IF(ISNUMBER(Customers!V961),Customers!V961,IFERROR(VALUE(Customers!V961),"")))</f>
        <v>0</v>
      </c>
    </row>
    <row r="962" customFormat="false" ht="15" hidden="false" customHeight="false" outlineLevel="0" collapsed="false">
      <c r="A962" s="2" t="str">
        <f aca="false">Customers!A962</f>
        <v>CL00961</v>
      </c>
      <c r="B962" s="3" t="n">
        <f aca="false">IF(OR(TRIM(Customers!B962&amp;"")="",ISNUMBER(MATCH(TRIM(Customers!B962&amp;""),Codes!$A$5:$A$14,0)),Customers!B962=0),"",IF(ISNUMBER(Customers!B962),Customers!B962,IFERROR(VALUE(Customers!B962),"")))</f>
        <v>57</v>
      </c>
      <c r="C962" s="2" t="str">
        <f aca="false">IF(OR(TRIM(Customers!C962&amp;"")="",ISNUMBER(MATCH(TRIM(Customers!C962&amp;""),Codes!$A$5:$A$14,0))),"",TRIM(Customers!C962))</f>
        <v>F</v>
      </c>
      <c r="D962" s="2" t="str">
        <f aca="false">IF(OR(TRIM(Customers!D962&amp;"")="",ISNUMBER(MATCH(TRIM(Customers!D962&amp;""),Codes!$A$5:$A$14,0))),"",TRIM(Customers!D962))</f>
        <v>Toscana</v>
      </c>
      <c r="E962" s="2" t="str">
        <f aca="false">IF(OR(TRIM(Customers!E962&amp;"")="",ISNUMBER(MATCH(TRIM(Customers!E962&amp;""),Codes!$A$5:$A$14,0))),"",TRIM(Customers!E962))</f>
        <v>Business owner</v>
      </c>
      <c r="F962" s="2" t="str">
        <f aca="false">IF(OR(TRIM(Customers!F962&amp;"")="",ISNUMBER(MATCH(TRIM(Customers!F962&amp;""),Codes!$A$5:$A$14,0))),"",TRIM(Customers!F962))</f>
        <v>Married</v>
      </c>
      <c r="G962" s="4" t="n">
        <f aca="false">IF(OR(TRIM(Customers!G962&amp;"")="",ISNUMBER(MATCH(TRIM(Customers!G962&amp;""),Codes!$A$5:$A$14,0)),Customers!G962=-999),"",IF(ISNUMBER(Customers!G962),Customers!G962,IFERROR(VALUE(Customers!G962),"")))</f>
        <v>60000</v>
      </c>
      <c r="H962" s="3" t="n">
        <f aca="false">IF(OR(TRIM(Customers!H962&amp;"")="",ISNUMBER(MATCH(TRIM(Customers!H962&amp;""),Codes!$A$5:$A$14,0))),"",IF(ISNUMBER(Customers!H962),Customers!H962,IFERROR(VALUE(Customers!H962),"")))</f>
        <v>28</v>
      </c>
      <c r="I962" s="5" t="n">
        <f aca="false">IF(OR(TRIM(Customers!I962&amp;"")="",ISNUMBER(MATCH(TRIM(Customers!I962&amp;""),Codes!$A$5:$A$14,0)),Customers!I962=DATE(1970,1,1)),"",IF(ISNUMBER(Customers!I962),Customers!I962,IFERROR(DATEVALUE(Customers!I962),"")))</f>
        <v>35701</v>
      </c>
      <c r="J962" s="2" t="str">
        <f aca="false">IF(OR(TRIM(Customers!J962&amp;"")="",ISNUMBER(MATCH(TRIM(Customers!J962&amp;""),Codes!$A$5:$A$14,0))),"",TRIM(Customers!J962))</f>
        <v>App</v>
      </c>
      <c r="K962" s="3" t="n">
        <f aca="false">IF(OR(TRIM(Customers!K962&amp;"")="",ISNUMBER(MATCH(TRIM(Customers!K962&amp;""),Codes!$A$5:$A$14,0))),"",IF(ISNUMBER(Customers!K962),Customers!K962,IFERROR(VALUE(Customers!K962),"")))</f>
        <v>4</v>
      </c>
      <c r="L962" s="4" t="n">
        <f aca="false">IF(OR(TRIM(Customers!L962&amp;"")="",ISNUMBER(MATCH(TRIM(Customers!L962&amp;""),Codes!$A$5:$A$14,0))),"",IF(ISNUMBER(Customers!L962),Customers!L962,IFERROR(VALUE(Customers!L962),"")))</f>
        <v>4112.42</v>
      </c>
      <c r="M962" s="4" t="n">
        <f aca="false">IF(OR(TRIM(Customers!M962&amp;"")="",ISNUMBER(MATCH(TRIM(Customers!M962&amp;""),Codes!$A$5:$A$14,0))),"",IF(ISNUMBER(Customers!M962),Customers!M962,IFERROR(VALUE(Customers!M962),"")))</f>
        <v>204088.89</v>
      </c>
      <c r="N962" s="3" t="n">
        <f aca="false">IF(OR(TRIM(Customers!N962&amp;"")="",ISNUMBER(MATCH(TRIM(Customers!N962&amp;""),Codes!$A$5:$A$14,0)),Customers!N962=9999),"",IF(ISNUMBER(Customers!N962),Customers!N962,IFERROR(VALUE(Customers!N962),"")))</f>
        <v>37</v>
      </c>
      <c r="O962" s="4" t="n">
        <f aca="false">IF(OR(TRIM(Customers!O962&amp;"")="",ISNUMBER(MATCH(TRIM(Customers!O962&amp;""),Codes!$A$5:$A$14,0))),"",IF(ISNUMBER(Customers!O962),Customers!O962,IFERROR(VALUE(Customers!O962),"")))</f>
        <v>77.62</v>
      </c>
      <c r="P962" s="3" t="n">
        <f aca="false">IF(OR(TRIM(Customers!P962&amp;"")="",ISNUMBER(MATCH(TRIM(Customers!P962&amp;""),Codes!$A$5:$A$14,0))),"",IF(ISNUMBER(Customers!P962),Customers!P962,IFERROR(VALUE(Customers!P962),"")))</f>
        <v>0</v>
      </c>
      <c r="Q962" s="4" t="str">
        <f aca="false">IF(OR(TRIM(Customers!Q962&amp;"")="",ISNUMBER(MATCH(TRIM(Customers!Q962&amp;""),Codes!$A$5:$A$14,0))),"",IF(ISNUMBER(Customers!Q962),Customers!Q962,IFERROR(VALUE(Customers!Q962),"")))</f>
        <v/>
      </c>
      <c r="R962" s="4" t="str">
        <f aca="false">IF(OR(TRIM(Customers!R962&amp;"")="",ISNUMBER(MATCH(TRIM(Customers!R962&amp;""),Codes!$A$5:$A$14,0))),"",IF(ISNUMBER(Customers!R962),Customers!R962,IFERROR(VALUE(Customers!R962),"")))</f>
        <v/>
      </c>
      <c r="S962" s="4" t="n">
        <f aca="false">IF(OR(TRIM(Customers!S962&amp;"")="",ISNUMBER(MATCH(TRIM(Customers!S962&amp;""),Codes!$A$5:$A$14,0))),"",IF(ISNUMBER(Customers!S962),Customers!S962,IFERROR(VALUE(Customers!S962),"")))</f>
        <v>196000</v>
      </c>
      <c r="T962" s="4" t="n">
        <f aca="false">IF(OR(TRIM(Customers!T962&amp;"")="",ISNUMBER(MATCH(TRIM(Customers!T962&amp;""),Codes!$A$5:$A$14,0))),"",IF(ISNUMBER(Customers!T962),Customers!T962,IFERROR(VALUE(Customers!T962),"")))</f>
        <v>954</v>
      </c>
      <c r="U962" s="3" t="n">
        <f aca="false">IF(OR(TRIM(Customers!U962&amp;"")="",ISNUMBER(MATCH(TRIM(Customers!U962&amp;""),Codes!$A$5:$A$14,0)),Customers!U962=0),"",IF(ISNUMBER(Customers!U962),Customers!U962,IFERROR(VALUE(Customers!U962),"")))</f>
        <v>785</v>
      </c>
      <c r="V962" s="3" t="str">
        <f aca="false">IF(OR(TRIM(Customers!V962&amp;"")="",ISNUMBER(MATCH(TRIM(Customers!V962&amp;""),Codes!$A$5:$A$14,0))),"",IF(ISNUMBER(Customers!V962),Customers!V962,IFERROR(VALUE(Customers!V962),"")))</f>
        <v/>
      </c>
    </row>
    <row r="963" customFormat="false" ht="15" hidden="false" customHeight="false" outlineLevel="0" collapsed="false">
      <c r="A963" s="2" t="str">
        <f aca="false">Customers!A963</f>
        <v>CL00962</v>
      </c>
      <c r="B963" s="3" t="n">
        <f aca="false">IF(OR(TRIM(Customers!B963&amp;"")="",ISNUMBER(MATCH(TRIM(Customers!B963&amp;""),Codes!$A$5:$A$14,0)),Customers!B963=0),"",IF(ISNUMBER(Customers!B963),Customers!B963,IFERROR(VALUE(Customers!B963),"")))</f>
        <v>48</v>
      </c>
      <c r="C963" s="2" t="str">
        <f aca="false">IF(OR(TRIM(Customers!C963&amp;"")="",ISNUMBER(MATCH(TRIM(Customers!C963&amp;""),Codes!$A$5:$A$14,0))),"",TRIM(Customers!C963))</f>
        <v>M</v>
      </c>
      <c r="D963" s="2" t="str">
        <f aca="false">IF(OR(TRIM(Customers!D963&amp;"")="",ISNUMBER(MATCH(TRIM(Customers!D963&amp;""),Codes!$A$5:$A$14,0))),"",TRIM(Customers!D963))</f>
        <v>Sicilia</v>
      </c>
      <c r="E963" s="2" t="str">
        <f aca="false">IF(OR(TRIM(Customers!E963&amp;"")="",ISNUMBER(MATCH(TRIM(Customers!E963&amp;""),Codes!$A$5:$A$14,0))),"",TRIM(Customers!E963))</f>
        <v>Employee</v>
      </c>
      <c r="F963" s="2" t="str">
        <f aca="false">IF(OR(TRIM(Customers!F963&amp;"")="",ISNUMBER(MATCH(TRIM(Customers!F963&amp;""),Codes!$A$5:$A$14,0))),"",TRIM(Customers!F963))</f>
        <v>Divorced</v>
      </c>
      <c r="G963" s="4" t="n">
        <f aca="false">IF(OR(TRIM(Customers!G963&amp;"")="",ISNUMBER(MATCH(TRIM(Customers!G963&amp;""),Codes!$A$5:$A$14,0)),Customers!G963=-999),"",IF(ISNUMBER(Customers!G963),Customers!G963,IFERROR(VALUE(Customers!G963),"")))</f>
        <v>23500</v>
      </c>
      <c r="H963" s="3" t="n">
        <f aca="false">IF(OR(TRIM(Customers!H963&amp;"")="",ISNUMBER(MATCH(TRIM(Customers!H963&amp;""),Codes!$A$5:$A$14,0))),"",IF(ISNUMBER(Customers!H963),Customers!H963,IFERROR(VALUE(Customers!H963),"")))</f>
        <v>16</v>
      </c>
      <c r="I963" s="5" t="n">
        <f aca="false">IF(OR(TRIM(Customers!I963&amp;"")="",ISNUMBER(MATCH(TRIM(Customers!I963&amp;""),Codes!$A$5:$A$14,0)),Customers!I963=DATE(1970,1,1)),"",IF(ISNUMBER(Customers!I963),Customers!I963,IFERROR(DATEVALUE(Customers!I963),"")))</f>
        <v>40431</v>
      </c>
      <c r="J963" s="2" t="str">
        <f aca="false">IF(OR(TRIM(Customers!J963&amp;"")="",ISNUMBER(MATCH(TRIM(Customers!J963&amp;""),Codes!$A$5:$A$14,0))),"",TRIM(Customers!J963))</f>
        <v>Online Banking</v>
      </c>
      <c r="K963" s="3" t="n">
        <f aca="false">IF(OR(TRIM(Customers!K963&amp;"")="",ISNUMBER(MATCH(TRIM(Customers!K963&amp;""),Codes!$A$5:$A$14,0))),"",IF(ISNUMBER(Customers!K963),Customers!K963,IFERROR(VALUE(Customers!K963),"")))</f>
        <v>3</v>
      </c>
      <c r="L963" s="4" t="n">
        <f aca="false">IF(OR(TRIM(Customers!L963&amp;"")="",ISNUMBER(MATCH(TRIM(Customers!L963&amp;""),Codes!$A$5:$A$14,0))),"",IF(ISNUMBER(Customers!L963),Customers!L963,IFERROR(VALUE(Customers!L963),"")))</f>
        <v>1205.15</v>
      </c>
      <c r="M963" s="4" t="n">
        <f aca="false">IF(OR(TRIM(Customers!M963&amp;"")="",ISNUMBER(MATCH(TRIM(Customers!M963&amp;""),Codes!$A$5:$A$14,0))),"",IF(ISNUMBER(Customers!M963),Customers!M963,IFERROR(VALUE(Customers!M963),"")))</f>
        <v>27243.66</v>
      </c>
      <c r="N963" s="3" t="n">
        <f aca="false">IF(OR(TRIM(Customers!N963&amp;"")="",ISNUMBER(MATCH(TRIM(Customers!N963&amp;""),Codes!$A$5:$A$14,0)),Customers!N963=9999),"",IF(ISNUMBER(Customers!N963),Customers!N963,IFERROR(VALUE(Customers!N963),"")))</f>
        <v>28</v>
      </c>
      <c r="O963" s="4" t="n">
        <f aca="false">IF(OR(TRIM(Customers!O963&amp;"")="",ISNUMBER(MATCH(TRIM(Customers!O963&amp;""),Codes!$A$5:$A$14,0))),"",IF(ISNUMBER(Customers!O963),Customers!O963,IFERROR(VALUE(Customers!O963),"")))</f>
        <v>54.34</v>
      </c>
      <c r="P963" s="3" t="n">
        <f aca="false">IF(OR(TRIM(Customers!P963&amp;"")="",ISNUMBER(MATCH(TRIM(Customers!P963&amp;""),Codes!$A$5:$A$14,0))),"",IF(ISNUMBER(Customers!P963),Customers!P963,IFERROR(VALUE(Customers!P963),"")))</f>
        <v>4</v>
      </c>
      <c r="Q963" s="4" t="str">
        <f aca="false">IF(OR(TRIM(Customers!Q963&amp;"")="",ISNUMBER(MATCH(TRIM(Customers!Q963&amp;""),Codes!$A$5:$A$14,0))),"",IF(ISNUMBER(Customers!Q963),Customers!Q963,IFERROR(VALUE(Customers!Q963),"")))</f>
        <v/>
      </c>
      <c r="R963" s="4" t="str">
        <f aca="false">IF(OR(TRIM(Customers!R963&amp;"")="",ISNUMBER(MATCH(TRIM(Customers!R963&amp;""),Codes!$A$5:$A$14,0))),"",IF(ISNUMBER(Customers!R963),Customers!R963,IFERROR(VALUE(Customers!R963),"")))</f>
        <v/>
      </c>
      <c r="S963" s="4" t="n">
        <f aca="false">IF(OR(TRIM(Customers!S963&amp;"")="",ISNUMBER(MATCH(TRIM(Customers!S963&amp;""),Codes!$A$5:$A$14,0))),"",IF(ISNUMBER(Customers!S963),Customers!S963,IFERROR(VALUE(Customers!S963),"")))</f>
        <v>0</v>
      </c>
      <c r="T963" s="4" t="n">
        <f aca="false">IF(OR(TRIM(Customers!T963&amp;"")="",ISNUMBER(MATCH(TRIM(Customers!T963&amp;""),Codes!$A$5:$A$14,0))),"",IF(ISNUMBER(Customers!T963),Customers!T963,IFERROR(VALUE(Customers!T963),"")))</f>
        <v>0</v>
      </c>
      <c r="U963" s="3" t="n">
        <f aca="false">IF(OR(TRIM(Customers!U963&amp;"")="",ISNUMBER(MATCH(TRIM(Customers!U963&amp;""),Codes!$A$5:$A$14,0)),Customers!U963=0),"",IF(ISNUMBER(Customers!U963),Customers!U963,IFERROR(VALUE(Customers!U963),"")))</f>
        <v>618</v>
      </c>
      <c r="V963" s="3" t="str">
        <f aca="false">IF(OR(TRIM(Customers!V963&amp;"")="",ISNUMBER(MATCH(TRIM(Customers!V963&amp;""),Codes!$A$5:$A$14,0))),"",IF(ISNUMBER(Customers!V963),Customers!V963,IFERROR(VALUE(Customers!V963),"")))</f>
        <v/>
      </c>
    </row>
    <row r="964" customFormat="false" ht="15" hidden="false" customHeight="false" outlineLevel="0" collapsed="false">
      <c r="A964" s="2" t="str">
        <f aca="false">Customers!A964</f>
        <v>CL00963</v>
      </c>
      <c r="B964" s="3" t="n">
        <f aca="false">IF(OR(TRIM(Customers!B964&amp;"")="",ISNUMBER(MATCH(TRIM(Customers!B964&amp;""),Codes!$A$5:$A$14,0)),Customers!B964=0),"",IF(ISNUMBER(Customers!B964),Customers!B964,IFERROR(VALUE(Customers!B964),"")))</f>
        <v>18</v>
      </c>
      <c r="C964" s="2" t="str">
        <f aca="false">IF(OR(TRIM(Customers!C964&amp;"")="",ISNUMBER(MATCH(TRIM(Customers!C964&amp;""),Codes!$A$5:$A$14,0))),"",TRIM(Customers!C964))</f>
        <v>F</v>
      </c>
      <c r="D964" s="2" t="str">
        <f aca="false">IF(OR(TRIM(Customers!D964&amp;"")="",ISNUMBER(MATCH(TRIM(Customers!D964&amp;""),Codes!$A$5:$A$14,0))),"",TRIM(Customers!D964))</f>
        <v>Sicilia</v>
      </c>
      <c r="E964" s="2" t="str">
        <f aca="false">IF(OR(TRIM(Customers!E964&amp;"")="",ISNUMBER(MATCH(TRIM(Customers!E964&amp;""),Codes!$A$5:$A$14,0))),"",TRIM(Customers!E964))</f>
        <v>Unemployed</v>
      </c>
      <c r="F964" s="2" t="str">
        <f aca="false">IF(OR(TRIM(Customers!F964&amp;"")="",ISNUMBER(MATCH(TRIM(Customers!F964&amp;""),Codes!$A$5:$A$14,0))),"",TRIM(Customers!F964))</f>
        <v>Married</v>
      </c>
      <c r="G964" s="4" t="n">
        <f aca="false">IF(OR(TRIM(Customers!G964&amp;"")="",ISNUMBER(MATCH(TRIM(Customers!G964&amp;""),Codes!$A$5:$A$14,0)),Customers!G964=-999),"",IF(ISNUMBER(Customers!G964),Customers!G964,IFERROR(VALUE(Customers!G964),"")))</f>
        <v>4800</v>
      </c>
      <c r="H964" s="3" t="n">
        <f aca="false">IF(OR(TRIM(Customers!H964&amp;"")="",ISNUMBER(MATCH(TRIM(Customers!H964&amp;""),Codes!$A$5:$A$14,0))),"",IF(ISNUMBER(Customers!H964),Customers!H964,IFERROR(VALUE(Customers!H964),"")))</f>
        <v>0</v>
      </c>
      <c r="I964" s="5" t="n">
        <f aca="false">IF(OR(TRIM(Customers!I964&amp;"")="",ISNUMBER(MATCH(TRIM(Customers!I964&amp;""),Codes!$A$5:$A$14,0)),Customers!I964=DATE(1970,1,1)),"",IF(ISNUMBER(Customers!I964),Customers!I964,IFERROR(DATEVALUE(Customers!I964),"")))</f>
        <v>46068</v>
      </c>
      <c r="J964" s="2" t="str">
        <f aca="false">IF(OR(TRIM(Customers!J964&amp;"")="",ISNUMBER(MATCH(TRIM(Customers!J964&amp;""),Codes!$A$5:$A$14,0))),"",TRIM(Customers!J964))</f>
        <v>App</v>
      </c>
      <c r="K964" s="3" t="n">
        <f aca="false">IF(OR(TRIM(Customers!K964&amp;"")="",ISNUMBER(MATCH(TRIM(Customers!K964&amp;""),Codes!$A$5:$A$14,0))),"",IF(ISNUMBER(Customers!K964),Customers!K964,IFERROR(VALUE(Customers!K964),"")))</f>
        <v>2</v>
      </c>
      <c r="L964" s="4" t="n">
        <f aca="false">IF(OR(TRIM(Customers!L964&amp;"")="",ISNUMBER(MATCH(TRIM(Customers!L964&amp;""),Codes!$A$5:$A$14,0))),"",IF(ISNUMBER(Customers!L964),Customers!L964,IFERROR(VALUE(Customers!L964),"")))</f>
        <v>174.81</v>
      </c>
      <c r="M964" s="4" t="n">
        <f aca="false">IF(OR(TRIM(Customers!M964&amp;"")="",ISNUMBER(MATCH(TRIM(Customers!M964&amp;""),Codes!$A$5:$A$14,0))),"",IF(ISNUMBER(Customers!M964),Customers!M964,IFERROR(VALUE(Customers!M964),"")))</f>
        <v>580.47</v>
      </c>
      <c r="N964" s="3" t="n">
        <f aca="false">IF(OR(TRIM(Customers!N964&amp;"")="",ISNUMBER(MATCH(TRIM(Customers!N964&amp;""),Codes!$A$5:$A$14,0)),Customers!N964=9999),"",IF(ISNUMBER(Customers!N964),Customers!N964,IFERROR(VALUE(Customers!N964),"")))</f>
        <v>22</v>
      </c>
      <c r="O964" s="4" t="n">
        <f aca="false">IF(OR(TRIM(Customers!O964&amp;"")="",ISNUMBER(MATCH(TRIM(Customers!O964&amp;""),Codes!$A$5:$A$14,0))),"",IF(ISNUMBER(Customers!O964),Customers!O964,IFERROR(VALUE(Customers!O964),"")))</f>
        <v>23.69</v>
      </c>
      <c r="P964" s="3" t="n">
        <f aca="false">IF(OR(TRIM(Customers!P964&amp;"")="",ISNUMBER(MATCH(TRIM(Customers!P964&amp;""),Codes!$A$5:$A$14,0))),"",IF(ISNUMBER(Customers!P964),Customers!P964,IFERROR(VALUE(Customers!P964),"")))</f>
        <v>1</v>
      </c>
      <c r="Q964" s="4" t="n">
        <f aca="false">IF(OR(TRIM(Customers!Q964&amp;"")="",ISNUMBER(MATCH(TRIM(Customers!Q964&amp;""),Codes!$A$5:$A$14,0))),"",IF(ISNUMBER(Customers!Q964),Customers!Q964,IFERROR(VALUE(Customers!Q964),"")))</f>
        <v>500</v>
      </c>
      <c r="R964" s="4" t="n">
        <f aca="false">IF(OR(TRIM(Customers!R964&amp;"")="",ISNUMBER(MATCH(TRIM(Customers!R964&amp;""),Codes!$A$5:$A$14,0))),"",IF(ISNUMBER(Customers!R964),Customers!R964,IFERROR(VALUE(Customers!R964),"")))</f>
        <v>145.18</v>
      </c>
      <c r="S964" s="4" t="str">
        <f aca="false">IF(OR(TRIM(Customers!S964&amp;"")="",ISNUMBER(MATCH(TRIM(Customers!S964&amp;""),Codes!$A$5:$A$14,0))),"",IF(ISNUMBER(Customers!S964),Customers!S964,IFERROR(VALUE(Customers!S964),"")))</f>
        <v/>
      </c>
      <c r="T964" s="4" t="str">
        <f aca="false">IF(OR(TRIM(Customers!T964&amp;"")="",ISNUMBER(MATCH(TRIM(Customers!T964&amp;""),Codes!$A$5:$A$14,0))),"",IF(ISNUMBER(Customers!T964),Customers!T964,IFERROR(VALUE(Customers!T964),"")))</f>
        <v/>
      </c>
      <c r="U964" s="3" t="n">
        <f aca="false">IF(OR(TRIM(Customers!U964&amp;"")="",ISNUMBER(MATCH(TRIM(Customers!U964&amp;""),Codes!$A$5:$A$14,0)),Customers!U964=0),"",IF(ISNUMBER(Customers!U964),Customers!U964,IFERROR(VALUE(Customers!U964),"")))</f>
        <v>507</v>
      </c>
      <c r="V964" s="3" t="n">
        <f aca="false">IF(OR(TRIM(Customers!V964&amp;"")="",ISNUMBER(MATCH(TRIM(Customers!V964&amp;""),Codes!$A$5:$A$14,0))),"",IF(ISNUMBER(Customers!V964),Customers!V964,IFERROR(VALUE(Customers!V964),"")))</f>
        <v>0</v>
      </c>
    </row>
    <row r="965" customFormat="false" ht="15" hidden="false" customHeight="false" outlineLevel="0" collapsed="false">
      <c r="A965" s="2" t="str">
        <f aca="false">Customers!A965</f>
        <v>CL00964</v>
      </c>
      <c r="B965" s="3" t="n">
        <f aca="false">IF(OR(TRIM(Customers!B965&amp;"")="",ISNUMBER(MATCH(TRIM(Customers!B965&amp;""),Codes!$A$5:$A$14,0)),Customers!B965=0),"",IF(ISNUMBER(Customers!B965),Customers!B965,IFERROR(VALUE(Customers!B965),"")))</f>
        <v>48</v>
      </c>
      <c r="C965" s="2" t="str">
        <f aca="false">IF(OR(TRIM(Customers!C965&amp;"")="",ISNUMBER(MATCH(TRIM(Customers!C965&amp;""),Codes!$A$5:$A$14,0))),"",TRIM(Customers!C965))</f>
        <v>M</v>
      </c>
      <c r="D965" s="2" t="str">
        <f aca="false">IF(OR(TRIM(Customers!D965&amp;"")="",ISNUMBER(MATCH(TRIM(Customers!D965&amp;""),Codes!$A$5:$A$14,0))),"",TRIM(Customers!D965))</f>
        <v>Calabria</v>
      </c>
      <c r="E965" s="2" t="str">
        <f aca="false">IF(OR(TRIM(Customers!E965&amp;"")="",ISNUMBER(MATCH(TRIM(Customers!E965&amp;""),Codes!$A$5:$A$14,0))),"",TRIM(Customers!E965))</f>
        <v>Self-employed</v>
      </c>
      <c r="F965" s="2" t="str">
        <f aca="false">IF(OR(TRIM(Customers!F965&amp;"")="",ISNUMBER(MATCH(TRIM(Customers!F965&amp;""),Codes!$A$5:$A$14,0))),"",TRIM(Customers!F965))</f>
        <v>Married</v>
      </c>
      <c r="G965" s="4" t="str">
        <f aca="false">IF(OR(TRIM(Customers!G965&amp;"")="",ISNUMBER(MATCH(TRIM(Customers!G965&amp;""),Codes!$A$5:$A$14,0)),Customers!G965=-999),"",IF(ISNUMBER(Customers!G965),Customers!G965,IFERROR(VALUE(Customers!G965),"")))</f>
        <v/>
      </c>
      <c r="H965" s="3" t="n">
        <f aca="false">IF(OR(TRIM(Customers!H965&amp;"")="",ISNUMBER(MATCH(TRIM(Customers!H965&amp;""),Codes!$A$5:$A$14,0))),"",IF(ISNUMBER(Customers!H965),Customers!H965,IFERROR(VALUE(Customers!H965),"")))</f>
        <v>18</v>
      </c>
      <c r="I965" s="5" t="str">
        <f aca="false">IF(OR(TRIM(Customers!I965&amp;"")="",ISNUMBER(MATCH(TRIM(Customers!I965&amp;""),Codes!$A$5:$A$14,0)),Customers!I965=DATE(1970,1,1)),"",IF(ISNUMBER(Customers!I965),Customers!I965,IFERROR(DATEVALUE(Customers!I965),"")))</f>
        <v/>
      </c>
      <c r="J965" s="2" t="str">
        <f aca="false">IF(OR(TRIM(Customers!J965&amp;"")="",ISNUMBER(MATCH(TRIM(Customers!J965&amp;""),Codes!$A$5:$A$14,0))),"",TRIM(Customers!J965))</f>
        <v>Online Banking</v>
      </c>
      <c r="K965" s="3" t="n">
        <f aca="false">IF(OR(TRIM(Customers!K965&amp;"")="",ISNUMBER(MATCH(TRIM(Customers!K965&amp;""),Codes!$A$5:$A$14,0))),"",IF(ISNUMBER(Customers!K965),Customers!K965,IFERROR(VALUE(Customers!K965),"")))</f>
        <v>3</v>
      </c>
      <c r="L965" s="4" t="n">
        <f aca="false">IF(OR(TRIM(Customers!L965&amp;"")="",ISNUMBER(MATCH(TRIM(Customers!L965&amp;""),Codes!$A$5:$A$14,0))),"",IF(ISNUMBER(Customers!L965),Customers!L965,IFERROR(VALUE(Customers!L965),"")))</f>
        <v>4127.05</v>
      </c>
      <c r="M965" s="4" t="n">
        <f aca="false">IF(OR(TRIM(Customers!M965&amp;"")="",ISNUMBER(MATCH(TRIM(Customers!M965&amp;""),Codes!$A$5:$A$14,0))),"",IF(ISNUMBER(Customers!M965),Customers!M965,IFERROR(VALUE(Customers!M965),"")))</f>
        <v>48913.47</v>
      </c>
      <c r="N965" s="3" t="n">
        <f aca="false">IF(OR(TRIM(Customers!N965&amp;"")="",ISNUMBER(MATCH(TRIM(Customers!N965&amp;""),Codes!$A$5:$A$14,0)),Customers!N965=9999),"",IF(ISNUMBER(Customers!N965),Customers!N965,IFERROR(VALUE(Customers!N965),"")))</f>
        <v>48</v>
      </c>
      <c r="O965" s="4" t="n">
        <f aca="false">IF(OR(TRIM(Customers!O965&amp;"")="",ISNUMBER(MATCH(TRIM(Customers!O965&amp;""),Codes!$A$5:$A$14,0))),"",IF(ISNUMBER(Customers!O965),Customers!O965,IFERROR(VALUE(Customers!O965),"")))</f>
        <v>82.24</v>
      </c>
      <c r="P965" s="3" t="n">
        <f aca="false">IF(OR(TRIM(Customers!P965&amp;"")="",ISNUMBER(MATCH(TRIM(Customers!P965&amp;""),Codes!$A$5:$A$14,0))),"",IF(ISNUMBER(Customers!P965),Customers!P965,IFERROR(VALUE(Customers!P965),"")))</f>
        <v>2</v>
      </c>
      <c r="Q965" s="4" t="n">
        <f aca="false">IF(OR(TRIM(Customers!Q965&amp;"")="",ISNUMBER(MATCH(TRIM(Customers!Q965&amp;""),Codes!$A$5:$A$14,0))),"",IF(ISNUMBER(Customers!Q965),Customers!Q965,IFERROR(VALUE(Customers!Q965),"")))</f>
        <v>10500</v>
      </c>
      <c r="R965" s="4" t="n">
        <f aca="false">IF(OR(TRIM(Customers!R965&amp;"")="",ISNUMBER(MATCH(TRIM(Customers!R965&amp;""),Codes!$A$5:$A$14,0))),"",IF(ISNUMBER(Customers!R965),Customers!R965,IFERROR(VALUE(Customers!R965),"")))</f>
        <v>6140.62</v>
      </c>
      <c r="S965" s="4" t="str">
        <f aca="false">IF(OR(TRIM(Customers!S965&amp;"")="",ISNUMBER(MATCH(TRIM(Customers!S965&amp;""),Codes!$A$5:$A$14,0))),"",IF(ISNUMBER(Customers!S965),Customers!S965,IFERROR(VALUE(Customers!S965),"")))</f>
        <v/>
      </c>
      <c r="T965" s="4" t="str">
        <f aca="false">IF(OR(TRIM(Customers!T965&amp;"")="",ISNUMBER(MATCH(TRIM(Customers!T965&amp;""),Codes!$A$5:$A$14,0))),"",IF(ISNUMBER(Customers!T965),Customers!T965,IFERROR(VALUE(Customers!T965),"")))</f>
        <v/>
      </c>
      <c r="U965" s="3" t="n">
        <f aca="false">IF(OR(TRIM(Customers!U965&amp;"")="",ISNUMBER(MATCH(TRIM(Customers!U965&amp;""),Codes!$A$5:$A$14,0)),Customers!U965=0),"",IF(ISNUMBER(Customers!U965),Customers!U965,IFERROR(VALUE(Customers!U965),"")))</f>
        <v>710</v>
      </c>
      <c r="V965" s="3" t="n">
        <f aca="false">IF(OR(TRIM(Customers!V965&amp;"")="",ISNUMBER(MATCH(TRIM(Customers!V965&amp;""),Codes!$A$5:$A$14,0))),"",IF(ISNUMBER(Customers!V965),Customers!V965,IFERROR(VALUE(Customers!V965),"")))</f>
        <v>0</v>
      </c>
    </row>
    <row r="966" customFormat="false" ht="15" hidden="false" customHeight="false" outlineLevel="0" collapsed="false">
      <c r="A966" s="2" t="str">
        <f aca="false">Customers!A966</f>
        <v>CL00965</v>
      </c>
      <c r="B966" s="3" t="n">
        <f aca="false">IF(OR(TRIM(Customers!B966&amp;"")="",ISNUMBER(MATCH(TRIM(Customers!B966&amp;""),Codes!$A$5:$A$14,0)),Customers!B966=0),"",IF(ISNUMBER(Customers!B966),Customers!B966,IFERROR(VALUE(Customers!B966),"")))</f>
        <v>40</v>
      </c>
      <c r="C966" s="2" t="str">
        <f aca="false">IF(OR(TRIM(Customers!C966&amp;"")="",ISNUMBER(MATCH(TRIM(Customers!C966&amp;""),Codes!$A$5:$A$14,0))),"",TRIM(Customers!C966))</f>
        <v>F</v>
      </c>
      <c r="D966" s="2" t="str">
        <f aca="false">IF(OR(TRIM(Customers!D966&amp;"")="",ISNUMBER(MATCH(TRIM(Customers!D966&amp;""),Codes!$A$5:$A$14,0))),"",TRIM(Customers!D966))</f>
        <v>Puglia</v>
      </c>
      <c r="E966" s="2" t="str">
        <f aca="false">IF(OR(TRIM(Customers!E966&amp;"")="",ISNUMBER(MATCH(TRIM(Customers!E966&amp;""),Codes!$A$5:$A$14,0))),"",TRIM(Customers!E966))</f>
        <v>Employee</v>
      </c>
      <c r="F966" s="2" t="str">
        <f aca="false">IF(OR(TRIM(Customers!F966&amp;"")="",ISNUMBER(MATCH(TRIM(Customers!F966&amp;""),Codes!$A$5:$A$14,0))),"",TRIM(Customers!F966))</f>
        <v>Single</v>
      </c>
      <c r="G966" s="4" t="n">
        <f aca="false">IF(OR(TRIM(Customers!G966&amp;"")="",ISNUMBER(MATCH(TRIM(Customers!G966&amp;""),Codes!$A$5:$A$14,0)),Customers!G966=-999),"",IF(ISNUMBER(Customers!G966),Customers!G966,IFERROR(VALUE(Customers!G966),"")))</f>
        <v>26100</v>
      </c>
      <c r="H966" s="3" t="n">
        <f aca="false">IF(OR(TRIM(Customers!H966&amp;"")="",ISNUMBER(MATCH(TRIM(Customers!H966&amp;""),Codes!$A$5:$A$14,0))),"",IF(ISNUMBER(Customers!H966),Customers!H966,IFERROR(VALUE(Customers!H966),"")))</f>
        <v>22</v>
      </c>
      <c r="I966" s="5" t="str">
        <f aca="false">IF(OR(TRIM(Customers!I966&amp;"")="",ISNUMBER(MATCH(TRIM(Customers!I966&amp;""),Codes!$A$5:$A$14,0)),Customers!I966=DATE(1970,1,1)),"",IF(ISNUMBER(Customers!I966),Customers!I966,IFERROR(DATEVALUE(Customers!I966),"")))</f>
        <v/>
      </c>
      <c r="J966" s="2" t="str">
        <f aca="false">IF(OR(TRIM(Customers!J966&amp;"")="",ISNUMBER(MATCH(TRIM(Customers!J966&amp;""),Codes!$A$5:$A$14,0))),"",TRIM(Customers!J966))</f>
        <v>App</v>
      </c>
      <c r="K966" s="3" t="n">
        <f aca="false">IF(OR(TRIM(Customers!K966&amp;"")="",ISNUMBER(MATCH(TRIM(Customers!K966&amp;""),Codes!$A$5:$A$14,0))),"",IF(ISNUMBER(Customers!K966),Customers!K966,IFERROR(VALUE(Customers!K966),"")))</f>
        <v>4</v>
      </c>
      <c r="L966" s="4" t="n">
        <f aca="false">IF(OR(TRIM(Customers!L966&amp;"")="",ISNUMBER(MATCH(TRIM(Customers!L966&amp;""),Codes!$A$5:$A$14,0))),"",IF(ISNUMBER(Customers!L966),Customers!L966,IFERROR(VALUE(Customers!L966),"")))</f>
        <v>1364.49</v>
      </c>
      <c r="M966" s="4" t="n">
        <f aca="false">IF(OR(TRIM(Customers!M966&amp;"")="",ISNUMBER(MATCH(TRIM(Customers!M966&amp;""),Codes!$A$5:$A$14,0))),"",IF(ISNUMBER(Customers!M966),Customers!M966,IFERROR(VALUE(Customers!M966),"")))</f>
        <v>0</v>
      </c>
      <c r="N966" s="3" t="n">
        <f aca="false">IF(OR(TRIM(Customers!N966&amp;"")="",ISNUMBER(MATCH(TRIM(Customers!N966&amp;""),Codes!$A$5:$A$14,0)),Customers!N966=9999),"",IF(ISNUMBER(Customers!N966),Customers!N966,IFERROR(VALUE(Customers!N966),"")))</f>
        <v>26</v>
      </c>
      <c r="O966" s="4" t="str">
        <f aca="false">IF(OR(TRIM(Customers!O966&amp;"")="",ISNUMBER(MATCH(TRIM(Customers!O966&amp;""),Codes!$A$5:$A$14,0))),"",IF(ISNUMBER(Customers!O966),Customers!O966,IFERROR(VALUE(Customers!O966),"")))</f>
        <v/>
      </c>
      <c r="P966" s="3" t="n">
        <f aca="false">IF(OR(TRIM(Customers!P966&amp;"")="",ISNUMBER(MATCH(TRIM(Customers!P966&amp;""),Codes!$A$5:$A$14,0))),"",IF(ISNUMBER(Customers!P966),Customers!P966,IFERROR(VALUE(Customers!P966),"")))</f>
        <v>5</v>
      </c>
      <c r="Q966" s="4" t="n">
        <f aca="false">IF(OR(TRIM(Customers!Q966&amp;"")="",ISNUMBER(MATCH(TRIM(Customers!Q966&amp;""),Codes!$A$5:$A$14,0))),"",IF(ISNUMBER(Customers!Q966),Customers!Q966,IFERROR(VALUE(Customers!Q966),"")))</f>
        <v>5500</v>
      </c>
      <c r="R966" s="4" t="n">
        <f aca="false">IF(OR(TRIM(Customers!R966&amp;"")="",ISNUMBER(MATCH(TRIM(Customers!R966&amp;""),Codes!$A$5:$A$14,0))),"",IF(ISNUMBER(Customers!R966),Customers!R966,IFERROR(VALUE(Customers!R966),"")))</f>
        <v>663.7</v>
      </c>
      <c r="S966" s="4" t="n">
        <f aca="false">IF(OR(TRIM(Customers!S966&amp;"")="",ISNUMBER(MATCH(TRIM(Customers!S966&amp;""),Codes!$A$5:$A$14,0))),"",IF(ISNUMBER(Customers!S966),Customers!S966,IFERROR(VALUE(Customers!S966),"")))</f>
        <v>0</v>
      </c>
      <c r="T966" s="4" t="n">
        <f aca="false">IF(OR(TRIM(Customers!T966&amp;"")="",ISNUMBER(MATCH(TRIM(Customers!T966&amp;""),Codes!$A$5:$A$14,0))),"",IF(ISNUMBER(Customers!T966),Customers!T966,IFERROR(VALUE(Customers!T966),"")))</f>
        <v>0</v>
      </c>
      <c r="U966" s="3" t="n">
        <f aca="false">IF(OR(TRIM(Customers!U966&amp;"")="",ISNUMBER(MATCH(TRIM(Customers!U966&amp;""),Codes!$A$5:$A$14,0)),Customers!U966=0),"",IF(ISNUMBER(Customers!U966),Customers!U966,IFERROR(VALUE(Customers!U966),"")))</f>
        <v>649</v>
      </c>
      <c r="V966" s="3" t="str">
        <f aca="false">IF(OR(TRIM(Customers!V966&amp;"")="",ISNUMBER(MATCH(TRIM(Customers!V966&amp;""),Codes!$A$5:$A$14,0))),"",IF(ISNUMBER(Customers!V966),Customers!V966,IFERROR(VALUE(Customers!V966),"")))</f>
        <v/>
      </c>
    </row>
    <row r="967" customFormat="false" ht="15" hidden="false" customHeight="false" outlineLevel="0" collapsed="false">
      <c r="A967" s="2" t="str">
        <f aca="false">Customers!A967</f>
        <v>CL00966</v>
      </c>
      <c r="B967" s="3" t="n">
        <f aca="false">IF(OR(TRIM(Customers!B967&amp;"")="",ISNUMBER(MATCH(TRIM(Customers!B967&amp;""),Codes!$A$5:$A$14,0)),Customers!B967=0),"",IF(ISNUMBER(Customers!B967),Customers!B967,IFERROR(VALUE(Customers!B967),"")))</f>
        <v>39</v>
      </c>
      <c r="C967" s="2" t="str">
        <f aca="false">IF(OR(TRIM(Customers!C967&amp;"")="",ISNUMBER(MATCH(TRIM(Customers!C967&amp;""),Codes!$A$5:$A$14,0))),"",TRIM(Customers!C967))</f>
        <v>F</v>
      </c>
      <c r="D967" s="2" t="str">
        <f aca="false">IF(OR(TRIM(Customers!D967&amp;"")="",ISNUMBER(MATCH(TRIM(Customers!D967&amp;""),Codes!$A$5:$A$14,0))),"",TRIM(Customers!D967))</f>
        <v>Sicilia</v>
      </c>
      <c r="E967" s="2" t="str">
        <f aca="false">IF(OR(TRIM(Customers!E967&amp;"")="",ISNUMBER(MATCH(TRIM(Customers!E967&amp;""),Codes!$A$5:$A$14,0))),"",TRIM(Customers!E967))</f>
        <v>Executive</v>
      </c>
      <c r="F967" s="2" t="str">
        <f aca="false">IF(OR(TRIM(Customers!F967&amp;"")="",ISNUMBER(MATCH(TRIM(Customers!F967&amp;""),Codes!$A$5:$A$14,0))),"",TRIM(Customers!F967))</f>
        <v>Married</v>
      </c>
      <c r="G967" s="4" t="n">
        <f aca="false">IF(OR(TRIM(Customers!G967&amp;"")="",ISNUMBER(MATCH(TRIM(Customers!G967&amp;""),Codes!$A$5:$A$14,0)),Customers!G967=-999),"",IF(ISNUMBER(Customers!G967),Customers!G967,IFERROR(VALUE(Customers!G967),"")))</f>
        <v>122400</v>
      </c>
      <c r="H967" s="3" t="n">
        <f aca="false">IF(OR(TRIM(Customers!H967&amp;"")="",ISNUMBER(MATCH(TRIM(Customers!H967&amp;""),Codes!$A$5:$A$14,0))),"",IF(ISNUMBER(Customers!H967),Customers!H967,IFERROR(VALUE(Customers!H967),"")))</f>
        <v>7</v>
      </c>
      <c r="I967" s="5" t="n">
        <f aca="false">IF(OR(TRIM(Customers!I967&amp;"")="",ISNUMBER(MATCH(TRIM(Customers!I967&amp;""),Codes!$A$5:$A$14,0)),Customers!I967=DATE(1970,1,1)),"",IF(ISNUMBER(Customers!I967),Customers!I967,IFERROR(DATEVALUE(Customers!I967),"")))</f>
        <v>43600</v>
      </c>
      <c r="J967" s="2" t="str">
        <f aca="false">IF(OR(TRIM(Customers!J967&amp;"")="",ISNUMBER(MATCH(TRIM(Customers!J967&amp;""),Codes!$A$5:$A$14,0))),"",TRIM(Customers!J967))</f>
        <v>Online Banking</v>
      </c>
      <c r="K967" s="3" t="n">
        <f aca="false">IF(OR(TRIM(Customers!K967&amp;"")="",ISNUMBER(MATCH(TRIM(Customers!K967&amp;""),Codes!$A$5:$A$14,0))),"",IF(ISNUMBER(Customers!K967),Customers!K967,IFERROR(VALUE(Customers!K967),"")))</f>
        <v>2</v>
      </c>
      <c r="L967" s="4" t="n">
        <f aca="false">IF(OR(TRIM(Customers!L967&amp;"")="",ISNUMBER(MATCH(TRIM(Customers!L967&amp;""),Codes!$A$5:$A$14,0))),"",IF(ISNUMBER(Customers!L967),Customers!L967,IFERROR(VALUE(Customers!L967),"")))</f>
        <v>3930.4</v>
      </c>
      <c r="M967" s="4" t="n">
        <f aca="false">IF(OR(TRIM(Customers!M967&amp;"")="",ISNUMBER(MATCH(TRIM(Customers!M967&amp;""),Codes!$A$5:$A$14,0))),"",IF(ISNUMBER(Customers!M967),Customers!M967,IFERROR(VALUE(Customers!M967),"")))</f>
        <v>47541.93</v>
      </c>
      <c r="N967" s="3" t="n">
        <f aca="false">IF(OR(TRIM(Customers!N967&amp;"")="",ISNUMBER(MATCH(TRIM(Customers!N967&amp;""),Codes!$A$5:$A$14,0)),Customers!N967=9999),"",IF(ISNUMBER(Customers!N967),Customers!N967,IFERROR(VALUE(Customers!N967),"")))</f>
        <v>68</v>
      </c>
      <c r="O967" s="4" t="n">
        <f aca="false">IF(OR(TRIM(Customers!O967&amp;"")="",ISNUMBER(MATCH(TRIM(Customers!O967&amp;""),Codes!$A$5:$A$14,0))),"",IF(ISNUMBER(Customers!O967),Customers!O967,IFERROR(VALUE(Customers!O967),"")))</f>
        <v>65.87</v>
      </c>
      <c r="P967" s="3" t="n">
        <f aca="false">IF(OR(TRIM(Customers!P967&amp;"")="",ISNUMBER(MATCH(TRIM(Customers!P967&amp;""),Codes!$A$5:$A$14,0))),"",IF(ISNUMBER(Customers!P967),Customers!P967,IFERROR(VALUE(Customers!P967),"")))</f>
        <v>2</v>
      </c>
      <c r="Q967" s="4" t="n">
        <f aca="false">IF(OR(TRIM(Customers!Q967&amp;"")="",ISNUMBER(MATCH(TRIM(Customers!Q967&amp;""),Codes!$A$5:$A$14,0))),"",IF(ISNUMBER(Customers!Q967),Customers!Q967,IFERROR(VALUE(Customers!Q967),"")))</f>
        <v>15000</v>
      </c>
      <c r="R967" s="4" t="n">
        <f aca="false">IF(OR(TRIM(Customers!R967&amp;"")="",ISNUMBER(MATCH(TRIM(Customers!R967&amp;""),Codes!$A$5:$A$14,0))),"",IF(ISNUMBER(Customers!R967),Customers!R967,IFERROR(VALUE(Customers!R967),"")))</f>
        <v>1597.2</v>
      </c>
      <c r="S967" s="4" t="n">
        <f aca="false">IF(OR(TRIM(Customers!S967&amp;"")="",ISNUMBER(MATCH(TRIM(Customers!S967&amp;""),Codes!$A$5:$A$14,0))),"",IF(ISNUMBER(Customers!S967),Customers!S967,IFERROR(VALUE(Customers!S967),"")))</f>
        <v>0</v>
      </c>
      <c r="T967" s="4" t="n">
        <f aca="false">IF(OR(TRIM(Customers!T967&amp;"")="",ISNUMBER(MATCH(TRIM(Customers!T967&amp;""),Codes!$A$5:$A$14,0))),"",IF(ISNUMBER(Customers!T967),Customers!T967,IFERROR(VALUE(Customers!T967),"")))</f>
        <v>0</v>
      </c>
      <c r="U967" s="3" t="n">
        <f aca="false">IF(OR(TRIM(Customers!U967&amp;"")="",ISNUMBER(MATCH(TRIM(Customers!U967&amp;""),Codes!$A$5:$A$14,0)),Customers!U967=0),"",IF(ISNUMBER(Customers!U967),Customers!U967,IFERROR(VALUE(Customers!U967),"")))</f>
        <v>616</v>
      </c>
      <c r="V967" s="3" t="n">
        <f aca="false">IF(OR(TRIM(Customers!V967&amp;"")="",ISNUMBER(MATCH(TRIM(Customers!V967&amp;""),Codes!$A$5:$A$14,0))),"",IF(ISNUMBER(Customers!V967),Customers!V967,IFERROR(VALUE(Customers!V967),"")))</f>
        <v>1</v>
      </c>
    </row>
    <row r="968" customFormat="false" ht="15" hidden="false" customHeight="false" outlineLevel="0" collapsed="false">
      <c r="A968" s="2" t="str">
        <f aca="false">Customers!A968</f>
        <v>CL00967</v>
      </c>
      <c r="B968" s="3" t="n">
        <f aca="false">IF(OR(TRIM(Customers!B968&amp;"")="",ISNUMBER(MATCH(TRIM(Customers!B968&amp;""),Codes!$A$5:$A$14,0)),Customers!B968=0),"",IF(ISNUMBER(Customers!B968),Customers!B968,IFERROR(VALUE(Customers!B968),"")))</f>
        <v>23</v>
      </c>
      <c r="C968" s="2" t="str">
        <f aca="false">IF(OR(TRIM(Customers!C968&amp;"")="",ISNUMBER(MATCH(TRIM(Customers!C968&amp;""),Codes!$A$5:$A$14,0))),"",TRIM(Customers!C968))</f>
        <v>M</v>
      </c>
      <c r="D968" s="2" t="str">
        <f aca="false">IF(OR(TRIM(Customers!D968&amp;"")="",ISNUMBER(MATCH(TRIM(Customers!D968&amp;""),Codes!$A$5:$A$14,0))),"",TRIM(Customers!D968))</f>
        <v>Friuli-Venezia Giulia</v>
      </c>
      <c r="E968" s="2" t="str">
        <f aca="false">IF(OR(TRIM(Customers!E968&amp;"")="",ISNUMBER(MATCH(TRIM(Customers!E968&amp;""),Codes!$A$5:$A$14,0))),"",TRIM(Customers!E968))</f>
        <v>Student</v>
      </c>
      <c r="F968" s="2" t="str">
        <f aca="false">IF(OR(TRIM(Customers!F968&amp;"")="",ISNUMBER(MATCH(TRIM(Customers!F968&amp;""),Codes!$A$5:$A$14,0))),"",TRIM(Customers!F968))</f>
        <v/>
      </c>
      <c r="G968" s="4" t="n">
        <f aca="false">IF(OR(TRIM(Customers!G968&amp;"")="",ISNUMBER(MATCH(TRIM(Customers!G968&amp;""),Codes!$A$5:$A$14,0)),Customers!G968=-999),"",IF(ISNUMBER(Customers!G968),Customers!G968,IFERROR(VALUE(Customers!G968),"")))</f>
        <v>4400</v>
      </c>
      <c r="H968" s="3" t="n">
        <f aca="false">IF(OR(TRIM(Customers!H968&amp;"")="",ISNUMBER(MATCH(TRIM(Customers!H968&amp;""),Codes!$A$5:$A$14,0))),"",IF(ISNUMBER(Customers!H968),Customers!H968,IFERROR(VALUE(Customers!H968),"")))</f>
        <v>2</v>
      </c>
      <c r="I968" s="5" t="n">
        <f aca="false">IF(OR(TRIM(Customers!I968&amp;"")="",ISNUMBER(MATCH(TRIM(Customers!I968&amp;""),Codes!$A$5:$A$14,0)),Customers!I968=DATE(1970,1,1)),"",IF(ISNUMBER(Customers!I968),Customers!I968,IFERROR(DATEVALUE(Customers!I968),"")))</f>
        <v>45357</v>
      </c>
      <c r="J968" s="2" t="str">
        <f aca="false">IF(OR(TRIM(Customers!J968&amp;"")="",ISNUMBER(MATCH(TRIM(Customers!J968&amp;""),Codes!$A$5:$A$14,0))),"",TRIM(Customers!J968))</f>
        <v>App</v>
      </c>
      <c r="K968" s="3" t="n">
        <f aca="false">IF(OR(TRIM(Customers!K968&amp;"")="",ISNUMBER(MATCH(TRIM(Customers!K968&amp;""),Codes!$A$5:$A$14,0))),"",IF(ISNUMBER(Customers!K968),Customers!K968,IFERROR(VALUE(Customers!K968),"")))</f>
        <v>1</v>
      </c>
      <c r="L968" s="4" t="n">
        <f aca="false">IF(OR(TRIM(Customers!L968&amp;"")="",ISNUMBER(MATCH(TRIM(Customers!L968&amp;""),Codes!$A$5:$A$14,0))),"",IF(ISNUMBER(Customers!L968),Customers!L968,IFERROR(VALUE(Customers!L968),"")))</f>
        <v>394.04</v>
      </c>
      <c r="M968" s="4" t="n">
        <f aca="false">IF(OR(TRIM(Customers!M968&amp;"")="",ISNUMBER(MATCH(TRIM(Customers!M968&amp;""),Codes!$A$5:$A$14,0))),"",IF(ISNUMBER(Customers!M968),Customers!M968,IFERROR(VALUE(Customers!M968),"")))</f>
        <v>957.29</v>
      </c>
      <c r="N968" s="3" t="n">
        <f aca="false">IF(OR(TRIM(Customers!N968&amp;"")="",ISNUMBER(MATCH(TRIM(Customers!N968&amp;""),Codes!$A$5:$A$14,0)),Customers!N968=9999),"",IF(ISNUMBER(Customers!N968),Customers!N968,IFERROR(VALUE(Customers!N968),"")))</f>
        <v>12</v>
      </c>
      <c r="O968" s="4" t="n">
        <f aca="false">IF(OR(TRIM(Customers!O968&amp;"")="",ISNUMBER(MATCH(TRIM(Customers!O968&amp;""),Codes!$A$5:$A$14,0))),"",IF(ISNUMBER(Customers!O968),Customers!O968,IFERROR(VALUE(Customers!O968),"")))</f>
        <v>34.58</v>
      </c>
      <c r="P968" s="3" t="n">
        <f aca="false">IF(OR(TRIM(Customers!P968&amp;"")="",ISNUMBER(MATCH(TRIM(Customers!P968&amp;""),Codes!$A$5:$A$14,0))),"",IF(ISNUMBER(Customers!P968),Customers!P968,IFERROR(VALUE(Customers!P968),"")))</f>
        <v>1</v>
      </c>
      <c r="Q968" s="4" t="n">
        <f aca="false">IF(OR(TRIM(Customers!Q968&amp;"")="",ISNUMBER(MATCH(TRIM(Customers!Q968&amp;""),Codes!$A$5:$A$14,0))),"",IF(ISNUMBER(Customers!Q968),Customers!Q968,IFERROR(VALUE(Customers!Q968),"")))</f>
        <v>1000</v>
      </c>
      <c r="R968" s="4" t="n">
        <f aca="false">IF(OR(TRIM(Customers!R968&amp;"")="",ISNUMBER(MATCH(TRIM(Customers!R968&amp;""),Codes!$A$5:$A$14,0))),"",IF(ISNUMBER(Customers!R968),Customers!R968,IFERROR(VALUE(Customers!R968),"")))</f>
        <v>506.22</v>
      </c>
      <c r="S968" s="4" t="n">
        <f aca="false">IF(OR(TRIM(Customers!S968&amp;"")="",ISNUMBER(MATCH(TRIM(Customers!S968&amp;""),Codes!$A$5:$A$14,0))),"",IF(ISNUMBER(Customers!S968),Customers!S968,IFERROR(VALUE(Customers!S968),"")))</f>
        <v>0</v>
      </c>
      <c r="T968" s="4" t="n">
        <f aca="false">IF(OR(TRIM(Customers!T968&amp;"")="",ISNUMBER(MATCH(TRIM(Customers!T968&amp;""),Codes!$A$5:$A$14,0))),"",IF(ISNUMBER(Customers!T968),Customers!T968,IFERROR(VALUE(Customers!T968),"")))</f>
        <v>0</v>
      </c>
      <c r="U968" s="3" t="n">
        <f aca="false">IF(OR(TRIM(Customers!U968&amp;"")="",ISNUMBER(MATCH(TRIM(Customers!U968&amp;""),Codes!$A$5:$A$14,0)),Customers!U968=0),"",IF(ISNUMBER(Customers!U968),Customers!U968,IFERROR(VALUE(Customers!U968),"")))</f>
        <v>449</v>
      </c>
      <c r="V968" s="3" t="n">
        <f aca="false">IF(OR(TRIM(Customers!V968&amp;"")="",ISNUMBER(MATCH(TRIM(Customers!V968&amp;""),Codes!$A$5:$A$14,0))),"",IF(ISNUMBER(Customers!V968),Customers!V968,IFERROR(VALUE(Customers!V968),"")))</f>
        <v>0</v>
      </c>
    </row>
    <row r="969" customFormat="false" ht="15" hidden="false" customHeight="false" outlineLevel="0" collapsed="false">
      <c r="A969" s="2" t="str">
        <f aca="false">Customers!A969</f>
        <v>CL00968</v>
      </c>
      <c r="B969" s="3" t="n">
        <f aca="false">IF(OR(TRIM(Customers!B969&amp;"")="",ISNUMBER(MATCH(TRIM(Customers!B969&amp;""),Codes!$A$5:$A$14,0)),Customers!B969=0),"",IF(ISNUMBER(Customers!B969),Customers!B969,IFERROR(VALUE(Customers!B969),"")))</f>
        <v>63</v>
      </c>
      <c r="C969" s="2" t="str">
        <f aca="false">IF(OR(TRIM(Customers!C969&amp;"")="",ISNUMBER(MATCH(TRIM(Customers!C969&amp;""),Codes!$A$5:$A$14,0))),"",TRIM(Customers!C969))</f>
        <v>M</v>
      </c>
      <c r="D969" s="2" t="str">
        <f aca="false">IF(OR(TRIM(Customers!D969&amp;"")="",ISNUMBER(MATCH(TRIM(Customers!D969&amp;""),Codes!$A$5:$A$14,0))),"",TRIM(Customers!D969))</f>
        <v>Valle d'Aosta</v>
      </c>
      <c r="E969" s="2" t="str">
        <f aca="false">IF(OR(TRIM(Customers!E969&amp;"")="",ISNUMBER(MATCH(TRIM(Customers!E969&amp;""),Codes!$A$5:$A$14,0))),"",TRIM(Customers!E969))</f>
        <v>Employee</v>
      </c>
      <c r="F969" s="2" t="str">
        <f aca="false">IF(OR(TRIM(Customers!F969&amp;"")="",ISNUMBER(MATCH(TRIM(Customers!F969&amp;""),Codes!$A$5:$A$14,0))),"",TRIM(Customers!F969))</f>
        <v>Married</v>
      </c>
      <c r="G969" s="4" t="n">
        <f aca="false">IF(OR(TRIM(Customers!G969&amp;"")="",ISNUMBER(MATCH(TRIM(Customers!G969&amp;""),Codes!$A$5:$A$14,0)),Customers!G969=-999),"",IF(ISNUMBER(Customers!G969),Customers!G969,IFERROR(VALUE(Customers!G969),"")))</f>
        <v>40900</v>
      </c>
      <c r="H969" s="3" t="n">
        <f aca="false">IF(OR(TRIM(Customers!H969&amp;"")="",ISNUMBER(MATCH(TRIM(Customers!H969&amp;""),Codes!$A$5:$A$14,0))),"",IF(ISNUMBER(Customers!H969),Customers!H969,IFERROR(VALUE(Customers!H969),"")))</f>
        <v>14</v>
      </c>
      <c r="I969" s="5" t="n">
        <f aca="false">IF(OR(TRIM(Customers!I969&amp;"")="",ISNUMBER(MATCH(TRIM(Customers!I969&amp;""),Codes!$A$5:$A$14,0)),Customers!I969=DATE(1970,1,1)),"",IF(ISNUMBER(Customers!I969),Customers!I969,IFERROR(DATEVALUE(Customers!I969),"")))</f>
        <v>40925</v>
      </c>
      <c r="J969" s="2" t="str">
        <f aca="false">IF(OR(TRIM(Customers!J969&amp;"")="",ISNUMBER(MATCH(TRIM(Customers!J969&amp;""),Codes!$A$5:$A$14,0))),"",TRIM(Customers!J969))</f>
        <v>Branch</v>
      </c>
      <c r="K969" s="3" t="n">
        <f aca="false">IF(OR(TRIM(Customers!K969&amp;"")="",ISNUMBER(MATCH(TRIM(Customers!K969&amp;""),Codes!$A$5:$A$14,0))),"",IF(ISNUMBER(Customers!K969),Customers!K969,IFERROR(VALUE(Customers!K969),"")))</f>
        <v>4</v>
      </c>
      <c r="L969" s="4" t="n">
        <f aca="false">IF(OR(TRIM(Customers!L969&amp;"")="",ISNUMBER(MATCH(TRIM(Customers!L969&amp;""),Codes!$A$5:$A$14,0))),"",IF(ISNUMBER(Customers!L969),Customers!L969,IFERROR(VALUE(Customers!L969),"")))</f>
        <v>11030.59</v>
      </c>
      <c r="M969" s="4" t="str">
        <f aca="false">IF(OR(TRIM(Customers!M969&amp;"")="",ISNUMBER(MATCH(TRIM(Customers!M969&amp;""),Codes!$A$5:$A$14,0))),"",IF(ISNUMBER(Customers!M969),Customers!M969,IFERROR(VALUE(Customers!M969),"")))</f>
        <v/>
      </c>
      <c r="N969" s="3" t="n">
        <f aca="false">IF(OR(TRIM(Customers!N969&amp;"")="",ISNUMBER(MATCH(TRIM(Customers!N969&amp;""),Codes!$A$5:$A$14,0)),Customers!N969=9999),"",IF(ISNUMBER(Customers!N969),Customers!N969,IFERROR(VALUE(Customers!N969),"")))</f>
        <v>16</v>
      </c>
      <c r="O969" s="4" t="n">
        <f aca="false">IF(OR(TRIM(Customers!O969&amp;"")="",ISNUMBER(MATCH(TRIM(Customers!O969&amp;""),Codes!$A$5:$A$14,0))),"",IF(ISNUMBER(Customers!O969),Customers!O969,IFERROR(VALUE(Customers!O969),"")))</f>
        <v>53.83</v>
      </c>
      <c r="P969" s="3" t="n">
        <f aca="false">IF(OR(TRIM(Customers!P969&amp;"")="",ISNUMBER(MATCH(TRIM(Customers!P969&amp;""),Codes!$A$5:$A$14,0))),"",IF(ISNUMBER(Customers!P969),Customers!P969,IFERROR(VALUE(Customers!P969),"")))</f>
        <v>5</v>
      </c>
      <c r="Q969" s="4" t="n">
        <f aca="false">IF(OR(TRIM(Customers!Q969&amp;"")="",ISNUMBER(MATCH(TRIM(Customers!Q969&amp;""),Codes!$A$5:$A$14,0))),"",IF(ISNUMBER(Customers!Q969),Customers!Q969,IFERROR(VALUE(Customers!Q969),"")))</f>
        <v>7000</v>
      </c>
      <c r="R969" s="4" t="n">
        <f aca="false">IF(OR(TRIM(Customers!R969&amp;"")="",ISNUMBER(MATCH(TRIM(Customers!R969&amp;""),Codes!$A$5:$A$14,0))),"",IF(ISNUMBER(Customers!R969),Customers!R969,IFERROR(VALUE(Customers!R969),"")))</f>
        <v>3119.31</v>
      </c>
      <c r="S969" s="4" t="n">
        <f aca="false">IF(OR(TRIM(Customers!S969&amp;"")="",ISNUMBER(MATCH(TRIM(Customers!S969&amp;""),Codes!$A$5:$A$14,0))),"",IF(ISNUMBER(Customers!S969),Customers!S969,IFERROR(VALUE(Customers!S969),"")))</f>
        <v>0</v>
      </c>
      <c r="T969" s="4" t="n">
        <f aca="false">IF(OR(TRIM(Customers!T969&amp;"")="",ISNUMBER(MATCH(TRIM(Customers!T969&amp;""),Codes!$A$5:$A$14,0))),"",IF(ISNUMBER(Customers!T969),Customers!T969,IFERROR(VALUE(Customers!T969),"")))</f>
        <v>0</v>
      </c>
      <c r="U969" s="3" t="n">
        <f aca="false">IF(OR(TRIM(Customers!U969&amp;"")="",ISNUMBER(MATCH(TRIM(Customers!U969&amp;""),Codes!$A$5:$A$14,0)),Customers!U969=0),"",IF(ISNUMBER(Customers!U969),Customers!U969,IFERROR(VALUE(Customers!U969),"")))</f>
        <v>664</v>
      </c>
      <c r="V969" s="3" t="n">
        <f aca="false">IF(OR(TRIM(Customers!V969&amp;"")="",ISNUMBER(MATCH(TRIM(Customers!V969&amp;""),Codes!$A$5:$A$14,0))),"",IF(ISNUMBER(Customers!V969),Customers!V969,IFERROR(VALUE(Customers!V969),"")))</f>
        <v>0</v>
      </c>
    </row>
    <row r="970" customFormat="false" ht="15" hidden="false" customHeight="false" outlineLevel="0" collapsed="false">
      <c r="A970" s="2" t="str">
        <f aca="false">Customers!A970</f>
        <v>CL00969</v>
      </c>
      <c r="B970" s="3" t="n">
        <f aca="false">IF(OR(TRIM(Customers!B970&amp;"")="",ISNUMBER(MATCH(TRIM(Customers!B970&amp;""),Codes!$A$5:$A$14,0)),Customers!B970=0),"",IF(ISNUMBER(Customers!B970),Customers!B970,IFERROR(VALUE(Customers!B970),"")))</f>
        <v>34</v>
      </c>
      <c r="C970" s="2" t="str">
        <f aca="false">IF(OR(TRIM(Customers!C970&amp;"")="",ISNUMBER(MATCH(TRIM(Customers!C970&amp;""),Codes!$A$5:$A$14,0))),"",TRIM(Customers!C970))</f>
        <v>F</v>
      </c>
      <c r="D970" s="2" t="str">
        <f aca="false">IF(OR(TRIM(Customers!D970&amp;"")="",ISNUMBER(MATCH(TRIM(Customers!D970&amp;""),Codes!$A$5:$A$14,0))),"",TRIM(Customers!D970))</f>
        <v>Calabria</v>
      </c>
      <c r="E970" s="2" t="str">
        <f aca="false">IF(OR(TRIM(Customers!E970&amp;"")="",ISNUMBER(MATCH(TRIM(Customers!E970&amp;""),Codes!$A$5:$A$14,0))),"",TRIM(Customers!E970))</f>
        <v>Business owner</v>
      </c>
      <c r="F970" s="2" t="str">
        <f aca="false">IF(OR(TRIM(Customers!F970&amp;"")="",ISNUMBER(MATCH(TRIM(Customers!F970&amp;""),Codes!$A$5:$A$14,0))),"",TRIM(Customers!F970))</f>
        <v>Single</v>
      </c>
      <c r="G970" s="4" t="n">
        <f aca="false">IF(OR(TRIM(Customers!G970&amp;"")="",ISNUMBER(MATCH(TRIM(Customers!G970&amp;""),Codes!$A$5:$A$14,0)),Customers!G970=-999),"",IF(ISNUMBER(Customers!G970),Customers!G970,IFERROR(VALUE(Customers!G970),"")))</f>
        <v>50800</v>
      </c>
      <c r="H970" s="3" t="n">
        <f aca="false">IF(OR(TRIM(Customers!H970&amp;"")="",ISNUMBER(MATCH(TRIM(Customers!H970&amp;""),Codes!$A$5:$A$14,0))),"",IF(ISNUMBER(Customers!H970),Customers!H970,IFERROR(VALUE(Customers!H970),"")))</f>
        <v>11</v>
      </c>
      <c r="I970" s="5" t="n">
        <f aca="false">IF(OR(TRIM(Customers!I970&amp;"")="",ISNUMBER(MATCH(TRIM(Customers!I970&amp;""),Codes!$A$5:$A$14,0)),Customers!I970=DATE(1970,1,1)),"",IF(ISNUMBER(Customers!I970),Customers!I970,IFERROR(DATEVALUE(Customers!I970),"")))</f>
        <v>42066</v>
      </c>
      <c r="J970" s="2" t="str">
        <f aca="false">IF(OR(TRIM(Customers!J970&amp;"")="",ISNUMBER(MATCH(TRIM(Customers!J970&amp;""),Codes!$A$5:$A$14,0))),"",TRIM(Customers!J970))</f>
        <v>App</v>
      </c>
      <c r="K970" s="3" t="n">
        <f aca="false">IF(OR(TRIM(Customers!K970&amp;"")="",ISNUMBER(MATCH(TRIM(Customers!K970&amp;""),Codes!$A$5:$A$14,0))),"",IF(ISNUMBER(Customers!K970),Customers!K970,IFERROR(VALUE(Customers!K970),"")))</f>
        <v>1</v>
      </c>
      <c r="L970" s="4" t="n">
        <f aca="false">IF(OR(TRIM(Customers!L970&amp;"")="",ISNUMBER(MATCH(TRIM(Customers!L970&amp;""),Codes!$A$5:$A$14,0))),"",IF(ISNUMBER(Customers!L970),Customers!L970,IFERROR(VALUE(Customers!L970),"")))</f>
        <v>6565.28</v>
      </c>
      <c r="M970" s="4" t="n">
        <f aca="false">IF(OR(TRIM(Customers!M970&amp;"")="",ISNUMBER(MATCH(TRIM(Customers!M970&amp;""),Codes!$A$5:$A$14,0))),"",IF(ISNUMBER(Customers!M970),Customers!M970,IFERROR(VALUE(Customers!M970),"")))</f>
        <v>41062.4</v>
      </c>
      <c r="N970" s="3" t="n">
        <f aca="false">IF(OR(TRIM(Customers!N970&amp;"")="",ISNUMBER(MATCH(TRIM(Customers!N970&amp;""),Codes!$A$5:$A$14,0)),Customers!N970=9999),"",IF(ISNUMBER(Customers!N970),Customers!N970,IFERROR(VALUE(Customers!N970),"")))</f>
        <v>29</v>
      </c>
      <c r="O970" s="4" t="n">
        <f aca="false">IF(OR(TRIM(Customers!O970&amp;"")="",ISNUMBER(MATCH(TRIM(Customers!O970&amp;""),Codes!$A$5:$A$14,0))),"",IF(ISNUMBER(Customers!O970),Customers!O970,IFERROR(VALUE(Customers!O970),"")))</f>
        <v>80.15</v>
      </c>
      <c r="P970" s="3" t="n">
        <f aca="false">IF(OR(TRIM(Customers!P970&amp;"")="",ISNUMBER(MATCH(TRIM(Customers!P970&amp;""),Codes!$A$5:$A$14,0))),"",IF(ISNUMBER(Customers!P970),Customers!P970,IFERROR(VALUE(Customers!P970),"")))</f>
        <v>1</v>
      </c>
      <c r="Q970" s="4" t="n">
        <f aca="false">IF(OR(TRIM(Customers!Q970&amp;"")="",ISNUMBER(MATCH(TRIM(Customers!Q970&amp;""),Codes!$A$5:$A$14,0))),"",IF(ISNUMBER(Customers!Q970),Customers!Q970,IFERROR(VALUE(Customers!Q970),"")))</f>
        <v>6000</v>
      </c>
      <c r="R970" s="4" t="n">
        <f aca="false">IF(OR(TRIM(Customers!R970&amp;"")="",ISNUMBER(MATCH(TRIM(Customers!R970&amp;""),Codes!$A$5:$A$14,0))),"",IF(ISNUMBER(Customers!R970),Customers!R970,IFERROR(VALUE(Customers!R970),"")))</f>
        <v>3178.47</v>
      </c>
      <c r="S970" s="4" t="str">
        <f aca="false">IF(OR(TRIM(Customers!S970&amp;"")="",ISNUMBER(MATCH(TRIM(Customers!S970&amp;""),Codes!$A$5:$A$14,0))),"",IF(ISNUMBER(Customers!S970),Customers!S970,IFERROR(VALUE(Customers!S970),"")))</f>
        <v/>
      </c>
      <c r="T970" s="4" t="str">
        <f aca="false">IF(OR(TRIM(Customers!T970&amp;"")="",ISNUMBER(MATCH(TRIM(Customers!T970&amp;""),Codes!$A$5:$A$14,0))),"",IF(ISNUMBER(Customers!T970),Customers!T970,IFERROR(VALUE(Customers!T970),"")))</f>
        <v/>
      </c>
      <c r="U970" s="3" t="n">
        <f aca="false">IF(OR(TRIM(Customers!U970&amp;"")="",ISNUMBER(MATCH(TRIM(Customers!U970&amp;""),Codes!$A$5:$A$14,0)),Customers!U970=0),"",IF(ISNUMBER(Customers!U970),Customers!U970,IFERROR(VALUE(Customers!U970),"")))</f>
        <v>628</v>
      </c>
      <c r="V970" s="3" t="n">
        <f aca="false">IF(OR(TRIM(Customers!V970&amp;"")="",ISNUMBER(MATCH(TRIM(Customers!V970&amp;""),Codes!$A$5:$A$14,0))),"",IF(ISNUMBER(Customers!V970),Customers!V970,IFERROR(VALUE(Customers!V970),"")))</f>
        <v>0</v>
      </c>
    </row>
    <row r="971" customFormat="false" ht="15" hidden="false" customHeight="false" outlineLevel="0" collapsed="false">
      <c r="A971" s="2" t="str">
        <f aca="false">Customers!A971</f>
        <v>CL00970</v>
      </c>
      <c r="B971" s="3" t="n">
        <f aca="false">IF(OR(TRIM(Customers!B971&amp;"")="",ISNUMBER(MATCH(TRIM(Customers!B971&amp;""),Codes!$A$5:$A$14,0)),Customers!B971=0),"",IF(ISNUMBER(Customers!B971),Customers!B971,IFERROR(VALUE(Customers!B971),"")))</f>
        <v>50</v>
      </c>
      <c r="C971" s="2" t="str">
        <f aca="false">IF(OR(TRIM(Customers!C971&amp;"")="",ISNUMBER(MATCH(TRIM(Customers!C971&amp;""),Codes!$A$5:$A$14,0))),"",TRIM(Customers!C971))</f>
        <v>F</v>
      </c>
      <c r="D971" s="2" t="str">
        <f aca="false">IF(OR(TRIM(Customers!D971&amp;"")="",ISNUMBER(MATCH(TRIM(Customers!D971&amp;""),Codes!$A$5:$A$14,0))),"",TRIM(Customers!D971))</f>
        <v>Toscana</v>
      </c>
      <c r="E971" s="2" t="str">
        <f aca="false">IF(OR(TRIM(Customers!E971&amp;"")="",ISNUMBER(MATCH(TRIM(Customers!E971&amp;""),Codes!$A$5:$A$14,0))),"",TRIM(Customers!E971))</f>
        <v>Employee</v>
      </c>
      <c r="F971" s="2" t="str">
        <f aca="false">IF(OR(TRIM(Customers!F971&amp;"")="",ISNUMBER(MATCH(TRIM(Customers!F971&amp;""),Codes!$A$5:$A$14,0))),"",TRIM(Customers!F971))</f>
        <v>Single</v>
      </c>
      <c r="G971" s="4" t="n">
        <f aca="false">IF(OR(TRIM(Customers!G971&amp;"")="",ISNUMBER(MATCH(TRIM(Customers!G971&amp;""),Codes!$A$5:$A$14,0)),Customers!G971=-999),"",IF(ISNUMBER(Customers!G971),Customers!G971,IFERROR(VALUE(Customers!G971),"")))</f>
        <v>53800</v>
      </c>
      <c r="H971" s="3" t="n">
        <f aca="false">IF(OR(TRIM(Customers!H971&amp;"")="",ISNUMBER(MATCH(TRIM(Customers!H971&amp;""),Codes!$A$5:$A$14,0))),"",IF(ISNUMBER(Customers!H971),Customers!H971,IFERROR(VALUE(Customers!H971),"")))</f>
        <v>9</v>
      </c>
      <c r="I971" s="5" t="n">
        <f aca="false">IF(OR(TRIM(Customers!I971&amp;"")="",ISNUMBER(MATCH(TRIM(Customers!I971&amp;""),Codes!$A$5:$A$14,0)),Customers!I971=DATE(1970,1,1)),"",IF(ISNUMBER(Customers!I971),Customers!I971,IFERROR(DATEVALUE(Customers!I971),"")))</f>
        <v>42966</v>
      </c>
      <c r="J971" s="2" t="str">
        <f aca="false">IF(OR(TRIM(Customers!J971&amp;"")="",ISNUMBER(MATCH(TRIM(Customers!J971&amp;""),Codes!$A$5:$A$14,0))),"",TRIM(Customers!J971))</f>
        <v>Online Banking</v>
      </c>
      <c r="K971" s="3" t="n">
        <f aca="false">IF(OR(TRIM(Customers!K971&amp;"")="",ISNUMBER(MATCH(TRIM(Customers!K971&amp;""),Codes!$A$5:$A$14,0))),"",IF(ISNUMBER(Customers!K971),Customers!K971,IFERROR(VALUE(Customers!K971),"")))</f>
        <v>2</v>
      </c>
      <c r="L971" s="4" t="n">
        <f aca="false">IF(OR(TRIM(Customers!L971&amp;"")="",ISNUMBER(MATCH(TRIM(Customers!L971&amp;""),Codes!$A$5:$A$14,0))),"",IF(ISNUMBER(Customers!L971),Customers!L971,IFERROR(VALUE(Customers!L971),"")))</f>
        <v>8076.62</v>
      </c>
      <c r="M971" s="4" t="n">
        <f aca="false">IF(OR(TRIM(Customers!M971&amp;"")="",ISNUMBER(MATCH(TRIM(Customers!M971&amp;""),Codes!$A$5:$A$14,0))),"",IF(ISNUMBER(Customers!M971),Customers!M971,IFERROR(VALUE(Customers!M971),"")))</f>
        <v>33620.73</v>
      </c>
      <c r="N971" s="3" t="n">
        <f aca="false">IF(OR(TRIM(Customers!N971&amp;"")="",ISNUMBER(MATCH(TRIM(Customers!N971&amp;""),Codes!$A$5:$A$14,0)),Customers!N971=9999),"",IF(ISNUMBER(Customers!N971),Customers!N971,IFERROR(VALUE(Customers!N971),"")))</f>
        <v>36</v>
      </c>
      <c r="O971" s="4" t="n">
        <f aca="false">IF(OR(TRIM(Customers!O971&amp;"")="",ISNUMBER(MATCH(TRIM(Customers!O971&amp;""),Codes!$A$5:$A$14,0))),"",IF(ISNUMBER(Customers!O971),Customers!O971,IFERROR(VALUE(Customers!O971),"")))</f>
        <v>64.49</v>
      </c>
      <c r="P971" s="3" t="n">
        <f aca="false">IF(OR(TRIM(Customers!P971&amp;"")="",ISNUMBER(MATCH(TRIM(Customers!P971&amp;""),Codes!$A$5:$A$14,0))),"",IF(ISNUMBER(Customers!P971),Customers!P971,IFERROR(VALUE(Customers!P971),"")))</f>
        <v>2</v>
      </c>
      <c r="Q971" s="4" t="n">
        <f aca="false">IF(OR(TRIM(Customers!Q971&amp;"")="",ISNUMBER(MATCH(TRIM(Customers!Q971&amp;""),Codes!$A$5:$A$14,0))),"",IF(ISNUMBER(Customers!Q971),Customers!Q971,IFERROR(VALUE(Customers!Q971),"")))</f>
        <v>9500</v>
      </c>
      <c r="R971" s="4" t="n">
        <f aca="false">IF(OR(TRIM(Customers!R971&amp;"")="",ISNUMBER(MATCH(TRIM(Customers!R971&amp;""),Codes!$A$5:$A$14,0))),"",IF(ISNUMBER(Customers!R971),Customers!R971,IFERROR(VALUE(Customers!R971),"")))</f>
        <v>4523.27</v>
      </c>
      <c r="S971" s="4" t="n">
        <f aca="false">IF(OR(TRIM(Customers!S971&amp;"")="",ISNUMBER(MATCH(TRIM(Customers!S971&amp;""),Codes!$A$5:$A$14,0))),"",IF(ISNUMBER(Customers!S971),Customers!S971,IFERROR(VALUE(Customers!S971),"")))</f>
        <v>221000</v>
      </c>
      <c r="T971" s="4" t="n">
        <f aca="false">IF(OR(TRIM(Customers!T971&amp;"")="",ISNUMBER(MATCH(TRIM(Customers!T971&amp;""),Codes!$A$5:$A$14,0))),"",IF(ISNUMBER(Customers!T971),Customers!T971,IFERROR(VALUE(Customers!T971),"")))</f>
        <v>1374</v>
      </c>
      <c r="U971" s="3" t="n">
        <f aca="false">IF(OR(TRIM(Customers!U971&amp;"")="",ISNUMBER(MATCH(TRIM(Customers!U971&amp;""),Codes!$A$5:$A$14,0)),Customers!U971=0),"",IF(ISNUMBER(Customers!U971),Customers!U971,IFERROR(VALUE(Customers!U971),"")))</f>
        <v>733</v>
      </c>
      <c r="V971" s="3" t="str">
        <f aca="false">IF(OR(TRIM(Customers!V971&amp;"")="",ISNUMBER(MATCH(TRIM(Customers!V971&amp;""),Codes!$A$5:$A$14,0))),"",IF(ISNUMBER(Customers!V971),Customers!V971,IFERROR(VALUE(Customers!V971),"")))</f>
        <v/>
      </c>
    </row>
    <row r="972" customFormat="false" ht="15" hidden="false" customHeight="false" outlineLevel="0" collapsed="false">
      <c r="A972" s="2" t="str">
        <f aca="false">Customers!A972</f>
        <v>CL00971</v>
      </c>
      <c r="B972" s="3" t="n">
        <f aca="false">IF(OR(TRIM(Customers!B972&amp;"")="",ISNUMBER(MATCH(TRIM(Customers!B972&amp;""),Codes!$A$5:$A$14,0)),Customers!B972=0),"",IF(ISNUMBER(Customers!B972),Customers!B972,IFERROR(VALUE(Customers!B972),"")))</f>
        <v>31</v>
      </c>
      <c r="C972" s="2" t="str">
        <f aca="false">IF(OR(TRIM(Customers!C972&amp;"")="",ISNUMBER(MATCH(TRIM(Customers!C972&amp;""),Codes!$A$5:$A$14,0))),"",TRIM(Customers!C972))</f>
        <v>M</v>
      </c>
      <c r="D972" s="2" t="str">
        <f aca="false">IF(OR(TRIM(Customers!D972&amp;"")="",ISNUMBER(MATCH(TRIM(Customers!D972&amp;""),Codes!$A$5:$A$14,0))),"",TRIM(Customers!D972))</f>
        <v>Lombardia</v>
      </c>
      <c r="E972" s="2" t="str">
        <f aca="false">IF(OR(TRIM(Customers!E972&amp;"")="",ISNUMBER(MATCH(TRIM(Customers!E972&amp;""),Codes!$A$5:$A$14,0))),"",TRIM(Customers!E972))</f>
        <v>Teacher</v>
      </c>
      <c r="F972" s="2" t="str">
        <f aca="false">IF(OR(TRIM(Customers!F972&amp;"")="",ISNUMBER(MATCH(TRIM(Customers!F972&amp;""),Codes!$A$5:$A$14,0))),"",TRIM(Customers!F972))</f>
        <v>Married</v>
      </c>
      <c r="G972" s="4" t="n">
        <f aca="false">IF(OR(TRIM(Customers!G972&amp;"")="",ISNUMBER(MATCH(TRIM(Customers!G972&amp;""),Codes!$A$5:$A$14,0)),Customers!G972=-999),"",IF(ISNUMBER(Customers!G972),Customers!G972,IFERROR(VALUE(Customers!G972),"")))</f>
        <v>20000</v>
      </c>
      <c r="H972" s="3" t="n">
        <f aca="false">IF(OR(TRIM(Customers!H972&amp;"")="",ISNUMBER(MATCH(TRIM(Customers!H972&amp;""),Codes!$A$5:$A$14,0))),"",IF(ISNUMBER(Customers!H972),Customers!H972,IFERROR(VALUE(Customers!H972),"")))</f>
        <v>2</v>
      </c>
      <c r="I972" s="5" t="n">
        <f aca="false">IF(OR(TRIM(Customers!I972&amp;"")="",ISNUMBER(MATCH(TRIM(Customers!I972&amp;""),Codes!$A$5:$A$14,0)),Customers!I972=DATE(1970,1,1)),"",IF(ISNUMBER(Customers!I972),Customers!I972,IFERROR(DATEVALUE(Customers!I972),"")))</f>
        <v>45442</v>
      </c>
      <c r="J972" s="2" t="str">
        <f aca="false">IF(OR(TRIM(Customers!J972&amp;"")="",ISNUMBER(MATCH(TRIM(Customers!J972&amp;""),Codes!$A$5:$A$14,0))),"",TRIM(Customers!J972))</f>
        <v>App</v>
      </c>
      <c r="K972" s="3" t="n">
        <f aca="false">IF(OR(TRIM(Customers!K972&amp;"")="",ISNUMBER(MATCH(TRIM(Customers!K972&amp;""),Codes!$A$5:$A$14,0))),"",IF(ISNUMBER(Customers!K972),Customers!K972,IFERROR(VALUE(Customers!K972),"")))</f>
        <v>1</v>
      </c>
      <c r="L972" s="4" t="n">
        <f aca="false">IF(OR(TRIM(Customers!L972&amp;"")="",ISNUMBER(MATCH(TRIM(Customers!L972&amp;""),Codes!$A$5:$A$14,0))),"",IF(ISNUMBER(Customers!L972),Customers!L972,IFERROR(VALUE(Customers!L972),"")))</f>
        <v>3796.53</v>
      </c>
      <c r="M972" s="4" t="n">
        <f aca="false">IF(OR(TRIM(Customers!M972&amp;"")="",ISNUMBER(MATCH(TRIM(Customers!M972&amp;""),Codes!$A$5:$A$14,0))),"",IF(ISNUMBER(Customers!M972),Customers!M972,IFERROR(VALUE(Customers!M972),"")))</f>
        <v>3475.17</v>
      </c>
      <c r="N972" s="3" t="n">
        <f aca="false">IF(OR(TRIM(Customers!N972&amp;"")="",ISNUMBER(MATCH(TRIM(Customers!N972&amp;""),Codes!$A$5:$A$14,0)),Customers!N972=9999),"",IF(ISNUMBER(Customers!N972),Customers!N972,IFERROR(VALUE(Customers!N972),"")))</f>
        <v>20</v>
      </c>
      <c r="O972" s="4" t="n">
        <f aca="false">IF(OR(TRIM(Customers!O972&amp;"")="",ISNUMBER(MATCH(TRIM(Customers!O972&amp;""),Codes!$A$5:$A$14,0))),"",IF(ISNUMBER(Customers!O972),Customers!O972,IFERROR(VALUE(Customers!O972),"")))</f>
        <v>25.52</v>
      </c>
      <c r="P972" s="3" t="n">
        <f aca="false">IF(OR(TRIM(Customers!P972&amp;"")="",ISNUMBER(MATCH(TRIM(Customers!P972&amp;""),Codes!$A$5:$A$14,0))),"",IF(ISNUMBER(Customers!P972),Customers!P972,IFERROR(VALUE(Customers!P972),"")))</f>
        <v>0</v>
      </c>
      <c r="Q972" s="4" t="n">
        <f aca="false">IF(OR(TRIM(Customers!Q972&amp;"")="",ISNUMBER(MATCH(TRIM(Customers!Q972&amp;""),Codes!$A$5:$A$14,0))),"",IF(ISNUMBER(Customers!Q972),Customers!Q972,IFERROR(VALUE(Customers!Q972),"")))</f>
        <v>3000</v>
      </c>
      <c r="R972" s="4" t="n">
        <f aca="false">IF(OR(TRIM(Customers!R972&amp;"")="",ISNUMBER(MATCH(TRIM(Customers!R972&amp;""),Codes!$A$5:$A$14,0))),"",IF(ISNUMBER(Customers!R972),Customers!R972,IFERROR(VALUE(Customers!R972),"")))</f>
        <v>515.28</v>
      </c>
      <c r="S972" s="4" t="str">
        <f aca="false">IF(OR(TRIM(Customers!S972&amp;"")="",ISNUMBER(MATCH(TRIM(Customers!S972&amp;""),Codes!$A$5:$A$14,0))),"",IF(ISNUMBER(Customers!S972),Customers!S972,IFERROR(VALUE(Customers!S972),"")))</f>
        <v/>
      </c>
      <c r="T972" s="4" t="str">
        <f aca="false">IF(OR(TRIM(Customers!T972&amp;"")="",ISNUMBER(MATCH(TRIM(Customers!T972&amp;""),Codes!$A$5:$A$14,0))),"",IF(ISNUMBER(Customers!T972),Customers!T972,IFERROR(VALUE(Customers!T972),"")))</f>
        <v/>
      </c>
      <c r="U972" s="3" t="n">
        <f aca="false">IF(OR(TRIM(Customers!U972&amp;"")="",ISNUMBER(MATCH(TRIM(Customers!U972&amp;""),Codes!$A$5:$A$14,0)),Customers!U972=0),"",IF(ISNUMBER(Customers!U972),Customers!U972,IFERROR(VALUE(Customers!U972),"")))</f>
        <v>560</v>
      </c>
      <c r="V972" s="3" t="n">
        <f aca="false">IF(OR(TRIM(Customers!V972&amp;"")="",ISNUMBER(MATCH(TRIM(Customers!V972&amp;""),Codes!$A$5:$A$14,0))),"",IF(ISNUMBER(Customers!V972),Customers!V972,IFERROR(VALUE(Customers!V972),"")))</f>
        <v>0</v>
      </c>
    </row>
    <row r="973" customFormat="false" ht="15" hidden="false" customHeight="false" outlineLevel="0" collapsed="false">
      <c r="A973" s="2" t="str">
        <f aca="false">Customers!A973</f>
        <v>CL00972</v>
      </c>
      <c r="B973" s="3" t="n">
        <f aca="false">IF(OR(TRIM(Customers!B973&amp;"")="",ISNUMBER(MATCH(TRIM(Customers!B973&amp;""),Codes!$A$5:$A$14,0)),Customers!B973=0),"",IF(ISNUMBER(Customers!B973),Customers!B973,IFERROR(VALUE(Customers!B973),"")))</f>
        <v>73</v>
      </c>
      <c r="C973" s="2" t="str">
        <f aca="false">IF(OR(TRIM(Customers!C973&amp;"")="",ISNUMBER(MATCH(TRIM(Customers!C973&amp;""),Codes!$A$5:$A$14,0))),"",TRIM(Customers!C973))</f>
        <v>F</v>
      </c>
      <c r="D973" s="2" t="str">
        <f aca="false">IF(OR(TRIM(Customers!D973&amp;"")="",ISNUMBER(MATCH(TRIM(Customers!D973&amp;""),Codes!$A$5:$A$14,0))),"",TRIM(Customers!D973))</f>
        <v>Lombardia</v>
      </c>
      <c r="E973" s="2" t="str">
        <f aca="false">IF(OR(TRIM(Customers!E973&amp;"")="",ISNUMBER(MATCH(TRIM(Customers!E973&amp;""),Codes!$A$5:$A$14,0))),"",TRIM(Customers!E973))</f>
        <v>Retired</v>
      </c>
      <c r="F973" s="2" t="str">
        <f aca="false">IF(OR(TRIM(Customers!F973&amp;"")="",ISNUMBER(MATCH(TRIM(Customers!F973&amp;""),Codes!$A$5:$A$14,0))),"",TRIM(Customers!F973))</f>
        <v>Married</v>
      </c>
      <c r="G973" s="4" t="n">
        <f aca="false">IF(OR(TRIM(Customers!G973&amp;"")="",ISNUMBER(MATCH(TRIM(Customers!G973&amp;""),Codes!$A$5:$A$14,0)),Customers!G973=-999),"",IF(ISNUMBER(Customers!G973),Customers!G973,IFERROR(VALUE(Customers!G973),"")))</f>
        <v>13200</v>
      </c>
      <c r="H973" s="3" t="n">
        <f aca="false">IF(OR(TRIM(Customers!H973&amp;"")="",ISNUMBER(MATCH(TRIM(Customers!H973&amp;""),Codes!$A$5:$A$14,0))),"",IF(ISNUMBER(Customers!H973),Customers!H973,IFERROR(VALUE(Customers!H973),"")))</f>
        <v>20</v>
      </c>
      <c r="I973" s="5" t="n">
        <f aca="false">IF(OR(TRIM(Customers!I973&amp;"")="",ISNUMBER(MATCH(TRIM(Customers!I973&amp;""),Codes!$A$5:$A$14,0)),Customers!I973=DATE(1970,1,1)),"",IF(ISNUMBER(Customers!I973),Customers!I973,IFERROR(DATEVALUE(Customers!I973),"")))</f>
        <v>38861</v>
      </c>
      <c r="J973" s="2" t="str">
        <f aca="false">IF(OR(TRIM(Customers!J973&amp;"")="",ISNUMBER(MATCH(TRIM(Customers!J973&amp;""),Codes!$A$5:$A$14,0))),"",TRIM(Customers!J973))</f>
        <v>Branch</v>
      </c>
      <c r="K973" s="3" t="n">
        <f aca="false">IF(OR(TRIM(Customers!K973&amp;"")="",ISNUMBER(MATCH(TRIM(Customers!K973&amp;""),Codes!$A$5:$A$14,0))),"",IF(ISNUMBER(Customers!K973),Customers!K973,IFERROR(VALUE(Customers!K973),"")))</f>
        <v>2</v>
      </c>
      <c r="L973" s="4" t="n">
        <f aca="false">IF(OR(TRIM(Customers!L973&amp;"")="",ISNUMBER(MATCH(TRIM(Customers!L973&amp;""),Codes!$A$5:$A$14,0))),"",IF(ISNUMBER(Customers!L973),Customers!L973,IFERROR(VALUE(Customers!L973),"")))</f>
        <v>1406.73</v>
      </c>
      <c r="M973" s="4" t="n">
        <f aca="false">IF(OR(TRIM(Customers!M973&amp;"")="",ISNUMBER(MATCH(TRIM(Customers!M973&amp;""),Codes!$A$5:$A$14,0))),"",IF(ISNUMBER(Customers!M973),Customers!M973,IFERROR(VALUE(Customers!M973),"")))</f>
        <v>23458.05</v>
      </c>
      <c r="N973" s="3" t="n">
        <f aca="false">IF(OR(TRIM(Customers!N973&amp;"")="",ISNUMBER(MATCH(TRIM(Customers!N973&amp;""),Codes!$A$5:$A$14,0)),Customers!N973=9999),"",IF(ISNUMBER(Customers!N973),Customers!N973,IFERROR(VALUE(Customers!N973),"")))</f>
        <v>14</v>
      </c>
      <c r="O973" s="4" t="n">
        <f aca="false">IF(OR(TRIM(Customers!O973&amp;"")="",ISNUMBER(MATCH(TRIM(Customers!O973&amp;""),Codes!$A$5:$A$14,0))),"",IF(ISNUMBER(Customers!O973),Customers!O973,IFERROR(VALUE(Customers!O973),"")))</f>
        <v>41.27</v>
      </c>
      <c r="P973" s="3" t="n">
        <f aca="false">IF(OR(TRIM(Customers!P973&amp;"")="",ISNUMBER(MATCH(TRIM(Customers!P973&amp;""),Codes!$A$5:$A$14,0))),"",IF(ISNUMBER(Customers!P973),Customers!P973,IFERROR(VALUE(Customers!P973),"")))</f>
        <v>4</v>
      </c>
      <c r="Q973" s="4" t="str">
        <f aca="false">IF(OR(TRIM(Customers!Q973&amp;"")="",ISNUMBER(MATCH(TRIM(Customers!Q973&amp;""),Codes!$A$5:$A$14,0))),"",IF(ISNUMBER(Customers!Q973),Customers!Q973,IFERROR(VALUE(Customers!Q973),"")))</f>
        <v/>
      </c>
      <c r="R973" s="4" t="str">
        <f aca="false">IF(OR(TRIM(Customers!R973&amp;"")="",ISNUMBER(MATCH(TRIM(Customers!R973&amp;""),Codes!$A$5:$A$14,0))),"",IF(ISNUMBER(Customers!R973),Customers!R973,IFERROR(VALUE(Customers!R973),"")))</f>
        <v/>
      </c>
      <c r="S973" s="4" t="str">
        <f aca="false">IF(OR(TRIM(Customers!S973&amp;"")="",ISNUMBER(MATCH(TRIM(Customers!S973&amp;""),Codes!$A$5:$A$14,0))),"",IF(ISNUMBER(Customers!S973),Customers!S973,IFERROR(VALUE(Customers!S973),"")))</f>
        <v/>
      </c>
      <c r="T973" s="4" t="str">
        <f aca="false">IF(OR(TRIM(Customers!T973&amp;"")="",ISNUMBER(MATCH(TRIM(Customers!T973&amp;""),Codes!$A$5:$A$14,0))),"",IF(ISNUMBER(Customers!T973),Customers!T973,IFERROR(VALUE(Customers!T973),"")))</f>
        <v/>
      </c>
      <c r="U973" s="3" t="n">
        <f aca="false">IF(OR(TRIM(Customers!U973&amp;"")="",ISNUMBER(MATCH(TRIM(Customers!U973&amp;""),Codes!$A$5:$A$14,0)),Customers!U973=0),"",IF(ISNUMBER(Customers!U973),Customers!U973,IFERROR(VALUE(Customers!U973),"")))</f>
        <v>605</v>
      </c>
      <c r="V973" s="3" t="str">
        <f aca="false">IF(OR(TRIM(Customers!V973&amp;"")="",ISNUMBER(MATCH(TRIM(Customers!V973&amp;""),Codes!$A$5:$A$14,0))),"",IF(ISNUMBER(Customers!V973),Customers!V973,IFERROR(VALUE(Customers!V973),"")))</f>
        <v/>
      </c>
    </row>
    <row r="974" customFormat="false" ht="15" hidden="false" customHeight="false" outlineLevel="0" collapsed="false">
      <c r="A974" s="2" t="str">
        <f aca="false">Customers!A974</f>
        <v>CL00973</v>
      </c>
      <c r="B974" s="3" t="n">
        <f aca="false">IF(OR(TRIM(Customers!B974&amp;"")="",ISNUMBER(MATCH(TRIM(Customers!B974&amp;""),Codes!$A$5:$A$14,0)),Customers!B974=0),"",IF(ISNUMBER(Customers!B974),Customers!B974,IFERROR(VALUE(Customers!B974),"")))</f>
        <v>59</v>
      </c>
      <c r="C974" s="2" t="str">
        <f aca="false">IF(OR(TRIM(Customers!C974&amp;"")="",ISNUMBER(MATCH(TRIM(Customers!C974&amp;""),Codes!$A$5:$A$14,0))),"",TRIM(Customers!C974))</f>
        <v>F</v>
      </c>
      <c r="D974" s="2" t="str">
        <f aca="false">IF(OR(TRIM(Customers!D974&amp;"")="",ISNUMBER(MATCH(TRIM(Customers!D974&amp;""),Codes!$A$5:$A$14,0))),"",TRIM(Customers!D974))</f>
        <v>Sicilia</v>
      </c>
      <c r="E974" s="2" t="str">
        <f aca="false">IF(OR(TRIM(Customers!E974&amp;"")="",ISNUMBER(MATCH(TRIM(Customers!E974&amp;""),Codes!$A$5:$A$14,0))),"",TRIM(Customers!E974))</f>
        <v>Manual worker</v>
      </c>
      <c r="F974" s="2" t="str">
        <f aca="false">IF(OR(TRIM(Customers!F974&amp;"")="",ISNUMBER(MATCH(TRIM(Customers!F974&amp;""),Codes!$A$5:$A$14,0))),"",TRIM(Customers!F974))</f>
        <v>Married</v>
      </c>
      <c r="G974" s="4" t="n">
        <f aca="false">IF(OR(TRIM(Customers!G974&amp;"")="",ISNUMBER(MATCH(TRIM(Customers!G974&amp;""),Codes!$A$5:$A$14,0)),Customers!G974=-999),"",IF(ISNUMBER(Customers!G974),Customers!G974,IFERROR(VALUE(Customers!G974),"")))</f>
        <v>31700</v>
      </c>
      <c r="H974" s="3" t="n">
        <f aca="false">IF(OR(TRIM(Customers!H974&amp;"")="",ISNUMBER(MATCH(TRIM(Customers!H974&amp;""),Codes!$A$5:$A$14,0))),"",IF(ISNUMBER(Customers!H974),Customers!H974,IFERROR(VALUE(Customers!H974),"")))</f>
        <v>15</v>
      </c>
      <c r="I974" s="5" t="n">
        <f aca="false">IF(OR(TRIM(Customers!I974&amp;"")="",ISNUMBER(MATCH(TRIM(Customers!I974&amp;""),Codes!$A$5:$A$14,0)),Customers!I974=DATE(1970,1,1)),"",IF(ISNUMBER(Customers!I974),Customers!I974,IFERROR(DATEVALUE(Customers!I974),"")))</f>
        <v>40629</v>
      </c>
      <c r="J974" s="2" t="str">
        <f aca="false">IF(OR(TRIM(Customers!J974&amp;"")="",ISNUMBER(MATCH(TRIM(Customers!J974&amp;""),Codes!$A$5:$A$14,0))),"",TRIM(Customers!J974))</f>
        <v>App</v>
      </c>
      <c r="K974" s="3" t="n">
        <f aca="false">IF(OR(TRIM(Customers!K974&amp;"")="",ISNUMBER(MATCH(TRIM(Customers!K974&amp;""),Codes!$A$5:$A$14,0))),"",IF(ISNUMBER(Customers!K974),Customers!K974,IFERROR(VALUE(Customers!K974),"")))</f>
        <v>2</v>
      </c>
      <c r="L974" s="4" t="n">
        <f aca="false">IF(OR(TRIM(Customers!L974&amp;"")="",ISNUMBER(MATCH(TRIM(Customers!L974&amp;""),Codes!$A$5:$A$14,0))),"",IF(ISNUMBER(Customers!L974),Customers!L974,IFERROR(VALUE(Customers!L974),"")))</f>
        <v>4281.19</v>
      </c>
      <c r="M974" s="4" t="n">
        <f aca="false">IF(OR(TRIM(Customers!M974&amp;"")="",ISNUMBER(MATCH(TRIM(Customers!M974&amp;""),Codes!$A$5:$A$14,0))),"",IF(ISNUMBER(Customers!M974),Customers!M974,IFERROR(VALUE(Customers!M974),"")))</f>
        <v>61295.4</v>
      </c>
      <c r="N974" s="3" t="n">
        <f aca="false">IF(OR(TRIM(Customers!N974&amp;"")="",ISNUMBER(MATCH(TRIM(Customers!N974&amp;""),Codes!$A$5:$A$14,0)),Customers!N974=9999),"",IF(ISNUMBER(Customers!N974),Customers!N974,IFERROR(VALUE(Customers!N974),"")))</f>
        <v>27</v>
      </c>
      <c r="O974" s="4" t="n">
        <f aca="false">IF(OR(TRIM(Customers!O974&amp;"")="",ISNUMBER(MATCH(TRIM(Customers!O974&amp;""),Codes!$A$5:$A$14,0))),"",IF(ISNUMBER(Customers!O974),Customers!O974,IFERROR(VALUE(Customers!O974),"")))</f>
        <v>54.96</v>
      </c>
      <c r="P974" s="3" t="n">
        <f aca="false">IF(OR(TRIM(Customers!P974&amp;"")="",ISNUMBER(MATCH(TRIM(Customers!P974&amp;""),Codes!$A$5:$A$14,0))),"",IF(ISNUMBER(Customers!P974),Customers!P974,IFERROR(VALUE(Customers!P974),"")))</f>
        <v>0</v>
      </c>
      <c r="Q974" s="4" t="str">
        <f aca="false">IF(OR(TRIM(Customers!Q974&amp;"")="",ISNUMBER(MATCH(TRIM(Customers!Q974&amp;""),Codes!$A$5:$A$14,0))),"",IF(ISNUMBER(Customers!Q974),Customers!Q974,IFERROR(VALUE(Customers!Q974),"")))</f>
        <v/>
      </c>
      <c r="R974" s="4" t="str">
        <f aca="false">IF(OR(TRIM(Customers!R974&amp;"")="",ISNUMBER(MATCH(TRIM(Customers!R974&amp;""),Codes!$A$5:$A$14,0))),"",IF(ISNUMBER(Customers!R974),Customers!R974,IFERROR(VALUE(Customers!R974),"")))</f>
        <v/>
      </c>
      <c r="S974" s="4" t="n">
        <f aca="false">IF(OR(TRIM(Customers!S974&amp;"")="",ISNUMBER(MATCH(TRIM(Customers!S974&amp;""),Codes!$A$5:$A$14,0))),"",IF(ISNUMBER(Customers!S974),Customers!S974,IFERROR(VALUE(Customers!S974),"")))</f>
        <v>153000</v>
      </c>
      <c r="T974" s="4" t="n">
        <f aca="false">IF(OR(TRIM(Customers!T974&amp;"")="",ISNUMBER(MATCH(TRIM(Customers!T974&amp;""),Codes!$A$5:$A$14,0))),"",IF(ISNUMBER(Customers!T974),Customers!T974,IFERROR(VALUE(Customers!T974),"")))</f>
        <v>900</v>
      </c>
      <c r="U974" s="3" t="n">
        <f aca="false">IF(OR(TRIM(Customers!U974&amp;"")="",ISNUMBER(MATCH(TRIM(Customers!U974&amp;""),Codes!$A$5:$A$14,0)),Customers!U974=0),"",IF(ISNUMBER(Customers!U974),Customers!U974,IFERROR(VALUE(Customers!U974),"")))</f>
        <v>695</v>
      </c>
      <c r="V974" s="3" t="n">
        <f aca="false">IF(OR(TRIM(Customers!V974&amp;"")="",ISNUMBER(MATCH(TRIM(Customers!V974&amp;""),Codes!$A$5:$A$14,0))),"",IF(ISNUMBER(Customers!V974),Customers!V974,IFERROR(VALUE(Customers!V974),"")))</f>
        <v>0</v>
      </c>
    </row>
    <row r="975" customFormat="false" ht="15" hidden="false" customHeight="false" outlineLevel="0" collapsed="false">
      <c r="A975" s="2" t="str">
        <f aca="false">Customers!A975</f>
        <v>CL00974</v>
      </c>
      <c r="B975" s="3" t="n">
        <f aca="false">IF(OR(TRIM(Customers!B975&amp;"")="",ISNUMBER(MATCH(TRIM(Customers!B975&amp;""),Codes!$A$5:$A$14,0)),Customers!B975=0),"",IF(ISNUMBER(Customers!B975),Customers!B975,IFERROR(VALUE(Customers!B975),"")))</f>
        <v>53</v>
      </c>
      <c r="C975" s="2" t="str">
        <f aca="false">IF(OR(TRIM(Customers!C975&amp;"")="",ISNUMBER(MATCH(TRIM(Customers!C975&amp;""),Codes!$A$5:$A$14,0))),"",TRIM(Customers!C975))</f>
        <v>F</v>
      </c>
      <c r="D975" s="2" t="str">
        <f aca="false">IF(OR(TRIM(Customers!D975&amp;"")="",ISNUMBER(MATCH(TRIM(Customers!D975&amp;""),Codes!$A$5:$A$14,0))),"",TRIM(Customers!D975))</f>
        <v>Veneto</v>
      </c>
      <c r="E975" s="2" t="str">
        <f aca="false">IF(OR(TRIM(Customers!E975&amp;"")="",ISNUMBER(MATCH(TRIM(Customers!E975&amp;""),Codes!$A$5:$A$14,0))),"",TRIM(Customers!E975))</f>
        <v>Business owner</v>
      </c>
      <c r="F975" s="2" t="str">
        <f aca="false">IF(OR(TRIM(Customers!F975&amp;"")="",ISNUMBER(MATCH(TRIM(Customers!F975&amp;""),Codes!$A$5:$A$14,0))),"",TRIM(Customers!F975))</f>
        <v>Divorced</v>
      </c>
      <c r="G975" s="4" t="n">
        <f aca="false">IF(OR(TRIM(Customers!G975&amp;"")="",ISNUMBER(MATCH(TRIM(Customers!G975&amp;""),Codes!$A$5:$A$14,0)),Customers!G975=-999),"",IF(ISNUMBER(Customers!G975),Customers!G975,IFERROR(VALUE(Customers!G975),"")))</f>
        <v>78700</v>
      </c>
      <c r="H975" s="3" t="n">
        <f aca="false">IF(OR(TRIM(Customers!H975&amp;"")="",ISNUMBER(MATCH(TRIM(Customers!H975&amp;""),Codes!$A$5:$A$14,0))),"",IF(ISNUMBER(Customers!H975),Customers!H975,IFERROR(VALUE(Customers!H975),"")))</f>
        <v>22</v>
      </c>
      <c r="I975" s="5" t="n">
        <f aca="false">IF(OR(TRIM(Customers!I975&amp;"")="",ISNUMBER(MATCH(TRIM(Customers!I975&amp;""),Codes!$A$5:$A$14,0)),Customers!I975=DATE(1970,1,1)),"",IF(ISNUMBER(Customers!I975),Customers!I975,IFERROR(DATEVALUE(Customers!I975),"")))</f>
        <v>38051</v>
      </c>
      <c r="J975" s="2" t="str">
        <f aca="false">IF(OR(TRIM(Customers!J975&amp;"")="",ISNUMBER(MATCH(TRIM(Customers!J975&amp;""),Codes!$A$5:$A$14,0))),"",TRIM(Customers!J975))</f>
        <v>Online Banking</v>
      </c>
      <c r="K975" s="3" t="n">
        <f aca="false">IF(OR(TRIM(Customers!K975&amp;"")="",ISNUMBER(MATCH(TRIM(Customers!K975&amp;""),Codes!$A$5:$A$14,0))),"",IF(ISNUMBER(Customers!K975),Customers!K975,IFERROR(VALUE(Customers!K975),"")))</f>
        <v>2</v>
      </c>
      <c r="L975" s="4" t="n">
        <f aca="false">IF(OR(TRIM(Customers!L975&amp;"")="",ISNUMBER(MATCH(TRIM(Customers!L975&amp;""),Codes!$A$5:$A$14,0))),"",IF(ISNUMBER(Customers!L975),Customers!L975,IFERROR(VALUE(Customers!L975),"")))</f>
        <v>3452.17</v>
      </c>
      <c r="M975" s="4" t="n">
        <f aca="false">IF(OR(TRIM(Customers!M975&amp;"")="",ISNUMBER(MATCH(TRIM(Customers!M975&amp;""),Codes!$A$5:$A$14,0))),"",IF(ISNUMBER(Customers!M975),Customers!M975,IFERROR(VALUE(Customers!M975),"")))</f>
        <v>0</v>
      </c>
      <c r="N975" s="3" t="n">
        <f aca="false">IF(OR(TRIM(Customers!N975&amp;"")="",ISNUMBER(MATCH(TRIM(Customers!N975&amp;""),Codes!$A$5:$A$14,0)),Customers!N975=9999),"",IF(ISNUMBER(Customers!N975),Customers!N975,IFERROR(VALUE(Customers!N975),"")))</f>
        <v>33</v>
      </c>
      <c r="O975" s="4" t="n">
        <f aca="false">IF(OR(TRIM(Customers!O975&amp;"")="",ISNUMBER(MATCH(TRIM(Customers!O975&amp;""),Codes!$A$5:$A$14,0))),"",IF(ISNUMBER(Customers!O975),Customers!O975,IFERROR(VALUE(Customers!O975),"")))</f>
        <v>74.06</v>
      </c>
      <c r="P975" s="3" t="n">
        <f aca="false">IF(OR(TRIM(Customers!P975&amp;"")="",ISNUMBER(MATCH(TRIM(Customers!P975&amp;""),Codes!$A$5:$A$14,0))),"",IF(ISNUMBER(Customers!P975),Customers!P975,IFERROR(VALUE(Customers!P975),"")))</f>
        <v>1</v>
      </c>
      <c r="Q975" s="4" t="n">
        <f aca="false">IF(OR(TRIM(Customers!Q975&amp;"")="",ISNUMBER(MATCH(TRIM(Customers!Q975&amp;""),Codes!$A$5:$A$14,0))),"",IF(ISNUMBER(Customers!Q975),Customers!Q975,IFERROR(VALUE(Customers!Q975),"")))</f>
        <v>15000</v>
      </c>
      <c r="R975" s="4" t="n">
        <f aca="false">IF(OR(TRIM(Customers!R975&amp;"")="",ISNUMBER(MATCH(TRIM(Customers!R975&amp;""),Codes!$A$5:$A$14,0))),"",IF(ISNUMBER(Customers!R975),Customers!R975,IFERROR(VALUE(Customers!R975),"")))</f>
        <v>2668.8</v>
      </c>
      <c r="S975" s="4" t="n">
        <f aca="false">IF(OR(TRIM(Customers!S975&amp;"")="",ISNUMBER(MATCH(TRIM(Customers!S975&amp;""),Codes!$A$5:$A$14,0))),"",IF(ISNUMBER(Customers!S975),Customers!S975,IFERROR(VALUE(Customers!S975),"")))</f>
        <v>368000</v>
      </c>
      <c r="T975" s="4" t="n">
        <f aca="false">IF(OR(TRIM(Customers!T975&amp;"")="",ISNUMBER(MATCH(TRIM(Customers!T975&amp;""),Codes!$A$5:$A$14,0))),"",IF(ISNUMBER(Customers!T975),Customers!T975,IFERROR(VALUE(Customers!T975),"")))</f>
        <v>2741</v>
      </c>
      <c r="U975" s="3" t="n">
        <f aca="false">IF(OR(TRIM(Customers!U975&amp;"")="",ISNUMBER(MATCH(TRIM(Customers!U975&amp;""),Codes!$A$5:$A$14,0)),Customers!U975=0),"",IF(ISNUMBER(Customers!U975),Customers!U975,IFERROR(VALUE(Customers!U975),"")))</f>
        <v>716</v>
      </c>
      <c r="V975" s="3" t="str">
        <f aca="false">IF(OR(TRIM(Customers!V975&amp;"")="",ISNUMBER(MATCH(TRIM(Customers!V975&amp;""),Codes!$A$5:$A$14,0))),"",IF(ISNUMBER(Customers!V975),Customers!V975,IFERROR(VALUE(Customers!V975),"")))</f>
        <v/>
      </c>
    </row>
    <row r="976" customFormat="false" ht="15" hidden="false" customHeight="false" outlineLevel="0" collapsed="false">
      <c r="A976" s="2" t="str">
        <f aca="false">Customers!A976</f>
        <v>CL00975</v>
      </c>
      <c r="B976" s="3" t="n">
        <f aca="false">IF(OR(TRIM(Customers!B976&amp;"")="",ISNUMBER(MATCH(TRIM(Customers!B976&amp;""),Codes!$A$5:$A$14,0)),Customers!B976=0),"",IF(ISNUMBER(Customers!B976),Customers!B976,IFERROR(VALUE(Customers!B976),"")))</f>
        <v>22</v>
      </c>
      <c r="C976" s="2" t="str">
        <f aca="false">IF(OR(TRIM(Customers!C976&amp;"")="",ISNUMBER(MATCH(TRIM(Customers!C976&amp;""),Codes!$A$5:$A$14,0))),"",TRIM(Customers!C976))</f>
        <v>M</v>
      </c>
      <c r="D976" s="2" t="str">
        <f aca="false">IF(OR(TRIM(Customers!D976&amp;"")="",ISNUMBER(MATCH(TRIM(Customers!D976&amp;""),Codes!$A$5:$A$14,0))),"",TRIM(Customers!D976))</f>
        <v>Basilicata</v>
      </c>
      <c r="E976" s="2" t="str">
        <f aca="false">IF(OR(TRIM(Customers!E976&amp;"")="",ISNUMBER(MATCH(TRIM(Customers!E976&amp;""),Codes!$A$5:$A$14,0))),"",TRIM(Customers!E976))</f>
        <v>Student</v>
      </c>
      <c r="F976" s="2" t="str">
        <f aca="false">IF(OR(TRIM(Customers!F976&amp;"")="",ISNUMBER(MATCH(TRIM(Customers!F976&amp;""),Codes!$A$5:$A$14,0))),"",TRIM(Customers!F976))</f>
        <v>Single</v>
      </c>
      <c r="G976" s="4" t="n">
        <f aca="false">IF(OR(TRIM(Customers!G976&amp;"")="",ISNUMBER(MATCH(TRIM(Customers!G976&amp;""),Codes!$A$5:$A$14,0)),Customers!G976=-999),"",IF(ISNUMBER(Customers!G976),Customers!G976,IFERROR(VALUE(Customers!G976),"")))</f>
        <v>5800</v>
      </c>
      <c r="H976" s="3" t="n">
        <f aca="false">IF(OR(TRIM(Customers!H976&amp;"")="",ISNUMBER(MATCH(TRIM(Customers!H976&amp;""),Codes!$A$5:$A$14,0))),"",IF(ISNUMBER(Customers!H976),Customers!H976,IFERROR(VALUE(Customers!H976),"")))</f>
        <v>1</v>
      </c>
      <c r="I976" s="5" t="n">
        <f aca="false">IF(OR(TRIM(Customers!I976&amp;"")="",ISNUMBER(MATCH(TRIM(Customers!I976&amp;""),Codes!$A$5:$A$14,0)),Customers!I976=DATE(1970,1,1)),"",IF(ISNUMBER(Customers!I976),Customers!I976,IFERROR(DATEVALUE(Customers!I976),"")))</f>
        <v>45803</v>
      </c>
      <c r="J976" s="2" t="str">
        <f aca="false">IF(OR(TRIM(Customers!J976&amp;"")="",ISNUMBER(MATCH(TRIM(Customers!J976&amp;""),Codes!$A$5:$A$14,0))),"",TRIM(Customers!J976))</f>
        <v>Online Banking</v>
      </c>
      <c r="K976" s="3" t="n">
        <f aca="false">IF(OR(TRIM(Customers!K976&amp;"")="",ISNUMBER(MATCH(TRIM(Customers!K976&amp;""),Codes!$A$5:$A$14,0))),"",IF(ISNUMBER(Customers!K976),Customers!K976,IFERROR(VALUE(Customers!K976),"")))</f>
        <v>2</v>
      </c>
      <c r="L976" s="4" t="n">
        <f aca="false">IF(OR(TRIM(Customers!L976&amp;"")="",ISNUMBER(MATCH(TRIM(Customers!L976&amp;""),Codes!$A$5:$A$14,0))),"",IF(ISNUMBER(Customers!L976),Customers!L976,IFERROR(VALUE(Customers!L976),"")))</f>
        <v>435.11</v>
      </c>
      <c r="M976" s="4" t="n">
        <f aca="false">IF(OR(TRIM(Customers!M976&amp;"")="",ISNUMBER(MATCH(TRIM(Customers!M976&amp;""),Codes!$A$5:$A$14,0))),"",IF(ISNUMBER(Customers!M976),Customers!M976,IFERROR(VALUE(Customers!M976),"")))</f>
        <v>1346.36</v>
      </c>
      <c r="N976" s="3" t="n">
        <f aca="false">IF(OR(TRIM(Customers!N976&amp;"")="",ISNUMBER(MATCH(TRIM(Customers!N976&amp;""),Codes!$A$5:$A$14,0)),Customers!N976=9999),"",IF(ISNUMBER(Customers!N976),Customers!N976,IFERROR(VALUE(Customers!N976),"")))</f>
        <v>27</v>
      </c>
      <c r="O976" s="4" t="n">
        <f aca="false">IF(OR(TRIM(Customers!O976&amp;"")="",ISNUMBER(MATCH(TRIM(Customers!O976&amp;""),Codes!$A$5:$A$14,0))),"",IF(ISNUMBER(Customers!O976),Customers!O976,IFERROR(VALUE(Customers!O976),"")))</f>
        <v>22.58</v>
      </c>
      <c r="P976" s="3" t="n">
        <f aca="false">IF(OR(TRIM(Customers!P976&amp;"")="",ISNUMBER(MATCH(TRIM(Customers!P976&amp;""),Codes!$A$5:$A$14,0))),"",IF(ISNUMBER(Customers!P976),Customers!P976,IFERROR(VALUE(Customers!P976),"")))</f>
        <v>5</v>
      </c>
      <c r="Q976" s="4" t="n">
        <f aca="false">IF(OR(TRIM(Customers!Q976&amp;"")="",ISNUMBER(MATCH(TRIM(Customers!Q976&amp;""),Codes!$A$5:$A$14,0))),"",IF(ISNUMBER(Customers!Q976),Customers!Q976,IFERROR(VALUE(Customers!Q976),"")))</f>
        <v>1000</v>
      </c>
      <c r="R976" s="4" t="n">
        <f aca="false">IF(OR(TRIM(Customers!R976&amp;"")="",ISNUMBER(MATCH(TRIM(Customers!R976&amp;""),Codes!$A$5:$A$14,0))),"",IF(ISNUMBER(Customers!R976),Customers!R976,IFERROR(VALUE(Customers!R976),"")))</f>
        <v>430.45</v>
      </c>
      <c r="S976" s="4" t="str">
        <f aca="false">IF(OR(TRIM(Customers!S976&amp;"")="",ISNUMBER(MATCH(TRIM(Customers!S976&amp;""),Codes!$A$5:$A$14,0))),"",IF(ISNUMBER(Customers!S976),Customers!S976,IFERROR(VALUE(Customers!S976),"")))</f>
        <v/>
      </c>
      <c r="T976" s="4" t="str">
        <f aca="false">IF(OR(TRIM(Customers!T976&amp;"")="",ISNUMBER(MATCH(TRIM(Customers!T976&amp;""),Codes!$A$5:$A$14,0))),"",IF(ISNUMBER(Customers!T976),Customers!T976,IFERROR(VALUE(Customers!T976),"")))</f>
        <v/>
      </c>
      <c r="U976" s="3" t="n">
        <f aca="false">IF(OR(TRIM(Customers!U976&amp;"")="",ISNUMBER(MATCH(TRIM(Customers!U976&amp;""),Codes!$A$5:$A$14,0)),Customers!U976=0),"",IF(ISNUMBER(Customers!U976),Customers!U976,IFERROR(VALUE(Customers!U976),"")))</f>
        <v>574</v>
      </c>
      <c r="V976" s="3" t="str">
        <f aca="false">IF(OR(TRIM(Customers!V976&amp;"")="",ISNUMBER(MATCH(TRIM(Customers!V976&amp;""),Codes!$A$5:$A$14,0))),"",IF(ISNUMBER(Customers!V976),Customers!V976,IFERROR(VALUE(Customers!V976),"")))</f>
        <v/>
      </c>
    </row>
    <row r="977" customFormat="false" ht="15" hidden="false" customHeight="false" outlineLevel="0" collapsed="false">
      <c r="A977" s="2" t="str">
        <f aca="false">Customers!A977</f>
        <v>CL00976</v>
      </c>
      <c r="B977" s="3" t="n">
        <f aca="false">IF(OR(TRIM(Customers!B977&amp;"")="",ISNUMBER(MATCH(TRIM(Customers!B977&amp;""),Codes!$A$5:$A$14,0)),Customers!B977=0),"",IF(ISNUMBER(Customers!B977),Customers!B977,IFERROR(VALUE(Customers!B977),"")))</f>
        <v>49</v>
      </c>
      <c r="C977" s="2" t="str">
        <f aca="false">IF(OR(TRIM(Customers!C977&amp;"")="",ISNUMBER(MATCH(TRIM(Customers!C977&amp;""),Codes!$A$5:$A$14,0))),"",TRIM(Customers!C977))</f>
        <v>F</v>
      </c>
      <c r="D977" s="2" t="str">
        <f aca="false">IF(OR(TRIM(Customers!D977&amp;"")="",ISNUMBER(MATCH(TRIM(Customers!D977&amp;""),Codes!$A$5:$A$14,0))),"",TRIM(Customers!D977))</f>
        <v>Marche</v>
      </c>
      <c r="E977" s="2" t="str">
        <f aca="false">IF(OR(TRIM(Customers!E977&amp;"")="",ISNUMBER(MATCH(TRIM(Customers!E977&amp;""),Codes!$A$5:$A$14,0))),"",TRIM(Customers!E977))</f>
        <v>Unemployed</v>
      </c>
      <c r="F977" s="2" t="str">
        <f aca="false">IF(OR(TRIM(Customers!F977&amp;"")="",ISNUMBER(MATCH(TRIM(Customers!F977&amp;""),Codes!$A$5:$A$14,0))),"",TRIM(Customers!F977))</f>
        <v>Married</v>
      </c>
      <c r="G977" s="4" t="n">
        <f aca="false">IF(OR(TRIM(Customers!G977&amp;"")="",ISNUMBER(MATCH(TRIM(Customers!G977&amp;""),Codes!$A$5:$A$14,0)),Customers!G977=-999),"",IF(ISNUMBER(Customers!G977),Customers!G977,IFERROR(VALUE(Customers!G977),"")))</f>
        <v>7000</v>
      </c>
      <c r="H977" s="3" t="n">
        <f aca="false">IF(OR(TRIM(Customers!H977&amp;"")="",ISNUMBER(MATCH(TRIM(Customers!H977&amp;""),Codes!$A$5:$A$14,0))),"",IF(ISNUMBER(Customers!H977),Customers!H977,IFERROR(VALUE(Customers!H977),"")))</f>
        <v>2</v>
      </c>
      <c r="I977" s="5" t="n">
        <f aca="false">IF(OR(TRIM(Customers!I977&amp;"")="",ISNUMBER(MATCH(TRIM(Customers!I977&amp;""),Codes!$A$5:$A$14,0)),Customers!I977=DATE(1970,1,1)),"",IF(ISNUMBER(Customers!I977),Customers!I977,IFERROR(DATEVALUE(Customers!I977),"")))</f>
        <v>45218</v>
      </c>
      <c r="J977" s="2" t="str">
        <f aca="false">IF(OR(TRIM(Customers!J977&amp;"")="",ISNUMBER(MATCH(TRIM(Customers!J977&amp;""),Codes!$A$5:$A$14,0))),"",TRIM(Customers!J977))</f>
        <v>App</v>
      </c>
      <c r="K977" s="3" t="n">
        <f aca="false">IF(OR(TRIM(Customers!K977&amp;"")="",ISNUMBER(MATCH(TRIM(Customers!K977&amp;""),Codes!$A$5:$A$14,0))),"",IF(ISNUMBER(Customers!K977),Customers!K977,IFERROR(VALUE(Customers!K977),"")))</f>
        <v>2</v>
      </c>
      <c r="L977" s="4" t="n">
        <f aca="false">IF(OR(TRIM(Customers!L977&amp;"")="",ISNUMBER(MATCH(TRIM(Customers!L977&amp;""),Codes!$A$5:$A$14,0))),"",IF(ISNUMBER(Customers!L977),Customers!L977,IFERROR(VALUE(Customers!L977),"")))</f>
        <v>330.13</v>
      </c>
      <c r="M977" s="4" t="n">
        <f aca="false">IF(OR(TRIM(Customers!M977&amp;"")="",ISNUMBER(MATCH(TRIM(Customers!M977&amp;""),Codes!$A$5:$A$14,0))),"",IF(ISNUMBER(Customers!M977),Customers!M977,IFERROR(VALUE(Customers!M977),"")))</f>
        <v>2722.61</v>
      </c>
      <c r="N977" s="3" t="n">
        <f aca="false">IF(OR(TRIM(Customers!N977&amp;"")="",ISNUMBER(MATCH(TRIM(Customers!N977&amp;""),Codes!$A$5:$A$14,0)),Customers!N977=9999),"",IF(ISNUMBER(Customers!N977),Customers!N977,IFERROR(VALUE(Customers!N977),"")))</f>
        <v>20</v>
      </c>
      <c r="O977" s="4" t="n">
        <f aca="false">IF(OR(TRIM(Customers!O977&amp;"")="",ISNUMBER(MATCH(TRIM(Customers!O977&amp;""),Codes!$A$5:$A$14,0))),"",IF(ISNUMBER(Customers!O977),Customers!O977,IFERROR(VALUE(Customers!O977),"")))</f>
        <v>40.54</v>
      </c>
      <c r="P977" s="3" t="n">
        <f aca="false">IF(OR(TRIM(Customers!P977&amp;"")="",ISNUMBER(MATCH(TRIM(Customers!P977&amp;""),Codes!$A$5:$A$14,0))),"",IF(ISNUMBER(Customers!P977),Customers!P977,IFERROR(VALUE(Customers!P977),"")))</f>
        <v>1</v>
      </c>
      <c r="Q977" s="4" t="n">
        <f aca="false">IF(OR(TRIM(Customers!Q977&amp;"")="",ISNUMBER(MATCH(TRIM(Customers!Q977&amp;""),Codes!$A$5:$A$14,0))),"",IF(ISNUMBER(Customers!Q977),Customers!Q977,IFERROR(VALUE(Customers!Q977),"")))</f>
        <v>1500</v>
      </c>
      <c r="R977" s="4" t="n">
        <f aca="false">IF(OR(TRIM(Customers!R977&amp;"")="",ISNUMBER(MATCH(TRIM(Customers!R977&amp;""),Codes!$A$5:$A$14,0))),"",IF(ISNUMBER(Customers!R977),Customers!R977,IFERROR(VALUE(Customers!R977),"")))</f>
        <v>266.32</v>
      </c>
      <c r="S977" s="4" t="n">
        <f aca="false">IF(OR(TRIM(Customers!S977&amp;"")="",ISNUMBER(MATCH(TRIM(Customers!S977&amp;""),Codes!$A$5:$A$14,0))),"",IF(ISNUMBER(Customers!S977),Customers!S977,IFERROR(VALUE(Customers!S977),"")))</f>
        <v>0</v>
      </c>
      <c r="T977" s="4" t="n">
        <f aca="false">IF(OR(TRIM(Customers!T977&amp;"")="",ISNUMBER(MATCH(TRIM(Customers!T977&amp;""),Codes!$A$5:$A$14,0))),"",IF(ISNUMBER(Customers!T977),Customers!T977,IFERROR(VALUE(Customers!T977),"")))</f>
        <v>0</v>
      </c>
      <c r="U977" s="3" t="n">
        <f aca="false">IF(OR(TRIM(Customers!U977&amp;"")="",ISNUMBER(MATCH(TRIM(Customers!U977&amp;""),Codes!$A$5:$A$14,0)),Customers!U977=0),"",IF(ISNUMBER(Customers!U977),Customers!U977,IFERROR(VALUE(Customers!U977),"")))</f>
        <v>578</v>
      </c>
      <c r="V977" s="3" t="str">
        <f aca="false">IF(OR(TRIM(Customers!V977&amp;"")="",ISNUMBER(MATCH(TRIM(Customers!V977&amp;""),Codes!$A$5:$A$14,0))),"",IF(ISNUMBER(Customers!V977),Customers!V977,IFERROR(VALUE(Customers!V977),"")))</f>
        <v/>
      </c>
    </row>
    <row r="978" customFormat="false" ht="15" hidden="false" customHeight="false" outlineLevel="0" collapsed="false">
      <c r="A978" s="2" t="str">
        <f aca="false">Customers!A978</f>
        <v>CL00977</v>
      </c>
      <c r="B978" s="3" t="n">
        <f aca="false">IF(OR(TRIM(Customers!B978&amp;"")="",ISNUMBER(MATCH(TRIM(Customers!B978&amp;""),Codes!$A$5:$A$14,0)),Customers!B978=0),"",IF(ISNUMBER(Customers!B978),Customers!B978,IFERROR(VALUE(Customers!B978),"")))</f>
        <v>41</v>
      </c>
      <c r="C978" s="2" t="str">
        <f aca="false">IF(OR(TRIM(Customers!C978&amp;"")="",ISNUMBER(MATCH(TRIM(Customers!C978&amp;""),Codes!$A$5:$A$14,0))),"",TRIM(Customers!C978))</f>
        <v>F</v>
      </c>
      <c r="D978" s="2" t="str">
        <f aca="false">IF(OR(TRIM(Customers!D978&amp;"")="",ISNUMBER(MATCH(TRIM(Customers!D978&amp;""),Codes!$A$5:$A$14,0))),"",TRIM(Customers!D978))</f>
        <v>Lazio</v>
      </c>
      <c r="E978" s="2" t="str">
        <f aca="false">IF(OR(TRIM(Customers!E978&amp;"")="",ISNUMBER(MATCH(TRIM(Customers!E978&amp;""),Codes!$A$5:$A$14,0))),"",TRIM(Customers!E978))</f>
        <v>Self-employed</v>
      </c>
      <c r="F978" s="2" t="str">
        <f aca="false">IF(OR(TRIM(Customers!F978&amp;"")="",ISNUMBER(MATCH(TRIM(Customers!F978&amp;""),Codes!$A$5:$A$14,0))),"",TRIM(Customers!F978))</f>
        <v>Married</v>
      </c>
      <c r="G978" s="4" t="str">
        <f aca="false">IF(OR(TRIM(Customers!G978&amp;"")="",ISNUMBER(MATCH(TRIM(Customers!G978&amp;""),Codes!$A$5:$A$14,0)),Customers!G978=-999),"",IF(ISNUMBER(Customers!G978),Customers!G978,IFERROR(VALUE(Customers!G978),"")))</f>
        <v/>
      </c>
      <c r="H978" s="3" t="n">
        <f aca="false">IF(OR(TRIM(Customers!H978&amp;"")="",ISNUMBER(MATCH(TRIM(Customers!H978&amp;""),Codes!$A$5:$A$14,0))),"",IF(ISNUMBER(Customers!H978),Customers!H978,IFERROR(VALUE(Customers!H978),"")))</f>
        <v>14</v>
      </c>
      <c r="I978" s="5" t="n">
        <f aca="false">IF(OR(TRIM(Customers!I978&amp;"")="",ISNUMBER(MATCH(TRIM(Customers!I978&amp;""),Codes!$A$5:$A$14,0)),Customers!I978=DATE(1970,1,1)),"",IF(ISNUMBER(Customers!I978),Customers!I978,IFERROR(DATEVALUE(Customers!I978),"")))</f>
        <v>40980</v>
      </c>
      <c r="J978" s="2" t="str">
        <f aca="false">IF(OR(TRIM(Customers!J978&amp;"")="",ISNUMBER(MATCH(TRIM(Customers!J978&amp;""),Codes!$A$5:$A$14,0))),"",TRIM(Customers!J978))</f>
        <v>App</v>
      </c>
      <c r="K978" s="3" t="n">
        <f aca="false">IF(OR(TRIM(Customers!K978&amp;"")="",ISNUMBER(MATCH(TRIM(Customers!K978&amp;""),Codes!$A$5:$A$14,0))),"",IF(ISNUMBER(Customers!K978),Customers!K978,IFERROR(VALUE(Customers!K978),"")))</f>
        <v>1</v>
      </c>
      <c r="L978" s="4" t="n">
        <f aca="false">IF(OR(TRIM(Customers!L978&amp;"")="",ISNUMBER(MATCH(TRIM(Customers!L978&amp;""),Codes!$A$5:$A$14,0))),"",IF(ISNUMBER(Customers!L978),Customers!L978,IFERROR(VALUE(Customers!L978),"")))</f>
        <v>3684.97</v>
      </c>
      <c r="M978" s="4" t="n">
        <f aca="false">IF(OR(TRIM(Customers!M978&amp;"")="",ISNUMBER(MATCH(TRIM(Customers!M978&amp;""),Codes!$A$5:$A$14,0))),"",IF(ISNUMBER(Customers!M978),Customers!M978,IFERROR(VALUE(Customers!M978),"")))</f>
        <v>30189.01</v>
      </c>
      <c r="N978" s="3" t="n">
        <f aca="false">IF(OR(TRIM(Customers!N978&amp;"")="",ISNUMBER(MATCH(TRIM(Customers!N978&amp;""),Codes!$A$5:$A$14,0)),Customers!N978=9999),"",IF(ISNUMBER(Customers!N978),Customers!N978,IFERROR(VALUE(Customers!N978),"")))</f>
        <v>36</v>
      </c>
      <c r="O978" s="4" t="n">
        <f aca="false">IF(OR(TRIM(Customers!O978&amp;"")="",ISNUMBER(MATCH(TRIM(Customers!O978&amp;""),Codes!$A$5:$A$14,0))),"",IF(ISNUMBER(Customers!O978),Customers!O978,IFERROR(VALUE(Customers!O978),"")))</f>
        <v>96.45</v>
      </c>
      <c r="P978" s="3" t="n">
        <f aca="false">IF(OR(TRIM(Customers!P978&amp;"")="",ISNUMBER(MATCH(TRIM(Customers!P978&amp;""),Codes!$A$5:$A$14,0))),"",IF(ISNUMBER(Customers!P978),Customers!P978,IFERROR(VALUE(Customers!P978),"")))</f>
        <v>3</v>
      </c>
      <c r="Q978" s="4" t="n">
        <f aca="false">IF(OR(TRIM(Customers!Q978&amp;"")="",ISNUMBER(MATCH(TRIM(Customers!Q978&amp;""),Codes!$A$5:$A$14,0))),"",IF(ISNUMBER(Customers!Q978),Customers!Q978,IFERROR(VALUE(Customers!Q978),"")))</f>
        <v>5000</v>
      </c>
      <c r="R978" s="4" t="n">
        <f aca="false">IF(OR(TRIM(Customers!R978&amp;"")="",ISNUMBER(MATCH(TRIM(Customers!R978&amp;""),Codes!$A$5:$A$14,0))),"",IF(ISNUMBER(Customers!R978),Customers!R978,IFERROR(VALUE(Customers!R978),"")))</f>
        <v>366.31</v>
      </c>
      <c r="S978" s="4" t="n">
        <f aca="false">IF(OR(TRIM(Customers!S978&amp;"")="",ISNUMBER(MATCH(TRIM(Customers!S978&amp;""),Codes!$A$5:$A$14,0))),"",IF(ISNUMBER(Customers!S978),Customers!S978,IFERROR(VALUE(Customers!S978),"")))</f>
        <v>117000</v>
      </c>
      <c r="T978" s="4" t="n">
        <f aca="false">IF(OR(TRIM(Customers!T978&amp;"")="",ISNUMBER(MATCH(TRIM(Customers!T978&amp;""),Codes!$A$5:$A$14,0))),"",IF(ISNUMBER(Customers!T978),Customers!T978,IFERROR(VALUE(Customers!T978),"")))</f>
        <v>798</v>
      </c>
      <c r="U978" s="3" t="n">
        <f aca="false">IF(OR(TRIM(Customers!U978&amp;"")="",ISNUMBER(MATCH(TRIM(Customers!U978&amp;""),Codes!$A$5:$A$14,0)),Customers!U978=0),"",IF(ISNUMBER(Customers!U978),Customers!U978,IFERROR(VALUE(Customers!U978),"")))</f>
        <v>599</v>
      </c>
      <c r="V978" s="3" t="n">
        <f aca="false">IF(OR(TRIM(Customers!V978&amp;"")="",ISNUMBER(MATCH(TRIM(Customers!V978&amp;""),Codes!$A$5:$A$14,0))),"",IF(ISNUMBER(Customers!V978),Customers!V978,IFERROR(VALUE(Customers!V978),"")))</f>
        <v>0</v>
      </c>
    </row>
    <row r="979" customFormat="false" ht="15" hidden="false" customHeight="false" outlineLevel="0" collapsed="false">
      <c r="A979" s="2" t="str">
        <f aca="false">Customers!A979</f>
        <v>CL00978</v>
      </c>
      <c r="B979" s="3" t="n">
        <f aca="false">IF(OR(TRIM(Customers!B979&amp;"")="",ISNUMBER(MATCH(TRIM(Customers!B979&amp;""),Codes!$A$5:$A$14,0)),Customers!B979=0),"",IF(ISNUMBER(Customers!B979),Customers!B979,IFERROR(VALUE(Customers!B979),"")))</f>
        <v>48</v>
      </c>
      <c r="C979" s="2" t="str">
        <f aca="false">IF(OR(TRIM(Customers!C979&amp;"")="",ISNUMBER(MATCH(TRIM(Customers!C979&amp;""),Codes!$A$5:$A$14,0))),"",TRIM(Customers!C979))</f>
        <v>M</v>
      </c>
      <c r="D979" s="2" t="str">
        <f aca="false">IF(OR(TRIM(Customers!D979&amp;"")="",ISNUMBER(MATCH(TRIM(Customers!D979&amp;""),Codes!$A$5:$A$14,0))),"",TRIM(Customers!D979))</f>
        <v>Puglia</v>
      </c>
      <c r="E979" s="2" t="str">
        <f aca="false">IF(OR(TRIM(Customers!E979&amp;"")="",ISNUMBER(MATCH(TRIM(Customers!E979&amp;""),Codes!$A$5:$A$14,0))),"",TRIM(Customers!E979))</f>
        <v>Employee</v>
      </c>
      <c r="F979" s="2" t="str">
        <f aca="false">IF(OR(TRIM(Customers!F979&amp;"")="",ISNUMBER(MATCH(TRIM(Customers!F979&amp;""),Codes!$A$5:$A$14,0))),"",TRIM(Customers!F979))</f>
        <v>Married</v>
      </c>
      <c r="G979" s="4" t="n">
        <f aca="false">IF(OR(TRIM(Customers!G979&amp;"")="",ISNUMBER(MATCH(TRIM(Customers!G979&amp;""),Codes!$A$5:$A$14,0)),Customers!G979=-999),"",IF(ISNUMBER(Customers!G979),Customers!G979,IFERROR(VALUE(Customers!G979),"")))</f>
        <v>25600</v>
      </c>
      <c r="H979" s="3" t="n">
        <f aca="false">IF(OR(TRIM(Customers!H979&amp;"")="",ISNUMBER(MATCH(TRIM(Customers!H979&amp;""),Codes!$A$5:$A$14,0))),"",IF(ISNUMBER(Customers!H979),Customers!H979,IFERROR(VALUE(Customers!H979),"")))</f>
        <v>18</v>
      </c>
      <c r="I979" s="5" t="n">
        <f aca="false">IF(OR(TRIM(Customers!I979&amp;"")="",ISNUMBER(MATCH(TRIM(Customers!I979&amp;""),Codes!$A$5:$A$14,0)),Customers!I979=DATE(1970,1,1)),"",IF(ISNUMBER(Customers!I979),Customers!I979,IFERROR(DATEVALUE(Customers!I979),"")))</f>
        <v>39477</v>
      </c>
      <c r="J979" s="2" t="str">
        <f aca="false">IF(OR(TRIM(Customers!J979&amp;"")="",ISNUMBER(MATCH(TRIM(Customers!J979&amp;""),Codes!$A$5:$A$14,0))),"",TRIM(Customers!J979))</f>
        <v>App</v>
      </c>
      <c r="K979" s="3" t="n">
        <f aca="false">IF(OR(TRIM(Customers!K979&amp;"")="",ISNUMBER(MATCH(TRIM(Customers!K979&amp;""),Codes!$A$5:$A$14,0))),"",IF(ISNUMBER(Customers!K979),Customers!K979,IFERROR(VALUE(Customers!K979),"")))</f>
        <v>1</v>
      </c>
      <c r="L979" s="4" t="n">
        <f aca="false">IF(OR(TRIM(Customers!L979&amp;"")="",ISNUMBER(MATCH(TRIM(Customers!L979&amp;""),Codes!$A$5:$A$14,0))),"",IF(ISNUMBER(Customers!L979),Customers!L979,IFERROR(VALUE(Customers!L979),"")))</f>
        <v>557.45</v>
      </c>
      <c r="M979" s="4" t="n">
        <f aca="false">IF(OR(TRIM(Customers!M979&amp;"")="",ISNUMBER(MATCH(TRIM(Customers!M979&amp;""),Codes!$A$5:$A$14,0))),"",IF(ISNUMBER(Customers!M979),Customers!M979,IFERROR(VALUE(Customers!M979),"")))</f>
        <v>0</v>
      </c>
      <c r="N979" s="3" t="n">
        <f aca="false">IF(OR(TRIM(Customers!N979&amp;"")="",ISNUMBER(MATCH(TRIM(Customers!N979&amp;""),Codes!$A$5:$A$14,0)),Customers!N979=9999),"",IF(ISNUMBER(Customers!N979),Customers!N979,IFERROR(VALUE(Customers!N979),"")))</f>
        <v>33</v>
      </c>
      <c r="O979" s="4" t="n">
        <f aca="false">IF(OR(TRIM(Customers!O979&amp;"")="",ISNUMBER(MATCH(TRIM(Customers!O979&amp;""),Codes!$A$5:$A$14,0))),"",IF(ISNUMBER(Customers!O979),Customers!O979,IFERROR(VALUE(Customers!O979),"")))</f>
        <v>62.55</v>
      </c>
      <c r="P979" s="3" t="n">
        <f aca="false">IF(OR(TRIM(Customers!P979&amp;"")="",ISNUMBER(MATCH(TRIM(Customers!P979&amp;""),Codes!$A$5:$A$14,0))),"",IF(ISNUMBER(Customers!P979),Customers!P979,IFERROR(VALUE(Customers!P979),"")))</f>
        <v>0</v>
      </c>
      <c r="Q979" s="4" t="str">
        <f aca="false">IF(OR(TRIM(Customers!Q979&amp;"")="",ISNUMBER(MATCH(TRIM(Customers!Q979&amp;""),Codes!$A$5:$A$14,0))),"",IF(ISNUMBER(Customers!Q979),Customers!Q979,IFERROR(VALUE(Customers!Q979),"")))</f>
        <v/>
      </c>
      <c r="R979" s="4" t="str">
        <f aca="false">IF(OR(TRIM(Customers!R979&amp;"")="",ISNUMBER(MATCH(TRIM(Customers!R979&amp;""),Codes!$A$5:$A$14,0))),"",IF(ISNUMBER(Customers!R979),Customers!R979,IFERROR(VALUE(Customers!R979),"")))</f>
        <v/>
      </c>
      <c r="S979" s="4" t="n">
        <f aca="false">IF(OR(TRIM(Customers!S979&amp;"")="",ISNUMBER(MATCH(TRIM(Customers!S979&amp;""),Codes!$A$5:$A$14,0))),"",IF(ISNUMBER(Customers!S979),Customers!S979,IFERROR(VALUE(Customers!S979),"")))</f>
        <v>96000</v>
      </c>
      <c r="T979" s="4" t="n">
        <f aca="false">IF(OR(TRIM(Customers!T979&amp;"")="",ISNUMBER(MATCH(TRIM(Customers!T979&amp;""),Codes!$A$5:$A$14,0))),"",IF(ISNUMBER(Customers!T979),Customers!T979,IFERROR(VALUE(Customers!T979),"")))</f>
        <v>626</v>
      </c>
      <c r="U979" s="3" t="n">
        <f aca="false">IF(OR(TRIM(Customers!U979&amp;"")="",ISNUMBER(MATCH(TRIM(Customers!U979&amp;""),Codes!$A$5:$A$14,0)),Customers!U979=0),"",IF(ISNUMBER(Customers!U979),Customers!U979,IFERROR(VALUE(Customers!U979),"")))</f>
        <v>589</v>
      </c>
      <c r="V979" s="3" t="str">
        <f aca="false">IF(OR(TRIM(Customers!V979&amp;"")="",ISNUMBER(MATCH(TRIM(Customers!V979&amp;""),Codes!$A$5:$A$14,0))),"",IF(ISNUMBER(Customers!V979),Customers!V979,IFERROR(VALUE(Customers!V979),"")))</f>
        <v/>
      </c>
    </row>
    <row r="980" customFormat="false" ht="15" hidden="false" customHeight="false" outlineLevel="0" collapsed="false">
      <c r="A980" s="2" t="str">
        <f aca="false">Customers!A980</f>
        <v>CL00979</v>
      </c>
      <c r="B980" s="3" t="n">
        <f aca="false">IF(OR(TRIM(Customers!B980&amp;"")="",ISNUMBER(MATCH(TRIM(Customers!B980&amp;""),Codes!$A$5:$A$14,0)),Customers!B980=0),"",IF(ISNUMBER(Customers!B980),Customers!B980,IFERROR(VALUE(Customers!B980),"")))</f>
        <v>64</v>
      </c>
      <c r="C980" s="2" t="str">
        <f aca="false">IF(OR(TRIM(Customers!C980&amp;"")="",ISNUMBER(MATCH(TRIM(Customers!C980&amp;""),Codes!$A$5:$A$14,0))),"",TRIM(Customers!C980))</f>
        <v>M</v>
      </c>
      <c r="D980" s="2" t="str">
        <f aca="false">IF(OR(TRIM(Customers!D980&amp;"")="",ISNUMBER(MATCH(TRIM(Customers!D980&amp;""),Codes!$A$5:$A$14,0))),"",TRIM(Customers!D980))</f>
        <v>Veneto</v>
      </c>
      <c r="E980" s="2" t="str">
        <f aca="false">IF(OR(TRIM(Customers!E980&amp;"")="",ISNUMBER(MATCH(TRIM(Customers!E980&amp;""),Codes!$A$5:$A$14,0))),"",TRIM(Customers!E980))</f>
        <v>Self-employed</v>
      </c>
      <c r="F980" s="2" t="str">
        <f aca="false">IF(OR(TRIM(Customers!F980&amp;"")="",ISNUMBER(MATCH(TRIM(Customers!F980&amp;""),Codes!$A$5:$A$14,0))),"",TRIM(Customers!F980))</f>
        <v>Married</v>
      </c>
      <c r="G980" s="4" t="n">
        <f aca="false">IF(OR(TRIM(Customers!G980&amp;"")="",ISNUMBER(MATCH(TRIM(Customers!G980&amp;""),Codes!$A$5:$A$14,0)),Customers!G980=-999),"",IF(ISNUMBER(Customers!G980),Customers!G980,IFERROR(VALUE(Customers!G980),"")))</f>
        <v>45000</v>
      </c>
      <c r="H980" s="3" t="n">
        <f aca="false">IF(OR(TRIM(Customers!H980&amp;"")="",ISNUMBER(MATCH(TRIM(Customers!H980&amp;""),Codes!$A$5:$A$14,0))),"",IF(ISNUMBER(Customers!H980),Customers!H980,IFERROR(VALUE(Customers!H980),"")))</f>
        <v>18</v>
      </c>
      <c r="I980" s="5" t="n">
        <f aca="false">IF(OR(TRIM(Customers!I980&amp;"")="",ISNUMBER(MATCH(TRIM(Customers!I980&amp;""),Codes!$A$5:$A$14,0)),Customers!I980=DATE(1970,1,1)),"",IF(ISNUMBER(Customers!I980),Customers!I980,IFERROR(DATEVALUE(Customers!I980),"")))</f>
        <v>39350</v>
      </c>
      <c r="J980" s="2" t="str">
        <f aca="false">IF(OR(TRIM(Customers!J980&amp;"")="",ISNUMBER(MATCH(TRIM(Customers!J980&amp;""),Codes!$A$5:$A$14,0))),"",TRIM(Customers!J980))</f>
        <v>Branch</v>
      </c>
      <c r="K980" s="3" t="n">
        <f aca="false">IF(OR(TRIM(Customers!K980&amp;"")="",ISNUMBER(MATCH(TRIM(Customers!K980&amp;""),Codes!$A$5:$A$14,0))),"",IF(ISNUMBER(Customers!K980),Customers!K980,IFERROR(VALUE(Customers!K980),"")))</f>
        <v>5</v>
      </c>
      <c r="L980" s="4" t="n">
        <f aca="false">IF(OR(TRIM(Customers!L980&amp;"")="",ISNUMBER(MATCH(TRIM(Customers!L980&amp;""),Codes!$A$5:$A$14,0))),"",IF(ISNUMBER(Customers!L980),Customers!L980,IFERROR(VALUE(Customers!L980),"")))</f>
        <v>1196.74</v>
      </c>
      <c r="M980" s="4" t="n">
        <f aca="false">IF(OR(TRIM(Customers!M980&amp;"")="",ISNUMBER(MATCH(TRIM(Customers!M980&amp;""),Codes!$A$5:$A$14,0))),"",IF(ISNUMBER(Customers!M980),Customers!M980,IFERROR(VALUE(Customers!M980),"")))</f>
        <v>0</v>
      </c>
      <c r="N980" s="3" t="n">
        <f aca="false">IF(OR(TRIM(Customers!N980&amp;"")="",ISNUMBER(MATCH(TRIM(Customers!N980&amp;""),Codes!$A$5:$A$14,0)),Customers!N980=9999),"",IF(ISNUMBER(Customers!N980),Customers!N980,IFERROR(VALUE(Customers!N980),"")))</f>
        <v>24</v>
      </c>
      <c r="O980" s="4" t="n">
        <f aca="false">IF(OR(TRIM(Customers!O980&amp;"")="",ISNUMBER(MATCH(TRIM(Customers!O980&amp;""),Codes!$A$5:$A$14,0))),"",IF(ISNUMBER(Customers!O980),Customers!O980,IFERROR(VALUE(Customers!O980),"")))</f>
        <v>28.29</v>
      </c>
      <c r="P980" s="3" t="n">
        <f aca="false">IF(OR(TRIM(Customers!P980&amp;"")="",ISNUMBER(MATCH(TRIM(Customers!P980&amp;""),Codes!$A$5:$A$14,0))),"",IF(ISNUMBER(Customers!P980),Customers!P980,IFERROR(VALUE(Customers!P980),"")))</f>
        <v>5</v>
      </c>
      <c r="Q980" s="4" t="n">
        <f aca="false">IF(OR(TRIM(Customers!Q980&amp;"")="",ISNUMBER(MATCH(TRIM(Customers!Q980&amp;""),Codes!$A$5:$A$14,0))),"",IF(ISNUMBER(Customers!Q980),Customers!Q980,IFERROR(VALUE(Customers!Q980),"")))</f>
        <v>10000</v>
      </c>
      <c r="R980" s="4" t="n">
        <f aca="false">IF(OR(TRIM(Customers!R980&amp;"")="",ISNUMBER(MATCH(TRIM(Customers!R980&amp;""),Codes!$A$5:$A$14,0))),"",IF(ISNUMBER(Customers!R980),Customers!R980,IFERROR(VALUE(Customers!R980),"")))</f>
        <v>39.75</v>
      </c>
      <c r="S980" s="4" t="n">
        <f aca="false">IF(OR(TRIM(Customers!S980&amp;"")="",ISNUMBER(MATCH(TRIM(Customers!S980&amp;""),Codes!$A$5:$A$14,0))),"",IF(ISNUMBER(Customers!S980),Customers!S980,IFERROR(VALUE(Customers!S980),"")))</f>
        <v>0</v>
      </c>
      <c r="T980" s="4" t="n">
        <f aca="false">IF(OR(TRIM(Customers!T980&amp;"")="",ISNUMBER(MATCH(TRIM(Customers!T980&amp;""),Codes!$A$5:$A$14,0))),"",IF(ISNUMBER(Customers!T980),Customers!T980,IFERROR(VALUE(Customers!T980),"")))</f>
        <v>0</v>
      </c>
      <c r="U980" s="3" t="n">
        <f aca="false">IF(OR(TRIM(Customers!U980&amp;"")="",ISNUMBER(MATCH(TRIM(Customers!U980&amp;""),Codes!$A$5:$A$14,0)),Customers!U980=0),"",IF(ISNUMBER(Customers!U980),Customers!U980,IFERROR(VALUE(Customers!U980),"")))</f>
        <v>645</v>
      </c>
      <c r="V980" s="3" t="n">
        <f aca="false">IF(OR(TRIM(Customers!V980&amp;"")="",ISNUMBER(MATCH(TRIM(Customers!V980&amp;""),Codes!$A$5:$A$14,0))),"",IF(ISNUMBER(Customers!V980),Customers!V980,IFERROR(VALUE(Customers!V980),"")))</f>
        <v>0</v>
      </c>
    </row>
    <row r="981" customFormat="false" ht="15" hidden="false" customHeight="false" outlineLevel="0" collapsed="false">
      <c r="A981" s="2" t="str">
        <f aca="false">Customers!A981</f>
        <v>CL00980</v>
      </c>
      <c r="B981" s="3" t="n">
        <f aca="false">IF(OR(TRIM(Customers!B981&amp;"")="",ISNUMBER(MATCH(TRIM(Customers!B981&amp;""),Codes!$A$5:$A$14,0)),Customers!B981=0),"",IF(ISNUMBER(Customers!B981),Customers!B981,IFERROR(VALUE(Customers!B981),"")))</f>
        <v>50</v>
      </c>
      <c r="C981" s="2" t="str">
        <f aca="false">IF(OR(TRIM(Customers!C981&amp;"")="",ISNUMBER(MATCH(TRIM(Customers!C981&amp;""),Codes!$A$5:$A$14,0))),"",TRIM(Customers!C981))</f>
        <v>M</v>
      </c>
      <c r="D981" s="2" t="str">
        <f aca="false">IF(OR(TRIM(Customers!D981&amp;"")="",ISNUMBER(MATCH(TRIM(Customers!D981&amp;""),Codes!$A$5:$A$14,0))),"",TRIM(Customers!D981))</f>
        <v>Puglia</v>
      </c>
      <c r="E981" s="2" t="str">
        <f aca="false">IF(OR(TRIM(Customers!E981&amp;"")="",ISNUMBER(MATCH(TRIM(Customers!E981&amp;""),Codes!$A$5:$A$14,0))),"",TRIM(Customers!E981))</f>
        <v>Manual worker</v>
      </c>
      <c r="F981" s="2" t="str">
        <f aca="false">IF(OR(TRIM(Customers!F981&amp;"")="",ISNUMBER(MATCH(TRIM(Customers!F981&amp;""),Codes!$A$5:$A$14,0))),"",TRIM(Customers!F981))</f>
        <v>Divorced</v>
      </c>
      <c r="G981" s="4" t="n">
        <f aca="false">IF(OR(TRIM(Customers!G981&amp;"")="",ISNUMBER(MATCH(TRIM(Customers!G981&amp;""),Codes!$A$5:$A$14,0)),Customers!G981=-999),"",IF(ISNUMBER(Customers!G981),Customers!G981,IFERROR(VALUE(Customers!G981),"")))</f>
        <v>22900</v>
      </c>
      <c r="H981" s="3" t="n">
        <f aca="false">IF(OR(TRIM(Customers!H981&amp;"")="",ISNUMBER(MATCH(TRIM(Customers!H981&amp;""),Codes!$A$5:$A$14,0))),"",IF(ISNUMBER(Customers!H981),Customers!H981,IFERROR(VALUE(Customers!H981),"")))</f>
        <v>10</v>
      </c>
      <c r="I981" s="5" t="n">
        <f aca="false">IF(OR(TRIM(Customers!I981&amp;"")="",ISNUMBER(MATCH(TRIM(Customers!I981&amp;""),Codes!$A$5:$A$14,0)),Customers!I981=DATE(1970,1,1)),"",IF(ISNUMBER(Customers!I981),Customers!I981,IFERROR(DATEVALUE(Customers!I981),"")))</f>
        <v>42267</v>
      </c>
      <c r="J981" s="2" t="str">
        <f aca="false">IF(OR(TRIM(Customers!J981&amp;"")="",ISNUMBER(MATCH(TRIM(Customers!J981&amp;""),Codes!$A$5:$A$14,0))),"",TRIM(Customers!J981))</f>
        <v>Branch</v>
      </c>
      <c r="K981" s="3" t="n">
        <f aca="false">IF(OR(TRIM(Customers!K981&amp;"")="",ISNUMBER(MATCH(TRIM(Customers!K981&amp;""),Codes!$A$5:$A$14,0))),"",IF(ISNUMBER(Customers!K981),Customers!K981,IFERROR(VALUE(Customers!K981),"")))</f>
        <v>3</v>
      </c>
      <c r="L981" s="4" t="n">
        <f aca="false">IF(OR(TRIM(Customers!L981&amp;"")="",ISNUMBER(MATCH(TRIM(Customers!L981&amp;""),Codes!$A$5:$A$14,0))),"",IF(ISNUMBER(Customers!L981),Customers!L981,IFERROR(VALUE(Customers!L981),"")))</f>
        <v>6948.82</v>
      </c>
      <c r="M981" s="4" t="n">
        <f aca="false">IF(OR(TRIM(Customers!M981&amp;"")="",ISNUMBER(MATCH(TRIM(Customers!M981&amp;""),Codes!$A$5:$A$14,0))),"",IF(ISNUMBER(Customers!M981),Customers!M981,IFERROR(VALUE(Customers!M981),"")))</f>
        <v>12370.51</v>
      </c>
      <c r="N981" s="3" t="n">
        <f aca="false">IF(OR(TRIM(Customers!N981&amp;"")="",ISNUMBER(MATCH(TRIM(Customers!N981&amp;""),Codes!$A$5:$A$14,0)),Customers!N981=9999),"",IF(ISNUMBER(Customers!N981),Customers!N981,IFERROR(VALUE(Customers!N981),"")))</f>
        <v>15</v>
      </c>
      <c r="O981" s="4" t="n">
        <f aca="false">IF(OR(TRIM(Customers!O981&amp;"")="",ISNUMBER(MATCH(TRIM(Customers!O981&amp;""),Codes!$A$5:$A$14,0))),"",IF(ISNUMBER(Customers!O981),Customers!O981,IFERROR(VALUE(Customers!O981),"")))</f>
        <v>60.16</v>
      </c>
      <c r="P981" s="3" t="n">
        <f aca="false">IF(OR(TRIM(Customers!P981&amp;"")="",ISNUMBER(MATCH(TRIM(Customers!P981&amp;""),Codes!$A$5:$A$14,0))),"",IF(ISNUMBER(Customers!P981),Customers!P981,IFERROR(VALUE(Customers!P981),"")))</f>
        <v>2</v>
      </c>
      <c r="Q981" s="4" t="n">
        <f aca="false">IF(OR(TRIM(Customers!Q981&amp;"")="",ISNUMBER(MATCH(TRIM(Customers!Q981&amp;""),Codes!$A$5:$A$14,0))),"",IF(ISNUMBER(Customers!Q981),Customers!Q981,IFERROR(VALUE(Customers!Q981),"")))</f>
        <v>0</v>
      </c>
      <c r="R981" s="4" t="n">
        <f aca="false">IF(OR(TRIM(Customers!R981&amp;"")="",ISNUMBER(MATCH(TRIM(Customers!R981&amp;""),Codes!$A$5:$A$14,0))),"",IF(ISNUMBER(Customers!R981),Customers!R981,IFERROR(VALUE(Customers!R981),"")))</f>
        <v>0</v>
      </c>
      <c r="S981" s="4" t="n">
        <f aca="false">IF(OR(TRIM(Customers!S981&amp;"")="",ISNUMBER(MATCH(TRIM(Customers!S981&amp;""),Codes!$A$5:$A$14,0))),"",IF(ISNUMBER(Customers!S981),Customers!S981,IFERROR(VALUE(Customers!S981),"")))</f>
        <v>0</v>
      </c>
      <c r="T981" s="4" t="n">
        <f aca="false">IF(OR(TRIM(Customers!T981&amp;"")="",ISNUMBER(MATCH(TRIM(Customers!T981&amp;""),Codes!$A$5:$A$14,0))),"",IF(ISNUMBER(Customers!T981),Customers!T981,IFERROR(VALUE(Customers!T981),"")))</f>
        <v>0</v>
      </c>
      <c r="U981" s="3" t="n">
        <f aca="false">IF(OR(TRIM(Customers!U981&amp;"")="",ISNUMBER(MATCH(TRIM(Customers!U981&amp;""),Codes!$A$5:$A$14,0)),Customers!U981=0),"",IF(ISNUMBER(Customers!U981),Customers!U981,IFERROR(VALUE(Customers!U981),"")))</f>
        <v>647</v>
      </c>
      <c r="V981" s="3" t="n">
        <f aca="false">IF(OR(TRIM(Customers!V981&amp;"")="",ISNUMBER(MATCH(TRIM(Customers!V981&amp;""),Codes!$A$5:$A$14,0))),"",IF(ISNUMBER(Customers!V981),Customers!V981,IFERROR(VALUE(Customers!V981),"")))</f>
        <v>0</v>
      </c>
    </row>
    <row r="982" customFormat="false" ht="15" hidden="false" customHeight="false" outlineLevel="0" collapsed="false">
      <c r="A982" s="2" t="str">
        <f aca="false">Customers!A982</f>
        <v>CL00981</v>
      </c>
      <c r="B982" s="3" t="n">
        <f aca="false">IF(OR(TRIM(Customers!B982&amp;"")="",ISNUMBER(MATCH(TRIM(Customers!B982&amp;""),Codes!$A$5:$A$14,0)),Customers!B982=0),"",IF(ISNUMBER(Customers!B982),Customers!B982,IFERROR(VALUE(Customers!B982),"")))</f>
        <v>41</v>
      </c>
      <c r="C982" s="2" t="str">
        <f aca="false">IF(OR(TRIM(Customers!C982&amp;"")="",ISNUMBER(MATCH(TRIM(Customers!C982&amp;""),Codes!$A$5:$A$14,0))),"",TRIM(Customers!C982))</f>
        <v>M</v>
      </c>
      <c r="D982" s="2" t="str">
        <f aca="false">IF(OR(TRIM(Customers!D982&amp;"")="",ISNUMBER(MATCH(TRIM(Customers!D982&amp;""),Codes!$A$5:$A$14,0))),"",TRIM(Customers!D982))</f>
        <v>Toscana</v>
      </c>
      <c r="E982" s="2" t="str">
        <f aca="false">IF(OR(TRIM(Customers!E982&amp;"")="",ISNUMBER(MATCH(TRIM(Customers!E982&amp;""),Codes!$A$5:$A$14,0))),"",TRIM(Customers!E982))</f>
        <v>Manual worker</v>
      </c>
      <c r="F982" s="2" t="str">
        <f aca="false">IF(OR(TRIM(Customers!F982&amp;"")="",ISNUMBER(MATCH(TRIM(Customers!F982&amp;""),Codes!$A$5:$A$14,0))),"",TRIM(Customers!F982))</f>
        <v>Married</v>
      </c>
      <c r="G982" s="4" t="n">
        <f aca="false">IF(OR(TRIM(Customers!G982&amp;"")="",ISNUMBER(MATCH(TRIM(Customers!G982&amp;""),Codes!$A$5:$A$14,0)),Customers!G982=-999),"",IF(ISNUMBER(Customers!G982),Customers!G982,IFERROR(VALUE(Customers!G982),"")))</f>
        <v>21300</v>
      </c>
      <c r="H982" s="3" t="n">
        <f aca="false">IF(OR(TRIM(Customers!H982&amp;"")="",ISNUMBER(MATCH(TRIM(Customers!H982&amp;""),Codes!$A$5:$A$14,0))),"",IF(ISNUMBER(Customers!H982),Customers!H982,IFERROR(VALUE(Customers!H982),"")))</f>
        <v>17</v>
      </c>
      <c r="I982" s="5" t="n">
        <f aca="false">IF(OR(TRIM(Customers!I982&amp;"")="",ISNUMBER(MATCH(TRIM(Customers!I982&amp;""),Codes!$A$5:$A$14,0)),Customers!I982=DATE(1970,1,1)),"",IF(ISNUMBER(Customers!I982),Customers!I982,IFERROR(DATEVALUE(Customers!I982),"")))</f>
        <v>39876</v>
      </c>
      <c r="J982" s="2" t="str">
        <f aca="false">IF(OR(TRIM(Customers!J982&amp;"")="",ISNUMBER(MATCH(TRIM(Customers!J982&amp;""),Codes!$A$5:$A$14,0))),"",TRIM(Customers!J982))</f>
        <v>Phone</v>
      </c>
      <c r="K982" s="3" t="n">
        <f aca="false">IF(OR(TRIM(Customers!K982&amp;"")="",ISNUMBER(MATCH(TRIM(Customers!K982&amp;""),Codes!$A$5:$A$14,0))),"",IF(ISNUMBER(Customers!K982),Customers!K982,IFERROR(VALUE(Customers!K982),"")))</f>
        <v>3</v>
      </c>
      <c r="L982" s="4" t="n">
        <f aca="false">IF(OR(TRIM(Customers!L982&amp;"")="",ISNUMBER(MATCH(TRIM(Customers!L982&amp;""),Codes!$A$5:$A$14,0))),"",IF(ISNUMBER(Customers!L982),Customers!L982,IFERROR(VALUE(Customers!L982),"")))</f>
        <v>2110.83</v>
      </c>
      <c r="M982" s="4" t="n">
        <f aca="false">IF(OR(TRIM(Customers!M982&amp;"")="",ISNUMBER(MATCH(TRIM(Customers!M982&amp;""),Codes!$A$5:$A$14,0))),"",IF(ISNUMBER(Customers!M982),Customers!M982,IFERROR(VALUE(Customers!M982),"")))</f>
        <v>0</v>
      </c>
      <c r="N982" s="3" t="n">
        <f aca="false">IF(OR(TRIM(Customers!N982&amp;"")="",ISNUMBER(MATCH(TRIM(Customers!N982&amp;""),Codes!$A$5:$A$14,0)),Customers!N982=9999),"",IF(ISNUMBER(Customers!N982),Customers!N982,IFERROR(VALUE(Customers!N982),"")))</f>
        <v>16</v>
      </c>
      <c r="O982" s="4" t="n">
        <f aca="false">IF(OR(TRIM(Customers!O982&amp;"")="",ISNUMBER(MATCH(TRIM(Customers!O982&amp;""),Codes!$A$5:$A$14,0))),"",IF(ISNUMBER(Customers!O982),Customers!O982,IFERROR(VALUE(Customers!O982),"")))</f>
        <v>41.17</v>
      </c>
      <c r="P982" s="3" t="n">
        <f aca="false">IF(OR(TRIM(Customers!P982&amp;"")="",ISNUMBER(MATCH(TRIM(Customers!P982&amp;""),Codes!$A$5:$A$14,0))),"",IF(ISNUMBER(Customers!P982),Customers!P982,IFERROR(VALUE(Customers!P982),"")))</f>
        <v>1</v>
      </c>
      <c r="Q982" s="4" t="n">
        <f aca="false">IF(OR(TRIM(Customers!Q982&amp;"")="",ISNUMBER(MATCH(TRIM(Customers!Q982&amp;""),Codes!$A$5:$A$14,0))),"",IF(ISNUMBER(Customers!Q982),Customers!Q982,IFERROR(VALUE(Customers!Q982),"")))</f>
        <v>3000</v>
      </c>
      <c r="R982" s="4" t="n">
        <f aca="false">IF(OR(TRIM(Customers!R982&amp;"")="",ISNUMBER(MATCH(TRIM(Customers!R982&amp;""),Codes!$A$5:$A$14,0))),"",IF(ISNUMBER(Customers!R982),Customers!R982,IFERROR(VALUE(Customers!R982),"")))</f>
        <v>310.86</v>
      </c>
      <c r="S982" s="4" t="n">
        <f aca="false">IF(OR(TRIM(Customers!S982&amp;"")="",ISNUMBER(MATCH(TRIM(Customers!S982&amp;""),Codes!$A$5:$A$14,0))),"",IF(ISNUMBER(Customers!S982),Customers!S982,IFERROR(VALUE(Customers!S982),"")))</f>
        <v>0</v>
      </c>
      <c r="T982" s="4" t="n">
        <f aca="false">IF(OR(TRIM(Customers!T982&amp;"")="",ISNUMBER(MATCH(TRIM(Customers!T982&amp;""),Codes!$A$5:$A$14,0))),"",IF(ISNUMBER(Customers!T982),Customers!T982,IFERROR(VALUE(Customers!T982),"")))</f>
        <v>0</v>
      </c>
      <c r="U982" s="3" t="n">
        <f aca="false">IF(OR(TRIM(Customers!U982&amp;"")="",ISNUMBER(MATCH(TRIM(Customers!U982&amp;""),Codes!$A$5:$A$14,0)),Customers!U982=0),"",IF(ISNUMBER(Customers!U982),Customers!U982,IFERROR(VALUE(Customers!U982),"")))</f>
        <v>607</v>
      </c>
      <c r="V982" s="3" t="n">
        <f aca="false">IF(OR(TRIM(Customers!V982&amp;"")="",ISNUMBER(MATCH(TRIM(Customers!V982&amp;""),Codes!$A$5:$A$14,0))),"",IF(ISNUMBER(Customers!V982),Customers!V982,IFERROR(VALUE(Customers!V982),"")))</f>
        <v>0</v>
      </c>
    </row>
    <row r="983" customFormat="false" ht="15" hidden="false" customHeight="false" outlineLevel="0" collapsed="false">
      <c r="A983" s="2" t="str">
        <f aca="false">Customers!A983</f>
        <v>CL00982</v>
      </c>
      <c r="B983" s="3" t="n">
        <f aca="false">IF(OR(TRIM(Customers!B983&amp;"")="",ISNUMBER(MATCH(TRIM(Customers!B983&amp;""),Codes!$A$5:$A$14,0)),Customers!B983=0),"",IF(ISNUMBER(Customers!B983),Customers!B983,IFERROR(VALUE(Customers!B983),"")))</f>
        <v>20</v>
      </c>
      <c r="C983" s="2" t="str">
        <f aca="false">IF(OR(TRIM(Customers!C983&amp;"")="",ISNUMBER(MATCH(TRIM(Customers!C983&amp;""),Codes!$A$5:$A$14,0))),"",TRIM(Customers!C983))</f>
        <v>F</v>
      </c>
      <c r="D983" s="2" t="str">
        <f aca="false">IF(OR(TRIM(Customers!D983&amp;"")="",ISNUMBER(MATCH(TRIM(Customers!D983&amp;""),Codes!$A$5:$A$14,0))),"",TRIM(Customers!D983))</f>
        <v>Friuli-Venezia Giulia</v>
      </c>
      <c r="E983" s="2" t="str">
        <f aca="false">IF(OR(TRIM(Customers!E983&amp;"")="",ISNUMBER(MATCH(TRIM(Customers!E983&amp;""),Codes!$A$5:$A$14,0))),"",TRIM(Customers!E983))</f>
        <v>Student</v>
      </c>
      <c r="F983" s="2" t="str">
        <f aca="false">IF(OR(TRIM(Customers!F983&amp;"")="",ISNUMBER(MATCH(TRIM(Customers!F983&amp;""),Codes!$A$5:$A$14,0))),"",TRIM(Customers!F983))</f>
        <v>Single</v>
      </c>
      <c r="G983" s="4" t="n">
        <f aca="false">IF(OR(TRIM(Customers!G983&amp;"")="",ISNUMBER(MATCH(TRIM(Customers!G983&amp;""),Codes!$A$5:$A$14,0)),Customers!G983=-999),"",IF(ISNUMBER(Customers!G983),Customers!G983,IFERROR(VALUE(Customers!G983),"")))</f>
        <v>8500</v>
      </c>
      <c r="H983" s="3" t="n">
        <f aca="false">IF(OR(TRIM(Customers!H983&amp;"")="",ISNUMBER(MATCH(TRIM(Customers!H983&amp;""),Codes!$A$5:$A$14,0))),"",IF(ISNUMBER(Customers!H983),Customers!H983,IFERROR(VALUE(Customers!H983),"")))</f>
        <v>1</v>
      </c>
      <c r="I983" s="5" t="n">
        <f aca="false">IF(OR(TRIM(Customers!I983&amp;"")="",ISNUMBER(MATCH(TRIM(Customers!I983&amp;""),Codes!$A$5:$A$14,0)),Customers!I983=DATE(1970,1,1)),"",IF(ISNUMBER(Customers!I983),Customers!I983,IFERROR(DATEVALUE(Customers!I983),"")))</f>
        <v>45769</v>
      </c>
      <c r="J983" s="2" t="str">
        <f aca="false">IF(OR(TRIM(Customers!J983&amp;"")="",ISNUMBER(MATCH(TRIM(Customers!J983&amp;""),Codes!$A$5:$A$14,0))),"",TRIM(Customers!J983))</f>
        <v>App</v>
      </c>
      <c r="K983" s="3" t="n">
        <f aca="false">IF(OR(TRIM(Customers!K983&amp;"")="",ISNUMBER(MATCH(TRIM(Customers!K983&amp;""),Codes!$A$5:$A$14,0))),"",IF(ISNUMBER(Customers!K983),Customers!K983,IFERROR(VALUE(Customers!K983),"")))</f>
        <v>3</v>
      </c>
      <c r="L983" s="4" t="n">
        <f aca="false">IF(OR(TRIM(Customers!L983&amp;"")="",ISNUMBER(MATCH(TRIM(Customers!L983&amp;""),Codes!$A$5:$A$14,0))),"",IF(ISNUMBER(Customers!L983),Customers!L983,IFERROR(VALUE(Customers!L983),"")))</f>
        <v>629.78</v>
      </c>
      <c r="M983" s="4" t="n">
        <f aca="false">IF(OR(TRIM(Customers!M983&amp;"")="",ISNUMBER(MATCH(TRIM(Customers!M983&amp;""),Codes!$A$5:$A$14,0))),"",IF(ISNUMBER(Customers!M983),Customers!M983,IFERROR(VALUE(Customers!M983),"")))</f>
        <v>2863.63</v>
      </c>
      <c r="N983" s="3" t="n">
        <f aca="false">IF(OR(TRIM(Customers!N983&amp;"")="",ISNUMBER(MATCH(TRIM(Customers!N983&amp;""),Codes!$A$5:$A$14,0)),Customers!N983=9999),"",IF(ISNUMBER(Customers!N983),Customers!N983,IFERROR(VALUE(Customers!N983),"")))</f>
        <v>25</v>
      </c>
      <c r="O983" s="4" t="n">
        <f aca="false">IF(OR(TRIM(Customers!O983&amp;"")="",ISNUMBER(MATCH(TRIM(Customers!O983&amp;""),Codes!$A$5:$A$14,0))),"",IF(ISNUMBER(Customers!O983),Customers!O983,IFERROR(VALUE(Customers!O983),"")))</f>
        <v>21.45</v>
      </c>
      <c r="P983" s="3" t="n">
        <f aca="false">IF(OR(TRIM(Customers!P983&amp;"")="",ISNUMBER(MATCH(TRIM(Customers!P983&amp;""),Codes!$A$5:$A$14,0))),"",IF(ISNUMBER(Customers!P983),Customers!P983,IFERROR(VALUE(Customers!P983),"")))</f>
        <v>0</v>
      </c>
      <c r="Q983" s="4" t="n">
        <f aca="false">IF(OR(TRIM(Customers!Q983&amp;"")="",ISNUMBER(MATCH(TRIM(Customers!Q983&amp;""),Codes!$A$5:$A$14,0))),"",IF(ISNUMBER(Customers!Q983),Customers!Q983,IFERROR(VALUE(Customers!Q983),"")))</f>
        <v>1500</v>
      </c>
      <c r="R983" s="4" t="n">
        <f aca="false">IF(OR(TRIM(Customers!R983&amp;"")="",ISNUMBER(MATCH(TRIM(Customers!R983&amp;""),Codes!$A$5:$A$14,0))),"",IF(ISNUMBER(Customers!R983),Customers!R983,IFERROR(VALUE(Customers!R983),"")))</f>
        <v>234.09</v>
      </c>
      <c r="S983" s="4" t="str">
        <f aca="false">IF(OR(TRIM(Customers!S983&amp;"")="",ISNUMBER(MATCH(TRIM(Customers!S983&amp;""),Codes!$A$5:$A$14,0))),"",IF(ISNUMBER(Customers!S983),Customers!S983,IFERROR(VALUE(Customers!S983),"")))</f>
        <v/>
      </c>
      <c r="T983" s="4" t="str">
        <f aca="false">IF(OR(TRIM(Customers!T983&amp;"")="",ISNUMBER(MATCH(TRIM(Customers!T983&amp;""),Codes!$A$5:$A$14,0))),"",IF(ISNUMBER(Customers!T983),Customers!T983,IFERROR(VALUE(Customers!T983),"")))</f>
        <v/>
      </c>
      <c r="U983" s="3" t="n">
        <f aca="false">IF(OR(TRIM(Customers!U983&amp;"")="",ISNUMBER(MATCH(TRIM(Customers!U983&amp;""),Codes!$A$5:$A$14,0)),Customers!U983=0),"",IF(ISNUMBER(Customers!U983),Customers!U983,IFERROR(VALUE(Customers!U983),"")))</f>
        <v>637</v>
      </c>
      <c r="V983" s="3" t="n">
        <f aca="false">IF(OR(TRIM(Customers!V983&amp;"")="",ISNUMBER(MATCH(TRIM(Customers!V983&amp;""),Codes!$A$5:$A$14,0))),"",IF(ISNUMBER(Customers!V983),Customers!V983,IFERROR(VALUE(Customers!V983),"")))</f>
        <v>0</v>
      </c>
    </row>
    <row r="984" customFormat="false" ht="15" hidden="false" customHeight="false" outlineLevel="0" collapsed="false">
      <c r="A984" s="2" t="str">
        <f aca="false">Customers!A984</f>
        <v>CL00983</v>
      </c>
      <c r="B984" s="3" t="n">
        <f aca="false">IF(OR(TRIM(Customers!B984&amp;"")="",ISNUMBER(MATCH(TRIM(Customers!B984&amp;""),Codes!$A$5:$A$14,0)),Customers!B984=0),"",IF(ISNUMBER(Customers!B984),Customers!B984,IFERROR(VALUE(Customers!B984),"")))</f>
        <v>59</v>
      </c>
      <c r="C984" s="2" t="str">
        <f aca="false">IF(OR(TRIM(Customers!C984&amp;"")="",ISNUMBER(MATCH(TRIM(Customers!C984&amp;""),Codes!$A$5:$A$14,0))),"",TRIM(Customers!C984))</f>
        <v>M</v>
      </c>
      <c r="D984" s="2" t="str">
        <f aca="false">IF(OR(TRIM(Customers!D984&amp;"")="",ISNUMBER(MATCH(TRIM(Customers!D984&amp;""),Codes!$A$5:$A$14,0))),"",TRIM(Customers!D984))</f>
        <v>Puglia</v>
      </c>
      <c r="E984" s="2" t="str">
        <f aca="false">IF(OR(TRIM(Customers!E984&amp;"")="",ISNUMBER(MATCH(TRIM(Customers!E984&amp;""),Codes!$A$5:$A$14,0))),"",TRIM(Customers!E984))</f>
        <v>Manual worker</v>
      </c>
      <c r="F984" s="2" t="str">
        <f aca="false">IF(OR(TRIM(Customers!F984&amp;"")="",ISNUMBER(MATCH(TRIM(Customers!F984&amp;""),Codes!$A$5:$A$14,0))),"",TRIM(Customers!F984))</f>
        <v>Married</v>
      </c>
      <c r="G984" s="4" t="n">
        <f aca="false">IF(OR(TRIM(Customers!G984&amp;"")="",ISNUMBER(MATCH(TRIM(Customers!G984&amp;""),Codes!$A$5:$A$14,0)),Customers!G984=-999),"",IF(ISNUMBER(Customers!G984),Customers!G984,IFERROR(VALUE(Customers!G984),"")))</f>
        <v>16100</v>
      </c>
      <c r="H984" s="3" t="n">
        <f aca="false">IF(OR(TRIM(Customers!H984&amp;"")="",ISNUMBER(MATCH(TRIM(Customers!H984&amp;""),Codes!$A$5:$A$14,0))),"",IF(ISNUMBER(Customers!H984),Customers!H984,IFERROR(VALUE(Customers!H984),"")))</f>
        <v>24</v>
      </c>
      <c r="I984" s="5" t="n">
        <f aca="false">IF(OR(TRIM(Customers!I984&amp;"")="",ISNUMBER(MATCH(TRIM(Customers!I984&amp;""),Codes!$A$5:$A$14,0)),Customers!I984=DATE(1970,1,1)),"",IF(ISNUMBER(Customers!I984),Customers!I984,IFERROR(DATEVALUE(Customers!I984),"")))</f>
        <v>37278</v>
      </c>
      <c r="J984" s="2" t="str">
        <f aca="false">IF(OR(TRIM(Customers!J984&amp;"")="",ISNUMBER(MATCH(TRIM(Customers!J984&amp;""),Codes!$A$5:$A$14,0))),"",TRIM(Customers!J984))</f>
        <v>Branch</v>
      </c>
      <c r="K984" s="3" t="n">
        <f aca="false">IF(OR(TRIM(Customers!K984&amp;"")="",ISNUMBER(MATCH(TRIM(Customers!K984&amp;""),Codes!$A$5:$A$14,0))),"",IF(ISNUMBER(Customers!K984),Customers!K984,IFERROR(VALUE(Customers!K984),"")))</f>
        <v>2</v>
      </c>
      <c r="L984" s="4" t="n">
        <f aca="false">IF(OR(TRIM(Customers!L984&amp;"")="",ISNUMBER(MATCH(TRIM(Customers!L984&amp;""),Codes!$A$5:$A$14,0))),"",IF(ISNUMBER(Customers!L984),Customers!L984,IFERROR(VALUE(Customers!L984),"")))</f>
        <v>877.84</v>
      </c>
      <c r="M984" s="4" t="n">
        <f aca="false">IF(OR(TRIM(Customers!M984&amp;"")="",ISNUMBER(MATCH(TRIM(Customers!M984&amp;""),Codes!$A$5:$A$14,0))),"",IF(ISNUMBER(Customers!M984),Customers!M984,IFERROR(VALUE(Customers!M984),"")))</f>
        <v>35877.44</v>
      </c>
      <c r="N984" s="3" t="n">
        <f aca="false">IF(OR(TRIM(Customers!N984&amp;"")="",ISNUMBER(MATCH(TRIM(Customers!N984&amp;""),Codes!$A$5:$A$14,0)),Customers!N984=9999),"",IF(ISNUMBER(Customers!N984),Customers!N984,IFERROR(VALUE(Customers!N984),"")))</f>
        <v>15</v>
      </c>
      <c r="O984" s="4" t="n">
        <f aca="false">IF(OR(TRIM(Customers!O984&amp;"")="",ISNUMBER(MATCH(TRIM(Customers!O984&amp;""),Codes!$A$5:$A$14,0))),"",IF(ISNUMBER(Customers!O984),Customers!O984,IFERROR(VALUE(Customers!O984),"")))</f>
        <v>67.84</v>
      </c>
      <c r="P984" s="3" t="n">
        <f aca="false">IF(OR(TRIM(Customers!P984&amp;"")="",ISNUMBER(MATCH(TRIM(Customers!P984&amp;""),Codes!$A$5:$A$14,0))),"",IF(ISNUMBER(Customers!P984),Customers!P984,IFERROR(VALUE(Customers!P984),"")))</f>
        <v>6</v>
      </c>
      <c r="Q984" s="4" t="n">
        <f aca="false">IF(OR(TRIM(Customers!Q984&amp;"")="",ISNUMBER(MATCH(TRIM(Customers!Q984&amp;""),Codes!$A$5:$A$14,0))),"",IF(ISNUMBER(Customers!Q984),Customers!Q984,IFERROR(VALUE(Customers!Q984),"")))</f>
        <v>3500</v>
      </c>
      <c r="R984" s="4" t="n">
        <f aca="false">IF(OR(TRIM(Customers!R984&amp;"")="",ISNUMBER(MATCH(TRIM(Customers!R984&amp;""),Codes!$A$5:$A$14,0))),"",IF(ISNUMBER(Customers!R984),Customers!R984,IFERROR(VALUE(Customers!R984),"")))</f>
        <v>1143.84</v>
      </c>
      <c r="S984" s="4" t="str">
        <f aca="false">IF(OR(TRIM(Customers!S984&amp;"")="",ISNUMBER(MATCH(TRIM(Customers!S984&amp;""),Codes!$A$5:$A$14,0))),"",IF(ISNUMBER(Customers!S984),Customers!S984,IFERROR(VALUE(Customers!S984),"")))</f>
        <v/>
      </c>
      <c r="T984" s="4" t="str">
        <f aca="false">IF(OR(TRIM(Customers!T984&amp;"")="",ISNUMBER(MATCH(TRIM(Customers!T984&amp;""),Codes!$A$5:$A$14,0))),"",IF(ISNUMBER(Customers!T984),Customers!T984,IFERROR(VALUE(Customers!T984),"")))</f>
        <v/>
      </c>
      <c r="U984" s="3" t="n">
        <f aca="false">IF(OR(TRIM(Customers!U984&amp;"")="",ISNUMBER(MATCH(TRIM(Customers!U984&amp;""),Codes!$A$5:$A$14,0)),Customers!U984=0),"",IF(ISNUMBER(Customers!U984),Customers!U984,IFERROR(VALUE(Customers!U984),"")))</f>
        <v>611</v>
      </c>
      <c r="V984" s="3" t="n">
        <f aca="false">IF(OR(TRIM(Customers!V984&amp;"")="",ISNUMBER(MATCH(TRIM(Customers!V984&amp;""),Codes!$A$5:$A$14,0))),"",IF(ISNUMBER(Customers!V984),Customers!V984,IFERROR(VALUE(Customers!V984),"")))</f>
        <v>0</v>
      </c>
    </row>
    <row r="985" customFormat="false" ht="15" hidden="false" customHeight="false" outlineLevel="0" collapsed="false">
      <c r="A985" s="2" t="str">
        <f aca="false">Customers!A985</f>
        <v>CL00984</v>
      </c>
      <c r="B985" s="3" t="str">
        <f aca="false">IF(OR(TRIM(Customers!B985&amp;"")="",ISNUMBER(MATCH(TRIM(Customers!B985&amp;""),Codes!$A$5:$A$14,0)),Customers!B985=0),"",IF(ISNUMBER(Customers!B985),Customers!B985,IFERROR(VALUE(Customers!B985),"")))</f>
        <v/>
      </c>
      <c r="C985" s="2" t="str">
        <f aca="false">IF(OR(TRIM(Customers!C985&amp;"")="",ISNUMBER(MATCH(TRIM(Customers!C985&amp;""),Codes!$A$5:$A$14,0))),"",TRIM(Customers!C985))</f>
        <v>M</v>
      </c>
      <c r="D985" s="2" t="str">
        <f aca="false">IF(OR(TRIM(Customers!D985&amp;"")="",ISNUMBER(MATCH(TRIM(Customers!D985&amp;""),Codes!$A$5:$A$14,0))),"",TRIM(Customers!D985))</f>
        <v>Friuli-Venezia Giulia</v>
      </c>
      <c r="E985" s="2" t="str">
        <f aca="false">IF(OR(TRIM(Customers!E985&amp;"")="",ISNUMBER(MATCH(TRIM(Customers!E985&amp;""),Codes!$A$5:$A$14,0))),"",TRIM(Customers!E985))</f>
        <v>Teacher</v>
      </c>
      <c r="F985" s="2" t="str">
        <f aca="false">IF(OR(TRIM(Customers!F985&amp;"")="",ISNUMBER(MATCH(TRIM(Customers!F985&amp;""),Codes!$A$5:$A$14,0))),"",TRIM(Customers!F985))</f>
        <v>Married</v>
      </c>
      <c r="G985" s="4" t="n">
        <f aca="false">IF(OR(TRIM(Customers!G985&amp;"")="",ISNUMBER(MATCH(TRIM(Customers!G985&amp;""),Codes!$A$5:$A$14,0)),Customers!G985=-999),"",IF(ISNUMBER(Customers!G985),Customers!G985,IFERROR(VALUE(Customers!G985),"")))</f>
        <v>45500</v>
      </c>
      <c r="H985" s="3" t="n">
        <f aca="false">IF(OR(TRIM(Customers!H985&amp;"")="",ISNUMBER(MATCH(TRIM(Customers!H985&amp;""),Codes!$A$5:$A$14,0))),"",IF(ISNUMBER(Customers!H985),Customers!H985,IFERROR(VALUE(Customers!H985),"")))</f>
        <v>16</v>
      </c>
      <c r="I985" s="5" t="n">
        <f aca="false">IF(OR(TRIM(Customers!I985&amp;"")="",ISNUMBER(MATCH(TRIM(Customers!I985&amp;""),Codes!$A$5:$A$14,0)),Customers!I985=DATE(1970,1,1)),"",IF(ISNUMBER(Customers!I985),Customers!I985,IFERROR(DATEVALUE(Customers!I985),"")))</f>
        <v>40162</v>
      </c>
      <c r="J985" s="2" t="str">
        <f aca="false">IF(OR(TRIM(Customers!J985&amp;"")="",ISNUMBER(MATCH(TRIM(Customers!J985&amp;""),Codes!$A$5:$A$14,0))),"",TRIM(Customers!J985))</f>
        <v>App</v>
      </c>
      <c r="K985" s="3" t="n">
        <f aca="false">IF(OR(TRIM(Customers!K985&amp;"")="",ISNUMBER(MATCH(TRIM(Customers!K985&amp;""),Codes!$A$5:$A$14,0))),"",IF(ISNUMBER(Customers!K985),Customers!K985,IFERROR(VALUE(Customers!K985),"")))</f>
        <v>2</v>
      </c>
      <c r="L985" s="4" t="n">
        <f aca="false">IF(OR(TRIM(Customers!L985&amp;"")="",ISNUMBER(MATCH(TRIM(Customers!L985&amp;""),Codes!$A$5:$A$14,0))),"",IF(ISNUMBER(Customers!L985),Customers!L985,IFERROR(VALUE(Customers!L985),"")))</f>
        <v>1648.48</v>
      </c>
      <c r="M985" s="4" t="n">
        <f aca="false">IF(OR(TRIM(Customers!M985&amp;"")="",ISNUMBER(MATCH(TRIM(Customers!M985&amp;""),Codes!$A$5:$A$14,0))),"",IF(ISNUMBER(Customers!M985),Customers!M985,IFERROR(VALUE(Customers!M985),"")))</f>
        <v>81748.97</v>
      </c>
      <c r="N985" s="3" t="n">
        <f aca="false">IF(OR(TRIM(Customers!N985&amp;"")="",ISNUMBER(MATCH(TRIM(Customers!N985&amp;""),Codes!$A$5:$A$14,0)),Customers!N985=9999),"",IF(ISNUMBER(Customers!N985),Customers!N985,IFERROR(VALUE(Customers!N985),"")))</f>
        <v>26</v>
      </c>
      <c r="O985" s="4" t="n">
        <f aca="false">IF(OR(TRIM(Customers!O985&amp;"")="",ISNUMBER(MATCH(TRIM(Customers!O985&amp;""),Codes!$A$5:$A$14,0))),"",IF(ISNUMBER(Customers!O985),Customers!O985,IFERROR(VALUE(Customers!O985),"")))</f>
        <v>36.06</v>
      </c>
      <c r="P985" s="3" t="n">
        <f aca="false">IF(OR(TRIM(Customers!P985&amp;"")="",ISNUMBER(MATCH(TRIM(Customers!P985&amp;""),Codes!$A$5:$A$14,0))),"",IF(ISNUMBER(Customers!P985),Customers!P985,IFERROR(VALUE(Customers!P985),"")))</f>
        <v>4</v>
      </c>
      <c r="Q985" s="4" t="n">
        <f aca="false">IF(OR(TRIM(Customers!Q985&amp;"")="",ISNUMBER(MATCH(TRIM(Customers!Q985&amp;""),Codes!$A$5:$A$14,0))),"",IF(ISNUMBER(Customers!Q985),Customers!Q985,IFERROR(VALUE(Customers!Q985),"")))</f>
        <v>10500</v>
      </c>
      <c r="R985" s="4" t="n">
        <f aca="false">IF(OR(TRIM(Customers!R985&amp;"")="",ISNUMBER(MATCH(TRIM(Customers!R985&amp;""),Codes!$A$5:$A$14,0))),"",IF(ISNUMBER(Customers!R985),Customers!R985,IFERROR(VALUE(Customers!R985),"")))</f>
        <v>3407.63</v>
      </c>
      <c r="S985" s="4" t="n">
        <f aca="false">IF(OR(TRIM(Customers!S985&amp;"")="",ISNUMBER(MATCH(TRIM(Customers!S985&amp;""),Codes!$A$5:$A$14,0))),"",IF(ISNUMBER(Customers!S985),Customers!S985,IFERROR(VALUE(Customers!S985),"")))</f>
        <v>0</v>
      </c>
      <c r="T985" s="4" t="n">
        <f aca="false">IF(OR(TRIM(Customers!T985&amp;"")="",ISNUMBER(MATCH(TRIM(Customers!T985&amp;""),Codes!$A$5:$A$14,0))),"",IF(ISNUMBER(Customers!T985),Customers!T985,IFERROR(VALUE(Customers!T985),"")))</f>
        <v>0</v>
      </c>
      <c r="U985" s="3" t="n">
        <f aca="false">IF(OR(TRIM(Customers!U985&amp;"")="",ISNUMBER(MATCH(TRIM(Customers!U985&amp;""),Codes!$A$5:$A$14,0)),Customers!U985=0),"",IF(ISNUMBER(Customers!U985),Customers!U985,IFERROR(VALUE(Customers!U985),"")))</f>
        <v>663</v>
      </c>
      <c r="V985" s="3" t="n">
        <f aca="false">IF(OR(TRIM(Customers!V985&amp;"")="",ISNUMBER(MATCH(TRIM(Customers!V985&amp;""),Codes!$A$5:$A$14,0))),"",IF(ISNUMBER(Customers!V985),Customers!V985,IFERROR(VALUE(Customers!V985),"")))</f>
        <v>1</v>
      </c>
    </row>
    <row r="986" customFormat="false" ht="15" hidden="false" customHeight="false" outlineLevel="0" collapsed="false">
      <c r="A986" s="2" t="str">
        <f aca="false">Customers!A986</f>
        <v>CL00985</v>
      </c>
      <c r="B986" s="3" t="n">
        <f aca="false">IF(OR(TRIM(Customers!B986&amp;"")="",ISNUMBER(MATCH(TRIM(Customers!B986&amp;""),Codes!$A$5:$A$14,0)),Customers!B986=0),"",IF(ISNUMBER(Customers!B986),Customers!B986,IFERROR(VALUE(Customers!B986),"")))</f>
        <v>52</v>
      </c>
      <c r="C986" s="2" t="str">
        <f aca="false">IF(OR(TRIM(Customers!C986&amp;"")="",ISNUMBER(MATCH(TRIM(Customers!C986&amp;""),Codes!$A$5:$A$14,0))),"",TRIM(Customers!C986))</f>
        <v>F</v>
      </c>
      <c r="D986" s="2" t="str">
        <f aca="false">IF(OR(TRIM(Customers!D986&amp;"")="",ISNUMBER(MATCH(TRIM(Customers!D986&amp;""),Codes!$A$5:$A$14,0))),"",TRIM(Customers!D986))</f>
        <v>Lombardia</v>
      </c>
      <c r="E986" s="2" t="str">
        <f aca="false">IF(OR(TRIM(Customers!E986&amp;"")="",ISNUMBER(MATCH(TRIM(Customers!E986&amp;""),Codes!$A$5:$A$14,0))),"",TRIM(Customers!E986))</f>
        <v>Employee</v>
      </c>
      <c r="F986" s="2" t="str">
        <f aca="false">IF(OR(TRIM(Customers!F986&amp;"")="",ISNUMBER(MATCH(TRIM(Customers!F986&amp;""),Codes!$A$5:$A$14,0))),"",TRIM(Customers!F986))</f>
        <v>Married</v>
      </c>
      <c r="G986" s="4" t="n">
        <f aca="false">IF(OR(TRIM(Customers!G986&amp;"")="",ISNUMBER(MATCH(TRIM(Customers!G986&amp;""),Codes!$A$5:$A$14,0)),Customers!G986=-999),"",IF(ISNUMBER(Customers!G986),Customers!G986,IFERROR(VALUE(Customers!G986),"")))</f>
        <v>40600</v>
      </c>
      <c r="H986" s="3" t="n">
        <f aca="false">IF(OR(TRIM(Customers!H986&amp;"")="",ISNUMBER(MATCH(TRIM(Customers!H986&amp;""),Codes!$A$5:$A$14,0))),"",IF(ISNUMBER(Customers!H986),Customers!H986,IFERROR(VALUE(Customers!H986),"")))</f>
        <v>22</v>
      </c>
      <c r="I986" s="5" t="n">
        <f aca="false">IF(OR(TRIM(Customers!I986&amp;"")="",ISNUMBER(MATCH(TRIM(Customers!I986&amp;""),Codes!$A$5:$A$14,0)),Customers!I986=DATE(1970,1,1)),"",IF(ISNUMBER(Customers!I986),Customers!I986,IFERROR(DATEVALUE(Customers!I986),"")))</f>
        <v>37932</v>
      </c>
      <c r="J986" s="2" t="str">
        <f aca="false">IF(OR(TRIM(Customers!J986&amp;"")="",ISNUMBER(MATCH(TRIM(Customers!J986&amp;""),Codes!$A$5:$A$14,0))),"",TRIM(Customers!J986))</f>
        <v>Branch</v>
      </c>
      <c r="K986" s="3" t="n">
        <f aca="false">IF(OR(TRIM(Customers!K986&amp;"")="",ISNUMBER(MATCH(TRIM(Customers!K986&amp;""),Codes!$A$5:$A$14,0))),"",IF(ISNUMBER(Customers!K986),Customers!K986,IFERROR(VALUE(Customers!K986),"")))</f>
        <v>3</v>
      </c>
      <c r="L986" s="4" t="n">
        <f aca="false">IF(OR(TRIM(Customers!L986&amp;"")="",ISNUMBER(MATCH(TRIM(Customers!L986&amp;""),Codes!$A$5:$A$14,0))),"",IF(ISNUMBER(Customers!L986),Customers!L986,IFERROR(VALUE(Customers!L986),"")))</f>
        <v>4465.61</v>
      </c>
      <c r="M986" s="4" t="n">
        <f aca="false">IF(OR(TRIM(Customers!M986&amp;"")="",ISNUMBER(MATCH(TRIM(Customers!M986&amp;""),Codes!$A$5:$A$14,0))),"",IF(ISNUMBER(Customers!M986),Customers!M986,IFERROR(VALUE(Customers!M986),"")))</f>
        <v>74217.11</v>
      </c>
      <c r="N986" s="3" t="n">
        <f aca="false">IF(OR(TRIM(Customers!N986&amp;"")="",ISNUMBER(MATCH(TRIM(Customers!N986&amp;""),Codes!$A$5:$A$14,0)),Customers!N986=9999),"",IF(ISNUMBER(Customers!N986),Customers!N986,IFERROR(VALUE(Customers!N986),"")))</f>
        <v>22</v>
      </c>
      <c r="O986" s="4" t="n">
        <f aca="false">IF(OR(TRIM(Customers!O986&amp;"")="",ISNUMBER(MATCH(TRIM(Customers!O986&amp;""),Codes!$A$5:$A$14,0))),"",IF(ISNUMBER(Customers!O986),Customers!O986,IFERROR(VALUE(Customers!O986),"")))</f>
        <v>68.67</v>
      </c>
      <c r="P986" s="3" t="n">
        <f aca="false">IF(OR(TRIM(Customers!P986&amp;"")="",ISNUMBER(MATCH(TRIM(Customers!P986&amp;""),Codes!$A$5:$A$14,0))),"",IF(ISNUMBER(Customers!P986),Customers!P986,IFERROR(VALUE(Customers!P986),"")))</f>
        <v>3</v>
      </c>
      <c r="Q986" s="4" t="str">
        <f aca="false">IF(OR(TRIM(Customers!Q986&amp;"")="",ISNUMBER(MATCH(TRIM(Customers!Q986&amp;""),Codes!$A$5:$A$14,0))),"",IF(ISNUMBER(Customers!Q986),Customers!Q986,IFERROR(VALUE(Customers!Q986),"")))</f>
        <v/>
      </c>
      <c r="R986" s="4" t="str">
        <f aca="false">IF(OR(TRIM(Customers!R986&amp;"")="",ISNUMBER(MATCH(TRIM(Customers!R986&amp;""),Codes!$A$5:$A$14,0))),"",IF(ISNUMBER(Customers!R986),Customers!R986,IFERROR(VALUE(Customers!R986),"")))</f>
        <v/>
      </c>
      <c r="S986" s="4" t="n">
        <f aca="false">IF(OR(TRIM(Customers!S986&amp;"")="",ISNUMBER(MATCH(TRIM(Customers!S986&amp;""),Codes!$A$5:$A$14,0))),"",IF(ISNUMBER(Customers!S986),Customers!S986,IFERROR(VALUE(Customers!S986),"")))</f>
        <v>0</v>
      </c>
      <c r="T986" s="4" t="n">
        <f aca="false">IF(OR(TRIM(Customers!T986&amp;"")="",ISNUMBER(MATCH(TRIM(Customers!T986&amp;""),Codes!$A$5:$A$14,0))),"",IF(ISNUMBER(Customers!T986),Customers!T986,IFERROR(VALUE(Customers!T986),"")))</f>
        <v>0</v>
      </c>
      <c r="U986" s="3" t="n">
        <f aca="false">IF(OR(TRIM(Customers!U986&amp;"")="",ISNUMBER(MATCH(TRIM(Customers!U986&amp;""),Codes!$A$5:$A$14,0)),Customers!U986=0),"",IF(ISNUMBER(Customers!U986),Customers!U986,IFERROR(VALUE(Customers!U986),"")))</f>
        <v>738</v>
      </c>
      <c r="V986" s="3" t="n">
        <f aca="false">IF(OR(TRIM(Customers!V986&amp;"")="",ISNUMBER(MATCH(TRIM(Customers!V986&amp;""),Codes!$A$5:$A$14,0))),"",IF(ISNUMBER(Customers!V986),Customers!V986,IFERROR(VALUE(Customers!V986),"")))</f>
        <v>0</v>
      </c>
    </row>
    <row r="987" customFormat="false" ht="15" hidden="false" customHeight="false" outlineLevel="0" collapsed="false">
      <c r="A987" s="2" t="str">
        <f aca="false">Customers!A987</f>
        <v>CL00986</v>
      </c>
      <c r="B987" s="3" t="n">
        <f aca="false">IF(OR(TRIM(Customers!B987&amp;"")="",ISNUMBER(MATCH(TRIM(Customers!B987&amp;""),Codes!$A$5:$A$14,0)),Customers!B987=0),"",IF(ISNUMBER(Customers!B987),Customers!B987,IFERROR(VALUE(Customers!B987),"")))</f>
        <v>38</v>
      </c>
      <c r="C987" s="2" t="str">
        <f aca="false">IF(OR(TRIM(Customers!C987&amp;"")="",ISNUMBER(MATCH(TRIM(Customers!C987&amp;""),Codes!$A$5:$A$14,0))),"",TRIM(Customers!C987))</f>
        <v>M</v>
      </c>
      <c r="D987" s="2" t="str">
        <f aca="false">IF(OR(TRIM(Customers!D987&amp;"")="",ISNUMBER(MATCH(TRIM(Customers!D987&amp;""),Codes!$A$5:$A$14,0))),"",TRIM(Customers!D987))</f>
        <v>Lombardia</v>
      </c>
      <c r="E987" s="2" t="str">
        <f aca="false">IF(OR(TRIM(Customers!E987&amp;"")="",ISNUMBER(MATCH(TRIM(Customers!E987&amp;""),Codes!$A$5:$A$14,0))),"",TRIM(Customers!E987))</f>
        <v>Self-employed</v>
      </c>
      <c r="F987" s="2" t="str">
        <f aca="false">IF(OR(TRIM(Customers!F987&amp;"")="",ISNUMBER(MATCH(TRIM(Customers!F987&amp;""),Codes!$A$5:$A$14,0))),"",TRIM(Customers!F987))</f>
        <v>Single</v>
      </c>
      <c r="G987" s="4" t="n">
        <f aca="false">IF(OR(TRIM(Customers!G987&amp;"")="",ISNUMBER(MATCH(TRIM(Customers!G987&amp;""),Codes!$A$5:$A$14,0)),Customers!G987=-999),"",IF(ISNUMBER(Customers!G987),Customers!G987,IFERROR(VALUE(Customers!G987),"")))</f>
        <v>54300</v>
      </c>
      <c r="H987" s="3" t="n">
        <f aca="false">IF(OR(TRIM(Customers!H987&amp;"")="",ISNUMBER(MATCH(TRIM(Customers!H987&amp;""),Codes!$A$5:$A$14,0))),"",IF(ISNUMBER(Customers!H987),Customers!H987,IFERROR(VALUE(Customers!H987),"")))</f>
        <v>7</v>
      </c>
      <c r="I987" s="5" t="n">
        <f aca="false">IF(OR(TRIM(Customers!I987&amp;"")="",ISNUMBER(MATCH(TRIM(Customers!I987&amp;""),Codes!$A$5:$A$14,0)),Customers!I987=DATE(1970,1,1)),"",IF(ISNUMBER(Customers!I987),Customers!I987,IFERROR(DATEVALUE(Customers!I987),"")))</f>
        <v>43628</v>
      </c>
      <c r="J987" s="2" t="str">
        <f aca="false">IF(OR(TRIM(Customers!J987&amp;"")="",ISNUMBER(MATCH(TRIM(Customers!J987&amp;""),Codes!$A$5:$A$14,0))),"",TRIM(Customers!J987))</f>
        <v>Online Banking</v>
      </c>
      <c r="K987" s="3" t="n">
        <f aca="false">IF(OR(TRIM(Customers!K987&amp;"")="",ISNUMBER(MATCH(TRIM(Customers!K987&amp;""),Codes!$A$5:$A$14,0))),"",IF(ISNUMBER(Customers!K987),Customers!K987,IFERROR(VALUE(Customers!K987),"")))</f>
        <v>2</v>
      </c>
      <c r="L987" s="4" t="n">
        <f aca="false">IF(OR(TRIM(Customers!L987&amp;"")="",ISNUMBER(MATCH(TRIM(Customers!L987&amp;""),Codes!$A$5:$A$14,0))),"",IF(ISNUMBER(Customers!L987),Customers!L987,IFERROR(VALUE(Customers!L987),"")))</f>
        <v>9866.03</v>
      </c>
      <c r="M987" s="4" t="n">
        <f aca="false">IF(OR(TRIM(Customers!M987&amp;"")="",ISNUMBER(MATCH(TRIM(Customers!M987&amp;""),Codes!$A$5:$A$14,0))),"",IF(ISNUMBER(Customers!M987),Customers!M987,IFERROR(VALUE(Customers!M987),"")))</f>
        <v>36713.93</v>
      </c>
      <c r="N987" s="3" t="n">
        <f aca="false">IF(OR(TRIM(Customers!N987&amp;"")="",ISNUMBER(MATCH(TRIM(Customers!N987&amp;""),Codes!$A$5:$A$14,0)),Customers!N987=9999),"",IF(ISNUMBER(Customers!N987),Customers!N987,IFERROR(VALUE(Customers!N987),"")))</f>
        <v>41</v>
      </c>
      <c r="O987" s="4" t="n">
        <f aca="false">IF(OR(TRIM(Customers!O987&amp;"")="",ISNUMBER(MATCH(TRIM(Customers!O987&amp;""),Codes!$A$5:$A$14,0))),"",IF(ISNUMBER(Customers!O987),Customers!O987,IFERROR(VALUE(Customers!O987),"")))</f>
        <v>53.86</v>
      </c>
      <c r="P987" s="3" t="n">
        <f aca="false">IF(OR(TRIM(Customers!P987&amp;"")="",ISNUMBER(MATCH(TRIM(Customers!P987&amp;""),Codes!$A$5:$A$14,0))),"",IF(ISNUMBER(Customers!P987),Customers!P987,IFERROR(VALUE(Customers!P987),"")))</f>
        <v>0</v>
      </c>
      <c r="Q987" s="4" t="n">
        <f aca="false">IF(OR(TRIM(Customers!Q987&amp;"")="",ISNUMBER(MATCH(TRIM(Customers!Q987&amp;""),Codes!$A$5:$A$14,0))),"",IF(ISNUMBER(Customers!Q987),Customers!Q987,IFERROR(VALUE(Customers!Q987),"")))</f>
        <v>8500</v>
      </c>
      <c r="R987" s="4" t="n">
        <f aca="false">IF(OR(TRIM(Customers!R987&amp;"")="",ISNUMBER(MATCH(TRIM(Customers!R987&amp;""),Codes!$A$5:$A$14,0))),"",IF(ISNUMBER(Customers!R987),Customers!R987,IFERROR(VALUE(Customers!R987),"")))</f>
        <v>592.79</v>
      </c>
      <c r="S987" s="4" t="n">
        <f aca="false">IF(OR(TRIM(Customers!S987&amp;"")="",ISNUMBER(MATCH(TRIM(Customers!S987&amp;""),Codes!$A$5:$A$14,0))),"",IF(ISNUMBER(Customers!S987),Customers!S987,IFERROR(VALUE(Customers!S987),"")))</f>
        <v>127000</v>
      </c>
      <c r="T987" s="4" t="n">
        <f aca="false">IF(OR(TRIM(Customers!T987&amp;"")="",ISNUMBER(MATCH(TRIM(Customers!T987&amp;""),Codes!$A$5:$A$14,0))),"",IF(ISNUMBER(Customers!T987),Customers!T987,IFERROR(VALUE(Customers!T987),"")))</f>
        <v>865</v>
      </c>
      <c r="U987" s="3" t="n">
        <f aca="false">IF(OR(TRIM(Customers!U987&amp;"")="",ISNUMBER(MATCH(TRIM(Customers!U987&amp;""),Codes!$A$5:$A$14,0)),Customers!U987=0),"",IF(ISNUMBER(Customers!U987),Customers!U987,IFERROR(VALUE(Customers!U987),"")))</f>
        <v>595</v>
      </c>
      <c r="V987" s="3" t="n">
        <f aca="false">IF(OR(TRIM(Customers!V987&amp;"")="",ISNUMBER(MATCH(TRIM(Customers!V987&amp;""),Codes!$A$5:$A$14,0))),"",IF(ISNUMBER(Customers!V987),Customers!V987,IFERROR(VALUE(Customers!V987),"")))</f>
        <v>1</v>
      </c>
    </row>
    <row r="988" customFormat="false" ht="15" hidden="false" customHeight="false" outlineLevel="0" collapsed="false">
      <c r="A988" s="2" t="str">
        <f aca="false">Customers!A988</f>
        <v>CL00987</v>
      </c>
      <c r="B988" s="3" t="n">
        <f aca="false">IF(OR(TRIM(Customers!B988&amp;"")="",ISNUMBER(MATCH(TRIM(Customers!B988&amp;""),Codes!$A$5:$A$14,0)),Customers!B988=0),"",IF(ISNUMBER(Customers!B988),Customers!B988,IFERROR(VALUE(Customers!B988),"")))</f>
        <v>26</v>
      </c>
      <c r="C988" s="2" t="str">
        <f aca="false">IF(OR(TRIM(Customers!C988&amp;"")="",ISNUMBER(MATCH(TRIM(Customers!C988&amp;""),Codes!$A$5:$A$14,0))),"",TRIM(Customers!C988))</f>
        <v>M</v>
      </c>
      <c r="D988" s="2" t="str">
        <f aca="false">IF(OR(TRIM(Customers!D988&amp;"")="",ISNUMBER(MATCH(TRIM(Customers!D988&amp;""),Codes!$A$5:$A$14,0))),"",TRIM(Customers!D988))</f>
        <v>Puglia</v>
      </c>
      <c r="E988" s="2" t="str">
        <f aca="false">IF(OR(TRIM(Customers!E988&amp;"")="",ISNUMBER(MATCH(TRIM(Customers!E988&amp;""),Codes!$A$5:$A$14,0))),"",TRIM(Customers!E988))</f>
        <v>Manual worker</v>
      </c>
      <c r="F988" s="2" t="str">
        <f aca="false">IF(OR(TRIM(Customers!F988&amp;"")="",ISNUMBER(MATCH(TRIM(Customers!F988&amp;""),Codes!$A$5:$A$14,0))),"",TRIM(Customers!F988))</f>
        <v>Single</v>
      </c>
      <c r="G988" s="4" t="n">
        <f aca="false">IF(OR(TRIM(Customers!G988&amp;"")="",ISNUMBER(MATCH(TRIM(Customers!G988&amp;""),Codes!$A$5:$A$14,0)),Customers!G988=-999),"",IF(ISNUMBER(Customers!G988),Customers!G988,IFERROR(VALUE(Customers!G988),"")))</f>
        <v>50500</v>
      </c>
      <c r="H988" s="3" t="n">
        <f aca="false">IF(OR(TRIM(Customers!H988&amp;"")="",ISNUMBER(MATCH(TRIM(Customers!H988&amp;""),Codes!$A$5:$A$14,0))),"",IF(ISNUMBER(Customers!H988),Customers!H988,IFERROR(VALUE(Customers!H988),"")))</f>
        <v>5</v>
      </c>
      <c r="I988" s="5" t="n">
        <f aca="false">IF(OR(TRIM(Customers!I988&amp;"")="",ISNUMBER(MATCH(TRIM(Customers!I988&amp;""),Codes!$A$5:$A$14,0)),Customers!I988=DATE(1970,1,1)),"",IF(ISNUMBER(Customers!I988),Customers!I988,IFERROR(DATEVALUE(Customers!I988),"")))</f>
        <v>44291</v>
      </c>
      <c r="J988" s="2" t="str">
        <f aca="false">IF(OR(TRIM(Customers!J988&amp;"")="",ISNUMBER(MATCH(TRIM(Customers!J988&amp;""),Codes!$A$5:$A$14,0))),"",TRIM(Customers!J988))</f>
        <v/>
      </c>
      <c r="K988" s="3" t="n">
        <f aca="false">IF(OR(TRIM(Customers!K988&amp;"")="",ISNUMBER(MATCH(TRIM(Customers!K988&amp;""),Codes!$A$5:$A$14,0))),"",IF(ISNUMBER(Customers!K988),Customers!K988,IFERROR(VALUE(Customers!K988),"")))</f>
        <v>2</v>
      </c>
      <c r="L988" s="4" t="n">
        <f aca="false">IF(OR(TRIM(Customers!L988&amp;"")="",ISNUMBER(MATCH(TRIM(Customers!L988&amp;""),Codes!$A$5:$A$14,0))),"",IF(ISNUMBER(Customers!L988),Customers!L988,IFERROR(VALUE(Customers!L988),"")))</f>
        <v>5163.21</v>
      </c>
      <c r="M988" s="4" t="n">
        <f aca="false">IF(OR(TRIM(Customers!M988&amp;"")="",ISNUMBER(MATCH(TRIM(Customers!M988&amp;""),Codes!$A$5:$A$14,0))),"",IF(ISNUMBER(Customers!M988),Customers!M988,IFERROR(VALUE(Customers!M988),"")))</f>
        <v>28145.08</v>
      </c>
      <c r="N988" s="3" t="n">
        <f aca="false">IF(OR(TRIM(Customers!N988&amp;"")="",ISNUMBER(MATCH(TRIM(Customers!N988&amp;""),Codes!$A$5:$A$14,0)),Customers!N988=9999),"",IF(ISNUMBER(Customers!N988),Customers!N988,IFERROR(VALUE(Customers!N988),"")))</f>
        <v>0</v>
      </c>
      <c r="O988" s="4" t="str">
        <f aca="false">IF(OR(TRIM(Customers!O988&amp;"")="",ISNUMBER(MATCH(TRIM(Customers!O988&amp;""),Codes!$A$5:$A$14,0))),"",IF(ISNUMBER(Customers!O988),Customers!O988,IFERROR(VALUE(Customers!O988),"")))</f>
        <v/>
      </c>
      <c r="P988" s="3" t="n">
        <f aca="false">IF(OR(TRIM(Customers!P988&amp;"")="",ISNUMBER(MATCH(TRIM(Customers!P988&amp;""),Codes!$A$5:$A$14,0))),"",IF(ISNUMBER(Customers!P988),Customers!P988,IFERROR(VALUE(Customers!P988),"")))</f>
        <v>0</v>
      </c>
      <c r="Q988" s="4" t="n">
        <f aca="false">IF(OR(TRIM(Customers!Q988&amp;"")="",ISNUMBER(MATCH(TRIM(Customers!Q988&amp;""),Codes!$A$5:$A$14,0))),"",IF(ISNUMBER(Customers!Q988),Customers!Q988,IFERROR(VALUE(Customers!Q988),"")))</f>
        <v>5500</v>
      </c>
      <c r="R988" s="4" t="n">
        <f aca="false">IF(OR(TRIM(Customers!R988&amp;"")="",ISNUMBER(MATCH(TRIM(Customers!R988&amp;""),Codes!$A$5:$A$14,0))),"",IF(ISNUMBER(Customers!R988),Customers!R988,IFERROR(VALUE(Customers!R988),"")))</f>
        <v>1740.06</v>
      </c>
      <c r="S988" s="4" t="n">
        <f aca="false">IF(OR(TRIM(Customers!S988&amp;"")="",ISNUMBER(MATCH(TRIM(Customers!S988&amp;""),Codes!$A$5:$A$14,0))),"",IF(ISNUMBER(Customers!S988),Customers!S988,IFERROR(VALUE(Customers!S988),"")))</f>
        <v>0</v>
      </c>
      <c r="T988" s="4" t="n">
        <f aca="false">IF(OR(TRIM(Customers!T988&amp;"")="",ISNUMBER(MATCH(TRIM(Customers!T988&amp;""),Codes!$A$5:$A$14,0))),"",IF(ISNUMBER(Customers!T988),Customers!T988,IFERROR(VALUE(Customers!T988),"")))</f>
        <v>0</v>
      </c>
      <c r="U988" s="3" t="n">
        <f aca="false">IF(OR(TRIM(Customers!U988&amp;"")="",ISNUMBER(MATCH(TRIM(Customers!U988&amp;""),Codes!$A$5:$A$14,0)),Customers!U988=0),"",IF(ISNUMBER(Customers!U988),Customers!U988,IFERROR(VALUE(Customers!U988),"")))</f>
        <v>690</v>
      </c>
      <c r="V988" s="3" t="n">
        <f aca="false">IF(OR(TRIM(Customers!V988&amp;"")="",ISNUMBER(MATCH(TRIM(Customers!V988&amp;""),Codes!$A$5:$A$14,0))),"",IF(ISNUMBER(Customers!V988),Customers!V988,IFERROR(VALUE(Customers!V988),"")))</f>
        <v>1</v>
      </c>
    </row>
    <row r="989" customFormat="false" ht="15" hidden="false" customHeight="false" outlineLevel="0" collapsed="false">
      <c r="A989" s="2" t="str">
        <f aca="false">Customers!A989</f>
        <v>CL00988</v>
      </c>
      <c r="B989" s="3" t="n">
        <f aca="false">IF(OR(TRIM(Customers!B989&amp;"")="",ISNUMBER(MATCH(TRIM(Customers!B989&amp;""),Codes!$A$5:$A$14,0)),Customers!B989=0),"",IF(ISNUMBER(Customers!B989),Customers!B989,IFERROR(VALUE(Customers!B989),"")))</f>
        <v>42</v>
      </c>
      <c r="C989" s="2" t="str">
        <f aca="false">IF(OR(TRIM(Customers!C989&amp;"")="",ISNUMBER(MATCH(TRIM(Customers!C989&amp;""),Codes!$A$5:$A$14,0))),"",TRIM(Customers!C989))</f>
        <v>M</v>
      </c>
      <c r="D989" s="2" t="str">
        <f aca="false">IF(OR(TRIM(Customers!D989&amp;"")="",ISNUMBER(MATCH(TRIM(Customers!D989&amp;""),Codes!$A$5:$A$14,0))),"",TRIM(Customers!D989))</f>
        <v>Basilicata</v>
      </c>
      <c r="E989" s="2" t="str">
        <f aca="false">IF(OR(TRIM(Customers!E989&amp;"")="",ISNUMBER(MATCH(TRIM(Customers!E989&amp;""),Codes!$A$5:$A$14,0))),"",TRIM(Customers!E989))</f>
        <v>Employee</v>
      </c>
      <c r="F989" s="2" t="str">
        <f aca="false">IF(OR(TRIM(Customers!F989&amp;"")="",ISNUMBER(MATCH(TRIM(Customers!F989&amp;""),Codes!$A$5:$A$14,0))),"",TRIM(Customers!F989))</f>
        <v>Married</v>
      </c>
      <c r="G989" s="4" t="n">
        <f aca="false">IF(OR(TRIM(Customers!G989&amp;"")="",ISNUMBER(MATCH(TRIM(Customers!G989&amp;""),Codes!$A$5:$A$14,0)),Customers!G989=-999),"",IF(ISNUMBER(Customers!G989),Customers!G989,IFERROR(VALUE(Customers!G989),"")))</f>
        <v>28000</v>
      </c>
      <c r="H989" s="3" t="n">
        <f aca="false">IF(OR(TRIM(Customers!H989&amp;"")="",ISNUMBER(MATCH(TRIM(Customers!H989&amp;""),Codes!$A$5:$A$14,0))),"",IF(ISNUMBER(Customers!H989),Customers!H989,IFERROR(VALUE(Customers!H989),"")))</f>
        <v>13</v>
      </c>
      <c r="I989" s="5" t="n">
        <f aca="false">IF(OR(TRIM(Customers!I989&amp;"")="",ISNUMBER(MATCH(TRIM(Customers!I989&amp;""),Codes!$A$5:$A$14,0)),Customers!I989=DATE(1970,1,1)),"",IF(ISNUMBER(Customers!I989),Customers!I989,IFERROR(DATEVALUE(Customers!I989),"")))</f>
        <v>41241</v>
      </c>
      <c r="J989" s="2" t="str">
        <f aca="false">IF(OR(TRIM(Customers!J989&amp;"")="",ISNUMBER(MATCH(TRIM(Customers!J989&amp;""),Codes!$A$5:$A$14,0))),"",TRIM(Customers!J989))</f>
        <v>Branch</v>
      </c>
      <c r="K989" s="3" t="n">
        <f aca="false">IF(OR(TRIM(Customers!K989&amp;"")="",ISNUMBER(MATCH(TRIM(Customers!K989&amp;""),Codes!$A$5:$A$14,0))),"",IF(ISNUMBER(Customers!K989),Customers!K989,IFERROR(VALUE(Customers!K989),"")))</f>
        <v>1</v>
      </c>
      <c r="L989" s="4" t="n">
        <f aca="false">IF(OR(TRIM(Customers!L989&amp;"")="",ISNUMBER(MATCH(TRIM(Customers!L989&amp;""),Codes!$A$5:$A$14,0))),"",IF(ISNUMBER(Customers!L989),Customers!L989,IFERROR(VALUE(Customers!L989),"")))</f>
        <v>4465.59</v>
      </c>
      <c r="M989" s="4" t="n">
        <f aca="false">IF(OR(TRIM(Customers!M989&amp;"")="",ISNUMBER(MATCH(TRIM(Customers!M989&amp;""),Codes!$A$5:$A$14,0))),"",IF(ISNUMBER(Customers!M989),Customers!M989,IFERROR(VALUE(Customers!M989),"")))</f>
        <v>0</v>
      </c>
      <c r="N989" s="3" t="n">
        <f aca="false">IF(OR(TRIM(Customers!N989&amp;"")="",ISNUMBER(MATCH(TRIM(Customers!N989&amp;""),Codes!$A$5:$A$14,0)),Customers!N989=9999),"",IF(ISNUMBER(Customers!N989),Customers!N989,IFERROR(VALUE(Customers!N989),"")))</f>
        <v>22</v>
      </c>
      <c r="O989" s="4" t="n">
        <f aca="false">IF(OR(TRIM(Customers!O989&amp;"")="",ISNUMBER(MATCH(TRIM(Customers!O989&amp;""),Codes!$A$5:$A$14,0))),"",IF(ISNUMBER(Customers!O989),Customers!O989,IFERROR(VALUE(Customers!O989),"")))</f>
        <v>38.89</v>
      </c>
      <c r="P989" s="3" t="n">
        <f aca="false">IF(OR(TRIM(Customers!P989&amp;"")="",ISNUMBER(MATCH(TRIM(Customers!P989&amp;""),Codes!$A$5:$A$14,0))),"",IF(ISNUMBER(Customers!P989),Customers!P989,IFERROR(VALUE(Customers!P989),"")))</f>
        <v>3</v>
      </c>
      <c r="Q989" s="4" t="str">
        <f aca="false">IF(OR(TRIM(Customers!Q989&amp;"")="",ISNUMBER(MATCH(TRIM(Customers!Q989&amp;""),Codes!$A$5:$A$14,0))),"",IF(ISNUMBER(Customers!Q989),Customers!Q989,IFERROR(VALUE(Customers!Q989),"")))</f>
        <v/>
      </c>
      <c r="R989" s="4" t="n">
        <f aca="false">IF(OR(TRIM(Customers!R989&amp;"")="",ISNUMBER(MATCH(TRIM(Customers!R989&amp;""),Codes!$A$5:$A$14,0))),"",IF(ISNUMBER(Customers!R989),Customers!R989,IFERROR(VALUE(Customers!R989),"")))</f>
        <v>534.41</v>
      </c>
      <c r="S989" s="4" t="str">
        <f aca="false">IF(OR(TRIM(Customers!S989&amp;"")="",ISNUMBER(MATCH(TRIM(Customers!S989&amp;""),Codes!$A$5:$A$14,0))),"",IF(ISNUMBER(Customers!S989),Customers!S989,IFERROR(VALUE(Customers!S989),"")))</f>
        <v/>
      </c>
      <c r="T989" s="4" t="str">
        <f aca="false">IF(OR(TRIM(Customers!T989&amp;"")="",ISNUMBER(MATCH(TRIM(Customers!T989&amp;""),Codes!$A$5:$A$14,0))),"",IF(ISNUMBER(Customers!T989),Customers!T989,IFERROR(VALUE(Customers!T989),"")))</f>
        <v/>
      </c>
      <c r="U989" s="3" t="n">
        <f aca="false">IF(OR(TRIM(Customers!U989&amp;"")="",ISNUMBER(MATCH(TRIM(Customers!U989&amp;""),Codes!$A$5:$A$14,0)),Customers!U989=0),"",IF(ISNUMBER(Customers!U989),Customers!U989,IFERROR(VALUE(Customers!U989),"")))</f>
        <v>626</v>
      </c>
      <c r="V989" s="3" t="n">
        <f aca="false">IF(OR(TRIM(Customers!V989&amp;"")="",ISNUMBER(MATCH(TRIM(Customers!V989&amp;""),Codes!$A$5:$A$14,0))),"",IF(ISNUMBER(Customers!V989),Customers!V989,IFERROR(VALUE(Customers!V989),"")))</f>
        <v>0</v>
      </c>
    </row>
    <row r="990" customFormat="false" ht="15" hidden="false" customHeight="false" outlineLevel="0" collapsed="false">
      <c r="A990" s="2" t="str">
        <f aca="false">Customers!A990</f>
        <v>CL00989</v>
      </c>
      <c r="B990" s="3" t="n">
        <f aca="false">IF(OR(TRIM(Customers!B990&amp;"")="",ISNUMBER(MATCH(TRIM(Customers!B990&amp;""),Codes!$A$5:$A$14,0)),Customers!B990=0),"",IF(ISNUMBER(Customers!B990),Customers!B990,IFERROR(VALUE(Customers!B990),"")))</f>
        <v>49</v>
      </c>
      <c r="C990" s="2" t="str">
        <f aca="false">IF(OR(TRIM(Customers!C990&amp;"")="",ISNUMBER(MATCH(TRIM(Customers!C990&amp;""),Codes!$A$5:$A$14,0))),"",TRIM(Customers!C990))</f>
        <v>F</v>
      </c>
      <c r="D990" s="2" t="str">
        <f aca="false">IF(OR(TRIM(Customers!D990&amp;"")="",ISNUMBER(MATCH(TRIM(Customers!D990&amp;""),Codes!$A$5:$A$14,0))),"",TRIM(Customers!D990))</f>
        <v>Puglia</v>
      </c>
      <c r="E990" s="2" t="str">
        <f aca="false">IF(OR(TRIM(Customers!E990&amp;"")="",ISNUMBER(MATCH(TRIM(Customers!E990&amp;""),Codes!$A$5:$A$14,0))),"",TRIM(Customers!E990))</f>
        <v>Shopkeeper</v>
      </c>
      <c r="F990" s="2" t="str">
        <f aca="false">IF(OR(TRIM(Customers!F990&amp;"")="",ISNUMBER(MATCH(TRIM(Customers!F990&amp;""),Codes!$A$5:$A$14,0))),"",TRIM(Customers!F990))</f>
        <v>Married</v>
      </c>
      <c r="G990" s="4" t="n">
        <f aca="false">IF(OR(TRIM(Customers!G990&amp;"")="",ISNUMBER(MATCH(TRIM(Customers!G990&amp;""),Codes!$A$5:$A$14,0)),Customers!G990=-999),"",IF(ISNUMBER(Customers!G990),Customers!G990,IFERROR(VALUE(Customers!G990),"")))</f>
        <v>20000</v>
      </c>
      <c r="H990" s="3" t="n">
        <f aca="false">IF(OR(TRIM(Customers!H990&amp;"")="",ISNUMBER(MATCH(TRIM(Customers!H990&amp;""),Codes!$A$5:$A$14,0))),"",IF(ISNUMBER(Customers!H990),Customers!H990,IFERROR(VALUE(Customers!H990),"")))</f>
        <v>23</v>
      </c>
      <c r="I990" s="5" t="n">
        <f aca="false">IF(OR(TRIM(Customers!I990&amp;"")="",ISNUMBER(MATCH(TRIM(Customers!I990&amp;""),Codes!$A$5:$A$14,0)),Customers!I990=DATE(1970,1,1)),"",IF(ISNUMBER(Customers!I990),Customers!I990,IFERROR(DATEVALUE(Customers!I990),"")))</f>
        <v>37658</v>
      </c>
      <c r="J990" s="2" t="str">
        <f aca="false">IF(OR(TRIM(Customers!J990&amp;"")="",ISNUMBER(MATCH(TRIM(Customers!J990&amp;""),Codes!$A$5:$A$14,0))),"",TRIM(Customers!J990))</f>
        <v>Online Banking</v>
      </c>
      <c r="K990" s="3" t="n">
        <f aca="false">IF(OR(TRIM(Customers!K990&amp;"")="",ISNUMBER(MATCH(TRIM(Customers!K990&amp;""),Codes!$A$5:$A$14,0))),"",IF(ISNUMBER(Customers!K990),Customers!K990,IFERROR(VALUE(Customers!K990),"")))</f>
        <v>3</v>
      </c>
      <c r="L990" s="4" t="n">
        <f aca="false">IF(OR(TRIM(Customers!L990&amp;"")="",ISNUMBER(MATCH(TRIM(Customers!L990&amp;""),Codes!$A$5:$A$14,0))),"",IF(ISNUMBER(Customers!L990),Customers!L990,IFERROR(VALUE(Customers!L990),"")))</f>
        <v>897.23</v>
      </c>
      <c r="M990" s="4" t="n">
        <f aca="false">IF(OR(TRIM(Customers!M990&amp;"")="",ISNUMBER(MATCH(TRIM(Customers!M990&amp;""),Codes!$A$5:$A$14,0))),"",IF(ISNUMBER(Customers!M990),Customers!M990,IFERROR(VALUE(Customers!M990),"")))</f>
        <v>31272.41</v>
      </c>
      <c r="N990" s="3" t="n">
        <f aca="false">IF(OR(TRIM(Customers!N990&amp;"")="",ISNUMBER(MATCH(TRIM(Customers!N990&amp;""),Codes!$A$5:$A$14,0)),Customers!N990=9999),"",IF(ISNUMBER(Customers!N990),Customers!N990,IFERROR(VALUE(Customers!N990),"")))</f>
        <v>26</v>
      </c>
      <c r="O990" s="4" t="n">
        <f aca="false">IF(OR(TRIM(Customers!O990&amp;"")="",ISNUMBER(MATCH(TRIM(Customers!O990&amp;""),Codes!$A$5:$A$14,0))),"",IF(ISNUMBER(Customers!O990),Customers!O990,IFERROR(VALUE(Customers!O990),"")))</f>
        <v>35.19</v>
      </c>
      <c r="P990" s="3" t="n">
        <f aca="false">IF(OR(TRIM(Customers!P990&amp;"")="",ISNUMBER(MATCH(TRIM(Customers!P990&amp;""),Codes!$A$5:$A$14,0))),"",IF(ISNUMBER(Customers!P990),Customers!P990,IFERROR(VALUE(Customers!P990),"")))</f>
        <v>2</v>
      </c>
      <c r="Q990" s="4" t="n">
        <f aca="false">IF(OR(TRIM(Customers!Q990&amp;"")="",ISNUMBER(MATCH(TRIM(Customers!Q990&amp;""),Codes!$A$5:$A$14,0))),"",IF(ISNUMBER(Customers!Q990),Customers!Q990,IFERROR(VALUE(Customers!Q990),"")))</f>
        <v>4000</v>
      </c>
      <c r="R990" s="4" t="n">
        <f aca="false">IF(OR(TRIM(Customers!R990&amp;"")="",ISNUMBER(MATCH(TRIM(Customers!R990&amp;""),Codes!$A$5:$A$14,0))),"",IF(ISNUMBER(Customers!R990),Customers!R990,IFERROR(VALUE(Customers!R990),"")))</f>
        <v>610.83</v>
      </c>
      <c r="S990" s="4" t="n">
        <f aca="false">IF(OR(TRIM(Customers!S990&amp;"")="",ISNUMBER(MATCH(TRIM(Customers!S990&amp;""),Codes!$A$5:$A$14,0))),"",IF(ISNUMBER(Customers!S990),Customers!S990,IFERROR(VALUE(Customers!S990),"")))</f>
        <v>79000</v>
      </c>
      <c r="T990" s="4" t="n">
        <f aca="false">IF(OR(TRIM(Customers!T990&amp;"")="",ISNUMBER(MATCH(TRIM(Customers!T990&amp;""),Codes!$A$5:$A$14,0))),"",IF(ISNUMBER(Customers!T990),Customers!T990,IFERROR(VALUE(Customers!T990),"")))</f>
        <v>405</v>
      </c>
      <c r="U990" s="3" t="n">
        <f aca="false">IF(OR(TRIM(Customers!U990&amp;"")="",ISNUMBER(MATCH(TRIM(Customers!U990&amp;""),Codes!$A$5:$A$14,0)),Customers!U990=0),"",IF(ISNUMBER(Customers!U990),Customers!U990,IFERROR(VALUE(Customers!U990),"")))</f>
        <v>598</v>
      </c>
      <c r="V990" s="3" t="n">
        <f aca="false">IF(OR(TRIM(Customers!V990&amp;"")="",ISNUMBER(MATCH(TRIM(Customers!V990&amp;""),Codes!$A$5:$A$14,0))),"",IF(ISNUMBER(Customers!V990),Customers!V990,IFERROR(VALUE(Customers!V990),"")))</f>
        <v>0</v>
      </c>
    </row>
    <row r="991" customFormat="false" ht="15" hidden="false" customHeight="false" outlineLevel="0" collapsed="false">
      <c r="A991" s="2" t="str">
        <f aca="false">Customers!A991</f>
        <v>CL00990</v>
      </c>
      <c r="B991" s="3" t="n">
        <f aca="false">IF(OR(TRIM(Customers!B991&amp;"")="",ISNUMBER(MATCH(TRIM(Customers!B991&amp;""),Codes!$A$5:$A$14,0)),Customers!B991=0),"",IF(ISNUMBER(Customers!B991),Customers!B991,IFERROR(VALUE(Customers!B991),"")))</f>
        <v>57</v>
      </c>
      <c r="C991" s="2" t="str">
        <f aca="false">IF(OR(TRIM(Customers!C991&amp;"")="",ISNUMBER(MATCH(TRIM(Customers!C991&amp;""),Codes!$A$5:$A$14,0))),"",TRIM(Customers!C991))</f>
        <v>M</v>
      </c>
      <c r="D991" s="2" t="str">
        <f aca="false">IF(OR(TRIM(Customers!D991&amp;"")="",ISNUMBER(MATCH(TRIM(Customers!D991&amp;""),Codes!$A$5:$A$14,0))),"",TRIM(Customers!D991))</f>
        <v>Toscana</v>
      </c>
      <c r="E991" s="2" t="str">
        <f aca="false">IF(OR(TRIM(Customers!E991&amp;"")="",ISNUMBER(MATCH(TRIM(Customers!E991&amp;""),Codes!$A$5:$A$14,0))),"",TRIM(Customers!E991))</f>
        <v>Manual worker</v>
      </c>
      <c r="F991" s="2" t="str">
        <f aca="false">IF(OR(TRIM(Customers!F991&amp;"")="",ISNUMBER(MATCH(TRIM(Customers!F991&amp;""),Codes!$A$5:$A$14,0))),"",TRIM(Customers!F991))</f>
        <v>Married</v>
      </c>
      <c r="G991" s="4" t="n">
        <f aca="false">IF(OR(TRIM(Customers!G991&amp;"")="",ISNUMBER(MATCH(TRIM(Customers!G991&amp;""),Codes!$A$5:$A$14,0)),Customers!G991=-999),"",IF(ISNUMBER(Customers!G991),Customers!G991,IFERROR(VALUE(Customers!G991),"")))</f>
        <v>32100</v>
      </c>
      <c r="H991" s="3" t="n">
        <f aca="false">IF(OR(TRIM(Customers!H991&amp;"")="",ISNUMBER(MATCH(TRIM(Customers!H991&amp;""),Codes!$A$5:$A$14,0))),"",IF(ISNUMBER(Customers!H991),Customers!H991,IFERROR(VALUE(Customers!H991),"")))</f>
        <v>25</v>
      </c>
      <c r="I991" s="5" t="n">
        <f aca="false">IF(OR(TRIM(Customers!I991&amp;"")="",ISNUMBER(MATCH(TRIM(Customers!I991&amp;""),Codes!$A$5:$A$14,0)),Customers!I991=DATE(1970,1,1)),"",IF(ISNUMBER(Customers!I991),Customers!I991,IFERROR(DATEVALUE(Customers!I991),"")))</f>
        <v>37118</v>
      </c>
      <c r="J991" s="2" t="str">
        <f aca="false">IF(OR(TRIM(Customers!J991&amp;"")="",ISNUMBER(MATCH(TRIM(Customers!J991&amp;""),Codes!$A$5:$A$14,0))),"",TRIM(Customers!J991))</f>
        <v>Branch</v>
      </c>
      <c r="K991" s="3" t="n">
        <f aca="false">IF(OR(TRIM(Customers!K991&amp;"")="",ISNUMBER(MATCH(TRIM(Customers!K991&amp;""),Codes!$A$5:$A$14,0))),"",IF(ISNUMBER(Customers!K991),Customers!K991,IFERROR(VALUE(Customers!K991),"")))</f>
        <v>5</v>
      </c>
      <c r="L991" s="4" t="n">
        <f aca="false">IF(OR(TRIM(Customers!L991&amp;"")="",ISNUMBER(MATCH(TRIM(Customers!L991&amp;""),Codes!$A$5:$A$14,0))),"",IF(ISNUMBER(Customers!L991),Customers!L991,IFERROR(VALUE(Customers!L991),"")))</f>
        <v>483.29</v>
      </c>
      <c r="M991" s="4" t="n">
        <f aca="false">IF(OR(TRIM(Customers!M991&amp;"")="",ISNUMBER(MATCH(TRIM(Customers!M991&amp;""),Codes!$A$5:$A$14,0))),"",IF(ISNUMBER(Customers!M991),Customers!M991,IFERROR(VALUE(Customers!M991),"")))</f>
        <v>0</v>
      </c>
      <c r="N991" s="3" t="n">
        <f aca="false">IF(OR(TRIM(Customers!N991&amp;"")="",ISNUMBER(MATCH(TRIM(Customers!N991&amp;""),Codes!$A$5:$A$14,0)),Customers!N991=9999),"",IF(ISNUMBER(Customers!N991),Customers!N991,IFERROR(VALUE(Customers!N991),"")))</f>
        <v>16</v>
      </c>
      <c r="O991" s="4" t="n">
        <f aca="false">IF(OR(TRIM(Customers!O991&amp;"")="",ISNUMBER(MATCH(TRIM(Customers!O991&amp;""),Codes!$A$5:$A$14,0))),"",IF(ISNUMBER(Customers!O991),Customers!O991,IFERROR(VALUE(Customers!O991),"")))</f>
        <v>56.79</v>
      </c>
      <c r="P991" s="3" t="n">
        <f aca="false">IF(OR(TRIM(Customers!P991&amp;"")="",ISNUMBER(MATCH(TRIM(Customers!P991&amp;""),Codes!$A$5:$A$14,0))),"",IF(ISNUMBER(Customers!P991),Customers!P991,IFERROR(VALUE(Customers!P991),"")))</f>
        <v>4</v>
      </c>
      <c r="Q991" s="4" t="n">
        <f aca="false">IF(OR(TRIM(Customers!Q991&amp;"")="",ISNUMBER(MATCH(TRIM(Customers!Q991&amp;""),Codes!$A$5:$A$14,0))),"",IF(ISNUMBER(Customers!Q991),Customers!Q991,IFERROR(VALUE(Customers!Q991),"")))</f>
        <v>0</v>
      </c>
      <c r="R991" s="4" t="n">
        <f aca="false">IF(OR(TRIM(Customers!R991&amp;"")="",ISNUMBER(MATCH(TRIM(Customers!R991&amp;""),Codes!$A$5:$A$14,0))),"",IF(ISNUMBER(Customers!R991),Customers!R991,IFERROR(VALUE(Customers!R991),"")))</f>
        <v>0</v>
      </c>
      <c r="S991" s="4" t="n">
        <f aca="false">IF(OR(TRIM(Customers!S991&amp;"")="",ISNUMBER(MATCH(TRIM(Customers!S991&amp;""),Codes!$A$5:$A$14,0))),"",IF(ISNUMBER(Customers!S991),Customers!S991,IFERROR(VALUE(Customers!S991),"")))</f>
        <v>61000</v>
      </c>
      <c r="T991" s="4" t="n">
        <f aca="false">IF(OR(TRIM(Customers!T991&amp;"")="",ISNUMBER(MATCH(TRIM(Customers!T991&amp;""),Codes!$A$5:$A$14,0))),"",IF(ISNUMBER(Customers!T991),Customers!T991,IFERROR(VALUE(Customers!T991),"")))</f>
        <v>395</v>
      </c>
      <c r="U991" s="3" t="n">
        <f aca="false">IF(OR(TRIM(Customers!U991&amp;"")="",ISNUMBER(MATCH(TRIM(Customers!U991&amp;""),Codes!$A$5:$A$14,0)),Customers!U991=0),"",IF(ISNUMBER(Customers!U991),Customers!U991,IFERROR(VALUE(Customers!U991),"")))</f>
        <v>721</v>
      </c>
      <c r="V991" s="3" t="n">
        <f aca="false">IF(OR(TRIM(Customers!V991&amp;"")="",ISNUMBER(MATCH(TRIM(Customers!V991&amp;""),Codes!$A$5:$A$14,0))),"",IF(ISNUMBER(Customers!V991),Customers!V991,IFERROR(VALUE(Customers!V991),"")))</f>
        <v>0</v>
      </c>
    </row>
    <row r="992" customFormat="false" ht="15" hidden="false" customHeight="false" outlineLevel="0" collapsed="false">
      <c r="A992" s="2" t="str">
        <f aca="false">Customers!A992</f>
        <v>CL00991</v>
      </c>
      <c r="B992" s="3" t="n">
        <f aca="false">IF(OR(TRIM(Customers!B992&amp;"")="",ISNUMBER(MATCH(TRIM(Customers!B992&amp;""),Codes!$A$5:$A$14,0)),Customers!B992=0),"",IF(ISNUMBER(Customers!B992),Customers!B992,IFERROR(VALUE(Customers!B992),"")))</f>
        <v>54</v>
      </c>
      <c r="C992" s="2" t="str">
        <f aca="false">IF(OR(TRIM(Customers!C992&amp;"")="",ISNUMBER(MATCH(TRIM(Customers!C992&amp;""),Codes!$A$5:$A$14,0))),"",TRIM(Customers!C992))</f>
        <v>M</v>
      </c>
      <c r="D992" s="2" t="str">
        <f aca="false">IF(OR(TRIM(Customers!D992&amp;"")="",ISNUMBER(MATCH(TRIM(Customers!D992&amp;""),Codes!$A$5:$A$14,0))),"",TRIM(Customers!D992))</f>
        <v>Liguria</v>
      </c>
      <c r="E992" s="2" t="str">
        <f aca="false">IF(OR(TRIM(Customers!E992&amp;"")="",ISNUMBER(MATCH(TRIM(Customers!E992&amp;""),Codes!$A$5:$A$14,0))),"",TRIM(Customers!E992))</f>
        <v>Self-employed</v>
      </c>
      <c r="F992" s="2" t="str">
        <f aca="false">IF(OR(TRIM(Customers!F992&amp;"")="",ISNUMBER(MATCH(TRIM(Customers!F992&amp;""),Codes!$A$5:$A$14,0))),"",TRIM(Customers!F992))</f>
        <v>Single</v>
      </c>
      <c r="G992" s="4" t="str">
        <f aca="false">IF(OR(TRIM(Customers!G992&amp;"")="",ISNUMBER(MATCH(TRIM(Customers!G992&amp;""),Codes!$A$5:$A$14,0)),Customers!G992=-999),"",IF(ISNUMBER(Customers!G992),Customers!G992,IFERROR(VALUE(Customers!G992),"")))</f>
        <v/>
      </c>
      <c r="H992" s="3" t="n">
        <f aca="false">IF(OR(TRIM(Customers!H992&amp;"")="",ISNUMBER(MATCH(TRIM(Customers!H992&amp;""),Codes!$A$5:$A$14,0))),"",IF(ISNUMBER(Customers!H992),Customers!H992,IFERROR(VALUE(Customers!H992),"")))</f>
        <v>10</v>
      </c>
      <c r="I992" s="5" t="n">
        <f aca="false">IF(OR(TRIM(Customers!I992&amp;"")="",ISNUMBER(MATCH(TRIM(Customers!I992&amp;""),Codes!$A$5:$A$14,0)),Customers!I992=DATE(1970,1,1)),"",IF(ISNUMBER(Customers!I992),Customers!I992,IFERROR(DATEVALUE(Customers!I992),"")))</f>
        <v>42374</v>
      </c>
      <c r="J992" s="2" t="str">
        <f aca="false">IF(OR(TRIM(Customers!J992&amp;"")="",ISNUMBER(MATCH(TRIM(Customers!J992&amp;""),Codes!$A$5:$A$14,0))),"",TRIM(Customers!J992))</f>
        <v>App</v>
      </c>
      <c r="K992" s="3" t="n">
        <f aca="false">IF(OR(TRIM(Customers!K992&amp;"")="",ISNUMBER(MATCH(TRIM(Customers!K992&amp;""),Codes!$A$5:$A$14,0))),"",IF(ISNUMBER(Customers!K992),Customers!K992,IFERROR(VALUE(Customers!K992),"")))</f>
        <v>3</v>
      </c>
      <c r="L992" s="4" t="n">
        <f aca="false">IF(OR(TRIM(Customers!L992&amp;"")="",ISNUMBER(MATCH(TRIM(Customers!L992&amp;""),Codes!$A$5:$A$14,0))),"",IF(ISNUMBER(Customers!L992),Customers!L992,IFERROR(VALUE(Customers!L992),"")))</f>
        <v>946.51</v>
      </c>
      <c r="M992" s="4" t="n">
        <f aca="false">IF(OR(TRIM(Customers!M992&amp;"")="",ISNUMBER(MATCH(TRIM(Customers!M992&amp;""),Codes!$A$5:$A$14,0))),"",IF(ISNUMBER(Customers!M992),Customers!M992,IFERROR(VALUE(Customers!M992),"")))</f>
        <v>45109.25</v>
      </c>
      <c r="N992" s="3" t="n">
        <f aca="false">IF(OR(TRIM(Customers!N992&amp;"")="",ISNUMBER(MATCH(TRIM(Customers!N992&amp;""),Codes!$A$5:$A$14,0)),Customers!N992=9999),"",IF(ISNUMBER(Customers!N992),Customers!N992,IFERROR(VALUE(Customers!N992),"")))</f>
        <v>34</v>
      </c>
      <c r="O992" s="4" t="n">
        <f aca="false">IF(OR(TRIM(Customers!O992&amp;"")="",ISNUMBER(MATCH(TRIM(Customers!O992&amp;""),Codes!$A$5:$A$14,0))),"",IF(ISNUMBER(Customers!O992),Customers!O992,IFERROR(VALUE(Customers!O992),"")))</f>
        <v>147.28</v>
      </c>
      <c r="P992" s="3" t="n">
        <f aca="false">IF(OR(TRIM(Customers!P992&amp;"")="",ISNUMBER(MATCH(TRIM(Customers!P992&amp;""),Codes!$A$5:$A$14,0))),"",IF(ISNUMBER(Customers!P992),Customers!P992,IFERROR(VALUE(Customers!P992),"")))</f>
        <v>0</v>
      </c>
      <c r="Q992" s="4" t="n">
        <f aca="false">IF(OR(TRIM(Customers!Q992&amp;"")="",ISNUMBER(MATCH(TRIM(Customers!Q992&amp;""),Codes!$A$5:$A$14,0))),"",IF(ISNUMBER(Customers!Q992),Customers!Q992,IFERROR(VALUE(Customers!Q992),"")))</f>
        <v>11000</v>
      </c>
      <c r="R992" s="4" t="n">
        <f aca="false">IF(OR(TRIM(Customers!R992&amp;"")="",ISNUMBER(MATCH(TRIM(Customers!R992&amp;""),Codes!$A$5:$A$14,0))),"",IF(ISNUMBER(Customers!R992),Customers!R992,IFERROR(VALUE(Customers!R992),"")))</f>
        <v>2458.06</v>
      </c>
      <c r="S992" s="4" t="n">
        <f aca="false">IF(OR(TRIM(Customers!S992&amp;"")="",ISNUMBER(MATCH(TRIM(Customers!S992&amp;""),Codes!$A$5:$A$14,0))),"",IF(ISNUMBER(Customers!S992),Customers!S992,IFERROR(VALUE(Customers!S992),"")))</f>
        <v>77000</v>
      </c>
      <c r="T992" s="4" t="n">
        <f aca="false">IF(OR(TRIM(Customers!T992&amp;"")="",ISNUMBER(MATCH(TRIM(Customers!T992&amp;""),Codes!$A$5:$A$14,0))),"",IF(ISNUMBER(Customers!T992),Customers!T992,IFERROR(VALUE(Customers!T992),"")))</f>
        <v>428</v>
      </c>
      <c r="U992" s="3" t="n">
        <f aca="false">IF(OR(TRIM(Customers!U992&amp;"")="",ISNUMBER(MATCH(TRIM(Customers!U992&amp;""),Codes!$A$5:$A$14,0)),Customers!U992=0),"",IF(ISNUMBER(Customers!U992),Customers!U992,IFERROR(VALUE(Customers!U992),"")))</f>
        <v>675</v>
      </c>
      <c r="V992" s="3" t="n">
        <f aca="false">IF(OR(TRIM(Customers!V992&amp;"")="",ISNUMBER(MATCH(TRIM(Customers!V992&amp;""),Codes!$A$5:$A$14,0))),"",IF(ISNUMBER(Customers!V992),Customers!V992,IFERROR(VALUE(Customers!V992),"")))</f>
        <v>0</v>
      </c>
    </row>
    <row r="993" customFormat="false" ht="15" hidden="false" customHeight="false" outlineLevel="0" collapsed="false">
      <c r="A993" s="2" t="str">
        <f aca="false">Customers!A993</f>
        <v>CL00992</v>
      </c>
      <c r="B993" s="3" t="n">
        <f aca="false">IF(OR(TRIM(Customers!B993&amp;"")="",ISNUMBER(MATCH(TRIM(Customers!B993&amp;""),Codes!$A$5:$A$14,0)),Customers!B993=0),"",IF(ISNUMBER(Customers!B993),Customers!B993,IFERROR(VALUE(Customers!B993),"")))</f>
        <v>55</v>
      </c>
      <c r="C993" s="2" t="str">
        <f aca="false">IF(OR(TRIM(Customers!C993&amp;"")="",ISNUMBER(MATCH(TRIM(Customers!C993&amp;""),Codes!$A$5:$A$14,0))),"",TRIM(Customers!C993))</f>
        <v>M</v>
      </c>
      <c r="D993" s="2" t="str">
        <f aca="false">IF(OR(TRIM(Customers!D993&amp;"")="",ISNUMBER(MATCH(TRIM(Customers!D993&amp;""),Codes!$A$5:$A$14,0))),"",TRIM(Customers!D993))</f>
        <v>Emilia-Romagna</v>
      </c>
      <c r="E993" s="2" t="str">
        <f aca="false">IF(OR(TRIM(Customers!E993&amp;"")="",ISNUMBER(MATCH(TRIM(Customers!E993&amp;""),Codes!$A$5:$A$14,0))),"",TRIM(Customers!E993))</f>
        <v>Employee</v>
      </c>
      <c r="F993" s="2" t="str">
        <f aca="false">IF(OR(TRIM(Customers!F993&amp;"")="",ISNUMBER(MATCH(TRIM(Customers!F993&amp;""),Codes!$A$5:$A$14,0))),"",TRIM(Customers!F993))</f>
        <v>Married</v>
      </c>
      <c r="G993" s="4" t="n">
        <f aca="false">IF(OR(TRIM(Customers!G993&amp;"")="",ISNUMBER(MATCH(TRIM(Customers!G993&amp;""),Codes!$A$5:$A$14,0)),Customers!G993=-999),"",IF(ISNUMBER(Customers!G993),Customers!G993,IFERROR(VALUE(Customers!G993),"")))</f>
        <v>36600</v>
      </c>
      <c r="H993" s="3" t="n">
        <f aca="false">IF(OR(TRIM(Customers!H993&amp;"")="",ISNUMBER(MATCH(TRIM(Customers!H993&amp;""),Codes!$A$5:$A$14,0))),"",IF(ISNUMBER(Customers!H993),Customers!H993,IFERROR(VALUE(Customers!H993),"")))</f>
        <v>10</v>
      </c>
      <c r="I993" s="5" t="n">
        <f aca="false">IF(OR(TRIM(Customers!I993&amp;"")="",ISNUMBER(MATCH(TRIM(Customers!I993&amp;""),Codes!$A$5:$A$14,0)),Customers!I993=DATE(1970,1,1)),"",IF(ISNUMBER(Customers!I993),Customers!I993,IFERROR(DATEVALUE(Customers!I993),"")))</f>
        <v>42447</v>
      </c>
      <c r="J993" s="2" t="str">
        <f aca="false">IF(OR(TRIM(Customers!J993&amp;"")="",ISNUMBER(MATCH(TRIM(Customers!J993&amp;""),Codes!$A$5:$A$14,0))),"",TRIM(Customers!J993))</f>
        <v>Branch</v>
      </c>
      <c r="K993" s="3" t="n">
        <f aca="false">IF(OR(TRIM(Customers!K993&amp;"")="",ISNUMBER(MATCH(TRIM(Customers!K993&amp;""),Codes!$A$5:$A$14,0))),"",IF(ISNUMBER(Customers!K993),Customers!K993,IFERROR(VALUE(Customers!K993),"")))</f>
        <v>1</v>
      </c>
      <c r="L993" s="4" t="n">
        <f aca="false">IF(OR(TRIM(Customers!L993&amp;"")="",ISNUMBER(MATCH(TRIM(Customers!L993&amp;""),Codes!$A$5:$A$14,0))),"",IF(ISNUMBER(Customers!L993),Customers!L993,IFERROR(VALUE(Customers!L993),"")))</f>
        <v>10486.29</v>
      </c>
      <c r="M993" s="4" t="n">
        <f aca="false">IF(OR(TRIM(Customers!M993&amp;"")="",ISNUMBER(MATCH(TRIM(Customers!M993&amp;""),Codes!$A$5:$A$14,0))),"",IF(ISNUMBER(Customers!M993),Customers!M993,IFERROR(VALUE(Customers!M993),"")))</f>
        <v>28038.06</v>
      </c>
      <c r="N993" s="3" t="n">
        <f aca="false">IF(OR(TRIM(Customers!N993&amp;"")="",ISNUMBER(MATCH(TRIM(Customers!N993&amp;""),Codes!$A$5:$A$14,0)),Customers!N993=9999),"",IF(ISNUMBER(Customers!N993),Customers!N993,IFERROR(VALUE(Customers!N993),"")))</f>
        <v>23</v>
      </c>
      <c r="O993" s="4" t="n">
        <f aca="false">IF(OR(TRIM(Customers!O993&amp;"")="",ISNUMBER(MATCH(TRIM(Customers!O993&amp;""),Codes!$A$5:$A$14,0))),"",IF(ISNUMBER(Customers!O993),Customers!O993,IFERROR(VALUE(Customers!O993),"")))</f>
        <v>45.62</v>
      </c>
      <c r="P993" s="3" t="n">
        <f aca="false">IF(OR(TRIM(Customers!P993&amp;"")="",ISNUMBER(MATCH(TRIM(Customers!P993&amp;""),Codes!$A$5:$A$14,0))),"",IF(ISNUMBER(Customers!P993),Customers!P993,IFERROR(VALUE(Customers!P993),"")))</f>
        <v>4</v>
      </c>
      <c r="Q993" s="4" t="n">
        <f aca="false">IF(OR(TRIM(Customers!Q993&amp;"")="",ISNUMBER(MATCH(TRIM(Customers!Q993&amp;""),Codes!$A$5:$A$14,0))),"",IF(ISNUMBER(Customers!Q993),Customers!Q993,IFERROR(VALUE(Customers!Q993),"")))</f>
        <v>0</v>
      </c>
      <c r="R993" s="4" t="n">
        <f aca="false">IF(OR(TRIM(Customers!R993&amp;"")="",ISNUMBER(MATCH(TRIM(Customers!R993&amp;""),Codes!$A$5:$A$14,0))),"",IF(ISNUMBER(Customers!R993),Customers!R993,IFERROR(VALUE(Customers!R993),"")))</f>
        <v>0</v>
      </c>
      <c r="S993" s="4" t="n">
        <f aca="false">IF(OR(TRIM(Customers!S993&amp;"")="",ISNUMBER(MATCH(TRIM(Customers!S993&amp;""),Codes!$A$5:$A$14,0))),"",IF(ISNUMBER(Customers!S993),Customers!S993,IFERROR(VALUE(Customers!S993),"")))</f>
        <v>0</v>
      </c>
      <c r="T993" s="4" t="n">
        <f aca="false">IF(OR(TRIM(Customers!T993&amp;"")="",ISNUMBER(MATCH(TRIM(Customers!T993&amp;""),Codes!$A$5:$A$14,0))),"",IF(ISNUMBER(Customers!T993),Customers!T993,IFERROR(VALUE(Customers!T993),"")))</f>
        <v>0</v>
      </c>
      <c r="U993" s="3" t="n">
        <f aca="false">IF(OR(TRIM(Customers!U993&amp;"")="",ISNUMBER(MATCH(TRIM(Customers!U993&amp;""),Codes!$A$5:$A$14,0)),Customers!U993=0),"",IF(ISNUMBER(Customers!U993),Customers!U993,IFERROR(VALUE(Customers!U993),"")))</f>
        <v>640</v>
      </c>
      <c r="V993" s="3" t="n">
        <f aca="false">IF(OR(TRIM(Customers!V993&amp;"")="",ISNUMBER(MATCH(TRIM(Customers!V993&amp;""),Codes!$A$5:$A$14,0))),"",IF(ISNUMBER(Customers!V993),Customers!V993,IFERROR(VALUE(Customers!V993),"")))</f>
        <v>0</v>
      </c>
    </row>
    <row r="994" customFormat="false" ht="15" hidden="false" customHeight="false" outlineLevel="0" collapsed="false">
      <c r="A994" s="2" t="str">
        <f aca="false">Customers!A994</f>
        <v>CL00993</v>
      </c>
      <c r="B994" s="3" t="n">
        <f aca="false">IF(OR(TRIM(Customers!B994&amp;"")="",ISNUMBER(MATCH(TRIM(Customers!B994&amp;""),Codes!$A$5:$A$14,0)),Customers!B994=0),"",IF(ISNUMBER(Customers!B994),Customers!B994,IFERROR(VALUE(Customers!B994),"")))</f>
        <v>45</v>
      </c>
      <c r="C994" s="2" t="str">
        <f aca="false">IF(OR(TRIM(Customers!C994&amp;"")="",ISNUMBER(MATCH(TRIM(Customers!C994&amp;""),Codes!$A$5:$A$14,0))),"",TRIM(Customers!C994))</f>
        <v>F</v>
      </c>
      <c r="D994" s="2" t="str">
        <f aca="false">IF(OR(TRIM(Customers!D994&amp;"")="",ISNUMBER(MATCH(TRIM(Customers!D994&amp;""),Codes!$A$5:$A$14,0))),"",TRIM(Customers!D994))</f>
        <v>Lombardia</v>
      </c>
      <c r="E994" s="2" t="str">
        <f aca="false">IF(OR(TRIM(Customers!E994&amp;"")="",ISNUMBER(MATCH(TRIM(Customers!E994&amp;""),Codes!$A$5:$A$14,0))),"",TRIM(Customers!E994))</f>
        <v>Business owner</v>
      </c>
      <c r="F994" s="2" t="str">
        <f aca="false">IF(OR(TRIM(Customers!F994&amp;"")="",ISNUMBER(MATCH(TRIM(Customers!F994&amp;""),Codes!$A$5:$A$14,0))),"",TRIM(Customers!F994))</f>
        <v>Married</v>
      </c>
      <c r="G994" s="4" t="n">
        <f aca="false">IF(OR(TRIM(Customers!G994&amp;"")="",ISNUMBER(MATCH(TRIM(Customers!G994&amp;""),Codes!$A$5:$A$14,0)),Customers!G994=-999),"",IF(ISNUMBER(Customers!G994),Customers!G994,IFERROR(VALUE(Customers!G994),"")))</f>
        <v>84900</v>
      </c>
      <c r="H994" s="3" t="n">
        <f aca="false">IF(OR(TRIM(Customers!H994&amp;"")="",ISNUMBER(MATCH(TRIM(Customers!H994&amp;""),Codes!$A$5:$A$14,0))),"",IF(ISNUMBER(Customers!H994),Customers!H994,IFERROR(VALUE(Customers!H994),"")))</f>
        <v>7</v>
      </c>
      <c r="I994" s="5" t="n">
        <f aca="false">IF(OR(TRIM(Customers!I994&amp;"")="",ISNUMBER(MATCH(TRIM(Customers!I994&amp;""),Codes!$A$5:$A$14,0)),Customers!I994=DATE(1970,1,1)),"",IF(ISNUMBER(Customers!I994),Customers!I994,IFERROR(DATEVALUE(Customers!I994),"")))</f>
        <v>43447</v>
      </c>
      <c r="J994" s="2" t="str">
        <f aca="false">IF(OR(TRIM(Customers!J994&amp;"")="",ISNUMBER(MATCH(TRIM(Customers!J994&amp;""),Codes!$A$5:$A$14,0))),"",TRIM(Customers!J994))</f>
        <v>App</v>
      </c>
      <c r="K994" s="3" t="n">
        <f aca="false">IF(OR(TRIM(Customers!K994&amp;"")="",ISNUMBER(MATCH(TRIM(Customers!K994&amp;""),Codes!$A$5:$A$14,0))),"",IF(ISNUMBER(Customers!K994),Customers!K994,IFERROR(VALUE(Customers!K994),"")))</f>
        <v>3</v>
      </c>
      <c r="L994" s="4" t="n">
        <f aca="false">IF(OR(TRIM(Customers!L994&amp;"")="",ISNUMBER(MATCH(TRIM(Customers!L994&amp;""),Codes!$A$5:$A$14,0))),"",IF(ISNUMBER(Customers!L994),Customers!L994,IFERROR(VALUE(Customers!L994),"")))</f>
        <v>16075.44</v>
      </c>
      <c r="M994" s="4" t="str">
        <f aca="false">IF(OR(TRIM(Customers!M994&amp;"")="",ISNUMBER(MATCH(TRIM(Customers!M994&amp;""),Codes!$A$5:$A$14,0))),"",IF(ISNUMBER(Customers!M994),Customers!M994,IFERROR(VALUE(Customers!M994),"")))</f>
        <v/>
      </c>
      <c r="N994" s="3" t="n">
        <f aca="false">IF(OR(TRIM(Customers!N994&amp;"")="",ISNUMBER(MATCH(TRIM(Customers!N994&amp;""),Codes!$A$5:$A$14,0)),Customers!N994=9999),"",IF(ISNUMBER(Customers!N994),Customers!N994,IFERROR(VALUE(Customers!N994),"")))</f>
        <v>50</v>
      </c>
      <c r="O994" s="4" t="n">
        <f aca="false">IF(OR(TRIM(Customers!O994&amp;"")="",ISNUMBER(MATCH(TRIM(Customers!O994&amp;""),Codes!$A$5:$A$14,0))),"",IF(ISNUMBER(Customers!O994),Customers!O994,IFERROR(VALUE(Customers!O994),"")))</f>
        <v>71.28</v>
      </c>
      <c r="P994" s="3" t="n">
        <f aca="false">IF(OR(TRIM(Customers!P994&amp;"")="",ISNUMBER(MATCH(TRIM(Customers!P994&amp;""),Codes!$A$5:$A$14,0))),"",IF(ISNUMBER(Customers!P994),Customers!P994,IFERROR(VALUE(Customers!P994),"")))</f>
        <v>4</v>
      </c>
      <c r="Q994" s="4" t="n">
        <f aca="false">IF(OR(TRIM(Customers!Q994&amp;"")="",ISNUMBER(MATCH(TRIM(Customers!Q994&amp;""),Codes!$A$5:$A$14,0))),"",IF(ISNUMBER(Customers!Q994),Customers!Q994,IFERROR(VALUE(Customers!Q994),"")))</f>
        <v>0</v>
      </c>
      <c r="R994" s="4" t="n">
        <f aca="false">IF(OR(TRIM(Customers!R994&amp;"")="",ISNUMBER(MATCH(TRIM(Customers!R994&amp;""),Codes!$A$5:$A$14,0))),"",IF(ISNUMBER(Customers!R994),Customers!R994,IFERROR(VALUE(Customers!R994),"")))</f>
        <v>0</v>
      </c>
      <c r="S994" s="4" t="n">
        <f aca="false">IF(OR(TRIM(Customers!S994&amp;"")="",ISNUMBER(MATCH(TRIM(Customers!S994&amp;""),Codes!$A$5:$A$14,0))),"",IF(ISNUMBER(Customers!S994),Customers!S994,IFERROR(VALUE(Customers!S994),"")))</f>
        <v>0</v>
      </c>
      <c r="T994" s="4" t="n">
        <f aca="false">IF(OR(TRIM(Customers!T994&amp;"")="",ISNUMBER(MATCH(TRIM(Customers!T994&amp;""),Codes!$A$5:$A$14,0))),"",IF(ISNUMBER(Customers!T994),Customers!T994,IFERROR(VALUE(Customers!T994),"")))</f>
        <v>0</v>
      </c>
      <c r="U994" s="3" t="n">
        <f aca="false">IF(OR(TRIM(Customers!U994&amp;"")="",ISNUMBER(MATCH(TRIM(Customers!U994&amp;""),Codes!$A$5:$A$14,0)),Customers!U994=0),"",IF(ISNUMBER(Customers!U994),Customers!U994,IFERROR(VALUE(Customers!U994),"")))</f>
        <v>628</v>
      </c>
      <c r="V994" s="3" t="str">
        <f aca="false">IF(OR(TRIM(Customers!V994&amp;"")="",ISNUMBER(MATCH(TRIM(Customers!V994&amp;""),Codes!$A$5:$A$14,0))),"",IF(ISNUMBER(Customers!V994),Customers!V994,IFERROR(VALUE(Customers!V994),"")))</f>
        <v/>
      </c>
    </row>
    <row r="995" customFormat="false" ht="15" hidden="false" customHeight="false" outlineLevel="0" collapsed="false">
      <c r="A995" s="2" t="str">
        <f aca="false">Customers!A995</f>
        <v>CL00994</v>
      </c>
      <c r="B995" s="3" t="n">
        <f aca="false">IF(OR(TRIM(Customers!B995&amp;"")="",ISNUMBER(MATCH(TRIM(Customers!B995&amp;""),Codes!$A$5:$A$14,0)),Customers!B995=0),"",IF(ISNUMBER(Customers!B995),Customers!B995,IFERROR(VALUE(Customers!B995),"")))</f>
        <v>18</v>
      </c>
      <c r="C995" s="2" t="str">
        <f aca="false">IF(OR(TRIM(Customers!C995&amp;"")="",ISNUMBER(MATCH(TRIM(Customers!C995&amp;""),Codes!$A$5:$A$14,0))),"",TRIM(Customers!C995))</f>
        <v>F</v>
      </c>
      <c r="D995" s="2" t="str">
        <f aca="false">IF(OR(TRIM(Customers!D995&amp;"")="",ISNUMBER(MATCH(TRIM(Customers!D995&amp;""),Codes!$A$5:$A$14,0))),"",TRIM(Customers!D995))</f>
        <v>Piemonte</v>
      </c>
      <c r="E995" s="2" t="str">
        <f aca="false">IF(OR(TRIM(Customers!E995&amp;"")="",ISNUMBER(MATCH(TRIM(Customers!E995&amp;""),Codes!$A$5:$A$14,0))),"",TRIM(Customers!E995))</f>
        <v>Student</v>
      </c>
      <c r="F995" s="2" t="str">
        <f aca="false">IF(OR(TRIM(Customers!F995&amp;"")="",ISNUMBER(MATCH(TRIM(Customers!F995&amp;""),Codes!$A$5:$A$14,0))),"",TRIM(Customers!F995))</f>
        <v>Single</v>
      </c>
      <c r="G995" s="4" t="n">
        <f aca="false">IF(OR(TRIM(Customers!G995&amp;"")="",ISNUMBER(MATCH(TRIM(Customers!G995&amp;""),Codes!$A$5:$A$14,0)),Customers!G995=-999),"",IF(ISNUMBER(Customers!G995),Customers!G995,IFERROR(VALUE(Customers!G995),"")))</f>
        <v>8300</v>
      </c>
      <c r="H995" s="3" t="n">
        <f aca="false">IF(OR(TRIM(Customers!H995&amp;"")="",ISNUMBER(MATCH(TRIM(Customers!H995&amp;""),Codes!$A$5:$A$14,0))),"",IF(ISNUMBER(Customers!H995),Customers!H995,IFERROR(VALUE(Customers!H995),"")))</f>
        <v>0</v>
      </c>
      <c r="I995" s="5" t="n">
        <f aca="false">IF(OR(TRIM(Customers!I995&amp;"")="",ISNUMBER(MATCH(TRIM(Customers!I995&amp;""),Codes!$A$5:$A$14,0)),Customers!I995=DATE(1970,1,1)),"",IF(ISNUMBER(Customers!I995),Customers!I995,IFERROR(DATEVALUE(Customers!I995),"")))</f>
        <v>45925</v>
      </c>
      <c r="J995" s="2" t="str">
        <f aca="false">IF(OR(TRIM(Customers!J995&amp;"")="",ISNUMBER(MATCH(TRIM(Customers!J995&amp;""),Codes!$A$5:$A$14,0))),"",TRIM(Customers!J995))</f>
        <v>App</v>
      </c>
      <c r="K995" s="3" t="n">
        <f aca="false">IF(OR(TRIM(Customers!K995&amp;"")="",ISNUMBER(MATCH(TRIM(Customers!K995&amp;""),Codes!$A$5:$A$14,0))),"",IF(ISNUMBER(Customers!K995),Customers!K995,IFERROR(VALUE(Customers!K995),"")))</f>
        <v>2</v>
      </c>
      <c r="L995" s="4" t="n">
        <f aca="false">IF(OR(TRIM(Customers!L995&amp;"")="",ISNUMBER(MATCH(TRIM(Customers!L995&amp;""),Codes!$A$5:$A$14,0))),"",IF(ISNUMBER(Customers!L995),Customers!L995,IFERROR(VALUE(Customers!L995),"")))</f>
        <v>394.7</v>
      </c>
      <c r="M995" s="4" t="n">
        <f aca="false">IF(OR(TRIM(Customers!M995&amp;"")="",ISNUMBER(MATCH(TRIM(Customers!M995&amp;""),Codes!$A$5:$A$14,0))),"",IF(ISNUMBER(Customers!M995),Customers!M995,IFERROR(VALUE(Customers!M995),"")))</f>
        <v>2272.78</v>
      </c>
      <c r="N995" s="3" t="n">
        <f aca="false">IF(OR(TRIM(Customers!N995&amp;"")="",ISNUMBER(MATCH(TRIM(Customers!N995&amp;""),Codes!$A$5:$A$14,0)),Customers!N995=9999),"",IF(ISNUMBER(Customers!N995),Customers!N995,IFERROR(VALUE(Customers!N995),"")))</f>
        <v>32</v>
      </c>
      <c r="O995" s="4" t="n">
        <f aca="false">IF(OR(TRIM(Customers!O995&amp;"")="",ISNUMBER(MATCH(TRIM(Customers!O995&amp;""),Codes!$A$5:$A$14,0))),"",IF(ISNUMBER(Customers!O995),Customers!O995,IFERROR(VALUE(Customers!O995),"")))</f>
        <v>45.4</v>
      </c>
      <c r="P995" s="3" t="n">
        <f aca="false">IF(OR(TRIM(Customers!P995&amp;"")="",ISNUMBER(MATCH(TRIM(Customers!P995&amp;""),Codes!$A$5:$A$14,0))),"",IF(ISNUMBER(Customers!P995),Customers!P995,IFERROR(VALUE(Customers!P995),"")))</f>
        <v>0</v>
      </c>
      <c r="Q995" s="4" t="n">
        <f aca="false">IF(OR(TRIM(Customers!Q995&amp;"")="",ISNUMBER(MATCH(TRIM(Customers!Q995&amp;""),Codes!$A$5:$A$14,0))),"",IF(ISNUMBER(Customers!Q995),Customers!Q995,IFERROR(VALUE(Customers!Q995),"")))</f>
        <v>1500</v>
      </c>
      <c r="R995" s="4" t="n">
        <f aca="false">IF(OR(TRIM(Customers!R995&amp;"")="",ISNUMBER(MATCH(TRIM(Customers!R995&amp;""),Codes!$A$5:$A$14,0))),"",IF(ISNUMBER(Customers!R995),Customers!R995,IFERROR(VALUE(Customers!R995),"")))</f>
        <v>136.69</v>
      </c>
      <c r="S995" s="4" t="str">
        <f aca="false">IF(OR(TRIM(Customers!S995&amp;"")="",ISNUMBER(MATCH(TRIM(Customers!S995&amp;""),Codes!$A$5:$A$14,0))),"",IF(ISNUMBER(Customers!S995),Customers!S995,IFERROR(VALUE(Customers!S995),"")))</f>
        <v/>
      </c>
      <c r="T995" s="4" t="str">
        <f aca="false">IF(OR(TRIM(Customers!T995&amp;"")="",ISNUMBER(MATCH(TRIM(Customers!T995&amp;""),Codes!$A$5:$A$14,0))),"",IF(ISNUMBER(Customers!T995),Customers!T995,IFERROR(VALUE(Customers!T995),"")))</f>
        <v/>
      </c>
      <c r="U995" s="3" t="n">
        <f aca="false">IF(OR(TRIM(Customers!U995&amp;"")="",ISNUMBER(MATCH(TRIM(Customers!U995&amp;""),Codes!$A$5:$A$14,0)),Customers!U995=0),"",IF(ISNUMBER(Customers!U995),Customers!U995,IFERROR(VALUE(Customers!U995),"")))</f>
        <v>611</v>
      </c>
      <c r="V995" s="3" t="n">
        <f aca="false">IF(OR(TRIM(Customers!V995&amp;"")="",ISNUMBER(MATCH(TRIM(Customers!V995&amp;""),Codes!$A$5:$A$14,0))),"",IF(ISNUMBER(Customers!V995),Customers!V995,IFERROR(VALUE(Customers!V995),"")))</f>
        <v>0</v>
      </c>
    </row>
    <row r="996" customFormat="false" ht="15" hidden="false" customHeight="false" outlineLevel="0" collapsed="false">
      <c r="A996" s="2" t="str">
        <f aca="false">Customers!A996</f>
        <v>CL00995</v>
      </c>
      <c r="B996" s="3" t="n">
        <f aca="false">IF(OR(TRIM(Customers!B996&amp;"")="",ISNUMBER(MATCH(TRIM(Customers!B996&amp;""),Codes!$A$5:$A$14,0)),Customers!B996=0),"",IF(ISNUMBER(Customers!B996),Customers!B996,IFERROR(VALUE(Customers!B996),"")))</f>
        <v>45</v>
      </c>
      <c r="C996" s="2" t="str">
        <f aca="false">IF(OR(TRIM(Customers!C996&amp;"")="",ISNUMBER(MATCH(TRIM(Customers!C996&amp;""),Codes!$A$5:$A$14,0))),"",TRIM(Customers!C996))</f>
        <v>F</v>
      </c>
      <c r="D996" s="2" t="str">
        <f aca="false">IF(OR(TRIM(Customers!D996&amp;"")="",ISNUMBER(MATCH(TRIM(Customers!D996&amp;""),Codes!$A$5:$A$14,0))),"",TRIM(Customers!D996))</f>
        <v>Campania</v>
      </c>
      <c r="E996" s="2" t="str">
        <f aca="false">IF(OR(TRIM(Customers!E996&amp;"")="",ISNUMBER(MATCH(TRIM(Customers!E996&amp;""),Codes!$A$5:$A$14,0))),"",TRIM(Customers!E996))</f>
        <v>Executive</v>
      </c>
      <c r="F996" s="2" t="str">
        <f aca="false">IF(OR(TRIM(Customers!F996&amp;"")="",ISNUMBER(MATCH(TRIM(Customers!F996&amp;""),Codes!$A$5:$A$14,0))),"",TRIM(Customers!F996))</f>
        <v>Married</v>
      </c>
      <c r="G996" s="4" t="str">
        <f aca="false">IF(OR(TRIM(Customers!G996&amp;"")="",ISNUMBER(MATCH(TRIM(Customers!G996&amp;""),Codes!$A$5:$A$14,0)),Customers!G996=-999),"",IF(ISNUMBER(Customers!G996),Customers!G996,IFERROR(VALUE(Customers!G996),"")))</f>
        <v/>
      </c>
      <c r="H996" s="3" t="n">
        <f aca="false">IF(OR(TRIM(Customers!H996&amp;"")="",ISNUMBER(MATCH(TRIM(Customers!H996&amp;""),Codes!$A$5:$A$14,0))),"",IF(ISNUMBER(Customers!H996),Customers!H996,IFERROR(VALUE(Customers!H996),"")))</f>
        <v>9</v>
      </c>
      <c r="I996" s="5" t="n">
        <f aca="false">IF(OR(TRIM(Customers!I996&amp;"")="",ISNUMBER(MATCH(TRIM(Customers!I996&amp;""),Codes!$A$5:$A$14,0)),Customers!I996=DATE(1970,1,1)),"",IF(ISNUMBER(Customers!I996),Customers!I996,IFERROR(DATEVALUE(Customers!I996),"")))</f>
        <v>42928</v>
      </c>
      <c r="J996" s="2" t="str">
        <f aca="false">IF(OR(TRIM(Customers!J996&amp;"")="",ISNUMBER(MATCH(TRIM(Customers!J996&amp;""),Codes!$A$5:$A$14,0))),"",TRIM(Customers!J996))</f>
        <v>Phone</v>
      </c>
      <c r="K996" s="3" t="n">
        <f aca="false">IF(OR(TRIM(Customers!K996&amp;"")="",ISNUMBER(MATCH(TRIM(Customers!K996&amp;""),Codes!$A$5:$A$14,0))),"",IF(ISNUMBER(Customers!K996),Customers!K996,IFERROR(VALUE(Customers!K996),"")))</f>
        <v>4</v>
      </c>
      <c r="L996" s="4" t="n">
        <f aca="false">IF(OR(TRIM(Customers!L996&amp;"")="",ISNUMBER(MATCH(TRIM(Customers!L996&amp;""),Codes!$A$5:$A$14,0))),"",IF(ISNUMBER(Customers!L996),Customers!L996,IFERROR(VALUE(Customers!L996),"")))</f>
        <v>20911.35</v>
      </c>
      <c r="M996" s="4" t="n">
        <f aca="false">IF(OR(TRIM(Customers!M996&amp;"")="",ISNUMBER(MATCH(TRIM(Customers!M996&amp;""),Codes!$A$5:$A$14,0))),"",IF(ISNUMBER(Customers!M996),Customers!M996,IFERROR(VALUE(Customers!M996),"")))</f>
        <v>0</v>
      </c>
      <c r="N996" s="3" t="n">
        <f aca="false">IF(OR(TRIM(Customers!N996&amp;"")="",ISNUMBER(MATCH(TRIM(Customers!N996&amp;""),Codes!$A$5:$A$14,0)),Customers!N996=9999),"",IF(ISNUMBER(Customers!N996),Customers!N996,IFERROR(VALUE(Customers!N996),"")))</f>
        <v>53</v>
      </c>
      <c r="O996" s="4" t="n">
        <f aca="false">IF(OR(TRIM(Customers!O996&amp;"")="",ISNUMBER(MATCH(TRIM(Customers!O996&amp;""),Codes!$A$5:$A$14,0))),"",IF(ISNUMBER(Customers!O996),Customers!O996,IFERROR(VALUE(Customers!O996),"")))</f>
        <v>173.52</v>
      </c>
      <c r="P996" s="3" t="n">
        <f aca="false">IF(OR(TRIM(Customers!P996&amp;"")="",ISNUMBER(MATCH(TRIM(Customers!P996&amp;""),Codes!$A$5:$A$14,0))),"",IF(ISNUMBER(Customers!P996),Customers!P996,IFERROR(VALUE(Customers!P996),"")))</f>
        <v>3</v>
      </c>
      <c r="Q996" s="4" t="n">
        <f aca="false">IF(OR(TRIM(Customers!Q996&amp;"")="",ISNUMBER(MATCH(TRIM(Customers!Q996&amp;""),Codes!$A$5:$A$14,0))),"",IF(ISNUMBER(Customers!Q996),Customers!Q996,IFERROR(VALUE(Customers!Q996),"")))</f>
        <v>15000</v>
      </c>
      <c r="R996" s="4" t="n">
        <f aca="false">IF(OR(TRIM(Customers!R996&amp;"")="",ISNUMBER(MATCH(TRIM(Customers!R996&amp;""),Codes!$A$5:$A$14,0))),"",IF(ISNUMBER(Customers!R996),Customers!R996,IFERROR(VALUE(Customers!R996),"")))</f>
        <v>4654.75</v>
      </c>
      <c r="S996" s="4" t="n">
        <f aca="false">IF(OR(TRIM(Customers!S996&amp;"")="",ISNUMBER(MATCH(TRIM(Customers!S996&amp;""),Codes!$A$5:$A$14,0))),"",IF(ISNUMBER(Customers!S996),Customers!S996,IFERROR(VALUE(Customers!S996),"")))</f>
        <v>0</v>
      </c>
      <c r="T996" s="4" t="n">
        <f aca="false">IF(OR(TRIM(Customers!T996&amp;"")="",ISNUMBER(MATCH(TRIM(Customers!T996&amp;""),Codes!$A$5:$A$14,0))),"",IF(ISNUMBER(Customers!T996),Customers!T996,IFERROR(VALUE(Customers!T996),"")))</f>
        <v>0</v>
      </c>
      <c r="U996" s="3" t="n">
        <f aca="false">IF(OR(TRIM(Customers!U996&amp;"")="",ISNUMBER(MATCH(TRIM(Customers!U996&amp;""),Codes!$A$5:$A$14,0)),Customers!U996=0),"",IF(ISNUMBER(Customers!U996),Customers!U996,IFERROR(VALUE(Customers!U996),"")))</f>
        <v>636</v>
      </c>
      <c r="V996" s="3" t="str">
        <f aca="false">IF(OR(TRIM(Customers!V996&amp;"")="",ISNUMBER(MATCH(TRIM(Customers!V996&amp;""),Codes!$A$5:$A$14,0))),"",IF(ISNUMBER(Customers!V996),Customers!V996,IFERROR(VALUE(Customers!V996),"")))</f>
        <v/>
      </c>
    </row>
    <row r="997" customFormat="false" ht="15" hidden="false" customHeight="false" outlineLevel="0" collapsed="false">
      <c r="A997" s="2" t="str">
        <f aca="false">Customers!A997</f>
        <v>CL00996</v>
      </c>
      <c r="B997" s="3" t="n">
        <f aca="false">IF(OR(TRIM(Customers!B997&amp;"")="",ISNUMBER(MATCH(TRIM(Customers!B997&amp;""),Codes!$A$5:$A$14,0)),Customers!B997=0),"",IF(ISNUMBER(Customers!B997),Customers!B997,IFERROR(VALUE(Customers!B997),"")))</f>
        <v>42</v>
      </c>
      <c r="C997" s="2" t="str">
        <f aca="false">IF(OR(TRIM(Customers!C997&amp;"")="",ISNUMBER(MATCH(TRIM(Customers!C997&amp;""),Codes!$A$5:$A$14,0))),"",TRIM(Customers!C997))</f>
        <v>F</v>
      </c>
      <c r="D997" s="2" t="str">
        <f aca="false">IF(OR(TRIM(Customers!D997&amp;"")="",ISNUMBER(MATCH(TRIM(Customers!D997&amp;""),Codes!$A$5:$A$14,0))),"",TRIM(Customers!D997))</f>
        <v>Piemonte</v>
      </c>
      <c r="E997" s="2" t="str">
        <f aca="false">IF(OR(TRIM(Customers!E997&amp;"")="",ISNUMBER(MATCH(TRIM(Customers!E997&amp;""),Codes!$A$5:$A$14,0))),"",TRIM(Customers!E997))</f>
        <v>Teacher</v>
      </c>
      <c r="F997" s="2" t="str">
        <f aca="false">IF(OR(TRIM(Customers!F997&amp;"")="",ISNUMBER(MATCH(TRIM(Customers!F997&amp;""),Codes!$A$5:$A$14,0))),"",TRIM(Customers!F997))</f>
        <v>Married</v>
      </c>
      <c r="G997" s="4" t="n">
        <f aca="false">IF(OR(TRIM(Customers!G997&amp;"")="",ISNUMBER(MATCH(TRIM(Customers!G997&amp;""),Codes!$A$5:$A$14,0)),Customers!G997=-999),"",IF(ISNUMBER(Customers!G997),Customers!G997,IFERROR(VALUE(Customers!G997),"")))</f>
        <v>35600</v>
      </c>
      <c r="H997" s="3" t="n">
        <f aca="false">IF(OR(TRIM(Customers!H997&amp;"")="",ISNUMBER(MATCH(TRIM(Customers!H997&amp;""),Codes!$A$5:$A$14,0))),"",IF(ISNUMBER(Customers!H997),Customers!H997,IFERROR(VALUE(Customers!H997),"")))</f>
        <v>9</v>
      </c>
      <c r="I997" s="5" t="n">
        <f aca="false">IF(OR(TRIM(Customers!I997&amp;"")="",ISNUMBER(MATCH(TRIM(Customers!I997&amp;""),Codes!$A$5:$A$14,0)),Customers!I997=DATE(1970,1,1)),"",IF(ISNUMBER(Customers!I997),Customers!I997,IFERROR(DATEVALUE(Customers!I997),"")))</f>
        <v>42784</v>
      </c>
      <c r="J997" s="2" t="str">
        <f aca="false">IF(OR(TRIM(Customers!J997&amp;"")="",ISNUMBER(MATCH(TRIM(Customers!J997&amp;""),Codes!$A$5:$A$14,0))),"",TRIM(Customers!J997))</f>
        <v>App</v>
      </c>
      <c r="K997" s="3" t="n">
        <f aca="false">IF(OR(TRIM(Customers!K997&amp;"")="",ISNUMBER(MATCH(TRIM(Customers!K997&amp;""),Codes!$A$5:$A$14,0))),"",IF(ISNUMBER(Customers!K997),Customers!K997,IFERROR(VALUE(Customers!K997),"")))</f>
        <v>3</v>
      </c>
      <c r="L997" s="4" t="n">
        <f aca="false">IF(OR(TRIM(Customers!L997&amp;"")="",ISNUMBER(MATCH(TRIM(Customers!L997&amp;""),Codes!$A$5:$A$14,0))),"",IF(ISNUMBER(Customers!L997),Customers!L997,IFERROR(VALUE(Customers!L997),"")))</f>
        <v>1044.31</v>
      </c>
      <c r="M997" s="4" t="n">
        <f aca="false">IF(OR(TRIM(Customers!M997&amp;"")="",ISNUMBER(MATCH(TRIM(Customers!M997&amp;""),Codes!$A$5:$A$14,0))),"",IF(ISNUMBER(Customers!M997),Customers!M997,IFERROR(VALUE(Customers!M997),"")))</f>
        <v>26588.1</v>
      </c>
      <c r="N997" s="3" t="n">
        <f aca="false">IF(OR(TRIM(Customers!N997&amp;"")="",ISNUMBER(MATCH(TRIM(Customers!N997&amp;""),Codes!$A$5:$A$14,0)),Customers!N997=9999),"",IF(ISNUMBER(Customers!N997),Customers!N997,IFERROR(VALUE(Customers!N997),"")))</f>
        <v>43</v>
      </c>
      <c r="O997" s="4" t="n">
        <f aca="false">IF(OR(TRIM(Customers!O997&amp;"")="",ISNUMBER(MATCH(TRIM(Customers!O997&amp;""),Codes!$A$5:$A$14,0))),"",IF(ISNUMBER(Customers!O997),Customers!O997,IFERROR(VALUE(Customers!O997),"")))</f>
        <v>45.31</v>
      </c>
      <c r="P997" s="3" t="n">
        <f aca="false">IF(OR(TRIM(Customers!P997&amp;"")="",ISNUMBER(MATCH(TRIM(Customers!P997&amp;""),Codes!$A$5:$A$14,0))),"",IF(ISNUMBER(Customers!P997),Customers!P997,IFERROR(VALUE(Customers!P997),"")))</f>
        <v>2</v>
      </c>
      <c r="Q997" s="4" t="n">
        <f aca="false">IF(OR(TRIM(Customers!Q997&amp;"")="",ISNUMBER(MATCH(TRIM(Customers!Q997&amp;""),Codes!$A$5:$A$14,0))),"",IF(ISNUMBER(Customers!Q997),Customers!Q997,IFERROR(VALUE(Customers!Q997),"")))</f>
        <v>9000</v>
      </c>
      <c r="R997" s="4" t="n">
        <f aca="false">IF(OR(TRIM(Customers!R997&amp;"")="",ISNUMBER(MATCH(TRIM(Customers!R997&amp;""),Codes!$A$5:$A$14,0))),"",IF(ISNUMBER(Customers!R997),Customers!R997,IFERROR(VALUE(Customers!R997),"")))</f>
        <v>1369.94</v>
      </c>
      <c r="S997" s="4" t="n">
        <f aca="false">IF(OR(TRIM(Customers!S997&amp;"")="",ISNUMBER(MATCH(TRIM(Customers!S997&amp;""),Codes!$A$5:$A$14,0))),"",IF(ISNUMBER(Customers!S997),Customers!S997,IFERROR(VALUE(Customers!S997),"")))</f>
        <v>107000</v>
      </c>
      <c r="T997" s="4" t="n">
        <f aca="false">IF(OR(TRIM(Customers!T997&amp;"")="",ISNUMBER(MATCH(TRIM(Customers!T997&amp;""),Codes!$A$5:$A$14,0))),"",IF(ISNUMBER(Customers!T997),Customers!T997,IFERROR(VALUE(Customers!T997),"")))</f>
        <v>655</v>
      </c>
      <c r="U997" s="3" t="n">
        <f aca="false">IF(OR(TRIM(Customers!U997&amp;"")="",ISNUMBER(MATCH(TRIM(Customers!U997&amp;""),Codes!$A$5:$A$14,0)),Customers!U997=0),"",IF(ISNUMBER(Customers!U997),Customers!U997,IFERROR(VALUE(Customers!U997),"")))</f>
        <v>698</v>
      </c>
      <c r="V997" s="3" t="n">
        <f aca="false">IF(OR(TRIM(Customers!V997&amp;"")="",ISNUMBER(MATCH(TRIM(Customers!V997&amp;""),Codes!$A$5:$A$14,0))),"",IF(ISNUMBER(Customers!V997),Customers!V997,IFERROR(VALUE(Customers!V997),"")))</f>
        <v>0</v>
      </c>
    </row>
    <row r="998" customFormat="false" ht="15" hidden="false" customHeight="false" outlineLevel="0" collapsed="false">
      <c r="A998" s="2" t="str">
        <f aca="false">Customers!A998</f>
        <v>CL00997</v>
      </c>
      <c r="B998" s="3" t="n">
        <f aca="false">IF(OR(TRIM(Customers!B998&amp;"")="",ISNUMBER(MATCH(TRIM(Customers!B998&amp;""),Codes!$A$5:$A$14,0)),Customers!B998=0),"",IF(ISNUMBER(Customers!B998),Customers!B998,IFERROR(VALUE(Customers!B998),"")))</f>
        <v>49</v>
      </c>
      <c r="C998" s="2" t="str">
        <f aca="false">IF(OR(TRIM(Customers!C998&amp;"")="",ISNUMBER(MATCH(TRIM(Customers!C998&amp;""),Codes!$A$5:$A$14,0))),"",TRIM(Customers!C998))</f>
        <v>F</v>
      </c>
      <c r="D998" s="2" t="str">
        <f aca="false">IF(OR(TRIM(Customers!D998&amp;"")="",ISNUMBER(MATCH(TRIM(Customers!D998&amp;""),Codes!$A$5:$A$14,0))),"",TRIM(Customers!D998))</f>
        <v>Campania</v>
      </c>
      <c r="E998" s="2" t="str">
        <f aca="false">IF(OR(TRIM(Customers!E998&amp;"")="",ISNUMBER(MATCH(TRIM(Customers!E998&amp;""),Codes!$A$5:$A$14,0))),"",TRIM(Customers!E998))</f>
        <v>Self-employed</v>
      </c>
      <c r="F998" s="2" t="str">
        <f aca="false">IF(OR(TRIM(Customers!F998&amp;"")="",ISNUMBER(MATCH(TRIM(Customers!F998&amp;""),Codes!$A$5:$A$14,0))),"",TRIM(Customers!F998))</f>
        <v>Married</v>
      </c>
      <c r="G998" s="4" t="n">
        <f aca="false">IF(OR(TRIM(Customers!G998&amp;"")="",ISNUMBER(MATCH(TRIM(Customers!G998&amp;""),Codes!$A$5:$A$14,0)),Customers!G998=-999),"",IF(ISNUMBER(Customers!G998),Customers!G998,IFERROR(VALUE(Customers!G998),"")))</f>
        <v>48300</v>
      </c>
      <c r="H998" s="3" t="n">
        <f aca="false">IF(OR(TRIM(Customers!H998&amp;"")="",ISNUMBER(MATCH(TRIM(Customers!H998&amp;""),Codes!$A$5:$A$14,0))),"",IF(ISNUMBER(Customers!H998),Customers!H998,IFERROR(VALUE(Customers!H998),"")))</f>
        <v>8</v>
      </c>
      <c r="I998" s="5" t="n">
        <f aca="false">IF(OR(TRIM(Customers!I998&amp;"")="",ISNUMBER(MATCH(TRIM(Customers!I998&amp;""),Codes!$A$5:$A$14,0)),Customers!I998=DATE(1970,1,1)),"",IF(ISNUMBER(Customers!I998),Customers!I998,IFERROR(DATEVALUE(Customers!I998),"")))</f>
        <v>43151</v>
      </c>
      <c r="J998" s="2" t="str">
        <f aca="false">IF(OR(TRIM(Customers!J998&amp;"")="",ISNUMBER(MATCH(TRIM(Customers!J998&amp;""),Codes!$A$5:$A$14,0))),"",TRIM(Customers!J998))</f>
        <v>App</v>
      </c>
      <c r="K998" s="3" t="n">
        <f aca="false">IF(OR(TRIM(Customers!K998&amp;"")="",ISNUMBER(MATCH(TRIM(Customers!K998&amp;""),Codes!$A$5:$A$14,0))),"",IF(ISNUMBER(Customers!K998),Customers!K998,IFERROR(VALUE(Customers!K998),"")))</f>
        <v>2</v>
      </c>
      <c r="L998" s="4" t="n">
        <f aca="false">IF(OR(TRIM(Customers!L998&amp;"")="",ISNUMBER(MATCH(TRIM(Customers!L998&amp;""),Codes!$A$5:$A$14,0))),"",IF(ISNUMBER(Customers!L998),Customers!L998,IFERROR(VALUE(Customers!L998),"")))</f>
        <v>1778.32</v>
      </c>
      <c r="M998" s="4" t="n">
        <f aca="false">IF(OR(TRIM(Customers!M998&amp;"")="",ISNUMBER(MATCH(TRIM(Customers!M998&amp;""),Codes!$A$5:$A$14,0))),"",IF(ISNUMBER(Customers!M998),Customers!M998,IFERROR(VALUE(Customers!M998),"")))</f>
        <v>17004.71</v>
      </c>
      <c r="N998" s="3" t="n">
        <f aca="false">IF(OR(TRIM(Customers!N998&amp;"")="",ISNUMBER(MATCH(TRIM(Customers!N998&amp;""),Codes!$A$5:$A$14,0)),Customers!N998=9999),"",IF(ISNUMBER(Customers!N998),Customers!N998,IFERROR(VALUE(Customers!N998),"")))</f>
        <v>34</v>
      </c>
      <c r="O998" s="4" t="n">
        <f aca="false">IF(OR(TRIM(Customers!O998&amp;"")="",ISNUMBER(MATCH(TRIM(Customers!O998&amp;""),Codes!$A$5:$A$14,0))),"",IF(ISNUMBER(Customers!O998),Customers!O998,IFERROR(VALUE(Customers!O998),"")))</f>
        <v>111.23</v>
      </c>
      <c r="P998" s="3" t="n">
        <f aca="false">IF(OR(TRIM(Customers!P998&amp;"")="",ISNUMBER(MATCH(TRIM(Customers!P998&amp;""),Codes!$A$5:$A$14,0))),"",IF(ISNUMBER(Customers!P998),Customers!P998,IFERROR(VALUE(Customers!P998),"")))</f>
        <v>1</v>
      </c>
      <c r="Q998" s="4" t="n">
        <f aca="false">IF(OR(TRIM(Customers!Q998&amp;"")="",ISNUMBER(MATCH(TRIM(Customers!Q998&amp;""),Codes!$A$5:$A$14,0))),"",IF(ISNUMBER(Customers!Q998),Customers!Q998,IFERROR(VALUE(Customers!Q998),"")))</f>
        <v>5500</v>
      </c>
      <c r="R998" s="4" t="n">
        <f aca="false">IF(OR(TRIM(Customers!R998&amp;"")="",ISNUMBER(MATCH(TRIM(Customers!R998&amp;""),Codes!$A$5:$A$14,0))),"",IF(ISNUMBER(Customers!R998),Customers!R998,IFERROR(VALUE(Customers!R998),"")))</f>
        <v>1990.67</v>
      </c>
      <c r="S998" s="4" t="n">
        <f aca="false">IF(OR(TRIM(Customers!S998&amp;"")="",ISNUMBER(MATCH(TRIM(Customers!S998&amp;""),Codes!$A$5:$A$14,0))),"",IF(ISNUMBER(Customers!S998),Customers!S998,IFERROR(VALUE(Customers!S998),"")))</f>
        <v>0</v>
      </c>
      <c r="T998" s="4" t="n">
        <f aca="false">IF(OR(TRIM(Customers!T998&amp;"")="",ISNUMBER(MATCH(TRIM(Customers!T998&amp;""),Codes!$A$5:$A$14,0))),"",IF(ISNUMBER(Customers!T998),Customers!T998,IFERROR(VALUE(Customers!T998),"")))</f>
        <v>0</v>
      </c>
      <c r="U998" s="3" t="n">
        <f aca="false">IF(OR(TRIM(Customers!U998&amp;"")="",ISNUMBER(MATCH(TRIM(Customers!U998&amp;""),Codes!$A$5:$A$14,0)),Customers!U998=0),"",IF(ISNUMBER(Customers!U998),Customers!U998,IFERROR(VALUE(Customers!U998),"")))</f>
        <v>628</v>
      </c>
      <c r="V998" s="3" t="str">
        <f aca="false">IF(OR(TRIM(Customers!V998&amp;"")="",ISNUMBER(MATCH(TRIM(Customers!V998&amp;""),Codes!$A$5:$A$14,0))),"",IF(ISNUMBER(Customers!V998),Customers!V998,IFERROR(VALUE(Customers!V998),"")))</f>
        <v/>
      </c>
    </row>
    <row r="999" customFormat="false" ht="15" hidden="false" customHeight="false" outlineLevel="0" collapsed="false">
      <c r="A999" s="2" t="str">
        <f aca="false">Customers!A999</f>
        <v>CL00998</v>
      </c>
      <c r="B999" s="3" t="n">
        <f aca="false">IF(OR(TRIM(Customers!B999&amp;"")="",ISNUMBER(MATCH(TRIM(Customers!B999&amp;""),Codes!$A$5:$A$14,0)),Customers!B999=0),"",IF(ISNUMBER(Customers!B999),Customers!B999,IFERROR(VALUE(Customers!B999),"")))</f>
        <v>46</v>
      </c>
      <c r="C999" s="2" t="str">
        <f aca="false">IF(OR(TRIM(Customers!C999&amp;"")="",ISNUMBER(MATCH(TRIM(Customers!C999&amp;""),Codes!$A$5:$A$14,0))),"",TRIM(Customers!C999))</f>
        <v>F</v>
      </c>
      <c r="D999" s="2" t="str">
        <f aca="false">IF(OR(TRIM(Customers!D999&amp;"")="",ISNUMBER(MATCH(TRIM(Customers!D999&amp;""),Codes!$A$5:$A$14,0))),"",TRIM(Customers!D999))</f>
        <v>Lombardia</v>
      </c>
      <c r="E999" s="2" t="str">
        <f aca="false">IF(OR(TRIM(Customers!E999&amp;"")="",ISNUMBER(MATCH(TRIM(Customers!E999&amp;""),Codes!$A$5:$A$14,0))),"",TRIM(Customers!E999))</f>
        <v>Employee</v>
      </c>
      <c r="F999" s="2" t="str">
        <f aca="false">IF(OR(TRIM(Customers!F999&amp;"")="",ISNUMBER(MATCH(TRIM(Customers!F999&amp;""),Codes!$A$5:$A$14,0))),"",TRIM(Customers!F999))</f>
        <v>Married</v>
      </c>
      <c r="G999" s="4" t="n">
        <f aca="false">IF(OR(TRIM(Customers!G999&amp;"")="",ISNUMBER(MATCH(TRIM(Customers!G999&amp;""),Codes!$A$5:$A$14,0)),Customers!G999=-999),"",IF(ISNUMBER(Customers!G999),Customers!G999,IFERROR(VALUE(Customers!G999),"")))</f>
        <v>25800</v>
      </c>
      <c r="H999" s="3" t="n">
        <f aca="false">IF(OR(TRIM(Customers!H999&amp;"")="",ISNUMBER(MATCH(TRIM(Customers!H999&amp;""),Codes!$A$5:$A$14,0))),"",IF(ISNUMBER(Customers!H999),Customers!H999,IFERROR(VALUE(Customers!H999),"")))</f>
        <v>13</v>
      </c>
      <c r="I999" s="5" t="n">
        <f aca="false">IF(OR(TRIM(Customers!I999&amp;"")="",ISNUMBER(MATCH(TRIM(Customers!I999&amp;""),Codes!$A$5:$A$14,0)),Customers!I999=DATE(1970,1,1)),"",IF(ISNUMBER(Customers!I999),Customers!I999,IFERROR(DATEVALUE(Customers!I999),"")))</f>
        <v>41448</v>
      </c>
      <c r="J999" s="2" t="str">
        <f aca="false">IF(OR(TRIM(Customers!J999&amp;"")="",ISNUMBER(MATCH(TRIM(Customers!J999&amp;""),Codes!$A$5:$A$14,0))),"",TRIM(Customers!J999))</f>
        <v>Online Banking</v>
      </c>
      <c r="K999" s="3" t="n">
        <f aca="false">IF(OR(TRIM(Customers!K999&amp;"")="",ISNUMBER(MATCH(TRIM(Customers!K999&amp;""),Codes!$A$5:$A$14,0))),"",IF(ISNUMBER(Customers!K999),Customers!K999,IFERROR(VALUE(Customers!K999),"")))</f>
        <v>2</v>
      </c>
      <c r="L999" s="4" t="n">
        <f aca="false">IF(OR(TRIM(Customers!L999&amp;"")="",ISNUMBER(MATCH(TRIM(Customers!L999&amp;""),Codes!$A$5:$A$14,0))),"",IF(ISNUMBER(Customers!L999),Customers!L999,IFERROR(VALUE(Customers!L999),"")))</f>
        <v>5029.81</v>
      </c>
      <c r="M999" s="4" t="str">
        <f aca="false">IF(OR(TRIM(Customers!M999&amp;"")="",ISNUMBER(MATCH(TRIM(Customers!M999&amp;""),Codes!$A$5:$A$14,0))),"",IF(ISNUMBER(Customers!M999),Customers!M999,IFERROR(VALUE(Customers!M999),"")))</f>
        <v/>
      </c>
      <c r="N999" s="3" t="n">
        <f aca="false">IF(OR(TRIM(Customers!N999&amp;"")="",ISNUMBER(MATCH(TRIM(Customers!N999&amp;""),Codes!$A$5:$A$14,0)),Customers!N999=9999),"",IF(ISNUMBER(Customers!N999),Customers!N999,IFERROR(VALUE(Customers!N999),"")))</f>
        <v>36</v>
      </c>
      <c r="O999" s="4" t="n">
        <f aca="false">IF(OR(TRIM(Customers!O999&amp;"")="",ISNUMBER(MATCH(TRIM(Customers!O999&amp;""),Codes!$A$5:$A$14,0))),"",IF(ISNUMBER(Customers!O999),Customers!O999,IFERROR(VALUE(Customers!O999),"")))</f>
        <v>39.01</v>
      </c>
      <c r="P999" s="3" t="n">
        <f aca="false">IF(OR(TRIM(Customers!P999&amp;"")="",ISNUMBER(MATCH(TRIM(Customers!P999&amp;""),Codes!$A$5:$A$14,0))),"",IF(ISNUMBER(Customers!P999),Customers!P999,IFERROR(VALUE(Customers!P999),"")))</f>
        <v>4</v>
      </c>
      <c r="Q999" s="4" t="n">
        <f aca="false">IF(OR(TRIM(Customers!Q999&amp;"")="",ISNUMBER(MATCH(TRIM(Customers!Q999&amp;""),Codes!$A$5:$A$14,0))),"",IF(ISNUMBER(Customers!Q999),Customers!Q999,IFERROR(VALUE(Customers!Q999),"")))</f>
        <v>0</v>
      </c>
      <c r="R999" s="4" t="n">
        <f aca="false">IF(OR(TRIM(Customers!R999&amp;"")="",ISNUMBER(MATCH(TRIM(Customers!R999&amp;""),Codes!$A$5:$A$14,0))),"",IF(ISNUMBER(Customers!R999),Customers!R999,IFERROR(VALUE(Customers!R999),"")))</f>
        <v>0</v>
      </c>
      <c r="S999" s="4" t="n">
        <f aca="false">IF(OR(TRIM(Customers!S999&amp;"")="",ISNUMBER(MATCH(TRIM(Customers!S999&amp;""),Codes!$A$5:$A$14,0))),"",IF(ISNUMBER(Customers!S999),Customers!S999,IFERROR(VALUE(Customers!S999),"")))</f>
        <v>48000</v>
      </c>
      <c r="T999" s="4" t="n">
        <f aca="false">IF(OR(TRIM(Customers!T999&amp;"")="",ISNUMBER(MATCH(TRIM(Customers!T999&amp;""),Codes!$A$5:$A$14,0))),"",IF(ISNUMBER(Customers!T999),Customers!T999,IFERROR(VALUE(Customers!T999),"")))</f>
        <v>222</v>
      </c>
      <c r="U999" s="3" t="str">
        <f aca="false">IF(OR(TRIM(Customers!U999&amp;"")="",ISNUMBER(MATCH(TRIM(Customers!U999&amp;""),Codes!$A$5:$A$14,0)),Customers!U999=0),"",IF(ISNUMBER(Customers!U999),Customers!U999,IFERROR(VALUE(Customers!U999),"")))</f>
        <v/>
      </c>
      <c r="V999" s="3" t="n">
        <f aca="false">IF(OR(TRIM(Customers!V999&amp;"")="",ISNUMBER(MATCH(TRIM(Customers!V999&amp;""),Codes!$A$5:$A$14,0))),"",IF(ISNUMBER(Customers!V999),Customers!V999,IFERROR(VALUE(Customers!V999),"")))</f>
        <v>1</v>
      </c>
    </row>
    <row r="1000" customFormat="false" ht="15" hidden="false" customHeight="false" outlineLevel="0" collapsed="false">
      <c r="A1000" s="2" t="str">
        <f aca="false">Customers!A1000</f>
        <v>CL00999</v>
      </c>
      <c r="B1000" s="3" t="n">
        <f aca="false">IF(OR(TRIM(Customers!B1000&amp;"")="",ISNUMBER(MATCH(TRIM(Customers!B1000&amp;""),Codes!$A$5:$A$14,0)),Customers!B1000=0),"",IF(ISNUMBER(Customers!B1000),Customers!B1000,IFERROR(VALUE(Customers!B1000),"")))</f>
        <v>37</v>
      </c>
      <c r="C1000" s="2" t="str">
        <f aca="false">IF(OR(TRIM(Customers!C1000&amp;"")="",ISNUMBER(MATCH(TRIM(Customers!C1000&amp;""),Codes!$A$5:$A$14,0))),"",TRIM(Customers!C1000))</f>
        <v>M</v>
      </c>
      <c r="D1000" s="2" t="str">
        <f aca="false">IF(OR(TRIM(Customers!D1000&amp;"")="",ISNUMBER(MATCH(TRIM(Customers!D1000&amp;""),Codes!$A$5:$A$14,0))),"",TRIM(Customers!D1000))</f>
        <v>Lazio</v>
      </c>
      <c r="E1000" s="2" t="str">
        <f aca="false">IF(OR(TRIM(Customers!E1000&amp;"")="",ISNUMBER(MATCH(TRIM(Customers!E1000&amp;""),Codes!$A$5:$A$14,0))),"",TRIM(Customers!E1000))</f>
        <v>Employee</v>
      </c>
      <c r="F1000" s="2" t="str">
        <f aca="false">IF(OR(TRIM(Customers!F1000&amp;"")="",ISNUMBER(MATCH(TRIM(Customers!F1000&amp;""),Codes!$A$5:$A$14,0))),"",TRIM(Customers!F1000))</f>
        <v>Married</v>
      </c>
      <c r="G1000" s="4" t="n">
        <f aca="false">IF(OR(TRIM(Customers!G1000&amp;"")="",ISNUMBER(MATCH(TRIM(Customers!G1000&amp;""),Codes!$A$5:$A$14,0)),Customers!G1000=-999),"",IF(ISNUMBER(Customers!G1000),Customers!G1000,IFERROR(VALUE(Customers!G1000),"")))</f>
        <v>33700</v>
      </c>
      <c r="H1000" s="3" t="n">
        <f aca="false">IF(OR(TRIM(Customers!H1000&amp;"")="",ISNUMBER(MATCH(TRIM(Customers!H1000&amp;""),Codes!$A$5:$A$14,0))),"",IF(ISNUMBER(Customers!H1000),Customers!H1000,IFERROR(VALUE(Customers!H1000),"")))</f>
        <v>8</v>
      </c>
      <c r="I1000" s="5" t="n">
        <f aca="false">IF(OR(TRIM(Customers!I1000&amp;"")="",ISNUMBER(MATCH(TRIM(Customers!I1000&amp;""),Codes!$A$5:$A$14,0)),Customers!I1000=DATE(1970,1,1)),"",IF(ISNUMBER(Customers!I1000),Customers!I1000,IFERROR(DATEVALUE(Customers!I1000),"")))</f>
        <v>43221</v>
      </c>
      <c r="J1000" s="2" t="str">
        <f aca="false">IF(OR(TRIM(Customers!J1000&amp;"")="",ISNUMBER(MATCH(TRIM(Customers!J1000&amp;""),Codes!$A$5:$A$14,0))),"",TRIM(Customers!J1000))</f>
        <v>Online Banking</v>
      </c>
      <c r="K1000" s="3" t="n">
        <f aca="false">IF(OR(TRIM(Customers!K1000&amp;"")="",ISNUMBER(MATCH(TRIM(Customers!K1000&amp;""),Codes!$A$5:$A$14,0))),"",IF(ISNUMBER(Customers!K1000),Customers!K1000,IFERROR(VALUE(Customers!K1000),"")))</f>
        <v>3</v>
      </c>
      <c r="L1000" s="4" t="n">
        <f aca="false">IF(OR(TRIM(Customers!L1000&amp;"")="",ISNUMBER(MATCH(TRIM(Customers!L1000&amp;""),Codes!$A$5:$A$14,0))),"",IF(ISNUMBER(Customers!L1000),Customers!L1000,IFERROR(VALUE(Customers!L1000),"")))</f>
        <v>1310.42</v>
      </c>
      <c r="M1000" s="4" t="n">
        <f aca="false">IF(OR(TRIM(Customers!M1000&amp;"")="",ISNUMBER(MATCH(TRIM(Customers!M1000&amp;""),Codes!$A$5:$A$14,0))),"",IF(ISNUMBER(Customers!M1000),Customers!M1000,IFERROR(VALUE(Customers!M1000),"")))</f>
        <v>11715.74</v>
      </c>
      <c r="N1000" s="3" t="n">
        <f aca="false">IF(OR(TRIM(Customers!N1000&amp;"")="",ISNUMBER(MATCH(TRIM(Customers!N1000&amp;""),Codes!$A$5:$A$14,0)),Customers!N1000=9999),"",IF(ISNUMBER(Customers!N1000),Customers!N1000,IFERROR(VALUE(Customers!N1000),"")))</f>
        <v>33</v>
      </c>
      <c r="O1000" s="4" t="n">
        <f aca="false">IF(OR(TRIM(Customers!O1000&amp;"")="",ISNUMBER(MATCH(TRIM(Customers!O1000&amp;""),Codes!$A$5:$A$14,0))),"",IF(ISNUMBER(Customers!O1000),Customers!O1000,IFERROR(VALUE(Customers!O1000),"")))</f>
        <v>52.42</v>
      </c>
      <c r="P1000" s="3" t="n">
        <f aca="false">IF(OR(TRIM(Customers!P1000&amp;"")="",ISNUMBER(MATCH(TRIM(Customers!P1000&amp;""),Codes!$A$5:$A$14,0))),"",IF(ISNUMBER(Customers!P1000),Customers!P1000,IFERROR(VALUE(Customers!P1000),"")))</f>
        <v>2</v>
      </c>
      <c r="Q1000" s="4" t="str">
        <f aca="false">IF(OR(TRIM(Customers!Q1000&amp;"")="",ISNUMBER(MATCH(TRIM(Customers!Q1000&amp;""),Codes!$A$5:$A$14,0))),"",IF(ISNUMBER(Customers!Q1000),Customers!Q1000,IFERROR(VALUE(Customers!Q1000),"")))</f>
        <v/>
      </c>
      <c r="R1000" s="4" t="str">
        <f aca="false">IF(OR(TRIM(Customers!R1000&amp;"")="",ISNUMBER(MATCH(TRIM(Customers!R1000&amp;""),Codes!$A$5:$A$14,0))),"",IF(ISNUMBER(Customers!R1000),Customers!R1000,IFERROR(VALUE(Customers!R1000),"")))</f>
        <v/>
      </c>
      <c r="S1000" s="4" t="str">
        <f aca="false">IF(OR(TRIM(Customers!S1000&amp;"")="",ISNUMBER(MATCH(TRIM(Customers!S1000&amp;""),Codes!$A$5:$A$14,0))),"",IF(ISNUMBER(Customers!S1000),Customers!S1000,IFERROR(VALUE(Customers!S1000),"")))</f>
        <v/>
      </c>
      <c r="T1000" s="4" t="str">
        <f aca="false">IF(OR(TRIM(Customers!T1000&amp;"")="",ISNUMBER(MATCH(TRIM(Customers!T1000&amp;""),Codes!$A$5:$A$14,0))),"",IF(ISNUMBER(Customers!T1000),Customers!T1000,IFERROR(VALUE(Customers!T1000),"")))</f>
        <v/>
      </c>
      <c r="U1000" s="3" t="n">
        <f aca="false">IF(OR(TRIM(Customers!U1000&amp;"")="",ISNUMBER(MATCH(TRIM(Customers!U1000&amp;""),Codes!$A$5:$A$14,0)),Customers!U1000=0),"",IF(ISNUMBER(Customers!U1000),Customers!U1000,IFERROR(VALUE(Customers!U1000),"")))</f>
        <v>641</v>
      </c>
      <c r="V1000" s="3" t="str">
        <f aca="false">IF(OR(TRIM(Customers!V1000&amp;"")="",ISNUMBER(MATCH(TRIM(Customers!V1000&amp;""),Codes!$A$5:$A$14,0))),"",IF(ISNUMBER(Customers!V1000),Customers!V1000,IFERROR(VALUE(Customers!V1000),"")))</f>
        <v/>
      </c>
    </row>
    <row r="1001" customFormat="false" ht="15" hidden="false" customHeight="false" outlineLevel="0" collapsed="false">
      <c r="A1001" s="2" t="str">
        <f aca="false">Customers!A1001</f>
        <v>CL01000</v>
      </c>
      <c r="B1001" s="3" t="n">
        <f aca="false">IF(OR(TRIM(Customers!B1001&amp;"")="",ISNUMBER(MATCH(TRIM(Customers!B1001&amp;""),Codes!$A$5:$A$14,0)),Customers!B1001=0),"",IF(ISNUMBER(Customers!B1001),Customers!B1001,IFERROR(VALUE(Customers!B1001),"")))</f>
        <v>59</v>
      </c>
      <c r="C1001" s="2" t="str">
        <f aca="false">IF(OR(TRIM(Customers!C1001&amp;"")="",ISNUMBER(MATCH(TRIM(Customers!C1001&amp;""),Codes!$A$5:$A$14,0))),"",TRIM(Customers!C1001))</f>
        <v>F</v>
      </c>
      <c r="D1001" s="2" t="str">
        <f aca="false">IF(OR(TRIM(Customers!D1001&amp;"")="",ISNUMBER(MATCH(TRIM(Customers!D1001&amp;""),Codes!$A$5:$A$14,0))),"",TRIM(Customers!D1001))</f>
        <v>Lazio</v>
      </c>
      <c r="E1001" s="2" t="str">
        <f aca="false">IF(OR(TRIM(Customers!E1001&amp;"")="",ISNUMBER(MATCH(TRIM(Customers!E1001&amp;""),Codes!$A$5:$A$14,0))),"",TRIM(Customers!E1001))</f>
        <v/>
      </c>
      <c r="F1001" s="2" t="str">
        <f aca="false">IF(OR(TRIM(Customers!F1001&amp;"")="",ISNUMBER(MATCH(TRIM(Customers!F1001&amp;""),Codes!$A$5:$A$14,0))),"",TRIM(Customers!F1001))</f>
        <v>Married</v>
      </c>
      <c r="G1001" s="4" t="n">
        <f aca="false">IF(OR(TRIM(Customers!G1001&amp;"")="",ISNUMBER(MATCH(TRIM(Customers!G1001&amp;""),Codes!$A$5:$A$14,0)),Customers!G1001=-999),"",IF(ISNUMBER(Customers!G1001),Customers!G1001,IFERROR(VALUE(Customers!G1001),"")))</f>
        <v>30900</v>
      </c>
      <c r="H1001" s="3" t="n">
        <f aca="false">IF(OR(TRIM(Customers!H1001&amp;"")="",ISNUMBER(MATCH(TRIM(Customers!H1001&amp;""),Codes!$A$5:$A$14,0))),"",IF(ISNUMBER(Customers!H1001),Customers!H1001,IFERROR(VALUE(Customers!H1001),"")))</f>
        <v>23</v>
      </c>
      <c r="I1001" s="5" t="n">
        <f aca="false">IF(OR(TRIM(Customers!I1001&amp;"")="",ISNUMBER(MATCH(TRIM(Customers!I1001&amp;""),Codes!$A$5:$A$14,0)),Customers!I1001=DATE(1970,1,1)),"",IF(ISNUMBER(Customers!I1001),Customers!I1001,IFERROR(DATEVALUE(Customers!I1001),"")))</f>
        <v>37735</v>
      </c>
      <c r="J1001" s="2" t="str">
        <f aca="false">IF(OR(TRIM(Customers!J1001&amp;"")="",ISNUMBER(MATCH(TRIM(Customers!J1001&amp;""),Codes!$A$5:$A$14,0))),"",TRIM(Customers!J1001))</f>
        <v>Branch</v>
      </c>
      <c r="K1001" s="3" t="n">
        <f aca="false">IF(OR(TRIM(Customers!K1001&amp;"")="",ISNUMBER(MATCH(TRIM(Customers!K1001&amp;""),Codes!$A$5:$A$14,0))),"",IF(ISNUMBER(Customers!K1001),Customers!K1001,IFERROR(VALUE(Customers!K1001),"")))</f>
        <v>3</v>
      </c>
      <c r="L1001" s="4" t="n">
        <f aca="false">IF(OR(TRIM(Customers!L1001&amp;"")="",ISNUMBER(MATCH(TRIM(Customers!L1001&amp;""),Codes!$A$5:$A$14,0))),"",IF(ISNUMBER(Customers!L1001),Customers!L1001,IFERROR(VALUE(Customers!L1001),"")))</f>
        <v>1873.36</v>
      </c>
      <c r="M1001" s="4" t="n">
        <f aca="false">IF(OR(TRIM(Customers!M1001&amp;"")="",ISNUMBER(MATCH(TRIM(Customers!M1001&amp;""),Codes!$A$5:$A$14,0))),"",IF(ISNUMBER(Customers!M1001),Customers!M1001,IFERROR(VALUE(Customers!M1001),"")))</f>
        <v>36369.97</v>
      </c>
      <c r="N1001" s="3" t="n">
        <f aca="false">IF(OR(TRIM(Customers!N1001&amp;"")="",ISNUMBER(MATCH(TRIM(Customers!N1001&amp;""),Codes!$A$5:$A$14,0)),Customers!N1001=9999),"",IF(ISNUMBER(Customers!N1001),Customers!N1001,IFERROR(VALUE(Customers!N1001),"")))</f>
        <v>15</v>
      </c>
      <c r="O1001" s="4" t="n">
        <f aca="false">IF(OR(TRIM(Customers!O1001&amp;"")="",ISNUMBER(MATCH(TRIM(Customers!O1001&amp;""),Codes!$A$5:$A$14,0))),"",IF(ISNUMBER(Customers!O1001),Customers!O1001,IFERROR(VALUE(Customers!O1001),"")))</f>
        <v>28.77</v>
      </c>
      <c r="P1001" s="3" t="n">
        <f aca="false">IF(OR(TRIM(Customers!P1001&amp;"")="",ISNUMBER(MATCH(TRIM(Customers!P1001&amp;""),Codes!$A$5:$A$14,0))),"",IF(ISNUMBER(Customers!P1001),Customers!P1001,IFERROR(VALUE(Customers!P1001),"")))</f>
        <v>5</v>
      </c>
      <c r="Q1001" s="4" t="n">
        <f aca="false">IF(OR(TRIM(Customers!Q1001&amp;"")="",ISNUMBER(MATCH(TRIM(Customers!Q1001&amp;""),Codes!$A$5:$A$14,0))),"",IF(ISNUMBER(Customers!Q1001),Customers!Q1001,IFERROR(VALUE(Customers!Q1001),"")))</f>
        <v>7500</v>
      </c>
      <c r="R1001" s="4" t="n">
        <f aca="false">IF(OR(TRIM(Customers!R1001&amp;"")="",ISNUMBER(MATCH(TRIM(Customers!R1001&amp;""),Codes!$A$5:$A$14,0))),"",IF(ISNUMBER(Customers!R1001),Customers!R1001,IFERROR(VALUE(Customers!R1001),"")))</f>
        <v>711.51</v>
      </c>
      <c r="S1001" s="4" t="n">
        <f aca="false">IF(OR(TRIM(Customers!S1001&amp;"")="",ISNUMBER(MATCH(TRIM(Customers!S1001&amp;""),Codes!$A$5:$A$14,0))),"",IF(ISNUMBER(Customers!S1001),Customers!S1001,IFERROR(VALUE(Customers!S1001),"")))</f>
        <v>52000</v>
      </c>
      <c r="T1001" s="4" t="n">
        <f aca="false">IF(OR(TRIM(Customers!T1001&amp;"")="",ISNUMBER(MATCH(TRIM(Customers!T1001&amp;""),Codes!$A$5:$A$14,0))),"",IF(ISNUMBER(Customers!T1001),Customers!T1001,IFERROR(VALUE(Customers!T1001),"")))</f>
        <v>363</v>
      </c>
      <c r="U1001" s="3" t="n">
        <f aca="false">IF(OR(TRIM(Customers!U1001&amp;"")="",ISNUMBER(MATCH(TRIM(Customers!U1001&amp;""),Codes!$A$5:$A$14,0)),Customers!U1001=0),"",IF(ISNUMBER(Customers!U1001),Customers!U1001,IFERROR(VALUE(Customers!U1001),"")))</f>
        <v>683</v>
      </c>
      <c r="V1001" s="3" t="n">
        <f aca="false">IF(OR(TRIM(Customers!V1001&amp;"")="",ISNUMBER(MATCH(TRIM(Customers!V1001&amp;""),Codes!$A$5:$A$14,0))),"",IF(ISNUMBER(Customers!V1001),Customers!V1001,IFERROR(VALUE(Customers!V1001),"")))</f>
        <v>1</v>
      </c>
    </row>
  </sheetData>
  <autoFilter ref="A1:V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4B8A"/>
    <pageSetUpPr fitToPage="false"/>
  </sheetPr>
  <dimension ref="A1:AL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3"/>
    <col collapsed="false" customWidth="true" hidden="false" outlineLevel="0" max="6" min="5" style="0" width="15"/>
    <col collapsed="false" customWidth="true" hidden="false" outlineLevel="0" max="14" min="7" style="0" width="13"/>
    <col collapsed="false" customWidth="true" hidden="false" outlineLevel="0" max="15" min="15" style="0" width="15"/>
    <col collapsed="false" customWidth="true" hidden="false" outlineLevel="0" max="20" min="16" style="0" width="13"/>
    <col collapsed="false" customWidth="true" hidden="false" outlineLevel="0" max="23" min="21" style="0" width="15"/>
    <col collapsed="false" customWidth="true" hidden="false" outlineLevel="0" max="27" min="24" style="0" width="13"/>
    <col collapsed="false" customWidth="true" hidden="false" outlineLevel="0" max="28" min="28" style="0" width="15"/>
    <col collapsed="false" customWidth="true" hidden="false" outlineLevel="0" max="36" min="29" style="0" width="13"/>
    <col collapsed="false" customWidth="true" hidden="false" outlineLevel="0" max="38" min="37" style="0" width="15"/>
  </cols>
  <sheetData>
    <row r="1" customFormat="false" ht="48" hidden="false" customHeight="true" outlineLevel="0" collapsed="false">
      <c r="A1" s="29" t="s">
        <v>0</v>
      </c>
      <c r="B1" s="30" t="s">
        <v>1253</v>
      </c>
      <c r="C1" s="30" t="s">
        <v>1254</v>
      </c>
      <c r="D1" s="30" t="s">
        <v>1255</v>
      </c>
      <c r="E1" s="31" t="s">
        <v>1256</v>
      </c>
      <c r="F1" s="31" t="s">
        <v>1257</v>
      </c>
      <c r="G1" s="32" t="s">
        <v>1258</v>
      </c>
      <c r="H1" s="32" t="s">
        <v>1259</v>
      </c>
      <c r="I1" s="32" t="s">
        <v>1260</v>
      </c>
      <c r="J1" s="32" t="s">
        <v>1261</v>
      </c>
      <c r="K1" s="32" t="s">
        <v>1262</v>
      </c>
      <c r="L1" s="33" t="s">
        <v>1263</v>
      </c>
      <c r="M1" s="33" t="s">
        <v>1264</v>
      </c>
      <c r="N1" s="33" t="s">
        <v>1265</v>
      </c>
      <c r="O1" s="33" t="s">
        <v>1266</v>
      </c>
      <c r="P1" s="34" t="s">
        <v>1267</v>
      </c>
      <c r="Q1" s="34" t="s">
        <v>1268</v>
      </c>
      <c r="R1" s="34" t="s">
        <v>1269</v>
      </c>
      <c r="S1" s="30" t="s">
        <v>1270</v>
      </c>
      <c r="T1" s="30" t="s">
        <v>1271</v>
      </c>
      <c r="U1" s="31" t="s">
        <v>1272</v>
      </c>
      <c r="V1" s="31" t="s">
        <v>1273</v>
      </c>
      <c r="W1" s="31" t="s">
        <v>1274</v>
      </c>
      <c r="X1" s="32" t="s">
        <v>1275</v>
      </c>
      <c r="Y1" s="32" t="s">
        <v>1276</v>
      </c>
      <c r="Z1" s="32" t="s">
        <v>1277</v>
      </c>
      <c r="AA1" s="32" t="s">
        <v>1278</v>
      </c>
      <c r="AB1" s="32" t="s">
        <v>1279</v>
      </c>
      <c r="AC1" s="33" t="s">
        <v>1280</v>
      </c>
      <c r="AD1" s="33" t="s">
        <v>1281</v>
      </c>
      <c r="AE1" s="33" t="s">
        <v>1282</v>
      </c>
      <c r="AF1" s="33" t="s">
        <v>1283</v>
      </c>
      <c r="AG1" s="34" t="s">
        <v>1284</v>
      </c>
      <c r="AH1" s="34" t="s">
        <v>1285</v>
      </c>
      <c r="AI1" s="34" t="s">
        <v>1286</v>
      </c>
      <c r="AJ1" s="35" t="s">
        <v>1248</v>
      </c>
      <c r="AK1" s="35" t="s">
        <v>1287</v>
      </c>
      <c r="AL1" s="35" t="s">
        <v>1288</v>
      </c>
    </row>
    <row r="2" customFormat="false" ht="15" hidden="false" customHeight="false" outlineLevel="0" collapsed="false">
      <c r="A2" s="2" t="str">
        <f aca="false">Clean!A2</f>
        <v>CL00001</v>
      </c>
      <c r="B2" s="3" t="n">
        <f aca="false">Clean!B2</f>
        <v>57</v>
      </c>
      <c r="C2" s="3" t="n">
        <f aca="false">IF(B2="",Strategies!$B$5,B2)</f>
        <v>57</v>
      </c>
      <c r="D2" s="3" t="n">
        <f aca="false">IF(B2="",1,0)</f>
        <v>0</v>
      </c>
      <c r="E2" s="2" t="str">
        <f aca="false">Clean!E2</f>
        <v>Shopkeeper</v>
      </c>
      <c r="F2" s="2" t="str">
        <f aca="false">IF(E2="","Unknown",E2)</f>
        <v>Shopkeeper</v>
      </c>
      <c r="G2" s="4" t="n">
        <f aca="false">Clean!G2</f>
        <v>30100</v>
      </c>
      <c r="H2" s="4" t="n">
        <f aca="false">IF(G2="",Strategies!$B$7,G2)</f>
        <v>30100</v>
      </c>
      <c r="I2" s="4" t="n">
        <f aca="false">IF(G2="",Strategies!$B$8,G2)</f>
        <v>30100</v>
      </c>
      <c r="J2" s="4" t="n">
        <f aca="false">IF(G2="",IFERROR(VLOOKUP(E2,Strategies!$A$26:$G$35,7,FALSE()),Strategies!$B$8),G2)</f>
        <v>30100</v>
      </c>
      <c r="K2" s="3" t="n">
        <f aca="false">IF(G2="",1,0)</f>
        <v>0</v>
      </c>
      <c r="L2" s="3" t="n">
        <f aca="false">Clean!H2</f>
        <v>4</v>
      </c>
      <c r="M2" s="5" t="n">
        <f aca="false">Clean!I2</f>
        <v>44721</v>
      </c>
      <c r="N2" s="3" t="n">
        <f aca="false">IF(L2="",IF(M2="",Strategies!$B$6,DATEDIF(M2,DATE(2026,9,13),"y")),L2)</f>
        <v>4</v>
      </c>
      <c r="O2" s="2" t="str">
        <f aca="false">IF(L2&lt;&gt;"","observed",IF(M2&lt;&gt;"","derived from date","median (fallback)"))</f>
        <v>observed</v>
      </c>
      <c r="P2" s="4" t="n">
        <f aca="false">Clean!M2</f>
        <v>12100.75</v>
      </c>
      <c r="Q2" s="4" t="n">
        <f aca="false">IF(P2="",Strategies!$B$9,P2)</f>
        <v>12100.75</v>
      </c>
      <c r="R2" s="3" t="n">
        <f aca="false">IF(P2="",1,0)</f>
        <v>0</v>
      </c>
      <c r="S2" s="3" t="n">
        <f aca="false">Clean!U2</f>
        <v>698</v>
      </c>
      <c r="T2" s="3" t="n">
        <f aca="false">IF(S2="",Strategies!$B$10,S2)</f>
        <v>698</v>
      </c>
      <c r="U2" s="2" t="str">
        <f aca="false">Clean!J2</f>
        <v>Branch</v>
      </c>
      <c r="V2" s="2" t="str">
        <f aca="false">IF(U2="",Strategies!$B$11,U2)</f>
        <v>Branch</v>
      </c>
      <c r="W2" s="2" t="str">
        <f aca="false">IF(U2="","Unknown",U2)</f>
        <v>Branch</v>
      </c>
      <c r="X2" s="4" t="str">
        <f aca="false">Clean!Q2</f>
        <v/>
      </c>
      <c r="Y2" s="4" t="str">
        <f aca="false">Clean!R2</f>
        <v/>
      </c>
      <c r="Z2" s="4" t="n">
        <f aca="false">IF(X2="",IF(Y2="",0,""),X2)</f>
        <v>0</v>
      </c>
      <c r="AA2" s="4" t="n">
        <f aca="false">IF(Y2="",IF(X2="",0,IF(X2=0,0,ROUND(X2*Strategies!$B$12,2))),Y2)</f>
        <v>0</v>
      </c>
      <c r="AB2" s="2" t="str">
        <f aca="false">IF(AND(X2="",Y2=""),"no card (structural)",IF(X2="","limit missing – verify",IF(Y2="","spend imputed by ratio","complete")))</f>
        <v>no card (structural)</v>
      </c>
      <c r="AC2" s="4" t="n">
        <f aca="false">Clean!S2</f>
        <v>93000</v>
      </c>
      <c r="AD2" s="4" t="n">
        <f aca="false">Clean!T2</f>
        <v>603</v>
      </c>
      <c r="AE2" s="4" t="n">
        <f aca="false">IF(AC2="",IF(AD2="",0,""),AC2)</f>
        <v>93000</v>
      </c>
      <c r="AF2" s="4" t="n">
        <f aca="false">IF(AD2="",IF(AC2="",0,IF(AC2=0,0,ROUND(AC2*Strategies!$B$13,0))),AD2)</f>
        <v>603</v>
      </c>
      <c r="AG2" s="3" t="str">
        <f aca="false">Clean!V2</f>
        <v/>
      </c>
      <c r="AH2" s="3" t="n">
        <f aca="false">IF(AG2="",0,AG2)</f>
        <v>0</v>
      </c>
      <c r="AI2" s="3" t="n">
        <f aca="false">IF(AG2="",1,0)</f>
        <v>1</v>
      </c>
      <c r="AJ2" s="3" t="n">
        <f aca="false">Missing_Matrix!W2</f>
        <v>3</v>
      </c>
      <c r="AK2" s="2" t="str">
        <f aca="false">IF(AJ2=0,"keep","drop")</f>
        <v>drop</v>
      </c>
      <c r="AL2" s="2" t="str">
        <f aca="false">IF(Missing_Matrix!B2+Missing_Matrix!G2+Missing_Matrix!H2+Missing_Matrix!J2+Missing_Matrix!K2+Missing_Matrix!L2+Missing_Matrix!M2+Missing_Matrix!U2=0,"keep","drop")</f>
        <v>keep</v>
      </c>
    </row>
    <row r="3" customFormat="false" ht="15" hidden="false" customHeight="false" outlineLevel="0" collapsed="false">
      <c r="A3" s="2" t="str">
        <f aca="false">Clean!A3</f>
        <v>CL00002</v>
      </c>
      <c r="B3" s="3" t="n">
        <f aca="false">Clean!B3</f>
        <v>60</v>
      </c>
      <c r="C3" s="3" t="n">
        <f aca="false">IF(B3="",Strategies!$B$5,B3)</f>
        <v>60</v>
      </c>
      <c r="D3" s="3" t="n">
        <f aca="false">IF(B3="",1,0)</f>
        <v>0</v>
      </c>
      <c r="E3" s="2" t="str">
        <f aca="false">Clean!E3</f>
        <v>Business owner</v>
      </c>
      <c r="F3" s="2" t="str">
        <f aca="false">IF(E3="","Unknown",E3)</f>
        <v>Business owner</v>
      </c>
      <c r="G3" s="4" t="n">
        <f aca="false">Clean!G3</f>
        <v>117400</v>
      </c>
      <c r="H3" s="4" t="n">
        <f aca="false">IF(G3="",Strategies!$B$7,G3)</f>
        <v>117400</v>
      </c>
      <c r="I3" s="4" t="n">
        <f aca="false">IF(G3="",Strategies!$B$8,G3)</f>
        <v>117400</v>
      </c>
      <c r="J3" s="4" t="n">
        <f aca="false">IF(G3="",IFERROR(VLOOKUP(E3,Strategies!$A$26:$G$35,7,FALSE()),Strategies!$B$8),G3)</f>
        <v>117400</v>
      </c>
      <c r="K3" s="3" t="n">
        <f aca="false">IF(G3="",1,0)</f>
        <v>0</v>
      </c>
      <c r="L3" s="3" t="n">
        <f aca="false">Clean!H3</f>
        <v>13</v>
      </c>
      <c r="M3" s="5" t="n">
        <f aca="false">Clean!I3</f>
        <v>41314</v>
      </c>
      <c r="N3" s="3" t="n">
        <f aca="false">IF(L3="",IF(M3="",Strategies!$B$6,DATEDIF(M3,DATE(2026,9,13),"y")),L3)</f>
        <v>13</v>
      </c>
      <c r="O3" s="2" t="str">
        <f aca="false">IF(L3&lt;&gt;"","observed",IF(M3&lt;&gt;"","derived from date","median (fallback)"))</f>
        <v>observed</v>
      </c>
      <c r="P3" s="4" t="n">
        <f aca="false">Clean!M3</f>
        <v>124631.07</v>
      </c>
      <c r="Q3" s="4" t="n">
        <f aca="false">IF(P3="",Strategies!$B$9,P3)</f>
        <v>124631.07</v>
      </c>
      <c r="R3" s="3" t="n">
        <f aca="false">IF(P3="",1,0)</f>
        <v>0</v>
      </c>
      <c r="S3" s="3" t="n">
        <f aca="false">Clean!U3</f>
        <v>700</v>
      </c>
      <c r="T3" s="3" t="n">
        <f aca="false">IF(S3="",Strategies!$B$10,S3)</f>
        <v>700</v>
      </c>
      <c r="U3" s="2" t="str">
        <f aca="false">Clean!J3</f>
        <v>Branch</v>
      </c>
      <c r="V3" s="2" t="str">
        <f aca="false">IF(U3="",Strategies!$B$11,U3)</f>
        <v>Branch</v>
      </c>
      <c r="W3" s="2" t="str">
        <f aca="false">IF(U3="","Unknown",U3)</f>
        <v>Branch</v>
      </c>
      <c r="X3" s="4" t="n">
        <f aca="false">Clean!Q3</f>
        <v>15000</v>
      </c>
      <c r="Y3" s="4" t="n">
        <f aca="false">Clean!R3</f>
        <v>3434.25</v>
      </c>
      <c r="Z3" s="4" t="n">
        <f aca="false">IF(X3="",IF(Y3="",0,""),X3)</f>
        <v>15000</v>
      </c>
      <c r="AA3" s="4" t="n">
        <f aca="false">IF(Y3="",IF(X3="",0,IF(X3=0,0,ROUND(X3*Strategies!$B$12,2))),Y3)</f>
        <v>3434.25</v>
      </c>
      <c r="AB3" s="2" t="str">
        <f aca="false">IF(AND(X3="",Y3=""),"no card (structural)",IF(X3="","limit missing – verify",IF(Y3="","spend imputed by ratio","complete")))</f>
        <v>complete</v>
      </c>
      <c r="AC3" s="4" t="n">
        <f aca="false">Clean!S3</f>
        <v>0</v>
      </c>
      <c r="AD3" s="4" t="n">
        <f aca="false">Clean!T3</f>
        <v>0</v>
      </c>
      <c r="AE3" s="4" t="n">
        <f aca="false">IF(AC3="",IF(AD3="",0,""),AC3)</f>
        <v>0</v>
      </c>
      <c r="AF3" s="4" t="n">
        <f aca="false">IF(AD3="",IF(AC3="",0,IF(AC3=0,0,ROUND(AC3*Strategies!$B$13,0))),AD3)</f>
        <v>0</v>
      </c>
      <c r="AG3" s="3" t="str">
        <f aca="false">Clean!V3</f>
        <v/>
      </c>
      <c r="AH3" s="3" t="n">
        <f aca="false">IF(AG3="",0,AG3)</f>
        <v>0</v>
      </c>
      <c r="AI3" s="3" t="n">
        <f aca="false">IF(AG3="",1,0)</f>
        <v>1</v>
      </c>
      <c r="AJ3" s="3" t="n">
        <f aca="false">Missing_Matrix!W3</f>
        <v>1</v>
      </c>
      <c r="AK3" s="2" t="str">
        <f aca="false">IF(AJ3=0,"keep","drop")</f>
        <v>drop</v>
      </c>
      <c r="AL3" s="2" t="str">
        <f aca="false">IF(Missing_Matrix!B3+Missing_Matrix!G3+Missing_Matrix!H3+Missing_Matrix!J3+Missing_Matrix!K3+Missing_Matrix!L3+Missing_Matrix!M3+Missing_Matrix!U3=0,"keep","drop")</f>
        <v>keep</v>
      </c>
    </row>
    <row r="4" customFormat="false" ht="15" hidden="false" customHeight="false" outlineLevel="0" collapsed="false">
      <c r="A4" s="2" t="str">
        <f aca="false">Clean!A4</f>
        <v>CL00003</v>
      </c>
      <c r="B4" s="3" t="n">
        <f aca="false">Clean!B4</f>
        <v>42</v>
      </c>
      <c r="C4" s="3" t="n">
        <f aca="false">IF(B4="",Strategies!$B$5,B4)</f>
        <v>42</v>
      </c>
      <c r="D4" s="3" t="n">
        <f aca="false">IF(B4="",1,0)</f>
        <v>0</v>
      </c>
      <c r="E4" s="2" t="str">
        <f aca="false">Clean!E4</f>
        <v>Business owner</v>
      </c>
      <c r="F4" s="2" t="str">
        <f aca="false">IF(E4="","Unknown",E4)</f>
        <v>Business owner</v>
      </c>
      <c r="G4" s="4" t="n">
        <f aca="false">Clean!G4</f>
        <v>55600</v>
      </c>
      <c r="H4" s="4" t="n">
        <f aca="false">IF(G4="",Strategies!$B$7,G4)</f>
        <v>55600</v>
      </c>
      <c r="I4" s="4" t="n">
        <f aca="false">IF(G4="",Strategies!$B$8,G4)</f>
        <v>55600</v>
      </c>
      <c r="J4" s="4" t="n">
        <f aca="false">IF(G4="",IFERROR(VLOOKUP(E4,Strategies!$A$26:$G$35,7,FALSE()),Strategies!$B$8),G4)</f>
        <v>55600</v>
      </c>
      <c r="K4" s="3" t="n">
        <f aca="false">IF(G4="",1,0)</f>
        <v>0</v>
      </c>
      <c r="L4" s="3" t="n">
        <f aca="false">Clean!H4</f>
        <v>11</v>
      </c>
      <c r="M4" s="5" t="n">
        <f aca="false">Clean!I4</f>
        <v>41985</v>
      </c>
      <c r="N4" s="3" t="n">
        <f aca="false">IF(L4="",IF(M4="",Strategies!$B$6,DATEDIF(M4,DATE(2026,9,13),"y")),L4)</f>
        <v>11</v>
      </c>
      <c r="O4" s="2" t="str">
        <f aca="false">IF(L4&lt;&gt;"","observed",IF(M4&lt;&gt;"","derived from date","median (fallback)"))</f>
        <v>observed</v>
      </c>
      <c r="P4" s="4" t="n">
        <f aca="false">Clean!M4</f>
        <v>70371.89</v>
      </c>
      <c r="Q4" s="4" t="n">
        <f aca="false">IF(P4="",Strategies!$B$9,P4)</f>
        <v>70371.89</v>
      </c>
      <c r="R4" s="3" t="n">
        <f aca="false">IF(P4="",1,0)</f>
        <v>0</v>
      </c>
      <c r="S4" s="3" t="n">
        <f aca="false">Clean!U4</f>
        <v>749</v>
      </c>
      <c r="T4" s="3" t="n">
        <f aca="false">IF(S4="",Strategies!$B$10,S4)</f>
        <v>749</v>
      </c>
      <c r="U4" s="2" t="str">
        <f aca="false">Clean!J4</f>
        <v>App</v>
      </c>
      <c r="V4" s="2" t="str">
        <f aca="false">IF(U4="",Strategies!$B$11,U4)</f>
        <v>App</v>
      </c>
      <c r="W4" s="2" t="str">
        <f aca="false">IF(U4="","Unknown",U4)</f>
        <v>App</v>
      </c>
      <c r="X4" s="4" t="n">
        <f aca="false">Clean!Q4</f>
        <v>11000</v>
      </c>
      <c r="Y4" s="4" t="n">
        <f aca="false">Clean!R4</f>
        <v>3647.56</v>
      </c>
      <c r="Z4" s="4" t="n">
        <f aca="false">IF(X4="",IF(Y4="",0,""),X4)</f>
        <v>11000</v>
      </c>
      <c r="AA4" s="4" t="n">
        <f aca="false">IF(Y4="",IF(X4="",0,IF(X4=0,0,ROUND(X4*Strategies!$B$12,2))),Y4)</f>
        <v>3647.56</v>
      </c>
      <c r="AB4" s="2" t="str">
        <f aca="false">IF(AND(X4="",Y4=""),"no card (structural)",IF(X4="","limit missing – verify",IF(Y4="","spend imputed by ratio","complete")))</f>
        <v>complete</v>
      </c>
      <c r="AC4" s="4" t="str">
        <f aca="false">Clean!S4</f>
        <v/>
      </c>
      <c r="AD4" s="4" t="str">
        <f aca="false">Clean!T4</f>
        <v/>
      </c>
      <c r="AE4" s="4" t="n">
        <f aca="false">IF(AC4="",IF(AD4="",0,""),AC4)</f>
        <v>0</v>
      </c>
      <c r="AF4" s="4" t="n">
        <f aca="false">IF(AD4="",IF(AC4="",0,IF(AC4=0,0,ROUND(AC4*Strategies!$B$13,0))),AD4)</f>
        <v>0</v>
      </c>
      <c r="AG4" s="3" t="str">
        <f aca="false">Clean!V4</f>
        <v/>
      </c>
      <c r="AH4" s="3" t="n">
        <f aca="false">IF(AG4="",0,AG4)</f>
        <v>0</v>
      </c>
      <c r="AI4" s="3" t="n">
        <f aca="false">IF(AG4="",1,0)</f>
        <v>1</v>
      </c>
      <c r="AJ4" s="3" t="n">
        <f aca="false">Missing_Matrix!W4</f>
        <v>3</v>
      </c>
      <c r="AK4" s="2" t="str">
        <f aca="false">IF(AJ4=0,"keep","drop")</f>
        <v>drop</v>
      </c>
      <c r="AL4" s="2" t="str">
        <f aca="false">IF(Missing_Matrix!B4+Missing_Matrix!G4+Missing_Matrix!H4+Missing_Matrix!J4+Missing_Matrix!K4+Missing_Matrix!L4+Missing_Matrix!M4+Missing_Matrix!U4=0,"keep","drop")</f>
        <v>keep</v>
      </c>
    </row>
    <row r="5" customFormat="false" ht="15" hidden="false" customHeight="false" outlineLevel="0" collapsed="false">
      <c r="A5" s="2" t="str">
        <f aca="false">Clean!A5</f>
        <v>CL00004</v>
      </c>
      <c r="B5" s="3" t="n">
        <f aca="false">Clean!B5</f>
        <v>44</v>
      </c>
      <c r="C5" s="3" t="n">
        <f aca="false">IF(B5="",Strategies!$B$5,B5)</f>
        <v>44</v>
      </c>
      <c r="D5" s="3" t="n">
        <f aca="false">IF(B5="",1,0)</f>
        <v>0</v>
      </c>
      <c r="E5" s="2" t="str">
        <f aca="false">Clean!E5</f>
        <v>Employee</v>
      </c>
      <c r="F5" s="2" t="str">
        <f aca="false">IF(E5="","Unknown",E5)</f>
        <v>Employee</v>
      </c>
      <c r="G5" s="4" t="n">
        <f aca="false">Clean!G5</f>
        <v>30200</v>
      </c>
      <c r="H5" s="4" t="n">
        <f aca="false">IF(G5="",Strategies!$B$7,G5)</f>
        <v>30200</v>
      </c>
      <c r="I5" s="4" t="n">
        <f aca="false">IF(G5="",Strategies!$B$8,G5)</f>
        <v>30200</v>
      </c>
      <c r="J5" s="4" t="n">
        <f aca="false">IF(G5="",IFERROR(VLOOKUP(E5,Strategies!$A$26:$G$35,7,FALSE()),Strategies!$B$8),G5)</f>
        <v>30200</v>
      </c>
      <c r="K5" s="3" t="n">
        <f aca="false">IF(G5="",1,0)</f>
        <v>0</v>
      </c>
      <c r="L5" s="3" t="n">
        <f aca="false">Clean!H5</f>
        <v>13</v>
      </c>
      <c r="M5" s="5" t="n">
        <f aca="false">Clean!I5</f>
        <v>41353</v>
      </c>
      <c r="N5" s="3" t="n">
        <f aca="false">IF(L5="",IF(M5="",Strategies!$B$6,DATEDIF(M5,DATE(2026,9,13),"y")),L5)</f>
        <v>13</v>
      </c>
      <c r="O5" s="2" t="str">
        <f aca="false">IF(L5&lt;&gt;"","observed",IF(M5&lt;&gt;"","derived from date","median (fallback)"))</f>
        <v>observed</v>
      </c>
      <c r="P5" s="4" t="n">
        <f aca="false">Clean!M5</f>
        <v>31571.98</v>
      </c>
      <c r="Q5" s="4" t="n">
        <f aca="false">IF(P5="",Strategies!$B$9,P5)</f>
        <v>31571.98</v>
      </c>
      <c r="R5" s="3" t="n">
        <f aca="false">IF(P5="",1,0)</f>
        <v>0</v>
      </c>
      <c r="S5" s="3" t="n">
        <f aca="false">Clean!U5</f>
        <v>601</v>
      </c>
      <c r="T5" s="3" t="n">
        <f aca="false">IF(S5="",Strategies!$B$10,S5)</f>
        <v>601</v>
      </c>
      <c r="U5" s="2" t="str">
        <f aca="false">Clean!J5</f>
        <v>App</v>
      </c>
      <c r="V5" s="2" t="str">
        <f aca="false">IF(U5="",Strategies!$B$11,U5)</f>
        <v>App</v>
      </c>
      <c r="W5" s="2" t="str">
        <f aca="false">IF(U5="","Unknown",U5)</f>
        <v>App</v>
      </c>
      <c r="X5" s="4" t="n">
        <f aca="false">Clean!Q5</f>
        <v>6000</v>
      </c>
      <c r="Y5" s="4" t="n">
        <f aca="false">Clean!R5</f>
        <v>2242.95</v>
      </c>
      <c r="Z5" s="4" t="n">
        <f aca="false">IF(X5="",IF(Y5="",0,""),X5)</f>
        <v>6000</v>
      </c>
      <c r="AA5" s="4" t="n">
        <f aca="false">IF(Y5="",IF(X5="",0,IF(X5=0,0,ROUND(X5*Strategies!$B$12,2))),Y5)</f>
        <v>2242.95</v>
      </c>
      <c r="AB5" s="2" t="str">
        <f aca="false">IF(AND(X5="",Y5=""),"no card (structural)",IF(X5="","limit missing – verify",IF(Y5="","spend imputed by ratio","complete")))</f>
        <v>complete</v>
      </c>
      <c r="AC5" s="4" t="n">
        <f aca="false">Clean!S5</f>
        <v>0</v>
      </c>
      <c r="AD5" s="4" t="n">
        <f aca="false">Clean!T5</f>
        <v>0</v>
      </c>
      <c r="AE5" s="4" t="n">
        <f aca="false">IF(AC5="",IF(AD5="",0,""),AC5)</f>
        <v>0</v>
      </c>
      <c r="AF5" s="4" t="n">
        <f aca="false">IF(AD5="",IF(AC5="",0,IF(AC5=0,0,ROUND(AC5*Strategies!$B$13,0))),AD5)</f>
        <v>0</v>
      </c>
      <c r="AG5" s="3" t="n">
        <f aca="false">Clean!V5</f>
        <v>0</v>
      </c>
      <c r="AH5" s="3" t="n">
        <f aca="false">IF(AG5="",0,AG5)</f>
        <v>0</v>
      </c>
      <c r="AI5" s="3" t="n">
        <f aca="false">IF(AG5="",1,0)</f>
        <v>0</v>
      </c>
      <c r="AJ5" s="3" t="n">
        <f aca="false">Missing_Matrix!W5</f>
        <v>0</v>
      </c>
      <c r="AK5" s="2" t="str">
        <f aca="false">IF(AJ5=0,"keep","drop")</f>
        <v>keep</v>
      </c>
      <c r="AL5" s="2" t="str">
        <f aca="false">IF(Missing_Matrix!B5+Missing_Matrix!G5+Missing_Matrix!H5+Missing_Matrix!J5+Missing_Matrix!K5+Missing_Matrix!L5+Missing_Matrix!M5+Missing_Matrix!U5=0,"keep","drop")</f>
        <v>keep</v>
      </c>
    </row>
    <row r="6" customFormat="false" ht="15" hidden="false" customHeight="false" outlineLevel="0" collapsed="false">
      <c r="A6" s="2" t="str">
        <f aca="false">Clean!A6</f>
        <v>CL00005</v>
      </c>
      <c r="B6" s="3" t="n">
        <f aca="false">Clean!B6</f>
        <v>68</v>
      </c>
      <c r="C6" s="3" t="n">
        <f aca="false">IF(B6="",Strategies!$B$5,B6)</f>
        <v>68</v>
      </c>
      <c r="D6" s="3" t="n">
        <f aca="false">IF(B6="",1,0)</f>
        <v>0</v>
      </c>
      <c r="E6" s="2" t="str">
        <f aca="false">Clean!E6</f>
        <v>Retired</v>
      </c>
      <c r="F6" s="2" t="str">
        <f aca="false">IF(E6="","Unknown",E6)</f>
        <v>Retired</v>
      </c>
      <c r="G6" s="4" t="n">
        <f aca="false">Clean!G6</f>
        <v>21800</v>
      </c>
      <c r="H6" s="4" t="n">
        <f aca="false">IF(G6="",Strategies!$B$7,G6)</f>
        <v>21800</v>
      </c>
      <c r="I6" s="4" t="n">
        <f aca="false">IF(G6="",Strategies!$B$8,G6)</f>
        <v>21800</v>
      </c>
      <c r="J6" s="4" t="n">
        <f aca="false">IF(G6="",IFERROR(VLOOKUP(E6,Strategies!$A$26:$G$35,7,FALSE()),Strategies!$B$8),G6)</f>
        <v>21800</v>
      </c>
      <c r="K6" s="3" t="n">
        <f aca="false">IF(G6="",1,0)</f>
        <v>0</v>
      </c>
      <c r="L6" s="3" t="n">
        <f aca="false">Clean!H6</f>
        <v>8</v>
      </c>
      <c r="M6" s="5" t="n">
        <f aca="false">Clean!I6</f>
        <v>43047</v>
      </c>
      <c r="N6" s="3" t="n">
        <f aca="false">IF(L6="",IF(M6="",Strategies!$B$6,DATEDIF(M6,DATE(2026,9,13),"y")),L6)</f>
        <v>8</v>
      </c>
      <c r="O6" s="2" t="str">
        <f aca="false">IF(L6&lt;&gt;"","observed",IF(M6&lt;&gt;"","derived from date","median (fallback)"))</f>
        <v>observed</v>
      </c>
      <c r="P6" s="4" t="n">
        <f aca="false">Clean!M6</f>
        <v>27565.84</v>
      </c>
      <c r="Q6" s="4" t="n">
        <f aca="false">IF(P6="",Strategies!$B$9,P6)</f>
        <v>27565.84</v>
      </c>
      <c r="R6" s="3" t="n">
        <f aca="false">IF(P6="",1,0)</f>
        <v>0</v>
      </c>
      <c r="S6" s="3" t="n">
        <f aca="false">Clean!U6</f>
        <v>568</v>
      </c>
      <c r="T6" s="3" t="n">
        <f aca="false">IF(S6="",Strategies!$B$10,S6)</f>
        <v>568</v>
      </c>
      <c r="U6" s="2" t="str">
        <f aca="false">Clean!J6</f>
        <v>Phone</v>
      </c>
      <c r="V6" s="2" t="str">
        <f aca="false">IF(U6="",Strategies!$B$11,U6)</f>
        <v>Phone</v>
      </c>
      <c r="W6" s="2" t="str">
        <f aca="false">IF(U6="","Unknown",U6)</f>
        <v>Phone</v>
      </c>
      <c r="X6" s="4" t="n">
        <f aca="false">Clean!Q6</f>
        <v>5000</v>
      </c>
      <c r="Y6" s="4" t="n">
        <f aca="false">Clean!R6</f>
        <v>1312.86</v>
      </c>
      <c r="Z6" s="4" t="n">
        <f aca="false">IF(X6="",IF(Y6="",0,""),X6)</f>
        <v>5000</v>
      </c>
      <c r="AA6" s="4" t="n">
        <f aca="false">IF(Y6="",IF(X6="",0,IF(X6=0,0,ROUND(X6*Strategies!$B$12,2))),Y6)</f>
        <v>1312.86</v>
      </c>
      <c r="AB6" s="2" t="str">
        <f aca="false">IF(AND(X6="",Y6=""),"no card (structural)",IF(X6="","limit missing – verify",IF(Y6="","spend imputed by ratio","complete")))</f>
        <v>complete</v>
      </c>
      <c r="AC6" s="4" t="str">
        <f aca="false">Clean!S6</f>
        <v/>
      </c>
      <c r="AD6" s="4" t="str">
        <f aca="false">Clean!T6</f>
        <v/>
      </c>
      <c r="AE6" s="4" t="n">
        <f aca="false">IF(AC6="",IF(AD6="",0,""),AC6)</f>
        <v>0</v>
      </c>
      <c r="AF6" s="4" t="n">
        <f aca="false">IF(AD6="",IF(AC6="",0,IF(AC6=0,0,ROUND(AC6*Strategies!$B$13,0))),AD6)</f>
        <v>0</v>
      </c>
      <c r="AG6" s="3" t="n">
        <f aca="false">Clean!V6</f>
        <v>1</v>
      </c>
      <c r="AH6" s="3" t="n">
        <f aca="false">IF(AG6="",0,AG6)</f>
        <v>1</v>
      </c>
      <c r="AI6" s="3" t="n">
        <f aca="false">IF(AG6="",1,0)</f>
        <v>0</v>
      </c>
      <c r="AJ6" s="3" t="n">
        <f aca="false">Missing_Matrix!W6</f>
        <v>2</v>
      </c>
      <c r="AK6" s="2" t="str">
        <f aca="false">IF(AJ6=0,"keep","drop")</f>
        <v>drop</v>
      </c>
      <c r="AL6" s="2" t="str">
        <f aca="false">IF(Missing_Matrix!B6+Missing_Matrix!G6+Missing_Matrix!H6+Missing_Matrix!J6+Missing_Matrix!K6+Missing_Matrix!L6+Missing_Matrix!M6+Missing_Matrix!U6=0,"keep","drop")</f>
        <v>keep</v>
      </c>
    </row>
    <row r="7" customFormat="false" ht="15" hidden="false" customHeight="false" outlineLevel="0" collapsed="false">
      <c r="A7" s="2" t="str">
        <f aca="false">Clean!A7</f>
        <v>CL00006</v>
      </c>
      <c r="B7" s="3" t="n">
        <f aca="false">Clean!B7</f>
        <v>56</v>
      </c>
      <c r="C7" s="3" t="n">
        <f aca="false">IF(B7="",Strategies!$B$5,B7)</f>
        <v>56</v>
      </c>
      <c r="D7" s="3" t="n">
        <f aca="false">IF(B7="",1,0)</f>
        <v>0</v>
      </c>
      <c r="E7" s="2" t="str">
        <f aca="false">Clean!E7</f>
        <v>Shopkeeper</v>
      </c>
      <c r="F7" s="2" t="str">
        <f aca="false">IF(E7="","Unknown",E7)</f>
        <v>Shopkeeper</v>
      </c>
      <c r="G7" s="4" t="n">
        <f aca="false">Clean!G7</f>
        <v>42300</v>
      </c>
      <c r="H7" s="4" t="n">
        <f aca="false">IF(G7="",Strategies!$B$7,G7)</f>
        <v>42300</v>
      </c>
      <c r="I7" s="4" t="n">
        <f aca="false">IF(G7="",Strategies!$B$8,G7)</f>
        <v>42300</v>
      </c>
      <c r="J7" s="4" t="n">
        <f aca="false">IF(G7="",IFERROR(VLOOKUP(E7,Strategies!$A$26:$G$35,7,FALSE()),Strategies!$B$8),G7)</f>
        <v>42300</v>
      </c>
      <c r="K7" s="3" t="n">
        <f aca="false">IF(G7="",1,0)</f>
        <v>0</v>
      </c>
      <c r="L7" s="3" t="n">
        <f aca="false">Clean!H7</f>
        <v>25</v>
      </c>
      <c r="M7" s="5" t="n">
        <f aca="false">Clean!I7</f>
        <v>36979</v>
      </c>
      <c r="N7" s="3" t="n">
        <f aca="false">IF(L7="",IF(M7="",Strategies!$B$6,DATEDIF(M7,DATE(2026,9,13),"y")),L7)</f>
        <v>25</v>
      </c>
      <c r="O7" s="2" t="str">
        <f aca="false">IF(L7&lt;&gt;"","observed",IF(M7&lt;&gt;"","derived from date","median (fallback)"))</f>
        <v>observed</v>
      </c>
      <c r="P7" s="4" t="str">
        <f aca="false">Clean!M7</f>
        <v/>
      </c>
      <c r="Q7" s="4" t="n">
        <f aca="false">IF(P7="",Strategies!$B$9,P7)</f>
        <v>10652.68</v>
      </c>
      <c r="R7" s="3" t="n">
        <f aca="false">IF(P7="",1,0)</f>
        <v>1</v>
      </c>
      <c r="S7" s="3" t="n">
        <f aca="false">Clean!U7</f>
        <v>618</v>
      </c>
      <c r="T7" s="3" t="n">
        <f aca="false">IF(S7="",Strategies!$B$10,S7)</f>
        <v>618</v>
      </c>
      <c r="U7" s="2" t="str">
        <f aca="false">Clean!J7</f>
        <v>Branch</v>
      </c>
      <c r="V7" s="2" t="str">
        <f aca="false">IF(U7="",Strategies!$B$11,U7)</f>
        <v>Branch</v>
      </c>
      <c r="W7" s="2" t="str">
        <f aca="false">IF(U7="","Unknown",U7)</f>
        <v>Branch</v>
      </c>
      <c r="X7" s="4" t="n">
        <f aca="false">Clean!Q7</f>
        <v>4500</v>
      </c>
      <c r="Y7" s="4" t="n">
        <f aca="false">Clean!R7</f>
        <v>1699.41</v>
      </c>
      <c r="Z7" s="4" t="n">
        <f aca="false">IF(X7="",IF(Y7="",0,""),X7)</f>
        <v>4500</v>
      </c>
      <c r="AA7" s="4" t="n">
        <f aca="false">IF(Y7="",IF(X7="",0,IF(X7=0,0,ROUND(X7*Strategies!$B$12,2))),Y7)</f>
        <v>1699.41</v>
      </c>
      <c r="AB7" s="2" t="str">
        <f aca="false">IF(AND(X7="",Y7=""),"no card (structural)",IF(X7="","limit missing – verify",IF(Y7="","spend imputed by ratio","complete")))</f>
        <v>complete</v>
      </c>
      <c r="AC7" s="4" t="n">
        <f aca="false">Clean!S7</f>
        <v>0</v>
      </c>
      <c r="AD7" s="4" t="n">
        <f aca="false">Clean!T7</f>
        <v>0</v>
      </c>
      <c r="AE7" s="4" t="n">
        <f aca="false">IF(AC7="",IF(AD7="",0,""),AC7)</f>
        <v>0</v>
      </c>
      <c r="AF7" s="4" t="n">
        <f aca="false">IF(AD7="",IF(AC7="",0,IF(AC7=0,0,ROUND(AC7*Strategies!$B$13,0))),AD7)</f>
        <v>0</v>
      </c>
      <c r="AG7" s="3" t="n">
        <f aca="false">Clean!V7</f>
        <v>2</v>
      </c>
      <c r="AH7" s="3" t="n">
        <f aca="false">IF(AG7="",0,AG7)</f>
        <v>2</v>
      </c>
      <c r="AI7" s="3" t="n">
        <f aca="false">IF(AG7="",1,0)</f>
        <v>0</v>
      </c>
      <c r="AJ7" s="3" t="n">
        <f aca="false">Missing_Matrix!W7</f>
        <v>1</v>
      </c>
      <c r="AK7" s="2" t="str">
        <f aca="false">IF(AJ7=0,"keep","drop")</f>
        <v>drop</v>
      </c>
      <c r="AL7" s="2" t="str">
        <f aca="false">IF(Missing_Matrix!B7+Missing_Matrix!G7+Missing_Matrix!H7+Missing_Matrix!J7+Missing_Matrix!K7+Missing_Matrix!L7+Missing_Matrix!M7+Missing_Matrix!U7=0,"keep","drop")</f>
        <v>drop</v>
      </c>
    </row>
    <row r="8" customFormat="false" ht="15" hidden="false" customHeight="false" outlineLevel="0" collapsed="false">
      <c r="A8" s="2" t="str">
        <f aca="false">Clean!A8</f>
        <v>CL00007</v>
      </c>
      <c r="B8" s="3" t="n">
        <f aca="false">Clean!B8</f>
        <v>67</v>
      </c>
      <c r="C8" s="3" t="n">
        <f aca="false">IF(B8="",Strategies!$B$5,B8)</f>
        <v>67</v>
      </c>
      <c r="D8" s="3" t="n">
        <f aca="false">IF(B8="",1,0)</f>
        <v>0</v>
      </c>
      <c r="E8" s="2" t="str">
        <f aca="false">Clean!E8</f>
        <v>Retired</v>
      </c>
      <c r="F8" s="2" t="str">
        <f aca="false">IF(E8="","Unknown",E8)</f>
        <v>Retired</v>
      </c>
      <c r="G8" s="4" t="n">
        <f aca="false">Clean!G8</f>
        <v>28300</v>
      </c>
      <c r="H8" s="4" t="n">
        <f aca="false">IF(G8="",Strategies!$B$7,G8)</f>
        <v>28300</v>
      </c>
      <c r="I8" s="4" t="n">
        <f aca="false">IF(G8="",Strategies!$B$8,G8)</f>
        <v>28300</v>
      </c>
      <c r="J8" s="4" t="n">
        <f aca="false">IF(G8="",IFERROR(VLOOKUP(E8,Strategies!$A$26:$G$35,7,FALSE()),Strategies!$B$8),G8)</f>
        <v>28300</v>
      </c>
      <c r="K8" s="3" t="n">
        <f aca="false">IF(G8="",1,0)</f>
        <v>0</v>
      </c>
      <c r="L8" s="3" t="n">
        <f aca="false">Clean!H8</f>
        <v>2</v>
      </c>
      <c r="M8" s="5" t="n">
        <f aca="false">Clean!I8</f>
        <v>45278</v>
      </c>
      <c r="N8" s="3" t="n">
        <f aca="false">IF(L8="",IF(M8="",Strategies!$B$6,DATEDIF(M8,DATE(2026,9,13),"y")),L8)</f>
        <v>2</v>
      </c>
      <c r="O8" s="2" t="str">
        <f aca="false">IF(L8&lt;&gt;"","observed",IF(M8&lt;&gt;"","derived from date","median (fallback)"))</f>
        <v>observed</v>
      </c>
      <c r="P8" s="4" t="n">
        <f aca="false">Clean!M8</f>
        <v>2752.06</v>
      </c>
      <c r="Q8" s="4" t="n">
        <f aca="false">IF(P8="",Strategies!$B$9,P8)</f>
        <v>2752.06</v>
      </c>
      <c r="R8" s="3" t="n">
        <f aca="false">IF(P8="",1,0)</f>
        <v>0</v>
      </c>
      <c r="S8" s="3" t="n">
        <f aca="false">Clean!U8</f>
        <v>666</v>
      </c>
      <c r="T8" s="3" t="n">
        <f aca="false">IF(S8="",Strategies!$B$10,S8)</f>
        <v>666</v>
      </c>
      <c r="U8" s="2" t="str">
        <f aca="false">Clean!J8</f>
        <v>Online Banking</v>
      </c>
      <c r="V8" s="2" t="str">
        <f aca="false">IF(U8="",Strategies!$B$11,U8)</f>
        <v>Online Banking</v>
      </c>
      <c r="W8" s="2" t="str">
        <f aca="false">IF(U8="","Unknown",U8)</f>
        <v>Online Banking</v>
      </c>
      <c r="X8" s="4" t="n">
        <f aca="false">Clean!Q8</f>
        <v>4000</v>
      </c>
      <c r="Y8" s="4" t="n">
        <f aca="false">Clean!R8</f>
        <v>2532.26</v>
      </c>
      <c r="Z8" s="4" t="n">
        <f aca="false">IF(X8="",IF(Y8="",0,""),X8)</f>
        <v>4000</v>
      </c>
      <c r="AA8" s="4" t="n">
        <f aca="false">IF(Y8="",IF(X8="",0,IF(X8=0,0,ROUND(X8*Strategies!$B$12,2))),Y8)</f>
        <v>2532.26</v>
      </c>
      <c r="AB8" s="2" t="str">
        <f aca="false">IF(AND(X8="",Y8=""),"no card (structural)",IF(X8="","limit missing – verify",IF(Y8="","spend imputed by ratio","complete")))</f>
        <v>complete</v>
      </c>
      <c r="AC8" s="4" t="str">
        <f aca="false">Clean!S8</f>
        <v/>
      </c>
      <c r="AD8" s="4" t="str">
        <f aca="false">Clean!T8</f>
        <v/>
      </c>
      <c r="AE8" s="4" t="n">
        <f aca="false">IF(AC8="",IF(AD8="",0,""),AC8)</f>
        <v>0</v>
      </c>
      <c r="AF8" s="4" t="n">
        <f aca="false">IF(AD8="",IF(AC8="",0,IF(AC8=0,0,ROUND(AC8*Strategies!$B$13,0))),AD8)</f>
        <v>0</v>
      </c>
      <c r="AG8" s="3" t="str">
        <f aca="false">Clean!V8</f>
        <v/>
      </c>
      <c r="AH8" s="3" t="n">
        <f aca="false">IF(AG8="",0,AG8)</f>
        <v>0</v>
      </c>
      <c r="AI8" s="3" t="n">
        <f aca="false">IF(AG8="",1,0)</f>
        <v>1</v>
      </c>
      <c r="AJ8" s="3" t="n">
        <f aca="false">Missing_Matrix!W8</f>
        <v>3</v>
      </c>
      <c r="AK8" s="2" t="str">
        <f aca="false">IF(AJ8=0,"keep","drop")</f>
        <v>drop</v>
      </c>
      <c r="AL8" s="2" t="str">
        <f aca="false">IF(Missing_Matrix!B8+Missing_Matrix!G8+Missing_Matrix!H8+Missing_Matrix!J8+Missing_Matrix!K8+Missing_Matrix!L8+Missing_Matrix!M8+Missing_Matrix!U8=0,"keep","drop")</f>
        <v>keep</v>
      </c>
    </row>
    <row r="9" customFormat="false" ht="15" hidden="false" customHeight="false" outlineLevel="0" collapsed="false">
      <c r="A9" s="2" t="str">
        <f aca="false">Clean!A9</f>
        <v>CL00008</v>
      </c>
      <c r="B9" s="3" t="n">
        <f aca="false">Clean!B9</f>
        <v>43</v>
      </c>
      <c r="C9" s="3" t="n">
        <f aca="false">IF(B9="",Strategies!$B$5,B9)</f>
        <v>43</v>
      </c>
      <c r="D9" s="3" t="n">
        <f aca="false">IF(B9="",1,0)</f>
        <v>0</v>
      </c>
      <c r="E9" s="2" t="str">
        <f aca="false">Clean!E9</f>
        <v>Teacher</v>
      </c>
      <c r="F9" s="2" t="str">
        <f aca="false">IF(E9="","Unknown",E9)</f>
        <v>Teacher</v>
      </c>
      <c r="G9" s="4" t="n">
        <f aca="false">Clean!G9</f>
        <v>28300</v>
      </c>
      <c r="H9" s="4" t="n">
        <f aca="false">IF(G9="",Strategies!$B$7,G9)</f>
        <v>28300</v>
      </c>
      <c r="I9" s="4" t="n">
        <f aca="false">IF(G9="",Strategies!$B$8,G9)</f>
        <v>28300</v>
      </c>
      <c r="J9" s="4" t="n">
        <f aca="false">IF(G9="",IFERROR(VLOOKUP(E9,Strategies!$A$26:$G$35,7,FALSE()),Strategies!$B$8),G9)</f>
        <v>28300</v>
      </c>
      <c r="K9" s="3" t="n">
        <f aca="false">IF(G9="",1,0)</f>
        <v>0</v>
      </c>
      <c r="L9" s="3" t="n">
        <f aca="false">Clean!H9</f>
        <v>10</v>
      </c>
      <c r="M9" s="5" t="n">
        <f aca="false">Clean!I9</f>
        <v>42273</v>
      </c>
      <c r="N9" s="3" t="n">
        <f aca="false">IF(L9="",IF(M9="",Strategies!$B$6,DATEDIF(M9,DATE(2026,9,13),"y")),L9)</f>
        <v>10</v>
      </c>
      <c r="O9" s="2" t="str">
        <f aca="false">IF(L9&lt;&gt;"","observed",IF(M9&lt;&gt;"","derived from date","median (fallback)"))</f>
        <v>observed</v>
      </c>
      <c r="P9" s="4" t="n">
        <f aca="false">Clean!M9</f>
        <v>28860.26</v>
      </c>
      <c r="Q9" s="4" t="n">
        <f aca="false">IF(P9="",Strategies!$B$9,P9)</f>
        <v>28860.26</v>
      </c>
      <c r="R9" s="3" t="n">
        <f aca="false">IF(P9="",1,0)</f>
        <v>0</v>
      </c>
      <c r="S9" s="3" t="n">
        <f aca="false">Clean!U9</f>
        <v>544</v>
      </c>
      <c r="T9" s="3" t="n">
        <f aca="false">IF(S9="",Strategies!$B$10,S9)</f>
        <v>544</v>
      </c>
      <c r="U9" s="2" t="str">
        <f aca="false">Clean!J9</f>
        <v>App</v>
      </c>
      <c r="V9" s="2" t="str">
        <f aca="false">IF(U9="",Strategies!$B$11,U9)</f>
        <v>App</v>
      </c>
      <c r="W9" s="2" t="str">
        <f aca="false">IF(U9="","Unknown",U9)</f>
        <v>App</v>
      </c>
      <c r="X9" s="4" t="n">
        <f aca="false">Clean!Q9</f>
        <v>3000</v>
      </c>
      <c r="Y9" s="4" t="n">
        <f aca="false">Clean!R9</f>
        <v>363.95</v>
      </c>
      <c r="Z9" s="4" t="n">
        <f aca="false">IF(X9="",IF(Y9="",0,""),X9)</f>
        <v>3000</v>
      </c>
      <c r="AA9" s="4" t="n">
        <f aca="false">IF(Y9="",IF(X9="",0,IF(X9=0,0,ROUND(X9*Strategies!$B$12,2))),Y9)</f>
        <v>363.95</v>
      </c>
      <c r="AB9" s="2" t="str">
        <f aca="false">IF(AND(X9="",Y9=""),"no card (structural)",IF(X9="","limit missing – verify",IF(Y9="","spend imputed by ratio","complete")))</f>
        <v>complete</v>
      </c>
      <c r="AC9" s="4" t="n">
        <f aca="false">Clean!S9</f>
        <v>49000</v>
      </c>
      <c r="AD9" s="4" t="n">
        <f aca="false">Clean!T9</f>
        <v>228</v>
      </c>
      <c r="AE9" s="4" t="n">
        <f aca="false">IF(AC9="",IF(AD9="",0,""),AC9)</f>
        <v>49000</v>
      </c>
      <c r="AF9" s="4" t="n">
        <f aca="false">IF(AD9="",IF(AC9="",0,IF(AC9=0,0,ROUND(AC9*Strategies!$B$13,0))),AD9)</f>
        <v>228</v>
      </c>
      <c r="AG9" s="3" t="n">
        <f aca="false">Clean!V9</f>
        <v>1</v>
      </c>
      <c r="AH9" s="3" t="n">
        <f aca="false">IF(AG9="",0,AG9)</f>
        <v>1</v>
      </c>
      <c r="AI9" s="3" t="n">
        <f aca="false">IF(AG9="",1,0)</f>
        <v>0</v>
      </c>
      <c r="AJ9" s="3" t="n">
        <f aca="false">Missing_Matrix!W9</f>
        <v>0</v>
      </c>
      <c r="AK9" s="2" t="str">
        <f aca="false">IF(AJ9=0,"keep","drop")</f>
        <v>keep</v>
      </c>
      <c r="AL9" s="2" t="str">
        <f aca="false">IF(Missing_Matrix!B9+Missing_Matrix!G9+Missing_Matrix!H9+Missing_Matrix!J9+Missing_Matrix!K9+Missing_Matrix!L9+Missing_Matrix!M9+Missing_Matrix!U9=0,"keep","drop")</f>
        <v>keep</v>
      </c>
    </row>
    <row r="10" customFormat="false" ht="15" hidden="false" customHeight="false" outlineLevel="0" collapsed="false">
      <c r="A10" s="2" t="str">
        <f aca="false">Clean!A10</f>
        <v>CL00009</v>
      </c>
      <c r="B10" s="3" t="n">
        <f aca="false">Clean!B10</f>
        <v>25</v>
      </c>
      <c r="C10" s="3" t="n">
        <f aca="false">IF(B10="",Strategies!$B$5,B10)</f>
        <v>25</v>
      </c>
      <c r="D10" s="3" t="n">
        <f aca="false">IF(B10="",1,0)</f>
        <v>0</v>
      </c>
      <c r="E10" s="2" t="str">
        <f aca="false">Clean!E10</f>
        <v>Manual worker</v>
      </c>
      <c r="F10" s="2" t="str">
        <f aca="false">IF(E10="","Unknown",E10)</f>
        <v>Manual worker</v>
      </c>
      <c r="G10" s="4" t="n">
        <f aca="false">Clean!G10</f>
        <v>17700</v>
      </c>
      <c r="H10" s="4" t="n">
        <f aca="false">IF(G10="",Strategies!$B$7,G10)</f>
        <v>17700</v>
      </c>
      <c r="I10" s="4" t="n">
        <f aca="false">IF(G10="",Strategies!$B$8,G10)</f>
        <v>17700</v>
      </c>
      <c r="J10" s="4" t="n">
        <f aca="false">IF(G10="",IFERROR(VLOOKUP(E10,Strategies!$A$26:$G$35,7,FALSE()),Strategies!$B$8),G10)</f>
        <v>17700</v>
      </c>
      <c r="K10" s="3" t="n">
        <f aca="false">IF(G10="",1,0)</f>
        <v>0</v>
      </c>
      <c r="L10" s="3" t="n">
        <f aca="false">Clean!H10</f>
        <v>3</v>
      </c>
      <c r="M10" s="5" t="n">
        <f aca="false">Clean!I10</f>
        <v>45141</v>
      </c>
      <c r="N10" s="3" t="n">
        <f aca="false">IF(L10="",IF(M10="",Strategies!$B$6,DATEDIF(M10,DATE(2026,9,13),"y")),L10)</f>
        <v>3</v>
      </c>
      <c r="O10" s="2" t="str">
        <f aca="false">IF(L10&lt;&gt;"","observed",IF(M10&lt;&gt;"","derived from date","median (fallback)"))</f>
        <v>observed</v>
      </c>
      <c r="P10" s="4" t="n">
        <f aca="false">Clean!M10</f>
        <v>8855.03</v>
      </c>
      <c r="Q10" s="4" t="n">
        <f aca="false">IF(P10="",Strategies!$B$9,P10)</f>
        <v>8855.03</v>
      </c>
      <c r="R10" s="3" t="n">
        <f aca="false">IF(P10="",1,0)</f>
        <v>0</v>
      </c>
      <c r="S10" s="3" t="n">
        <f aca="false">Clean!U10</f>
        <v>536</v>
      </c>
      <c r="T10" s="3" t="n">
        <f aca="false">IF(S10="",Strategies!$B$10,S10)</f>
        <v>536</v>
      </c>
      <c r="U10" s="2" t="str">
        <f aca="false">Clean!J10</f>
        <v>Online Banking</v>
      </c>
      <c r="V10" s="2" t="str">
        <f aca="false">IF(U10="",Strategies!$B$11,U10)</f>
        <v>Online Banking</v>
      </c>
      <c r="W10" s="2" t="str">
        <f aca="false">IF(U10="","Unknown",U10)</f>
        <v>Online Banking</v>
      </c>
      <c r="X10" s="4" t="n">
        <f aca="false">Clean!Q10</f>
        <v>0</v>
      </c>
      <c r="Y10" s="4" t="n">
        <f aca="false">Clean!R10</f>
        <v>0</v>
      </c>
      <c r="Z10" s="4" t="n">
        <f aca="false">IF(X10="",IF(Y10="",0,""),X10)</f>
        <v>0</v>
      </c>
      <c r="AA10" s="4" t="n">
        <f aca="false">IF(Y10="",IF(X10="",0,IF(X10=0,0,ROUND(X10*Strategies!$B$12,2))),Y10)</f>
        <v>0</v>
      </c>
      <c r="AB10" s="2" t="str">
        <f aca="false">IF(AND(X10="",Y10=""),"no card (structural)",IF(X10="","limit missing – verify",IF(Y10="","spend imputed by ratio","complete")))</f>
        <v>complete</v>
      </c>
      <c r="AC10" s="4" t="n">
        <f aca="false">Clean!S10</f>
        <v>0</v>
      </c>
      <c r="AD10" s="4" t="n">
        <f aca="false">Clean!T10</f>
        <v>0</v>
      </c>
      <c r="AE10" s="4" t="n">
        <f aca="false">IF(AC10="",IF(AD10="",0,""),AC10)</f>
        <v>0</v>
      </c>
      <c r="AF10" s="4" t="n">
        <f aca="false">IF(AD10="",IF(AC10="",0,IF(AC10=0,0,ROUND(AC10*Strategies!$B$13,0))),AD10)</f>
        <v>0</v>
      </c>
      <c r="AG10" s="3" t="n">
        <f aca="false">Clean!V10</f>
        <v>0</v>
      </c>
      <c r="AH10" s="3" t="n">
        <f aca="false">IF(AG10="",0,AG10)</f>
        <v>0</v>
      </c>
      <c r="AI10" s="3" t="n">
        <f aca="false">IF(AG10="",1,0)</f>
        <v>0</v>
      </c>
      <c r="AJ10" s="3" t="n">
        <f aca="false">Missing_Matrix!W10</f>
        <v>1</v>
      </c>
      <c r="AK10" s="2" t="str">
        <f aca="false">IF(AJ10=0,"keep","drop")</f>
        <v>drop</v>
      </c>
      <c r="AL10" s="2" t="str">
        <f aca="false">IF(Missing_Matrix!B10+Missing_Matrix!G10+Missing_Matrix!H10+Missing_Matrix!J10+Missing_Matrix!K10+Missing_Matrix!L10+Missing_Matrix!M10+Missing_Matrix!U10=0,"keep","drop")</f>
        <v>keep</v>
      </c>
    </row>
    <row r="11" customFormat="false" ht="15" hidden="false" customHeight="false" outlineLevel="0" collapsed="false">
      <c r="A11" s="2" t="str">
        <f aca="false">Clean!A11</f>
        <v>CL00010</v>
      </c>
      <c r="B11" s="3" t="n">
        <f aca="false">Clean!B11</f>
        <v>36</v>
      </c>
      <c r="C11" s="3" t="n">
        <f aca="false">IF(B11="",Strategies!$B$5,B11)</f>
        <v>36</v>
      </c>
      <c r="D11" s="3" t="n">
        <f aca="false">IF(B11="",1,0)</f>
        <v>0</v>
      </c>
      <c r="E11" s="2" t="str">
        <f aca="false">Clean!E11</f>
        <v>Employee</v>
      </c>
      <c r="F11" s="2" t="str">
        <f aca="false">IF(E11="","Unknown",E11)</f>
        <v>Employee</v>
      </c>
      <c r="G11" s="4" t="n">
        <f aca="false">Clean!G11</f>
        <v>32600</v>
      </c>
      <c r="H11" s="4" t="n">
        <f aca="false">IF(G11="",Strategies!$B$7,G11)</f>
        <v>32600</v>
      </c>
      <c r="I11" s="4" t="n">
        <f aca="false">IF(G11="",Strategies!$B$8,G11)</f>
        <v>32600</v>
      </c>
      <c r="J11" s="4" t="n">
        <f aca="false">IF(G11="",IFERROR(VLOOKUP(E11,Strategies!$A$26:$G$35,7,FALSE()),Strategies!$B$8),G11)</f>
        <v>32600</v>
      </c>
      <c r="K11" s="3" t="n">
        <f aca="false">IF(G11="",1,0)</f>
        <v>0</v>
      </c>
      <c r="L11" s="3" t="n">
        <f aca="false">Clean!H11</f>
        <v>7</v>
      </c>
      <c r="M11" s="5" t="n">
        <f aca="false">Clean!I11</f>
        <v>43377</v>
      </c>
      <c r="N11" s="3" t="n">
        <f aca="false">IF(L11="",IF(M11="",Strategies!$B$6,DATEDIF(M11,DATE(2026,9,13),"y")),L11)</f>
        <v>7</v>
      </c>
      <c r="O11" s="2" t="str">
        <f aca="false">IF(L11&lt;&gt;"","observed",IF(M11&lt;&gt;"","derived from date","median (fallback)"))</f>
        <v>observed</v>
      </c>
      <c r="P11" s="4" t="n">
        <f aca="false">Clean!M11</f>
        <v>0</v>
      </c>
      <c r="Q11" s="4" t="n">
        <f aca="false">IF(P11="",Strategies!$B$9,P11)</f>
        <v>0</v>
      </c>
      <c r="R11" s="3" t="n">
        <f aca="false">IF(P11="",1,0)</f>
        <v>0</v>
      </c>
      <c r="S11" s="3" t="n">
        <f aca="false">Clean!U11</f>
        <v>662</v>
      </c>
      <c r="T11" s="3" t="n">
        <f aca="false">IF(S11="",Strategies!$B$10,S11)</f>
        <v>662</v>
      </c>
      <c r="U11" s="2" t="str">
        <f aca="false">Clean!J11</f>
        <v>App</v>
      </c>
      <c r="V11" s="2" t="str">
        <f aca="false">IF(U11="",Strategies!$B$11,U11)</f>
        <v>App</v>
      </c>
      <c r="W11" s="2" t="str">
        <f aca="false">IF(U11="","Unknown",U11)</f>
        <v>App</v>
      </c>
      <c r="X11" s="4" t="n">
        <f aca="false">Clean!Q11</f>
        <v>6000</v>
      </c>
      <c r="Y11" s="4" t="n">
        <f aca="false">Clean!R11</f>
        <v>1052.22</v>
      </c>
      <c r="Z11" s="4" t="n">
        <f aca="false">IF(X11="",IF(Y11="",0,""),X11)</f>
        <v>6000</v>
      </c>
      <c r="AA11" s="4" t="n">
        <f aca="false">IF(Y11="",IF(X11="",0,IF(X11=0,0,ROUND(X11*Strategies!$B$12,2))),Y11)</f>
        <v>1052.22</v>
      </c>
      <c r="AB11" s="2" t="str">
        <f aca="false">IF(AND(X11="",Y11=""),"no card (structural)",IF(X11="","limit missing – verify",IF(Y11="","spend imputed by ratio","complete")))</f>
        <v>complete</v>
      </c>
      <c r="AC11" s="4" t="n">
        <f aca="false">Clean!S11</f>
        <v>0</v>
      </c>
      <c r="AD11" s="4" t="n">
        <f aca="false">Clean!T11</f>
        <v>0</v>
      </c>
      <c r="AE11" s="4" t="n">
        <f aca="false">IF(AC11="",IF(AD11="",0,""),AC11)</f>
        <v>0</v>
      </c>
      <c r="AF11" s="4" t="n">
        <f aca="false">IF(AD11="",IF(AC11="",0,IF(AC11=0,0,ROUND(AC11*Strategies!$B$13,0))),AD11)</f>
        <v>0</v>
      </c>
      <c r="AG11" s="3" t="str">
        <f aca="false">Clean!V11</f>
        <v/>
      </c>
      <c r="AH11" s="3" t="n">
        <f aca="false">IF(AG11="",0,AG11)</f>
        <v>0</v>
      </c>
      <c r="AI11" s="3" t="n">
        <f aca="false">IF(AG11="",1,0)</f>
        <v>1</v>
      </c>
      <c r="AJ11" s="3" t="n">
        <f aca="false">Missing_Matrix!W11</f>
        <v>1</v>
      </c>
      <c r="AK11" s="2" t="str">
        <f aca="false">IF(AJ11=0,"keep","drop")</f>
        <v>drop</v>
      </c>
      <c r="AL11" s="2" t="str">
        <f aca="false">IF(Missing_Matrix!B11+Missing_Matrix!G11+Missing_Matrix!H11+Missing_Matrix!J11+Missing_Matrix!K11+Missing_Matrix!L11+Missing_Matrix!M11+Missing_Matrix!U11=0,"keep","drop")</f>
        <v>keep</v>
      </c>
    </row>
    <row r="12" customFormat="false" ht="15" hidden="false" customHeight="false" outlineLevel="0" collapsed="false">
      <c r="A12" s="2" t="str">
        <f aca="false">Clean!A12</f>
        <v>CL00011</v>
      </c>
      <c r="B12" s="3" t="n">
        <f aca="false">Clean!B12</f>
        <v>60</v>
      </c>
      <c r="C12" s="3" t="n">
        <f aca="false">IF(B12="",Strategies!$B$5,B12)</f>
        <v>60</v>
      </c>
      <c r="D12" s="3" t="n">
        <f aca="false">IF(B12="",1,0)</f>
        <v>0</v>
      </c>
      <c r="E12" s="2" t="str">
        <f aca="false">Clean!E12</f>
        <v>Business owner</v>
      </c>
      <c r="F12" s="2" t="str">
        <f aca="false">IF(E12="","Unknown",E12)</f>
        <v>Business owner</v>
      </c>
      <c r="G12" s="4" t="n">
        <f aca="false">Clean!G12</f>
        <v>105900</v>
      </c>
      <c r="H12" s="4" t="n">
        <f aca="false">IF(G12="",Strategies!$B$7,G12)</f>
        <v>105900</v>
      </c>
      <c r="I12" s="4" t="n">
        <f aca="false">IF(G12="",Strategies!$B$8,G12)</f>
        <v>105900</v>
      </c>
      <c r="J12" s="4" t="n">
        <f aca="false">IF(G12="",IFERROR(VLOOKUP(E12,Strategies!$A$26:$G$35,7,FALSE()),Strategies!$B$8),G12)</f>
        <v>105900</v>
      </c>
      <c r="K12" s="3" t="n">
        <f aca="false">IF(G12="",1,0)</f>
        <v>0</v>
      </c>
      <c r="L12" s="3" t="n">
        <f aca="false">Clean!H12</f>
        <v>21</v>
      </c>
      <c r="M12" s="5" t="n">
        <f aca="false">Clean!I12</f>
        <v>38567</v>
      </c>
      <c r="N12" s="3" t="n">
        <f aca="false">IF(L12="",IF(M12="",Strategies!$B$6,DATEDIF(M12,DATE(2026,9,13),"y")),L12)</f>
        <v>21</v>
      </c>
      <c r="O12" s="2" t="str">
        <f aca="false">IF(L12&lt;&gt;"","observed",IF(M12&lt;&gt;"","derived from date","median (fallback)"))</f>
        <v>observed</v>
      </c>
      <c r="P12" s="4" t="n">
        <f aca="false">Clean!M12</f>
        <v>0</v>
      </c>
      <c r="Q12" s="4" t="n">
        <f aca="false">IF(P12="",Strategies!$B$9,P12)</f>
        <v>0</v>
      </c>
      <c r="R12" s="3" t="n">
        <f aca="false">IF(P12="",1,0)</f>
        <v>0</v>
      </c>
      <c r="S12" s="3" t="n">
        <f aca="false">Clean!U12</f>
        <v>703</v>
      </c>
      <c r="T12" s="3" t="n">
        <f aca="false">IF(S12="",Strategies!$B$10,S12)</f>
        <v>703</v>
      </c>
      <c r="U12" s="2" t="str">
        <f aca="false">Clean!J12</f>
        <v>Online Banking</v>
      </c>
      <c r="V12" s="2" t="str">
        <f aca="false">IF(U12="",Strategies!$B$11,U12)</f>
        <v>Online Banking</v>
      </c>
      <c r="W12" s="2" t="str">
        <f aca="false">IF(U12="","Unknown",U12)</f>
        <v>Online Banking</v>
      </c>
      <c r="X12" s="4" t="n">
        <f aca="false">Clean!Q12</f>
        <v>15000</v>
      </c>
      <c r="Y12" s="4" t="n">
        <f aca="false">Clean!R12</f>
        <v>6697.75</v>
      </c>
      <c r="Z12" s="4" t="n">
        <f aca="false">IF(X12="",IF(Y12="",0,""),X12)</f>
        <v>15000</v>
      </c>
      <c r="AA12" s="4" t="n">
        <f aca="false">IF(Y12="",IF(X12="",0,IF(X12=0,0,ROUND(X12*Strategies!$B$12,2))),Y12)</f>
        <v>6697.75</v>
      </c>
      <c r="AB12" s="2" t="str">
        <f aca="false">IF(AND(X12="",Y12=""),"no card (structural)",IF(X12="","limit missing – verify",IF(Y12="","spend imputed by ratio","complete")))</f>
        <v>complete</v>
      </c>
      <c r="AC12" s="4" t="n">
        <f aca="false">Clean!S12</f>
        <v>0</v>
      </c>
      <c r="AD12" s="4" t="n">
        <f aca="false">Clean!T12</f>
        <v>0</v>
      </c>
      <c r="AE12" s="4" t="n">
        <f aca="false">IF(AC12="",IF(AD12="",0,""),AC12)</f>
        <v>0</v>
      </c>
      <c r="AF12" s="4" t="n">
        <f aca="false">IF(AD12="",IF(AC12="",0,IF(AC12=0,0,ROUND(AC12*Strategies!$B$13,0))),AD12)</f>
        <v>0</v>
      </c>
      <c r="AG12" s="3" t="n">
        <f aca="false">Clean!V12</f>
        <v>0</v>
      </c>
      <c r="AH12" s="3" t="n">
        <f aca="false">IF(AG12="",0,AG12)</f>
        <v>0</v>
      </c>
      <c r="AI12" s="3" t="n">
        <f aca="false">IF(AG12="",1,0)</f>
        <v>0</v>
      </c>
      <c r="AJ12" s="3" t="n">
        <f aca="false">Missing_Matrix!W12</f>
        <v>0</v>
      </c>
      <c r="AK12" s="2" t="str">
        <f aca="false">IF(AJ12=0,"keep","drop")</f>
        <v>keep</v>
      </c>
      <c r="AL12" s="2" t="str">
        <f aca="false">IF(Missing_Matrix!B12+Missing_Matrix!G12+Missing_Matrix!H12+Missing_Matrix!J12+Missing_Matrix!K12+Missing_Matrix!L12+Missing_Matrix!M12+Missing_Matrix!U12=0,"keep","drop")</f>
        <v>keep</v>
      </c>
    </row>
    <row r="13" customFormat="false" ht="15" hidden="false" customHeight="false" outlineLevel="0" collapsed="false">
      <c r="A13" s="2" t="str">
        <f aca="false">Clean!A13</f>
        <v>CL00012</v>
      </c>
      <c r="B13" s="3" t="n">
        <f aca="false">Clean!B13</f>
        <v>45</v>
      </c>
      <c r="C13" s="3" t="n">
        <f aca="false">IF(B13="",Strategies!$B$5,B13)</f>
        <v>45</v>
      </c>
      <c r="D13" s="3" t="n">
        <f aca="false">IF(B13="",1,0)</f>
        <v>0</v>
      </c>
      <c r="E13" s="2" t="str">
        <f aca="false">Clean!E13</f>
        <v>Employee</v>
      </c>
      <c r="F13" s="2" t="str">
        <f aca="false">IF(E13="","Unknown",E13)</f>
        <v>Employee</v>
      </c>
      <c r="G13" s="4" t="n">
        <f aca="false">Clean!G13</f>
        <v>49600</v>
      </c>
      <c r="H13" s="4" t="n">
        <f aca="false">IF(G13="",Strategies!$B$7,G13)</f>
        <v>49600</v>
      </c>
      <c r="I13" s="4" t="n">
        <f aca="false">IF(G13="",Strategies!$B$8,G13)</f>
        <v>49600</v>
      </c>
      <c r="J13" s="4" t="n">
        <f aca="false">IF(G13="",IFERROR(VLOOKUP(E13,Strategies!$A$26:$G$35,7,FALSE()),Strategies!$B$8),G13)</f>
        <v>49600</v>
      </c>
      <c r="K13" s="3" t="n">
        <f aca="false">IF(G13="",1,0)</f>
        <v>0</v>
      </c>
      <c r="L13" s="3" t="n">
        <f aca="false">Clean!H13</f>
        <v>15</v>
      </c>
      <c r="M13" s="5" t="n">
        <f aca="false">Clean!I13</f>
        <v>40620</v>
      </c>
      <c r="N13" s="3" t="n">
        <f aca="false">IF(L13="",IF(M13="",Strategies!$B$6,DATEDIF(M13,DATE(2026,9,13),"y")),L13)</f>
        <v>15</v>
      </c>
      <c r="O13" s="2" t="str">
        <f aca="false">IF(L13&lt;&gt;"","observed",IF(M13&lt;&gt;"","derived from date","median (fallback)"))</f>
        <v>observed</v>
      </c>
      <c r="P13" s="4" t="n">
        <f aca="false">Clean!M13</f>
        <v>0</v>
      </c>
      <c r="Q13" s="4" t="n">
        <f aca="false">IF(P13="",Strategies!$B$9,P13)</f>
        <v>0</v>
      </c>
      <c r="R13" s="3" t="n">
        <f aca="false">IF(P13="",1,0)</f>
        <v>0</v>
      </c>
      <c r="S13" s="3" t="n">
        <f aca="false">Clean!U13</f>
        <v>679</v>
      </c>
      <c r="T13" s="3" t="n">
        <f aca="false">IF(S13="",Strategies!$B$10,S13)</f>
        <v>679</v>
      </c>
      <c r="U13" s="2" t="str">
        <f aca="false">Clean!J13</f>
        <v>App</v>
      </c>
      <c r="V13" s="2" t="str">
        <f aca="false">IF(U13="",Strategies!$B$11,U13)</f>
        <v>App</v>
      </c>
      <c r="W13" s="2" t="str">
        <f aca="false">IF(U13="","Unknown",U13)</f>
        <v>App</v>
      </c>
      <c r="X13" s="4" t="n">
        <f aca="false">Clean!Q13</f>
        <v>5000</v>
      </c>
      <c r="Y13" s="4" t="n">
        <f aca="false">Clean!R13</f>
        <v>1097.89</v>
      </c>
      <c r="Z13" s="4" t="n">
        <f aca="false">IF(X13="",IF(Y13="",0,""),X13)</f>
        <v>5000</v>
      </c>
      <c r="AA13" s="4" t="n">
        <f aca="false">IF(Y13="",IF(X13="",0,IF(X13=0,0,ROUND(X13*Strategies!$B$12,2))),Y13)</f>
        <v>1097.89</v>
      </c>
      <c r="AB13" s="2" t="str">
        <f aca="false">IF(AND(X13="",Y13=""),"no card (structural)",IF(X13="","limit missing – verify",IF(Y13="","spend imputed by ratio","complete")))</f>
        <v>complete</v>
      </c>
      <c r="AC13" s="4" t="n">
        <f aca="false">Clean!S13</f>
        <v>0</v>
      </c>
      <c r="AD13" s="4" t="n">
        <f aca="false">Clean!T13</f>
        <v>0</v>
      </c>
      <c r="AE13" s="4" t="n">
        <f aca="false">IF(AC13="",IF(AD13="",0,""),AC13)</f>
        <v>0</v>
      </c>
      <c r="AF13" s="4" t="n">
        <f aca="false">IF(AD13="",IF(AC13="",0,IF(AC13=0,0,ROUND(AC13*Strategies!$B$13,0))),AD13)</f>
        <v>0</v>
      </c>
      <c r="AG13" s="3" t="n">
        <f aca="false">Clean!V13</f>
        <v>0</v>
      </c>
      <c r="AH13" s="3" t="n">
        <f aca="false">IF(AG13="",0,AG13)</f>
        <v>0</v>
      </c>
      <c r="AI13" s="3" t="n">
        <f aca="false">IF(AG13="",1,0)</f>
        <v>0</v>
      </c>
      <c r="AJ13" s="3" t="n">
        <f aca="false">Missing_Matrix!W13</f>
        <v>1</v>
      </c>
      <c r="AK13" s="2" t="str">
        <f aca="false">IF(AJ13=0,"keep","drop")</f>
        <v>drop</v>
      </c>
      <c r="AL13" s="2" t="str">
        <f aca="false">IF(Missing_Matrix!B13+Missing_Matrix!G13+Missing_Matrix!H13+Missing_Matrix!J13+Missing_Matrix!K13+Missing_Matrix!L13+Missing_Matrix!M13+Missing_Matrix!U13=0,"keep","drop")</f>
        <v>drop</v>
      </c>
    </row>
    <row r="14" customFormat="false" ht="15" hidden="false" customHeight="false" outlineLevel="0" collapsed="false">
      <c r="A14" s="2" t="str">
        <f aca="false">Clean!A14</f>
        <v>CL00013</v>
      </c>
      <c r="B14" s="3" t="str">
        <f aca="false">Clean!B14</f>
        <v/>
      </c>
      <c r="C14" s="3" t="n">
        <f aca="false">IF(B14="",Strategies!$B$5,B14)</f>
        <v>47</v>
      </c>
      <c r="D14" s="3" t="n">
        <f aca="false">IF(B14="",1,0)</f>
        <v>1</v>
      </c>
      <c r="E14" s="2" t="str">
        <f aca="false">Clean!E14</f>
        <v>Employee</v>
      </c>
      <c r="F14" s="2" t="str">
        <f aca="false">IF(E14="","Unknown",E14)</f>
        <v>Employee</v>
      </c>
      <c r="G14" s="4" t="n">
        <f aca="false">Clean!G14</f>
        <v>38900</v>
      </c>
      <c r="H14" s="4" t="n">
        <f aca="false">IF(G14="",Strategies!$B$7,G14)</f>
        <v>38900</v>
      </c>
      <c r="I14" s="4" t="n">
        <f aca="false">IF(G14="",Strategies!$B$8,G14)</f>
        <v>38900</v>
      </c>
      <c r="J14" s="4" t="n">
        <f aca="false">IF(G14="",IFERROR(VLOOKUP(E14,Strategies!$A$26:$G$35,7,FALSE()),Strategies!$B$8),G14)</f>
        <v>38900</v>
      </c>
      <c r="K14" s="3" t="n">
        <f aca="false">IF(G14="",1,0)</f>
        <v>0</v>
      </c>
      <c r="L14" s="3" t="n">
        <f aca="false">Clean!H14</f>
        <v>20</v>
      </c>
      <c r="M14" s="5" t="n">
        <f aca="false">Clean!I14</f>
        <v>38827</v>
      </c>
      <c r="N14" s="3" t="n">
        <f aca="false">IF(L14="",IF(M14="",Strategies!$B$6,DATEDIF(M14,DATE(2026,9,13),"y")),L14)</f>
        <v>20</v>
      </c>
      <c r="O14" s="2" t="str">
        <f aca="false">IF(L14&lt;&gt;"","observed",IF(M14&lt;&gt;"","derived from date","median (fallback)"))</f>
        <v>observed</v>
      </c>
      <c r="P14" s="4" t="n">
        <f aca="false">Clean!M14</f>
        <v>80694.88</v>
      </c>
      <c r="Q14" s="4" t="n">
        <f aca="false">IF(P14="",Strategies!$B$9,P14)</f>
        <v>80694.88</v>
      </c>
      <c r="R14" s="3" t="n">
        <f aca="false">IF(P14="",1,0)</f>
        <v>0</v>
      </c>
      <c r="S14" s="3" t="n">
        <f aca="false">Clean!U14</f>
        <v>613</v>
      </c>
      <c r="T14" s="3" t="n">
        <f aca="false">IF(S14="",Strategies!$B$10,S14)</f>
        <v>613</v>
      </c>
      <c r="U14" s="2" t="str">
        <f aca="false">Clean!J14</f>
        <v>Phone</v>
      </c>
      <c r="V14" s="2" t="str">
        <f aca="false">IF(U14="",Strategies!$B$11,U14)</f>
        <v>Phone</v>
      </c>
      <c r="W14" s="2" t="str">
        <f aca="false">IF(U14="","Unknown",U14)</f>
        <v>Phone</v>
      </c>
      <c r="X14" s="4" t="n">
        <f aca="false">Clean!Q14</f>
        <v>8500</v>
      </c>
      <c r="Y14" s="4" t="n">
        <f aca="false">Clean!R14</f>
        <v>899.82</v>
      </c>
      <c r="Z14" s="4" t="n">
        <f aca="false">IF(X14="",IF(Y14="",0,""),X14)</f>
        <v>8500</v>
      </c>
      <c r="AA14" s="4" t="n">
        <f aca="false">IF(Y14="",IF(X14="",0,IF(X14=0,0,ROUND(X14*Strategies!$B$12,2))),Y14)</f>
        <v>899.82</v>
      </c>
      <c r="AB14" s="2" t="str">
        <f aca="false">IF(AND(X14="",Y14=""),"no card (structural)",IF(X14="","limit missing – verify",IF(Y14="","spend imputed by ratio","complete")))</f>
        <v>complete</v>
      </c>
      <c r="AC14" s="4" t="n">
        <f aca="false">Clean!S14</f>
        <v>0</v>
      </c>
      <c r="AD14" s="4" t="n">
        <f aca="false">Clean!T14</f>
        <v>0</v>
      </c>
      <c r="AE14" s="4" t="n">
        <f aca="false">IF(AC14="",IF(AD14="",0,""),AC14)</f>
        <v>0</v>
      </c>
      <c r="AF14" s="4" t="n">
        <f aca="false">IF(AD14="",IF(AC14="",0,IF(AC14=0,0,ROUND(AC14*Strategies!$B$13,0))),AD14)</f>
        <v>0</v>
      </c>
      <c r="AG14" s="3" t="n">
        <f aca="false">Clean!V14</f>
        <v>0</v>
      </c>
      <c r="AH14" s="3" t="n">
        <f aca="false">IF(AG14="",0,AG14)</f>
        <v>0</v>
      </c>
      <c r="AI14" s="3" t="n">
        <f aca="false">IF(AG14="",1,0)</f>
        <v>0</v>
      </c>
      <c r="AJ14" s="3" t="n">
        <f aca="false">Missing_Matrix!W14</f>
        <v>1</v>
      </c>
      <c r="AK14" s="2" t="str">
        <f aca="false">IF(AJ14=0,"keep","drop")</f>
        <v>drop</v>
      </c>
      <c r="AL14" s="2" t="str">
        <f aca="false">IF(Missing_Matrix!B14+Missing_Matrix!G14+Missing_Matrix!H14+Missing_Matrix!J14+Missing_Matrix!K14+Missing_Matrix!L14+Missing_Matrix!M14+Missing_Matrix!U14=0,"keep","drop")</f>
        <v>drop</v>
      </c>
    </row>
    <row r="15" customFormat="false" ht="15" hidden="false" customHeight="false" outlineLevel="0" collapsed="false">
      <c r="A15" s="2" t="str">
        <f aca="false">Clean!A15</f>
        <v>CL00014</v>
      </c>
      <c r="B15" s="3" t="str">
        <f aca="false">Clean!B15</f>
        <v/>
      </c>
      <c r="C15" s="3" t="n">
        <f aca="false">IF(B15="",Strategies!$B$5,B15)</f>
        <v>47</v>
      </c>
      <c r="D15" s="3" t="n">
        <f aca="false">IF(B15="",1,0)</f>
        <v>1</v>
      </c>
      <c r="E15" s="2" t="str">
        <f aca="false">Clean!E15</f>
        <v>Teacher</v>
      </c>
      <c r="F15" s="2" t="str">
        <f aca="false">IF(E15="","Unknown",E15)</f>
        <v>Teacher</v>
      </c>
      <c r="G15" s="4" t="n">
        <f aca="false">Clean!G15</f>
        <v>59700</v>
      </c>
      <c r="H15" s="4" t="n">
        <f aca="false">IF(G15="",Strategies!$B$7,G15)</f>
        <v>59700</v>
      </c>
      <c r="I15" s="4" t="n">
        <f aca="false">IF(G15="",Strategies!$B$8,G15)</f>
        <v>59700</v>
      </c>
      <c r="J15" s="4" t="n">
        <f aca="false">IF(G15="",IFERROR(VLOOKUP(E15,Strategies!$A$26:$G$35,7,FALSE()),Strategies!$B$8),G15)</f>
        <v>59700</v>
      </c>
      <c r="K15" s="3" t="n">
        <f aca="false">IF(G15="",1,0)</f>
        <v>0</v>
      </c>
      <c r="L15" s="3" t="n">
        <f aca="false">Clean!H15</f>
        <v>10</v>
      </c>
      <c r="M15" s="5" t="n">
        <f aca="false">Clean!I15</f>
        <v>42311</v>
      </c>
      <c r="N15" s="3" t="n">
        <f aca="false">IF(L15="",IF(M15="",Strategies!$B$6,DATEDIF(M15,DATE(2026,9,13),"y")),L15)</f>
        <v>10</v>
      </c>
      <c r="O15" s="2" t="str">
        <f aca="false">IF(L15&lt;&gt;"","observed",IF(M15&lt;&gt;"","derived from date","median (fallback)"))</f>
        <v>observed</v>
      </c>
      <c r="P15" s="4" t="n">
        <f aca="false">Clean!M15</f>
        <v>36893.27</v>
      </c>
      <c r="Q15" s="4" t="n">
        <f aca="false">IF(P15="",Strategies!$B$9,P15)</f>
        <v>36893.27</v>
      </c>
      <c r="R15" s="3" t="n">
        <f aca="false">IF(P15="",1,0)</f>
        <v>0</v>
      </c>
      <c r="S15" s="3" t="n">
        <f aca="false">Clean!U15</f>
        <v>593</v>
      </c>
      <c r="T15" s="3" t="n">
        <f aca="false">IF(S15="",Strategies!$B$10,S15)</f>
        <v>593</v>
      </c>
      <c r="U15" s="2" t="str">
        <f aca="false">Clean!J15</f>
        <v>Online Banking</v>
      </c>
      <c r="V15" s="2" t="str">
        <f aca="false">IF(U15="",Strategies!$B$11,U15)</f>
        <v>Online Banking</v>
      </c>
      <c r="W15" s="2" t="str">
        <f aca="false">IF(U15="","Unknown",U15)</f>
        <v>Online Banking</v>
      </c>
      <c r="X15" s="4" t="n">
        <f aca="false">Clean!Q15</f>
        <v>0</v>
      </c>
      <c r="Y15" s="4" t="n">
        <f aca="false">Clean!R15</f>
        <v>0</v>
      </c>
      <c r="Z15" s="4" t="n">
        <f aca="false">IF(X15="",IF(Y15="",0,""),X15)</f>
        <v>0</v>
      </c>
      <c r="AA15" s="4" t="n">
        <f aca="false">IF(Y15="",IF(X15="",0,IF(X15=0,0,ROUND(X15*Strategies!$B$12,2))),Y15)</f>
        <v>0</v>
      </c>
      <c r="AB15" s="2" t="str">
        <f aca="false">IF(AND(X15="",Y15=""),"no card (structural)",IF(X15="","limit missing – verify",IF(Y15="","spend imputed by ratio","complete")))</f>
        <v>complete</v>
      </c>
      <c r="AC15" s="4" t="n">
        <f aca="false">Clean!S15</f>
        <v>0</v>
      </c>
      <c r="AD15" s="4" t="n">
        <f aca="false">Clean!T15</f>
        <v>0</v>
      </c>
      <c r="AE15" s="4" t="n">
        <f aca="false">IF(AC15="",IF(AD15="",0,""),AC15)</f>
        <v>0</v>
      </c>
      <c r="AF15" s="4" t="n">
        <f aca="false">IF(AD15="",IF(AC15="",0,IF(AC15=0,0,ROUND(AC15*Strategies!$B$13,0))),AD15)</f>
        <v>0</v>
      </c>
      <c r="AG15" s="3" t="n">
        <f aca="false">Clean!V15</f>
        <v>0</v>
      </c>
      <c r="AH15" s="3" t="n">
        <f aca="false">IF(AG15="",0,AG15)</f>
        <v>0</v>
      </c>
      <c r="AI15" s="3" t="n">
        <f aca="false">IF(AG15="",1,0)</f>
        <v>0</v>
      </c>
      <c r="AJ15" s="3" t="n">
        <f aca="false">Missing_Matrix!W15</f>
        <v>1</v>
      </c>
      <c r="AK15" s="2" t="str">
        <f aca="false">IF(AJ15=0,"keep","drop")</f>
        <v>drop</v>
      </c>
      <c r="AL15" s="2" t="str">
        <f aca="false">IF(Missing_Matrix!B15+Missing_Matrix!G15+Missing_Matrix!H15+Missing_Matrix!J15+Missing_Matrix!K15+Missing_Matrix!L15+Missing_Matrix!M15+Missing_Matrix!U15=0,"keep","drop")</f>
        <v>drop</v>
      </c>
    </row>
    <row r="16" customFormat="false" ht="15" hidden="false" customHeight="false" outlineLevel="0" collapsed="false">
      <c r="A16" s="2" t="str">
        <f aca="false">Clean!A16</f>
        <v>CL00015</v>
      </c>
      <c r="B16" s="3" t="n">
        <f aca="false">Clean!B16</f>
        <v>42</v>
      </c>
      <c r="C16" s="3" t="n">
        <f aca="false">IF(B16="",Strategies!$B$5,B16)</f>
        <v>42</v>
      </c>
      <c r="D16" s="3" t="n">
        <f aca="false">IF(B16="",1,0)</f>
        <v>0</v>
      </c>
      <c r="E16" s="2" t="str">
        <f aca="false">Clean!E16</f>
        <v>Self-employed</v>
      </c>
      <c r="F16" s="2" t="str">
        <f aca="false">IF(E16="","Unknown",E16)</f>
        <v>Self-employed</v>
      </c>
      <c r="G16" s="4" t="n">
        <f aca="false">Clean!G16</f>
        <v>52200</v>
      </c>
      <c r="H16" s="4" t="n">
        <f aca="false">IF(G16="",Strategies!$B$7,G16)</f>
        <v>52200</v>
      </c>
      <c r="I16" s="4" t="n">
        <f aca="false">IF(G16="",Strategies!$B$8,G16)</f>
        <v>52200</v>
      </c>
      <c r="J16" s="4" t="n">
        <f aca="false">IF(G16="",IFERROR(VLOOKUP(E16,Strategies!$A$26:$G$35,7,FALSE()),Strategies!$B$8),G16)</f>
        <v>52200</v>
      </c>
      <c r="K16" s="3" t="n">
        <f aca="false">IF(G16="",1,0)</f>
        <v>0</v>
      </c>
      <c r="L16" s="3" t="n">
        <f aca="false">Clean!H16</f>
        <v>16</v>
      </c>
      <c r="M16" s="5" t="n">
        <f aca="false">Clean!I16</f>
        <v>40327</v>
      </c>
      <c r="N16" s="3" t="n">
        <f aca="false">IF(L16="",IF(M16="",Strategies!$B$6,DATEDIF(M16,DATE(2026,9,13),"y")),L16)</f>
        <v>16</v>
      </c>
      <c r="O16" s="2" t="str">
        <f aca="false">IF(L16&lt;&gt;"","observed",IF(M16&lt;&gt;"","derived from date","median (fallback)"))</f>
        <v>observed</v>
      </c>
      <c r="P16" s="4" t="n">
        <f aca="false">Clean!M16</f>
        <v>0</v>
      </c>
      <c r="Q16" s="4" t="n">
        <f aca="false">IF(P16="",Strategies!$B$9,P16)</f>
        <v>0</v>
      </c>
      <c r="R16" s="3" t="n">
        <f aca="false">IF(P16="",1,0)</f>
        <v>0</v>
      </c>
      <c r="S16" s="3" t="n">
        <f aca="false">Clean!U16</f>
        <v>615</v>
      </c>
      <c r="T16" s="3" t="n">
        <f aca="false">IF(S16="",Strategies!$B$10,S16)</f>
        <v>615</v>
      </c>
      <c r="U16" s="2" t="str">
        <f aca="false">Clean!J16</f>
        <v>Branch</v>
      </c>
      <c r="V16" s="2" t="str">
        <f aca="false">IF(U16="",Strategies!$B$11,U16)</f>
        <v>Branch</v>
      </c>
      <c r="W16" s="2" t="str">
        <f aca="false">IF(U16="","Unknown",U16)</f>
        <v>Branch</v>
      </c>
      <c r="X16" s="4" t="n">
        <f aca="false">Clean!Q16</f>
        <v>7000</v>
      </c>
      <c r="Y16" s="4" t="n">
        <f aca="false">Clean!R16</f>
        <v>949.31</v>
      </c>
      <c r="Z16" s="4" t="n">
        <f aca="false">IF(X16="",IF(Y16="",0,""),X16)</f>
        <v>7000</v>
      </c>
      <c r="AA16" s="4" t="n">
        <f aca="false">IF(Y16="",IF(X16="",0,IF(X16=0,0,ROUND(X16*Strategies!$B$12,2))),Y16)</f>
        <v>949.31</v>
      </c>
      <c r="AB16" s="2" t="str">
        <f aca="false">IF(AND(X16="",Y16=""),"no card (structural)",IF(X16="","limit missing – verify",IF(Y16="","spend imputed by ratio","complete")))</f>
        <v>complete</v>
      </c>
      <c r="AC16" s="4" t="str">
        <f aca="false">Clean!S16</f>
        <v/>
      </c>
      <c r="AD16" s="4" t="str">
        <f aca="false">Clean!T16</f>
        <v/>
      </c>
      <c r="AE16" s="4" t="n">
        <f aca="false">IF(AC16="",IF(AD16="",0,""),AC16)</f>
        <v>0</v>
      </c>
      <c r="AF16" s="4" t="n">
        <f aca="false">IF(AD16="",IF(AC16="",0,IF(AC16=0,0,ROUND(AC16*Strategies!$B$13,0))),AD16)</f>
        <v>0</v>
      </c>
      <c r="AG16" s="3" t="n">
        <f aca="false">Clean!V16</f>
        <v>0</v>
      </c>
      <c r="AH16" s="3" t="n">
        <f aca="false">IF(AG16="",0,AG16)</f>
        <v>0</v>
      </c>
      <c r="AI16" s="3" t="n">
        <f aca="false">IF(AG16="",1,0)</f>
        <v>0</v>
      </c>
      <c r="AJ16" s="3" t="n">
        <f aca="false">Missing_Matrix!W16</f>
        <v>2</v>
      </c>
      <c r="AK16" s="2" t="str">
        <f aca="false">IF(AJ16=0,"keep","drop")</f>
        <v>drop</v>
      </c>
      <c r="AL16" s="2" t="str">
        <f aca="false">IF(Missing_Matrix!B16+Missing_Matrix!G16+Missing_Matrix!H16+Missing_Matrix!J16+Missing_Matrix!K16+Missing_Matrix!L16+Missing_Matrix!M16+Missing_Matrix!U16=0,"keep","drop")</f>
        <v>keep</v>
      </c>
    </row>
    <row r="17" customFormat="false" ht="15" hidden="false" customHeight="false" outlineLevel="0" collapsed="false">
      <c r="A17" s="2" t="str">
        <f aca="false">Clean!A17</f>
        <v>CL00016</v>
      </c>
      <c r="B17" s="3" t="n">
        <f aca="false">Clean!B17</f>
        <v>31</v>
      </c>
      <c r="C17" s="3" t="n">
        <f aca="false">IF(B17="",Strategies!$B$5,B17)</f>
        <v>31</v>
      </c>
      <c r="D17" s="3" t="n">
        <f aca="false">IF(B17="",1,0)</f>
        <v>0</v>
      </c>
      <c r="E17" s="2" t="str">
        <f aca="false">Clean!E17</f>
        <v>Self-employed</v>
      </c>
      <c r="F17" s="2" t="str">
        <f aca="false">IF(E17="","Unknown",E17)</f>
        <v>Self-employed</v>
      </c>
      <c r="G17" s="4" t="str">
        <f aca="false">Clean!G17</f>
        <v/>
      </c>
      <c r="H17" s="4" t="n">
        <f aca="false">IF(G17="",Strategies!$B$7,G17)</f>
        <v>34752</v>
      </c>
      <c r="I17" s="4" t="n">
        <f aca="false">IF(G17="",Strategies!$B$8,G17)</f>
        <v>29500</v>
      </c>
      <c r="J17" s="4" t="n">
        <f aca="false">IF(G17="",IFERROR(VLOOKUP(E17,Strategies!$A$26:$G$35,7,FALSE()),Strategies!$B$8),G17)</f>
        <v>50600</v>
      </c>
      <c r="K17" s="3" t="n">
        <f aca="false">IF(G17="",1,0)</f>
        <v>1</v>
      </c>
      <c r="L17" s="3" t="n">
        <f aca="false">Clean!H17</f>
        <v>0</v>
      </c>
      <c r="M17" s="5" t="n">
        <f aca="false">Clean!I17</f>
        <v>46160</v>
      </c>
      <c r="N17" s="3" t="n">
        <f aca="false">IF(L17="",IF(M17="",Strategies!$B$6,DATEDIF(M17,DATE(2026,9,13),"y")),L17)</f>
        <v>0</v>
      </c>
      <c r="O17" s="2" t="str">
        <f aca="false">IF(L17&lt;&gt;"","observed",IF(M17&lt;&gt;"","derived from date","median (fallback)"))</f>
        <v>observed</v>
      </c>
      <c r="P17" s="4" t="n">
        <f aca="false">Clean!M17</f>
        <v>0</v>
      </c>
      <c r="Q17" s="4" t="n">
        <f aca="false">IF(P17="",Strategies!$B$9,P17)</f>
        <v>0</v>
      </c>
      <c r="R17" s="3" t="n">
        <f aca="false">IF(P17="",1,0)</f>
        <v>0</v>
      </c>
      <c r="S17" s="3" t="n">
        <f aca="false">Clean!U17</f>
        <v>588</v>
      </c>
      <c r="T17" s="3" t="n">
        <f aca="false">IF(S17="",Strategies!$B$10,S17)</f>
        <v>588</v>
      </c>
      <c r="U17" s="2" t="str">
        <f aca="false">Clean!J17</f>
        <v>Branch</v>
      </c>
      <c r="V17" s="2" t="str">
        <f aca="false">IF(U17="",Strategies!$B$11,U17)</f>
        <v>Branch</v>
      </c>
      <c r="W17" s="2" t="str">
        <f aca="false">IF(U17="","Unknown",U17)</f>
        <v>Branch</v>
      </c>
      <c r="X17" s="4" t="n">
        <f aca="false">Clean!Q17</f>
        <v>9000</v>
      </c>
      <c r="Y17" s="4" t="n">
        <f aca="false">Clean!R17</f>
        <v>1322.05</v>
      </c>
      <c r="Z17" s="4" t="n">
        <f aca="false">IF(X17="",IF(Y17="",0,""),X17)</f>
        <v>9000</v>
      </c>
      <c r="AA17" s="4" t="n">
        <f aca="false">IF(Y17="",IF(X17="",0,IF(X17=0,0,ROUND(X17*Strategies!$B$12,2))),Y17)</f>
        <v>1322.05</v>
      </c>
      <c r="AB17" s="2" t="str">
        <f aca="false">IF(AND(X17="",Y17=""),"no card (structural)",IF(X17="","limit missing – verify",IF(Y17="","spend imputed by ratio","complete")))</f>
        <v>complete</v>
      </c>
      <c r="AC17" s="4" t="n">
        <f aca="false">Clean!S17</f>
        <v>253000</v>
      </c>
      <c r="AD17" s="4" t="n">
        <f aca="false">Clean!T17</f>
        <v>1628</v>
      </c>
      <c r="AE17" s="4" t="n">
        <f aca="false">IF(AC17="",IF(AD17="",0,""),AC17)</f>
        <v>253000</v>
      </c>
      <c r="AF17" s="4" t="n">
        <f aca="false">IF(AD17="",IF(AC17="",0,IF(AC17=0,0,ROUND(AC17*Strategies!$B$13,0))),AD17)</f>
        <v>1628</v>
      </c>
      <c r="AG17" s="3" t="n">
        <f aca="false">Clean!V17</f>
        <v>0</v>
      </c>
      <c r="AH17" s="3" t="n">
        <f aca="false">IF(AG17="",0,AG17)</f>
        <v>0</v>
      </c>
      <c r="AI17" s="3" t="n">
        <f aca="false">IF(AG17="",1,0)</f>
        <v>0</v>
      </c>
      <c r="AJ17" s="3" t="n">
        <f aca="false">Missing_Matrix!W17</f>
        <v>1</v>
      </c>
      <c r="AK17" s="2" t="str">
        <f aca="false">IF(AJ17=0,"keep","drop")</f>
        <v>drop</v>
      </c>
      <c r="AL17" s="2" t="str">
        <f aca="false">IF(Missing_Matrix!B17+Missing_Matrix!G17+Missing_Matrix!H17+Missing_Matrix!J17+Missing_Matrix!K17+Missing_Matrix!L17+Missing_Matrix!M17+Missing_Matrix!U17=0,"keep","drop")</f>
        <v>drop</v>
      </c>
    </row>
    <row r="18" customFormat="false" ht="15" hidden="false" customHeight="false" outlineLevel="0" collapsed="false">
      <c r="A18" s="2" t="str">
        <f aca="false">Clean!A18</f>
        <v>CL00017</v>
      </c>
      <c r="B18" s="3" t="n">
        <f aca="false">Clean!B18</f>
        <v>43</v>
      </c>
      <c r="C18" s="3" t="n">
        <f aca="false">IF(B18="",Strategies!$B$5,B18)</f>
        <v>43</v>
      </c>
      <c r="D18" s="3" t="n">
        <f aca="false">IF(B18="",1,0)</f>
        <v>0</v>
      </c>
      <c r="E18" s="2" t="str">
        <f aca="false">Clean!E18</f>
        <v>Employee</v>
      </c>
      <c r="F18" s="2" t="str">
        <f aca="false">IF(E18="","Unknown",E18)</f>
        <v>Employee</v>
      </c>
      <c r="G18" s="4" t="n">
        <f aca="false">Clean!G18</f>
        <v>40700</v>
      </c>
      <c r="H18" s="4" t="n">
        <f aca="false">IF(G18="",Strategies!$B$7,G18)</f>
        <v>40700</v>
      </c>
      <c r="I18" s="4" t="n">
        <f aca="false">IF(G18="",Strategies!$B$8,G18)</f>
        <v>40700</v>
      </c>
      <c r="J18" s="4" t="n">
        <f aca="false">IF(G18="",IFERROR(VLOOKUP(E18,Strategies!$A$26:$G$35,7,FALSE()),Strategies!$B$8),G18)</f>
        <v>40700</v>
      </c>
      <c r="K18" s="3" t="n">
        <f aca="false">IF(G18="",1,0)</f>
        <v>0</v>
      </c>
      <c r="L18" s="3" t="n">
        <f aca="false">Clean!H18</f>
        <v>9</v>
      </c>
      <c r="M18" s="5" t="n">
        <f aca="false">Clean!I18</f>
        <v>42938</v>
      </c>
      <c r="N18" s="3" t="n">
        <f aca="false">IF(L18="",IF(M18="",Strategies!$B$6,DATEDIF(M18,DATE(2026,9,13),"y")),L18)</f>
        <v>9</v>
      </c>
      <c r="O18" s="2" t="str">
        <f aca="false">IF(L18&lt;&gt;"","observed",IF(M18&lt;&gt;"","derived from date","median (fallback)"))</f>
        <v>observed</v>
      </c>
      <c r="P18" s="4" t="n">
        <f aca="false">Clean!M18</f>
        <v>0</v>
      </c>
      <c r="Q18" s="4" t="n">
        <f aca="false">IF(P18="",Strategies!$B$9,P18)</f>
        <v>0</v>
      </c>
      <c r="R18" s="3" t="n">
        <f aca="false">IF(P18="",1,0)</f>
        <v>0</v>
      </c>
      <c r="S18" s="3" t="n">
        <f aca="false">Clean!U18</f>
        <v>571</v>
      </c>
      <c r="T18" s="3" t="n">
        <f aca="false">IF(S18="",Strategies!$B$10,S18)</f>
        <v>571</v>
      </c>
      <c r="U18" s="2" t="str">
        <f aca="false">Clean!J18</f>
        <v>App</v>
      </c>
      <c r="V18" s="2" t="str">
        <f aca="false">IF(U18="",Strategies!$B$11,U18)</f>
        <v>App</v>
      </c>
      <c r="W18" s="2" t="str">
        <f aca="false">IF(U18="","Unknown",U18)</f>
        <v>App</v>
      </c>
      <c r="X18" s="4" t="n">
        <f aca="false">Clean!Q18</f>
        <v>6500</v>
      </c>
      <c r="Y18" s="4" t="n">
        <f aca="false">Clean!R18</f>
        <v>1763.53</v>
      </c>
      <c r="Z18" s="4" t="n">
        <f aca="false">IF(X18="",IF(Y18="",0,""),X18)</f>
        <v>6500</v>
      </c>
      <c r="AA18" s="4" t="n">
        <f aca="false">IF(Y18="",IF(X18="",0,IF(X18=0,0,ROUND(X18*Strategies!$B$12,2))),Y18)</f>
        <v>1763.53</v>
      </c>
      <c r="AB18" s="2" t="str">
        <f aca="false">IF(AND(X18="",Y18=""),"no card (structural)",IF(X18="","limit missing – verify",IF(Y18="","spend imputed by ratio","complete")))</f>
        <v>complete</v>
      </c>
      <c r="AC18" s="4" t="n">
        <f aca="false">Clean!S18</f>
        <v>184000</v>
      </c>
      <c r="AD18" s="4" t="n">
        <f aca="false">Clean!T18</f>
        <v>1282</v>
      </c>
      <c r="AE18" s="4" t="n">
        <f aca="false">IF(AC18="",IF(AD18="",0,""),AC18)</f>
        <v>184000</v>
      </c>
      <c r="AF18" s="4" t="n">
        <f aca="false">IF(AD18="",IF(AC18="",0,IF(AC18=0,0,ROUND(AC18*Strategies!$B$13,0))),AD18)</f>
        <v>1282</v>
      </c>
      <c r="AG18" s="3" t="n">
        <f aca="false">Clean!V18</f>
        <v>0</v>
      </c>
      <c r="AH18" s="3" t="n">
        <f aca="false">IF(AG18="",0,AG18)</f>
        <v>0</v>
      </c>
      <c r="AI18" s="3" t="n">
        <f aca="false">IF(AG18="",1,0)</f>
        <v>0</v>
      </c>
      <c r="AJ18" s="3" t="n">
        <f aca="false">Missing_Matrix!W18</f>
        <v>0</v>
      </c>
      <c r="AK18" s="2" t="str">
        <f aca="false">IF(AJ18=0,"keep","drop")</f>
        <v>keep</v>
      </c>
      <c r="AL18" s="2" t="str">
        <f aca="false">IF(Missing_Matrix!B18+Missing_Matrix!G18+Missing_Matrix!H18+Missing_Matrix!J18+Missing_Matrix!K18+Missing_Matrix!L18+Missing_Matrix!M18+Missing_Matrix!U18=0,"keep","drop")</f>
        <v>keep</v>
      </c>
    </row>
    <row r="19" customFormat="false" ht="15" hidden="false" customHeight="false" outlineLevel="0" collapsed="false">
      <c r="A19" s="2" t="str">
        <f aca="false">Clean!A19</f>
        <v>CL00018</v>
      </c>
      <c r="B19" s="3" t="n">
        <f aca="false">Clean!B19</f>
        <v>53</v>
      </c>
      <c r="C19" s="3" t="n">
        <f aca="false">IF(B19="",Strategies!$B$5,B19)</f>
        <v>53</v>
      </c>
      <c r="D19" s="3" t="n">
        <f aca="false">IF(B19="",1,0)</f>
        <v>0</v>
      </c>
      <c r="E19" s="2" t="str">
        <f aca="false">Clean!E19</f>
        <v>Employee</v>
      </c>
      <c r="F19" s="2" t="str">
        <f aca="false">IF(E19="","Unknown",E19)</f>
        <v>Employee</v>
      </c>
      <c r="G19" s="4" t="n">
        <f aca="false">Clean!G19</f>
        <v>27800</v>
      </c>
      <c r="H19" s="4" t="n">
        <f aca="false">IF(G19="",Strategies!$B$7,G19)</f>
        <v>27800</v>
      </c>
      <c r="I19" s="4" t="n">
        <f aca="false">IF(G19="",Strategies!$B$8,G19)</f>
        <v>27800</v>
      </c>
      <c r="J19" s="4" t="n">
        <f aca="false">IF(G19="",IFERROR(VLOOKUP(E19,Strategies!$A$26:$G$35,7,FALSE()),Strategies!$B$8),G19)</f>
        <v>27800</v>
      </c>
      <c r="K19" s="3" t="n">
        <f aca="false">IF(G19="",1,0)</f>
        <v>0</v>
      </c>
      <c r="L19" s="3" t="n">
        <f aca="false">Clean!H19</f>
        <v>19</v>
      </c>
      <c r="M19" s="5" t="n">
        <f aca="false">Clean!I19</f>
        <v>39246</v>
      </c>
      <c r="N19" s="3" t="n">
        <f aca="false">IF(L19="",IF(M19="",Strategies!$B$6,DATEDIF(M19,DATE(2026,9,13),"y")),L19)</f>
        <v>19</v>
      </c>
      <c r="O19" s="2" t="str">
        <f aca="false">IF(L19&lt;&gt;"","observed",IF(M19&lt;&gt;"","derived from date","median (fallback)"))</f>
        <v>observed</v>
      </c>
      <c r="P19" s="4" t="n">
        <f aca="false">Clean!M19</f>
        <v>57173.93</v>
      </c>
      <c r="Q19" s="4" t="n">
        <f aca="false">IF(P19="",Strategies!$B$9,P19)</f>
        <v>57173.93</v>
      </c>
      <c r="R19" s="3" t="n">
        <f aca="false">IF(P19="",1,0)</f>
        <v>0</v>
      </c>
      <c r="S19" s="3" t="n">
        <f aca="false">Clean!U19</f>
        <v>643</v>
      </c>
      <c r="T19" s="3" t="n">
        <f aca="false">IF(S19="",Strategies!$B$10,S19)</f>
        <v>643</v>
      </c>
      <c r="U19" s="2" t="str">
        <f aca="false">Clean!J19</f>
        <v>App</v>
      </c>
      <c r="V19" s="2" t="str">
        <f aca="false">IF(U19="",Strategies!$B$11,U19)</f>
        <v>App</v>
      </c>
      <c r="W19" s="2" t="str">
        <f aca="false">IF(U19="","Unknown",U19)</f>
        <v>App</v>
      </c>
      <c r="X19" s="4" t="n">
        <f aca="false">Clean!Q19</f>
        <v>0</v>
      </c>
      <c r="Y19" s="4" t="n">
        <f aca="false">Clean!R19</f>
        <v>0</v>
      </c>
      <c r="Z19" s="4" t="n">
        <f aca="false">IF(X19="",IF(Y19="",0,""),X19)</f>
        <v>0</v>
      </c>
      <c r="AA19" s="4" t="n">
        <f aca="false">IF(Y19="",IF(X19="",0,IF(X19=0,0,ROUND(X19*Strategies!$B$12,2))),Y19)</f>
        <v>0</v>
      </c>
      <c r="AB19" s="2" t="str">
        <f aca="false">IF(AND(X19="",Y19=""),"no card (structural)",IF(X19="","limit missing – verify",IF(Y19="","spend imputed by ratio","complete")))</f>
        <v>complete</v>
      </c>
      <c r="AC19" s="4" t="str">
        <f aca="false">Clean!S19</f>
        <v/>
      </c>
      <c r="AD19" s="4" t="str">
        <f aca="false">Clean!T19</f>
        <v/>
      </c>
      <c r="AE19" s="4" t="n">
        <f aca="false">IF(AC19="",IF(AD19="",0,""),AC19)</f>
        <v>0</v>
      </c>
      <c r="AF19" s="4" t="n">
        <f aca="false">IF(AD19="",IF(AC19="",0,IF(AC19=0,0,ROUND(AC19*Strategies!$B$13,0))),AD19)</f>
        <v>0</v>
      </c>
      <c r="AG19" s="3" t="str">
        <f aca="false">Clean!V19</f>
        <v/>
      </c>
      <c r="AH19" s="3" t="n">
        <f aca="false">IF(AG19="",0,AG19)</f>
        <v>0</v>
      </c>
      <c r="AI19" s="3" t="n">
        <f aca="false">IF(AG19="",1,0)</f>
        <v>1</v>
      </c>
      <c r="AJ19" s="3" t="n">
        <f aca="false">Missing_Matrix!W19</f>
        <v>4</v>
      </c>
      <c r="AK19" s="2" t="str">
        <f aca="false">IF(AJ19=0,"keep","drop")</f>
        <v>drop</v>
      </c>
      <c r="AL19" s="2" t="str">
        <f aca="false">IF(Missing_Matrix!B19+Missing_Matrix!G19+Missing_Matrix!H19+Missing_Matrix!J19+Missing_Matrix!K19+Missing_Matrix!L19+Missing_Matrix!M19+Missing_Matrix!U19=0,"keep","drop")</f>
        <v>keep</v>
      </c>
    </row>
    <row r="20" customFormat="false" ht="15" hidden="false" customHeight="false" outlineLevel="0" collapsed="false">
      <c r="A20" s="2" t="str">
        <f aca="false">Clean!A20</f>
        <v>CL00019</v>
      </c>
      <c r="B20" s="3" t="n">
        <f aca="false">Clean!B20</f>
        <v>20</v>
      </c>
      <c r="C20" s="3" t="n">
        <f aca="false">IF(B20="",Strategies!$B$5,B20)</f>
        <v>20</v>
      </c>
      <c r="D20" s="3" t="n">
        <f aca="false">IF(B20="",1,0)</f>
        <v>0</v>
      </c>
      <c r="E20" s="2" t="str">
        <f aca="false">Clean!E20</f>
        <v>Employee</v>
      </c>
      <c r="F20" s="2" t="str">
        <f aca="false">IF(E20="","Unknown",E20)</f>
        <v>Employee</v>
      </c>
      <c r="G20" s="4" t="n">
        <f aca="false">Clean!G20</f>
        <v>34200</v>
      </c>
      <c r="H20" s="4" t="n">
        <f aca="false">IF(G20="",Strategies!$B$7,G20)</f>
        <v>34200</v>
      </c>
      <c r="I20" s="4" t="n">
        <f aca="false">IF(G20="",Strategies!$B$8,G20)</f>
        <v>34200</v>
      </c>
      <c r="J20" s="4" t="n">
        <f aca="false">IF(G20="",IFERROR(VLOOKUP(E20,Strategies!$A$26:$G$35,7,FALSE()),Strategies!$B$8),G20)</f>
        <v>34200</v>
      </c>
      <c r="K20" s="3" t="n">
        <f aca="false">IF(G20="",1,0)</f>
        <v>0</v>
      </c>
      <c r="L20" s="3" t="n">
        <f aca="false">Clean!H20</f>
        <v>1</v>
      </c>
      <c r="M20" s="5" t="n">
        <f aca="false">Clean!I20</f>
        <v>45754</v>
      </c>
      <c r="N20" s="3" t="n">
        <f aca="false">IF(L20="",IF(M20="",Strategies!$B$6,DATEDIF(M20,DATE(2026,9,13),"y")),L20)</f>
        <v>1</v>
      </c>
      <c r="O20" s="2" t="str">
        <f aca="false">IF(L20&lt;&gt;"","observed",IF(M20&lt;&gt;"","derived from date","median (fallback)"))</f>
        <v>observed</v>
      </c>
      <c r="P20" s="4" t="n">
        <f aca="false">Clean!M20</f>
        <v>7347.5</v>
      </c>
      <c r="Q20" s="4" t="n">
        <f aca="false">IF(P20="",Strategies!$B$9,P20)</f>
        <v>7347.5</v>
      </c>
      <c r="R20" s="3" t="n">
        <f aca="false">IF(P20="",1,0)</f>
        <v>0</v>
      </c>
      <c r="S20" s="3" t="n">
        <f aca="false">Clean!U20</f>
        <v>643</v>
      </c>
      <c r="T20" s="3" t="n">
        <f aca="false">IF(S20="",Strategies!$B$10,S20)</f>
        <v>643</v>
      </c>
      <c r="U20" s="2" t="str">
        <f aca="false">Clean!J20</f>
        <v>App</v>
      </c>
      <c r="V20" s="2" t="str">
        <f aca="false">IF(U20="",Strategies!$B$11,U20)</f>
        <v>App</v>
      </c>
      <c r="W20" s="2" t="str">
        <f aca="false">IF(U20="","Unknown",U20)</f>
        <v>App</v>
      </c>
      <c r="X20" s="4" t="n">
        <f aca="false">Clean!Q20</f>
        <v>6500</v>
      </c>
      <c r="Y20" s="4" t="n">
        <f aca="false">Clean!R20</f>
        <v>2565.57</v>
      </c>
      <c r="Z20" s="4" t="n">
        <f aca="false">IF(X20="",IF(Y20="",0,""),X20)</f>
        <v>6500</v>
      </c>
      <c r="AA20" s="4" t="n">
        <f aca="false">IF(Y20="",IF(X20="",0,IF(X20=0,0,ROUND(X20*Strategies!$B$12,2))),Y20)</f>
        <v>2565.57</v>
      </c>
      <c r="AB20" s="2" t="str">
        <f aca="false">IF(AND(X20="",Y20=""),"no card (structural)",IF(X20="","limit missing – verify",IF(Y20="","spend imputed by ratio","complete")))</f>
        <v>complete</v>
      </c>
      <c r="AC20" s="4" t="n">
        <f aca="false">Clean!S20</f>
        <v>0</v>
      </c>
      <c r="AD20" s="4" t="n">
        <f aca="false">Clean!T20</f>
        <v>0</v>
      </c>
      <c r="AE20" s="4" t="n">
        <f aca="false">IF(AC20="",IF(AD20="",0,""),AC20)</f>
        <v>0</v>
      </c>
      <c r="AF20" s="4" t="n">
        <f aca="false">IF(AD20="",IF(AC20="",0,IF(AC20=0,0,ROUND(AC20*Strategies!$B$13,0))),AD20)</f>
        <v>0</v>
      </c>
      <c r="AG20" s="3" t="n">
        <f aca="false">Clean!V20</f>
        <v>0</v>
      </c>
      <c r="AH20" s="3" t="n">
        <f aca="false">IF(AG20="",0,AG20)</f>
        <v>0</v>
      </c>
      <c r="AI20" s="3" t="n">
        <f aca="false">IF(AG20="",1,0)</f>
        <v>0</v>
      </c>
      <c r="AJ20" s="3" t="n">
        <f aca="false">Missing_Matrix!W20</f>
        <v>0</v>
      </c>
      <c r="AK20" s="2" t="str">
        <f aca="false">IF(AJ20=0,"keep","drop")</f>
        <v>keep</v>
      </c>
      <c r="AL20" s="2" t="str">
        <f aca="false">IF(Missing_Matrix!B20+Missing_Matrix!G20+Missing_Matrix!H20+Missing_Matrix!J20+Missing_Matrix!K20+Missing_Matrix!L20+Missing_Matrix!M20+Missing_Matrix!U20=0,"keep","drop")</f>
        <v>keep</v>
      </c>
    </row>
    <row r="21" customFormat="false" ht="15" hidden="false" customHeight="false" outlineLevel="0" collapsed="false">
      <c r="A21" s="2" t="str">
        <f aca="false">Clean!A21</f>
        <v>CL00020</v>
      </c>
      <c r="B21" s="3" t="n">
        <f aca="false">Clean!B21</f>
        <v>30</v>
      </c>
      <c r="C21" s="3" t="n">
        <f aca="false">IF(B21="",Strategies!$B$5,B21)</f>
        <v>30</v>
      </c>
      <c r="D21" s="3" t="n">
        <f aca="false">IF(B21="",1,0)</f>
        <v>0</v>
      </c>
      <c r="E21" s="2" t="str">
        <f aca="false">Clean!E21</f>
        <v>Manual worker</v>
      </c>
      <c r="F21" s="2" t="str">
        <f aca="false">IF(E21="","Unknown",E21)</f>
        <v>Manual worker</v>
      </c>
      <c r="G21" s="4" t="n">
        <f aca="false">Clean!G21</f>
        <v>14100</v>
      </c>
      <c r="H21" s="4" t="n">
        <f aca="false">IF(G21="",Strategies!$B$7,G21)</f>
        <v>14100</v>
      </c>
      <c r="I21" s="4" t="n">
        <f aca="false">IF(G21="",Strategies!$B$8,G21)</f>
        <v>14100</v>
      </c>
      <c r="J21" s="4" t="n">
        <f aca="false">IF(G21="",IFERROR(VLOOKUP(E21,Strategies!$A$26:$G$35,7,FALSE()),Strategies!$B$8),G21)</f>
        <v>14100</v>
      </c>
      <c r="K21" s="3" t="n">
        <f aca="false">IF(G21="",1,0)</f>
        <v>0</v>
      </c>
      <c r="L21" s="3" t="str">
        <f aca="false">Clean!H21</f>
        <v/>
      </c>
      <c r="M21" s="5" t="str">
        <f aca="false">Clean!I21</f>
        <v/>
      </c>
      <c r="N21" s="3" t="n">
        <f aca="false">IF(L21="",IF(M21="",Strategies!$B$6,DATEDIF(M21,DATE(2026,9,13),"y")),L21)</f>
        <v>9</v>
      </c>
      <c r="O21" s="2" t="str">
        <f aca="false">IF(L21&lt;&gt;"","observed",IF(M21&lt;&gt;"","derived from date","median (fallback)"))</f>
        <v>median (fallback)</v>
      </c>
      <c r="P21" s="4" t="n">
        <f aca="false">Clean!M21</f>
        <v>3621.8</v>
      </c>
      <c r="Q21" s="4" t="n">
        <f aca="false">IF(P21="",Strategies!$B$9,P21)</f>
        <v>3621.8</v>
      </c>
      <c r="R21" s="3" t="n">
        <f aca="false">IF(P21="",1,0)</f>
        <v>0</v>
      </c>
      <c r="S21" s="3" t="n">
        <f aca="false">Clean!U21</f>
        <v>653</v>
      </c>
      <c r="T21" s="3" t="n">
        <f aca="false">IF(S21="",Strategies!$B$10,S21)</f>
        <v>653</v>
      </c>
      <c r="U21" s="2" t="str">
        <f aca="false">Clean!J21</f>
        <v>Online Banking</v>
      </c>
      <c r="V21" s="2" t="str">
        <f aca="false">IF(U21="",Strategies!$B$11,U21)</f>
        <v>Online Banking</v>
      </c>
      <c r="W21" s="2" t="str">
        <f aca="false">IF(U21="","Unknown",U21)</f>
        <v>Online Banking</v>
      </c>
      <c r="X21" s="4" t="n">
        <f aca="false">Clean!Q21</f>
        <v>1500</v>
      </c>
      <c r="Y21" s="4" t="n">
        <f aca="false">Clean!R21</f>
        <v>593.08</v>
      </c>
      <c r="Z21" s="4" t="n">
        <f aca="false">IF(X21="",IF(Y21="",0,""),X21)</f>
        <v>1500</v>
      </c>
      <c r="AA21" s="4" t="n">
        <f aca="false">IF(Y21="",IF(X21="",0,IF(X21=0,0,ROUND(X21*Strategies!$B$12,2))),Y21)</f>
        <v>593.08</v>
      </c>
      <c r="AB21" s="2" t="str">
        <f aca="false">IF(AND(X21="",Y21=""),"no card (structural)",IF(X21="","limit missing – verify",IF(Y21="","spend imputed by ratio","complete")))</f>
        <v>complete</v>
      </c>
      <c r="AC21" s="4" t="n">
        <f aca="false">Clean!S21</f>
        <v>0</v>
      </c>
      <c r="AD21" s="4" t="n">
        <f aca="false">Clean!T21</f>
        <v>0</v>
      </c>
      <c r="AE21" s="4" t="n">
        <f aca="false">IF(AC21="",IF(AD21="",0,""),AC21)</f>
        <v>0</v>
      </c>
      <c r="AF21" s="4" t="n">
        <f aca="false">IF(AD21="",IF(AC21="",0,IF(AC21=0,0,ROUND(AC21*Strategies!$B$13,0))),AD21)</f>
        <v>0</v>
      </c>
      <c r="AG21" s="3" t="str">
        <f aca="false">Clean!V21</f>
        <v/>
      </c>
      <c r="AH21" s="3" t="n">
        <f aca="false">IF(AG21="",0,AG21)</f>
        <v>0</v>
      </c>
      <c r="AI21" s="3" t="n">
        <f aca="false">IF(AG21="",1,0)</f>
        <v>1</v>
      </c>
      <c r="AJ21" s="3" t="n">
        <f aca="false">Missing_Matrix!W21</f>
        <v>4</v>
      </c>
      <c r="AK21" s="2" t="str">
        <f aca="false">IF(AJ21=0,"keep","drop")</f>
        <v>drop</v>
      </c>
      <c r="AL21" s="2" t="str">
        <f aca="false">IF(Missing_Matrix!B21+Missing_Matrix!G21+Missing_Matrix!H21+Missing_Matrix!J21+Missing_Matrix!K21+Missing_Matrix!L21+Missing_Matrix!M21+Missing_Matrix!U21=0,"keep","drop")</f>
        <v>drop</v>
      </c>
    </row>
    <row r="22" customFormat="false" ht="15" hidden="false" customHeight="false" outlineLevel="0" collapsed="false">
      <c r="A22" s="2" t="str">
        <f aca="false">Clean!A22</f>
        <v>CL00021</v>
      </c>
      <c r="B22" s="3" t="n">
        <f aca="false">Clean!B22</f>
        <v>52</v>
      </c>
      <c r="C22" s="3" t="n">
        <f aca="false">IF(B22="",Strategies!$B$5,B22)</f>
        <v>52</v>
      </c>
      <c r="D22" s="3" t="n">
        <f aca="false">IF(B22="",1,0)</f>
        <v>0</v>
      </c>
      <c r="E22" s="2" t="str">
        <f aca="false">Clean!E22</f>
        <v>Manual worker</v>
      </c>
      <c r="F22" s="2" t="str">
        <f aca="false">IF(E22="","Unknown",E22)</f>
        <v>Manual worker</v>
      </c>
      <c r="G22" s="4" t="n">
        <f aca="false">Clean!G22</f>
        <v>22400</v>
      </c>
      <c r="H22" s="4" t="n">
        <f aca="false">IF(G22="",Strategies!$B$7,G22)</f>
        <v>22400</v>
      </c>
      <c r="I22" s="4" t="n">
        <f aca="false">IF(G22="",Strategies!$B$8,G22)</f>
        <v>22400</v>
      </c>
      <c r="J22" s="4" t="n">
        <f aca="false">IF(G22="",IFERROR(VLOOKUP(E22,Strategies!$A$26:$G$35,7,FALSE()),Strategies!$B$8),G22)</f>
        <v>22400</v>
      </c>
      <c r="K22" s="3" t="n">
        <f aca="false">IF(G22="",1,0)</f>
        <v>0</v>
      </c>
      <c r="L22" s="3" t="n">
        <f aca="false">Clean!H22</f>
        <v>10</v>
      </c>
      <c r="M22" s="5" t="n">
        <f aca="false">Clean!I22</f>
        <v>42446</v>
      </c>
      <c r="N22" s="3" t="n">
        <f aca="false">IF(L22="",IF(M22="",Strategies!$B$6,DATEDIF(M22,DATE(2026,9,13),"y")),L22)</f>
        <v>10</v>
      </c>
      <c r="O22" s="2" t="str">
        <f aca="false">IF(L22&lt;&gt;"","observed",IF(M22&lt;&gt;"","derived from date","median (fallback)"))</f>
        <v>observed</v>
      </c>
      <c r="P22" s="4" t="n">
        <f aca="false">Clean!M22</f>
        <v>13467.23</v>
      </c>
      <c r="Q22" s="4" t="n">
        <f aca="false">IF(P22="",Strategies!$B$9,P22)</f>
        <v>13467.23</v>
      </c>
      <c r="R22" s="3" t="n">
        <f aca="false">IF(P22="",1,0)</f>
        <v>0</v>
      </c>
      <c r="S22" s="3" t="n">
        <f aca="false">Clean!U22</f>
        <v>623</v>
      </c>
      <c r="T22" s="3" t="n">
        <f aca="false">IF(S22="",Strategies!$B$10,S22)</f>
        <v>623</v>
      </c>
      <c r="U22" s="2" t="str">
        <f aca="false">Clean!J22</f>
        <v>Branch</v>
      </c>
      <c r="V22" s="2" t="str">
        <f aca="false">IF(U22="",Strategies!$B$11,U22)</f>
        <v>Branch</v>
      </c>
      <c r="W22" s="2" t="str">
        <f aca="false">IF(U22="","Unknown",U22)</f>
        <v>Branch</v>
      </c>
      <c r="X22" s="4" t="str">
        <f aca="false">Clean!Q22</f>
        <v/>
      </c>
      <c r="Y22" s="4" t="str">
        <f aca="false">Clean!R22</f>
        <v/>
      </c>
      <c r="Z22" s="4" t="n">
        <f aca="false">IF(X22="",IF(Y22="",0,""),X22)</f>
        <v>0</v>
      </c>
      <c r="AA22" s="4" t="n">
        <f aca="false">IF(Y22="",IF(X22="",0,IF(X22=0,0,ROUND(X22*Strategies!$B$12,2))),Y22)</f>
        <v>0</v>
      </c>
      <c r="AB22" s="2" t="str">
        <f aca="false">IF(AND(X22="",Y22=""),"no card (structural)",IF(X22="","limit missing – verify",IF(Y22="","spend imputed by ratio","complete")))</f>
        <v>no card (structural)</v>
      </c>
      <c r="AC22" s="4" t="n">
        <f aca="false">Clean!S22</f>
        <v>0</v>
      </c>
      <c r="AD22" s="4" t="n">
        <f aca="false">Clean!T22</f>
        <v>0</v>
      </c>
      <c r="AE22" s="4" t="n">
        <f aca="false">IF(AC22="",IF(AD22="",0,""),AC22)</f>
        <v>0</v>
      </c>
      <c r="AF22" s="4" t="n">
        <f aca="false">IF(AD22="",IF(AC22="",0,IF(AC22=0,0,ROUND(AC22*Strategies!$B$13,0))),AD22)</f>
        <v>0</v>
      </c>
      <c r="AG22" s="3" t="n">
        <f aca="false">Clean!V22</f>
        <v>0</v>
      </c>
      <c r="AH22" s="3" t="n">
        <f aca="false">IF(AG22="",0,AG22)</f>
        <v>0</v>
      </c>
      <c r="AI22" s="3" t="n">
        <f aca="false">IF(AG22="",1,0)</f>
        <v>0</v>
      </c>
      <c r="AJ22" s="3" t="n">
        <f aca="false">Missing_Matrix!W22</f>
        <v>2</v>
      </c>
      <c r="AK22" s="2" t="str">
        <f aca="false">IF(AJ22=0,"keep","drop")</f>
        <v>drop</v>
      </c>
      <c r="AL22" s="2" t="str">
        <f aca="false">IF(Missing_Matrix!B22+Missing_Matrix!G22+Missing_Matrix!H22+Missing_Matrix!J22+Missing_Matrix!K22+Missing_Matrix!L22+Missing_Matrix!M22+Missing_Matrix!U22=0,"keep","drop")</f>
        <v>keep</v>
      </c>
    </row>
    <row r="23" customFormat="false" ht="15" hidden="false" customHeight="false" outlineLevel="0" collapsed="false">
      <c r="A23" s="2" t="str">
        <f aca="false">Clean!A23</f>
        <v>CL00022</v>
      </c>
      <c r="B23" s="3" t="n">
        <f aca="false">Clean!B23</f>
        <v>41</v>
      </c>
      <c r="C23" s="3" t="n">
        <f aca="false">IF(B23="",Strategies!$B$5,B23)</f>
        <v>41</v>
      </c>
      <c r="D23" s="3" t="n">
        <f aca="false">IF(B23="",1,0)</f>
        <v>0</v>
      </c>
      <c r="E23" s="2" t="str">
        <f aca="false">Clean!E23</f>
        <v>Employee</v>
      </c>
      <c r="F23" s="2" t="str">
        <f aca="false">IF(E23="","Unknown",E23)</f>
        <v>Employee</v>
      </c>
      <c r="G23" s="4" t="n">
        <f aca="false">Clean!G23</f>
        <v>34800</v>
      </c>
      <c r="H23" s="4" t="n">
        <f aca="false">IF(G23="",Strategies!$B$7,G23)</f>
        <v>34800</v>
      </c>
      <c r="I23" s="4" t="n">
        <f aca="false">IF(G23="",Strategies!$B$8,G23)</f>
        <v>34800</v>
      </c>
      <c r="J23" s="4" t="n">
        <f aca="false">IF(G23="",IFERROR(VLOOKUP(E23,Strategies!$A$26:$G$35,7,FALSE()),Strategies!$B$8),G23)</f>
        <v>34800</v>
      </c>
      <c r="K23" s="3" t="n">
        <f aca="false">IF(G23="",1,0)</f>
        <v>0</v>
      </c>
      <c r="L23" s="3" t="n">
        <f aca="false">Clean!H23</f>
        <v>2</v>
      </c>
      <c r="M23" s="5" t="n">
        <f aca="false">Clean!I23</f>
        <v>45375</v>
      </c>
      <c r="N23" s="3" t="n">
        <f aca="false">IF(L23="",IF(M23="",Strategies!$B$6,DATEDIF(M23,DATE(2026,9,13),"y")),L23)</f>
        <v>2</v>
      </c>
      <c r="O23" s="2" t="str">
        <f aca="false">IF(L23&lt;&gt;"","observed",IF(M23&lt;&gt;"","derived from date","median (fallback)"))</f>
        <v>observed</v>
      </c>
      <c r="P23" s="4" t="n">
        <f aca="false">Clean!M23</f>
        <v>0</v>
      </c>
      <c r="Q23" s="4" t="n">
        <f aca="false">IF(P23="",Strategies!$B$9,P23)</f>
        <v>0</v>
      </c>
      <c r="R23" s="3" t="n">
        <f aca="false">IF(P23="",1,0)</f>
        <v>0</v>
      </c>
      <c r="S23" s="3" t="n">
        <f aca="false">Clean!U23</f>
        <v>569</v>
      </c>
      <c r="T23" s="3" t="n">
        <f aca="false">IF(S23="",Strategies!$B$10,S23)</f>
        <v>569</v>
      </c>
      <c r="U23" s="2" t="str">
        <f aca="false">Clean!J23</f>
        <v>App</v>
      </c>
      <c r="V23" s="2" t="str">
        <f aca="false">IF(U23="",Strategies!$B$11,U23)</f>
        <v>App</v>
      </c>
      <c r="W23" s="2" t="str">
        <f aca="false">IF(U23="","Unknown",U23)</f>
        <v>App</v>
      </c>
      <c r="X23" s="4" t="str">
        <f aca="false">Clean!Q23</f>
        <v/>
      </c>
      <c r="Y23" s="4" t="str">
        <f aca="false">Clean!R23</f>
        <v/>
      </c>
      <c r="Z23" s="4" t="n">
        <f aca="false">IF(X23="",IF(Y23="",0,""),X23)</f>
        <v>0</v>
      </c>
      <c r="AA23" s="4" t="n">
        <f aca="false">IF(Y23="",IF(X23="",0,IF(X23=0,0,ROUND(X23*Strategies!$B$12,2))),Y23)</f>
        <v>0</v>
      </c>
      <c r="AB23" s="2" t="str">
        <f aca="false">IF(AND(X23="",Y23=""),"no card (structural)",IF(X23="","limit missing – verify",IF(Y23="","spend imputed by ratio","complete")))</f>
        <v>no card (structural)</v>
      </c>
      <c r="AC23" s="4" t="n">
        <f aca="false">Clean!S23</f>
        <v>169000</v>
      </c>
      <c r="AD23" s="4" t="str">
        <f aca="false">Clean!T23</f>
        <v/>
      </c>
      <c r="AE23" s="4" t="n">
        <f aca="false">IF(AC23="",IF(AD23="",0,""),AC23)</f>
        <v>169000</v>
      </c>
      <c r="AF23" s="4" t="n">
        <f aca="false">IF(AD23="",IF(AC23="",0,IF(AC23=0,0,ROUND(AC23*Strategies!$B$13,0))),AD23)</f>
        <v>1028</v>
      </c>
      <c r="AG23" s="3" t="n">
        <f aca="false">Clean!V23</f>
        <v>1</v>
      </c>
      <c r="AH23" s="3" t="n">
        <f aca="false">IF(AG23="",0,AG23)</f>
        <v>1</v>
      </c>
      <c r="AI23" s="3" t="n">
        <f aca="false">IF(AG23="",1,0)</f>
        <v>0</v>
      </c>
      <c r="AJ23" s="3" t="n">
        <f aca="false">Missing_Matrix!W23</f>
        <v>4</v>
      </c>
      <c r="AK23" s="2" t="str">
        <f aca="false">IF(AJ23=0,"keep","drop")</f>
        <v>drop</v>
      </c>
      <c r="AL23" s="2" t="str">
        <f aca="false">IF(Missing_Matrix!B23+Missing_Matrix!G23+Missing_Matrix!H23+Missing_Matrix!J23+Missing_Matrix!K23+Missing_Matrix!L23+Missing_Matrix!M23+Missing_Matrix!U23=0,"keep","drop")</f>
        <v>keep</v>
      </c>
    </row>
    <row r="24" customFormat="false" ht="15" hidden="false" customHeight="false" outlineLevel="0" collapsed="false">
      <c r="A24" s="2" t="str">
        <f aca="false">Clean!A24</f>
        <v>CL00023</v>
      </c>
      <c r="B24" s="3" t="n">
        <f aca="false">Clean!B24</f>
        <v>45</v>
      </c>
      <c r="C24" s="3" t="n">
        <f aca="false">IF(B24="",Strategies!$B$5,B24)</f>
        <v>45</v>
      </c>
      <c r="D24" s="3" t="n">
        <f aca="false">IF(B24="",1,0)</f>
        <v>0</v>
      </c>
      <c r="E24" s="2" t="str">
        <f aca="false">Clean!E24</f>
        <v>Shopkeeper</v>
      </c>
      <c r="F24" s="2" t="str">
        <f aca="false">IF(E24="","Unknown",E24)</f>
        <v>Shopkeeper</v>
      </c>
      <c r="G24" s="4" t="n">
        <f aca="false">Clean!G24</f>
        <v>28600</v>
      </c>
      <c r="H24" s="4" t="n">
        <f aca="false">IF(G24="",Strategies!$B$7,G24)</f>
        <v>28600</v>
      </c>
      <c r="I24" s="4" t="n">
        <f aca="false">IF(G24="",Strategies!$B$8,G24)</f>
        <v>28600</v>
      </c>
      <c r="J24" s="4" t="n">
        <f aca="false">IF(G24="",IFERROR(VLOOKUP(E24,Strategies!$A$26:$G$35,7,FALSE()),Strategies!$B$8),G24)</f>
        <v>28600</v>
      </c>
      <c r="K24" s="3" t="n">
        <f aca="false">IF(G24="",1,0)</f>
        <v>0</v>
      </c>
      <c r="L24" s="3" t="n">
        <f aca="false">Clean!H24</f>
        <v>6</v>
      </c>
      <c r="M24" s="5" t="n">
        <f aca="false">Clean!I24</f>
        <v>44032</v>
      </c>
      <c r="N24" s="3" t="n">
        <f aca="false">IF(L24="",IF(M24="",Strategies!$B$6,DATEDIF(M24,DATE(2026,9,13),"y")),L24)</f>
        <v>6</v>
      </c>
      <c r="O24" s="2" t="str">
        <f aca="false">IF(L24&lt;&gt;"","observed",IF(M24&lt;&gt;"","derived from date","median (fallback)"))</f>
        <v>observed</v>
      </c>
      <c r="P24" s="4" t="n">
        <f aca="false">Clean!M24</f>
        <v>18628.5</v>
      </c>
      <c r="Q24" s="4" t="n">
        <f aca="false">IF(P24="",Strategies!$B$9,P24)</f>
        <v>18628.5</v>
      </c>
      <c r="R24" s="3" t="n">
        <f aca="false">IF(P24="",1,0)</f>
        <v>0</v>
      </c>
      <c r="S24" s="3" t="n">
        <f aca="false">Clean!U24</f>
        <v>573</v>
      </c>
      <c r="T24" s="3" t="n">
        <f aca="false">IF(S24="",Strategies!$B$10,S24)</f>
        <v>573</v>
      </c>
      <c r="U24" s="2" t="str">
        <f aca="false">Clean!J24</f>
        <v>Branch</v>
      </c>
      <c r="V24" s="2" t="str">
        <f aca="false">IF(U24="",Strategies!$B$11,U24)</f>
        <v>Branch</v>
      </c>
      <c r="W24" s="2" t="str">
        <f aca="false">IF(U24="","Unknown",U24)</f>
        <v>Branch</v>
      </c>
      <c r="X24" s="4" t="str">
        <f aca="false">Clean!Q24</f>
        <v/>
      </c>
      <c r="Y24" s="4" t="str">
        <f aca="false">Clean!R24</f>
        <v/>
      </c>
      <c r="Z24" s="4" t="n">
        <f aca="false">IF(X24="",IF(Y24="",0,""),X24)</f>
        <v>0</v>
      </c>
      <c r="AA24" s="4" t="n">
        <f aca="false">IF(Y24="",IF(X24="",0,IF(X24=0,0,ROUND(X24*Strategies!$B$12,2))),Y24)</f>
        <v>0</v>
      </c>
      <c r="AB24" s="2" t="str">
        <f aca="false">IF(AND(X24="",Y24=""),"no card (structural)",IF(X24="","limit missing – verify",IF(Y24="","spend imputed by ratio","complete")))</f>
        <v>no card (structural)</v>
      </c>
      <c r="AC24" s="4" t="n">
        <f aca="false">Clean!S24</f>
        <v>0</v>
      </c>
      <c r="AD24" s="4" t="n">
        <f aca="false">Clean!T24</f>
        <v>0</v>
      </c>
      <c r="AE24" s="4" t="n">
        <f aca="false">IF(AC24="",IF(AD24="",0,""),AC24)</f>
        <v>0</v>
      </c>
      <c r="AF24" s="4" t="n">
        <f aca="false">IF(AD24="",IF(AC24="",0,IF(AC24=0,0,ROUND(AC24*Strategies!$B$13,0))),AD24)</f>
        <v>0</v>
      </c>
      <c r="AG24" s="3" t="n">
        <f aca="false">Clean!V24</f>
        <v>0</v>
      </c>
      <c r="AH24" s="3" t="n">
        <f aca="false">IF(AG24="",0,AG24)</f>
        <v>0</v>
      </c>
      <c r="AI24" s="3" t="n">
        <f aca="false">IF(AG24="",1,0)</f>
        <v>0</v>
      </c>
      <c r="AJ24" s="3" t="n">
        <f aca="false">Missing_Matrix!W24</f>
        <v>2</v>
      </c>
      <c r="AK24" s="2" t="str">
        <f aca="false">IF(AJ24=0,"keep","drop")</f>
        <v>drop</v>
      </c>
      <c r="AL24" s="2" t="str">
        <f aca="false">IF(Missing_Matrix!B24+Missing_Matrix!G24+Missing_Matrix!H24+Missing_Matrix!J24+Missing_Matrix!K24+Missing_Matrix!L24+Missing_Matrix!M24+Missing_Matrix!U24=0,"keep","drop")</f>
        <v>keep</v>
      </c>
    </row>
    <row r="25" customFormat="false" ht="15" hidden="false" customHeight="false" outlineLevel="0" collapsed="false">
      <c r="A25" s="2" t="str">
        <f aca="false">Clean!A25</f>
        <v>CL00024</v>
      </c>
      <c r="B25" s="3" t="n">
        <f aca="false">Clean!B25</f>
        <v>37</v>
      </c>
      <c r="C25" s="3" t="n">
        <f aca="false">IF(B25="",Strategies!$B$5,B25)</f>
        <v>37</v>
      </c>
      <c r="D25" s="3" t="n">
        <f aca="false">IF(B25="",1,0)</f>
        <v>0</v>
      </c>
      <c r="E25" s="2" t="str">
        <f aca="false">Clean!E25</f>
        <v>Employee</v>
      </c>
      <c r="F25" s="2" t="str">
        <f aca="false">IF(E25="","Unknown",E25)</f>
        <v>Employee</v>
      </c>
      <c r="G25" s="4" t="n">
        <f aca="false">Clean!G25</f>
        <v>24300</v>
      </c>
      <c r="H25" s="4" t="n">
        <f aca="false">IF(G25="",Strategies!$B$7,G25)</f>
        <v>24300</v>
      </c>
      <c r="I25" s="4" t="n">
        <f aca="false">IF(G25="",Strategies!$B$8,G25)</f>
        <v>24300</v>
      </c>
      <c r="J25" s="4" t="n">
        <f aca="false">IF(G25="",IFERROR(VLOOKUP(E25,Strategies!$A$26:$G$35,7,FALSE()),Strategies!$B$8),G25)</f>
        <v>24300</v>
      </c>
      <c r="K25" s="3" t="n">
        <f aca="false">IF(G25="",1,0)</f>
        <v>0</v>
      </c>
      <c r="L25" s="3" t="n">
        <f aca="false">Clean!H25</f>
        <v>18</v>
      </c>
      <c r="M25" s="5" t="n">
        <f aca="false">Clean!I25</f>
        <v>39685</v>
      </c>
      <c r="N25" s="3" t="n">
        <f aca="false">IF(L25="",IF(M25="",Strategies!$B$6,DATEDIF(M25,DATE(2026,9,13),"y")),L25)</f>
        <v>18</v>
      </c>
      <c r="O25" s="2" t="str">
        <f aca="false">IF(L25&lt;&gt;"","observed",IF(M25&lt;&gt;"","derived from date","median (fallback)"))</f>
        <v>observed</v>
      </c>
      <c r="P25" s="4" t="n">
        <f aca="false">Clean!M25</f>
        <v>30755.83</v>
      </c>
      <c r="Q25" s="4" t="n">
        <f aca="false">IF(P25="",Strategies!$B$9,P25)</f>
        <v>30755.83</v>
      </c>
      <c r="R25" s="3" t="n">
        <f aca="false">IF(P25="",1,0)</f>
        <v>0</v>
      </c>
      <c r="S25" s="3" t="n">
        <f aca="false">Clean!U25</f>
        <v>632</v>
      </c>
      <c r="T25" s="3" t="n">
        <f aca="false">IF(S25="",Strategies!$B$10,S25)</f>
        <v>632</v>
      </c>
      <c r="U25" s="2" t="str">
        <f aca="false">Clean!J25</f>
        <v>Online Banking</v>
      </c>
      <c r="V25" s="2" t="str">
        <f aca="false">IF(U25="",Strategies!$B$11,U25)</f>
        <v>Online Banking</v>
      </c>
      <c r="W25" s="2" t="str">
        <f aca="false">IF(U25="","Unknown",U25)</f>
        <v>Online Banking</v>
      </c>
      <c r="X25" s="4" t="n">
        <f aca="false">Clean!Q25</f>
        <v>4000</v>
      </c>
      <c r="Y25" s="4" t="n">
        <f aca="false">Clean!R25</f>
        <v>1294.17</v>
      </c>
      <c r="Z25" s="4" t="n">
        <f aca="false">IF(X25="",IF(Y25="",0,""),X25)</f>
        <v>4000</v>
      </c>
      <c r="AA25" s="4" t="n">
        <f aca="false">IF(Y25="",IF(X25="",0,IF(X25=0,0,ROUND(X25*Strategies!$B$12,2))),Y25)</f>
        <v>1294.17</v>
      </c>
      <c r="AB25" s="2" t="str">
        <f aca="false">IF(AND(X25="",Y25=""),"no card (structural)",IF(X25="","limit missing – verify",IF(Y25="","spend imputed by ratio","complete")))</f>
        <v>complete</v>
      </c>
      <c r="AC25" s="4" t="n">
        <f aca="false">Clean!S25</f>
        <v>109000</v>
      </c>
      <c r="AD25" s="4" t="n">
        <f aca="false">Clean!T25</f>
        <v>693</v>
      </c>
      <c r="AE25" s="4" t="n">
        <f aca="false">IF(AC25="",IF(AD25="",0,""),AC25)</f>
        <v>109000</v>
      </c>
      <c r="AF25" s="4" t="n">
        <f aca="false">IF(AD25="",IF(AC25="",0,IF(AC25=0,0,ROUND(AC25*Strategies!$B$13,0))),AD25)</f>
        <v>693</v>
      </c>
      <c r="AG25" s="3" t="n">
        <f aca="false">Clean!V25</f>
        <v>0</v>
      </c>
      <c r="AH25" s="3" t="n">
        <f aca="false">IF(AG25="",0,AG25)</f>
        <v>0</v>
      </c>
      <c r="AI25" s="3" t="n">
        <f aca="false">IF(AG25="",1,0)</f>
        <v>0</v>
      </c>
      <c r="AJ25" s="3" t="n">
        <f aca="false">Missing_Matrix!W25</f>
        <v>0</v>
      </c>
      <c r="AK25" s="2" t="str">
        <f aca="false">IF(AJ25=0,"keep","drop")</f>
        <v>keep</v>
      </c>
      <c r="AL25" s="2" t="str">
        <f aca="false">IF(Missing_Matrix!B25+Missing_Matrix!G25+Missing_Matrix!H25+Missing_Matrix!J25+Missing_Matrix!K25+Missing_Matrix!L25+Missing_Matrix!M25+Missing_Matrix!U25=0,"keep","drop")</f>
        <v>keep</v>
      </c>
    </row>
    <row r="26" customFormat="false" ht="15" hidden="false" customHeight="false" outlineLevel="0" collapsed="false">
      <c r="A26" s="2" t="str">
        <f aca="false">Clean!A26</f>
        <v>CL00025</v>
      </c>
      <c r="B26" s="3" t="n">
        <f aca="false">Clean!B26</f>
        <v>51</v>
      </c>
      <c r="C26" s="3" t="n">
        <f aca="false">IF(B26="",Strategies!$B$5,B26)</f>
        <v>51</v>
      </c>
      <c r="D26" s="3" t="n">
        <f aca="false">IF(B26="",1,0)</f>
        <v>0</v>
      </c>
      <c r="E26" s="2" t="str">
        <f aca="false">Clean!E26</f>
        <v>Employee</v>
      </c>
      <c r="F26" s="2" t="str">
        <f aca="false">IF(E26="","Unknown",E26)</f>
        <v>Employee</v>
      </c>
      <c r="G26" s="4" t="n">
        <f aca="false">Clean!G26</f>
        <v>30000</v>
      </c>
      <c r="H26" s="4" t="n">
        <f aca="false">IF(G26="",Strategies!$B$7,G26)</f>
        <v>30000</v>
      </c>
      <c r="I26" s="4" t="n">
        <f aca="false">IF(G26="",Strategies!$B$8,G26)</f>
        <v>30000</v>
      </c>
      <c r="J26" s="4" t="n">
        <f aca="false">IF(G26="",IFERROR(VLOOKUP(E26,Strategies!$A$26:$G$35,7,FALSE()),Strategies!$B$8),G26)</f>
        <v>30000</v>
      </c>
      <c r="K26" s="3" t="n">
        <f aca="false">IF(G26="",1,0)</f>
        <v>0</v>
      </c>
      <c r="L26" s="3" t="n">
        <f aca="false">Clean!H26</f>
        <v>10</v>
      </c>
      <c r="M26" s="5" t="n">
        <f aca="false">Clean!I26</f>
        <v>42387</v>
      </c>
      <c r="N26" s="3" t="n">
        <f aca="false">IF(L26="",IF(M26="",Strategies!$B$6,DATEDIF(M26,DATE(2026,9,13),"y")),L26)</f>
        <v>10</v>
      </c>
      <c r="O26" s="2" t="str">
        <f aca="false">IF(L26&lt;&gt;"","observed",IF(M26&lt;&gt;"","derived from date","median (fallback)"))</f>
        <v>observed</v>
      </c>
      <c r="P26" s="4" t="n">
        <f aca="false">Clean!M26</f>
        <v>10653.7</v>
      </c>
      <c r="Q26" s="4" t="n">
        <f aca="false">IF(P26="",Strategies!$B$9,P26)</f>
        <v>10653.7</v>
      </c>
      <c r="R26" s="3" t="n">
        <f aca="false">IF(P26="",1,0)</f>
        <v>0</v>
      </c>
      <c r="S26" s="3" t="n">
        <f aca="false">Clean!U26</f>
        <v>661</v>
      </c>
      <c r="T26" s="3" t="n">
        <f aca="false">IF(S26="",Strategies!$B$10,S26)</f>
        <v>661</v>
      </c>
      <c r="U26" s="2" t="str">
        <f aca="false">Clean!J26</f>
        <v>Branch</v>
      </c>
      <c r="V26" s="2" t="str">
        <f aca="false">IF(U26="",Strategies!$B$11,U26)</f>
        <v>Branch</v>
      </c>
      <c r="W26" s="2" t="str">
        <f aca="false">IF(U26="","Unknown",U26)</f>
        <v>Branch</v>
      </c>
      <c r="X26" s="4" t="n">
        <f aca="false">Clean!Q26</f>
        <v>5500</v>
      </c>
      <c r="Y26" s="4" t="n">
        <f aca="false">Clean!R26</f>
        <v>209.96</v>
      </c>
      <c r="Z26" s="4" t="n">
        <f aca="false">IF(X26="",IF(Y26="",0,""),X26)</f>
        <v>5500</v>
      </c>
      <c r="AA26" s="4" t="n">
        <f aca="false">IF(Y26="",IF(X26="",0,IF(X26=0,0,ROUND(X26*Strategies!$B$12,2))),Y26)</f>
        <v>209.96</v>
      </c>
      <c r="AB26" s="2" t="str">
        <f aca="false">IF(AND(X26="",Y26=""),"no card (structural)",IF(X26="","limit missing – verify",IF(Y26="","spend imputed by ratio","complete")))</f>
        <v>complete</v>
      </c>
      <c r="AC26" s="4" t="n">
        <f aca="false">Clean!S26</f>
        <v>82000</v>
      </c>
      <c r="AD26" s="4" t="n">
        <f aca="false">Clean!T26</f>
        <v>410</v>
      </c>
      <c r="AE26" s="4" t="n">
        <f aca="false">IF(AC26="",IF(AD26="",0,""),AC26)</f>
        <v>82000</v>
      </c>
      <c r="AF26" s="4" t="n">
        <f aca="false">IF(AD26="",IF(AC26="",0,IF(AC26=0,0,ROUND(AC26*Strategies!$B$13,0))),AD26)</f>
        <v>410</v>
      </c>
      <c r="AG26" s="3" t="n">
        <f aca="false">Clean!V26</f>
        <v>0</v>
      </c>
      <c r="AH26" s="3" t="n">
        <f aca="false">IF(AG26="",0,AG26)</f>
        <v>0</v>
      </c>
      <c r="AI26" s="3" t="n">
        <f aca="false">IF(AG26="",1,0)</f>
        <v>0</v>
      </c>
      <c r="AJ26" s="3" t="n">
        <f aca="false">Missing_Matrix!W26</f>
        <v>0</v>
      </c>
      <c r="AK26" s="2" t="str">
        <f aca="false">IF(AJ26=0,"keep","drop")</f>
        <v>keep</v>
      </c>
      <c r="AL26" s="2" t="str">
        <f aca="false">IF(Missing_Matrix!B26+Missing_Matrix!G26+Missing_Matrix!H26+Missing_Matrix!J26+Missing_Matrix!K26+Missing_Matrix!L26+Missing_Matrix!M26+Missing_Matrix!U26=0,"keep","drop")</f>
        <v>keep</v>
      </c>
    </row>
    <row r="27" customFormat="false" ht="15" hidden="false" customHeight="false" outlineLevel="0" collapsed="false">
      <c r="A27" s="2" t="str">
        <f aca="false">Clean!A27</f>
        <v>CL00026</v>
      </c>
      <c r="B27" s="3" t="n">
        <f aca="false">Clean!B27</f>
        <v>26</v>
      </c>
      <c r="C27" s="3" t="n">
        <f aca="false">IF(B27="",Strategies!$B$5,B27)</f>
        <v>26</v>
      </c>
      <c r="D27" s="3" t="n">
        <f aca="false">IF(B27="",1,0)</f>
        <v>0</v>
      </c>
      <c r="E27" s="2" t="str">
        <f aca="false">Clean!E27</f>
        <v>Employee</v>
      </c>
      <c r="F27" s="2" t="str">
        <f aca="false">IF(E27="","Unknown",E27)</f>
        <v>Employee</v>
      </c>
      <c r="G27" s="4" t="n">
        <f aca="false">Clean!G27</f>
        <v>17100</v>
      </c>
      <c r="H27" s="4" t="n">
        <f aca="false">IF(G27="",Strategies!$B$7,G27)</f>
        <v>17100</v>
      </c>
      <c r="I27" s="4" t="n">
        <f aca="false">IF(G27="",Strategies!$B$8,G27)</f>
        <v>17100</v>
      </c>
      <c r="J27" s="4" t="n">
        <f aca="false">IF(G27="",IFERROR(VLOOKUP(E27,Strategies!$A$26:$G$35,7,FALSE()),Strategies!$B$8),G27)</f>
        <v>17100</v>
      </c>
      <c r="K27" s="3" t="n">
        <f aca="false">IF(G27="",1,0)</f>
        <v>0</v>
      </c>
      <c r="L27" s="3" t="n">
        <f aca="false">Clean!H27</f>
        <v>5</v>
      </c>
      <c r="M27" s="5" t="n">
        <f aca="false">Clean!I27</f>
        <v>44314</v>
      </c>
      <c r="N27" s="3" t="n">
        <f aca="false">IF(L27="",IF(M27="",Strategies!$B$6,DATEDIF(M27,DATE(2026,9,13),"y")),L27)</f>
        <v>5</v>
      </c>
      <c r="O27" s="2" t="str">
        <f aca="false">IF(L27&lt;&gt;"","observed",IF(M27&lt;&gt;"","derived from date","median (fallback)"))</f>
        <v>observed</v>
      </c>
      <c r="P27" s="4" t="n">
        <f aca="false">Clean!M27</f>
        <v>7178.85</v>
      </c>
      <c r="Q27" s="4" t="n">
        <f aca="false">IF(P27="",Strategies!$B$9,P27)</f>
        <v>7178.85</v>
      </c>
      <c r="R27" s="3" t="n">
        <f aca="false">IF(P27="",1,0)</f>
        <v>0</v>
      </c>
      <c r="S27" s="3" t="n">
        <f aca="false">Clean!U27</f>
        <v>641</v>
      </c>
      <c r="T27" s="3" t="n">
        <f aca="false">IF(S27="",Strategies!$B$10,S27)</f>
        <v>641</v>
      </c>
      <c r="U27" s="2" t="str">
        <f aca="false">Clean!J27</f>
        <v>App</v>
      </c>
      <c r="V27" s="2" t="str">
        <f aca="false">IF(U27="",Strategies!$B$11,U27)</f>
        <v>App</v>
      </c>
      <c r="W27" s="2" t="str">
        <f aca="false">IF(U27="","Unknown",U27)</f>
        <v>App</v>
      </c>
      <c r="X27" s="4" t="str">
        <f aca="false">Clean!Q27</f>
        <v/>
      </c>
      <c r="Y27" s="4" t="str">
        <f aca="false">Clean!R27</f>
        <v/>
      </c>
      <c r="Z27" s="4" t="n">
        <f aca="false">IF(X27="",IF(Y27="",0,""),X27)</f>
        <v>0</v>
      </c>
      <c r="AA27" s="4" t="n">
        <f aca="false">IF(Y27="",IF(X27="",0,IF(X27=0,0,ROUND(X27*Strategies!$B$12,2))),Y27)</f>
        <v>0</v>
      </c>
      <c r="AB27" s="2" t="str">
        <f aca="false">IF(AND(X27="",Y27=""),"no card (structural)",IF(X27="","limit missing – verify",IF(Y27="","spend imputed by ratio","complete")))</f>
        <v>no card (structural)</v>
      </c>
      <c r="AC27" s="4" t="n">
        <f aca="false">Clean!S27</f>
        <v>0</v>
      </c>
      <c r="AD27" s="4" t="n">
        <f aca="false">Clean!T27</f>
        <v>0</v>
      </c>
      <c r="AE27" s="4" t="n">
        <f aca="false">IF(AC27="",IF(AD27="",0,""),AC27)</f>
        <v>0</v>
      </c>
      <c r="AF27" s="4" t="n">
        <f aca="false">IF(AD27="",IF(AC27="",0,IF(AC27=0,0,ROUND(AC27*Strategies!$B$13,0))),AD27)</f>
        <v>0</v>
      </c>
      <c r="AG27" s="3" t="n">
        <f aca="false">Clean!V27</f>
        <v>0</v>
      </c>
      <c r="AH27" s="3" t="n">
        <f aca="false">IF(AG27="",0,AG27)</f>
        <v>0</v>
      </c>
      <c r="AI27" s="3" t="n">
        <f aca="false">IF(AG27="",1,0)</f>
        <v>0</v>
      </c>
      <c r="AJ27" s="3" t="n">
        <f aca="false">Missing_Matrix!W27</f>
        <v>2</v>
      </c>
      <c r="AK27" s="2" t="str">
        <f aca="false">IF(AJ27=0,"keep","drop")</f>
        <v>drop</v>
      </c>
      <c r="AL27" s="2" t="str">
        <f aca="false">IF(Missing_Matrix!B27+Missing_Matrix!G27+Missing_Matrix!H27+Missing_Matrix!J27+Missing_Matrix!K27+Missing_Matrix!L27+Missing_Matrix!M27+Missing_Matrix!U27=0,"keep","drop")</f>
        <v>keep</v>
      </c>
    </row>
    <row r="28" customFormat="false" ht="15" hidden="false" customHeight="false" outlineLevel="0" collapsed="false">
      <c r="A28" s="2" t="str">
        <f aca="false">Clean!A28</f>
        <v>CL00027</v>
      </c>
      <c r="B28" s="3" t="n">
        <f aca="false">Clean!B28</f>
        <v>47</v>
      </c>
      <c r="C28" s="3" t="n">
        <f aca="false">IF(B28="",Strategies!$B$5,B28)</f>
        <v>47</v>
      </c>
      <c r="D28" s="3" t="n">
        <f aca="false">IF(B28="",1,0)</f>
        <v>0</v>
      </c>
      <c r="E28" s="2" t="str">
        <f aca="false">Clean!E28</f>
        <v>Teacher</v>
      </c>
      <c r="F28" s="2" t="str">
        <f aca="false">IF(E28="","Unknown",E28)</f>
        <v>Teacher</v>
      </c>
      <c r="G28" s="4" t="n">
        <f aca="false">Clean!G28</f>
        <v>35900</v>
      </c>
      <c r="H28" s="4" t="n">
        <f aca="false">IF(G28="",Strategies!$B$7,G28)</f>
        <v>35900</v>
      </c>
      <c r="I28" s="4" t="n">
        <f aca="false">IF(G28="",Strategies!$B$8,G28)</f>
        <v>35900</v>
      </c>
      <c r="J28" s="4" t="n">
        <f aca="false">IF(G28="",IFERROR(VLOOKUP(E28,Strategies!$A$26:$G$35,7,FALSE()),Strategies!$B$8),G28)</f>
        <v>35900</v>
      </c>
      <c r="K28" s="3" t="n">
        <f aca="false">IF(G28="",1,0)</f>
        <v>0</v>
      </c>
      <c r="L28" s="3" t="n">
        <f aca="false">Clean!H28</f>
        <v>0</v>
      </c>
      <c r="M28" s="5" t="n">
        <f aca="false">Clean!I28</f>
        <v>46253</v>
      </c>
      <c r="N28" s="3" t="n">
        <f aca="false">IF(L28="",IF(M28="",Strategies!$B$6,DATEDIF(M28,DATE(2026,9,13),"y")),L28)</f>
        <v>0</v>
      </c>
      <c r="O28" s="2" t="str">
        <f aca="false">IF(L28&lt;&gt;"","observed",IF(M28&lt;&gt;"","derived from date","median (fallback)"))</f>
        <v>observed</v>
      </c>
      <c r="P28" s="4" t="n">
        <f aca="false">Clean!M28</f>
        <v>5520.98</v>
      </c>
      <c r="Q28" s="4" t="n">
        <f aca="false">IF(P28="",Strategies!$B$9,P28)</f>
        <v>5520.98</v>
      </c>
      <c r="R28" s="3" t="n">
        <f aca="false">IF(P28="",1,0)</f>
        <v>0</v>
      </c>
      <c r="S28" s="3" t="n">
        <f aca="false">Clean!U28</f>
        <v>620</v>
      </c>
      <c r="T28" s="3" t="n">
        <f aca="false">IF(S28="",Strategies!$B$10,S28)</f>
        <v>620</v>
      </c>
      <c r="U28" s="2" t="str">
        <f aca="false">Clean!J28</f>
        <v>Branch</v>
      </c>
      <c r="V28" s="2" t="str">
        <f aca="false">IF(U28="",Strategies!$B$11,U28)</f>
        <v>Branch</v>
      </c>
      <c r="W28" s="2" t="str">
        <f aca="false">IF(U28="","Unknown",U28)</f>
        <v>Branch</v>
      </c>
      <c r="X28" s="4" t="n">
        <f aca="false">Clean!Q28</f>
        <v>0</v>
      </c>
      <c r="Y28" s="4" t="n">
        <f aca="false">Clean!R28</f>
        <v>0</v>
      </c>
      <c r="Z28" s="4" t="n">
        <f aca="false">IF(X28="",IF(Y28="",0,""),X28)</f>
        <v>0</v>
      </c>
      <c r="AA28" s="4" t="n">
        <f aca="false">IF(Y28="",IF(X28="",0,IF(X28=0,0,ROUND(X28*Strategies!$B$12,2))),Y28)</f>
        <v>0</v>
      </c>
      <c r="AB28" s="2" t="str">
        <f aca="false">IF(AND(X28="",Y28=""),"no card (structural)",IF(X28="","limit missing – verify",IF(Y28="","spend imputed by ratio","complete")))</f>
        <v>complete</v>
      </c>
      <c r="AC28" s="4" t="n">
        <f aca="false">Clean!S28</f>
        <v>157000</v>
      </c>
      <c r="AD28" s="4" t="n">
        <f aca="false">Clean!T28</f>
        <v>895</v>
      </c>
      <c r="AE28" s="4" t="n">
        <f aca="false">IF(AC28="",IF(AD28="",0,""),AC28)</f>
        <v>157000</v>
      </c>
      <c r="AF28" s="4" t="n">
        <f aca="false">IF(AD28="",IF(AC28="",0,IF(AC28=0,0,ROUND(AC28*Strategies!$B$13,0))),AD28)</f>
        <v>895</v>
      </c>
      <c r="AG28" s="3" t="str">
        <f aca="false">Clean!V28</f>
        <v/>
      </c>
      <c r="AH28" s="3" t="n">
        <f aca="false">IF(AG28="",0,AG28)</f>
        <v>0</v>
      </c>
      <c r="AI28" s="3" t="n">
        <f aca="false">IF(AG28="",1,0)</f>
        <v>1</v>
      </c>
      <c r="AJ28" s="3" t="n">
        <f aca="false">Missing_Matrix!W28</f>
        <v>1</v>
      </c>
      <c r="AK28" s="2" t="str">
        <f aca="false">IF(AJ28=0,"keep","drop")</f>
        <v>drop</v>
      </c>
      <c r="AL28" s="2" t="str">
        <f aca="false">IF(Missing_Matrix!B28+Missing_Matrix!G28+Missing_Matrix!H28+Missing_Matrix!J28+Missing_Matrix!K28+Missing_Matrix!L28+Missing_Matrix!M28+Missing_Matrix!U28=0,"keep","drop")</f>
        <v>keep</v>
      </c>
    </row>
    <row r="29" customFormat="false" ht="15" hidden="false" customHeight="false" outlineLevel="0" collapsed="false">
      <c r="A29" s="2" t="str">
        <f aca="false">Clean!A29</f>
        <v>CL00028</v>
      </c>
      <c r="B29" s="3" t="n">
        <f aca="false">Clean!B29</f>
        <v>52</v>
      </c>
      <c r="C29" s="3" t="n">
        <f aca="false">IF(B29="",Strategies!$B$5,B29)</f>
        <v>52</v>
      </c>
      <c r="D29" s="3" t="n">
        <f aca="false">IF(B29="",1,0)</f>
        <v>0</v>
      </c>
      <c r="E29" s="2" t="str">
        <f aca="false">Clean!E29</f>
        <v>Employee</v>
      </c>
      <c r="F29" s="2" t="str">
        <f aca="false">IF(E29="","Unknown",E29)</f>
        <v>Employee</v>
      </c>
      <c r="G29" s="4" t="n">
        <f aca="false">Clean!G29</f>
        <v>25600</v>
      </c>
      <c r="H29" s="4" t="n">
        <f aca="false">IF(G29="",Strategies!$B$7,G29)</f>
        <v>25600</v>
      </c>
      <c r="I29" s="4" t="n">
        <f aca="false">IF(G29="",Strategies!$B$8,G29)</f>
        <v>25600</v>
      </c>
      <c r="J29" s="4" t="n">
        <f aca="false">IF(G29="",IFERROR(VLOOKUP(E29,Strategies!$A$26:$G$35,7,FALSE()),Strategies!$B$8),G29)</f>
        <v>25600</v>
      </c>
      <c r="K29" s="3" t="n">
        <f aca="false">IF(G29="",1,0)</f>
        <v>0</v>
      </c>
      <c r="L29" s="3" t="n">
        <f aca="false">Clean!H29</f>
        <v>15</v>
      </c>
      <c r="M29" s="5" t="n">
        <f aca="false">Clean!I29</f>
        <v>40784</v>
      </c>
      <c r="N29" s="3" t="n">
        <f aca="false">IF(L29="",IF(M29="",Strategies!$B$6,DATEDIF(M29,DATE(2026,9,13),"y")),L29)</f>
        <v>15</v>
      </c>
      <c r="O29" s="2" t="str">
        <f aca="false">IF(L29&lt;&gt;"","observed",IF(M29&lt;&gt;"","derived from date","median (fallback)"))</f>
        <v>observed</v>
      </c>
      <c r="P29" s="4" t="n">
        <f aca="false">Clean!M29</f>
        <v>0</v>
      </c>
      <c r="Q29" s="4" t="n">
        <f aca="false">IF(P29="",Strategies!$B$9,P29)</f>
        <v>0</v>
      </c>
      <c r="R29" s="3" t="n">
        <f aca="false">IF(P29="",1,0)</f>
        <v>0</v>
      </c>
      <c r="S29" s="3" t="n">
        <f aca="false">Clean!U29</f>
        <v>613</v>
      </c>
      <c r="T29" s="3" t="n">
        <f aca="false">IF(S29="",Strategies!$B$10,S29)</f>
        <v>613</v>
      </c>
      <c r="U29" s="2" t="str">
        <f aca="false">Clean!J29</f>
        <v>Online Banking</v>
      </c>
      <c r="V29" s="2" t="str">
        <f aca="false">IF(U29="",Strategies!$B$11,U29)</f>
        <v>Online Banking</v>
      </c>
      <c r="W29" s="2" t="str">
        <f aca="false">IF(U29="","Unknown",U29)</f>
        <v>Online Banking</v>
      </c>
      <c r="X29" s="4" t="n">
        <f aca="false">Clean!Q29</f>
        <v>6500</v>
      </c>
      <c r="Y29" s="4" t="n">
        <f aca="false">Clean!R29</f>
        <v>3641.59</v>
      </c>
      <c r="Z29" s="4" t="n">
        <f aca="false">IF(X29="",IF(Y29="",0,""),X29)</f>
        <v>6500</v>
      </c>
      <c r="AA29" s="4" t="n">
        <f aca="false">IF(Y29="",IF(X29="",0,IF(X29=0,0,ROUND(X29*Strategies!$B$12,2))),Y29)</f>
        <v>3641.59</v>
      </c>
      <c r="AB29" s="2" t="str">
        <f aca="false">IF(AND(X29="",Y29=""),"no card (structural)",IF(X29="","limit missing – verify",IF(Y29="","spend imputed by ratio","complete")))</f>
        <v>complete</v>
      </c>
      <c r="AC29" s="4" t="n">
        <f aca="false">Clean!S29</f>
        <v>116000</v>
      </c>
      <c r="AD29" s="4" t="str">
        <f aca="false">Clean!T29</f>
        <v/>
      </c>
      <c r="AE29" s="4" t="n">
        <f aca="false">IF(AC29="",IF(AD29="",0,""),AC29)</f>
        <v>116000</v>
      </c>
      <c r="AF29" s="4" t="n">
        <f aca="false">IF(AD29="",IF(AC29="",0,IF(AC29=0,0,ROUND(AC29*Strategies!$B$13,0))),AD29)</f>
        <v>705</v>
      </c>
      <c r="AG29" s="3" t="n">
        <f aca="false">Clean!V29</f>
        <v>0</v>
      </c>
      <c r="AH29" s="3" t="n">
        <f aca="false">IF(AG29="",0,AG29)</f>
        <v>0</v>
      </c>
      <c r="AI29" s="3" t="n">
        <f aca="false">IF(AG29="",1,0)</f>
        <v>0</v>
      </c>
      <c r="AJ29" s="3" t="n">
        <f aca="false">Missing_Matrix!W29</f>
        <v>1</v>
      </c>
      <c r="AK29" s="2" t="str">
        <f aca="false">IF(AJ29=0,"keep","drop")</f>
        <v>drop</v>
      </c>
      <c r="AL29" s="2" t="str">
        <f aca="false">IF(Missing_Matrix!B29+Missing_Matrix!G29+Missing_Matrix!H29+Missing_Matrix!J29+Missing_Matrix!K29+Missing_Matrix!L29+Missing_Matrix!M29+Missing_Matrix!U29=0,"keep","drop")</f>
        <v>keep</v>
      </c>
    </row>
    <row r="30" customFormat="false" ht="15" hidden="false" customHeight="false" outlineLevel="0" collapsed="false">
      <c r="A30" s="2" t="str">
        <f aca="false">Clean!A30</f>
        <v>CL00029</v>
      </c>
      <c r="B30" s="3" t="n">
        <f aca="false">Clean!B30</f>
        <v>41</v>
      </c>
      <c r="C30" s="3" t="n">
        <f aca="false">IF(B30="",Strategies!$B$5,B30)</f>
        <v>41</v>
      </c>
      <c r="D30" s="3" t="n">
        <f aca="false">IF(B30="",1,0)</f>
        <v>0</v>
      </c>
      <c r="E30" s="2" t="str">
        <f aca="false">Clean!E30</f>
        <v>Employee</v>
      </c>
      <c r="F30" s="2" t="str">
        <f aca="false">IF(E30="","Unknown",E30)</f>
        <v>Employee</v>
      </c>
      <c r="G30" s="4" t="n">
        <f aca="false">Clean!G30</f>
        <v>23700</v>
      </c>
      <c r="H30" s="4" t="n">
        <f aca="false">IF(G30="",Strategies!$B$7,G30)</f>
        <v>23700</v>
      </c>
      <c r="I30" s="4" t="n">
        <f aca="false">IF(G30="",Strategies!$B$8,G30)</f>
        <v>23700</v>
      </c>
      <c r="J30" s="4" t="n">
        <f aca="false">IF(G30="",IFERROR(VLOOKUP(E30,Strategies!$A$26:$G$35,7,FALSE()),Strategies!$B$8),G30)</f>
        <v>23700</v>
      </c>
      <c r="K30" s="3" t="n">
        <f aca="false">IF(G30="",1,0)</f>
        <v>0</v>
      </c>
      <c r="L30" s="3" t="n">
        <f aca="false">Clean!H30</f>
        <v>19</v>
      </c>
      <c r="M30" s="5" t="n">
        <f aca="false">Clean!I30</f>
        <v>39287</v>
      </c>
      <c r="N30" s="3" t="n">
        <f aca="false">IF(L30="",IF(M30="",Strategies!$B$6,DATEDIF(M30,DATE(2026,9,13),"y")),L30)</f>
        <v>19</v>
      </c>
      <c r="O30" s="2" t="str">
        <f aca="false">IF(L30&lt;&gt;"","observed",IF(M30&lt;&gt;"","derived from date","median (fallback)"))</f>
        <v>observed</v>
      </c>
      <c r="P30" s="4" t="n">
        <f aca="false">Clean!M30</f>
        <v>16518.46</v>
      </c>
      <c r="Q30" s="4" t="n">
        <f aca="false">IF(P30="",Strategies!$B$9,P30)</f>
        <v>16518.46</v>
      </c>
      <c r="R30" s="3" t="n">
        <f aca="false">IF(P30="",1,0)</f>
        <v>0</v>
      </c>
      <c r="S30" s="3" t="n">
        <f aca="false">Clean!U30</f>
        <v>713</v>
      </c>
      <c r="T30" s="3" t="n">
        <f aca="false">IF(S30="",Strategies!$B$10,S30)</f>
        <v>713</v>
      </c>
      <c r="U30" s="2" t="str">
        <f aca="false">Clean!J30</f>
        <v>App</v>
      </c>
      <c r="V30" s="2" t="str">
        <f aca="false">IF(U30="",Strategies!$B$11,U30)</f>
        <v>App</v>
      </c>
      <c r="W30" s="2" t="str">
        <f aca="false">IF(U30="","Unknown",U30)</f>
        <v>App</v>
      </c>
      <c r="X30" s="4" t="n">
        <f aca="false">Clean!Q30</f>
        <v>3500</v>
      </c>
      <c r="Y30" s="4" t="n">
        <f aca="false">Clean!R30</f>
        <v>688.38</v>
      </c>
      <c r="Z30" s="4" t="n">
        <f aca="false">IF(X30="",IF(Y30="",0,""),X30)</f>
        <v>3500</v>
      </c>
      <c r="AA30" s="4" t="n">
        <f aca="false">IF(Y30="",IF(X30="",0,IF(X30=0,0,ROUND(X30*Strategies!$B$12,2))),Y30)</f>
        <v>688.38</v>
      </c>
      <c r="AB30" s="2" t="str">
        <f aca="false">IF(AND(X30="",Y30=""),"no card (structural)",IF(X30="","limit missing – verify",IF(Y30="","spend imputed by ratio","complete")))</f>
        <v>complete</v>
      </c>
      <c r="AC30" s="4" t="n">
        <f aca="false">Clean!S30</f>
        <v>96000</v>
      </c>
      <c r="AD30" s="4" t="n">
        <f aca="false">Clean!T30</f>
        <v>525</v>
      </c>
      <c r="AE30" s="4" t="n">
        <f aca="false">IF(AC30="",IF(AD30="",0,""),AC30)</f>
        <v>96000</v>
      </c>
      <c r="AF30" s="4" t="n">
        <f aca="false">IF(AD30="",IF(AC30="",0,IF(AC30=0,0,ROUND(AC30*Strategies!$B$13,0))),AD30)</f>
        <v>525</v>
      </c>
      <c r="AG30" s="3" t="n">
        <f aca="false">Clean!V30</f>
        <v>0</v>
      </c>
      <c r="AH30" s="3" t="n">
        <f aca="false">IF(AG30="",0,AG30)</f>
        <v>0</v>
      </c>
      <c r="AI30" s="3" t="n">
        <f aca="false">IF(AG30="",1,0)</f>
        <v>0</v>
      </c>
      <c r="AJ30" s="3" t="n">
        <f aca="false">Missing_Matrix!W30</f>
        <v>0</v>
      </c>
      <c r="AK30" s="2" t="str">
        <f aca="false">IF(AJ30=0,"keep","drop")</f>
        <v>keep</v>
      </c>
      <c r="AL30" s="2" t="str">
        <f aca="false">IF(Missing_Matrix!B30+Missing_Matrix!G30+Missing_Matrix!H30+Missing_Matrix!J30+Missing_Matrix!K30+Missing_Matrix!L30+Missing_Matrix!M30+Missing_Matrix!U30=0,"keep","drop")</f>
        <v>keep</v>
      </c>
    </row>
    <row r="31" customFormat="false" ht="15" hidden="false" customHeight="false" outlineLevel="0" collapsed="false">
      <c r="A31" s="2" t="str">
        <f aca="false">Clean!A31</f>
        <v>CL00030</v>
      </c>
      <c r="B31" s="3" t="n">
        <f aca="false">Clean!B31</f>
        <v>38</v>
      </c>
      <c r="C31" s="3" t="n">
        <f aca="false">IF(B31="",Strategies!$B$5,B31)</f>
        <v>38</v>
      </c>
      <c r="D31" s="3" t="n">
        <f aca="false">IF(B31="",1,0)</f>
        <v>0</v>
      </c>
      <c r="E31" s="2" t="str">
        <f aca="false">Clean!E31</f>
        <v>Manual worker</v>
      </c>
      <c r="F31" s="2" t="str">
        <f aca="false">IF(E31="","Unknown",E31)</f>
        <v>Manual worker</v>
      </c>
      <c r="G31" s="4" t="n">
        <f aca="false">Clean!G31</f>
        <v>16700</v>
      </c>
      <c r="H31" s="4" t="n">
        <f aca="false">IF(G31="",Strategies!$B$7,G31)</f>
        <v>16700</v>
      </c>
      <c r="I31" s="4" t="n">
        <f aca="false">IF(G31="",Strategies!$B$8,G31)</f>
        <v>16700</v>
      </c>
      <c r="J31" s="4" t="n">
        <f aca="false">IF(G31="",IFERROR(VLOOKUP(E31,Strategies!$A$26:$G$35,7,FALSE()),Strategies!$B$8),G31)</f>
        <v>16700</v>
      </c>
      <c r="K31" s="3" t="n">
        <f aca="false">IF(G31="",1,0)</f>
        <v>0</v>
      </c>
      <c r="L31" s="3" t="n">
        <f aca="false">Clean!H31</f>
        <v>8</v>
      </c>
      <c r="M31" s="5" t="n">
        <f aca="false">Clean!I31</f>
        <v>43210</v>
      </c>
      <c r="N31" s="3" t="n">
        <f aca="false">IF(L31="",IF(M31="",Strategies!$B$6,DATEDIF(M31,DATE(2026,9,13),"y")),L31)</f>
        <v>8</v>
      </c>
      <c r="O31" s="2" t="str">
        <f aca="false">IF(L31&lt;&gt;"","observed",IF(M31&lt;&gt;"","derived from date","median (fallback)"))</f>
        <v>observed</v>
      </c>
      <c r="P31" s="4" t="n">
        <f aca="false">Clean!M31</f>
        <v>0</v>
      </c>
      <c r="Q31" s="4" t="n">
        <f aca="false">IF(P31="",Strategies!$B$9,P31)</f>
        <v>0</v>
      </c>
      <c r="R31" s="3" t="n">
        <f aca="false">IF(P31="",1,0)</f>
        <v>0</v>
      </c>
      <c r="S31" s="3" t="n">
        <f aca="false">Clean!U31</f>
        <v>552</v>
      </c>
      <c r="T31" s="3" t="n">
        <f aca="false">IF(S31="",Strategies!$B$10,S31)</f>
        <v>552</v>
      </c>
      <c r="U31" s="2" t="str">
        <f aca="false">Clean!J31</f>
        <v>App</v>
      </c>
      <c r="V31" s="2" t="str">
        <f aca="false">IF(U31="",Strategies!$B$11,U31)</f>
        <v>App</v>
      </c>
      <c r="W31" s="2" t="str">
        <f aca="false">IF(U31="","Unknown",U31)</f>
        <v>App</v>
      </c>
      <c r="X31" s="4" t="n">
        <f aca="false">Clean!Q31</f>
        <v>2000</v>
      </c>
      <c r="Y31" s="4" t="n">
        <f aca="false">Clean!R31</f>
        <v>546.28</v>
      </c>
      <c r="Z31" s="4" t="n">
        <f aca="false">IF(X31="",IF(Y31="",0,""),X31)</f>
        <v>2000</v>
      </c>
      <c r="AA31" s="4" t="n">
        <f aca="false">IF(Y31="",IF(X31="",0,IF(X31=0,0,ROUND(X31*Strategies!$B$12,2))),Y31)</f>
        <v>546.28</v>
      </c>
      <c r="AB31" s="2" t="str">
        <f aca="false">IF(AND(X31="",Y31=""),"no card (structural)",IF(X31="","limit missing – verify",IF(Y31="","spend imputed by ratio","complete")))</f>
        <v>complete</v>
      </c>
      <c r="AC31" s="4" t="n">
        <f aca="false">Clean!S31</f>
        <v>0</v>
      </c>
      <c r="AD31" s="4" t="n">
        <f aca="false">Clean!T31</f>
        <v>0</v>
      </c>
      <c r="AE31" s="4" t="n">
        <f aca="false">IF(AC31="",IF(AD31="",0,""),AC31)</f>
        <v>0</v>
      </c>
      <c r="AF31" s="4" t="n">
        <f aca="false">IF(AD31="",IF(AC31="",0,IF(AC31=0,0,ROUND(AC31*Strategies!$B$13,0))),AD31)</f>
        <v>0</v>
      </c>
      <c r="AG31" s="3" t="n">
        <f aca="false">Clean!V31</f>
        <v>1</v>
      </c>
      <c r="AH31" s="3" t="n">
        <f aca="false">IF(AG31="",0,AG31)</f>
        <v>1</v>
      </c>
      <c r="AI31" s="3" t="n">
        <f aca="false">IF(AG31="",1,0)</f>
        <v>0</v>
      </c>
      <c r="AJ31" s="3" t="n">
        <f aca="false">Missing_Matrix!W31</f>
        <v>0</v>
      </c>
      <c r="AK31" s="2" t="str">
        <f aca="false">IF(AJ31=0,"keep","drop")</f>
        <v>keep</v>
      </c>
      <c r="AL31" s="2" t="str">
        <f aca="false">IF(Missing_Matrix!B31+Missing_Matrix!G31+Missing_Matrix!H31+Missing_Matrix!J31+Missing_Matrix!K31+Missing_Matrix!L31+Missing_Matrix!M31+Missing_Matrix!U31=0,"keep","drop")</f>
        <v>keep</v>
      </c>
    </row>
    <row r="32" customFormat="false" ht="15" hidden="false" customHeight="false" outlineLevel="0" collapsed="false">
      <c r="A32" s="2" t="str">
        <f aca="false">Clean!A32</f>
        <v>CL00031</v>
      </c>
      <c r="B32" s="3" t="n">
        <f aca="false">Clean!B32</f>
        <v>44</v>
      </c>
      <c r="C32" s="3" t="n">
        <f aca="false">IF(B32="",Strategies!$B$5,B32)</f>
        <v>44</v>
      </c>
      <c r="D32" s="3" t="n">
        <f aca="false">IF(B32="",1,0)</f>
        <v>0</v>
      </c>
      <c r="E32" s="2" t="str">
        <f aca="false">Clean!E32</f>
        <v>Manual worker</v>
      </c>
      <c r="F32" s="2" t="str">
        <f aca="false">IF(E32="","Unknown",E32)</f>
        <v>Manual worker</v>
      </c>
      <c r="G32" s="4" t="n">
        <f aca="false">Clean!G32</f>
        <v>25300</v>
      </c>
      <c r="H32" s="4" t="n">
        <f aca="false">IF(G32="",Strategies!$B$7,G32)</f>
        <v>25300</v>
      </c>
      <c r="I32" s="4" t="n">
        <f aca="false">IF(G32="",Strategies!$B$8,G32)</f>
        <v>25300</v>
      </c>
      <c r="J32" s="4" t="n">
        <f aca="false">IF(G32="",IFERROR(VLOOKUP(E32,Strategies!$A$26:$G$35,7,FALSE()),Strategies!$B$8),G32)</f>
        <v>25300</v>
      </c>
      <c r="K32" s="3" t="n">
        <f aca="false">IF(G32="",1,0)</f>
        <v>0</v>
      </c>
      <c r="L32" s="3" t="n">
        <f aca="false">Clean!H32</f>
        <v>13</v>
      </c>
      <c r="M32" s="5" t="n">
        <f aca="false">Clean!I32</f>
        <v>41193</v>
      </c>
      <c r="N32" s="3" t="n">
        <f aca="false">IF(L32="",IF(M32="",Strategies!$B$6,DATEDIF(M32,DATE(2026,9,13),"y")),L32)</f>
        <v>13</v>
      </c>
      <c r="O32" s="2" t="str">
        <f aca="false">IF(L32&lt;&gt;"","observed",IF(M32&lt;&gt;"","derived from date","median (fallback)"))</f>
        <v>observed</v>
      </c>
      <c r="P32" s="4" t="n">
        <f aca="false">Clean!M32</f>
        <v>0</v>
      </c>
      <c r="Q32" s="4" t="n">
        <f aca="false">IF(P32="",Strategies!$B$9,P32)</f>
        <v>0</v>
      </c>
      <c r="R32" s="3" t="n">
        <f aca="false">IF(P32="",1,0)</f>
        <v>0</v>
      </c>
      <c r="S32" s="3" t="n">
        <f aca="false">Clean!U32</f>
        <v>607</v>
      </c>
      <c r="T32" s="3" t="n">
        <f aca="false">IF(S32="",Strategies!$B$10,S32)</f>
        <v>607</v>
      </c>
      <c r="U32" s="2" t="str">
        <f aca="false">Clean!J32</f>
        <v>App</v>
      </c>
      <c r="V32" s="2" t="str">
        <f aca="false">IF(U32="",Strategies!$B$11,U32)</f>
        <v>App</v>
      </c>
      <c r="W32" s="2" t="str">
        <f aca="false">IF(U32="","Unknown",U32)</f>
        <v>App</v>
      </c>
      <c r="X32" s="4" t="n">
        <f aca="false">Clean!Q32</f>
        <v>3500</v>
      </c>
      <c r="Y32" s="4" t="n">
        <f aca="false">Clean!R32</f>
        <v>1580.53</v>
      </c>
      <c r="Z32" s="4" t="n">
        <f aca="false">IF(X32="",IF(Y32="",0,""),X32)</f>
        <v>3500</v>
      </c>
      <c r="AA32" s="4" t="n">
        <f aca="false">IF(Y32="",IF(X32="",0,IF(X32=0,0,ROUND(X32*Strategies!$B$12,2))),Y32)</f>
        <v>1580.53</v>
      </c>
      <c r="AB32" s="2" t="str">
        <f aca="false">IF(AND(X32="",Y32=""),"no card (structural)",IF(X32="","limit missing – verify",IF(Y32="","spend imputed by ratio","complete")))</f>
        <v>complete</v>
      </c>
      <c r="AC32" s="4" t="str">
        <f aca="false">Clean!S32</f>
        <v/>
      </c>
      <c r="AD32" s="4" t="str">
        <f aca="false">Clean!T32</f>
        <v/>
      </c>
      <c r="AE32" s="4" t="n">
        <f aca="false">IF(AC32="",IF(AD32="",0,""),AC32)</f>
        <v>0</v>
      </c>
      <c r="AF32" s="4" t="n">
        <f aca="false">IF(AD32="",IF(AC32="",0,IF(AC32=0,0,ROUND(AC32*Strategies!$B$13,0))),AD32)</f>
        <v>0</v>
      </c>
      <c r="AG32" s="3" t="n">
        <f aca="false">Clean!V32</f>
        <v>0</v>
      </c>
      <c r="AH32" s="3" t="n">
        <f aca="false">IF(AG32="",0,AG32)</f>
        <v>0</v>
      </c>
      <c r="AI32" s="3" t="n">
        <f aca="false">IF(AG32="",1,0)</f>
        <v>0</v>
      </c>
      <c r="AJ32" s="3" t="n">
        <f aca="false">Missing_Matrix!W32</f>
        <v>2</v>
      </c>
      <c r="AK32" s="2" t="str">
        <f aca="false">IF(AJ32=0,"keep","drop")</f>
        <v>drop</v>
      </c>
      <c r="AL32" s="2" t="str">
        <f aca="false">IF(Missing_Matrix!B32+Missing_Matrix!G32+Missing_Matrix!H32+Missing_Matrix!J32+Missing_Matrix!K32+Missing_Matrix!L32+Missing_Matrix!M32+Missing_Matrix!U32=0,"keep","drop")</f>
        <v>keep</v>
      </c>
    </row>
    <row r="33" customFormat="false" ht="15" hidden="false" customHeight="false" outlineLevel="0" collapsed="false">
      <c r="A33" s="2" t="str">
        <f aca="false">Clean!A33</f>
        <v>CL00032</v>
      </c>
      <c r="B33" s="3" t="n">
        <f aca="false">Clean!B33</f>
        <v>66</v>
      </c>
      <c r="C33" s="3" t="n">
        <f aca="false">IF(B33="",Strategies!$B$5,B33)</f>
        <v>66</v>
      </c>
      <c r="D33" s="3" t="n">
        <f aca="false">IF(B33="",1,0)</f>
        <v>0</v>
      </c>
      <c r="E33" s="2" t="str">
        <f aca="false">Clean!E33</f>
        <v>Retired</v>
      </c>
      <c r="F33" s="2" t="str">
        <f aca="false">IF(E33="","Unknown",E33)</f>
        <v>Retired</v>
      </c>
      <c r="G33" s="4" t="n">
        <f aca="false">Clean!G33</f>
        <v>13100</v>
      </c>
      <c r="H33" s="4" t="n">
        <f aca="false">IF(G33="",Strategies!$B$7,G33)</f>
        <v>13100</v>
      </c>
      <c r="I33" s="4" t="n">
        <f aca="false">IF(G33="",Strategies!$B$8,G33)</f>
        <v>13100</v>
      </c>
      <c r="J33" s="4" t="n">
        <f aca="false">IF(G33="",IFERROR(VLOOKUP(E33,Strategies!$A$26:$G$35,7,FALSE()),Strategies!$B$8),G33)</f>
        <v>13100</v>
      </c>
      <c r="K33" s="3" t="n">
        <f aca="false">IF(G33="",1,0)</f>
        <v>0</v>
      </c>
      <c r="L33" s="3" t="n">
        <f aca="false">Clean!H33</f>
        <v>15</v>
      </c>
      <c r="M33" s="5" t="n">
        <f aca="false">Clean!I33</f>
        <v>40635</v>
      </c>
      <c r="N33" s="3" t="n">
        <f aca="false">IF(L33="",IF(M33="",Strategies!$B$6,DATEDIF(M33,DATE(2026,9,13),"y")),L33)</f>
        <v>15</v>
      </c>
      <c r="O33" s="2" t="str">
        <f aca="false">IF(L33&lt;&gt;"","observed",IF(M33&lt;&gt;"","derived from date","median (fallback)"))</f>
        <v>observed</v>
      </c>
      <c r="P33" s="4" t="n">
        <f aca="false">Clean!M33</f>
        <v>17215.76</v>
      </c>
      <c r="Q33" s="4" t="n">
        <f aca="false">IF(P33="",Strategies!$B$9,P33)</f>
        <v>17215.76</v>
      </c>
      <c r="R33" s="3" t="n">
        <f aca="false">IF(P33="",1,0)</f>
        <v>0</v>
      </c>
      <c r="S33" s="3" t="n">
        <f aca="false">Clean!U33</f>
        <v>624</v>
      </c>
      <c r="T33" s="3" t="n">
        <f aca="false">IF(S33="",Strategies!$B$10,S33)</f>
        <v>624</v>
      </c>
      <c r="U33" s="2" t="str">
        <f aca="false">Clean!J33</f>
        <v>Online Banking</v>
      </c>
      <c r="V33" s="2" t="str">
        <f aca="false">IF(U33="",Strategies!$B$11,U33)</f>
        <v>Online Banking</v>
      </c>
      <c r="W33" s="2" t="str">
        <f aca="false">IF(U33="","Unknown",U33)</f>
        <v>Online Banking</v>
      </c>
      <c r="X33" s="4" t="n">
        <f aca="false">Clean!Q33</f>
        <v>0</v>
      </c>
      <c r="Y33" s="4" t="n">
        <f aca="false">Clean!R33</f>
        <v>0</v>
      </c>
      <c r="Z33" s="4" t="n">
        <f aca="false">IF(X33="",IF(Y33="",0,""),X33)</f>
        <v>0</v>
      </c>
      <c r="AA33" s="4" t="n">
        <f aca="false">IF(Y33="",IF(X33="",0,IF(X33=0,0,ROUND(X33*Strategies!$B$12,2))),Y33)</f>
        <v>0</v>
      </c>
      <c r="AB33" s="2" t="str">
        <f aca="false">IF(AND(X33="",Y33=""),"no card (structural)",IF(X33="","limit missing – verify",IF(Y33="","spend imputed by ratio","complete")))</f>
        <v>complete</v>
      </c>
      <c r="AC33" s="4" t="str">
        <f aca="false">Clean!S33</f>
        <v/>
      </c>
      <c r="AD33" s="4" t="str">
        <f aca="false">Clean!T33</f>
        <v/>
      </c>
      <c r="AE33" s="4" t="n">
        <f aca="false">IF(AC33="",IF(AD33="",0,""),AC33)</f>
        <v>0</v>
      </c>
      <c r="AF33" s="4" t="n">
        <f aca="false">IF(AD33="",IF(AC33="",0,IF(AC33=0,0,ROUND(AC33*Strategies!$B$13,0))),AD33)</f>
        <v>0</v>
      </c>
      <c r="AG33" s="3" t="n">
        <f aca="false">Clean!V33</f>
        <v>0</v>
      </c>
      <c r="AH33" s="3" t="n">
        <f aca="false">IF(AG33="",0,AG33)</f>
        <v>0</v>
      </c>
      <c r="AI33" s="3" t="n">
        <f aca="false">IF(AG33="",1,0)</f>
        <v>0</v>
      </c>
      <c r="AJ33" s="3" t="n">
        <f aca="false">Missing_Matrix!W33</f>
        <v>2</v>
      </c>
      <c r="AK33" s="2" t="str">
        <f aca="false">IF(AJ33=0,"keep","drop")</f>
        <v>drop</v>
      </c>
      <c r="AL33" s="2" t="str">
        <f aca="false">IF(Missing_Matrix!B33+Missing_Matrix!G33+Missing_Matrix!H33+Missing_Matrix!J33+Missing_Matrix!K33+Missing_Matrix!L33+Missing_Matrix!M33+Missing_Matrix!U33=0,"keep","drop")</f>
        <v>keep</v>
      </c>
    </row>
    <row r="34" customFormat="false" ht="15" hidden="false" customHeight="false" outlineLevel="0" collapsed="false">
      <c r="A34" s="2" t="str">
        <f aca="false">Clean!A34</f>
        <v>CL00033</v>
      </c>
      <c r="B34" s="3" t="n">
        <f aca="false">Clean!B34</f>
        <v>36</v>
      </c>
      <c r="C34" s="3" t="n">
        <f aca="false">IF(B34="",Strategies!$B$5,B34)</f>
        <v>36</v>
      </c>
      <c r="D34" s="3" t="n">
        <f aca="false">IF(B34="",1,0)</f>
        <v>0</v>
      </c>
      <c r="E34" s="2" t="str">
        <f aca="false">Clean!E34</f>
        <v>Employee</v>
      </c>
      <c r="F34" s="2" t="str">
        <f aca="false">IF(E34="","Unknown",E34)</f>
        <v>Employee</v>
      </c>
      <c r="G34" s="4" t="n">
        <f aca="false">Clean!G34</f>
        <v>18700</v>
      </c>
      <c r="H34" s="4" t="n">
        <f aca="false">IF(G34="",Strategies!$B$7,G34)</f>
        <v>18700</v>
      </c>
      <c r="I34" s="4" t="n">
        <f aca="false">IF(G34="",Strategies!$B$8,G34)</f>
        <v>18700</v>
      </c>
      <c r="J34" s="4" t="n">
        <f aca="false">IF(G34="",IFERROR(VLOOKUP(E34,Strategies!$A$26:$G$35,7,FALSE()),Strategies!$B$8),G34)</f>
        <v>18700</v>
      </c>
      <c r="K34" s="3" t="n">
        <f aca="false">IF(G34="",1,0)</f>
        <v>0</v>
      </c>
      <c r="L34" s="3" t="n">
        <f aca="false">Clean!H34</f>
        <v>12</v>
      </c>
      <c r="M34" s="5" t="n">
        <f aca="false">Clean!I34</f>
        <v>41756</v>
      </c>
      <c r="N34" s="3" t="n">
        <f aca="false">IF(L34="",IF(M34="",Strategies!$B$6,DATEDIF(M34,DATE(2026,9,13),"y")),L34)</f>
        <v>12</v>
      </c>
      <c r="O34" s="2" t="str">
        <f aca="false">IF(L34&lt;&gt;"","observed",IF(M34&lt;&gt;"","derived from date","median (fallback)"))</f>
        <v>observed</v>
      </c>
      <c r="P34" s="4" t="n">
        <f aca="false">Clean!M34</f>
        <v>16459.23</v>
      </c>
      <c r="Q34" s="4" t="n">
        <f aca="false">IF(P34="",Strategies!$B$9,P34)</f>
        <v>16459.23</v>
      </c>
      <c r="R34" s="3" t="n">
        <f aca="false">IF(P34="",1,0)</f>
        <v>0</v>
      </c>
      <c r="S34" s="3" t="n">
        <f aca="false">Clean!U34</f>
        <v>607</v>
      </c>
      <c r="T34" s="3" t="n">
        <f aca="false">IF(S34="",Strategies!$B$10,S34)</f>
        <v>607</v>
      </c>
      <c r="U34" s="2" t="str">
        <f aca="false">Clean!J34</f>
        <v>Branch</v>
      </c>
      <c r="V34" s="2" t="str">
        <f aca="false">IF(U34="",Strategies!$B$11,U34)</f>
        <v>Branch</v>
      </c>
      <c r="W34" s="2" t="str">
        <f aca="false">IF(U34="","Unknown",U34)</f>
        <v>Branch</v>
      </c>
      <c r="X34" s="4" t="n">
        <f aca="false">Clean!Q34</f>
        <v>4000</v>
      </c>
      <c r="Y34" s="4" t="n">
        <f aca="false">Clean!R34</f>
        <v>1155.74</v>
      </c>
      <c r="Z34" s="4" t="n">
        <f aca="false">IF(X34="",IF(Y34="",0,""),X34)</f>
        <v>4000</v>
      </c>
      <c r="AA34" s="4" t="n">
        <f aca="false">IF(Y34="",IF(X34="",0,IF(X34=0,0,ROUND(X34*Strategies!$B$12,2))),Y34)</f>
        <v>1155.74</v>
      </c>
      <c r="AB34" s="2" t="str">
        <f aca="false">IF(AND(X34="",Y34=""),"no card (structural)",IF(X34="","limit missing – verify",IF(Y34="","spend imputed by ratio","complete")))</f>
        <v>complete</v>
      </c>
      <c r="AC34" s="4" t="n">
        <f aca="false">Clean!S34</f>
        <v>86000</v>
      </c>
      <c r="AD34" s="4" t="n">
        <f aca="false">Clean!T34</f>
        <v>617</v>
      </c>
      <c r="AE34" s="4" t="n">
        <f aca="false">IF(AC34="",IF(AD34="",0,""),AC34)</f>
        <v>86000</v>
      </c>
      <c r="AF34" s="4" t="n">
        <f aca="false">IF(AD34="",IF(AC34="",0,IF(AC34=0,0,ROUND(AC34*Strategies!$B$13,0))),AD34)</f>
        <v>617</v>
      </c>
      <c r="AG34" s="3" t="n">
        <f aca="false">Clean!V34</f>
        <v>0</v>
      </c>
      <c r="AH34" s="3" t="n">
        <f aca="false">IF(AG34="",0,AG34)</f>
        <v>0</v>
      </c>
      <c r="AI34" s="3" t="n">
        <f aca="false">IF(AG34="",1,0)</f>
        <v>0</v>
      </c>
      <c r="AJ34" s="3" t="n">
        <f aca="false">Missing_Matrix!W34</f>
        <v>0</v>
      </c>
      <c r="AK34" s="2" t="str">
        <f aca="false">IF(AJ34=0,"keep","drop")</f>
        <v>keep</v>
      </c>
      <c r="AL34" s="2" t="str">
        <f aca="false">IF(Missing_Matrix!B34+Missing_Matrix!G34+Missing_Matrix!H34+Missing_Matrix!J34+Missing_Matrix!K34+Missing_Matrix!L34+Missing_Matrix!M34+Missing_Matrix!U34=0,"keep","drop")</f>
        <v>keep</v>
      </c>
    </row>
    <row r="35" customFormat="false" ht="15" hidden="false" customHeight="false" outlineLevel="0" collapsed="false">
      <c r="A35" s="2" t="str">
        <f aca="false">Clean!A35</f>
        <v>CL00034</v>
      </c>
      <c r="B35" s="3" t="n">
        <f aca="false">Clean!B35</f>
        <v>45</v>
      </c>
      <c r="C35" s="3" t="n">
        <f aca="false">IF(B35="",Strategies!$B$5,B35)</f>
        <v>45</v>
      </c>
      <c r="D35" s="3" t="n">
        <f aca="false">IF(B35="",1,0)</f>
        <v>0</v>
      </c>
      <c r="E35" s="2" t="str">
        <f aca="false">Clean!E35</f>
        <v>Shopkeeper</v>
      </c>
      <c r="F35" s="2" t="str">
        <f aca="false">IF(E35="","Unknown",E35)</f>
        <v>Shopkeeper</v>
      </c>
      <c r="G35" s="4" t="n">
        <f aca="false">Clean!G35</f>
        <v>23300</v>
      </c>
      <c r="H35" s="4" t="n">
        <f aca="false">IF(G35="",Strategies!$B$7,G35)</f>
        <v>23300</v>
      </c>
      <c r="I35" s="4" t="n">
        <f aca="false">IF(G35="",Strategies!$B$8,G35)</f>
        <v>23300</v>
      </c>
      <c r="J35" s="4" t="n">
        <f aca="false">IF(G35="",IFERROR(VLOOKUP(E35,Strategies!$A$26:$G$35,7,FALSE()),Strategies!$B$8),G35)</f>
        <v>23300</v>
      </c>
      <c r="K35" s="3" t="n">
        <f aca="false">IF(G35="",1,0)</f>
        <v>0</v>
      </c>
      <c r="L35" s="3" t="n">
        <f aca="false">Clean!H35</f>
        <v>2</v>
      </c>
      <c r="M35" s="5" t="str">
        <f aca="false">Clean!I35</f>
        <v/>
      </c>
      <c r="N35" s="3" t="n">
        <f aca="false">IF(L35="",IF(M35="",Strategies!$B$6,DATEDIF(M35,DATE(2026,9,13),"y")),L35)</f>
        <v>2</v>
      </c>
      <c r="O35" s="2" t="str">
        <f aca="false">IF(L35&lt;&gt;"","observed",IF(M35&lt;&gt;"","derived from date","median (fallback)"))</f>
        <v>observed</v>
      </c>
      <c r="P35" s="4" t="n">
        <f aca="false">Clean!M35</f>
        <v>14213</v>
      </c>
      <c r="Q35" s="4" t="n">
        <f aca="false">IF(P35="",Strategies!$B$9,P35)</f>
        <v>14213</v>
      </c>
      <c r="R35" s="3" t="n">
        <f aca="false">IF(P35="",1,0)</f>
        <v>0</v>
      </c>
      <c r="S35" s="3" t="n">
        <f aca="false">Clean!U35</f>
        <v>568</v>
      </c>
      <c r="T35" s="3" t="n">
        <f aca="false">IF(S35="",Strategies!$B$10,S35)</f>
        <v>568</v>
      </c>
      <c r="U35" s="2" t="str">
        <f aca="false">Clean!J35</f>
        <v>Branch</v>
      </c>
      <c r="V35" s="2" t="str">
        <f aca="false">IF(U35="",Strategies!$B$11,U35)</f>
        <v>Branch</v>
      </c>
      <c r="W35" s="2" t="str">
        <f aca="false">IF(U35="","Unknown",U35)</f>
        <v>Branch</v>
      </c>
      <c r="X35" s="4" t="n">
        <f aca="false">Clean!Q35</f>
        <v>3500</v>
      </c>
      <c r="Y35" s="4" t="n">
        <f aca="false">Clean!R35</f>
        <v>1356.12</v>
      </c>
      <c r="Z35" s="4" t="n">
        <f aca="false">IF(X35="",IF(Y35="",0,""),X35)</f>
        <v>3500</v>
      </c>
      <c r="AA35" s="4" t="n">
        <f aca="false">IF(Y35="",IF(X35="",0,IF(X35=0,0,ROUND(X35*Strategies!$B$12,2))),Y35)</f>
        <v>1356.12</v>
      </c>
      <c r="AB35" s="2" t="str">
        <f aca="false">IF(AND(X35="",Y35=""),"no card (structural)",IF(X35="","limit missing – verify",IF(Y35="","spend imputed by ratio","complete")))</f>
        <v>complete</v>
      </c>
      <c r="AC35" s="4" t="n">
        <f aca="false">Clean!S35</f>
        <v>100000</v>
      </c>
      <c r="AD35" s="4" t="n">
        <f aca="false">Clean!T35</f>
        <v>643</v>
      </c>
      <c r="AE35" s="4" t="n">
        <f aca="false">IF(AC35="",IF(AD35="",0,""),AC35)</f>
        <v>100000</v>
      </c>
      <c r="AF35" s="4" t="n">
        <f aca="false">IF(AD35="",IF(AC35="",0,IF(AC35=0,0,ROUND(AC35*Strategies!$B$13,0))),AD35)</f>
        <v>643</v>
      </c>
      <c r="AG35" s="3" t="n">
        <f aca="false">Clean!V35</f>
        <v>0</v>
      </c>
      <c r="AH35" s="3" t="n">
        <f aca="false">IF(AG35="",0,AG35)</f>
        <v>0</v>
      </c>
      <c r="AI35" s="3" t="n">
        <f aca="false">IF(AG35="",1,0)</f>
        <v>0</v>
      </c>
      <c r="AJ35" s="3" t="n">
        <f aca="false">Missing_Matrix!W35</f>
        <v>1</v>
      </c>
      <c r="AK35" s="2" t="str">
        <f aca="false">IF(AJ35=0,"keep","drop")</f>
        <v>drop</v>
      </c>
      <c r="AL35" s="2" t="str">
        <f aca="false">IF(Missing_Matrix!B35+Missing_Matrix!G35+Missing_Matrix!H35+Missing_Matrix!J35+Missing_Matrix!K35+Missing_Matrix!L35+Missing_Matrix!M35+Missing_Matrix!U35=0,"keep","drop")</f>
        <v>keep</v>
      </c>
    </row>
    <row r="36" customFormat="false" ht="15" hidden="false" customHeight="false" outlineLevel="0" collapsed="false">
      <c r="A36" s="2" t="str">
        <f aca="false">Clean!A36</f>
        <v>CL00035</v>
      </c>
      <c r="B36" s="3" t="n">
        <f aca="false">Clean!B36</f>
        <v>36</v>
      </c>
      <c r="C36" s="3" t="n">
        <f aca="false">IF(B36="",Strategies!$B$5,B36)</f>
        <v>36</v>
      </c>
      <c r="D36" s="3" t="n">
        <f aca="false">IF(B36="",1,0)</f>
        <v>0</v>
      </c>
      <c r="E36" s="2" t="str">
        <f aca="false">Clean!E36</f>
        <v>Self-employed</v>
      </c>
      <c r="F36" s="2" t="str">
        <f aca="false">IF(E36="","Unknown",E36)</f>
        <v>Self-employed</v>
      </c>
      <c r="G36" s="4" t="n">
        <f aca="false">Clean!G36</f>
        <v>51000</v>
      </c>
      <c r="H36" s="4" t="n">
        <f aca="false">IF(G36="",Strategies!$B$7,G36)</f>
        <v>51000</v>
      </c>
      <c r="I36" s="4" t="n">
        <f aca="false">IF(G36="",Strategies!$B$8,G36)</f>
        <v>51000</v>
      </c>
      <c r="J36" s="4" t="n">
        <f aca="false">IF(G36="",IFERROR(VLOOKUP(E36,Strategies!$A$26:$G$35,7,FALSE()),Strategies!$B$8),G36)</f>
        <v>51000</v>
      </c>
      <c r="K36" s="3" t="n">
        <f aca="false">IF(G36="",1,0)</f>
        <v>0</v>
      </c>
      <c r="L36" s="3" t="n">
        <f aca="false">Clean!H36</f>
        <v>6</v>
      </c>
      <c r="M36" s="5" t="n">
        <f aca="false">Clean!I36</f>
        <v>43790</v>
      </c>
      <c r="N36" s="3" t="n">
        <f aca="false">IF(L36="",IF(M36="",Strategies!$B$6,DATEDIF(M36,DATE(2026,9,13),"y")),L36)</f>
        <v>6</v>
      </c>
      <c r="O36" s="2" t="str">
        <f aca="false">IF(L36&lt;&gt;"","observed",IF(M36&lt;&gt;"","derived from date","median (fallback)"))</f>
        <v>observed</v>
      </c>
      <c r="P36" s="4" t="n">
        <f aca="false">Clean!M36</f>
        <v>22383.75</v>
      </c>
      <c r="Q36" s="4" t="n">
        <f aca="false">IF(P36="",Strategies!$B$9,P36)</f>
        <v>22383.75</v>
      </c>
      <c r="R36" s="3" t="n">
        <f aca="false">IF(P36="",1,0)</f>
        <v>0</v>
      </c>
      <c r="S36" s="3" t="n">
        <f aca="false">Clean!U36</f>
        <v>602</v>
      </c>
      <c r="T36" s="3" t="n">
        <f aca="false">IF(S36="",Strategies!$B$10,S36)</f>
        <v>602</v>
      </c>
      <c r="U36" s="2" t="str">
        <f aca="false">Clean!J36</f>
        <v>App</v>
      </c>
      <c r="V36" s="2" t="str">
        <f aca="false">IF(U36="",Strategies!$B$11,U36)</f>
        <v>App</v>
      </c>
      <c r="W36" s="2" t="str">
        <f aca="false">IF(U36="","Unknown",U36)</f>
        <v>App</v>
      </c>
      <c r="X36" s="4" t="n">
        <f aca="false">Clean!Q36</f>
        <v>12500</v>
      </c>
      <c r="Y36" s="4" t="str">
        <f aca="false">Clean!R36</f>
        <v/>
      </c>
      <c r="Z36" s="4" t="n">
        <f aca="false">IF(X36="",IF(Y36="",0,""),X36)</f>
        <v>12500</v>
      </c>
      <c r="AA36" s="4" t="n">
        <f aca="false">IF(Y36="",IF(X36="",0,IF(X36=0,0,ROUND(X36*Strategies!$B$12,2))),Y36)</f>
        <v>3321.14</v>
      </c>
      <c r="AB36" s="2" t="str">
        <f aca="false">IF(AND(X36="",Y36=""),"no card (structural)",IF(X36="","limit missing – verify",IF(Y36="","spend imputed by ratio","complete")))</f>
        <v>spend imputed by ratio</v>
      </c>
      <c r="AC36" s="4" t="n">
        <f aca="false">Clean!S36</f>
        <v>0</v>
      </c>
      <c r="AD36" s="4" t="n">
        <f aca="false">Clean!T36</f>
        <v>0</v>
      </c>
      <c r="AE36" s="4" t="n">
        <f aca="false">IF(AC36="",IF(AD36="",0,""),AC36)</f>
        <v>0</v>
      </c>
      <c r="AF36" s="4" t="n">
        <f aca="false">IF(AD36="",IF(AC36="",0,IF(AC36=0,0,ROUND(AC36*Strategies!$B$13,0))),AD36)</f>
        <v>0</v>
      </c>
      <c r="AG36" s="3" t="str">
        <f aca="false">Clean!V36</f>
        <v/>
      </c>
      <c r="AH36" s="3" t="n">
        <f aca="false">IF(AG36="",0,AG36)</f>
        <v>0</v>
      </c>
      <c r="AI36" s="3" t="n">
        <f aca="false">IF(AG36="",1,0)</f>
        <v>1</v>
      </c>
      <c r="AJ36" s="3" t="n">
        <f aca="false">Missing_Matrix!W36</f>
        <v>2</v>
      </c>
      <c r="AK36" s="2" t="str">
        <f aca="false">IF(AJ36=0,"keep","drop")</f>
        <v>drop</v>
      </c>
      <c r="AL36" s="2" t="str">
        <f aca="false">IF(Missing_Matrix!B36+Missing_Matrix!G36+Missing_Matrix!H36+Missing_Matrix!J36+Missing_Matrix!K36+Missing_Matrix!L36+Missing_Matrix!M36+Missing_Matrix!U36=0,"keep","drop")</f>
        <v>keep</v>
      </c>
    </row>
    <row r="37" customFormat="false" ht="15" hidden="false" customHeight="false" outlineLevel="0" collapsed="false">
      <c r="A37" s="2" t="str">
        <f aca="false">Clean!A37</f>
        <v>CL00036</v>
      </c>
      <c r="B37" s="3" t="n">
        <f aca="false">Clean!B37</f>
        <v>39</v>
      </c>
      <c r="C37" s="3" t="n">
        <f aca="false">IF(B37="",Strategies!$B$5,B37)</f>
        <v>39</v>
      </c>
      <c r="D37" s="3" t="n">
        <f aca="false">IF(B37="",1,0)</f>
        <v>0</v>
      </c>
      <c r="E37" s="2" t="str">
        <f aca="false">Clean!E37</f>
        <v>Employee</v>
      </c>
      <c r="F37" s="2" t="str">
        <f aca="false">IF(E37="","Unknown",E37)</f>
        <v>Employee</v>
      </c>
      <c r="G37" s="4" t="n">
        <f aca="false">Clean!G37</f>
        <v>22400</v>
      </c>
      <c r="H37" s="4" t="n">
        <f aca="false">IF(G37="",Strategies!$B$7,G37)</f>
        <v>22400</v>
      </c>
      <c r="I37" s="4" t="n">
        <f aca="false">IF(G37="",Strategies!$B$8,G37)</f>
        <v>22400</v>
      </c>
      <c r="J37" s="4" t="n">
        <f aca="false">IF(G37="",IFERROR(VLOOKUP(E37,Strategies!$A$26:$G$35,7,FALSE()),Strategies!$B$8),G37)</f>
        <v>22400</v>
      </c>
      <c r="K37" s="3" t="n">
        <f aca="false">IF(G37="",1,0)</f>
        <v>0</v>
      </c>
      <c r="L37" s="3" t="n">
        <f aca="false">Clean!H37</f>
        <v>8</v>
      </c>
      <c r="M37" s="5" t="n">
        <f aca="false">Clean!I37</f>
        <v>43227</v>
      </c>
      <c r="N37" s="3" t="n">
        <f aca="false">IF(L37="",IF(M37="",Strategies!$B$6,DATEDIF(M37,DATE(2026,9,13),"y")),L37)</f>
        <v>8</v>
      </c>
      <c r="O37" s="2" t="str">
        <f aca="false">IF(L37&lt;&gt;"","observed",IF(M37&lt;&gt;"","derived from date","median (fallback)"))</f>
        <v>observed</v>
      </c>
      <c r="P37" s="4" t="n">
        <f aca="false">Clean!M37</f>
        <v>9674.73</v>
      </c>
      <c r="Q37" s="4" t="n">
        <f aca="false">IF(P37="",Strategies!$B$9,P37)</f>
        <v>9674.73</v>
      </c>
      <c r="R37" s="3" t="n">
        <f aca="false">IF(P37="",1,0)</f>
        <v>0</v>
      </c>
      <c r="S37" s="3" t="n">
        <f aca="false">Clean!U37</f>
        <v>589</v>
      </c>
      <c r="T37" s="3" t="n">
        <f aca="false">IF(S37="",Strategies!$B$10,S37)</f>
        <v>589</v>
      </c>
      <c r="U37" s="2" t="str">
        <f aca="false">Clean!J37</f>
        <v>App</v>
      </c>
      <c r="V37" s="2" t="str">
        <f aca="false">IF(U37="",Strategies!$B$11,U37)</f>
        <v>App</v>
      </c>
      <c r="W37" s="2" t="str">
        <f aca="false">IF(U37="","Unknown",U37)</f>
        <v>App</v>
      </c>
      <c r="X37" s="4" t="n">
        <f aca="false">Clean!Q37</f>
        <v>3000</v>
      </c>
      <c r="Y37" s="4" t="n">
        <f aca="false">Clean!R37</f>
        <v>1153.09</v>
      </c>
      <c r="Z37" s="4" t="n">
        <f aca="false">IF(X37="",IF(Y37="",0,""),X37)</f>
        <v>3000</v>
      </c>
      <c r="AA37" s="4" t="n">
        <f aca="false">IF(Y37="",IF(X37="",0,IF(X37=0,0,ROUND(X37*Strategies!$B$12,2))),Y37)</f>
        <v>1153.09</v>
      </c>
      <c r="AB37" s="2" t="str">
        <f aca="false">IF(AND(X37="",Y37=""),"no card (structural)",IF(X37="","limit missing – verify",IF(Y37="","spend imputed by ratio","complete")))</f>
        <v>complete</v>
      </c>
      <c r="AC37" s="4" t="n">
        <f aca="false">Clean!S37</f>
        <v>83000</v>
      </c>
      <c r="AD37" s="4" t="n">
        <f aca="false">Clean!T37</f>
        <v>445</v>
      </c>
      <c r="AE37" s="4" t="n">
        <f aca="false">IF(AC37="",IF(AD37="",0,""),AC37)</f>
        <v>83000</v>
      </c>
      <c r="AF37" s="4" t="n">
        <f aca="false">IF(AD37="",IF(AC37="",0,IF(AC37=0,0,ROUND(AC37*Strategies!$B$13,0))),AD37)</f>
        <v>445</v>
      </c>
      <c r="AG37" s="3" t="n">
        <f aca="false">Clean!V37</f>
        <v>0</v>
      </c>
      <c r="AH37" s="3" t="n">
        <f aca="false">IF(AG37="",0,AG37)</f>
        <v>0</v>
      </c>
      <c r="AI37" s="3" t="n">
        <f aca="false">IF(AG37="",1,0)</f>
        <v>0</v>
      </c>
      <c r="AJ37" s="3" t="n">
        <f aca="false">Missing_Matrix!W37</f>
        <v>0</v>
      </c>
      <c r="AK37" s="2" t="str">
        <f aca="false">IF(AJ37=0,"keep","drop")</f>
        <v>keep</v>
      </c>
      <c r="AL37" s="2" t="str">
        <f aca="false">IF(Missing_Matrix!B37+Missing_Matrix!G37+Missing_Matrix!H37+Missing_Matrix!J37+Missing_Matrix!K37+Missing_Matrix!L37+Missing_Matrix!M37+Missing_Matrix!U37=0,"keep","drop")</f>
        <v>keep</v>
      </c>
    </row>
    <row r="38" customFormat="false" ht="15" hidden="false" customHeight="false" outlineLevel="0" collapsed="false">
      <c r="A38" s="2" t="str">
        <f aca="false">Clean!A38</f>
        <v>CL00037</v>
      </c>
      <c r="B38" s="3" t="n">
        <f aca="false">Clean!B38</f>
        <v>51</v>
      </c>
      <c r="C38" s="3" t="n">
        <f aca="false">IF(B38="",Strategies!$B$5,B38)</f>
        <v>51</v>
      </c>
      <c r="D38" s="3" t="n">
        <f aca="false">IF(B38="",1,0)</f>
        <v>0</v>
      </c>
      <c r="E38" s="2" t="str">
        <f aca="false">Clean!E38</f>
        <v>Employee</v>
      </c>
      <c r="F38" s="2" t="str">
        <f aca="false">IF(E38="","Unknown",E38)</f>
        <v>Employee</v>
      </c>
      <c r="G38" s="4" t="n">
        <f aca="false">Clean!G38</f>
        <v>21500</v>
      </c>
      <c r="H38" s="4" t="n">
        <f aca="false">IF(G38="",Strategies!$B$7,G38)</f>
        <v>21500</v>
      </c>
      <c r="I38" s="4" t="n">
        <f aca="false">IF(G38="",Strategies!$B$8,G38)</f>
        <v>21500</v>
      </c>
      <c r="J38" s="4" t="n">
        <f aca="false">IF(G38="",IFERROR(VLOOKUP(E38,Strategies!$A$26:$G$35,7,FALSE()),Strategies!$B$8),G38)</f>
        <v>21500</v>
      </c>
      <c r="K38" s="3" t="n">
        <f aca="false">IF(G38="",1,0)</f>
        <v>0</v>
      </c>
      <c r="L38" s="3" t="n">
        <f aca="false">Clean!H38</f>
        <v>2</v>
      </c>
      <c r="M38" s="5" t="n">
        <f aca="false">Clean!I38</f>
        <v>45264</v>
      </c>
      <c r="N38" s="3" t="n">
        <f aca="false">IF(L38="",IF(M38="",Strategies!$B$6,DATEDIF(M38,DATE(2026,9,13),"y")),L38)</f>
        <v>2</v>
      </c>
      <c r="O38" s="2" t="str">
        <f aca="false">IF(L38&lt;&gt;"","observed",IF(M38&lt;&gt;"","derived from date","median (fallback)"))</f>
        <v>observed</v>
      </c>
      <c r="P38" s="4" t="n">
        <f aca="false">Clean!M38</f>
        <v>6464.68</v>
      </c>
      <c r="Q38" s="4" t="n">
        <f aca="false">IF(P38="",Strategies!$B$9,P38)</f>
        <v>6464.68</v>
      </c>
      <c r="R38" s="3" t="n">
        <f aca="false">IF(P38="",1,0)</f>
        <v>0</v>
      </c>
      <c r="S38" s="3" t="n">
        <f aca="false">Clean!U38</f>
        <v>554</v>
      </c>
      <c r="T38" s="3" t="n">
        <f aca="false">IF(S38="",Strategies!$B$10,S38)</f>
        <v>554</v>
      </c>
      <c r="U38" s="2" t="str">
        <f aca="false">Clean!J38</f>
        <v>App</v>
      </c>
      <c r="V38" s="2" t="str">
        <f aca="false">IF(U38="",Strategies!$B$11,U38)</f>
        <v>App</v>
      </c>
      <c r="W38" s="2" t="str">
        <f aca="false">IF(U38="","Unknown",U38)</f>
        <v>App</v>
      </c>
      <c r="X38" s="4" t="n">
        <f aca="false">Clean!Q38</f>
        <v>3500</v>
      </c>
      <c r="Y38" s="4" t="n">
        <f aca="false">Clean!R38</f>
        <v>1723.34</v>
      </c>
      <c r="Z38" s="4" t="n">
        <f aca="false">IF(X38="",IF(Y38="",0,""),X38)</f>
        <v>3500</v>
      </c>
      <c r="AA38" s="4" t="n">
        <f aca="false">IF(Y38="",IF(X38="",0,IF(X38=0,0,ROUND(X38*Strategies!$B$12,2))),Y38)</f>
        <v>1723.34</v>
      </c>
      <c r="AB38" s="2" t="str">
        <f aca="false">IF(AND(X38="",Y38=""),"no card (structural)",IF(X38="","limit missing – verify",IF(Y38="","spend imputed by ratio","complete")))</f>
        <v>complete</v>
      </c>
      <c r="AC38" s="4" t="n">
        <f aca="false">Clean!S38</f>
        <v>34000</v>
      </c>
      <c r="AD38" s="4" t="n">
        <f aca="false">Clean!T38</f>
        <v>163</v>
      </c>
      <c r="AE38" s="4" t="n">
        <f aca="false">IF(AC38="",IF(AD38="",0,""),AC38)</f>
        <v>34000</v>
      </c>
      <c r="AF38" s="4" t="n">
        <f aca="false">IF(AD38="",IF(AC38="",0,IF(AC38=0,0,ROUND(AC38*Strategies!$B$13,0))),AD38)</f>
        <v>163</v>
      </c>
      <c r="AG38" s="3" t="n">
        <f aca="false">Clean!V38</f>
        <v>0</v>
      </c>
      <c r="AH38" s="3" t="n">
        <f aca="false">IF(AG38="",0,AG38)</f>
        <v>0</v>
      </c>
      <c r="AI38" s="3" t="n">
        <f aca="false">IF(AG38="",1,0)</f>
        <v>0</v>
      </c>
      <c r="AJ38" s="3" t="n">
        <f aca="false">Missing_Matrix!W38</f>
        <v>0</v>
      </c>
      <c r="AK38" s="2" t="str">
        <f aca="false">IF(AJ38=0,"keep","drop")</f>
        <v>keep</v>
      </c>
      <c r="AL38" s="2" t="str">
        <f aca="false">IF(Missing_Matrix!B38+Missing_Matrix!G38+Missing_Matrix!H38+Missing_Matrix!J38+Missing_Matrix!K38+Missing_Matrix!L38+Missing_Matrix!M38+Missing_Matrix!U38=0,"keep","drop")</f>
        <v>keep</v>
      </c>
    </row>
    <row r="39" customFormat="false" ht="15" hidden="false" customHeight="false" outlineLevel="0" collapsed="false">
      <c r="A39" s="2" t="str">
        <f aca="false">Clean!A39</f>
        <v>CL00038</v>
      </c>
      <c r="B39" s="3" t="n">
        <f aca="false">Clean!B39</f>
        <v>43</v>
      </c>
      <c r="C39" s="3" t="n">
        <f aca="false">IF(B39="",Strategies!$B$5,B39)</f>
        <v>43</v>
      </c>
      <c r="D39" s="3" t="n">
        <f aca="false">IF(B39="",1,0)</f>
        <v>0</v>
      </c>
      <c r="E39" s="2" t="str">
        <f aca="false">Clean!E39</f>
        <v>Self-employed</v>
      </c>
      <c r="F39" s="2" t="str">
        <f aca="false">IF(E39="","Unknown",E39)</f>
        <v>Self-employed</v>
      </c>
      <c r="G39" s="4" t="n">
        <f aca="false">Clean!G39</f>
        <v>62500</v>
      </c>
      <c r="H39" s="4" t="n">
        <f aca="false">IF(G39="",Strategies!$B$7,G39)</f>
        <v>62500</v>
      </c>
      <c r="I39" s="4" t="n">
        <f aca="false">IF(G39="",Strategies!$B$8,G39)</f>
        <v>62500</v>
      </c>
      <c r="J39" s="4" t="n">
        <f aca="false">IF(G39="",IFERROR(VLOOKUP(E39,Strategies!$A$26:$G$35,7,FALSE()),Strategies!$B$8),G39)</f>
        <v>62500</v>
      </c>
      <c r="K39" s="3" t="n">
        <f aca="false">IF(G39="",1,0)</f>
        <v>0</v>
      </c>
      <c r="L39" s="3" t="n">
        <f aca="false">Clean!H39</f>
        <v>1</v>
      </c>
      <c r="M39" s="5" t="n">
        <f aca="false">Clean!I39</f>
        <v>45797</v>
      </c>
      <c r="N39" s="3" t="n">
        <f aca="false">IF(L39="",IF(M39="",Strategies!$B$6,DATEDIF(M39,DATE(2026,9,13),"y")),L39)</f>
        <v>1</v>
      </c>
      <c r="O39" s="2" t="str">
        <f aca="false">IF(L39&lt;&gt;"","observed",IF(M39&lt;&gt;"","derived from date","median (fallback)"))</f>
        <v>observed</v>
      </c>
      <c r="P39" s="4" t="n">
        <f aca="false">Clean!M39</f>
        <v>9260.84</v>
      </c>
      <c r="Q39" s="4" t="n">
        <f aca="false">IF(P39="",Strategies!$B$9,P39)</f>
        <v>9260.84</v>
      </c>
      <c r="R39" s="3" t="n">
        <f aca="false">IF(P39="",1,0)</f>
        <v>0</v>
      </c>
      <c r="S39" s="3" t="n">
        <f aca="false">Clean!U39</f>
        <v>700</v>
      </c>
      <c r="T39" s="3" t="n">
        <f aca="false">IF(S39="",Strategies!$B$10,S39)</f>
        <v>700</v>
      </c>
      <c r="U39" s="2" t="str">
        <f aca="false">Clean!J39</f>
        <v>Online Banking</v>
      </c>
      <c r="V39" s="2" t="str">
        <f aca="false">IF(U39="",Strategies!$B$11,U39)</f>
        <v>Online Banking</v>
      </c>
      <c r="W39" s="2" t="str">
        <f aca="false">IF(U39="","Unknown",U39)</f>
        <v>Online Banking</v>
      </c>
      <c r="X39" s="4" t="n">
        <f aca="false">Clean!Q39</f>
        <v>9000</v>
      </c>
      <c r="Y39" s="4" t="n">
        <f aca="false">Clean!R39</f>
        <v>770.96</v>
      </c>
      <c r="Z39" s="4" t="n">
        <f aca="false">IF(X39="",IF(Y39="",0,""),X39)</f>
        <v>9000</v>
      </c>
      <c r="AA39" s="4" t="n">
        <f aca="false">IF(Y39="",IF(X39="",0,IF(X39=0,0,ROUND(X39*Strategies!$B$12,2))),Y39)</f>
        <v>770.96</v>
      </c>
      <c r="AB39" s="2" t="str">
        <f aca="false">IF(AND(X39="",Y39=""),"no card (structural)",IF(X39="","limit missing – verify",IF(Y39="","spend imputed by ratio","complete")))</f>
        <v>complete</v>
      </c>
      <c r="AC39" s="4" t="n">
        <f aca="false">Clean!S39</f>
        <v>0</v>
      </c>
      <c r="AD39" s="4" t="n">
        <f aca="false">Clean!T39</f>
        <v>0</v>
      </c>
      <c r="AE39" s="4" t="n">
        <f aca="false">IF(AC39="",IF(AD39="",0,""),AC39)</f>
        <v>0</v>
      </c>
      <c r="AF39" s="4" t="n">
        <f aca="false">IF(AD39="",IF(AC39="",0,IF(AC39=0,0,ROUND(AC39*Strategies!$B$13,0))),AD39)</f>
        <v>0</v>
      </c>
      <c r="AG39" s="3" t="str">
        <f aca="false">Clean!V39</f>
        <v/>
      </c>
      <c r="AH39" s="3" t="n">
        <f aca="false">IF(AG39="",0,AG39)</f>
        <v>0</v>
      </c>
      <c r="AI39" s="3" t="n">
        <f aca="false">IF(AG39="",1,0)</f>
        <v>1</v>
      </c>
      <c r="AJ39" s="3" t="n">
        <f aca="false">Missing_Matrix!W39</f>
        <v>1</v>
      </c>
      <c r="AK39" s="2" t="str">
        <f aca="false">IF(AJ39=0,"keep","drop")</f>
        <v>drop</v>
      </c>
      <c r="AL39" s="2" t="str">
        <f aca="false">IF(Missing_Matrix!B39+Missing_Matrix!G39+Missing_Matrix!H39+Missing_Matrix!J39+Missing_Matrix!K39+Missing_Matrix!L39+Missing_Matrix!M39+Missing_Matrix!U39=0,"keep","drop")</f>
        <v>keep</v>
      </c>
    </row>
    <row r="40" customFormat="false" ht="15" hidden="false" customHeight="false" outlineLevel="0" collapsed="false">
      <c r="A40" s="2" t="str">
        <f aca="false">Clean!A40</f>
        <v>CL00039</v>
      </c>
      <c r="B40" s="3" t="n">
        <f aca="false">Clean!B40</f>
        <v>52</v>
      </c>
      <c r="C40" s="3" t="n">
        <f aca="false">IF(B40="",Strategies!$B$5,B40)</f>
        <v>52</v>
      </c>
      <c r="D40" s="3" t="n">
        <f aca="false">IF(B40="",1,0)</f>
        <v>0</v>
      </c>
      <c r="E40" s="2" t="str">
        <f aca="false">Clean!E40</f>
        <v>Unemployed</v>
      </c>
      <c r="F40" s="2" t="str">
        <f aca="false">IF(E40="","Unknown",E40)</f>
        <v>Unemployed</v>
      </c>
      <c r="G40" s="4" t="n">
        <f aca="false">Clean!G40</f>
        <v>5300</v>
      </c>
      <c r="H40" s="4" t="n">
        <f aca="false">IF(G40="",Strategies!$B$7,G40)</f>
        <v>5300</v>
      </c>
      <c r="I40" s="4" t="n">
        <f aca="false">IF(G40="",Strategies!$B$8,G40)</f>
        <v>5300</v>
      </c>
      <c r="J40" s="4" t="n">
        <f aca="false">IF(G40="",IFERROR(VLOOKUP(E40,Strategies!$A$26:$G$35,7,FALSE()),Strategies!$B$8),G40)</f>
        <v>5300</v>
      </c>
      <c r="K40" s="3" t="n">
        <f aca="false">IF(G40="",1,0)</f>
        <v>0</v>
      </c>
      <c r="L40" s="3" t="n">
        <f aca="false">Clean!H40</f>
        <v>15</v>
      </c>
      <c r="M40" s="5" t="n">
        <f aca="false">Clean!I40</f>
        <v>40470</v>
      </c>
      <c r="N40" s="3" t="n">
        <f aca="false">IF(L40="",IF(M40="",Strategies!$B$6,DATEDIF(M40,DATE(2026,9,13),"y")),L40)</f>
        <v>15</v>
      </c>
      <c r="O40" s="2" t="str">
        <f aca="false">IF(L40&lt;&gt;"","observed",IF(M40&lt;&gt;"","derived from date","median (fallback)"))</f>
        <v>observed</v>
      </c>
      <c r="P40" s="4" t="str">
        <f aca="false">Clean!M40</f>
        <v/>
      </c>
      <c r="Q40" s="4" t="n">
        <f aca="false">IF(P40="",Strategies!$B$9,P40)</f>
        <v>10652.68</v>
      </c>
      <c r="R40" s="3" t="n">
        <f aca="false">IF(P40="",1,0)</f>
        <v>1</v>
      </c>
      <c r="S40" s="3" t="n">
        <f aca="false">Clean!U40</f>
        <v>563</v>
      </c>
      <c r="T40" s="3" t="n">
        <f aca="false">IF(S40="",Strategies!$B$10,S40)</f>
        <v>563</v>
      </c>
      <c r="U40" s="2" t="str">
        <f aca="false">Clean!J40</f>
        <v>App</v>
      </c>
      <c r="V40" s="2" t="str">
        <f aca="false">IF(U40="",Strategies!$B$11,U40)</f>
        <v>App</v>
      </c>
      <c r="W40" s="2" t="str">
        <f aca="false">IF(U40="","Unknown",U40)</f>
        <v>App</v>
      </c>
      <c r="X40" s="4" t="n">
        <f aca="false">Clean!Q40</f>
        <v>1000</v>
      </c>
      <c r="Y40" s="4" t="n">
        <f aca="false">Clean!R40</f>
        <v>45.67</v>
      </c>
      <c r="Z40" s="4" t="n">
        <f aca="false">IF(X40="",IF(Y40="",0,""),X40)</f>
        <v>1000</v>
      </c>
      <c r="AA40" s="4" t="n">
        <f aca="false">IF(Y40="",IF(X40="",0,IF(X40=0,0,ROUND(X40*Strategies!$B$12,2))),Y40)</f>
        <v>45.67</v>
      </c>
      <c r="AB40" s="2" t="str">
        <f aca="false">IF(AND(X40="",Y40=""),"no card (structural)",IF(X40="","limit missing – verify",IF(Y40="","spend imputed by ratio","complete")))</f>
        <v>complete</v>
      </c>
      <c r="AC40" s="4" t="str">
        <f aca="false">Clean!S40</f>
        <v/>
      </c>
      <c r="AD40" s="4" t="str">
        <f aca="false">Clean!T40</f>
        <v/>
      </c>
      <c r="AE40" s="4" t="n">
        <f aca="false">IF(AC40="",IF(AD40="",0,""),AC40)</f>
        <v>0</v>
      </c>
      <c r="AF40" s="4" t="n">
        <f aca="false">IF(AD40="",IF(AC40="",0,IF(AC40=0,0,ROUND(AC40*Strategies!$B$13,0))),AD40)</f>
        <v>0</v>
      </c>
      <c r="AG40" s="3" t="n">
        <f aca="false">Clean!V40</f>
        <v>0</v>
      </c>
      <c r="AH40" s="3" t="n">
        <f aca="false">IF(AG40="",0,AG40)</f>
        <v>0</v>
      </c>
      <c r="AI40" s="3" t="n">
        <f aca="false">IF(AG40="",1,0)</f>
        <v>0</v>
      </c>
      <c r="AJ40" s="3" t="n">
        <f aca="false">Missing_Matrix!W40</f>
        <v>3</v>
      </c>
      <c r="AK40" s="2" t="str">
        <f aca="false">IF(AJ40=0,"keep","drop")</f>
        <v>drop</v>
      </c>
      <c r="AL40" s="2" t="str">
        <f aca="false">IF(Missing_Matrix!B40+Missing_Matrix!G40+Missing_Matrix!H40+Missing_Matrix!J40+Missing_Matrix!K40+Missing_Matrix!L40+Missing_Matrix!M40+Missing_Matrix!U40=0,"keep","drop")</f>
        <v>drop</v>
      </c>
    </row>
    <row r="41" customFormat="false" ht="15" hidden="false" customHeight="false" outlineLevel="0" collapsed="false">
      <c r="A41" s="2" t="str">
        <f aca="false">Clean!A41</f>
        <v>CL00040</v>
      </c>
      <c r="B41" s="3" t="n">
        <f aca="false">Clean!B41</f>
        <v>57</v>
      </c>
      <c r="C41" s="3" t="n">
        <f aca="false">IF(B41="",Strategies!$B$5,B41)</f>
        <v>57</v>
      </c>
      <c r="D41" s="3" t="n">
        <f aca="false">IF(B41="",1,0)</f>
        <v>0</v>
      </c>
      <c r="E41" s="2" t="str">
        <f aca="false">Clean!E41</f>
        <v>Teacher</v>
      </c>
      <c r="F41" s="2" t="str">
        <f aca="false">IF(E41="","Unknown",E41)</f>
        <v>Teacher</v>
      </c>
      <c r="G41" s="4" t="n">
        <f aca="false">Clean!G41</f>
        <v>16300</v>
      </c>
      <c r="H41" s="4" t="n">
        <f aca="false">IF(G41="",Strategies!$B$7,G41)</f>
        <v>16300</v>
      </c>
      <c r="I41" s="4" t="n">
        <f aca="false">IF(G41="",Strategies!$B$8,G41)</f>
        <v>16300</v>
      </c>
      <c r="J41" s="4" t="n">
        <f aca="false">IF(G41="",IFERROR(VLOOKUP(E41,Strategies!$A$26:$G$35,7,FALSE()),Strategies!$B$8),G41)</f>
        <v>16300</v>
      </c>
      <c r="K41" s="3" t="n">
        <f aca="false">IF(G41="",1,0)</f>
        <v>0</v>
      </c>
      <c r="L41" s="3" t="n">
        <f aca="false">Clean!H41</f>
        <v>8</v>
      </c>
      <c r="M41" s="5" t="n">
        <f aca="false">Clean!I41</f>
        <v>43186</v>
      </c>
      <c r="N41" s="3" t="n">
        <f aca="false">IF(L41="",IF(M41="",Strategies!$B$6,DATEDIF(M41,DATE(2026,9,13),"y")),L41)</f>
        <v>8</v>
      </c>
      <c r="O41" s="2" t="str">
        <f aca="false">IF(L41&lt;&gt;"","observed",IF(M41&lt;&gt;"","derived from date","median (fallback)"))</f>
        <v>observed</v>
      </c>
      <c r="P41" s="4" t="n">
        <f aca="false">Clean!M41</f>
        <v>6215.83</v>
      </c>
      <c r="Q41" s="4" t="n">
        <f aca="false">IF(P41="",Strategies!$B$9,P41)</f>
        <v>6215.83</v>
      </c>
      <c r="R41" s="3" t="n">
        <f aca="false">IF(P41="",1,0)</f>
        <v>0</v>
      </c>
      <c r="S41" s="3" t="n">
        <f aca="false">Clean!U41</f>
        <v>663</v>
      </c>
      <c r="T41" s="3" t="n">
        <f aca="false">IF(S41="",Strategies!$B$10,S41)</f>
        <v>663</v>
      </c>
      <c r="U41" s="2" t="str">
        <f aca="false">Clean!J41</f>
        <v>Branch</v>
      </c>
      <c r="V41" s="2" t="str">
        <f aca="false">IF(U41="",Strategies!$B$11,U41)</f>
        <v>Branch</v>
      </c>
      <c r="W41" s="2" t="str">
        <f aca="false">IF(U41="","Unknown",U41)</f>
        <v>Branch</v>
      </c>
      <c r="X41" s="4" t="n">
        <f aca="false">Clean!Q41</f>
        <v>2000</v>
      </c>
      <c r="Y41" s="4" t="n">
        <f aca="false">Clean!R41</f>
        <v>170.33</v>
      </c>
      <c r="Z41" s="4" t="n">
        <f aca="false">IF(X41="",IF(Y41="",0,""),X41)</f>
        <v>2000</v>
      </c>
      <c r="AA41" s="4" t="n">
        <f aca="false">IF(Y41="",IF(X41="",0,IF(X41=0,0,ROUND(X41*Strategies!$B$12,2))),Y41)</f>
        <v>170.33</v>
      </c>
      <c r="AB41" s="2" t="str">
        <f aca="false">IF(AND(X41="",Y41=""),"no card (structural)",IF(X41="","limit missing – verify",IF(Y41="","spend imputed by ratio","complete")))</f>
        <v>complete</v>
      </c>
      <c r="AC41" s="4" t="str">
        <f aca="false">Clean!S41</f>
        <v/>
      </c>
      <c r="AD41" s="4" t="str">
        <f aca="false">Clean!T41</f>
        <v/>
      </c>
      <c r="AE41" s="4" t="n">
        <f aca="false">IF(AC41="",IF(AD41="",0,""),AC41)</f>
        <v>0</v>
      </c>
      <c r="AF41" s="4" t="n">
        <f aca="false">IF(AD41="",IF(AC41="",0,IF(AC41=0,0,ROUND(AC41*Strategies!$B$13,0))),AD41)</f>
        <v>0</v>
      </c>
      <c r="AG41" s="3" t="n">
        <f aca="false">Clean!V41</f>
        <v>0</v>
      </c>
      <c r="AH41" s="3" t="n">
        <f aca="false">IF(AG41="",0,AG41)</f>
        <v>0</v>
      </c>
      <c r="AI41" s="3" t="n">
        <f aca="false">IF(AG41="",1,0)</f>
        <v>0</v>
      </c>
      <c r="AJ41" s="3" t="n">
        <f aca="false">Missing_Matrix!W41</f>
        <v>2</v>
      </c>
      <c r="AK41" s="2" t="str">
        <f aca="false">IF(AJ41=0,"keep","drop")</f>
        <v>drop</v>
      </c>
      <c r="AL41" s="2" t="str">
        <f aca="false">IF(Missing_Matrix!B41+Missing_Matrix!G41+Missing_Matrix!H41+Missing_Matrix!J41+Missing_Matrix!K41+Missing_Matrix!L41+Missing_Matrix!M41+Missing_Matrix!U41=0,"keep","drop")</f>
        <v>keep</v>
      </c>
    </row>
    <row r="42" customFormat="false" ht="15" hidden="false" customHeight="false" outlineLevel="0" collapsed="false">
      <c r="A42" s="2" t="str">
        <f aca="false">Clean!A42</f>
        <v>CL00041</v>
      </c>
      <c r="B42" s="3" t="n">
        <f aca="false">Clean!B42</f>
        <v>54</v>
      </c>
      <c r="C42" s="3" t="n">
        <f aca="false">IF(B42="",Strategies!$B$5,B42)</f>
        <v>54</v>
      </c>
      <c r="D42" s="3" t="n">
        <f aca="false">IF(B42="",1,0)</f>
        <v>0</v>
      </c>
      <c r="E42" s="2" t="str">
        <f aca="false">Clean!E42</f>
        <v>Executive</v>
      </c>
      <c r="F42" s="2" t="str">
        <f aca="false">IF(E42="","Unknown",E42)</f>
        <v>Executive</v>
      </c>
      <c r="G42" s="4" t="n">
        <f aca="false">Clean!G42</f>
        <v>91200</v>
      </c>
      <c r="H42" s="4" t="n">
        <f aca="false">IF(G42="",Strategies!$B$7,G42)</f>
        <v>91200</v>
      </c>
      <c r="I42" s="4" t="n">
        <f aca="false">IF(G42="",Strategies!$B$8,G42)</f>
        <v>91200</v>
      </c>
      <c r="J42" s="4" t="n">
        <f aca="false">IF(G42="",IFERROR(VLOOKUP(E42,Strategies!$A$26:$G$35,7,FALSE()),Strategies!$B$8),G42)</f>
        <v>91200</v>
      </c>
      <c r="K42" s="3" t="n">
        <f aca="false">IF(G42="",1,0)</f>
        <v>0</v>
      </c>
      <c r="L42" s="3" t="n">
        <f aca="false">Clean!H42</f>
        <v>22</v>
      </c>
      <c r="M42" s="5" t="n">
        <f aca="false">Clean!I42</f>
        <v>38030</v>
      </c>
      <c r="N42" s="3" t="n">
        <f aca="false">IF(L42="",IF(M42="",Strategies!$B$6,DATEDIF(M42,DATE(2026,9,13),"y")),L42)</f>
        <v>22</v>
      </c>
      <c r="O42" s="2" t="str">
        <f aca="false">IF(L42&lt;&gt;"","observed",IF(M42&lt;&gt;"","derived from date","median (fallback)"))</f>
        <v>observed</v>
      </c>
      <c r="P42" s="4" t="n">
        <f aca="false">Clean!M42</f>
        <v>144926.85</v>
      </c>
      <c r="Q42" s="4" t="n">
        <f aca="false">IF(P42="",Strategies!$B$9,P42)</f>
        <v>144926.85</v>
      </c>
      <c r="R42" s="3" t="n">
        <f aca="false">IF(P42="",1,0)</f>
        <v>0</v>
      </c>
      <c r="S42" s="3" t="n">
        <f aca="false">Clean!U42</f>
        <v>744</v>
      </c>
      <c r="T42" s="3" t="n">
        <f aca="false">IF(S42="",Strategies!$B$10,S42)</f>
        <v>744</v>
      </c>
      <c r="U42" s="2" t="str">
        <f aca="false">Clean!J42</f>
        <v>Branch</v>
      </c>
      <c r="V42" s="2" t="str">
        <f aca="false">IF(U42="",Strategies!$B$11,U42)</f>
        <v>Branch</v>
      </c>
      <c r="W42" s="2" t="str">
        <f aca="false">IF(U42="","Unknown",U42)</f>
        <v>Branch</v>
      </c>
      <c r="X42" s="4" t="str">
        <f aca="false">Clean!Q42</f>
        <v/>
      </c>
      <c r="Y42" s="4" t="str">
        <f aca="false">Clean!R42</f>
        <v/>
      </c>
      <c r="Z42" s="4" t="n">
        <f aca="false">IF(X42="",IF(Y42="",0,""),X42)</f>
        <v>0</v>
      </c>
      <c r="AA42" s="4" t="n">
        <f aca="false">IF(Y42="",IF(X42="",0,IF(X42=0,0,ROUND(X42*Strategies!$B$12,2))),Y42)</f>
        <v>0</v>
      </c>
      <c r="AB42" s="2" t="str">
        <f aca="false">IF(AND(X42="",Y42=""),"no card (structural)",IF(X42="","limit missing – verify",IF(Y42="","spend imputed by ratio","complete")))</f>
        <v>no card (structural)</v>
      </c>
      <c r="AC42" s="4" t="n">
        <f aca="false">Clean!S42</f>
        <v>328000</v>
      </c>
      <c r="AD42" s="4" t="str">
        <f aca="false">Clean!T42</f>
        <v/>
      </c>
      <c r="AE42" s="4" t="n">
        <f aca="false">IF(AC42="",IF(AD42="",0,""),AC42)</f>
        <v>328000</v>
      </c>
      <c r="AF42" s="4" t="n">
        <f aca="false">IF(AD42="",IF(AC42="",0,IF(AC42=0,0,ROUND(AC42*Strategies!$B$13,0))),AD42)</f>
        <v>1995</v>
      </c>
      <c r="AG42" s="3" t="n">
        <f aca="false">Clean!V42</f>
        <v>1</v>
      </c>
      <c r="AH42" s="3" t="n">
        <f aca="false">IF(AG42="",0,AG42)</f>
        <v>1</v>
      </c>
      <c r="AI42" s="3" t="n">
        <f aca="false">IF(AG42="",1,0)</f>
        <v>0</v>
      </c>
      <c r="AJ42" s="3" t="n">
        <f aca="false">Missing_Matrix!W42</f>
        <v>3</v>
      </c>
      <c r="AK42" s="2" t="str">
        <f aca="false">IF(AJ42=0,"keep","drop")</f>
        <v>drop</v>
      </c>
      <c r="AL42" s="2" t="str">
        <f aca="false">IF(Missing_Matrix!B42+Missing_Matrix!G42+Missing_Matrix!H42+Missing_Matrix!J42+Missing_Matrix!K42+Missing_Matrix!L42+Missing_Matrix!M42+Missing_Matrix!U42=0,"keep","drop")</f>
        <v>keep</v>
      </c>
    </row>
    <row r="43" customFormat="false" ht="15" hidden="false" customHeight="false" outlineLevel="0" collapsed="false">
      <c r="A43" s="2" t="str">
        <f aca="false">Clean!A43</f>
        <v>CL00042</v>
      </c>
      <c r="B43" s="3" t="n">
        <f aca="false">Clean!B43</f>
        <v>18</v>
      </c>
      <c r="C43" s="3" t="n">
        <f aca="false">IF(B43="",Strategies!$B$5,B43)</f>
        <v>18</v>
      </c>
      <c r="D43" s="3" t="n">
        <f aca="false">IF(B43="",1,0)</f>
        <v>0</v>
      </c>
      <c r="E43" s="2" t="str">
        <f aca="false">Clean!E43</f>
        <v/>
      </c>
      <c r="F43" s="2" t="str">
        <f aca="false">IF(E43="","Unknown",E43)</f>
        <v>Unknown</v>
      </c>
      <c r="G43" s="4" t="n">
        <f aca="false">Clean!G43</f>
        <v>4800</v>
      </c>
      <c r="H43" s="4" t="n">
        <f aca="false">IF(G43="",Strategies!$B$7,G43)</f>
        <v>4800</v>
      </c>
      <c r="I43" s="4" t="n">
        <f aca="false">IF(G43="",Strategies!$B$8,G43)</f>
        <v>4800</v>
      </c>
      <c r="J43" s="4" t="n">
        <f aca="false">IF(G43="",IFERROR(VLOOKUP(E43,Strategies!$A$26:$G$35,7,FALSE()),Strategies!$B$8),G43)</f>
        <v>4800</v>
      </c>
      <c r="K43" s="3" t="n">
        <f aca="false">IF(G43="",1,0)</f>
        <v>0</v>
      </c>
      <c r="L43" s="3" t="n">
        <f aca="false">Clean!H43</f>
        <v>0</v>
      </c>
      <c r="M43" s="5" t="str">
        <f aca="false">Clean!I43</f>
        <v/>
      </c>
      <c r="N43" s="3" t="n">
        <f aca="false">IF(L43="",IF(M43="",Strategies!$B$6,DATEDIF(M43,DATE(2026,9,13),"y")),L43)</f>
        <v>0</v>
      </c>
      <c r="O43" s="2" t="str">
        <f aca="false">IF(L43&lt;&gt;"","observed",IF(M43&lt;&gt;"","derived from date","median (fallback)"))</f>
        <v>observed</v>
      </c>
      <c r="P43" s="4" t="n">
        <f aca="false">Clean!M43</f>
        <v>590.47</v>
      </c>
      <c r="Q43" s="4" t="n">
        <f aca="false">IF(P43="",Strategies!$B$9,P43)</f>
        <v>590.47</v>
      </c>
      <c r="R43" s="3" t="n">
        <f aca="false">IF(P43="",1,0)</f>
        <v>0</v>
      </c>
      <c r="S43" s="3" t="n">
        <f aca="false">Clean!U43</f>
        <v>592</v>
      </c>
      <c r="T43" s="3" t="n">
        <f aca="false">IF(S43="",Strategies!$B$10,S43)</f>
        <v>592</v>
      </c>
      <c r="U43" s="2" t="str">
        <f aca="false">Clean!J43</f>
        <v>App</v>
      </c>
      <c r="V43" s="2" t="str">
        <f aca="false">IF(U43="",Strategies!$B$11,U43)</f>
        <v>App</v>
      </c>
      <c r="W43" s="2" t="str">
        <f aca="false">IF(U43="","Unknown",U43)</f>
        <v>App</v>
      </c>
      <c r="X43" s="4" t="n">
        <f aca="false">Clean!Q43</f>
        <v>1000</v>
      </c>
      <c r="Y43" s="4" t="n">
        <f aca="false">Clean!R43</f>
        <v>49.19</v>
      </c>
      <c r="Z43" s="4" t="n">
        <f aca="false">IF(X43="",IF(Y43="",0,""),X43)</f>
        <v>1000</v>
      </c>
      <c r="AA43" s="4" t="n">
        <f aca="false">IF(Y43="",IF(X43="",0,IF(X43=0,0,ROUND(X43*Strategies!$B$12,2))),Y43)</f>
        <v>49.19</v>
      </c>
      <c r="AB43" s="2" t="str">
        <f aca="false">IF(AND(X43="",Y43=""),"no card (structural)",IF(X43="","limit missing – verify",IF(Y43="","spend imputed by ratio","complete")))</f>
        <v>complete</v>
      </c>
      <c r="AC43" s="4" t="n">
        <f aca="false">Clean!S43</f>
        <v>0</v>
      </c>
      <c r="AD43" s="4" t="n">
        <f aca="false">Clean!T43</f>
        <v>0</v>
      </c>
      <c r="AE43" s="4" t="n">
        <f aca="false">IF(AC43="",IF(AD43="",0,""),AC43)</f>
        <v>0</v>
      </c>
      <c r="AF43" s="4" t="n">
        <f aca="false">IF(AD43="",IF(AC43="",0,IF(AC43=0,0,ROUND(AC43*Strategies!$B$13,0))),AD43)</f>
        <v>0</v>
      </c>
      <c r="AG43" s="3" t="n">
        <f aca="false">Clean!V43</f>
        <v>0</v>
      </c>
      <c r="AH43" s="3" t="n">
        <f aca="false">IF(AG43="",0,AG43)</f>
        <v>0</v>
      </c>
      <c r="AI43" s="3" t="n">
        <f aca="false">IF(AG43="",1,0)</f>
        <v>0</v>
      </c>
      <c r="AJ43" s="3" t="n">
        <f aca="false">Missing_Matrix!W43</f>
        <v>3</v>
      </c>
      <c r="AK43" s="2" t="str">
        <f aca="false">IF(AJ43=0,"keep","drop")</f>
        <v>drop</v>
      </c>
      <c r="AL43" s="2" t="str">
        <f aca="false">IF(Missing_Matrix!B43+Missing_Matrix!G43+Missing_Matrix!H43+Missing_Matrix!J43+Missing_Matrix!K43+Missing_Matrix!L43+Missing_Matrix!M43+Missing_Matrix!U43=0,"keep","drop")</f>
        <v>keep</v>
      </c>
    </row>
    <row r="44" customFormat="false" ht="15" hidden="false" customHeight="false" outlineLevel="0" collapsed="false">
      <c r="A44" s="2" t="str">
        <f aca="false">Clean!A44</f>
        <v>CL00043</v>
      </c>
      <c r="B44" s="3" t="n">
        <f aca="false">Clean!B44</f>
        <v>59</v>
      </c>
      <c r="C44" s="3" t="n">
        <f aca="false">IF(B44="",Strategies!$B$5,B44)</f>
        <v>59</v>
      </c>
      <c r="D44" s="3" t="n">
        <f aca="false">IF(B44="",1,0)</f>
        <v>0</v>
      </c>
      <c r="E44" s="2" t="str">
        <f aca="false">Clean!E44</f>
        <v>Teacher</v>
      </c>
      <c r="F44" s="2" t="str">
        <f aca="false">IF(E44="","Unknown",E44)</f>
        <v>Teacher</v>
      </c>
      <c r="G44" s="4" t="n">
        <f aca="false">Clean!G44</f>
        <v>50700</v>
      </c>
      <c r="H44" s="4" t="n">
        <f aca="false">IF(G44="",Strategies!$B$7,G44)</f>
        <v>50700</v>
      </c>
      <c r="I44" s="4" t="n">
        <f aca="false">IF(G44="",Strategies!$B$8,G44)</f>
        <v>50700</v>
      </c>
      <c r="J44" s="4" t="n">
        <f aca="false">IF(G44="",IFERROR(VLOOKUP(E44,Strategies!$A$26:$G$35,7,FALSE()),Strategies!$B$8),G44)</f>
        <v>50700</v>
      </c>
      <c r="K44" s="3" t="n">
        <f aca="false">IF(G44="",1,0)</f>
        <v>0</v>
      </c>
      <c r="L44" s="3" t="n">
        <f aca="false">Clean!H44</f>
        <v>33</v>
      </c>
      <c r="M44" s="5" t="n">
        <f aca="false">Clean!I44</f>
        <v>34167</v>
      </c>
      <c r="N44" s="3" t="n">
        <f aca="false">IF(L44="",IF(M44="",Strategies!$B$6,DATEDIF(M44,DATE(2026,9,13),"y")),L44)</f>
        <v>33</v>
      </c>
      <c r="O44" s="2" t="str">
        <f aca="false">IF(L44&lt;&gt;"","observed",IF(M44&lt;&gt;"","derived from date","median (fallback)"))</f>
        <v>observed</v>
      </c>
      <c r="P44" s="4" t="n">
        <f aca="false">Clean!M44</f>
        <v>69846.17</v>
      </c>
      <c r="Q44" s="4" t="n">
        <f aca="false">IF(P44="",Strategies!$B$9,P44)</f>
        <v>69846.17</v>
      </c>
      <c r="R44" s="3" t="n">
        <f aca="false">IF(P44="",1,0)</f>
        <v>0</v>
      </c>
      <c r="S44" s="3" t="n">
        <f aca="false">Clean!U44</f>
        <v>688</v>
      </c>
      <c r="T44" s="3" t="n">
        <f aca="false">IF(S44="",Strategies!$B$10,S44)</f>
        <v>688</v>
      </c>
      <c r="U44" s="2" t="str">
        <f aca="false">Clean!J44</f>
        <v>Online Banking</v>
      </c>
      <c r="V44" s="2" t="str">
        <f aca="false">IF(U44="",Strategies!$B$11,U44)</f>
        <v>Online Banking</v>
      </c>
      <c r="W44" s="2" t="str">
        <f aca="false">IF(U44="","Unknown",U44)</f>
        <v>Online Banking</v>
      </c>
      <c r="X44" s="4" t="n">
        <f aca="false">Clean!Q44</f>
        <v>11000</v>
      </c>
      <c r="Y44" s="4" t="n">
        <f aca="false">Clean!R44</f>
        <v>501.13</v>
      </c>
      <c r="Z44" s="4" t="n">
        <f aca="false">IF(X44="",IF(Y44="",0,""),X44)</f>
        <v>11000</v>
      </c>
      <c r="AA44" s="4" t="n">
        <f aca="false">IF(Y44="",IF(X44="",0,IF(X44=0,0,ROUND(X44*Strategies!$B$12,2))),Y44)</f>
        <v>501.13</v>
      </c>
      <c r="AB44" s="2" t="str">
        <f aca="false">IF(AND(X44="",Y44=""),"no card (structural)",IF(X44="","limit missing – verify",IF(Y44="","spend imputed by ratio","complete")))</f>
        <v>complete</v>
      </c>
      <c r="AC44" s="4" t="n">
        <f aca="false">Clean!S44</f>
        <v>237000</v>
      </c>
      <c r="AD44" s="4" t="str">
        <f aca="false">Clean!T44</f>
        <v/>
      </c>
      <c r="AE44" s="4" t="n">
        <f aca="false">IF(AC44="",IF(AD44="",0,""),AC44)</f>
        <v>237000</v>
      </c>
      <c r="AF44" s="4" t="n">
        <f aca="false">IF(AD44="",IF(AC44="",0,IF(AC44=0,0,ROUND(AC44*Strategies!$B$13,0))),AD44)</f>
        <v>1441</v>
      </c>
      <c r="AG44" s="3" t="n">
        <f aca="false">Clean!V44</f>
        <v>0</v>
      </c>
      <c r="AH44" s="3" t="n">
        <f aca="false">IF(AG44="",0,AG44)</f>
        <v>0</v>
      </c>
      <c r="AI44" s="3" t="n">
        <f aca="false">IF(AG44="",1,0)</f>
        <v>0</v>
      </c>
      <c r="AJ44" s="3" t="n">
        <f aca="false">Missing_Matrix!W44</f>
        <v>1</v>
      </c>
      <c r="AK44" s="2" t="str">
        <f aca="false">IF(AJ44=0,"keep","drop")</f>
        <v>drop</v>
      </c>
      <c r="AL44" s="2" t="str">
        <f aca="false">IF(Missing_Matrix!B44+Missing_Matrix!G44+Missing_Matrix!H44+Missing_Matrix!J44+Missing_Matrix!K44+Missing_Matrix!L44+Missing_Matrix!M44+Missing_Matrix!U44=0,"keep","drop")</f>
        <v>keep</v>
      </c>
    </row>
    <row r="45" customFormat="false" ht="15" hidden="false" customHeight="false" outlineLevel="0" collapsed="false">
      <c r="A45" s="2" t="str">
        <f aca="false">Clean!A45</f>
        <v>CL00044</v>
      </c>
      <c r="B45" s="3" t="n">
        <f aca="false">Clean!B45</f>
        <v>26</v>
      </c>
      <c r="C45" s="3" t="n">
        <f aca="false">IF(B45="",Strategies!$B$5,B45)</f>
        <v>26</v>
      </c>
      <c r="D45" s="3" t="n">
        <f aca="false">IF(B45="",1,0)</f>
        <v>0</v>
      </c>
      <c r="E45" s="2" t="str">
        <f aca="false">Clean!E45</f>
        <v>Executive</v>
      </c>
      <c r="F45" s="2" t="str">
        <f aca="false">IF(E45="","Unknown",E45)</f>
        <v>Executive</v>
      </c>
      <c r="G45" s="4" t="n">
        <f aca="false">Clean!G45</f>
        <v>92600</v>
      </c>
      <c r="H45" s="4" t="n">
        <f aca="false">IF(G45="",Strategies!$B$7,G45)</f>
        <v>92600</v>
      </c>
      <c r="I45" s="4" t="n">
        <f aca="false">IF(G45="",Strategies!$B$8,G45)</f>
        <v>92600</v>
      </c>
      <c r="J45" s="4" t="n">
        <f aca="false">IF(G45="",IFERROR(VLOOKUP(E45,Strategies!$A$26:$G$35,7,FALSE()),Strategies!$B$8),G45)</f>
        <v>92600</v>
      </c>
      <c r="K45" s="3" t="n">
        <f aca="false">IF(G45="",1,0)</f>
        <v>0</v>
      </c>
      <c r="L45" s="3" t="n">
        <f aca="false">Clean!H45</f>
        <v>4</v>
      </c>
      <c r="M45" s="5" t="n">
        <f aca="false">Clean!I45</f>
        <v>44544</v>
      </c>
      <c r="N45" s="3" t="n">
        <f aca="false">IF(L45="",IF(M45="",Strategies!$B$6,DATEDIF(M45,DATE(2026,9,13),"y")),L45)</f>
        <v>4</v>
      </c>
      <c r="O45" s="2" t="str">
        <f aca="false">IF(L45&lt;&gt;"","observed",IF(M45&lt;&gt;"","derived from date","median (fallback)"))</f>
        <v>observed</v>
      </c>
      <c r="P45" s="4" t="str">
        <f aca="false">Clean!M45</f>
        <v/>
      </c>
      <c r="Q45" s="4" t="n">
        <f aca="false">IF(P45="",Strategies!$B$9,P45)</f>
        <v>10652.68</v>
      </c>
      <c r="R45" s="3" t="n">
        <f aca="false">IF(P45="",1,0)</f>
        <v>1</v>
      </c>
      <c r="S45" s="3" t="str">
        <f aca="false">Clean!U45</f>
        <v/>
      </c>
      <c r="T45" s="3" t="n">
        <f aca="false">IF(S45="",Strategies!$B$10,S45)</f>
        <v>630</v>
      </c>
      <c r="U45" s="2" t="str">
        <f aca="false">Clean!J45</f>
        <v/>
      </c>
      <c r="V45" s="2" t="str">
        <f aca="false">IF(U45="",Strategies!$B$11,U45)</f>
        <v>App</v>
      </c>
      <c r="W45" s="2" t="str">
        <f aca="false">IF(U45="","Unknown",U45)</f>
        <v>Unknown</v>
      </c>
      <c r="X45" s="4" t="str">
        <f aca="false">Clean!Q45</f>
        <v/>
      </c>
      <c r="Y45" s="4" t="str">
        <f aca="false">Clean!R45</f>
        <v/>
      </c>
      <c r="Z45" s="4" t="n">
        <f aca="false">IF(X45="",IF(Y45="",0,""),X45)</f>
        <v>0</v>
      </c>
      <c r="AA45" s="4" t="n">
        <f aca="false">IF(Y45="",IF(X45="",0,IF(X45=0,0,ROUND(X45*Strategies!$B$12,2))),Y45)</f>
        <v>0</v>
      </c>
      <c r="AB45" s="2" t="str">
        <f aca="false">IF(AND(X45="",Y45=""),"no card (structural)",IF(X45="","limit missing – verify",IF(Y45="","spend imputed by ratio","complete")))</f>
        <v>no card (structural)</v>
      </c>
      <c r="AC45" s="4" t="str">
        <f aca="false">Clean!S45</f>
        <v/>
      </c>
      <c r="AD45" s="4" t="str">
        <f aca="false">Clean!T45</f>
        <v/>
      </c>
      <c r="AE45" s="4" t="n">
        <f aca="false">IF(AC45="",IF(AD45="",0,""),AC45)</f>
        <v>0</v>
      </c>
      <c r="AF45" s="4" t="n">
        <f aca="false">IF(AD45="",IF(AC45="",0,IF(AC45=0,0,ROUND(AC45*Strategies!$B$13,0))),AD45)</f>
        <v>0</v>
      </c>
      <c r="AG45" s="3" t="str">
        <f aca="false">Clean!V45</f>
        <v/>
      </c>
      <c r="AH45" s="3" t="n">
        <f aca="false">IF(AG45="",0,AG45)</f>
        <v>0</v>
      </c>
      <c r="AI45" s="3" t="n">
        <f aca="false">IF(AG45="",1,0)</f>
        <v>1</v>
      </c>
      <c r="AJ45" s="3" t="n">
        <f aca="false">Missing_Matrix!W45</f>
        <v>13</v>
      </c>
      <c r="AK45" s="2" t="str">
        <f aca="false">IF(AJ45=0,"keep","drop")</f>
        <v>drop</v>
      </c>
      <c r="AL45" s="2" t="str">
        <f aca="false">IF(Missing_Matrix!B45+Missing_Matrix!G45+Missing_Matrix!H45+Missing_Matrix!J45+Missing_Matrix!K45+Missing_Matrix!L45+Missing_Matrix!M45+Missing_Matrix!U45=0,"keep","drop")</f>
        <v>drop</v>
      </c>
    </row>
    <row r="46" customFormat="false" ht="15" hidden="false" customHeight="false" outlineLevel="0" collapsed="false">
      <c r="A46" s="2" t="str">
        <f aca="false">Clean!A46</f>
        <v>CL00045</v>
      </c>
      <c r="B46" s="3" t="n">
        <f aca="false">Clean!B46</f>
        <v>36</v>
      </c>
      <c r="C46" s="3" t="n">
        <f aca="false">IF(B46="",Strategies!$B$5,B46)</f>
        <v>36</v>
      </c>
      <c r="D46" s="3" t="n">
        <f aca="false">IF(B46="",1,0)</f>
        <v>0</v>
      </c>
      <c r="E46" s="2" t="str">
        <f aca="false">Clean!E46</f>
        <v>Employee</v>
      </c>
      <c r="F46" s="2" t="str">
        <f aca="false">IF(E46="","Unknown",E46)</f>
        <v>Employee</v>
      </c>
      <c r="G46" s="4" t="n">
        <f aca="false">Clean!G46</f>
        <v>33500</v>
      </c>
      <c r="H46" s="4" t="n">
        <f aca="false">IF(G46="",Strategies!$B$7,G46)</f>
        <v>33500</v>
      </c>
      <c r="I46" s="4" t="n">
        <f aca="false">IF(G46="",Strategies!$B$8,G46)</f>
        <v>33500</v>
      </c>
      <c r="J46" s="4" t="n">
        <f aca="false">IF(G46="",IFERROR(VLOOKUP(E46,Strategies!$A$26:$G$35,7,FALSE()),Strategies!$B$8),G46)</f>
        <v>33500</v>
      </c>
      <c r="K46" s="3" t="n">
        <f aca="false">IF(G46="",1,0)</f>
        <v>0</v>
      </c>
      <c r="L46" s="3" t="n">
        <f aca="false">Clean!H46</f>
        <v>1</v>
      </c>
      <c r="M46" s="5" t="n">
        <f aca="false">Clean!I46</f>
        <v>45663</v>
      </c>
      <c r="N46" s="3" t="n">
        <f aca="false">IF(L46="",IF(M46="",Strategies!$B$6,DATEDIF(M46,DATE(2026,9,13),"y")),L46)</f>
        <v>1</v>
      </c>
      <c r="O46" s="2" t="str">
        <f aca="false">IF(L46&lt;&gt;"","observed",IF(M46&lt;&gt;"","derived from date","median (fallback)"))</f>
        <v>observed</v>
      </c>
      <c r="P46" s="4" t="n">
        <f aca="false">Clean!M46</f>
        <v>9764.09</v>
      </c>
      <c r="Q46" s="4" t="n">
        <f aca="false">IF(P46="",Strategies!$B$9,P46)</f>
        <v>9764.09</v>
      </c>
      <c r="R46" s="3" t="n">
        <f aca="false">IF(P46="",1,0)</f>
        <v>0</v>
      </c>
      <c r="S46" s="3" t="str">
        <f aca="false">Clean!U46</f>
        <v/>
      </c>
      <c r="T46" s="3" t="n">
        <f aca="false">IF(S46="",Strategies!$B$10,S46)</f>
        <v>630</v>
      </c>
      <c r="U46" s="2" t="str">
        <f aca="false">Clean!J46</f>
        <v>Branch</v>
      </c>
      <c r="V46" s="2" t="str">
        <f aca="false">IF(U46="",Strategies!$B$11,U46)</f>
        <v>Branch</v>
      </c>
      <c r="W46" s="2" t="str">
        <f aca="false">IF(U46="","Unknown",U46)</f>
        <v>Branch</v>
      </c>
      <c r="X46" s="4" t="n">
        <f aca="false">Clean!Q46</f>
        <v>5500</v>
      </c>
      <c r="Y46" s="4" t="n">
        <f aca="false">Clean!R46</f>
        <v>868.76</v>
      </c>
      <c r="Z46" s="4" t="n">
        <f aca="false">IF(X46="",IF(Y46="",0,""),X46)</f>
        <v>5500</v>
      </c>
      <c r="AA46" s="4" t="n">
        <f aca="false">IF(Y46="",IF(X46="",0,IF(X46=0,0,ROUND(X46*Strategies!$B$12,2))),Y46)</f>
        <v>868.76</v>
      </c>
      <c r="AB46" s="2" t="str">
        <f aca="false">IF(AND(X46="",Y46=""),"no card (structural)",IF(X46="","limit missing – verify",IF(Y46="","spend imputed by ratio","complete")))</f>
        <v>complete</v>
      </c>
      <c r="AC46" s="4" t="n">
        <f aca="false">Clean!S46</f>
        <v>0</v>
      </c>
      <c r="AD46" s="4" t="n">
        <f aca="false">Clean!T46</f>
        <v>0</v>
      </c>
      <c r="AE46" s="4" t="n">
        <f aca="false">IF(AC46="",IF(AD46="",0,""),AC46)</f>
        <v>0</v>
      </c>
      <c r="AF46" s="4" t="n">
        <f aca="false">IF(AD46="",IF(AC46="",0,IF(AC46=0,0,ROUND(AC46*Strategies!$B$13,0))),AD46)</f>
        <v>0</v>
      </c>
      <c r="AG46" s="3" t="n">
        <f aca="false">Clean!V46</f>
        <v>1</v>
      </c>
      <c r="AH46" s="3" t="n">
        <f aca="false">IF(AG46="",0,AG46)</f>
        <v>1</v>
      </c>
      <c r="AI46" s="3" t="n">
        <f aca="false">IF(AG46="",1,0)</f>
        <v>0</v>
      </c>
      <c r="AJ46" s="3" t="n">
        <f aca="false">Missing_Matrix!W46</f>
        <v>1</v>
      </c>
      <c r="AK46" s="2" t="str">
        <f aca="false">IF(AJ46=0,"keep","drop")</f>
        <v>drop</v>
      </c>
      <c r="AL46" s="2" t="str">
        <f aca="false">IF(Missing_Matrix!B46+Missing_Matrix!G46+Missing_Matrix!H46+Missing_Matrix!J46+Missing_Matrix!K46+Missing_Matrix!L46+Missing_Matrix!M46+Missing_Matrix!U46=0,"keep","drop")</f>
        <v>drop</v>
      </c>
    </row>
    <row r="47" customFormat="false" ht="15" hidden="false" customHeight="false" outlineLevel="0" collapsed="false">
      <c r="A47" s="2" t="str">
        <f aca="false">Clean!A47</f>
        <v>CL00046</v>
      </c>
      <c r="B47" s="3" t="n">
        <f aca="false">Clean!B47</f>
        <v>77</v>
      </c>
      <c r="C47" s="3" t="n">
        <f aca="false">IF(B47="",Strategies!$B$5,B47)</f>
        <v>77</v>
      </c>
      <c r="D47" s="3" t="n">
        <f aca="false">IF(B47="",1,0)</f>
        <v>0</v>
      </c>
      <c r="E47" s="2" t="str">
        <f aca="false">Clean!E47</f>
        <v>Retired</v>
      </c>
      <c r="F47" s="2" t="str">
        <f aca="false">IF(E47="","Unknown",E47)</f>
        <v>Retired</v>
      </c>
      <c r="G47" s="4" t="n">
        <f aca="false">Clean!G47</f>
        <v>24100</v>
      </c>
      <c r="H47" s="4" t="n">
        <f aca="false">IF(G47="",Strategies!$B$7,G47)</f>
        <v>24100</v>
      </c>
      <c r="I47" s="4" t="n">
        <f aca="false">IF(G47="",Strategies!$B$8,G47)</f>
        <v>24100</v>
      </c>
      <c r="J47" s="4" t="n">
        <f aca="false">IF(G47="",IFERROR(VLOOKUP(E47,Strategies!$A$26:$G$35,7,FALSE()),Strategies!$B$8),G47)</f>
        <v>24100</v>
      </c>
      <c r="K47" s="3" t="n">
        <f aca="false">IF(G47="",1,0)</f>
        <v>0</v>
      </c>
      <c r="L47" s="3" t="n">
        <f aca="false">Clean!H47</f>
        <v>11</v>
      </c>
      <c r="M47" s="5" t="n">
        <f aca="false">Clean!I47</f>
        <v>42252</v>
      </c>
      <c r="N47" s="3" t="n">
        <f aca="false">IF(L47="",IF(M47="",Strategies!$B$6,DATEDIF(M47,DATE(2026,9,13),"y")),L47)</f>
        <v>11</v>
      </c>
      <c r="O47" s="2" t="str">
        <f aca="false">IF(L47&lt;&gt;"","observed",IF(M47&lt;&gt;"","derived from date","median (fallback)"))</f>
        <v>observed</v>
      </c>
      <c r="P47" s="4" t="n">
        <f aca="false">Clean!M47</f>
        <v>22888.41</v>
      </c>
      <c r="Q47" s="4" t="n">
        <f aca="false">IF(P47="",Strategies!$B$9,P47)</f>
        <v>22888.41</v>
      </c>
      <c r="R47" s="3" t="n">
        <f aca="false">IF(P47="",1,0)</f>
        <v>0</v>
      </c>
      <c r="S47" s="3" t="n">
        <f aca="false">Clean!U47</f>
        <v>605</v>
      </c>
      <c r="T47" s="3" t="n">
        <f aca="false">IF(S47="",Strategies!$B$10,S47)</f>
        <v>605</v>
      </c>
      <c r="U47" s="2" t="str">
        <f aca="false">Clean!J47</f>
        <v>Online Banking</v>
      </c>
      <c r="V47" s="2" t="str">
        <f aca="false">IF(U47="",Strategies!$B$11,U47)</f>
        <v>Online Banking</v>
      </c>
      <c r="W47" s="2" t="str">
        <f aca="false">IF(U47="","Unknown",U47)</f>
        <v>Online Banking</v>
      </c>
      <c r="X47" s="4" t="n">
        <f aca="false">Clean!Q47</f>
        <v>4000</v>
      </c>
      <c r="Y47" s="4" t="n">
        <f aca="false">Clean!R47</f>
        <v>867.48</v>
      </c>
      <c r="Z47" s="4" t="n">
        <f aca="false">IF(X47="",IF(Y47="",0,""),X47)</f>
        <v>4000</v>
      </c>
      <c r="AA47" s="4" t="n">
        <f aca="false">IF(Y47="",IF(X47="",0,IF(X47=0,0,ROUND(X47*Strategies!$B$12,2))),Y47)</f>
        <v>867.48</v>
      </c>
      <c r="AB47" s="2" t="str">
        <f aca="false">IF(AND(X47="",Y47=""),"no card (structural)",IF(X47="","limit missing – verify",IF(Y47="","spend imputed by ratio","complete")))</f>
        <v>complete</v>
      </c>
      <c r="AC47" s="4" t="str">
        <f aca="false">Clean!S47</f>
        <v/>
      </c>
      <c r="AD47" s="4" t="str">
        <f aca="false">Clean!T47</f>
        <v/>
      </c>
      <c r="AE47" s="4" t="n">
        <f aca="false">IF(AC47="",IF(AD47="",0,""),AC47)</f>
        <v>0</v>
      </c>
      <c r="AF47" s="4" t="n">
        <f aca="false">IF(AD47="",IF(AC47="",0,IF(AC47=0,0,ROUND(AC47*Strategies!$B$13,0))),AD47)</f>
        <v>0</v>
      </c>
      <c r="AG47" s="3" t="str">
        <f aca="false">Clean!V47</f>
        <v/>
      </c>
      <c r="AH47" s="3" t="n">
        <f aca="false">IF(AG47="",0,AG47)</f>
        <v>0</v>
      </c>
      <c r="AI47" s="3" t="n">
        <f aca="false">IF(AG47="",1,0)</f>
        <v>1</v>
      </c>
      <c r="AJ47" s="3" t="n">
        <f aca="false">Missing_Matrix!W47</f>
        <v>4</v>
      </c>
      <c r="AK47" s="2" t="str">
        <f aca="false">IF(AJ47=0,"keep","drop")</f>
        <v>drop</v>
      </c>
      <c r="AL47" s="2" t="str">
        <f aca="false">IF(Missing_Matrix!B47+Missing_Matrix!G47+Missing_Matrix!H47+Missing_Matrix!J47+Missing_Matrix!K47+Missing_Matrix!L47+Missing_Matrix!M47+Missing_Matrix!U47=0,"keep","drop")</f>
        <v>keep</v>
      </c>
    </row>
    <row r="48" customFormat="false" ht="15" hidden="false" customHeight="false" outlineLevel="0" collapsed="false">
      <c r="A48" s="2" t="str">
        <f aca="false">Clean!A48</f>
        <v>CL00047</v>
      </c>
      <c r="B48" s="3" t="str">
        <f aca="false">Clean!B48</f>
        <v/>
      </c>
      <c r="C48" s="3" t="n">
        <f aca="false">IF(B48="",Strategies!$B$5,B48)</f>
        <v>47</v>
      </c>
      <c r="D48" s="3" t="n">
        <f aca="false">IF(B48="",1,0)</f>
        <v>1</v>
      </c>
      <c r="E48" s="2" t="str">
        <f aca="false">Clean!E48</f>
        <v>Retired</v>
      </c>
      <c r="F48" s="2" t="str">
        <f aca="false">IF(E48="","Unknown",E48)</f>
        <v>Retired</v>
      </c>
      <c r="G48" s="4" t="n">
        <f aca="false">Clean!G48</f>
        <v>26200</v>
      </c>
      <c r="H48" s="4" t="n">
        <f aca="false">IF(G48="",Strategies!$B$7,G48)</f>
        <v>26200</v>
      </c>
      <c r="I48" s="4" t="n">
        <f aca="false">IF(G48="",Strategies!$B$8,G48)</f>
        <v>26200</v>
      </c>
      <c r="J48" s="4" t="n">
        <f aca="false">IF(G48="",IFERROR(VLOOKUP(E48,Strategies!$A$26:$G$35,7,FALSE()),Strategies!$B$8),G48)</f>
        <v>26200</v>
      </c>
      <c r="K48" s="3" t="n">
        <f aca="false">IF(G48="",1,0)</f>
        <v>0</v>
      </c>
      <c r="L48" s="3" t="str">
        <f aca="false">Clean!H48</f>
        <v/>
      </c>
      <c r="M48" s="5" t="n">
        <f aca="false">Clean!I48</f>
        <v>44219</v>
      </c>
      <c r="N48" s="3" t="n">
        <f aca="false">IF(L48="",IF(M48="",Strategies!$B$6,DATEDIF(M48,DATE(2026,9,13),"y")),L48)</f>
        <v>5</v>
      </c>
      <c r="O48" s="2" t="str">
        <f aca="false">IF(L48&lt;&gt;"","observed",IF(M48&lt;&gt;"","derived from date","median (fallback)"))</f>
        <v>derived from date</v>
      </c>
      <c r="P48" s="4" t="n">
        <f aca="false">Clean!M48</f>
        <v>15234.56</v>
      </c>
      <c r="Q48" s="4" t="n">
        <f aca="false">IF(P48="",Strategies!$B$9,P48)</f>
        <v>15234.56</v>
      </c>
      <c r="R48" s="3" t="n">
        <f aca="false">IF(P48="",1,0)</f>
        <v>0</v>
      </c>
      <c r="S48" s="3" t="n">
        <f aca="false">Clean!U48</f>
        <v>581</v>
      </c>
      <c r="T48" s="3" t="n">
        <f aca="false">IF(S48="",Strategies!$B$10,S48)</f>
        <v>581</v>
      </c>
      <c r="U48" s="2" t="str">
        <f aca="false">Clean!J48</f>
        <v>Branch</v>
      </c>
      <c r="V48" s="2" t="str">
        <f aca="false">IF(U48="",Strategies!$B$11,U48)</f>
        <v>Branch</v>
      </c>
      <c r="W48" s="2" t="str">
        <f aca="false">IF(U48="","Unknown",U48)</f>
        <v>Branch</v>
      </c>
      <c r="X48" s="4" t="n">
        <f aca="false">Clean!Q48</f>
        <v>4500</v>
      </c>
      <c r="Y48" s="4" t="n">
        <f aca="false">Clean!R48</f>
        <v>610.35</v>
      </c>
      <c r="Z48" s="4" t="n">
        <f aca="false">IF(X48="",IF(Y48="",0,""),X48)</f>
        <v>4500</v>
      </c>
      <c r="AA48" s="4" t="n">
        <f aca="false">IF(Y48="",IF(X48="",0,IF(X48=0,0,ROUND(X48*Strategies!$B$12,2))),Y48)</f>
        <v>610.35</v>
      </c>
      <c r="AB48" s="2" t="str">
        <f aca="false">IF(AND(X48="",Y48=""),"no card (structural)",IF(X48="","limit missing – verify",IF(Y48="","spend imputed by ratio","complete")))</f>
        <v>complete</v>
      </c>
      <c r="AC48" s="4" t="n">
        <f aca="false">Clean!S48</f>
        <v>0</v>
      </c>
      <c r="AD48" s="4" t="n">
        <f aca="false">Clean!T48</f>
        <v>0</v>
      </c>
      <c r="AE48" s="4" t="n">
        <f aca="false">IF(AC48="",IF(AD48="",0,""),AC48)</f>
        <v>0</v>
      </c>
      <c r="AF48" s="4" t="n">
        <f aca="false">IF(AD48="",IF(AC48="",0,IF(AC48=0,0,ROUND(AC48*Strategies!$B$13,0))),AD48)</f>
        <v>0</v>
      </c>
      <c r="AG48" s="3" t="n">
        <f aca="false">Clean!V48</f>
        <v>0</v>
      </c>
      <c r="AH48" s="3" t="n">
        <f aca="false">IF(AG48="",0,AG48)</f>
        <v>0</v>
      </c>
      <c r="AI48" s="3" t="n">
        <f aca="false">IF(AG48="",1,0)</f>
        <v>0</v>
      </c>
      <c r="AJ48" s="3" t="n">
        <f aca="false">Missing_Matrix!W48</f>
        <v>2</v>
      </c>
      <c r="AK48" s="2" t="str">
        <f aca="false">IF(AJ48=0,"keep","drop")</f>
        <v>drop</v>
      </c>
      <c r="AL48" s="2" t="str">
        <f aca="false">IF(Missing_Matrix!B48+Missing_Matrix!G48+Missing_Matrix!H48+Missing_Matrix!J48+Missing_Matrix!K48+Missing_Matrix!L48+Missing_Matrix!M48+Missing_Matrix!U48=0,"keep","drop")</f>
        <v>drop</v>
      </c>
    </row>
    <row r="49" customFormat="false" ht="15" hidden="false" customHeight="false" outlineLevel="0" collapsed="false">
      <c r="A49" s="2" t="str">
        <f aca="false">Clean!A49</f>
        <v>CL00048</v>
      </c>
      <c r="B49" s="3" t="n">
        <f aca="false">Clean!B49</f>
        <v>78</v>
      </c>
      <c r="C49" s="3" t="n">
        <f aca="false">IF(B49="",Strategies!$B$5,B49)</f>
        <v>78</v>
      </c>
      <c r="D49" s="3" t="n">
        <f aca="false">IF(B49="",1,0)</f>
        <v>0</v>
      </c>
      <c r="E49" s="2" t="str">
        <f aca="false">Clean!E49</f>
        <v>Retired</v>
      </c>
      <c r="F49" s="2" t="str">
        <f aca="false">IF(E49="","Unknown",E49)</f>
        <v>Retired</v>
      </c>
      <c r="G49" s="4" t="n">
        <f aca="false">Clean!G49</f>
        <v>34000</v>
      </c>
      <c r="H49" s="4" t="n">
        <f aca="false">IF(G49="",Strategies!$B$7,G49)</f>
        <v>34000</v>
      </c>
      <c r="I49" s="4" t="n">
        <f aca="false">IF(G49="",Strategies!$B$8,G49)</f>
        <v>34000</v>
      </c>
      <c r="J49" s="4" t="n">
        <f aca="false">IF(G49="",IFERROR(VLOOKUP(E49,Strategies!$A$26:$G$35,7,FALSE()),Strategies!$B$8),G49)</f>
        <v>34000</v>
      </c>
      <c r="K49" s="3" t="n">
        <f aca="false">IF(G49="",1,0)</f>
        <v>0</v>
      </c>
      <c r="L49" s="3" t="n">
        <f aca="false">Clean!H49</f>
        <v>17</v>
      </c>
      <c r="M49" s="5" t="n">
        <f aca="false">Clean!I49</f>
        <v>39960</v>
      </c>
      <c r="N49" s="3" t="n">
        <f aca="false">IF(L49="",IF(M49="",Strategies!$B$6,DATEDIF(M49,DATE(2026,9,13),"y")),L49)</f>
        <v>17</v>
      </c>
      <c r="O49" s="2" t="str">
        <f aca="false">IF(L49&lt;&gt;"","observed",IF(M49&lt;&gt;"","derived from date","median (fallback)"))</f>
        <v>observed</v>
      </c>
      <c r="P49" s="4" t="n">
        <f aca="false">Clean!M49</f>
        <v>28556.96</v>
      </c>
      <c r="Q49" s="4" t="n">
        <f aca="false">IF(P49="",Strategies!$B$9,P49)</f>
        <v>28556.96</v>
      </c>
      <c r="R49" s="3" t="n">
        <f aca="false">IF(P49="",1,0)</f>
        <v>0</v>
      </c>
      <c r="S49" s="3" t="n">
        <f aca="false">Clean!U49</f>
        <v>710</v>
      </c>
      <c r="T49" s="3" t="n">
        <f aca="false">IF(S49="",Strategies!$B$10,S49)</f>
        <v>710</v>
      </c>
      <c r="U49" s="2" t="str">
        <f aca="false">Clean!J49</f>
        <v>App</v>
      </c>
      <c r="V49" s="2" t="str">
        <f aca="false">IF(U49="",Strategies!$B$11,U49)</f>
        <v>App</v>
      </c>
      <c r="W49" s="2" t="str">
        <f aca="false">IF(U49="","Unknown",U49)</f>
        <v>App</v>
      </c>
      <c r="X49" s="4" t="n">
        <f aca="false">Clean!Q49</f>
        <v>6000</v>
      </c>
      <c r="Y49" s="4" t="n">
        <f aca="false">Clean!R49</f>
        <v>2243.79</v>
      </c>
      <c r="Z49" s="4" t="n">
        <f aca="false">IF(X49="",IF(Y49="",0,""),X49)</f>
        <v>6000</v>
      </c>
      <c r="AA49" s="4" t="n">
        <f aca="false">IF(Y49="",IF(X49="",0,IF(X49=0,0,ROUND(X49*Strategies!$B$12,2))),Y49)</f>
        <v>2243.79</v>
      </c>
      <c r="AB49" s="2" t="str">
        <f aca="false">IF(AND(X49="",Y49=""),"no card (structural)",IF(X49="","limit missing – verify",IF(Y49="","spend imputed by ratio","complete")))</f>
        <v>complete</v>
      </c>
      <c r="AC49" s="4" t="n">
        <f aca="false">Clean!S49</f>
        <v>143000</v>
      </c>
      <c r="AD49" s="4" t="n">
        <f aca="false">Clean!T49</f>
        <v>958</v>
      </c>
      <c r="AE49" s="4" t="n">
        <f aca="false">IF(AC49="",IF(AD49="",0,""),AC49)</f>
        <v>143000</v>
      </c>
      <c r="AF49" s="4" t="n">
        <f aca="false">IF(AD49="",IF(AC49="",0,IF(AC49=0,0,ROUND(AC49*Strategies!$B$13,0))),AD49)</f>
        <v>958</v>
      </c>
      <c r="AG49" s="3" t="n">
        <f aca="false">Clean!V49</f>
        <v>0</v>
      </c>
      <c r="AH49" s="3" t="n">
        <f aca="false">IF(AG49="",0,AG49)</f>
        <v>0</v>
      </c>
      <c r="AI49" s="3" t="n">
        <f aca="false">IF(AG49="",1,0)</f>
        <v>0</v>
      </c>
      <c r="AJ49" s="3" t="n">
        <f aca="false">Missing_Matrix!W49</f>
        <v>0</v>
      </c>
      <c r="AK49" s="2" t="str">
        <f aca="false">IF(AJ49=0,"keep","drop")</f>
        <v>keep</v>
      </c>
      <c r="AL49" s="2" t="str">
        <f aca="false">IF(Missing_Matrix!B49+Missing_Matrix!G49+Missing_Matrix!H49+Missing_Matrix!J49+Missing_Matrix!K49+Missing_Matrix!L49+Missing_Matrix!M49+Missing_Matrix!U49=0,"keep","drop")</f>
        <v>keep</v>
      </c>
    </row>
    <row r="50" customFormat="false" ht="15" hidden="false" customHeight="false" outlineLevel="0" collapsed="false">
      <c r="A50" s="2" t="str">
        <f aca="false">Clean!A50</f>
        <v>CL00049</v>
      </c>
      <c r="B50" s="3" t="str">
        <f aca="false">Clean!B50</f>
        <v/>
      </c>
      <c r="C50" s="3" t="n">
        <f aca="false">IF(B50="",Strategies!$B$5,B50)</f>
        <v>47</v>
      </c>
      <c r="D50" s="3" t="n">
        <f aca="false">IF(B50="",1,0)</f>
        <v>1</v>
      </c>
      <c r="E50" s="2" t="str">
        <f aca="false">Clean!E50</f>
        <v>Retired</v>
      </c>
      <c r="F50" s="2" t="str">
        <f aca="false">IF(E50="","Unknown",E50)</f>
        <v>Retired</v>
      </c>
      <c r="G50" s="4" t="n">
        <f aca="false">Clean!G50</f>
        <v>20700</v>
      </c>
      <c r="H50" s="4" t="n">
        <f aca="false">IF(G50="",Strategies!$B$7,G50)</f>
        <v>20700</v>
      </c>
      <c r="I50" s="4" t="n">
        <f aca="false">IF(G50="",Strategies!$B$8,G50)</f>
        <v>20700</v>
      </c>
      <c r="J50" s="4" t="n">
        <f aca="false">IF(G50="",IFERROR(VLOOKUP(E50,Strategies!$A$26:$G$35,7,FALSE()),Strategies!$B$8),G50)</f>
        <v>20700</v>
      </c>
      <c r="K50" s="3" t="n">
        <f aca="false">IF(G50="",1,0)</f>
        <v>0</v>
      </c>
      <c r="L50" s="3" t="n">
        <f aca="false">Clean!H50</f>
        <v>11</v>
      </c>
      <c r="M50" s="5" t="n">
        <f aca="false">Clean!I50</f>
        <v>42230</v>
      </c>
      <c r="N50" s="3" t="n">
        <f aca="false">IF(L50="",IF(M50="",Strategies!$B$6,DATEDIF(M50,DATE(2026,9,13),"y")),L50)</f>
        <v>11</v>
      </c>
      <c r="O50" s="2" t="str">
        <f aca="false">IF(L50&lt;&gt;"","observed",IF(M50&lt;&gt;"","derived from date","median (fallback)"))</f>
        <v>observed</v>
      </c>
      <c r="P50" s="4" t="n">
        <f aca="false">Clean!M50</f>
        <v>21287.63</v>
      </c>
      <c r="Q50" s="4" t="n">
        <f aca="false">IF(P50="",Strategies!$B$9,P50)</f>
        <v>21287.63</v>
      </c>
      <c r="R50" s="3" t="n">
        <f aca="false">IF(P50="",1,0)</f>
        <v>0</v>
      </c>
      <c r="S50" s="3" t="n">
        <f aca="false">Clean!U50</f>
        <v>701</v>
      </c>
      <c r="T50" s="3" t="n">
        <f aca="false">IF(S50="",Strategies!$B$10,S50)</f>
        <v>701</v>
      </c>
      <c r="U50" s="2" t="str">
        <f aca="false">Clean!J50</f>
        <v>Branch</v>
      </c>
      <c r="V50" s="2" t="str">
        <f aca="false">IF(U50="",Strategies!$B$11,U50)</f>
        <v>Branch</v>
      </c>
      <c r="W50" s="2" t="str">
        <f aca="false">IF(U50="","Unknown",U50)</f>
        <v>Branch</v>
      </c>
      <c r="X50" s="4" t="n">
        <f aca="false">Clean!Q50</f>
        <v>4000</v>
      </c>
      <c r="Y50" s="4" t="n">
        <f aca="false">Clean!R50</f>
        <v>218.39</v>
      </c>
      <c r="Z50" s="4" t="n">
        <f aca="false">IF(X50="",IF(Y50="",0,""),X50)</f>
        <v>4000</v>
      </c>
      <c r="AA50" s="4" t="n">
        <f aca="false">IF(Y50="",IF(X50="",0,IF(X50=0,0,ROUND(X50*Strategies!$B$12,2))),Y50)</f>
        <v>218.39</v>
      </c>
      <c r="AB50" s="2" t="str">
        <f aca="false">IF(AND(X50="",Y50=""),"no card (structural)",IF(X50="","limit missing – verify",IF(Y50="","spend imputed by ratio","complete")))</f>
        <v>complete</v>
      </c>
      <c r="AC50" s="4" t="n">
        <f aca="false">Clean!S50</f>
        <v>0</v>
      </c>
      <c r="AD50" s="4" t="n">
        <f aca="false">Clean!T50</f>
        <v>0</v>
      </c>
      <c r="AE50" s="4" t="n">
        <f aca="false">IF(AC50="",IF(AD50="",0,""),AC50)</f>
        <v>0</v>
      </c>
      <c r="AF50" s="4" t="n">
        <f aca="false">IF(AD50="",IF(AC50="",0,IF(AC50=0,0,ROUND(AC50*Strategies!$B$13,0))),AD50)</f>
        <v>0</v>
      </c>
      <c r="AG50" s="3" t="n">
        <f aca="false">Clean!V50</f>
        <v>0</v>
      </c>
      <c r="AH50" s="3" t="n">
        <f aca="false">IF(AG50="",0,AG50)</f>
        <v>0</v>
      </c>
      <c r="AI50" s="3" t="n">
        <f aca="false">IF(AG50="",1,0)</f>
        <v>0</v>
      </c>
      <c r="AJ50" s="3" t="n">
        <f aca="false">Missing_Matrix!W50</f>
        <v>1</v>
      </c>
      <c r="AK50" s="2" t="str">
        <f aca="false">IF(AJ50=0,"keep","drop")</f>
        <v>drop</v>
      </c>
      <c r="AL50" s="2" t="str">
        <f aca="false">IF(Missing_Matrix!B50+Missing_Matrix!G50+Missing_Matrix!H50+Missing_Matrix!J50+Missing_Matrix!K50+Missing_Matrix!L50+Missing_Matrix!M50+Missing_Matrix!U50=0,"keep","drop")</f>
        <v>drop</v>
      </c>
    </row>
    <row r="51" customFormat="false" ht="15" hidden="false" customHeight="false" outlineLevel="0" collapsed="false">
      <c r="A51" s="2" t="str">
        <f aca="false">Clean!A51</f>
        <v>CL00050</v>
      </c>
      <c r="B51" s="3" t="n">
        <f aca="false">Clean!B51</f>
        <v>66</v>
      </c>
      <c r="C51" s="3" t="n">
        <f aca="false">IF(B51="",Strategies!$B$5,B51)</f>
        <v>66</v>
      </c>
      <c r="D51" s="3" t="n">
        <f aca="false">IF(B51="",1,0)</f>
        <v>0</v>
      </c>
      <c r="E51" s="2" t="str">
        <f aca="false">Clean!E51</f>
        <v>Retired</v>
      </c>
      <c r="F51" s="2" t="str">
        <f aca="false">IF(E51="","Unknown",E51)</f>
        <v>Retired</v>
      </c>
      <c r="G51" s="4" t="n">
        <f aca="false">Clean!G51</f>
        <v>48700</v>
      </c>
      <c r="H51" s="4" t="n">
        <f aca="false">IF(G51="",Strategies!$B$7,G51)</f>
        <v>48700</v>
      </c>
      <c r="I51" s="4" t="n">
        <f aca="false">IF(G51="",Strategies!$B$8,G51)</f>
        <v>48700</v>
      </c>
      <c r="J51" s="4" t="n">
        <f aca="false">IF(G51="",IFERROR(VLOOKUP(E51,Strategies!$A$26:$G$35,7,FALSE()),Strategies!$B$8),G51)</f>
        <v>48700</v>
      </c>
      <c r="K51" s="3" t="n">
        <f aca="false">IF(G51="",1,0)</f>
        <v>0</v>
      </c>
      <c r="L51" s="3" t="n">
        <f aca="false">Clean!H51</f>
        <v>11</v>
      </c>
      <c r="M51" s="5" t="n">
        <f aca="false">Clean!I51</f>
        <v>41951</v>
      </c>
      <c r="N51" s="3" t="n">
        <f aca="false">IF(L51="",IF(M51="",Strategies!$B$6,DATEDIF(M51,DATE(2026,9,13),"y")),L51)</f>
        <v>11</v>
      </c>
      <c r="O51" s="2" t="str">
        <f aca="false">IF(L51&lt;&gt;"","observed",IF(M51&lt;&gt;"","derived from date","median (fallback)"))</f>
        <v>observed</v>
      </c>
      <c r="P51" s="4" t="n">
        <f aca="false">Clean!M51</f>
        <v>47621.94</v>
      </c>
      <c r="Q51" s="4" t="n">
        <f aca="false">IF(P51="",Strategies!$B$9,P51)</f>
        <v>47621.94</v>
      </c>
      <c r="R51" s="3" t="n">
        <f aca="false">IF(P51="",1,0)</f>
        <v>0</v>
      </c>
      <c r="S51" s="3" t="n">
        <f aca="false">Clean!U51</f>
        <v>637</v>
      </c>
      <c r="T51" s="3" t="n">
        <f aca="false">IF(S51="",Strategies!$B$10,S51)</f>
        <v>637</v>
      </c>
      <c r="U51" s="2" t="str">
        <f aca="false">Clean!J51</f>
        <v>Online Banking</v>
      </c>
      <c r="V51" s="2" t="str">
        <f aca="false">IF(U51="",Strategies!$B$11,U51)</f>
        <v>Online Banking</v>
      </c>
      <c r="W51" s="2" t="str">
        <f aca="false">IF(U51="","Unknown",U51)</f>
        <v>Online Banking</v>
      </c>
      <c r="X51" s="4" t="n">
        <f aca="false">Clean!Q51</f>
        <v>10000</v>
      </c>
      <c r="Y51" s="4" t="n">
        <f aca="false">Clean!R51</f>
        <v>809.29</v>
      </c>
      <c r="Z51" s="4" t="n">
        <f aca="false">IF(X51="",IF(Y51="",0,""),X51)</f>
        <v>10000</v>
      </c>
      <c r="AA51" s="4" t="n">
        <f aca="false">IF(Y51="",IF(X51="",0,IF(X51=0,0,ROUND(X51*Strategies!$B$12,2))),Y51)</f>
        <v>809.29</v>
      </c>
      <c r="AB51" s="2" t="str">
        <f aca="false">IF(AND(X51="",Y51=""),"no card (structural)",IF(X51="","limit missing – verify",IF(Y51="","spend imputed by ratio","complete")))</f>
        <v>complete</v>
      </c>
      <c r="AC51" s="4" t="n">
        <f aca="false">Clean!S51</f>
        <v>0</v>
      </c>
      <c r="AD51" s="4" t="n">
        <f aca="false">Clean!T51</f>
        <v>0</v>
      </c>
      <c r="AE51" s="4" t="n">
        <f aca="false">IF(AC51="",IF(AD51="",0,""),AC51)</f>
        <v>0</v>
      </c>
      <c r="AF51" s="4" t="n">
        <f aca="false">IF(AD51="",IF(AC51="",0,IF(AC51=0,0,ROUND(AC51*Strategies!$B$13,0))),AD51)</f>
        <v>0</v>
      </c>
      <c r="AG51" s="3" t="n">
        <f aca="false">Clean!V51</f>
        <v>1</v>
      </c>
      <c r="AH51" s="3" t="n">
        <f aca="false">IF(AG51="",0,AG51)</f>
        <v>1</v>
      </c>
      <c r="AI51" s="3" t="n">
        <f aca="false">IF(AG51="",1,0)</f>
        <v>0</v>
      </c>
      <c r="AJ51" s="3" t="n">
        <f aca="false">Missing_Matrix!W51</f>
        <v>0</v>
      </c>
      <c r="AK51" s="2" t="str">
        <f aca="false">IF(AJ51=0,"keep","drop")</f>
        <v>keep</v>
      </c>
      <c r="AL51" s="2" t="str">
        <f aca="false">IF(Missing_Matrix!B51+Missing_Matrix!G51+Missing_Matrix!H51+Missing_Matrix!J51+Missing_Matrix!K51+Missing_Matrix!L51+Missing_Matrix!M51+Missing_Matrix!U51=0,"keep","drop")</f>
        <v>keep</v>
      </c>
    </row>
    <row r="52" customFormat="false" ht="15" hidden="false" customHeight="false" outlineLevel="0" collapsed="false">
      <c r="A52" s="2" t="str">
        <f aca="false">Clean!A52</f>
        <v>CL00051</v>
      </c>
      <c r="B52" s="3" t="n">
        <f aca="false">Clean!B52</f>
        <v>68</v>
      </c>
      <c r="C52" s="3" t="n">
        <f aca="false">IF(B52="",Strategies!$B$5,B52)</f>
        <v>68</v>
      </c>
      <c r="D52" s="3" t="n">
        <f aca="false">IF(B52="",1,0)</f>
        <v>0</v>
      </c>
      <c r="E52" s="2" t="str">
        <f aca="false">Clean!E52</f>
        <v>Retired</v>
      </c>
      <c r="F52" s="2" t="str">
        <f aca="false">IF(E52="","Unknown",E52)</f>
        <v>Retired</v>
      </c>
      <c r="G52" s="4" t="n">
        <f aca="false">Clean!G52</f>
        <v>32600</v>
      </c>
      <c r="H52" s="4" t="n">
        <f aca="false">IF(G52="",Strategies!$B$7,G52)</f>
        <v>32600</v>
      </c>
      <c r="I52" s="4" t="n">
        <f aca="false">IF(G52="",Strategies!$B$8,G52)</f>
        <v>32600</v>
      </c>
      <c r="J52" s="4" t="n">
        <f aca="false">IF(G52="",IFERROR(VLOOKUP(E52,Strategies!$A$26:$G$35,7,FALSE()),Strategies!$B$8),G52)</f>
        <v>32600</v>
      </c>
      <c r="K52" s="3" t="n">
        <f aca="false">IF(G52="",1,0)</f>
        <v>0</v>
      </c>
      <c r="L52" s="3" t="n">
        <f aca="false">Clean!H52</f>
        <v>17</v>
      </c>
      <c r="M52" s="5" t="n">
        <f aca="false">Clean!I52</f>
        <v>39799</v>
      </c>
      <c r="N52" s="3" t="n">
        <f aca="false">IF(L52="",IF(M52="",Strategies!$B$6,DATEDIF(M52,DATE(2026,9,13),"y")),L52)</f>
        <v>17</v>
      </c>
      <c r="O52" s="2" t="str">
        <f aca="false">IF(L52&lt;&gt;"","observed",IF(M52&lt;&gt;"","derived from date","median (fallback)"))</f>
        <v>observed</v>
      </c>
      <c r="P52" s="4" t="n">
        <f aca="false">Clean!M52</f>
        <v>0</v>
      </c>
      <c r="Q52" s="4" t="n">
        <f aca="false">IF(P52="",Strategies!$B$9,P52)</f>
        <v>0</v>
      </c>
      <c r="R52" s="3" t="n">
        <f aca="false">IF(P52="",1,0)</f>
        <v>0</v>
      </c>
      <c r="S52" s="3" t="n">
        <f aca="false">Clean!U52</f>
        <v>710</v>
      </c>
      <c r="T52" s="3" t="n">
        <f aca="false">IF(S52="",Strategies!$B$10,S52)</f>
        <v>710</v>
      </c>
      <c r="U52" s="2" t="str">
        <f aca="false">Clean!J52</f>
        <v>Phone</v>
      </c>
      <c r="V52" s="2" t="str">
        <f aca="false">IF(U52="",Strategies!$B$11,U52)</f>
        <v>Phone</v>
      </c>
      <c r="W52" s="2" t="str">
        <f aca="false">IF(U52="","Unknown",U52)</f>
        <v>Phone</v>
      </c>
      <c r="X52" s="4" t="n">
        <f aca="false">Clean!Q52</f>
        <v>6000</v>
      </c>
      <c r="Y52" s="4" t="n">
        <f aca="false">Clean!R52</f>
        <v>1460.15</v>
      </c>
      <c r="Z52" s="4" t="n">
        <f aca="false">IF(X52="",IF(Y52="",0,""),X52)</f>
        <v>6000</v>
      </c>
      <c r="AA52" s="4" t="n">
        <f aca="false">IF(Y52="",IF(X52="",0,IF(X52=0,0,ROUND(X52*Strategies!$B$12,2))),Y52)</f>
        <v>1460.15</v>
      </c>
      <c r="AB52" s="2" t="str">
        <f aca="false">IF(AND(X52="",Y52=""),"no card (structural)",IF(X52="","limit missing – verify",IF(Y52="","spend imputed by ratio","complete")))</f>
        <v>complete</v>
      </c>
      <c r="AC52" s="4" t="n">
        <f aca="false">Clean!S52</f>
        <v>142000</v>
      </c>
      <c r="AD52" s="4" t="n">
        <f aca="false">Clean!T52</f>
        <v>743</v>
      </c>
      <c r="AE52" s="4" t="n">
        <f aca="false">IF(AC52="",IF(AD52="",0,""),AC52)</f>
        <v>142000</v>
      </c>
      <c r="AF52" s="4" t="n">
        <f aca="false">IF(AD52="",IF(AC52="",0,IF(AC52=0,0,ROUND(AC52*Strategies!$B$13,0))),AD52)</f>
        <v>743</v>
      </c>
      <c r="AG52" s="3" t="n">
        <f aca="false">Clean!V52</f>
        <v>0</v>
      </c>
      <c r="AH52" s="3" t="n">
        <f aca="false">IF(AG52="",0,AG52)</f>
        <v>0</v>
      </c>
      <c r="AI52" s="3" t="n">
        <f aca="false">IF(AG52="",1,0)</f>
        <v>0</v>
      </c>
      <c r="AJ52" s="3" t="n">
        <f aca="false">Missing_Matrix!W52</f>
        <v>0</v>
      </c>
      <c r="AK52" s="2" t="str">
        <f aca="false">IF(AJ52=0,"keep","drop")</f>
        <v>keep</v>
      </c>
      <c r="AL52" s="2" t="str">
        <f aca="false">IF(Missing_Matrix!B52+Missing_Matrix!G52+Missing_Matrix!H52+Missing_Matrix!J52+Missing_Matrix!K52+Missing_Matrix!L52+Missing_Matrix!M52+Missing_Matrix!U52=0,"keep","drop")</f>
        <v>keep</v>
      </c>
    </row>
    <row r="53" customFormat="false" ht="15" hidden="false" customHeight="false" outlineLevel="0" collapsed="false">
      <c r="A53" s="2" t="str">
        <f aca="false">Clean!A53</f>
        <v>CL00052</v>
      </c>
      <c r="B53" s="3" t="n">
        <f aca="false">Clean!B53</f>
        <v>40</v>
      </c>
      <c r="C53" s="3" t="n">
        <f aca="false">IF(B53="",Strategies!$B$5,B53)</f>
        <v>40</v>
      </c>
      <c r="D53" s="3" t="n">
        <f aca="false">IF(B53="",1,0)</f>
        <v>0</v>
      </c>
      <c r="E53" s="2" t="str">
        <f aca="false">Clean!E53</f>
        <v>Teacher</v>
      </c>
      <c r="F53" s="2" t="str">
        <f aca="false">IF(E53="","Unknown",E53)</f>
        <v>Teacher</v>
      </c>
      <c r="G53" s="4" t="n">
        <f aca="false">Clean!G53</f>
        <v>22600</v>
      </c>
      <c r="H53" s="4" t="n">
        <f aca="false">IF(G53="",Strategies!$B$7,G53)</f>
        <v>22600</v>
      </c>
      <c r="I53" s="4" t="n">
        <f aca="false">IF(G53="",Strategies!$B$8,G53)</f>
        <v>22600</v>
      </c>
      <c r="J53" s="4" t="n">
        <f aca="false">IF(G53="",IFERROR(VLOOKUP(E53,Strategies!$A$26:$G$35,7,FALSE()),Strategies!$B$8),G53)</f>
        <v>22600</v>
      </c>
      <c r="K53" s="3" t="n">
        <f aca="false">IF(G53="",1,0)</f>
        <v>0</v>
      </c>
      <c r="L53" s="3" t="n">
        <f aca="false">Clean!H53</f>
        <v>11</v>
      </c>
      <c r="M53" s="5" t="n">
        <f aca="false">Clean!I53</f>
        <v>42169</v>
      </c>
      <c r="N53" s="3" t="n">
        <f aca="false">IF(L53="",IF(M53="",Strategies!$B$6,DATEDIF(M53,DATE(2026,9,13),"y")),L53)</f>
        <v>11</v>
      </c>
      <c r="O53" s="2" t="str">
        <f aca="false">IF(L53&lt;&gt;"","observed",IF(M53&lt;&gt;"","derived from date","median (fallback)"))</f>
        <v>observed</v>
      </c>
      <c r="P53" s="4" t="n">
        <f aca="false">Clean!M53</f>
        <v>10399.85</v>
      </c>
      <c r="Q53" s="4" t="n">
        <f aca="false">IF(P53="",Strategies!$B$9,P53)</f>
        <v>10399.85</v>
      </c>
      <c r="R53" s="3" t="n">
        <f aca="false">IF(P53="",1,0)</f>
        <v>0</v>
      </c>
      <c r="S53" s="3" t="n">
        <f aca="false">Clean!U53</f>
        <v>652</v>
      </c>
      <c r="T53" s="3" t="n">
        <f aca="false">IF(S53="",Strategies!$B$10,S53)</f>
        <v>652</v>
      </c>
      <c r="U53" s="2" t="str">
        <f aca="false">Clean!J53</f>
        <v>App</v>
      </c>
      <c r="V53" s="2" t="str">
        <f aca="false">IF(U53="",Strategies!$B$11,U53)</f>
        <v>App</v>
      </c>
      <c r="W53" s="2" t="str">
        <f aca="false">IF(U53="","Unknown",U53)</f>
        <v>App</v>
      </c>
      <c r="X53" s="4" t="n">
        <f aca="false">Clean!Q53</f>
        <v>3500</v>
      </c>
      <c r="Y53" s="4" t="n">
        <f aca="false">Clean!R53</f>
        <v>1724.01</v>
      </c>
      <c r="Z53" s="4" t="n">
        <f aca="false">IF(X53="",IF(Y53="",0,""),X53)</f>
        <v>3500</v>
      </c>
      <c r="AA53" s="4" t="n">
        <f aca="false">IF(Y53="",IF(X53="",0,IF(X53=0,0,ROUND(X53*Strategies!$B$12,2))),Y53)</f>
        <v>1724.01</v>
      </c>
      <c r="AB53" s="2" t="str">
        <f aca="false">IF(AND(X53="",Y53=""),"no card (structural)",IF(X53="","limit missing – verify",IF(Y53="","spend imputed by ratio","complete")))</f>
        <v>complete</v>
      </c>
      <c r="AC53" s="4" t="n">
        <f aca="false">Clean!S53</f>
        <v>97000</v>
      </c>
      <c r="AD53" s="4" t="n">
        <f aca="false">Clean!T53</f>
        <v>712</v>
      </c>
      <c r="AE53" s="4" t="n">
        <f aca="false">IF(AC53="",IF(AD53="",0,""),AC53)</f>
        <v>97000</v>
      </c>
      <c r="AF53" s="4" t="n">
        <f aca="false">IF(AD53="",IF(AC53="",0,IF(AC53=0,0,ROUND(AC53*Strategies!$B$13,0))),AD53)</f>
        <v>712</v>
      </c>
      <c r="AG53" s="3" t="str">
        <f aca="false">Clean!V53</f>
        <v/>
      </c>
      <c r="AH53" s="3" t="n">
        <f aca="false">IF(AG53="",0,AG53)</f>
        <v>0</v>
      </c>
      <c r="AI53" s="3" t="n">
        <f aca="false">IF(AG53="",1,0)</f>
        <v>1</v>
      </c>
      <c r="AJ53" s="3" t="n">
        <f aca="false">Missing_Matrix!W53</f>
        <v>1</v>
      </c>
      <c r="AK53" s="2" t="str">
        <f aca="false">IF(AJ53=0,"keep","drop")</f>
        <v>drop</v>
      </c>
      <c r="AL53" s="2" t="str">
        <f aca="false">IF(Missing_Matrix!B53+Missing_Matrix!G53+Missing_Matrix!H53+Missing_Matrix!J53+Missing_Matrix!K53+Missing_Matrix!L53+Missing_Matrix!M53+Missing_Matrix!U53=0,"keep","drop")</f>
        <v>keep</v>
      </c>
    </row>
    <row r="54" customFormat="false" ht="15" hidden="false" customHeight="false" outlineLevel="0" collapsed="false">
      <c r="A54" s="2" t="str">
        <f aca="false">Clean!A54</f>
        <v>CL00053</v>
      </c>
      <c r="B54" s="3" t="n">
        <f aca="false">Clean!B54</f>
        <v>44</v>
      </c>
      <c r="C54" s="3" t="n">
        <f aca="false">IF(B54="",Strategies!$B$5,B54)</f>
        <v>44</v>
      </c>
      <c r="D54" s="3" t="n">
        <f aca="false">IF(B54="",1,0)</f>
        <v>0</v>
      </c>
      <c r="E54" s="2" t="str">
        <f aca="false">Clean!E54</f>
        <v>Business owner</v>
      </c>
      <c r="F54" s="2" t="str">
        <f aca="false">IF(E54="","Unknown",E54)</f>
        <v>Business owner</v>
      </c>
      <c r="G54" s="4" t="n">
        <f aca="false">Clean!G54</f>
        <v>56000</v>
      </c>
      <c r="H54" s="4" t="n">
        <f aca="false">IF(G54="",Strategies!$B$7,G54)</f>
        <v>56000</v>
      </c>
      <c r="I54" s="4" t="n">
        <f aca="false">IF(G54="",Strategies!$B$8,G54)</f>
        <v>56000</v>
      </c>
      <c r="J54" s="4" t="n">
        <f aca="false">IF(G54="",IFERROR(VLOOKUP(E54,Strategies!$A$26:$G$35,7,FALSE()),Strategies!$B$8),G54)</f>
        <v>56000</v>
      </c>
      <c r="K54" s="3" t="n">
        <f aca="false">IF(G54="",1,0)</f>
        <v>0</v>
      </c>
      <c r="L54" s="3" t="n">
        <f aca="false">Clean!H54</f>
        <v>5</v>
      </c>
      <c r="M54" s="5" t="n">
        <f aca="false">Clean!I54</f>
        <v>44336</v>
      </c>
      <c r="N54" s="3" t="n">
        <f aca="false">IF(L54="",IF(M54="",Strategies!$B$6,DATEDIF(M54,DATE(2026,9,13),"y")),L54)</f>
        <v>5</v>
      </c>
      <c r="O54" s="2" t="str">
        <f aca="false">IF(L54&lt;&gt;"","observed",IF(M54&lt;&gt;"","derived from date","median (fallback)"))</f>
        <v>observed</v>
      </c>
      <c r="P54" s="4" t="n">
        <f aca="false">Clean!M54</f>
        <v>16749.87</v>
      </c>
      <c r="Q54" s="4" t="n">
        <f aca="false">IF(P54="",Strategies!$B$9,P54)</f>
        <v>16749.87</v>
      </c>
      <c r="R54" s="3" t="n">
        <f aca="false">IF(P54="",1,0)</f>
        <v>0</v>
      </c>
      <c r="S54" s="3" t="n">
        <f aca="false">Clean!U54</f>
        <v>680</v>
      </c>
      <c r="T54" s="3" t="n">
        <f aca="false">IF(S54="",Strategies!$B$10,S54)</f>
        <v>680</v>
      </c>
      <c r="U54" s="2" t="str">
        <f aca="false">Clean!J54</f>
        <v>Branch</v>
      </c>
      <c r="V54" s="2" t="str">
        <f aca="false">IF(U54="",Strategies!$B$11,U54)</f>
        <v>Branch</v>
      </c>
      <c r="W54" s="2" t="str">
        <f aca="false">IF(U54="","Unknown",U54)</f>
        <v>Branch</v>
      </c>
      <c r="X54" s="4" t="n">
        <f aca="false">Clean!Q54</f>
        <v>0</v>
      </c>
      <c r="Y54" s="4" t="n">
        <f aca="false">Clean!R54</f>
        <v>0</v>
      </c>
      <c r="Z54" s="4" t="n">
        <f aca="false">IF(X54="",IF(Y54="",0,""),X54)</f>
        <v>0</v>
      </c>
      <c r="AA54" s="4" t="n">
        <f aca="false">IF(Y54="",IF(X54="",0,IF(X54=0,0,ROUND(X54*Strategies!$B$12,2))),Y54)</f>
        <v>0</v>
      </c>
      <c r="AB54" s="2" t="str">
        <f aca="false">IF(AND(X54="",Y54=""),"no card (structural)",IF(X54="","limit missing – verify",IF(Y54="","spend imputed by ratio","complete")))</f>
        <v>complete</v>
      </c>
      <c r="AC54" s="4" t="n">
        <f aca="false">Clean!S54</f>
        <v>0</v>
      </c>
      <c r="AD54" s="4" t="n">
        <f aca="false">Clean!T54</f>
        <v>0</v>
      </c>
      <c r="AE54" s="4" t="n">
        <f aca="false">IF(AC54="",IF(AD54="",0,""),AC54)</f>
        <v>0</v>
      </c>
      <c r="AF54" s="4" t="n">
        <f aca="false">IF(AD54="",IF(AC54="",0,IF(AC54=0,0,ROUND(AC54*Strategies!$B$13,0))),AD54)</f>
        <v>0</v>
      </c>
      <c r="AG54" s="3" t="n">
        <f aca="false">Clean!V54</f>
        <v>0</v>
      </c>
      <c r="AH54" s="3" t="n">
        <f aca="false">IF(AG54="",0,AG54)</f>
        <v>0</v>
      </c>
      <c r="AI54" s="3" t="n">
        <f aca="false">IF(AG54="",1,0)</f>
        <v>0</v>
      </c>
      <c r="AJ54" s="3" t="n">
        <f aca="false">Missing_Matrix!W54</f>
        <v>1</v>
      </c>
      <c r="AK54" s="2" t="str">
        <f aca="false">IF(AJ54=0,"keep","drop")</f>
        <v>drop</v>
      </c>
      <c r="AL54" s="2" t="str">
        <f aca="false">IF(Missing_Matrix!B54+Missing_Matrix!G54+Missing_Matrix!H54+Missing_Matrix!J54+Missing_Matrix!K54+Missing_Matrix!L54+Missing_Matrix!M54+Missing_Matrix!U54=0,"keep","drop")</f>
        <v>keep</v>
      </c>
    </row>
    <row r="55" customFormat="false" ht="15" hidden="false" customHeight="false" outlineLevel="0" collapsed="false">
      <c r="A55" s="2" t="str">
        <f aca="false">Clean!A55</f>
        <v>CL00054</v>
      </c>
      <c r="B55" s="3" t="n">
        <f aca="false">Clean!B55</f>
        <v>51</v>
      </c>
      <c r="C55" s="3" t="n">
        <f aca="false">IF(B55="",Strategies!$B$5,B55)</f>
        <v>51</v>
      </c>
      <c r="D55" s="3" t="n">
        <f aca="false">IF(B55="",1,0)</f>
        <v>0</v>
      </c>
      <c r="E55" s="2" t="str">
        <f aca="false">Clean!E55</f>
        <v>Manual worker</v>
      </c>
      <c r="F55" s="2" t="str">
        <f aca="false">IF(E55="","Unknown",E55)</f>
        <v>Manual worker</v>
      </c>
      <c r="G55" s="4" t="n">
        <f aca="false">Clean!G55</f>
        <v>19400</v>
      </c>
      <c r="H55" s="4" t="n">
        <f aca="false">IF(G55="",Strategies!$B$7,G55)</f>
        <v>19400</v>
      </c>
      <c r="I55" s="4" t="n">
        <f aca="false">IF(G55="",Strategies!$B$8,G55)</f>
        <v>19400</v>
      </c>
      <c r="J55" s="4" t="n">
        <f aca="false">IF(G55="",IFERROR(VLOOKUP(E55,Strategies!$A$26:$G$35,7,FALSE()),Strategies!$B$8),G55)</f>
        <v>19400</v>
      </c>
      <c r="K55" s="3" t="n">
        <f aca="false">IF(G55="",1,0)</f>
        <v>0</v>
      </c>
      <c r="L55" s="3" t="n">
        <f aca="false">Clean!H55</f>
        <v>14</v>
      </c>
      <c r="M55" s="5" t="n">
        <f aca="false">Clean!I55</f>
        <v>40997</v>
      </c>
      <c r="N55" s="3" t="n">
        <f aca="false">IF(L55="",IF(M55="",Strategies!$B$6,DATEDIF(M55,DATE(2026,9,13),"y")),L55)</f>
        <v>14</v>
      </c>
      <c r="O55" s="2" t="str">
        <f aca="false">IF(L55&lt;&gt;"","observed",IF(M55&lt;&gt;"","derived from date","median (fallback)"))</f>
        <v>observed</v>
      </c>
      <c r="P55" s="4" t="n">
        <f aca="false">Clean!M55</f>
        <v>18597.72</v>
      </c>
      <c r="Q55" s="4" t="n">
        <f aca="false">IF(P55="",Strategies!$B$9,P55)</f>
        <v>18597.72</v>
      </c>
      <c r="R55" s="3" t="n">
        <f aca="false">IF(P55="",1,0)</f>
        <v>0</v>
      </c>
      <c r="S55" s="3" t="n">
        <f aca="false">Clean!U55</f>
        <v>665</v>
      </c>
      <c r="T55" s="3" t="n">
        <f aca="false">IF(S55="",Strategies!$B$10,S55)</f>
        <v>665</v>
      </c>
      <c r="U55" s="2" t="str">
        <f aca="false">Clean!J55</f>
        <v>Branch</v>
      </c>
      <c r="V55" s="2" t="str">
        <f aca="false">IF(U55="",Strategies!$B$11,U55)</f>
        <v>Branch</v>
      </c>
      <c r="W55" s="2" t="str">
        <f aca="false">IF(U55="","Unknown",U55)</f>
        <v>Branch</v>
      </c>
      <c r="X55" s="4" t="n">
        <f aca="false">Clean!Q55</f>
        <v>3000</v>
      </c>
      <c r="Y55" s="4" t="n">
        <f aca="false">Clean!R55</f>
        <v>348.33</v>
      </c>
      <c r="Z55" s="4" t="n">
        <f aca="false">IF(X55="",IF(Y55="",0,""),X55)</f>
        <v>3000</v>
      </c>
      <c r="AA55" s="4" t="n">
        <f aca="false">IF(Y55="",IF(X55="",0,IF(X55=0,0,ROUND(X55*Strategies!$B$12,2))),Y55)</f>
        <v>348.33</v>
      </c>
      <c r="AB55" s="2" t="str">
        <f aca="false">IF(AND(X55="",Y55=""),"no card (structural)",IF(X55="","limit missing – verify",IF(Y55="","spend imputed by ratio","complete")))</f>
        <v>complete</v>
      </c>
      <c r="AC55" s="4" t="str">
        <f aca="false">Clean!S55</f>
        <v/>
      </c>
      <c r="AD55" s="4" t="str">
        <f aca="false">Clean!T55</f>
        <v/>
      </c>
      <c r="AE55" s="4" t="n">
        <f aca="false">IF(AC55="",IF(AD55="",0,""),AC55)</f>
        <v>0</v>
      </c>
      <c r="AF55" s="4" t="n">
        <f aca="false">IF(AD55="",IF(AC55="",0,IF(AC55=0,0,ROUND(AC55*Strategies!$B$13,0))),AD55)</f>
        <v>0</v>
      </c>
      <c r="AG55" s="3" t="n">
        <f aca="false">Clean!V55</f>
        <v>0</v>
      </c>
      <c r="AH55" s="3" t="n">
        <f aca="false">IF(AG55="",0,AG55)</f>
        <v>0</v>
      </c>
      <c r="AI55" s="3" t="n">
        <f aca="false">IF(AG55="",1,0)</f>
        <v>0</v>
      </c>
      <c r="AJ55" s="3" t="n">
        <f aca="false">Missing_Matrix!W55</f>
        <v>2</v>
      </c>
      <c r="AK55" s="2" t="str">
        <f aca="false">IF(AJ55=0,"keep","drop")</f>
        <v>drop</v>
      </c>
      <c r="AL55" s="2" t="str">
        <f aca="false">IF(Missing_Matrix!B55+Missing_Matrix!G55+Missing_Matrix!H55+Missing_Matrix!J55+Missing_Matrix!K55+Missing_Matrix!L55+Missing_Matrix!M55+Missing_Matrix!U55=0,"keep","drop")</f>
        <v>keep</v>
      </c>
    </row>
    <row r="56" customFormat="false" ht="15" hidden="false" customHeight="false" outlineLevel="0" collapsed="false">
      <c r="A56" s="2" t="str">
        <f aca="false">Clean!A56</f>
        <v>CL00055</v>
      </c>
      <c r="B56" s="3" t="n">
        <f aca="false">Clean!B56</f>
        <v>64</v>
      </c>
      <c r="C56" s="3" t="n">
        <f aca="false">IF(B56="",Strategies!$B$5,B56)</f>
        <v>64</v>
      </c>
      <c r="D56" s="3" t="n">
        <f aca="false">IF(B56="",1,0)</f>
        <v>0</v>
      </c>
      <c r="E56" s="2" t="str">
        <f aca="false">Clean!E56</f>
        <v>Unemployed</v>
      </c>
      <c r="F56" s="2" t="str">
        <f aca="false">IF(E56="","Unknown",E56)</f>
        <v>Unemployed</v>
      </c>
      <c r="G56" s="4" t="n">
        <f aca="false">Clean!G56</f>
        <v>5800</v>
      </c>
      <c r="H56" s="4" t="n">
        <f aca="false">IF(G56="",Strategies!$B$7,G56)</f>
        <v>5800</v>
      </c>
      <c r="I56" s="4" t="n">
        <f aca="false">IF(G56="",Strategies!$B$8,G56)</f>
        <v>5800</v>
      </c>
      <c r="J56" s="4" t="n">
        <f aca="false">IF(G56="",IFERROR(VLOOKUP(E56,Strategies!$A$26:$G$35,7,FALSE()),Strategies!$B$8),G56)</f>
        <v>5800</v>
      </c>
      <c r="K56" s="3" t="n">
        <f aca="false">IF(G56="",1,0)</f>
        <v>0</v>
      </c>
      <c r="L56" s="3" t="n">
        <f aca="false">Clean!H56</f>
        <v>20</v>
      </c>
      <c r="M56" s="5" t="n">
        <f aca="false">Clean!I56</f>
        <v>38743</v>
      </c>
      <c r="N56" s="3" t="n">
        <f aca="false">IF(L56="",IF(M56="",Strategies!$B$6,DATEDIF(M56,DATE(2026,9,13),"y")),L56)</f>
        <v>20</v>
      </c>
      <c r="O56" s="2" t="str">
        <f aca="false">IF(L56&lt;&gt;"","observed",IF(M56&lt;&gt;"","derived from date","median (fallback)"))</f>
        <v>observed</v>
      </c>
      <c r="P56" s="4" t="n">
        <f aca="false">Clean!M56</f>
        <v>13338.78</v>
      </c>
      <c r="Q56" s="4" t="n">
        <f aca="false">IF(P56="",Strategies!$B$9,P56)</f>
        <v>13338.78</v>
      </c>
      <c r="R56" s="3" t="n">
        <f aca="false">IF(P56="",1,0)</f>
        <v>0</v>
      </c>
      <c r="S56" s="3" t="n">
        <f aca="false">Clean!U56</f>
        <v>655</v>
      </c>
      <c r="T56" s="3" t="n">
        <f aca="false">IF(S56="",Strategies!$B$10,S56)</f>
        <v>655</v>
      </c>
      <c r="U56" s="2" t="str">
        <f aca="false">Clean!J56</f>
        <v>Online Banking</v>
      </c>
      <c r="V56" s="2" t="str">
        <f aca="false">IF(U56="",Strategies!$B$11,U56)</f>
        <v>Online Banking</v>
      </c>
      <c r="W56" s="2" t="str">
        <f aca="false">IF(U56="","Unknown",U56)</f>
        <v>Online Banking</v>
      </c>
      <c r="X56" s="4" t="n">
        <f aca="false">Clean!Q56</f>
        <v>1500</v>
      </c>
      <c r="Y56" s="4" t="n">
        <f aca="false">Clean!R56</f>
        <v>609.52</v>
      </c>
      <c r="Z56" s="4" t="n">
        <f aca="false">IF(X56="",IF(Y56="",0,""),X56)</f>
        <v>1500</v>
      </c>
      <c r="AA56" s="4" t="n">
        <f aca="false">IF(Y56="",IF(X56="",0,IF(X56=0,0,ROUND(X56*Strategies!$B$12,2))),Y56)</f>
        <v>609.52</v>
      </c>
      <c r="AB56" s="2" t="str">
        <f aca="false">IF(AND(X56="",Y56=""),"no card (structural)",IF(X56="","limit missing – verify",IF(Y56="","spend imputed by ratio","complete")))</f>
        <v>complete</v>
      </c>
      <c r="AC56" s="4" t="n">
        <f aca="false">Clean!S56</f>
        <v>0</v>
      </c>
      <c r="AD56" s="4" t="n">
        <f aca="false">Clean!T56</f>
        <v>0</v>
      </c>
      <c r="AE56" s="4" t="n">
        <f aca="false">IF(AC56="",IF(AD56="",0,""),AC56)</f>
        <v>0</v>
      </c>
      <c r="AF56" s="4" t="n">
        <f aca="false">IF(AD56="",IF(AC56="",0,IF(AC56=0,0,ROUND(AC56*Strategies!$B$13,0))),AD56)</f>
        <v>0</v>
      </c>
      <c r="AG56" s="3" t="n">
        <f aca="false">Clean!V56</f>
        <v>0</v>
      </c>
      <c r="AH56" s="3" t="n">
        <f aca="false">IF(AG56="",0,AG56)</f>
        <v>0</v>
      </c>
      <c r="AI56" s="3" t="n">
        <f aca="false">IF(AG56="",1,0)</f>
        <v>0</v>
      </c>
      <c r="AJ56" s="3" t="n">
        <f aca="false">Missing_Matrix!W56</f>
        <v>0</v>
      </c>
      <c r="AK56" s="2" t="str">
        <f aca="false">IF(AJ56=0,"keep","drop")</f>
        <v>keep</v>
      </c>
      <c r="AL56" s="2" t="str">
        <f aca="false">IF(Missing_Matrix!B56+Missing_Matrix!G56+Missing_Matrix!H56+Missing_Matrix!J56+Missing_Matrix!K56+Missing_Matrix!L56+Missing_Matrix!M56+Missing_Matrix!U56=0,"keep","drop")</f>
        <v>keep</v>
      </c>
    </row>
    <row r="57" customFormat="false" ht="15" hidden="false" customHeight="false" outlineLevel="0" collapsed="false">
      <c r="A57" s="2" t="str">
        <f aca="false">Clean!A57</f>
        <v>CL00056</v>
      </c>
      <c r="B57" s="3" t="n">
        <f aca="false">Clean!B57</f>
        <v>56</v>
      </c>
      <c r="C57" s="3" t="n">
        <f aca="false">IF(B57="",Strategies!$B$5,B57)</f>
        <v>56</v>
      </c>
      <c r="D57" s="3" t="n">
        <f aca="false">IF(B57="",1,0)</f>
        <v>0</v>
      </c>
      <c r="E57" s="2" t="str">
        <f aca="false">Clean!E57</f>
        <v>Unemployed</v>
      </c>
      <c r="F57" s="2" t="str">
        <f aca="false">IF(E57="","Unknown",E57)</f>
        <v>Unemployed</v>
      </c>
      <c r="G57" s="4" t="n">
        <f aca="false">Clean!G57</f>
        <v>4700</v>
      </c>
      <c r="H57" s="4" t="n">
        <f aca="false">IF(G57="",Strategies!$B$7,G57)</f>
        <v>4700</v>
      </c>
      <c r="I57" s="4" t="n">
        <f aca="false">IF(G57="",Strategies!$B$8,G57)</f>
        <v>4700</v>
      </c>
      <c r="J57" s="4" t="n">
        <f aca="false">IF(G57="",IFERROR(VLOOKUP(E57,Strategies!$A$26:$G$35,7,FALSE()),Strategies!$B$8),G57)</f>
        <v>4700</v>
      </c>
      <c r="K57" s="3" t="n">
        <f aca="false">IF(G57="",1,0)</f>
        <v>0</v>
      </c>
      <c r="L57" s="3" t="n">
        <f aca="false">Clean!H57</f>
        <v>4</v>
      </c>
      <c r="M57" s="5" t="n">
        <f aca="false">Clean!I57</f>
        <v>44526</v>
      </c>
      <c r="N57" s="3" t="n">
        <f aca="false">IF(L57="",IF(M57="",Strategies!$B$6,DATEDIF(M57,DATE(2026,9,13),"y")),L57)</f>
        <v>4</v>
      </c>
      <c r="O57" s="2" t="str">
        <f aca="false">IF(L57&lt;&gt;"","observed",IF(M57&lt;&gt;"","derived from date","median (fallback)"))</f>
        <v>observed</v>
      </c>
      <c r="P57" s="4" t="n">
        <f aca="false">Clean!M57</f>
        <v>3116.73</v>
      </c>
      <c r="Q57" s="4" t="n">
        <f aca="false">IF(P57="",Strategies!$B$9,P57)</f>
        <v>3116.73</v>
      </c>
      <c r="R57" s="3" t="n">
        <f aca="false">IF(P57="",1,0)</f>
        <v>0</v>
      </c>
      <c r="S57" s="3" t="n">
        <f aca="false">Clean!U57</f>
        <v>577</v>
      </c>
      <c r="T57" s="3" t="n">
        <f aca="false">IF(S57="",Strategies!$B$10,S57)</f>
        <v>577</v>
      </c>
      <c r="U57" s="2" t="str">
        <f aca="false">Clean!J57</f>
        <v>Phone</v>
      </c>
      <c r="V57" s="2" t="str">
        <f aca="false">IF(U57="",Strategies!$B$11,U57)</f>
        <v>Phone</v>
      </c>
      <c r="W57" s="2" t="str">
        <f aca="false">IF(U57="","Unknown",U57)</f>
        <v>Phone</v>
      </c>
      <c r="X57" s="4" t="n">
        <f aca="false">Clean!Q57</f>
        <v>500</v>
      </c>
      <c r="Y57" s="4" t="str">
        <f aca="false">Clean!R57</f>
        <v/>
      </c>
      <c r="Z57" s="4" t="n">
        <f aca="false">IF(X57="",IF(Y57="",0,""),X57)</f>
        <v>500</v>
      </c>
      <c r="AA57" s="4" t="n">
        <f aca="false">IF(Y57="",IF(X57="",0,IF(X57=0,0,ROUND(X57*Strategies!$B$12,2))),Y57)</f>
        <v>132.85</v>
      </c>
      <c r="AB57" s="2" t="str">
        <f aca="false">IF(AND(X57="",Y57=""),"no card (structural)",IF(X57="","limit missing – verify",IF(Y57="","spend imputed by ratio","complete")))</f>
        <v>spend imputed by ratio</v>
      </c>
      <c r="AC57" s="4" t="n">
        <f aca="false">Clean!S57</f>
        <v>15000</v>
      </c>
      <c r="AD57" s="4" t="n">
        <f aca="false">Clean!T57</f>
        <v>100</v>
      </c>
      <c r="AE57" s="4" t="n">
        <f aca="false">IF(AC57="",IF(AD57="",0,""),AC57)</f>
        <v>15000</v>
      </c>
      <c r="AF57" s="4" t="n">
        <f aca="false">IF(AD57="",IF(AC57="",0,IF(AC57=0,0,ROUND(AC57*Strategies!$B$13,0))),AD57)</f>
        <v>100</v>
      </c>
      <c r="AG57" s="3" t="n">
        <f aca="false">Clean!V57</f>
        <v>0</v>
      </c>
      <c r="AH57" s="3" t="n">
        <f aca="false">IF(AG57="",0,AG57)</f>
        <v>0</v>
      </c>
      <c r="AI57" s="3" t="n">
        <f aca="false">IF(AG57="",1,0)</f>
        <v>0</v>
      </c>
      <c r="AJ57" s="3" t="n">
        <f aca="false">Missing_Matrix!W57</f>
        <v>1</v>
      </c>
      <c r="AK57" s="2" t="str">
        <f aca="false">IF(AJ57=0,"keep","drop")</f>
        <v>drop</v>
      </c>
      <c r="AL57" s="2" t="str">
        <f aca="false">IF(Missing_Matrix!B57+Missing_Matrix!G57+Missing_Matrix!H57+Missing_Matrix!J57+Missing_Matrix!K57+Missing_Matrix!L57+Missing_Matrix!M57+Missing_Matrix!U57=0,"keep","drop")</f>
        <v>keep</v>
      </c>
    </row>
    <row r="58" customFormat="false" ht="15" hidden="false" customHeight="false" outlineLevel="0" collapsed="false">
      <c r="A58" s="2" t="str">
        <f aca="false">Clean!A58</f>
        <v>CL00057</v>
      </c>
      <c r="B58" s="3" t="n">
        <f aca="false">Clean!B58</f>
        <v>44</v>
      </c>
      <c r="C58" s="3" t="n">
        <f aca="false">IF(B58="",Strategies!$B$5,B58)</f>
        <v>44</v>
      </c>
      <c r="D58" s="3" t="n">
        <f aca="false">IF(B58="",1,0)</f>
        <v>0</v>
      </c>
      <c r="E58" s="2" t="str">
        <f aca="false">Clean!E58</f>
        <v>Manual worker</v>
      </c>
      <c r="F58" s="2" t="str">
        <f aca="false">IF(E58="","Unknown",E58)</f>
        <v>Manual worker</v>
      </c>
      <c r="G58" s="4" t="n">
        <f aca="false">Clean!G58</f>
        <v>27600</v>
      </c>
      <c r="H58" s="4" t="n">
        <f aca="false">IF(G58="",Strategies!$B$7,G58)</f>
        <v>27600</v>
      </c>
      <c r="I58" s="4" t="n">
        <f aca="false">IF(G58="",Strategies!$B$8,G58)</f>
        <v>27600</v>
      </c>
      <c r="J58" s="4" t="n">
        <f aca="false">IF(G58="",IFERROR(VLOOKUP(E58,Strategies!$A$26:$G$35,7,FALSE()),Strategies!$B$8),G58)</f>
        <v>27600</v>
      </c>
      <c r="K58" s="3" t="n">
        <f aca="false">IF(G58="",1,0)</f>
        <v>0</v>
      </c>
      <c r="L58" s="3" t="str">
        <f aca="false">Clean!H58</f>
        <v/>
      </c>
      <c r="M58" s="5" t="n">
        <f aca="false">Clean!I58</f>
        <v>40690</v>
      </c>
      <c r="N58" s="3" t="n">
        <f aca="false">IF(L58="",IF(M58="",Strategies!$B$6,DATEDIF(M58,DATE(2026,9,13),"y")),L58)</f>
        <v>15</v>
      </c>
      <c r="O58" s="2" t="str">
        <f aca="false">IF(L58&lt;&gt;"","observed",IF(M58&lt;&gt;"","derived from date","median (fallback)"))</f>
        <v>derived from date</v>
      </c>
      <c r="P58" s="4" t="n">
        <f aca="false">Clean!M58</f>
        <v>13274.8</v>
      </c>
      <c r="Q58" s="4" t="n">
        <f aca="false">IF(P58="",Strategies!$B$9,P58)</f>
        <v>13274.8</v>
      </c>
      <c r="R58" s="3" t="n">
        <f aca="false">IF(P58="",1,0)</f>
        <v>0</v>
      </c>
      <c r="S58" s="3" t="n">
        <f aca="false">Clean!U58</f>
        <v>640</v>
      </c>
      <c r="T58" s="3" t="n">
        <f aca="false">IF(S58="",Strategies!$B$10,S58)</f>
        <v>640</v>
      </c>
      <c r="U58" s="2" t="str">
        <f aca="false">Clean!J58</f>
        <v>App</v>
      </c>
      <c r="V58" s="2" t="str">
        <f aca="false">IF(U58="",Strategies!$B$11,U58)</f>
        <v>App</v>
      </c>
      <c r="W58" s="2" t="str">
        <f aca="false">IF(U58="","Unknown",U58)</f>
        <v>App</v>
      </c>
      <c r="X58" s="4" t="n">
        <f aca="false">Clean!Q58</f>
        <v>7000</v>
      </c>
      <c r="Y58" s="4" t="n">
        <f aca="false">Clean!R58</f>
        <v>1835.52</v>
      </c>
      <c r="Z58" s="4" t="n">
        <f aca="false">IF(X58="",IF(Y58="",0,""),X58)</f>
        <v>7000</v>
      </c>
      <c r="AA58" s="4" t="n">
        <f aca="false">IF(Y58="",IF(X58="",0,IF(X58=0,0,ROUND(X58*Strategies!$B$12,2))),Y58)</f>
        <v>1835.52</v>
      </c>
      <c r="AB58" s="2" t="str">
        <f aca="false">IF(AND(X58="",Y58=""),"no card (structural)",IF(X58="","limit missing – verify",IF(Y58="","spend imputed by ratio","complete")))</f>
        <v>complete</v>
      </c>
      <c r="AC58" s="4" t="n">
        <f aca="false">Clean!S58</f>
        <v>118000</v>
      </c>
      <c r="AD58" s="4" t="n">
        <f aca="false">Clean!T58</f>
        <v>654</v>
      </c>
      <c r="AE58" s="4" t="n">
        <f aca="false">IF(AC58="",IF(AD58="",0,""),AC58)</f>
        <v>118000</v>
      </c>
      <c r="AF58" s="4" t="n">
        <f aca="false">IF(AD58="",IF(AC58="",0,IF(AC58=0,0,ROUND(AC58*Strategies!$B$13,0))),AD58)</f>
        <v>654</v>
      </c>
      <c r="AG58" s="3" t="n">
        <f aca="false">Clean!V58</f>
        <v>1</v>
      </c>
      <c r="AH58" s="3" t="n">
        <f aca="false">IF(AG58="",0,AG58)</f>
        <v>1</v>
      </c>
      <c r="AI58" s="3" t="n">
        <f aca="false">IF(AG58="",1,0)</f>
        <v>0</v>
      </c>
      <c r="AJ58" s="3" t="n">
        <f aca="false">Missing_Matrix!W58</f>
        <v>1</v>
      </c>
      <c r="AK58" s="2" t="str">
        <f aca="false">IF(AJ58=0,"keep","drop")</f>
        <v>drop</v>
      </c>
      <c r="AL58" s="2" t="str">
        <f aca="false">IF(Missing_Matrix!B58+Missing_Matrix!G58+Missing_Matrix!H58+Missing_Matrix!J58+Missing_Matrix!K58+Missing_Matrix!L58+Missing_Matrix!M58+Missing_Matrix!U58=0,"keep","drop")</f>
        <v>drop</v>
      </c>
    </row>
    <row r="59" customFormat="false" ht="15" hidden="false" customHeight="false" outlineLevel="0" collapsed="false">
      <c r="A59" s="2" t="str">
        <f aca="false">Clean!A59</f>
        <v>CL00058</v>
      </c>
      <c r="B59" s="3" t="n">
        <f aca="false">Clean!B59</f>
        <v>60</v>
      </c>
      <c r="C59" s="3" t="n">
        <f aca="false">IF(B59="",Strategies!$B$5,B59)</f>
        <v>60</v>
      </c>
      <c r="D59" s="3" t="n">
        <f aca="false">IF(B59="",1,0)</f>
        <v>0</v>
      </c>
      <c r="E59" s="2" t="str">
        <f aca="false">Clean!E59</f>
        <v>Teacher</v>
      </c>
      <c r="F59" s="2" t="str">
        <f aca="false">IF(E59="","Unknown",E59)</f>
        <v>Teacher</v>
      </c>
      <c r="G59" s="4" t="n">
        <f aca="false">Clean!G59</f>
        <v>45300</v>
      </c>
      <c r="H59" s="4" t="n">
        <f aca="false">IF(G59="",Strategies!$B$7,G59)</f>
        <v>45300</v>
      </c>
      <c r="I59" s="4" t="n">
        <f aca="false">IF(G59="",Strategies!$B$8,G59)</f>
        <v>45300</v>
      </c>
      <c r="J59" s="4" t="n">
        <f aca="false">IF(G59="",IFERROR(VLOOKUP(E59,Strategies!$A$26:$G$35,7,FALSE()),Strategies!$B$8),G59)</f>
        <v>45300</v>
      </c>
      <c r="K59" s="3" t="n">
        <f aca="false">IF(G59="",1,0)</f>
        <v>0</v>
      </c>
      <c r="L59" s="3" t="n">
        <f aca="false">Clean!H59</f>
        <v>8</v>
      </c>
      <c r="M59" s="5" t="n">
        <f aca="false">Clean!I59</f>
        <v>43084</v>
      </c>
      <c r="N59" s="3" t="n">
        <f aca="false">IF(L59="",IF(M59="",Strategies!$B$6,DATEDIF(M59,DATE(2026,9,13),"y")),L59)</f>
        <v>8</v>
      </c>
      <c r="O59" s="2" t="str">
        <f aca="false">IF(L59&lt;&gt;"","observed",IF(M59&lt;&gt;"","derived from date","median (fallback)"))</f>
        <v>observed</v>
      </c>
      <c r="P59" s="4" t="n">
        <f aca="false">Clean!M59</f>
        <v>0</v>
      </c>
      <c r="Q59" s="4" t="n">
        <f aca="false">IF(P59="",Strategies!$B$9,P59)</f>
        <v>0</v>
      </c>
      <c r="R59" s="3" t="n">
        <f aca="false">IF(P59="",1,0)</f>
        <v>0</v>
      </c>
      <c r="S59" s="3" t="n">
        <f aca="false">Clean!U59</f>
        <v>710</v>
      </c>
      <c r="T59" s="3" t="n">
        <f aca="false">IF(S59="",Strategies!$B$10,S59)</f>
        <v>710</v>
      </c>
      <c r="U59" s="2" t="str">
        <f aca="false">Clean!J59</f>
        <v>Phone</v>
      </c>
      <c r="V59" s="2" t="str">
        <f aca="false">IF(U59="",Strategies!$B$11,U59)</f>
        <v>Phone</v>
      </c>
      <c r="W59" s="2" t="str">
        <f aca="false">IF(U59="","Unknown",U59)</f>
        <v>Phone</v>
      </c>
      <c r="X59" s="4" t="n">
        <f aca="false">Clean!Q59</f>
        <v>10000</v>
      </c>
      <c r="Y59" s="4" t="n">
        <f aca="false">Clean!R59</f>
        <v>1647.41</v>
      </c>
      <c r="Z59" s="4" t="n">
        <f aca="false">IF(X59="",IF(Y59="",0,""),X59)</f>
        <v>10000</v>
      </c>
      <c r="AA59" s="4" t="n">
        <f aca="false">IF(Y59="",IF(X59="",0,IF(X59=0,0,ROUND(X59*Strategies!$B$12,2))),Y59)</f>
        <v>1647.41</v>
      </c>
      <c r="AB59" s="2" t="str">
        <f aca="false">IF(AND(X59="",Y59=""),"no card (structural)",IF(X59="","limit missing – verify",IF(Y59="","spend imputed by ratio","complete")))</f>
        <v>complete</v>
      </c>
      <c r="AC59" s="4" t="n">
        <f aca="false">Clean!S59</f>
        <v>0</v>
      </c>
      <c r="AD59" s="4" t="n">
        <f aca="false">Clean!T59</f>
        <v>0</v>
      </c>
      <c r="AE59" s="4" t="n">
        <f aca="false">IF(AC59="",IF(AD59="",0,""),AC59)</f>
        <v>0</v>
      </c>
      <c r="AF59" s="4" t="n">
        <f aca="false">IF(AD59="",IF(AC59="",0,IF(AC59=0,0,ROUND(AC59*Strategies!$B$13,0))),AD59)</f>
        <v>0</v>
      </c>
      <c r="AG59" s="3" t="str">
        <f aca="false">Clean!V59</f>
        <v/>
      </c>
      <c r="AH59" s="3" t="n">
        <f aca="false">IF(AG59="",0,AG59)</f>
        <v>0</v>
      </c>
      <c r="AI59" s="3" t="n">
        <f aca="false">IF(AG59="",1,0)</f>
        <v>1</v>
      </c>
      <c r="AJ59" s="3" t="n">
        <f aca="false">Missing_Matrix!W59</f>
        <v>2</v>
      </c>
      <c r="AK59" s="2" t="str">
        <f aca="false">IF(AJ59=0,"keep","drop")</f>
        <v>drop</v>
      </c>
      <c r="AL59" s="2" t="str">
        <f aca="false">IF(Missing_Matrix!B59+Missing_Matrix!G59+Missing_Matrix!H59+Missing_Matrix!J59+Missing_Matrix!K59+Missing_Matrix!L59+Missing_Matrix!M59+Missing_Matrix!U59=0,"keep","drop")</f>
        <v>keep</v>
      </c>
    </row>
    <row r="60" customFormat="false" ht="15" hidden="false" customHeight="false" outlineLevel="0" collapsed="false">
      <c r="A60" s="2" t="str">
        <f aca="false">Clean!A60</f>
        <v>CL00059</v>
      </c>
      <c r="B60" s="3" t="n">
        <f aca="false">Clean!B60</f>
        <v>46</v>
      </c>
      <c r="C60" s="3" t="n">
        <f aca="false">IF(B60="",Strategies!$B$5,B60)</f>
        <v>46</v>
      </c>
      <c r="D60" s="3" t="n">
        <f aca="false">IF(B60="",1,0)</f>
        <v>0</v>
      </c>
      <c r="E60" s="2" t="str">
        <f aca="false">Clean!E60</f>
        <v>Teacher</v>
      </c>
      <c r="F60" s="2" t="str">
        <f aca="false">IF(E60="","Unknown",E60)</f>
        <v>Teacher</v>
      </c>
      <c r="G60" s="4" t="n">
        <f aca="false">Clean!G60</f>
        <v>29100</v>
      </c>
      <c r="H60" s="4" t="n">
        <f aca="false">IF(G60="",Strategies!$B$7,G60)</f>
        <v>29100</v>
      </c>
      <c r="I60" s="4" t="n">
        <f aca="false">IF(G60="",Strategies!$B$8,G60)</f>
        <v>29100</v>
      </c>
      <c r="J60" s="4" t="n">
        <f aca="false">IF(G60="",IFERROR(VLOOKUP(E60,Strategies!$A$26:$G$35,7,FALSE()),Strategies!$B$8),G60)</f>
        <v>29100</v>
      </c>
      <c r="K60" s="3" t="n">
        <f aca="false">IF(G60="",1,0)</f>
        <v>0</v>
      </c>
      <c r="L60" s="3" t="n">
        <f aca="false">Clean!H60</f>
        <v>3</v>
      </c>
      <c r="M60" s="5" t="n">
        <f aca="false">Clean!I60</f>
        <v>45132</v>
      </c>
      <c r="N60" s="3" t="n">
        <f aca="false">IF(L60="",IF(M60="",Strategies!$B$6,DATEDIF(M60,DATE(2026,9,13),"y")),L60)</f>
        <v>3</v>
      </c>
      <c r="O60" s="2" t="str">
        <f aca="false">IF(L60&lt;&gt;"","observed",IF(M60&lt;&gt;"","derived from date","median (fallback)"))</f>
        <v>observed</v>
      </c>
      <c r="P60" s="4" t="n">
        <f aca="false">Clean!M60</f>
        <v>0</v>
      </c>
      <c r="Q60" s="4" t="n">
        <f aca="false">IF(P60="",Strategies!$B$9,P60)</f>
        <v>0</v>
      </c>
      <c r="R60" s="3" t="n">
        <f aca="false">IF(P60="",1,0)</f>
        <v>0</v>
      </c>
      <c r="S60" s="3" t="n">
        <f aca="false">Clean!U60</f>
        <v>533</v>
      </c>
      <c r="T60" s="3" t="n">
        <f aca="false">IF(S60="",Strategies!$B$10,S60)</f>
        <v>533</v>
      </c>
      <c r="U60" s="2" t="str">
        <f aca="false">Clean!J60</f>
        <v>Online Banking</v>
      </c>
      <c r="V60" s="2" t="str">
        <f aca="false">IF(U60="",Strategies!$B$11,U60)</f>
        <v>Online Banking</v>
      </c>
      <c r="W60" s="2" t="str">
        <f aca="false">IF(U60="","Unknown",U60)</f>
        <v>Online Banking</v>
      </c>
      <c r="X60" s="4" t="n">
        <f aca="false">Clean!Q60</f>
        <v>4500</v>
      </c>
      <c r="Y60" s="4" t="n">
        <f aca="false">Clean!R60</f>
        <v>945.26</v>
      </c>
      <c r="Z60" s="4" t="n">
        <f aca="false">IF(X60="",IF(Y60="",0,""),X60)</f>
        <v>4500</v>
      </c>
      <c r="AA60" s="4" t="n">
        <f aca="false">IF(Y60="",IF(X60="",0,IF(X60=0,0,ROUND(X60*Strategies!$B$12,2))),Y60)</f>
        <v>945.26</v>
      </c>
      <c r="AB60" s="2" t="str">
        <f aca="false">IF(AND(X60="",Y60=""),"no card (structural)",IF(X60="","limit missing – verify",IF(Y60="","spend imputed by ratio","complete")))</f>
        <v>complete</v>
      </c>
      <c r="AC60" s="4" t="str">
        <f aca="false">Clean!S60</f>
        <v/>
      </c>
      <c r="AD60" s="4" t="str">
        <f aca="false">Clean!T60</f>
        <v/>
      </c>
      <c r="AE60" s="4" t="n">
        <f aca="false">IF(AC60="",IF(AD60="",0,""),AC60)</f>
        <v>0</v>
      </c>
      <c r="AF60" s="4" t="n">
        <f aca="false">IF(AD60="",IF(AC60="",0,IF(AC60=0,0,ROUND(AC60*Strategies!$B$13,0))),AD60)</f>
        <v>0</v>
      </c>
      <c r="AG60" s="3" t="n">
        <f aca="false">Clean!V60</f>
        <v>1</v>
      </c>
      <c r="AH60" s="3" t="n">
        <f aca="false">IF(AG60="",0,AG60)</f>
        <v>1</v>
      </c>
      <c r="AI60" s="3" t="n">
        <f aca="false">IF(AG60="",1,0)</f>
        <v>0</v>
      </c>
      <c r="AJ60" s="3" t="n">
        <f aca="false">Missing_Matrix!W60</f>
        <v>2</v>
      </c>
      <c r="AK60" s="2" t="str">
        <f aca="false">IF(AJ60=0,"keep","drop")</f>
        <v>drop</v>
      </c>
      <c r="AL60" s="2" t="str">
        <f aca="false">IF(Missing_Matrix!B60+Missing_Matrix!G60+Missing_Matrix!H60+Missing_Matrix!J60+Missing_Matrix!K60+Missing_Matrix!L60+Missing_Matrix!M60+Missing_Matrix!U60=0,"keep","drop")</f>
        <v>keep</v>
      </c>
    </row>
    <row r="61" customFormat="false" ht="15" hidden="false" customHeight="false" outlineLevel="0" collapsed="false">
      <c r="A61" s="2" t="str">
        <f aca="false">Clean!A61</f>
        <v>CL00060</v>
      </c>
      <c r="B61" s="3" t="n">
        <f aca="false">Clean!B61</f>
        <v>63</v>
      </c>
      <c r="C61" s="3" t="n">
        <f aca="false">IF(B61="",Strategies!$B$5,B61)</f>
        <v>63</v>
      </c>
      <c r="D61" s="3" t="n">
        <f aca="false">IF(B61="",1,0)</f>
        <v>0</v>
      </c>
      <c r="E61" s="2" t="str">
        <f aca="false">Clean!E61</f>
        <v>Unemployed</v>
      </c>
      <c r="F61" s="2" t="str">
        <f aca="false">IF(E61="","Unknown",E61)</f>
        <v>Unemployed</v>
      </c>
      <c r="G61" s="4" t="n">
        <f aca="false">Clean!G61</f>
        <v>7100</v>
      </c>
      <c r="H61" s="4" t="n">
        <f aca="false">IF(G61="",Strategies!$B$7,G61)</f>
        <v>7100</v>
      </c>
      <c r="I61" s="4" t="n">
        <f aca="false">IF(G61="",Strategies!$B$8,G61)</f>
        <v>7100</v>
      </c>
      <c r="J61" s="4" t="n">
        <f aca="false">IF(G61="",IFERROR(VLOOKUP(E61,Strategies!$A$26:$G$35,7,FALSE()),Strategies!$B$8),G61)</f>
        <v>7100</v>
      </c>
      <c r="K61" s="3" t="n">
        <f aca="false">IF(G61="",1,0)</f>
        <v>0</v>
      </c>
      <c r="L61" s="3" t="n">
        <f aca="false">Clean!H61</f>
        <v>16</v>
      </c>
      <c r="M61" s="5" t="n">
        <f aca="false">Clean!I61</f>
        <v>40281</v>
      </c>
      <c r="N61" s="3" t="n">
        <f aca="false">IF(L61="",IF(M61="",Strategies!$B$6,DATEDIF(M61,DATE(2026,9,13),"y")),L61)</f>
        <v>16</v>
      </c>
      <c r="O61" s="2" t="str">
        <f aca="false">IF(L61&lt;&gt;"","observed",IF(M61&lt;&gt;"","derived from date","median (fallback)"))</f>
        <v>observed</v>
      </c>
      <c r="P61" s="4" t="n">
        <f aca="false">Clean!M61</f>
        <v>7474.15</v>
      </c>
      <c r="Q61" s="4" t="n">
        <f aca="false">IF(P61="",Strategies!$B$9,P61)</f>
        <v>7474.15</v>
      </c>
      <c r="R61" s="3" t="n">
        <f aca="false">IF(P61="",1,0)</f>
        <v>0</v>
      </c>
      <c r="S61" s="3" t="n">
        <f aca="false">Clean!U61</f>
        <v>619</v>
      </c>
      <c r="T61" s="3" t="n">
        <f aca="false">IF(S61="",Strategies!$B$10,S61)</f>
        <v>619</v>
      </c>
      <c r="U61" s="2" t="str">
        <f aca="false">Clean!J61</f>
        <v>Branch</v>
      </c>
      <c r="V61" s="2" t="str">
        <f aca="false">IF(U61="",Strategies!$B$11,U61)</f>
        <v>Branch</v>
      </c>
      <c r="W61" s="2" t="str">
        <f aca="false">IF(U61="","Unknown",U61)</f>
        <v>Branch</v>
      </c>
      <c r="X61" s="4" t="n">
        <f aca="false">Clean!Q61</f>
        <v>1000</v>
      </c>
      <c r="Y61" s="4" t="str">
        <f aca="false">Clean!R61</f>
        <v/>
      </c>
      <c r="Z61" s="4" t="n">
        <f aca="false">IF(X61="",IF(Y61="",0,""),X61)</f>
        <v>1000</v>
      </c>
      <c r="AA61" s="4" t="n">
        <f aca="false">IF(Y61="",IF(X61="",0,IF(X61=0,0,ROUND(X61*Strategies!$B$12,2))),Y61)</f>
        <v>265.69</v>
      </c>
      <c r="AB61" s="2" t="str">
        <f aca="false">IF(AND(X61="",Y61=""),"no card (structural)",IF(X61="","limit missing – verify",IF(Y61="","spend imputed by ratio","complete")))</f>
        <v>spend imputed by ratio</v>
      </c>
      <c r="AC61" s="4" t="str">
        <f aca="false">Clean!S61</f>
        <v/>
      </c>
      <c r="AD61" s="4" t="str">
        <f aca="false">Clean!T61</f>
        <v/>
      </c>
      <c r="AE61" s="4" t="n">
        <f aca="false">IF(AC61="",IF(AD61="",0,""),AC61)</f>
        <v>0</v>
      </c>
      <c r="AF61" s="4" t="n">
        <f aca="false">IF(AD61="",IF(AC61="",0,IF(AC61=0,0,ROUND(AC61*Strategies!$B$13,0))),AD61)</f>
        <v>0</v>
      </c>
      <c r="AG61" s="3" t="n">
        <f aca="false">Clean!V61</f>
        <v>0</v>
      </c>
      <c r="AH61" s="3" t="n">
        <f aca="false">IF(AG61="",0,AG61)</f>
        <v>0</v>
      </c>
      <c r="AI61" s="3" t="n">
        <f aca="false">IF(AG61="",1,0)</f>
        <v>0</v>
      </c>
      <c r="AJ61" s="3" t="n">
        <f aca="false">Missing_Matrix!W61</f>
        <v>3</v>
      </c>
      <c r="AK61" s="2" t="str">
        <f aca="false">IF(AJ61=0,"keep","drop")</f>
        <v>drop</v>
      </c>
      <c r="AL61" s="2" t="str">
        <f aca="false">IF(Missing_Matrix!B61+Missing_Matrix!G61+Missing_Matrix!H61+Missing_Matrix!J61+Missing_Matrix!K61+Missing_Matrix!L61+Missing_Matrix!M61+Missing_Matrix!U61=0,"keep","drop")</f>
        <v>keep</v>
      </c>
    </row>
    <row r="62" customFormat="false" ht="15" hidden="false" customHeight="false" outlineLevel="0" collapsed="false">
      <c r="A62" s="2" t="str">
        <f aca="false">Clean!A62</f>
        <v>CL00061</v>
      </c>
      <c r="B62" s="3" t="n">
        <f aca="false">Clean!B62</f>
        <v>54</v>
      </c>
      <c r="C62" s="3" t="n">
        <f aca="false">IF(B62="",Strategies!$B$5,B62)</f>
        <v>54</v>
      </c>
      <c r="D62" s="3" t="n">
        <f aca="false">IF(B62="",1,0)</f>
        <v>0</v>
      </c>
      <c r="E62" s="2" t="str">
        <f aca="false">Clean!E62</f>
        <v>Employee</v>
      </c>
      <c r="F62" s="2" t="str">
        <f aca="false">IF(E62="","Unknown",E62)</f>
        <v>Employee</v>
      </c>
      <c r="G62" s="4" t="n">
        <f aca="false">Clean!G62</f>
        <v>29900</v>
      </c>
      <c r="H62" s="4" t="n">
        <f aca="false">IF(G62="",Strategies!$B$7,G62)</f>
        <v>29900</v>
      </c>
      <c r="I62" s="4" t="n">
        <f aca="false">IF(G62="",Strategies!$B$8,G62)</f>
        <v>29900</v>
      </c>
      <c r="J62" s="4" t="n">
        <f aca="false">IF(G62="",IFERROR(VLOOKUP(E62,Strategies!$A$26:$G$35,7,FALSE()),Strategies!$B$8),G62)</f>
        <v>29900</v>
      </c>
      <c r="K62" s="3" t="n">
        <f aca="false">IF(G62="",1,0)</f>
        <v>0</v>
      </c>
      <c r="L62" s="3" t="n">
        <f aca="false">Clean!H62</f>
        <v>14</v>
      </c>
      <c r="M62" s="5" t="n">
        <f aca="false">Clean!I62</f>
        <v>41022</v>
      </c>
      <c r="N62" s="3" t="n">
        <f aca="false">IF(L62="",IF(M62="",Strategies!$B$6,DATEDIF(M62,DATE(2026,9,13),"y")),L62)</f>
        <v>14</v>
      </c>
      <c r="O62" s="2" t="str">
        <f aca="false">IF(L62&lt;&gt;"","observed",IF(M62&lt;&gt;"","derived from date","median (fallback)"))</f>
        <v>observed</v>
      </c>
      <c r="P62" s="4" t="n">
        <f aca="false">Clean!M62</f>
        <v>27303.9</v>
      </c>
      <c r="Q62" s="4" t="n">
        <f aca="false">IF(P62="",Strategies!$B$9,P62)</f>
        <v>27303.9</v>
      </c>
      <c r="R62" s="3" t="n">
        <f aca="false">IF(P62="",1,0)</f>
        <v>0</v>
      </c>
      <c r="S62" s="3" t="n">
        <f aca="false">Clean!U62</f>
        <v>683</v>
      </c>
      <c r="T62" s="3" t="n">
        <f aca="false">IF(S62="",Strategies!$B$10,S62)</f>
        <v>683</v>
      </c>
      <c r="U62" s="2" t="str">
        <f aca="false">Clean!J62</f>
        <v>App</v>
      </c>
      <c r="V62" s="2" t="str">
        <f aca="false">IF(U62="",Strategies!$B$11,U62)</f>
        <v>App</v>
      </c>
      <c r="W62" s="2" t="str">
        <f aca="false">IF(U62="","Unknown",U62)</f>
        <v>App</v>
      </c>
      <c r="X62" s="4" t="str">
        <f aca="false">Clean!Q62</f>
        <v/>
      </c>
      <c r="Y62" s="4" t="str">
        <f aca="false">Clean!R62</f>
        <v/>
      </c>
      <c r="Z62" s="4" t="n">
        <f aca="false">IF(X62="",IF(Y62="",0,""),X62)</f>
        <v>0</v>
      </c>
      <c r="AA62" s="4" t="n">
        <f aca="false">IF(Y62="",IF(X62="",0,IF(X62=0,0,ROUND(X62*Strategies!$B$12,2))),Y62)</f>
        <v>0</v>
      </c>
      <c r="AB62" s="2" t="str">
        <f aca="false">IF(AND(X62="",Y62=""),"no card (structural)",IF(X62="","limit missing – verify",IF(Y62="","spend imputed by ratio","complete")))</f>
        <v>no card (structural)</v>
      </c>
      <c r="AC62" s="4" t="n">
        <f aca="false">Clean!S62</f>
        <v>65000</v>
      </c>
      <c r="AD62" s="4" t="n">
        <f aca="false">Clean!T62</f>
        <v>340</v>
      </c>
      <c r="AE62" s="4" t="n">
        <f aca="false">IF(AC62="",IF(AD62="",0,""),AC62)</f>
        <v>65000</v>
      </c>
      <c r="AF62" s="4" t="n">
        <f aca="false">IF(AD62="",IF(AC62="",0,IF(AC62=0,0,ROUND(AC62*Strategies!$B$13,0))),AD62)</f>
        <v>340</v>
      </c>
      <c r="AG62" s="3" t="n">
        <f aca="false">Clean!V62</f>
        <v>0</v>
      </c>
      <c r="AH62" s="3" t="n">
        <f aca="false">IF(AG62="",0,AG62)</f>
        <v>0</v>
      </c>
      <c r="AI62" s="3" t="n">
        <f aca="false">IF(AG62="",1,0)</f>
        <v>0</v>
      </c>
      <c r="AJ62" s="3" t="n">
        <f aca="false">Missing_Matrix!W62</f>
        <v>2</v>
      </c>
      <c r="AK62" s="2" t="str">
        <f aca="false">IF(AJ62=0,"keep","drop")</f>
        <v>drop</v>
      </c>
      <c r="AL62" s="2" t="str">
        <f aca="false">IF(Missing_Matrix!B62+Missing_Matrix!G62+Missing_Matrix!H62+Missing_Matrix!J62+Missing_Matrix!K62+Missing_Matrix!L62+Missing_Matrix!M62+Missing_Matrix!U62=0,"keep","drop")</f>
        <v>keep</v>
      </c>
    </row>
    <row r="63" customFormat="false" ht="15" hidden="false" customHeight="false" outlineLevel="0" collapsed="false">
      <c r="A63" s="2" t="str">
        <f aca="false">Clean!A63</f>
        <v>CL00062</v>
      </c>
      <c r="B63" s="3" t="n">
        <f aca="false">Clean!B63</f>
        <v>59</v>
      </c>
      <c r="C63" s="3" t="n">
        <f aca="false">IF(B63="",Strategies!$B$5,B63)</f>
        <v>59</v>
      </c>
      <c r="D63" s="3" t="n">
        <f aca="false">IF(B63="",1,0)</f>
        <v>0</v>
      </c>
      <c r="E63" s="2" t="str">
        <f aca="false">Clean!E63</f>
        <v>Employee</v>
      </c>
      <c r="F63" s="2" t="str">
        <f aca="false">IF(E63="","Unknown",E63)</f>
        <v>Employee</v>
      </c>
      <c r="G63" s="4" t="n">
        <f aca="false">Clean!G63</f>
        <v>27500</v>
      </c>
      <c r="H63" s="4" t="n">
        <f aca="false">IF(G63="",Strategies!$B$7,G63)</f>
        <v>27500</v>
      </c>
      <c r="I63" s="4" t="n">
        <f aca="false">IF(G63="",Strategies!$B$8,G63)</f>
        <v>27500</v>
      </c>
      <c r="J63" s="4" t="n">
        <f aca="false">IF(G63="",IFERROR(VLOOKUP(E63,Strategies!$A$26:$G$35,7,FALSE()),Strategies!$B$8),G63)</f>
        <v>27500</v>
      </c>
      <c r="K63" s="3" t="n">
        <f aca="false">IF(G63="",1,0)</f>
        <v>0</v>
      </c>
      <c r="L63" s="3" t="n">
        <f aca="false">Clean!H63</f>
        <v>6</v>
      </c>
      <c r="M63" s="5" t="n">
        <f aca="false">Clean!I63</f>
        <v>43890</v>
      </c>
      <c r="N63" s="3" t="n">
        <f aca="false">IF(L63="",IF(M63="",Strategies!$B$6,DATEDIF(M63,DATE(2026,9,13),"y")),L63)</f>
        <v>6</v>
      </c>
      <c r="O63" s="2" t="str">
        <f aca="false">IF(L63&lt;&gt;"","observed",IF(M63&lt;&gt;"","derived from date","median (fallback)"))</f>
        <v>observed</v>
      </c>
      <c r="P63" s="4" t="n">
        <f aca="false">Clean!M63</f>
        <v>18748.89</v>
      </c>
      <c r="Q63" s="4" t="n">
        <f aca="false">IF(P63="",Strategies!$B$9,P63)</f>
        <v>18748.89</v>
      </c>
      <c r="R63" s="3" t="n">
        <f aca="false">IF(P63="",1,0)</f>
        <v>0</v>
      </c>
      <c r="S63" s="3" t="n">
        <f aca="false">Clean!U63</f>
        <v>678</v>
      </c>
      <c r="T63" s="3" t="n">
        <f aca="false">IF(S63="",Strategies!$B$10,S63)</f>
        <v>678</v>
      </c>
      <c r="U63" s="2" t="str">
        <f aca="false">Clean!J63</f>
        <v>Online Banking</v>
      </c>
      <c r="V63" s="2" t="str">
        <f aca="false">IF(U63="",Strategies!$B$11,U63)</f>
        <v>Online Banking</v>
      </c>
      <c r="W63" s="2" t="str">
        <f aca="false">IF(U63="","Unknown",U63)</f>
        <v>Online Banking</v>
      </c>
      <c r="X63" s="4" t="n">
        <f aca="false">Clean!Q63</f>
        <v>5000</v>
      </c>
      <c r="Y63" s="4" t="n">
        <f aca="false">Clean!R63</f>
        <v>515.32</v>
      </c>
      <c r="Z63" s="4" t="n">
        <f aca="false">IF(X63="",IF(Y63="",0,""),X63)</f>
        <v>5000</v>
      </c>
      <c r="AA63" s="4" t="n">
        <f aca="false">IF(Y63="",IF(X63="",0,IF(X63=0,0,ROUND(X63*Strategies!$B$12,2))),Y63)</f>
        <v>515.32</v>
      </c>
      <c r="AB63" s="2" t="str">
        <f aca="false">IF(AND(X63="",Y63=""),"no card (structural)",IF(X63="","limit missing – verify",IF(Y63="","spend imputed by ratio","complete")))</f>
        <v>complete</v>
      </c>
      <c r="AC63" s="4" t="n">
        <f aca="false">Clean!S63</f>
        <v>91000</v>
      </c>
      <c r="AD63" s="4" t="n">
        <f aca="false">Clean!T63</f>
        <v>602</v>
      </c>
      <c r="AE63" s="4" t="n">
        <f aca="false">IF(AC63="",IF(AD63="",0,""),AC63)</f>
        <v>91000</v>
      </c>
      <c r="AF63" s="4" t="n">
        <f aca="false">IF(AD63="",IF(AC63="",0,IF(AC63=0,0,ROUND(AC63*Strategies!$B$13,0))),AD63)</f>
        <v>602</v>
      </c>
      <c r="AG63" s="3" t="n">
        <f aca="false">Clean!V63</f>
        <v>1</v>
      </c>
      <c r="AH63" s="3" t="n">
        <f aca="false">IF(AG63="",0,AG63)</f>
        <v>1</v>
      </c>
      <c r="AI63" s="3" t="n">
        <f aca="false">IF(AG63="",1,0)</f>
        <v>0</v>
      </c>
      <c r="AJ63" s="3" t="n">
        <f aca="false">Missing_Matrix!W63</f>
        <v>0</v>
      </c>
      <c r="AK63" s="2" t="str">
        <f aca="false">IF(AJ63=0,"keep","drop")</f>
        <v>keep</v>
      </c>
      <c r="AL63" s="2" t="str">
        <f aca="false">IF(Missing_Matrix!B63+Missing_Matrix!G63+Missing_Matrix!H63+Missing_Matrix!J63+Missing_Matrix!K63+Missing_Matrix!L63+Missing_Matrix!M63+Missing_Matrix!U63=0,"keep","drop")</f>
        <v>keep</v>
      </c>
    </row>
    <row r="64" customFormat="false" ht="15" hidden="false" customHeight="false" outlineLevel="0" collapsed="false">
      <c r="A64" s="2" t="str">
        <f aca="false">Clean!A64</f>
        <v>CL00063</v>
      </c>
      <c r="B64" s="3" t="n">
        <f aca="false">Clean!B64</f>
        <v>47</v>
      </c>
      <c r="C64" s="3" t="n">
        <f aca="false">IF(B64="",Strategies!$B$5,B64)</f>
        <v>47</v>
      </c>
      <c r="D64" s="3" t="n">
        <f aca="false">IF(B64="",1,0)</f>
        <v>0</v>
      </c>
      <c r="E64" s="2" t="str">
        <f aca="false">Clean!E64</f>
        <v>Shopkeeper</v>
      </c>
      <c r="F64" s="2" t="str">
        <f aca="false">IF(E64="","Unknown",E64)</f>
        <v>Shopkeeper</v>
      </c>
      <c r="G64" s="4" t="n">
        <f aca="false">Clean!G64</f>
        <v>33100</v>
      </c>
      <c r="H64" s="4" t="n">
        <f aca="false">IF(G64="",Strategies!$B$7,G64)</f>
        <v>33100</v>
      </c>
      <c r="I64" s="4" t="n">
        <f aca="false">IF(G64="",Strategies!$B$8,G64)</f>
        <v>33100</v>
      </c>
      <c r="J64" s="4" t="n">
        <f aca="false">IF(G64="",IFERROR(VLOOKUP(E64,Strategies!$A$26:$G$35,7,FALSE()),Strategies!$B$8),G64)</f>
        <v>33100</v>
      </c>
      <c r="K64" s="3" t="n">
        <f aca="false">IF(G64="",1,0)</f>
        <v>0</v>
      </c>
      <c r="L64" s="3" t="n">
        <f aca="false">Clean!H64</f>
        <v>5</v>
      </c>
      <c r="M64" s="5" t="n">
        <f aca="false">Clean!I64</f>
        <v>44444</v>
      </c>
      <c r="N64" s="3" t="n">
        <f aca="false">IF(L64="",IF(M64="",Strategies!$B$6,DATEDIF(M64,DATE(2026,9,13),"y")),L64)</f>
        <v>5</v>
      </c>
      <c r="O64" s="2" t="str">
        <f aca="false">IF(L64&lt;&gt;"","observed",IF(M64&lt;&gt;"","derived from date","median (fallback)"))</f>
        <v>observed</v>
      </c>
      <c r="P64" s="4" t="n">
        <f aca="false">Clean!M64</f>
        <v>10068.95</v>
      </c>
      <c r="Q64" s="4" t="n">
        <f aca="false">IF(P64="",Strategies!$B$9,P64)</f>
        <v>10068.95</v>
      </c>
      <c r="R64" s="3" t="n">
        <f aca="false">IF(P64="",1,0)</f>
        <v>0</v>
      </c>
      <c r="S64" s="3" t="n">
        <f aca="false">Clean!U64</f>
        <v>644</v>
      </c>
      <c r="T64" s="3" t="n">
        <f aca="false">IF(S64="",Strategies!$B$10,S64)</f>
        <v>644</v>
      </c>
      <c r="U64" s="2" t="str">
        <f aca="false">Clean!J64</f>
        <v>Online Banking</v>
      </c>
      <c r="V64" s="2" t="str">
        <f aca="false">IF(U64="",Strategies!$B$11,U64)</f>
        <v>Online Banking</v>
      </c>
      <c r="W64" s="2" t="str">
        <f aca="false">IF(U64="","Unknown",U64)</f>
        <v>Online Banking</v>
      </c>
      <c r="X64" s="4" t="str">
        <f aca="false">Clean!Q64</f>
        <v/>
      </c>
      <c r="Y64" s="4" t="str">
        <f aca="false">Clean!R64</f>
        <v/>
      </c>
      <c r="Z64" s="4" t="n">
        <f aca="false">IF(X64="",IF(Y64="",0,""),X64)</f>
        <v>0</v>
      </c>
      <c r="AA64" s="4" t="n">
        <f aca="false">IF(Y64="",IF(X64="",0,IF(X64=0,0,ROUND(X64*Strategies!$B$12,2))),Y64)</f>
        <v>0</v>
      </c>
      <c r="AB64" s="2" t="str">
        <f aca="false">IF(AND(X64="",Y64=""),"no card (structural)",IF(X64="","limit missing – verify",IF(Y64="","spend imputed by ratio","complete")))</f>
        <v>no card (structural)</v>
      </c>
      <c r="AC64" s="4" t="n">
        <f aca="false">Clean!S64</f>
        <v>95000</v>
      </c>
      <c r="AD64" s="4" t="n">
        <f aca="false">Clean!T64</f>
        <v>638</v>
      </c>
      <c r="AE64" s="4" t="n">
        <f aca="false">IF(AC64="",IF(AD64="",0,""),AC64)</f>
        <v>95000</v>
      </c>
      <c r="AF64" s="4" t="n">
        <f aca="false">IF(AD64="",IF(AC64="",0,IF(AC64=0,0,ROUND(AC64*Strategies!$B$13,0))),AD64)</f>
        <v>638</v>
      </c>
      <c r="AG64" s="3" t="str">
        <f aca="false">Clean!V64</f>
        <v/>
      </c>
      <c r="AH64" s="3" t="n">
        <f aca="false">IF(AG64="",0,AG64)</f>
        <v>0</v>
      </c>
      <c r="AI64" s="3" t="n">
        <f aca="false">IF(AG64="",1,0)</f>
        <v>1</v>
      </c>
      <c r="AJ64" s="3" t="n">
        <f aca="false">Missing_Matrix!W64</f>
        <v>3</v>
      </c>
      <c r="AK64" s="2" t="str">
        <f aca="false">IF(AJ64=0,"keep","drop")</f>
        <v>drop</v>
      </c>
      <c r="AL64" s="2" t="str">
        <f aca="false">IF(Missing_Matrix!B64+Missing_Matrix!G64+Missing_Matrix!H64+Missing_Matrix!J64+Missing_Matrix!K64+Missing_Matrix!L64+Missing_Matrix!M64+Missing_Matrix!U64=0,"keep","drop")</f>
        <v>keep</v>
      </c>
    </row>
    <row r="65" customFormat="false" ht="15" hidden="false" customHeight="false" outlineLevel="0" collapsed="false">
      <c r="A65" s="2" t="str">
        <f aca="false">Clean!A65</f>
        <v>CL00064</v>
      </c>
      <c r="B65" s="3" t="n">
        <f aca="false">Clean!B65</f>
        <v>57</v>
      </c>
      <c r="C65" s="3" t="n">
        <f aca="false">IF(B65="",Strategies!$B$5,B65)</f>
        <v>57</v>
      </c>
      <c r="D65" s="3" t="n">
        <f aca="false">IF(B65="",1,0)</f>
        <v>0</v>
      </c>
      <c r="E65" s="2" t="str">
        <f aca="false">Clean!E65</f>
        <v>Unemployed</v>
      </c>
      <c r="F65" s="2" t="str">
        <f aca="false">IF(E65="","Unknown",E65)</f>
        <v>Unemployed</v>
      </c>
      <c r="G65" s="4" t="n">
        <f aca="false">Clean!G65</f>
        <v>3900</v>
      </c>
      <c r="H65" s="4" t="n">
        <f aca="false">IF(G65="",Strategies!$B$7,G65)</f>
        <v>3900</v>
      </c>
      <c r="I65" s="4" t="n">
        <f aca="false">IF(G65="",Strategies!$B$8,G65)</f>
        <v>3900</v>
      </c>
      <c r="J65" s="4" t="n">
        <f aca="false">IF(G65="",IFERROR(VLOOKUP(E65,Strategies!$A$26:$G$35,7,FALSE()),Strategies!$B$8),G65)</f>
        <v>3900</v>
      </c>
      <c r="K65" s="3" t="n">
        <f aca="false">IF(G65="",1,0)</f>
        <v>0</v>
      </c>
      <c r="L65" s="3" t="n">
        <f aca="false">Clean!H65</f>
        <v>17</v>
      </c>
      <c r="M65" s="5" t="n">
        <f aca="false">Clean!I65</f>
        <v>40027</v>
      </c>
      <c r="N65" s="3" t="n">
        <f aca="false">IF(L65="",IF(M65="",Strategies!$B$6,DATEDIF(M65,DATE(2026,9,13),"y")),L65)</f>
        <v>17</v>
      </c>
      <c r="O65" s="2" t="str">
        <f aca="false">IF(L65&lt;&gt;"","observed",IF(M65&lt;&gt;"","derived from date","median (fallback)"))</f>
        <v>observed</v>
      </c>
      <c r="P65" s="4" t="n">
        <f aca="false">Clean!M65</f>
        <v>5223.19</v>
      </c>
      <c r="Q65" s="4" t="n">
        <f aca="false">IF(P65="",Strategies!$B$9,P65)</f>
        <v>5223.19</v>
      </c>
      <c r="R65" s="3" t="n">
        <f aca="false">IF(P65="",1,0)</f>
        <v>0</v>
      </c>
      <c r="S65" s="3" t="n">
        <f aca="false">Clean!U65</f>
        <v>501</v>
      </c>
      <c r="T65" s="3" t="n">
        <f aca="false">IF(S65="",Strategies!$B$10,S65)</f>
        <v>501</v>
      </c>
      <c r="U65" s="2" t="str">
        <f aca="false">Clean!J65</f>
        <v>Branch</v>
      </c>
      <c r="V65" s="2" t="str">
        <f aca="false">IF(U65="",Strategies!$B$11,U65)</f>
        <v>Branch</v>
      </c>
      <c r="W65" s="2" t="str">
        <f aca="false">IF(U65="","Unknown",U65)</f>
        <v>Branch</v>
      </c>
      <c r="X65" s="4" t="n">
        <f aca="false">Clean!Q65</f>
        <v>1000</v>
      </c>
      <c r="Y65" s="4" t="n">
        <f aca="false">Clean!R65</f>
        <v>242.72</v>
      </c>
      <c r="Z65" s="4" t="n">
        <f aca="false">IF(X65="",IF(Y65="",0,""),X65)</f>
        <v>1000</v>
      </c>
      <c r="AA65" s="4" t="n">
        <f aca="false">IF(Y65="",IF(X65="",0,IF(X65=0,0,ROUND(X65*Strategies!$B$12,2))),Y65)</f>
        <v>242.72</v>
      </c>
      <c r="AB65" s="2" t="str">
        <f aca="false">IF(AND(X65="",Y65=""),"no card (structural)",IF(X65="","limit missing – verify",IF(Y65="","spend imputed by ratio","complete")))</f>
        <v>complete</v>
      </c>
      <c r="AC65" s="4" t="n">
        <f aca="false">Clean!S65</f>
        <v>0</v>
      </c>
      <c r="AD65" s="4" t="n">
        <f aca="false">Clean!T65</f>
        <v>0</v>
      </c>
      <c r="AE65" s="4" t="n">
        <f aca="false">IF(AC65="",IF(AD65="",0,""),AC65)</f>
        <v>0</v>
      </c>
      <c r="AF65" s="4" t="n">
        <f aca="false">IF(AD65="",IF(AC65="",0,IF(AC65=0,0,ROUND(AC65*Strategies!$B$13,0))),AD65)</f>
        <v>0</v>
      </c>
      <c r="AG65" s="3" t="str">
        <f aca="false">Clean!V65</f>
        <v/>
      </c>
      <c r="AH65" s="3" t="n">
        <f aca="false">IF(AG65="",0,AG65)</f>
        <v>0</v>
      </c>
      <c r="AI65" s="3" t="n">
        <f aca="false">IF(AG65="",1,0)</f>
        <v>1</v>
      </c>
      <c r="AJ65" s="3" t="n">
        <f aca="false">Missing_Matrix!W65</f>
        <v>1</v>
      </c>
      <c r="AK65" s="2" t="str">
        <f aca="false">IF(AJ65=0,"keep","drop")</f>
        <v>drop</v>
      </c>
      <c r="AL65" s="2" t="str">
        <f aca="false">IF(Missing_Matrix!B65+Missing_Matrix!G65+Missing_Matrix!H65+Missing_Matrix!J65+Missing_Matrix!K65+Missing_Matrix!L65+Missing_Matrix!M65+Missing_Matrix!U65=0,"keep","drop")</f>
        <v>keep</v>
      </c>
    </row>
    <row r="66" customFormat="false" ht="15" hidden="false" customHeight="false" outlineLevel="0" collapsed="false">
      <c r="A66" s="2" t="str">
        <f aca="false">Clean!A66</f>
        <v>CL00065</v>
      </c>
      <c r="B66" s="3" t="n">
        <f aca="false">Clean!B66</f>
        <v>32</v>
      </c>
      <c r="C66" s="3" t="n">
        <f aca="false">IF(B66="",Strategies!$B$5,B66)</f>
        <v>32</v>
      </c>
      <c r="D66" s="3" t="n">
        <f aca="false">IF(B66="",1,0)</f>
        <v>0</v>
      </c>
      <c r="E66" s="2" t="str">
        <f aca="false">Clean!E66</f>
        <v>Manual worker</v>
      </c>
      <c r="F66" s="2" t="str">
        <f aca="false">IF(E66="","Unknown",E66)</f>
        <v>Manual worker</v>
      </c>
      <c r="G66" s="4" t="n">
        <f aca="false">Clean!G66</f>
        <v>24100</v>
      </c>
      <c r="H66" s="4" t="n">
        <f aca="false">IF(G66="",Strategies!$B$7,G66)</f>
        <v>24100</v>
      </c>
      <c r="I66" s="4" t="n">
        <f aca="false">IF(G66="",Strategies!$B$8,G66)</f>
        <v>24100</v>
      </c>
      <c r="J66" s="4" t="n">
        <f aca="false">IF(G66="",IFERROR(VLOOKUP(E66,Strategies!$A$26:$G$35,7,FALSE()),Strategies!$B$8),G66)</f>
        <v>24100</v>
      </c>
      <c r="K66" s="3" t="n">
        <f aca="false">IF(G66="",1,0)</f>
        <v>0</v>
      </c>
      <c r="L66" s="3" t="n">
        <f aca="false">Clean!H66</f>
        <v>10</v>
      </c>
      <c r="M66" s="5" t="n">
        <f aca="false">Clean!I66</f>
        <v>42401</v>
      </c>
      <c r="N66" s="3" t="n">
        <f aca="false">IF(L66="",IF(M66="",Strategies!$B$6,DATEDIF(M66,DATE(2026,9,13),"y")),L66)</f>
        <v>10</v>
      </c>
      <c r="O66" s="2" t="str">
        <f aca="false">IF(L66&lt;&gt;"","observed",IF(M66&lt;&gt;"","derived from date","median (fallback)"))</f>
        <v>observed</v>
      </c>
      <c r="P66" s="4" t="n">
        <f aca="false">Clean!M66</f>
        <v>0</v>
      </c>
      <c r="Q66" s="4" t="n">
        <f aca="false">IF(P66="",Strategies!$B$9,P66)</f>
        <v>0</v>
      </c>
      <c r="R66" s="3" t="n">
        <f aca="false">IF(P66="",1,0)</f>
        <v>0</v>
      </c>
      <c r="S66" s="3" t="n">
        <f aca="false">Clean!U66</f>
        <v>621</v>
      </c>
      <c r="T66" s="3" t="n">
        <f aca="false">IF(S66="",Strategies!$B$10,S66)</f>
        <v>621</v>
      </c>
      <c r="U66" s="2" t="str">
        <f aca="false">Clean!J66</f>
        <v>Online Banking</v>
      </c>
      <c r="V66" s="2" t="str">
        <f aca="false">IF(U66="",Strategies!$B$11,U66)</f>
        <v>Online Banking</v>
      </c>
      <c r="W66" s="2" t="str">
        <f aca="false">IF(U66="","Unknown",U66)</f>
        <v>Online Banking</v>
      </c>
      <c r="X66" s="4" t="n">
        <f aca="false">Clean!Q66</f>
        <v>6000</v>
      </c>
      <c r="Y66" s="4" t="n">
        <f aca="false">Clean!R66</f>
        <v>2041.08</v>
      </c>
      <c r="Z66" s="4" t="n">
        <f aca="false">IF(X66="",IF(Y66="",0,""),X66)</f>
        <v>6000</v>
      </c>
      <c r="AA66" s="4" t="n">
        <f aca="false">IF(Y66="",IF(X66="",0,IF(X66=0,0,ROUND(X66*Strategies!$B$12,2))),Y66)</f>
        <v>2041.08</v>
      </c>
      <c r="AB66" s="2" t="str">
        <f aca="false">IF(AND(X66="",Y66=""),"no card (structural)",IF(X66="","limit missing – verify",IF(Y66="","spend imputed by ratio","complete")))</f>
        <v>complete</v>
      </c>
      <c r="AC66" s="4" t="n">
        <f aca="false">Clean!S66</f>
        <v>0</v>
      </c>
      <c r="AD66" s="4" t="n">
        <f aca="false">Clean!T66</f>
        <v>0</v>
      </c>
      <c r="AE66" s="4" t="n">
        <f aca="false">IF(AC66="",IF(AD66="",0,""),AC66)</f>
        <v>0</v>
      </c>
      <c r="AF66" s="4" t="n">
        <f aca="false">IF(AD66="",IF(AC66="",0,IF(AC66=0,0,ROUND(AC66*Strategies!$B$13,0))),AD66)</f>
        <v>0</v>
      </c>
      <c r="AG66" s="3" t="str">
        <f aca="false">Clean!V66</f>
        <v/>
      </c>
      <c r="AH66" s="3" t="n">
        <f aca="false">IF(AG66="",0,AG66)</f>
        <v>0</v>
      </c>
      <c r="AI66" s="3" t="n">
        <f aca="false">IF(AG66="",1,0)</f>
        <v>1</v>
      </c>
      <c r="AJ66" s="3" t="n">
        <f aca="false">Missing_Matrix!W66</f>
        <v>1</v>
      </c>
      <c r="AK66" s="2" t="str">
        <f aca="false">IF(AJ66=0,"keep","drop")</f>
        <v>drop</v>
      </c>
      <c r="AL66" s="2" t="str">
        <f aca="false">IF(Missing_Matrix!B66+Missing_Matrix!G66+Missing_Matrix!H66+Missing_Matrix!J66+Missing_Matrix!K66+Missing_Matrix!L66+Missing_Matrix!M66+Missing_Matrix!U66=0,"keep","drop")</f>
        <v>keep</v>
      </c>
    </row>
    <row r="67" customFormat="false" ht="15" hidden="false" customHeight="false" outlineLevel="0" collapsed="false">
      <c r="A67" s="2" t="str">
        <f aca="false">Clean!A67</f>
        <v>CL00066</v>
      </c>
      <c r="B67" s="3" t="n">
        <f aca="false">Clean!B67</f>
        <v>35</v>
      </c>
      <c r="C67" s="3" t="n">
        <f aca="false">IF(B67="",Strategies!$B$5,B67)</f>
        <v>35</v>
      </c>
      <c r="D67" s="3" t="n">
        <f aca="false">IF(B67="",1,0)</f>
        <v>0</v>
      </c>
      <c r="E67" s="2" t="str">
        <f aca="false">Clean!E67</f>
        <v>Manual worker</v>
      </c>
      <c r="F67" s="2" t="str">
        <f aca="false">IF(E67="","Unknown",E67)</f>
        <v>Manual worker</v>
      </c>
      <c r="G67" s="4" t="n">
        <f aca="false">Clean!G67</f>
        <v>11500</v>
      </c>
      <c r="H67" s="4" t="n">
        <f aca="false">IF(G67="",Strategies!$B$7,G67)</f>
        <v>11500</v>
      </c>
      <c r="I67" s="4" t="n">
        <f aca="false">IF(G67="",Strategies!$B$8,G67)</f>
        <v>11500</v>
      </c>
      <c r="J67" s="4" t="n">
        <f aca="false">IF(G67="",IFERROR(VLOOKUP(E67,Strategies!$A$26:$G$35,7,FALSE()),Strategies!$B$8),G67)</f>
        <v>11500</v>
      </c>
      <c r="K67" s="3" t="n">
        <f aca="false">IF(G67="",1,0)</f>
        <v>0</v>
      </c>
      <c r="L67" s="3" t="n">
        <f aca="false">Clean!H67</f>
        <v>4</v>
      </c>
      <c r="M67" s="5" t="n">
        <f aca="false">Clean!I67</f>
        <v>44580</v>
      </c>
      <c r="N67" s="3" t="n">
        <f aca="false">IF(L67="",IF(M67="",Strategies!$B$6,DATEDIF(M67,DATE(2026,9,13),"y")),L67)</f>
        <v>4</v>
      </c>
      <c r="O67" s="2" t="str">
        <f aca="false">IF(L67&lt;&gt;"","observed",IF(M67&lt;&gt;"","derived from date","median (fallback)"))</f>
        <v>observed</v>
      </c>
      <c r="P67" s="4" t="n">
        <f aca="false">Clean!M67</f>
        <v>8790.6</v>
      </c>
      <c r="Q67" s="4" t="n">
        <f aca="false">IF(P67="",Strategies!$B$9,P67)</f>
        <v>8790.6</v>
      </c>
      <c r="R67" s="3" t="n">
        <f aca="false">IF(P67="",1,0)</f>
        <v>0</v>
      </c>
      <c r="S67" s="3" t="n">
        <f aca="false">Clean!U67</f>
        <v>578</v>
      </c>
      <c r="T67" s="3" t="n">
        <f aca="false">IF(S67="",Strategies!$B$10,S67)</f>
        <v>578</v>
      </c>
      <c r="U67" s="2" t="str">
        <f aca="false">Clean!J67</f>
        <v>Branch</v>
      </c>
      <c r="V67" s="2" t="str">
        <f aca="false">IF(U67="",Strategies!$B$11,U67)</f>
        <v>Branch</v>
      </c>
      <c r="W67" s="2" t="str">
        <f aca="false">IF(U67="","Unknown",U67)</f>
        <v>Branch</v>
      </c>
      <c r="X67" s="4" t="n">
        <f aca="false">Clean!Q67</f>
        <v>1000</v>
      </c>
      <c r="Y67" s="4" t="n">
        <f aca="false">Clean!R67</f>
        <v>646.82</v>
      </c>
      <c r="Z67" s="4" t="n">
        <f aca="false">IF(X67="",IF(Y67="",0,""),X67)</f>
        <v>1000</v>
      </c>
      <c r="AA67" s="4" t="n">
        <f aca="false">IF(Y67="",IF(X67="",0,IF(X67=0,0,ROUND(X67*Strategies!$B$12,2))),Y67)</f>
        <v>646.82</v>
      </c>
      <c r="AB67" s="2" t="str">
        <f aca="false">IF(AND(X67="",Y67=""),"no card (structural)",IF(X67="","limit missing – verify",IF(Y67="","spend imputed by ratio","complete")))</f>
        <v>complete</v>
      </c>
      <c r="AC67" s="4" t="n">
        <f aca="false">Clean!S67</f>
        <v>0</v>
      </c>
      <c r="AD67" s="4" t="n">
        <f aca="false">Clean!T67</f>
        <v>0</v>
      </c>
      <c r="AE67" s="4" t="n">
        <f aca="false">IF(AC67="",IF(AD67="",0,""),AC67)</f>
        <v>0</v>
      </c>
      <c r="AF67" s="4" t="n">
        <f aca="false">IF(AD67="",IF(AC67="",0,IF(AC67=0,0,ROUND(AC67*Strategies!$B$13,0))),AD67)</f>
        <v>0</v>
      </c>
      <c r="AG67" s="3" t="n">
        <f aca="false">Clean!V67</f>
        <v>0</v>
      </c>
      <c r="AH67" s="3" t="n">
        <f aca="false">IF(AG67="",0,AG67)</f>
        <v>0</v>
      </c>
      <c r="AI67" s="3" t="n">
        <f aca="false">IF(AG67="",1,0)</f>
        <v>0</v>
      </c>
      <c r="AJ67" s="3" t="n">
        <f aca="false">Missing_Matrix!W67</f>
        <v>0</v>
      </c>
      <c r="AK67" s="2" t="str">
        <f aca="false">IF(AJ67=0,"keep","drop")</f>
        <v>keep</v>
      </c>
      <c r="AL67" s="2" t="str">
        <f aca="false">IF(Missing_Matrix!B67+Missing_Matrix!G67+Missing_Matrix!H67+Missing_Matrix!J67+Missing_Matrix!K67+Missing_Matrix!L67+Missing_Matrix!M67+Missing_Matrix!U67=0,"keep","drop")</f>
        <v>keep</v>
      </c>
    </row>
    <row r="68" customFormat="false" ht="15" hidden="false" customHeight="false" outlineLevel="0" collapsed="false">
      <c r="A68" s="2" t="str">
        <f aca="false">Clean!A68</f>
        <v>CL00067</v>
      </c>
      <c r="B68" s="3" t="str">
        <f aca="false">Clean!B68</f>
        <v/>
      </c>
      <c r="C68" s="3" t="n">
        <f aca="false">IF(B68="",Strategies!$B$5,B68)</f>
        <v>47</v>
      </c>
      <c r="D68" s="3" t="n">
        <f aca="false">IF(B68="",1,0)</f>
        <v>1</v>
      </c>
      <c r="E68" s="2" t="str">
        <f aca="false">Clean!E68</f>
        <v>Shopkeeper</v>
      </c>
      <c r="F68" s="2" t="str">
        <f aca="false">IF(E68="","Unknown",E68)</f>
        <v>Shopkeeper</v>
      </c>
      <c r="G68" s="4" t="n">
        <f aca="false">Clean!G68</f>
        <v>47800</v>
      </c>
      <c r="H68" s="4" t="n">
        <f aca="false">IF(G68="",Strategies!$B$7,G68)</f>
        <v>47800</v>
      </c>
      <c r="I68" s="4" t="n">
        <f aca="false">IF(G68="",Strategies!$B$8,G68)</f>
        <v>47800</v>
      </c>
      <c r="J68" s="4" t="n">
        <f aca="false">IF(G68="",IFERROR(VLOOKUP(E68,Strategies!$A$26:$G$35,7,FALSE()),Strategies!$B$8),G68)</f>
        <v>47800</v>
      </c>
      <c r="K68" s="3" t="n">
        <f aca="false">IF(G68="",1,0)</f>
        <v>0</v>
      </c>
      <c r="L68" s="3" t="n">
        <f aca="false">Clean!H68</f>
        <v>4</v>
      </c>
      <c r="M68" s="5" t="n">
        <f aca="false">Clean!I68</f>
        <v>44758</v>
      </c>
      <c r="N68" s="3" t="n">
        <f aca="false">IF(L68="",IF(M68="",Strategies!$B$6,DATEDIF(M68,DATE(2026,9,13),"y")),L68)</f>
        <v>4</v>
      </c>
      <c r="O68" s="2" t="str">
        <f aca="false">IF(L68&lt;&gt;"","observed",IF(M68&lt;&gt;"","derived from date","median (fallback)"))</f>
        <v>observed</v>
      </c>
      <c r="P68" s="4" t="n">
        <f aca="false">Clean!M68</f>
        <v>0</v>
      </c>
      <c r="Q68" s="4" t="n">
        <f aca="false">IF(P68="",Strategies!$B$9,P68)</f>
        <v>0</v>
      </c>
      <c r="R68" s="3" t="n">
        <f aca="false">IF(P68="",1,0)</f>
        <v>0</v>
      </c>
      <c r="S68" s="3" t="n">
        <f aca="false">Clean!U68</f>
        <v>618</v>
      </c>
      <c r="T68" s="3" t="n">
        <f aca="false">IF(S68="",Strategies!$B$10,S68)</f>
        <v>618</v>
      </c>
      <c r="U68" s="2" t="str">
        <f aca="false">Clean!J68</f>
        <v>Branch</v>
      </c>
      <c r="V68" s="2" t="str">
        <f aca="false">IF(U68="",Strategies!$B$11,U68)</f>
        <v>Branch</v>
      </c>
      <c r="W68" s="2" t="str">
        <f aca="false">IF(U68="","Unknown",U68)</f>
        <v>Branch</v>
      </c>
      <c r="X68" s="4" t="n">
        <f aca="false">Clean!Q68</f>
        <v>5000</v>
      </c>
      <c r="Y68" s="4" t="n">
        <f aca="false">Clean!R68</f>
        <v>2511.46</v>
      </c>
      <c r="Z68" s="4" t="n">
        <f aca="false">IF(X68="",IF(Y68="",0,""),X68)</f>
        <v>5000</v>
      </c>
      <c r="AA68" s="4" t="n">
        <f aca="false">IF(Y68="",IF(X68="",0,IF(X68=0,0,ROUND(X68*Strategies!$B$12,2))),Y68)</f>
        <v>2511.46</v>
      </c>
      <c r="AB68" s="2" t="str">
        <f aca="false">IF(AND(X68="",Y68=""),"no card (structural)",IF(X68="","limit missing – verify",IF(Y68="","spend imputed by ratio","complete")))</f>
        <v>complete</v>
      </c>
      <c r="AC68" s="4" t="n">
        <f aca="false">Clean!S68</f>
        <v>79000</v>
      </c>
      <c r="AD68" s="4" t="n">
        <f aca="false">Clean!T68</f>
        <v>494</v>
      </c>
      <c r="AE68" s="4" t="n">
        <f aca="false">IF(AC68="",IF(AD68="",0,""),AC68)</f>
        <v>79000</v>
      </c>
      <c r="AF68" s="4" t="n">
        <f aca="false">IF(AD68="",IF(AC68="",0,IF(AC68=0,0,ROUND(AC68*Strategies!$B$13,0))),AD68)</f>
        <v>494</v>
      </c>
      <c r="AG68" s="3" t="n">
        <f aca="false">Clean!V68</f>
        <v>0</v>
      </c>
      <c r="AH68" s="3" t="n">
        <f aca="false">IF(AG68="",0,AG68)</f>
        <v>0</v>
      </c>
      <c r="AI68" s="3" t="n">
        <f aca="false">IF(AG68="",1,0)</f>
        <v>0</v>
      </c>
      <c r="AJ68" s="3" t="n">
        <f aca="false">Missing_Matrix!W68</f>
        <v>1</v>
      </c>
      <c r="AK68" s="2" t="str">
        <f aca="false">IF(AJ68=0,"keep","drop")</f>
        <v>drop</v>
      </c>
      <c r="AL68" s="2" t="str">
        <f aca="false">IF(Missing_Matrix!B68+Missing_Matrix!G68+Missing_Matrix!H68+Missing_Matrix!J68+Missing_Matrix!K68+Missing_Matrix!L68+Missing_Matrix!M68+Missing_Matrix!U68=0,"keep","drop")</f>
        <v>drop</v>
      </c>
    </row>
    <row r="69" customFormat="false" ht="15" hidden="false" customHeight="false" outlineLevel="0" collapsed="false">
      <c r="A69" s="2" t="str">
        <f aca="false">Clean!A69</f>
        <v>CL00068</v>
      </c>
      <c r="B69" s="3" t="n">
        <f aca="false">Clean!B69</f>
        <v>40</v>
      </c>
      <c r="C69" s="3" t="n">
        <f aca="false">IF(B69="",Strategies!$B$5,B69)</f>
        <v>40</v>
      </c>
      <c r="D69" s="3" t="n">
        <f aca="false">IF(B69="",1,0)</f>
        <v>0</v>
      </c>
      <c r="E69" s="2" t="str">
        <f aca="false">Clean!E69</f>
        <v>Employee</v>
      </c>
      <c r="F69" s="2" t="str">
        <f aca="false">IF(E69="","Unknown",E69)</f>
        <v>Employee</v>
      </c>
      <c r="G69" s="4" t="n">
        <f aca="false">Clean!G69</f>
        <v>37400</v>
      </c>
      <c r="H69" s="4" t="n">
        <f aca="false">IF(G69="",Strategies!$B$7,G69)</f>
        <v>37400</v>
      </c>
      <c r="I69" s="4" t="n">
        <f aca="false">IF(G69="",Strategies!$B$8,G69)</f>
        <v>37400</v>
      </c>
      <c r="J69" s="4" t="n">
        <f aca="false">IF(G69="",IFERROR(VLOOKUP(E69,Strategies!$A$26:$G$35,7,FALSE()),Strategies!$B$8),G69)</f>
        <v>37400</v>
      </c>
      <c r="K69" s="3" t="n">
        <f aca="false">IF(G69="",1,0)</f>
        <v>0</v>
      </c>
      <c r="L69" s="3" t="n">
        <f aca="false">Clean!H69</f>
        <v>7</v>
      </c>
      <c r="M69" s="5" t="n">
        <f aca="false">Clean!I69</f>
        <v>43676</v>
      </c>
      <c r="N69" s="3" t="n">
        <f aca="false">IF(L69="",IF(M69="",Strategies!$B$6,DATEDIF(M69,DATE(2026,9,13),"y")),L69)</f>
        <v>7</v>
      </c>
      <c r="O69" s="2" t="str">
        <f aca="false">IF(L69&lt;&gt;"","observed",IF(M69&lt;&gt;"","derived from date","median (fallback)"))</f>
        <v>observed</v>
      </c>
      <c r="P69" s="4" t="n">
        <f aca="false">Clean!M69</f>
        <v>0</v>
      </c>
      <c r="Q69" s="4" t="n">
        <f aca="false">IF(P69="",Strategies!$B$9,P69)</f>
        <v>0</v>
      </c>
      <c r="R69" s="3" t="n">
        <f aca="false">IF(P69="",1,0)</f>
        <v>0</v>
      </c>
      <c r="S69" s="3" t="n">
        <f aca="false">Clean!U69</f>
        <v>520</v>
      </c>
      <c r="T69" s="3" t="n">
        <f aca="false">IF(S69="",Strategies!$B$10,S69)</f>
        <v>520</v>
      </c>
      <c r="U69" s="2" t="str">
        <f aca="false">Clean!J69</f>
        <v>App</v>
      </c>
      <c r="V69" s="2" t="str">
        <f aca="false">IF(U69="",Strategies!$B$11,U69)</f>
        <v>App</v>
      </c>
      <c r="W69" s="2" t="str">
        <f aca="false">IF(U69="","Unknown",U69)</f>
        <v>App</v>
      </c>
      <c r="X69" s="4" t="n">
        <f aca="false">Clean!Q69</f>
        <v>8500</v>
      </c>
      <c r="Y69" s="4" t="n">
        <f aca="false">Clean!R69</f>
        <v>3006.73</v>
      </c>
      <c r="Z69" s="4" t="n">
        <f aca="false">IF(X69="",IF(Y69="",0,""),X69)</f>
        <v>8500</v>
      </c>
      <c r="AA69" s="4" t="n">
        <f aca="false">IF(Y69="",IF(X69="",0,IF(X69=0,0,ROUND(X69*Strategies!$B$12,2))),Y69)</f>
        <v>3006.73</v>
      </c>
      <c r="AB69" s="2" t="str">
        <f aca="false">IF(AND(X69="",Y69=""),"no card (structural)",IF(X69="","limit missing – verify",IF(Y69="","spend imputed by ratio","complete")))</f>
        <v>complete</v>
      </c>
      <c r="AC69" s="4" t="str">
        <f aca="false">Clean!S69</f>
        <v/>
      </c>
      <c r="AD69" s="4" t="str">
        <f aca="false">Clean!T69</f>
        <v/>
      </c>
      <c r="AE69" s="4" t="n">
        <f aca="false">IF(AC69="",IF(AD69="",0,""),AC69)</f>
        <v>0</v>
      </c>
      <c r="AF69" s="4" t="n">
        <f aca="false">IF(AD69="",IF(AC69="",0,IF(AC69=0,0,ROUND(AC69*Strategies!$B$13,0))),AD69)</f>
        <v>0</v>
      </c>
      <c r="AG69" s="3" t="n">
        <f aca="false">Clean!V69</f>
        <v>0</v>
      </c>
      <c r="AH69" s="3" t="n">
        <f aca="false">IF(AG69="",0,AG69)</f>
        <v>0</v>
      </c>
      <c r="AI69" s="3" t="n">
        <f aca="false">IF(AG69="",1,0)</f>
        <v>0</v>
      </c>
      <c r="AJ69" s="3" t="n">
        <f aca="false">Missing_Matrix!W69</f>
        <v>2</v>
      </c>
      <c r="AK69" s="2" t="str">
        <f aca="false">IF(AJ69=0,"keep","drop")</f>
        <v>drop</v>
      </c>
      <c r="AL69" s="2" t="str">
        <f aca="false">IF(Missing_Matrix!B69+Missing_Matrix!G69+Missing_Matrix!H69+Missing_Matrix!J69+Missing_Matrix!K69+Missing_Matrix!L69+Missing_Matrix!M69+Missing_Matrix!U69=0,"keep","drop")</f>
        <v>keep</v>
      </c>
    </row>
    <row r="70" customFormat="false" ht="15" hidden="false" customHeight="false" outlineLevel="0" collapsed="false">
      <c r="A70" s="2" t="str">
        <f aca="false">Clean!A70</f>
        <v>CL00069</v>
      </c>
      <c r="B70" s="3" t="n">
        <f aca="false">Clean!B70</f>
        <v>42</v>
      </c>
      <c r="C70" s="3" t="n">
        <f aca="false">IF(B70="",Strategies!$B$5,B70)</f>
        <v>42</v>
      </c>
      <c r="D70" s="3" t="n">
        <f aca="false">IF(B70="",1,0)</f>
        <v>0</v>
      </c>
      <c r="E70" s="2" t="str">
        <f aca="false">Clean!E70</f>
        <v>Employee</v>
      </c>
      <c r="F70" s="2" t="str">
        <f aca="false">IF(E70="","Unknown",E70)</f>
        <v>Employee</v>
      </c>
      <c r="G70" s="4" t="str">
        <f aca="false">Clean!G70</f>
        <v/>
      </c>
      <c r="H70" s="4" t="n">
        <f aca="false">IF(G70="",Strategies!$B$7,G70)</f>
        <v>34752</v>
      </c>
      <c r="I70" s="4" t="n">
        <f aca="false">IF(G70="",Strategies!$B$8,G70)</f>
        <v>29500</v>
      </c>
      <c r="J70" s="4" t="n">
        <f aca="false">IF(G70="",IFERROR(VLOOKUP(E70,Strategies!$A$26:$G$35,7,FALSE()),Strategies!$B$8),G70)</f>
        <v>31600</v>
      </c>
      <c r="K70" s="3" t="n">
        <f aca="false">IF(G70="",1,0)</f>
        <v>1</v>
      </c>
      <c r="L70" s="3" t="n">
        <f aca="false">Clean!H70</f>
        <v>11</v>
      </c>
      <c r="M70" s="5" t="n">
        <f aca="false">Clean!I70</f>
        <v>42002</v>
      </c>
      <c r="N70" s="3" t="n">
        <f aca="false">IF(L70="",IF(M70="",Strategies!$B$6,DATEDIF(M70,DATE(2026,9,13),"y")),L70)</f>
        <v>11</v>
      </c>
      <c r="O70" s="2" t="str">
        <f aca="false">IF(L70&lt;&gt;"","observed",IF(M70&lt;&gt;"","derived from date","median (fallback)"))</f>
        <v>observed</v>
      </c>
      <c r="P70" s="4" t="n">
        <f aca="false">Clean!M70</f>
        <v>11507.28</v>
      </c>
      <c r="Q70" s="4" t="n">
        <f aca="false">IF(P70="",Strategies!$B$9,P70)</f>
        <v>11507.28</v>
      </c>
      <c r="R70" s="3" t="n">
        <f aca="false">IF(P70="",1,0)</f>
        <v>0</v>
      </c>
      <c r="S70" s="3" t="n">
        <f aca="false">Clean!U70</f>
        <v>594</v>
      </c>
      <c r="T70" s="3" t="n">
        <f aca="false">IF(S70="",Strategies!$B$10,S70)</f>
        <v>594</v>
      </c>
      <c r="U70" s="2" t="str">
        <f aca="false">Clean!J70</f>
        <v>Online Banking</v>
      </c>
      <c r="V70" s="2" t="str">
        <f aca="false">IF(U70="",Strategies!$B$11,U70)</f>
        <v>Online Banking</v>
      </c>
      <c r="W70" s="2" t="str">
        <f aca="false">IF(U70="","Unknown",U70)</f>
        <v>Online Banking</v>
      </c>
      <c r="X70" s="4" t="n">
        <f aca="false">Clean!Q70</f>
        <v>3500</v>
      </c>
      <c r="Y70" s="4" t="n">
        <f aca="false">Clean!R70</f>
        <v>930.04</v>
      </c>
      <c r="Z70" s="4" t="n">
        <f aca="false">IF(X70="",IF(Y70="",0,""),X70)</f>
        <v>3500</v>
      </c>
      <c r="AA70" s="4" t="n">
        <f aca="false">IF(Y70="",IF(X70="",0,IF(X70=0,0,ROUND(X70*Strategies!$B$12,2))),Y70)</f>
        <v>930.04</v>
      </c>
      <c r="AB70" s="2" t="str">
        <f aca="false">IF(AND(X70="",Y70=""),"no card (structural)",IF(X70="","limit missing – verify",IF(Y70="","spend imputed by ratio","complete")))</f>
        <v>complete</v>
      </c>
      <c r="AC70" s="4" t="n">
        <f aca="false">Clean!S70</f>
        <v>59000</v>
      </c>
      <c r="AD70" s="4" t="n">
        <f aca="false">Clean!T70</f>
        <v>351</v>
      </c>
      <c r="AE70" s="4" t="n">
        <f aca="false">IF(AC70="",IF(AD70="",0,""),AC70)</f>
        <v>59000</v>
      </c>
      <c r="AF70" s="4" t="n">
        <f aca="false">IF(AD70="",IF(AC70="",0,IF(AC70=0,0,ROUND(AC70*Strategies!$B$13,0))),AD70)</f>
        <v>351</v>
      </c>
      <c r="AG70" s="3" t="n">
        <f aca="false">Clean!V70</f>
        <v>0</v>
      </c>
      <c r="AH70" s="3" t="n">
        <f aca="false">IF(AG70="",0,AG70)</f>
        <v>0</v>
      </c>
      <c r="AI70" s="3" t="n">
        <f aca="false">IF(AG70="",1,0)</f>
        <v>0</v>
      </c>
      <c r="AJ70" s="3" t="n">
        <f aca="false">Missing_Matrix!W70</f>
        <v>1</v>
      </c>
      <c r="AK70" s="2" t="str">
        <f aca="false">IF(AJ70=0,"keep","drop")</f>
        <v>drop</v>
      </c>
      <c r="AL70" s="2" t="str">
        <f aca="false">IF(Missing_Matrix!B70+Missing_Matrix!G70+Missing_Matrix!H70+Missing_Matrix!J70+Missing_Matrix!K70+Missing_Matrix!L70+Missing_Matrix!M70+Missing_Matrix!U70=0,"keep","drop")</f>
        <v>drop</v>
      </c>
    </row>
    <row r="71" customFormat="false" ht="15" hidden="false" customHeight="false" outlineLevel="0" collapsed="false">
      <c r="A71" s="2" t="str">
        <f aca="false">Clean!A71</f>
        <v>CL00070</v>
      </c>
      <c r="B71" s="3" t="n">
        <f aca="false">Clean!B71</f>
        <v>40</v>
      </c>
      <c r="C71" s="3" t="n">
        <f aca="false">IF(B71="",Strategies!$B$5,B71)</f>
        <v>40</v>
      </c>
      <c r="D71" s="3" t="n">
        <f aca="false">IF(B71="",1,0)</f>
        <v>0</v>
      </c>
      <c r="E71" s="2" t="str">
        <f aca="false">Clean!E71</f>
        <v>Unemployed</v>
      </c>
      <c r="F71" s="2" t="str">
        <f aca="false">IF(E71="","Unknown",E71)</f>
        <v>Unemployed</v>
      </c>
      <c r="G71" s="4" t="n">
        <f aca="false">Clean!G71</f>
        <v>4100</v>
      </c>
      <c r="H71" s="4" t="n">
        <f aca="false">IF(G71="",Strategies!$B$7,G71)</f>
        <v>4100</v>
      </c>
      <c r="I71" s="4" t="n">
        <f aca="false">IF(G71="",Strategies!$B$8,G71)</f>
        <v>4100</v>
      </c>
      <c r="J71" s="4" t="n">
        <f aca="false">IF(G71="",IFERROR(VLOOKUP(E71,Strategies!$A$26:$G$35,7,FALSE()),Strategies!$B$8),G71)</f>
        <v>4100</v>
      </c>
      <c r="K71" s="3" t="n">
        <f aca="false">IF(G71="",1,0)</f>
        <v>0</v>
      </c>
      <c r="L71" s="3" t="n">
        <f aca="false">Clean!H71</f>
        <v>12</v>
      </c>
      <c r="M71" s="5" t="n">
        <f aca="false">Clean!I71</f>
        <v>41700</v>
      </c>
      <c r="N71" s="3" t="n">
        <f aca="false">IF(L71="",IF(M71="",Strategies!$B$6,DATEDIF(M71,DATE(2026,9,13),"y")),L71)</f>
        <v>12</v>
      </c>
      <c r="O71" s="2" t="str">
        <f aca="false">IF(L71&lt;&gt;"","observed",IF(M71&lt;&gt;"","derived from date","median (fallback)"))</f>
        <v>observed</v>
      </c>
      <c r="P71" s="4" t="n">
        <f aca="false">Clean!M71</f>
        <v>1200</v>
      </c>
      <c r="Q71" s="4" t="n">
        <f aca="false">IF(P71="",Strategies!$B$9,P71)</f>
        <v>1200</v>
      </c>
      <c r="R71" s="3" t="n">
        <f aca="false">IF(P71="",1,0)</f>
        <v>0</v>
      </c>
      <c r="S71" s="3" t="n">
        <f aca="false">Clean!U71</f>
        <v>522</v>
      </c>
      <c r="T71" s="3" t="n">
        <f aca="false">IF(S71="",Strategies!$B$10,S71)</f>
        <v>522</v>
      </c>
      <c r="U71" s="2" t="str">
        <f aca="false">Clean!J71</f>
        <v/>
      </c>
      <c r="V71" s="2" t="str">
        <f aca="false">IF(U71="",Strategies!$B$11,U71)</f>
        <v>App</v>
      </c>
      <c r="W71" s="2" t="str">
        <f aca="false">IF(U71="","Unknown",U71)</f>
        <v>Unknown</v>
      </c>
      <c r="X71" s="4" t="n">
        <f aca="false">Clean!Q71</f>
        <v>0</v>
      </c>
      <c r="Y71" s="4" t="n">
        <f aca="false">Clean!R71</f>
        <v>0</v>
      </c>
      <c r="Z71" s="4" t="n">
        <f aca="false">IF(X71="",IF(Y71="",0,""),X71)</f>
        <v>0</v>
      </c>
      <c r="AA71" s="4" t="n">
        <f aca="false">IF(Y71="",IF(X71="",0,IF(X71=0,0,ROUND(X71*Strategies!$B$12,2))),Y71)</f>
        <v>0</v>
      </c>
      <c r="AB71" s="2" t="str">
        <f aca="false">IF(AND(X71="",Y71=""),"no card (structural)",IF(X71="","limit missing – verify",IF(Y71="","spend imputed by ratio","complete")))</f>
        <v>complete</v>
      </c>
      <c r="AC71" s="4" t="n">
        <f aca="false">Clean!S71</f>
        <v>0</v>
      </c>
      <c r="AD71" s="4" t="n">
        <f aca="false">Clean!T71</f>
        <v>0</v>
      </c>
      <c r="AE71" s="4" t="n">
        <f aca="false">IF(AC71="",IF(AD71="",0,""),AC71)</f>
        <v>0</v>
      </c>
      <c r="AF71" s="4" t="n">
        <f aca="false">IF(AD71="",IF(AC71="",0,IF(AC71=0,0,ROUND(AC71*Strategies!$B$13,0))),AD71)</f>
        <v>0</v>
      </c>
      <c r="AG71" s="3" t="n">
        <f aca="false">Clean!V71</f>
        <v>0</v>
      </c>
      <c r="AH71" s="3" t="n">
        <f aca="false">IF(AG71="",0,AG71)</f>
        <v>0</v>
      </c>
      <c r="AI71" s="3" t="n">
        <f aca="false">IF(AG71="",1,0)</f>
        <v>0</v>
      </c>
      <c r="AJ71" s="3" t="n">
        <f aca="false">Missing_Matrix!W71</f>
        <v>1</v>
      </c>
      <c r="AK71" s="2" t="str">
        <f aca="false">IF(AJ71=0,"keep","drop")</f>
        <v>drop</v>
      </c>
      <c r="AL71" s="2" t="str">
        <f aca="false">IF(Missing_Matrix!B71+Missing_Matrix!G71+Missing_Matrix!H71+Missing_Matrix!J71+Missing_Matrix!K71+Missing_Matrix!L71+Missing_Matrix!M71+Missing_Matrix!U71=0,"keep","drop")</f>
        <v>drop</v>
      </c>
    </row>
    <row r="72" customFormat="false" ht="15" hidden="false" customHeight="false" outlineLevel="0" collapsed="false">
      <c r="A72" s="2" t="str">
        <f aca="false">Clean!A72</f>
        <v>CL00071</v>
      </c>
      <c r="B72" s="3" t="n">
        <f aca="false">Clean!B72</f>
        <v>53</v>
      </c>
      <c r="C72" s="3" t="n">
        <f aca="false">IF(B72="",Strategies!$B$5,B72)</f>
        <v>53</v>
      </c>
      <c r="D72" s="3" t="n">
        <f aca="false">IF(B72="",1,0)</f>
        <v>0</v>
      </c>
      <c r="E72" s="2" t="str">
        <f aca="false">Clean!E72</f>
        <v>Unemployed</v>
      </c>
      <c r="F72" s="2" t="str">
        <f aca="false">IF(E72="","Unknown",E72)</f>
        <v>Unemployed</v>
      </c>
      <c r="G72" s="4" t="n">
        <f aca="false">Clean!G72</f>
        <v>5000</v>
      </c>
      <c r="H72" s="4" t="n">
        <f aca="false">IF(G72="",Strategies!$B$7,G72)</f>
        <v>5000</v>
      </c>
      <c r="I72" s="4" t="n">
        <f aca="false">IF(G72="",Strategies!$B$8,G72)</f>
        <v>5000</v>
      </c>
      <c r="J72" s="4" t="n">
        <f aca="false">IF(G72="",IFERROR(VLOOKUP(E72,Strategies!$A$26:$G$35,7,FALSE()),Strategies!$B$8),G72)</f>
        <v>5000</v>
      </c>
      <c r="K72" s="3" t="n">
        <f aca="false">IF(G72="",1,0)</f>
        <v>0</v>
      </c>
      <c r="L72" s="3" t="n">
        <f aca="false">Clean!H72</f>
        <v>20</v>
      </c>
      <c r="M72" s="5" t="n">
        <f aca="false">Clean!I72</f>
        <v>38623</v>
      </c>
      <c r="N72" s="3" t="n">
        <f aca="false">IF(L72="",IF(M72="",Strategies!$B$6,DATEDIF(M72,DATE(2026,9,13),"y")),L72)</f>
        <v>20</v>
      </c>
      <c r="O72" s="2" t="str">
        <f aca="false">IF(L72&lt;&gt;"","observed",IF(M72&lt;&gt;"","derived from date","median (fallback)"))</f>
        <v>observed</v>
      </c>
      <c r="P72" s="4" t="n">
        <f aca="false">Clean!M72</f>
        <v>15835.47</v>
      </c>
      <c r="Q72" s="4" t="n">
        <f aca="false">IF(P72="",Strategies!$B$9,P72)</f>
        <v>15835.47</v>
      </c>
      <c r="R72" s="3" t="n">
        <f aca="false">IF(P72="",1,0)</f>
        <v>0</v>
      </c>
      <c r="S72" s="3" t="n">
        <f aca="false">Clean!U72</f>
        <v>552</v>
      </c>
      <c r="T72" s="3" t="n">
        <f aca="false">IF(S72="",Strategies!$B$10,S72)</f>
        <v>552</v>
      </c>
      <c r="U72" s="2" t="str">
        <f aca="false">Clean!J72</f>
        <v>Online Banking</v>
      </c>
      <c r="V72" s="2" t="str">
        <f aca="false">IF(U72="",Strategies!$B$11,U72)</f>
        <v>Online Banking</v>
      </c>
      <c r="W72" s="2" t="str">
        <f aca="false">IF(U72="","Unknown",U72)</f>
        <v>Online Banking</v>
      </c>
      <c r="X72" s="4" t="n">
        <f aca="false">Clean!Q72</f>
        <v>1000</v>
      </c>
      <c r="Y72" s="4" t="n">
        <f aca="false">Clean!R72</f>
        <v>534.42</v>
      </c>
      <c r="Z72" s="4" t="n">
        <f aca="false">IF(X72="",IF(Y72="",0,""),X72)</f>
        <v>1000</v>
      </c>
      <c r="AA72" s="4" t="n">
        <f aca="false">IF(Y72="",IF(X72="",0,IF(X72=0,0,ROUND(X72*Strategies!$B$12,2))),Y72)</f>
        <v>534.42</v>
      </c>
      <c r="AB72" s="2" t="str">
        <f aca="false">IF(AND(X72="",Y72=""),"no card (structural)",IF(X72="","limit missing – verify",IF(Y72="","spend imputed by ratio","complete")))</f>
        <v>complete</v>
      </c>
      <c r="AC72" s="4" t="str">
        <f aca="false">Clean!S72</f>
        <v/>
      </c>
      <c r="AD72" s="4" t="str">
        <f aca="false">Clean!T72</f>
        <v/>
      </c>
      <c r="AE72" s="4" t="n">
        <f aca="false">IF(AC72="",IF(AD72="",0,""),AC72)</f>
        <v>0</v>
      </c>
      <c r="AF72" s="4" t="n">
        <f aca="false">IF(AD72="",IF(AC72="",0,IF(AC72=0,0,ROUND(AC72*Strategies!$B$13,0))),AD72)</f>
        <v>0</v>
      </c>
      <c r="AG72" s="3" t="n">
        <f aca="false">Clean!V72</f>
        <v>1</v>
      </c>
      <c r="AH72" s="3" t="n">
        <f aca="false">IF(AG72="",0,AG72)</f>
        <v>1</v>
      </c>
      <c r="AI72" s="3" t="n">
        <f aca="false">IF(AG72="",1,0)</f>
        <v>0</v>
      </c>
      <c r="AJ72" s="3" t="n">
        <f aca="false">Missing_Matrix!W72</f>
        <v>2</v>
      </c>
      <c r="AK72" s="2" t="str">
        <f aca="false">IF(AJ72=0,"keep","drop")</f>
        <v>drop</v>
      </c>
      <c r="AL72" s="2" t="str">
        <f aca="false">IF(Missing_Matrix!B72+Missing_Matrix!G72+Missing_Matrix!H72+Missing_Matrix!J72+Missing_Matrix!K72+Missing_Matrix!L72+Missing_Matrix!M72+Missing_Matrix!U72=0,"keep","drop")</f>
        <v>keep</v>
      </c>
    </row>
    <row r="73" customFormat="false" ht="15" hidden="false" customHeight="false" outlineLevel="0" collapsed="false">
      <c r="A73" s="2" t="str">
        <f aca="false">Clean!A73</f>
        <v>CL00072</v>
      </c>
      <c r="B73" s="3" t="n">
        <f aca="false">Clean!B73</f>
        <v>22</v>
      </c>
      <c r="C73" s="3" t="n">
        <f aca="false">IF(B73="",Strategies!$B$5,B73)</f>
        <v>22</v>
      </c>
      <c r="D73" s="3" t="n">
        <f aca="false">IF(B73="",1,0)</f>
        <v>0</v>
      </c>
      <c r="E73" s="2" t="str">
        <f aca="false">Clean!E73</f>
        <v>Student</v>
      </c>
      <c r="F73" s="2" t="str">
        <f aca="false">IF(E73="","Unknown",E73)</f>
        <v>Student</v>
      </c>
      <c r="G73" s="4" t="n">
        <f aca="false">Clean!G73</f>
        <v>5300</v>
      </c>
      <c r="H73" s="4" t="n">
        <f aca="false">IF(G73="",Strategies!$B$7,G73)</f>
        <v>5300</v>
      </c>
      <c r="I73" s="4" t="n">
        <f aca="false">IF(G73="",Strategies!$B$8,G73)</f>
        <v>5300</v>
      </c>
      <c r="J73" s="4" t="n">
        <f aca="false">IF(G73="",IFERROR(VLOOKUP(E73,Strategies!$A$26:$G$35,7,FALSE()),Strategies!$B$8),G73)</f>
        <v>5300</v>
      </c>
      <c r="K73" s="3" t="n">
        <f aca="false">IF(G73="",1,0)</f>
        <v>0</v>
      </c>
      <c r="L73" s="3" t="n">
        <f aca="false">Clean!H73</f>
        <v>2</v>
      </c>
      <c r="M73" s="5" t="n">
        <f aca="false">Clean!I73</f>
        <v>45467</v>
      </c>
      <c r="N73" s="3" t="n">
        <f aca="false">IF(L73="",IF(M73="",Strategies!$B$6,DATEDIF(M73,DATE(2026,9,13),"y")),L73)</f>
        <v>2</v>
      </c>
      <c r="O73" s="2" t="str">
        <f aca="false">IF(L73&lt;&gt;"","observed",IF(M73&lt;&gt;"","derived from date","median (fallback)"))</f>
        <v>observed</v>
      </c>
      <c r="P73" s="4" t="n">
        <f aca="false">Clean!M73</f>
        <v>0</v>
      </c>
      <c r="Q73" s="4" t="n">
        <f aca="false">IF(P73="",Strategies!$B$9,P73)</f>
        <v>0</v>
      </c>
      <c r="R73" s="3" t="n">
        <f aca="false">IF(P73="",1,0)</f>
        <v>0</v>
      </c>
      <c r="S73" s="3" t="n">
        <f aca="false">Clean!U73</f>
        <v>601</v>
      </c>
      <c r="T73" s="3" t="n">
        <f aca="false">IF(S73="",Strategies!$B$10,S73)</f>
        <v>601</v>
      </c>
      <c r="U73" s="2" t="str">
        <f aca="false">Clean!J73</f>
        <v>App</v>
      </c>
      <c r="V73" s="2" t="str">
        <f aca="false">IF(U73="",Strategies!$B$11,U73)</f>
        <v>App</v>
      </c>
      <c r="W73" s="2" t="str">
        <f aca="false">IF(U73="","Unknown",U73)</f>
        <v>App</v>
      </c>
      <c r="X73" s="4" t="str">
        <f aca="false">Clean!Q73</f>
        <v/>
      </c>
      <c r="Y73" s="4" t="str">
        <f aca="false">Clean!R73</f>
        <v/>
      </c>
      <c r="Z73" s="4" t="n">
        <f aca="false">IF(X73="",IF(Y73="",0,""),X73)</f>
        <v>0</v>
      </c>
      <c r="AA73" s="4" t="n">
        <f aca="false">IF(Y73="",IF(X73="",0,IF(X73=0,0,ROUND(X73*Strategies!$B$12,2))),Y73)</f>
        <v>0</v>
      </c>
      <c r="AB73" s="2" t="str">
        <f aca="false">IF(AND(X73="",Y73=""),"no card (structural)",IF(X73="","limit missing – verify",IF(Y73="","spend imputed by ratio","complete")))</f>
        <v>no card (structural)</v>
      </c>
      <c r="AC73" s="4" t="n">
        <f aca="false">Clean!S73</f>
        <v>0</v>
      </c>
      <c r="AD73" s="4" t="n">
        <f aca="false">Clean!T73</f>
        <v>0</v>
      </c>
      <c r="AE73" s="4" t="n">
        <f aca="false">IF(AC73="",IF(AD73="",0,""),AC73)</f>
        <v>0</v>
      </c>
      <c r="AF73" s="4" t="n">
        <f aca="false">IF(AD73="",IF(AC73="",0,IF(AC73=0,0,ROUND(AC73*Strategies!$B$13,0))),AD73)</f>
        <v>0</v>
      </c>
      <c r="AG73" s="3" t="n">
        <f aca="false">Clean!V73</f>
        <v>0</v>
      </c>
      <c r="AH73" s="3" t="n">
        <f aca="false">IF(AG73="",0,AG73)</f>
        <v>0</v>
      </c>
      <c r="AI73" s="3" t="n">
        <f aca="false">IF(AG73="",1,0)</f>
        <v>0</v>
      </c>
      <c r="AJ73" s="3" t="n">
        <f aca="false">Missing_Matrix!W73</f>
        <v>2</v>
      </c>
      <c r="AK73" s="2" t="str">
        <f aca="false">IF(AJ73=0,"keep","drop")</f>
        <v>drop</v>
      </c>
      <c r="AL73" s="2" t="str">
        <f aca="false">IF(Missing_Matrix!B73+Missing_Matrix!G73+Missing_Matrix!H73+Missing_Matrix!J73+Missing_Matrix!K73+Missing_Matrix!L73+Missing_Matrix!M73+Missing_Matrix!U73=0,"keep","drop")</f>
        <v>keep</v>
      </c>
    </row>
    <row r="74" customFormat="false" ht="15" hidden="false" customHeight="false" outlineLevel="0" collapsed="false">
      <c r="A74" s="2" t="str">
        <f aca="false">Clean!A74</f>
        <v>CL00073</v>
      </c>
      <c r="B74" s="3" t="n">
        <f aca="false">Clean!B74</f>
        <v>66</v>
      </c>
      <c r="C74" s="3" t="n">
        <f aca="false">IF(B74="",Strategies!$B$5,B74)</f>
        <v>66</v>
      </c>
      <c r="D74" s="3" t="n">
        <f aca="false">IF(B74="",1,0)</f>
        <v>0</v>
      </c>
      <c r="E74" s="2" t="str">
        <f aca="false">Clean!E74</f>
        <v>Retired</v>
      </c>
      <c r="F74" s="2" t="str">
        <f aca="false">IF(E74="","Unknown",E74)</f>
        <v>Retired</v>
      </c>
      <c r="G74" s="4" t="n">
        <f aca="false">Clean!G74</f>
        <v>29800</v>
      </c>
      <c r="H74" s="4" t="n">
        <f aca="false">IF(G74="",Strategies!$B$7,G74)</f>
        <v>29800</v>
      </c>
      <c r="I74" s="4" t="n">
        <f aca="false">IF(G74="",Strategies!$B$8,G74)</f>
        <v>29800</v>
      </c>
      <c r="J74" s="4" t="n">
        <f aca="false">IF(G74="",IFERROR(VLOOKUP(E74,Strategies!$A$26:$G$35,7,FALSE()),Strategies!$B$8),G74)</f>
        <v>29800</v>
      </c>
      <c r="K74" s="3" t="n">
        <f aca="false">IF(G74="",1,0)</f>
        <v>0</v>
      </c>
      <c r="L74" s="3" t="n">
        <f aca="false">Clean!H74</f>
        <v>5</v>
      </c>
      <c r="M74" s="5" t="n">
        <f aca="false">Clean!I74</f>
        <v>44159</v>
      </c>
      <c r="N74" s="3" t="n">
        <f aca="false">IF(L74="",IF(M74="",Strategies!$B$6,DATEDIF(M74,DATE(2026,9,13),"y")),L74)</f>
        <v>5</v>
      </c>
      <c r="O74" s="2" t="str">
        <f aca="false">IF(L74&lt;&gt;"","observed",IF(M74&lt;&gt;"","derived from date","median (fallback)"))</f>
        <v>observed</v>
      </c>
      <c r="P74" s="4" t="n">
        <f aca="false">Clean!M74</f>
        <v>9802.01</v>
      </c>
      <c r="Q74" s="4" t="n">
        <f aca="false">IF(P74="",Strategies!$B$9,P74)</f>
        <v>9802.01</v>
      </c>
      <c r="R74" s="3" t="n">
        <f aca="false">IF(P74="",1,0)</f>
        <v>0</v>
      </c>
      <c r="S74" s="3" t="n">
        <f aca="false">Clean!U74</f>
        <v>523</v>
      </c>
      <c r="T74" s="3" t="n">
        <f aca="false">IF(S74="",Strategies!$B$10,S74)</f>
        <v>523</v>
      </c>
      <c r="U74" s="2" t="str">
        <f aca="false">Clean!J74</f>
        <v>Branch</v>
      </c>
      <c r="V74" s="2" t="str">
        <f aca="false">IF(U74="",Strategies!$B$11,U74)</f>
        <v>Branch</v>
      </c>
      <c r="W74" s="2" t="str">
        <f aca="false">IF(U74="","Unknown",U74)</f>
        <v>Branch</v>
      </c>
      <c r="X74" s="4" t="n">
        <f aca="false">Clean!Q74</f>
        <v>5000</v>
      </c>
      <c r="Y74" s="4" t="n">
        <f aca="false">Clean!R74</f>
        <v>1417.78</v>
      </c>
      <c r="Z74" s="4" t="n">
        <f aca="false">IF(X74="",IF(Y74="",0,""),X74)</f>
        <v>5000</v>
      </c>
      <c r="AA74" s="4" t="n">
        <f aca="false">IF(Y74="",IF(X74="",0,IF(X74=0,0,ROUND(X74*Strategies!$B$12,2))),Y74)</f>
        <v>1417.78</v>
      </c>
      <c r="AB74" s="2" t="str">
        <f aca="false">IF(AND(X74="",Y74=""),"no card (structural)",IF(X74="","limit missing – verify",IF(Y74="","spend imputed by ratio","complete")))</f>
        <v>complete</v>
      </c>
      <c r="AC74" s="4" t="str">
        <f aca="false">Clean!S74</f>
        <v/>
      </c>
      <c r="AD74" s="4" t="str">
        <f aca="false">Clean!T74</f>
        <v/>
      </c>
      <c r="AE74" s="4" t="n">
        <f aca="false">IF(AC74="",IF(AD74="",0,""),AC74)</f>
        <v>0</v>
      </c>
      <c r="AF74" s="4" t="n">
        <f aca="false">IF(AD74="",IF(AC74="",0,IF(AC74=0,0,ROUND(AC74*Strategies!$B$13,0))),AD74)</f>
        <v>0</v>
      </c>
      <c r="AG74" s="3" t="n">
        <f aca="false">Clean!V74</f>
        <v>1</v>
      </c>
      <c r="AH74" s="3" t="n">
        <f aca="false">IF(AG74="",0,AG74)</f>
        <v>1</v>
      </c>
      <c r="AI74" s="3" t="n">
        <f aca="false">IF(AG74="",1,0)</f>
        <v>0</v>
      </c>
      <c r="AJ74" s="3" t="n">
        <f aca="false">Missing_Matrix!W74</f>
        <v>2</v>
      </c>
      <c r="AK74" s="2" t="str">
        <f aca="false">IF(AJ74=0,"keep","drop")</f>
        <v>drop</v>
      </c>
      <c r="AL74" s="2" t="str">
        <f aca="false">IF(Missing_Matrix!B74+Missing_Matrix!G74+Missing_Matrix!H74+Missing_Matrix!J74+Missing_Matrix!K74+Missing_Matrix!L74+Missing_Matrix!M74+Missing_Matrix!U74=0,"keep","drop")</f>
        <v>keep</v>
      </c>
    </row>
    <row r="75" customFormat="false" ht="15" hidden="false" customHeight="false" outlineLevel="0" collapsed="false">
      <c r="A75" s="2" t="str">
        <f aca="false">Clean!A75</f>
        <v>CL00074</v>
      </c>
      <c r="B75" s="3" t="n">
        <f aca="false">Clean!B75</f>
        <v>54</v>
      </c>
      <c r="C75" s="3" t="n">
        <f aca="false">IF(B75="",Strategies!$B$5,B75)</f>
        <v>54</v>
      </c>
      <c r="D75" s="3" t="n">
        <f aca="false">IF(B75="",1,0)</f>
        <v>0</v>
      </c>
      <c r="E75" s="2" t="str">
        <f aca="false">Clean!E75</f>
        <v>Executive</v>
      </c>
      <c r="F75" s="2" t="str">
        <f aca="false">IF(E75="","Unknown",E75)</f>
        <v>Executive</v>
      </c>
      <c r="G75" s="4" t="n">
        <f aca="false">Clean!G75</f>
        <v>71900</v>
      </c>
      <c r="H75" s="4" t="n">
        <f aca="false">IF(G75="",Strategies!$B$7,G75)</f>
        <v>71900</v>
      </c>
      <c r="I75" s="4" t="n">
        <f aca="false">IF(G75="",Strategies!$B$8,G75)</f>
        <v>71900</v>
      </c>
      <c r="J75" s="4" t="n">
        <f aca="false">IF(G75="",IFERROR(VLOOKUP(E75,Strategies!$A$26:$G$35,7,FALSE()),Strategies!$B$8),G75)</f>
        <v>71900</v>
      </c>
      <c r="K75" s="3" t="n">
        <f aca="false">IF(G75="",1,0)</f>
        <v>0</v>
      </c>
      <c r="L75" s="3" t="n">
        <f aca="false">Clean!H75</f>
        <v>10</v>
      </c>
      <c r="M75" s="5" t="n">
        <f aca="false">Clean!I75</f>
        <v>42615</v>
      </c>
      <c r="N75" s="3" t="n">
        <f aca="false">IF(L75="",IF(M75="",Strategies!$B$6,DATEDIF(M75,DATE(2026,9,13),"y")),L75)</f>
        <v>10</v>
      </c>
      <c r="O75" s="2" t="str">
        <f aca="false">IF(L75&lt;&gt;"","observed",IF(M75&lt;&gt;"","derived from date","median (fallback)"))</f>
        <v>observed</v>
      </c>
      <c r="P75" s="4" t="n">
        <f aca="false">Clean!M75</f>
        <v>53660.43</v>
      </c>
      <c r="Q75" s="4" t="n">
        <f aca="false">IF(P75="",Strategies!$B$9,P75)</f>
        <v>53660.43</v>
      </c>
      <c r="R75" s="3" t="n">
        <f aca="false">IF(P75="",1,0)</f>
        <v>0</v>
      </c>
      <c r="S75" s="3" t="n">
        <f aca="false">Clean!U75</f>
        <v>679</v>
      </c>
      <c r="T75" s="3" t="n">
        <f aca="false">IF(S75="",Strategies!$B$10,S75)</f>
        <v>679</v>
      </c>
      <c r="U75" s="2" t="str">
        <f aca="false">Clean!J75</f>
        <v>Branch</v>
      </c>
      <c r="V75" s="2" t="str">
        <f aca="false">IF(U75="",Strategies!$B$11,U75)</f>
        <v>Branch</v>
      </c>
      <c r="W75" s="2" t="str">
        <f aca="false">IF(U75="","Unknown",U75)</f>
        <v>Branch</v>
      </c>
      <c r="X75" s="4" t="n">
        <f aca="false">Clean!Q75</f>
        <v>7000</v>
      </c>
      <c r="Y75" s="4" t="n">
        <f aca="false">Clean!R75</f>
        <v>2566.08</v>
      </c>
      <c r="Z75" s="4" t="n">
        <f aca="false">IF(X75="",IF(Y75="",0,""),X75)</f>
        <v>7000</v>
      </c>
      <c r="AA75" s="4" t="n">
        <f aca="false">IF(Y75="",IF(X75="",0,IF(X75=0,0,ROUND(X75*Strategies!$B$12,2))),Y75)</f>
        <v>2566.08</v>
      </c>
      <c r="AB75" s="2" t="str">
        <f aca="false">IF(AND(X75="",Y75=""),"no card (structural)",IF(X75="","limit missing – verify",IF(Y75="","spend imputed by ratio","complete")))</f>
        <v>complete</v>
      </c>
      <c r="AC75" s="4" t="n">
        <f aca="false">Clean!S75</f>
        <v>0</v>
      </c>
      <c r="AD75" s="4" t="n">
        <f aca="false">Clean!T75</f>
        <v>0</v>
      </c>
      <c r="AE75" s="4" t="n">
        <f aca="false">IF(AC75="",IF(AD75="",0,""),AC75)</f>
        <v>0</v>
      </c>
      <c r="AF75" s="4" t="n">
        <f aca="false">IF(AD75="",IF(AC75="",0,IF(AC75=0,0,ROUND(AC75*Strategies!$B$13,0))),AD75)</f>
        <v>0</v>
      </c>
      <c r="AG75" s="3" t="n">
        <f aca="false">Clean!V75</f>
        <v>0</v>
      </c>
      <c r="AH75" s="3" t="n">
        <f aca="false">IF(AG75="",0,AG75)</f>
        <v>0</v>
      </c>
      <c r="AI75" s="3" t="n">
        <f aca="false">IF(AG75="",1,0)</f>
        <v>0</v>
      </c>
      <c r="AJ75" s="3" t="n">
        <f aca="false">Missing_Matrix!W75</f>
        <v>0</v>
      </c>
      <c r="AK75" s="2" t="str">
        <f aca="false">IF(AJ75=0,"keep","drop")</f>
        <v>keep</v>
      </c>
      <c r="AL75" s="2" t="str">
        <f aca="false">IF(Missing_Matrix!B75+Missing_Matrix!G75+Missing_Matrix!H75+Missing_Matrix!J75+Missing_Matrix!K75+Missing_Matrix!L75+Missing_Matrix!M75+Missing_Matrix!U75=0,"keep","drop")</f>
        <v>keep</v>
      </c>
    </row>
    <row r="76" customFormat="false" ht="15" hidden="false" customHeight="false" outlineLevel="0" collapsed="false">
      <c r="A76" s="2" t="str">
        <f aca="false">Clean!A76</f>
        <v>CL00075</v>
      </c>
      <c r="B76" s="3" t="n">
        <f aca="false">Clean!B76</f>
        <v>53</v>
      </c>
      <c r="C76" s="3" t="n">
        <f aca="false">IF(B76="",Strategies!$B$5,B76)</f>
        <v>53</v>
      </c>
      <c r="D76" s="3" t="n">
        <f aca="false">IF(B76="",1,0)</f>
        <v>0</v>
      </c>
      <c r="E76" s="2" t="str">
        <f aca="false">Clean!E76</f>
        <v>Executive</v>
      </c>
      <c r="F76" s="2" t="str">
        <f aca="false">IF(E76="","Unknown",E76)</f>
        <v>Executive</v>
      </c>
      <c r="G76" s="4" t="n">
        <f aca="false">Clean!G76</f>
        <v>94200</v>
      </c>
      <c r="H76" s="4" t="n">
        <f aca="false">IF(G76="",Strategies!$B$7,G76)</f>
        <v>94200</v>
      </c>
      <c r="I76" s="4" t="n">
        <f aca="false">IF(G76="",Strategies!$B$8,G76)</f>
        <v>94200</v>
      </c>
      <c r="J76" s="4" t="n">
        <f aca="false">IF(G76="",IFERROR(VLOOKUP(E76,Strategies!$A$26:$G$35,7,FALSE()),Strategies!$B$8),G76)</f>
        <v>94200</v>
      </c>
      <c r="K76" s="3" t="n">
        <f aca="false">IF(G76="",1,0)</f>
        <v>0</v>
      </c>
      <c r="L76" s="3" t="n">
        <f aca="false">Clean!H76</f>
        <v>14</v>
      </c>
      <c r="M76" s="5" t="n">
        <f aca="false">Clean!I76</f>
        <v>41123</v>
      </c>
      <c r="N76" s="3" t="n">
        <f aca="false">IF(L76="",IF(M76="",Strategies!$B$6,DATEDIF(M76,DATE(2026,9,13),"y")),L76)</f>
        <v>14</v>
      </c>
      <c r="O76" s="2" t="str">
        <f aca="false">IF(L76&lt;&gt;"","observed",IF(M76&lt;&gt;"","derived from date","median (fallback)"))</f>
        <v>observed</v>
      </c>
      <c r="P76" s="4" t="str">
        <f aca="false">Clean!M76</f>
        <v/>
      </c>
      <c r="Q76" s="4" t="n">
        <f aca="false">IF(P76="",Strategies!$B$9,P76)</f>
        <v>10652.68</v>
      </c>
      <c r="R76" s="3" t="n">
        <f aca="false">IF(P76="",1,0)</f>
        <v>1</v>
      </c>
      <c r="S76" s="3" t="n">
        <f aca="false">Clean!U76</f>
        <v>631</v>
      </c>
      <c r="T76" s="3" t="n">
        <f aca="false">IF(S76="",Strategies!$B$10,S76)</f>
        <v>631</v>
      </c>
      <c r="U76" s="2" t="str">
        <f aca="false">Clean!J76</f>
        <v>Online Banking</v>
      </c>
      <c r="V76" s="2" t="str">
        <f aca="false">IF(U76="",Strategies!$B$11,U76)</f>
        <v>Online Banking</v>
      </c>
      <c r="W76" s="2" t="str">
        <f aca="false">IF(U76="","Unknown",U76)</f>
        <v>Online Banking</v>
      </c>
      <c r="X76" s="4" t="n">
        <f aca="false">Clean!Q76</f>
        <v>15000</v>
      </c>
      <c r="Y76" s="4" t="n">
        <f aca="false">Clean!R76</f>
        <v>6795.14</v>
      </c>
      <c r="Z76" s="4" t="n">
        <f aca="false">IF(X76="",IF(Y76="",0,""),X76)</f>
        <v>15000</v>
      </c>
      <c r="AA76" s="4" t="n">
        <f aca="false">IF(Y76="",IF(X76="",0,IF(X76=0,0,ROUND(X76*Strategies!$B$12,2))),Y76)</f>
        <v>6795.14</v>
      </c>
      <c r="AB76" s="2" t="str">
        <f aca="false">IF(AND(X76="",Y76=""),"no card (structural)",IF(X76="","limit missing – verify",IF(Y76="","spend imputed by ratio","complete")))</f>
        <v>complete</v>
      </c>
      <c r="AC76" s="4" t="n">
        <f aca="false">Clean!S76</f>
        <v>0</v>
      </c>
      <c r="AD76" s="4" t="n">
        <f aca="false">Clean!T76</f>
        <v>0</v>
      </c>
      <c r="AE76" s="4" t="n">
        <f aca="false">IF(AC76="",IF(AD76="",0,""),AC76)</f>
        <v>0</v>
      </c>
      <c r="AF76" s="4" t="n">
        <f aca="false">IF(AD76="",IF(AC76="",0,IF(AC76=0,0,ROUND(AC76*Strategies!$B$13,0))),AD76)</f>
        <v>0</v>
      </c>
      <c r="AG76" s="3" t="n">
        <f aca="false">Clean!V76</f>
        <v>0</v>
      </c>
      <c r="AH76" s="3" t="n">
        <f aca="false">IF(AG76="",0,AG76)</f>
        <v>0</v>
      </c>
      <c r="AI76" s="3" t="n">
        <f aca="false">IF(AG76="",1,0)</f>
        <v>0</v>
      </c>
      <c r="AJ76" s="3" t="n">
        <f aca="false">Missing_Matrix!W76</f>
        <v>1</v>
      </c>
      <c r="AK76" s="2" t="str">
        <f aca="false">IF(AJ76=0,"keep","drop")</f>
        <v>drop</v>
      </c>
      <c r="AL76" s="2" t="str">
        <f aca="false">IF(Missing_Matrix!B76+Missing_Matrix!G76+Missing_Matrix!H76+Missing_Matrix!J76+Missing_Matrix!K76+Missing_Matrix!L76+Missing_Matrix!M76+Missing_Matrix!U76=0,"keep","drop")</f>
        <v>drop</v>
      </c>
    </row>
    <row r="77" customFormat="false" ht="15" hidden="false" customHeight="false" outlineLevel="0" collapsed="false">
      <c r="A77" s="2" t="str">
        <f aca="false">Clean!A77</f>
        <v>CL00076</v>
      </c>
      <c r="B77" s="3" t="n">
        <f aca="false">Clean!B77</f>
        <v>53</v>
      </c>
      <c r="C77" s="3" t="n">
        <f aca="false">IF(B77="",Strategies!$B$5,B77)</f>
        <v>53</v>
      </c>
      <c r="D77" s="3" t="n">
        <f aca="false">IF(B77="",1,0)</f>
        <v>0</v>
      </c>
      <c r="E77" s="2" t="str">
        <f aca="false">Clean!E77</f>
        <v>Employee</v>
      </c>
      <c r="F77" s="2" t="str">
        <f aca="false">IF(E77="","Unknown",E77)</f>
        <v>Employee</v>
      </c>
      <c r="G77" s="4" t="n">
        <f aca="false">Clean!G77</f>
        <v>40500</v>
      </c>
      <c r="H77" s="4" t="n">
        <f aca="false">IF(G77="",Strategies!$B$7,G77)</f>
        <v>40500</v>
      </c>
      <c r="I77" s="4" t="n">
        <f aca="false">IF(G77="",Strategies!$B$8,G77)</f>
        <v>40500</v>
      </c>
      <c r="J77" s="4" t="n">
        <f aca="false">IF(G77="",IFERROR(VLOOKUP(E77,Strategies!$A$26:$G$35,7,FALSE()),Strategies!$B$8),G77)</f>
        <v>40500</v>
      </c>
      <c r="K77" s="3" t="n">
        <f aca="false">IF(G77="",1,0)</f>
        <v>0</v>
      </c>
      <c r="L77" s="3" t="n">
        <f aca="false">Clean!H77</f>
        <v>9</v>
      </c>
      <c r="M77" s="5" t="n">
        <f aca="false">Clean!I77</f>
        <v>42788</v>
      </c>
      <c r="N77" s="3" t="n">
        <f aca="false">IF(L77="",IF(M77="",Strategies!$B$6,DATEDIF(M77,DATE(2026,9,13),"y")),L77)</f>
        <v>9</v>
      </c>
      <c r="O77" s="2" t="str">
        <f aca="false">IF(L77&lt;&gt;"","observed",IF(M77&lt;&gt;"","derived from date","median (fallback)"))</f>
        <v>observed</v>
      </c>
      <c r="P77" s="4" t="str">
        <f aca="false">Clean!M77</f>
        <v/>
      </c>
      <c r="Q77" s="4" t="n">
        <f aca="false">IF(P77="",Strategies!$B$9,P77)</f>
        <v>10652.68</v>
      </c>
      <c r="R77" s="3" t="n">
        <f aca="false">IF(P77="",1,0)</f>
        <v>1</v>
      </c>
      <c r="S77" s="3" t="n">
        <f aca="false">Clean!U77</f>
        <v>629</v>
      </c>
      <c r="T77" s="3" t="n">
        <f aca="false">IF(S77="",Strategies!$B$10,S77)</f>
        <v>629</v>
      </c>
      <c r="U77" s="2" t="str">
        <f aca="false">Clean!J77</f>
        <v>Branch</v>
      </c>
      <c r="V77" s="2" t="str">
        <f aca="false">IF(U77="",Strategies!$B$11,U77)</f>
        <v>Branch</v>
      </c>
      <c r="W77" s="2" t="str">
        <f aca="false">IF(U77="","Unknown",U77)</f>
        <v>Branch</v>
      </c>
      <c r="X77" s="4" t="n">
        <f aca="false">Clean!Q77</f>
        <v>7500</v>
      </c>
      <c r="Y77" s="4" t="n">
        <f aca="false">Clean!R77</f>
        <v>2440.24</v>
      </c>
      <c r="Z77" s="4" t="n">
        <f aca="false">IF(X77="",IF(Y77="",0,""),X77)</f>
        <v>7500</v>
      </c>
      <c r="AA77" s="4" t="n">
        <f aca="false">IF(Y77="",IF(X77="",0,IF(X77=0,0,ROUND(X77*Strategies!$B$12,2))),Y77)</f>
        <v>2440.24</v>
      </c>
      <c r="AB77" s="2" t="str">
        <f aca="false">IF(AND(X77="",Y77=""),"no card (structural)",IF(X77="","limit missing – verify",IF(Y77="","spend imputed by ratio","complete")))</f>
        <v>complete</v>
      </c>
      <c r="AC77" s="4" t="str">
        <f aca="false">Clean!S77</f>
        <v/>
      </c>
      <c r="AD77" s="4" t="str">
        <f aca="false">Clean!T77</f>
        <v/>
      </c>
      <c r="AE77" s="4" t="n">
        <f aca="false">IF(AC77="",IF(AD77="",0,""),AC77)</f>
        <v>0</v>
      </c>
      <c r="AF77" s="4" t="n">
        <f aca="false">IF(AD77="",IF(AC77="",0,IF(AC77=0,0,ROUND(AC77*Strategies!$B$13,0))),AD77)</f>
        <v>0</v>
      </c>
      <c r="AG77" s="3" t="n">
        <f aca="false">Clean!V77</f>
        <v>0</v>
      </c>
      <c r="AH77" s="3" t="n">
        <f aca="false">IF(AG77="",0,AG77)</f>
        <v>0</v>
      </c>
      <c r="AI77" s="3" t="n">
        <f aca="false">IF(AG77="",1,0)</f>
        <v>0</v>
      </c>
      <c r="AJ77" s="3" t="n">
        <f aca="false">Missing_Matrix!W77</f>
        <v>3</v>
      </c>
      <c r="AK77" s="2" t="str">
        <f aca="false">IF(AJ77=0,"keep","drop")</f>
        <v>drop</v>
      </c>
      <c r="AL77" s="2" t="str">
        <f aca="false">IF(Missing_Matrix!B77+Missing_Matrix!G77+Missing_Matrix!H77+Missing_Matrix!J77+Missing_Matrix!K77+Missing_Matrix!L77+Missing_Matrix!M77+Missing_Matrix!U77=0,"keep","drop")</f>
        <v>drop</v>
      </c>
    </row>
    <row r="78" customFormat="false" ht="15" hidden="false" customHeight="false" outlineLevel="0" collapsed="false">
      <c r="A78" s="2" t="str">
        <f aca="false">Clean!A78</f>
        <v>CL00077</v>
      </c>
      <c r="B78" s="3" t="n">
        <f aca="false">Clean!B78</f>
        <v>52</v>
      </c>
      <c r="C78" s="3" t="n">
        <f aca="false">IF(B78="",Strategies!$B$5,B78)</f>
        <v>52</v>
      </c>
      <c r="D78" s="3" t="n">
        <f aca="false">IF(B78="",1,0)</f>
        <v>0</v>
      </c>
      <c r="E78" s="2" t="str">
        <f aca="false">Clean!E78</f>
        <v>Self-employed</v>
      </c>
      <c r="F78" s="2" t="str">
        <f aca="false">IF(E78="","Unknown",E78)</f>
        <v>Self-employed</v>
      </c>
      <c r="G78" s="4" t="n">
        <f aca="false">Clean!G78</f>
        <v>41600</v>
      </c>
      <c r="H78" s="4" t="n">
        <f aca="false">IF(G78="",Strategies!$B$7,G78)</f>
        <v>41600</v>
      </c>
      <c r="I78" s="4" t="n">
        <f aca="false">IF(G78="",Strategies!$B$8,G78)</f>
        <v>41600</v>
      </c>
      <c r="J78" s="4" t="n">
        <f aca="false">IF(G78="",IFERROR(VLOOKUP(E78,Strategies!$A$26:$G$35,7,FALSE()),Strategies!$B$8),G78)</f>
        <v>41600</v>
      </c>
      <c r="K78" s="3" t="n">
        <f aca="false">IF(G78="",1,0)</f>
        <v>0</v>
      </c>
      <c r="L78" s="3" t="n">
        <f aca="false">Clean!H78</f>
        <v>20</v>
      </c>
      <c r="M78" s="5" t="n">
        <f aca="false">Clean!I78</f>
        <v>38627</v>
      </c>
      <c r="N78" s="3" t="n">
        <f aca="false">IF(L78="",IF(M78="",Strategies!$B$6,DATEDIF(M78,DATE(2026,9,13),"y")),L78)</f>
        <v>20</v>
      </c>
      <c r="O78" s="2" t="str">
        <f aca="false">IF(L78&lt;&gt;"","observed",IF(M78&lt;&gt;"","derived from date","median (fallback)"))</f>
        <v>observed</v>
      </c>
      <c r="P78" s="4" t="n">
        <f aca="false">Clean!M78</f>
        <v>52405.08</v>
      </c>
      <c r="Q78" s="4" t="n">
        <f aca="false">IF(P78="",Strategies!$B$9,P78)</f>
        <v>52405.08</v>
      </c>
      <c r="R78" s="3" t="n">
        <f aca="false">IF(P78="",1,0)</f>
        <v>0</v>
      </c>
      <c r="S78" s="3" t="n">
        <f aca="false">Clean!U78</f>
        <v>680</v>
      </c>
      <c r="T78" s="3" t="n">
        <f aca="false">IF(S78="",Strategies!$B$10,S78)</f>
        <v>680</v>
      </c>
      <c r="U78" s="2" t="str">
        <f aca="false">Clean!J78</f>
        <v>Branch</v>
      </c>
      <c r="V78" s="2" t="str">
        <f aca="false">IF(U78="",Strategies!$B$11,U78)</f>
        <v>Branch</v>
      </c>
      <c r="W78" s="2" t="str">
        <f aca="false">IF(U78="","Unknown",U78)</f>
        <v>Branch</v>
      </c>
      <c r="X78" s="4" t="n">
        <f aca="false">Clean!Q78</f>
        <v>7500</v>
      </c>
      <c r="Y78" s="4" t="n">
        <f aca="false">Clean!R78</f>
        <v>2747.46</v>
      </c>
      <c r="Z78" s="4" t="n">
        <f aca="false">IF(X78="",IF(Y78="",0,""),X78)</f>
        <v>7500</v>
      </c>
      <c r="AA78" s="4" t="n">
        <f aca="false">IF(Y78="",IF(X78="",0,IF(X78=0,0,ROUND(X78*Strategies!$B$12,2))),Y78)</f>
        <v>2747.46</v>
      </c>
      <c r="AB78" s="2" t="str">
        <f aca="false">IF(AND(X78="",Y78=""),"no card (structural)",IF(X78="","limit missing – verify",IF(Y78="","spend imputed by ratio","complete")))</f>
        <v>complete</v>
      </c>
      <c r="AC78" s="4" t="n">
        <f aca="false">Clean!S78</f>
        <v>0</v>
      </c>
      <c r="AD78" s="4" t="n">
        <f aca="false">Clean!T78</f>
        <v>0</v>
      </c>
      <c r="AE78" s="4" t="n">
        <f aca="false">IF(AC78="",IF(AD78="",0,""),AC78)</f>
        <v>0</v>
      </c>
      <c r="AF78" s="4" t="n">
        <f aca="false">IF(AD78="",IF(AC78="",0,IF(AC78=0,0,ROUND(AC78*Strategies!$B$13,0))),AD78)</f>
        <v>0</v>
      </c>
      <c r="AG78" s="3" t="str">
        <f aca="false">Clean!V78</f>
        <v/>
      </c>
      <c r="AH78" s="3" t="n">
        <f aca="false">IF(AG78="",0,AG78)</f>
        <v>0</v>
      </c>
      <c r="AI78" s="3" t="n">
        <f aca="false">IF(AG78="",1,0)</f>
        <v>1</v>
      </c>
      <c r="AJ78" s="3" t="n">
        <f aca="false">Missing_Matrix!W78</f>
        <v>1</v>
      </c>
      <c r="AK78" s="2" t="str">
        <f aca="false">IF(AJ78=0,"keep","drop")</f>
        <v>drop</v>
      </c>
      <c r="AL78" s="2" t="str">
        <f aca="false">IF(Missing_Matrix!B78+Missing_Matrix!G78+Missing_Matrix!H78+Missing_Matrix!J78+Missing_Matrix!K78+Missing_Matrix!L78+Missing_Matrix!M78+Missing_Matrix!U78=0,"keep","drop")</f>
        <v>keep</v>
      </c>
    </row>
    <row r="79" customFormat="false" ht="15" hidden="false" customHeight="false" outlineLevel="0" collapsed="false">
      <c r="A79" s="2" t="str">
        <f aca="false">Clean!A79</f>
        <v>CL00078</v>
      </c>
      <c r="B79" s="3" t="str">
        <f aca="false">Clean!B79</f>
        <v/>
      </c>
      <c r="C79" s="3" t="n">
        <f aca="false">IF(B79="",Strategies!$B$5,B79)</f>
        <v>47</v>
      </c>
      <c r="D79" s="3" t="n">
        <f aca="false">IF(B79="",1,0)</f>
        <v>1</v>
      </c>
      <c r="E79" s="2" t="str">
        <f aca="false">Clean!E79</f>
        <v>Teacher</v>
      </c>
      <c r="F79" s="2" t="str">
        <f aca="false">IF(E79="","Unknown",E79)</f>
        <v>Teacher</v>
      </c>
      <c r="G79" s="4" t="n">
        <f aca="false">Clean!G79</f>
        <v>34100</v>
      </c>
      <c r="H79" s="4" t="n">
        <f aca="false">IF(G79="",Strategies!$B$7,G79)</f>
        <v>34100</v>
      </c>
      <c r="I79" s="4" t="n">
        <f aca="false">IF(G79="",Strategies!$B$8,G79)</f>
        <v>34100</v>
      </c>
      <c r="J79" s="4" t="n">
        <f aca="false">IF(G79="",IFERROR(VLOOKUP(E79,Strategies!$A$26:$G$35,7,FALSE()),Strategies!$B$8),G79)</f>
        <v>34100</v>
      </c>
      <c r="K79" s="3" t="n">
        <f aca="false">IF(G79="",1,0)</f>
        <v>0</v>
      </c>
      <c r="L79" s="3" t="n">
        <f aca="false">Clean!H79</f>
        <v>8</v>
      </c>
      <c r="M79" s="5" t="n">
        <f aca="false">Clean!I79</f>
        <v>43269</v>
      </c>
      <c r="N79" s="3" t="n">
        <f aca="false">IF(L79="",IF(M79="",Strategies!$B$6,DATEDIF(M79,DATE(2026,9,13),"y")),L79)</f>
        <v>8</v>
      </c>
      <c r="O79" s="2" t="str">
        <f aca="false">IF(L79&lt;&gt;"","observed",IF(M79&lt;&gt;"","derived from date","median (fallback)"))</f>
        <v>observed</v>
      </c>
      <c r="P79" s="4" t="n">
        <f aca="false">Clean!M79</f>
        <v>8814.95</v>
      </c>
      <c r="Q79" s="4" t="n">
        <f aca="false">IF(P79="",Strategies!$B$9,P79)</f>
        <v>8814.95</v>
      </c>
      <c r="R79" s="3" t="n">
        <f aca="false">IF(P79="",1,0)</f>
        <v>0</v>
      </c>
      <c r="S79" s="3" t="n">
        <f aca="false">Clean!U79</f>
        <v>577</v>
      </c>
      <c r="T79" s="3" t="n">
        <f aca="false">IF(S79="",Strategies!$B$10,S79)</f>
        <v>577</v>
      </c>
      <c r="U79" s="2" t="str">
        <f aca="false">Clean!J79</f>
        <v>Branch</v>
      </c>
      <c r="V79" s="2" t="str">
        <f aca="false">IF(U79="",Strategies!$B$11,U79)</f>
        <v>Branch</v>
      </c>
      <c r="W79" s="2" t="str">
        <f aca="false">IF(U79="","Unknown",U79)</f>
        <v>Branch</v>
      </c>
      <c r="X79" s="4" t="str">
        <f aca="false">Clean!Q79</f>
        <v/>
      </c>
      <c r="Y79" s="4" t="str">
        <f aca="false">Clean!R79</f>
        <v/>
      </c>
      <c r="Z79" s="4" t="n">
        <f aca="false">IF(X79="",IF(Y79="",0,""),X79)</f>
        <v>0</v>
      </c>
      <c r="AA79" s="4" t="n">
        <f aca="false">IF(Y79="",IF(X79="",0,IF(X79=0,0,ROUND(X79*Strategies!$B$12,2))),Y79)</f>
        <v>0</v>
      </c>
      <c r="AB79" s="2" t="str">
        <f aca="false">IF(AND(X79="",Y79=""),"no card (structural)",IF(X79="","limit missing – verify",IF(Y79="","spend imputed by ratio","complete")))</f>
        <v>no card (structural)</v>
      </c>
      <c r="AC79" s="4" t="str">
        <f aca="false">Clean!S79</f>
        <v/>
      </c>
      <c r="AD79" s="4" t="str">
        <f aca="false">Clean!T79</f>
        <v/>
      </c>
      <c r="AE79" s="4" t="n">
        <f aca="false">IF(AC79="",IF(AD79="",0,""),AC79)</f>
        <v>0</v>
      </c>
      <c r="AF79" s="4" t="n">
        <f aca="false">IF(AD79="",IF(AC79="",0,IF(AC79=0,0,ROUND(AC79*Strategies!$B$13,0))),AD79)</f>
        <v>0</v>
      </c>
      <c r="AG79" s="3" t="n">
        <f aca="false">Clean!V79</f>
        <v>3</v>
      </c>
      <c r="AH79" s="3" t="n">
        <f aca="false">IF(AG79="",0,AG79)</f>
        <v>3</v>
      </c>
      <c r="AI79" s="3" t="n">
        <f aca="false">IF(AG79="",1,0)</f>
        <v>0</v>
      </c>
      <c r="AJ79" s="3" t="n">
        <f aca="false">Missing_Matrix!W79</f>
        <v>6</v>
      </c>
      <c r="AK79" s="2" t="str">
        <f aca="false">IF(AJ79=0,"keep","drop")</f>
        <v>drop</v>
      </c>
      <c r="AL79" s="2" t="str">
        <f aca="false">IF(Missing_Matrix!B79+Missing_Matrix!G79+Missing_Matrix!H79+Missing_Matrix!J79+Missing_Matrix!K79+Missing_Matrix!L79+Missing_Matrix!M79+Missing_Matrix!U79=0,"keep","drop")</f>
        <v>drop</v>
      </c>
    </row>
    <row r="80" customFormat="false" ht="15" hidden="false" customHeight="false" outlineLevel="0" collapsed="false">
      <c r="A80" s="2" t="str">
        <f aca="false">Clean!A80</f>
        <v>CL00079</v>
      </c>
      <c r="B80" s="3" t="n">
        <f aca="false">Clean!B80</f>
        <v>36</v>
      </c>
      <c r="C80" s="3" t="n">
        <f aca="false">IF(B80="",Strategies!$B$5,B80)</f>
        <v>36</v>
      </c>
      <c r="D80" s="3" t="n">
        <f aca="false">IF(B80="",1,0)</f>
        <v>0</v>
      </c>
      <c r="E80" s="2" t="str">
        <f aca="false">Clean!E80</f>
        <v>Manual worker</v>
      </c>
      <c r="F80" s="2" t="str">
        <f aca="false">IF(E80="","Unknown",E80)</f>
        <v>Manual worker</v>
      </c>
      <c r="G80" s="4" t="n">
        <f aca="false">Clean!G80</f>
        <v>25500</v>
      </c>
      <c r="H80" s="4" t="n">
        <f aca="false">IF(G80="",Strategies!$B$7,G80)</f>
        <v>25500</v>
      </c>
      <c r="I80" s="4" t="n">
        <f aca="false">IF(G80="",Strategies!$B$8,G80)</f>
        <v>25500</v>
      </c>
      <c r="J80" s="4" t="n">
        <f aca="false">IF(G80="",IFERROR(VLOOKUP(E80,Strategies!$A$26:$G$35,7,FALSE()),Strategies!$B$8),G80)</f>
        <v>25500</v>
      </c>
      <c r="K80" s="3" t="n">
        <f aca="false">IF(G80="",1,0)</f>
        <v>0</v>
      </c>
      <c r="L80" s="3" t="n">
        <f aca="false">Clean!H80</f>
        <v>7</v>
      </c>
      <c r="M80" s="5" t="n">
        <f aca="false">Clean!I80</f>
        <v>43509</v>
      </c>
      <c r="N80" s="3" t="n">
        <f aca="false">IF(L80="",IF(M80="",Strategies!$B$6,DATEDIF(M80,DATE(2026,9,13),"y")),L80)</f>
        <v>7</v>
      </c>
      <c r="O80" s="2" t="str">
        <f aca="false">IF(L80&lt;&gt;"","observed",IF(M80&lt;&gt;"","derived from date","median (fallback)"))</f>
        <v>observed</v>
      </c>
      <c r="P80" s="4" t="n">
        <f aca="false">Clean!M80</f>
        <v>13485.03</v>
      </c>
      <c r="Q80" s="4" t="n">
        <f aca="false">IF(P80="",Strategies!$B$9,P80)</f>
        <v>13485.03</v>
      </c>
      <c r="R80" s="3" t="n">
        <f aca="false">IF(P80="",1,0)</f>
        <v>0</v>
      </c>
      <c r="S80" s="3" t="n">
        <f aca="false">Clean!U80</f>
        <v>624</v>
      </c>
      <c r="T80" s="3" t="n">
        <f aca="false">IF(S80="",Strategies!$B$10,S80)</f>
        <v>624</v>
      </c>
      <c r="U80" s="2" t="str">
        <f aca="false">Clean!J80</f>
        <v>App</v>
      </c>
      <c r="V80" s="2" t="str">
        <f aca="false">IF(U80="",Strategies!$B$11,U80)</f>
        <v>App</v>
      </c>
      <c r="W80" s="2" t="str">
        <f aca="false">IF(U80="","Unknown",U80)</f>
        <v>App</v>
      </c>
      <c r="X80" s="4" t="n">
        <f aca="false">Clean!Q80</f>
        <v>6500</v>
      </c>
      <c r="Y80" s="4" t="n">
        <f aca="false">Clean!R80</f>
        <v>2543.9</v>
      </c>
      <c r="Z80" s="4" t="n">
        <f aca="false">IF(X80="",IF(Y80="",0,""),X80)</f>
        <v>6500</v>
      </c>
      <c r="AA80" s="4" t="n">
        <f aca="false">IF(Y80="",IF(X80="",0,IF(X80=0,0,ROUND(X80*Strategies!$B$12,2))),Y80)</f>
        <v>2543.9</v>
      </c>
      <c r="AB80" s="2" t="str">
        <f aca="false">IF(AND(X80="",Y80=""),"no card (structural)",IF(X80="","limit missing – verify",IF(Y80="","spend imputed by ratio","complete")))</f>
        <v>complete</v>
      </c>
      <c r="AC80" s="4" t="str">
        <f aca="false">Clean!S80</f>
        <v/>
      </c>
      <c r="AD80" s="4" t="str">
        <f aca="false">Clean!T80</f>
        <v/>
      </c>
      <c r="AE80" s="4" t="n">
        <f aca="false">IF(AC80="",IF(AD80="",0,""),AC80)</f>
        <v>0</v>
      </c>
      <c r="AF80" s="4" t="n">
        <f aca="false">IF(AD80="",IF(AC80="",0,IF(AC80=0,0,ROUND(AC80*Strategies!$B$13,0))),AD80)</f>
        <v>0</v>
      </c>
      <c r="AG80" s="3" t="n">
        <f aca="false">Clean!V80</f>
        <v>0</v>
      </c>
      <c r="AH80" s="3" t="n">
        <f aca="false">IF(AG80="",0,AG80)</f>
        <v>0</v>
      </c>
      <c r="AI80" s="3" t="n">
        <f aca="false">IF(AG80="",1,0)</f>
        <v>0</v>
      </c>
      <c r="AJ80" s="3" t="n">
        <f aca="false">Missing_Matrix!W80</f>
        <v>2</v>
      </c>
      <c r="AK80" s="2" t="str">
        <f aca="false">IF(AJ80=0,"keep","drop")</f>
        <v>drop</v>
      </c>
      <c r="AL80" s="2" t="str">
        <f aca="false">IF(Missing_Matrix!B80+Missing_Matrix!G80+Missing_Matrix!H80+Missing_Matrix!J80+Missing_Matrix!K80+Missing_Matrix!L80+Missing_Matrix!M80+Missing_Matrix!U80=0,"keep","drop")</f>
        <v>keep</v>
      </c>
    </row>
    <row r="81" customFormat="false" ht="15" hidden="false" customHeight="false" outlineLevel="0" collapsed="false">
      <c r="A81" s="2" t="str">
        <f aca="false">Clean!A81</f>
        <v>CL00080</v>
      </c>
      <c r="B81" s="3" t="n">
        <f aca="false">Clean!B81</f>
        <v>32</v>
      </c>
      <c r="C81" s="3" t="n">
        <f aca="false">IF(B81="",Strategies!$B$5,B81)</f>
        <v>32</v>
      </c>
      <c r="D81" s="3" t="n">
        <f aca="false">IF(B81="",1,0)</f>
        <v>0</v>
      </c>
      <c r="E81" s="2" t="str">
        <f aca="false">Clean!E81</f>
        <v>Executive</v>
      </c>
      <c r="F81" s="2" t="str">
        <f aca="false">IF(E81="","Unknown",E81)</f>
        <v>Executive</v>
      </c>
      <c r="G81" s="4" t="n">
        <f aca="false">Clean!G81</f>
        <v>152500</v>
      </c>
      <c r="H81" s="4" t="n">
        <f aca="false">IF(G81="",Strategies!$B$7,G81)</f>
        <v>152500</v>
      </c>
      <c r="I81" s="4" t="n">
        <f aca="false">IF(G81="",Strategies!$B$8,G81)</f>
        <v>152500</v>
      </c>
      <c r="J81" s="4" t="n">
        <f aca="false">IF(G81="",IFERROR(VLOOKUP(E81,Strategies!$A$26:$G$35,7,FALSE()),Strategies!$B$8),G81)</f>
        <v>152500</v>
      </c>
      <c r="K81" s="3" t="n">
        <f aca="false">IF(G81="",1,0)</f>
        <v>0</v>
      </c>
      <c r="L81" s="3" t="n">
        <f aca="false">Clean!H81</f>
        <v>3</v>
      </c>
      <c r="M81" s="5" t="n">
        <f aca="false">Clean!I81</f>
        <v>45118</v>
      </c>
      <c r="N81" s="3" t="n">
        <f aca="false">IF(L81="",IF(M81="",Strategies!$B$6,DATEDIF(M81,DATE(2026,9,13),"y")),L81)</f>
        <v>3</v>
      </c>
      <c r="O81" s="2" t="str">
        <f aca="false">IF(L81&lt;&gt;"","observed",IF(M81&lt;&gt;"","derived from date","median (fallback)"))</f>
        <v>observed</v>
      </c>
      <c r="P81" s="4" t="n">
        <f aca="false">Clean!M81</f>
        <v>0</v>
      </c>
      <c r="Q81" s="4" t="n">
        <f aca="false">IF(P81="",Strategies!$B$9,P81)</f>
        <v>0</v>
      </c>
      <c r="R81" s="3" t="n">
        <f aca="false">IF(P81="",1,0)</f>
        <v>0</v>
      </c>
      <c r="S81" s="3" t="n">
        <f aca="false">Clean!U81</f>
        <v>646</v>
      </c>
      <c r="T81" s="3" t="n">
        <f aca="false">IF(S81="",Strategies!$B$10,S81)</f>
        <v>646</v>
      </c>
      <c r="U81" s="2" t="str">
        <f aca="false">Clean!J81</f>
        <v>App</v>
      </c>
      <c r="V81" s="2" t="str">
        <f aca="false">IF(U81="",Strategies!$B$11,U81)</f>
        <v>App</v>
      </c>
      <c r="W81" s="2" t="str">
        <f aca="false">IF(U81="","Unknown",U81)</f>
        <v>App</v>
      </c>
      <c r="X81" s="4" t="n">
        <f aca="false">Clean!Q81</f>
        <v>0</v>
      </c>
      <c r="Y81" s="4" t="n">
        <f aca="false">Clean!R81</f>
        <v>0</v>
      </c>
      <c r="Z81" s="4" t="n">
        <f aca="false">IF(X81="",IF(Y81="",0,""),X81)</f>
        <v>0</v>
      </c>
      <c r="AA81" s="4" t="n">
        <f aca="false">IF(Y81="",IF(X81="",0,IF(X81=0,0,ROUND(X81*Strategies!$B$12,2))),Y81)</f>
        <v>0</v>
      </c>
      <c r="AB81" s="2" t="str">
        <f aca="false">IF(AND(X81="",Y81=""),"no card (structural)",IF(X81="","limit missing – verify",IF(Y81="","spend imputed by ratio","complete")))</f>
        <v>complete</v>
      </c>
      <c r="AC81" s="4" t="n">
        <f aca="false">Clean!S81</f>
        <v>0</v>
      </c>
      <c r="AD81" s="4" t="n">
        <f aca="false">Clean!T81</f>
        <v>0</v>
      </c>
      <c r="AE81" s="4" t="n">
        <f aca="false">IF(AC81="",IF(AD81="",0,""),AC81)</f>
        <v>0</v>
      </c>
      <c r="AF81" s="4" t="n">
        <f aca="false">IF(AD81="",IF(AC81="",0,IF(AC81=0,0,ROUND(AC81*Strategies!$B$13,0))),AD81)</f>
        <v>0</v>
      </c>
      <c r="AG81" s="3" t="n">
        <f aca="false">Clean!V81</f>
        <v>1</v>
      </c>
      <c r="AH81" s="3" t="n">
        <f aca="false">IF(AG81="",0,AG81)</f>
        <v>1</v>
      </c>
      <c r="AI81" s="3" t="n">
        <f aca="false">IF(AG81="",1,0)</f>
        <v>0</v>
      </c>
      <c r="AJ81" s="3" t="n">
        <f aca="false">Missing_Matrix!W81</f>
        <v>1</v>
      </c>
      <c r="AK81" s="2" t="str">
        <f aca="false">IF(AJ81=0,"keep","drop")</f>
        <v>drop</v>
      </c>
      <c r="AL81" s="2" t="str">
        <f aca="false">IF(Missing_Matrix!B81+Missing_Matrix!G81+Missing_Matrix!H81+Missing_Matrix!J81+Missing_Matrix!K81+Missing_Matrix!L81+Missing_Matrix!M81+Missing_Matrix!U81=0,"keep","drop")</f>
        <v>keep</v>
      </c>
    </row>
    <row r="82" customFormat="false" ht="15" hidden="false" customHeight="false" outlineLevel="0" collapsed="false">
      <c r="A82" s="2" t="str">
        <f aca="false">Clean!A82</f>
        <v>CL00081</v>
      </c>
      <c r="B82" s="3" t="n">
        <f aca="false">Clean!B82</f>
        <v>40</v>
      </c>
      <c r="C82" s="3" t="n">
        <f aca="false">IF(B82="",Strategies!$B$5,B82)</f>
        <v>40</v>
      </c>
      <c r="D82" s="3" t="n">
        <f aca="false">IF(B82="",1,0)</f>
        <v>0</v>
      </c>
      <c r="E82" s="2" t="str">
        <f aca="false">Clean!E82</f>
        <v>Employee</v>
      </c>
      <c r="F82" s="2" t="str">
        <f aca="false">IF(E82="","Unknown",E82)</f>
        <v>Employee</v>
      </c>
      <c r="G82" s="4" t="n">
        <f aca="false">Clean!G82</f>
        <v>36700</v>
      </c>
      <c r="H82" s="4" t="n">
        <f aca="false">IF(G82="",Strategies!$B$7,G82)</f>
        <v>36700</v>
      </c>
      <c r="I82" s="4" t="n">
        <f aca="false">IF(G82="",Strategies!$B$8,G82)</f>
        <v>36700</v>
      </c>
      <c r="J82" s="4" t="n">
        <f aca="false">IF(G82="",IFERROR(VLOOKUP(E82,Strategies!$A$26:$G$35,7,FALSE()),Strategies!$B$8),G82)</f>
        <v>36700</v>
      </c>
      <c r="K82" s="3" t="n">
        <f aca="false">IF(G82="",1,0)</f>
        <v>0</v>
      </c>
      <c r="L82" s="3" t="n">
        <f aca="false">Clean!H82</f>
        <v>4</v>
      </c>
      <c r="M82" s="5" t="n">
        <f aca="false">Clean!I82</f>
        <v>44738</v>
      </c>
      <c r="N82" s="3" t="n">
        <f aca="false">IF(L82="",IF(M82="",Strategies!$B$6,DATEDIF(M82,DATE(2026,9,13),"y")),L82)</f>
        <v>4</v>
      </c>
      <c r="O82" s="2" t="str">
        <f aca="false">IF(L82&lt;&gt;"","observed",IF(M82&lt;&gt;"","derived from date","median (fallback)"))</f>
        <v>observed</v>
      </c>
      <c r="P82" s="4" t="n">
        <f aca="false">Clean!M82</f>
        <v>17039.79</v>
      </c>
      <c r="Q82" s="4" t="n">
        <f aca="false">IF(P82="",Strategies!$B$9,P82)</f>
        <v>17039.79</v>
      </c>
      <c r="R82" s="3" t="n">
        <f aca="false">IF(P82="",1,0)</f>
        <v>0</v>
      </c>
      <c r="S82" s="3" t="n">
        <f aca="false">Clean!U82</f>
        <v>549</v>
      </c>
      <c r="T82" s="3" t="n">
        <f aca="false">IF(S82="",Strategies!$B$10,S82)</f>
        <v>549</v>
      </c>
      <c r="U82" s="2" t="str">
        <f aca="false">Clean!J82</f>
        <v>Phone</v>
      </c>
      <c r="V82" s="2" t="str">
        <f aca="false">IF(U82="",Strategies!$B$11,U82)</f>
        <v>Phone</v>
      </c>
      <c r="W82" s="2" t="str">
        <f aca="false">IF(U82="","Unknown",U82)</f>
        <v>Phone</v>
      </c>
      <c r="X82" s="4" t="n">
        <f aca="false">Clean!Q82</f>
        <v>4500</v>
      </c>
      <c r="Y82" s="4" t="n">
        <f aca="false">Clean!R82</f>
        <v>1584.86</v>
      </c>
      <c r="Z82" s="4" t="n">
        <f aca="false">IF(X82="",IF(Y82="",0,""),X82)</f>
        <v>4500</v>
      </c>
      <c r="AA82" s="4" t="n">
        <f aca="false">IF(Y82="",IF(X82="",0,IF(X82=0,0,ROUND(X82*Strategies!$B$12,2))),Y82)</f>
        <v>1584.86</v>
      </c>
      <c r="AB82" s="2" t="str">
        <f aca="false">IF(AND(X82="",Y82=""),"no card (structural)",IF(X82="","limit missing – verify",IF(Y82="","spend imputed by ratio","complete")))</f>
        <v>complete</v>
      </c>
      <c r="AC82" s="4" t="n">
        <f aca="false">Clean!S82</f>
        <v>155000</v>
      </c>
      <c r="AD82" s="4" t="n">
        <f aca="false">Clean!T82</f>
        <v>1009</v>
      </c>
      <c r="AE82" s="4" t="n">
        <f aca="false">IF(AC82="",IF(AD82="",0,""),AC82)</f>
        <v>155000</v>
      </c>
      <c r="AF82" s="4" t="n">
        <f aca="false">IF(AD82="",IF(AC82="",0,IF(AC82=0,0,ROUND(AC82*Strategies!$B$13,0))),AD82)</f>
        <v>1009</v>
      </c>
      <c r="AG82" s="3" t="n">
        <f aca="false">Clean!V82</f>
        <v>1</v>
      </c>
      <c r="AH82" s="3" t="n">
        <f aca="false">IF(AG82="",0,AG82)</f>
        <v>1</v>
      </c>
      <c r="AI82" s="3" t="n">
        <f aca="false">IF(AG82="",1,0)</f>
        <v>0</v>
      </c>
      <c r="AJ82" s="3" t="n">
        <f aca="false">Missing_Matrix!W82</f>
        <v>0</v>
      </c>
      <c r="AK82" s="2" t="str">
        <f aca="false">IF(AJ82=0,"keep","drop")</f>
        <v>keep</v>
      </c>
      <c r="AL82" s="2" t="str">
        <f aca="false">IF(Missing_Matrix!B82+Missing_Matrix!G82+Missing_Matrix!H82+Missing_Matrix!J82+Missing_Matrix!K82+Missing_Matrix!L82+Missing_Matrix!M82+Missing_Matrix!U82=0,"keep","drop")</f>
        <v>keep</v>
      </c>
    </row>
    <row r="83" customFormat="false" ht="15" hidden="false" customHeight="false" outlineLevel="0" collapsed="false">
      <c r="A83" s="2" t="str">
        <f aca="false">Clean!A83</f>
        <v>CL00082</v>
      </c>
      <c r="B83" s="3" t="n">
        <f aca="false">Clean!B83</f>
        <v>50</v>
      </c>
      <c r="C83" s="3" t="n">
        <f aca="false">IF(B83="",Strategies!$B$5,B83)</f>
        <v>50</v>
      </c>
      <c r="D83" s="3" t="n">
        <f aca="false">IF(B83="",1,0)</f>
        <v>0</v>
      </c>
      <c r="E83" s="2" t="str">
        <f aca="false">Clean!E83</f>
        <v>Manual worker</v>
      </c>
      <c r="F83" s="2" t="str">
        <f aca="false">IF(E83="","Unknown",E83)</f>
        <v>Manual worker</v>
      </c>
      <c r="G83" s="4" t="n">
        <f aca="false">Clean!G83</f>
        <v>23200</v>
      </c>
      <c r="H83" s="4" t="n">
        <f aca="false">IF(G83="",Strategies!$B$7,G83)</f>
        <v>23200</v>
      </c>
      <c r="I83" s="4" t="n">
        <f aca="false">IF(G83="",Strategies!$B$8,G83)</f>
        <v>23200</v>
      </c>
      <c r="J83" s="4" t="n">
        <f aca="false">IF(G83="",IFERROR(VLOOKUP(E83,Strategies!$A$26:$G$35,7,FALSE()),Strategies!$B$8),G83)</f>
        <v>23200</v>
      </c>
      <c r="K83" s="3" t="n">
        <f aca="false">IF(G83="",1,0)</f>
        <v>0</v>
      </c>
      <c r="L83" s="3" t="n">
        <f aca="false">Clean!H83</f>
        <v>6</v>
      </c>
      <c r="M83" s="5" t="n">
        <f aca="false">Clean!I83</f>
        <v>43737</v>
      </c>
      <c r="N83" s="3" t="n">
        <f aca="false">IF(L83="",IF(M83="",Strategies!$B$6,DATEDIF(M83,DATE(2026,9,13),"y")),L83)</f>
        <v>6</v>
      </c>
      <c r="O83" s="2" t="str">
        <f aca="false">IF(L83&lt;&gt;"","observed",IF(M83&lt;&gt;"","derived from date","median (fallback)"))</f>
        <v>observed</v>
      </c>
      <c r="P83" s="4" t="n">
        <f aca="false">Clean!M83</f>
        <v>9475.1</v>
      </c>
      <c r="Q83" s="4" t="n">
        <f aca="false">IF(P83="",Strategies!$B$9,P83)</f>
        <v>9475.1</v>
      </c>
      <c r="R83" s="3" t="n">
        <f aca="false">IF(P83="",1,0)</f>
        <v>0</v>
      </c>
      <c r="S83" s="3" t="n">
        <f aca="false">Clean!U83</f>
        <v>612</v>
      </c>
      <c r="T83" s="3" t="n">
        <f aca="false">IF(S83="",Strategies!$B$10,S83)</f>
        <v>612</v>
      </c>
      <c r="U83" s="2" t="str">
        <f aca="false">Clean!J83</f>
        <v>App</v>
      </c>
      <c r="V83" s="2" t="str">
        <f aca="false">IF(U83="",Strategies!$B$11,U83)</f>
        <v>App</v>
      </c>
      <c r="W83" s="2" t="str">
        <f aca="false">IF(U83="","Unknown",U83)</f>
        <v>App</v>
      </c>
      <c r="X83" s="4" t="n">
        <f aca="false">Clean!Q83</f>
        <v>5500</v>
      </c>
      <c r="Y83" s="4" t="n">
        <f aca="false">Clean!R83</f>
        <v>144.31</v>
      </c>
      <c r="Z83" s="4" t="n">
        <f aca="false">IF(X83="",IF(Y83="",0,""),X83)</f>
        <v>5500</v>
      </c>
      <c r="AA83" s="4" t="n">
        <f aca="false">IF(Y83="",IF(X83="",0,IF(X83=0,0,ROUND(X83*Strategies!$B$12,2))),Y83)</f>
        <v>144.31</v>
      </c>
      <c r="AB83" s="2" t="str">
        <f aca="false">IF(AND(X83="",Y83=""),"no card (structural)",IF(X83="","limit missing – verify",IF(Y83="","spend imputed by ratio","complete")))</f>
        <v>complete</v>
      </c>
      <c r="AC83" s="4" t="str">
        <f aca="false">Clean!S83</f>
        <v/>
      </c>
      <c r="AD83" s="4" t="str">
        <f aca="false">Clean!T83</f>
        <v/>
      </c>
      <c r="AE83" s="4" t="n">
        <f aca="false">IF(AC83="",IF(AD83="",0,""),AC83)</f>
        <v>0</v>
      </c>
      <c r="AF83" s="4" t="n">
        <f aca="false">IF(AD83="",IF(AC83="",0,IF(AC83=0,0,ROUND(AC83*Strategies!$B$13,0))),AD83)</f>
        <v>0</v>
      </c>
      <c r="AG83" s="3" t="n">
        <f aca="false">Clean!V83</f>
        <v>0</v>
      </c>
      <c r="AH83" s="3" t="n">
        <f aca="false">IF(AG83="",0,AG83)</f>
        <v>0</v>
      </c>
      <c r="AI83" s="3" t="n">
        <f aca="false">IF(AG83="",1,0)</f>
        <v>0</v>
      </c>
      <c r="AJ83" s="3" t="n">
        <f aca="false">Missing_Matrix!W83</f>
        <v>2</v>
      </c>
      <c r="AK83" s="2" t="str">
        <f aca="false">IF(AJ83=0,"keep","drop")</f>
        <v>drop</v>
      </c>
      <c r="AL83" s="2" t="str">
        <f aca="false">IF(Missing_Matrix!B83+Missing_Matrix!G83+Missing_Matrix!H83+Missing_Matrix!J83+Missing_Matrix!K83+Missing_Matrix!L83+Missing_Matrix!M83+Missing_Matrix!U83=0,"keep","drop")</f>
        <v>keep</v>
      </c>
    </row>
    <row r="84" customFormat="false" ht="15" hidden="false" customHeight="false" outlineLevel="0" collapsed="false">
      <c r="A84" s="2" t="str">
        <f aca="false">Clean!A84</f>
        <v>CL00083</v>
      </c>
      <c r="B84" s="3" t="n">
        <f aca="false">Clean!B84</f>
        <v>58</v>
      </c>
      <c r="C84" s="3" t="n">
        <f aca="false">IF(B84="",Strategies!$B$5,B84)</f>
        <v>58</v>
      </c>
      <c r="D84" s="3" t="n">
        <f aca="false">IF(B84="",1,0)</f>
        <v>0</v>
      </c>
      <c r="E84" s="2" t="str">
        <f aca="false">Clean!E84</f>
        <v>Employee</v>
      </c>
      <c r="F84" s="2" t="str">
        <f aca="false">IF(E84="","Unknown",E84)</f>
        <v>Employee</v>
      </c>
      <c r="G84" s="4" t="n">
        <f aca="false">Clean!G84</f>
        <v>39000</v>
      </c>
      <c r="H84" s="4" t="n">
        <f aca="false">IF(G84="",Strategies!$B$7,G84)</f>
        <v>39000</v>
      </c>
      <c r="I84" s="4" t="n">
        <f aca="false">IF(G84="",Strategies!$B$8,G84)</f>
        <v>39000</v>
      </c>
      <c r="J84" s="4" t="n">
        <f aca="false">IF(G84="",IFERROR(VLOOKUP(E84,Strategies!$A$26:$G$35,7,FALSE()),Strategies!$B$8),G84)</f>
        <v>39000</v>
      </c>
      <c r="K84" s="3" t="n">
        <f aca="false">IF(G84="",1,0)</f>
        <v>0</v>
      </c>
      <c r="L84" s="3" t="n">
        <f aca="false">Clean!H84</f>
        <v>12</v>
      </c>
      <c r="M84" s="5" t="n">
        <f aca="false">Clean!I84</f>
        <v>41820</v>
      </c>
      <c r="N84" s="3" t="n">
        <f aca="false">IF(L84="",IF(M84="",Strategies!$B$6,DATEDIF(M84,DATE(2026,9,13),"y")),L84)</f>
        <v>12</v>
      </c>
      <c r="O84" s="2" t="str">
        <f aca="false">IF(L84&lt;&gt;"","observed",IF(M84&lt;&gt;"","derived from date","median (fallback)"))</f>
        <v>observed</v>
      </c>
      <c r="P84" s="4" t="n">
        <f aca="false">Clean!M84</f>
        <v>0</v>
      </c>
      <c r="Q84" s="4" t="n">
        <f aca="false">IF(P84="",Strategies!$B$9,P84)</f>
        <v>0</v>
      </c>
      <c r="R84" s="3" t="n">
        <f aca="false">IF(P84="",1,0)</f>
        <v>0</v>
      </c>
      <c r="S84" s="3" t="n">
        <f aca="false">Clean!U84</f>
        <v>712</v>
      </c>
      <c r="T84" s="3" t="n">
        <f aca="false">IF(S84="",Strategies!$B$10,S84)</f>
        <v>712</v>
      </c>
      <c r="U84" s="2" t="str">
        <f aca="false">Clean!J84</f>
        <v>Branch</v>
      </c>
      <c r="V84" s="2" t="str">
        <f aca="false">IF(U84="",Strategies!$B$11,U84)</f>
        <v>Branch</v>
      </c>
      <c r="W84" s="2" t="str">
        <f aca="false">IF(U84="","Unknown",U84)</f>
        <v>Branch</v>
      </c>
      <c r="X84" s="4" t="n">
        <f aca="false">Clean!Q84</f>
        <v>0</v>
      </c>
      <c r="Y84" s="4" t="n">
        <f aca="false">Clean!R84</f>
        <v>0</v>
      </c>
      <c r="Z84" s="4" t="n">
        <f aca="false">IF(X84="",IF(Y84="",0,""),X84)</f>
        <v>0</v>
      </c>
      <c r="AA84" s="4" t="n">
        <f aca="false">IF(Y84="",IF(X84="",0,IF(X84=0,0,ROUND(X84*Strategies!$B$12,2))),Y84)</f>
        <v>0</v>
      </c>
      <c r="AB84" s="2" t="str">
        <f aca="false">IF(AND(X84="",Y84=""),"no card (structural)",IF(X84="","limit missing – verify",IF(Y84="","spend imputed by ratio","complete")))</f>
        <v>complete</v>
      </c>
      <c r="AC84" s="4" t="n">
        <f aca="false">Clean!S84</f>
        <v>0</v>
      </c>
      <c r="AD84" s="4" t="n">
        <f aca="false">Clean!T84</f>
        <v>0</v>
      </c>
      <c r="AE84" s="4" t="n">
        <f aca="false">IF(AC84="",IF(AD84="",0,""),AC84)</f>
        <v>0</v>
      </c>
      <c r="AF84" s="4" t="n">
        <f aca="false">IF(AD84="",IF(AC84="",0,IF(AC84=0,0,ROUND(AC84*Strategies!$B$13,0))),AD84)</f>
        <v>0</v>
      </c>
      <c r="AG84" s="3" t="n">
        <f aca="false">Clean!V84</f>
        <v>0</v>
      </c>
      <c r="AH84" s="3" t="n">
        <f aca="false">IF(AG84="",0,AG84)</f>
        <v>0</v>
      </c>
      <c r="AI84" s="3" t="n">
        <f aca="false">IF(AG84="",1,0)</f>
        <v>0</v>
      </c>
      <c r="AJ84" s="3" t="n">
        <f aca="false">Missing_Matrix!W84</f>
        <v>0</v>
      </c>
      <c r="AK84" s="2" t="str">
        <f aca="false">IF(AJ84=0,"keep","drop")</f>
        <v>keep</v>
      </c>
      <c r="AL84" s="2" t="str">
        <f aca="false">IF(Missing_Matrix!B84+Missing_Matrix!G84+Missing_Matrix!H84+Missing_Matrix!J84+Missing_Matrix!K84+Missing_Matrix!L84+Missing_Matrix!M84+Missing_Matrix!U84=0,"keep","drop")</f>
        <v>keep</v>
      </c>
    </row>
    <row r="85" customFormat="false" ht="15" hidden="false" customHeight="false" outlineLevel="0" collapsed="false">
      <c r="A85" s="2" t="str">
        <f aca="false">Clean!A85</f>
        <v>CL00084</v>
      </c>
      <c r="B85" s="3" t="n">
        <f aca="false">Clean!B85</f>
        <v>50</v>
      </c>
      <c r="C85" s="3" t="n">
        <f aca="false">IF(B85="",Strategies!$B$5,B85)</f>
        <v>50</v>
      </c>
      <c r="D85" s="3" t="n">
        <f aca="false">IF(B85="",1,0)</f>
        <v>0</v>
      </c>
      <c r="E85" s="2" t="str">
        <f aca="false">Clean!E85</f>
        <v>Employee</v>
      </c>
      <c r="F85" s="2" t="str">
        <f aca="false">IF(E85="","Unknown",E85)</f>
        <v>Employee</v>
      </c>
      <c r="G85" s="4" t="n">
        <f aca="false">Clean!G85</f>
        <v>38200</v>
      </c>
      <c r="H85" s="4" t="n">
        <f aca="false">IF(G85="",Strategies!$B$7,G85)</f>
        <v>38200</v>
      </c>
      <c r="I85" s="4" t="n">
        <f aca="false">IF(G85="",Strategies!$B$8,G85)</f>
        <v>38200</v>
      </c>
      <c r="J85" s="4" t="n">
        <f aca="false">IF(G85="",IFERROR(VLOOKUP(E85,Strategies!$A$26:$G$35,7,FALSE()),Strategies!$B$8),G85)</f>
        <v>38200</v>
      </c>
      <c r="K85" s="3" t="n">
        <f aca="false">IF(G85="",1,0)</f>
        <v>0</v>
      </c>
      <c r="L85" s="3" t="n">
        <f aca="false">Clean!H85</f>
        <v>6</v>
      </c>
      <c r="M85" s="5" t="n">
        <f aca="false">Clean!I85</f>
        <v>44037</v>
      </c>
      <c r="N85" s="3" t="n">
        <f aca="false">IF(L85="",IF(M85="",Strategies!$B$6,DATEDIF(M85,DATE(2026,9,13),"y")),L85)</f>
        <v>6</v>
      </c>
      <c r="O85" s="2" t="str">
        <f aca="false">IF(L85&lt;&gt;"","observed",IF(M85&lt;&gt;"","derived from date","median (fallback)"))</f>
        <v>observed</v>
      </c>
      <c r="P85" s="4" t="n">
        <f aca="false">Clean!M85</f>
        <v>22708.59</v>
      </c>
      <c r="Q85" s="4" t="n">
        <f aca="false">IF(P85="",Strategies!$B$9,P85)</f>
        <v>22708.59</v>
      </c>
      <c r="R85" s="3" t="n">
        <f aca="false">IF(P85="",1,0)</f>
        <v>0</v>
      </c>
      <c r="S85" s="3" t="n">
        <f aca="false">Clean!U85</f>
        <v>642</v>
      </c>
      <c r="T85" s="3" t="n">
        <f aca="false">IF(S85="",Strategies!$B$10,S85)</f>
        <v>642</v>
      </c>
      <c r="U85" s="2" t="str">
        <f aca="false">Clean!J85</f>
        <v>App</v>
      </c>
      <c r="V85" s="2" t="str">
        <f aca="false">IF(U85="",Strategies!$B$11,U85)</f>
        <v>App</v>
      </c>
      <c r="W85" s="2" t="str">
        <f aca="false">IF(U85="","Unknown",U85)</f>
        <v>App</v>
      </c>
      <c r="X85" s="4" t="n">
        <f aca="false">Clean!Q85</f>
        <v>7500</v>
      </c>
      <c r="Y85" s="4" t="n">
        <f aca="false">Clean!R85</f>
        <v>291.96</v>
      </c>
      <c r="Z85" s="4" t="n">
        <f aca="false">IF(X85="",IF(Y85="",0,""),X85)</f>
        <v>7500</v>
      </c>
      <c r="AA85" s="4" t="n">
        <f aca="false">IF(Y85="",IF(X85="",0,IF(X85=0,0,ROUND(X85*Strategies!$B$12,2))),Y85)</f>
        <v>291.96</v>
      </c>
      <c r="AB85" s="2" t="str">
        <f aca="false">IF(AND(X85="",Y85=""),"no card (structural)",IF(X85="","limit missing – verify",IF(Y85="","spend imputed by ratio","complete")))</f>
        <v>complete</v>
      </c>
      <c r="AC85" s="4" t="n">
        <f aca="false">Clean!S85</f>
        <v>0</v>
      </c>
      <c r="AD85" s="4" t="n">
        <f aca="false">Clean!T85</f>
        <v>0</v>
      </c>
      <c r="AE85" s="4" t="n">
        <f aca="false">IF(AC85="",IF(AD85="",0,""),AC85)</f>
        <v>0</v>
      </c>
      <c r="AF85" s="4" t="n">
        <f aca="false">IF(AD85="",IF(AC85="",0,IF(AC85=0,0,ROUND(AC85*Strategies!$B$13,0))),AD85)</f>
        <v>0</v>
      </c>
      <c r="AG85" s="3" t="n">
        <f aca="false">Clean!V85</f>
        <v>2</v>
      </c>
      <c r="AH85" s="3" t="n">
        <f aca="false">IF(AG85="",0,AG85)</f>
        <v>2</v>
      </c>
      <c r="AI85" s="3" t="n">
        <f aca="false">IF(AG85="",1,0)</f>
        <v>0</v>
      </c>
      <c r="AJ85" s="3" t="n">
        <f aca="false">Missing_Matrix!W85</f>
        <v>0</v>
      </c>
      <c r="AK85" s="2" t="str">
        <f aca="false">IF(AJ85=0,"keep","drop")</f>
        <v>keep</v>
      </c>
      <c r="AL85" s="2" t="str">
        <f aca="false">IF(Missing_Matrix!B85+Missing_Matrix!G85+Missing_Matrix!H85+Missing_Matrix!J85+Missing_Matrix!K85+Missing_Matrix!L85+Missing_Matrix!M85+Missing_Matrix!U85=0,"keep","drop")</f>
        <v>keep</v>
      </c>
    </row>
    <row r="86" customFormat="false" ht="15" hidden="false" customHeight="false" outlineLevel="0" collapsed="false">
      <c r="A86" s="2" t="str">
        <f aca="false">Clean!A86</f>
        <v>CL00085</v>
      </c>
      <c r="B86" s="3" t="str">
        <f aca="false">Clean!B86</f>
        <v/>
      </c>
      <c r="C86" s="3" t="n">
        <f aca="false">IF(B86="",Strategies!$B$5,B86)</f>
        <v>47</v>
      </c>
      <c r="D86" s="3" t="n">
        <f aca="false">IF(B86="",1,0)</f>
        <v>1</v>
      </c>
      <c r="E86" s="2" t="str">
        <f aca="false">Clean!E86</f>
        <v>Business owner</v>
      </c>
      <c r="F86" s="2" t="str">
        <f aca="false">IF(E86="","Unknown",E86)</f>
        <v>Business owner</v>
      </c>
      <c r="G86" s="4" t="str">
        <f aca="false">Clean!G86</f>
        <v/>
      </c>
      <c r="H86" s="4" t="n">
        <f aca="false">IF(G86="",Strategies!$B$7,G86)</f>
        <v>34752</v>
      </c>
      <c r="I86" s="4" t="n">
        <f aca="false">IF(G86="",Strategies!$B$8,G86)</f>
        <v>29500</v>
      </c>
      <c r="J86" s="4" t="n">
        <f aca="false">IF(G86="",IFERROR(VLOOKUP(E86,Strategies!$A$26:$G$35,7,FALSE()),Strategies!$B$8),G86)</f>
        <v>64000</v>
      </c>
      <c r="K86" s="3" t="n">
        <f aca="false">IF(G86="",1,0)</f>
        <v>1</v>
      </c>
      <c r="L86" s="3" t="n">
        <f aca="false">Clean!H86</f>
        <v>4</v>
      </c>
      <c r="M86" s="5" t="n">
        <f aca="false">Clean!I86</f>
        <v>44807</v>
      </c>
      <c r="N86" s="3" t="n">
        <f aca="false">IF(L86="",IF(M86="",Strategies!$B$6,DATEDIF(M86,DATE(2026,9,13),"y")),L86)</f>
        <v>4</v>
      </c>
      <c r="O86" s="2" t="str">
        <f aca="false">IF(L86&lt;&gt;"","observed",IF(M86&lt;&gt;"","derived from date","median (fallback)"))</f>
        <v>observed</v>
      </c>
      <c r="P86" s="4" t="n">
        <f aca="false">Clean!M86</f>
        <v>13810.82</v>
      </c>
      <c r="Q86" s="4" t="n">
        <f aca="false">IF(P86="",Strategies!$B$9,P86)</f>
        <v>13810.82</v>
      </c>
      <c r="R86" s="3" t="n">
        <f aca="false">IF(P86="",1,0)</f>
        <v>0</v>
      </c>
      <c r="S86" s="3" t="n">
        <f aca="false">Clean!U86</f>
        <v>692</v>
      </c>
      <c r="T86" s="3" t="n">
        <f aca="false">IF(S86="",Strategies!$B$10,S86)</f>
        <v>692</v>
      </c>
      <c r="U86" s="2" t="str">
        <f aca="false">Clean!J86</f>
        <v>Online Banking</v>
      </c>
      <c r="V86" s="2" t="str">
        <f aca="false">IF(U86="",Strategies!$B$11,U86)</f>
        <v>Online Banking</v>
      </c>
      <c r="W86" s="2" t="str">
        <f aca="false">IF(U86="","Unknown",U86)</f>
        <v>Online Banking</v>
      </c>
      <c r="X86" s="4" t="n">
        <f aca="false">Clean!Q86</f>
        <v>9000</v>
      </c>
      <c r="Y86" s="4" t="n">
        <f aca="false">Clean!R86</f>
        <v>4196.25</v>
      </c>
      <c r="Z86" s="4" t="n">
        <f aca="false">IF(X86="",IF(Y86="",0,""),X86)</f>
        <v>9000</v>
      </c>
      <c r="AA86" s="4" t="n">
        <f aca="false">IF(Y86="",IF(X86="",0,IF(X86=0,0,ROUND(X86*Strategies!$B$12,2))),Y86)</f>
        <v>4196.25</v>
      </c>
      <c r="AB86" s="2" t="str">
        <f aca="false">IF(AND(X86="",Y86=""),"no card (structural)",IF(X86="","limit missing – verify",IF(Y86="","spend imputed by ratio","complete")))</f>
        <v>complete</v>
      </c>
      <c r="AC86" s="4" t="n">
        <f aca="false">Clean!S86</f>
        <v>156000</v>
      </c>
      <c r="AD86" s="4" t="n">
        <f aca="false">Clean!T86</f>
        <v>1059</v>
      </c>
      <c r="AE86" s="4" t="n">
        <f aca="false">IF(AC86="",IF(AD86="",0,""),AC86)</f>
        <v>156000</v>
      </c>
      <c r="AF86" s="4" t="n">
        <f aca="false">IF(AD86="",IF(AC86="",0,IF(AC86=0,0,ROUND(AC86*Strategies!$B$13,0))),AD86)</f>
        <v>1059</v>
      </c>
      <c r="AG86" s="3" t="n">
        <f aca="false">Clean!V86</f>
        <v>0</v>
      </c>
      <c r="AH86" s="3" t="n">
        <f aca="false">IF(AG86="",0,AG86)</f>
        <v>0</v>
      </c>
      <c r="AI86" s="3" t="n">
        <f aca="false">IF(AG86="",1,0)</f>
        <v>0</v>
      </c>
      <c r="AJ86" s="3" t="n">
        <f aca="false">Missing_Matrix!W86</f>
        <v>3</v>
      </c>
      <c r="AK86" s="2" t="str">
        <f aca="false">IF(AJ86=0,"keep","drop")</f>
        <v>drop</v>
      </c>
      <c r="AL86" s="2" t="str">
        <f aca="false">IF(Missing_Matrix!B86+Missing_Matrix!G86+Missing_Matrix!H86+Missing_Matrix!J86+Missing_Matrix!K86+Missing_Matrix!L86+Missing_Matrix!M86+Missing_Matrix!U86=0,"keep","drop")</f>
        <v>drop</v>
      </c>
    </row>
    <row r="87" customFormat="false" ht="15" hidden="false" customHeight="false" outlineLevel="0" collapsed="false">
      <c r="A87" s="2" t="str">
        <f aca="false">Clean!A87</f>
        <v>CL00086</v>
      </c>
      <c r="B87" s="3" t="n">
        <f aca="false">Clean!B87</f>
        <v>51</v>
      </c>
      <c r="C87" s="3" t="n">
        <f aca="false">IF(B87="",Strategies!$B$5,B87)</f>
        <v>51</v>
      </c>
      <c r="D87" s="3" t="n">
        <f aca="false">IF(B87="",1,0)</f>
        <v>0</v>
      </c>
      <c r="E87" s="2" t="str">
        <f aca="false">Clean!E87</f>
        <v>Shopkeeper</v>
      </c>
      <c r="F87" s="2" t="str">
        <f aca="false">IF(E87="","Unknown",E87)</f>
        <v>Shopkeeper</v>
      </c>
      <c r="G87" s="4" t="n">
        <f aca="false">Clean!G87</f>
        <v>41300</v>
      </c>
      <c r="H87" s="4" t="n">
        <f aca="false">IF(G87="",Strategies!$B$7,G87)</f>
        <v>41300</v>
      </c>
      <c r="I87" s="4" t="n">
        <f aca="false">IF(G87="",Strategies!$B$8,G87)</f>
        <v>41300</v>
      </c>
      <c r="J87" s="4" t="n">
        <f aca="false">IF(G87="",IFERROR(VLOOKUP(E87,Strategies!$A$26:$G$35,7,FALSE()),Strategies!$B$8),G87)</f>
        <v>41300</v>
      </c>
      <c r="K87" s="3" t="n">
        <f aca="false">IF(G87="",1,0)</f>
        <v>0</v>
      </c>
      <c r="L87" s="3" t="n">
        <f aca="false">Clean!H87</f>
        <v>15</v>
      </c>
      <c r="M87" s="5" t="n">
        <f aca="false">Clean!I87</f>
        <v>40720</v>
      </c>
      <c r="N87" s="3" t="n">
        <f aca="false">IF(L87="",IF(M87="",Strategies!$B$6,DATEDIF(M87,DATE(2026,9,13),"y")),L87)</f>
        <v>15</v>
      </c>
      <c r="O87" s="2" t="str">
        <f aca="false">IF(L87&lt;&gt;"","observed",IF(M87&lt;&gt;"","derived from date","median (fallback)"))</f>
        <v>observed</v>
      </c>
      <c r="P87" s="4" t="n">
        <f aca="false">Clean!M87</f>
        <v>27544.83</v>
      </c>
      <c r="Q87" s="4" t="n">
        <f aca="false">IF(P87="",Strategies!$B$9,P87)</f>
        <v>27544.83</v>
      </c>
      <c r="R87" s="3" t="n">
        <f aca="false">IF(P87="",1,0)</f>
        <v>0</v>
      </c>
      <c r="S87" s="3" t="n">
        <f aca="false">Clean!U87</f>
        <v>593</v>
      </c>
      <c r="T87" s="3" t="n">
        <f aca="false">IF(S87="",Strategies!$B$10,S87)</f>
        <v>593</v>
      </c>
      <c r="U87" s="2" t="str">
        <f aca="false">Clean!J87</f>
        <v>Online Banking</v>
      </c>
      <c r="V87" s="2" t="str">
        <f aca="false">IF(U87="",Strategies!$B$11,U87)</f>
        <v>Online Banking</v>
      </c>
      <c r="W87" s="2" t="str">
        <f aca="false">IF(U87="","Unknown",U87)</f>
        <v>Online Banking</v>
      </c>
      <c r="X87" s="4" t="n">
        <f aca="false">Clean!Q87</f>
        <v>5500</v>
      </c>
      <c r="Y87" s="4" t="n">
        <f aca="false">Clean!R87</f>
        <v>2626.87</v>
      </c>
      <c r="Z87" s="4" t="n">
        <f aca="false">IF(X87="",IF(Y87="",0,""),X87)</f>
        <v>5500</v>
      </c>
      <c r="AA87" s="4" t="n">
        <f aca="false">IF(Y87="",IF(X87="",0,IF(X87=0,0,ROUND(X87*Strategies!$B$12,2))),Y87)</f>
        <v>2626.87</v>
      </c>
      <c r="AB87" s="2" t="str">
        <f aca="false">IF(AND(X87="",Y87=""),"no card (structural)",IF(X87="","limit missing – verify",IF(Y87="","spend imputed by ratio","complete")))</f>
        <v>complete</v>
      </c>
      <c r="AC87" s="4" t="n">
        <f aca="false">Clean!S87</f>
        <v>197000</v>
      </c>
      <c r="AD87" s="4" t="n">
        <f aca="false">Clean!T87</f>
        <v>1256</v>
      </c>
      <c r="AE87" s="4" t="n">
        <f aca="false">IF(AC87="",IF(AD87="",0,""),AC87)</f>
        <v>197000</v>
      </c>
      <c r="AF87" s="4" t="n">
        <f aca="false">IF(AD87="",IF(AC87="",0,IF(AC87=0,0,ROUND(AC87*Strategies!$B$13,0))),AD87)</f>
        <v>1256</v>
      </c>
      <c r="AG87" s="3" t="n">
        <f aca="false">Clean!V87</f>
        <v>1</v>
      </c>
      <c r="AH87" s="3" t="n">
        <f aca="false">IF(AG87="",0,AG87)</f>
        <v>1</v>
      </c>
      <c r="AI87" s="3" t="n">
        <f aca="false">IF(AG87="",1,0)</f>
        <v>0</v>
      </c>
      <c r="AJ87" s="3" t="n">
        <f aca="false">Missing_Matrix!W87</f>
        <v>2</v>
      </c>
      <c r="AK87" s="2" t="str">
        <f aca="false">IF(AJ87=0,"keep","drop")</f>
        <v>drop</v>
      </c>
      <c r="AL87" s="2" t="str">
        <f aca="false">IF(Missing_Matrix!B87+Missing_Matrix!G87+Missing_Matrix!H87+Missing_Matrix!J87+Missing_Matrix!K87+Missing_Matrix!L87+Missing_Matrix!M87+Missing_Matrix!U87=0,"keep","drop")</f>
        <v>drop</v>
      </c>
    </row>
    <row r="88" customFormat="false" ht="15" hidden="false" customHeight="false" outlineLevel="0" collapsed="false">
      <c r="A88" s="2" t="str">
        <f aca="false">Clean!A88</f>
        <v>CL00087</v>
      </c>
      <c r="B88" s="3" t="n">
        <f aca="false">Clean!B88</f>
        <v>56</v>
      </c>
      <c r="C88" s="3" t="n">
        <f aca="false">IF(B88="",Strategies!$B$5,B88)</f>
        <v>56</v>
      </c>
      <c r="D88" s="3" t="n">
        <f aca="false">IF(B88="",1,0)</f>
        <v>0</v>
      </c>
      <c r="E88" s="2" t="str">
        <f aca="false">Clean!E88</f>
        <v>Business owner</v>
      </c>
      <c r="F88" s="2" t="str">
        <f aca="false">IF(E88="","Unknown",E88)</f>
        <v>Business owner</v>
      </c>
      <c r="G88" s="4" t="n">
        <f aca="false">Clean!G88</f>
        <v>64300</v>
      </c>
      <c r="H88" s="4" t="n">
        <f aca="false">IF(G88="",Strategies!$B$7,G88)</f>
        <v>64300</v>
      </c>
      <c r="I88" s="4" t="n">
        <f aca="false">IF(G88="",Strategies!$B$8,G88)</f>
        <v>64300</v>
      </c>
      <c r="J88" s="4" t="n">
        <f aca="false">IF(G88="",IFERROR(VLOOKUP(E88,Strategies!$A$26:$G$35,7,FALSE()),Strategies!$B$8),G88)</f>
        <v>64300</v>
      </c>
      <c r="K88" s="3" t="n">
        <f aca="false">IF(G88="",1,0)</f>
        <v>0</v>
      </c>
      <c r="L88" s="3" t="n">
        <f aca="false">Clean!H88</f>
        <v>12</v>
      </c>
      <c r="M88" s="5" t="n">
        <f aca="false">Clean!I88</f>
        <v>41558</v>
      </c>
      <c r="N88" s="3" t="n">
        <f aca="false">IF(L88="",IF(M88="",Strategies!$B$6,DATEDIF(M88,DATE(2026,9,13),"y")),L88)</f>
        <v>12</v>
      </c>
      <c r="O88" s="2" t="str">
        <f aca="false">IF(L88&lt;&gt;"","observed",IF(M88&lt;&gt;"","derived from date","median (fallback)"))</f>
        <v>observed</v>
      </c>
      <c r="P88" s="4" t="n">
        <f aca="false">Clean!M88</f>
        <v>0</v>
      </c>
      <c r="Q88" s="4" t="n">
        <f aca="false">IF(P88="",Strategies!$B$9,P88)</f>
        <v>0</v>
      </c>
      <c r="R88" s="3" t="n">
        <f aca="false">IF(P88="",1,0)</f>
        <v>0</v>
      </c>
      <c r="S88" s="3" t="n">
        <f aca="false">Clean!U88</f>
        <v>676</v>
      </c>
      <c r="T88" s="3" t="n">
        <f aca="false">IF(S88="",Strategies!$B$10,S88)</f>
        <v>676</v>
      </c>
      <c r="U88" s="2" t="str">
        <f aca="false">Clean!J88</f>
        <v>Online Banking</v>
      </c>
      <c r="V88" s="2" t="str">
        <f aca="false">IF(U88="",Strategies!$B$11,U88)</f>
        <v>Online Banking</v>
      </c>
      <c r="W88" s="2" t="str">
        <f aca="false">IF(U88="","Unknown",U88)</f>
        <v>Online Banking</v>
      </c>
      <c r="X88" s="4" t="n">
        <f aca="false">Clean!Q88</f>
        <v>13500</v>
      </c>
      <c r="Y88" s="4" t="n">
        <f aca="false">Clean!R88</f>
        <v>3090.99</v>
      </c>
      <c r="Z88" s="4" t="n">
        <f aca="false">IF(X88="",IF(Y88="",0,""),X88)</f>
        <v>13500</v>
      </c>
      <c r="AA88" s="4" t="n">
        <f aca="false">IF(Y88="",IF(X88="",0,IF(X88=0,0,ROUND(X88*Strategies!$B$12,2))),Y88)</f>
        <v>3090.99</v>
      </c>
      <c r="AB88" s="2" t="str">
        <f aca="false">IF(AND(X88="",Y88=""),"no card (structural)",IF(X88="","limit missing – verify",IF(Y88="","spend imputed by ratio","complete")))</f>
        <v>complete</v>
      </c>
      <c r="AC88" s="4" t="n">
        <f aca="false">Clean!S88</f>
        <v>206000</v>
      </c>
      <c r="AD88" s="4" t="n">
        <f aca="false">Clean!T88</f>
        <v>1131</v>
      </c>
      <c r="AE88" s="4" t="n">
        <f aca="false">IF(AC88="",IF(AD88="",0,""),AC88)</f>
        <v>206000</v>
      </c>
      <c r="AF88" s="4" t="n">
        <f aca="false">IF(AD88="",IF(AC88="",0,IF(AC88=0,0,ROUND(AC88*Strategies!$B$13,0))),AD88)</f>
        <v>1131</v>
      </c>
      <c r="AG88" s="3" t="n">
        <f aca="false">Clean!V88</f>
        <v>1</v>
      </c>
      <c r="AH88" s="3" t="n">
        <f aca="false">IF(AG88="",0,AG88)</f>
        <v>1</v>
      </c>
      <c r="AI88" s="3" t="n">
        <f aca="false">IF(AG88="",1,0)</f>
        <v>0</v>
      </c>
      <c r="AJ88" s="3" t="n">
        <f aca="false">Missing_Matrix!W88</f>
        <v>0</v>
      </c>
      <c r="AK88" s="2" t="str">
        <f aca="false">IF(AJ88=0,"keep","drop")</f>
        <v>keep</v>
      </c>
      <c r="AL88" s="2" t="str">
        <f aca="false">IF(Missing_Matrix!B88+Missing_Matrix!G88+Missing_Matrix!H88+Missing_Matrix!J88+Missing_Matrix!K88+Missing_Matrix!L88+Missing_Matrix!M88+Missing_Matrix!U88=0,"keep","drop")</f>
        <v>keep</v>
      </c>
    </row>
    <row r="89" customFormat="false" ht="15" hidden="false" customHeight="false" outlineLevel="0" collapsed="false">
      <c r="A89" s="2" t="str">
        <f aca="false">Clean!A89</f>
        <v>CL00088</v>
      </c>
      <c r="B89" s="3" t="n">
        <f aca="false">Clean!B89</f>
        <v>42</v>
      </c>
      <c r="C89" s="3" t="n">
        <f aca="false">IF(B89="",Strategies!$B$5,B89)</f>
        <v>42</v>
      </c>
      <c r="D89" s="3" t="n">
        <f aca="false">IF(B89="",1,0)</f>
        <v>0</v>
      </c>
      <c r="E89" s="2" t="str">
        <f aca="false">Clean!E89</f>
        <v>Employee</v>
      </c>
      <c r="F89" s="2" t="str">
        <f aca="false">IF(E89="","Unknown",E89)</f>
        <v>Employee</v>
      </c>
      <c r="G89" s="4" t="n">
        <f aca="false">Clean!G89</f>
        <v>22000</v>
      </c>
      <c r="H89" s="4" t="n">
        <f aca="false">IF(G89="",Strategies!$B$7,G89)</f>
        <v>22000</v>
      </c>
      <c r="I89" s="4" t="n">
        <f aca="false">IF(G89="",Strategies!$B$8,G89)</f>
        <v>22000</v>
      </c>
      <c r="J89" s="4" t="n">
        <f aca="false">IF(G89="",IFERROR(VLOOKUP(E89,Strategies!$A$26:$G$35,7,FALSE()),Strategies!$B$8),G89)</f>
        <v>22000</v>
      </c>
      <c r="K89" s="3" t="n">
        <f aca="false">IF(G89="",1,0)</f>
        <v>0</v>
      </c>
      <c r="L89" s="3" t="n">
        <f aca="false">Clean!H89</f>
        <v>9</v>
      </c>
      <c r="M89" s="5" t="n">
        <f aca="false">Clean!I89</f>
        <v>42793</v>
      </c>
      <c r="N89" s="3" t="n">
        <f aca="false">IF(L89="",IF(M89="",Strategies!$B$6,DATEDIF(M89,DATE(2026,9,13),"y")),L89)</f>
        <v>9</v>
      </c>
      <c r="O89" s="2" t="str">
        <f aca="false">IF(L89&lt;&gt;"","observed",IF(M89&lt;&gt;"","derived from date","median (fallback)"))</f>
        <v>observed</v>
      </c>
      <c r="P89" s="4" t="n">
        <f aca="false">Clean!M89</f>
        <v>0</v>
      </c>
      <c r="Q89" s="4" t="n">
        <f aca="false">IF(P89="",Strategies!$B$9,P89)</f>
        <v>0</v>
      </c>
      <c r="R89" s="3" t="n">
        <f aca="false">IF(P89="",1,0)</f>
        <v>0</v>
      </c>
      <c r="S89" s="3" t="n">
        <f aca="false">Clean!U89</f>
        <v>510</v>
      </c>
      <c r="T89" s="3" t="n">
        <f aca="false">IF(S89="",Strategies!$B$10,S89)</f>
        <v>510</v>
      </c>
      <c r="U89" s="2" t="str">
        <f aca="false">Clean!J89</f>
        <v/>
      </c>
      <c r="V89" s="2" t="str">
        <f aca="false">IF(U89="",Strategies!$B$11,U89)</f>
        <v>App</v>
      </c>
      <c r="W89" s="2" t="str">
        <f aca="false">IF(U89="","Unknown",U89)</f>
        <v>Unknown</v>
      </c>
      <c r="X89" s="4" t="n">
        <f aca="false">Clean!Q89</f>
        <v>5000</v>
      </c>
      <c r="Y89" s="4" t="n">
        <f aca="false">Clean!R89</f>
        <v>2937.9</v>
      </c>
      <c r="Z89" s="4" t="n">
        <f aca="false">IF(X89="",IF(Y89="",0,""),X89)</f>
        <v>5000</v>
      </c>
      <c r="AA89" s="4" t="n">
        <f aca="false">IF(Y89="",IF(X89="",0,IF(X89=0,0,ROUND(X89*Strategies!$B$12,2))),Y89)</f>
        <v>2937.9</v>
      </c>
      <c r="AB89" s="2" t="str">
        <f aca="false">IF(AND(X89="",Y89=""),"no card (structural)",IF(X89="","limit missing – verify",IF(Y89="","spend imputed by ratio","complete")))</f>
        <v>complete</v>
      </c>
      <c r="AC89" s="4" t="str">
        <f aca="false">Clean!S89</f>
        <v/>
      </c>
      <c r="AD89" s="4" t="str">
        <f aca="false">Clean!T89</f>
        <v/>
      </c>
      <c r="AE89" s="4" t="n">
        <f aca="false">IF(AC89="",IF(AD89="",0,""),AC89)</f>
        <v>0</v>
      </c>
      <c r="AF89" s="4" t="n">
        <f aca="false">IF(AD89="",IF(AC89="",0,IF(AC89=0,0,ROUND(AC89*Strategies!$B$13,0))),AD89)</f>
        <v>0</v>
      </c>
      <c r="AG89" s="3" t="n">
        <f aca="false">Clean!V89</f>
        <v>1</v>
      </c>
      <c r="AH89" s="3" t="n">
        <f aca="false">IF(AG89="",0,AG89)</f>
        <v>1</v>
      </c>
      <c r="AI89" s="3" t="n">
        <f aca="false">IF(AG89="",1,0)</f>
        <v>0</v>
      </c>
      <c r="AJ89" s="3" t="n">
        <f aca="false">Missing_Matrix!W89</f>
        <v>3</v>
      </c>
      <c r="AK89" s="2" t="str">
        <f aca="false">IF(AJ89=0,"keep","drop")</f>
        <v>drop</v>
      </c>
      <c r="AL89" s="2" t="str">
        <f aca="false">IF(Missing_Matrix!B89+Missing_Matrix!G89+Missing_Matrix!H89+Missing_Matrix!J89+Missing_Matrix!K89+Missing_Matrix!L89+Missing_Matrix!M89+Missing_Matrix!U89=0,"keep","drop")</f>
        <v>drop</v>
      </c>
    </row>
    <row r="90" customFormat="false" ht="15" hidden="false" customHeight="false" outlineLevel="0" collapsed="false">
      <c r="A90" s="2" t="str">
        <f aca="false">Clean!A90</f>
        <v>CL00089</v>
      </c>
      <c r="B90" s="3" t="n">
        <f aca="false">Clean!B90</f>
        <v>50</v>
      </c>
      <c r="C90" s="3" t="n">
        <f aca="false">IF(B90="",Strategies!$B$5,B90)</f>
        <v>50</v>
      </c>
      <c r="D90" s="3" t="n">
        <f aca="false">IF(B90="",1,0)</f>
        <v>0</v>
      </c>
      <c r="E90" s="2" t="str">
        <f aca="false">Clean!E90</f>
        <v>Employee</v>
      </c>
      <c r="F90" s="2" t="str">
        <f aca="false">IF(E90="","Unknown",E90)</f>
        <v>Employee</v>
      </c>
      <c r="G90" s="4" t="n">
        <f aca="false">Clean!G90</f>
        <v>28600</v>
      </c>
      <c r="H90" s="4" t="n">
        <f aca="false">IF(G90="",Strategies!$B$7,G90)</f>
        <v>28600</v>
      </c>
      <c r="I90" s="4" t="n">
        <f aca="false">IF(G90="",Strategies!$B$8,G90)</f>
        <v>28600</v>
      </c>
      <c r="J90" s="4" t="n">
        <f aca="false">IF(G90="",IFERROR(VLOOKUP(E90,Strategies!$A$26:$G$35,7,FALSE()),Strategies!$B$8),G90)</f>
        <v>28600</v>
      </c>
      <c r="K90" s="3" t="n">
        <f aca="false">IF(G90="",1,0)</f>
        <v>0</v>
      </c>
      <c r="L90" s="3" t="n">
        <f aca="false">Clean!H90</f>
        <v>25</v>
      </c>
      <c r="M90" s="5" t="n">
        <f aca="false">Clean!I90</f>
        <v>37094</v>
      </c>
      <c r="N90" s="3" t="n">
        <f aca="false">IF(L90="",IF(M90="",Strategies!$B$6,DATEDIF(M90,DATE(2026,9,13),"y")),L90)</f>
        <v>25</v>
      </c>
      <c r="O90" s="2" t="str">
        <f aca="false">IF(L90&lt;&gt;"","observed",IF(M90&lt;&gt;"","derived from date","median (fallback)"))</f>
        <v>observed</v>
      </c>
      <c r="P90" s="4" t="n">
        <f aca="false">Clean!M90</f>
        <v>35477.03</v>
      </c>
      <c r="Q90" s="4" t="n">
        <f aca="false">IF(P90="",Strategies!$B$9,P90)</f>
        <v>35477.03</v>
      </c>
      <c r="R90" s="3" t="n">
        <f aca="false">IF(P90="",1,0)</f>
        <v>0</v>
      </c>
      <c r="S90" s="3" t="n">
        <f aca="false">Clean!U90</f>
        <v>648</v>
      </c>
      <c r="T90" s="3" t="n">
        <f aca="false">IF(S90="",Strategies!$B$10,S90)</f>
        <v>648</v>
      </c>
      <c r="U90" s="2" t="str">
        <f aca="false">Clean!J90</f>
        <v>Online Banking</v>
      </c>
      <c r="V90" s="2" t="str">
        <f aca="false">IF(U90="",Strategies!$B$11,U90)</f>
        <v>Online Banking</v>
      </c>
      <c r="W90" s="2" t="str">
        <f aca="false">IF(U90="","Unknown",U90)</f>
        <v>Online Banking</v>
      </c>
      <c r="X90" s="4" t="n">
        <f aca="false">Clean!Q90</f>
        <v>4000</v>
      </c>
      <c r="Y90" s="4" t="n">
        <f aca="false">Clean!R90</f>
        <v>2693.8</v>
      </c>
      <c r="Z90" s="4" t="n">
        <f aca="false">IF(X90="",IF(Y90="",0,""),X90)</f>
        <v>4000</v>
      </c>
      <c r="AA90" s="4" t="n">
        <f aca="false">IF(Y90="",IF(X90="",0,IF(X90=0,0,ROUND(X90*Strategies!$B$12,2))),Y90)</f>
        <v>2693.8</v>
      </c>
      <c r="AB90" s="2" t="str">
        <f aca="false">IF(AND(X90="",Y90=""),"no card (structural)",IF(X90="","limit missing – verify",IF(Y90="","spend imputed by ratio","complete")))</f>
        <v>complete</v>
      </c>
      <c r="AC90" s="4" t="n">
        <f aca="false">Clean!S90</f>
        <v>96000</v>
      </c>
      <c r="AD90" s="4" t="n">
        <f aca="false">Clean!T90</f>
        <v>661</v>
      </c>
      <c r="AE90" s="4" t="n">
        <f aca="false">IF(AC90="",IF(AD90="",0,""),AC90)</f>
        <v>96000</v>
      </c>
      <c r="AF90" s="4" t="n">
        <f aca="false">IF(AD90="",IF(AC90="",0,IF(AC90=0,0,ROUND(AC90*Strategies!$B$13,0))),AD90)</f>
        <v>661</v>
      </c>
      <c r="AG90" s="3" t="n">
        <f aca="false">Clean!V90</f>
        <v>2</v>
      </c>
      <c r="AH90" s="3" t="n">
        <f aca="false">IF(AG90="",0,AG90)</f>
        <v>2</v>
      </c>
      <c r="AI90" s="3" t="n">
        <f aca="false">IF(AG90="",1,0)</f>
        <v>0</v>
      </c>
      <c r="AJ90" s="3" t="n">
        <f aca="false">Missing_Matrix!W90</f>
        <v>0</v>
      </c>
      <c r="AK90" s="2" t="str">
        <f aca="false">IF(AJ90=0,"keep","drop")</f>
        <v>keep</v>
      </c>
      <c r="AL90" s="2" t="str">
        <f aca="false">IF(Missing_Matrix!B90+Missing_Matrix!G90+Missing_Matrix!H90+Missing_Matrix!J90+Missing_Matrix!K90+Missing_Matrix!L90+Missing_Matrix!M90+Missing_Matrix!U90=0,"keep","drop")</f>
        <v>keep</v>
      </c>
    </row>
    <row r="91" customFormat="false" ht="15" hidden="false" customHeight="false" outlineLevel="0" collapsed="false">
      <c r="A91" s="2" t="str">
        <f aca="false">Clean!A91</f>
        <v>CL00090</v>
      </c>
      <c r="B91" s="3" t="n">
        <f aca="false">Clean!B91</f>
        <v>63</v>
      </c>
      <c r="C91" s="3" t="n">
        <f aca="false">IF(B91="",Strategies!$B$5,B91)</f>
        <v>63</v>
      </c>
      <c r="D91" s="3" t="n">
        <f aca="false">IF(B91="",1,0)</f>
        <v>0</v>
      </c>
      <c r="E91" s="2" t="str">
        <f aca="false">Clean!E91</f>
        <v>Teacher</v>
      </c>
      <c r="F91" s="2" t="str">
        <f aca="false">IF(E91="","Unknown",E91)</f>
        <v>Teacher</v>
      </c>
      <c r="G91" s="4" t="n">
        <f aca="false">Clean!G91</f>
        <v>31000</v>
      </c>
      <c r="H91" s="4" t="n">
        <f aca="false">IF(G91="",Strategies!$B$7,G91)</f>
        <v>31000</v>
      </c>
      <c r="I91" s="4" t="n">
        <f aca="false">IF(G91="",Strategies!$B$8,G91)</f>
        <v>31000</v>
      </c>
      <c r="J91" s="4" t="n">
        <f aca="false">IF(G91="",IFERROR(VLOOKUP(E91,Strategies!$A$26:$G$35,7,FALSE()),Strategies!$B$8),G91)</f>
        <v>31000</v>
      </c>
      <c r="K91" s="3" t="n">
        <f aca="false">IF(G91="",1,0)</f>
        <v>0</v>
      </c>
      <c r="L91" s="3" t="n">
        <f aca="false">Clean!H91</f>
        <v>2</v>
      </c>
      <c r="M91" s="5" t="n">
        <f aca="false">Clean!I91</f>
        <v>45291</v>
      </c>
      <c r="N91" s="3" t="n">
        <f aca="false">IF(L91="",IF(M91="",Strategies!$B$6,DATEDIF(M91,DATE(2026,9,13),"y")),L91)</f>
        <v>2</v>
      </c>
      <c r="O91" s="2" t="str">
        <f aca="false">IF(L91&lt;&gt;"","observed",IF(M91&lt;&gt;"","derived from date","median (fallback)"))</f>
        <v>observed</v>
      </c>
      <c r="P91" s="4" t="str">
        <f aca="false">Clean!M91</f>
        <v/>
      </c>
      <c r="Q91" s="4" t="n">
        <f aca="false">IF(P91="",Strategies!$B$9,P91)</f>
        <v>10652.68</v>
      </c>
      <c r="R91" s="3" t="n">
        <f aca="false">IF(P91="",1,0)</f>
        <v>1</v>
      </c>
      <c r="S91" s="3" t="n">
        <f aca="false">Clean!U91</f>
        <v>614</v>
      </c>
      <c r="T91" s="3" t="n">
        <f aca="false">IF(S91="",Strategies!$B$10,S91)</f>
        <v>614</v>
      </c>
      <c r="U91" s="2" t="str">
        <f aca="false">Clean!J91</f>
        <v>Branch</v>
      </c>
      <c r="V91" s="2" t="str">
        <f aca="false">IF(U91="",Strategies!$B$11,U91)</f>
        <v>Branch</v>
      </c>
      <c r="W91" s="2" t="str">
        <f aca="false">IF(U91="","Unknown",U91)</f>
        <v>Branch</v>
      </c>
      <c r="X91" s="4" t="n">
        <f aca="false">Clean!Q91</f>
        <v>6000</v>
      </c>
      <c r="Y91" s="4" t="n">
        <f aca="false">Clean!R91</f>
        <v>1148.6</v>
      </c>
      <c r="Z91" s="4" t="n">
        <f aca="false">IF(X91="",IF(Y91="",0,""),X91)</f>
        <v>6000</v>
      </c>
      <c r="AA91" s="4" t="n">
        <f aca="false">IF(Y91="",IF(X91="",0,IF(X91=0,0,ROUND(X91*Strategies!$B$12,2))),Y91)</f>
        <v>1148.6</v>
      </c>
      <c r="AB91" s="2" t="str">
        <f aca="false">IF(AND(X91="",Y91=""),"no card (structural)",IF(X91="","limit missing – verify",IF(Y91="","spend imputed by ratio","complete")))</f>
        <v>complete</v>
      </c>
      <c r="AC91" s="4" t="n">
        <f aca="false">Clean!S91</f>
        <v>114000</v>
      </c>
      <c r="AD91" s="4" t="n">
        <f aca="false">Clean!T91</f>
        <v>845</v>
      </c>
      <c r="AE91" s="4" t="n">
        <f aca="false">IF(AC91="",IF(AD91="",0,""),AC91)</f>
        <v>114000</v>
      </c>
      <c r="AF91" s="4" t="n">
        <f aca="false">IF(AD91="",IF(AC91="",0,IF(AC91=0,0,ROUND(AC91*Strategies!$B$13,0))),AD91)</f>
        <v>845</v>
      </c>
      <c r="AG91" s="3" t="n">
        <f aca="false">Clean!V91</f>
        <v>0</v>
      </c>
      <c r="AH91" s="3" t="n">
        <f aca="false">IF(AG91="",0,AG91)</f>
        <v>0</v>
      </c>
      <c r="AI91" s="3" t="n">
        <f aca="false">IF(AG91="",1,0)</f>
        <v>0</v>
      </c>
      <c r="AJ91" s="3" t="n">
        <f aca="false">Missing_Matrix!W91</f>
        <v>1</v>
      </c>
      <c r="AK91" s="2" t="str">
        <f aca="false">IF(AJ91=0,"keep","drop")</f>
        <v>drop</v>
      </c>
      <c r="AL91" s="2" t="str">
        <f aca="false">IF(Missing_Matrix!B91+Missing_Matrix!G91+Missing_Matrix!H91+Missing_Matrix!J91+Missing_Matrix!K91+Missing_Matrix!L91+Missing_Matrix!M91+Missing_Matrix!U91=0,"keep","drop")</f>
        <v>drop</v>
      </c>
    </row>
    <row r="92" customFormat="false" ht="15" hidden="false" customHeight="false" outlineLevel="0" collapsed="false">
      <c r="A92" s="2" t="str">
        <f aca="false">Clean!A92</f>
        <v>CL00091</v>
      </c>
      <c r="B92" s="3" t="n">
        <f aca="false">Clean!B92</f>
        <v>40</v>
      </c>
      <c r="C92" s="3" t="n">
        <f aca="false">IF(B92="",Strategies!$B$5,B92)</f>
        <v>40</v>
      </c>
      <c r="D92" s="3" t="n">
        <f aca="false">IF(B92="",1,0)</f>
        <v>0</v>
      </c>
      <c r="E92" s="2" t="str">
        <f aca="false">Clean!E92</f>
        <v>Employee</v>
      </c>
      <c r="F92" s="2" t="str">
        <f aca="false">IF(E92="","Unknown",E92)</f>
        <v>Employee</v>
      </c>
      <c r="G92" s="4" t="n">
        <f aca="false">Clean!G92</f>
        <v>26100</v>
      </c>
      <c r="H92" s="4" t="n">
        <f aca="false">IF(G92="",Strategies!$B$7,G92)</f>
        <v>26100</v>
      </c>
      <c r="I92" s="4" t="n">
        <f aca="false">IF(G92="",Strategies!$B$8,G92)</f>
        <v>26100</v>
      </c>
      <c r="J92" s="4" t="n">
        <f aca="false">IF(G92="",IFERROR(VLOOKUP(E92,Strategies!$A$26:$G$35,7,FALSE()),Strategies!$B$8),G92)</f>
        <v>26100</v>
      </c>
      <c r="K92" s="3" t="n">
        <f aca="false">IF(G92="",1,0)</f>
        <v>0</v>
      </c>
      <c r="L92" s="3" t="n">
        <f aca="false">Clean!H92</f>
        <v>8</v>
      </c>
      <c r="M92" s="5" t="n">
        <f aca="false">Clean!I92</f>
        <v>43058</v>
      </c>
      <c r="N92" s="3" t="n">
        <f aca="false">IF(L92="",IF(M92="",Strategies!$B$6,DATEDIF(M92,DATE(2026,9,13),"y")),L92)</f>
        <v>8</v>
      </c>
      <c r="O92" s="2" t="str">
        <f aca="false">IF(L92&lt;&gt;"","observed",IF(M92&lt;&gt;"","derived from date","median (fallback)"))</f>
        <v>observed</v>
      </c>
      <c r="P92" s="4" t="n">
        <f aca="false">Clean!M92</f>
        <v>13911.02</v>
      </c>
      <c r="Q92" s="4" t="n">
        <f aca="false">IF(P92="",Strategies!$B$9,P92)</f>
        <v>13911.02</v>
      </c>
      <c r="R92" s="3" t="n">
        <f aca="false">IF(P92="",1,0)</f>
        <v>0</v>
      </c>
      <c r="S92" s="3" t="n">
        <f aca="false">Clean!U92</f>
        <v>686</v>
      </c>
      <c r="T92" s="3" t="n">
        <f aca="false">IF(S92="",Strategies!$B$10,S92)</f>
        <v>686</v>
      </c>
      <c r="U92" s="2" t="str">
        <f aca="false">Clean!J92</f>
        <v>Branch</v>
      </c>
      <c r="V92" s="2" t="str">
        <f aca="false">IF(U92="",Strategies!$B$11,U92)</f>
        <v>Branch</v>
      </c>
      <c r="W92" s="2" t="str">
        <f aca="false">IF(U92="","Unknown",U92)</f>
        <v>Branch</v>
      </c>
      <c r="X92" s="4" t="n">
        <f aca="false">Clean!Q92</f>
        <v>5500</v>
      </c>
      <c r="Y92" s="4" t="n">
        <f aca="false">Clean!R92</f>
        <v>3144.1</v>
      </c>
      <c r="Z92" s="4" t="n">
        <f aca="false">IF(X92="",IF(Y92="",0,""),X92)</f>
        <v>5500</v>
      </c>
      <c r="AA92" s="4" t="n">
        <f aca="false">IF(Y92="",IF(X92="",0,IF(X92=0,0,ROUND(X92*Strategies!$B$12,2))),Y92)</f>
        <v>3144.1</v>
      </c>
      <c r="AB92" s="2" t="str">
        <f aca="false">IF(AND(X92="",Y92=""),"no card (structural)",IF(X92="","limit missing – verify",IF(Y92="","spend imputed by ratio","complete")))</f>
        <v>complete</v>
      </c>
      <c r="AC92" s="4" t="n">
        <f aca="false">Clean!S92</f>
        <v>69000</v>
      </c>
      <c r="AD92" s="4" t="n">
        <f aca="false">Clean!T92</f>
        <v>337</v>
      </c>
      <c r="AE92" s="4" t="n">
        <f aca="false">IF(AC92="",IF(AD92="",0,""),AC92)</f>
        <v>69000</v>
      </c>
      <c r="AF92" s="4" t="n">
        <f aca="false">IF(AD92="",IF(AC92="",0,IF(AC92=0,0,ROUND(AC92*Strategies!$B$13,0))),AD92)</f>
        <v>337</v>
      </c>
      <c r="AG92" s="3" t="n">
        <f aca="false">Clean!V92</f>
        <v>0</v>
      </c>
      <c r="AH92" s="3" t="n">
        <f aca="false">IF(AG92="",0,AG92)</f>
        <v>0</v>
      </c>
      <c r="AI92" s="3" t="n">
        <f aca="false">IF(AG92="",1,0)</f>
        <v>0</v>
      </c>
      <c r="AJ92" s="3" t="n">
        <f aca="false">Missing_Matrix!W92</f>
        <v>0</v>
      </c>
      <c r="AK92" s="2" t="str">
        <f aca="false">IF(AJ92=0,"keep","drop")</f>
        <v>keep</v>
      </c>
      <c r="AL92" s="2" t="str">
        <f aca="false">IF(Missing_Matrix!B92+Missing_Matrix!G92+Missing_Matrix!H92+Missing_Matrix!J92+Missing_Matrix!K92+Missing_Matrix!L92+Missing_Matrix!M92+Missing_Matrix!U92=0,"keep","drop")</f>
        <v>keep</v>
      </c>
    </row>
    <row r="93" customFormat="false" ht="15" hidden="false" customHeight="false" outlineLevel="0" collapsed="false">
      <c r="A93" s="2" t="str">
        <f aca="false">Clean!A93</f>
        <v>CL00092</v>
      </c>
      <c r="B93" s="3" t="n">
        <f aca="false">Clean!B93</f>
        <v>78</v>
      </c>
      <c r="C93" s="3" t="n">
        <f aca="false">IF(B93="",Strategies!$B$5,B93)</f>
        <v>78</v>
      </c>
      <c r="D93" s="3" t="n">
        <f aca="false">IF(B93="",1,0)</f>
        <v>0</v>
      </c>
      <c r="E93" s="2" t="str">
        <f aca="false">Clean!E93</f>
        <v>Retired</v>
      </c>
      <c r="F93" s="2" t="str">
        <f aca="false">IF(E93="","Unknown",E93)</f>
        <v>Retired</v>
      </c>
      <c r="G93" s="4" t="n">
        <f aca="false">Clean!G93</f>
        <v>19600</v>
      </c>
      <c r="H93" s="4" t="n">
        <f aca="false">IF(G93="",Strategies!$B$7,G93)</f>
        <v>19600</v>
      </c>
      <c r="I93" s="4" t="n">
        <f aca="false">IF(G93="",Strategies!$B$8,G93)</f>
        <v>19600</v>
      </c>
      <c r="J93" s="4" t="n">
        <f aca="false">IF(G93="",IFERROR(VLOOKUP(E93,Strategies!$A$26:$G$35,7,FALSE()),Strategies!$B$8),G93)</f>
        <v>19600</v>
      </c>
      <c r="K93" s="3" t="n">
        <f aca="false">IF(G93="",1,0)</f>
        <v>0</v>
      </c>
      <c r="L93" s="3" t="n">
        <f aca="false">Clean!H93</f>
        <v>25</v>
      </c>
      <c r="M93" s="5" t="n">
        <f aca="false">Clean!I93</f>
        <v>36801</v>
      </c>
      <c r="N93" s="3" t="n">
        <f aca="false">IF(L93="",IF(M93="",Strategies!$B$6,DATEDIF(M93,DATE(2026,9,13),"y")),L93)</f>
        <v>25</v>
      </c>
      <c r="O93" s="2" t="str">
        <f aca="false">IF(L93&lt;&gt;"","observed",IF(M93&lt;&gt;"","derived from date","median (fallback)"))</f>
        <v>observed</v>
      </c>
      <c r="P93" s="4" t="n">
        <f aca="false">Clean!M93</f>
        <v>25911.63</v>
      </c>
      <c r="Q93" s="4" t="n">
        <f aca="false">IF(P93="",Strategies!$B$9,P93)</f>
        <v>25911.63</v>
      </c>
      <c r="R93" s="3" t="n">
        <f aca="false">IF(P93="",1,0)</f>
        <v>0</v>
      </c>
      <c r="S93" s="3" t="n">
        <f aca="false">Clean!U93</f>
        <v>627</v>
      </c>
      <c r="T93" s="3" t="n">
        <f aca="false">IF(S93="",Strategies!$B$10,S93)</f>
        <v>627</v>
      </c>
      <c r="U93" s="2" t="str">
        <f aca="false">Clean!J93</f>
        <v>Online Banking</v>
      </c>
      <c r="V93" s="2" t="str">
        <f aca="false">IF(U93="",Strategies!$B$11,U93)</f>
        <v>Online Banking</v>
      </c>
      <c r="W93" s="2" t="str">
        <f aca="false">IF(U93="","Unknown",U93)</f>
        <v>Online Banking</v>
      </c>
      <c r="X93" s="4" t="n">
        <f aca="false">Clean!Q93</f>
        <v>3000</v>
      </c>
      <c r="Y93" s="4" t="n">
        <f aca="false">Clean!R93</f>
        <v>839.18</v>
      </c>
      <c r="Z93" s="4" t="n">
        <f aca="false">IF(X93="",IF(Y93="",0,""),X93)</f>
        <v>3000</v>
      </c>
      <c r="AA93" s="4" t="n">
        <f aca="false">IF(Y93="",IF(X93="",0,IF(X93=0,0,ROUND(X93*Strategies!$B$12,2))),Y93)</f>
        <v>839.18</v>
      </c>
      <c r="AB93" s="2" t="str">
        <f aca="false">IF(AND(X93="",Y93=""),"no card (structural)",IF(X93="","limit missing – verify",IF(Y93="","spend imputed by ratio","complete")))</f>
        <v>complete</v>
      </c>
      <c r="AC93" s="4" t="str">
        <f aca="false">Clean!S93</f>
        <v/>
      </c>
      <c r="AD93" s="4" t="str">
        <f aca="false">Clean!T93</f>
        <v/>
      </c>
      <c r="AE93" s="4" t="n">
        <f aca="false">IF(AC93="",IF(AD93="",0,""),AC93)</f>
        <v>0</v>
      </c>
      <c r="AF93" s="4" t="n">
        <f aca="false">IF(AD93="",IF(AC93="",0,IF(AC93=0,0,ROUND(AC93*Strategies!$B$13,0))),AD93)</f>
        <v>0</v>
      </c>
      <c r="AG93" s="3" t="n">
        <f aca="false">Clean!V93</f>
        <v>2</v>
      </c>
      <c r="AH93" s="3" t="n">
        <f aca="false">IF(AG93="",0,AG93)</f>
        <v>2</v>
      </c>
      <c r="AI93" s="3" t="n">
        <f aca="false">IF(AG93="",1,0)</f>
        <v>0</v>
      </c>
      <c r="AJ93" s="3" t="n">
        <f aca="false">Missing_Matrix!W93</f>
        <v>2</v>
      </c>
      <c r="AK93" s="2" t="str">
        <f aca="false">IF(AJ93=0,"keep","drop")</f>
        <v>drop</v>
      </c>
      <c r="AL93" s="2" t="str">
        <f aca="false">IF(Missing_Matrix!B93+Missing_Matrix!G93+Missing_Matrix!H93+Missing_Matrix!J93+Missing_Matrix!K93+Missing_Matrix!L93+Missing_Matrix!M93+Missing_Matrix!U93=0,"keep","drop")</f>
        <v>keep</v>
      </c>
    </row>
    <row r="94" customFormat="false" ht="15" hidden="false" customHeight="false" outlineLevel="0" collapsed="false">
      <c r="A94" s="2" t="str">
        <f aca="false">Clean!A94</f>
        <v>CL00093</v>
      </c>
      <c r="B94" s="3" t="n">
        <f aca="false">Clean!B94</f>
        <v>47</v>
      </c>
      <c r="C94" s="3" t="n">
        <f aca="false">IF(B94="",Strategies!$B$5,B94)</f>
        <v>47</v>
      </c>
      <c r="D94" s="3" t="n">
        <f aca="false">IF(B94="",1,0)</f>
        <v>0</v>
      </c>
      <c r="E94" s="2" t="str">
        <f aca="false">Clean!E94</f>
        <v>Employee</v>
      </c>
      <c r="F94" s="2" t="str">
        <f aca="false">IF(E94="","Unknown",E94)</f>
        <v>Employee</v>
      </c>
      <c r="G94" s="4" t="n">
        <f aca="false">Clean!G94</f>
        <v>30900</v>
      </c>
      <c r="H94" s="4" t="n">
        <f aca="false">IF(G94="",Strategies!$B$7,G94)</f>
        <v>30900</v>
      </c>
      <c r="I94" s="4" t="n">
        <f aca="false">IF(G94="",Strategies!$B$8,G94)</f>
        <v>30900</v>
      </c>
      <c r="J94" s="4" t="n">
        <f aca="false">IF(G94="",IFERROR(VLOOKUP(E94,Strategies!$A$26:$G$35,7,FALSE()),Strategies!$B$8),G94)</f>
        <v>30900</v>
      </c>
      <c r="K94" s="3" t="n">
        <f aca="false">IF(G94="",1,0)</f>
        <v>0</v>
      </c>
      <c r="L94" s="3" t="n">
        <f aca="false">Clean!H94</f>
        <v>19</v>
      </c>
      <c r="M94" s="5" t="n">
        <f aca="false">Clean!I94</f>
        <v>39304</v>
      </c>
      <c r="N94" s="3" t="n">
        <f aca="false">IF(L94="",IF(M94="",Strategies!$B$6,DATEDIF(M94,DATE(2026,9,13),"y")),L94)</f>
        <v>19</v>
      </c>
      <c r="O94" s="2" t="str">
        <f aca="false">IF(L94&lt;&gt;"","observed",IF(M94&lt;&gt;"","derived from date","median (fallback)"))</f>
        <v>observed</v>
      </c>
      <c r="P94" s="4" t="n">
        <f aca="false">Clean!M94</f>
        <v>43038.18</v>
      </c>
      <c r="Q94" s="4" t="n">
        <f aca="false">IF(P94="",Strategies!$B$9,P94)</f>
        <v>43038.18</v>
      </c>
      <c r="R94" s="3" t="n">
        <f aca="false">IF(P94="",1,0)</f>
        <v>0</v>
      </c>
      <c r="S94" s="3" t="n">
        <f aca="false">Clean!U94</f>
        <v>722</v>
      </c>
      <c r="T94" s="3" t="n">
        <f aca="false">IF(S94="",Strategies!$B$10,S94)</f>
        <v>722</v>
      </c>
      <c r="U94" s="2" t="str">
        <f aca="false">Clean!J94</f>
        <v>Online Banking</v>
      </c>
      <c r="V94" s="2" t="str">
        <f aca="false">IF(U94="",Strategies!$B$11,U94)</f>
        <v>Online Banking</v>
      </c>
      <c r="W94" s="2" t="str">
        <f aca="false">IF(U94="","Unknown",U94)</f>
        <v>Online Banking</v>
      </c>
      <c r="X94" s="4" t="str">
        <f aca="false">Clean!Q94</f>
        <v/>
      </c>
      <c r="Y94" s="4" t="str">
        <f aca="false">Clean!R94</f>
        <v/>
      </c>
      <c r="Z94" s="4" t="n">
        <f aca="false">IF(X94="",IF(Y94="",0,""),X94)</f>
        <v>0</v>
      </c>
      <c r="AA94" s="4" t="n">
        <f aca="false">IF(Y94="",IF(X94="",0,IF(X94=0,0,ROUND(X94*Strategies!$B$12,2))),Y94)</f>
        <v>0</v>
      </c>
      <c r="AB94" s="2" t="str">
        <f aca="false">IF(AND(X94="",Y94=""),"no card (structural)",IF(X94="","limit missing – verify",IF(Y94="","spend imputed by ratio","complete")))</f>
        <v>no card (structural)</v>
      </c>
      <c r="AC94" s="4" t="n">
        <f aca="false">Clean!S94</f>
        <v>75000</v>
      </c>
      <c r="AD94" s="4" t="n">
        <f aca="false">Clean!T94</f>
        <v>371</v>
      </c>
      <c r="AE94" s="4" t="n">
        <f aca="false">IF(AC94="",IF(AD94="",0,""),AC94)</f>
        <v>75000</v>
      </c>
      <c r="AF94" s="4" t="n">
        <f aca="false">IF(AD94="",IF(AC94="",0,IF(AC94=0,0,ROUND(AC94*Strategies!$B$13,0))),AD94)</f>
        <v>371</v>
      </c>
      <c r="AG94" s="3" t="n">
        <f aca="false">Clean!V94</f>
        <v>0</v>
      </c>
      <c r="AH94" s="3" t="n">
        <f aca="false">IF(AG94="",0,AG94)</f>
        <v>0</v>
      </c>
      <c r="AI94" s="3" t="n">
        <f aca="false">IF(AG94="",1,0)</f>
        <v>0</v>
      </c>
      <c r="AJ94" s="3" t="n">
        <f aca="false">Missing_Matrix!W94</f>
        <v>2</v>
      </c>
      <c r="AK94" s="2" t="str">
        <f aca="false">IF(AJ94=0,"keep","drop")</f>
        <v>drop</v>
      </c>
      <c r="AL94" s="2" t="str">
        <f aca="false">IF(Missing_Matrix!B94+Missing_Matrix!G94+Missing_Matrix!H94+Missing_Matrix!J94+Missing_Matrix!K94+Missing_Matrix!L94+Missing_Matrix!M94+Missing_Matrix!U94=0,"keep","drop")</f>
        <v>keep</v>
      </c>
    </row>
    <row r="95" customFormat="false" ht="15" hidden="false" customHeight="false" outlineLevel="0" collapsed="false">
      <c r="A95" s="2" t="str">
        <f aca="false">Clean!A95</f>
        <v>CL00094</v>
      </c>
      <c r="B95" s="3" t="n">
        <f aca="false">Clean!B95</f>
        <v>73</v>
      </c>
      <c r="C95" s="3" t="n">
        <f aca="false">IF(B95="",Strategies!$B$5,B95)</f>
        <v>73</v>
      </c>
      <c r="D95" s="3" t="n">
        <f aca="false">IF(B95="",1,0)</f>
        <v>0</v>
      </c>
      <c r="E95" s="2" t="str">
        <f aca="false">Clean!E95</f>
        <v>Retired</v>
      </c>
      <c r="F95" s="2" t="str">
        <f aca="false">IF(E95="","Unknown",E95)</f>
        <v>Retired</v>
      </c>
      <c r="G95" s="4" t="n">
        <f aca="false">Clean!G95</f>
        <v>38500</v>
      </c>
      <c r="H95" s="4" t="n">
        <f aca="false">IF(G95="",Strategies!$B$7,G95)</f>
        <v>38500</v>
      </c>
      <c r="I95" s="4" t="n">
        <f aca="false">IF(G95="",Strategies!$B$8,G95)</f>
        <v>38500</v>
      </c>
      <c r="J95" s="4" t="n">
        <f aca="false">IF(G95="",IFERROR(VLOOKUP(E95,Strategies!$A$26:$G$35,7,FALSE()),Strategies!$B$8),G95)</f>
        <v>38500</v>
      </c>
      <c r="K95" s="3" t="n">
        <f aca="false">IF(G95="",1,0)</f>
        <v>0</v>
      </c>
      <c r="L95" s="3" t="n">
        <f aca="false">Clean!H95</f>
        <v>27</v>
      </c>
      <c r="M95" s="5" t="n">
        <f aca="false">Clean!I95</f>
        <v>36119</v>
      </c>
      <c r="N95" s="3" t="n">
        <f aca="false">IF(L95="",IF(M95="",Strategies!$B$6,DATEDIF(M95,DATE(2026,9,13),"y")),L95)</f>
        <v>27</v>
      </c>
      <c r="O95" s="2" t="str">
        <f aca="false">IF(L95&lt;&gt;"","observed",IF(M95&lt;&gt;"","derived from date","median (fallback)"))</f>
        <v>observed</v>
      </c>
      <c r="P95" s="4" t="n">
        <f aca="false">Clean!M95</f>
        <v>52594.91</v>
      </c>
      <c r="Q95" s="4" t="n">
        <f aca="false">IF(P95="",Strategies!$B$9,P95)</f>
        <v>52594.91</v>
      </c>
      <c r="R95" s="3" t="n">
        <f aca="false">IF(P95="",1,0)</f>
        <v>0</v>
      </c>
      <c r="S95" s="3" t="n">
        <f aca="false">Clean!U95</f>
        <v>702</v>
      </c>
      <c r="T95" s="3" t="n">
        <f aca="false">IF(S95="",Strategies!$B$10,S95)</f>
        <v>702</v>
      </c>
      <c r="U95" s="2" t="str">
        <f aca="false">Clean!J95</f>
        <v>Branch</v>
      </c>
      <c r="V95" s="2" t="str">
        <f aca="false">IF(U95="",Strategies!$B$11,U95)</f>
        <v>Branch</v>
      </c>
      <c r="W95" s="2" t="str">
        <f aca="false">IF(U95="","Unknown",U95)</f>
        <v>Branch</v>
      </c>
      <c r="X95" s="4" t="n">
        <f aca="false">Clean!Q95</f>
        <v>9000</v>
      </c>
      <c r="Y95" s="4" t="n">
        <f aca="false">Clean!R95</f>
        <v>1347.27</v>
      </c>
      <c r="Z95" s="4" t="n">
        <f aca="false">IF(X95="",IF(Y95="",0,""),X95)</f>
        <v>9000</v>
      </c>
      <c r="AA95" s="4" t="n">
        <f aca="false">IF(Y95="",IF(X95="",0,IF(X95=0,0,ROUND(X95*Strategies!$B$12,2))),Y95)</f>
        <v>1347.27</v>
      </c>
      <c r="AB95" s="2" t="str">
        <f aca="false">IF(AND(X95="",Y95=""),"no card (structural)",IF(X95="","limit missing – verify",IF(Y95="","spend imputed by ratio","complete")))</f>
        <v>complete</v>
      </c>
      <c r="AC95" s="4" t="n">
        <f aca="false">Clean!S95</f>
        <v>0</v>
      </c>
      <c r="AD95" s="4" t="n">
        <f aca="false">Clean!T95</f>
        <v>0</v>
      </c>
      <c r="AE95" s="4" t="n">
        <f aca="false">IF(AC95="",IF(AD95="",0,""),AC95)</f>
        <v>0</v>
      </c>
      <c r="AF95" s="4" t="n">
        <f aca="false">IF(AD95="",IF(AC95="",0,IF(AC95=0,0,ROUND(AC95*Strategies!$B$13,0))),AD95)</f>
        <v>0</v>
      </c>
      <c r="AG95" s="3" t="n">
        <f aca="false">Clean!V95</f>
        <v>0</v>
      </c>
      <c r="AH95" s="3" t="n">
        <f aca="false">IF(AG95="",0,AG95)</f>
        <v>0</v>
      </c>
      <c r="AI95" s="3" t="n">
        <f aca="false">IF(AG95="",1,0)</f>
        <v>0</v>
      </c>
      <c r="AJ95" s="3" t="n">
        <f aca="false">Missing_Matrix!W95</f>
        <v>0</v>
      </c>
      <c r="AK95" s="2" t="str">
        <f aca="false">IF(AJ95=0,"keep","drop")</f>
        <v>keep</v>
      </c>
      <c r="AL95" s="2" t="str">
        <f aca="false">IF(Missing_Matrix!B95+Missing_Matrix!G95+Missing_Matrix!H95+Missing_Matrix!J95+Missing_Matrix!K95+Missing_Matrix!L95+Missing_Matrix!M95+Missing_Matrix!U95=0,"keep","drop")</f>
        <v>keep</v>
      </c>
    </row>
    <row r="96" customFormat="false" ht="15" hidden="false" customHeight="false" outlineLevel="0" collapsed="false">
      <c r="A96" s="2" t="str">
        <f aca="false">Clean!A96</f>
        <v>CL00095</v>
      </c>
      <c r="B96" s="3" t="n">
        <f aca="false">Clean!B96</f>
        <v>55</v>
      </c>
      <c r="C96" s="3" t="n">
        <f aca="false">IF(B96="",Strategies!$B$5,B96)</f>
        <v>55</v>
      </c>
      <c r="D96" s="3" t="n">
        <f aca="false">IF(B96="",1,0)</f>
        <v>0</v>
      </c>
      <c r="E96" s="2" t="str">
        <f aca="false">Clean!E96</f>
        <v>Employee</v>
      </c>
      <c r="F96" s="2" t="str">
        <f aca="false">IF(E96="","Unknown",E96)</f>
        <v>Employee</v>
      </c>
      <c r="G96" s="4" t="n">
        <f aca="false">Clean!G96</f>
        <v>30800</v>
      </c>
      <c r="H96" s="4" t="n">
        <f aca="false">IF(G96="",Strategies!$B$7,G96)</f>
        <v>30800</v>
      </c>
      <c r="I96" s="4" t="n">
        <f aca="false">IF(G96="",Strategies!$B$8,G96)</f>
        <v>30800</v>
      </c>
      <c r="J96" s="4" t="n">
        <f aca="false">IF(G96="",IFERROR(VLOOKUP(E96,Strategies!$A$26:$G$35,7,FALSE()),Strategies!$B$8),G96)</f>
        <v>30800</v>
      </c>
      <c r="K96" s="3" t="n">
        <f aca="false">IF(G96="",1,0)</f>
        <v>0</v>
      </c>
      <c r="L96" s="3" t="n">
        <f aca="false">Clean!H96</f>
        <v>18</v>
      </c>
      <c r="M96" s="5" t="n">
        <f aca="false">Clean!I96</f>
        <v>39544</v>
      </c>
      <c r="N96" s="3" t="n">
        <f aca="false">IF(L96="",IF(M96="",Strategies!$B$6,DATEDIF(M96,DATE(2026,9,13),"y")),L96)</f>
        <v>18</v>
      </c>
      <c r="O96" s="2" t="str">
        <f aca="false">IF(L96&lt;&gt;"","observed",IF(M96&lt;&gt;"","derived from date","median (fallback)"))</f>
        <v>observed</v>
      </c>
      <c r="P96" s="4" t="n">
        <f aca="false">Clean!M96</f>
        <v>48592.18</v>
      </c>
      <c r="Q96" s="4" t="n">
        <f aca="false">IF(P96="",Strategies!$B$9,P96)</f>
        <v>48592.18</v>
      </c>
      <c r="R96" s="3" t="n">
        <f aca="false">IF(P96="",1,0)</f>
        <v>0</v>
      </c>
      <c r="S96" s="3" t="n">
        <f aca="false">Clean!U96</f>
        <v>641</v>
      </c>
      <c r="T96" s="3" t="n">
        <f aca="false">IF(S96="",Strategies!$B$10,S96)</f>
        <v>641</v>
      </c>
      <c r="U96" s="2" t="str">
        <f aca="false">Clean!J96</f>
        <v>Branch</v>
      </c>
      <c r="V96" s="2" t="str">
        <f aca="false">IF(U96="",Strategies!$B$11,U96)</f>
        <v>Branch</v>
      </c>
      <c r="W96" s="2" t="str">
        <f aca="false">IF(U96="","Unknown",U96)</f>
        <v>Branch</v>
      </c>
      <c r="X96" s="4" t="n">
        <f aca="false">Clean!Q96</f>
        <v>5500</v>
      </c>
      <c r="Y96" s="4" t="n">
        <f aca="false">Clean!R96</f>
        <v>64.01</v>
      </c>
      <c r="Z96" s="4" t="n">
        <f aca="false">IF(X96="",IF(Y96="",0,""),X96)</f>
        <v>5500</v>
      </c>
      <c r="AA96" s="4" t="n">
        <f aca="false">IF(Y96="",IF(X96="",0,IF(X96=0,0,ROUND(X96*Strategies!$B$12,2))),Y96)</f>
        <v>64.01</v>
      </c>
      <c r="AB96" s="2" t="str">
        <f aca="false">IF(AND(X96="",Y96=""),"no card (structural)",IF(X96="","limit missing – verify",IF(Y96="","spend imputed by ratio","complete")))</f>
        <v>complete</v>
      </c>
      <c r="AC96" s="4" t="n">
        <f aca="false">Clean!S96</f>
        <v>94000</v>
      </c>
      <c r="AD96" s="4" t="n">
        <f aca="false">Clean!T96</f>
        <v>427</v>
      </c>
      <c r="AE96" s="4" t="n">
        <f aca="false">IF(AC96="",IF(AD96="",0,""),AC96)</f>
        <v>94000</v>
      </c>
      <c r="AF96" s="4" t="n">
        <f aca="false">IF(AD96="",IF(AC96="",0,IF(AC96=0,0,ROUND(AC96*Strategies!$B$13,0))),AD96)</f>
        <v>427</v>
      </c>
      <c r="AG96" s="3" t="str">
        <f aca="false">Clean!V96</f>
        <v/>
      </c>
      <c r="AH96" s="3" t="n">
        <f aca="false">IF(AG96="",0,AG96)</f>
        <v>0</v>
      </c>
      <c r="AI96" s="3" t="n">
        <f aca="false">IF(AG96="",1,0)</f>
        <v>1</v>
      </c>
      <c r="AJ96" s="3" t="n">
        <f aca="false">Missing_Matrix!W96</f>
        <v>1</v>
      </c>
      <c r="AK96" s="2" t="str">
        <f aca="false">IF(AJ96=0,"keep","drop")</f>
        <v>drop</v>
      </c>
      <c r="AL96" s="2" t="str">
        <f aca="false">IF(Missing_Matrix!B96+Missing_Matrix!G96+Missing_Matrix!H96+Missing_Matrix!J96+Missing_Matrix!K96+Missing_Matrix!L96+Missing_Matrix!M96+Missing_Matrix!U96=0,"keep","drop")</f>
        <v>keep</v>
      </c>
    </row>
    <row r="97" customFormat="false" ht="15" hidden="false" customHeight="false" outlineLevel="0" collapsed="false">
      <c r="A97" s="2" t="str">
        <f aca="false">Clean!A97</f>
        <v>CL00096</v>
      </c>
      <c r="B97" s="3" t="n">
        <f aca="false">Clean!B97</f>
        <v>39</v>
      </c>
      <c r="C97" s="3" t="n">
        <f aca="false">IF(B97="",Strategies!$B$5,B97)</f>
        <v>39</v>
      </c>
      <c r="D97" s="3" t="n">
        <f aca="false">IF(B97="",1,0)</f>
        <v>0</v>
      </c>
      <c r="E97" s="2" t="str">
        <f aca="false">Clean!E97</f>
        <v>Executive</v>
      </c>
      <c r="F97" s="2" t="str">
        <f aca="false">IF(E97="","Unknown",E97)</f>
        <v>Executive</v>
      </c>
      <c r="G97" s="4" t="n">
        <f aca="false">Clean!G97</f>
        <v>120500</v>
      </c>
      <c r="H97" s="4" t="n">
        <f aca="false">IF(G97="",Strategies!$B$7,G97)</f>
        <v>120500</v>
      </c>
      <c r="I97" s="4" t="n">
        <f aca="false">IF(G97="",Strategies!$B$8,G97)</f>
        <v>120500</v>
      </c>
      <c r="J97" s="4" t="n">
        <f aca="false">IF(G97="",IFERROR(VLOOKUP(E97,Strategies!$A$26:$G$35,7,FALSE()),Strategies!$B$8),G97)</f>
        <v>120500</v>
      </c>
      <c r="K97" s="3" t="n">
        <f aca="false">IF(G97="",1,0)</f>
        <v>0</v>
      </c>
      <c r="L97" s="3" t="n">
        <f aca="false">Clean!H97</f>
        <v>11</v>
      </c>
      <c r="M97" s="5" t="n">
        <f aca="false">Clean!I97</f>
        <v>41916</v>
      </c>
      <c r="N97" s="3" t="n">
        <f aca="false">IF(L97="",IF(M97="",Strategies!$B$6,DATEDIF(M97,DATE(2026,9,13),"y")),L97)</f>
        <v>11</v>
      </c>
      <c r="O97" s="2" t="str">
        <f aca="false">IF(L97&lt;&gt;"","observed",IF(M97&lt;&gt;"","derived from date","median (fallback)"))</f>
        <v>observed</v>
      </c>
      <c r="P97" s="4" t="n">
        <f aca="false">Clean!M97</f>
        <v>0</v>
      </c>
      <c r="Q97" s="4" t="n">
        <f aca="false">IF(P97="",Strategies!$B$9,P97)</f>
        <v>0</v>
      </c>
      <c r="R97" s="3" t="n">
        <f aca="false">IF(P97="",1,0)</f>
        <v>0</v>
      </c>
      <c r="S97" s="3" t="n">
        <f aca="false">Clean!U97</f>
        <v>704</v>
      </c>
      <c r="T97" s="3" t="n">
        <f aca="false">IF(S97="",Strategies!$B$10,S97)</f>
        <v>704</v>
      </c>
      <c r="U97" s="2" t="str">
        <f aca="false">Clean!J97</f>
        <v>Online Banking</v>
      </c>
      <c r="V97" s="2" t="str">
        <f aca="false">IF(U97="",Strategies!$B$11,U97)</f>
        <v>Online Banking</v>
      </c>
      <c r="W97" s="2" t="str">
        <f aca="false">IF(U97="","Unknown",U97)</f>
        <v>Online Banking</v>
      </c>
      <c r="X97" s="4" t="n">
        <f aca="false">Clean!Q97</f>
        <v>15000</v>
      </c>
      <c r="Y97" s="4" t="n">
        <f aca="false">Clean!R97</f>
        <v>2635.75</v>
      </c>
      <c r="Z97" s="4" t="n">
        <f aca="false">IF(X97="",IF(Y97="",0,""),X97)</f>
        <v>15000</v>
      </c>
      <c r="AA97" s="4" t="n">
        <f aca="false">IF(Y97="",IF(X97="",0,IF(X97=0,0,ROUND(X97*Strategies!$B$12,2))),Y97)</f>
        <v>2635.75</v>
      </c>
      <c r="AB97" s="2" t="str">
        <f aca="false">IF(AND(X97="",Y97=""),"no card (structural)",IF(X97="","limit missing – verify",IF(Y97="","spend imputed by ratio","complete")))</f>
        <v>complete</v>
      </c>
      <c r="AC97" s="4" t="n">
        <f aca="false">Clean!S97</f>
        <v>0</v>
      </c>
      <c r="AD97" s="4" t="n">
        <f aca="false">Clean!T97</f>
        <v>0</v>
      </c>
      <c r="AE97" s="4" t="n">
        <f aca="false">IF(AC97="",IF(AD97="",0,""),AC97)</f>
        <v>0</v>
      </c>
      <c r="AF97" s="4" t="n">
        <f aca="false">IF(AD97="",IF(AC97="",0,IF(AC97=0,0,ROUND(AC97*Strategies!$B$13,0))),AD97)</f>
        <v>0</v>
      </c>
      <c r="AG97" s="3" t="n">
        <f aca="false">Clean!V97</f>
        <v>0</v>
      </c>
      <c r="AH97" s="3" t="n">
        <f aca="false">IF(AG97="",0,AG97)</f>
        <v>0</v>
      </c>
      <c r="AI97" s="3" t="n">
        <f aca="false">IF(AG97="",1,0)</f>
        <v>0</v>
      </c>
      <c r="AJ97" s="3" t="n">
        <f aca="false">Missing_Matrix!W97</f>
        <v>0</v>
      </c>
      <c r="AK97" s="2" t="str">
        <f aca="false">IF(AJ97=0,"keep","drop")</f>
        <v>keep</v>
      </c>
      <c r="AL97" s="2" t="str">
        <f aca="false">IF(Missing_Matrix!B97+Missing_Matrix!G97+Missing_Matrix!H97+Missing_Matrix!J97+Missing_Matrix!K97+Missing_Matrix!L97+Missing_Matrix!M97+Missing_Matrix!U97=0,"keep","drop")</f>
        <v>keep</v>
      </c>
    </row>
    <row r="98" customFormat="false" ht="15" hidden="false" customHeight="false" outlineLevel="0" collapsed="false">
      <c r="A98" s="2" t="str">
        <f aca="false">Clean!A98</f>
        <v>CL00097</v>
      </c>
      <c r="B98" s="3" t="n">
        <f aca="false">Clean!B98</f>
        <v>61</v>
      </c>
      <c r="C98" s="3" t="n">
        <f aca="false">IF(B98="",Strategies!$B$5,B98)</f>
        <v>61</v>
      </c>
      <c r="D98" s="3" t="n">
        <f aca="false">IF(B98="",1,0)</f>
        <v>0</v>
      </c>
      <c r="E98" s="2" t="str">
        <f aca="false">Clean!E98</f>
        <v>Manual worker</v>
      </c>
      <c r="F98" s="2" t="str">
        <f aca="false">IF(E98="","Unknown",E98)</f>
        <v>Manual worker</v>
      </c>
      <c r="G98" s="4" t="n">
        <f aca="false">Clean!G98</f>
        <v>34300</v>
      </c>
      <c r="H98" s="4" t="n">
        <f aca="false">IF(G98="",Strategies!$B$7,G98)</f>
        <v>34300</v>
      </c>
      <c r="I98" s="4" t="n">
        <f aca="false">IF(G98="",Strategies!$B$8,G98)</f>
        <v>34300</v>
      </c>
      <c r="J98" s="4" t="n">
        <f aca="false">IF(G98="",IFERROR(VLOOKUP(E98,Strategies!$A$26:$G$35,7,FALSE()),Strategies!$B$8),G98)</f>
        <v>34300</v>
      </c>
      <c r="K98" s="3" t="n">
        <f aca="false">IF(G98="",1,0)</f>
        <v>0</v>
      </c>
      <c r="L98" s="3" t="n">
        <f aca="false">Clean!H98</f>
        <v>18</v>
      </c>
      <c r="M98" s="5" t="n">
        <f aca="false">Clean!I98</f>
        <v>39652</v>
      </c>
      <c r="N98" s="3" t="n">
        <f aca="false">IF(L98="",IF(M98="",Strategies!$B$6,DATEDIF(M98,DATE(2026,9,13),"y")),L98)</f>
        <v>18</v>
      </c>
      <c r="O98" s="2" t="str">
        <f aca="false">IF(L98&lt;&gt;"","observed",IF(M98&lt;&gt;"","derived from date","median (fallback)"))</f>
        <v>observed</v>
      </c>
      <c r="P98" s="4" t="str">
        <f aca="false">Clean!M98</f>
        <v/>
      </c>
      <c r="Q98" s="4" t="n">
        <f aca="false">IF(P98="",Strategies!$B$9,P98)</f>
        <v>10652.68</v>
      </c>
      <c r="R98" s="3" t="n">
        <f aca="false">IF(P98="",1,0)</f>
        <v>1</v>
      </c>
      <c r="S98" s="3" t="n">
        <f aca="false">Clean!U98</f>
        <v>695</v>
      </c>
      <c r="T98" s="3" t="n">
        <f aca="false">IF(S98="",Strategies!$B$10,S98)</f>
        <v>695</v>
      </c>
      <c r="U98" s="2" t="str">
        <f aca="false">Clean!J98</f>
        <v>Phone</v>
      </c>
      <c r="V98" s="2" t="str">
        <f aca="false">IF(U98="",Strategies!$B$11,U98)</f>
        <v>Phone</v>
      </c>
      <c r="W98" s="2" t="str">
        <f aca="false">IF(U98="","Unknown",U98)</f>
        <v>Phone</v>
      </c>
      <c r="X98" s="4" t="n">
        <f aca="false">Clean!Q98</f>
        <v>8000</v>
      </c>
      <c r="Y98" s="4" t="n">
        <f aca="false">Clean!R98</f>
        <v>3528.13</v>
      </c>
      <c r="Z98" s="4" t="n">
        <f aca="false">IF(X98="",IF(Y98="",0,""),X98)</f>
        <v>8000</v>
      </c>
      <c r="AA98" s="4" t="n">
        <f aca="false">IF(Y98="",IF(X98="",0,IF(X98=0,0,ROUND(X98*Strategies!$B$12,2))),Y98)</f>
        <v>3528.13</v>
      </c>
      <c r="AB98" s="2" t="str">
        <f aca="false">IF(AND(X98="",Y98=""),"no card (structural)",IF(X98="","limit missing – verify",IF(Y98="","spend imputed by ratio","complete")))</f>
        <v>complete</v>
      </c>
      <c r="AC98" s="4" t="str">
        <f aca="false">Clean!S98</f>
        <v/>
      </c>
      <c r="AD98" s="4" t="str">
        <f aca="false">Clean!T98</f>
        <v/>
      </c>
      <c r="AE98" s="4" t="n">
        <f aca="false">IF(AC98="",IF(AD98="",0,""),AC98)</f>
        <v>0</v>
      </c>
      <c r="AF98" s="4" t="n">
        <f aca="false">IF(AD98="",IF(AC98="",0,IF(AC98=0,0,ROUND(AC98*Strategies!$B$13,0))),AD98)</f>
        <v>0</v>
      </c>
      <c r="AG98" s="3" t="n">
        <f aca="false">Clean!V98</f>
        <v>1</v>
      </c>
      <c r="AH98" s="3" t="n">
        <f aca="false">IF(AG98="",0,AG98)</f>
        <v>1</v>
      </c>
      <c r="AI98" s="3" t="n">
        <f aca="false">IF(AG98="",1,0)</f>
        <v>0</v>
      </c>
      <c r="AJ98" s="3" t="n">
        <f aca="false">Missing_Matrix!W98</f>
        <v>4</v>
      </c>
      <c r="AK98" s="2" t="str">
        <f aca="false">IF(AJ98=0,"keep","drop")</f>
        <v>drop</v>
      </c>
      <c r="AL98" s="2" t="str">
        <f aca="false">IF(Missing_Matrix!B98+Missing_Matrix!G98+Missing_Matrix!H98+Missing_Matrix!J98+Missing_Matrix!K98+Missing_Matrix!L98+Missing_Matrix!M98+Missing_Matrix!U98=0,"keep","drop")</f>
        <v>drop</v>
      </c>
    </row>
    <row r="99" customFormat="false" ht="15" hidden="false" customHeight="false" outlineLevel="0" collapsed="false">
      <c r="A99" s="2" t="str">
        <f aca="false">Clean!A99</f>
        <v>CL00098</v>
      </c>
      <c r="B99" s="3" t="n">
        <f aca="false">Clean!B99</f>
        <v>66</v>
      </c>
      <c r="C99" s="3" t="n">
        <f aca="false">IF(B99="",Strategies!$B$5,B99)</f>
        <v>66</v>
      </c>
      <c r="D99" s="3" t="n">
        <f aca="false">IF(B99="",1,0)</f>
        <v>0</v>
      </c>
      <c r="E99" s="2" t="str">
        <f aca="false">Clean!E99</f>
        <v>Retired</v>
      </c>
      <c r="F99" s="2" t="str">
        <f aca="false">IF(E99="","Unknown",E99)</f>
        <v>Retired</v>
      </c>
      <c r="G99" s="4" t="n">
        <f aca="false">Clean!G99</f>
        <v>18200</v>
      </c>
      <c r="H99" s="4" t="n">
        <f aca="false">IF(G99="",Strategies!$B$7,G99)</f>
        <v>18200</v>
      </c>
      <c r="I99" s="4" t="n">
        <f aca="false">IF(G99="",Strategies!$B$8,G99)</f>
        <v>18200</v>
      </c>
      <c r="J99" s="4" t="n">
        <f aca="false">IF(G99="",IFERROR(VLOOKUP(E99,Strategies!$A$26:$G$35,7,FALSE()),Strategies!$B$8),G99)</f>
        <v>18200</v>
      </c>
      <c r="K99" s="3" t="n">
        <f aca="false">IF(G99="",1,0)</f>
        <v>0</v>
      </c>
      <c r="L99" s="3" t="n">
        <f aca="false">Clean!H99</f>
        <v>5</v>
      </c>
      <c r="M99" s="5" t="n">
        <f aca="false">Clean!I99</f>
        <v>44323</v>
      </c>
      <c r="N99" s="3" t="n">
        <f aca="false">IF(L99="",IF(M99="",Strategies!$B$6,DATEDIF(M99,DATE(2026,9,13),"y")),L99)</f>
        <v>5</v>
      </c>
      <c r="O99" s="2" t="str">
        <f aca="false">IF(L99&lt;&gt;"","observed",IF(M99&lt;&gt;"","derived from date","median (fallback)"))</f>
        <v>observed</v>
      </c>
      <c r="P99" s="4" t="n">
        <f aca="false">Clean!M99</f>
        <v>0</v>
      </c>
      <c r="Q99" s="4" t="n">
        <f aca="false">IF(P99="",Strategies!$B$9,P99)</f>
        <v>0</v>
      </c>
      <c r="R99" s="3" t="n">
        <f aca="false">IF(P99="",1,0)</f>
        <v>0</v>
      </c>
      <c r="S99" s="3" t="n">
        <f aca="false">Clean!U99</f>
        <v>542</v>
      </c>
      <c r="T99" s="3" t="n">
        <f aca="false">IF(S99="",Strategies!$B$10,S99)</f>
        <v>542</v>
      </c>
      <c r="U99" s="2" t="str">
        <f aca="false">Clean!J99</f>
        <v>Online Banking</v>
      </c>
      <c r="V99" s="2" t="str">
        <f aca="false">IF(U99="",Strategies!$B$11,U99)</f>
        <v>Online Banking</v>
      </c>
      <c r="W99" s="2" t="str">
        <f aca="false">IF(U99="","Unknown",U99)</f>
        <v>Online Banking</v>
      </c>
      <c r="X99" s="4" t="n">
        <f aca="false">Clean!Q99</f>
        <v>4500</v>
      </c>
      <c r="Y99" s="4" t="n">
        <f aca="false">Clean!R99</f>
        <v>1078.32</v>
      </c>
      <c r="Z99" s="4" t="n">
        <f aca="false">IF(X99="",IF(Y99="",0,""),X99)</f>
        <v>4500</v>
      </c>
      <c r="AA99" s="4" t="n">
        <f aca="false">IF(Y99="",IF(X99="",0,IF(X99=0,0,ROUND(X99*Strategies!$B$12,2))),Y99)</f>
        <v>1078.32</v>
      </c>
      <c r="AB99" s="2" t="str">
        <f aca="false">IF(AND(X99="",Y99=""),"no card (structural)",IF(X99="","limit missing – verify",IF(Y99="","spend imputed by ratio","complete")))</f>
        <v>complete</v>
      </c>
      <c r="AC99" s="4" t="n">
        <f aca="false">Clean!S99</f>
        <v>0</v>
      </c>
      <c r="AD99" s="4" t="n">
        <f aca="false">Clean!T99</f>
        <v>0</v>
      </c>
      <c r="AE99" s="4" t="n">
        <f aca="false">IF(AC99="",IF(AD99="",0,""),AC99)</f>
        <v>0</v>
      </c>
      <c r="AF99" s="4" t="n">
        <f aca="false">IF(AD99="",IF(AC99="",0,IF(AC99=0,0,ROUND(AC99*Strategies!$B$13,0))),AD99)</f>
        <v>0</v>
      </c>
      <c r="AG99" s="3" t="n">
        <f aca="false">Clean!V99</f>
        <v>0</v>
      </c>
      <c r="AH99" s="3" t="n">
        <f aca="false">IF(AG99="",0,AG99)</f>
        <v>0</v>
      </c>
      <c r="AI99" s="3" t="n">
        <f aca="false">IF(AG99="",1,0)</f>
        <v>0</v>
      </c>
      <c r="AJ99" s="3" t="n">
        <f aca="false">Missing_Matrix!W99</f>
        <v>1</v>
      </c>
      <c r="AK99" s="2" t="str">
        <f aca="false">IF(AJ99=0,"keep","drop")</f>
        <v>drop</v>
      </c>
      <c r="AL99" s="2" t="str">
        <f aca="false">IF(Missing_Matrix!B99+Missing_Matrix!G99+Missing_Matrix!H99+Missing_Matrix!J99+Missing_Matrix!K99+Missing_Matrix!L99+Missing_Matrix!M99+Missing_Matrix!U99=0,"keep","drop")</f>
        <v>keep</v>
      </c>
    </row>
    <row r="100" customFormat="false" ht="15" hidden="false" customHeight="false" outlineLevel="0" collapsed="false">
      <c r="A100" s="2" t="str">
        <f aca="false">Clean!A100</f>
        <v>CL00099</v>
      </c>
      <c r="B100" s="3" t="n">
        <f aca="false">Clean!B100</f>
        <v>25</v>
      </c>
      <c r="C100" s="3" t="n">
        <f aca="false">IF(B100="",Strategies!$B$5,B100)</f>
        <v>25</v>
      </c>
      <c r="D100" s="3" t="n">
        <f aca="false">IF(B100="",1,0)</f>
        <v>0</v>
      </c>
      <c r="E100" s="2" t="str">
        <f aca="false">Clean!E100</f>
        <v>Self-employed</v>
      </c>
      <c r="F100" s="2" t="str">
        <f aca="false">IF(E100="","Unknown",E100)</f>
        <v>Self-employed</v>
      </c>
      <c r="G100" s="4" t="n">
        <f aca="false">Clean!G100</f>
        <v>43200</v>
      </c>
      <c r="H100" s="4" t="n">
        <f aca="false">IF(G100="",Strategies!$B$7,G100)</f>
        <v>43200</v>
      </c>
      <c r="I100" s="4" t="n">
        <f aca="false">IF(G100="",Strategies!$B$8,G100)</f>
        <v>43200</v>
      </c>
      <c r="J100" s="4" t="n">
        <f aca="false">IF(G100="",IFERROR(VLOOKUP(E100,Strategies!$A$26:$G$35,7,FALSE()),Strategies!$B$8),G100)</f>
        <v>43200</v>
      </c>
      <c r="K100" s="3" t="n">
        <f aca="false">IF(G100="",1,0)</f>
        <v>0</v>
      </c>
      <c r="L100" s="3" t="n">
        <f aca="false">Clean!H100</f>
        <v>1</v>
      </c>
      <c r="M100" s="5" t="n">
        <f aca="false">Clean!I100</f>
        <v>45864</v>
      </c>
      <c r="N100" s="3" t="n">
        <f aca="false">IF(L100="",IF(M100="",Strategies!$B$6,DATEDIF(M100,DATE(2026,9,13),"y")),L100)</f>
        <v>1</v>
      </c>
      <c r="O100" s="2" t="str">
        <f aca="false">IF(L100&lt;&gt;"","observed",IF(M100&lt;&gt;"","derived from date","median (fallback)"))</f>
        <v>observed</v>
      </c>
      <c r="P100" s="4" t="str">
        <f aca="false">Clean!M100</f>
        <v/>
      </c>
      <c r="Q100" s="4" t="n">
        <f aca="false">IF(P100="",Strategies!$B$9,P100)</f>
        <v>10652.68</v>
      </c>
      <c r="R100" s="3" t="n">
        <f aca="false">IF(P100="",1,0)</f>
        <v>1</v>
      </c>
      <c r="S100" s="3" t="n">
        <f aca="false">Clean!U100</f>
        <v>672</v>
      </c>
      <c r="T100" s="3" t="n">
        <f aca="false">IF(S100="",Strategies!$B$10,S100)</f>
        <v>672</v>
      </c>
      <c r="U100" s="2" t="str">
        <f aca="false">Clean!J100</f>
        <v>Online Banking</v>
      </c>
      <c r="V100" s="2" t="str">
        <f aca="false">IF(U100="",Strategies!$B$11,U100)</f>
        <v>Online Banking</v>
      </c>
      <c r="W100" s="2" t="str">
        <f aca="false">IF(U100="","Unknown",U100)</f>
        <v>Online Banking</v>
      </c>
      <c r="X100" s="4" t="n">
        <f aca="false">Clean!Q100</f>
        <v>9500</v>
      </c>
      <c r="Y100" s="4" t="n">
        <f aca="false">Clean!R100</f>
        <v>3180.74</v>
      </c>
      <c r="Z100" s="4" t="n">
        <f aca="false">IF(X100="",IF(Y100="",0,""),X100)</f>
        <v>9500</v>
      </c>
      <c r="AA100" s="4" t="n">
        <f aca="false">IF(Y100="",IF(X100="",0,IF(X100=0,0,ROUND(X100*Strategies!$B$12,2))),Y100)</f>
        <v>3180.74</v>
      </c>
      <c r="AB100" s="2" t="str">
        <f aca="false">IF(AND(X100="",Y100=""),"no card (structural)",IF(X100="","limit missing – verify",IF(Y100="","spend imputed by ratio","complete")))</f>
        <v>complete</v>
      </c>
      <c r="AC100" s="4" t="n">
        <f aca="false">Clean!S100</f>
        <v>0</v>
      </c>
      <c r="AD100" s="4" t="n">
        <f aca="false">Clean!T100</f>
        <v>0</v>
      </c>
      <c r="AE100" s="4" t="n">
        <f aca="false">IF(AC100="",IF(AD100="",0,""),AC100)</f>
        <v>0</v>
      </c>
      <c r="AF100" s="4" t="n">
        <f aca="false">IF(AD100="",IF(AC100="",0,IF(AC100=0,0,ROUND(AC100*Strategies!$B$13,0))),AD100)</f>
        <v>0</v>
      </c>
      <c r="AG100" s="3" t="str">
        <f aca="false">Clean!V100</f>
        <v/>
      </c>
      <c r="AH100" s="3" t="n">
        <f aca="false">IF(AG100="",0,AG100)</f>
        <v>0</v>
      </c>
      <c r="AI100" s="3" t="n">
        <f aca="false">IF(AG100="",1,0)</f>
        <v>1</v>
      </c>
      <c r="AJ100" s="3" t="n">
        <f aca="false">Missing_Matrix!W100</f>
        <v>2</v>
      </c>
      <c r="AK100" s="2" t="str">
        <f aca="false">IF(AJ100=0,"keep","drop")</f>
        <v>drop</v>
      </c>
      <c r="AL100" s="2" t="str">
        <f aca="false">IF(Missing_Matrix!B100+Missing_Matrix!G100+Missing_Matrix!H100+Missing_Matrix!J100+Missing_Matrix!K100+Missing_Matrix!L100+Missing_Matrix!M100+Missing_Matrix!U100=0,"keep","drop")</f>
        <v>drop</v>
      </c>
    </row>
    <row r="101" customFormat="false" ht="15" hidden="false" customHeight="false" outlineLevel="0" collapsed="false">
      <c r="A101" s="2" t="str">
        <f aca="false">Clean!A101</f>
        <v>CL00100</v>
      </c>
      <c r="B101" s="3" t="n">
        <f aca="false">Clean!B101</f>
        <v>53</v>
      </c>
      <c r="C101" s="3" t="n">
        <f aca="false">IF(B101="",Strategies!$B$5,B101)</f>
        <v>53</v>
      </c>
      <c r="D101" s="3" t="n">
        <f aca="false">IF(B101="",1,0)</f>
        <v>0</v>
      </c>
      <c r="E101" s="2" t="str">
        <f aca="false">Clean!E101</f>
        <v>Shopkeeper</v>
      </c>
      <c r="F101" s="2" t="str">
        <f aca="false">IF(E101="","Unknown",E101)</f>
        <v>Shopkeeper</v>
      </c>
      <c r="G101" s="4" t="n">
        <f aca="false">Clean!G101</f>
        <v>37800</v>
      </c>
      <c r="H101" s="4" t="n">
        <f aca="false">IF(G101="",Strategies!$B$7,G101)</f>
        <v>37800</v>
      </c>
      <c r="I101" s="4" t="n">
        <f aca="false">IF(G101="",Strategies!$B$8,G101)</f>
        <v>37800</v>
      </c>
      <c r="J101" s="4" t="n">
        <f aca="false">IF(G101="",IFERROR(VLOOKUP(E101,Strategies!$A$26:$G$35,7,FALSE()),Strategies!$B$8),G101)</f>
        <v>37800</v>
      </c>
      <c r="K101" s="3" t="n">
        <f aca="false">IF(G101="",1,0)</f>
        <v>0</v>
      </c>
      <c r="L101" s="3" t="n">
        <f aca="false">Clean!H101</f>
        <v>2</v>
      </c>
      <c r="M101" s="5" t="n">
        <f aca="false">Clean!I101</f>
        <v>45412</v>
      </c>
      <c r="N101" s="3" t="n">
        <f aca="false">IF(L101="",IF(M101="",Strategies!$B$6,DATEDIF(M101,DATE(2026,9,13),"y")),L101)</f>
        <v>2</v>
      </c>
      <c r="O101" s="2" t="str">
        <f aca="false">IF(L101&lt;&gt;"","observed",IF(M101&lt;&gt;"","derived from date","median (fallback)"))</f>
        <v>observed</v>
      </c>
      <c r="P101" s="4" t="n">
        <f aca="false">Clean!M101</f>
        <v>0</v>
      </c>
      <c r="Q101" s="4" t="n">
        <f aca="false">IF(P101="",Strategies!$B$9,P101)</f>
        <v>0</v>
      </c>
      <c r="R101" s="3" t="n">
        <f aca="false">IF(P101="",1,0)</f>
        <v>0</v>
      </c>
      <c r="S101" s="3" t="n">
        <f aca="false">Clean!U101</f>
        <v>631</v>
      </c>
      <c r="T101" s="3" t="n">
        <f aca="false">IF(S101="",Strategies!$B$10,S101)</f>
        <v>631</v>
      </c>
      <c r="U101" s="2" t="str">
        <f aca="false">Clean!J101</f>
        <v/>
      </c>
      <c r="V101" s="2" t="str">
        <f aca="false">IF(U101="",Strategies!$B$11,U101)</f>
        <v>App</v>
      </c>
      <c r="W101" s="2" t="str">
        <f aca="false">IF(U101="","Unknown",U101)</f>
        <v>Unknown</v>
      </c>
      <c r="X101" s="4" t="n">
        <f aca="false">Clean!Q101</f>
        <v>0</v>
      </c>
      <c r="Y101" s="4" t="n">
        <f aca="false">Clean!R101</f>
        <v>0</v>
      </c>
      <c r="Z101" s="4" t="n">
        <f aca="false">IF(X101="",IF(Y101="",0,""),X101)</f>
        <v>0</v>
      </c>
      <c r="AA101" s="4" t="n">
        <f aca="false">IF(Y101="",IF(X101="",0,IF(X101=0,0,ROUND(X101*Strategies!$B$12,2))),Y101)</f>
        <v>0</v>
      </c>
      <c r="AB101" s="2" t="str">
        <f aca="false">IF(AND(X101="",Y101=""),"no card (structural)",IF(X101="","limit missing – verify",IF(Y101="","spend imputed by ratio","complete")))</f>
        <v>complete</v>
      </c>
      <c r="AC101" s="4" t="str">
        <f aca="false">Clean!S101</f>
        <v/>
      </c>
      <c r="AD101" s="4" t="str">
        <f aca="false">Clean!T101</f>
        <v/>
      </c>
      <c r="AE101" s="4" t="n">
        <f aca="false">IF(AC101="",IF(AD101="",0,""),AC101)</f>
        <v>0</v>
      </c>
      <c r="AF101" s="4" t="n">
        <f aca="false">IF(AD101="",IF(AC101="",0,IF(AC101=0,0,ROUND(AC101*Strategies!$B$13,0))),AD101)</f>
        <v>0</v>
      </c>
      <c r="AG101" s="3" t="n">
        <f aca="false">Clean!V101</f>
        <v>0</v>
      </c>
      <c r="AH101" s="3" t="n">
        <f aca="false">IF(AG101="",0,AG101)</f>
        <v>0</v>
      </c>
      <c r="AI101" s="3" t="n">
        <f aca="false">IF(AG101="",1,0)</f>
        <v>0</v>
      </c>
      <c r="AJ101" s="3" t="n">
        <f aca="false">Missing_Matrix!W101</f>
        <v>3</v>
      </c>
      <c r="AK101" s="2" t="str">
        <f aca="false">IF(AJ101=0,"keep","drop")</f>
        <v>drop</v>
      </c>
      <c r="AL101" s="2" t="str">
        <f aca="false">IF(Missing_Matrix!B101+Missing_Matrix!G101+Missing_Matrix!H101+Missing_Matrix!J101+Missing_Matrix!K101+Missing_Matrix!L101+Missing_Matrix!M101+Missing_Matrix!U101=0,"keep","drop")</f>
        <v>drop</v>
      </c>
    </row>
    <row r="102" customFormat="false" ht="15" hidden="false" customHeight="false" outlineLevel="0" collapsed="false">
      <c r="A102" s="2" t="str">
        <f aca="false">Clean!A102</f>
        <v>CL00101</v>
      </c>
      <c r="B102" s="3" t="n">
        <f aca="false">Clean!B102</f>
        <v>53</v>
      </c>
      <c r="C102" s="3" t="n">
        <f aca="false">IF(B102="",Strategies!$B$5,B102)</f>
        <v>53</v>
      </c>
      <c r="D102" s="3" t="n">
        <f aca="false">IF(B102="",1,0)</f>
        <v>0</v>
      </c>
      <c r="E102" s="2" t="str">
        <f aca="false">Clean!E102</f>
        <v>Employee</v>
      </c>
      <c r="F102" s="2" t="str">
        <f aca="false">IF(E102="","Unknown",E102)</f>
        <v>Employee</v>
      </c>
      <c r="G102" s="4" t="n">
        <f aca="false">Clean!G102</f>
        <v>29500</v>
      </c>
      <c r="H102" s="4" t="n">
        <f aca="false">IF(G102="",Strategies!$B$7,G102)</f>
        <v>29500</v>
      </c>
      <c r="I102" s="4" t="n">
        <f aca="false">IF(G102="",Strategies!$B$8,G102)</f>
        <v>29500</v>
      </c>
      <c r="J102" s="4" t="n">
        <f aca="false">IF(G102="",IFERROR(VLOOKUP(E102,Strategies!$A$26:$G$35,7,FALSE()),Strategies!$B$8),G102)</f>
        <v>29500</v>
      </c>
      <c r="K102" s="3" t="n">
        <f aca="false">IF(G102="",1,0)</f>
        <v>0</v>
      </c>
      <c r="L102" s="3" t="n">
        <f aca="false">Clean!H102</f>
        <v>14</v>
      </c>
      <c r="M102" s="5" t="n">
        <f aca="false">Clean!I102</f>
        <v>40834</v>
      </c>
      <c r="N102" s="3" t="n">
        <f aca="false">IF(L102="",IF(M102="",Strategies!$B$6,DATEDIF(M102,DATE(2026,9,13),"y")),L102)</f>
        <v>14</v>
      </c>
      <c r="O102" s="2" t="str">
        <f aca="false">IF(L102&lt;&gt;"","observed",IF(M102&lt;&gt;"","derived from date","median (fallback)"))</f>
        <v>observed</v>
      </c>
      <c r="P102" s="4" t="n">
        <f aca="false">Clean!M102</f>
        <v>32332.59</v>
      </c>
      <c r="Q102" s="4" t="n">
        <f aca="false">IF(P102="",Strategies!$B$9,P102)</f>
        <v>32332.59</v>
      </c>
      <c r="R102" s="3" t="n">
        <f aca="false">IF(P102="",1,0)</f>
        <v>0</v>
      </c>
      <c r="S102" s="3" t="n">
        <f aca="false">Clean!U102</f>
        <v>642</v>
      </c>
      <c r="T102" s="3" t="n">
        <f aca="false">IF(S102="",Strategies!$B$10,S102)</f>
        <v>642</v>
      </c>
      <c r="U102" s="2" t="str">
        <f aca="false">Clean!J102</f>
        <v>Phone</v>
      </c>
      <c r="V102" s="2" t="str">
        <f aca="false">IF(U102="",Strategies!$B$11,U102)</f>
        <v>Phone</v>
      </c>
      <c r="W102" s="2" t="str">
        <f aca="false">IF(U102="","Unknown",U102)</f>
        <v>Phone</v>
      </c>
      <c r="X102" s="4" t="n">
        <f aca="false">Clean!Q102</f>
        <v>5500</v>
      </c>
      <c r="Y102" s="4" t="n">
        <f aca="false">Clean!R102</f>
        <v>3306.08</v>
      </c>
      <c r="Z102" s="4" t="n">
        <f aca="false">IF(X102="",IF(Y102="",0,""),X102)</f>
        <v>5500</v>
      </c>
      <c r="AA102" s="4" t="n">
        <f aca="false">IF(Y102="",IF(X102="",0,IF(X102=0,0,ROUND(X102*Strategies!$B$12,2))),Y102)</f>
        <v>3306.08</v>
      </c>
      <c r="AB102" s="2" t="str">
        <f aca="false">IF(AND(X102="",Y102=""),"no card (structural)",IF(X102="","limit missing – verify",IF(Y102="","spend imputed by ratio","complete")))</f>
        <v>complete</v>
      </c>
      <c r="AC102" s="4" t="str">
        <f aca="false">Clean!S102</f>
        <v/>
      </c>
      <c r="AD102" s="4" t="str">
        <f aca="false">Clean!T102</f>
        <v/>
      </c>
      <c r="AE102" s="4" t="n">
        <f aca="false">IF(AC102="",IF(AD102="",0,""),AC102)</f>
        <v>0</v>
      </c>
      <c r="AF102" s="4" t="n">
        <f aca="false">IF(AD102="",IF(AC102="",0,IF(AC102=0,0,ROUND(AC102*Strategies!$B$13,0))),AD102)</f>
        <v>0</v>
      </c>
      <c r="AG102" s="3" t="n">
        <f aca="false">Clean!V102</f>
        <v>1</v>
      </c>
      <c r="AH102" s="3" t="n">
        <f aca="false">IF(AG102="",0,AG102)</f>
        <v>1</v>
      </c>
      <c r="AI102" s="3" t="n">
        <f aca="false">IF(AG102="",1,0)</f>
        <v>0</v>
      </c>
      <c r="AJ102" s="3" t="n">
        <f aca="false">Missing_Matrix!W102</f>
        <v>2</v>
      </c>
      <c r="AK102" s="2" t="str">
        <f aca="false">IF(AJ102=0,"keep","drop")</f>
        <v>drop</v>
      </c>
      <c r="AL102" s="2" t="str">
        <f aca="false">IF(Missing_Matrix!B102+Missing_Matrix!G102+Missing_Matrix!H102+Missing_Matrix!J102+Missing_Matrix!K102+Missing_Matrix!L102+Missing_Matrix!M102+Missing_Matrix!U102=0,"keep","drop")</f>
        <v>keep</v>
      </c>
    </row>
    <row r="103" customFormat="false" ht="15" hidden="false" customHeight="false" outlineLevel="0" collapsed="false">
      <c r="A103" s="2" t="str">
        <f aca="false">Clean!A103</f>
        <v>CL00102</v>
      </c>
      <c r="B103" s="3" t="n">
        <f aca="false">Clean!B103</f>
        <v>61</v>
      </c>
      <c r="C103" s="3" t="n">
        <f aca="false">IF(B103="",Strategies!$B$5,B103)</f>
        <v>61</v>
      </c>
      <c r="D103" s="3" t="n">
        <f aca="false">IF(B103="",1,0)</f>
        <v>0</v>
      </c>
      <c r="E103" s="2" t="str">
        <f aca="false">Clean!E103</f>
        <v>Self-employed</v>
      </c>
      <c r="F103" s="2" t="str">
        <f aca="false">IF(E103="","Unknown",E103)</f>
        <v>Self-employed</v>
      </c>
      <c r="G103" s="4" t="n">
        <f aca="false">Clean!G103</f>
        <v>171100</v>
      </c>
      <c r="H103" s="4" t="n">
        <f aca="false">IF(G103="",Strategies!$B$7,G103)</f>
        <v>171100</v>
      </c>
      <c r="I103" s="4" t="n">
        <f aca="false">IF(G103="",Strategies!$B$8,G103)</f>
        <v>171100</v>
      </c>
      <c r="J103" s="4" t="n">
        <f aca="false">IF(G103="",IFERROR(VLOOKUP(E103,Strategies!$A$26:$G$35,7,FALSE()),Strategies!$B$8),G103)</f>
        <v>171100</v>
      </c>
      <c r="K103" s="3" t="n">
        <f aca="false">IF(G103="",1,0)</f>
        <v>0</v>
      </c>
      <c r="L103" s="3" t="n">
        <f aca="false">Clean!H103</f>
        <v>17</v>
      </c>
      <c r="M103" s="5" t="n">
        <f aca="false">Clean!I103</f>
        <v>39941</v>
      </c>
      <c r="N103" s="3" t="n">
        <f aca="false">IF(L103="",IF(M103="",Strategies!$B$6,DATEDIF(M103,DATE(2026,9,13),"y")),L103)</f>
        <v>17</v>
      </c>
      <c r="O103" s="2" t="str">
        <f aca="false">IF(L103&lt;&gt;"","observed",IF(M103&lt;&gt;"","derived from date","median (fallback)"))</f>
        <v>observed</v>
      </c>
      <c r="P103" s="4" t="n">
        <f aca="false">Clean!M103</f>
        <v>0</v>
      </c>
      <c r="Q103" s="4" t="n">
        <f aca="false">IF(P103="",Strategies!$B$9,P103)</f>
        <v>0</v>
      </c>
      <c r="R103" s="3" t="n">
        <f aca="false">IF(P103="",1,0)</f>
        <v>0</v>
      </c>
      <c r="S103" s="3" t="n">
        <f aca="false">Clean!U103</f>
        <v>716</v>
      </c>
      <c r="T103" s="3" t="n">
        <f aca="false">IF(S103="",Strategies!$B$10,S103)</f>
        <v>716</v>
      </c>
      <c r="U103" s="2" t="str">
        <f aca="false">Clean!J103</f>
        <v>Branch</v>
      </c>
      <c r="V103" s="2" t="str">
        <f aca="false">IF(U103="",Strategies!$B$11,U103)</f>
        <v>Branch</v>
      </c>
      <c r="W103" s="2" t="str">
        <f aca="false">IF(U103="","Unknown",U103)</f>
        <v>Branch</v>
      </c>
      <c r="X103" s="4" t="str">
        <f aca="false">Clean!Q103</f>
        <v/>
      </c>
      <c r="Y103" s="4" t="str">
        <f aca="false">Clean!R103</f>
        <v/>
      </c>
      <c r="Z103" s="4" t="n">
        <f aca="false">IF(X103="",IF(Y103="",0,""),X103)</f>
        <v>0</v>
      </c>
      <c r="AA103" s="4" t="n">
        <f aca="false">IF(Y103="",IF(X103="",0,IF(X103=0,0,ROUND(X103*Strategies!$B$12,2))),Y103)</f>
        <v>0</v>
      </c>
      <c r="AB103" s="2" t="str">
        <f aca="false">IF(AND(X103="",Y103=""),"no card (structural)",IF(X103="","limit missing – verify",IF(Y103="","spend imputed by ratio","complete")))</f>
        <v>no card (structural)</v>
      </c>
      <c r="AC103" s="4" t="n">
        <f aca="false">Clean!S103</f>
        <v>0</v>
      </c>
      <c r="AD103" s="4" t="n">
        <f aca="false">Clean!T103</f>
        <v>0</v>
      </c>
      <c r="AE103" s="4" t="n">
        <f aca="false">IF(AC103="",IF(AD103="",0,""),AC103)</f>
        <v>0</v>
      </c>
      <c r="AF103" s="4" t="n">
        <f aca="false">IF(AD103="",IF(AC103="",0,IF(AC103=0,0,ROUND(AC103*Strategies!$B$13,0))),AD103)</f>
        <v>0</v>
      </c>
      <c r="AG103" s="3" t="n">
        <f aca="false">Clean!V103</f>
        <v>0</v>
      </c>
      <c r="AH103" s="3" t="n">
        <f aca="false">IF(AG103="",0,AG103)</f>
        <v>0</v>
      </c>
      <c r="AI103" s="3" t="n">
        <f aca="false">IF(AG103="",1,0)</f>
        <v>0</v>
      </c>
      <c r="AJ103" s="3" t="n">
        <f aca="false">Missing_Matrix!W103</f>
        <v>2</v>
      </c>
      <c r="AK103" s="2" t="str">
        <f aca="false">IF(AJ103=0,"keep","drop")</f>
        <v>drop</v>
      </c>
      <c r="AL103" s="2" t="str">
        <f aca="false">IF(Missing_Matrix!B103+Missing_Matrix!G103+Missing_Matrix!H103+Missing_Matrix!J103+Missing_Matrix!K103+Missing_Matrix!L103+Missing_Matrix!M103+Missing_Matrix!U103=0,"keep","drop")</f>
        <v>keep</v>
      </c>
    </row>
    <row r="104" customFormat="false" ht="15" hidden="false" customHeight="false" outlineLevel="0" collapsed="false">
      <c r="A104" s="2" t="str">
        <f aca="false">Clean!A104</f>
        <v>CL00103</v>
      </c>
      <c r="B104" s="3" t="n">
        <f aca="false">Clean!B104</f>
        <v>61</v>
      </c>
      <c r="C104" s="3" t="n">
        <f aca="false">IF(B104="",Strategies!$B$5,B104)</f>
        <v>61</v>
      </c>
      <c r="D104" s="3" t="n">
        <f aca="false">IF(B104="",1,0)</f>
        <v>0</v>
      </c>
      <c r="E104" s="2" t="str">
        <f aca="false">Clean!E104</f>
        <v>Self-employed</v>
      </c>
      <c r="F104" s="2" t="str">
        <f aca="false">IF(E104="","Unknown",E104)</f>
        <v>Self-employed</v>
      </c>
      <c r="G104" s="4" t="n">
        <f aca="false">Clean!G104</f>
        <v>62000</v>
      </c>
      <c r="H104" s="4" t="n">
        <f aca="false">IF(G104="",Strategies!$B$7,G104)</f>
        <v>62000</v>
      </c>
      <c r="I104" s="4" t="n">
        <f aca="false">IF(G104="",Strategies!$B$8,G104)</f>
        <v>62000</v>
      </c>
      <c r="J104" s="4" t="n">
        <f aca="false">IF(G104="",IFERROR(VLOOKUP(E104,Strategies!$A$26:$G$35,7,FALSE()),Strategies!$B$8),G104)</f>
        <v>62000</v>
      </c>
      <c r="K104" s="3" t="n">
        <f aca="false">IF(G104="",1,0)</f>
        <v>0</v>
      </c>
      <c r="L104" s="3" t="n">
        <f aca="false">Clean!H104</f>
        <v>11</v>
      </c>
      <c r="M104" s="5" t="n">
        <f aca="false">Clean!I104</f>
        <v>42189</v>
      </c>
      <c r="N104" s="3" t="n">
        <f aca="false">IF(L104="",IF(M104="",Strategies!$B$6,DATEDIF(M104,DATE(2026,9,13),"y")),L104)</f>
        <v>11</v>
      </c>
      <c r="O104" s="2" t="str">
        <f aca="false">IF(L104&lt;&gt;"","observed",IF(M104&lt;&gt;"","derived from date","median (fallback)"))</f>
        <v>observed</v>
      </c>
      <c r="P104" s="4" t="n">
        <f aca="false">Clean!M104</f>
        <v>25646.91</v>
      </c>
      <c r="Q104" s="4" t="n">
        <f aca="false">IF(P104="",Strategies!$B$9,P104)</f>
        <v>25646.91</v>
      </c>
      <c r="R104" s="3" t="n">
        <f aca="false">IF(P104="",1,0)</f>
        <v>0</v>
      </c>
      <c r="S104" s="3" t="n">
        <f aca="false">Clean!U104</f>
        <v>625</v>
      </c>
      <c r="T104" s="3" t="n">
        <f aca="false">IF(S104="",Strategies!$B$10,S104)</f>
        <v>625</v>
      </c>
      <c r="U104" s="2" t="str">
        <f aca="false">Clean!J104</f>
        <v>Online Banking</v>
      </c>
      <c r="V104" s="2" t="str">
        <f aca="false">IF(U104="",Strategies!$B$11,U104)</f>
        <v>Online Banking</v>
      </c>
      <c r="W104" s="2" t="str">
        <f aca="false">IF(U104="","Unknown",U104)</f>
        <v>Online Banking</v>
      </c>
      <c r="X104" s="4" t="str">
        <f aca="false">Clean!Q104</f>
        <v/>
      </c>
      <c r="Y104" s="4" t="str">
        <f aca="false">Clean!R104</f>
        <v/>
      </c>
      <c r="Z104" s="4" t="n">
        <f aca="false">IF(X104="",IF(Y104="",0,""),X104)</f>
        <v>0</v>
      </c>
      <c r="AA104" s="4" t="n">
        <f aca="false">IF(Y104="",IF(X104="",0,IF(X104=0,0,ROUND(X104*Strategies!$B$12,2))),Y104)</f>
        <v>0</v>
      </c>
      <c r="AB104" s="2" t="str">
        <f aca="false">IF(AND(X104="",Y104=""),"no card (structural)",IF(X104="","limit missing – verify",IF(Y104="","spend imputed by ratio","complete")))</f>
        <v>no card (structural)</v>
      </c>
      <c r="AC104" s="4" t="n">
        <f aca="false">Clean!S104</f>
        <v>0</v>
      </c>
      <c r="AD104" s="4" t="n">
        <f aca="false">Clean!T104</f>
        <v>0</v>
      </c>
      <c r="AE104" s="4" t="n">
        <f aca="false">IF(AC104="",IF(AD104="",0,""),AC104)</f>
        <v>0</v>
      </c>
      <c r="AF104" s="4" t="n">
        <f aca="false">IF(AD104="",IF(AC104="",0,IF(AC104=0,0,ROUND(AC104*Strategies!$B$13,0))),AD104)</f>
        <v>0</v>
      </c>
      <c r="AG104" s="3" t="str">
        <f aca="false">Clean!V104</f>
        <v/>
      </c>
      <c r="AH104" s="3" t="n">
        <f aca="false">IF(AG104="",0,AG104)</f>
        <v>0</v>
      </c>
      <c r="AI104" s="3" t="n">
        <f aca="false">IF(AG104="",1,0)</f>
        <v>1</v>
      </c>
      <c r="AJ104" s="3" t="n">
        <f aca="false">Missing_Matrix!W104</f>
        <v>3</v>
      </c>
      <c r="AK104" s="2" t="str">
        <f aca="false">IF(AJ104=0,"keep","drop")</f>
        <v>drop</v>
      </c>
      <c r="AL104" s="2" t="str">
        <f aca="false">IF(Missing_Matrix!B104+Missing_Matrix!G104+Missing_Matrix!H104+Missing_Matrix!J104+Missing_Matrix!K104+Missing_Matrix!L104+Missing_Matrix!M104+Missing_Matrix!U104=0,"keep","drop")</f>
        <v>keep</v>
      </c>
    </row>
    <row r="105" customFormat="false" ht="15" hidden="false" customHeight="false" outlineLevel="0" collapsed="false">
      <c r="A105" s="2" t="str">
        <f aca="false">Clean!A105</f>
        <v>CL00104</v>
      </c>
      <c r="B105" s="3" t="n">
        <f aca="false">Clean!B105</f>
        <v>46</v>
      </c>
      <c r="C105" s="3" t="n">
        <f aca="false">IF(B105="",Strategies!$B$5,B105)</f>
        <v>46</v>
      </c>
      <c r="D105" s="3" t="n">
        <f aca="false">IF(B105="",1,0)</f>
        <v>0</v>
      </c>
      <c r="E105" s="2" t="str">
        <f aca="false">Clean!E105</f>
        <v>Manual worker</v>
      </c>
      <c r="F105" s="2" t="str">
        <f aca="false">IF(E105="","Unknown",E105)</f>
        <v>Manual worker</v>
      </c>
      <c r="G105" s="4" t="n">
        <f aca="false">Clean!G105</f>
        <v>45900</v>
      </c>
      <c r="H105" s="4" t="n">
        <f aca="false">IF(G105="",Strategies!$B$7,G105)</f>
        <v>45900</v>
      </c>
      <c r="I105" s="4" t="n">
        <f aca="false">IF(G105="",Strategies!$B$8,G105)</f>
        <v>45900</v>
      </c>
      <c r="J105" s="4" t="n">
        <f aca="false">IF(G105="",IFERROR(VLOOKUP(E105,Strategies!$A$26:$G$35,7,FALSE()),Strategies!$B$8),G105)</f>
        <v>45900</v>
      </c>
      <c r="K105" s="3" t="n">
        <f aca="false">IF(G105="",1,0)</f>
        <v>0</v>
      </c>
      <c r="L105" s="3" t="n">
        <f aca="false">Clean!H105</f>
        <v>22</v>
      </c>
      <c r="M105" s="5" t="n">
        <f aca="false">Clean!I105</f>
        <v>37895</v>
      </c>
      <c r="N105" s="3" t="n">
        <f aca="false">IF(L105="",IF(M105="",Strategies!$B$6,DATEDIF(M105,DATE(2026,9,13),"y")),L105)</f>
        <v>22</v>
      </c>
      <c r="O105" s="2" t="str">
        <f aca="false">IF(L105&lt;&gt;"","observed",IF(M105&lt;&gt;"","derived from date","median (fallback)"))</f>
        <v>observed</v>
      </c>
      <c r="P105" s="4" t="n">
        <f aca="false">Clean!M105</f>
        <v>84909.35</v>
      </c>
      <c r="Q105" s="4" t="n">
        <f aca="false">IF(P105="",Strategies!$B$9,P105)</f>
        <v>84909.35</v>
      </c>
      <c r="R105" s="3" t="n">
        <f aca="false">IF(P105="",1,0)</f>
        <v>0</v>
      </c>
      <c r="S105" s="3" t="str">
        <f aca="false">Clean!U105</f>
        <v/>
      </c>
      <c r="T105" s="3" t="n">
        <f aca="false">IF(S105="",Strategies!$B$10,S105)</f>
        <v>630</v>
      </c>
      <c r="U105" s="2" t="str">
        <f aca="false">Clean!J105</f>
        <v>Phone</v>
      </c>
      <c r="V105" s="2" t="str">
        <f aca="false">IF(U105="",Strategies!$B$11,U105)</f>
        <v>Phone</v>
      </c>
      <c r="W105" s="2" t="str">
        <f aca="false">IF(U105="","Unknown",U105)</f>
        <v>Phone</v>
      </c>
      <c r="X105" s="4" t="n">
        <f aca="false">Clean!Q105</f>
        <v>6000</v>
      </c>
      <c r="Y105" s="4" t="n">
        <f aca="false">Clean!R105</f>
        <v>2315.69</v>
      </c>
      <c r="Z105" s="4" t="n">
        <f aca="false">IF(X105="",IF(Y105="",0,""),X105)</f>
        <v>6000</v>
      </c>
      <c r="AA105" s="4" t="n">
        <f aca="false">IF(Y105="",IF(X105="",0,IF(X105=0,0,ROUND(X105*Strategies!$B$12,2))),Y105)</f>
        <v>2315.69</v>
      </c>
      <c r="AB105" s="2" t="str">
        <f aca="false">IF(AND(X105="",Y105=""),"no card (structural)",IF(X105="","limit missing – verify",IF(Y105="","spend imputed by ratio","complete")))</f>
        <v>complete</v>
      </c>
      <c r="AC105" s="4" t="str">
        <f aca="false">Clean!S105</f>
        <v/>
      </c>
      <c r="AD105" s="4" t="str">
        <f aca="false">Clean!T105</f>
        <v/>
      </c>
      <c r="AE105" s="4" t="n">
        <f aca="false">IF(AC105="",IF(AD105="",0,""),AC105)</f>
        <v>0</v>
      </c>
      <c r="AF105" s="4" t="n">
        <f aca="false">IF(AD105="",IF(AC105="",0,IF(AC105=0,0,ROUND(AC105*Strategies!$B$13,0))),AD105)</f>
        <v>0</v>
      </c>
      <c r="AG105" s="3" t="n">
        <f aca="false">Clean!V105</f>
        <v>0</v>
      </c>
      <c r="AH105" s="3" t="n">
        <f aca="false">IF(AG105="",0,AG105)</f>
        <v>0</v>
      </c>
      <c r="AI105" s="3" t="n">
        <f aca="false">IF(AG105="",1,0)</f>
        <v>0</v>
      </c>
      <c r="AJ105" s="3" t="n">
        <f aca="false">Missing_Matrix!W105</f>
        <v>3</v>
      </c>
      <c r="AK105" s="2" t="str">
        <f aca="false">IF(AJ105=0,"keep","drop")</f>
        <v>drop</v>
      </c>
      <c r="AL105" s="2" t="str">
        <f aca="false">IF(Missing_Matrix!B105+Missing_Matrix!G105+Missing_Matrix!H105+Missing_Matrix!J105+Missing_Matrix!K105+Missing_Matrix!L105+Missing_Matrix!M105+Missing_Matrix!U105=0,"keep","drop")</f>
        <v>drop</v>
      </c>
    </row>
    <row r="106" customFormat="false" ht="15" hidden="false" customHeight="false" outlineLevel="0" collapsed="false">
      <c r="A106" s="2" t="str">
        <f aca="false">Clean!A106</f>
        <v>CL00105</v>
      </c>
      <c r="B106" s="3" t="n">
        <f aca="false">Clean!B106</f>
        <v>45</v>
      </c>
      <c r="C106" s="3" t="n">
        <f aca="false">IF(B106="",Strategies!$B$5,B106)</f>
        <v>45</v>
      </c>
      <c r="D106" s="3" t="n">
        <f aca="false">IF(B106="",1,0)</f>
        <v>0</v>
      </c>
      <c r="E106" s="2" t="str">
        <f aca="false">Clean!E106</f>
        <v/>
      </c>
      <c r="F106" s="2" t="str">
        <f aca="false">IF(E106="","Unknown",E106)</f>
        <v>Unknown</v>
      </c>
      <c r="G106" s="4" t="n">
        <f aca="false">Clean!G106</f>
        <v>62500</v>
      </c>
      <c r="H106" s="4" t="n">
        <f aca="false">IF(G106="",Strategies!$B$7,G106)</f>
        <v>62500</v>
      </c>
      <c r="I106" s="4" t="n">
        <f aca="false">IF(G106="",Strategies!$B$8,G106)</f>
        <v>62500</v>
      </c>
      <c r="J106" s="4" t="n">
        <f aca="false">IF(G106="",IFERROR(VLOOKUP(E106,Strategies!$A$26:$G$35,7,FALSE()),Strategies!$B$8),G106)</f>
        <v>62500</v>
      </c>
      <c r="K106" s="3" t="n">
        <f aca="false">IF(G106="",1,0)</f>
        <v>0</v>
      </c>
      <c r="L106" s="3" t="n">
        <f aca="false">Clean!H106</f>
        <v>4</v>
      </c>
      <c r="M106" s="5" t="n">
        <f aca="false">Clean!I106</f>
        <v>44726</v>
      </c>
      <c r="N106" s="3" t="n">
        <f aca="false">IF(L106="",IF(M106="",Strategies!$B$6,DATEDIF(M106,DATE(2026,9,13),"y")),L106)</f>
        <v>4</v>
      </c>
      <c r="O106" s="2" t="str">
        <f aca="false">IF(L106&lt;&gt;"","observed",IF(M106&lt;&gt;"","derived from date","median (fallback)"))</f>
        <v>observed</v>
      </c>
      <c r="P106" s="4" t="n">
        <f aca="false">Clean!M106</f>
        <v>31762.75</v>
      </c>
      <c r="Q106" s="4" t="n">
        <f aca="false">IF(P106="",Strategies!$B$9,P106)</f>
        <v>31762.75</v>
      </c>
      <c r="R106" s="3" t="n">
        <f aca="false">IF(P106="",1,0)</f>
        <v>0</v>
      </c>
      <c r="S106" s="3" t="n">
        <f aca="false">Clean!U106</f>
        <v>604</v>
      </c>
      <c r="T106" s="3" t="n">
        <f aca="false">IF(S106="",Strategies!$B$10,S106)</f>
        <v>604</v>
      </c>
      <c r="U106" s="2" t="str">
        <f aca="false">Clean!J106</f>
        <v>Branch</v>
      </c>
      <c r="V106" s="2" t="str">
        <f aca="false">IF(U106="",Strategies!$B$11,U106)</f>
        <v>Branch</v>
      </c>
      <c r="W106" s="2" t="str">
        <f aca="false">IF(U106="","Unknown",U106)</f>
        <v>Branch</v>
      </c>
      <c r="X106" s="4" t="n">
        <f aca="false">Clean!Q106</f>
        <v>0</v>
      </c>
      <c r="Y106" s="4" t="n">
        <f aca="false">Clean!R106</f>
        <v>0</v>
      </c>
      <c r="Z106" s="4" t="n">
        <f aca="false">IF(X106="",IF(Y106="",0,""),X106)</f>
        <v>0</v>
      </c>
      <c r="AA106" s="4" t="n">
        <f aca="false">IF(Y106="",IF(X106="",0,IF(X106=0,0,ROUND(X106*Strategies!$B$12,2))),Y106)</f>
        <v>0</v>
      </c>
      <c r="AB106" s="2" t="str">
        <f aca="false">IF(AND(X106="",Y106=""),"no card (structural)",IF(X106="","limit missing – verify",IF(Y106="","spend imputed by ratio","complete")))</f>
        <v>complete</v>
      </c>
      <c r="AC106" s="4" t="n">
        <f aca="false">Clean!S106</f>
        <v>217000</v>
      </c>
      <c r="AD106" s="4" t="n">
        <f aca="false">Clean!T106</f>
        <v>1261</v>
      </c>
      <c r="AE106" s="4" t="n">
        <f aca="false">IF(AC106="",IF(AD106="",0,""),AC106)</f>
        <v>217000</v>
      </c>
      <c r="AF106" s="4" t="n">
        <f aca="false">IF(AD106="",IF(AC106="",0,IF(AC106=0,0,ROUND(AC106*Strategies!$B$13,0))),AD106)</f>
        <v>1261</v>
      </c>
      <c r="AG106" s="3" t="n">
        <f aca="false">Clean!V106</f>
        <v>0</v>
      </c>
      <c r="AH106" s="3" t="n">
        <f aca="false">IF(AG106="",0,AG106)</f>
        <v>0</v>
      </c>
      <c r="AI106" s="3" t="n">
        <f aca="false">IF(AG106="",1,0)</f>
        <v>0</v>
      </c>
      <c r="AJ106" s="3" t="n">
        <f aca="false">Missing_Matrix!W106</f>
        <v>1</v>
      </c>
      <c r="AK106" s="2" t="str">
        <f aca="false">IF(AJ106=0,"keep","drop")</f>
        <v>drop</v>
      </c>
      <c r="AL106" s="2" t="str">
        <f aca="false">IF(Missing_Matrix!B106+Missing_Matrix!G106+Missing_Matrix!H106+Missing_Matrix!J106+Missing_Matrix!K106+Missing_Matrix!L106+Missing_Matrix!M106+Missing_Matrix!U106=0,"keep","drop")</f>
        <v>keep</v>
      </c>
    </row>
    <row r="107" customFormat="false" ht="15" hidden="false" customHeight="false" outlineLevel="0" collapsed="false">
      <c r="A107" s="2" t="str">
        <f aca="false">Clean!A107</f>
        <v>CL00106</v>
      </c>
      <c r="B107" s="3" t="n">
        <f aca="false">Clean!B107</f>
        <v>57</v>
      </c>
      <c r="C107" s="3" t="n">
        <f aca="false">IF(B107="",Strategies!$B$5,B107)</f>
        <v>57</v>
      </c>
      <c r="D107" s="3" t="n">
        <f aca="false">IF(B107="",1,0)</f>
        <v>0</v>
      </c>
      <c r="E107" s="2" t="str">
        <f aca="false">Clean!E107</f>
        <v>Business owner</v>
      </c>
      <c r="F107" s="2" t="str">
        <f aca="false">IF(E107="","Unknown",E107)</f>
        <v>Business owner</v>
      </c>
      <c r="G107" s="4" t="n">
        <f aca="false">Clean!G107</f>
        <v>99000</v>
      </c>
      <c r="H107" s="4" t="n">
        <f aca="false">IF(G107="",Strategies!$B$7,G107)</f>
        <v>99000</v>
      </c>
      <c r="I107" s="4" t="n">
        <f aca="false">IF(G107="",Strategies!$B$8,G107)</f>
        <v>99000</v>
      </c>
      <c r="J107" s="4" t="n">
        <f aca="false">IF(G107="",IFERROR(VLOOKUP(E107,Strategies!$A$26:$G$35,7,FALSE()),Strategies!$B$8),G107)</f>
        <v>99000</v>
      </c>
      <c r="K107" s="3" t="n">
        <f aca="false">IF(G107="",1,0)</f>
        <v>0</v>
      </c>
      <c r="L107" s="3" t="n">
        <f aca="false">Clean!H107</f>
        <v>31</v>
      </c>
      <c r="M107" s="5" t="n">
        <f aca="false">Clean!I107</f>
        <v>34732</v>
      </c>
      <c r="N107" s="3" t="n">
        <f aca="false">IF(L107="",IF(M107="",Strategies!$B$6,DATEDIF(M107,DATE(2026,9,13),"y")),L107)</f>
        <v>31</v>
      </c>
      <c r="O107" s="2" t="str">
        <f aca="false">IF(L107&lt;&gt;"","observed",IF(M107&lt;&gt;"","derived from date","median (fallback)"))</f>
        <v>observed</v>
      </c>
      <c r="P107" s="4" t="n">
        <f aca="false">Clean!M107</f>
        <v>189767.35</v>
      </c>
      <c r="Q107" s="4" t="n">
        <f aca="false">IF(P107="",Strategies!$B$9,P107)</f>
        <v>189767.35</v>
      </c>
      <c r="R107" s="3" t="n">
        <f aca="false">IF(P107="",1,0)</f>
        <v>0</v>
      </c>
      <c r="S107" s="3" t="n">
        <f aca="false">Clean!U107</f>
        <v>659</v>
      </c>
      <c r="T107" s="3" t="n">
        <f aca="false">IF(S107="",Strategies!$B$10,S107)</f>
        <v>659</v>
      </c>
      <c r="U107" s="2" t="str">
        <f aca="false">Clean!J107</f>
        <v>Branch</v>
      </c>
      <c r="V107" s="2" t="str">
        <f aca="false">IF(U107="",Strategies!$B$11,U107)</f>
        <v>Branch</v>
      </c>
      <c r="W107" s="2" t="str">
        <f aca="false">IF(U107="","Unknown",U107)</f>
        <v>Branch</v>
      </c>
      <c r="X107" s="4" t="n">
        <f aca="false">Clean!Q107</f>
        <v>15000</v>
      </c>
      <c r="Y107" s="4" t="n">
        <f aca="false">Clean!R107</f>
        <v>4558.09</v>
      </c>
      <c r="Z107" s="4" t="n">
        <f aca="false">IF(X107="",IF(Y107="",0,""),X107)</f>
        <v>15000</v>
      </c>
      <c r="AA107" s="4" t="n">
        <f aca="false">IF(Y107="",IF(X107="",0,IF(X107=0,0,ROUND(X107*Strategies!$B$12,2))),Y107)</f>
        <v>4558.09</v>
      </c>
      <c r="AB107" s="2" t="str">
        <f aca="false">IF(AND(X107="",Y107=""),"no card (structural)",IF(X107="","limit missing – verify",IF(Y107="","spend imputed by ratio","complete")))</f>
        <v>complete</v>
      </c>
      <c r="AC107" s="4" t="n">
        <f aca="false">Clean!S107</f>
        <v>0</v>
      </c>
      <c r="AD107" s="4" t="n">
        <f aca="false">Clean!T107</f>
        <v>0</v>
      </c>
      <c r="AE107" s="4" t="n">
        <f aca="false">IF(AC107="",IF(AD107="",0,""),AC107)</f>
        <v>0</v>
      </c>
      <c r="AF107" s="4" t="n">
        <f aca="false">IF(AD107="",IF(AC107="",0,IF(AC107=0,0,ROUND(AC107*Strategies!$B$13,0))),AD107)</f>
        <v>0</v>
      </c>
      <c r="AG107" s="3" t="str">
        <f aca="false">Clean!V107</f>
        <v/>
      </c>
      <c r="AH107" s="3" t="n">
        <f aca="false">IF(AG107="",0,AG107)</f>
        <v>0</v>
      </c>
      <c r="AI107" s="3" t="n">
        <f aca="false">IF(AG107="",1,0)</f>
        <v>1</v>
      </c>
      <c r="AJ107" s="3" t="n">
        <f aca="false">Missing_Matrix!W107</f>
        <v>1</v>
      </c>
      <c r="AK107" s="2" t="str">
        <f aca="false">IF(AJ107=0,"keep","drop")</f>
        <v>drop</v>
      </c>
      <c r="AL107" s="2" t="str">
        <f aca="false">IF(Missing_Matrix!B107+Missing_Matrix!G107+Missing_Matrix!H107+Missing_Matrix!J107+Missing_Matrix!K107+Missing_Matrix!L107+Missing_Matrix!M107+Missing_Matrix!U107=0,"keep","drop")</f>
        <v>keep</v>
      </c>
    </row>
    <row r="108" customFormat="false" ht="15" hidden="false" customHeight="false" outlineLevel="0" collapsed="false">
      <c r="A108" s="2" t="str">
        <f aca="false">Clean!A108</f>
        <v>CL00107</v>
      </c>
      <c r="B108" s="3" t="n">
        <f aca="false">Clean!B108</f>
        <v>56</v>
      </c>
      <c r="C108" s="3" t="n">
        <f aca="false">IF(B108="",Strategies!$B$5,B108)</f>
        <v>56</v>
      </c>
      <c r="D108" s="3" t="n">
        <f aca="false">IF(B108="",1,0)</f>
        <v>0</v>
      </c>
      <c r="E108" s="2" t="str">
        <f aca="false">Clean!E108</f>
        <v/>
      </c>
      <c r="F108" s="2" t="str">
        <f aca="false">IF(E108="","Unknown",E108)</f>
        <v>Unknown</v>
      </c>
      <c r="G108" s="4" t="n">
        <f aca="false">Clean!G108</f>
        <v>68900</v>
      </c>
      <c r="H108" s="4" t="n">
        <f aca="false">IF(G108="",Strategies!$B$7,G108)</f>
        <v>68900</v>
      </c>
      <c r="I108" s="4" t="n">
        <f aca="false">IF(G108="",Strategies!$B$8,G108)</f>
        <v>68900</v>
      </c>
      <c r="J108" s="4" t="n">
        <f aca="false">IF(G108="",IFERROR(VLOOKUP(E108,Strategies!$A$26:$G$35,7,FALSE()),Strategies!$B$8),G108)</f>
        <v>68900</v>
      </c>
      <c r="K108" s="3" t="n">
        <f aca="false">IF(G108="",1,0)</f>
        <v>0</v>
      </c>
      <c r="L108" s="3" t="n">
        <f aca="false">Clean!H108</f>
        <v>14</v>
      </c>
      <c r="M108" s="5" t="n">
        <f aca="false">Clean!I108</f>
        <v>40819</v>
      </c>
      <c r="N108" s="3" t="n">
        <f aca="false">IF(L108="",IF(M108="",Strategies!$B$6,DATEDIF(M108,DATE(2026,9,13),"y")),L108)</f>
        <v>14</v>
      </c>
      <c r="O108" s="2" t="str">
        <f aca="false">IF(L108&lt;&gt;"","observed",IF(M108&lt;&gt;"","derived from date","median (fallback)"))</f>
        <v>observed</v>
      </c>
      <c r="P108" s="4" t="n">
        <f aca="false">Clean!M108</f>
        <v>105944.46</v>
      </c>
      <c r="Q108" s="4" t="n">
        <f aca="false">IF(P108="",Strategies!$B$9,P108)</f>
        <v>105944.46</v>
      </c>
      <c r="R108" s="3" t="n">
        <f aca="false">IF(P108="",1,0)</f>
        <v>0</v>
      </c>
      <c r="S108" s="3" t="n">
        <f aca="false">Clean!U108</f>
        <v>654</v>
      </c>
      <c r="T108" s="3" t="n">
        <f aca="false">IF(S108="",Strategies!$B$10,S108)</f>
        <v>654</v>
      </c>
      <c r="U108" s="2" t="str">
        <f aca="false">Clean!J108</f>
        <v>Branch</v>
      </c>
      <c r="V108" s="2" t="str">
        <f aca="false">IF(U108="",Strategies!$B$11,U108)</f>
        <v>Branch</v>
      </c>
      <c r="W108" s="2" t="str">
        <f aca="false">IF(U108="","Unknown",U108)</f>
        <v>Branch</v>
      </c>
      <c r="X108" s="4" t="str">
        <f aca="false">Clean!Q108</f>
        <v/>
      </c>
      <c r="Y108" s="4" t="str">
        <f aca="false">Clean!R108</f>
        <v/>
      </c>
      <c r="Z108" s="4" t="n">
        <f aca="false">IF(X108="",IF(Y108="",0,""),X108)</f>
        <v>0</v>
      </c>
      <c r="AA108" s="4" t="n">
        <f aca="false">IF(Y108="",IF(X108="",0,IF(X108=0,0,ROUND(X108*Strategies!$B$12,2))),Y108)</f>
        <v>0</v>
      </c>
      <c r="AB108" s="2" t="str">
        <f aca="false">IF(AND(X108="",Y108=""),"no card (structural)",IF(X108="","limit missing – verify",IF(Y108="","spend imputed by ratio","complete")))</f>
        <v>no card (structural)</v>
      </c>
      <c r="AC108" s="4" t="str">
        <f aca="false">Clean!S108</f>
        <v/>
      </c>
      <c r="AD108" s="4" t="str">
        <f aca="false">Clean!T108</f>
        <v/>
      </c>
      <c r="AE108" s="4" t="n">
        <f aca="false">IF(AC108="",IF(AD108="",0,""),AC108)</f>
        <v>0</v>
      </c>
      <c r="AF108" s="4" t="n">
        <f aca="false">IF(AD108="",IF(AC108="",0,IF(AC108=0,0,ROUND(AC108*Strategies!$B$13,0))),AD108)</f>
        <v>0</v>
      </c>
      <c r="AG108" s="3" t="n">
        <f aca="false">Clean!V108</f>
        <v>1</v>
      </c>
      <c r="AH108" s="3" t="n">
        <f aca="false">IF(AG108="",0,AG108)</f>
        <v>1</v>
      </c>
      <c r="AI108" s="3" t="n">
        <f aca="false">IF(AG108="",1,0)</f>
        <v>0</v>
      </c>
      <c r="AJ108" s="3" t="n">
        <f aca="false">Missing_Matrix!W108</f>
        <v>5</v>
      </c>
      <c r="AK108" s="2" t="str">
        <f aca="false">IF(AJ108=0,"keep","drop")</f>
        <v>drop</v>
      </c>
      <c r="AL108" s="2" t="str">
        <f aca="false">IF(Missing_Matrix!B108+Missing_Matrix!G108+Missing_Matrix!H108+Missing_Matrix!J108+Missing_Matrix!K108+Missing_Matrix!L108+Missing_Matrix!M108+Missing_Matrix!U108=0,"keep","drop")</f>
        <v>keep</v>
      </c>
    </row>
    <row r="109" customFormat="false" ht="15" hidden="false" customHeight="false" outlineLevel="0" collapsed="false">
      <c r="A109" s="2" t="str">
        <f aca="false">Clean!A109</f>
        <v>CL00108</v>
      </c>
      <c r="B109" s="3" t="n">
        <f aca="false">Clean!B109</f>
        <v>81</v>
      </c>
      <c r="C109" s="3" t="n">
        <f aca="false">IF(B109="",Strategies!$B$5,B109)</f>
        <v>81</v>
      </c>
      <c r="D109" s="3" t="n">
        <f aca="false">IF(B109="",1,0)</f>
        <v>0</v>
      </c>
      <c r="E109" s="2" t="str">
        <f aca="false">Clean!E109</f>
        <v>Self-employed</v>
      </c>
      <c r="F109" s="2" t="str">
        <f aca="false">IF(E109="","Unknown",E109)</f>
        <v>Self-employed</v>
      </c>
      <c r="G109" s="4" t="n">
        <f aca="false">Clean!G109</f>
        <v>58600</v>
      </c>
      <c r="H109" s="4" t="n">
        <f aca="false">IF(G109="",Strategies!$B$7,G109)</f>
        <v>58600</v>
      </c>
      <c r="I109" s="4" t="n">
        <f aca="false">IF(G109="",Strategies!$B$8,G109)</f>
        <v>58600</v>
      </c>
      <c r="J109" s="4" t="n">
        <f aca="false">IF(G109="",IFERROR(VLOOKUP(E109,Strategies!$A$26:$G$35,7,FALSE()),Strategies!$B$8),G109)</f>
        <v>58600</v>
      </c>
      <c r="K109" s="3" t="n">
        <f aca="false">IF(G109="",1,0)</f>
        <v>0</v>
      </c>
      <c r="L109" s="3" t="n">
        <f aca="false">Clean!H109</f>
        <v>27</v>
      </c>
      <c r="M109" s="5" t="n">
        <f aca="false">Clean!I109</f>
        <v>36331</v>
      </c>
      <c r="N109" s="3" t="n">
        <f aca="false">IF(L109="",IF(M109="",Strategies!$B$6,DATEDIF(M109,DATE(2026,9,13),"y")),L109)</f>
        <v>27</v>
      </c>
      <c r="O109" s="2" t="str">
        <f aca="false">IF(L109&lt;&gt;"","observed",IF(M109&lt;&gt;"","derived from date","median (fallback)"))</f>
        <v>observed</v>
      </c>
      <c r="P109" s="4" t="n">
        <f aca="false">Clean!M109</f>
        <v>94387.76</v>
      </c>
      <c r="Q109" s="4" t="n">
        <f aca="false">IF(P109="",Strategies!$B$9,P109)</f>
        <v>94387.76</v>
      </c>
      <c r="R109" s="3" t="n">
        <f aca="false">IF(P109="",1,0)</f>
        <v>0</v>
      </c>
      <c r="S109" s="3" t="n">
        <f aca="false">Clean!U109</f>
        <v>662</v>
      </c>
      <c r="T109" s="3" t="n">
        <f aca="false">IF(S109="",Strategies!$B$10,S109)</f>
        <v>662</v>
      </c>
      <c r="U109" s="2" t="str">
        <f aca="false">Clean!J109</f>
        <v>Phone</v>
      </c>
      <c r="V109" s="2" t="str">
        <f aca="false">IF(U109="",Strategies!$B$11,U109)</f>
        <v>Phone</v>
      </c>
      <c r="W109" s="2" t="str">
        <f aca="false">IF(U109="","Unknown",U109)</f>
        <v>Phone</v>
      </c>
      <c r="X109" s="4" t="n">
        <f aca="false">Clean!Q109</f>
        <v>14000</v>
      </c>
      <c r="Y109" s="4" t="n">
        <f aca="false">Clean!R109</f>
        <v>3382.78</v>
      </c>
      <c r="Z109" s="4" t="n">
        <f aca="false">IF(X109="",IF(Y109="",0,""),X109)</f>
        <v>14000</v>
      </c>
      <c r="AA109" s="4" t="n">
        <f aca="false">IF(Y109="",IF(X109="",0,IF(X109=0,0,ROUND(X109*Strategies!$B$12,2))),Y109)</f>
        <v>3382.78</v>
      </c>
      <c r="AB109" s="2" t="str">
        <f aca="false">IF(AND(X109="",Y109=""),"no card (structural)",IF(X109="","limit missing – verify",IF(Y109="","spend imputed by ratio","complete")))</f>
        <v>complete</v>
      </c>
      <c r="AC109" s="4" t="n">
        <f aca="false">Clean!S109</f>
        <v>0</v>
      </c>
      <c r="AD109" s="4" t="n">
        <f aca="false">Clean!T109</f>
        <v>0</v>
      </c>
      <c r="AE109" s="4" t="n">
        <f aca="false">IF(AC109="",IF(AD109="",0,""),AC109)</f>
        <v>0</v>
      </c>
      <c r="AF109" s="4" t="n">
        <f aca="false">IF(AD109="",IF(AC109="",0,IF(AC109=0,0,ROUND(AC109*Strategies!$B$13,0))),AD109)</f>
        <v>0</v>
      </c>
      <c r="AG109" s="3" t="n">
        <f aca="false">Clean!V109</f>
        <v>1</v>
      </c>
      <c r="AH109" s="3" t="n">
        <f aca="false">IF(AG109="",0,AG109)</f>
        <v>1</v>
      </c>
      <c r="AI109" s="3" t="n">
        <f aca="false">IF(AG109="",1,0)</f>
        <v>0</v>
      </c>
      <c r="AJ109" s="3" t="n">
        <f aca="false">Missing_Matrix!W109</f>
        <v>0</v>
      </c>
      <c r="AK109" s="2" t="str">
        <f aca="false">IF(AJ109=0,"keep","drop")</f>
        <v>keep</v>
      </c>
      <c r="AL109" s="2" t="str">
        <f aca="false">IF(Missing_Matrix!B109+Missing_Matrix!G109+Missing_Matrix!H109+Missing_Matrix!J109+Missing_Matrix!K109+Missing_Matrix!L109+Missing_Matrix!M109+Missing_Matrix!U109=0,"keep","drop")</f>
        <v>keep</v>
      </c>
    </row>
    <row r="110" customFormat="false" ht="15" hidden="false" customHeight="false" outlineLevel="0" collapsed="false">
      <c r="A110" s="2" t="str">
        <f aca="false">Clean!A110</f>
        <v>CL00109</v>
      </c>
      <c r="B110" s="3" t="n">
        <f aca="false">Clean!B110</f>
        <v>60</v>
      </c>
      <c r="C110" s="3" t="n">
        <f aca="false">IF(B110="",Strategies!$B$5,B110)</f>
        <v>60</v>
      </c>
      <c r="D110" s="3" t="n">
        <f aca="false">IF(B110="",1,0)</f>
        <v>0</v>
      </c>
      <c r="E110" s="2" t="str">
        <f aca="false">Clean!E110</f>
        <v>Manual worker</v>
      </c>
      <c r="F110" s="2" t="str">
        <f aca="false">IF(E110="","Unknown",E110)</f>
        <v>Manual worker</v>
      </c>
      <c r="G110" s="4" t="n">
        <f aca="false">Clean!G110</f>
        <v>30600</v>
      </c>
      <c r="H110" s="4" t="n">
        <f aca="false">IF(G110="",Strategies!$B$7,G110)</f>
        <v>30600</v>
      </c>
      <c r="I110" s="4" t="n">
        <f aca="false">IF(G110="",Strategies!$B$8,G110)</f>
        <v>30600</v>
      </c>
      <c r="J110" s="4" t="n">
        <f aca="false">IF(G110="",IFERROR(VLOOKUP(E110,Strategies!$A$26:$G$35,7,FALSE()),Strategies!$B$8),G110)</f>
        <v>30600</v>
      </c>
      <c r="K110" s="3" t="n">
        <f aca="false">IF(G110="",1,0)</f>
        <v>0</v>
      </c>
      <c r="L110" s="3" t="n">
        <f aca="false">Clean!H110</f>
        <v>10</v>
      </c>
      <c r="M110" s="5" t="n">
        <f aca="false">Clean!I110</f>
        <v>42514</v>
      </c>
      <c r="N110" s="3" t="n">
        <f aca="false">IF(L110="",IF(M110="",Strategies!$B$6,DATEDIF(M110,DATE(2026,9,13),"y")),L110)</f>
        <v>10</v>
      </c>
      <c r="O110" s="2" t="str">
        <f aca="false">IF(L110&lt;&gt;"","observed",IF(M110&lt;&gt;"","derived from date","median (fallback)"))</f>
        <v>observed</v>
      </c>
      <c r="P110" s="4" t="n">
        <f aca="false">Clean!M110</f>
        <v>31058.02</v>
      </c>
      <c r="Q110" s="4" t="n">
        <f aca="false">IF(P110="",Strategies!$B$9,P110)</f>
        <v>31058.02</v>
      </c>
      <c r="R110" s="3" t="n">
        <f aca="false">IF(P110="",1,0)</f>
        <v>0</v>
      </c>
      <c r="S110" s="3" t="n">
        <f aca="false">Clean!U110</f>
        <v>622</v>
      </c>
      <c r="T110" s="3" t="n">
        <f aca="false">IF(S110="",Strategies!$B$10,S110)</f>
        <v>622</v>
      </c>
      <c r="U110" s="2" t="str">
        <f aca="false">Clean!J110</f>
        <v>Branch</v>
      </c>
      <c r="V110" s="2" t="str">
        <f aca="false">IF(U110="",Strategies!$B$11,U110)</f>
        <v>Branch</v>
      </c>
      <c r="W110" s="2" t="str">
        <f aca="false">IF(U110="","Unknown",U110)</f>
        <v>Branch</v>
      </c>
      <c r="X110" s="4" t="n">
        <f aca="false">Clean!Q110</f>
        <v>6000</v>
      </c>
      <c r="Y110" s="4" t="n">
        <f aca="false">Clean!R110</f>
        <v>732.89</v>
      </c>
      <c r="Z110" s="4" t="n">
        <f aca="false">IF(X110="",IF(Y110="",0,""),X110)</f>
        <v>6000</v>
      </c>
      <c r="AA110" s="4" t="n">
        <f aca="false">IF(Y110="",IF(X110="",0,IF(X110=0,0,ROUND(X110*Strategies!$B$12,2))),Y110)</f>
        <v>732.89</v>
      </c>
      <c r="AB110" s="2" t="str">
        <f aca="false">IF(AND(X110="",Y110=""),"no card (structural)",IF(X110="","limit missing – verify",IF(Y110="","spend imputed by ratio","complete")))</f>
        <v>complete</v>
      </c>
      <c r="AC110" s="4" t="n">
        <f aca="false">Clean!S110</f>
        <v>104000</v>
      </c>
      <c r="AD110" s="4" t="n">
        <f aca="false">Clean!T110</f>
        <v>653</v>
      </c>
      <c r="AE110" s="4" t="n">
        <f aca="false">IF(AC110="",IF(AD110="",0,""),AC110)</f>
        <v>104000</v>
      </c>
      <c r="AF110" s="4" t="n">
        <f aca="false">IF(AD110="",IF(AC110="",0,IF(AC110=0,0,ROUND(AC110*Strategies!$B$13,0))),AD110)</f>
        <v>653</v>
      </c>
      <c r="AG110" s="3" t="n">
        <f aca="false">Clean!V110</f>
        <v>1</v>
      </c>
      <c r="AH110" s="3" t="n">
        <f aca="false">IF(AG110="",0,AG110)</f>
        <v>1</v>
      </c>
      <c r="AI110" s="3" t="n">
        <f aca="false">IF(AG110="",1,0)</f>
        <v>0</v>
      </c>
      <c r="AJ110" s="3" t="n">
        <f aca="false">Missing_Matrix!W110</f>
        <v>0</v>
      </c>
      <c r="AK110" s="2" t="str">
        <f aca="false">IF(AJ110=0,"keep","drop")</f>
        <v>keep</v>
      </c>
      <c r="AL110" s="2" t="str">
        <f aca="false">IF(Missing_Matrix!B110+Missing_Matrix!G110+Missing_Matrix!H110+Missing_Matrix!J110+Missing_Matrix!K110+Missing_Matrix!L110+Missing_Matrix!M110+Missing_Matrix!U110=0,"keep","drop")</f>
        <v>keep</v>
      </c>
    </row>
    <row r="111" customFormat="false" ht="15" hidden="false" customHeight="false" outlineLevel="0" collapsed="false">
      <c r="A111" s="2" t="str">
        <f aca="false">Clean!A111</f>
        <v>CL00110</v>
      </c>
      <c r="B111" s="3" t="n">
        <f aca="false">Clean!B111</f>
        <v>64</v>
      </c>
      <c r="C111" s="3" t="n">
        <f aca="false">IF(B111="",Strategies!$B$5,B111)</f>
        <v>64</v>
      </c>
      <c r="D111" s="3" t="n">
        <f aca="false">IF(B111="",1,0)</f>
        <v>0</v>
      </c>
      <c r="E111" s="2" t="str">
        <f aca="false">Clean!E111</f>
        <v>Teacher</v>
      </c>
      <c r="F111" s="2" t="str">
        <f aca="false">IF(E111="","Unknown",E111)</f>
        <v>Teacher</v>
      </c>
      <c r="G111" s="4" t="n">
        <f aca="false">Clean!G111</f>
        <v>63500</v>
      </c>
      <c r="H111" s="4" t="n">
        <f aca="false">IF(G111="",Strategies!$B$7,G111)</f>
        <v>63500</v>
      </c>
      <c r="I111" s="4" t="n">
        <f aca="false">IF(G111="",Strategies!$B$8,G111)</f>
        <v>63500</v>
      </c>
      <c r="J111" s="4" t="n">
        <f aca="false">IF(G111="",IFERROR(VLOOKUP(E111,Strategies!$A$26:$G$35,7,FALSE()),Strategies!$B$8),G111)</f>
        <v>63500</v>
      </c>
      <c r="K111" s="3" t="n">
        <f aca="false">IF(G111="",1,0)</f>
        <v>0</v>
      </c>
      <c r="L111" s="3" t="n">
        <f aca="false">Clean!H111</f>
        <v>20</v>
      </c>
      <c r="M111" s="5" t="n">
        <f aca="false">Clean!I111</f>
        <v>38912</v>
      </c>
      <c r="N111" s="3" t="n">
        <f aca="false">IF(L111="",IF(M111="",Strategies!$B$6,DATEDIF(M111,DATE(2026,9,13),"y")),L111)</f>
        <v>20</v>
      </c>
      <c r="O111" s="2" t="str">
        <f aca="false">IF(L111&lt;&gt;"","observed",IF(M111&lt;&gt;"","derived from date","median (fallback)"))</f>
        <v>observed</v>
      </c>
      <c r="P111" s="4" t="n">
        <f aca="false">Clean!M111</f>
        <v>148679.78</v>
      </c>
      <c r="Q111" s="4" t="n">
        <f aca="false">IF(P111="",Strategies!$B$9,P111)</f>
        <v>148679.78</v>
      </c>
      <c r="R111" s="3" t="n">
        <f aca="false">IF(P111="",1,0)</f>
        <v>0</v>
      </c>
      <c r="S111" s="3" t="n">
        <f aca="false">Clean!U111</f>
        <v>628</v>
      </c>
      <c r="T111" s="3" t="n">
        <f aca="false">IF(S111="",Strategies!$B$10,S111)</f>
        <v>628</v>
      </c>
      <c r="U111" s="2" t="str">
        <f aca="false">Clean!J111</f>
        <v>App</v>
      </c>
      <c r="V111" s="2" t="str">
        <f aca="false">IF(U111="",Strategies!$B$11,U111)</f>
        <v>App</v>
      </c>
      <c r="W111" s="2" t="str">
        <f aca="false">IF(U111="","Unknown",U111)</f>
        <v>App</v>
      </c>
      <c r="X111" s="4" t="n">
        <f aca="false">Clean!Q111</f>
        <v>13000</v>
      </c>
      <c r="Y111" s="4" t="n">
        <f aca="false">Clean!R111</f>
        <v>4941.74</v>
      </c>
      <c r="Z111" s="4" t="n">
        <f aca="false">IF(X111="",IF(Y111="",0,""),X111)</f>
        <v>13000</v>
      </c>
      <c r="AA111" s="4" t="n">
        <f aca="false">IF(Y111="",IF(X111="",0,IF(X111=0,0,ROUND(X111*Strategies!$B$12,2))),Y111)</f>
        <v>4941.74</v>
      </c>
      <c r="AB111" s="2" t="str">
        <f aca="false">IF(AND(X111="",Y111=""),"no card (structural)",IF(X111="","limit missing – verify",IF(Y111="","spend imputed by ratio","complete")))</f>
        <v>complete</v>
      </c>
      <c r="AC111" s="4" t="n">
        <f aca="false">Clean!S111</f>
        <v>0</v>
      </c>
      <c r="AD111" s="4" t="n">
        <f aca="false">Clean!T111</f>
        <v>0</v>
      </c>
      <c r="AE111" s="4" t="n">
        <f aca="false">IF(AC111="",IF(AD111="",0,""),AC111)</f>
        <v>0</v>
      </c>
      <c r="AF111" s="4" t="n">
        <f aca="false">IF(AD111="",IF(AC111="",0,IF(AC111=0,0,ROUND(AC111*Strategies!$B$13,0))),AD111)</f>
        <v>0</v>
      </c>
      <c r="AG111" s="3" t="n">
        <f aca="false">Clean!V111</f>
        <v>1</v>
      </c>
      <c r="AH111" s="3" t="n">
        <f aca="false">IF(AG111="",0,AG111)</f>
        <v>1</v>
      </c>
      <c r="AI111" s="3" t="n">
        <f aca="false">IF(AG111="",1,0)</f>
        <v>0</v>
      </c>
      <c r="AJ111" s="3" t="n">
        <f aca="false">Missing_Matrix!W111</f>
        <v>0</v>
      </c>
      <c r="AK111" s="2" t="str">
        <f aca="false">IF(AJ111=0,"keep","drop")</f>
        <v>keep</v>
      </c>
      <c r="AL111" s="2" t="str">
        <f aca="false">IF(Missing_Matrix!B111+Missing_Matrix!G111+Missing_Matrix!H111+Missing_Matrix!J111+Missing_Matrix!K111+Missing_Matrix!L111+Missing_Matrix!M111+Missing_Matrix!U111=0,"keep","drop")</f>
        <v>keep</v>
      </c>
    </row>
    <row r="112" customFormat="false" ht="15" hidden="false" customHeight="false" outlineLevel="0" collapsed="false">
      <c r="A112" s="2" t="str">
        <f aca="false">Clean!A112</f>
        <v>CL00111</v>
      </c>
      <c r="B112" s="3" t="n">
        <f aca="false">Clean!B112</f>
        <v>35</v>
      </c>
      <c r="C112" s="3" t="n">
        <f aca="false">IF(B112="",Strategies!$B$5,B112)</f>
        <v>35</v>
      </c>
      <c r="D112" s="3" t="n">
        <f aca="false">IF(B112="",1,0)</f>
        <v>0</v>
      </c>
      <c r="E112" s="2" t="str">
        <f aca="false">Clean!E112</f>
        <v>Manual worker</v>
      </c>
      <c r="F112" s="2" t="str">
        <f aca="false">IF(E112="","Unknown",E112)</f>
        <v>Manual worker</v>
      </c>
      <c r="G112" s="4" t="n">
        <f aca="false">Clean!G112</f>
        <v>14800</v>
      </c>
      <c r="H112" s="4" t="n">
        <f aca="false">IF(G112="",Strategies!$B$7,G112)</f>
        <v>14800</v>
      </c>
      <c r="I112" s="4" t="n">
        <f aca="false">IF(G112="",Strategies!$B$8,G112)</f>
        <v>14800</v>
      </c>
      <c r="J112" s="4" t="n">
        <f aca="false">IF(G112="",IFERROR(VLOOKUP(E112,Strategies!$A$26:$G$35,7,FALSE()),Strategies!$B$8),G112)</f>
        <v>14800</v>
      </c>
      <c r="K112" s="3" t="n">
        <f aca="false">IF(G112="",1,0)</f>
        <v>0</v>
      </c>
      <c r="L112" s="3" t="n">
        <f aca="false">Clean!H112</f>
        <v>10</v>
      </c>
      <c r="M112" s="5" t="n">
        <f aca="false">Clean!I112</f>
        <v>42461</v>
      </c>
      <c r="N112" s="3" t="n">
        <f aca="false">IF(L112="",IF(M112="",Strategies!$B$6,DATEDIF(M112,DATE(2026,9,13),"y")),L112)</f>
        <v>10</v>
      </c>
      <c r="O112" s="2" t="str">
        <f aca="false">IF(L112&lt;&gt;"","observed",IF(M112&lt;&gt;"","derived from date","median (fallback)"))</f>
        <v>observed</v>
      </c>
      <c r="P112" s="4" t="n">
        <f aca="false">Clean!M112</f>
        <v>0</v>
      </c>
      <c r="Q112" s="4" t="n">
        <f aca="false">IF(P112="",Strategies!$B$9,P112)</f>
        <v>0</v>
      </c>
      <c r="R112" s="3" t="n">
        <f aca="false">IF(P112="",1,0)</f>
        <v>0</v>
      </c>
      <c r="S112" s="3" t="n">
        <f aca="false">Clean!U112</f>
        <v>544</v>
      </c>
      <c r="T112" s="3" t="n">
        <f aca="false">IF(S112="",Strategies!$B$10,S112)</f>
        <v>544</v>
      </c>
      <c r="U112" s="2" t="str">
        <f aca="false">Clean!J112</f>
        <v>Online Banking</v>
      </c>
      <c r="V112" s="2" t="str">
        <f aca="false">IF(U112="",Strategies!$B$11,U112)</f>
        <v>Online Banking</v>
      </c>
      <c r="W112" s="2" t="str">
        <f aca="false">IF(U112="","Unknown",U112)</f>
        <v>Online Banking</v>
      </c>
      <c r="X112" s="4" t="n">
        <f aca="false">Clean!Q112</f>
        <v>0</v>
      </c>
      <c r="Y112" s="4" t="n">
        <f aca="false">Clean!R112</f>
        <v>0</v>
      </c>
      <c r="Z112" s="4" t="n">
        <f aca="false">IF(X112="",IF(Y112="",0,""),X112)</f>
        <v>0</v>
      </c>
      <c r="AA112" s="4" t="n">
        <f aca="false">IF(Y112="",IF(X112="",0,IF(X112=0,0,ROUND(X112*Strategies!$B$12,2))),Y112)</f>
        <v>0</v>
      </c>
      <c r="AB112" s="2" t="str">
        <f aca="false">IF(AND(X112="",Y112=""),"no card (structural)",IF(X112="","limit missing – verify",IF(Y112="","spend imputed by ratio","complete")))</f>
        <v>complete</v>
      </c>
      <c r="AC112" s="4" t="n">
        <f aca="false">Clean!S112</f>
        <v>0</v>
      </c>
      <c r="AD112" s="4" t="n">
        <f aca="false">Clean!T112</f>
        <v>0</v>
      </c>
      <c r="AE112" s="4" t="n">
        <f aca="false">IF(AC112="",IF(AD112="",0,""),AC112)</f>
        <v>0</v>
      </c>
      <c r="AF112" s="4" t="n">
        <f aca="false">IF(AD112="",IF(AC112="",0,IF(AC112=0,0,ROUND(AC112*Strategies!$B$13,0))),AD112)</f>
        <v>0</v>
      </c>
      <c r="AG112" s="3" t="n">
        <f aca="false">Clean!V112</f>
        <v>1</v>
      </c>
      <c r="AH112" s="3" t="n">
        <f aca="false">IF(AG112="",0,AG112)</f>
        <v>1</v>
      </c>
      <c r="AI112" s="3" t="n">
        <f aca="false">IF(AG112="",1,0)</f>
        <v>0</v>
      </c>
      <c r="AJ112" s="3" t="n">
        <f aca="false">Missing_Matrix!W112</f>
        <v>0</v>
      </c>
      <c r="AK112" s="2" t="str">
        <f aca="false">IF(AJ112=0,"keep","drop")</f>
        <v>keep</v>
      </c>
      <c r="AL112" s="2" t="str">
        <f aca="false">IF(Missing_Matrix!B112+Missing_Matrix!G112+Missing_Matrix!H112+Missing_Matrix!J112+Missing_Matrix!K112+Missing_Matrix!L112+Missing_Matrix!M112+Missing_Matrix!U112=0,"keep","drop")</f>
        <v>keep</v>
      </c>
    </row>
    <row r="113" customFormat="false" ht="15" hidden="false" customHeight="false" outlineLevel="0" collapsed="false">
      <c r="A113" s="2" t="str">
        <f aca="false">Clean!A113</f>
        <v>CL00112</v>
      </c>
      <c r="B113" s="3" t="n">
        <f aca="false">Clean!B113</f>
        <v>78</v>
      </c>
      <c r="C113" s="3" t="n">
        <f aca="false">IF(B113="",Strategies!$B$5,B113)</f>
        <v>78</v>
      </c>
      <c r="D113" s="3" t="n">
        <f aca="false">IF(B113="",1,0)</f>
        <v>0</v>
      </c>
      <c r="E113" s="2" t="str">
        <f aca="false">Clean!E113</f>
        <v>Retired</v>
      </c>
      <c r="F113" s="2" t="str">
        <f aca="false">IF(E113="","Unknown",E113)</f>
        <v>Retired</v>
      </c>
      <c r="G113" s="4" t="n">
        <f aca="false">Clean!G113</f>
        <v>17000</v>
      </c>
      <c r="H113" s="4" t="n">
        <f aca="false">IF(G113="",Strategies!$B$7,G113)</f>
        <v>17000</v>
      </c>
      <c r="I113" s="4" t="n">
        <f aca="false">IF(G113="",Strategies!$B$8,G113)</f>
        <v>17000</v>
      </c>
      <c r="J113" s="4" t="n">
        <f aca="false">IF(G113="",IFERROR(VLOOKUP(E113,Strategies!$A$26:$G$35,7,FALSE()),Strategies!$B$8),G113)</f>
        <v>17000</v>
      </c>
      <c r="K113" s="3" t="n">
        <f aca="false">IF(G113="",1,0)</f>
        <v>0</v>
      </c>
      <c r="L113" s="3" t="n">
        <f aca="false">Clean!H113</f>
        <v>4</v>
      </c>
      <c r="M113" s="5" t="n">
        <f aca="false">Clean!I113</f>
        <v>44649</v>
      </c>
      <c r="N113" s="3" t="n">
        <f aca="false">IF(L113="",IF(M113="",Strategies!$B$6,DATEDIF(M113,DATE(2026,9,13),"y")),L113)</f>
        <v>4</v>
      </c>
      <c r="O113" s="2" t="str">
        <f aca="false">IF(L113&lt;&gt;"","observed",IF(M113&lt;&gt;"","derived from date","median (fallback)"))</f>
        <v>observed</v>
      </c>
      <c r="P113" s="4" t="n">
        <f aca="false">Clean!M113</f>
        <v>3091.12</v>
      </c>
      <c r="Q113" s="4" t="n">
        <f aca="false">IF(P113="",Strategies!$B$9,P113)</f>
        <v>3091.12</v>
      </c>
      <c r="R113" s="3" t="n">
        <f aca="false">IF(P113="",1,0)</f>
        <v>0</v>
      </c>
      <c r="S113" s="3" t="n">
        <f aca="false">Clean!U113</f>
        <v>501</v>
      </c>
      <c r="T113" s="3" t="n">
        <f aca="false">IF(S113="",Strategies!$B$10,S113)</f>
        <v>501</v>
      </c>
      <c r="U113" s="2" t="str">
        <f aca="false">Clean!J113</f>
        <v>Online Banking</v>
      </c>
      <c r="V113" s="2" t="str">
        <f aca="false">IF(U113="",Strategies!$B$11,U113)</f>
        <v>Online Banking</v>
      </c>
      <c r="W113" s="2" t="str">
        <f aca="false">IF(U113="","Unknown",U113)</f>
        <v>Online Banking</v>
      </c>
      <c r="X113" s="4" t="n">
        <f aca="false">Clean!Q113</f>
        <v>3000</v>
      </c>
      <c r="Y113" s="4" t="n">
        <f aca="false">Clean!R113</f>
        <v>543.01</v>
      </c>
      <c r="Z113" s="4" t="n">
        <f aca="false">IF(X113="",IF(Y113="",0,""),X113)</f>
        <v>3000</v>
      </c>
      <c r="AA113" s="4" t="n">
        <f aca="false">IF(Y113="",IF(X113="",0,IF(X113=0,0,ROUND(X113*Strategies!$B$12,2))),Y113)</f>
        <v>543.01</v>
      </c>
      <c r="AB113" s="2" t="str">
        <f aca="false">IF(AND(X113="",Y113=""),"no card (structural)",IF(X113="","limit missing – verify",IF(Y113="","spend imputed by ratio","complete")))</f>
        <v>complete</v>
      </c>
      <c r="AC113" s="4" t="str">
        <f aca="false">Clean!S113</f>
        <v/>
      </c>
      <c r="AD113" s="4" t="str">
        <f aca="false">Clean!T113</f>
        <v/>
      </c>
      <c r="AE113" s="4" t="n">
        <f aca="false">IF(AC113="",IF(AD113="",0,""),AC113)</f>
        <v>0</v>
      </c>
      <c r="AF113" s="4" t="n">
        <f aca="false">IF(AD113="",IF(AC113="",0,IF(AC113=0,0,ROUND(AC113*Strategies!$B$13,0))),AD113)</f>
        <v>0</v>
      </c>
      <c r="AG113" s="3" t="n">
        <f aca="false">Clean!V113</f>
        <v>1</v>
      </c>
      <c r="AH113" s="3" t="n">
        <f aca="false">IF(AG113="",0,AG113)</f>
        <v>1</v>
      </c>
      <c r="AI113" s="3" t="n">
        <f aca="false">IF(AG113="",1,0)</f>
        <v>0</v>
      </c>
      <c r="AJ113" s="3" t="n">
        <f aca="false">Missing_Matrix!W113</f>
        <v>2</v>
      </c>
      <c r="AK113" s="2" t="str">
        <f aca="false">IF(AJ113=0,"keep","drop")</f>
        <v>drop</v>
      </c>
      <c r="AL113" s="2" t="str">
        <f aca="false">IF(Missing_Matrix!B113+Missing_Matrix!G113+Missing_Matrix!H113+Missing_Matrix!J113+Missing_Matrix!K113+Missing_Matrix!L113+Missing_Matrix!M113+Missing_Matrix!U113=0,"keep","drop")</f>
        <v>keep</v>
      </c>
    </row>
    <row r="114" customFormat="false" ht="15" hidden="false" customHeight="false" outlineLevel="0" collapsed="false">
      <c r="A114" s="2" t="str">
        <f aca="false">Clean!A114</f>
        <v>CL00113</v>
      </c>
      <c r="B114" s="3" t="n">
        <f aca="false">Clean!B114</f>
        <v>38</v>
      </c>
      <c r="C114" s="3" t="n">
        <f aca="false">IF(B114="",Strategies!$B$5,B114)</f>
        <v>38</v>
      </c>
      <c r="D114" s="3" t="n">
        <f aca="false">IF(B114="",1,0)</f>
        <v>0</v>
      </c>
      <c r="E114" s="2" t="str">
        <f aca="false">Clean!E114</f>
        <v>Employee</v>
      </c>
      <c r="F114" s="2" t="str">
        <f aca="false">IF(E114="","Unknown",E114)</f>
        <v>Employee</v>
      </c>
      <c r="G114" s="4" t="n">
        <f aca="false">Clean!G114</f>
        <v>34100</v>
      </c>
      <c r="H114" s="4" t="n">
        <f aca="false">IF(G114="",Strategies!$B$7,G114)</f>
        <v>34100</v>
      </c>
      <c r="I114" s="4" t="n">
        <f aca="false">IF(G114="",Strategies!$B$8,G114)</f>
        <v>34100</v>
      </c>
      <c r="J114" s="4" t="n">
        <f aca="false">IF(G114="",IFERROR(VLOOKUP(E114,Strategies!$A$26:$G$35,7,FALSE()),Strategies!$B$8),G114)</f>
        <v>34100</v>
      </c>
      <c r="K114" s="3" t="n">
        <f aca="false">IF(G114="",1,0)</f>
        <v>0</v>
      </c>
      <c r="L114" s="3" t="n">
        <f aca="false">Clean!H114</f>
        <v>6</v>
      </c>
      <c r="M114" s="5" t="n">
        <f aca="false">Clean!I114</f>
        <v>43776</v>
      </c>
      <c r="N114" s="3" t="n">
        <f aca="false">IF(L114="",IF(M114="",Strategies!$B$6,DATEDIF(M114,DATE(2026,9,13),"y")),L114)</f>
        <v>6</v>
      </c>
      <c r="O114" s="2" t="str">
        <f aca="false">IF(L114&lt;&gt;"","observed",IF(M114&lt;&gt;"","derived from date","median (fallback)"))</f>
        <v>observed</v>
      </c>
      <c r="P114" s="4" t="n">
        <f aca="false">Clean!M114</f>
        <v>26009.04</v>
      </c>
      <c r="Q114" s="4" t="n">
        <f aca="false">IF(P114="",Strategies!$B$9,P114)</f>
        <v>26009.04</v>
      </c>
      <c r="R114" s="3" t="n">
        <f aca="false">IF(P114="",1,0)</f>
        <v>0</v>
      </c>
      <c r="S114" s="3" t="n">
        <f aca="false">Clean!U114</f>
        <v>644</v>
      </c>
      <c r="T114" s="3" t="n">
        <f aca="false">IF(S114="",Strategies!$B$10,S114)</f>
        <v>644</v>
      </c>
      <c r="U114" s="2" t="str">
        <f aca="false">Clean!J114</f>
        <v>App</v>
      </c>
      <c r="V114" s="2" t="str">
        <f aca="false">IF(U114="",Strategies!$B$11,U114)</f>
        <v>App</v>
      </c>
      <c r="W114" s="2" t="str">
        <f aca="false">IF(U114="","Unknown",U114)</f>
        <v>App</v>
      </c>
      <c r="X114" s="4" t="n">
        <f aca="false">Clean!Q114</f>
        <v>8000</v>
      </c>
      <c r="Y114" s="4" t="n">
        <f aca="false">Clean!R114</f>
        <v>768.04</v>
      </c>
      <c r="Z114" s="4" t="n">
        <f aca="false">IF(X114="",IF(Y114="",0,""),X114)</f>
        <v>8000</v>
      </c>
      <c r="AA114" s="4" t="n">
        <f aca="false">IF(Y114="",IF(X114="",0,IF(X114=0,0,ROUND(X114*Strategies!$B$12,2))),Y114)</f>
        <v>768.04</v>
      </c>
      <c r="AB114" s="2" t="str">
        <f aca="false">IF(AND(X114="",Y114=""),"no card (structural)",IF(X114="","limit missing – verify",IF(Y114="","spend imputed by ratio","complete")))</f>
        <v>complete</v>
      </c>
      <c r="AC114" s="4" t="n">
        <f aca="false">Clean!S114</f>
        <v>120000</v>
      </c>
      <c r="AD114" s="4" t="n">
        <f aca="false">Clean!T114</f>
        <v>672</v>
      </c>
      <c r="AE114" s="4" t="n">
        <f aca="false">IF(AC114="",IF(AD114="",0,""),AC114)</f>
        <v>120000</v>
      </c>
      <c r="AF114" s="4" t="n">
        <f aca="false">IF(AD114="",IF(AC114="",0,IF(AC114=0,0,ROUND(AC114*Strategies!$B$13,0))),AD114)</f>
        <v>672</v>
      </c>
      <c r="AG114" s="3" t="str">
        <f aca="false">Clean!V114</f>
        <v/>
      </c>
      <c r="AH114" s="3" t="n">
        <f aca="false">IF(AG114="",0,AG114)</f>
        <v>0</v>
      </c>
      <c r="AI114" s="3" t="n">
        <f aca="false">IF(AG114="",1,0)</f>
        <v>1</v>
      </c>
      <c r="AJ114" s="3" t="n">
        <f aca="false">Missing_Matrix!W114</f>
        <v>1</v>
      </c>
      <c r="AK114" s="2" t="str">
        <f aca="false">IF(AJ114=0,"keep","drop")</f>
        <v>drop</v>
      </c>
      <c r="AL114" s="2" t="str">
        <f aca="false">IF(Missing_Matrix!B114+Missing_Matrix!G114+Missing_Matrix!H114+Missing_Matrix!J114+Missing_Matrix!K114+Missing_Matrix!L114+Missing_Matrix!M114+Missing_Matrix!U114=0,"keep","drop")</f>
        <v>keep</v>
      </c>
    </row>
    <row r="115" customFormat="false" ht="15" hidden="false" customHeight="false" outlineLevel="0" collapsed="false">
      <c r="A115" s="2" t="str">
        <f aca="false">Clean!A115</f>
        <v>CL00114</v>
      </c>
      <c r="B115" s="3" t="n">
        <f aca="false">Clean!B115</f>
        <v>51</v>
      </c>
      <c r="C115" s="3" t="n">
        <f aca="false">IF(B115="",Strategies!$B$5,B115)</f>
        <v>51</v>
      </c>
      <c r="D115" s="3" t="n">
        <f aca="false">IF(B115="",1,0)</f>
        <v>0</v>
      </c>
      <c r="E115" s="2" t="str">
        <f aca="false">Clean!E115</f>
        <v>Self-employed</v>
      </c>
      <c r="F115" s="2" t="str">
        <f aca="false">IF(E115="","Unknown",E115)</f>
        <v>Self-employed</v>
      </c>
      <c r="G115" s="4" t="n">
        <f aca="false">Clean!G115</f>
        <v>48600</v>
      </c>
      <c r="H115" s="4" t="n">
        <f aca="false">IF(G115="",Strategies!$B$7,G115)</f>
        <v>48600</v>
      </c>
      <c r="I115" s="4" t="n">
        <f aca="false">IF(G115="",Strategies!$B$8,G115)</f>
        <v>48600</v>
      </c>
      <c r="J115" s="4" t="n">
        <f aca="false">IF(G115="",IFERROR(VLOOKUP(E115,Strategies!$A$26:$G$35,7,FALSE()),Strategies!$B$8),G115)</f>
        <v>48600</v>
      </c>
      <c r="K115" s="3" t="n">
        <f aca="false">IF(G115="",1,0)</f>
        <v>0</v>
      </c>
      <c r="L115" s="3" t="n">
        <f aca="false">Clean!H115</f>
        <v>14</v>
      </c>
      <c r="M115" s="5" t="n">
        <f aca="false">Clean!I115</f>
        <v>40828</v>
      </c>
      <c r="N115" s="3" t="n">
        <f aca="false">IF(L115="",IF(M115="",Strategies!$B$6,DATEDIF(M115,DATE(2026,9,13),"y")),L115)</f>
        <v>14</v>
      </c>
      <c r="O115" s="2" t="str">
        <f aca="false">IF(L115&lt;&gt;"","observed",IF(M115&lt;&gt;"","derived from date","median (fallback)"))</f>
        <v>observed</v>
      </c>
      <c r="P115" s="4" t="n">
        <f aca="false">Clean!M115</f>
        <v>0</v>
      </c>
      <c r="Q115" s="4" t="n">
        <f aca="false">IF(P115="",Strategies!$B$9,P115)</f>
        <v>0</v>
      </c>
      <c r="R115" s="3" t="n">
        <f aca="false">IF(P115="",1,0)</f>
        <v>0</v>
      </c>
      <c r="S115" s="3" t="n">
        <f aca="false">Clean!U115</f>
        <v>677</v>
      </c>
      <c r="T115" s="3" t="n">
        <f aca="false">IF(S115="",Strategies!$B$10,S115)</f>
        <v>677</v>
      </c>
      <c r="U115" s="2" t="str">
        <f aca="false">Clean!J115</f>
        <v>Online Banking</v>
      </c>
      <c r="V115" s="2" t="str">
        <f aca="false">IF(U115="",Strategies!$B$11,U115)</f>
        <v>Online Banking</v>
      </c>
      <c r="W115" s="2" t="str">
        <f aca="false">IF(U115="","Unknown",U115)</f>
        <v>Online Banking</v>
      </c>
      <c r="X115" s="4" t="n">
        <f aca="false">Clean!Q115</f>
        <v>10500</v>
      </c>
      <c r="Y115" s="4" t="n">
        <f aca="false">Clean!R115</f>
        <v>1333.77</v>
      </c>
      <c r="Z115" s="4" t="n">
        <f aca="false">IF(X115="",IF(Y115="",0,""),X115)</f>
        <v>10500</v>
      </c>
      <c r="AA115" s="4" t="n">
        <f aca="false">IF(Y115="",IF(X115="",0,IF(X115=0,0,ROUND(X115*Strategies!$B$12,2))),Y115)</f>
        <v>1333.77</v>
      </c>
      <c r="AB115" s="2" t="str">
        <f aca="false">IF(AND(X115="",Y115=""),"no card (structural)",IF(X115="","limit missing – verify",IF(Y115="","spend imputed by ratio","complete")))</f>
        <v>complete</v>
      </c>
      <c r="AC115" s="4" t="n">
        <f aca="false">Clean!S115</f>
        <v>0</v>
      </c>
      <c r="AD115" s="4" t="n">
        <f aca="false">Clean!T115</f>
        <v>0</v>
      </c>
      <c r="AE115" s="4" t="n">
        <f aca="false">IF(AC115="",IF(AD115="",0,""),AC115)</f>
        <v>0</v>
      </c>
      <c r="AF115" s="4" t="n">
        <f aca="false">IF(AD115="",IF(AC115="",0,IF(AC115=0,0,ROUND(AC115*Strategies!$B$13,0))),AD115)</f>
        <v>0</v>
      </c>
      <c r="AG115" s="3" t="n">
        <f aca="false">Clean!V115</f>
        <v>0</v>
      </c>
      <c r="AH115" s="3" t="n">
        <f aca="false">IF(AG115="",0,AG115)</f>
        <v>0</v>
      </c>
      <c r="AI115" s="3" t="n">
        <f aca="false">IF(AG115="",1,0)</f>
        <v>0</v>
      </c>
      <c r="AJ115" s="3" t="n">
        <f aca="false">Missing_Matrix!W115</f>
        <v>0</v>
      </c>
      <c r="AK115" s="2" t="str">
        <f aca="false">IF(AJ115=0,"keep","drop")</f>
        <v>keep</v>
      </c>
      <c r="AL115" s="2" t="str">
        <f aca="false">IF(Missing_Matrix!B115+Missing_Matrix!G115+Missing_Matrix!H115+Missing_Matrix!J115+Missing_Matrix!K115+Missing_Matrix!L115+Missing_Matrix!M115+Missing_Matrix!U115=0,"keep","drop")</f>
        <v>keep</v>
      </c>
    </row>
    <row r="116" customFormat="false" ht="15" hidden="false" customHeight="false" outlineLevel="0" collapsed="false">
      <c r="A116" s="2" t="str">
        <f aca="false">Clean!A116</f>
        <v>CL00115</v>
      </c>
      <c r="B116" s="3" t="n">
        <f aca="false">Clean!B116</f>
        <v>55</v>
      </c>
      <c r="C116" s="3" t="n">
        <f aca="false">IF(B116="",Strategies!$B$5,B116)</f>
        <v>55</v>
      </c>
      <c r="D116" s="3" t="n">
        <f aca="false">IF(B116="",1,0)</f>
        <v>0</v>
      </c>
      <c r="E116" s="2" t="str">
        <f aca="false">Clean!E116</f>
        <v>Employee</v>
      </c>
      <c r="F116" s="2" t="str">
        <f aca="false">IF(E116="","Unknown",E116)</f>
        <v>Employee</v>
      </c>
      <c r="G116" s="4" t="str">
        <f aca="false">Clean!G116</f>
        <v/>
      </c>
      <c r="H116" s="4" t="n">
        <f aca="false">IF(G116="",Strategies!$B$7,G116)</f>
        <v>34752</v>
      </c>
      <c r="I116" s="4" t="n">
        <f aca="false">IF(G116="",Strategies!$B$8,G116)</f>
        <v>29500</v>
      </c>
      <c r="J116" s="4" t="n">
        <f aca="false">IF(G116="",IFERROR(VLOOKUP(E116,Strategies!$A$26:$G$35,7,FALSE()),Strategies!$B$8),G116)</f>
        <v>31600</v>
      </c>
      <c r="K116" s="3" t="n">
        <f aca="false">IF(G116="",1,0)</f>
        <v>1</v>
      </c>
      <c r="L116" s="3" t="n">
        <f aca="false">Clean!H116</f>
        <v>24</v>
      </c>
      <c r="M116" s="5" t="n">
        <f aca="false">Clean!I116</f>
        <v>37407</v>
      </c>
      <c r="N116" s="3" t="n">
        <f aca="false">IF(L116="",IF(M116="",Strategies!$B$6,DATEDIF(M116,DATE(2026,9,13),"y")),L116)</f>
        <v>24</v>
      </c>
      <c r="O116" s="2" t="str">
        <f aca="false">IF(L116&lt;&gt;"","observed",IF(M116&lt;&gt;"","derived from date","median (fallback)"))</f>
        <v>observed</v>
      </c>
      <c r="P116" s="4" t="str">
        <f aca="false">Clean!M116</f>
        <v/>
      </c>
      <c r="Q116" s="4" t="n">
        <f aca="false">IF(P116="",Strategies!$B$9,P116)</f>
        <v>10652.68</v>
      </c>
      <c r="R116" s="3" t="n">
        <f aca="false">IF(P116="",1,0)</f>
        <v>1</v>
      </c>
      <c r="S116" s="3" t="n">
        <f aca="false">Clean!U116</f>
        <v>634</v>
      </c>
      <c r="T116" s="3" t="n">
        <f aca="false">IF(S116="",Strategies!$B$10,S116)</f>
        <v>634</v>
      </c>
      <c r="U116" s="2" t="str">
        <f aca="false">Clean!J116</f>
        <v>Branch</v>
      </c>
      <c r="V116" s="2" t="str">
        <f aca="false">IF(U116="",Strategies!$B$11,U116)</f>
        <v>Branch</v>
      </c>
      <c r="W116" s="2" t="str">
        <f aca="false">IF(U116="","Unknown",U116)</f>
        <v>Branch</v>
      </c>
      <c r="X116" s="4" t="n">
        <f aca="false">Clean!Q116</f>
        <v>9000</v>
      </c>
      <c r="Y116" s="4" t="n">
        <f aca="false">Clean!R116</f>
        <v>2024.66</v>
      </c>
      <c r="Z116" s="4" t="n">
        <f aca="false">IF(X116="",IF(Y116="",0,""),X116)</f>
        <v>9000</v>
      </c>
      <c r="AA116" s="4" t="n">
        <f aca="false">IF(Y116="",IF(X116="",0,IF(X116=0,0,ROUND(X116*Strategies!$B$12,2))),Y116)</f>
        <v>2024.66</v>
      </c>
      <c r="AB116" s="2" t="str">
        <f aca="false">IF(AND(X116="",Y116=""),"no card (structural)",IF(X116="","limit missing – verify",IF(Y116="","spend imputed by ratio","complete")))</f>
        <v>complete</v>
      </c>
      <c r="AC116" s="4" t="n">
        <f aca="false">Clean!S116</f>
        <v>61000</v>
      </c>
      <c r="AD116" s="4" t="n">
        <f aca="false">Clean!T116</f>
        <v>410</v>
      </c>
      <c r="AE116" s="4" t="n">
        <f aca="false">IF(AC116="",IF(AD116="",0,""),AC116)</f>
        <v>61000</v>
      </c>
      <c r="AF116" s="4" t="n">
        <f aca="false">IF(AD116="",IF(AC116="",0,IF(AC116=0,0,ROUND(AC116*Strategies!$B$13,0))),AD116)</f>
        <v>410</v>
      </c>
      <c r="AG116" s="3" t="n">
        <f aca="false">Clean!V116</f>
        <v>2</v>
      </c>
      <c r="AH116" s="3" t="n">
        <f aca="false">IF(AG116="",0,AG116)</f>
        <v>2</v>
      </c>
      <c r="AI116" s="3" t="n">
        <f aca="false">IF(AG116="",1,0)</f>
        <v>0</v>
      </c>
      <c r="AJ116" s="3" t="n">
        <f aca="false">Missing_Matrix!W116</f>
        <v>2</v>
      </c>
      <c r="AK116" s="2" t="str">
        <f aca="false">IF(AJ116=0,"keep","drop")</f>
        <v>drop</v>
      </c>
      <c r="AL116" s="2" t="str">
        <f aca="false">IF(Missing_Matrix!B116+Missing_Matrix!G116+Missing_Matrix!H116+Missing_Matrix!J116+Missing_Matrix!K116+Missing_Matrix!L116+Missing_Matrix!M116+Missing_Matrix!U116=0,"keep","drop")</f>
        <v>drop</v>
      </c>
    </row>
    <row r="117" customFormat="false" ht="15" hidden="false" customHeight="false" outlineLevel="0" collapsed="false">
      <c r="A117" s="2" t="str">
        <f aca="false">Clean!A117</f>
        <v>CL00116</v>
      </c>
      <c r="B117" s="3" t="n">
        <f aca="false">Clean!B117</f>
        <v>66</v>
      </c>
      <c r="C117" s="3" t="n">
        <f aca="false">IF(B117="",Strategies!$B$5,B117)</f>
        <v>66</v>
      </c>
      <c r="D117" s="3" t="n">
        <f aca="false">IF(B117="",1,0)</f>
        <v>0</v>
      </c>
      <c r="E117" s="2" t="str">
        <f aca="false">Clean!E117</f>
        <v>Retired</v>
      </c>
      <c r="F117" s="2" t="str">
        <f aca="false">IF(E117="","Unknown",E117)</f>
        <v>Retired</v>
      </c>
      <c r="G117" s="4" t="n">
        <f aca="false">Clean!G117</f>
        <v>22400</v>
      </c>
      <c r="H117" s="4" t="n">
        <f aca="false">IF(G117="",Strategies!$B$7,G117)</f>
        <v>22400</v>
      </c>
      <c r="I117" s="4" t="n">
        <f aca="false">IF(G117="",Strategies!$B$8,G117)</f>
        <v>22400</v>
      </c>
      <c r="J117" s="4" t="n">
        <f aca="false">IF(G117="",IFERROR(VLOOKUP(E117,Strategies!$A$26:$G$35,7,FALSE()),Strategies!$B$8),G117)</f>
        <v>22400</v>
      </c>
      <c r="K117" s="3" t="n">
        <f aca="false">IF(G117="",1,0)</f>
        <v>0</v>
      </c>
      <c r="L117" s="3" t="n">
        <f aca="false">Clean!H117</f>
        <v>11</v>
      </c>
      <c r="M117" s="5" t="n">
        <f aca="false">Clean!I117</f>
        <v>42257</v>
      </c>
      <c r="N117" s="3" t="n">
        <f aca="false">IF(L117="",IF(M117="",Strategies!$B$6,DATEDIF(M117,DATE(2026,9,13),"y")),L117)</f>
        <v>11</v>
      </c>
      <c r="O117" s="2" t="str">
        <f aca="false">IF(L117&lt;&gt;"","observed",IF(M117&lt;&gt;"","derived from date","median (fallback)"))</f>
        <v>observed</v>
      </c>
      <c r="P117" s="4" t="n">
        <f aca="false">Clean!M117</f>
        <v>0</v>
      </c>
      <c r="Q117" s="4" t="n">
        <f aca="false">IF(P117="",Strategies!$B$9,P117)</f>
        <v>0</v>
      </c>
      <c r="R117" s="3" t="n">
        <f aca="false">IF(P117="",1,0)</f>
        <v>0</v>
      </c>
      <c r="S117" s="3" t="n">
        <f aca="false">Clean!U117</f>
        <v>618</v>
      </c>
      <c r="T117" s="3" t="n">
        <f aca="false">IF(S117="",Strategies!$B$10,S117)</f>
        <v>618</v>
      </c>
      <c r="U117" s="2" t="str">
        <f aca="false">Clean!J117</f>
        <v>Branch</v>
      </c>
      <c r="V117" s="2" t="str">
        <f aca="false">IF(U117="",Strategies!$B$11,U117)</f>
        <v>Branch</v>
      </c>
      <c r="W117" s="2" t="str">
        <f aca="false">IF(U117="","Unknown",U117)</f>
        <v>Branch</v>
      </c>
      <c r="X117" s="4" t="n">
        <f aca="false">Clean!Q117</f>
        <v>3500</v>
      </c>
      <c r="Y117" s="4" t="n">
        <f aca="false">Clean!R117</f>
        <v>2107.86</v>
      </c>
      <c r="Z117" s="4" t="n">
        <f aca="false">IF(X117="",IF(Y117="",0,""),X117)</f>
        <v>3500</v>
      </c>
      <c r="AA117" s="4" t="n">
        <f aca="false">IF(Y117="",IF(X117="",0,IF(X117=0,0,ROUND(X117*Strategies!$B$12,2))),Y117)</f>
        <v>2107.86</v>
      </c>
      <c r="AB117" s="2" t="str">
        <f aca="false">IF(AND(X117="",Y117=""),"no card (structural)",IF(X117="","limit missing – verify",IF(Y117="","spend imputed by ratio","complete")))</f>
        <v>complete</v>
      </c>
      <c r="AC117" s="4" t="n">
        <f aca="false">Clean!S117</f>
        <v>0</v>
      </c>
      <c r="AD117" s="4" t="n">
        <f aca="false">Clean!T117</f>
        <v>0</v>
      </c>
      <c r="AE117" s="4" t="n">
        <f aca="false">IF(AC117="",IF(AD117="",0,""),AC117)</f>
        <v>0</v>
      </c>
      <c r="AF117" s="4" t="n">
        <f aca="false">IF(AD117="",IF(AC117="",0,IF(AC117=0,0,ROUND(AC117*Strategies!$B$13,0))),AD117)</f>
        <v>0</v>
      </c>
      <c r="AG117" s="3" t="n">
        <f aca="false">Clean!V117</f>
        <v>0</v>
      </c>
      <c r="AH117" s="3" t="n">
        <f aca="false">IF(AG117="",0,AG117)</f>
        <v>0</v>
      </c>
      <c r="AI117" s="3" t="n">
        <f aca="false">IF(AG117="",1,0)</f>
        <v>0</v>
      </c>
      <c r="AJ117" s="3" t="n">
        <f aca="false">Missing_Matrix!W117</f>
        <v>0</v>
      </c>
      <c r="AK117" s="2" t="str">
        <f aca="false">IF(AJ117=0,"keep","drop")</f>
        <v>keep</v>
      </c>
      <c r="AL117" s="2" t="str">
        <f aca="false">IF(Missing_Matrix!B117+Missing_Matrix!G117+Missing_Matrix!H117+Missing_Matrix!J117+Missing_Matrix!K117+Missing_Matrix!L117+Missing_Matrix!M117+Missing_Matrix!U117=0,"keep","drop")</f>
        <v>keep</v>
      </c>
    </row>
    <row r="118" customFormat="false" ht="15" hidden="false" customHeight="false" outlineLevel="0" collapsed="false">
      <c r="A118" s="2" t="str">
        <f aca="false">Clean!A118</f>
        <v>CL00117</v>
      </c>
      <c r="B118" s="3" t="n">
        <f aca="false">Clean!B118</f>
        <v>46</v>
      </c>
      <c r="C118" s="3" t="n">
        <f aca="false">IF(B118="",Strategies!$B$5,B118)</f>
        <v>46</v>
      </c>
      <c r="D118" s="3" t="n">
        <f aca="false">IF(B118="",1,0)</f>
        <v>0</v>
      </c>
      <c r="E118" s="2" t="str">
        <f aca="false">Clean!E118</f>
        <v>Teacher</v>
      </c>
      <c r="F118" s="2" t="str">
        <f aca="false">IF(E118="","Unknown",E118)</f>
        <v>Teacher</v>
      </c>
      <c r="G118" s="4" t="n">
        <f aca="false">Clean!G118</f>
        <v>38000</v>
      </c>
      <c r="H118" s="4" t="n">
        <f aca="false">IF(G118="",Strategies!$B$7,G118)</f>
        <v>38000</v>
      </c>
      <c r="I118" s="4" t="n">
        <f aca="false">IF(G118="",Strategies!$B$8,G118)</f>
        <v>38000</v>
      </c>
      <c r="J118" s="4" t="n">
        <f aca="false">IF(G118="",IFERROR(VLOOKUP(E118,Strategies!$A$26:$G$35,7,FALSE()),Strategies!$B$8),G118)</f>
        <v>38000</v>
      </c>
      <c r="K118" s="3" t="n">
        <f aca="false">IF(G118="",1,0)</f>
        <v>0</v>
      </c>
      <c r="L118" s="3" t="n">
        <f aca="false">Clean!H118</f>
        <v>10</v>
      </c>
      <c r="M118" s="5" t="n">
        <f aca="false">Clean!I118</f>
        <v>42385</v>
      </c>
      <c r="N118" s="3" t="n">
        <f aca="false">IF(L118="",IF(M118="",Strategies!$B$6,DATEDIF(M118,DATE(2026,9,13),"y")),L118)</f>
        <v>10</v>
      </c>
      <c r="O118" s="2" t="str">
        <f aca="false">IF(L118&lt;&gt;"","observed",IF(M118&lt;&gt;"","derived from date","median (fallback)"))</f>
        <v>observed</v>
      </c>
      <c r="P118" s="4" t="str">
        <f aca="false">Clean!M118</f>
        <v/>
      </c>
      <c r="Q118" s="4" t="n">
        <f aca="false">IF(P118="",Strategies!$B$9,P118)</f>
        <v>10652.68</v>
      </c>
      <c r="R118" s="3" t="n">
        <f aca="false">IF(P118="",1,0)</f>
        <v>1</v>
      </c>
      <c r="S118" s="3" t="n">
        <f aca="false">Clean!U118</f>
        <v>700</v>
      </c>
      <c r="T118" s="3" t="n">
        <f aca="false">IF(S118="",Strategies!$B$10,S118)</f>
        <v>700</v>
      </c>
      <c r="U118" s="2" t="str">
        <f aca="false">Clean!J118</f>
        <v>App</v>
      </c>
      <c r="V118" s="2" t="str">
        <f aca="false">IF(U118="",Strategies!$B$11,U118)</f>
        <v>App</v>
      </c>
      <c r="W118" s="2" t="str">
        <f aca="false">IF(U118="","Unknown",U118)</f>
        <v>App</v>
      </c>
      <c r="X118" s="4" t="n">
        <f aca="false">Clean!Q118</f>
        <v>5500</v>
      </c>
      <c r="Y118" s="4" t="n">
        <f aca="false">Clean!R118</f>
        <v>717.83</v>
      </c>
      <c r="Z118" s="4" t="n">
        <f aca="false">IF(X118="",IF(Y118="",0,""),X118)</f>
        <v>5500</v>
      </c>
      <c r="AA118" s="4" t="n">
        <f aca="false">IF(Y118="",IF(X118="",0,IF(X118=0,0,ROUND(X118*Strategies!$B$12,2))),Y118)</f>
        <v>717.83</v>
      </c>
      <c r="AB118" s="2" t="str">
        <f aca="false">IF(AND(X118="",Y118=""),"no card (structural)",IF(X118="","limit missing – verify",IF(Y118="","spend imputed by ratio","complete")))</f>
        <v>complete</v>
      </c>
      <c r="AC118" s="4" t="str">
        <f aca="false">Clean!S118</f>
        <v/>
      </c>
      <c r="AD118" s="4" t="str">
        <f aca="false">Clean!T118</f>
        <v/>
      </c>
      <c r="AE118" s="4" t="n">
        <f aca="false">IF(AC118="",IF(AD118="",0,""),AC118)</f>
        <v>0</v>
      </c>
      <c r="AF118" s="4" t="n">
        <f aca="false">IF(AD118="",IF(AC118="",0,IF(AC118=0,0,ROUND(AC118*Strategies!$B$13,0))),AD118)</f>
        <v>0</v>
      </c>
      <c r="AG118" s="3" t="str">
        <f aca="false">Clean!V118</f>
        <v/>
      </c>
      <c r="AH118" s="3" t="n">
        <f aca="false">IF(AG118="",0,AG118)</f>
        <v>0</v>
      </c>
      <c r="AI118" s="3" t="n">
        <f aca="false">IF(AG118="",1,0)</f>
        <v>1</v>
      </c>
      <c r="AJ118" s="3" t="n">
        <f aca="false">Missing_Matrix!W118</f>
        <v>5</v>
      </c>
      <c r="AK118" s="2" t="str">
        <f aca="false">IF(AJ118=0,"keep","drop")</f>
        <v>drop</v>
      </c>
      <c r="AL118" s="2" t="str">
        <f aca="false">IF(Missing_Matrix!B118+Missing_Matrix!G118+Missing_Matrix!H118+Missing_Matrix!J118+Missing_Matrix!K118+Missing_Matrix!L118+Missing_Matrix!M118+Missing_Matrix!U118=0,"keep","drop")</f>
        <v>drop</v>
      </c>
    </row>
    <row r="119" customFormat="false" ht="15" hidden="false" customHeight="false" outlineLevel="0" collapsed="false">
      <c r="A119" s="2" t="str">
        <f aca="false">Clean!A119</f>
        <v>CL00118</v>
      </c>
      <c r="B119" s="3" t="n">
        <f aca="false">Clean!B119</f>
        <v>61</v>
      </c>
      <c r="C119" s="3" t="n">
        <f aca="false">IF(B119="",Strategies!$B$5,B119)</f>
        <v>61</v>
      </c>
      <c r="D119" s="3" t="n">
        <f aca="false">IF(B119="",1,0)</f>
        <v>0</v>
      </c>
      <c r="E119" s="2" t="str">
        <f aca="false">Clean!E119</f>
        <v>Executive</v>
      </c>
      <c r="F119" s="2" t="str">
        <f aca="false">IF(E119="","Unknown",E119)</f>
        <v>Executive</v>
      </c>
      <c r="G119" s="4" t="str">
        <f aca="false">Clean!G119</f>
        <v/>
      </c>
      <c r="H119" s="4" t="n">
        <f aca="false">IF(G119="",Strategies!$B$7,G119)</f>
        <v>34752</v>
      </c>
      <c r="I119" s="4" t="n">
        <f aca="false">IF(G119="",Strategies!$B$8,G119)</f>
        <v>29500</v>
      </c>
      <c r="J119" s="4" t="n">
        <f aca="false">IF(G119="",IFERROR(VLOOKUP(E119,Strategies!$A$26:$G$35,7,FALSE()),Strategies!$B$8),G119)</f>
        <v>97200</v>
      </c>
      <c r="K119" s="3" t="n">
        <f aca="false">IF(G119="",1,0)</f>
        <v>1</v>
      </c>
      <c r="L119" s="3" t="n">
        <f aca="false">Clean!H119</f>
        <v>6</v>
      </c>
      <c r="M119" s="5" t="n">
        <f aca="false">Clean!I119</f>
        <v>43938</v>
      </c>
      <c r="N119" s="3" t="n">
        <f aca="false">IF(L119="",IF(M119="",Strategies!$B$6,DATEDIF(M119,DATE(2026,9,13),"y")),L119)</f>
        <v>6</v>
      </c>
      <c r="O119" s="2" t="str">
        <f aca="false">IF(L119&lt;&gt;"","observed",IF(M119&lt;&gt;"","derived from date","median (fallback)"))</f>
        <v>observed</v>
      </c>
      <c r="P119" s="4" t="n">
        <f aca="false">Clean!M119</f>
        <v>63985.19</v>
      </c>
      <c r="Q119" s="4" t="n">
        <f aca="false">IF(P119="",Strategies!$B$9,P119)</f>
        <v>63985.19</v>
      </c>
      <c r="R119" s="3" t="n">
        <f aca="false">IF(P119="",1,0)</f>
        <v>0</v>
      </c>
      <c r="S119" s="3" t="n">
        <f aca="false">Clean!U119</f>
        <v>597</v>
      </c>
      <c r="T119" s="3" t="n">
        <f aca="false">IF(S119="",Strategies!$B$10,S119)</f>
        <v>597</v>
      </c>
      <c r="U119" s="2" t="str">
        <f aca="false">Clean!J119</f>
        <v>Branch</v>
      </c>
      <c r="V119" s="2" t="str">
        <f aca="false">IF(U119="",Strategies!$B$11,U119)</f>
        <v>Branch</v>
      </c>
      <c r="W119" s="2" t="str">
        <f aca="false">IF(U119="","Unknown",U119)</f>
        <v>Branch</v>
      </c>
      <c r="X119" s="4" t="n">
        <f aca="false">Clean!Q119</f>
        <v>0</v>
      </c>
      <c r="Y119" s="4" t="n">
        <f aca="false">Clean!R119</f>
        <v>0</v>
      </c>
      <c r="Z119" s="4" t="n">
        <f aca="false">IF(X119="",IF(Y119="",0,""),X119)</f>
        <v>0</v>
      </c>
      <c r="AA119" s="4" t="n">
        <f aca="false">IF(Y119="",IF(X119="",0,IF(X119=0,0,ROUND(X119*Strategies!$B$12,2))),Y119)</f>
        <v>0</v>
      </c>
      <c r="AB119" s="2" t="str">
        <f aca="false">IF(AND(X119="",Y119=""),"no card (structural)",IF(X119="","limit missing – verify",IF(Y119="","spend imputed by ratio","complete")))</f>
        <v>complete</v>
      </c>
      <c r="AC119" s="4" t="str">
        <f aca="false">Clean!S119</f>
        <v/>
      </c>
      <c r="AD119" s="4" t="str">
        <f aca="false">Clean!T119</f>
        <v/>
      </c>
      <c r="AE119" s="4" t="n">
        <f aca="false">IF(AC119="",IF(AD119="",0,""),AC119)</f>
        <v>0</v>
      </c>
      <c r="AF119" s="4" t="n">
        <f aca="false">IF(AD119="",IF(AC119="",0,IF(AC119=0,0,ROUND(AC119*Strategies!$B$13,0))),AD119)</f>
        <v>0</v>
      </c>
      <c r="AG119" s="3" t="n">
        <f aca="false">Clean!V119</f>
        <v>0</v>
      </c>
      <c r="AH119" s="3" t="n">
        <f aca="false">IF(AG119="",0,AG119)</f>
        <v>0</v>
      </c>
      <c r="AI119" s="3" t="n">
        <f aca="false">IF(AG119="",1,0)</f>
        <v>0</v>
      </c>
      <c r="AJ119" s="3" t="n">
        <f aca="false">Missing_Matrix!W119</f>
        <v>3</v>
      </c>
      <c r="AK119" s="2" t="str">
        <f aca="false">IF(AJ119=0,"keep","drop")</f>
        <v>drop</v>
      </c>
      <c r="AL119" s="2" t="str">
        <f aca="false">IF(Missing_Matrix!B119+Missing_Matrix!G119+Missing_Matrix!H119+Missing_Matrix!J119+Missing_Matrix!K119+Missing_Matrix!L119+Missing_Matrix!M119+Missing_Matrix!U119=0,"keep","drop")</f>
        <v>drop</v>
      </c>
    </row>
    <row r="120" customFormat="false" ht="15" hidden="false" customHeight="false" outlineLevel="0" collapsed="false">
      <c r="A120" s="2" t="str">
        <f aca="false">Clean!A120</f>
        <v>CL00119</v>
      </c>
      <c r="B120" s="3" t="n">
        <f aca="false">Clean!B120</f>
        <v>58</v>
      </c>
      <c r="C120" s="3" t="n">
        <f aca="false">IF(B120="",Strategies!$B$5,B120)</f>
        <v>58</v>
      </c>
      <c r="D120" s="3" t="n">
        <f aca="false">IF(B120="",1,0)</f>
        <v>0</v>
      </c>
      <c r="E120" s="2" t="str">
        <f aca="false">Clean!E120</f>
        <v>Manual worker</v>
      </c>
      <c r="F120" s="2" t="str">
        <f aca="false">IF(E120="","Unknown",E120)</f>
        <v>Manual worker</v>
      </c>
      <c r="G120" s="4" t="n">
        <f aca="false">Clean!G120</f>
        <v>20000</v>
      </c>
      <c r="H120" s="4" t="n">
        <f aca="false">IF(G120="",Strategies!$B$7,G120)</f>
        <v>20000</v>
      </c>
      <c r="I120" s="4" t="n">
        <f aca="false">IF(G120="",Strategies!$B$8,G120)</f>
        <v>20000</v>
      </c>
      <c r="J120" s="4" t="n">
        <f aca="false">IF(G120="",IFERROR(VLOOKUP(E120,Strategies!$A$26:$G$35,7,FALSE()),Strategies!$B$8),G120)</f>
        <v>20000</v>
      </c>
      <c r="K120" s="3" t="n">
        <f aca="false">IF(G120="",1,0)</f>
        <v>0</v>
      </c>
      <c r="L120" s="3" t="n">
        <f aca="false">Clean!H120</f>
        <v>33</v>
      </c>
      <c r="M120" s="5" t="n">
        <f aca="false">Clean!I120</f>
        <v>34100</v>
      </c>
      <c r="N120" s="3" t="n">
        <f aca="false">IF(L120="",IF(M120="",Strategies!$B$6,DATEDIF(M120,DATE(2026,9,13),"y")),L120)</f>
        <v>33</v>
      </c>
      <c r="O120" s="2" t="str">
        <f aca="false">IF(L120&lt;&gt;"","observed",IF(M120&lt;&gt;"","derived from date","median (fallback)"))</f>
        <v>observed</v>
      </c>
      <c r="P120" s="4" t="n">
        <f aca="false">Clean!M120</f>
        <v>37161.75</v>
      </c>
      <c r="Q120" s="4" t="n">
        <f aca="false">IF(P120="",Strategies!$B$9,P120)</f>
        <v>37161.75</v>
      </c>
      <c r="R120" s="3" t="n">
        <f aca="false">IF(P120="",1,0)</f>
        <v>0</v>
      </c>
      <c r="S120" s="3" t="n">
        <f aca="false">Clean!U120</f>
        <v>700</v>
      </c>
      <c r="T120" s="3" t="n">
        <f aca="false">IF(S120="",Strategies!$B$10,S120)</f>
        <v>700</v>
      </c>
      <c r="U120" s="2" t="str">
        <f aca="false">Clean!J120</f>
        <v>Branch</v>
      </c>
      <c r="V120" s="2" t="str">
        <f aca="false">IF(U120="",Strategies!$B$11,U120)</f>
        <v>Branch</v>
      </c>
      <c r="W120" s="2" t="str">
        <f aca="false">IF(U120="","Unknown",U120)</f>
        <v>Branch</v>
      </c>
      <c r="X120" s="4" t="n">
        <f aca="false">Clean!Q120</f>
        <v>4500</v>
      </c>
      <c r="Y120" s="4" t="n">
        <f aca="false">Clean!R120</f>
        <v>1526.01</v>
      </c>
      <c r="Z120" s="4" t="n">
        <f aca="false">IF(X120="",IF(Y120="",0,""),X120)</f>
        <v>4500</v>
      </c>
      <c r="AA120" s="4" t="n">
        <f aca="false">IF(Y120="",IF(X120="",0,IF(X120=0,0,ROUND(X120*Strategies!$B$12,2))),Y120)</f>
        <v>1526.01</v>
      </c>
      <c r="AB120" s="2" t="str">
        <f aca="false">IF(AND(X120="",Y120=""),"no card (structural)",IF(X120="","limit missing – verify",IF(Y120="","spend imputed by ratio","complete")))</f>
        <v>complete</v>
      </c>
      <c r="AC120" s="4" t="n">
        <f aca="false">Clean!S120</f>
        <v>82000</v>
      </c>
      <c r="AD120" s="4" t="n">
        <f aca="false">Clean!T120</f>
        <v>383</v>
      </c>
      <c r="AE120" s="4" t="n">
        <f aca="false">IF(AC120="",IF(AD120="",0,""),AC120)</f>
        <v>82000</v>
      </c>
      <c r="AF120" s="4" t="n">
        <f aca="false">IF(AD120="",IF(AC120="",0,IF(AC120=0,0,ROUND(AC120*Strategies!$B$13,0))),AD120)</f>
        <v>383</v>
      </c>
      <c r="AG120" s="3" t="n">
        <f aca="false">Clean!V120</f>
        <v>0</v>
      </c>
      <c r="AH120" s="3" t="n">
        <f aca="false">IF(AG120="",0,AG120)</f>
        <v>0</v>
      </c>
      <c r="AI120" s="3" t="n">
        <f aca="false">IF(AG120="",1,0)</f>
        <v>0</v>
      </c>
      <c r="AJ120" s="3" t="n">
        <f aca="false">Missing_Matrix!W120</f>
        <v>0</v>
      </c>
      <c r="AK120" s="2" t="str">
        <f aca="false">IF(AJ120=0,"keep","drop")</f>
        <v>keep</v>
      </c>
      <c r="AL120" s="2" t="str">
        <f aca="false">IF(Missing_Matrix!B120+Missing_Matrix!G120+Missing_Matrix!H120+Missing_Matrix!J120+Missing_Matrix!K120+Missing_Matrix!L120+Missing_Matrix!M120+Missing_Matrix!U120=0,"keep","drop")</f>
        <v>keep</v>
      </c>
    </row>
    <row r="121" customFormat="false" ht="15" hidden="false" customHeight="false" outlineLevel="0" collapsed="false">
      <c r="A121" s="2" t="str">
        <f aca="false">Clean!A121</f>
        <v>CL00120</v>
      </c>
      <c r="B121" s="3" t="n">
        <f aca="false">Clean!B121</f>
        <v>55</v>
      </c>
      <c r="C121" s="3" t="n">
        <f aca="false">IF(B121="",Strategies!$B$5,B121)</f>
        <v>55</v>
      </c>
      <c r="D121" s="3" t="n">
        <f aca="false">IF(B121="",1,0)</f>
        <v>0</v>
      </c>
      <c r="E121" s="2" t="str">
        <f aca="false">Clean!E121</f>
        <v>Employee</v>
      </c>
      <c r="F121" s="2" t="str">
        <f aca="false">IF(E121="","Unknown",E121)</f>
        <v>Employee</v>
      </c>
      <c r="G121" s="4" t="n">
        <f aca="false">Clean!G121</f>
        <v>30600</v>
      </c>
      <c r="H121" s="4" t="n">
        <f aca="false">IF(G121="",Strategies!$B$7,G121)</f>
        <v>30600</v>
      </c>
      <c r="I121" s="4" t="n">
        <f aca="false">IF(G121="",Strategies!$B$8,G121)</f>
        <v>30600</v>
      </c>
      <c r="J121" s="4" t="n">
        <f aca="false">IF(G121="",IFERROR(VLOOKUP(E121,Strategies!$A$26:$G$35,7,FALSE()),Strategies!$B$8),G121)</f>
        <v>30600</v>
      </c>
      <c r="K121" s="3" t="n">
        <f aca="false">IF(G121="",1,0)</f>
        <v>0</v>
      </c>
      <c r="L121" s="3" t="n">
        <f aca="false">Clean!H121</f>
        <v>17</v>
      </c>
      <c r="M121" s="5" t="n">
        <f aca="false">Clean!I121</f>
        <v>39772</v>
      </c>
      <c r="N121" s="3" t="n">
        <f aca="false">IF(L121="",IF(M121="",Strategies!$B$6,DATEDIF(M121,DATE(2026,9,13),"y")),L121)</f>
        <v>17</v>
      </c>
      <c r="O121" s="2" t="str">
        <f aca="false">IF(L121&lt;&gt;"","observed",IF(M121&lt;&gt;"","derived from date","median (fallback)"))</f>
        <v>observed</v>
      </c>
      <c r="P121" s="4" t="n">
        <f aca="false">Clean!M121</f>
        <v>65706.97</v>
      </c>
      <c r="Q121" s="4" t="n">
        <f aca="false">IF(P121="",Strategies!$B$9,P121)</f>
        <v>65706.97</v>
      </c>
      <c r="R121" s="3" t="n">
        <f aca="false">IF(P121="",1,0)</f>
        <v>0</v>
      </c>
      <c r="S121" s="3" t="n">
        <f aca="false">Clean!U121</f>
        <v>628</v>
      </c>
      <c r="T121" s="3" t="n">
        <f aca="false">IF(S121="",Strategies!$B$10,S121)</f>
        <v>628</v>
      </c>
      <c r="U121" s="2" t="str">
        <f aca="false">Clean!J121</f>
        <v>Branch</v>
      </c>
      <c r="V121" s="2" t="str">
        <f aca="false">IF(U121="",Strategies!$B$11,U121)</f>
        <v>Branch</v>
      </c>
      <c r="W121" s="2" t="str">
        <f aca="false">IF(U121="","Unknown",U121)</f>
        <v>Branch</v>
      </c>
      <c r="X121" s="4" t="n">
        <f aca="false">Clean!Q121</f>
        <v>7000</v>
      </c>
      <c r="Y121" s="4" t="n">
        <f aca="false">Clean!R121</f>
        <v>3731.68</v>
      </c>
      <c r="Z121" s="4" t="n">
        <f aca="false">IF(X121="",IF(Y121="",0,""),X121)</f>
        <v>7000</v>
      </c>
      <c r="AA121" s="4" t="n">
        <f aca="false">IF(Y121="",IF(X121="",0,IF(X121=0,0,ROUND(X121*Strategies!$B$12,2))),Y121)</f>
        <v>3731.68</v>
      </c>
      <c r="AB121" s="2" t="str">
        <f aca="false">IF(AND(X121="",Y121=""),"no card (structural)",IF(X121="","limit missing – verify",IF(Y121="","spend imputed by ratio","complete")))</f>
        <v>complete</v>
      </c>
      <c r="AC121" s="4" t="str">
        <f aca="false">Clean!S121</f>
        <v/>
      </c>
      <c r="AD121" s="4" t="str">
        <f aca="false">Clean!T121</f>
        <v/>
      </c>
      <c r="AE121" s="4" t="n">
        <f aca="false">IF(AC121="",IF(AD121="",0,""),AC121)</f>
        <v>0</v>
      </c>
      <c r="AF121" s="4" t="n">
        <f aca="false">IF(AD121="",IF(AC121="",0,IF(AC121=0,0,ROUND(AC121*Strategies!$B$13,0))),AD121)</f>
        <v>0</v>
      </c>
      <c r="AG121" s="3" t="n">
        <f aca="false">Clean!V121</f>
        <v>0</v>
      </c>
      <c r="AH121" s="3" t="n">
        <f aca="false">IF(AG121="",0,AG121)</f>
        <v>0</v>
      </c>
      <c r="AI121" s="3" t="n">
        <f aca="false">IF(AG121="",1,0)</f>
        <v>0</v>
      </c>
      <c r="AJ121" s="3" t="n">
        <f aca="false">Missing_Matrix!W121</f>
        <v>2</v>
      </c>
      <c r="AK121" s="2" t="str">
        <f aca="false">IF(AJ121=0,"keep","drop")</f>
        <v>drop</v>
      </c>
      <c r="AL121" s="2" t="str">
        <f aca="false">IF(Missing_Matrix!B121+Missing_Matrix!G121+Missing_Matrix!H121+Missing_Matrix!J121+Missing_Matrix!K121+Missing_Matrix!L121+Missing_Matrix!M121+Missing_Matrix!U121=0,"keep","drop")</f>
        <v>keep</v>
      </c>
    </row>
    <row r="122" customFormat="false" ht="15" hidden="false" customHeight="false" outlineLevel="0" collapsed="false">
      <c r="A122" s="2" t="str">
        <f aca="false">Clean!A122</f>
        <v>CL00121</v>
      </c>
      <c r="B122" s="3" t="n">
        <f aca="false">Clean!B122</f>
        <v>51</v>
      </c>
      <c r="C122" s="3" t="n">
        <f aca="false">IF(B122="",Strategies!$B$5,B122)</f>
        <v>51</v>
      </c>
      <c r="D122" s="3" t="n">
        <f aca="false">IF(B122="",1,0)</f>
        <v>0</v>
      </c>
      <c r="E122" s="2" t="str">
        <f aca="false">Clean!E122</f>
        <v>Employee</v>
      </c>
      <c r="F122" s="2" t="str">
        <f aca="false">IF(E122="","Unknown",E122)</f>
        <v>Employee</v>
      </c>
      <c r="G122" s="4" t="n">
        <f aca="false">Clean!G122</f>
        <v>60700</v>
      </c>
      <c r="H122" s="4" t="n">
        <f aca="false">IF(G122="",Strategies!$B$7,G122)</f>
        <v>60700</v>
      </c>
      <c r="I122" s="4" t="n">
        <f aca="false">IF(G122="",Strategies!$B$8,G122)</f>
        <v>60700</v>
      </c>
      <c r="J122" s="4" t="n">
        <f aca="false">IF(G122="",IFERROR(VLOOKUP(E122,Strategies!$A$26:$G$35,7,FALSE()),Strategies!$B$8),G122)</f>
        <v>60700</v>
      </c>
      <c r="K122" s="3" t="n">
        <f aca="false">IF(G122="",1,0)</f>
        <v>0</v>
      </c>
      <c r="L122" s="3" t="n">
        <f aca="false">Clean!H122</f>
        <v>18</v>
      </c>
      <c r="M122" s="5" t="n">
        <f aca="false">Clean!I122</f>
        <v>39614</v>
      </c>
      <c r="N122" s="3" t="n">
        <f aca="false">IF(L122="",IF(M122="",Strategies!$B$6,DATEDIF(M122,DATE(2026,9,13),"y")),L122)</f>
        <v>18</v>
      </c>
      <c r="O122" s="2" t="str">
        <f aca="false">IF(L122&lt;&gt;"","observed",IF(M122&lt;&gt;"","derived from date","median (fallback)"))</f>
        <v>observed</v>
      </c>
      <c r="P122" s="4" t="n">
        <f aca="false">Clean!M122</f>
        <v>78689.44</v>
      </c>
      <c r="Q122" s="4" t="n">
        <f aca="false">IF(P122="",Strategies!$B$9,P122)</f>
        <v>78689.44</v>
      </c>
      <c r="R122" s="3" t="n">
        <f aca="false">IF(P122="",1,0)</f>
        <v>0</v>
      </c>
      <c r="S122" s="3" t="n">
        <f aca="false">Clean!U122</f>
        <v>730</v>
      </c>
      <c r="T122" s="3" t="n">
        <f aca="false">IF(S122="",Strategies!$B$10,S122)</f>
        <v>730</v>
      </c>
      <c r="U122" s="2" t="str">
        <f aca="false">Clean!J122</f>
        <v>Online Banking</v>
      </c>
      <c r="V122" s="2" t="str">
        <f aca="false">IF(U122="",Strategies!$B$11,U122)</f>
        <v>Online Banking</v>
      </c>
      <c r="W122" s="2" t="str">
        <f aca="false">IF(U122="","Unknown",U122)</f>
        <v>Online Banking</v>
      </c>
      <c r="X122" s="4" t="n">
        <f aca="false">Clean!Q122</f>
        <v>12000</v>
      </c>
      <c r="Y122" s="4" t="n">
        <f aca="false">Clean!R122</f>
        <v>1040.99</v>
      </c>
      <c r="Z122" s="4" t="n">
        <f aca="false">IF(X122="",IF(Y122="",0,""),X122)</f>
        <v>12000</v>
      </c>
      <c r="AA122" s="4" t="n">
        <f aca="false">IF(Y122="",IF(X122="",0,IF(X122=0,0,ROUND(X122*Strategies!$B$12,2))),Y122)</f>
        <v>1040.99</v>
      </c>
      <c r="AB122" s="2" t="str">
        <f aca="false">IF(AND(X122="",Y122=""),"no card (structural)",IF(X122="","limit missing – verify",IF(Y122="","spend imputed by ratio","complete")))</f>
        <v>complete</v>
      </c>
      <c r="AC122" s="4" t="str">
        <f aca="false">Clean!S122</f>
        <v/>
      </c>
      <c r="AD122" s="4" t="str">
        <f aca="false">Clean!T122</f>
        <v/>
      </c>
      <c r="AE122" s="4" t="n">
        <f aca="false">IF(AC122="",IF(AD122="",0,""),AC122)</f>
        <v>0</v>
      </c>
      <c r="AF122" s="4" t="n">
        <f aca="false">IF(AD122="",IF(AC122="",0,IF(AC122=0,0,ROUND(AC122*Strategies!$B$13,0))),AD122)</f>
        <v>0</v>
      </c>
      <c r="AG122" s="3" t="n">
        <f aca="false">Clean!V122</f>
        <v>0</v>
      </c>
      <c r="AH122" s="3" t="n">
        <f aca="false">IF(AG122="",0,AG122)</f>
        <v>0</v>
      </c>
      <c r="AI122" s="3" t="n">
        <f aca="false">IF(AG122="",1,0)</f>
        <v>0</v>
      </c>
      <c r="AJ122" s="3" t="n">
        <f aca="false">Missing_Matrix!W122</f>
        <v>2</v>
      </c>
      <c r="AK122" s="2" t="str">
        <f aca="false">IF(AJ122=0,"keep","drop")</f>
        <v>drop</v>
      </c>
      <c r="AL122" s="2" t="str">
        <f aca="false">IF(Missing_Matrix!B122+Missing_Matrix!G122+Missing_Matrix!H122+Missing_Matrix!J122+Missing_Matrix!K122+Missing_Matrix!L122+Missing_Matrix!M122+Missing_Matrix!U122=0,"keep","drop")</f>
        <v>keep</v>
      </c>
    </row>
    <row r="123" customFormat="false" ht="15" hidden="false" customHeight="false" outlineLevel="0" collapsed="false">
      <c r="A123" s="2" t="str">
        <f aca="false">Clean!A123</f>
        <v>CL00122</v>
      </c>
      <c r="B123" s="3" t="n">
        <f aca="false">Clean!B123</f>
        <v>47</v>
      </c>
      <c r="C123" s="3" t="n">
        <f aca="false">IF(B123="",Strategies!$B$5,B123)</f>
        <v>47</v>
      </c>
      <c r="D123" s="3" t="n">
        <f aca="false">IF(B123="",1,0)</f>
        <v>0</v>
      </c>
      <c r="E123" s="2" t="str">
        <f aca="false">Clean!E123</f>
        <v>Unemployed</v>
      </c>
      <c r="F123" s="2" t="str">
        <f aca="false">IF(E123="","Unknown",E123)</f>
        <v>Unemployed</v>
      </c>
      <c r="G123" s="4" t="n">
        <f aca="false">Clean!G123</f>
        <v>5100</v>
      </c>
      <c r="H123" s="4" t="n">
        <f aca="false">IF(G123="",Strategies!$B$7,G123)</f>
        <v>5100</v>
      </c>
      <c r="I123" s="4" t="n">
        <f aca="false">IF(G123="",Strategies!$B$8,G123)</f>
        <v>5100</v>
      </c>
      <c r="J123" s="4" t="n">
        <f aca="false">IF(G123="",IFERROR(VLOOKUP(E123,Strategies!$A$26:$G$35,7,FALSE()),Strategies!$B$8),G123)</f>
        <v>5100</v>
      </c>
      <c r="K123" s="3" t="n">
        <f aca="false">IF(G123="",1,0)</f>
        <v>0</v>
      </c>
      <c r="L123" s="3" t="n">
        <f aca="false">Clean!H123</f>
        <v>15</v>
      </c>
      <c r="M123" s="5" t="n">
        <f aca="false">Clean!I123</f>
        <v>40523</v>
      </c>
      <c r="N123" s="3" t="n">
        <f aca="false">IF(L123="",IF(M123="",Strategies!$B$6,DATEDIF(M123,DATE(2026,9,13),"y")),L123)</f>
        <v>15</v>
      </c>
      <c r="O123" s="2" t="str">
        <f aca="false">IF(L123&lt;&gt;"","observed",IF(M123&lt;&gt;"","derived from date","median (fallback)"))</f>
        <v>observed</v>
      </c>
      <c r="P123" s="4" t="n">
        <f aca="false">Clean!M123</f>
        <v>4503.61</v>
      </c>
      <c r="Q123" s="4" t="n">
        <f aca="false">IF(P123="",Strategies!$B$9,P123)</f>
        <v>4503.61</v>
      </c>
      <c r="R123" s="3" t="n">
        <f aca="false">IF(P123="",1,0)</f>
        <v>0</v>
      </c>
      <c r="S123" s="3" t="str">
        <f aca="false">Clean!U123</f>
        <v/>
      </c>
      <c r="T123" s="3" t="n">
        <f aca="false">IF(S123="",Strategies!$B$10,S123)</f>
        <v>630</v>
      </c>
      <c r="U123" s="2" t="str">
        <f aca="false">Clean!J123</f>
        <v>Online Banking</v>
      </c>
      <c r="V123" s="2" t="str">
        <f aca="false">IF(U123="",Strategies!$B$11,U123)</f>
        <v>Online Banking</v>
      </c>
      <c r="W123" s="2" t="str">
        <f aca="false">IF(U123="","Unknown",U123)</f>
        <v>Online Banking</v>
      </c>
      <c r="X123" s="4" t="n">
        <f aca="false">Clean!Q123</f>
        <v>1000</v>
      </c>
      <c r="Y123" s="4" t="n">
        <f aca="false">Clean!R123</f>
        <v>222.83</v>
      </c>
      <c r="Z123" s="4" t="n">
        <f aca="false">IF(X123="",IF(Y123="",0,""),X123)</f>
        <v>1000</v>
      </c>
      <c r="AA123" s="4" t="n">
        <f aca="false">IF(Y123="",IF(X123="",0,IF(X123=0,0,ROUND(X123*Strategies!$B$12,2))),Y123)</f>
        <v>222.83</v>
      </c>
      <c r="AB123" s="2" t="str">
        <f aca="false">IF(AND(X123="",Y123=""),"no card (structural)",IF(X123="","limit missing – verify",IF(Y123="","spend imputed by ratio","complete")))</f>
        <v>complete</v>
      </c>
      <c r="AC123" s="4" t="n">
        <f aca="false">Clean!S123</f>
        <v>0</v>
      </c>
      <c r="AD123" s="4" t="n">
        <f aca="false">Clean!T123</f>
        <v>0</v>
      </c>
      <c r="AE123" s="4" t="n">
        <f aca="false">IF(AC123="",IF(AD123="",0,""),AC123)</f>
        <v>0</v>
      </c>
      <c r="AF123" s="4" t="n">
        <f aca="false">IF(AD123="",IF(AC123="",0,IF(AC123=0,0,ROUND(AC123*Strategies!$B$13,0))),AD123)</f>
        <v>0</v>
      </c>
      <c r="AG123" s="3" t="n">
        <f aca="false">Clean!V123</f>
        <v>0</v>
      </c>
      <c r="AH123" s="3" t="n">
        <f aca="false">IF(AG123="",0,AG123)</f>
        <v>0</v>
      </c>
      <c r="AI123" s="3" t="n">
        <f aca="false">IF(AG123="",1,0)</f>
        <v>0</v>
      </c>
      <c r="AJ123" s="3" t="n">
        <f aca="false">Missing_Matrix!W123</f>
        <v>1</v>
      </c>
      <c r="AK123" s="2" t="str">
        <f aca="false">IF(AJ123=0,"keep","drop")</f>
        <v>drop</v>
      </c>
      <c r="AL123" s="2" t="str">
        <f aca="false">IF(Missing_Matrix!B123+Missing_Matrix!G123+Missing_Matrix!H123+Missing_Matrix!J123+Missing_Matrix!K123+Missing_Matrix!L123+Missing_Matrix!M123+Missing_Matrix!U123=0,"keep","drop")</f>
        <v>drop</v>
      </c>
    </row>
    <row r="124" customFormat="false" ht="15" hidden="false" customHeight="false" outlineLevel="0" collapsed="false">
      <c r="A124" s="2" t="str">
        <f aca="false">Clean!A124</f>
        <v>CL00123</v>
      </c>
      <c r="B124" s="3" t="n">
        <f aca="false">Clean!B124</f>
        <v>57</v>
      </c>
      <c r="C124" s="3" t="n">
        <f aca="false">IF(B124="",Strategies!$B$5,B124)</f>
        <v>57</v>
      </c>
      <c r="D124" s="3" t="n">
        <f aca="false">IF(B124="",1,0)</f>
        <v>0</v>
      </c>
      <c r="E124" s="2" t="str">
        <f aca="false">Clean!E124</f>
        <v>Manual worker</v>
      </c>
      <c r="F124" s="2" t="str">
        <f aca="false">IF(E124="","Unknown",E124)</f>
        <v>Manual worker</v>
      </c>
      <c r="G124" s="4" t="n">
        <f aca="false">Clean!G124</f>
        <v>18200</v>
      </c>
      <c r="H124" s="4" t="n">
        <f aca="false">IF(G124="",Strategies!$B$7,G124)</f>
        <v>18200</v>
      </c>
      <c r="I124" s="4" t="n">
        <f aca="false">IF(G124="",Strategies!$B$8,G124)</f>
        <v>18200</v>
      </c>
      <c r="J124" s="4" t="n">
        <f aca="false">IF(G124="",IFERROR(VLOOKUP(E124,Strategies!$A$26:$G$35,7,FALSE()),Strategies!$B$8),G124)</f>
        <v>18200</v>
      </c>
      <c r="K124" s="3" t="n">
        <f aca="false">IF(G124="",1,0)</f>
        <v>0</v>
      </c>
      <c r="L124" s="3" t="n">
        <f aca="false">Clean!H124</f>
        <v>11</v>
      </c>
      <c r="M124" s="5" t="n">
        <f aca="false">Clean!I124</f>
        <v>42020</v>
      </c>
      <c r="N124" s="3" t="n">
        <f aca="false">IF(L124="",IF(M124="",Strategies!$B$6,DATEDIF(M124,DATE(2026,9,13),"y")),L124)</f>
        <v>11</v>
      </c>
      <c r="O124" s="2" t="str">
        <f aca="false">IF(L124&lt;&gt;"","observed",IF(M124&lt;&gt;"","derived from date","median (fallback)"))</f>
        <v>observed</v>
      </c>
      <c r="P124" s="4" t="n">
        <f aca="false">Clean!M124</f>
        <v>9849.57</v>
      </c>
      <c r="Q124" s="4" t="n">
        <f aca="false">IF(P124="",Strategies!$B$9,P124)</f>
        <v>9849.57</v>
      </c>
      <c r="R124" s="3" t="n">
        <f aca="false">IF(P124="",1,0)</f>
        <v>0</v>
      </c>
      <c r="S124" s="3" t="n">
        <f aca="false">Clean!U124</f>
        <v>577</v>
      </c>
      <c r="T124" s="3" t="n">
        <f aca="false">IF(S124="",Strategies!$B$10,S124)</f>
        <v>577</v>
      </c>
      <c r="U124" s="2" t="str">
        <f aca="false">Clean!J124</f>
        <v>Online Banking</v>
      </c>
      <c r="V124" s="2" t="str">
        <f aca="false">IF(U124="",Strategies!$B$11,U124)</f>
        <v>Online Banking</v>
      </c>
      <c r="W124" s="2" t="str">
        <f aca="false">IF(U124="","Unknown",U124)</f>
        <v>Online Banking</v>
      </c>
      <c r="X124" s="4" t="n">
        <f aca="false">Clean!Q124</f>
        <v>3500</v>
      </c>
      <c r="Y124" s="4" t="n">
        <f aca="false">Clean!R124</f>
        <v>923.86</v>
      </c>
      <c r="Z124" s="4" t="n">
        <f aca="false">IF(X124="",IF(Y124="",0,""),X124)</f>
        <v>3500</v>
      </c>
      <c r="AA124" s="4" t="n">
        <f aca="false">IF(Y124="",IF(X124="",0,IF(X124=0,0,ROUND(X124*Strategies!$B$12,2))),Y124)</f>
        <v>923.86</v>
      </c>
      <c r="AB124" s="2" t="str">
        <f aca="false">IF(AND(X124="",Y124=""),"no card (structural)",IF(X124="","limit missing – verify",IF(Y124="","spend imputed by ratio","complete")))</f>
        <v>complete</v>
      </c>
      <c r="AC124" s="4" t="n">
        <f aca="false">Clean!S124</f>
        <v>69000</v>
      </c>
      <c r="AD124" s="4" t="n">
        <f aca="false">Clean!T124</f>
        <v>327</v>
      </c>
      <c r="AE124" s="4" t="n">
        <f aca="false">IF(AC124="",IF(AD124="",0,""),AC124)</f>
        <v>69000</v>
      </c>
      <c r="AF124" s="4" t="n">
        <f aca="false">IF(AD124="",IF(AC124="",0,IF(AC124=0,0,ROUND(AC124*Strategies!$B$13,0))),AD124)</f>
        <v>327</v>
      </c>
      <c r="AG124" s="3" t="n">
        <f aca="false">Clean!V124</f>
        <v>0</v>
      </c>
      <c r="AH124" s="3" t="n">
        <f aca="false">IF(AG124="",0,AG124)</f>
        <v>0</v>
      </c>
      <c r="AI124" s="3" t="n">
        <f aca="false">IF(AG124="",1,0)</f>
        <v>0</v>
      </c>
      <c r="AJ124" s="3" t="n">
        <f aca="false">Missing_Matrix!W124</f>
        <v>1</v>
      </c>
      <c r="AK124" s="2" t="str">
        <f aca="false">IF(AJ124=0,"keep","drop")</f>
        <v>drop</v>
      </c>
      <c r="AL124" s="2" t="str">
        <f aca="false">IF(Missing_Matrix!B124+Missing_Matrix!G124+Missing_Matrix!H124+Missing_Matrix!J124+Missing_Matrix!K124+Missing_Matrix!L124+Missing_Matrix!M124+Missing_Matrix!U124=0,"keep","drop")</f>
        <v>drop</v>
      </c>
    </row>
    <row r="125" customFormat="false" ht="15" hidden="false" customHeight="false" outlineLevel="0" collapsed="false">
      <c r="A125" s="2" t="str">
        <f aca="false">Clean!A125</f>
        <v>CL00124</v>
      </c>
      <c r="B125" s="3" t="n">
        <f aca="false">Clean!B125</f>
        <v>55</v>
      </c>
      <c r="C125" s="3" t="n">
        <f aca="false">IF(B125="",Strategies!$B$5,B125)</f>
        <v>55</v>
      </c>
      <c r="D125" s="3" t="n">
        <f aca="false">IF(B125="",1,0)</f>
        <v>0</v>
      </c>
      <c r="E125" s="2" t="str">
        <f aca="false">Clean!E125</f>
        <v>Teacher</v>
      </c>
      <c r="F125" s="2" t="str">
        <f aca="false">IF(E125="","Unknown",E125)</f>
        <v>Teacher</v>
      </c>
      <c r="G125" s="4" t="n">
        <f aca="false">Clean!G125</f>
        <v>33100</v>
      </c>
      <c r="H125" s="4" t="n">
        <f aca="false">IF(G125="",Strategies!$B$7,G125)</f>
        <v>33100</v>
      </c>
      <c r="I125" s="4" t="n">
        <f aca="false">IF(G125="",Strategies!$B$8,G125)</f>
        <v>33100</v>
      </c>
      <c r="J125" s="4" t="n">
        <f aca="false">IF(G125="",IFERROR(VLOOKUP(E125,Strategies!$A$26:$G$35,7,FALSE()),Strategies!$B$8),G125)</f>
        <v>33100</v>
      </c>
      <c r="K125" s="3" t="n">
        <f aca="false">IF(G125="",1,0)</f>
        <v>0</v>
      </c>
      <c r="L125" s="3" t="n">
        <f aca="false">Clean!H125</f>
        <v>3</v>
      </c>
      <c r="M125" s="5" t="str">
        <f aca="false">Clean!I125</f>
        <v/>
      </c>
      <c r="N125" s="3" t="n">
        <f aca="false">IF(L125="",IF(M125="",Strategies!$B$6,DATEDIF(M125,DATE(2026,9,13),"y")),L125)</f>
        <v>3</v>
      </c>
      <c r="O125" s="2" t="str">
        <f aca="false">IF(L125&lt;&gt;"","observed",IF(M125&lt;&gt;"","derived from date","median (fallback)"))</f>
        <v>observed</v>
      </c>
      <c r="P125" s="4" t="n">
        <f aca="false">Clean!M125</f>
        <v>7185.17</v>
      </c>
      <c r="Q125" s="4" t="n">
        <f aca="false">IF(P125="",Strategies!$B$9,P125)</f>
        <v>7185.17</v>
      </c>
      <c r="R125" s="3" t="n">
        <f aca="false">IF(P125="",1,0)</f>
        <v>0</v>
      </c>
      <c r="S125" s="3" t="n">
        <f aca="false">Clean!U125</f>
        <v>658</v>
      </c>
      <c r="T125" s="3" t="n">
        <f aca="false">IF(S125="",Strategies!$B$10,S125)</f>
        <v>658</v>
      </c>
      <c r="U125" s="2" t="str">
        <f aca="false">Clean!J125</f>
        <v>Online Banking</v>
      </c>
      <c r="V125" s="2" t="str">
        <f aca="false">IF(U125="",Strategies!$B$11,U125)</f>
        <v>Online Banking</v>
      </c>
      <c r="W125" s="2" t="str">
        <f aca="false">IF(U125="","Unknown",U125)</f>
        <v>Online Banking</v>
      </c>
      <c r="X125" s="4" t="n">
        <f aca="false">Clean!Q125</f>
        <v>6500</v>
      </c>
      <c r="Y125" s="4" t="n">
        <f aca="false">Clean!R125</f>
        <v>1327.73</v>
      </c>
      <c r="Z125" s="4" t="n">
        <f aca="false">IF(X125="",IF(Y125="",0,""),X125)</f>
        <v>6500</v>
      </c>
      <c r="AA125" s="4" t="n">
        <f aca="false">IF(Y125="",IF(X125="",0,IF(X125=0,0,ROUND(X125*Strategies!$B$12,2))),Y125)</f>
        <v>1327.73</v>
      </c>
      <c r="AB125" s="2" t="str">
        <f aca="false">IF(AND(X125="",Y125=""),"no card (structural)",IF(X125="","limit missing – verify",IF(Y125="","spend imputed by ratio","complete")))</f>
        <v>complete</v>
      </c>
      <c r="AC125" s="4" t="n">
        <f aca="false">Clean!S125</f>
        <v>74000</v>
      </c>
      <c r="AD125" s="4" t="n">
        <f aca="false">Clean!T125</f>
        <v>336</v>
      </c>
      <c r="AE125" s="4" t="n">
        <f aca="false">IF(AC125="",IF(AD125="",0,""),AC125)</f>
        <v>74000</v>
      </c>
      <c r="AF125" s="4" t="n">
        <f aca="false">IF(AD125="",IF(AC125="",0,IF(AC125=0,0,ROUND(AC125*Strategies!$B$13,0))),AD125)</f>
        <v>336</v>
      </c>
      <c r="AG125" s="3" t="str">
        <f aca="false">Clean!V125</f>
        <v/>
      </c>
      <c r="AH125" s="3" t="n">
        <f aca="false">IF(AG125="",0,AG125)</f>
        <v>0</v>
      </c>
      <c r="AI125" s="3" t="n">
        <f aca="false">IF(AG125="",1,0)</f>
        <v>1</v>
      </c>
      <c r="AJ125" s="3" t="n">
        <f aca="false">Missing_Matrix!W125</f>
        <v>2</v>
      </c>
      <c r="AK125" s="2" t="str">
        <f aca="false">IF(AJ125=0,"keep","drop")</f>
        <v>drop</v>
      </c>
      <c r="AL125" s="2" t="str">
        <f aca="false">IF(Missing_Matrix!B125+Missing_Matrix!G125+Missing_Matrix!H125+Missing_Matrix!J125+Missing_Matrix!K125+Missing_Matrix!L125+Missing_Matrix!M125+Missing_Matrix!U125=0,"keep","drop")</f>
        <v>keep</v>
      </c>
    </row>
    <row r="126" customFormat="false" ht="15" hidden="false" customHeight="false" outlineLevel="0" collapsed="false">
      <c r="A126" s="2" t="str">
        <f aca="false">Clean!A126</f>
        <v>CL00125</v>
      </c>
      <c r="B126" s="3" t="n">
        <f aca="false">Clean!B126</f>
        <v>32</v>
      </c>
      <c r="C126" s="3" t="n">
        <f aca="false">IF(B126="",Strategies!$B$5,B126)</f>
        <v>32</v>
      </c>
      <c r="D126" s="3" t="n">
        <f aca="false">IF(B126="",1,0)</f>
        <v>0</v>
      </c>
      <c r="E126" s="2" t="str">
        <f aca="false">Clean!E126</f>
        <v>Employee</v>
      </c>
      <c r="F126" s="2" t="str">
        <f aca="false">IF(E126="","Unknown",E126)</f>
        <v>Employee</v>
      </c>
      <c r="G126" s="4" t="n">
        <f aca="false">Clean!G126</f>
        <v>20600</v>
      </c>
      <c r="H126" s="4" t="n">
        <f aca="false">IF(G126="",Strategies!$B$7,G126)</f>
        <v>20600</v>
      </c>
      <c r="I126" s="4" t="n">
        <f aca="false">IF(G126="",Strategies!$B$8,G126)</f>
        <v>20600</v>
      </c>
      <c r="J126" s="4" t="n">
        <f aca="false">IF(G126="",IFERROR(VLOOKUP(E126,Strategies!$A$26:$G$35,7,FALSE()),Strategies!$B$8),G126)</f>
        <v>20600</v>
      </c>
      <c r="K126" s="3" t="n">
        <f aca="false">IF(G126="",1,0)</f>
        <v>0</v>
      </c>
      <c r="L126" s="3" t="n">
        <f aca="false">Clean!H126</f>
        <v>4</v>
      </c>
      <c r="M126" s="5" t="n">
        <f aca="false">Clean!I126</f>
        <v>44474</v>
      </c>
      <c r="N126" s="3" t="n">
        <f aca="false">IF(L126="",IF(M126="",Strategies!$B$6,DATEDIF(M126,DATE(2026,9,13),"y")),L126)</f>
        <v>4</v>
      </c>
      <c r="O126" s="2" t="str">
        <f aca="false">IF(L126&lt;&gt;"","observed",IF(M126&lt;&gt;"","derived from date","median (fallback)"))</f>
        <v>observed</v>
      </c>
      <c r="P126" s="4" t="n">
        <f aca="false">Clean!M126</f>
        <v>0</v>
      </c>
      <c r="Q126" s="4" t="n">
        <f aca="false">IF(P126="",Strategies!$B$9,P126)</f>
        <v>0</v>
      </c>
      <c r="R126" s="3" t="n">
        <f aca="false">IF(P126="",1,0)</f>
        <v>0</v>
      </c>
      <c r="S126" s="3" t="n">
        <f aca="false">Clean!U126</f>
        <v>524</v>
      </c>
      <c r="T126" s="3" t="n">
        <f aca="false">IF(S126="",Strategies!$B$10,S126)</f>
        <v>524</v>
      </c>
      <c r="U126" s="2" t="str">
        <f aca="false">Clean!J126</f>
        <v>App</v>
      </c>
      <c r="V126" s="2" t="str">
        <f aca="false">IF(U126="",Strategies!$B$11,U126)</f>
        <v>App</v>
      </c>
      <c r="W126" s="2" t="str">
        <f aca="false">IF(U126="","Unknown",U126)</f>
        <v>App</v>
      </c>
      <c r="X126" s="4" t="n">
        <f aca="false">Clean!Q126</f>
        <v>4500</v>
      </c>
      <c r="Y126" s="4" t="n">
        <f aca="false">Clean!R126</f>
        <v>309.68</v>
      </c>
      <c r="Z126" s="4" t="n">
        <f aca="false">IF(X126="",IF(Y126="",0,""),X126)</f>
        <v>4500</v>
      </c>
      <c r="AA126" s="4" t="n">
        <f aca="false">IF(Y126="",IF(X126="",0,IF(X126=0,0,ROUND(X126*Strategies!$B$12,2))),Y126)</f>
        <v>309.68</v>
      </c>
      <c r="AB126" s="2" t="str">
        <f aca="false">IF(AND(X126="",Y126=""),"no card (structural)",IF(X126="","limit missing – verify",IF(Y126="","spend imputed by ratio","complete")))</f>
        <v>complete</v>
      </c>
      <c r="AC126" s="4" t="str">
        <f aca="false">Clean!S126</f>
        <v/>
      </c>
      <c r="AD126" s="4" t="str">
        <f aca="false">Clean!T126</f>
        <v/>
      </c>
      <c r="AE126" s="4" t="n">
        <f aca="false">IF(AC126="",IF(AD126="",0,""),AC126)</f>
        <v>0</v>
      </c>
      <c r="AF126" s="4" t="n">
        <f aca="false">IF(AD126="",IF(AC126="",0,IF(AC126=0,0,ROUND(AC126*Strategies!$B$13,0))),AD126)</f>
        <v>0</v>
      </c>
      <c r="AG126" s="3" t="n">
        <f aca="false">Clean!V126</f>
        <v>0</v>
      </c>
      <c r="AH126" s="3" t="n">
        <f aca="false">IF(AG126="",0,AG126)</f>
        <v>0</v>
      </c>
      <c r="AI126" s="3" t="n">
        <f aca="false">IF(AG126="",1,0)</f>
        <v>0</v>
      </c>
      <c r="AJ126" s="3" t="n">
        <f aca="false">Missing_Matrix!W126</f>
        <v>2</v>
      </c>
      <c r="AK126" s="2" t="str">
        <f aca="false">IF(AJ126=0,"keep","drop")</f>
        <v>drop</v>
      </c>
      <c r="AL126" s="2" t="str">
        <f aca="false">IF(Missing_Matrix!B126+Missing_Matrix!G126+Missing_Matrix!H126+Missing_Matrix!J126+Missing_Matrix!K126+Missing_Matrix!L126+Missing_Matrix!M126+Missing_Matrix!U126=0,"keep","drop")</f>
        <v>keep</v>
      </c>
    </row>
    <row r="127" customFormat="false" ht="15" hidden="false" customHeight="false" outlineLevel="0" collapsed="false">
      <c r="A127" s="2" t="str">
        <f aca="false">Clean!A127</f>
        <v>CL00126</v>
      </c>
      <c r="B127" s="3" t="n">
        <f aca="false">Clean!B127</f>
        <v>49</v>
      </c>
      <c r="C127" s="3" t="n">
        <f aca="false">IF(B127="",Strategies!$B$5,B127)</f>
        <v>49</v>
      </c>
      <c r="D127" s="3" t="n">
        <f aca="false">IF(B127="",1,0)</f>
        <v>0</v>
      </c>
      <c r="E127" s="2" t="str">
        <f aca="false">Clean!E127</f>
        <v>Employee</v>
      </c>
      <c r="F127" s="2" t="str">
        <f aca="false">IF(E127="","Unknown",E127)</f>
        <v>Employee</v>
      </c>
      <c r="G127" s="4" t="n">
        <f aca="false">Clean!G127</f>
        <v>35600</v>
      </c>
      <c r="H127" s="4" t="n">
        <f aca="false">IF(G127="",Strategies!$B$7,G127)</f>
        <v>35600</v>
      </c>
      <c r="I127" s="4" t="n">
        <f aca="false">IF(G127="",Strategies!$B$8,G127)</f>
        <v>35600</v>
      </c>
      <c r="J127" s="4" t="n">
        <f aca="false">IF(G127="",IFERROR(VLOOKUP(E127,Strategies!$A$26:$G$35,7,FALSE()),Strategies!$B$8),G127)</f>
        <v>35600</v>
      </c>
      <c r="K127" s="3" t="n">
        <f aca="false">IF(G127="",1,0)</f>
        <v>0</v>
      </c>
      <c r="L127" s="3" t="n">
        <f aca="false">Clean!H127</f>
        <v>10</v>
      </c>
      <c r="M127" s="5" t="n">
        <f aca="false">Clean!I127</f>
        <v>42601</v>
      </c>
      <c r="N127" s="3" t="n">
        <f aca="false">IF(L127="",IF(M127="",Strategies!$B$6,DATEDIF(M127,DATE(2026,9,13),"y")),L127)</f>
        <v>10</v>
      </c>
      <c r="O127" s="2" t="str">
        <f aca="false">IF(L127&lt;&gt;"","observed",IF(M127&lt;&gt;"","derived from date","median (fallback)"))</f>
        <v>observed</v>
      </c>
      <c r="P127" s="4" t="n">
        <f aca="false">Clean!M127</f>
        <v>0</v>
      </c>
      <c r="Q127" s="4" t="n">
        <f aca="false">IF(P127="",Strategies!$B$9,P127)</f>
        <v>0</v>
      </c>
      <c r="R127" s="3" t="n">
        <f aca="false">IF(P127="",1,0)</f>
        <v>0</v>
      </c>
      <c r="S127" s="3" t="n">
        <f aca="false">Clean!U127</f>
        <v>702</v>
      </c>
      <c r="T127" s="3" t="n">
        <f aca="false">IF(S127="",Strategies!$B$10,S127)</f>
        <v>702</v>
      </c>
      <c r="U127" s="2" t="str">
        <f aca="false">Clean!J127</f>
        <v>App</v>
      </c>
      <c r="V127" s="2" t="str">
        <f aca="false">IF(U127="",Strategies!$B$11,U127)</f>
        <v>App</v>
      </c>
      <c r="W127" s="2" t="str">
        <f aca="false">IF(U127="","Unknown",U127)</f>
        <v>App</v>
      </c>
      <c r="X127" s="4" t="n">
        <f aca="false">Clean!Q127</f>
        <v>4000</v>
      </c>
      <c r="Y127" s="4" t="n">
        <f aca="false">Clean!R127</f>
        <v>722.55</v>
      </c>
      <c r="Z127" s="4" t="n">
        <f aca="false">IF(X127="",IF(Y127="",0,""),X127)</f>
        <v>4000</v>
      </c>
      <c r="AA127" s="4" t="n">
        <f aca="false">IF(Y127="",IF(X127="",0,IF(X127=0,0,ROUND(X127*Strategies!$B$12,2))),Y127)</f>
        <v>722.55</v>
      </c>
      <c r="AB127" s="2" t="str">
        <f aca="false">IF(AND(X127="",Y127=""),"no card (structural)",IF(X127="","limit missing – verify",IF(Y127="","spend imputed by ratio","complete")))</f>
        <v>complete</v>
      </c>
      <c r="AC127" s="4" t="str">
        <f aca="false">Clean!S127</f>
        <v/>
      </c>
      <c r="AD127" s="4" t="str">
        <f aca="false">Clean!T127</f>
        <v/>
      </c>
      <c r="AE127" s="4" t="n">
        <f aca="false">IF(AC127="",IF(AD127="",0,""),AC127)</f>
        <v>0</v>
      </c>
      <c r="AF127" s="4" t="n">
        <f aca="false">IF(AD127="",IF(AC127="",0,IF(AC127=0,0,ROUND(AC127*Strategies!$B$13,0))),AD127)</f>
        <v>0</v>
      </c>
      <c r="AG127" s="3" t="n">
        <f aca="false">Clean!V127</f>
        <v>0</v>
      </c>
      <c r="AH127" s="3" t="n">
        <f aca="false">IF(AG127="",0,AG127)</f>
        <v>0</v>
      </c>
      <c r="AI127" s="3" t="n">
        <f aca="false">IF(AG127="",1,0)</f>
        <v>0</v>
      </c>
      <c r="AJ127" s="3" t="n">
        <f aca="false">Missing_Matrix!W127</f>
        <v>2</v>
      </c>
      <c r="AK127" s="2" t="str">
        <f aca="false">IF(AJ127=0,"keep","drop")</f>
        <v>drop</v>
      </c>
      <c r="AL127" s="2" t="str">
        <f aca="false">IF(Missing_Matrix!B127+Missing_Matrix!G127+Missing_Matrix!H127+Missing_Matrix!J127+Missing_Matrix!K127+Missing_Matrix!L127+Missing_Matrix!M127+Missing_Matrix!U127=0,"keep","drop")</f>
        <v>keep</v>
      </c>
    </row>
    <row r="128" customFormat="false" ht="15" hidden="false" customHeight="false" outlineLevel="0" collapsed="false">
      <c r="A128" s="2" t="str">
        <f aca="false">Clean!A128</f>
        <v>CL00127</v>
      </c>
      <c r="B128" s="3" t="n">
        <f aca="false">Clean!B128</f>
        <v>26</v>
      </c>
      <c r="C128" s="3" t="n">
        <f aca="false">IF(B128="",Strategies!$B$5,B128)</f>
        <v>26</v>
      </c>
      <c r="D128" s="3" t="n">
        <f aca="false">IF(B128="",1,0)</f>
        <v>0</v>
      </c>
      <c r="E128" s="2" t="str">
        <f aca="false">Clean!E128</f>
        <v>Self-employed</v>
      </c>
      <c r="F128" s="2" t="str">
        <f aca="false">IF(E128="","Unknown",E128)</f>
        <v>Self-employed</v>
      </c>
      <c r="G128" s="4" t="n">
        <f aca="false">Clean!G128</f>
        <v>55800</v>
      </c>
      <c r="H128" s="4" t="n">
        <f aca="false">IF(G128="",Strategies!$B$7,G128)</f>
        <v>55800</v>
      </c>
      <c r="I128" s="4" t="n">
        <f aca="false">IF(G128="",Strategies!$B$8,G128)</f>
        <v>55800</v>
      </c>
      <c r="J128" s="4" t="n">
        <f aca="false">IF(G128="",IFERROR(VLOOKUP(E128,Strategies!$A$26:$G$35,7,FALSE()),Strategies!$B$8),G128)</f>
        <v>55800</v>
      </c>
      <c r="K128" s="3" t="n">
        <f aca="false">IF(G128="",1,0)</f>
        <v>0</v>
      </c>
      <c r="L128" s="3" t="n">
        <f aca="false">Clean!H128</f>
        <v>3</v>
      </c>
      <c r="M128" s="5" t="n">
        <f aca="false">Clean!I128</f>
        <v>45161</v>
      </c>
      <c r="N128" s="3" t="n">
        <f aca="false">IF(L128="",IF(M128="",Strategies!$B$6,DATEDIF(M128,DATE(2026,9,13),"y")),L128)</f>
        <v>3</v>
      </c>
      <c r="O128" s="2" t="str">
        <f aca="false">IF(L128&lt;&gt;"","observed",IF(M128&lt;&gt;"","derived from date","median (fallback)"))</f>
        <v>observed</v>
      </c>
      <c r="P128" s="4" t="n">
        <f aca="false">Clean!M128</f>
        <v>24772.57</v>
      </c>
      <c r="Q128" s="4" t="n">
        <f aca="false">IF(P128="",Strategies!$B$9,P128)</f>
        <v>24772.57</v>
      </c>
      <c r="R128" s="3" t="n">
        <f aca="false">IF(P128="",1,0)</f>
        <v>0</v>
      </c>
      <c r="S128" s="3" t="n">
        <f aca="false">Clean!U128</f>
        <v>635</v>
      </c>
      <c r="T128" s="3" t="n">
        <f aca="false">IF(S128="",Strategies!$B$10,S128)</f>
        <v>635</v>
      </c>
      <c r="U128" s="2" t="str">
        <f aca="false">Clean!J128</f>
        <v>App</v>
      </c>
      <c r="V128" s="2" t="str">
        <f aca="false">IF(U128="",Strategies!$B$11,U128)</f>
        <v>App</v>
      </c>
      <c r="W128" s="2" t="str">
        <f aca="false">IF(U128="","Unknown",U128)</f>
        <v>App</v>
      </c>
      <c r="X128" s="4" t="n">
        <f aca="false">Clean!Q128</f>
        <v>8000</v>
      </c>
      <c r="Y128" s="4" t="n">
        <f aca="false">Clean!R128</f>
        <v>2547</v>
      </c>
      <c r="Z128" s="4" t="n">
        <f aca="false">IF(X128="",IF(Y128="",0,""),X128)</f>
        <v>8000</v>
      </c>
      <c r="AA128" s="4" t="n">
        <f aca="false">IF(Y128="",IF(X128="",0,IF(X128=0,0,ROUND(X128*Strategies!$B$12,2))),Y128)</f>
        <v>2547</v>
      </c>
      <c r="AB128" s="2" t="str">
        <f aca="false">IF(AND(X128="",Y128=""),"no card (structural)",IF(X128="","limit missing – verify",IF(Y128="","spend imputed by ratio","complete")))</f>
        <v>complete</v>
      </c>
      <c r="AC128" s="4" t="str">
        <f aca="false">Clean!S128</f>
        <v/>
      </c>
      <c r="AD128" s="4" t="str">
        <f aca="false">Clean!T128</f>
        <v/>
      </c>
      <c r="AE128" s="4" t="n">
        <f aca="false">IF(AC128="",IF(AD128="",0,""),AC128)</f>
        <v>0</v>
      </c>
      <c r="AF128" s="4" t="n">
        <f aca="false">IF(AD128="",IF(AC128="",0,IF(AC128=0,0,ROUND(AC128*Strategies!$B$13,0))),AD128)</f>
        <v>0</v>
      </c>
      <c r="AG128" s="3" t="n">
        <f aca="false">Clean!V128</f>
        <v>0</v>
      </c>
      <c r="AH128" s="3" t="n">
        <f aca="false">IF(AG128="",0,AG128)</f>
        <v>0</v>
      </c>
      <c r="AI128" s="3" t="n">
        <f aca="false">IF(AG128="",1,0)</f>
        <v>0</v>
      </c>
      <c r="AJ128" s="3" t="n">
        <f aca="false">Missing_Matrix!W128</f>
        <v>2</v>
      </c>
      <c r="AK128" s="2" t="str">
        <f aca="false">IF(AJ128=0,"keep","drop")</f>
        <v>drop</v>
      </c>
      <c r="AL128" s="2" t="str">
        <f aca="false">IF(Missing_Matrix!B128+Missing_Matrix!G128+Missing_Matrix!H128+Missing_Matrix!J128+Missing_Matrix!K128+Missing_Matrix!L128+Missing_Matrix!M128+Missing_Matrix!U128=0,"keep","drop")</f>
        <v>keep</v>
      </c>
    </row>
    <row r="129" customFormat="false" ht="15" hidden="false" customHeight="false" outlineLevel="0" collapsed="false">
      <c r="A129" s="2" t="str">
        <f aca="false">Clean!A129</f>
        <v>CL00128</v>
      </c>
      <c r="B129" s="3" t="n">
        <f aca="false">Clean!B129</f>
        <v>32</v>
      </c>
      <c r="C129" s="3" t="n">
        <f aca="false">IF(B129="",Strategies!$B$5,B129)</f>
        <v>32</v>
      </c>
      <c r="D129" s="3" t="n">
        <f aca="false">IF(B129="",1,0)</f>
        <v>0</v>
      </c>
      <c r="E129" s="2" t="str">
        <f aca="false">Clean!E129</f>
        <v>Teacher</v>
      </c>
      <c r="F129" s="2" t="str">
        <f aca="false">IF(E129="","Unknown",E129)</f>
        <v>Teacher</v>
      </c>
      <c r="G129" s="4" t="n">
        <f aca="false">Clean!G129</f>
        <v>26200</v>
      </c>
      <c r="H129" s="4" t="n">
        <f aca="false">IF(G129="",Strategies!$B$7,G129)</f>
        <v>26200</v>
      </c>
      <c r="I129" s="4" t="n">
        <f aca="false">IF(G129="",Strategies!$B$8,G129)</f>
        <v>26200</v>
      </c>
      <c r="J129" s="4" t="n">
        <f aca="false">IF(G129="",IFERROR(VLOOKUP(E129,Strategies!$A$26:$G$35,7,FALSE()),Strategies!$B$8),G129)</f>
        <v>26200</v>
      </c>
      <c r="K129" s="3" t="n">
        <f aca="false">IF(G129="",1,0)</f>
        <v>0</v>
      </c>
      <c r="L129" s="3" t="n">
        <f aca="false">Clean!H129</f>
        <v>7</v>
      </c>
      <c r="M129" s="5" t="n">
        <f aca="false">Clean!I129</f>
        <v>43680</v>
      </c>
      <c r="N129" s="3" t="n">
        <f aca="false">IF(L129="",IF(M129="",Strategies!$B$6,DATEDIF(M129,DATE(2026,9,13),"y")),L129)</f>
        <v>7</v>
      </c>
      <c r="O129" s="2" t="str">
        <f aca="false">IF(L129&lt;&gt;"","observed",IF(M129&lt;&gt;"","derived from date","median (fallback)"))</f>
        <v>observed</v>
      </c>
      <c r="P129" s="4" t="n">
        <f aca="false">Clean!M129</f>
        <v>0</v>
      </c>
      <c r="Q129" s="4" t="n">
        <f aca="false">IF(P129="",Strategies!$B$9,P129)</f>
        <v>0</v>
      </c>
      <c r="R129" s="3" t="n">
        <f aca="false">IF(P129="",1,0)</f>
        <v>0</v>
      </c>
      <c r="S129" s="3" t="n">
        <f aca="false">Clean!U129</f>
        <v>548</v>
      </c>
      <c r="T129" s="3" t="n">
        <f aca="false">IF(S129="",Strategies!$B$10,S129)</f>
        <v>548</v>
      </c>
      <c r="U129" s="2" t="str">
        <f aca="false">Clean!J129</f>
        <v/>
      </c>
      <c r="V129" s="2" t="str">
        <f aca="false">IF(U129="",Strategies!$B$11,U129)</f>
        <v>App</v>
      </c>
      <c r="W129" s="2" t="str">
        <f aca="false">IF(U129="","Unknown",U129)</f>
        <v>Unknown</v>
      </c>
      <c r="X129" s="4" t="n">
        <f aca="false">Clean!Q129</f>
        <v>3000</v>
      </c>
      <c r="Y129" s="4" t="n">
        <f aca="false">Clean!R129</f>
        <v>1496.67</v>
      </c>
      <c r="Z129" s="4" t="n">
        <f aca="false">IF(X129="",IF(Y129="",0,""),X129)</f>
        <v>3000</v>
      </c>
      <c r="AA129" s="4" t="n">
        <f aca="false">IF(Y129="",IF(X129="",0,IF(X129=0,0,ROUND(X129*Strategies!$B$12,2))),Y129)</f>
        <v>1496.67</v>
      </c>
      <c r="AB129" s="2" t="str">
        <f aca="false">IF(AND(X129="",Y129=""),"no card (structural)",IF(X129="","limit missing – verify",IF(Y129="","spend imputed by ratio","complete")))</f>
        <v>complete</v>
      </c>
      <c r="AC129" s="4" t="n">
        <f aca="false">Clean!S129</f>
        <v>74000</v>
      </c>
      <c r="AD129" s="4" t="n">
        <f aca="false">Clean!T129</f>
        <v>436</v>
      </c>
      <c r="AE129" s="4" t="n">
        <f aca="false">IF(AC129="",IF(AD129="",0,""),AC129)</f>
        <v>74000</v>
      </c>
      <c r="AF129" s="4" t="n">
        <f aca="false">IF(AD129="",IF(AC129="",0,IF(AC129=0,0,ROUND(AC129*Strategies!$B$13,0))),AD129)</f>
        <v>436</v>
      </c>
      <c r="AG129" s="3" t="n">
        <f aca="false">Clean!V129</f>
        <v>0</v>
      </c>
      <c r="AH129" s="3" t="n">
        <f aca="false">IF(AG129="",0,AG129)</f>
        <v>0</v>
      </c>
      <c r="AI129" s="3" t="n">
        <f aca="false">IF(AG129="",1,0)</f>
        <v>0</v>
      </c>
      <c r="AJ129" s="3" t="n">
        <f aca="false">Missing_Matrix!W129</f>
        <v>1</v>
      </c>
      <c r="AK129" s="2" t="str">
        <f aca="false">IF(AJ129=0,"keep","drop")</f>
        <v>drop</v>
      </c>
      <c r="AL129" s="2" t="str">
        <f aca="false">IF(Missing_Matrix!B129+Missing_Matrix!G129+Missing_Matrix!H129+Missing_Matrix!J129+Missing_Matrix!K129+Missing_Matrix!L129+Missing_Matrix!M129+Missing_Matrix!U129=0,"keep","drop")</f>
        <v>drop</v>
      </c>
    </row>
    <row r="130" customFormat="false" ht="15" hidden="false" customHeight="false" outlineLevel="0" collapsed="false">
      <c r="A130" s="2" t="str">
        <f aca="false">Clean!A130</f>
        <v>CL00129</v>
      </c>
      <c r="B130" s="3" t="n">
        <f aca="false">Clean!B130</f>
        <v>42</v>
      </c>
      <c r="C130" s="3" t="n">
        <f aca="false">IF(B130="",Strategies!$B$5,B130)</f>
        <v>42</v>
      </c>
      <c r="D130" s="3" t="n">
        <f aca="false">IF(B130="",1,0)</f>
        <v>0</v>
      </c>
      <c r="E130" s="2" t="str">
        <f aca="false">Clean!E130</f>
        <v>Employee</v>
      </c>
      <c r="F130" s="2" t="str">
        <f aca="false">IF(E130="","Unknown",E130)</f>
        <v>Employee</v>
      </c>
      <c r="G130" s="4" t="n">
        <f aca="false">Clean!G130</f>
        <v>23700</v>
      </c>
      <c r="H130" s="4" t="n">
        <f aca="false">IF(G130="",Strategies!$B$7,G130)</f>
        <v>23700</v>
      </c>
      <c r="I130" s="4" t="n">
        <f aca="false">IF(G130="",Strategies!$B$8,G130)</f>
        <v>23700</v>
      </c>
      <c r="J130" s="4" t="n">
        <f aca="false">IF(G130="",IFERROR(VLOOKUP(E130,Strategies!$A$26:$G$35,7,FALSE()),Strategies!$B$8),G130)</f>
        <v>23700</v>
      </c>
      <c r="K130" s="3" t="n">
        <f aca="false">IF(G130="",1,0)</f>
        <v>0</v>
      </c>
      <c r="L130" s="3" t="n">
        <f aca="false">Clean!H130</f>
        <v>9</v>
      </c>
      <c r="M130" s="5" t="n">
        <f aca="false">Clean!I130</f>
        <v>42979</v>
      </c>
      <c r="N130" s="3" t="n">
        <f aca="false">IF(L130="",IF(M130="",Strategies!$B$6,DATEDIF(M130,DATE(2026,9,13),"y")),L130)</f>
        <v>9</v>
      </c>
      <c r="O130" s="2" t="str">
        <f aca="false">IF(L130&lt;&gt;"","observed",IF(M130&lt;&gt;"","derived from date","median (fallback)"))</f>
        <v>observed</v>
      </c>
      <c r="P130" s="4" t="n">
        <f aca="false">Clean!M130</f>
        <v>11619.08</v>
      </c>
      <c r="Q130" s="4" t="n">
        <f aca="false">IF(P130="",Strategies!$B$9,P130)</f>
        <v>11619.08</v>
      </c>
      <c r="R130" s="3" t="n">
        <f aca="false">IF(P130="",1,0)</f>
        <v>0</v>
      </c>
      <c r="S130" s="3" t="n">
        <f aca="false">Clean!U130</f>
        <v>603</v>
      </c>
      <c r="T130" s="3" t="n">
        <f aca="false">IF(S130="",Strategies!$B$10,S130)</f>
        <v>603</v>
      </c>
      <c r="U130" s="2" t="str">
        <f aca="false">Clean!J130</f>
        <v>Branch</v>
      </c>
      <c r="V130" s="2" t="str">
        <f aca="false">IF(U130="",Strategies!$B$11,U130)</f>
        <v>Branch</v>
      </c>
      <c r="W130" s="2" t="str">
        <f aca="false">IF(U130="","Unknown",U130)</f>
        <v>Branch</v>
      </c>
      <c r="X130" s="4" t="str">
        <f aca="false">Clean!Q130</f>
        <v/>
      </c>
      <c r="Y130" s="4" t="str">
        <f aca="false">Clean!R130</f>
        <v/>
      </c>
      <c r="Z130" s="4" t="n">
        <f aca="false">IF(X130="",IF(Y130="",0,""),X130)</f>
        <v>0</v>
      </c>
      <c r="AA130" s="4" t="n">
        <f aca="false">IF(Y130="",IF(X130="",0,IF(X130=0,0,ROUND(X130*Strategies!$B$12,2))),Y130)</f>
        <v>0</v>
      </c>
      <c r="AB130" s="2" t="str">
        <f aca="false">IF(AND(X130="",Y130=""),"no card (structural)",IF(X130="","limit missing – verify",IF(Y130="","spend imputed by ratio","complete")))</f>
        <v>no card (structural)</v>
      </c>
      <c r="AC130" s="4" t="n">
        <f aca="false">Clean!S130</f>
        <v>112000</v>
      </c>
      <c r="AD130" s="4" t="n">
        <f aca="false">Clean!T130</f>
        <v>798</v>
      </c>
      <c r="AE130" s="4" t="n">
        <f aca="false">IF(AC130="",IF(AD130="",0,""),AC130)</f>
        <v>112000</v>
      </c>
      <c r="AF130" s="4" t="n">
        <f aca="false">IF(AD130="",IF(AC130="",0,IF(AC130=0,0,ROUND(AC130*Strategies!$B$13,0))),AD130)</f>
        <v>798</v>
      </c>
      <c r="AG130" s="3" t="str">
        <f aca="false">Clean!V130</f>
        <v/>
      </c>
      <c r="AH130" s="3" t="n">
        <f aca="false">IF(AG130="",0,AG130)</f>
        <v>0</v>
      </c>
      <c r="AI130" s="3" t="n">
        <f aca="false">IF(AG130="",1,0)</f>
        <v>1</v>
      </c>
      <c r="AJ130" s="3" t="n">
        <f aca="false">Missing_Matrix!W130</f>
        <v>4</v>
      </c>
      <c r="AK130" s="2" t="str">
        <f aca="false">IF(AJ130=0,"keep","drop")</f>
        <v>drop</v>
      </c>
      <c r="AL130" s="2" t="str">
        <f aca="false">IF(Missing_Matrix!B130+Missing_Matrix!G130+Missing_Matrix!H130+Missing_Matrix!J130+Missing_Matrix!K130+Missing_Matrix!L130+Missing_Matrix!M130+Missing_Matrix!U130=0,"keep","drop")</f>
        <v>drop</v>
      </c>
    </row>
    <row r="131" customFormat="false" ht="15" hidden="false" customHeight="false" outlineLevel="0" collapsed="false">
      <c r="A131" s="2" t="str">
        <f aca="false">Clean!A131</f>
        <v>CL00130</v>
      </c>
      <c r="B131" s="3" t="n">
        <f aca="false">Clean!B131</f>
        <v>81</v>
      </c>
      <c r="C131" s="3" t="n">
        <f aca="false">IF(B131="",Strategies!$B$5,B131)</f>
        <v>81</v>
      </c>
      <c r="D131" s="3" t="n">
        <f aca="false">IF(B131="",1,0)</f>
        <v>0</v>
      </c>
      <c r="E131" s="2" t="str">
        <f aca="false">Clean!E131</f>
        <v>Retired</v>
      </c>
      <c r="F131" s="2" t="str">
        <f aca="false">IF(E131="","Unknown",E131)</f>
        <v>Retired</v>
      </c>
      <c r="G131" s="4" t="n">
        <f aca="false">Clean!G131</f>
        <v>26700</v>
      </c>
      <c r="H131" s="4" t="n">
        <f aca="false">IF(G131="",Strategies!$B$7,G131)</f>
        <v>26700</v>
      </c>
      <c r="I131" s="4" t="n">
        <f aca="false">IF(G131="",Strategies!$B$8,G131)</f>
        <v>26700</v>
      </c>
      <c r="J131" s="4" t="n">
        <f aca="false">IF(G131="",IFERROR(VLOOKUP(E131,Strategies!$A$26:$G$35,7,FALSE()),Strategies!$B$8),G131)</f>
        <v>26700</v>
      </c>
      <c r="K131" s="3" t="n">
        <f aca="false">IF(G131="",1,0)</f>
        <v>0</v>
      </c>
      <c r="L131" s="3" t="n">
        <f aca="false">Clean!H131</f>
        <v>30</v>
      </c>
      <c r="M131" s="5" t="n">
        <f aca="false">Clean!I131</f>
        <v>35052</v>
      </c>
      <c r="N131" s="3" t="n">
        <f aca="false">IF(L131="",IF(M131="",Strategies!$B$6,DATEDIF(M131,DATE(2026,9,13),"y")),L131)</f>
        <v>30</v>
      </c>
      <c r="O131" s="2" t="str">
        <f aca="false">IF(L131&lt;&gt;"","observed",IF(M131&lt;&gt;"","derived from date","median (fallback)"))</f>
        <v>observed</v>
      </c>
      <c r="P131" s="4" t="n">
        <f aca="false">Clean!M131</f>
        <v>30178.47</v>
      </c>
      <c r="Q131" s="4" t="n">
        <f aca="false">IF(P131="",Strategies!$B$9,P131)</f>
        <v>30178.47</v>
      </c>
      <c r="R131" s="3" t="n">
        <f aca="false">IF(P131="",1,0)</f>
        <v>0</v>
      </c>
      <c r="S131" s="3" t="n">
        <f aca="false">Clean!U131</f>
        <v>596</v>
      </c>
      <c r="T131" s="3" t="n">
        <f aca="false">IF(S131="",Strategies!$B$10,S131)</f>
        <v>596</v>
      </c>
      <c r="U131" s="2" t="str">
        <f aca="false">Clean!J131</f>
        <v>Branch</v>
      </c>
      <c r="V131" s="2" t="str">
        <f aca="false">IF(U131="",Strategies!$B$11,U131)</f>
        <v>Branch</v>
      </c>
      <c r="W131" s="2" t="str">
        <f aca="false">IF(U131="","Unknown",U131)</f>
        <v>Branch</v>
      </c>
      <c r="X131" s="4" t="n">
        <f aca="false">Clean!Q131</f>
        <v>3500</v>
      </c>
      <c r="Y131" s="4" t="n">
        <f aca="false">Clean!R131</f>
        <v>1833.19</v>
      </c>
      <c r="Z131" s="4" t="n">
        <f aca="false">IF(X131="",IF(Y131="",0,""),X131)</f>
        <v>3500</v>
      </c>
      <c r="AA131" s="4" t="n">
        <f aca="false">IF(Y131="",IF(X131="",0,IF(X131=0,0,ROUND(X131*Strategies!$B$12,2))),Y131)</f>
        <v>1833.19</v>
      </c>
      <c r="AB131" s="2" t="str">
        <f aca="false">IF(AND(X131="",Y131=""),"no card (structural)",IF(X131="","limit missing – verify",IF(Y131="","spend imputed by ratio","complete")))</f>
        <v>complete</v>
      </c>
      <c r="AC131" s="4" t="n">
        <f aca="false">Clean!S131</f>
        <v>96000</v>
      </c>
      <c r="AD131" s="4" t="n">
        <f aca="false">Clean!T131</f>
        <v>689</v>
      </c>
      <c r="AE131" s="4" t="n">
        <f aca="false">IF(AC131="",IF(AD131="",0,""),AC131)</f>
        <v>96000</v>
      </c>
      <c r="AF131" s="4" t="n">
        <f aca="false">IF(AD131="",IF(AC131="",0,IF(AC131=0,0,ROUND(AC131*Strategies!$B$13,0))),AD131)</f>
        <v>689</v>
      </c>
      <c r="AG131" s="3" t="n">
        <f aca="false">Clean!V131</f>
        <v>2</v>
      </c>
      <c r="AH131" s="3" t="n">
        <f aca="false">IF(AG131="",0,AG131)</f>
        <v>2</v>
      </c>
      <c r="AI131" s="3" t="n">
        <f aca="false">IF(AG131="",1,0)</f>
        <v>0</v>
      </c>
      <c r="AJ131" s="3" t="n">
        <f aca="false">Missing_Matrix!W131</f>
        <v>1</v>
      </c>
      <c r="AK131" s="2" t="str">
        <f aca="false">IF(AJ131=0,"keep","drop")</f>
        <v>drop</v>
      </c>
      <c r="AL131" s="2" t="str">
        <f aca="false">IF(Missing_Matrix!B131+Missing_Matrix!G131+Missing_Matrix!H131+Missing_Matrix!J131+Missing_Matrix!K131+Missing_Matrix!L131+Missing_Matrix!M131+Missing_Matrix!U131=0,"keep","drop")</f>
        <v>keep</v>
      </c>
    </row>
    <row r="132" customFormat="false" ht="15" hidden="false" customHeight="false" outlineLevel="0" collapsed="false">
      <c r="A132" s="2" t="str">
        <f aca="false">Clean!A132</f>
        <v>CL00131</v>
      </c>
      <c r="B132" s="3" t="n">
        <f aca="false">Clean!B132</f>
        <v>37</v>
      </c>
      <c r="C132" s="3" t="n">
        <f aca="false">IF(B132="",Strategies!$B$5,B132)</f>
        <v>37</v>
      </c>
      <c r="D132" s="3" t="n">
        <f aca="false">IF(B132="",1,0)</f>
        <v>0</v>
      </c>
      <c r="E132" s="2" t="str">
        <f aca="false">Clean!E132</f>
        <v>Teacher</v>
      </c>
      <c r="F132" s="2" t="str">
        <f aca="false">IF(E132="","Unknown",E132)</f>
        <v>Teacher</v>
      </c>
      <c r="G132" s="4" t="n">
        <f aca="false">Clean!G132</f>
        <v>24700</v>
      </c>
      <c r="H132" s="4" t="n">
        <f aca="false">IF(G132="",Strategies!$B$7,G132)</f>
        <v>24700</v>
      </c>
      <c r="I132" s="4" t="n">
        <f aca="false">IF(G132="",Strategies!$B$8,G132)</f>
        <v>24700</v>
      </c>
      <c r="J132" s="4" t="n">
        <f aca="false">IF(G132="",IFERROR(VLOOKUP(E132,Strategies!$A$26:$G$35,7,FALSE()),Strategies!$B$8),G132)</f>
        <v>24700</v>
      </c>
      <c r="K132" s="3" t="n">
        <f aca="false">IF(G132="",1,0)</f>
        <v>0</v>
      </c>
      <c r="L132" s="3" t="n">
        <f aca="false">Clean!H132</f>
        <v>5</v>
      </c>
      <c r="M132" s="5" t="n">
        <f aca="false">Clean!I132</f>
        <v>44098</v>
      </c>
      <c r="N132" s="3" t="n">
        <f aca="false">IF(L132="",IF(M132="",Strategies!$B$6,DATEDIF(M132,DATE(2026,9,13),"y")),L132)</f>
        <v>5</v>
      </c>
      <c r="O132" s="2" t="str">
        <f aca="false">IF(L132&lt;&gt;"","observed",IF(M132&lt;&gt;"","derived from date","median (fallback)"))</f>
        <v>observed</v>
      </c>
      <c r="P132" s="4" t="n">
        <f aca="false">Clean!M132</f>
        <v>8666.49</v>
      </c>
      <c r="Q132" s="4" t="n">
        <f aca="false">IF(P132="",Strategies!$B$9,P132)</f>
        <v>8666.49</v>
      </c>
      <c r="R132" s="3" t="n">
        <f aca="false">IF(P132="",1,0)</f>
        <v>0</v>
      </c>
      <c r="S132" s="3" t="n">
        <f aca="false">Clean!U132</f>
        <v>678</v>
      </c>
      <c r="T132" s="3" t="n">
        <f aca="false">IF(S132="",Strategies!$B$10,S132)</f>
        <v>678</v>
      </c>
      <c r="U132" s="2" t="str">
        <f aca="false">Clean!J132</f>
        <v>App</v>
      </c>
      <c r="V132" s="2" t="str">
        <f aca="false">IF(U132="",Strategies!$B$11,U132)</f>
        <v>App</v>
      </c>
      <c r="W132" s="2" t="str">
        <f aca="false">IF(U132="","Unknown",U132)</f>
        <v>App</v>
      </c>
      <c r="X132" s="4" t="n">
        <f aca="false">Clean!Q132</f>
        <v>3500</v>
      </c>
      <c r="Y132" s="4" t="n">
        <f aca="false">Clean!R132</f>
        <v>208.15</v>
      </c>
      <c r="Z132" s="4" t="n">
        <f aca="false">IF(X132="",IF(Y132="",0,""),X132)</f>
        <v>3500</v>
      </c>
      <c r="AA132" s="4" t="n">
        <f aca="false">IF(Y132="",IF(X132="",0,IF(X132=0,0,ROUND(X132*Strategies!$B$12,2))),Y132)</f>
        <v>208.15</v>
      </c>
      <c r="AB132" s="2" t="str">
        <f aca="false">IF(AND(X132="",Y132=""),"no card (structural)",IF(X132="","limit missing – verify",IF(Y132="","spend imputed by ratio","complete")))</f>
        <v>complete</v>
      </c>
      <c r="AC132" s="4" t="n">
        <f aca="false">Clean!S132</f>
        <v>0</v>
      </c>
      <c r="AD132" s="4" t="n">
        <f aca="false">Clean!T132</f>
        <v>0</v>
      </c>
      <c r="AE132" s="4" t="n">
        <f aca="false">IF(AC132="",IF(AD132="",0,""),AC132)</f>
        <v>0</v>
      </c>
      <c r="AF132" s="4" t="n">
        <f aca="false">IF(AD132="",IF(AC132="",0,IF(AC132=0,0,ROUND(AC132*Strategies!$B$13,0))),AD132)</f>
        <v>0</v>
      </c>
      <c r="AG132" s="3" t="n">
        <f aca="false">Clean!V132</f>
        <v>0</v>
      </c>
      <c r="AH132" s="3" t="n">
        <f aca="false">IF(AG132="",0,AG132)</f>
        <v>0</v>
      </c>
      <c r="AI132" s="3" t="n">
        <f aca="false">IF(AG132="",1,0)</f>
        <v>0</v>
      </c>
      <c r="AJ132" s="3" t="n">
        <f aca="false">Missing_Matrix!W132</f>
        <v>0</v>
      </c>
      <c r="AK132" s="2" t="str">
        <f aca="false">IF(AJ132=0,"keep","drop")</f>
        <v>keep</v>
      </c>
      <c r="AL132" s="2" t="str">
        <f aca="false">IF(Missing_Matrix!B132+Missing_Matrix!G132+Missing_Matrix!H132+Missing_Matrix!J132+Missing_Matrix!K132+Missing_Matrix!L132+Missing_Matrix!M132+Missing_Matrix!U132=0,"keep","drop")</f>
        <v>keep</v>
      </c>
    </row>
    <row r="133" customFormat="false" ht="15" hidden="false" customHeight="false" outlineLevel="0" collapsed="false">
      <c r="A133" s="2" t="str">
        <f aca="false">Clean!A133</f>
        <v>CL00132</v>
      </c>
      <c r="B133" s="3" t="n">
        <f aca="false">Clean!B133</f>
        <v>63</v>
      </c>
      <c r="C133" s="3" t="n">
        <f aca="false">IF(B133="",Strategies!$B$5,B133)</f>
        <v>63</v>
      </c>
      <c r="D133" s="3" t="n">
        <f aca="false">IF(B133="",1,0)</f>
        <v>0</v>
      </c>
      <c r="E133" s="2" t="str">
        <f aca="false">Clean!E133</f>
        <v>Self-employed</v>
      </c>
      <c r="F133" s="2" t="str">
        <f aca="false">IF(E133="","Unknown",E133)</f>
        <v>Self-employed</v>
      </c>
      <c r="G133" s="4" t="n">
        <f aca="false">Clean!G133</f>
        <v>48900</v>
      </c>
      <c r="H133" s="4" t="n">
        <f aca="false">IF(G133="",Strategies!$B$7,G133)</f>
        <v>48900</v>
      </c>
      <c r="I133" s="4" t="n">
        <f aca="false">IF(G133="",Strategies!$B$8,G133)</f>
        <v>48900</v>
      </c>
      <c r="J133" s="4" t="n">
        <f aca="false">IF(G133="",IFERROR(VLOOKUP(E133,Strategies!$A$26:$G$35,7,FALSE()),Strategies!$B$8),G133)</f>
        <v>48900</v>
      </c>
      <c r="K133" s="3" t="n">
        <f aca="false">IF(G133="",1,0)</f>
        <v>0</v>
      </c>
      <c r="L133" s="3" t="n">
        <f aca="false">Clean!H133</f>
        <v>14</v>
      </c>
      <c r="M133" s="5" t="n">
        <f aca="false">Clean!I133</f>
        <v>40858</v>
      </c>
      <c r="N133" s="3" t="n">
        <f aca="false">IF(L133="",IF(M133="",Strategies!$B$6,DATEDIF(M133,DATE(2026,9,13),"y")),L133)</f>
        <v>14</v>
      </c>
      <c r="O133" s="2" t="str">
        <f aca="false">IF(L133&lt;&gt;"","observed",IF(M133&lt;&gt;"","derived from date","median (fallback)"))</f>
        <v>observed</v>
      </c>
      <c r="P133" s="4" t="n">
        <f aca="false">Clean!M133</f>
        <v>62364.3</v>
      </c>
      <c r="Q133" s="4" t="n">
        <f aca="false">IF(P133="",Strategies!$B$9,P133)</f>
        <v>62364.3</v>
      </c>
      <c r="R133" s="3" t="n">
        <f aca="false">IF(P133="",1,0)</f>
        <v>0</v>
      </c>
      <c r="S133" s="3" t="n">
        <f aca="false">Clean!U133</f>
        <v>688</v>
      </c>
      <c r="T133" s="3" t="n">
        <f aca="false">IF(S133="",Strategies!$B$10,S133)</f>
        <v>688</v>
      </c>
      <c r="U133" s="2" t="str">
        <f aca="false">Clean!J133</f>
        <v>Branch</v>
      </c>
      <c r="V133" s="2" t="str">
        <f aca="false">IF(U133="",Strategies!$B$11,U133)</f>
        <v>Branch</v>
      </c>
      <c r="W133" s="2" t="str">
        <f aca="false">IF(U133="","Unknown",U133)</f>
        <v>Branch</v>
      </c>
      <c r="X133" s="4" t="n">
        <f aca="false">Clean!Q133</f>
        <v>7000</v>
      </c>
      <c r="Y133" s="4" t="n">
        <f aca="false">Clean!R133</f>
        <v>3479.07</v>
      </c>
      <c r="Z133" s="4" t="n">
        <f aca="false">IF(X133="",IF(Y133="",0,""),X133)</f>
        <v>7000</v>
      </c>
      <c r="AA133" s="4" t="n">
        <f aca="false">IF(Y133="",IF(X133="",0,IF(X133=0,0,ROUND(X133*Strategies!$B$12,2))),Y133)</f>
        <v>3479.07</v>
      </c>
      <c r="AB133" s="2" t="str">
        <f aca="false">IF(AND(X133="",Y133=""),"no card (structural)",IF(X133="","limit missing – verify",IF(Y133="","spend imputed by ratio","complete")))</f>
        <v>complete</v>
      </c>
      <c r="AC133" s="4" t="n">
        <f aca="false">Clean!S133</f>
        <v>0</v>
      </c>
      <c r="AD133" s="4" t="n">
        <f aca="false">Clean!T133</f>
        <v>0</v>
      </c>
      <c r="AE133" s="4" t="n">
        <f aca="false">IF(AC133="",IF(AD133="",0,""),AC133)</f>
        <v>0</v>
      </c>
      <c r="AF133" s="4" t="n">
        <f aca="false">IF(AD133="",IF(AC133="",0,IF(AC133=0,0,ROUND(AC133*Strategies!$B$13,0))),AD133)</f>
        <v>0</v>
      </c>
      <c r="AG133" s="3" t="str">
        <f aca="false">Clean!V133</f>
        <v/>
      </c>
      <c r="AH133" s="3" t="n">
        <f aca="false">IF(AG133="",0,AG133)</f>
        <v>0</v>
      </c>
      <c r="AI133" s="3" t="n">
        <f aca="false">IF(AG133="",1,0)</f>
        <v>1</v>
      </c>
      <c r="AJ133" s="3" t="n">
        <f aca="false">Missing_Matrix!W133</f>
        <v>1</v>
      </c>
      <c r="AK133" s="2" t="str">
        <f aca="false">IF(AJ133=0,"keep","drop")</f>
        <v>drop</v>
      </c>
      <c r="AL133" s="2" t="str">
        <f aca="false">IF(Missing_Matrix!B133+Missing_Matrix!G133+Missing_Matrix!H133+Missing_Matrix!J133+Missing_Matrix!K133+Missing_Matrix!L133+Missing_Matrix!M133+Missing_Matrix!U133=0,"keep","drop")</f>
        <v>keep</v>
      </c>
    </row>
    <row r="134" customFormat="false" ht="15" hidden="false" customHeight="false" outlineLevel="0" collapsed="false">
      <c r="A134" s="2" t="str">
        <f aca="false">Clean!A134</f>
        <v>CL00133</v>
      </c>
      <c r="B134" s="3" t="n">
        <f aca="false">Clean!B134</f>
        <v>39</v>
      </c>
      <c r="C134" s="3" t="n">
        <f aca="false">IF(B134="",Strategies!$B$5,B134)</f>
        <v>39</v>
      </c>
      <c r="D134" s="3" t="n">
        <f aca="false">IF(B134="",1,0)</f>
        <v>0</v>
      </c>
      <c r="E134" s="2" t="str">
        <f aca="false">Clean!E134</f>
        <v>Business owner</v>
      </c>
      <c r="F134" s="2" t="str">
        <f aca="false">IF(E134="","Unknown",E134)</f>
        <v>Business owner</v>
      </c>
      <c r="G134" s="4" t="n">
        <f aca="false">Clean!G134</f>
        <v>41600</v>
      </c>
      <c r="H134" s="4" t="n">
        <f aca="false">IF(G134="",Strategies!$B$7,G134)</f>
        <v>41600</v>
      </c>
      <c r="I134" s="4" t="n">
        <f aca="false">IF(G134="",Strategies!$B$8,G134)</f>
        <v>41600</v>
      </c>
      <c r="J134" s="4" t="n">
        <f aca="false">IF(G134="",IFERROR(VLOOKUP(E134,Strategies!$A$26:$G$35,7,FALSE()),Strategies!$B$8),G134)</f>
        <v>41600</v>
      </c>
      <c r="K134" s="3" t="n">
        <f aca="false">IF(G134="",1,0)</f>
        <v>0</v>
      </c>
      <c r="L134" s="3" t="n">
        <f aca="false">Clean!H134</f>
        <v>9</v>
      </c>
      <c r="M134" s="5" t="n">
        <f aca="false">Clean!I134</f>
        <v>42858</v>
      </c>
      <c r="N134" s="3" t="n">
        <f aca="false">IF(L134="",IF(M134="",Strategies!$B$6,DATEDIF(M134,DATE(2026,9,13),"y")),L134)</f>
        <v>9</v>
      </c>
      <c r="O134" s="2" t="str">
        <f aca="false">IF(L134&lt;&gt;"","observed",IF(M134&lt;&gt;"","derived from date","median (fallback)"))</f>
        <v>observed</v>
      </c>
      <c r="P134" s="4" t="str">
        <f aca="false">Clean!M134</f>
        <v/>
      </c>
      <c r="Q134" s="4" t="n">
        <f aca="false">IF(P134="",Strategies!$B$9,P134)</f>
        <v>10652.68</v>
      </c>
      <c r="R134" s="3" t="n">
        <f aca="false">IF(P134="",1,0)</f>
        <v>1</v>
      </c>
      <c r="S134" s="3" t="n">
        <f aca="false">Clean!U134</f>
        <v>552</v>
      </c>
      <c r="T134" s="3" t="n">
        <f aca="false">IF(S134="",Strategies!$B$10,S134)</f>
        <v>552</v>
      </c>
      <c r="U134" s="2" t="str">
        <f aca="false">Clean!J134</f>
        <v>Branch</v>
      </c>
      <c r="V134" s="2" t="str">
        <f aca="false">IF(U134="",Strategies!$B$11,U134)</f>
        <v>Branch</v>
      </c>
      <c r="W134" s="2" t="str">
        <f aca="false">IF(U134="","Unknown",U134)</f>
        <v>Branch</v>
      </c>
      <c r="X134" s="4" t="n">
        <f aca="false">Clean!Q134</f>
        <v>5500</v>
      </c>
      <c r="Y134" s="4" t="n">
        <f aca="false">Clean!R134</f>
        <v>1726.8</v>
      </c>
      <c r="Z134" s="4" t="n">
        <f aca="false">IF(X134="",IF(Y134="",0,""),X134)</f>
        <v>5500</v>
      </c>
      <c r="AA134" s="4" t="n">
        <f aca="false">IF(Y134="",IF(X134="",0,IF(X134=0,0,ROUND(X134*Strategies!$B$12,2))),Y134)</f>
        <v>1726.8</v>
      </c>
      <c r="AB134" s="2" t="str">
        <f aca="false">IF(AND(X134="",Y134=""),"no card (structural)",IF(X134="","limit missing – verify",IF(Y134="","spend imputed by ratio","complete")))</f>
        <v>complete</v>
      </c>
      <c r="AC134" s="4" t="n">
        <f aca="false">Clean!S134</f>
        <v>114000</v>
      </c>
      <c r="AD134" s="4" t="n">
        <f aca="false">Clean!T134</f>
        <v>743</v>
      </c>
      <c r="AE134" s="4" t="n">
        <f aca="false">IF(AC134="",IF(AD134="",0,""),AC134)</f>
        <v>114000</v>
      </c>
      <c r="AF134" s="4" t="n">
        <f aca="false">IF(AD134="",IF(AC134="",0,IF(AC134=0,0,ROUND(AC134*Strategies!$B$13,0))),AD134)</f>
        <v>743</v>
      </c>
      <c r="AG134" s="3" t="n">
        <f aca="false">Clean!V134</f>
        <v>3</v>
      </c>
      <c r="AH134" s="3" t="n">
        <f aca="false">IF(AG134="",0,AG134)</f>
        <v>3</v>
      </c>
      <c r="AI134" s="3" t="n">
        <f aca="false">IF(AG134="",1,0)</f>
        <v>0</v>
      </c>
      <c r="AJ134" s="3" t="n">
        <f aca="false">Missing_Matrix!W134</f>
        <v>1</v>
      </c>
      <c r="AK134" s="2" t="str">
        <f aca="false">IF(AJ134=0,"keep","drop")</f>
        <v>drop</v>
      </c>
      <c r="AL134" s="2" t="str">
        <f aca="false">IF(Missing_Matrix!B134+Missing_Matrix!G134+Missing_Matrix!H134+Missing_Matrix!J134+Missing_Matrix!K134+Missing_Matrix!L134+Missing_Matrix!M134+Missing_Matrix!U134=0,"keep","drop")</f>
        <v>drop</v>
      </c>
    </row>
    <row r="135" customFormat="false" ht="15" hidden="false" customHeight="false" outlineLevel="0" collapsed="false">
      <c r="A135" s="2" t="str">
        <f aca="false">Clean!A135</f>
        <v>CL00134</v>
      </c>
      <c r="B135" s="3" t="n">
        <f aca="false">Clean!B135</f>
        <v>54</v>
      </c>
      <c r="C135" s="3" t="n">
        <f aca="false">IF(B135="",Strategies!$B$5,B135)</f>
        <v>54</v>
      </c>
      <c r="D135" s="3" t="n">
        <f aca="false">IF(B135="",1,0)</f>
        <v>0</v>
      </c>
      <c r="E135" s="2" t="str">
        <f aca="false">Clean!E135</f>
        <v>Unemployed</v>
      </c>
      <c r="F135" s="2" t="str">
        <f aca="false">IF(E135="","Unknown",E135)</f>
        <v>Unemployed</v>
      </c>
      <c r="G135" s="4" t="n">
        <f aca="false">Clean!G135</f>
        <v>3800</v>
      </c>
      <c r="H135" s="4" t="n">
        <f aca="false">IF(G135="",Strategies!$B$7,G135)</f>
        <v>3800</v>
      </c>
      <c r="I135" s="4" t="n">
        <f aca="false">IF(G135="",Strategies!$B$8,G135)</f>
        <v>3800</v>
      </c>
      <c r="J135" s="4" t="n">
        <f aca="false">IF(G135="",IFERROR(VLOOKUP(E135,Strategies!$A$26:$G$35,7,FALSE()),Strategies!$B$8),G135)</f>
        <v>3800</v>
      </c>
      <c r="K135" s="3" t="n">
        <f aca="false">IF(G135="",1,0)</f>
        <v>0</v>
      </c>
      <c r="L135" s="3" t="n">
        <f aca="false">Clean!H135</f>
        <v>16</v>
      </c>
      <c r="M135" s="5" t="n">
        <f aca="false">Clean!I135</f>
        <v>40322</v>
      </c>
      <c r="N135" s="3" t="n">
        <f aca="false">IF(L135="",IF(M135="",Strategies!$B$6,DATEDIF(M135,DATE(2026,9,13),"y")),L135)</f>
        <v>16</v>
      </c>
      <c r="O135" s="2" t="str">
        <f aca="false">IF(L135&lt;&gt;"","observed",IF(M135&lt;&gt;"","derived from date","median (fallback)"))</f>
        <v>observed</v>
      </c>
      <c r="P135" s="4" t="n">
        <f aca="false">Clean!M135</f>
        <v>5972.77</v>
      </c>
      <c r="Q135" s="4" t="n">
        <f aca="false">IF(P135="",Strategies!$B$9,P135)</f>
        <v>5972.77</v>
      </c>
      <c r="R135" s="3" t="n">
        <f aca="false">IF(P135="",1,0)</f>
        <v>0</v>
      </c>
      <c r="S135" s="3" t="str">
        <f aca="false">Clean!U135</f>
        <v/>
      </c>
      <c r="T135" s="3" t="n">
        <f aca="false">IF(S135="",Strategies!$B$10,S135)</f>
        <v>630</v>
      </c>
      <c r="U135" s="2" t="str">
        <f aca="false">Clean!J135</f>
        <v>Branch</v>
      </c>
      <c r="V135" s="2" t="str">
        <f aca="false">IF(U135="",Strategies!$B$11,U135)</f>
        <v>Branch</v>
      </c>
      <c r="W135" s="2" t="str">
        <f aca="false">IF(U135="","Unknown",U135)</f>
        <v>Branch</v>
      </c>
      <c r="X135" s="4" t="n">
        <f aca="false">Clean!Q135</f>
        <v>0</v>
      </c>
      <c r="Y135" s="4" t="n">
        <f aca="false">Clean!R135</f>
        <v>0</v>
      </c>
      <c r="Z135" s="4" t="n">
        <f aca="false">IF(X135="",IF(Y135="",0,""),X135)</f>
        <v>0</v>
      </c>
      <c r="AA135" s="4" t="n">
        <f aca="false">IF(Y135="",IF(X135="",0,IF(X135=0,0,ROUND(X135*Strategies!$B$12,2))),Y135)</f>
        <v>0</v>
      </c>
      <c r="AB135" s="2" t="str">
        <f aca="false">IF(AND(X135="",Y135=""),"no card (structural)",IF(X135="","limit missing – verify",IF(Y135="","spend imputed by ratio","complete")))</f>
        <v>complete</v>
      </c>
      <c r="AC135" s="4" t="n">
        <f aca="false">Clean!S135</f>
        <v>0</v>
      </c>
      <c r="AD135" s="4" t="n">
        <f aca="false">Clean!T135</f>
        <v>0</v>
      </c>
      <c r="AE135" s="4" t="n">
        <f aca="false">IF(AC135="",IF(AD135="",0,""),AC135)</f>
        <v>0</v>
      </c>
      <c r="AF135" s="4" t="n">
        <f aca="false">IF(AD135="",IF(AC135="",0,IF(AC135=0,0,ROUND(AC135*Strategies!$B$13,0))),AD135)</f>
        <v>0</v>
      </c>
      <c r="AG135" s="3" t="n">
        <f aca="false">Clean!V135</f>
        <v>0</v>
      </c>
      <c r="AH135" s="3" t="n">
        <f aca="false">IF(AG135="",0,AG135)</f>
        <v>0</v>
      </c>
      <c r="AI135" s="3" t="n">
        <f aca="false">IF(AG135="",1,0)</f>
        <v>0</v>
      </c>
      <c r="AJ135" s="3" t="n">
        <f aca="false">Missing_Matrix!W135</f>
        <v>1</v>
      </c>
      <c r="AK135" s="2" t="str">
        <f aca="false">IF(AJ135=0,"keep","drop")</f>
        <v>drop</v>
      </c>
      <c r="AL135" s="2" t="str">
        <f aca="false">IF(Missing_Matrix!B135+Missing_Matrix!G135+Missing_Matrix!H135+Missing_Matrix!J135+Missing_Matrix!K135+Missing_Matrix!L135+Missing_Matrix!M135+Missing_Matrix!U135=0,"keep","drop")</f>
        <v>drop</v>
      </c>
    </row>
    <row r="136" customFormat="false" ht="15" hidden="false" customHeight="false" outlineLevel="0" collapsed="false">
      <c r="A136" s="2" t="str">
        <f aca="false">Clean!A136</f>
        <v>CL00135</v>
      </c>
      <c r="B136" s="3" t="n">
        <f aca="false">Clean!B136</f>
        <v>57</v>
      </c>
      <c r="C136" s="3" t="n">
        <f aca="false">IF(B136="",Strategies!$B$5,B136)</f>
        <v>57</v>
      </c>
      <c r="D136" s="3" t="n">
        <f aca="false">IF(B136="",1,0)</f>
        <v>0</v>
      </c>
      <c r="E136" s="2" t="str">
        <f aca="false">Clean!E136</f>
        <v>Employee</v>
      </c>
      <c r="F136" s="2" t="str">
        <f aca="false">IF(E136="","Unknown",E136)</f>
        <v>Employee</v>
      </c>
      <c r="G136" s="4" t="n">
        <f aca="false">Clean!G136</f>
        <v>50700</v>
      </c>
      <c r="H136" s="4" t="n">
        <f aca="false">IF(G136="",Strategies!$B$7,G136)</f>
        <v>50700</v>
      </c>
      <c r="I136" s="4" t="n">
        <f aca="false">IF(G136="",Strategies!$B$8,G136)</f>
        <v>50700</v>
      </c>
      <c r="J136" s="4" t="n">
        <f aca="false">IF(G136="",IFERROR(VLOOKUP(E136,Strategies!$A$26:$G$35,7,FALSE()),Strategies!$B$8),G136)</f>
        <v>50700</v>
      </c>
      <c r="K136" s="3" t="n">
        <f aca="false">IF(G136="",1,0)</f>
        <v>0</v>
      </c>
      <c r="L136" s="3" t="n">
        <f aca="false">Clean!H136</f>
        <v>13</v>
      </c>
      <c r="M136" s="5" t="n">
        <f aca="false">Clean!I136</f>
        <v>41361</v>
      </c>
      <c r="N136" s="3" t="n">
        <f aca="false">IF(L136="",IF(M136="",Strategies!$B$6,DATEDIF(M136,DATE(2026,9,13),"y")),L136)</f>
        <v>13</v>
      </c>
      <c r="O136" s="2" t="str">
        <f aca="false">IF(L136&lt;&gt;"","observed",IF(M136&lt;&gt;"","derived from date","median (fallback)"))</f>
        <v>observed</v>
      </c>
      <c r="P136" s="4" t="n">
        <f aca="false">Clean!M136</f>
        <v>68129.21</v>
      </c>
      <c r="Q136" s="4" t="n">
        <f aca="false">IF(P136="",Strategies!$B$9,P136)</f>
        <v>68129.21</v>
      </c>
      <c r="R136" s="3" t="n">
        <f aca="false">IF(P136="",1,0)</f>
        <v>0</v>
      </c>
      <c r="S136" s="3" t="n">
        <f aca="false">Clean!U136</f>
        <v>599</v>
      </c>
      <c r="T136" s="3" t="n">
        <f aca="false">IF(S136="",Strategies!$B$10,S136)</f>
        <v>599</v>
      </c>
      <c r="U136" s="2" t="str">
        <f aca="false">Clean!J136</f>
        <v>Branch</v>
      </c>
      <c r="V136" s="2" t="str">
        <f aca="false">IF(U136="",Strategies!$B$11,U136)</f>
        <v>Branch</v>
      </c>
      <c r="W136" s="2" t="str">
        <f aca="false">IF(U136="","Unknown",U136)</f>
        <v>Branch</v>
      </c>
      <c r="X136" s="4" t="n">
        <f aca="false">Clean!Q136</f>
        <v>8000</v>
      </c>
      <c r="Y136" s="4" t="n">
        <f aca="false">Clean!R136</f>
        <v>4918.35</v>
      </c>
      <c r="Z136" s="4" t="n">
        <f aca="false">IF(X136="",IF(Y136="",0,""),X136)</f>
        <v>8000</v>
      </c>
      <c r="AA136" s="4" t="n">
        <f aca="false">IF(Y136="",IF(X136="",0,IF(X136=0,0,ROUND(X136*Strategies!$B$12,2))),Y136)</f>
        <v>4918.35</v>
      </c>
      <c r="AB136" s="2" t="str">
        <f aca="false">IF(AND(X136="",Y136=""),"no card (structural)",IF(X136="","limit missing – verify",IF(Y136="","spend imputed by ratio","complete")))</f>
        <v>complete</v>
      </c>
      <c r="AC136" s="4" t="n">
        <f aca="false">Clean!S136</f>
        <v>0</v>
      </c>
      <c r="AD136" s="4" t="n">
        <f aca="false">Clean!T136</f>
        <v>0</v>
      </c>
      <c r="AE136" s="4" t="n">
        <f aca="false">IF(AC136="",IF(AD136="",0,""),AC136)</f>
        <v>0</v>
      </c>
      <c r="AF136" s="4" t="n">
        <f aca="false">IF(AD136="",IF(AC136="",0,IF(AC136=0,0,ROUND(AC136*Strategies!$B$13,0))),AD136)</f>
        <v>0</v>
      </c>
      <c r="AG136" s="3" t="n">
        <f aca="false">Clean!V136</f>
        <v>1</v>
      </c>
      <c r="AH136" s="3" t="n">
        <f aca="false">IF(AG136="",0,AG136)</f>
        <v>1</v>
      </c>
      <c r="AI136" s="3" t="n">
        <f aca="false">IF(AG136="",1,0)</f>
        <v>0</v>
      </c>
      <c r="AJ136" s="3" t="n">
        <f aca="false">Missing_Matrix!W136</f>
        <v>1</v>
      </c>
      <c r="AK136" s="2" t="str">
        <f aca="false">IF(AJ136=0,"keep","drop")</f>
        <v>drop</v>
      </c>
      <c r="AL136" s="2" t="str">
        <f aca="false">IF(Missing_Matrix!B136+Missing_Matrix!G136+Missing_Matrix!H136+Missing_Matrix!J136+Missing_Matrix!K136+Missing_Matrix!L136+Missing_Matrix!M136+Missing_Matrix!U136=0,"keep","drop")</f>
        <v>drop</v>
      </c>
    </row>
    <row r="137" customFormat="false" ht="15" hidden="false" customHeight="false" outlineLevel="0" collapsed="false">
      <c r="A137" s="2" t="str">
        <f aca="false">Clean!A137</f>
        <v>CL00136</v>
      </c>
      <c r="B137" s="3" t="n">
        <f aca="false">Clean!B137</f>
        <v>25</v>
      </c>
      <c r="C137" s="3" t="n">
        <f aca="false">IF(B137="",Strategies!$B$5,B137)</f>
        <v>25</v>
      </c>
      <c r="D137" s="3" t="n">
        <f aca="false">IF(B137="",1,0)</f>
        <v>0</v>
      </c>
      <c r="E137" s="2" t="str">
        <f aca="false">Clean!E137</f>
        <v>Teacher</v>
      </c>
      <c r="F137" s="2" t="str">
        <f aca="false">IF(E137="","Unknown",E137)</f>
        <v>Teacher</v>
      </c>
      <c r="G137" s="4" t="n">
        <f aca="false">Clean!G137</f>
        <v>27700</v>
      </c>
      <c r="H137" s="4" t="n">
        <f aca="false">IF(G137="",Strategies!$B$7,G137)</f>
        <v>27700</v>
      </c>
      <c r="I137" s="4" t="n">
        <f aca="false">IF(G137="",Strategies!$B$8,G137)</f>
        <v>27700</v>
      </c>
      <c r="J137" s="4" t="n">
        <f aca="false">IF(G137="",IFERROR(VLOOKUP(E137,Strategies!$A$26:$G$35,7,FALSE()),Strategies!$B$8),G137)</f>
        <v>27700</v>
      </c>
      <c r="K137" s="3" t="n">
        <f aca="false">IF(G137="",1,0)</f>
        <v>0</v>
      </c>
      <c r="L137" s="3" t="n">
        <f aca="false">Clean!H137</f>
        <v>2</v>
      </c>
      <c r="M137" s="5" t="n">
        <f aca="false">Clean!I137</f>
        <v>45291</v>
      </c>
      <c r="N137" s="3" t="n">
        <f aca="false">IF(L137="",IF(M137="",Strategies!$B$6,DATEDIF(M137,DATE(2026,9,13),"y")),L137)</f>
        <v>2</v>
      </c>
      <c r="O137" s="2" t="str">
        <f aca="false">IF(L137&lt;&gt;"","observed",IF(M137&lt;&gt;"","derived from date","median (fallback)"))</f>
        <v>observed</v>
      </c>
      <c r="P137" s="4" t="n">
        <f aca="false">Clean!M137</f>
        <v>7556.09</v>
      </c>
      <c r="Q137" s="4" t="n">
        <f aca="false">IF(P137="",Strategies!$B$9,P137)</f>
        <v>7556.09</v>
      </c>
      <c r="R137" s="3" t="n">
        <f aca="false">IF(P137="",1,0)</f>
        <v>0</v>
      </c>
      <c r="S137" s="3" t="n">
        <f aca="false">Clean!U137</f>
        <v>639</v>
      </c>
      <c r="T137" s="3" t="n">
        <f aca="false">IF(S137="",Strategies!$B$10,S137)</f>
        <v>639</v>
      </c>
      <c r="U137" s="2" t="str">
        <f aca="false">Clean!J137</f>
        <v>App</v>
      </c>
      <c r="V137" s="2" t="str">
        <f aca="false">IF(U137="",Strategies!$B$11,U137)</f>
        <v>App</v>
      </c>
      <c r="W137" s="2" t="str">
        <f aca="false">IF(U137="","Unknown",U137)</f>
        <v>App</v>
      </c>
      <c r="X137" s="4" t="str">
        <f aca="false">Clean!Q137</f>
        <v/>
      </c>
      <c r="Y137" s="4" t="str">
        <f aca="false">Clean!R137</f>
        <v/>
      </c>
      <c r="Z137" s="4" t="n">
        <f aca="false">IF(X137="",IF(Y137="",0,""),X137)</f>
        <v>0</v>
      </c>
      <c r="AA137" s="4" t="n">
        <f aca="false">IF(Y137="",IF(X137="",0,IF(X137=0,0,ROUND(X137*Strategies!$B$12,2))),Y137)</f>
        <v>0</v>
      </c>
      <c r="AB137" s="2" t="str">
        <f aca="false">IF(AND(X137="",Y137=""),"no card (structural)",IF(X137="","limit missing – verify",IF(Y137="","spend imputed by ratio","complete")))</f>
        <v>no card (structural)</v>
      </c>
      <c r="AC137" s="4" t="str">
        <f aca="false">Clean!S137</f>
        <v/>
      </c>
      <c r="AD137" s="4" t="str">
        <f aca="false">Clean!T137</f>
        <v/>
      </c>
      <c r="AE137" s="4" t="n">
        <f aca="false">IF(AC137="",IF(AD137="",0,""),AC137)</f>
        <v>0</v>
      </c>
      <c r="AF137" s="4" t="n">
        <f aca="false">IF(AD137="",IF(AC137="",0,IF(AC137=0,0,ROUND(AC137*Strategies!$B$13,0))),AD137)</f>
        <v>0</v>
      </c>
      <c r="AG137" s="3" t="str">
        <f aca="false">Clean!V137</f>
        <v/>
      </c>
      <c r="AH137" s="3" t="n">
        <f aca="false">IF(AG137="",0,AG137)</f>
        <v>0</v>
      </c>
      <c r="AI137" s="3" t="n">
        <f aca="false">IF(AG137="",1,0)</f>
        <v>1</v>
      </c>
      <c r="AJ137" s="3" t="n">
        <f aca="false">Missing_Matrix!W137</f>
        <v>5</v>
      </c>
      <c r="AK137" s="2" t="str">
        <f aca="false">IF(AJ137=0,"keep","drop")</f>
        <v>drop</v>
      </c>
      <c r="AL137" s="2" t="str">
        <f aca="false">IF(Missing_Matrix!B137+Missing_Matrix!G137+Missing_Matrix!H137+Missing_Matrix!J137+Missing_Matrix!K137+Missing_Matrix!L137+Missing_Matrix!M137+Missing_Matrix!U137=0,"keep","drop")</f>
        <v>keep</v>
      </c>
    </row>
    <row r="138" customFormat="false" ht="15" hidden="false" customHeight="false" outlineLevel="0" collapsed="false">
      <c r="A138" s="2" t="str">
        <f aca="false">Clean!A138</f>
        <v>CL00137</v>
      </c>
      <c r="B138" s="3" t="n">
        <f aca="false">Clean!B138</f>
        <v>24</v>
      </c>
      <c r="C138" s="3" t="n">
        <f aca="false">IF(B138="",Strategies!$B$5,B138)</f>
        <v>24</v>
      </c>
      <c r="D138" s="3" t="n">
        <f aca="false">IF(B138="",1,0)</f>
        <v>0</v>
      </c>
      <c r="E138" s="2" t="str">
        <f aca="false">Clean!E138</f>
        <v>Employee</v>
      </c>
      <c r="F138" s="2" t="str">
        <f aca="false">IF(E138="","Unknown",E138)</f>
        <v>Employee</v>
      </c>
      <c r="G138" s="4" t="n">
        <f aca="false">Clean!G138</f>
        <v>15900</v>
      </c>
      <c r="H138" s="4" t="n">
        <f aca="false">IF(G138="",Strategies!$B$7,G138)</f>
        <v>15900</v>
      </c>
      <c r="I138" s="4" t="n">
        <f aca="false">IF(G138="",Strategies!$B$8,G138)</f>
        <v>15900</v>
      </c>
      <c r="J138" s="4" t="n">
        <f aca="false">IF(G138="",IFERROR(VLOOKUP(E138,Strategies!$A$26:$G$35,7,FALSE()),Strategies!$B$8),G138)</f>
        <v>15900</v>
      </c>
      <c r="K138" s="3" t="n">
        <f aca="false">IF(G138="",1,0)</f>
        <v>0</v>
      </c>
      <c r="L138" s="3" t="n">
        <f aca="false">Clean!H138</f>
        <v>0</v>
      </c>
      <c r="M138" s="5" t="n">
        <f aca="false">Clean!I138</f>
        <v>46045</v>
      </c>
      <c r="N138" s="3" t="n">
        <f aca="false">IF(L138="",IF(M138="",Strategies!$B$6,DATEDIF(M138,DATE(2026,9,13),"y")),L138)</f>
        <v>0</v>
      </c>
      <c r="O138" s="2" t="str">
        <f aca="false">IF(L138&lt;&gt;"","observed",IF(M138&lt;&gt;"","derived from date","median (fallback)"))</f>
        <v>observed</v>
      </c>
      <c r="P138" s="4" t="n">
        <f aca="false">Clean!M138</f>
        <v>2215.35</v>
      </c>
      <c r="Q138" s="4" t="n">
        <f aca="false">IF(P138="",Strategies!$B$9,P138)</f>
        <v>2215.35</v>
      </c>
      <c r="R138" s="3" t="n">
        <f aca="false">IF(P138="",1,0)</f>
        <v>0</v>
      </c>
      <c r="S138" s="3" t="n">
        <f aca="false">Clean!U138</f>
        <v>500</v>
      </c>
      <c r="T138" s="3" t="n">
        <f aca="false">IF(S138="",Strategies!$B$10,S138)</f>
        <v>500</v>
      </c>
      <c r="U138" s="2" t="str">
        <f aca="false">Clean!J138</f>
        <v>Online Banking</v>
      </c>
      <c r="V138" s="2" t="str">
        <f aca="false">IF(U138="",Strategies!$B$11,U138)</f>
        <v>Online Banking</v>
      </c>
      <c r="W138" s="2" t="str">
        <f aca="false">IF(U138="","Unknown",U138)</f>
        <v>Online Banking</v>
      </c>
      <c r="X138" s="4" t="n">
        <f aca="false">Clean!Q138</f>
        <v>3000</v>
      </c>
      <c r="Y138" s="4" t="n">
        <f aca="false">Clean!R138</f>
        <v>247.42</v>
      </c>
      <c r="Z138" s="4" t="n">
        <f aca="false">IF(X138="",IF(Y138="",0,""),X138)</f>
        <v>3000</v>
      </c>
      <c r="AA138" s="4" t="n">
        <f aca="false">IF(Y138="",IF(X138="",0,IF(X138=0,0,ROUND(X138*Strategies!$B$12,2))),Y138)</f>
        <v>247.42</v>
      </c>
      <c r="AB138" s="2" t="str">
        <f aca="false">IF(AND(X138="",Y138=""),"no card (structural)",IF(X138="","limit missing – verify",IF(Y138="","spend imputed by ratio","complete")))</f>
        <v>complete</v>
      </c>
      <c r="AC138" s="4" t="n">
        <f aca="false">Clean!S138</f>
        <v>0</v>
      </c>
      <c r="AD138" s="4" t="n">
        <f aca="false">Clean!T138</f>
        <v>0</v>
      </c>
      <c r="AE138" s="4" t="n">
        <f aca="false">IF(AC138="",IF(AD138="",0,""),AC138)</f>
        <v>0</v>
      </c>
      <c r="AF138" s="4" t="n">
        <f aca="false">IF(AD138="",IF(AC138="",0,IF(AC138=0,0,ROUND(AC138*Strategies!$B$13,0))),AD138)</f>
        <v>0</v>
      </c>
      <c r="AG138" s="3" t="str">
        <f aca="false">Clean!V138</f>
        <v/>
      </c>
      <c r="AH138" s="3" t="n">
        <f aca="false">IF(AG138="",0,AG138)</f>
        <v>0</v>
      </c>
      <c r="AI138" s="3" t="n">
        <f aca="false">IF(AG138="",1,0)</f>
        <v>1</v>
      </c>
      <c r="AJ138" s="3" t="n">
        <f aca="false">Missing_Matrix!W138</f>
        <v>1</v>
      </c>
      <c r="AK138" s="2" t="str">
        <f aca="false">IF(AJ138=0,"keep","drop")</f>
        <v>drop</v>
      </c>
      <c r="AL138" s="2" t="str">
        <f aca="false">IF(Missing_Matrix!B138+Missing_Matrix!G138+Missing_Matrix!H138+Missing_Matrix!J138+Missing_Matrix!K138+Missing_Matrix!L138+Missing_Matrix!M138+Missing_Matrix!U138=0,"keep","drop")</f>
        <v>keep</v>
      </c>
    </row>
    <row r="139" customFormat="false" ht="15" hidden="false" customHeight="false" outlineLevel="0" collapsed="false">
      <c r="A139" s="2" t="str">
        <f aca="false">Clean!A139</f>
        <v>CL00138</v>
      </c>
      <c r="B139" s="3" t="n">
        <f aca="false">Clean!B139</f>
        <v>35</v>
      </c>
      <c r="C139" s="3" t="n">
        <f aca="false">IF(B139="",Strategies!$B$5,B139)</f>
        <v>35</v>
      </c>
      <c r="D139" s="3" t="n">
        <f aca="false">IF(B139="",1,0)</f>
        <v>0</v>
      </c>
      <c r="E139" s="2" t="str">
        <f aca="false">Clean!E139</f>
        <v>Employee</v>
      </c>
      <c r="F139" s="2" t="str">
        <f aca="false">IF(E139="","Unknown",E139)</f>
        <v>Employee</v>
      </c>
      <c r="G139" s="4" t="n">
        <f aca="false">Clean!G139</f>
        <v>22900</v>
      </c>
      <c r="H139" s="4" t="n">
        <f aca="false">IF(G139="",Strategies!$B$7,G139)</f>
        <v>22900</v>
      </c>
      <c r="I139" s="4" t="n">
        <f aca="false">IF(G139="",Strategies!$B$8,G139)</f>
        <v>22900</v>
      </c>
      <c r="J139" s="4" t="n">
        <f aca="false">IF(G139="",IFERROR(VLOOKUP(E139,Strategies!$A$26:$G$35,7,FALSE()),Strategies!$B$8),G139)</f>
        <v>22900</v>
      </c>
      <c r="K139" s="3" t="n">
        <f aca="false">IF(G139="",1,0)</f>
        <v>0</v>
      </c>
      <c r="L139" s="3" t="n">
        <f aca="false">Clean!H139</f>
        <v>8</v>
      </c>
      <c r="M139" s="5" t="n">
        <f aca="false">Clean!I139</f>
        <v>43015</v>
      </c>
      <c r="N139" s="3" t="n">
        <f aca="false">IF(L139="",IF(M139="",Strategies!$B$6,DATEDIF(M139,DATE(2026,9,13),"y")),L139)</f>
        <v>8</v>
      </c>
      <c r="O139" s="2" t="str">
        <f aca="false">IF(L139&lt;&gt;"","observed",IF(M139&lt;&gt;"","derived from date","median (fallback)"))</f>
        <v>observed</v>
      </c>
      <c r="P139" s="4" t="n">
        <f aca="false">Clean!M139</f>
        <v>0</v>
      </c>
      <c r="Q139" s="4" t="n">
        <f aca="false">IF(P139="",Strategies!$B$9,P139)</f>
        <v>0</v>
      </c>
      <c r="R139" s="3" t="n">
        <f aca="false">IF(P139="",1,0)</f>
        <v>0</v>
      </c>
      <c r="S139" s="3" t="n">
        <f aca="false">Clean!U139</f>
        <v>644</v>
      </c>
      <c r="T139" s="3" t="n">
        <f aca="false">IF(S139="",Strategies!$B$10,S139)</f>
        <v>644</v>
      </c>
      <c r="U139" s="2" t="str">
        <f aca="false">Clean!J139</f>
        <v>Branch</v>
      </c>
      <c r="V139" s="2" t="str">
        <f aca="false">IF(U139="",Strategies!$B$11,U139)</f>
        <v>Branch</v>
      </c>
      <c r="W139" s="2" t="str">
        <f aca="false">IF(U139="","Unknown",U139)</f>
        <v>Branch</v>
      </c>
      <c r="X139" s="4" t="n">
        <f aca="false">Clean!Q139</f>
        <v>5000</v>
      </c>
      <c r="Y139" s="4" t="n">
        <f aca="false">Clean!R139</f>
        <v>601.69</v>
      </c>
      <c r="Z139" s="4" t="n">
        <f aca="false">IF(X139="",IF(Y139="",0,""),X139)</f>
        <v>5000</v>
      </c>
      <c r="AA139" s="4" t="n">
        <f aca="false">IF(Y139="",IF(X139="",0,IF(X139=0,0,ROUND(X139*Strategies!$B$12,2))),Y139)</f>
        <v>601.69</v>
      </c>
      <c r="AB139" s="2" t="str">
        <f aca="false">IF(AND(X139="",Y139=""),"no card (structural)",IF(X139="","limit missing – verify",IF(Y139="","spend imputed by ratio","complete")))</f>
        <v>complete</v>
      </c>
      <c r="AC139" s="4" t="n">
        <f aca="false">Clean!S139</f>
        <v>0</v>
      </c>
      <c r="AD139" s="4" t="n">
        <f aca="false">Clean!T139</f>
        <v>0</v>
      </c>
      <c r="AE139" s="4" t="n">
        <f aca="false">IF(AC139="",IF(AD139="",0,""),AC139)</f>
        <v>0</v>
      </c>
      <c r="AF139" s="4" t="n">
        <f aca="false">IF(AD139="",IF(AC139="",0,IF(AC139=0,0,ROUND(AC139*Strategies!$B$13,0))),AD139)</f>
        <v>0</v>
      </c>
      <c r="AG139" s="3" t="str">
        <f aca="false">Clean!V139</f>
        <v/>
      </c>
      <c r="AH139" s="3" t="n">
        <f aca="false">IF(AG139="",0,AG139)</f>
        <v>0</v>
      </c>
      <c r="AI139" s="3" t="n">
        <f aca="false">IF(AG139="",1,0)</f>
        <v>1</v>
      </c>
      <c r="AJ139" s="3" t="n">
        <f aca="false">Missing_Matrix!W139</f>
        <v>1</v>
      </c>
      <c r="AK139" s="2" t="str">
        <f aca="false">IF(AJ139=0,"keep","drop")</f>
        <v>drop</v>
      </c>
      <c r="AL139" s="2" t="str">
        <f aca="false">IF(Missing_Matrix!B139+Missing_Matrix!G139+Missing_Matrix!H139+Missing_Matrix!J139+Missing_Matrix!K139+Missing_Matrix!L139+Missing_Matrix!M139+Missing_Matrix!U139=0,"keep","drop")</f>
        <v>keep</v>
      </c>
    </row>
    <row r="140" customFormat="false" ht="15" hidden="false" customHeight="false" outlineLevel="0" collapsed="false">
      <c r="A140" s="2" t="str">
        <f aca="false">Clean!A140</f>
        <v>CL00139</v>
      </c>
      <c r="B140" s="3" t="n">
        <f aca="false">Clean!B140</f>
        <v>48</v>
      </c>
      <c r="C140" s="3" t="n">
        <f aca="false">IF(B140="",Strategies!$B$5,B140)</f>
        <v>48</v>
      </c>
      <c r="D140" s="3" t="n">
        <f aca="false">IF(B140="",1,0)</f>
        <v>0</v>
      </c>
      <c r="E140" s="2" t="str">
        <f aca="false">Clean!E140</f>
        <v>Shopkeeper</v>
      </c>
      <c r="F140" s="2" t="str">
        <f aca="false">IF(E140="","Unknown",E140)</f>
        <v>Shopkeeper</v>
      </c>
      <c r="G140" s="4" t="n">
        <f aca="false">Clean!G140</f>
        <v>32700</v>
      </c>
      <c r="H140" s="4" t="n">
        <f aca="false">IF(G140="",Strategies!$B$7,G140)</f>
        <v>32700</v>
      </c>
      <c r="I140" s="4" t="n">
        <f aca="false">IF(G140="",Strategies!$B$8,G140)</f>
        <v>32700</v>
      </c>
      <c r="J140" s="4" t="n">
        <f aca="false">IF(G140="",IFERROR(VLOOKUP(E140,Strategies!$A$26:$G$35,7,FALSE()),Strategies!$B$8),G140)</f>
        <v>32700</v>
      </c>
      <c r="K140" s="3" t="n">
        <f aca="false">IF(G140="",1,0)</f>
        <v>0</v>
      </c>
      <c r="L140" s="3" t="n">
        <f aca="false">Clean!H140</f>
        <v>12</v>
      </c>
      <c r="M140" s="5" t="n">
        <f aca="false">Clean!I140</f>
        <v>41835</v>
      </c>
      <c r="N140" s="3" t="n">
        <f aca="false">IF(L140="",IF(M140="",Strategies!$B$6,DATEDIF(M140,DATE(2026,9,13),"y")),L140)</f>
        <v>12</v>
      </c>
      <c r="O140" s="2" t="str">
        <f aca="false">IF(L140&lt;&gt;"","observed",IF(M140&lt;&gt;"","derived from date","median (fallback)"))</f>
        <v>observed</v>
      </c>
      <c r="P140" s="4" t="n">
        <f aca="false">Clean!M140</f>
        <v>30864.15</v>
      </c>
      <c r="Q140" s="4" t="n">
        <f aca="false">IF(P140="",Strategies!$B$9,P140)</f>
        <v>30864.15</v>
      </c>
      <c r="R140" s="3" t="n">
        <f aca="false">IF(P140="",1,0)</f>
        <v>0</v>
      </c>
      <c r="S140" s="3" t="n">
        <f aca="false">Clean!U140</f>
        <v>625</v>
      </c>
      <c r="T140" s="3" t="n">
        <f aca="false">IF(S140="",Strategies!$B$10,S140)</f>
        <v>625</v>
      </c>
      <c r="U140" s="2" t="str">
        <f aca="false">Clean!J140</f>
        <v>Branch</v>
      </c>
      <c r="V140" s="2" t="str">
        <f aca="false">IF(U140="",Strategies!$B$11,U140)</f>
        <v>Branch</v>
      </c>
      <c r="W140" s="2" t="str">
        <f aca="false">IF(U140="","Unknown",U140)</f>
        <v>Branch</v>
      </c>
      <c r="X140" s="4" t="n">
        <f aca="false">Clean!Q140</f>
        <v>6000</v>
      </c>
      <c r="Y140" s="4" t="n">
        <f aca="false">Clean!R140</f>
        <v>573.52</v>
      </c>
      <c r="Z140" s="4" t="n">
        <f aca="false">IF(X140="",IF(Y140="",0,""),X140)</f>
        <v>6000</v>
      </c>
      <c r="AA140" s="4" t="n">
        <f aca="false">IF(Y140="",IF(X140="",0,IF(X140=0,0,ROUND(X140*Strategies!$B$12,2))),Y140)</f>
        <v>573.52</v>
      </c>
      <c r="AB140" s="2" t="str">
        <f aca="false">IF(AND(X140="",Y140=""),"no card (structural)",IF(X140="","limit missing – verify",IF(Y140="","spend imputed by ratio","complete")))</f>
        <v>complete</v>
      </c>
      <c r="AC140" s="4" t="n">
        <f aca="false">Clean!S140</f>
        <v>0</v>
      </c>
      <c r="AD140" s="4" t="n">
        <f aca="false">Clean!T140</f>
        <v>0</v>
      </c>
      <c r="AE140" s="4" t="n">
        <f aca="false">IF(AC140="",IF(AD140="",0,""),AC140)</f>
        <v>0</v>
      </c>
      <c r="AF140" s="4" t="n">
        <f aca="false">IF(AD140="",IF(AC140="",0,IF(AC140=0,0,ROUND(AC140*Strategies!$B$13,0))),AD140)</f>
        <v>0</v>
      </c>
      <c r="AG140" s="3" t="n">
        <f aca="false">Clean!V140</f>
        <v>1</v>
      </c>
      <c r="AH140" s="3" t="n">
        <f aca="false">IF(AG140="",0,AG140)</f>
        <v>1</v>
      </c>
      <c r="AI140" s="3" t="n">
        <f aca="false">IF(AG140="",1,0)</f>
        <v>0</v>
      </c>
      <c r="AJ140" s="3" t="n">
        <f aca="false">Missing_Matrix!W140</f>
        <v>1</v>
      </c>
      <c r="AK140" s="2" t="str">
        <f aca="false">IF(AJ140=0,"keep","drop")</f>
        <v>drop</v>
      </c>
      <c r="AL140" s="2" t="str">
        <f aca="false">IF(Missing_Matrix!B140+Missing_Matrix!G140+Missing_Matrix!H140+Missing_Matrix!J140+Missing_Matrix!K140+Missing_Matrix!L140+Missing_Matrix!M140+Missing_Matrix!U140=0,"keep","drop")</f>
        <v>keep</v>
      </c>
    </row>
    <row r="141" customFormat="false" ht="15" hidden="false" customHeight="false" outlineLevel="0" collapsed="false">
      <c r="A141" s="2" t="str">
        <f aca="false">Clean!A141</f>
        <v>CL00140</v>
      </c>
      <c r="B141" s="3" t="n">
        <f aca="false">Clean!B141</f>
        <v>52</v>
      </c>
      <c r="C141" s="3" t="n">
        <f aca="false">IF(B141="",Strategies!$B$5,B141)</f>
        <v>52</v>
      </c>
      <c r="D141" s="3" t="n">
        <f aca="false">IF(B141="",1,0)</f>
        <v>0</v>
      </c>
      <c r="E141" s="2" t="str">
        <f aca="false">Clean!E141</f>
        <v>Employee</v>
      </c>
      <c r="F141" s="2" t="str">
        <f aca="false">IF(E141="","Unknown",E141)</f>
        <v>Employee</v>
      </c>
      <c r="G141" s="4" t="n">
        <f aca="false">Clean!G141</f>
        <v>38300</v>
      </c>
      <c r="H141" s="4" t="n">
        <f aca="false">IF(G141="",Strategies!$B$7,G141)</f>
        <v>38300</v>
      </c>
      <c r="I141" s="4" t="n">
        <f aca="false">IF(G141="",Strategies!$B$8,G141)</f>
        <v>38300</v>
      </c>
      <c r="J141" s="4" t="n">
        <f aca="false">IF(G141="",IFERROR(VLOOKUP(E141,Strategies!$A$26:$G$35,7,FALSE()),Strategies!$B$8),G141)</f>
        <v>38300</v>
      </c>
      <c r="K141" s="3" t="n">
        <f aca="false">IF(G141="",1,0)</f>
        <v>0</v>
      </c>
      <c r="L141" s="3" t="n">
        <f aca="false">Clean!H141</f>
        <v>11</v>
      </c>
      <c r="M141" s="5" t="n">
        <f aca="false">Clean!I141</f>
        <v>42167</v>
      </c>
      <c r="N141" s="3" t="n">
        <f aca="false">IF(L141="",IF(M141="",Strategies!$B$6,DATEDIF(M141,DATE(2026,9,13),"y")),L141)</f>
        <v>11</v>
      </c>
      <c r="O141" s="2" t="str">
        <f aca="false">IF(L141&lt;&gt;"","observed",IF(M141&lt;&gt;"","derived from date","median (fallback)"))</f>
        <v>observed</v>
      </c>
      <c r="P141" s="4" t="n">
        <f aca="false">Clean!M141</f>
        <v>25886.67</v>
      </c>
      <c r="Q141" s="4" t="n">
        <f aca="false">IF(P141="",Strategies!$B$9,P141)</f>
        <v>25886.67</v>
      </c>
      <c r="R141" s="3" t="n">
        <f aca="false">IF(P141="",1,0)</f>
        <v>0</v>
      </c>
      <c r="S141" s="3" t="n">
        <f aca="false">Clean!U141</f>
        <v>600</v>
      </c>
      <c r="T141" s="3" t="n">
        <f aca="false">IF(S141="",Strategies!$B$10,S141)</f>
        <v>600</v>
      </c>
      <c r="U141" s="2" t="str">
        <f aca="false">Clean!J141</f>
        <v>App</v>
      </c>
      <c r="V141" s="2" t="str">
        <f aca="false">IF(U141="",Strategies!$B$11,U141)</f>
        <v>App</v>
      </c>
      <c r="W141" s="2" t="str">
        <f aca="false">IF(U141="","Unknown",U141)</f>
        <v>App</v>
      </c>
      <c r="X141" s="4" t="n">
        <f aca="false">Clean!Q141</f>
        <v>0</v>
      </c>
      <c r="Y141" s="4" t="n">
        <f aca="false">Clean!R141</f>
        <v>0</v>
      </c>
      <c r="Z141" s="4" t="n">
        <f aca="false">IF(X141="",IF(Y141="",0,""),X141)</f>
        <v>0</v>
      </c>
      <c r="AA141" s="4" t="n">
        <f aca="false">IF(Y141="",IF(X141="",0,IF(X141=0,0,ROUND(X141*Strategies!$B$12,2))),Y141)</f>
        <v>0</v>
      </c>
      <c r="AB141" s="2" t="str">
        <f aca="false">IF(AND(X141="",Y141=""),"no card (structural)",IF(X141="","limit missing – verify",IF(Y141="","spend imputed by ratio","complete")))</f>
        <v>complete</v>
      </c>
      <c r="AC141" s="4" t="n">
        <f aca="false">Clean!S141</f>
        <v>170000</v>
      </c>
      <c r="AD141" s="4" t="n">
        <f aca="false">Clean!T141</f>
        <v>1225</v>
      </c>
      <c r="AE141" s="4" t="n">
        <f aca="false">IF(AC141="",IF(AD141="",0,""),AC141)</f>
        <v>170000</v>
      </c>
      <c r="AF141" s="4" t="n">
        <f aca="false">IF(AD141="",IF(AC141="",0,IF(AC141=0,0,ROUND(AC141*Strategies!$B$13,0))),AD141)</f>
        <v>1225</v>
      </c>
      <c r="AG141" s="3" t="n">
        <f aca="false">Clean!V141</f>
        <v>1</v>
      </c>
      <c r="AH141" s="3" t="n">
        <f aca="false">IF(AG141="",0,AG141)</f>
        <v>1</v>
      </c>
      <c r="AI141" s="3" t="n">
        <f aca="false">IF(AG141="",1,0)</f>
        <v>0</v>
      </c>
      <c r="AJ141" s="3" t="n">
        <f aca="false">Missing_Matrix!W141</f>
        <v>0</v>
      </c>
      <c r="AK141" s="2" t="str">
        <f aca="false">IF(AJ141=0,"keep","drop")</f>
        <v>keep</v>
      </c>
      <c r="AL141" s="2" t="str">
        <f aca="false">IF(Missing_Matrix!B141+Missing_Matrix!G141+Missing_Matrix!H141+Missing_Matrix!J141+Missing_Matrix!K141+Missing_Matrix!L141+Missing_Matrix!M141+Missing_Matrix!U141=0,"keep","drop")</f>
        <v>keep</v>
      </c>
    </row>
    <row r="142" customFormat="false" ht="15" hidden="false" customHeight="false" outlineLevel="0" collapsed="false">
      <c r="A142" s="2" t="str">
        <f aca="false">Clean!A142</f>
        <v>CL00141</v>
      </c>
      <c r="B142" s="3" t="n">
        <f aca="false">Clean!B142</f>
        <v>60</v>
      </c>
      <c r="C142" s="3" t="n">
        <f aca="false">IF(B142="",Strategies!$B$5,B142)</f>
        <v>60</v>
      </c>
      <c r="D142" s="3" t="n">
        <f aca="false">IF(B142="",1,0)</f>
        <v>0</v>
      </c>
      <c r="E142" s="2" t="str">
        <f aca="false">Clean!E142</f>
        <v>Employee</v>
      </c>
      <c r="F142" s="2" t="str">
        <f aca="false">IF(E142="","Unknown",E142)</f>
        <v>Employee</v>
      </c>
      <c r="G142" s="4" t="n">
        <f aca="false">Clean!G142</f>
        <v>28500</v>
      </c>
      <c r="H142" s="4" t="n">
        <f aca="false">IF(G142="",Strategies!$B$7,G142)</f>
        <v>28500</v>
      </c>
      <c r="I142" s="4" t="n">
        <f aca="false">IF(G142="",Strategies!$B$8,G142)</f>
        <v>28500</v>
      </c>
      <c r="J142" s="4" t="n">
        <f aca="false">IF(G142="",IFERROR(VLOOKUP(E142,Strategies!$A$26:$G$35,7,FALSE()),Strategies!$B$8),G142)</f>
        <v>28500</v>
      </c>
      <c r="K142" s="3" t="n">
        <f aca="false">IF(G142="",1,0)</f>
        <v>0</v>
      </c>
      <c r="L142" s="3" t="n">
        <f aca="false">Clean!H142</f>
        <v>24</v>
      </c>
      <c r="M142" s="5" t="str">
        <f aca="false">Clean!I142</f>
        <v/>
      </c>
      <c r="N142" s="3" t="n">
        <f aca="false">IF(L142="",IF(M142="",Strategies!$B$6,DATEDIF(M142,DATE(2026,9,13),"y")),L142)</f>
        <v>24</v>
      </c>
      <c r="O142" s="2" t="str">
        <f aca="false">IF(L142&lt;&gt;"","observed",IF(M142&lt;&gt;"","derived from date","median (fallback)"))</f>
        <v>observed</v>
      </c>
      <c r="P142" s="4" t="n">
        <f aca="false">Clean!M142</f>
        <v>21635.8</v>
      </c>
      <c r="Q142" s="4" t="n">
        <f aca="false">IF(P142="",Strategies!$B$9,P142)</f>
        <v>21635.8</v>
      </c>
      <c r="R142" s="3" t="n">
        <f aca="false">IF(P142="",1,0)</f>
        <v>0</v>
      </c>
      <c r="S142" s="3" t="n">
        <f aca="false">Clean!U142</f>
        <v>679</v>
      </c>
      <c r="T142" s="3" t="n">
        <f aca="false">IF(S142="",Strategies!$B$10,S142)</f>
        <v>679</v>
      </c>
      <c r="U142" s="2" t="str">
        <f aca="false">Clean!J142</f>
        <v>Branch</v>
      </c>
      <c r="V142" s="2" t="str">
        <f aca="false">IF(U142="",Strategies!$B$11,U142)</f>
        <v>Branch</v>
      </c>
      <c r="W142" s="2" t="str">
        <f aca="false">IF(U142="","Unknown",U142)</f>
        <v>Branch</v>
      </c>
      <c r="X142" s="4" t="str">
        <f aca="false">Clean!Q142</f>
        <v/>
      </c>
      <c r="Y142" s="4" t="str">
        <f aca="false">Clean!R142</f>
        <v/>
      </c>
      <c r="Z142" s="4" t="n">
        <f aca="false">IF(X142="",IF(Y142="",0,""),X142)</f>
        <v>0</v>
      </c>
      <c r="AA142" s="4" t="n">
        <f aca="false">IF(Y142="",IF(X142="",0,IF(X142=0,0,ROUND(X142*Strategies!$B$12,2))),Y142)</f>
        <v>0</v>
      </c>
      <c r="AB142" s="2" t="str">
        <f aca="false">IF(AND(X142="",Y142=""),"no card (structural)",IF(X142="","limit missing – verify",IF(Y142="","spend imputed by ratio","complete")))</f>
        <v>no card (structural)</v>
      </c>
      <c r="AC142" s="4" t="n">
        <f aca="false">Clean!S142</f>
        <v>134000</v>
      </c>
      <c r="AD142" s="4" t="n">
        <f aca="false">Clean!T142</f>
        <v>755</v>
      </c>
      <c r="AE142" s="4" t="n">
        <f aca="false">IF(AC142="",IF(AD142="",0,""),AC142)</f>
        <v>134000</v>
      </c>
      <c r="AF142" s="4" t="n">
        <f aca="false">IF(AD142="",IF(AC142="",0,IF(AC142=0,0,ROUND(AC142*Strategies!$B$13,0))),AD142)</f>
        <v>755</v>
      </c>
      <c r="AG142" s="3" t="n">
        <f aca="false">Clean!V142</f>
        <v>0</v>
      </c>
      <c r="AH142" s="3" t="n">
        <f aca="false">IF(AG142="",0,AG142)</f>
        <v>0</v>
      </c>
      <c r="AI142" s="3" t="n">
        <f aca="false">IF(AG142="",1,0)</f>
        <v>0</v>
      </c>
      <c r="AJ142" s="3" t="n">
        <f aca="false">Missing_Matrix!W142</f>
        <v>3</v>
      </c>
      <c r="AK142" s="2" t="str">
        <f aca="false">IF(AJ142=0,"keep","drop")</f>
        <v>drop</v>
      </c>
      <c r="AL142" s="2" t="str">
        <f aca="false">IF(Missing_Matrix!B142+Missing_Matrix!G142+Missing_Matrix!H142+Missing_Matrix!J142+Missing_Matrix!K142+Missing_Matrix!L142+Missing_Matrix!M142+Missing_Matrix!U142=0,"keep","drop")</f>
        <v>keep</v>
      </c>
    </row>
    <row r="143" customFormat="false" ht="15" hidden="false" customHeight="false" outlineLevel="0" collapsed="false">
      <c r="A143" s="2" t="str">
        <f aca="false">Clean!A143</f>
        <v>CL00142</v>
      </c>
      <c r="B143" s="3" t="n">
        <f aca="false">Clean!B143</f>
        <v>52</v>
      </c>
      <c r="C143" s="3" t="n">
        <f aca="false">IF(B143="",Strategies!$B$5,B143)</f>
        <v>52</v>
      </c>
      <c r="D143" s="3" t="n">
        <f aca="false">IF(B143="",1,0)</f>
        <v>0</v>
      </c>
      <c r="E143" s="2" t="str">
        <f aca="false">Clean!E143</f>
        <v>Manual worker</v>
      </c>
      <c r="F143" s="2" t="str">
        <f aca="false">IF(E143="","Unknown",E143)</f>
        <v>Manual worker</v>
      </c>
      <c r="G143" s="4" t="str">
        <f aca="false">Clean!G143</f>
        <v/>
      </c>
      <c r="H143" s="4" t="n">
        <f aca="false">IF(G143="",Strategies!$B$7,G143)</f>
        <v>34752</v>
      </c>
      <c r="I143" s="4" t="n">
        <f aca="false">IF(G143="",Strategies!$B$8,G143)</f>
        <v>29500</v>
      </c>
      <c r="J143" s="4" t="n">
        <f aca="false">IF(G143="",IFERROR(VLOOKUP(E143,Strategies!$A$26:$G$35,7,FALSE()),Strategies!$B$8),G143)</f>
        <v>21500</v>
      </c>
      <c r="K143" s="3" t="n">
        <f aca="false">IF(G143="",1,0)</f>
        <v>1</v>
      </c>
      <c r="L143" s="3" t="n">
        <f aca="false">Clean!H143</f>
        <v>2</v>
      </c>
      <c r="M143" s="5" t="n">
        <f aca="false">Clean!I143</f>
        <v>45536</v>
      </c>
      <c r="N143" s="3" t="n">
        <f aca="false">IF(L143="",IF(M143="",Strategies!$B$6,DATEDIF(M143,DATE(2026,9,13),"y")),L143)</f>
        <v>2</v>
      </c>
      <c r="O143" s="2" t="str">
        <f aca="false">IF(L143&lt;&gt;"","observed",IF(M143&lt;&gt;"","derived from date","median (fallback)"))</f>
        <v>observed</v>
      </c>
      <c r="P143" s="4" t="n">
        <f aca="false">Clean!M143</f>
        <v>5429.1</v>
      </c>
      <c r="Q143" s="4" t="n">
        <f aca="false">IF(P143="",Strategies!$B$9,P143)</f>
        <v>5429.1</v>
      </c>
      <c r="R143" s="3" t="n">
        <f aca="false">IF(P143="",1,0)</f>
        <v>0</v>
      </c>
      <c r="S143" s="3" t="n">
        <f aca="false">Clean!U143</f>
        <v>551</v>
      </c>
      <c r="T143" s="3" t="n">
        <f aca="false">IF(S143="",Strategies!$B$10,S143)</f>
        <v>551</v>
      </c>
      <c r="U143" s="2" t="str">
        <f aca="false">Clean!J143</f>
        <v>App</v>
      </c>
      <c r="V143" s="2" t="str">
        <f aca="false">IF(U143="",Strategies!$B$11,U143)</f>
        <v>App</v>
      </c>
      <c r="W143" s="2" t="str">
        <f aca="false">IF(U143="","Unknown",U143)</f>
        <v>App</v>
      </c>
      <c r="X143" s="4" t="n">
        <f aca="false">Clean!Q143</f>
        <v>2500</v>
      </c>
      <c r="Y143" s="4" t="n">
        <f aca="false">Clean!R143</f>
        <v>104.07</v>
      </c>
      <c r="Z143" s="4" t="n">
        <f aca="false">IF(X143="",IF(Y143="",0,""),X143)</f>
        <v>2500</v>
      </c>
      <c r="AA143" s="4" t="n">
        <f aca="false">IF(Y143="",IF(X143="",0,IF(X143=0,0,ROUND(X143*Strategies!$B$12,2))),Y143)</f>
        <v>104.07</v>
      </c>
      <c r="AB143" s="2" t="str">
        <f aca="false">IF(AND(X143="",Y143=""),"no card (structural)",IF(X143="","limit missing – verify",IF(Y143="","spend imputed by ratio","complete")))</f>
        <v>complete</v>
      </c>
      <c r="AC143" s="4" t="n">
        <f aca="false">Clean!S143</f>
        <v>0</v>
      </c>
      <c r="AD143" s="4" t="n">
        <f aca="false">Clean!T143</f>
        <v>0</v>
      </c>
      <c r="AE143" s="4" t="n">
        <f aca="false">IF(AC143="",IF(AD143="",0,""),AC143)</f>
        <v>0</v>
      </c>
      <c r="AF143" s="4" t="n">
        <f aca="false">IF(AD143="",IF(AC143="",0,IF(AC143=0,0,ROUND(AC143*Strategies!$B$13,0))),AD143)</f>
        <v>0</v>
      </c>
      <c r="AG143" s="3" t="n">
        <f aca="false">Clean!V143</f>
        <v>2</v>
      </c>
      <c r="AH143" s="3" t="n">
        <f aca="false">IF(AG143="",0,AG143)</f>
        <v>2</v>
      </c>
      <c r="AI143" s="3" t="n">
        <f aca="false">IF(AG143="",1,0)</f>
        <v>0</v>
      </c>
      <c r="AJ143" s="3" t="n">
        <f aca="false">Missing_Matrix!W143</f>
        <v>1</v>
      </c>
      <c r="AK143" s="2" t="str">
        <f aca="false">IF(AJ143=0,"keep","drop")</f>
        <v>drop</v>
      </c>
      <c r="AL143" s="2" t="str">
        <f aca="false">IF(Missing_Matrix!B143+Missing_Matrix!G143+Missing_Matrix!H143+Missing_Matrix!J143+Missing_Matrix!K143+Missing_Matrix!L143+Missing_Matrix!M143+Missing_Matrix!U143=0,"keep","drop")</f>
        <v>drop</v>
      </c>
    </row>
    <row r="144" customFormat="false" ht="15" hidden="false" customHeight="false" outlineLevel="0" collapsed="false">
      <c r="A144" s="2" t="str">
        <f aca="false">Clean!A144</f>
        <v>CL00143</v>
      </c>
      <c r="B144" s="3" t="n">
        <f aca="false">Clean!B144</f>
        <v>34</v>
      </c>
      <c r="C144" s="3" t="n">
        <f aca="false">IF(B144="",Strategies!$B$5,B144)</f>
        <v>34</v>
      </c>
      <c r="D144" s="3" t="n">
        <f aca="false">IF(B144="",1,0)</f>
        <v>0</v>
      </c>
      <c r="E144" s="2" t="str">
        <f aca="false">Clean!E144</f>
        <v>Employee</v>
      </c>
      <c r="F144" s="2" t="str">
        <f aca="false">IF(E144="","Unknown",E144)</f>
        <v>Employee</v>
      </c>
      <c r="G144" s="4" t="n">
        <f aca="false">Clean!G144</f>
        <v>31500</v>
      </c>
      <c r="H144" s="4" t="n">
        <f aca="false">IF(G144="",Strategies!$B$7,G144)</f>
        <v>31500</v>
      </c>
      <c r="I144" s="4" t="n">
        <f aca="false">IF(G144="",Strategies!$B$8,G144)</f>
        <v>31500</v>
      </c>
      <c r="J144" s="4" t="n">
        <f aca="false">IF(G144="",IFERROR(VLOOKUP(E144,Strategies!$A$26:$G$35,7,FALSE()),Strategies!$B$8),G144)</f>
        <v>31500</v>
      </c>
      <c r="K144" s="3" t="n">
        <f aca="false">IF(G144="",1,0)</f>
        <v>0</v>
      </c>
      <c r="L144" s="3" t="n">
        <f aca="false">Clean!H144</f>
        <v>8</v>
      </c>
      <c r="M144" s="5" t="n">
        <f aca="false">Clean!I144</f>
        <v>43111</v>
      </c>
      <c r="N144" s="3" t="n">
        <f aca="false">IF(L144="",IF(M144="",Strategies!$B$6,DATEDIF(M144,DATE(2026,9,13),"y")),L144)</f>
        <v>8</v>
      </c>
      <c r="O144" s="2" t="str">
        <f aca="false">IF(L144&lt;&gt;"","observed",IF(M144&lt;&gt;"","derived from date","median (fallback)"))</f>
        <v>observed</v>
      </c>
      <c r="P144" s="4" t="n">
        <f aca="false">Clean!M144</f>
        <v>18196.1</v>
      </c>
      <c r="Q144" s="4" t="n">
        <f aca="false">IF(P144="",Strategies!$B$9,P144)</f>
        <v>18196.1</v>
      </c>
      <c r="R144" s="3" t="n">
        <f aca="false">IF(P144="",1,0)</f>
        <v>0</v>
      </c>
      <c r="S144" s="3" t="n">
        <f aca="false">Clean!U144</f>
        <v>565</v>
      </c>
      <c r="T144" s="3" t="n">
        <f aca="false">IF(S144="",Strategies!$B$10,S144)</f>
        <v>565</v>
      </c>
      <c r="U144" s="2" t="str">
        <f aca="false">Clean!J144</f>
        <v>App</v>
      </c>
      <c r="V144" s="2" t="str">
        <f aca="false">IF(U144="",Strategies!$B$11,U144)</f>
        <v>App</v>
      </c>
      <c r="W144" s="2" t="str">
        <f aca="false">IF(U144="","Unknown",U144)</f>
        <v>App</v>
      </c>
      <c r="X144" s="4" t="n">
        <f aca="false">Clean!Q144</f>
        <v>5500</v>
      </c>
      <c r="Y144" s="4" t="n">
        <f aca="false">Clean!R144</f>
        <v>2341.95</v>
      </c>
      <c r="Z144" s="4" t="n">
        <f aca="false">IF(X144="",IF(Y144="",0,""),X144)</f>
        <v>5500</v>
      </c>
      <c r="AA144" s="4" t="n">
        <f aca="false">IF(Y144="",IF(X144="",0,IF(X144=0,0,ROUND(X144*Strategies!$B$12,2))),Y144)</f>
        <v>2341.95</v>
      </c>
      <c r="AB144" s="2" t="str">
        <f aca="false">IF(AND(X144="",Y144=""),"no card (structural)",IF(X144="","limit missing – verify",IF(Y144="","spend imputed by ratio","complete")))</f>
        <v>complete</v>
      </c>
      <c r="AC144" s="4" t="n">
        <f aca="false">Clean!S144</f>
        <v>0</v>
      </c>
      <c r="AD144" s="4" t="n">
        <f aca="false">Clean!T144</f>
        <v>0</v>
      </c>
      <c r="AE144" s="4" t="n">
        <f aca="false">IF(AC144="",IF(AD144="",0,""),AC144)</f>
        <v>0</v>
      </c>
      <c r="AF144" s="4" t="n">
        <f aca="false">IF(AD144="",IF(AC144="",0,IF(AC144=0,0,ROUND(AC144*Strategies!$B$13,0))),AD144)</f>
        <v>0</v>
      </c>
      <c r="AG144" s="3" t="n">
        <f aca="false">Clean!V144</f>
        <v>0</v>
      </c>
      <c r="AH144" s="3" t="n">
        <f aca="false">IF(AG144="",0,AG144)</f>
        <v>0</v>
      </c>
      <c r="AI144" s="3" t="n">
        <f aca="false">IF(AG144="",1,0)</f>
        <v>0</v>
      </c>
      <c r="AJ144" s="3" t="n">
        <f aca="false">Missing_Matrix!W144</f>
        <v>1</v>
      </c>
      <c r="AK144" s="2" t="str">
        <f aca="false">IF(AJ144=0,"keep","drop")</f>
        <v>drop</v>
      </c>
      <c r="AL144" s="2" t="str">
        <f aca="false">IF(Missing_Matrix!B144+Missing_Matrix!G144+Missing_Matrix!H144+Missing_Matrix!J144+Missing_Matrix!K144+Missing_Matrix!L144+Missing_Matrix!M144+Missing_Matrix!U144=0,"keep","drop")</f>
        <v>keep</v>
      </c>
    </row>
    <row r="145" customFormat="false" ht="15" hidden="false" customHeight="false" outlineLevel="0" collapsed="false">
      <c r="A145" s="2" t="str">
        <f aca="false">Clean!A145</f>
        <v>CL00144</v>
      </c>
      <c r="B145" s="3" t="n">
        <f aca="false">Clean!B145</f>
        <v>52</v>
      </c>
      <c r="C145" s="3" t="n">
        <f aca="false">IF(B145="",Strategies!$B$5,B145)</f>
        <v>52</v>
      </c>
      <c r="D145" s="3" t="n">
        <f aca="false">IF(B145="",1,0)</f>
        <v>0</v>
      </c>
      <c r="E145" s="2" t="str">
        <f aca="false">Clean!E145</f>
        <v>Employee</v>
      </c>
      <c r="F145" s="2" t="str">
        <f aca="false">IF(E145="","Unknown",E145)</f>
        <v>Employee</v>
      </c>
      <c r="G145" s="4" t="n">
        <f aca="false">Clean!G145</f>
        <v>21500</v>
      </c>
      <c r="H145" s="4" t="n">
        <f aca="false">IF(G145="",Strategies!$B$7,G145)</f>
        <v>21500</v>
      </c>
      <c r="I145" s="4" t="n">
        <f aca="false">IF(G145="",Strategies!$B$8,G145)</f>
        <v>21500</v>
      </c>
      <c r="J145" s="4" t="n">
        <f aca="false">IF(G145="",IFERROR(VLOOKUP(E145,Strategies!$A$26:$G$35,7,FALSE()),Strategies!$B$8),G145)</f>
        <v>21500</v>
      </c>
      <c r="K145" s="3" t="n">
        <f aca="false">IF(G145="",1,0)</f>
        <v>0</v>
      </c>
      <c r="L145" s="3" t="n">
        <f aca="false">Clean!H145</f>
        <v>3</v>
      </c>
      <c r="M145" s="5" t="n">
        <f aca="false">Clean!I145</f>
        <v>44911</v>
      </c>
      <c r="N145" s="3" t="n">
        <f aca="false">IF(L145="",IF(M145="",Strategies!$B$6,DATEDIF(M145,DATE(2026,9,13),"y")),L145)</f>
        <v>3</v>
      </c>
      <c r="O145" s="2" t="str">
        <f aca="false">IF(L145&lt;&gt;"","observed",IF(M145&lt;&gt;"","derived from date","median (fallback)"))</f>
        <v>observed</v>
      </c>
      <c r="P145" s="4" t="n">
        <f aca="false">Clean!M145</f>
        <v>5558.92</v>
      </c>
      <c r="Q145" s="4" t="n">
        <f aca="false">IF(P145="",Strategies!$B$9,P145)</f>
        <v>5558.92</v>
      </c>
      <c r="R145" s="3" t="n">
        <f aca="false">IF(P145="",1,0)</f>
        <v>0</v>
      </c>
      <c r="S145" s="3" t="n">
        <f aca="false">Clean!U145</f>
        <v>627</v>
      </c>
      <c r="T145" s="3" t="n">
        <f aca="false">IF(S145="",Strategies!$B$10,S145)</f>
        <v>627</v>
      </c>
      <c r="U145" s="2" t="str">
        <f aca="false">Clean!J145</f>
        <v>Online Banking</v>
      </c>
      <c r="V145" s="2" t="str">
        <f aca="false">IF(U145="",Strategies!$B$11,U145)</f>
        <v>Online Banking</v>
      </c>
      <c r="W145" s="2" t="str">
        <f aca="false">IF(U145="","Unknown",U145)</f>
        <v>Online Banking</v>
      </c>
      <c r="X145" s="4" t="n">
        <f aca="false">Clean!Q145</f>
        <v>3000</v>
      </c>
      <c r="Y145" s="4" t="n">
        <f aca="false">Clean!R145</f>
        <v>565.51</v>
      </c>
      <c r="Z145" s="4" t="n">
        <f aca="false">IF(X145="",IF(Y145="",0,""),X145)</f>
        <v>3000</v>
      </c>
      <c r="AA145" s="4" t="n">
        <f aca="false">IF(Y145="",IF(X145="",0,IF(X145=0,0,ROUND(X145*Strategies!$B$12,2))),Y145)</f>
        <v>565.51</v>
      </c>
      <c r="AB145" s="2" t="str">
        <f aca="false">IF(AND(X145="",Y145=""),"no card (structural)",IF(X145="","limit missing – verify",IF(Y145="","spend imputed by ratio","complete")))</f>
        <v>complete</v>
      </c>
      <c r="AC145" s="4" t="n">
        <f aca="false">Clean!S145</f>
        <v>0</v>
      </c>
      <c r="AD145" s="4" t="n">
        <f aca="false">Clean!T145</f>
        <v>0</v>
      </c>
      <c r="AE145" s="4" t="n">
        <f aca="false">IF(AC145="",IF(AD145="",0,""),AC145)</f>
        <v>0</v>
      </c>
      <c r="AF145" s="4" t="n">
        <f aca="false">IF(AD145="",IF(AC145="",0,IF(AC145=0,0,ROUND(AC145*Strategies!$B$13,0))),AD145)</f>
        <v>0</v>
      </c>
      <c r="AG145" s="3" t="n">
        <f aca="false">Clean!V145</f>
        <v>0</v>
      </c>
      <c r="AH145" s="3" t="n">
        <f aca="false">IF(AG145="",0,AG145)</f>
        <v>0</v>
      </c>
      <c r="AI145" s="3" t="n">
        <f aca="false">IF(AG145="",1,0)</f>
        <v>0</v>
      </c>
      <c r="AJ145" s="3" t="n">
        <f aca="false">Missing_Matrix!W145</f>
        <v>0</v>
      </c>
      <c r="AK145" s="2" t="str">
        <f aca="false">IF(AJ145=0,"keep","drop")</f>
        <v>keep</v>
      </c>
      <c r="AL145" s="2" t="str">
        <f aca="false">IF(Missing_Matrix!B145+Missing_Matrix!G145+Missing_Matrix!H145+Missing_Matrix!J145+Missing_Matrix!K145+Missing_Matrix!L145+Missing_Matrix!M145+Missing_Matrix!U145=0,"keep","drop")</f>
        <v>keep</v>
      </c>
    </row>
    <row r="146" customFormat="false" ht="15" hidden="false" customHeight="false" outlineLevel="0" collapsed="false">
      <c r="A146" s="2" t="str">
        <f aca="false">Clean!A146</f>
        <v>CL00145</v>
      </c>
      <c r="B146" s="3" t="n">
        <f aca="false">Clean!B146</f>
        <v>49</v>
      </c>
      <c r="C146" s="3" t="n">
        <f aca="false">IF(B146="",Strategies!$B$5,B146)</f>
        <v>49</v>
      </c>
      <c r="D146" s="3" t="n">
        <f aca="false">IF(B146="",1,0)</f>
        <v>0</v>
      </c>
      <c r="E146" s="2" t="str">
        <f aca="false">Clean!E146</f>
        <v>Employee</v>
      </c>
      <c r="F146" s="2" t="str">
        <f aca="false">IF(E146="","Unknown",E146)</f>
        <v>Employee</v>
      </c>
      <c r="G146" s="4" t="n">
        <f aca="false">Clean!G146</f>
        <v>39900</v>
      </c>
      <c r="H146" s="4" t="n">
        <f aca="false">IF(G146="",Strategies!$B$7,G146)</f>
        <v>39900</v>
      </c>
      <c r="I146" s="4" t="n">
        <f aca="false">IF(G146="",Strategies!$B$8,G146)</f>
        <v>39900</v>
      </c>
      <c r="J146" s="4" t="n">
        <f aca="false">IF(G146="",IFERROR(VLOOKUP(E146,Strategies!$A$26:$G$35,7,FALSE()),Strategies!$B$8),G146)</f>
        <v>39900</v>
      </c>
      <c r="K146" s="3" t="n">
        <f aca="false">IF(G146="",1,0)</f>
        <v>0</v>
      </c>
      <c r="L146" s="3" t="n">
        <f aca="false">Clean!H146</f>
        <v>25</v>
      </c>
      <c r="M146" s="5" t="n">
        <f aca="false">Clean!I146</f>
        <v>36909</v>
      </c>
      <c r="N146" s="3" t="n">
        <f aca="false">IF(L146="",IF(M146="",Strategies!$B$6,DATEDIF(M146,DATE(2026,9,13),"y")),L146)</f>
        <v>25</v>
      </c>
      <c r="O146" s="2" t="str">
        <f aca="false">IF(L146&lt;&gt;"","observed",IF(M146&lt;&gt;"","derived from date","median (fallback)"))</f>
        <v>observed</v>
      </c>
      <c r="P146" s="4" t="n">
        <f aca="false">Clean!M146</f>
        <v>0</v>
      </c>
      <c r="Q146" s="4" t="n">
        <f aca="false">IF(P146="",Strategies!$B$9,P146)</f>
        <v>0</v>
      </c>
      <c r="R146" s="3" t="n">
        <f aca="false">IF(P146="",1,0)</f>
        <v>0</v>
      </c>
      <c r="S146" s="3" t="n">
        <f aca="false">Clean!U146</f>
        <v>662</v>
      </c>
      <c r="T146" s="3" t="n">
        <f aca="false">IF(S146="",Strategies!$B$10,S146)</f>
        <v>662</v>
      </c>
      <c r="U146" s="2" t="str">
        <f aca="false">Clean!J146</f>
        <v>App</v>
      </c>
      <c r="V146" s="2" t="str">
        <f aca="false">IF(U146="",Strategies!$B$11,U146)</f>
        <v>App</v>
      </c>
      <c r="W146" s="2" t="str">
        <f aca="false">IF(U146="","Unknown",U146)</f>
        <v>App</v>
      </c>
      <c r="X146" s="4" t="n">
        <f aca="false">Clean!Q146</f>
        <v>10000</v>
      </c>
      <c r="Y146" s="4" t="n">
        <f aca="false">Clean!R146</f>
        <v>3880.46</v>
      </c>
      <c r="Z146" s="4" t="n">
        <f aca="false">IF(X146="",IF(Y146="",0,""),X146)</f>
        <v>10000</v>
      </c>
      <c r="AA146" s="4" t="n">
        <f aca="false">IF(Y146="",IF(X146="",0,IF(X146=0,0,ROUND(X146*Strategies!$B$12,2))),Y146)</f>
        <v>3880.46</v>
      </c>
      <c r="AB146" s="2" t="str">
        <f aca="false">IF(AND(X146="",Y146=""),"no card (structural)",IF(X146="","limit missing – verify",IF(Y146="","spend imputed by ratio","complete")))</f>
        <v>complete</v>
      </c>
      <c r="AC146" s="4" t="n">
        <f aca="false">Clean!S146</f>
        <v>71000</v>
      </c>
      <c r="AD146" s="4" t="n">
        <f aca="false">Clean!T146</f>
        <v>417</v>
      </c>
      <c r="AE146" s="4" t="n">
        <f aca="false">IF(AC146="",IF(AD146="",0,""),AC146)</f>
        <v>71000</v>
      </c>
      <c r="AF146" s="4" t="n">
        <f aca="false">IF(AD146="",IF(AC146="",0,IF(AC146=0,0,ROUND(AC146*Strategies!$B$13,0))),AD146)</f>
        <v>417</v>
      </c>
      <c r="AG146" s="3" t="n">
        <f aca="false">Clean!V146</f>
        <v>1</v>
      </c>
      <c r="AH146" s="3" t="n">
        <f aca="false">IF(AG146="",0,AG146)</f>
        <v>1</v>
      </c>
      <c r="AI146" s="3" t="n">
        <f aca="false">IF(AG146="",1,0)</f>
        <v>0</v>
      </c>
      <c r="AJ146" s="3" t="n">
        <f aca="false">Missing_Matrix!W146</f>
        <v>0</v>
      </c>
      <c r="AK146" s="2" t="str">
        <f aca="false">IF(AJ146=0,"keep","drop")</f>
        <v>keep</v>
      </c>
      <c r="AL146" s="2" t="str">
        <f aca="false">IF(Missing_Matrix!B146+Missing_Matrix!G146+Missing_Matrix!H146+Missing_Matrix!J146+Missing_Matrix!K146+Missing_Matrix!L146+Missing_Matrix!M146+Missing_Matrix!U146=0,"keep","drop")</f>
        <v>keep</v>
      </c>
    </row>
    <row r="147" customFormat="false" ht="15" hidden="false" customHeight="false" outlineLevel="0" collapsed="false">
      <c r="A147" s="2" t="str">
        <f aca="false">Clean!A147</f>
        <v>CL00146</v>
      </c>
      <c r="B147" s="3" t="n">
        <f aca="false">Clean!B147</f>
        <v>38</v>
      </c>
      <c r="C147" s="3" t="n">
        <f aca="false">IF(B147="",Strategies!$B$5,B147)</f>
        <v>38</v>
      </c>
      <c r="D147" s="3" t="n">
        <f aca="false">IF(B147="",1,0)</f>
        <v>0</v>
      </c>
      <c r="E147" s="2" t="str">
        <f aca="false">Clean!E147</f>
        <v>Executive</v>
      </c>
      <c r="F147" s="2" t="str">
        <f aca="false">IF(E147="","Unknown",E147)</f>
        <v>Executive</v>
      </c>
      <c r="G147" s="4" t="n">
        <f aca="false">Clean!G147</f>
        <v>122900</v>
      </c>
      <c r="H147" s="4" t="n">
        <f aca="false">IF(G147="",Strategies!$B$7,G147)</f>
        <v>122900</v>
      </c>
      <c r="I147" s="4" t="n">
        <f aca="false">IF(G147="",Strategies!$B$8,G147)</f>
        <v>122900</v>
      </c>
      <c r="J147" s="4" t="n">
        <f aca="false">IF(G147="",IFERROR(VLOOKUP(E147,Strategies!$A$26:$G$35,7,FALSE()),Strategies!$B$8),G147)</f>
        <v>122900</v>
      </c>
      <c r="K147" s="3" t="n">
        <f aca="false">IF(G147="",1,0)</f>
        <v>0</v>
      </c>
      <c r="L147" s="3" t="n">
        <f aca="false">Clean!H147</f>
        <v>7</v>
      </c>
      <c r="M147" s="5" t="n">
        <f aca="false">Clean!I147</f>
        <v>43440</v>
      </c>
      <c r="N147" s="3" t="n">
        <f aca="false">IF(L147="",IF(M147="",Strategies!$B$6,DATEDIF(M147,DATE(2026,9,13),"y")),L147)</f>
        <v>7</v>
      </c>
      <c r="O147" s="2" t="str">
        <f aca="false">IF(L147&lt;&gt;"","observed",IF(M147&lt;&gt;"","derived from date","median (fallback)"))</f>
        <v>observed</v>
      </c>
      <c r="P147" s="4" t="n">
        <f aca="false">Clean!M147</f>
        <v>85363.04</v>
      </c>
      <c r="Q147" s="4" t="n">
        <f aca="false">IF(P147="",Strategies!$B$9,P147)</f>
        <v>85363.04</v>
      </c>
      <c r="R147" s="3" t="n">
        <f aca="false">IF(P147="",1,0)</f>
        <v>0</v>
      </c>
      <c r="S147" s="3" t="n">
        <f aca="false">Clean!U147</f>
        <v>755</v>
      </c>
      <c r="T147" s="3" t="n">
        <f aca="false">IF(S147="",Strategies!$B$10,S147)</f>
        <v>755</v>
      </c>
      <c r="U147" s="2" t="str">
        <f aca="false">Clean!J147</f>
        <v>Online Banking</v>
      </c>
      <c r="V147" s="2" t="str">
        <f aca="false">IF(U147="",Strategies!$B$11,U147)</f>
        <v>Online Banking</v>
      </c>
      <c r="W147" s="2" t="str">
        <f aca="false">IF(U147="","Unknown",U147)</f>
        <v>Online Banking</v>
      </c>
      <c r="X147" s="4" t="n">
        <f aca="false">Clean!Q147</f>
        <v>15000</v>
      </c>
      <c r="Y147" s="4" t="n">
        <f aca="false">Clean!R147</f>
        <v>7183.56</v>
      </c>
      <c r="Z147" s="4" t="n">
        <f aca="false">IF(X147="",IF(Y147="",0,""),X147)</f>
        <v>15000</v>
      </c>
      <c r="AA147" s="4" t="n">
        <f aca="false">IF(Y147="",IF(X147="",0,IF(X147=0,0,ROUND(X147*Strategies!$B$12,2))),Y147)</f>
        <v>7183.56</v>
      </c>
      <c r="AB147" s="2" t="str">
        <f aca="false">IF(AND(X147="",Y147=""),"no card (structural)",IF(X147="","limit missing – verify",IF(Y147="","spend imputed by ratio","complete")))</f>
        <v>complete</v>
      </c>
      <c r="AC147" s="4" t="n">
        <f aca="false">Clean!S147</f>
        <v>0</v>
      </c>
      <c r="AD147" s="4" t="n">
        <f aca="false">Clean!T147</f>
        <v>0</v>
      </c>
      <c r="AE147" s="4" t="n">
        <f aca="false">IF(AC147="",IF(AD147="",0,""),AC147)</f>
        <v>0</v>
      </c>
      <c r="AF147" s="4" t="n">
        <f aca="false">IF(AD147="",IF(AC147="",0,IF(AC147=0,0,ROUND(AC147*Strategies!$B$13,0))),AD147)</f>
        <v>0</v>
      </c>
      <c r="AG147" s="3" t="n">
        <f aca="false">Clean!V147</f>
        <v>0</v>
      </c>
      <c r="AH147" s="3" t="n">
        <f aca="false">IF(AG147="",0,AG147)</f>
        <v>0</v>
      </c>
      <c r="AI147" s="3" t="n">
        <f aca="false">IF(AG147="",1,0)</f>
        <v>0</v>
      </c>
      <c r="AJ147" s="3" t="n">
        <f aca="false">Missing_Matrix!W147</f>
        <v>0</v>
      </c>
      <c r="AK147" s="2" t="str">
        <f aca="false">IF(AJ147=0,"keep","drop")</f>
        <v>keep</v>
      </c>
      <c r="AL147" s="2" t="str">
        <f aca="false">IF(Missing_Matrix!B147+Missing_Matrix!G147+Missing_Matrix!H147+Missing_Matrix!J147+Missing_Matrix!K147+Missing_Matrix!L147+Missing_Matrix!M147+Missing_Matrix!U147=0,"keep","drop")</f>
        <v>keep</v>
      </c>
    </row>
    <row r="148" customFormat="false" ht="15" hidden="false" customHeight="false" outlineLevel="0" collapsed="false">
      <c r="A148" s="2" t="str">
        <f aca="false">Clean!A148</f>
        <v>CL00147</v>
      </c>
      <c r="B148" s="3" t="n">
        <f aca="false">Clean!B148</f>
        <v>42</v>
      </c>
      <c r="C148" s="3" t="n">
        <f aca="false">IF(B148="",Strategies!$B$5,B148)</f>
        <v>42</v>
      </c>
      <c r="D148" s="3" t="n">
        <f aca="false">IF(B148="",1,0)</f>
        <v>0</v>
      </c>
      <c r="E148" s="2" t="str">
        <f aca="false">Clean!E148</f>
        <v>Manual worker</v>
      </c>
      <c r="F148" s="2" t="str">
        <f aca="false">IF(E148="","Unknown",E148)</f>
        <v>Manual worker</v>
      </c>
      <c r="G148" s="4" t="n">
        <f aca="false">Clean!G148</f>
        <v>25700</v>
      </c>
      <c r="H148" s="4" t="n">
        <f aca="false">IF(G148="",Strategies!$B$7,G148)</f>
        <v>25700</v>
      </c>
      <c r="I148" s="4" t="n">
        <f aca="false">IF(G148="",Strategies!$B$8,G148)</f>
        <v>25700</v>
      </c>
      <c r="J148" s="4" t="n">
        <f aca="false">IF(G148="",IFERROR(VLOOKUP(E148,Strategies!$A$26:$G$35,7,FALSE()),Strategies!$B$8),G148)</f>
        <v>25700</v>
      </c>
      <c r="K148" s="3" t="n">
        <f aca="false">IF(G148="",1,0)</f>
        <v>0</v>
      </c>
      <c r="L148" s="3" t="n">
        <f aca="false">Clean!H148</f>
        <v>2</v>
      </c>
      <c r="M148" s="5" t="n">
        <f aca="false">Clean!I148</f>
        <v>45343</v>
      </c>
      <c r="N148" s="3" t="n">
        <f aca="false">IF(L148="",IF(M148="",Strategies!$B$6,DATEDIF(M148,DATE(2026,9,13),"y")),L148)</f>
        <v>2</v>
      </c>
      <c r="O148" s="2" t="str">
        <f aca="false">IF(L148&lt;&gt;"","observed",IF(M148&lt;&gt;"","derived from date","median (fallback)"))</f>
        <v>observed</v>
      </c>
      <c r="P148" s="4" t="n">
        <f aca="false">Clean!M148</f>
        <v>14156.76</v>
      </c>
      <c r="Q148" s="4" t="n">
        <f aca="false">IF(P148="",Strategies!$B$9,P148)</f>
        <v>14156.76</v>
      </c>
      <c r="R148" s="3" t="n">
        <f aca="false">IF(P148="",1,0)</f>
        <v>0</v>
      </c>
      <c r="S148" s="3" t="n">
        <f aca="false">Clean!U148</f>
        <v>656</v>
      </c>
      <c r="T148" s="3" t="n">
        <f aca="false">IF(S148="",Strategies!$B$10,S148)</f>
        <v>656</v>
      </c>
      <c r="U148" s="2" t="str">
        <f aca="false">Clean!J148</f>
        <v>Online Banking</v>
      </c>
      <c r="V148" s="2" t="str">
        <f aca="false">IF(U148="",Strategies!$B$11,U148)</f>
        <v>Online Banking</v>
      </c>
      <c r="W148" s="2" t="str">
        <f aca="false">IF(U148="","Unknown",U148)</f>
        <v>Online Banking</v>
      </c>
      <c r="X148" s="4" t="str">
        <f aca="false">Clean!Q148</f>
        <v/>
      </c>
      <c r="Y148" s="4" t="str">
        <f aca="false">Clean!R148</f>
        <v/>
      </c>
      <c r="Z148" s="4" t="n">
        <f aca="false">IF(X148="",IF(Y148="",0,""),X148)</f>
        <v>0</v>
      </c>
      <c r="AA148" s="4" t="n">
        <f aca="false">IF(Y148="",IF(X148="",0,IF(X148=0,0,ROUND(X148*Strategies!$B$12,2))),Y148)</f>
        <v>0</v>
      </c>
      <c r="AB148" s="2" t="str">
        <f aca="false">IF(AND(X148="",Y148=""),"no card (structural)",IF(X148="","limit missing – verify",IF(Y148="","spend imputed by ratio","complete")))</f>
        <v>no card (structural)</v>
      </c>
      <c r="AC148" s="4" t="n">
        <f aca="false">Clean!S148</f>
        <v>52000</v>
      </c>
      <c r="AD148" s="4" t="n">
        <f aca="false">Clean!T148</f>
        <v>246</v>
      </c>
      <c r="AE148" s="4" t="n">
        <f aca="false">IF(AC148="",IF(AD148="",0,""),AC148)</f>
        <v>52000</v>
      </c>
      <c r="AF148" s="4" t="n">
        <f aca="false">IF(AD148="",IF(AC148="",0,IF(AC148=0,0,ROUND(AC148*Strategies!$B$13,0))),AD148)</f>
        <v>246</v>
      </c>
      <c r="AG148" s="3" t="n">
        <f aca="false">Clean!V148</f>
        <v>0</v>
      </c>
      <c r="AH148" s="3" t="n">
        <f aca="false">IF(AG148="",0,AG148)</f>
        <v>0</v>
      </c>
      <c r="AI148" s="3" t="n">
        <f aca="false">IF(AG148="",1,0)</f>
        <v>0</v>
      </c>
      <c r="AJ148" s="3" t="n">
        <f aca="false">Missing_Matrix!W148</f>
        <v>2</v>
      </c>
      <c r="AK148" s="2" t="str">
        <f aca="false">IF(AJ148=0,"keep","drop")</f>
        <v>drop</v>
      </c>
      <c r="AL148" s="2" t="str">
        <f aca="false">IF(Missing_Matrix!B148+Missing_Matrix!G148+Missing_Matrix!H148+Missing_Matrix!J148+Missing_Matrix!K148+Missing_Matrix!L148+Missing_Matrix!M148+Missing_Matrix!U148=0,"keep","drop")</f>
        <v>keep</v>
      </c>
    </row>
    <row r="149" customFormat="false" ht="15" hidden="false" customHeight="false" outlineLevel="0" collapsed="false">
      <c r="A149" s="2" t="str">
        <f aca="false">Clean!A149</f>
        <v>CL00148</v>
      </c>
      <c r="B149" s="3" t="n">
        <f aca="false">Clean!B149</f>
        <v>46</v>
      </c>
      <c r="C149" s="3" t="n">
        <f aca="false">IF(B149="",Strategies!$B$5,B149)</f>
        <v>46</v>
      </c>
      <c r="D149" s="3" t="n">
        <f aca="false">IF(B149="",1,0)</f>
        <v>0</v>
      </c>
      <c r="E149" s="2" t="str">
        <f aca="false">Clean!E149</f>
        <v>Manual worker</v>
      </c>
      <c r="F149" s="2" t="str">
        <f aca="false">IF(E149="","Unknown",E149)</f>
        <v>Manual worker</v>
      </c>
      <c r="G149" s="4" t="n">
        <f aca="false">Clean!G149</f>
        <v>18200</v>
      </c>
      <c r="H149" s="4" t="n">
        <f aca="false">IF(G149="",Strategies!$B$7,G149)</f>
        <v>18200</v>
      </c>
      <c r="I149" s="4" t="n">
        <f aca="false">IF(G149="",Strategies!$B$8,G149)</f>
        <v>18200</v>
      </c>
      <c r="J149" s="4" t="n">
        <f aca="false">IF(G149="",IFERROR(VLOOKUP(E149,Strategies!$A$26:$G$35,7,FALSE()),Strategies!$B$8),G149)</f>
        <v>18200</v>
      </c>
      <c r="K149" s="3" t="n">
        <f aca="false">IF(G149="",1,0)</f>
        <v>0</v>
      </c>
      <c r="L149" s="3" t="n">
        <f aca="false">Clean!H149</f>
        <v>8</v>
      </c>
      <c r="M149" s="5" t="n">
        <f aca="false">Clean!I149</f>
        <v>43220</v>
      </c>
      <c r="N149" s="3" t="n">
        <f aca="false">IF(L149="",IF(M149="",Strategies!$B$6,DATEDIF(M149,DATE(2026,9,13),"y")),L149)</f>
        <v>8</v>
      </c>
      <c r="O149" s="2" t="str">
        <f aca="false">IF(L149&lt;&gt;"","observed",IF(M149&lt;&gt;"","derived from date","median (fallback)"))</f>
        <v>observed</v>
      </c>
      <c r="P149" s="4" t="n">
        <f aca="false">Clean!M149</f>
        <v>9932.6</v>
      </c>
      <c r="Q149" s="4" t="n">
        <f aca="false">IF(P149="",Strategies!$B$9,P149)</f>
        <v>9932.6</v>
      </c>
      <c r="R149" s="3" t="n">
        <f aca="false">IF(P149="",1,0)</f>
        <v>0</v>
      </c>
      <c r="S149" s="3" t="n">
        <f aca="false">Clean!U149</f>
        <v>596</v>
      </c>
      <c r="T149" s="3" t="n">
        <f aca="false">IF(S149="",Strategies!$B$10,S149)</f>
        <v>596</v>
      </c>
      <c r="U149" s="2" t="str">
        <f aca="false">Clean!J149</f>
        <v>Phone</v>
      </c>
      <c r="V149" s="2" t="str">
        <f aca="false">IF(U149="",Strategies!$B$11,U149)</f>
        <v>Phone</v>
      </c>
      <c r="W149" s="2" t="str">
        <f aca="false">IF(U149="","Unknown",U149)</f>
        <v>Phone</v>
      </c>
      <c r="X149" s="4" t="n">
        <f aca="false">Clean!Q149</f>
        <v>2500</v>
      </c>
      <c r="Y149" s="4" t="str">
        <f aca="false">Clean!R149</f>
        <v/>
      </c>
      <c r="Z149" s="4" t="n">
        <f aca="false">IF(X149="",IF(Y149="",0,""),X149)</f>
        <v>2500</v>
      </c>
      <c r="AA149" s="4" t="n">
        <f aca="false">IF(Y149="",IF(X149="",0,IF(X149=0,0,ROUND(X149*Strategies!$B$12,2))),Y149)</f>
        <v>664.23</v>
      </c>
      <c r="AB149" s="2" t="str">
        <f aca="false">IF(AND(X149="",Y149=""),"no card (structural)",IF(X149="","limit missing – verify",IF(Y149="","spend imputed by ratio","complete")))</f>
        <v>spend imputed by ratio</v>
      </c>
      <c r="AC149" s="4" t="n">
        <f aca="false">Clean!S149</f>
        <v>45000</v>
      </c>
      <c r="AD149" s="4" t="n">
        <f aca="false">Clean!T149</f>
        <v>332</v>
      </c>
      <c r="AE149" s="4" t="n">
        <f aca="false">IF(AC149="",IF(AD149="",0,""),AC149)</f>
        <v>45000</v>
      </c>
      <c r="AF149" s="4" t="n">
        <f aca="false">IF(AD149="",IF(AC149="",0,IF(AC149=0,0,ROUND(AC149*Strategies!$B$13,0))),AD149)</f>
        <v>332</v>
      </c>
      <c r="AG149" s="3" t="str">
        <f aca="false">Clean!V149</f>
        <v/>
      </c>
      <c r="AH149" s="3" t="n">
        <f aca="false">IF(AG149="",0,AG149)</f>
        <v>0</v>
      </c>
      <c r="AI149" s="3" t="n">
        <f aca="false">IF(AG149="",1,0)</f>
        <v>1</v>
      </c>
      <c r="AJ149" s="3" t="n">
        <f aca="false">Missing_Matrix!W149</f>
        <v>2</v>
      </c>
      <c r="AK149" s="2" t="str">
        <f aca="false">IF(AJ149=0,"keep","drop")</f>
        <v>drop</v>
      </c>
      <c r="AL149" s="2" t="str">
        <f aca="false">IF(Missing_Matrix!B149+Missing_Matrix!G149+Missing_Matrix!H149+Missing_Matrix!J149+Missing_Matrix!K149+Missing_Matrix!L149+Missing_Matrix!M149+Missing_Matrix!U149=0,"keep","drop")</f>
        <v>keep</v>
      </c>
    </row>
    <row r="150" customFormat="false" ht="15" hidden="false" customHeight="false" outlineLevel="0" collapsed="false">
      <c r="A150" s="2" t="str">
        <f aca="false">Clean!A150</f>
        <v>CL00149</v>
      </c>
      <c r="B150" s="3" t="n">
        <f aca="false">Clean!B150</f>
        <v>47</v>
      </c>
      <c r="C150" s="3" t="n">
        <f aca="false">IF(B150="",Strategies!$B$5,B150)</f>
        <v>47</v>
      </c>
      <c r="D150" s="3" t="n">
        <f aca="false">IF(B150="",1,0)</f>
        <v>0</v>
      </c>
      <c r="E150" s="2" t="str">
        <f aca="false">Clean!E150</f>
        <v>Unemployed</v>
      </c>
      <c r="F150" s="2" t="str">
        <f aca="false">IF(E150="","Unknown",E150)</f>
        <v>Unemployed</v>
      </c>
      <c r="G150" s="4" t="n">
        <f aca="false">Clean!G150</f>
        <v>3400</v>
      </c>
      <c r="H150" s="4" t="n">
        <f aca="false">IF(G150="",Strategies!$B$7,G150)</f>
        <v>3400</v>
      </c>
      <c r="I150" s="4" t="n">
        <f aca="false">IF(G150="",Strategies!$B$8,G150)</f>
        <v>3400</v>
      </c>
      <c r="J150" s="4" t="n">
        <f aca="false">IF(G150="",IFERROR(VLOOKUP(E150,Strategies!$A$26:$G$35,7,FALSE()),Strategies!$B$8),G150)</f>
        <v>3400</v>
      </c>
      <c r="K150" s="3" t="n">
        <f aca="false">IF(G150="",1,0)</f>
        <v>0</v>
      </c>
      <c r="L150" s="3" t="n">
        <f aca="false">Clean!H150</f>
        <v>14</v>
      </c>
      <c r="M150" s="5" t="n">
        <f aca="false">Clean!I150</f>
        <v>40962</v>
      </c>
      <c r="N150" s="3" t="n">
        <f aca="false">IF(L150="",IF(M150="",Strategies!$B$6,DATEDIF(M150,DATE(2026,9,13),"y")),L150)</f>
        <v>14</v>
      </c>
      <c r="O150" s="2" t="str">
        <f aca="false">IF(L150&lt;&gt;"","observed",IF(M150&lt;&gt;"","derived from date","median (fallback)"))</f>
        <v>observed</v>
      </c>
      <c r="P150" s="4" t="n">
        <f aca="false">Clean!M150</f>
        <v>0</v>
      </c>
      <c r="Q150" s="4" t="n">
        <f aca="false">IF(P150="",Strategies!$B$9,P150)</f>
        <v>0</v>
      </c>
      <c r="R150" s="3" t="n">
        <f aca="false">IF(P150="",1,0)</f>
        <v>0</v>
      </c>
      <c r="S150" s="3" t="n">
        <f aca="false">Clean!U150</f>
        <v>498</v>
      </c>
      <c r="T150" s="3" t="n">
        <f aca="false">IF(S150="",Strategies!$B$10,S150)</f>
        <v>498</v>
      </c>
      <c r="U150" s="2" t="str">
        <f aca="false">Clean!J150</f>
        <v>Branch</v>
      </c>
      <c r="V150" s="2" t="str">
        <f aca="false">IF(U150="",Strategies!$B$11,U150)</f>
        <v>Branch</v>
      </c>
      <c r="W150" s="2" t="str">
        <f aca="false">IF(U150="","Unknown",U150)</f>
        <v>Branch</v>
      </c>
      <c r="X150" s="4" t="n">
        <f aca="false">Clean!Q150</f>
        <v>500</v>
      </c>
      <c r="Y150" s="4" t="n">
        <f aca="false">Clean!R150</f>
        <v>50.23</v>
      </c>
      <c r="Z150" s="4" t="n">
        <f aca="false">IF(X150="",IF(Y150="",0,""),X150)</f>
        <v>500</v>
      </c>
      <c r="AA150" s="4" t="n">
        <f aca="false">IF(Y150="",IF(X150="",0,IF(X150=0,0,ROUND(X150*Strategies!$B$12,2))),Y150)</f>
        <v>50.23</v>
      </c>
      <c r="AB150" s="2" t="str">
        <f aca="false">IF(AND(X150="",Y150=""),"no card (structural)",IF(X150="","limit missing – verify",IF(Y150="","spend imputed by ratio","complete")))</f>
        <v>complete</v>
      </c>
      <c r="AC150" s="4" t="str">
        <f aca="false">Clean!S150</f>
        <v/>
      </c>
      <c r="AD150" s="4" t="str">
        <f aca="false">Clean!T150</f>
        <v/>
      </c>
      <c r="AE150" s="4" t="n">
        <f aca="false">IF(AC150="",IF(AD150="",0,""),AC150)</f>
        <v>0</v>
      </c>
      <c r="AF150" s="4" t="n">
        <f aca="false">IF(AD150="",IF(AC150="",0,IF(AC150=0,0,ROUND(AC150*Strategies!$B$13,0))),AD150)</f>
        <v>0</v>
      </c>
      <c r="AG150" s="3" t="n">
        <f aca="false">Clean!V150</f>
        <v>1</v>
      </c>
      <c r="AH150" s="3" t="n">
        <f aca="false">IF(AG150="",0,AG150)</f>
        <v>1</v>
      </c>
      <c r="AI150" s="3" t="n">
        <f aca="false">IF(AG150="",1,0)</f>
        <v>0</v>
      </c>
      <c r="AJ150" s="3" t="n">
        <f aca="false">Missing_Matrix!W150</f>
        <v>2</v>
      </c>
      <c r="AK150" s="2" t="str">
        <f aca="false">IF(AJ150=0,"keep","drop")</f>
        <v>drop</v>
      </c>
      <c r="AL150" s="2" t="str">
        <f aca="false">IF(Missing_Matrix!B150+Missing_Matrix!G150+Missing_Matrix!H150+Missing_Matrix!J150+Missing_Matrix!K150+Missing_Matrix!L150+Missing_Matrix!M150+Missing_Matrix!U150=0,"keep","drop")</f>
        <v>keep</v>
      </c>
    </row>
    <row r="151" customFormat="false" ht="15" hidden="false" customHeight="false" outlineLevel="0" collapsed="false">
      <c r="A151" s="2" t="str">
        <f aca="false">Clean!A151</f>
        <v>CL00150</v>
      </c>
      <c r="B151" s="3" t="n">
        <f aca="false">Clean!B151</f>
        <v>58</v>
      </c>
      <c r="C151" s="3" t="n">
        <f aca="false">IF(B151="",Strategies!$B$5,B151)</f>
        <v>58</v>
      </c>
      <c r="D151" s="3" t="n">
        <f aca="false">IF(B151="",1,0)</f>
        <v>0</v>
      </c>
      <c r="E151" s="2" t="str">
        <f aca="false">Clean!E151</f>
        <v>Teacher</v>
      </c>
      <c r="F151" s="2" t="str">
        <f aca="false">IF(E151="","Unknown",E151)</f>
        <v>Teacher</v>
      </c>
      <c r="G151" s="4" t="n">
        <f aca="false">Clean!G151</f>
        <v>20700</v>
      </c>
      <c r="H151" s="4" t="n">
        <f aca="false">IF(G151="",Strategies!$B$7,G151)</f>
        <v>20700</v>
      </c>
      <c r="I151" s="4" t="n">
        <f aca="false">IF(G151="",Strategies!$B$8,G151)</f>
        <v>20700</v>
      </c>
      <c r="J151" s="4" t="n">
        <f aca="false">IF(G151="",IFERROR(VLOOKUP(E151,Strategies!$A$26:$G$35,7,FALSE()),Strategies!$B$8),G151)</f>
        <v>20700</v>
      </c>
      <c r="K151" s="3" t="n">
        <f aca="false">IF(G151="",1,0)</f>
        <v>0</v>
      </c>
      <c r="L151" s="3" t="n">
        <f aca="false">Clean!H151</f>
        <v>17</v>
      </c>
      <c r="M151" s="5" t="n">
        <f aca="false">Clean!I151</f>
        <v>39974</v>
      </c>
      <c r="N151" s="3" t="n">
        <f aca="false">IF(L151="",IF(M151="",Strategies!$B$6,DATEDIF(M151,DATE(2026,9,13),"y")),L151)</f>
        <v>17</v>
      </c>
      <c r="O151" s="2" t="str">
        <f aca="false">IF(L151&lt;&gt;"","observed",IF(M151&lt;&gt;"","derived from date","median (fallback)"))</f>
        <v>observed</v>
      </c>
      <c r="P151" s="4" t="n">
        <f aca="false">Clean!M151</f>
        <v>0</v>
      </c>
      <c r="Q151" s="4" t="n">
        <f aca="false">IF(P151="",Strategies!$B$9,P151)</f>
        <v>0</v>
      </c>
      <c r="R151" s="3" t="n">
        <f aca="false">IF(P151="",1,0)</f>
        <v>0</v>
      </c>
      <c r="S151" s="3" t="n">
        <f aca="false">Clean!U151</f>
        <v>575</v>
      </c>
      <c r="T151" s="3" t="n">
        <f aca="false">IF(S151="",Strategies!$B$10,S151)</f>
        <v>575</v>
      </c>
      <c r="U151" s="2" t="str">
        <f aca="false">Clean!J151</f>
        <v>Branch</v>
      </c>
      <c r="V151" s="2" t="str">
        <f aca="false">IF(U151="",Strategies!$B$11,U151)</f>
        <v>Branch</v>
      </c>
      <c r="W151" s="2" t="str">
        <f aca="false">IF(U151="","Unknown",U151)</f>
        <v>Branch</v>
      </c>
      <c r="X151" s="4" t="n">
        <f aca="false">Clean!Q151</f>
        <v>5000</v>
      </c>
      <c r="Y151" s="4" t="n">
        <f aca="false">Clean!R151</f>
        <v>1576.16</v>
      </c>
      <c r="Z151" s="4" t="n">
        <f aca="false">IF(X151="",IF(Y151="",0,""),X151)</f>
        <v>5000</v>
      </c>
      <c r="AA151" s="4" t="n">
        <f aca="false">IF(Y151="",IF(X151="",0,IF(X151=0,0,ROUND(X151*Strategies!$B$12,2))),Y151)</f>
        <v>1576.16</v>
      </c>
      <c r="AB151" s="2" t="str">
        <f aca="false">IF(AND(X151="",Y151=""),"no card (structural)",IF(X151="","limit missing – verify",IF(Y151="","spend imputed by ratio","complete")))</f>
        <v>complete</v>
      </c>
      <c r="AC151" s="4" t="str">
        <f aca="false">Clean!S151</f>
        <v/>
      </c>
      <c r="AD151" s="4" t="str">
        <f aca="false">Clean!T151</f>
        <v/>
      </c>
      <c r="AE151" s="4" t="n">
        <f aca="false">IF(AC151="",IF(AD151="",0,""),AC151)</f>
        <v>0</v>
      </c>
      <c r="AF151" s="4" t="n">
        <f aca="false">IF(AD151="",IF(AC151="",0,IF(AC151=0,0,ROUND(AC151*Strategies!$B$13,0))),AD151)</f>
        <v>0</v>
      </c>
      <c r="AG151" s="3" t="n">
        <f aca="false">Clean!V151</f>
        <v>0</v>
      </c>
      <c r="AH151" s="3" t="n">
        <f aca="false">IF(AG151="",0,AG151)</f>
        <v>0</v>
      </c>
      <c r="AI151" s="3" t="n">
        <f aca="false">IF(AG151="",1,0)</f>
        <v>0</v>
      </c>
      <c r="AJ151" s="3" t="n">
        <f aca="false">Missing_Matrix!W151</f>
        <v>2</v>
      </c>
      <c r="AK151" s="2" t="str">
        <f aca="false">IF(AJ151=0,"keep","drop")</f>
        <v>drop</v>
      </c>
      <c r="AL151" s="2" t="str">
        <f aca="false">IF(Missing_Matrix!B151+Missing_Matrix!G151+Missing_Matrix!H151+Missing_Matrix!J151+Missing_Matrix!K151+Missing_Matrix!L151+Missing_Matrix!M151+Missing_Matrix!U151=0,"keep","drop")</f>
        <v>keep</v>
      </c>
    </row>
    <row r="152" customFormat="false" ht="15" hidden="false" customHeight="false" outlineLevel="0" collapsed="false">
      <c r="A152" s="2" t="str">
        <f aca="false">Clean!A152</f>
        <v>CL00151</v>
      </c>
      <c r="B152" s="3" t="n">
        <f aca="false">Clean!B152</f>
        <v>18</v>
      </c>
      <c r="C152" s="3" t="n">
        <f aca="false">IF(B152="",Strategies!$B$5,B152)</f>
        <v>18</v>
      </c>
      <c r="D152" s="3" t="n">
        <f aca="false">IF(B152="",1,0)</f>
        <v>0</v>
      </c>
      <c r="E152" s="2" t="str">
        <f aca="false">Clean!E152</f>
        <v>Employee</v>
      </c>
      <c r="F152" s="2" t="str">
        <f aca="false">IF(E152="","Unknown",E152)</f>
        <v>Employee</v>
      </c>
      <c r="G152" s="4" t="n">
        <f aca="false">Clean!G152</f>
        <v>38100</v>
      </c>
      <c r="H152" s="4" t="n">
        <f aca="false">IF(G152="",Strategies!$B$7,G152)</f>
        <v>38100</v>
      </c>
      <c r="I152" s="4" t="n">
        <f aca="false">IF(G152="",Strategies!$B$8,G152)</f>
        <v>38100</v>
      </c>
      <c r="J152" s="4" t="n">
        <f aca="false">IF(G152="",IFERROR(VLOOKUP(E152,Strategies!$A$26:$G$35,7,FALSE()),Strategies!$B$8),G152)</f>
        <v>38100</v>
      </c>
      <c r="K152" s="3" t="n">
        <f aca="false">IF(G152="",1,0)</f>
        <v>0</v>
      </c>
      <c r="L152" s="3" t="n">
        <f aca="false">Clean!H152</f>
        <v>0</v>
      </c>
      <c r="M152" s="5" t="n">
        <f aca="false">Clean!I152</f>
        <v>46163</v>
      </c>
      <c r="N152" s="3" t="n">
        <f aca="false">IF(L152="",IF(M152="",Strategies!$B$6,DATEDIF(M152,DATE(2026,9,13),"y")),L152)</f>
        <v>0</v>
      </c>
      <c r="O152" s="2" t="str">
        <f aca="false">IF(L152&lt;&gt;"","observed",IF(M152&lt;&gt;"","derived from date","median (fallback)"))</f>
        <v>observed</v>
      </c>
      <c r="P152" s="4" t="n">
        <f aca="false">Clean!M152</f>
        <v>3698.23</v>
      </c>
      <c r="Q152" s="4" t="n">
        <f aca="false">IF(P152="",Strategies!$B$9,P152)</f>
        <v>3698.23</v>
      </c>
      <c r="R152" s="3" t="n">
        <f aca="false">IF(P152="",1,0)</f>
        <v>0</v>
      </c>
      <c r="S152" s="3" t="n">
        <f aca="false">Clean!U152</f>
        <v>616</v>
      </c>
      <c r="T152" s="3" t="n">
        <f aca="false">IF(S152="",Strategies!$B$10,S152)</f>
        <v>616</v>
      </c>
      <c r="U152" s="2" t="str">
        <f aca="false">Clean!J152</f>
        <v>Branch</v>
      </c>
      <c r="V152" s="2" t="str">
        <f aca="false">IF(U152="",Strategies!$B$11,U152)</f>
        <v>Branch</v>
      </c>
      <c r="W152" s="2" t="str">
        <f aca="false">IF(U152="","Unknown",U152)</f>
        <v>Branch</v>
      </c>
      <c r="X152" s="4" t="n">
        <f aca="false">Clean!Q152</f>
        <v>8000</v>
      </c>
      <c r="Y152" s="4" t="n">
        <f aca="false">Clean!R152</f>
        <v>2918.17</v>
      </c>
      <c r="Z152" s="4" t="n">
        <f aca="false">IF(X152="",IF(Y152="",0,""),X152)</f>
        <v>8000</v>
      </c>
      <c r="AA152" s="4" t="n">
        <f aca="false">IF(Y152="",IF(X152="",0,IF(X152=0,0,ROUND(X152*Strategies!$B$12,2))),Y152)</f>
        <v>2918.17</v>
      </c>
      <c r="AB152" s="2" t="str">
        <f aca="false">IF(AND(X152="",Y152=""),"no card (structural)",IF(X152="","limit missing – verify",IF(Y152="","spend imputed by ratio","complete")))</f>
        <v>complete</v>
      </c>
      <c r="AC152" s="4" t="n">
        <f aca="false">Clean!S152</f>
        <v>0</v>
      </c>
      <c r="AD152" s="4" t="n">
        <f aca="false">Clean!T152</f>
        <v>0</v>
      </c>
      <c r="AE152" s="4" t="n">
        <f aca="false">IF(AC152="",IF(AD152="",0,""),AC152)</f>
        <v>0</v>
      </c>
      <c r="AF152" s="4" t="n">
        <f aca="false">IF(AD152="",IF(AC152="",0,IF(AC152=0,0,ROUND(AC152*Strategies!$B$13,0))),AD152)</f>
        <v>0</v>
      </c>
      <c r="AG152" s="3" t="n">
        <f aca="false">Clean!V152</f>
        <v>0</v>
      </c>
      <c r="AH152" s="3" t="n">
        <f aca="false">IF(AG152="",0,AG152)</f>
        <v>0</v>
      </c>
      <c r="AI152" s="3" t="n">
        <f aca="false">IF(AG152="",1,0)</f>
        <v>0</v>
      </c>
      <c r="AJ152" s="3" t="n">
        <f aca="false">Missing_Matrix!W152</f>
        <v>1</v>
      </c>
      <c r="AK152" s="2" t="str">
        <f aca="false">IF(AJ152=0,"keep","drop")</f>
        <v>drop</v>
      </c>
      <c r="AL152" s="2" t="str">
        <f aca="false">IF(Missing_Matrix!B152+Missing_Matrix!G152+Missing_Matrix!H152+Missing_Matrix!J152+Missing_Matrix!K152+Missing_Matrix!L152+Missing_Matrix!M152+Missing_Matrix!U152=0,"keep","drop")</f>
        <v>keep</v>
      </c>
    </row>
    <row r="153" customFormat="false" ht="15" hidden="false" customHeight="false" outlineLevel="0" collapsed="false">
      <c r="A153" s="2" t="str">
        <f aca="false">Clean!A153</f>
        <v>CL00152</v>
      </c>
      <c r="B153" s="3" t="n">
        <f aca="false">Clean!B153</f>
        <v>34</v>
      </c>
      <c r="C153" s="3" t="n">
        <f aca="false">IF(B153="",Strategies!$B$5,B153)</f>
        <v>34</v>
      </c>
      <c r="D153" s="3" t="n">
        <f aca="false">IF(B153="",1,0)</f>
        <v>0</v>
      </c>
      <c r="E153" s="2" t="str">
        <f aca="false">Clean!E153</f>
        <v>Employee</v>
      </c>
      <c r="F153" s="2" t="str">
        <f aca="false">IF(E153="","Unknown",E153)</f>
        <v>Employee</v>
      </c>
      <c r="G153" s="4" t="n">
        <f aca="false">Clean!G153</f>
        <v>19600</v>
      </c>
      <c r="H153" s="4" t="n">
        <f aca="false">IF(G153="",Strategies!$B$7,G153)</f>
        <v>19600</v>
      </c>
      <c r="I153" s="4" t="n">
        <f aca="false">IF(G153="",Strategies!$B$8,G153)</f>
        <v>19600</v>
      </c>
      <c r="J153" s="4" t="n">
        <f aca="false">IF(G153="",IFERROR(VLOOKUP(E153,Strategies!$A$26:$G$35,7,FALSE()),Strategies!$B$8),G153)</f>
        <v>19600</v>
      </c>
      <c r="K153" s="3" t="n">
        <f aca="false">IF(G153="",1,0)</f>
        <v>0</v>
      </c>
      <c r="L153" s="3" t="n">
        <f aca="false">Clean!H153</f>
        <v>13</v>
      </c>
      <c r="M153" s="5" t="n">
        <f aca="false">Clean!I153</f>
        <v>41423</v>
      </c>
      <c r="N153" s="3" t="n">
        <f aca="false">IF(L153="",IF(M153="",Strategies!$B$6,DATEDIF(M153,DATE(2026,9,13),"y")),L153)</f>
        <v>13</v>
      </c>
      <c r="O153" s="2" t="str">
        <f aca="false">IF(L153&lt;&gt;"","observed",IF(M153&lt;&gt;"","derived from date","median (fallback)"))</f>
        <v>observed</v>
      </c>
      <c r="P153" s="4" t="n">
        <f aca="false">Clean!M153</f>
        <v>17685.66</v>
      </c>
      <c r="Q153" s="4" t="n">
        <f aca="false">IF(P153="",Strategies!$B$9,P153)</f>
        <v>17685.66</v>
      </c>
      <c r="R153" s="3" t="n">
        <f aca="false">IF(P153="",1,0)</f>
        <v>0</v>
      </c>
      <c r="S153" s="3" t="n">
        <f aca="false">Clean!U153</f>
        <v>690</v>
      </c>
      <c r="T153" s="3" t="n">
        <f aca="false">IF(S153="",Strategies!$B$10,S153)</f>
        <v>690</v>
      </c>
      <c r="U153" s="2" t="str">
        <f aca="false">Clean!J153</f>
        <v>App</v>
      </c>
      <c r="V153" s="2" t="str">
        <f aca="false">IF(U153="",Strategies!$B$11,U153)</f>
        <v>App</v>
      </c>
      <c r="W153" s="2" t="str">
        <f aca="false">IF(U153="","Unknown",U153)</f>
        <v>App</v>
      </c>
      <c r="X153" s="4" t="n">
        <f aca="false">Clean!Q153</f>
        <v>2000</v>
      </c>
      <c r="Y153" s="4" t="n">
        <f aca="false">Clean!R153</f>
        <v>509.05</v>
      </c>
      <c r="Z153" s="4" t="n">
        <f aca="false">IF(X153="",IF(Y153="",0,""),X153)</f>
        <v>2000</v>
      </c>
      <c r="AA153" s="4" t="n">
        <f aca="false">IF(Y153="",IF(X153="",0,IF(X153=0,0,ROUND(X153*Strategies!$B$12,2))),Y153)</f>
        <v>509.05</v>
      </c>
      <c r="AB153" s="2" t="str">
        <f aca="false">IF(AND(X153="",Y153=""),"no card (structural)",IF(X153="","limit missing – verify",IF(Y153="","spend imputed by ratio","complete")))</f>
        <v>complete</v>
      </c>
      <c r="AC153" s="4" t="str">
        <f aca="false">Clean!S153</f>
        <v/>
      </c>
      <c r="AD153" s="4" t="str">
        <f aca="false">Clean!T153</f>
        <v/>
      </c>
      <c r="AE153" s="4" t="n">
        <f aca="false">IF(AC153="",IF(AD153="",0,""),AC153)</f>
        <v>0</v>
      </c>
      <c r="AF153" s="4" t="n">
        <f aca="false">IF(AD153="",IF(AC153="",0,IF(AC153=0,0,ROUND(AC153*Strategies!$B$13,0))),AD153)</f>
        <v>0</v>
      </c>
      <c r="AG153" s="3" t="str">
        <f aca="false">Clean!V153</f>
        <v/>
      </c>
      <c r="AH153" s="3" t="n">
        <f aca="false">IF(AG153="",0,AG153)</f>
        <v>0</v>
      </c>
      <c r="AI153" s="3" t="n">
        <f aca="false">IF(AG153="",1,0)</f>
        <v>1</v>
      </c>
      <c r="AJ153" s="3" t="n">
        <f aca="false">Missing_Matrix!W153</f>
        <v>3</v>
      </c>
      <c r="AK153" s="2" t="str">
        <f aca="false">IF(AJ153=0,"keep","drop")</f>
        <v>drop</v>
      </c>
      <c r="AL153" s="2" t="str">
        <f aca="false">IF(Missing_Matrix!B153+Missing_Matrix!G153+Missing_Matrix!H153+Missing_Matrix!J153+Missing_Matrix!K153+Missing_Matrix!L153+Missing_Matrix!M153+Missing_Matrix!U153=0,"keep","drop")</f>
        <v>keep</v>
      </c>
    </row>
    <row r="154" customFormat="false" ht="15" hidden="false" customHeight="false" outlineLevel="0" collapsed="false">
      <c r="A154" s="2" t="str">
        <f aca="false">Clean!A154</f>
        <v>CL00153</v>
      </c>
      <c r="B154" s="3" t="n">
        <f aca="false">Clean!B154</f>
        <v>21</v>
      </c>
      <c r="C154" s="3" t="n">
        <f aca="false">IF(B154="",Strategies!$B$5,B154)</f>
        <v>21</v>
      </c>
      <c r="D154" s="3" t="n">
        <f aca="false">IF(B154="",1,0)</f>
        <v>0</v>
      </c>
      <c r="E154" s="2" t="str">
        <f aca="false">Clean!E154</f>
        <v>Manual worker</v>
      </c>
      <c r="F154" s="2" t="str">
        <f aca="false">IF(E154="","Unknown",E154)</f>
        <v>Manual worker</v>
      </c>
      <c r="G154" s="4" t="n">
        <f aca="false">Clean!G154</f>
        <v>24000</v>
      </c>
      <c r="H154" s="4" t="n">
        <f aca="false">IF(G154="",Strategies!$B$7,G154)</f>
        <v>24000</v>
      </c>
      <c r="I154" s="4" t="n">
        <f aca="false">IF(G154="",Strategies!$B$8,G154)</f>
        <v>24000</v>
      </c>
      <c r="J154" s="4" t="n">
        <f aca="false">IF(G154="",IFERROR(VLOOKUP(E154,Strategies!$A$26:$G$35,7,FALSE()),Strategies!$B$8),G154)</f>
        <v>24000</v>
      </c>
      <c r="K154" s="3" t="n">
        <f aca="false">IF(G154="",1,0)</f>
        <v>0</v>
      </c>
      <c r="L154" s="3" t="n">
        <f aca="false">Clean!H154</f>
        <v>0</v>
      </c>
      <c r="M154" s="5" t="n">
        <f aca="false">Clean!I154</f>
        <v>46116</v>
      </c>
      <c r="N154" s="3" t="n">
        <f aca="false">IF(L154="",IF(M154="",Strategies!$B$6,DATEDIF(M154,DATE(2026,9,13),"y")),L154)</f>
        <v>0</v>
      </c>
      <c r="O154" s="2" t="str">
        <f aca="false">IF(L154&lt;&gt;"","observed",IF(M154&lt;&gt;"","derived from date","median (fallback)"))</f>
        <v>observed</v>
      </c>
      <c r="P154" s="4" t="n">
        <f aca="false">Clean!M154</f>
        <v>0</v>
      </c>
      <c r="Q154" s="4" t="n">
        <f aca="false">IF(P154="",Strategies!$B$9,P154)</f>
        <v>0</v>
      </c>
      <c r="R154" s="3" t="n">
        <f aca="false">IF(P154="",1,0)</f>
        <v>0</v>
      </c>
      <c r="S154" s="3" t="n">
        <f aca="false">Clean!U154</f>
        <v>697</v>
      </c>
      <c r="T154" s="3" t="n">
        <f aca="false">IF(S154="",Strategies!$B$10,S154)</f>
        <v>697</v>
      </c>
      <c r="U154" s="2" t="str">
        <f aca="false">Clean!J154</f>
        <v>Online Banking</v>
      </c>
      <c r="V154" s="2" t="str">
        <f aca="false">IF(U154="",Strategies!$B$11,U154)</f>
        <v>Online Banking</v>
      </c>
      <c r="W154" s="2" t="str">
        <f aca="false">IF(U154="","Unknown",U154)</f>
        <v>Online Banking</v>
      </c>
      <c r="X154" s="4" t="n">
        <f aca="false">Clean!Q154</f>
        <v>3500</v>
      </c>
      <c r="Y154" s="4" t="n">
        <f aca="false">Clean!R154</f>
        <v>22.03</v>
      </c>
      <c r="Z154" s="4" t="n">
        <f aca="false">IF(X154="",IF(Y154="",0,""),X154)</f>
        <v>3500</v>
      </c>
      <c r="AA154" s="4" t="n">
        <f aca="false">IF(Y154="",IF(X154="",0,IF(X154=0,0,ROUND(X154*Strategies!$B$12,2))),Y154)</f>
        <v>22.03</v>
      </c>
      <c r="AB154" s="2" t="str">
        <f aca="false">IF(AND(X154="",Y154=""),"no card (structural)",IF(X154="","limit missing – verify",IF(Y154="","spend imputed by ratio","complete")))</f>
        <v>complete</v>
      </c>
      <c r="AC154" s="4" t="n">
        <f aca="false">Clean!S154</f>
        <v>0</v>
      </c>
      <c r="AD154" s="4" t="n">
        <f aca="false">Clean!T154</f>
        <v>0</v>
      </c>
      <c r="AE154" s="4" t="n">
        <f aca="false">IF(AC154="",IF(AD154="",0,""),AC154)</f>
        <v>0</v>
      </c>
      <c r="AF154" s="4" t="n">
        <f aca="false">IF(AD154="",IF(AC154="",0,IF(AC154=0,0,ROUND(AC154*Strategies!$B$13,0))),AD154)</f>
        <v>0</v>
      </c>
      <c r="AG154" s="3" t="n">
        <f aca="false">Clean!V154</f>
        <v>0</v>
      </c>
      <c r="AH154" s="3" t="n">
        <f aca="false">IF(AG154="",0,AG154)</f>
        <v>0</v>
      </c>
      <c r="AI154" s="3" t="n">
        <f aca="false">IF(AG154="",1,0)</f>
        <v>0</v>
      </c>
      <c r="AJ154" s="3" t="n">
        <f aca="false">Missing_Matrix!W154</f>
        <v>0</v>
      </c>
      <c r="AK154" s="2" t="str">
        <f aca="false">IF(AJ154=0,"keep","drop")</f>
        <v>keep</v>
      </c>
      <c r="AL154" s="2" t="str">
        <f aca="false">IF(Missing_Matrix!B154+Missing_Matrix!G154+Missing_Matrix!H154+Missing_Matrix!J154+Missing_Matrix!K154+Missing_Matrix!L154+Missing_Matrix!M154+Missing_Matrix!U154=0,"keep","drop")</f>
        <v>keep</v>
      </c>
    </row>
    <row r="155" customFormat="false" ht="15" hidden="false" customHeight="false" outlineLevel="0" collapsed="false">
      <c r="A155" s="2" t="str">
        <f aca="false">Clean!A155</f>
        <v>CL00154</v>
      </c>
      <c r="B155" s="3" t="n">
        <f aca="false">Clean!B155</f>
        <v>44</v>
      </c>
      <c r="C155" s="3" t="n">
        <f aca="false">IF(B155="",Strategies!$B$5,B155)</f>
        <v>44</v>
      </c>
      <c r="D155" s="3" t="n">
        <f aca="false">IF(B155="",1,0)</f>
        <v>0</v>
      </c>
      <c r="E155" s="2" t="str">
        <f aca="false">Clean!E155</f>
        <v>Manual worker</v>
      </c>
      <c r="F155" s="2" t="str">
        <f aca="false">IF(E155="","Unknown",E155)</f>
        <v>Manual worker</v>
      </c>
      <c r="G155" s="4" t="n">
        <f aca="false">Clean!G155</f>
        <v>21600</v>
      </c>
      <c r="H155" s="4" t="n">
        <f aca="false">IF(G155="",Strategies!$B$7,G155)</f>
        <v>21600</v>
      </c>
      <c r="I155" s="4" t="n">
        <f aca="false">IF(G155="",Strategies!$B$8,G155)</f>
        <v>21600</v>
      </c>
      <c r="J155" s="4" t="n">
        <f aca="false">IF(G155="",IFERROR(VLOOKUP(E155,Strategies!$A$26:$G$35,7,FALSE()),Strategies!$B$8),G155)</f>
        <v>21600</v>
      </c>
      <c r="K155" s="3" t="n">
        <f aca="false">IF(G155="",1,0)</f>
        <v>0</v>
      </c>
      <c r="L155" s="3" t="n">
        <f aca="false">Clean!H155</f>
        <v>14</v>
      </c>
      <c r="M155" s="5" t="n">
        <f aca="false">Clean!I155</f>
        <v>41048</v>
      </c>
      <c r="N155" s="3" t="n">
        <f aca="false">IF(L155="",IF(M155="",Strategies!$B$6,DATEDIF(M155,DATE(2026,9,13),"y")),L155)</f>
        <v>14</v>
      </c>
      <c r="O155" s="2" t="str">
        <f aca="false">IF(L155&lt;&gt;"","observed",IF(M155&lt;&gt;"","derived from date","median (fallback)"))</f>
        <v>observed</v>
      </c>
      <c r="P155" s="4" t="n">
        <f aca="false">Clean!M155</f>
        <v>0</v>
      </c>
      <c r="Q155" s="4" t="n">
        <f aca="false">IF(P155="",Strategies!$B$9,P155)</f>
        <v>0</v>
      </c>
      <c r="R155" s="3" t="n">
        <f aca="false">IF(P155="",1,0)</f>
        <v>0</v>
      </c>
      <c r="S155" s="3" t="n">
        <f aca="false">Clean!U155</f>
        <v>576</v>
      </c>
      <c r="T155" s="3" t="n">
        <f aca="false">IF(S155="",Strategies!$B$10,S155)</f>
        <v>576</v>
      </c>
      <c r="U155" s="2" t="str">
        <f aca="false">Clean!J155</f>
        <v>Online Banking</v>
      </c>
      <c r="V155" s="2" t="str">
        <f aca="false">IF(U155="",Strategies!$B$11,U155)</f>
        <v>Online Banking</v>
      </c>
      <c r="W155" s="2" t="str">
        <f aca="false">IF(U155="","Unknown",U155)</f>
        <v>Online Banking</v>
      </c>
      <c r="X155" s="4" t="n">
        <f aca="false">Clean!Q155</f>
        <v>0</v>
      </c>
      <c r="Y155" s="4" t="n">
        <f aca="false">Clean!R155</f>
        <v>0</v>
      </c>
      <c r="Z155" s="4" t="n">
        <f aca="false">IF(X155="",IF(Y155="",0,""),X155)</f>
        <v>0</v>
      </c>
      <c r="AA155" s="4" t="n">
        <f aca="false">IF(Y155="",IF(X155="",0,IF(X155=0,0,ROUND(X155*Strategies!$B$12,2))),Y155)</f>
        <v>0</v>
      </c>
      <c r="AB155" s="2" t="str">
        <f aca="false">IF(AND(X155="",Y155=""),"no card (structural)",IF(X155="","limit missing – verify",IF(Y155="","spend imputed by ratio","complete")))</f>
        <v>complete</v>
      </c>
      <c r="AC155" s="4" t="n">
        <f aca="false">Clean!S155</f>
        <v>41000</v>
      </c>
      <c r="AD155" s="4" t="n">
        <f aca="false">Clean!T155</f>
        <v>288</v>
      </c>
      <c r="AE155" s="4" t="n">
        <f aca="false">IF(AC155="",IF(AD155="",0,""),AC155)</f>
        <v>41000</v>
      </c>
      <c r="AF155" s="4" t="n">
        <f aca="false">IF(AD155="",IF(AC155="",0,IF(AC155=0,0,ROUND(AC155*Strategies!$B$13,0))),AD155)</f>
        <v>288</v>
      </c>
      <c r="AG155" s="3" t="str">
        <f aca="false">Clean!V155</f>
        <v/>
      </c>
      <c r="AH155" s="3" t="n">
        <f aca="false">IF(AG155="",0,AG155)</f>
        <v>0</v>
      </c>
      <c r="AI155" s="3" t="n">
        <f aca="false">IF(AG155="",1,0)</f>
        <v>1</v>
      </c>
      <c r="AJ155" s="3" t="n">
        <f aca="false">Missing_Matrix!W155</f>
        <v>2</v>
      </c>
      <c r="AK155" s="2" t="str">
        <f aca="false">IF(AJ155=0,"keep","drop")</f>
        <v>drop</v>
      </c>
      <c r="AL155" s="2" t="str">
        <f aca="false">IF(Missing_Matrix!B155+Missing_Matrix!G155+Missing_Matrix!H155+Missing_Matrix!J155+Missing_Matrix!K155+Missing_Matrix!L155+Missing_Matrix!M155+Missing_Matrix!U155=0,"keep","drop")</f>
        <v>keep</v>
      </c>
    </row>
    <row r="156" customFormat="false" ht="15" hidden="false" customHeight="false" outlineLevel="0" collapsed="false">
      <c r="A156" s="2" t="str">
        <f aca="false">Clean!A156</f>
        <v>CL00155</v>
      </c>
      <c r="B156" s="3" t="n">
        <f aca="false">Clean!B156</f>
        <v>40</v>
      </c>
      <c r="C156" s="3" t="n">
        <f aca="false">IF(B156="",Strategies!$B$5,B156)</f>
        <v>40</v>
      </c>
      <c r="D156" s="3" t="n">
        <f aca="false">IF(B156="",1,0)</f>
        <v>0</v>
      </c>
      <c r="E156" s="2" t="str">
        <f aca="false">Clean!E156</f>
        <v>Manual worker</v>
      </c>
      <c r="F156" s="2" t="str">
        <f aca="false">IF(E156="","Unknown",E156)</f>
        <v>Manual worker</v>
      </c>
      <c r="G156" s="4" t="n">
        <f aca="false">Clean!G156</f>
        <v>33300</v>
      </c>
      <c r="H156" s="4" t="n">
        <f aca="false">IF(G156="",Strategies!$B$7,G156)</f>
        <v>33300</v>
      </c>
      <c r="I156" s="4" t="n">
        <f aca="false">IF(G156="",Strategies!$B$8,G156)</f>
        <v>33300</v>
      </c>
      <c r="J156" s="4" t="n">
        <f aca="false">IF(G156="",IFERROR(VLOOKUP(E156,Strategies!$A$26:$G$35,7,FALSE()),Strategies!$B$8),G156)</f>
        <v>33300</v>
      </c>
      <c r="K156" s="3" t="n">
        <f aca="false">IF(G156="",1,0)</f>
        <v>0</v>
      </c>
      <c r="L156" s="3" t="n">
        <f aca="false">Clean!H156</f>
        <v>11</v>
      </c>
      <c r="M156" s="5" t="n">
        <f aca="false">Clean!I156</f>
        <v>42127</v>
      </c>
      <c r="N156" s="3" t="n">
        <f aca="false">IF(L156="",IF(M156="",Strategies!$B$6,DATEDIF(M156,DATE(2026,9,13),"y")),L156)</f>
        <v>11</v>
      </c>
      <c r="O156" s="2" t="str">
        <f aca="false">IF(L156&lt;&gt;"","observed",IF(M156&lt;&gt;"","derived from date","median (fallback)"))</f>
        <v>observed</v>
      </c>
      <c r="P156" s="4" t="n">
        <f aca="false">Clean!M156</f>
        <v>43538.54</v>
      </c>
      <c r="Q156" s="4" t="n">
        <f aca="false">IF(P156="",Strategies!$B$9,P156)</f>
        <v>43538.54</v>
      </c>
      <c r="R156" s="3" t="n">
        <f aca="false">IF(P156="",1,0)</f>
        <v>0</v>
      </c>
      <c r="S156" s="3" t="n">
        <f aca="false">Clean!U156</f>
        <v>626</v>
      </c>
      <c r="T156" s="3" t="n">
        <f aca="false">IF(S156="",Strategies!$B$10,S156)</f>
        <v>626</v>
      </c>
      <c r="U156" s="2" t="str">
        <f aca="false">Clean!J156</f>
        <v>Branch</v>
      </c>
      <c r="V156" s="2" t="str">
        <f aca="false">IF(U156="",Strategies!$B$11,U156)</f>
        <v>Branch</v>
      </c>
      <c r="W156" s="2" t="str">
        <f aca="false">IF(U156="","Unknown",U156)</f>
        <v>Branch</v>
      </c>
      <c r="X156" s="4" t="n">
        <f aca="false">Clean!Q156</f>
        <v>6000</v>
      </c>
      <c r="Y156" s="4" t="n">
        <f aca="false">Clean!R156</f>
        <v>1024.72</v>
      </c>
      <c r="Z156" s="4" t="n">
        <f aca="false">IF(X156="",IF(Y156="",0,""),X156)</f>
        <v>6000</v>
      </c>
      <c r="AA156" s="4" t="n">
        <f aca="false">IF(Y156="",IF(X156="",0,IF(X156=0,0,ROUND(X156*Strategies!$B$12,2))),Y156)</f>
        <v>1024.72</v>
      </c>
      <c r="AB156" s="2" t="str">
        <f aca="false">IF(AND(X156="",Y156=""),"no card (structural)",IF(X156="","limit missing – verify",IF(Y156="","spend imputed by ratio","complete")))</f>
        <v>complete</v>
      </c>
      <c r="AC156" s="4" t="n">
        <f aca="false">Clean!S156</f>
        <v>107000</v>
      </c>
      <c r="AD156" s="4" t="n">
        <f aca="false">Clean!T156</f>
        <v>531</v>
      </c>
      <c r="AE156" s="4" t="n">
        <f aca="false">IF(AC156="",IF(AD156="",0,""),AC156)</f>
        <v>107000</v>
      </c>
      <c r="AF156" s="4" t="n">
        <f aca="false">IF(AD156="",IF(AC156="",0,IF(AC156=0,0,ROUND(AC156*Strategies!$B$13,0))),AD156)</f>
        <v>531</v>
      </c>
      <c r="AG156" s="3" t="n">
        <f aca="false">Clean!V156</f>
        <v>0</v>
      </c>
      <c r="AH156" s="3" t="n">
        <f aca="false">IF(AG156="",0,AG156)</f>
        <v>0</v>
      </c>
      <c r="AI156" s="3" t="n">
        <f aca="false">IF(AG156="",1,0)</f>
        <v>0</v>
      </c>
      <c r="AJ156" s="3" t="n">
        <f aca="false">Missing_Matrix!W156</f>
        <v>0</v>
      </c>
      <c r="AK156" s="2" t="str">
        <f aca="false">IF(AJ156=0,"keep","drop")</f>
        <v>keep</v>
      </c>
      <c r="AL156" s="2" t="str">
        <f aca="false">IF(Missing_Matrix!B156+Missing_Matrix!G156+Missing_Matrix!H156+Missing_Matrix!J156+Missing_Matrix!K156+Missing_Matrix!L156+Missing_Matrix!M156+Missing_Matrix!U156=0,"keep","drop")</f>
        <v>keep</v>
      </c>
    </row>
    <row r="157" customFormat="false" ht="15" hidden="false" customHeight="false" outlineLevel="0" collapsed="false">
      <c r="A157" s="2" t="str">
        <f aca="false">Clean!A157</f>
        <v>CL00156</v>
      </c>
      <c r="B157" s="3" t="n">
        <f aca="false">Clean!B157</f>
        <v>32</v>
      </c>
      <c r="C157" s="3" t="n">
        <f aca="false">IF(B157="",Strategies!$B$5,B157)</f>
        <v>32</v>
      </c>
      <c r="D157" s="3" t="n">
        <f aca="false">IF(B157="",1,0)</f>
        <v>0</v>
      </c>
      <c r="E157" s="2" t="str">
        <f aca="false">Clean!E157</f>
        <v>Executive</v>
      </c>
      <c r="F157" s="2" t="str">
        <f aca="false">IF(E157="","Unknown",E157)</f>
        <v>Executive</v>
      </c>
      <c r="G157" s="4" t="n">
        <f aca="false">Clean!G157</f>
        <v>68000</v>
      </c>
      <c r="H157" s="4" t="n">
        <f aca="false">IF(G157="",Strategies!$B$7,G157)</f>
        <v>68000</v>
      </c>
      <c r="I157" s="4" t="n">
        <f aca="false">IF(G157="",Strategies!$B$8,G157)</f>
        <v>68000</v>
      </c>
      <c r="J157" s="4" t="n">
        <f aca="false">IF(G157="",IFERROR(VLOOKUP(E157,Strategies!$A$26:$G$35,7,FALSE()),Strategies!$B$8),G157)</f>
        <v>68000</v>
      </c>
      <c r="K157" s="3" t="n">
        <f aca="false">IF(G157="",1,0)</f>
        <v>0</v>
      </c>
      <c r="L157" s="3" t="n">
        <f aca="false">Clean!H157</f>
        <v>2</v>
      </c>
      <c r="M157" s="5" t="n">
        <f aca="false">Clean!I157</f>
        <v>45346</v>
      </c>
      <c r="N157" s="3" t="n">
        <f aca="false">IF(L157="",IF(M157="",Strategies!$B$6,DATEDIF(M157,DATE(2026,9,13),"y")),L157)</f>
        <v>2</v>
      </c>
      <c r="O157" s="2" t="str">
        <f aca="false">IF(L157&lt;&gt;"","observed",IF(M157&lt;&gt;"","derived from date","median (fallback)"))</f>
        <v>observed</v>
      </c>
      <c r="P157" s="4" t="n">
        <f aca="false">Clean!M157</f>
        <v>20451.26</v>
      </c>
      <c r="Q157" s="4" t="n">
        <f aca="false">IF(P157="",Strategies!$B$9,P157)</f>
        <v>20451.26</v>
      </c>
      <c r="R157" s="3" t="n">
        <f aca="false">IF(P157="",1,0)</f>
        <v>0</v>
      </c>
      <c r="S157" s="3" t="n">
        <f aca="false">Clean!U157</f>
        <v>647</v>
      </c>
      <c r="T157" s="3" t="n">
        <f aca="false">IF(S157="",Strategies!$B$10,S157)</f>
        <v>647</v>
      </c>
      <c r="U157" s="2" t="str">
        <f aca="false">Clean!J157</f>
        <v>App</v>
      </c>
      <c r="V157" s="2" t="str">
        <f aca="false">IF(U157="",Strategies!$B$11,U157)</f>
        <v>App</v>
      </c>
      <c r="W157" s="2" t="str">
        <f aca="false">IF(U157="","Unknown",U157)</f>
        <v>App</v>
      </c>
      <c r="X157" s="4" t="n">
        <f aca="false">Clean!Q157</f>
        <v>15000</v>
      </c>
      <c r="Y157" s="4" t="n">
        <f aca="false">Clean!R157</f>
        <v>4363.96</v>
      </c>
      <c r="Z157" s="4" t="n">
        <f aca="false">IF(X157="",IF(Y157="",0,""),X157)</f>
        <v>15000</v>
      </c>
      <c r="AA157" s="4" t="n">
        <f aca="false">IF(Y157="",IF(X157="",0,IF(X157=0,0,ROUND(X157*Strategies!$B$12,2))),Y157)</f>
        <v>4363.96</v>
      </c>
      <c r="AB157" s="2" t="str">
        <f aca="false">IF(AND(X157="",Y157=""),"no card (structural)",IF(X157="","limit missing – verify",IF(Y157="","spend imputed by ratio","complete")))</f>
        <v>complete</v>
      </c>
      <c r="AC157" s="4" t="n">
        <f aca="false">Clean!S157</f>
        <v>0</v>
      </c>
      <c r="AD157" s="4" t="n">
        <f aca="false">Clean!T157</f>
        <v>0</v>
      </c>
      <c r="AE157" s="4" t="n">
        <f aca="false">IF(AC157="",IF(AD157="",0,""),AC157)</f>
        <v>0</v>
      </c>
      <c r="AF157" s="4" t="n">
        <f aca="false">IF(AD157="",IF(AC157="",0,IF(AC157=0,0,ROUND(AC157*Strategies!$B$13,0))),AD157)</f>
        <v>0</v>
      </c>
      <c r="AG157" s="3" t="n">
        <f aca="false">Clean!V157</f>
        <v>0</v>
      </c>
      <c r="AH157" s="3" t="n">
        <f aca="false">IF(AG157="",0,AG157)</f>
        <v>0</v>
      </c>
      <c r="AI157" s="3" t="n">
        <f aca="false">IF(AG157="",1,0)</f>
        <v>0</v>
      </c>
      <c r="AJ157" s="3" t="n">
        <f aca="false">Missing_Matrix!W157</f>
        <v>0</v>
      </c>
      <c r="AK157" s="2" t="str">
        <f aca="false">IF(AJ157=0,"keep","drop")</f>
        <v>keep</v>
      </c>
      <c r="AL157" s="2" t="str">
        <f aca="false">IF(Missing_Matrix!B157+Missing_Matrix!G157+Missing_Matrix!H157+Missing_Matrix!J157+Missing_Matrix!K157+Missing_Matrix!L157+Missing_Matrix!M157+Missing_Matrix!U157=0,"keep","drop")</f>
        <v>keep</v>
      </c>
    </row>
    <row r="158" customFormat="false" ht="15" hidden="false" customHeight="false" outlineLevel="0" collapsed="false">
      <c r="A158" s="2" t="str">
        <f aca="false">Clean!A158</f>
        <v>CL00157</v>
      </c>
      <c r="B158" s="3" t="n">
        <f aca="false">Clean!B158</f>
        <v>33</v>
      </c>
      <c r="C158" s="3" t="n">
        <f aca="false">IF(B158="",Strategies!$B$5,B158)</f>
        <v>33</v>
      </c>
      <c r="D158" s="3" t="n">
        <f aca="false">IF(B158="",1,0)</f>
        <v>0</v>
      </c>
      <c r="E158" s="2" t="str">
        <f aca="false">Clean!E158</f>
        <v>Self-employed</v>
      </c>
      <c r="F158" s="2" t="str">
        <f aca="false">IF(E158="","Unknown",E158)</f>
        <v>Self-employed</v>
      </c>
      <c r="G158" s="4" t="n">
        <f aca="false">Clean!G158</f>
        <v>61400</v>
      </c>
      <c r="H158" s="4" t="n">
        <f aca="false">IF(G158="",Strategies!$B$7,G158)</f>
        <v>61400</v>
      </c>
      <c r="I158" s="4" t="n">
        <f aca="false">IF(G158="",Strategies!$B$8,G158)</f>
        <v>61400</v>
      </c>
      <c r="J158" s="4" t="n">
        <f aca="false">IF(G158="",IFERROR(VLOOKUP(E158,Strategies!$A$26:$G$35,7,FALSE()),Strategies!$B$8),G158)</f>
        <v>61400</v>
      </c>
      <c r="K158" s="3" t="n">
        <f aca="false">IF(G158="",1,0)</f>
        <v>0</v>
      </c>
      <c r="L158" s="3" t="n">
        <f aca="false">Clean!H158</f>
        <v>8</v>
      </c>
      <c r="M158" s="5" t="n">
        <f aca="false">Clean!I158</f>
        <v>43353</v>
      </c>
      <c r="N158" s="3" t="n">
        <f aca="false">IF(L158="",IF(M158="",Strategies!$B$6,DATEDIF(M158,DATE(2026,9,13),"y")),L158)</f>
        <v>8</v>
      </c>
      <c r="O158" s="2" t="str">
        <f aca="false">IF(L158&lt;&gt;"","observed",IF(M158&lt;&gt;"","derived from date","median (fallback)"))</f>
        <v>observed</v>
      </c>
      <c r="P158" s="4" t="n">
        <f aca="false">Clean!M158</f>
        <v>0</v>
      </c>
      <c r="Q158" s="4" t="n">
        <f aca="false">IF(P158="",Strategies!$B$9,P158)</f>
        <v>0</v>
      </c>
      <c r="R158" s="3" t="n">
        <f aca="false">IF(P158="",1,0)</f>
        <v>0</v>
      </c>
      <c r="S158" s="3" t="n">
        <f aca="false">Clean!U158</f>
        <v>541</v>
      </c>
      <c r="T158" s="3" t="n">
        <f aca="false">IF(S158="",Strategies!$B$10,S158)</f>
        <v>541</v>
      </c>
      <c r="U158" s="2" t="str">
        <f aca="false">Clean!J158</f>
        <v>App</v>
      </c>
      <c r="V158" s="2" t="str">
        <f aca="false">IF(U158="",Strategies!$B$11,U158)</f>
        <v>App</v>
      </c>
      <c r="W158" s="2" t="str">
        <f aca="false">IF(U158="","Unknown",U158)</f>
        <v>App</v>
      </c>
      <c r="X158" s="4" t="n">
        <f aca="false">Clean!Q158</f>
        <v>14500</v>
      </c>
      <c r="Y158" s="4" t="n">
        <f aca="false">Clean!R158</f>
        <v>5186.81</v>
      </c>
      <c r="Z158" s="4" t="n">
        <f aca="false">IF(X158="",IF(Y158="",0,""),X158)</f>
        <v>14500</v>
      </c>
      <c r="AA158" s="4" t="n">
        <f aca="false">IF(Y158="",IF(X158="",0,IF(X158=0,0,ROUND(X158*Strategies!$B$12,2))),Y158)</f>
        <v>5186.81</v>
      </c>
      <c r="AB158" s="2" t="str">
        <f aca="false">IF(AND(X158="",Y158=""),"no card (structural)",IF(X158="","limit missing – verify",IF(Y158="","spend imputed by ratio","complete")))</f>
        <v>complete</v>
      </c>
      <c r="AC158" s="4" t="n">
        <f aca="false">Clean!S158</f>
        <v>144000</v>
      </c>
      <c r="AD158" s="4" t="n">
        <f aca="false">Clean!T158</f>
        <v>682</v>
      </c>
      <c r="AE158" s="4" t="n">
        <f aca="false">IF(AC158="",IF(AD158="",0,""),AC158)</f>
        <v>144000</v>
      </c>
      <c r="AF158" s="4" t="n">
        <f aca="false">IF(AD158="",IF(AC158="",0,IF(AC158=0,0,ROUND(AC158*Strategies!$B$13,0))),AD158)</f>
        <v>682</v>
      </c>
      <c r="AG158" s="3" t="str">
        <f aca="false">Clean!V158</f>
        <v/>
      </c>
      <c r="AH158" s="3" t="n">
        <f aca="false">IF(AG158="",0,AG158)</f>
        <v>0</v>
      </c>
      <c r="AI158" s="3" t="n">
        <f aca="false">IF(AG158="",1,0)</f>
        <v>1</v>
      </c>
      <c r="AJ158" s="3" t="n">
        <f aca="false">Missing_Matrix!W158</f>
        <v>1</v>
      </c>
      <c r="AK158" s="2" t="str">
        <f aca="false">IF(AJ158=0,"keep","drop")</f>
        <v>drop</v>
      </c>
      <c r="AL158" s="2" t="str">
        <f aca="false">IF(Missing_Matrix!B158+Missing_Matrix!G158+Missing_Matrix!H158+Missing_Matrix!J158+Missing_Matrix!K158+Missing_Matrix!L158+Missing_Matrix!M158+Missing_Matrix!U158=0,"keep","drop")</f>
        <v>keep</v>
      </c>
    </row>
    <row r="159" customFormat="false" ht="15" hidden="false" customHeight="false" outlineLevel="0" collapsed="false">
      <c r="A159" s="2" t="str">
        <f aca="false">Clean!A159</f>
        <v>CL00158</v>
      </c>
      <c r="B159" s="3" t="n">
        <f aca="false">Clean!B159</f>
        <v>26</v>
      </c>
      <c r="C159" s="3" t="n">
        <f aca="false">IF(B159="",Strategies!$B$5,B159)</f>
        <v>26</v>
      </c>
      <c r="D159" s="3" t="n">
        <f aca="false">IF(B159="",1,0)</f>
        <v>0</v>
      </c>
      <c r="E159" s="2" t="str">
        <f aca="false">Clean!E159</f>
        <v>Manual worker</v>
      </c>
      <c r="F159" s="2" t="str">
        <f aca="false">IF(E159="","Unknown",E159)</f>
        <v>Manual worker</v>
      </c>
      <c r="G159" s="4" t="n">
        <f aca="false">Clean!G159</f>
        <v>20500</v>
      </c>
      <c r="H159" s="4" t="n">
        <f aca="false">IF(G159="",Strategies!$B$7,G159)</f>
        <v>20500</v>
      </c>
      <c r="I159" s="4" t="n">
        <f aca="false">IF(G159="",Strategies!$B$8,G159)</f>
        <v>20500</v>
      </c>
      <c r="J159" s="4" t="n">
        <f aca="false">IF(G159="",IFERROR(VLOOKUP(E159,Strategies!$A$26:$G$35,7,FALSE()),Strategies!$B$8),G159)</f>
        <v>20500</v>
      </c>
      <c r="K159" s="3" t="n">
        <f aca="false">IF(G159="",1,0)</f>
        <v>0</v>
      </c>
      <c r="L159" s="3" t="n">
        <f aca="false">Clean!H159</f>
        <v>1</v>
      </c>
      <c r="M159" s="5" t="n">
        <f aca="false">Clean!I159</f>
        <v>45623</v>
      </c>
      <c r="N159" s="3" t="n">
        <f aca="false">IF(L159="",IF(M159="",Strategies!$B$6,DATEDIF(M159,DATE(2026,9,13),"y")),L159)</f>
        <v>1</v>
      </c>
      <c r="O159" s="2" t="str">
        <f aca="false">IF(L159&lt;&gt;"","observed",IF(M159&lt;&gt;"","derived from date","median (fallback)"))</f>
        <v>observed</v>
      </c>
      <c r="P159" s="4" t="n">
        <f aca="false">Clean!M159</f>
        <v>2859.49</v>
      </c>
      <c r="Q159" s="4" t="n">
        <f aca="false">IF(P159="",Strategies!$B$9,P159)</f>
        <v>2859.49</v>
      </c>
      <c r="R159" s="3" t="n">
        <f aca="false">IF(P159="",1,0)</f>
        <v>0</v>
      </c>
      <c r="S159" s="3" t="n">
        <f aca="false">Clean!U159</f>
        <v>607</v>
      </c>
      <c r="T159" s="3" t="n">
        <f aca="false">IF(S159="",Strategies!$B$10,S159)</f>
        <v>607</v>
      </c>
      <c r="U159" s="2" t="str">
        <f aca="false">Clean!J159</f>
        <v>App</v>
      </c>
      <c r="V159" s="2" t="str">
        <f aca="false">IF(U159="",Strategies!$B$11,U159)</f>
        <v>App</v>
      </c>
      <c r="W159" s="2" t="str">
        <f aca="false">IF(U159="","Unknown",U159)</f>
        <v>App</v>
      </c>
      <c r="X159" s="4" t="n">
        <f aca="false">Clean!Q159</f>
        <v>2500</v>
      </c>
      <c r="Y159" s="4" t="n">
        <f aca="false">Clean!R159</f>
        <v>1267.49</v>
      </c>
      <c r="Z159" s="4" t="n">
        <f aca="false">IF(X159="",IF(Y159="",0,""),X159)</f>
        <v>2500</v>
      </c>
      <c r="AA159" s="4" t="n">
        <f aca="false">IF(Y159="",IF(X159="",0,IF(X159=0,0,ROUND(X159*Strategies!$B$12,2))),Y159)</f>
        <v>1267.49</v>
      </c>
      <c r="AB159" s="2" t="str">
        <f aca="false">IF(AND(X159="",Y159=""),"no card (structural)",IF(X159="","limit missing – verify",IF(Y159="","spend imputed by ratio","complete")))</f>
        <v>complete</v>
      </c>
      <c r="AC159" s="4" t="str">
        <f aca="false">Clean!S159</f>
        <v/>
      </c>
      <c r="AD159" s="4" t="str">
        <f aca="false">Clean!T159</f>
        <v/>
      </c>
      <c r="AE159" s="4" t="n">
        <f aca="false">IF(AC159="",IF(AD159="",0,""),AC159)</f>
        <v>0</v>
      </c>
      <c r="AF159" s="4" t="n">
        <f aca="false">IF(AD159="",IF(AC159="",0,IF(AC159=0,0,ROUND(AC159*Strategies!$B$13,0))),AD159)</f>
        <v>0</v>
      </c>
      <c r="AG159" s="3" t="n">
        <f aca="false">Clean!V159</f>
        <v>0</v>
      </c>
      <c r="AH159" s="3" t="n">
        <f aca="false">IF(AG159="",0,AG159)</f>
        <v>0</v>
      </c>
      <c r="AI159" s="3" t="n">
        <f aca="false">IF(AG159="",1,0)</f>
        <v>0</v>
      </c>
      <c r="AJ159" s="3" t="n">
        <f aca="false">Missing_Matrix!W159</f>
        <v>2</v>
      </c>
      <c r="AK159" s="2" t="str">
        <f aca="false">IF(AJ159=0,"keep","drop")</f>
        <v>drop</v>
      </c>
      <c r="AL159" s="2" t="str">
        <f aca="false">IF(Missing_Matrix!B159+Missing_Matrix!G159+Missing_Matrix!H159+Missing_Matrix!J159+Missing_Matrix!K159+Missing_Matrix!L159+Missing_Matrix!M159+Missing_Matrix!U159=0,"keep","drop")</f>
        <v>keep</v>
      </c>
    </row>
    <row r="160" customFormat="false" ht="15" hidden="false" customHeight="false" outlineLevel="0" collapsed="false">
      <c r="A160" s="2" t="str">
        <f aca="false">Clean!A160</f>
        <v>CL00159</v>
      </c>
      <c r="B160" s="3" t="n">
        <f aca="false">Clean!B160</f>
        <v>33</v>
      </c>
      <c r="C160" s="3" t="n">
        <f aca="false">IF(B160="",Strategies!$B$5,B160)</f>
        <v>33</v>
      </c>
      <c r="D160" s="3" t="n">
        <f aca="false">IF(B160="",1,0)</f>
        <v>0</v>
      </c>
      <c r="E160" s="2" t="str">
        <f aca="false">Clean!E160</f>
        <v>Shopkeeper</v>
      </c>
      <c r="F160" s="2" t="str">
        <f aca="false">IF(E160="","Unknown",E160)</f>
        <v>Shopkeeper</v>
      </c>
      <c r="G160" s="4" t="n">
        <f aca="false">Clean!G160</f>
        <v>31900</v>
      </c>
      <c r="H160" s="4" t="n">
        <f aca="false">IF(G160="",Strategies!$B$7,G160)</f>
        <v>31900</v>
      </c>
      <c r="I160" s="4" t="n">
        <f aca="false">IF(G160="",Strategies!$B$8,G160)</f>
        <v>31900</v>
      </c>
      <c r="J160" s="4" t="n">
        <f aca="false">IF(G160="",IFERROR(VLOOKUP(E160,Strategies!$A$26:$G$35,7,FALSE()),Strategies!$B$8),G160)</f>
        <v>31900</v>
      </c>
      <c r="K160" s="3" t="n">
        <f aca="false">IF(G160="",1,0)</f>
        <v>0</v>
      </c>
      <c r="L160" s="3" t="n">
        <f aca="false">Clean!H160</f>
        <v>4</v>
      </c>
      <c r="M160" s="5" t="n">
        <f aca="false">Clean!I160</f>
        <v>44490</v>
      </c>
      <c r="N160" s="3" t="n">
        <f aca="false">IF(L160="",IF(M160="",Strategies!$B$6,DATEDIF(M160,DATE(2026,9,13),"y")),L160)</f>
        <v>4</v>
      </c>
      <c r="O160" s="2" t="str">
        <f aca="false">IF(L160&lt;&gt;"","observed",IF(M160&lt;&gt;"","derived from date","median (fallback)"))</f>
        <v>observed</v>
      </c>
      <c r="P160" s="4" t="n">
        <f aca="false">Clean!M160</f>
        <v>10903.08</v>
      </c>
      <c r="Q160" s="4" t="n">
        <f aca="false">IF(P160="",Strategies!$B$9,P160)</f>
        <v>10903.08</v>
      </c>
      <c r="R160" s="3" t="n">
        <f aca="false">IF(P160="",1,0)</f>
        <v>0</v>
      </c>
      <c r="S160" s="3" t="n">
        <f aca="false">Clean!U160</f>
        <v>566</v>
      </c>
      <c r="T160" s="3" t="n">
        <f aca="false">IF(S160="",Strategies!$B$10,S160)</f>
        <v>566</v>
      </c>
      <c r="U160" s="2" t="str">
        <f aca="false">Clean!J160</f>
        <v>Online Banking</v>
      </c>
      <c r="V160" s="2" t="str">
        <f aca="false">IF(U160="",Strategies!$B$11,U160)</f>
        <v>Online Banking</v>
      </c>
      <c r="W160" s="2" t="str">
        <f aca="false">IF(U160="","Unknown",U160)</f>
        <v>Online Banking</v>
      </c>
      <c r="X160" s="4" t="n">
        <f aca="false">Clean!Q160</f>
        <v>4000</v>
      </c>
      <c r="Y160" s="4" t="n">
        <f aca="false">Clean!R160</f>
        <v>397.01</v>
      </c>
      <c r="Z160" s="4" t="n">
        <f aca="false">IF(X160="",IF(Y160="",0,""),X160)</f>
        <v>4000</v>
      </c>
      <c r="AA160" s="4" t="n">
        <f aca="false">IF(Y160="",IF(X160="",0,IF(X160=0,0,ROUND(X160*Strategies!$B$12,2))),Y160)</f>
        <v>397.01</v>
      </c>
      <c r="AB160" s="2" t="str">
        <f aca="false">IF(AND(X160="",Y160=""),"no card (structural)",IF(X160="","limit missing – verify",IF(Y160="","spend imputed by ratio","complete")))</f>
        <v>complete</v>
      </c>
      <c r="AC160" s="4" t="n">
        <f aca="false">Clean!S160</f>
        <v>0</v>
      </c>
      <c r="AD160" s="4" t="n">
        <f aca="false">Clean!T160</f>
        <v>0</v>
      </c>
      <c r="AE160" s="4" t="n">
        <f aca="false">IF(AC160="",IF(AD160="",0,""),AC160)</f>
        <v>0</v>
      </c>
      <c r="AF160" s="4" t="n">
        <f aca="false">IF(AD160="",IF(AC160="",0,IF(AC160=0,0,ROUND(AC160*Strategies!$B$13,0))),AD160)</f>
        <v>0</v>
      </c>
      <c r="AG160" s="3" t="n">
        <f aca="false">Clean!V160</f>
        <v>0</v>
      </c>
      <c r="AH160" s="3" t="n">
        <f aca="false">IF(AG160="",0,AG160)</f>
        <v>0</v>
      </c>
      <c r="AI160" s="3" t="n">
        <f aca="false">IF(AG160="",1,0)</f>
        <v>0</v>
      </c>
      <c r="AJ160" s="3" t="n">
        <f aca="false">Missing_Matrix!W160</f>
        <v>0</v>
      </c>
      <c r="AK160" s="2" t="str">
        <f aca="false">IF(AJ160=0,"keep","drop")</f>
        <v>keep</v>
      </c>
      <c r="AL160" s="2" t="str">
        <f aca="false">IF(Missing_Matrix!B160+Missing_Matrix!G160+Missing_Matrix!H160+Missing_Matrix!J160+Missing_Matrix!K160+Missing_Matrix!L160+Missing_Matrix!M160+Missing_Matrix!U160=0,"keep","drop")</f>
        <v>keep</v>
      </c>
    </row>
    <row r="161" customFormat="false" ht="15" hidden="false" customHeight="false" outlineLevel="0" collapsed="false">
      <c r="A161" s="2" t="str">
        <f aca="false">Clean!A161</f>
        <v>CL00160</v>
      </c>
      <c r="B161" s="3" t="n">
        <f aca="false">Clean!B161</f>
        <v>54</v>
      </c>
      <c r="C161" s="3" t="n">
        <f aca="false">IF(B161="",Strategies!$B$5,B161)</f>
        <v>54</v>
      </c>
      <c r="D161" s="3" t="n">
        <f aca="false">IF(B161="",1,0)</f>
        <v>0</v>
      </c>
      <c r="E161" s="2" t="str">
        <f aca="false">Clean!E161</f>
        <v>Employee</v>
      </c>
      <c r="F161" s="2" t="str">
        <f aca="false">IF(E161="","Unknown",E161)</f>
        <v>Employee</v>
      </c>
      <c r="G161" s="4" t="n">
        <f aca="false">Clean!G161</f>
        <v>29800</v>
      </c>
      <c r="H161" s="4" t="n">
        <f aca="false">IF(G161="",Strategies!$B$7,G161)</f>
        <v>29800</v>
      </c>
      <c r="I161" s="4" t="n">
        <f aca="false">IF(G161="",Strategies!$B$8,G161)</f>
        <v>29800</v>
      </c>
      <c r="J161" s="4" t="n">
        <f aca="false">IF(G161="",IFERROR(VLOOKUP(E161,Strategies!$A$26:$G$35,7,FALSE()),Strategies!$B$8),G161)</f>
        <v>29800</v>
      </c>
      <c r="K161" s="3" t="n">
        <f aca="false">IF(G161="",1,0)</f>
        <v>0</v>
      </c>
      <c r="L161" s="3" t="n">
        <f aca="false">Clean!H161</f>
        <v>16</v>
      </c>
      <c r="M161" s="5" t="n">
        <f aca="false">Clean!I161</f>
        <v>40185</v>
      </c>
      <c r="N161" s="3" t="n">
        <f aca="false">IF(L161="",IF(M161="",Strategies!$B$6,DATEDIF(M161,DATE(2026,9,13),"y")),L161)</f>
        <v>16</v>
      </c>
      <c r="O161" s="2" t="str">
        <f aca="false">IF(L161&lt;&gt;"","observed",IF(M161&lt;&gt;"","derived from date","median (fallback)"))</f>
        <v>observed</v>
      </c>
      <c r="P161" s="4" t="n">
        <f aca="false">Clean!M161</f>
        <v>23040.19</v>
      </c>
      <c r="Q161" s="4" t="n">
        <f aca="false">IF(P161="",Strategies!$B$9,P161)</f>
        <v>23040.19</v>
      </c>
      <c r="R161" s="3" t="n">
        <f aca="false">IF(P161="",1,0)</f>
        <v>0</v>
      </c>
      <c r="S161" s="3" t="n">
        <f aca="false">Clean!U161</f>
        <v>647</v>
      </c>
      <c r="T161" s="3" t="n">
        <f aca="false">IF(S161="",Strategies!$B$10,S161)</f>
        <v>647</v>
      </c>
      <c r="U161" s="2" t="str">
        <f aca="false">Clean!J161</f>
        <v>Branch</v>
      </c>
      <c r="V161" s="2" t="str">
        <f aca="false">IF(U161="",Strategies!$B$11,U161)</f>
        <v>Branch</v>
      </c>
      <c r="W161" s="2" t="str">
        <f aca="false">IF(U161="","Unknown",U161)</f>
        <v>Branch</v>
      </c>
      <c r="X161" s="4" t="n">
        <f aca="false">Clean!Q161</f>
        <v>0</v>
      </c>
      <c r="Y161" s="4" t="n">
        <f aca="false">Clean!R161</f>
        <v>0</v>
      </c>
      <c r="Z161" s="4" t="n">
        <f aca="false">IF(X161="",IF(Y161="",0,""),X161)</f>
        <v>0</v>
      </c>
      <c r="AA161" s="4" t="n">
        <f aca="false">IF(Y161="",IF(X161="",0,IF(X161=0,0,ROUND(X161*Strategies!$B$12,2))),Y161)</f>
        <v>0</v>
      </c>
      <c r="AB161" s="2" t="str">
        <f aca="false">IF(AND(X161="",Y161=""),"no card (structural)",IF(X161="","limit missing – verify",IF(Y161="","spend imputed by ratio","complete")))</f>
        <v>complete</v>
      </c>
      <c r="AC161" s="4" t="n">
        <f aca="false">Clean!S161</f>
        <v>0</v>
      </c>
      <c r="AD161" s="4" t="n">
        <f aca="false">Clean!T161</f>
        <v>0</v>
      </c>
      <c r="AE161" s="4" t="n">
        <f aca="false">IF(AC161="",IF(AD161="",0,""),AC161)</f>
        <v>0</v>
      </c>
      <c r="AF161" s="4" t="n">
        <f aca="false">IF(AD161="",IF(AC161="",0,IF(AC161=0,0,ROUND(AC161*Strategies!$B$13,0))),AD161)</f>
        <v>0</v>
      </c>
      <c r="AG161" s="3" t="str">
        <f aca="false">Clean!V161</f>
        <v/>
      </c>
      <c r="AH161" s="3" t="n">
        <f aca="false">IF(AG161="",0,AG161)</f>
        <v>0</v>
      </c>
      <c r="AI161" s="3" t="n">
        <f aca="false">IF(AG161="",1,0)</f>
        <v>1</v>
      </c>
      <c r="AJ161" s="3" t="n">
        <f aca="false">Missing_Matrix!W161</f>
        <v>2</v>
      </c>
      <c r="AK161" s="2" t="str">
        <f aca="false">IF(AJ161=0,"keep","drop")</f>
        <v>drop</v>
      </c>
      <c r="AL161" s="2" t="str">
        <f aca="false">IF(Missing_Matrix!B161+Missing_Matrix!G161+Missing_Matrix!H161+Missing_Matrix!J161+Missing_Matrix!K161+Missing_Matrix!L161+Missing_Matrix!M161+Missing_Matrix!U161=0,"keep","drop")</f>
        <v>keep</v>
      </c>
    </row>
    <row r="162" customFormat="false" ht="15" hidden="false" customHeight="false" outlineLevel="0" collapsed="false">
      <c r="A162" s="2" t="str">
        <f aca="false">Clean!A162</f>
        <v>CL00161</v>
      </c>
      <c r="B162" s="3" t="n">
        <f aca="false">Clean!B162</f>
        <v>37</v>
      </c>
      <c r="C162" s="3" t="n">
        <f aca="false">IF(B162="",Strategies!$B$5,B162)</f>
        <v>37</v>
      </c>
      <c r="D162" s="3" t="n">
        <f aca="false">IF(B162="",1,0)</f>
        <v>0</v>
      </c>
      <c r="E162" s="2" t="str">
        <f aca="false">Clean!E162</f>
        <v>Self-employed</v>
      </c>
      <c r="F162" s="2" t="str">
        <f aca="false">IF(E162="","Unknown",E162)</f>
        <v>Self-employed</v>
      </c>
      <c r="G162" s="4" t="n">
        <f aca="false">Clean!G162</f>
        <v>37700</v>
      </c>
      <c r="H162" s="4" t="n">
        <f aca="false">IF(G162="",Strategies!$B$7,G162)</f>
        <v>37700</v>
      </c>
      <c r="I162" s="4" t="n">
        <f aca="false">IF(G162="",Strategies!$B$8,G162)</f>
        <v>37700</v>
      </c>
      <c r="J162" s="4" t="n">
        <f aca="false">IF(G162="",IFERROR(VLOOKUP(E162,Strategies!$A$26:$G$35,7,FALSE()),Strategies!$B$8),G162)</f>
        <v>37700</v>
      </c>
      <c r="K162" s="3" t="n">
        <f aca="false">IF(G162="",1,0)</f>
        <v>0</v>
      </c>
      <c r="L162" s="3" t="n">
        <f aca="false">Clean!H162</f>
        <v>9</v>
      </c>
      <c r="M162" s="5" t="n">
        <f aca="false">Clean!I162</f>
        <v>42898</v>
      </c>
      <c r="N162" s="3" t="n">
        <f aca="false">IF(L162="",IF(M162="",Strategies!$B$6,DATEDIF(M162,DATE(2026,9,13),"y")),L162)</f>
        <v>9</v>
      </c>
      <c r="O162" s="2" t="str">
        <f aca="false">IF(L162&lt;&gt;"","observed",IF(M162&lt;&gt;"","derived from date","median (fallback)"))</f>
        <v>observed</v>
      </c>
      <c r="P162" s="4" t="n">
        <f aca="false">Clean!M162</f>
        <v>0</v>
      </c>
      <c r="Q162" s="4" t="n">
        <f aca="false">IF(P162="",Strategies!$B$9,P162)</f>
        <v>0</v>
      </c>
      <c r="R162" s="3" t="n">
        <f aca="false">IF(P162="",1,0)</f>
        <v>0</v>
      </c>
      <c r="S162" s="3" t="n">
        <f aca="false">Clean!U162</f>
        <v>620</v>
      </c>
      <c r="T162" s="3" t="n">
        <f aca="false">IF(S162="",Strategies!$B$10,S162)</f>
        <v>620</v>
      </c>
      <c r="U162" s="2" t="str">
        <f aca="false">Clean!J162</f>
        <v>Branch</v>
      </c>
      <c r="V162" s="2" t="str">
        <f aca="false">IF(U162="",Strategies!$B$11,U162)</f>
        <v>Branch</v>
      </c>
      <c r="W162" s="2" t="str">
        <f aca="false">IF(U162="","Unknown",U162)</f>
        <v>Branch</v>
      </c>
      <c r="X162" s="4" t="str">
        <f aca="false">Clean!Q162</f>
        <v/>
      </c>
      <c r="Y162" s="4" t="n">
        <f aca="false">Clean!R162</f>
        <v>1328.23</v>
      </c>
      <c r="Z162" s="4" t="str">
        <f aca="false">IF(X162="",IF(Y162="",0,""),X162)</f>
        <v/>
      </c>
      <c r="AA162" s="4" t="n">
        <f aca="false">IF(Y162="",IF(X162="",0,IF(X162=0,0,ROUND(X162*Strategies!$B$12,2))),Y162)</f>
        <v>1328.23</v>
      </c>
      <c r="AB162" s="2" t="str">
        <f aca="false">IF(AND(X162="",Y162=""),"no card (structural)",IF(X162="","limit missing – verify",IF(Y162="","spend imputed by ratio","complete")))</f>
        <v>limit missing – verify</v>
      </c>
      <c r="AC162" s="4" t="str">
        <f aca="false">Clean!S162</f>
        <v/>
      </c>
      <c r="AD162" s="4" t="str">
        <f aca="false">Clean!T162</f>
        <v/>
      </c>
      <c r="AE162" s="4" t="n">
        <f aca="false">IF(AC162="",IF(AD162="",0,""),AC162)</f>
        <v>0</v>
      </c>
      <c r="AF162" s="4" t="n">
        <f aca="false">IF(AD162="",IF(AC162="",0,IF(AC162=0,0,ROUND(AC162*Strategies!$B$13,0))),AD162)</f>
        <v>0</v>
      </c>
      <c r="AG162" s="3" t="n">
        <f aca="false">Clean!V162</f>
        <v>1</v>
      </c>
      <c r="AH162" s="3" t="n">
        <f aca="false">IF(AG162="",0,AG162)</f>
        <v>1</v>
      </c>
      <c r="AI162" s="3" t="n">
        <f aca="false">IF(AG162="",1,0)</f>
        <v>0</v>
      </c>
      <c r="AJ162" s="3" t="n">
        <f aca="false">Missing_Matrix!W162</f>
        <v>3</v>
      </c>
      <c r="AK162" s="2" t="str">
        <f aca="false">IF(AJ162=0,"keep","drop")</f>
        <v>drop</v>
      </c>
      <c r="AL162" s="2" t="str">
        <f aca="false">IF(Missing_Matrix!B162+Missing_Matrix!G162+Missing_Matrix!H162+Missing_Matrix!J162+Missing_Matrix!K162+Missing_Matrix!L162+Missing_Matrix!M162+Missing_Matrix!U162=0,"keep","drop")</f>
        <v>keep</v>
      </c>
    </row>
    <row r="163" customFormat="false" ht="15" hidden="false" customHeight="false" outlineLevel="0" collapsed="false">
      <c r="A163" s="2" t="str">
        <f aca="false">Clean!A163</f>
        <v>CL00162</v>
      </c>
      <c r="B163" s="3" t="n">
        <f aca="false">Clean!B163</f>
        <v>71</v>
      </c>
      <c r="C163" s="3" t="n">
        <f aca="false">IF(B163="",Strategies!$B$5,B163)</f>
        <v>71</v>
      </c>
      <c r="D163" s="3" t="n">
        <f aca="false">IF(B163="",1,0)</f>
        <v>0</v>
      </c>
      <c r="E163" s="2" t="str">
        <f aca="false">Clean!E163</f>
        <v>Retired</v>
      </c>
      <c r="F163" s="2" t="str">
        <f aca="false">IF(E163="","Unknown",E163)</f>
        <v>Retired</v>
      </c>
      <c r="G163" s="4" t="n">
        <f aca="false">Clean!G163</f>
        <v>13900</v>
      </c>
      <c r="H163" s="4" t="n">
        <f aca="false">IF(G163="",Strategies!$B$7,G163)</f>
        <v>13900</v>
      </c>
      <c r="I163" s="4" t="n">
        <f aca="false">IF(G163="",Strategies!$B$8,G163)</f>
        <v>13900</v>
      </c>
      <c r="J163" s="4" t="n">
        <f aca="false">IF(G163="",IFERROR(VLOOKUP(E163,Strategies!$A$26:$G$35,7,FALSE()),Strategies!$B$8),G163)</f>
        <v>13900</v>
      </c>
      <c r="K163" s="3" t="n">
        <f aca="false">IF(G163="",1,0)</f>
        <v>0</v>
      </c>
      <c r="L163" s="3" t="n">
        <f aca="false">Clean!H163</f>
        <v>17</v>
      </c>
      <c r="M163" s="5" t="n">
        <f aca="false">Clean!I163</f>
        <v>39947</v>
      </c>
      <c r="N163" s="3" t="n">
        <f aca="false">IF(L163="",IF(M163="",Strategies!$B$6,DATEDIF(M163,DATE(2026,9,13),"y")),L163)</f>
        <v>17</v>
      </c>
      <c r="O163" s="2" t="str">
        <f aca="false">IF(L163&lt;&gt;"","observed",IF(M163&lt;&gt;"","derived from date","median (fallback)"))</f>
        <v>observed</v>
      </c>
      <c r="P163" s="4" t="str">
        <f aca="false">Clean!M163</f>
        <v/>
      </c>
      <c r="Q163" s="4" t="n">
        <f aca="false">IF(P163="",Strategies!$B$9,P163)</f>
        <v>10652.68</v>
      </c>
      <c r="R163" s="3" t="n">
        <f aca="false">IF(P163="",1,0)</f>
        <v>1</v>
      </c>
      <c r="S163" s="3" t="n">
        <f aca="false">Clean!U163</f>
        <v>579</v>
      </c>
      <c r="T163" s="3" t="n">
        <f aca="false">IF(S163="",Strategies!$B$10,S163)</f>
        <v>579</v>
      </c>
      <c r="U163" s="2" t="str">
        <f aca="false">Clean!J163</f>
        <v>Branch</v>
      </c>
      <c r="V163" s="2" t="str">
        <f aca="false">IF(U163="",Strategies!$B$11,U163)</f>
        <v>Branch</v>
      </c>
      <c r="W163" s="2" t="str">
        <f aca="false">IF(U163="","Unknown",U163)</f>
        <v>Branch</v>
      </c>
      <c r="X163" s="4" t="n">
        <f aca="false">Clean!Q163</f>
        <v>3500</v>
      </c>
      <c r="Y163" s="4" t="n">
        <f aca="false">Clean!R163</f>
        <v>471.05</v>
      </c>
      <c r="Z163" s="4" t="n">
        <f aca="false">IF(X163="",IF(Y163="",0,""),X163)</f>
        <v>3500</v>
      </c>
      <c r="AA163" s="4" t="n">
        <f aca="false">IF(Y163="",IF(X163="",0,IF(X163=0,0,ROUND(X163*Strategies!$B$12,2))),Y163)</f>
        <v>471.05</v>
      </c>
      <c r="AB163" s="2" t="str">
        <f aca="false">IF(AND(X163="",Y163=""),"no card (structural)",IF(X163="","limit missing – verify",IF(Y163="","spend imputed by ratio","complete")))</f>
        <v>complete</v>
      </c>
      <c r="AC163" s="4" t="str">
        <f aca="false">Clean!S163</f>
        <v/>
      </c>
      <c r="AD163" s="4" t="str">
        <f aca="false">Clean!T163</f>
        <v/>
      </c>
      <c r="AE163" s="4" t="n">
        <f aca="false">IF(AC163="",IF(AD163="",0,""),AC163)</f>
        <v>0</v>
      </c>
      <c r="AF163" s="4" t="n">
        <f aca="false">IF(AD163="",IF(AC163="",0,IF(AC163=0,0,ROUND(AC163*Strategies!$B$13,0))),AD163)</f>
        <v>0</v>
      </c>
      <c r="AG163" s="3" t="n">
        <f aca="false">Clean!V163</f>
        <v>0</v>
      </c>
      <c r="AH163" s="3" t="n">
        <f aca="false">IF(AG163="",0,AG163)</f>
        <v>0</v>
      </c>
      <c r="AI163" s="3" t="n">
        <f aca="false">IF(AG163="",1,0)</f>
        <v>0</v>
      </c>
      <c r="AJ163" s="3" t="n">
        <f aca="false">Missing_Matrix!W163</f>
        <v>3</v>
      </c>
      <c r="AK163" s="2" t="str">
        <f aca="false">IF(AJ163=0,"keep","drop")</f>
        <v>drop</v>
      </c>
      <c r="AL163" s="2" t="str">
        <f aca="false">IF(Missing_Matrix!B163+Missing_Matrix!G163+Missing_Matrix!H163+Missing_Matrix!J163+Missing_Matrix!K163+Missing_Matrix!L163+Missing_Matrix!M163+Missing_Matrix!U163=0,"keep","drop")</f>
        <v>drop</v>
      </c>
    </row>
    <row r="164" customFormat="false" ht="15" hidden="false" customHeight="false" outlineLevel="0" collapsed="false">
      <c r="A164" s="2" t="str">
        <f aca="false">Clean!A164</f>
        <v>CL00163</v>
      </c>
      <c r="B164" s="3" t="n">
        <f aca="false">Clean!B164</f>
        <v>85</v>
      </c>
      <c r="C164" s="3" t="n">
        <f aca="false">IF(B164="",Strategies!$B$5,B164)</f>
        <v>85</v>
      </c>
      <c r="D164" s="3" t="n">
        <f aca="false">IF(B164="",1,0)</f>
        <v>0</v>
      </c>
      <c r="E164" s="2" t="str">
        <f aca="false">Clean!E164</f>
        <v>Retired</v>
      </c>
      <c r="F164" s="2" t="str">
        <f aca="false">IF(E164="","Unknown",E164)</f>
        <v>Retired</v>
      </c>
      <c r="G164" s="4" t="n">
        <f aca="false">Clean!G164</f>
        <v>19000</v>
      </c>
      <c r="H164" s="4" t="n">
        <f aca="false">IF(G164="",Strategies!$B$7,G164)</f>
        <v>19000</v>
      </c>
      <c r="I164" s="4" t="n">
        <f aca="false">IF(G164="",Strategies!$B$8,G164)</f>
        <v>19000</v>
      </c>
      <c r="J164" s="4" t="n">
        <f aca="false">IF(G164="",IFERROR(VLOOKUP(E164,Strategies!$A$26:$G$35,7,FALSE()),Strategies!$B$8),G164)</f>
        <v>19000</v>
      </c>
      <c r="K164" s="3" t="n">
        <f aca="false">IF(G164="",1,0)</f>
        <v>0</v>
      </c>
      <c r="L164" s="3" t="n">
        <f aca="false">Clean!H164</f>
        <v>6</v>
      </c>
      <c r="M164" s="5" t="n">
        <f aca="false">Clean!I164</f>
        <v>44012</v>
      </c>
      <c r="N164" s="3" t="n">
        <f aca="false">IF(L164="",IF(M164="",Strategies!$B$6,DATEDIF(M164,DATE(2026,9,13),"y")),L164)</f>
        <v>6</v>
      </c>
      <c r="O164" s="2" t="str">
        <f aca="false">IF(L164&lt;&gt;"","observed",IF(M164&lt;&gt;"","derived from date","median (fallback)"))</f>
        <v>observed</v>
      </c>
      <c r="P164" s="4" t="n">
        <f aca="false">Clean!M164</f>
        <v>0</v>
      </c>
      <c r="Q164" s="4" t="n">
        <f aca="false">IF(P164="",Strategies!$B$9,P164)</f>
        <v>0</v>
      </c>
      <c r="R164" s="3" t="n">
        <f aca="false">IF(P164="",1,0)</f>
        <v>0</v>
      </c>
      <c r="S164" s="3" t="n">
        <f aca="false">Clean!U164</f>
        <v>658</v>
      </c>
      <c r="T164" s="3" t="n">
        <f aca="false">IF(S164="",Strategies!$B$10,S164)</f>
        <v>658</v>
      </c>
      <c r="U164" s="2" t="str">
        <f aca="false">Clean!J164</f>
        <v>Branch</v>
      </c>
      <c r="V164" s="2" t="str">
        <f aca="false">IF(U164="",Strategies!$B$11,U164)</f>
        <v>Branch</v>
      </c>
      <c r="W164" s="2" t="str">
        <f aca="false">IF(U164="","Unknown",U164)</f>
        <v>Branch</v>
      </c>
      <c r="X164" s="4" t="n">
        <f aca="false">Clean!Q164</f>
        <v>3500</v>
      </c>
      <c r="Y164" s="4" t="n">
        <f aca="false">Clean!R164</f>
        <v>270.5</v>
      </c>
      <c r="Z164" s="4" t="n">
        <f aca="false">IF(X164="",IF(Y164="",0,""),X164)</f>
        <v>3500</v>
      </c>
      <c r="AA164" s="4" t="n">
        <f aca="false">IF(Y164="",IF(X164="",0,IF(X164=0,0,ROUND(X164*Strategies!$B$12,2))),Y164)</f>
        <v>270.5</v>
      </c>
      <c r="AB164" s="2" t="str">
        <f aca="false">IF(AND(X164="",Y164=""),"no card (structural)",IF(X164="","limit missing – verify",IF(Y164="","spend imputed by ratio","complete")))</f>
        <v>complete</v>
      </c>
      <c r="AC164" s="4" t="n">
        <f aca="false">Clean!S164</f>
        <v>0</v>
      </c>
      <c r="AD164" s="4" t="n">
        <f aca="false">Clean!T164</f>
        <v>0</v>
      </c>
      <c r="AE164" s="4" t="n">
        <f aca="false">IF(AC164="",IF(AD164="",0,""),AC164)</f>
        <v>0</v>
      </c>
      <c r="AF164" s="4" t="n">
        <f aca="false">IF(AD164="",IF(AC164="",0,IF(AC164=0,0,ROUND(AC164*Strategies!$B$13,0))),AD164)</f>
        <v>0</v>
      </c>
      <c r="AG164" s="3" t="n">
        <f aca="false">Clean!V164</f>
        <v>0</v>
      </c>
      <c r="AH164" s="3" t="n">
        <f aca="false">IF(AG164="",0,AG164)</f>
        <v>0</v>
      </c>
      <c r="AI164" s="3" t="n">
        <f aca="false">IF(AG164="",1,0)</f>
        <v>0</v>
      </c>
      <c r="AJ164" s="3" t="n">
        <f aca="false">Missing_Matrix!W164</f>
        <v>0</v>
      </c>
      <c r="AK164" s="2" t="str">
        <f aca="false">IF(AJ164=0,"keep","drop")</f>
        <v>keep</v>
      </c>
      <c r="AL164" s="2" t="str">
        <f aca="false">IF(Missing_Matrix!B164+Missing_Matrix!G164+Missing_Matrix!H164+Missing_Matrix!J164+Missing_Matrix!K164+Missing_Matrix!L164+Missing_Matrix!M164+Missing_Matrix!U164=0,"keep","drop")</f>
        <v>keep</v>
      </c>
    </row>
    <row r="165" customFormat="false" ht="15" hidden="false" customHeight="false" outlineLevel="0" collapsed="false">
      <c r="A165" s="2" t="str">
        <f aca="false">Clean!A165</f>
        <v>CL00164</v>
      </c>
      <c r="B165" s="3" t="n">
        <f aca="false">Clean!B165</f>
        <v>30</v>
      </c>
      <c r="C165" s="3" t="n">
        <f aca="false">IF(B165="",Strategies!$B$5,B165)</f>
        <v>30</v>
      </c>
      <c r="D165" s="3" t="n">
        <f aca="false">IF(B165="",1,0)</f>
        <v>0</v>
      </c>
      <c r="E165" s="2" t="str">
        <f aca="false">Clean!E165</f>
        <v>Employee</v>
      </c>
      <c r="F165" s="2" t="str">
        <f aca="false">IF(E165="","Unknown",E165)</f>
        <v>Employee</v>
      </c>
      <c r="G165" s="4" t="n">
        <f aca="false">Clean!G165</f>
        <v>39000</v>
      </c>
      <c r="H165" s="4" t="n">
        <f aca="false">IF(G165="",Strategies!$B$7,G165)</f>
        <v>39000</v>
      </c>
      <c r="I165" s="4" t="n">
        <f aca="false">IF(G165="",Strategies!$B$8,G165)</f>
        <v>39000</v>
      </c>
      <c r="J165" s="4" t="n">
        <f aca="false">IF(G165="",IFERROR(VLOOKUP(E165,Strategies!$A$26:$G$35,7,FALSE()),Strategies!$B$8),G165)</f>
        <v>39000</v>
      </c>
      <c r="K165" s="3" t="n">
        <f aca="false">IF(G165="",1,0)</f>
        <v>0</v>
      </c>
      <c r="L165" s="3" t="n">
        <f aca="false">Clean!H165</f>
        <v>3</v>
      </c>
      <c r="M165" s="5" t="n">
        <f aca="false">Clean!I165</f>
        <v>44934</v>
      </c>
      <c r="N165" s="3" t="n">
        <f aca="false">IF(L165="",IF(M165="",Strategies!$B$6,DATEDIF(M165,DATE(2026,9,13),"y")),L165)</f>
        <v>3</v>
      </c>
      <c r="O165" s="2" t="str">
        <f aca="false">IF(L165&lt;&gt;"","observed",IF(M165&lt;&gt;"","derived from date","median (fallback)"))</f>
        <v>observed</v>
      </c>
      <c r="P165" s="4" t="n">
        <f aca="false">Clean!M165</f>
        <v>12565.15</v>
      </c>
      <c r="Q165" s="4" t="n">
        <f aca="false">IF(P165="",Strategies!$B$9,P165)</f>
        <v>12565.15</v>
      </c>
      <c r="R165" s="3" t="n">
        <f aca="false">IF(P165="",1,0)</f>
        <v>0</v>
      </c>
      <c r="S165" s="3" t="n">
        <f aca="false">Clean!U165</f>
        <v>718</v>
      </c>
      <c r="T165" s="3" t="n">
        <f aca="false">IF(S165="",Strategies!$B$10,S165)</f>
        <v>718</v>
      </c>
      <c r="U165" s="2" t="str">
        <f aca="false">Clean!J165</f>
        <v>Online Banking</v>
      </c>
      <c r="V165" s="2" t="str">
        <f aca="false">IF(U165="",Strategies!$B$11,U165)</f>
        <v>Online Banking</v>
      </c>
      <c r="W165" s="2" t="str">
        <f aca="false">IF(U165="","Unknown",U165)</f>
        <v>Online Banking</v>
      </c>
      <c r="X165" s="4" t="n">
        <f aca="false">Clean!Q165</f>
        <v>6500</v>
      </c>
      <c r="Y165" s="4" t="n">
        <f aca="false">Clean!R165</f>
        <v>2321.75</v>
      </c>
      <c r="Z165" s="4" t="n">
        <f aca="false">IF(X165="",IF(Y165="",0,""),X165)</f>
        <v>6500</v>
      </c>
      <c r="AA165" s="4" t="n">
        <f aca="false">IF(Y165="",IF(X165="",0,IF(X165=0,0,ROUND(X165*Strategies!$B$12,2))),Y165)</f>
        <v>2321.75</v>
      </c>
      <c r="AB165" s="2" t="str">
        <f aca="false">IF(AND(X165="",Y165=""),"no card (structural)",IF(X165="","limit missing – verify",IF(Y165="","spend imputed by ratio","complete")))</f>
        <v>complete</v>
      </c>
      <c r="AC165" s="4" t="n">
        <f aca="false">Clean!S165</f>
        <v>134000</v>
      </c>
      <c r="AD165" s="4" t="n">
        <f aca="false">Clean!T165</f>
        <v>904</v>
      </c>
      <c r="AE165" s="4" t="n">
        <f aca="false">IF(AC165="",IF(AD165="",0,""),AC165)</f>
        <v>134000</v>
      </c>
      <c r="AF165" s="4" t="n">
        <f aca="false">IF(AD165="",IF(AC165="",0,IF(AC165=0,0,ROUND(AC165*Strategies!$B$13,0))),AD165)</f>
        <v>904</v>
      </c>
      <c r="AG165" s="3" t="n">
        <f aca="false">Clean!V165</f>
        <v>1</v>
      </c>
      <c r="AH165" s="3" t="n">
        <f aca="false">IF(AG165="",0,AG165)</f>
        <v>1</v>
      </c>
      <c r="AI165" s="3" t="n">
        <f aca="false">IF(AG165="",1,0)</f>
        <v>0</v>
      </c>
      <c r="AJ165" s="3" t="n">
        <f aca="false">Missing_Matrix!W165</f>
        <v>0</v>
      </c>
      <c r="AK165" s="2" t="str">
        <f aca="false">IF(AJ165=0,"keep","drop")</f>
        <v>keep</v>
      </c>
      <c r="AL165" s="2" t="str">
        <f aca="false">IF(Missing_Matrix!B165+Missing_Matrix!G165+Missing_Matrix!H165+Missing_Matrix!J165+Missing_Matrix!K165+Missing_Matrix!L165+Missing_Matrix!M165+Missing_Matrix!U165=0,"keep","drop")</f>
        <v>keep</v>
      </c>
    </row>
    <row r="166" customFormat="false" ht="15" hidden="false" customHeight="false" outlineLevel="0" collapsed="false">
      <c r="A166" s="2" t="str">
        <f aca="false">Clean!A166</f>
        <v>CL00165</v>
      </c>
      <c r="B166" s="3" t="n">
        <f aca="false">Clean!B166</f>
        <v>45</v>
      </c>
      <c r="C166" s="3" t="n">
        <f aca="false">IF(B166="",Strategies!$B$5,B166)</f>
        <v>45</v>
      </c>
      <c r="D166" s="3" t="n">
        <f aca="false">IF(B166="",1,0)</f>
        <v>0</v>
      </c>
      <c r="E166" s="2" t="str">
        <f aca="false">Clean!E166</f>
        <v>Employee</v>
      </c>
      <c r="F166" s="2" t="str">
        <f aca="false">IF(E166="","Unknown",E166)</f>
        <v>Employee</v>
      </c>
      <c r="G166" s="4" t="n">
        <f aca="false">Clean!G166</f>
        <v>35800</v>
      </c>
      <c r="H166" s="4" t="n">
        <f aca="false">IF(G166="",Strategies!$B$7,G166)</f>
        <v>35800</v>
      </c>
      <c r="I166" s="4" t="n">
        <f aca="false">IF(G166="",Strategies!$B$8,G166)</f>
        <v>35800</v>
      </c>
      <c r="J166" s="4" t="n">
        <f aca="false">IF(G166="",IFERROR(VLOOKUP(E166,Strategies!$A$26:$G$35,7,FALSE()),Strategies!$B$8),G166)</f>
        <v>35800</v>
      </c>
      <c r="K166" s="3" t="n">
        <f aca="false">IF(G166="",1,0)</f>
        <v>0</v>
      </c>
      <c r="L166" s="3" t="n">
        <f aca="false">Clean!H166</f>
        <v>12</v>
      </c>
      <c r="M166" s="5" t="n">
        <f aca="false">Clean!I166</f>
        <v>41686</v>
      </c>
      <c r="N166" s="3" t="n">
        <f aca="false">IF(L166="",IF(M166="",Strategies!$B$6,DATEDIF(M166,DATE(2026,9,13),"y")),L166)</f>
        <v>12</v>
      </c>
      <c r="O166" s="2" t="str">
        <f aca="false">IF(L166&lt;&gt;"","observed",IF(M166&lt;&gt;"","derived from date","median (fallback)"))</f>
        <v>observed</v>
      </c>
      <c r="P166" s="4" t="n">
        <f aca="false">Clean!M166</f>
        <v>13052.65</v>
      </c>
      <c r="Q166" s="4" t="n">
        <f aca="false">IF(P166="",Strategies!$B$9,P166)</f>
        <v>13052.65</v>
      </c>
      <c r="R166" s="3" t="n">
        <f aca="false">IF(P166="",1,0)</f>
        <v>0</v>
      </c>
      <c r="S166" s="3" t="n">
        <f aca="false">Clean!U166</f>
        <v>648</v>
      </c>
      <c r="T166" s="3" t="n">
        <f aca="false">IF(S166="",Strategies!$B$10,S166)</f>
        <v>648</v>
      </c>
      <c r="U166" s="2" t="str">
        <f aca="false">Clean!J166</f>
        <v>Branch</v>
      </c>
      <c r="V166" s="2" t="str">
        <f aca="false">IF(U166="",Strategies!$B$11,U166)</f>
        <v>Branch</v>
      </c>
      <c r="W166" s="2" t="str">
        <f aca="false">IF(U166="","Unknown",U166)</f>
        <v>Branch</v>
      </c>
      <c r="X166" s="4" t="n">
        <f aca="false">Clean!Q166</f>
        <v>8500</v>
      </c>
      <c r="Y166" s="4" t="n">
        <f aca="false">Clean!R166</f>
        <v>3277.21</v>
      </c>
      <c r="Z166" s="4" t="n">
        <f aca="false">IF(X166="",IF(Y166="",0,""),X166)</f>
        <v>8500</v>
      </c>
      <c r="AA166" s="4" t="n">
        <f aca="false">IF(Y166="",IF(X166="",0,IF(X166=0,0,ROUND(X166*Strategies!$B$12,2))),Y166)</f>
        <v>3277.21</v>
      </c>
      <c r="AB166" s="2" t="str">
        <f aca="false">IF(AND(X166="",Y166=""),"no card (structural)",IF(X166="","limit missing – verify",IF(Y166="","spend imputed by ratio","complete")))</f>
        <v>complete</v>
      </c>
      <c r="AC166" s="4" t="n">
        <f aca="false">Clean!S166</f>
        <v>57000</v>
      </c>
      <c r="AD166" s="4" t="n">
        <f aca="false">Clean!T166</f>
        <v>362</v>
      </c>
      <c r="AE166" s="4" t="n">
        <f aca="false">IF(AC166="",IF(AD166="",0,""),AC166)</f>
        <v>57000</v>
      </c>
      <c r="AF166" s="4" t="n">
        <f aca="false">IF(AD166="",IF(AC166="",0,IF(AC166=0,0,ROUND(AC166*Strategies!$B$13,0))),AD166)</f>
        <v>362</v>
      </c>
      <c r="AG166" s="3" t="n">
        <f aca="false">Clean!V166</f>
        <v>0</v>
      </c>
      <c r="AH166" s="3" t="n">
        <f aca="false">IF(AG166="",0,AG166)</f>
        <v>0</v>
      </c>
      <c r="AI166" s="3" t="n">
        <f aca="false">IF(AG166="",1,0)</f>
        <v>0</v>
      </c>
      <c r="AJ166" s="3" t="n">
        <f aca="false">Missing_Matrix!W166</f>
        <v>1</v>
      </c>
      <c r="AK166" s="2" t="str">
        <f aca="false">IF(AJ166=0,"keep","drop")</f>
        <v>drop</v>
      </c>
      <c r="AL166" s="2" t="str">
        <f aca="false">IF(Missing_Matrix!B166+Missing_Matrix!G166+Missing_Matrix!H166+Missing_Matrix!J166+Missing_Matrix!K166+Missing_Matrix!L166+Missing_Matrix!M166+Missing_Matrix!U166=0,"keep","drop")</f>
        <v>keep</v>
      </c>
    </row>
    <row r="167" customFormat="false" ht="15" hidden="false" customHeight="false" outlineLevel="0" collapsed="false">
      <c r="A167" s="2" t="str">
        <f aca="false">Clean!A167</f>
        <v>CL00166</v>
      </c>
      <c r="B167" s="3" t="n">
        <f aca="false">Clean!B167</f>
        <v>57</v>
      </c>
      <c r="C167" s="3" t="n">
        <f aca="false">IF(B167="",Strategies!$B$5,B167)</f>
        <v>57</v>
      </c>
      <c r="D167" s="3" t="n">
        <f aca="false">IF(B167="",1,0)</f>
        <v>0</v>
      </c>
      <c r="E167" s="2" t="str">
        <f aca="false">Clean!E167</f>
        <v>Employee</v>
      </c>
      <c r="F167" s="2" t="str">
        <f aca="false">IF(E167="","Unknown",E167)</f>
        <v>Employee</v>
      </c>
      <c r="G167" s="4" t="n">
        <f aca="false">Clean!G167</f>
        <v>29200</v>
      </c>
      <c r="H167" s="4" t="n">
        <f aca="false">IF(G167="",Strategies!$B$7,G167)</f>
        <v>29200</v>
      </c>
      <c r="I167" s="4" t="n">
        <f aca="false">IF(G167="",Strategies!$B$8,G167)</f>
        <v>29200</v>
      </c>
      <c r="J167" s="4" t="n">
        <f aca="false">IF(G167="",IFERROR(VLOOKUP(E167,Strategies!$A$26:$G$35,7,FALSE()),Strategies!$B$8),G167)</f>
        <v>29200</v>
      </c>
      <c r="K167" s="3" t="n">
        <f aca="false">IF(G167="",1,0)</f>
        <v>0</v>
      </c>
      <c r="L167" s="3" t="n">
        <f aca="false">Clean!H167</f>
        <v>9</v>
      </c>
      <c r="M167" s="5" t="n">
        <f aca="false">Clean!I167</f>
        <v>42652</v>
      </c>
      <c r="N167" s="3" t="n">
        <f aca="false">IF(L167="",IF(M167="",Strategies!$B$6,DATEDIF(M167,DATE(2026,9,13),"y")),L167)</f>
        <v>9</v>
      </c>
      <c r="O167" s="2" t="str">
        <f aca="false">IF(L167&lt;&gt;"","observed",IF(M167&lt;&gt;"","derived from date","median (fallback)"))</f>
        <v>observed</v>
      </c>
      <c r="P167" s="4" t="n">
        <f aca="false">Clean!M167</f>
        <v>14121.54</v>
      </c>
      <c r="Q167" s="4" t="n">
        <f aca="false">IF(P167="",Strategies!$B$9,P167)</f>
        <v>14121.54</v>
      </c>
      <c r="R167" s="3" t="n">
        <f aca="false">IF(P167="",1,0)</f>
        <v>0</v>
      </c>
      <c r="S167" s="3" t="n">
        <f aca="false">Clean!U167</f>
        <v>600</v>
      </c>
      <c r="T167" s="3" t="n">
        <f aca="false">IF(S167="",Strategies!$B$10,S167)</f>
        <v>600</v>
      </c>
      <c r="U167" s="2" t="str">
        <f aca="false">Clean!J167</f>
        <v>Branch</v>
      </c>
      <c r="V167" s="2" t="str">
        <f aca="false">IF(U167="",Strategies!$B$11,U167)</f>
        <v>Branch</v>
      </c>
      <c r="W167" s="2" t="str">
        <f aca="false">IF(U167="","Unknown",U167)</f>
        <v>Branch</v>
      </c>
      <c r="X167" s="4" t="n">
        <f aca="false">Clean!Q167</f>
        <v>6500</v>
      </c>
      <c r="Y167" s="4" t="n">
        <f aca="false">Clean!R167</f>
        <v>476.39</v>
      </c>
      <c r="Z167" s="4" t="n">
        <f aca="false">IF(X167="",IF(Y167="",0,""),X167)</f>
        <v>6500</v>
      </c>
      <c r="AA167" s="4" t="n">
        <f aca="false">IF(Y167="",IF(X167="",0,IF(X167=0,0,ROUND(X167*Strategies!$B$12,2))),Y167)</f>
        <v>476.39</v>
      </c>
      <c r="AB167" s="2" t="str">
        <f aca="false">IF(AND(X167="",Y167=""),"no card (structural)",IF(X167="","limit missing – verify",IF(Y167="","spend imputed by ratio","complete")))</f>
        <v>complete</v>
      </c>
      <c r="AC167" s="4" t="n">
        <f aca="false">Clean!S167</f>
        <v>117000</v>
      </c>
      <c r="AD167" s="4" t="n">
        <f aca="false">Clean!T167</f>
        <v>606</v>
      </c>
      <c r="AE167" s="4" t="n">
        <f aca="false">IF(AC167="",IF(AD167="",0,""),AC167)</f>
        <v>117000</v>
      </c>
      <c r="AF167" s="4" t="n">
        <f aca="false">IF(AD167="",IF(AC167="",0,IF(AC167=0,0,ROUND(AC167*Strategies!$B$13,0))),AD167)</f>
        <v>606</v>
      </c>
      <c r="AG167" s="3" t="n">
        <f aca="false">Clean!V167</f>
        <v>1</v>
      </c>
      <c r="AH167" s="3" t="n">
        <f aca="false">IF(AG167="",0,AG167)</f>
        <v>1</v>
      </c>
      <c r="AI167" s="3" t="n">
        <f aca="false">IF(AG167="",1,0)</f>
        <v>0</v>
      </c>
      <c r="AJ167" s="3" t="n">
        <f aca="false">Missing_Matrix!W167</f>
        <v>0</v>
      </c>
      <c r="AK167" s="2" t="str">
        <f aca="false">IF(AJ167=0,"keep","drop")</f>
        <v>keep</v>
      </c>
      <c r="AL167" s="2" t="str">
        <f aca="false">IF(Missing_Matrix!B167+Missing_Matrix!G167+Missing_Matrix!H167+Missing_Matrix!J167+Missing_Matrix!K167+Missing_Matrix!L167+Missing_Matrix!M167+Missing_Matrix!U167=0,"keep","drop")</f>
        <v>keep</v>
      </c>
    </row>
    <row r="168" customFormat="false" ht="15" hidden="false" customHeight="false" outlineLevel="0" collapsed="false">
      <c r="A168" s="2" t="str">
        <f aca="false">Clean!A168</f>
        <v>CL00167</v>
      </c>
      <c r="B168" s="3" t="n">
        <f aca="false">Clean!B168</f>
        <v>58</v>
      </c>
      <c r="C168" s="3" t="n">
        <f aca="false">IF(B168="",Strategies!$B$5,B168)</f>
        <v>58</v>
      </c>
      <c r="D168" s="3" t="n">
        <f aca="false">IF(B168="",1,0)</f>
        <v>0</v>
      </c>
      <c r="E168" s="2" t="str">
        <f aca="false">Clean!E168</f>
        <v>Employee</v>
      </c>
      <c r="F168" s="2" t="str">
        <f aca="false">IF(E168="","Unknown",E168)</f>
        <v>Employee</v>
      </c>
      <c r="G168" s="4" t="n">
        <f aca="false">Clean!G168</f>
        <v>29600</v>
      </c>
      <c r="H168" s="4" t="n">
        <f aca="false">IF(G168="",Strategies!$B$7,G168)</f>
        <v>29600</v>
      </c>
      <c r="I168" s="4" t="n">
        <f aca="false">IF(G168="",Strategies!$B$8,G168)</f>
        <v>29600</v>
      </c>
      <c r="J168" s="4" t="n">
        <f aca="false">IF(G168="",IFERROR(VLOOKUP(E168,Strategies!$A$26:$G$35,7,FALSE()),Strategies!$B$8),G168)</f>
        <v>29600</v>
      </c>
      <c r="K168" s="3" t="n">
        <f aca="false">IF(G168="",1,0)</f>
        <v>0</v>
      </c>
      <c r="L168" s="3" t="n">
        <f aca="false">Clean!H168</f>
        <v>12</v>
      </c>
      <c r="M168" s="5" t="n">
        <f aca="false">Clean!I168</f>
        <v>41630</v>
      </c>
      <c r="N168" s="3" t="n">
        <f aca="false">IF(L168="",IF(M168="",Strategies!$B$6,DATEDIF(M168,DATE(2026,9,13),"y")),L168)</f>
        <v>12</v>
      </c>
      <c r="O168" s="2" t="str">
        <f aca="false">IF(L168&lt;&gt;"","observed",IF(M168&lt;&gt;"","derived from date","median (fallback)"))</f>
        <v>observed</v>
      </c>
      <c r="P168" s="4" t="n">
        <f aca="false">Clean!M168</f>
        <v>0</v>
      </c>
      <c r="Q168" s="4" t="n">
        <f aca="false">IF(P168="",Strategies!$B$9,P168)</f>
        <v>0</v>
      </c>
      <c r="R168" s="3" t="n">
        <f aca="false">IF(P168="",1,0)</f>
        <v>0</v>
      </c>
      <c r="S168" s="3" t="n">
        <f aca="false">Clean!U168</f>
        <v>574</v>
      </c>
      <c r="T168" s="3" t="n">
        <f aca="false">IF(S168="",Strategies!$B$10,S168)</f>
        <v>574</v>
      </c>
      <c r="U168" s="2" t="str">
        <f aca="false">Clean!J168</f>
        <v>Online Banking</v>
      </c>
      <c r="V168" s="2" t="str">
        <f aca="false">IF(U168="",Strategies!$B$11,U168)</f>
        <v>Online Banking</v>
      </c>
      <c r="W168" s="2" t="str">
        <f aca="false">IF(U168="","Unknown",U168)</f>
        <v>Online Banking</v>
      </c>
      <c r="X168" s="4" t="n">
        <f aca="false">Clean!Q168</f>
        <v>7000</v>
      </c>
      <c r="Y168" s="4" t="n">
        <f aca="false">Clean!R168</f>
        <v>3029.92</v>
      </c>
      <c r="Z168" s="4" t="n">
        <f aca="false">IF(X168="",IF(Y168="",0,""),X168)</f>
        <v>7000</v>
      </c>
      <c r="AA168" s="4" t="n">
        <f aca="false">IF(Y168="",IF(X168="",0,IF(X168=0,0,ROUND(X168*Strategies!$B$12,2))),Y168)</f>
        <v>3029.92</v>
      </c>
      <c r="AB168" s="2" t="str">
        <f aca="false">IF(AND(X168="",Y168=""),"no card (structural)",IF(X168="","limit missing – verify",IF(Y168="","spend imputed by ratio","complete")))</f>
        <v>complete</v>
      </c>
      <c r="AC168" s="4" t="n">
        <f aca="false">Clean!S168</f>
        <v>0</v>
      </c>
      <c r="AD168" s="4" t="n">
        <f aca="false">Clean!T168</f>
        <v>0</v>
      </c>
      <c r="AE168" s="4" t="n">
        <f aca="false">IF(AC168="",IF(AD168="",0,""),AC168)</f>
        <v>0</v>
      </c>
      <c r="AF168" s="4" t="n">
        <f aca="false">IF(AD168="",IF(AC168="",0,IF(AC168=0,0,ROUND(AC168*Strategies!$B$13,0))),AD168)</f>
        <v>0</v>
      </c>
      <c r="AG168" s="3" t="str">
        <f aca="false">Clean!V168</f>
        <v/>
      </c>
      <c r="AH168" s="3" t="n">
        <f aca="false">IF(AG168="",0,AG168)</f>
        <v>0</v>
      </c>
      <c r="AI168" s="3" t="n">
        <f aca="false">IF(AG168="",1,0)</f>
        <v>1</v>
      </c>
      <c r="AJ168" s="3" t="n">
        <f aca="false">Missing_Matrix!W168</f>
        <v>1</v>
      </c>
      <c r="AK168" s="2" t="str">
        <f aca="false">IF(AJ168=0,"keep","drop")</f>
        <v>drop</v>
      </c>
      <c r="AL168" s="2" t="str">
        <f aca="false">IF(Missing_Matrix!B168+Missing_Matrix!G168+Missing_Matrix!H168+Missing_Matrix!J168+Missing_Matrix!K168+Missing_Matrix!L168+Missing_Matrix!M168+Missing_Matrix!U168=0,"keep","drop")</f>
        <v>keep</v>
      </c>
    </row>
    <row r="169" customFormat="false" ht="15" hidden="false" customHeight="false" outlineLevel="0" collapsed="false">
      <c r="A169" s="2" t="str">
        <f aca="false">Clean!A169</f>
        <v>CL00168</v>
      </c>
      <c r="B169" s="3" t="n">
        <f aca="false">Clean!B169</f>
        <v>40</v>
      </c>
      <c r="C169" s="3" t="n">
        <f aca="false">IF(B169="",Strategies!$B$5,B169)</f>
        <v>40</v>
      </c>
      <c r="D169" s="3" t="n">
        <f aca="false">IF(B169="",1,0)</f>
        <v>0</v>
      </c>
      <c r="E169" s="2" t="str">
        <f aca="false">Clean!E169</f>
        <v>Employee</v>
      </c>
      <c r="F169" s="2" t="str">
        <f aca="false">IF(E169="","Unknown",E169)</f>
        <v>Employee</v>
      </c>
      <c r="G169" s="4" t="n">
        <f aca="false">Clean!G169</f>
        <v>35900</v>
      </c>
      <c r="H169" s="4" t="n">
        <f aca="false">IF(G169="",Strategies!$B$7,G169)</f>
        <v>35900</v>
      </c>
      <c r="I169" s="4" t="n">
        <f aca="false">IF(G169="",Strategies!$B$8,G169)</f>
        <v>35900</v>
      </c>
      <c r="J169" s="4" t="n">
        <f aca="false">IF(G169="",IFERROR(VLOOKUP(E169,Strategies!$A$26:$G$35,7,FALSE()),Strategies!$B$8),G169)</f>
        <v>35900</v>
      </c>
      <c r="K169" s="3" t="n">
        <f aca="false">IF(G169="",1,0)</f>
        <v>0</v>
      </c>
      <c r="L169" s="3" t="n">
        <f aca="false">Clean!H169</f>
        <v>5</v>
      </c>
      <c r="M169" s="5" t="n">
        <f aca="false">Clean!I169</f>
        <v>44099</v>
      </c>
      <c r="N169" s="3" t="n">
        <f aca="false">IF(L169="",IF(M169="",Strategies!$B$6,DATEDIF(M169,DATE(2026,9,13),"y")),L169)</f>
        <v>5</v>
      </c>
      <c r="O169" s="2" t="str">
        <f aca="false">IF(L169&lt;&gt;"","observed",IF(M169&lt;&gt;"","derived from date","median (fallback)"))</f>
        <v>observed</v>
      </c>
      <c r="P169" s="4" t="n">
        <f aca="false">Clean!M169</f>
        <v>18187.29</v>
      </c>
      <c r="Q169" s="4" t="n">
        <f aca="false">IF(P169="",Strategies!$B$9,P169)</f>
        <v>18187.29</v>
      </c>
      <c r="R169" s="3" t="n">
        <f aca="false">IF(P169="",1,0)</f>
        <v>0</v>
      </c>
      <c r="S169" s="3" t="n">
        <f aca="false">Clean!U169</f>
        <v>613</v>
      </c>
      <c r="T169" s="3" t="n">
        <f aca="false">IF(S169="",Strategies!$B$10,S169)</f>
        <v>613</v>
      </c>
      <c r="U169" s="2" t="str">
        <f aca="false">Clean!J169</f>
        <v>App</v>
      </c>
      <c r="V169" s="2" t="str">
        <f aca="false">IF(U169="",Strategies!$B$11,U169)</f>
        <v>App</v>
      </c>
      <c r="W169" s="2" t="str">
        <f aca="false">IF(U169="","Unknown",U169)</f>
        <v>App</v>
      </c>
      <c r="X169" s="4" t="n">
        <f aca="false">Clean!Q169</f>
        <v>7500</v>
      </c>
      <c r="Y169" s="4" t="n">
        <f aca="false">Clean!R169</f>
        <v>2521.59</v>
      </c>
      <c r="Z169" s="4" t="n">
        <f aca="false">IF(X169="",IF(Y169="",0,""),X169)</f>
        <v>7500</v>
      </c>
      <c r="AA169" s="4" t="n">
        <f aca="false">IF(Y169="",IF(X169="",0,IF(X169=0,0,ROUND(X169*Strategies!$B$12,2))),Y169)</f>
        <v>2521.59</v>
      </c>
      <c r="AB169" s="2" t="str">
        <f aca="false">IF(AND(X169="",Y169=""),"no card (structural)",IF(X169="","limit missing – verify",IF(Y169="","spend imputed by ratio","complete")))</f>
        <v>complete</v>
      </c>
      <c r="AC169" s="4" t="str">
        <f aca="false">Clean!S169</f>
        <v/>
      </c>
      <c r="AD169" s="4" t="str">
        <f aca="false">Clean!T169</f>
        <v/>
      </c>
      <c r="AE169" s="4" t="n">
        <f aca="false">IF(AC169="",IF(AD169="",0,""),AC169)</f>
        <v>0</v>
      </c>
      <c r="AF169" s="4" t="n">
        <f aca="false">IF(AD169="",IF(AC169="",0,IF(AC169=0,0,ROUND(AC169*Strategies!$B$13,0))),AD169)</f>
        <v>0</v>
      </c>
      <c r="AG169" s="3" t="str">
        <f aca="false">Clean!V169</f>
        <v/>
      </c>
      <c r="AH169" s="3" t="n">
        <f aca="false">IF(AG169="",0,AG169)</f>
        <v>0</v>
      </c>
      <c r="AI169" s="3" t="n">
        <f aca="false">IF(AG169="",1,0)</f>
        <v>1</v>
      </c>
      <c r="AJ169" s="3" t="n">
        <f aca="false">Missing_Matrix!W169</f>
        <v>3</v>
      </c>
      <c r="AK169" s="2" t="str">
        <f aca="false">IF(AJ169=0,"keep","drop")</f>
        <v>drop</v>
      </c>
      <c r="AL169" s="2" t="str">
        <f aca="false">IF(Missing_Matrix!B169+Missing_Matrix!G169+Missing_Matrix!H169+Missing_Matrix!J169+Missing_Matrix!K169+Missing_Matrix!L169+Missing_Matrix!M169+Missing_Matrix!U169=0,"keep","drop")</f>
        <v>keep</v>
      </c>
    </row>
    <row r="170" customFormat="false" ht="15" hidden="false" customHeight="false" outlineLevel="0" collapsed="false">
      <c r="A170" s="2" t="str">
        <f aca="false">Clean!A170</f>
        <v>CL00169</v>
      </c>
      <c r="B170" s="3" t="n">
        <f aca="false">Clean!B170</f>
        <v>50</v>
      </c>
      <c r="C170" s="3" t="n">
        <f aca="false">IF(B170="",Strategies!$B$5,B170)</f>
        <v>50</v>
      </c>
      <c r="D170" s="3" t="n">
        <f aca="false">IF(B170="",1,0)</f>
        <v>0</v>
      </c>
      <c r="E170" s="2" t="str">
        <f aca="false">Clean!E170</f>
        <v>Executive</v>
      </c>
      <c r="F170" s="2" t="str">
        <f aca="false">IF(E170="","Unknown",E170)</f>
        <v>Executive</v>
      </c>
      <c r="G170" s="4" t="n">
        <f aca="false">Clean!G170</f>
        <v>119700</v>
      </c>
      <c r="H170" s="4" t="n">
        <f aca="false">IF(G170="",Strategies!$B$7,G170)</f>
        <v>119700</v>
      </c>
      <c r="I170" s="4" t="n">
        <f aca="false">IF(G170="",Strategies!$B$8,G170)</f>
        <v>119700</v>
      </c>
      <c r="J170" s="4" t="n">
        <f aca="false">IF(G170="",IFERROR(VLOOKUP(E170,Strategies!$A$26:$G$35,7,FALSE()),Strategies!$B$8),G170)</f>
        <v>119700</v>
      </c>
      <c r="K170" s="3" t="n">
        <f aca="false">IF(G170="",1,0)</f>
        <v>0</v>
      </c>
      <c r="L170" s="3" t="n">
        <f aca="false">Clean!H170</f>
        <v>5</v>
      </c>
      <c r="M170" s="5" t="n">
        <f aca="false">Clean!I170</f>
        <v>44383</v>
      </c>
      <c r="N170" s="3" t="n">
        <f aca="false">IF(L170="",IF(M170="",Strategies!$B$6,DATEDIF(M170,DATE(2026,9,13),"y")),L170)</f>
        <v>5</v>
      </c>
      <c r="O170" s="2" t="str">
        <f aca="false">IF(L170&lt;&gt;"","observed",IF(M170&lt;&gt;"","derived from date","median (fallback)"))</f>
        <v>observed</v>
      </c>
      <c r="P170" s="4" t="n">
        <f aca="false">Clean!M170</f>
        <v>45890.28</v>
      </c>
      <c r="Q170" s="4" t="n">
        <f aca="false">IF(P170="",Strategies!$B$9,P170)</f>
        <v>45890.28</v>
      </c>
      <c r="R170" s="3" t="n">
        <f aca="false">IF(P170="",1,0)</f>
        <v>0</v>
      </c>
      <c r="S170" s="3" t="n">
        <f aca="false">Clean!U170</f>
        <v>628</v>
      </c>
      <c r="T170" s="3" t="n">
        <f aca="false">IF(S170="",Strategies!$B$10,S170)</f>
        <v>628</v>
      </c>
      <c r="U170" s="2" t="str">
        <f aca="false">Clean!J170</f>
        <v/>
      </c>
      <c r="V170" s="2" t="str">
        <f aca="false">IF(U170="",Strategies!$B$11,U170)</f>
        <v>App</v>
      </c>
      <c r="W170" s="2" t="str">
        <f aca="false">IF(U170="","Unknown",U170)</f>
        <v>Unknown</v>
      </c>
      <c r="X170" s="4" t="n">
        <f aca="false">Clean!Q170</f>
        <v>15000</v>
      </c>
      <c r="Y170" s="4" t="n">
        <f aca="false">Clean!R170</f>
        <v>5657.72</v>
      </c>
      <c r="Z170" s="4" t="n">
        <f aca="false">IF(X170="",IF(Y170="",0,""),X170)</f>
        <v>15000</v>
      </c>
      <c r="AA170" s="4" t="n">
        <f aca="false">IF(Y170="",IF(X170="",0,IF(X170=0,0,ROUND(X170*Strategies!$B$12,2))),Y170)</f>
        <v>5657.72</v>
      </c>
      <c r="AB170" s="2" t="str">
        <f aca="false">IF(AND(X170="",Y170=""),"no card (structural)",IF(X170="","limit missing – verify",IF(Y170="","spend imputed by ratio","complete")))</f>
        <v>complete</v>
      </c>
      <c r="AC170" s="4" t="n">
        <f aca="false">Clean!S170</f>
        <v>304000</v>
      </c>
      <c r="AD170" s="4" t="n">
        <f aca="false">Clean!T170</f>
        <v>1506</v>
      </c>
      <c r="AE170" s="4" t="n">
        <f aca="false">IF(AC170="",IF(AD170="",0,""),AC170)</f>
        <v>304000</v>
      </c>
      <c r="AF170" s="4" t="n">
        <f aca="false">IF(AD170="",IF(AC170="",0,IF(AC170=0,0,ROUND(AC170*Strategies!$B$13,0))),AD170)</f>
        <v>1506</v>
      </c>
      <c r="AG170" s="3" t="n">
        <f aca="false">Clean!V170</f>
        <v>0</v>
      </c>
      <c r="AH170" s="3" t="n">
        <f aca="false">IF(AG170="",0,AG170)</f>
        <v>0</v>
      </c>
      <c r="AI170" s="3" t="n">
        <f aca="false">IF(AG170="",1,0)</f>
        <v>0</v>
      </c>
      <c r="AJ170" s="3" t="n">
        <f aca="false">Missing_Matrix!W170</f>
        <v>1</v>
      </c>
      <c r="AK170" s="2" t="str">
        <f aca="false">IF(AJ170=0,"keep","drop")</f>
        <v>drop</v>
      </c>
      <c r="AL170" s="2" t="str">
        <f aca="false">IF(Missing_Matrix!B170+Missing_Matrix!G170+Missing_Matrix!H170+Missing_Matrix!J170+Missing_Matrix!K170+Missing_Matrix!L170+Missing_Matrix!M170+Missing_Matrix!U170=0,"keep","drop")</f>
        <v>drop</v>
      </c>
    </row>
    <row r="171" customFormat="false" ht="15" hidden="false" customHeight="false" outlineLevel="0" collapsed="false">
      <c r="A171" s="2" t="str">
        <f aca="false">Clean!A171</f>
        <v>CL00170</v>
      </c>
      <c r="B171" s="3" t="n">
        <f aca="false">Clean!B171</f>
        <v>69</v>
      </c>
      <c r="C171" s="3" t="n">
        <f aca="false">IF(B171="",Strategies!$B$5,B171)</f>
        <v>69</v>
      </c>
      <c r="D171" s="3" t="n">
        <f aca="false">IF(B171="",1,0)</f>
        <v>0</v>
      </c>
      <c r="E171" s="2" t="str">
        <f aca="false">Clean!E171</f>
        <v>Retired</v>
      </c>
      <c r="F171" s="2" t="str">
        <f aca="false">IF(E171="","Unknown",E171)</f>
        <v>Retired</v>
      </c>
      <c r="G171" s="4" t="n">
        <f aca="false">Clean!G171</f>
        <v>20900</v>
      </c>
      <c r="H171" s="4" t="n">
        <f aca="false">IF(G171="",Strategies!$B$7,G171)</f>
        <v>20900</v>
      </c>
      <c r="I171" s="4" t="n">
        <f aca="false">IF(G171="",Strategies!$B$8,G171)</f>
        <v>20900</v>
      </c>
      <c r="J171" s="4" t="n">
        <f aca="false">IF(G171="",IFERROR(VLOOKUP(E171,Strategies!$A$26:$G$35,7,FALSE()),Strategies!$B$8),G171)</f>
        <v>20900</v>
      </c>
      <c r="K171" s="3" t="n">
        <f aca="false">IF(G171="",1,0)</f>
        <v>0</v>
      </c>
      <c r="L171" s="3" t="n">
        <f aca="false">Clean!H171</f>
        <v>25</v>
      </c>
      <c r="M171" s="5" t="n">
        <f aca="false">Clean!I171</f>
        <v>36789</v>
      </c>
      <c r="N171" s="3" t="n">
        <f aca="false">IF(L171="",IF(M171="",Strategies!$B$6,DATEDIF(M171,DATE(2026,9,13),"y")),L171)</f>
        <v>25</v>
      </c>
      <c r="O171" s="2" t="str">
        <f aca="false">IF(L171&lt;&gt;"","observed",IF(M171&lt;&gt;"","derived from date","median (fallback)"))</f>
        <v>observed</v>
      </c>
      <c r="P171" s="4" t="n">
        <f aca="false">Clean!M171</f>
        <v>37220.34</v>
      </c>
      <c r="Q171" s="4" t="n">
        <f aca="false">IF(P171="",Strategies!$B$9,P171)</f>
        <v>37220.34</v>
      </c>
      <c r="R171" s="3" t="n">
        <f aca="false">IF(P171="",1,0)</f>
        <v>0</v>
      </c>
      <c r="S171" s="3" t="n">
        <f aca="false">Clean!U171</f>
        <v>614</v>
      </c>
      <c r="T171" s="3" t="n">
        <f aca="false">IF(S171="",Strategies!$B$10,S171)</f>
        <v>614</v>
      </c>
      <c r="U171" s="2" t="str">
        <f aca="false">Clean!J171</f>
        <v>Branch</v>
      </c>
      <c r="V171" s="2" t="str">
        <f aca="false">IF(U171="",Strategies!$B$11,U171)</f>
        <v>Branch</v>
      </c>
      <c r="W171" s="2" t="str">
        <f aca="false">IF(U171="","Unknown",U171)</f>
        <v>Branch</v>
      </c>
      <c r="X171" s="4" t="str">
        <f aca="false">Clean!Q171</f>
        <v/>
      </c>
      <c r="Y171" s="4" t="str">
        <f aca="false">Clean!R171</f>
        <v/>
      </c>
      <c r="Z171" s="4" t="n">
        <f aca="false">IF(X171="",IF(Y171="",0,""),X171)</f>
        <v>0</v>
      </c>
      <c r="AA171" s="4" t="n">
        <f aca="false">IF(Y171="",IF(X171="",0,IF(X171=0,0,ROUND(X171*Strategies!$B$12,2))),Y171)</f>
        <v>0</v>
      </c>
      <c r="AB171" s="2" t="str">
        <f aca="false">IF(AND(X171="",Y171=""),"no card (structural)",IF(X171="","limit missing – verify",IF(Y171="","spend imputed by ratio","complete")))</f>
        <v>no card (structural)</v>
      </c>
      <c r="AC171" s="4" t="str">
        <f aca="false">Clean!S171</f>
        <v/>
      </c>
      <c r="AD171" s="4" t="str">
        <f aca="false">Clean!T171</f>
        <v/>
      </c>
      <c r="AE171" s="4" t="n">
        <f aca="false">IF(AC171="",IF(AD171="",0,""),AC171)</f>
        <v>0</v>
      </c>
      <c r="AF171" s="4" t="n">
        <f aca="false">IF(AD171="",IF(AC171="",0,IF(AC171=0,0,ROUND(AC171*Strategies!$B$13,0))),AD171)</f>
        <v>0</v>
      </c>
      <c r="AG171" s="3" t="n">
        <f aca="false">Clean!V171</f>
        <v>1</v>
      </c>
      <c r="AH171" s="3" t="n">
        <f aca="false">IF(AG171="",0,AG171)</f>
        <v>1</v>
      </c>
      <c r="AI171" s="3" t="n">
        <f aca="false">IF(AG171="",1,0)</f>
        <v>0</v>
      </c>
      <c r="AJ171" s="3" t="n">
        <f aca="false">Missing_Matrix!W171</f>
        <v>4</v>
      </c>
      <c r="AK171" s="2" t="str">
        <f aca="false">IF(AJ171=0,"keep","drop")</f>
        <v>drop</v>
      </c>
      <c r="AL171" s="2" t="str">
        <f aca="false">IF(Missing_Matrix!B171+Missing_Matrix!G171+Missing_Matrix!H171+Missing_Matrix!J171+Missing_Matrix!K171+Missing_Matrix!L171+Missing_Matrix!M171+Missing_Matrix!U171=0,"keep","drop")</f>
        <v>keep</v>
      </c>
    </row>
    <row r="172" customFormat="false" ht="15" hidden="false" customHeight="false" outlineLevel="0" collapsed="false">
      <c r="A172" s="2" t="str">
        <f aca="false">Clean!A172</f>
        <v>CL00171</v>
      </c>
      <c r="B172" s="3" t="n">
        <f aca="false">Clean!B172</f>
        <v>48</v>
      </c>
      <c r="C172" s="3" t="n">
        <f aca="false">IF(B172="",Strategies!$B$5,B172)</f>
        <v>48</v>
      </c>
      <c r="D172" s="3" t="n">
        <f aca="false">IF(B172="",1,0)</f>
        <v>0</v>
      </c>
      <c r="E172" s="2" t="str">
        <f aca="false">Clean!E172</f>
        <v>Manual worker</v>
      </c>
      <c r="F172" s="2" t="str">
        <f aca="false">IF(E172="","Unknown",E172)</f>
        <v>Manual worker</v>
      </c>
      <c r="G172" s="4" t="n">
        <f aca="false">Clean!G172</f>
        <v>28300</v>
      </c>
      <c r="H172" s="4" t="n">
        <f aca="false">IF(G172="",Strategies!$B$7,G172)</f>
        <v>28300</v>
      </c>
      <c r="I172" s="4" t="n">
        <f aca="false">IF(G172="",Strategies!$B$8,G172)</f>
        <v>28300</v>
      </c>
      <c r="J172" s="4" t="n">
        <f aca="false">IF(G172="",IFERROR(VLOOKUP(E172,Strategies!$A$26:$G$35,7,FALSE()),Strategies!$B$8),G172)</f>
        <v>28300</v>
      </c>
      <c r="K172" s="3" t="n">
        <f aca="false">IF(G172="",1,0)</f>
        <v>0</v>
      </c>
      <c r="L172" s="3" t="n">
        <f aca="false">Clean!H172</f>
        <v>7</v>
      </c>
      <c r="M172" s="5" t="n">
        <f aca="false">Clean!I172</f>
        <v>43551</v>
      </c>
      <c r="N172" s="3" t="n">
        <f aca="false">IF(L172="",IF(M172="",Strategies!$B$6,DATEDIF(M172,DATE(2026,9,13),"y")),L172)</f>
        <v>7</v>
      </c>
      <c r="O172" s="2" t="str">
        <f aca="false">IF(L172&lt;&gt;"","observed",IF(M172&lt;&gt;"","derived from date","median (fallback)"))</f>
        <v>observed</v>
      </c>
      <c r="P172" s="4" t="n">
        <f aca="false">Clean!M172</f>
        <v>22620.98</v>
      </c>
      <c r="Q172" s="4" t="n">
        <f aca="false">IF(P172="",Strategies!$B$9,P172)</f>
        <v>22620.98</v>
      </c>
      <c r="R172" s="3" t="n">
        <f aca="false">IF(P172="",1,0)</f>
        <v>0</v>
      </c>
      <c r="S172" s="3" t="n">
        <f aca="false">Clean!U172</f>
        <v>631</v>
      </c>
      <c r="T172" s="3" t="n">
        <f aca="false">IF(S172="",Strategies!$B$10,S172)</f>
        <v>631</v>
      </c>
      <c r="U172" s="2" t="str">
        <f aca="false">Clean!J172</f>
        <v>Online Banking</v>
      </c>
      <c r="V172" s="2" t="str">
        <f aca="false">IF(U172="",Strategies!$B$11,U172)</f>
        <v>Online Banking</v>
      </c>
      <c r="W172" s="2" t="str">
        <f aca="false">IF(U172="","Unknown",U172)</f>
        <v>Online Banking</v>
      </c>
      <c r="X172" s="4" t="n">
        <f aca="false">Clean!Q172</f>
        <v>0</v>
      </c>
      <c r="Y172" s="4" t="n">
        <f aca="false">Clean!R172</f>
        <v>0</v>
      </c>
      <c r="Z172" s="4" t="n">
        <f aca="false">IF(X172="",IF(Y172="",0,""),X172)</f>
        <v>0</v>
      </c>
      <c r="AA172" s="4" t="n">
        <f aca="false">IF(Y172="",IF(X172="",0,IF(X172=0,0,ROUND(X172*Strategies!$B$12,2))),Y172)</f>
        <v>0</v>
      </c>
      <c r="AB172" s="2" t="str">
        <f aca="false">IF(AND(X172="",Y172=""),"no card (structural)",IF(X172="","limit missing – verify",IF(Y172="","spend imputed by ratio","complete")))</f>
        <v>complete</v>
      </c>
      <c r="AC172" s="4" t="n">
        <f aca="false">Clean!S172</f>
        <v>110000</v>
      </c>
      <c r="AD172" s="4" t="n">
        <f aca="false">Clean!T172</f>
        <v>547</v>
      </c>
      <c r="AE172" s="4" t="n">
        <f aca="false">IF(AC172="",IF(AD172="",0,""),AC172)</f>
        <v>110000</v>
      </c>
      <c r="AF172" s="4" t="n">
        <f aca="false">IF(AD172="",IF(AC172="",0,IF(AC172=0,0,ROUND(AC172*Strategies!$B$13,0))),AD172)</f>
        <v>547</v>
      </c>
      <c r="AG172" s="3" t="str">
        <f aca="false">Clean!V172</f>
        <v/>
      </c>
      <c r="AH172" s="3" t="n">
        <f aca="false">IF(AG172="",0,AG172)</f>
        <v>0</v>
      </c>
      <c r="AI172" s="3" t="n">
        <f aca="false">IF(AG172="",1,0)</f>
        <v>1</v>
      </c>
      <c r="AJ172" s="3" t="n">
        <f aca="false">Missing_Matrix!W172</f>
        <v>1</v>
      </c>
      <c r="AK172" s="2" t="str">
        <f aca="false">IF(AJ172=0,"keep","drop")</f>
        <v>drop</v>
      </c>
      <c r="AL172" s="2" t="str">
        <f aca="false">IF(Missing_Matrix!B172+Missing_Matrix!G172+Missing_Matrix!H172+Missing_Matrix!J172+Missing_Matrix!K172+Missing_Matrix!L172+Missing_Matrix!M172+Missing_Matrix!U172=0,"keep","drop")</f>
        <v>keep</v>
      </c>
    </row>
    <row r="173" customFormat="false" ht="15" hidden="false" customHeight="false" outlineLevel="0" collapsed="false">
      <c r="A173" s="2" t="str">
        <f aca="false">Clean!A173</f>
        <v>CL00172</v>
      </c>
      <c r="B173" s="3" t="n">
        <f aca="false">Clean!B173</f>
        <v>57</v>
      </c>
      <c r="C173" s="3" t="n">
        <f aca="false">IF(B173="",Strategies!$B$5,B173)</f>
        <v>57</v>
      </c>
      <c r="D173" s="3" t="n">
        <f aca="false">IF(B173="",1,0)</f>
        <v>0</v>
      </c>
      <c r="E173" s="2" t="str">
        <f aca="false">Clean!E173</f>
        <v>Manual worker</v>
      </c>
      <c r="F173" s="2" t="str">
        <f aca="false">IF(E173="","Unknown",E173)</f>
        <v>Manual worker</v>
      </c>
      <c r="G173" s="4" t="n">
        <f aca="false">Clean!G173</f>
        <v>20300</v>
      </c>
      <c r="H173" s="4" t="n">
        <f aca="false">IF(G173="",Strategies!$B$7,G173)</f>
        <v>20300</v>
      </c>
      <c r="I173" s="4" t="n">
        <f aca="false">IF(G173="",Strategies!$B$8,G173)</f>
        <v>20300</v>
      </c>
      <c r="J173" s="4" t="n">
        <f aca="false">IF(G173="",IFERROR(VLOOKUP(E173,Strategies!$A$26:$G$35,7,FALSE()),Strategies!$B$8),G173)</f>
        <v>20300</v>
      </c>
      <c r="K173" s="3" t="n">
        <f aca="false">IF(G173="",1,0)</f>
        <v>0</v>
      </c>
      <c r="L173" s="3" t="str">
        <f aca="false">Clean!H173</f>
        <v/>
      </c>
      <c r="M173" s="5" t="n">
        <f aca="false">Clean!I173</f>
        <v>42821</v>
      </c>
      <c r="N173" s="3" t="n">
        <f aca="false">IF(L173="",IF(M173="",Strategies!$B$6,DATEDIF(M173,DATE(2026,9,13),"y")),L173)</f>
        <v>9</v>
      </c>
      <c r="O173" s="2" t="str">
        <f aca="false">IF(L173&lt;&gt;"","observed",IF(M173&lt;&gt;"","derived from date","median (fallback)"))</f>
        <v>derived from date</v>
      </c>
      <c r="P173" s="4" t="n">
        <f aca="false">Clean!M173</f>
        <v>16200.15</v>
      </c>
      <c r="Q173" s="4" t="n">
        <f aca="false">IF(P173="",Strategies!$B$9,P173)</f>
        <v>16200.15</v>
      </c>
      <c r="R173" s="3" t="n">
        <f aca="false">IF(P173="",1,0)</f>
        <v>0</v>
      </c>
      <c r="S173" s="3" t="n">
        <f aca="false">Clean!U173</f>
        <v>618</v>
      </c>
      <c r="T173" s="3" t="n">
        <f aca="false">IF(S173="",Strategies!$B$10,S173)</f>
        <v>618</v>
      </c>
      <c r="U173" s="2" t="str">
        <f aca="false">Clean!J173</f>
        <v>App</v>
      </c>
      <c r="V173" s="2" t="str">
        <f aca="false">IF(U173="",Strategies!$B$11,U173)</f>
        <v>App</v>
      </c>
      <c r="W173" s="2" t="str">
        <f aca="false">IF(U173="","Unknown",U173)</f>
        <v>App</v>
      </c>
      <c r="X173" s="4" t="str">
        <f aca="false">Clean!Q173</f>
        <v/>
      </c>
      <c r="Y173" s="4" t="str">
        <f aca="false">Clean!R173</f>
        <v/>
      </c>
      <c r="Z173" s="4" t="n">
        <f aca="false">IF(X173="",IF(Y173="",0,""),X173)</f>
        <v>0</v>
      </c>
      <c r="AA173" s="4" t="n">
        <f aca="false">IF(Y173="",IF(X173="",0,IF(X173=0,0,ROUND(X173*Strategies!$B$12,2))),Y173)</f>
        <v>0</v>
      </c>
      <c r="AB173" s="2" t="str">
        <f aca="false">IF(AND(X173="",Y173=""),"no card (structural)",IF(X173="","limit missing – verify",IF(Y173="","spend imputed by ratio","complete")))</f>
        <v>no card (structural)</v>
      </c>
      <c r="AC173" s="4" t="n">
        <f aca="false">Clean!S173</f>
        <v>0</v>
      </c>
      <c r="AD173" s="4" t="n">
        <f aca="false">Clean!T173</f>
        <v>0</v>
      </c>
      <c r="AE173" s="4" t="n">
        <f aca="false">IF(AC173="",IF(AD173="",0,""),AC173)</f>
        <v>0</v>
      </c>
      <c r="AF173" s="4" t="n">
        <f aca="false">IF(AD173="",IF(AC173="",0,IF(AC173=0,0,ROUND(AC173*Strategies!$B$13,0))),AD173)</f>
        <v>0</v>
      </c>
      <c r="AG173" s="3" t="n">
        <f aca="false">Clean!V173</f>
        <v>0</v>
      </c>
      <c r="AH173" s="3" t="n">
        <f aca="false">IF(AG173="",0,AG173)</f>
        <v>0</v>
      </c>
      <c r="AI173" s="3" t="n">
        <f aca="false">IF(AG173="",1,0)</f>
        <v>0</v>
      </c>
      <c r="AJ173" s="3" t="n">
        <f aca="false">Missing_Matrix!W173</f>
        <v>3</v>
      </c>
      <c r="AK173" s="2" t="str">
        <f aca="false">IF(AJ173=0,"keep","drop")</f>
        <v>drop</v>
      </c>
      <c r="AL173" s="2" t="str">
        <f aca="false">IF(Missing_Matrix!B173+Missing_Matrix!G173+Missing_Matrix!H173+Missing_Matrix!J173+Missing_Matrix!K173+Missing_Matrix!L173+Missing_Matrix!M173+Missing_Matrix!U173=0,"keep","drop")</f>
        <v>drop</v>
      </c>
    </row>
    <row r="174" customFormat="false" ht="15" hidden="false" customHeight="false" outlineLevel="0" collapsed="false">
      <c r="A174" s="2" t="str">
        <f aca="false">Clean!A174</f>
        <v>CL00173</v>
      </c>
      <c r="B174" s="3" t="n">
        <f aca="false">Clean!B174</f>
        <v>54</v>
      </c>
      <c r="C174" s="3" t="n">
        <f aca="false">IF(B174="",Strategies!$B$5,B174)</f>
        <v>54</v>
      </c>
      <c r="D174" s="3" t="n">
        <f aca="false">IF(B174="",1,0)</f>
        <v>0</v>
      </c>
      <c r="E174" s="2" t="str">
        <f aca="false">Clean!E174</f>
        <v>Self-employed</v>
      </c>
      <c r="F174" s="2" t="str">
        <f aca="false">IF(E174="","Unknown",E174)</f>
        <v>Self-employed</v>
      </c>
      <c r="G174" s="4" t="n">
        <f aca="false">Clean!G174</f>
        <v>56500</v>
      </c>
      <c r="H174" s="4" t="n">
        <f aca="false">IF(G174="",Strategies!$B$7,G174)</f>
        <v>56500</v>
      </c>
      <c r="I174" s="4" t="n">
        <f aca="false">IF(G174="",Strategies!$B$8,G174)</f>
        <v>56500</v>
      </c>
      <c r="J174" s="4" t="n">
        <f aca="false">IF(G174="",IFERROR(VLOOKUP(E174,Strategies!$A$26:$G$35,7,FALSE()),Strategies!$B$8),G174)</f>
        <v>56500</v>
      </c>
      <c r="K174" s="3" t="n">
        <f aca="false">IF(G174="",1,0)</f>
        <v>0</v>
      </c>
      <c r="L174" s="3" t="n">
        <f aca="false">Clean!H174</f>
        <v>10</v>
      </c>
      <c r="M174" s="5" t="n">
        <f aca="false">Clean!I174</f>
        <v>42289</v>
      </c>
      <c r="N174" s="3" t="n">
        <f aca="false">IF(L174="",IF(M174="",Strategies!$B$6,DATEDIF(M174,DATE(2026,9,13),"y")),L174)</f>
        <v>10</v>
      </c>
      <c r="O174" s="2" t="str">
        <f aca="false">IF(L174&lt;&gt;"","observed",IF(M174&lt;&gt;"","derived from date","median (fallback)"))</f>
        <v>observed</v>
      </c>
      <c r="P174" s="4" t="n">
        <f aca="false">Clean!M174</f>
        <v>34597.57</v>
      </c>
      <c r="Q174" s="4" t="n">
        <f aca="false">IF(P174="",Strategies!$B$9,P174)</f>
        <v>34597.57</v>
      </c>
      <c r="R174" s="3" t="n">
        <f aca="false">IF(P174="",1,0)</f>
        <v>0</v>
      </c>
      <c r="S174" s="3" t="str">
        <f aca="false">Clean!U174</f>
        <v/>
      </c>
      <c r="T174" s="3" t="n">
        <f aca="false">IF(S174="",Strategies!$B$10,S174)</f>
        <v>630</v>
      </c>
      <c r="U174" s="2" t="str">
        <f aca="false">Clean!J174</f>
        <v>Online Banking</v>
      </c>
      <c r="V174" s="2" t="str">
        <f aca="false">IF(U174="",Strategies!$B$11,U174)</f>
        <v>Online Banking</v>
      </c>
      <c r="W174" s="2" t="str">
        <f aca="false">IF(U174="","Unknown",U174)</f>
        <v>Online Banking</v>
      </c>
      <c r="X174" s="4" t="n">
        <f aca="false">Clean!Q174</f>
        <v>11000</v>
      </c>
      <c r="Y174" s="4" t="n">
        <f aca="false">Clean!R174</f>
        <v>2485.77</v>
      </c>
      <c r="Z174" s="4" t="n">
        <f aca="false">IF(X174="",IF(Y174="",0,""),X174)</f>
        <v>11000</v>
      </c>
      <c r="AA174" s="4" t="n">
        <f aca="false">IF(Y174="",IF(X174="",0,IF(X174=0,0,ROUND(X174*Strategies!$B$12,2))),Y174)</f>
        <v>2485.77</v>
      </c>
      <c r="AB174" s="2" t="str">
        <f aca="false">IF(AND(X174="",Y174=""),"no card (structural)",IF(X174="","limit missing – verify",IF(Y174="","spend imputed by ratio","complete")))</f>
        <v>complete</v>
      </c>
      <c r="AC174" s="4" t="n">
        <f aca="false">Clean!S174</f>
        <v>93000</v>
      </c>
      <c r="AD174" s="4" t="n">
        <f aca="false">Clean!T174</f>
        <v>666</v>
      </c>
      <c r="AE174" s="4" t="n">
        <f aca="false">IF(AC174="",IF(AD174="",0,""),AC174)</f>
        <v>93000</v>
      </c>
      <c r="AF174" s="4" t="n">
        <f aca="false">IF(AD174="",IF(AC174="",0,IF(AC174=0,0,ROUND(AC174*Strategies!$B$13,0))),AD174)</f>
        <v>666</v>
      </c>
      <c r="AG174" s="3" t="n">
        <f aca="false">Clean!V174</f>
        <v>0</v>
      </c>
      <c r="AH174" s="3" t="n">
        <f aca="false">IF(AG174="",0,AG174)</f>
        <v>0</v>
      </c>
      <c r="AI174" s="3" t="n">
        <f aca="false">IF(AG174="",1,0)</f>
        <v>0</v>
      </c>
      <c r="AJ174" s="3" t="n">
        <f aca="false">Missing_Matrix!W174</f>
        <v>1</v>
      </c>
      <c r="AK174" s="2" t="str">
        <f aca="false">IF(AJ174=0,"keep","drop")</f>
        <v>drop</v>
      </c>
      <c r="AL174" s="2" t="str">
        <f aca="false">IF(Missing_Matrix!B174+Missing_Matrix!G174+Missing_Matrix!H174+Missing_Matrix!J174+Missing_Matrix!K174+Missing_Matrix!L174+Missing_Matrix!M174+Missing_Matrix!U174=0,"keep","drop")</f>
        <v>drop</v>
      </c>
    </row>
    <row r="175" customFormat="false" ht="15" hidden="false" customHeight="false" outlineLevel="0" collapsed="false">
      <c r="A175" s="2" t="str">
        <f aca="false">Clean!A175</f>
        <v>CL00174</v>
      </c>
      <c r="B175" s="3" t="str">
        <f aca="false">Clean!B175</f>
        <v/>
      </c>
      <c r="C175" s="3" t="n">
        <f aca="false">IF(B175="",Strategies!$B$5,B175)</f>
        <v>47</v>
      </c>
      <c r="D175" s="3" t="n">
        <f aca="false">IF(B175="",1,0)</f>
        <v>1</v>
      </c>
      <c r="E175" s="2" t="str">
        <f aca="false">Clean!E175</f>
        <v>Employee</v>
      </c>
      <c r="F175" s="2" t="str">
        <f aca="false">IF(E175="","Unknown",E175)</f>
        <v>Employee</v>
      </c>
      <c r="G175" s="4" t="str">
        <f aca="false">Clean!G175</f>
        <v/>
      </c>
      <c r="H175" s="4" t="n">
        <f aca="false">IF(G175="",Strategies!$B$7,G175)</f>
        <v>34752</v>
      </c>
      <c r="I175" s="4" t="n">
        <f aca="false">IF(G175="",Strategies!$B$8,G175)</f>
        <v>29500</v>
      </c>
      <c r="J175" s="4" t="n">
        <f aca="false">IF(G175="",IFERROR(VLOOKUP(E175,Strategies!$A$26:$G$35,7,FALSE()),Strategies!$B$8),G175)</f>
        <v>31600</v>
      </c>
      <c r="K175" s="3" t="n">
        <f aca="false">IF(G175="",1,0)</f>
        <v>1</v>
      </c>
      <c r="L175" s="3" t="n">
        <f aca="false">Clean!H175</f>
        <v>6</v>
      </c>
      <c r="M175" s="5" t="n">
        <f aca="false">Clean!I175</f>
        <v>43841</v>
      </c>
      <c r="N175" s="3" t="n">
        <f aca="false">IF(L175="",IF(M175="",Strategies!$B$6,DATEDIF(M175,DATE(2026,9,13),"y")),L175)</f>
        <v>6</v>
      </c>
      <c r="O175" s="2" t="str">
        <f aca="false">IF(L175&lt;&gt;"","observed",IF(M175&lt;&gt;"","derived from date","median (fallback)"))</f>
        <v>observed</v>
      </c>
      <c r="P175" s="4" t="n">
        <f aca="false">Clean!M175</f>
        <v>0</v>
      </c>
      <c r="Q175" s="4" t="n">
        <f aca="false">IF(P175="",Strategies!$B$9,P175)</f>
        <v>0</v>
      </c>
      <c r="R175" s="3" t="n">
        <f aca="false">IF(P175="",1,0)</f>
        <v>0</v>
      </c>
      <c r="S175" s="3" t="n">
        <f aca="false">Clean!U175</f>
        <v>535</v>
      </c>
      <c r="T175" s="3" t="n">
        <f aca="false">IF(S175="",Strategies!$B$10,S175)</f>
        <v>535</v>
      </c>
      <c r="U175" s="2" t="str">
        <f aca="false">Clean!J175</f>
        <v>Branch</v>
      </c>
      <c r="V175" s="2" t="str">
        <f aca="false">IF(U175="",Strategies!$B$11,U175)</f>
        <v>Branch</v>
      </c>
      <c r="W175" s="2" t="str">
        <f aca="false">IF(U175="","Unknown",U175)</f>
        <v>Branch</v>
      </c>
      <c r="X175" s="4" t="n">
        <f aca="false">Clean!Q175</f>
        <v>9500</v>
      </c>
      <c r="Y175" s="4" t="n">
        <f aca="false">Clean!R175</f>
        <v>3269.64</v>
      </c>
      <c r="Z175" s="4" t="n">
        <f aca="false">IF(X175="",IF(Y175="",0,""),X175)</f>
        <v>9500</v>
      </c>
      <c r="AA175" s="4" t="n">
        <f aca="false">IF(Y175="",IF(X175="",0,IF(X175=0,0,ROUND(X175*Strategies!$B$12,2))),Y175)</f>
        <v>3269.64</v>
      </c>
      <c r="AB175" s="2" t="str">
        <f aca="false">IF(AND(X175="",Y175=""),"no card (structural)",IF(X175="","limit missing – verify",IF(Y175="","spend imputed by ratio","complete")))</f>
        <v>complete</v>
      </c>
      <c r="AC175" s="4" t="n">
        <f aca="false">Clean!S175</f>
        <v>84000</v>
      </c>
      <c r="AD175" s="4" t="n">
        <f aca="false">Clean!T175</f>
        <v>629</v>
      </c>
      <c r="AE175" s="4" t="n">
        <f aca="false">IF(AC175="",IF(AD175="",0,""),AC175)</f>
        <v>84000</v>
      </c>
      <c r="AF175" s="4" t="n">
        <f aca="false">IF(AD175="",IF(AC175="",0,IF(AC175=0,0,ROUND(AC175*Strategies!$B$13,0))),AD175)</f>
        <v>629</v>
      </c>
      <c r="AG175" s="3" t="n">
        <f aca="false">Clean!V175</f>
        <v>1</v>
      </c>
      <c r="AH175" s="3" t="n">
        <f aca="false">IF(AG175="",0,AG175)</f>
        <v>1</v>
      </c>
      <c r="AI175" s="3" t="n">
        <f aca="false">IF(AG175="",1,0)</f>
        <v>0</v>
      </c>
      <c r="AJ175" s="3" t="n">
        <f aca="false">Missing_Matrix!W175</f>
        <v>2</v>
      </c>
      <c r="AK175" s="2" t="str">
        <f aca="false">IF(AJ175=0,"keep","drop")</f>
        <v>drop</v>
      </c>
      <c r="AL175" s="2" t="str">
        <f aca="false">IF(Missing_Matrix!B175+Missing_Matrix!G175+Missing_Matrix!H175+Missing_Matrix!J175+Missing_Matrix!K175+Missing_Matrix!L175+Missing_Matrix!M175+Missing_Matrix!U175=0,"keep","drop")</f>
        <v>drop</v>
      </c>
    </row>
    <row r="176" customFormat="false" ht="15" hidden="false" customHeight="false" outlineLevel="0" collapsed="false">
      <c r="A176" s="2" t="str">
        <f aca="false">Clean!A176</f>
        <v>CL00175</v>
      </c>
      <c r="B176" s="3" t="n">
        <f aca="false">Clean!B176</f>
        <v>62</v>
      </c>
      <c r="C176" s="3" t="n">
        <f aca="false">IF(B176="",Strategies!$B$5,B176)</f>
        <v>62</v>
      </c>
      <c r="D176" s="3" t="n">
        <f aca="false">IF(B176="",1,0)</f>
        <v>0</v>
      </c>
      <c r="E176" s="2" t="str">
        <f aca="false">Clean!E176</f>
        <v>Employee</v>
      </c>
      <c r="F176" s="2" t="str">
        <f aca="false">IF(E176="","Unknown",E176)</f>
        <v>Employee</v>
      </c>
      <c r="G176" s="4" t="n">
        <f aca="false">Clean!G176</f>
        <v>52000</v>
      </c>
      <c r="H176" s="4" t="n">
        <f aca="false">IF(G176="",Strategies!$B$7,G176)</f>
        <v>52000</v>
      </c>
      <c r="I176" s="4" t="n">
        <f aca="false">IF(G176="",Strategies!$B$8,G176)</f>
        <v>52000</v>
      </c>
      <c r="J176" s="4" t="n">
        <f aca="false">IF(G176="",IFERROR(VLOOKUP(E176,Strategies!$A$26:$G$35,7,FALSE()),Strategies!$B$8),G176)</f>
        <v>52000</v>
      </c>
      <c r="K176" s="3" t="n">
        <f aca="false">IF(G176="",1,0)</f>
        <v>0</v>
      </c>
      <c r="L176" s="3" t="n">
        <f aca="false">Clean!H176</f>
        <v>14</v>
      </c>
      <c r="M176" s="5" t="n">
        <f aca="false">Clean!I176</f>
        <v>41133</v>
      </c>
      <c r="N176" s="3" t="n">
        <f aca="false">IF(L176="",IF(M176="",Strategies!$B$6,DATEDIF(M176,DATE(2026,9,13),"y")),L176)</f>
        <v>14</v>
      </c>
      <c r="O176" s="2" t="str">
        <f aca="false">IF(L176&lt;&gt;"","observed",IF(M176&lt;&gt;"","derived from date","median (fallback)"))</f>
        <v>observed</v>
      </c>
      <c r="P176" s="4" t="n">
        <f aca="false">Clean!M176</f>
        <v>34867.17</v>
      </c>
      <c r="Q176" s="4" t="n">
        <f aca="false">IF(P176="",Strategies!$B$9,P176)</f>
        <v>34867.17</v>
      </c>
      <c r="R176" s="3" t="n">
        <f aca="false">IF(P176="",1,0)</f>
        <v>0</v>
      </c>
      <c r="S176" s="3" t="n">
        <f aca="false">Clean!U176</f>
        <v>673</v>
      </c>
      <c r="T176" s="3" t="n">
        <f aca="false">IF(S176="",Strategies!$B$10,S176)</f>
        <v>673</v>
      </c>
      <c r="U176" s="2" t="str">
        <f aca="false">Clean!J176</f>
        <v>Branch</v>
      </c>
      <c r="V176" s="2" t="str">
        <f aca="false">IF(U176="",Strategies!$B$11,U176)</f>
        <v>Branch</v>
      </c>
      <c r="W176" s="2" t="str">
        <f aca="false">IF(U176="","Unknown",U176)</f>
        <v>Branch</v>
      </c>
      <c r="X176" s="4" t="n">
        <f aca="false">Clean!Q176</f>
        <v>11000</v>
      </c>
      <c r="Y176" s="4" t="n">
        <f aca="false">Clean!R176</f>
        <v>2524.68</v>
      </c>
      <c r="Z176" s="4" t="n">
        <f aca="false">IF(X176="",IF(Y176="",0,""),X176)</f>
        <v>11000</v>
      </c>
      <c r="AA176" s="4" t="n">
        <f aca="false">IF(Y176="",IF(X176="",0,IF(X176=0,0,ROUND(X176*Strategies!$B$12,2))),Y176)</f>
        <v>2524.68</v>
      </c>
      <c r="AB176" s="2" t="str">
        <f aca="false">IF(AND(X176="",Y176=""),"no card (structural)",IF(X176="","limit missing – verify",IF(Y176="","spend imputed by ratio","complete")))</f>
        <v>complete</v>
      </c>
      <c r="AC176" s="4" t="n">
        <f aca="false">Clean!S176</f>
        <v>109000</v>
      </c>
      <c r="AD176" s="4" t="n">
        <f aca="false">Clean!T176</f>
        <v>629</v>
      </c>
      <c r="AE176" s="4" t="n">
        <f aca="false">IF(AC176="",IF(AD176="",0,""),AC176)</f>
        <v>109000</v>
      </c>
      <c r="AF176" s="4" t="n">
        <f aca="false">IF(AD176="",IF(AC176="",0,IF(AC176=0,0,ROUND(AC176*Strategies!$B$13,0))),AD176)</f>
        <v>629</v>
      </c>
      <c r="AG176" s="3" t="n">
        <f aca="false">Clean!V176</f>
        <v>0</v>
      </c>
      <c r="AH176" s="3" t="n">
        <f aca="false">IF(AG176="",0,AG176)</f>
        <v>0</v>
      </c>
      <c r="AI176" s="3" t="n">
        <f aca="false">IF(AG176="",1,0)</f>
        <v>0</v>
      </c>
      <c r="AJ176" s="3" t="n">
        <f aca="false">Missing_Matrix!W176</f>
        <v>0</v>
      </c>
      <c r="AK176" s="2" t="str">
        <f aca="false">IF(AJ176=0,"keep","drop")</f>
        <v>keep</v>
      </c>
      <c r="AL176" s="2" t="str">
        <f aca="false">IF(Missing_Matrix!B176+Missing_Matrix!G176+Missing_Matrix!H176+Missing_Matrix!J176+Missing_Matrix!K176+Missing_Matrix!L176+Missing_Matrix!M176+Missing_Matrix!U176=0,"keep","drop")</f>
        <v>keep</v>
      </c>
    </row>
    <row r="177" customFormat="false" ht="15" hidden="false" customHeight="false" outlineLevel="0" collapsed="false">
      <c r="A177" s="2" t="str">
        <f aca="false">Clean!A177</f>
        <v>CL00176</v>
      </c>
      <c r="B177" s="3" t="n">
        <f aca="false">Clean!B177</f>
        <v>56</v>
      </c>
      <c r="C177" s="3" t="n">
        <f aca="false">IF(B177="",Strategies!$B$5,B177)</f>
        <v>56</v>
      </c>
      <c r="D177" s="3" t="n">
        <f aca="false">IF(B177="",1,0)</f>
        <v>0</v>
      </c>
      <c r="E177" s="2" t="str">
        <f aca="false">Clean!E177</f>
        <v>Employee</v>
      </c>
      <c r="F177" s="2" t="str">
        <f aca="false">IF(E177="","Unknown",E177)</f>
        <v>Employee</v>
      </c>
      <c r="G177" s="4" t="n">
        <f aca="false">Clean!G177</f>
        <v>47100</v>
      </c>
      <c r="H177" s="4" t="n">
        <f aca="false">IF(G177="",Strategies!$B$7,G177)</f>
        <v>47100</v>
      </c>
      <c r="I177" s="4" t="n">
        <f aca="false">IF(G177="",Strategies!$B$8,G177)</f>
        <v>47100</v>
      </c>
      <c r="J177" s="4" t="n">
        <f aca="false">IF(G177="",IFERROR(VLOOKUP(E177,Strategies!$A$26:$G$35,7,FALSE()),Strategies!$B$8),G177)</f>
        <v>47100</v>
      </c>
      <c r="K177" s="3" t="n">
        <f aca="false">IF(G177="",1,0)</f>
        <v>0</v>
      </c>
      <c r="L177" s="3" t="n">
        <f aca="false">Clean!H177</f>
        <v>9</v>
      </c>
      <c r="M177" s="5" t="n">
        <f aca="false">Clean!I177</f>
        <v>42875</v>
      </c>
      <c r="N177" s="3" t="n">
        <f aca="false">IF(L177="",IF(M177="",Strategies!$B$6,DATEDIF(M177,DATE(2026,9,13),"y")),L177)</f>
        <v>9</v>
      </c>
      <c r="O177" s="2" t="str">
        <f aca="false">IF(L177&lt;&gt;"","observed",IF(M177&lt;&gt;"","derived from date","median (fallback)"))</f>
        <v>observed</v>
      </c>
      <c r="P177" s="4" t="n">
        <f aca="false">Clean!M177</f>
        <v>0</v>
      </c>
      <c r="Q177" s="4" t="n">
        <f aca="false">IF(P177="",Strategies!$B$9,P177)</f>
        <v>0</v>
      </c>
      <c r="R177" s="3" t="n">
        <f aca="false">IF(P177="",1,0)</f>
        <v>0</v>
      </c>
      <c r="S177" s="3" t="n">
        <f aca="false">Clean!U177</f>
        <v>591</v>
      </c>
      <c r="T177" s="3" t="n">
        <f aca="false">IF(S177="",Strategies!$B$10,S177)</f>
        <v>591</v>
      </c>
      <c r="U177" s="2" t="str">
        <f aca="false">Clean!J177</f>
        <v>Online Banking</v>
      </c>
      <c r="V177" s="2" t="str">
        <f aca="false">IF(U177="",Strategies!$B$11,U177)</f>
        <v>Online Banking</v>
      </c>
      <c r="W177" s="2" t="str">
        <f aca="false">IF(U177="","Unknown",U177)</f>
        <v>Online Banking</v>
      </c>
      <c r="X177" s="4" t="str">
        <f aca="false">Clean!Q177</f>
        <v/>
      </c>
      <c r="Y177" s="4" t="str">
        <f aca="false">Clean!R177</f>
        <v/>
      </c>
      <c r="Z177" s="4" t="n">
        <f aca="false">IF(X177="",IF(Y177="",0,""),X177)</f>
        <v>0</v>
      </c>
      <c r="AA177" s="4" t="n">
        <f aca="false">IF(Y177="",IF(X177="",0,IF(X177=0,0,ROUND(X177*Strategies!$B$12,2))),Y177)</f>
        <v>0</v>
      </c>
      <c r="AB177" s="2" t="str">
        <f aca="false">IF(AND(X177="",Y177=""),"no card (structural)",IF(X177="","limit missing – verify",IF(Y177="","spend imputed by ratio","complete")))</f>
        <v>no card (structural)</v>
      </c>
      <c r="AC177" s="4" t="n">
        <f aca="false">Clean!S177</f>
        <v>0</v>
      </c>
      <c r="AD177" s="4" t="n">
        <f aca="false">Clean!T177</f>
        <v>0</v>
      </c>
      <c r="AE177" s="4" t="n">
        <f aca="false">IF(AC177="",IF(AD177="",0,""),AC177)</f>
        <v>0</v>
      </c>
      <c r="AF177" s="4" t="n">
        <f aca="false">IF(AD177="",IF(AC177="",0,IF(AC177=0,0,ROUND(AC177*Strategies!$B$13,0))),AD177)</f>
        <v>0</v>
      </c>
      <c r="AG177" s="3" t="str">
        <f aca="false">Clean!V177</f>
        <v/>
      </c>
      <c r="AH177" s="3" t="n">
        <f aca="false">IF(AG177="",0,AG177)</f>
        <v>0</v>
      </c>
      <c r="AI177" s="3" t="n">
        <f aca="false">IF(AG177="",1,0)</f>
        <v>1</v>
      </c>
      <c r="AJ177" s="3" t="n">
        <f aca="false">Missing_Matrix!W177</f>
        <v>3</v>
      </c>
      <c r="AK177" s="2" t="str">
        <f aca="false">IF(AJ177=0,"keep","drop")</f>
        <v>drop</v>
      </c>
      <c r="AL177" s="2" t="str">
        <f aca="false">IF(Missing_Matrix!B177+Missing_Matrix!G177+Missing_Matrix!H177+Missing_Matrix!J177+Missing_Matrix!K177+Missing_Matrix!L177+Missing_Matrix!M177+Missing_Matrix!U177=0,"keep","drop")</f>
        <v>keep</v>
      </c>
    </row>
    <row r="178" customFormat="false" ht="15" hidden="false" customHeight="false" outlineLevel="0" collapsed="false">
      <c r="A178" s="2" t="str">
        <f aca="false">Clean!A178</f>
        <v>CL00177</v>
      </c>
      <c r="B178" s="3" t="n">
        <f aca="false">Clean!B178</f>
        <v>41</v>
      </c>
      <c r="C178" s="3" t="n">
        <f aca="false">IF(B178="",Strategies!$B$5,B178)</f>
        <v>41</v>
      </c>
      <c r="D178" s="3" t="n">
        <f aca="false">IF(B178="",1,0)</f>
        <v>0</v>
      </c>
      <c r="E178" s="2" t="str">
        <f aca="false">Clean!E178</f>
        <v>Teacher</v>
      </c>
      <c r="F178" s="2" t="str">
        <f aca="false">IF(E178="","Unknown",E178)</f>
        <v>Teacher</v>
      </c>
      <c r="G178" s="4" t="n">
        <f aca="false">Clean!G178</f>
        <v>35500</v>
      </c>
      <c r="H178" s="4" t="n">
        <f aca="false">IF(G178="",Strategies!$B$7,G178)</f>
        <v>35500</v>
      </c>
      <c r="I178" s="4" t="n">
        <f aca="false">IF(G178="",Strategies!$B$8,G178)</f>
        <v>35500</v>
      </c>
      <c r="J178" s="4" t="n">
        <f aca="false">IF(G178="",IFERROR(VLOOKUP(E178,Strategies!$A$26:$G$35,7,FALSE()),Strategies!$B$8),G178)</f>
        <v>35500</v>
      </c>
      <c r="K178" s="3" t="n">
        <f aca="false">IF(G178="",1,0)</f>
        <v>0</v>
      </c>
      <c r="L178" s="3" t="n">
        <f aca="false">Clean!H178</f>
        <v>5</v>
      </c>
      <c r="M178" s="5" t="n">
        <f aca="false">Clean!I178</f>
        <v>44206</v>
      </c>
      <c r="N178" s="3" t="n">
        <f aca="false">IF(L178="",IF(M178="",Strategies!$B$6,DATEDIF(M178,DATE(2026,9,13),"y")),L178)</f>
        <v>5</v>
      </c>
      <c r="O178" s="2" t="str">
        <f aca="false">IF(L178&lt;&gt;"","observed",IF(M178&lt;&gt;"","derived from date","median (fallback)"))</f>
        <v>observed</v>
      </c>
      <c r="P178" s="4" t="n">
        <f aca="false">Clean!M178</f>
        <v>18227.66</v>
      </c>
      <c r="Q178" s="4" t="n">
        <f aca="false">IF(P178="",Strategies!$B$9,P178)</f>
        <v>18227.66</v>
      </c>
      <c r="R178" s="3" t="n">
        <f aca="false">IF(P178="",1,0)</f>
        <v>0</v>
      </c>
      <c r="S178" s="3" t="n">
        <f aca="false">Clean!U178</f>
        <v>672</v>
      </c>
      <c r="T178" s="3" t="n">
        <f aca="false">IF(S178="",Strategies!$B$10,S178)</f>
        <v>672</v>
      </c>
      <c r="U178" s="2" t="str">
        <f aca="false">Clean!J178</f>
        <v>App</v>
      </c>
      <c r="V178" s="2" t="str">
        <f aca="false">IF(U178="",Strategies!$B$11,U178)</f>
        <v>App</v>
      </c>
      <c r="W178" s="2" t="str">
        <f aca="false">IF(U178="","Unknown",U178)</f>
        <v>App</v>
      </c>
      <c r="X178" s="4" t="n">
        <f aca="false">Clean!Q178</f>
        <v>5500</v>
      </c>
      <c r="Y178" s="4" t="n">
        <f aca="false">Clean!R178</f>
        <v>1293.37</v>
      </c>
      <c r="Z178" s="4" t="n">
        <f aca="false">IF(X178="",IF(Y178="",0,""),X178)</f>
        <v>5500</v>
      </c>
      <c r="AA178" s="4" t="n">
        <f aca="false">IF(Y178="",IF(X178="",0,IF(X178=0,0,ROUND(X178*Strategies!$B$12,2))),Y178)</f>
        <v>1293.37</v>
      </c>
      <c r="AB178" s="2" t="str">
        <f aca="false">IF(AND(X178="",Y178=""),"no card (structural)",IF(X178="","limit missing – verify",IF(Y178="","spend imputed by ratio","complete")))</f>
        <v>complete</v>
      </c>
      <c r="AC178" s="4" t="str">
        <f aca="false">Clean!S178</f>
        <v/>
      </c>
      <c r="AD178" s="4" t="str">
        <f aca="false">Clean!T178</f>
        <v/>
      </c>
      <c r="AE178" s="4" t="n">
        <f aca="false">IF(AC178="",IF(AD178="",0,""),AC178)</f>
        <v>0</v>
      </c>
      <c r="AF178" s="4" t="n">
        <f aca="false">IF(AD178="",IF(AC178="",0,IF(AC178=0,0,ROUND(AC178*Strategies!$B$13,0))),AD178)</f>
        <v>0</v>
      </c>
      <c r="AG178" s="3" t="n">
        <f aca="false">Clean!V178</f>
        <v>0</v>
      </c>
      <c r="AH178" s="3" t="n">
        <f aca="false">IF(AG178="",0,AG178)</f>
        <v>0</v>
      </c>
      <c r="AI178" s="3" t="n">
        <f aca="false">IF(AG178="",1,0)</f>
        <v>0</v>
      </c>
      <c r="AJ178" s="3" t="n">
        <f aca="false">Missing_Matrix!W178</f>
        <v>2</v>
      </c>
      <c r="AK178" s="2" t="str">
        <f aca="false">IF(AJ178=0,"keep","drop")</f>
        <v>drop</v>
      </c>
      <c r="AL178" s="2" t="str">
        <f aca="false">IF(Missing_Matrix!B178+Missing_Matrix!G178+Missing_Matrix!H178+Missing_Matrix!J178+Missing_Matrix!K178+Missing_Matrix!L178+Missing_Matrix!M178+Missing_Matrix!U178=0,"keep","drop")</f>
        <v>keep</v>
      </c>
    </row>
    <row r="179" customFormat="false" ht="15" hidden="false" customHeight="false" outlineLevel="0" collapsed="false">
      <c r="A179" s="2" t="str">
        <f aca="false">Clean!A179</f>
        <v>CL00178</v>
      </c>
      <c r="B179" s="3" t="n">
        <f aca="false">Clean!B179</f>
        <v>56</v>
      </c>
      <c r="C179" s="3" t="n">
        <f aca="false">IF(B179="",Strategies!$B$5,B179)</f>
        <v>56</v>
      </c>
      <c r="D179" s="3" t="n">
        <f aca="false">IF(B179="",1,0)</f>
        <v>0</v>
      </c>
      <c r="E179" s="2" t="str">
        <f aca="false">Clean!E179</f>
        <v>Shopkeeper</v>
      </c>
      <c r="F179" s="2" t="str">
        <f aca="false">IF(E179="","Unknown",E179)</f>
        <v>Shopkeeper</v>
      </c>
      <c r="G179" s="4" t="n">
        <f aca="false">Clean!G179</f>
        <v>27200</v>
      </c>
      <c r="H179" s="4" t="n">
        <f aca="false">IF(G179="",Strategies!$B$7,G179)</f>
        <v>27200</v>
      </c>
      <c r="I179" s="4" t="n">
        <f aca="false">IF(G179="",Strategies!$B$8,G179)</f>
        <v>27200</v>
      </c>
      <c r="J179" s="4" t="n">
        <f aca="false">IF(G179="",IFERROR(VLOOKUP(E179,Strategies!$A$26:$G$35,7,FALSE()),Strategies!$B$8),G179)</f>
        <v>27200</v>
      </c>
      <c r="K179" s="3" t="n">
        <f aca="false">IF(G179="",1,0)</f>
        <v>0</v>
      </c>
      <c r="L179" s="3" t="n">
        <f aca="false">Clean!H179</f>
        <v>7</v>
      </c>
      <c r="M179" s="5" t="n">
        <f aca="false">Clean!I179</f>
        <v>43592</v>
      </c>
      <c r="N179" s="3" t="n">
        <f aca="false">IF(L179="",IF(M179="",Strategies!$B$6,DATEDIF(M179,DATE(2026,9,13),"y")),L179)</f>
        <v>7</v>
      </c>
      <c r="O179" s="2" t="str">
        <f aca="false">IF(L179&lt;&gt;"","observed",IF(M179&lt;&gt;"","derived from date","median (fallback)"))</f>
        <v>observed</v>
      </c>
      <c r="P179" s="4" t="n">
        <f aca="false">Clean!M179</f>
        <v>0</v>
      </c>
      <c r="Q179" s="4" t="n">
        <f aca="false">IF(P179="",Strategies!$B$9,P179)</f>
        <v>0</v>
      </c>
      <c r="R179" s="3" t="n">
        <f aca="false">IF(P179="",1,0)</f>
        <v>0</v>
      </c>
      <c r="S179" s="3" t="n">
        <f aca="false">Clean!U179</f>
        <v>688</v>
      </c>
      <c r="T179" s="3" t="n">
        <f aca="false">IF(S179="",Strategies!$B$10,S179)</f>
        <v>688</v>
      </c>
      <c r="U179" s="2" t="str">
        <f aca="false">Clean!J179</f>
        <v>Branch</v>
      </c>
      <c r="V179" s="2" t="str">
        <f aca="false">IF(U179="",Strategies!$B$11,U179)</f>
        <v>Branch</v>
      </c>
      <c r="W179" s="2" t="str">
        <f aca="false">IF(U179="","Unknown",U179)</f>
        <v>Branch</v>
      </c>
      <c r="X179" s="4" t="n">
        <f aca="false">Clean!Q179</f>
        <v>6500</v>
      </c>
      <c r="Y179" s="4" t="n">
        <f aca="false">Clean!R179</f>
        <v>1372.77</v>
      </c>
      <c r="Z179" s="4" t="n">
        <f aca="false">IF(X179="",IF(Y179="",0,""),X179)</f>
        <v>6500</v>
      </c>
      <c r="AA179" s="4" t="n">
        <f aca="false">IF(Y179="",IF(X179="",0,IF(X179=0,0,ROUND(X179*Strategies!$B$12,2))),Y179)</f>
        <v>1372.77</v>
      </c>
      <c r="AB179" s="2" t="str">
        <f aca="false">IF(AND(X179="",Y179=""),"no card (structural)",IF(X179="","limit missing – verify",IF(Y179="","spend imputed by ratio","complete")))</f>
        <v>complete</v>
      </c>
      <c r="AC179" s="4" t="n">
        <f aca="false">Clean!S179</f>
        <v>0</v>
      </c>
      <c r="AD179" s="4" t="n">
        <f aca="false">Clean!T179</f>
        <v>0</v>
      </c>
      <c r="AE179" s="4" t="n">
        <f aca="false">IF(AC179="",IF(AD179="",0,""),AC179)</f>
        <v>0</v>
      </c>
      <c r="AF179" s="4" t="n">
        <f aca="false">IF(AD179="",IF(AC179="",0,IF(AC179=0,0,ROUND(AC179*Strategies!$B$13,0))),AD179)</f>
        <v>0</v>
      </c>
      <c r="AG179" s="3" t="n">
        <f aca="false">Clean!V179</f>
        <v>0</v>
      </c>
      <c r="AH179" s="3" t="n">
        <f aca="false">IF(AG179="",0,AG179)</f>
        <v>0</v>
      </c>
      <c r="AI179" s="3" t="n">
        <f aca="false">IF(AG179="",1,0)</f>
        <v>0</v>
      </c>
      <c r="AJ179" s="3" t="n">
        <f aca="false">Missing_Matrix!W179</f>
        <v>0</v>
      </c>
      <c r="AK179" s="2" t="str">
        <f aca="false">IF(AJ179=0,"keep","drop")</f>
        <v>keep</v>
      </c>
      <c r="AL179" s="2" t="str">
        <f aca="false">IF(Missing_Matrix!B179+Missing_Matrix!G179+Missing_Matrix!H179+Missing_Matrix!J179+Missing_Matrix!K179+Missing_Matrix!L179+Missing_Matrix!M179+Missing_Matrix!U179=0,"keep","drop")</f>
        <v>keep</v>
      </c>
    </row>
    <row r="180" customFormat="false" ht="15" hidden="false" customHeight="false" outlineLevel="0" collapsed="false">
      <c r="A180" s="2" t="str">
        <f aca="false">Clean!A180</f>
        <v>CL00179</v>
      </c>
      <c r="B180" s="3" t="n">
        <f aca="false">Clean!B180</f>
        <v>49</v>
      </c>
      <c r="C180" s="3" t="n">
        <f aca="false">IF(B180="",Strategies!$B$5,B180)</f>
        <v>49</v>
      </c>
      <c r="D180" s="3" t="n">
        <f aca="false">IF(B180="",1,0)</f>
        <v>0</v>
      </c>
      <c r="E180" s="2" t="str">
        <f aca="false">Clean!E180</f>
        <v>Business owner</v>
      </c>
      <c r="F180" s="2" t="str">
        <f aca="false">IF(E180="","Unknown",E180)</f>
        <v>Business owner</v>
      </c>
      <c r="G180" s="4" t="n">
        <f aca="false">Clean!G180</f>
        <v>55500</v>
      </c>
      <c r="H180" s="4" t="n">
        <f aca="false">IF(G180="",Strategies!$B$7,G180)</f>
        <v>55500</v>
      </c>
      <c r="I180" s="4" t="n">
        <f aca="false">IF(G180="",Strategies!$B$8,G180)</f>
        <v>55500</v>
      </c>
      <c r="J180" s="4" t="n">
        <f aca="false">IF(G180="",IFERROR(VLOOKUP(E180,Strategies!$A$26:$G$35,7,FALSE()),Strategies!$B$8),G180)</f>
        <v>55500</v>
      </c>
      <c r="K180" s="3" t="n">
        <f aca="false">IF(G180="",1,0)</f>
        <v>0</v>
      </c>
      <c r="L180" s="3" t="n">
        <f aca="false">Clean!H180</f>
        <v>7</v>
      </c>
      <c r="M180" s="5" t="n">
        <f aca="false">Clean!I180</f>
        <v>43377</v>
      </c>
      <c r="N180" s="3" t="n">
        <f aca="false">IF(L180="",IF(M180="",Strategies!$B$6,DATEDIF(M180,DATE(2026,9,13),"y")),L180)</f>
        <v>7</v>
      </c>
      <c r="O180" s="2" t="str">
        <f aca="false">IF(L180&lt;&gt;"","observed",IF(M180&lt;&gt;"","derived from date","median (fallback)"))</f>
        <v>observed</v>
      </c>
      <c r="P180" s="4" t="n">
        <f aca="false">Clean!M180</f>
        <v>20617.2</v>
      </c>
      <c r="Q180" s="4" t="n">
        <f aca="false">IF(P180="",Strategies!$B$9,P180)</f>
        <v>20617.2</v>
      </c>
      <c r="R180" s="3" t="n">
        <f aca="false">IF(P180="",1,0)</f>
        <v>0</v>
      </c>
      <c r="S180" s="3" t="str">
        <f aca="false">Clean!U180</f>
        <v/>
      </c>
      <c r="T180" s="3" t="n">
        <f aca="false">IF(S180="",Strategies!$B$10,S180)</f>
        <v>630</v>
      </c>
      <c r="U180" s="2" t="str">
        <f aca="false">Clean!J180</f>
        <v>Branch</v>
      </c>
      <c r="V180" s="2" t="str">
        <f aca="false">IF(U180="",Strategies!$B$11,U180)</f>
        <v>Branch</v>
      </c>
      <c r="W180" s="2" t="str">
        <f aca="false">IF(U180="","Unknown",U180)</f>
        <v>Branch</v>
      </c>
      <c r="X180" s="4" t="n">
        <f aca="false">Clean!Q180</f>
        <v>9500</v>
      </c>
      <c r="Y180" s="4" t="n">
        <f aca="false">Clean!R180</f>
        <v>2042.47</v>
      </c>
      <c r="Z180" s="4" t="n">
        <f aca="false">IF(X180="",IF(Y180="",0,""),X180)</f>
        <v>9500</v>
      </c>
      <c r="AA180" s="4" t="n">
        <f aca="false">IF(Y180="",IF(X180="",0,IF(X180=0,0,ROUND(X180*Strategies!$B$12,2))),Y180)</f>
        <v>2042.47</v>
      </c>
      <c r="AB180" s="2" t="str">
        <f aca="false">IF(AND(X180="",Y180=""),"no card (structural)",IF(X180="","limit missing – verify",IF(Y180="","spend imputed by ratio","complete")))</f>
        <v>complete</v>
      </c>
      <c r="AC180" s="4" t="n">
        <f aca="false">Clean!S180</f>
        <v>0</v>
      </c>
      <c r="AD180" s="4" t="n">
        <f aca="false">Clean!T180</f>
        <v>0</v>
      </c>
      <c r="AE180" s="4" t="n">
        <f aca="false">IF(AC180="",IF(AD180="",0,""),AC180)</f>
        <v>0</v>
      </c>
      <c r="AF180" s="4" t="n">
        <f aca="false">IF(AD180="",IF(AC180="",0,IF(AC180=0,0,ROUND(AC180*Strategies!$B$13,0))),AD180)</f>
        <v>0</v>
      </c>
      <c r="AG180" s="3" t="n">
        <f aca="false">Clean!V180</f>
        <v>0</v>
      </c>
      <c r="AH180" s="3" t="n">
        <f aca="false">IF(AG180="",0,AG180)</f>
        <v>0</v>
      </c>
      <c r="AI180" s="3" t="n">
        <f aca="false">IF(AG180="",1,0)</f>
        <v>0</v>
      </c>
      <c r="AJ180" s="3" t="n">
        <f aca="false">Missing_Matrix!W180</f>
        <v>1</v>
      </c>
      <c r="AK180" s="2" t="str">
        <f aca="false">IF(AJ180=0,"keep","drop")</f>
        <v>drop</v>
      </c>
      <c r="AL180" s="2" t="str">
        <f aca="false">IF(Missing_Matrix!B180+Missing_Matrix!G180+Missing_Matrix!H180+Missing_Matrix!J180+Missing_Matrix!K180+Missing_Matrix!L180+Missing_Matrix!M180+Missing_Matrix!U180=0,"keep","drop")</f>
        <v>drop</v>
      </c>
    </row>
    <row r="181" customFormat="false" ht="15" hidden="false" customHeight="false" outlineLevel="0" collapsed="false">
      <c r="A181" s="2" t="str">
        <f aca="false">Clean!A181</f>
        <v>CL00180</v>
      </c>
      <c r="B181" s="3" t="n">
        <f aca="false">Clean!B181</f>
        <v>56</v>
      </c>
      <c r="C181" s="3" t="n">
        <f aca="false">IF(B181="",Strategies!$B$5,B181)</f>
        <v>56</v>
      </c>
      <c r="D181" s="3" t="n">
        <f aca="false">IF(B181="",1,0)</f>
        <v>0</v>
      </c>
      <c r="E181" s="2" t="str">
        <f aca="false">Clean!E181</f>
        <v>Self-employed</v>
      </c>
      <c r="F181" s="2" t="str">
        <f aca="false">IF(E181="","Unknown",E181)</f>
        <v>Self-employed</v>
      </c>
      <c r="G181" s="4" t="n">
        <f aca="false">Clean!G181</f>
        <v>38200</v>
      </c>
      <c r="H181" s="4" t="n">
        <f aca="false">IF(G181="",Strategies!$B$7,G181)</f>
        <v>38200</v>
      </c>
      <c r="I181" s="4" t="n">
        <f aca="false">IF(G181="",Strategies!$B$8,G181)</f>
        <v>38200</v>
      </c>
      <c r="J181" s="4" t="n">
        <f aca="false">IF(G181="",IFERROR(VLOOKUP(E181,Strategies!$A$26:$G$35,7,FALSE()),Strategies!$B$8),G181)</f>
        <v>38200</v>
      </c>
      <c r="K181" s="3" t="n">
        <f aca="false">IF(G181="",1,0)</f>
        <v>0</v>
      </c>
      <c r="L181" s="3" t="n">
        <f aca="false">Clean!H181</f>
        <v>23</v>
      </c>
      <c r="M181" s="5" t="n">
        <f aca="false">Clean!I181</f>
        <v>37569</v>
      </c>
      <c r="N181" s="3" t="n">
        <f aca="false">IF(L181="",IF(M181="",Strategies!$B$6,DATEDIF(M181,DATE(2026,9,13),"y")),L181)</f>
        <v>23</v>
      </c>
      <c r="O181" s="2" t="str">
        <f aca="false">IF(L181&lt;&gt;"","observed",IF(M181&lt;&gt;"","derived from date","median (fallback)"))</f>
        <v>observed</v>
      </c>
      <c r="P181" s="4" t="n">
        <f aca="false">Clean!M181</f>
        <v>49829.28</v>
      </c>
      <c r="Q181" s="4" t="n">
        <f aca="false">IF(P181="",Strategies!$B$9,P181)</f>
        <v>49829.28</v>
      </c>
      <c r="R181" s="3" t="n">
        <f aca="false">IF(P181="",1,0)</f>
        <v>0</v>
      </c>
      <c r="S181" s="3" t="n">
        <f aca="false">Clean!U181</f>
        <v>669</v>
      </c>
      <c r="T181" s="3" t="n">
        <f aca="false">IF(S181="",Strategies!$B$10,S181)</f>
        <v>669</v>
      </c>
      <c r="U181" s="2" t="str">
        <f aca="false">Clean!J181</f>
        <v>Branch</v>
      </c>
      <c r="V181" s="2" t="str">
        <f aca="false">IF(U181="",Strategies!$B$11,U181)</f>
        <v>Branch</v>
      </c>
      <c r="W181" s="2" t="str">
        <f aca="false">IF(U181="","Unknown",U181)</f>
        <v>Branch</v>
      </c>
      <c r="X181" s="4" t="n">
        <f aca="false">Clean!Q181</f>
        <v>9000</v>
      </c>
      <c r="Y181" s="4" t="n">
        <f aca="false">Clean!R181</f>
        <v>179.58</v>
      </c>
      <c r="Z181" s="4" t="n">
        <f aca="false">IF(X181="",IF(Y181="",0,""),X181)</f>
        <v>9000</v>
      </c>
      <c r="AA181" s="4" t="n">
        <f aca="false">IF(Y181="",IF(X181="",0,IF(X181=0,0,ROUND(X181*Strategies!$B$12,2))),Y181)</f>
        <v>179.58</v>
      </c>
      <c r="AB181" s="2" t="str">
        <f aca="false">IF(AND(X181="",Y181=""),"no card (structural)",IF(X181="","limit missing – verify",IF(Y181="","spend imputed by ratio","complete")))</f>
        <v>complete</v>
      </c>
      <c r="AC181" s="4" t="n">
        <f aca="false">Clean!S181</f>
        <v>0</v>
      </c>
      <c r="AD181" s="4" t="n">
        <f aca="false">Clean!T181</f>
        <v>0</v>
      </c>
      <c r="AE181" s="4" t="n">
        <f aca="false">IF(AC181="",IF(AD181="",0,""),AC181)</f>
        <v>0</v>
      </c>
      <c r="AF181" s="4" t="n">
        <f aca="false">IF(AD181="",IF(AC181="",0,IF(AC181=0,0,ROUND(AC181*Strategies!$B$13,0))),AD181)</f>
        <v>0</v>
      </c>
      <c r="AG181" s="3" t="n">
        <f aca="false">Clean!V181</f>
        <v>0</v>
      </c>
      <c r="AH181" s="3" t="n">
        <f aca="false">IF(AG181="",0,AG181)</f>
        <v>0</v>
      </c>
      <c r="AI181" s="3" t="n">
        <f aca="false">IF(AG181="",1,0)</f>
        <v>0</v>
      </c>
      <c r="AJ181" s="3" t="n">
        <f aca="false">Missing_Matrix!W181</f>
        <v>0</v>
      </c>
      <c r="AK181" s="2" t="str">
        <f aca="false">IF(AJ181=0,"keep","drop")</f>
        <v>keep</v>
      </c>
      <c r="AL181" s="2" t="str">
        <f aca="false">IF(Missing_Matrix!B181+Missing_Matrix!G181+Missing_Matrix!H181+Missing_Matrix!J181+Missing_Matrix!K181+Missing_Matrix!L181+Missing_Matrix!M181+Missing_Matrix!U181=0,"keep","drop")</f>
        <v>keep</v>
      </c>
    </row>
    <row r="182" customFormat="false" ht="15" hidden="false" customHeight="false" outlineLevel="0" collapsed="false">
      <c r="A182" s="2" t="str">
        <f aca="false">Clean!A182</f>
        <v>CL00181</v>
      </c>
      <c r="B182" s="3" t="n">
        <f aca="false">Clean!B182</f>
        <v>47</v>
      </c>
      <c r="C182" s="3" t="n">
        <f aca="false">IF(B182="",Strategies!$B$5,B182)</f>
        <v>47</v>
      </c>
      <c r="D182" s="3" t="n">
        <f aca="false">IF(B182="",1,0)</f>
        <v>0</v>
      </c>
      <c r="E182" s="2" t="str">
        <f aca="false">Clean!E182</f>
        <v>Self-employed</v>
      </c>
      <c r="F182" s="2" t="str">
        <f aca="false">IF(E182="","Unknown",E182)</f>
        <v>Self-employed</v>
      </c>
      <c r="G182" s="4" t="str">
        <f aca="false">Clean!G182</f>
        <v/>
      </c>
      <c r="H182" s="4" t="n">
        <f aca="false">IF(G182="",Strategies!$B$7,G182)</f>
        <v>34752</v>
      </c>
      <c r="I182" s="4" t="n">
        <f aca="false">IF(G182="",Strategies!$B$8,G182)</f>
        <v>29500</v>
      </c>
      <c r="J182" s="4" t="n">
        <f aca="false">IF(G182="",IFERROR(VLOOKUP(E182,Strategies!$A$26:$G$35,7,FALSE()),Strategies!$B$8),G182)</f>
        <v>50600</v>
      </c>
      <c r="K182" s="3" t="n">
        <f aca="false">IF(G182="",1,0)</f>
        <v>1</v>
      </c>
      <c r="L182" s="3" t="n">
        <f aca="false">Clean!H182</f>
        <v>22</v>
      </c>
      <c r="M182" s="5" t="n">
        <f aca="false">Clean!I182</f>
        <v>38117</v>
      </c>
      <c r="N182" s="3" t="n">
        <f aca="false">IF(L182="",IF(M182="",Strategies!$B$6,DATEDIF(M182,DATE(2026,9,13),"y")),L182)</f>
        <v>22</v>
      </c>
      <c r="O182" s="2" t="str">
        <f aca="false">IF(L182&lt;&gt;"","observed",IF(M182&lt;&gt;"","derived from date","median (fallback)"))</f>
        <v>observed</v>
      </c>
      <c r="P182" s="4" t="n">
        <f aca="false">Clean!M182</f>
        <v>47244.82</v>
      </c>
      <c r="Q182" s="4" t="n">
        <f aca="false">IF(P182="",Strategies!$B$9,P182)</f>
        <v>47244.82</v>
      </c>
      <c r="R182" s="3" t="n">
        <f aca="false">IF(P182="",1,0)</f>
        <v>0</v>
      </c>
      <c r="S182" s="3" t="n">
        <f aca="false">Clean!U182</f>
        <v>624</v>
      </c>
      <c r="T182" s="3" t="n">
        <f aca="false">IF(S182="",Strategies!$B$10,S182)</f>
        <v>624</v>
      </c>
      <c r="U182" s="2" t="str">
        <f aca="false">Clean!J182</f>
        <v>App</v>
      </c>
      <c r="V182" s="2" t="str">
        <f aca="false">IF(U182="",Strategies!$B$11,U182)</f>
        <v>App</v>
      </c>
      <c r="W182" s="2" t="str">
        <f aca="false">IF(U182="","Unknown",U182)</f>
        <v>App</v>
      </c>
      <c r="X182" s="4" t="n">
        <f aca="false">Clean!Q182</f>
        <v>8500</v>
      </c>
      <c r="Y182" s="4" t="n">
        <f aca="false">Clean!R182</f>
        <v>1885.13</v>
      </c>
      <c r="Z182" s="4" t="n">
        <f aca="false">IF(X182="",IF(Y182="",0,""),X182)</f>
        <v>8500</v>
      </c>
      <c r="AA182" s="4" t="n">
        <f aca="false">IF(Y182="",IF(X182="",0,IF(X182=0,0,ROUND(X182*Strategies!$B$12,2))),Y182)</f>
        <v>1885.13</v>
      </c>
      <c r="AB182" s="2" t="str">
        <f aca="false">IF(AND(X182="",Y182=""),"no card (structural)",IF(X182="","limit missing – verify",IF(Y182="","spend imputed by ratio","complete")))</f>
        <v>complete</v>
      </c>
      <c r="AC182" s="4" t="n">
        <f aca="false">Clean!S182</f>
        <v>0</v>
      </c>
      <c r="AD182" s="4" t="n">
        <f aca="false">Clean!T182</f>
        <v>0</v>
      </c>
      <c r="AE182" s="4" t="n">
        <f aca="false">IF(AC182="",IF(AD182="",0,""),AC182)</f>
        <v>0</v>
      </c>
      <c r="AF182" s="4" t="n">
        <f aca="false">IF(AD182="",IF(AC182="",0,IF(AC182=0,0,ROUND(AC182*Strategies!$B$13,0))),AD182)</f>
        <v>0</v>
      </c>
      <c r="AG182" s="3" t="n">
        <f aca="false">Clean!V182</f>
        <v>0</v>
      </c>
      <c r="AH182" s="3" t="n">
        <f aca="false">IF(AG182="",0,AG182)</f>
        <v>0</v>
      </c>
      <c r="AI182" s="3" t="n">
        <f aca="false">IF(AG182="",1,0)</f>
        <v>0</v>
      </c>
      <c r="AJ182" s="3" t="n">
        <f aca="false">Missing_Matrix!W182</f>
        <v>1</v>
      </c>
      <c r="AK182" s="2" t="str">
        <f aca="false">IF(AJ182=0,"keep","drop")</f>
        <v>drop</v>
      </c>
      <c r="AL182" s="2" t="str">
        <f aca="false">IF(Missing_Matrix!B182+Missing_Matrix!G182+Missing_Matrix!H182+Missing_Matrix!J182+Missing_Matrix!K182+Missing_Matrix!L182+Missing_Matrix!M182+Missing_Matrix!U182=0,"keep","drop")</f>
        <v>drop</v>
      </c>
    </row>
    <row r="183" customFormat="false" ht="15" hidden="false" customHeight="false" outlineLevel="0" collapsed="false">
      <c r="A183" s="2" t="str">
        <f aca="false">Clean!A183</f>
        <v>CL00182</v>
      </c>
      <c r="B183" s="3" t="n">
        <f aca="false">Clean!B183</f>
        <v>49</v>
      </c>
      <c r="C183" s="3" t="n">
        <f aca="false">IF(B183="",Strategies!$B$5,B183)</f>
        <v>49</v>
      </c>
      <c r="D183" s="3" t="n">
        <f aca="false">IF(B183="",1,0)</f>
        <v>0</v>
      </c>
      <c r="E183" s="2" t="str">
        <f aca="false">Clean!E183</f>
        <v>Self-employed</v>
      </c>
      <c r="F183" s="2" t="str">
        <f aca="false">IF(E183="","Unknown",E183)</f>
        <v>Self-employed</v>
      </c>
      <c r="G183" s="4" t="n">
        <f aca="false">Clean!G183</f>
        <v>60700</v>
      </c>
      <c r="H183" s="4" t="n">
        <f aca="false">IF(G183="",Strategies!$B$7,G183)</f>
        <v>60700</v>
      </c>
      <c r="I183" s="4" t="n">
        <f aca="false">IF(G183="",Strategies!$B$8,G183)</f>
        <v>60700</v>
      </c>
      <c r="J183" s="4" t="n">
        <f aca="false">IF(G183="",IFERROR(VLOOKUP(E183,Strategies!$A$26:$G$35,7,FALSE()),Strategies!$B$8),G183)</f>
        <v>60700</v>
      </c>
      <c r="K183" s="3" t="n">
        <f aca="false">IF(G183="",1,0)</f>
        <v>0</v>
      </c>
      <c r="L183" s="3" t="n">
        <f aca="false">Clean!H183</f>
        <v>25</v>
      </c>
      <c r="M183" s="5" t="n">
        <f aca="false">Clean!I183</f>
        <v>37112</v>
      </c>
      <c r="N183" s="3" t="n">
        <f aca="false">IF(L183="",IF(M183="",Strategies!$B$6,DATEDIF(M183,DATE(2026,9,13),"y")),L183)</f>
        <v>25</v>
      </c>
      <c r="O183" s="2" t="str">
        <f aca="false">IF(L183&lt;&gt;"","observed",IF(M183&lt;&gt;"","derived from date","median (fallback)"))</f>
        <v>observed</v>
      </c>
      <c r="P183" s="4" t="str">
        <f aca="false">Clean!M183</f>
        <v/>
      </c>
      <c r="Q183" s="4" t="n">
        <f aca="false">IF(P183="",Strategies!$B$9,P183)</f>
        <v>10652.68</v>
      </c>
      <c r="R183" s="3" t="n">
        <f aca="false">IF(P183="",1,0)</f>
        <v>1</v>
      </c>
      <c r="S183" s="3" t="n">
        <f aca="false">Clean!U183</f>
        <v>771</v>
      </c>
      <c r="T183" s="3" t="n">
        <f aca="false">IF(S183="",Strategies!$B$10,S183)</f>
        <v>771</v>
      </c>
      <c r="U183" s="2" t="str">
        <f aca="false">Clean!J183</f>
        <v>App</v>
      </c>
      <c r="V183" s="2" t="str">
        <f aca="false">IF(U183="",Strategies!$B$11,U183)</f>
        <v>App</v>
      </c>
      <c r="W183" s="2" t="str">
        <f aca="false">IF(U183="","Unknown",U183)</f>
        <v>App</v>
      </c>
      <c r="X183" s="4" t="str">
        <f aca="false">Clean!Q183</f>
        <v/>
      </c>
      <c r="Y183" s="4" t="str">
        <f aca="false">Clean!R183</f>
        <v/>
      </c>
      <c r="Z183" s="4" t="n">
        <f aca="false">IF(X183="",IF(Y183="",0,""),X183)</f>
        <v>0</v>
      </c>
      <c r="AA183" s="4" t="n">
        <f aca="false">IF(Y183="",IF(X183="",0,IF(X183=0,0,ROUND(X183*Strategies!$B$12,2))),Y183)</f>
        <v>0</v>
      </c>
      <c r="AB183" s="2" t="str">
        <f aca="false">IF(AND(X183="",Y183=""),"no card (structural)",IF(X183="","limit missing – verify",IF(Y183="","spend imputed by ratio","complete")))</f>
        <v>no card (structural)</v>
      </c>
      <c r="AC183" s="4" t="str">
        <f aca="false">Clean!S183</f>
        <v/>
      </c>
      <c r="AD183" s="4" t="str">
        <f aca="false">Clean!T183</f>
        <v/>
      </c>
      <c r="AE183" s="4" t="n">
        <f aca="false">IF(AC183="",IF(AD183="",0,""),AC183)</f>
        <v>0</v>
      </c>
      <c r="AF183" s="4" t="n">
        <f aca="false">IF(AD183="",IF(AC183="",0,IF(AC183=0,0,ROUND(AC183*Strategies!$B$13,0))),AD183)</f>
        <v>0</v>
      </c>
      <c r="AG183" s="3" t="n">
        <f aca="false">Clean!V183</f>
        <v>0</v>
      </c>
      <c r="AH183" s="3" t="n">
        <f aca="false">IF(AG183="",0,AG183)</f>
        <v>0</v>
      </c>
      <c r="AI183" s="3" t="n">
        <f aca="false">IF(AG183="",1,0)</f>
        <v>0</v>
      </c>
      <c r="AJ183" s="3" t="n">
        <f aca="false">Missing_Matrix!W183</f>
        <v>5</v>
      </c>
      <c r="AK183" s="2" t="str">
        <f aca="false">IF(AJ183=0,"keep","drop")</f>
        <v>drop</v>
      </c>
      <c r="AL183" s="2" t="str">
        <f aca="false">IF(Missing_Matrix!B183+Missing_Matrix!G183+Missing_Matrix!H183+Missing_Matrix!J183+Missing_Matrix!K183+Missing_Matrix!L183+Missing_Matrix!M183+Missing_Matrix!U183=0,"keep","drop")</f>
        <v>drop</v>
      </c>
    </row>
    <row r="184" customFormat="false" ht="15" hidden="false" customHeight="false" outlineLevel="0" collapsed="false">
      <c r="A184" s="2" t="str">
        <f aca="false">Clean!A184</f>
        <v>CL00183</v>
      </c>
      <c r="B184" s="3" t="n">
        <f aca="false">Clean!B184</f>
        <v>52</v>
      </c>
      <c r="C184" s="3" t="n">
        <f aca="false">IF(B184="",Strategies!$B$5,B184)</f>
        <v>52</v>
      </c>
      <c r="D184" s="3" t="n">
        <f aca="false">IF(B184="",1,0)</f>
        <v>0</v>
      </c>
      <c r="E184" s="2" t="str">
        <f aca="false">Clean!E184</f>
        <v>Self-employed</v>
      </c>
      <c r="F184" s="2" t="str">
        <f aca="false">IF(E184="","Unknown",E184)</f>
        <v>Self-employed</v>
      </c>
      <c r="G184" s="4" t="n">
        <f aca="false">Clean!G184</f>
        <v>42300</v>
      </c>
      <c r="H184" s="4" t="n">
        <f aca="false">IF(G184="",Strategies!$B$7,G184)</f>
        <v>42300</v>
      </c>
      <c r="I184" s="4" t="n">
        <f aca="false">IF(G184="",Strategies!$B$8,G184)</f>
        <v>42300</v>
      </c>
      <c r="J184" s="4" t="n">
        <f aca="false">IF(G184="",IFERROR(VLOOKUP(E184,Strategies!$A$26:$G$35,7,FALSE()),Strategies!$B$8),G184)</f>
        <v>42300</v>
      </c>
      <c r="K184" s="3" t="n">
        <f aca="false">IF(G184="",1,0)</f>
        <v>0</v>
      </c>
      <c r="L184" s="3" t="n">
        <f aca="false">Clean!H184</f>
        <v>9</v>
      </c>
      <c r="M184" s="5" t="n">
        <f aca="false">Clean!I184</f>
        <v>42915</v>
      </c>
      <c r="N184" s="3" t="n">
        <f aca="false">IF(L184="",IF(M184="",Strategies!$B$6,DATEDIF(M184,DATE(2026,9,13),"y")),L184)</f>
        <v>9</v>
      </c>
      <c r="O184" s="2" t="str">
        <f aca="false">IF(L184&lt;&gt;"","observed",IF(M184&lt;&gt;"","derived from date","median (fallback)"))</f>
        <v>observed</v>
      </c>
      <c r="P184" s="4" t="n">
        <f aca="false">Clean!M184</f>
        <v>55648.27</v>
      </c>
      <c r="Q184" s="4" t="n">
        <f aca="false">IF(P184="",Strategies!$B$9,P184)</f>
        <v>55648.27</v>
      </c>
      <c r="R184" s="3" t="n">
        <f aca="false">IF(P184="",1,0)</f>
        <v>0</v>
      </c>
      <c r="S184" s="3" t="n">
        <f aca="false">Clean!U184</f>
        <v>643</v>
      </c>
      <c r="T184" s="3" t="n">
        <f aca="false">IF(S184="",Strategies!$B$10,S184)</f>
        <v>643</v>
      </c>
      <c r="U184" s="2" t="str">
        <f aca="false">Clean!J184</f>
        <v>Online Banking</v>
      </c>
      <c r="V184" s="2" t="str">
        <f aca="false">IF(U184="",Strategies!$B$11,U184)</f>
        <v>Online Banking</v>
      </c>
      <c r="W184" s="2" t="str">
        <f aca="false">IF(U184="","Unknown",U184)</f>
        <v>Online Banking</v>
      </c>
      <c r="X184" s="4" t="str">
        <f aca="false">Clean!Q184</f>
        <v/>
      </c>
      <c r="Y184" s="4" t="str">
        <f aca="false">Clean!R184</f>
        <v/>
      </c>
      <c r="Z184" s="4" t="n">
        <f aca="false">IF(X184="",IF(Y184="",0,""),X184)</f>
        <v>0</v>
      </c>
      <c r="AA184" s="4" t="n">
        <f aca="false">IF(Y184="",IF(X184="",0,IF(X184=0,0,ROUND(X184*Strategies!$B$12,2))),Y184)</f>
        <v>0</v>
      </c>
      <c r="AB184" s="2" t="str">
        <f aca="false">IF(AND(X184="",Y184=""),"no card (structural)",IF(X184="","limit missing – verify",IF(Y184="","spend imputed by ratio","complete")))</f>
        <v>no card (structural)</v>
      </c>
      <c r="AC184" s="4" t="n">
        <f aca="false">Clean!S184</f>
        <v>0</v>
      </c>
      <c r="AD184" s="4" t="n">
        <f aca="false">Clean!T184</f>
        <v>0</v>
      </c>
      <c r="AE184" s="4" t="n">
        <f aca="false">IF(AC184="",IF(AD184="",0,""),AC184)</f>
        <v>0</v>
      </c>
      <c r="AF184" s="4" t="n">
        <f aca="false">IF(AD184="",IF(AC184="",0,IF(AC184=0,0,ROUND(AC184*Strategies!$B$13,0))),AD184)</f>
        <v>0</v>
      </c>
      <c r="AG184" s="3" t="n">
        <f aca="false">Clean!V184</f>
        <v>0</v>
      </c>
      <c r="AH184" s="3" t="n">
        <f aca="false">IF(AG184="",0,AG184)</f>
        <v>0</v>
      </c>
      <c r="AI184" s="3" t="n">
        <f aca="false">IF(AG184="",1,0)</f>
        <v>0</v>
      </c>
      <c r="AJ184" s="3" t="n">
        <f aca="false">Missing_Matrix!W184</f>
        <v>2</v>
      </c>
      <c r="AK184" s="2" t="str">
        <f aca="false">IF(AJ184=0,"keep","drop")</f>
        <v>drop</v>
      </c>
      <c r="AL184" s="2" t="str">
        <f aca="false">IF(Missing_Matrix!B184+Missing_Matrix!G184+Missing_Matrix!H184+Missing_Matrix!J184+Missing_Matrix!K184+Missing_Matrix!L184+Missing_Matrix!M184+Missing_Matrix!U184=0,"keep","drop")</f>
        <v>keep</v>
      </c>
    </row>
    <row r="185" customFormat="false" ht="15" hidden="false" customHeight="false" outlineLevel="0" collapsed="false">
      <c r="A185" s="2" t="str">
        <f aca="false">Clean!A185</f>
        <v>CL00184</v>
      </c>
      <c r="B185" s="3" t="n">
        <f aca="false">Clean!B185</f>
        <v>48</v>
      </c>
      <c r="C185" s="3" t="n">
        <f aca="false">IF(B185="",Strategies!$B$5,B185)</f>
        <v>48</v>
      </c>
      <c r="D185" s="3" t="n">
        <f aca="false">IF(B185="",1,0)</f>
        <v>0</v>
      </c>
      <c r="E185" s="2" t="str">
        <f aca="false">Clean!E185</f>
        <v>Manual worker</v>
      </c>
      <c r="F185" s="2" t="str">
        <f aca="false">IF(E185="","Unknown",E185)</f>
        <v>Manual worker</v>
      </c>
      <c r="G185" s="4" t="n">
        <f aca="false">Clean!G185</f>
        <v>12700</v>
      </c>
      <c r="H185" s="4" t="n">
        <f aca="false">IF(G185="",Strategies!$B$7,G185)</f>
        <v>12700</v>
      </c>
      <c r="I185" s="4" t="n">
        <f aca="false">IF(G185="",Strategies!$B$8,G185)</f>
        <v>12700</v>
      </c>
      <c r="J185" s="4" t="n">
        <f aca="false">IF(G185="",IFERROR(VLOOKUP(E185,Strategies!$A$26:$G$35,7,FALSE()),Strategies!$B$8),G185)</f>
        <v>12700</v>
      </c>
      <c r="K185" s="3" t="n">
        <f aca="false">IF(G185="",1,0)</f>
        <v>0</v>
      </c>
      <c r="L185" s="3" t="n">
        <f aca="false">Clean!H185</f>
        <v>13</v>
      </c>
      <c r="M185" s="5" t="n">
        <f aca="false">Clean!I185</f>
        <v>41247</v>
      </c>
      <c r="N185" s="3" t="n">
        <f aca="false">IF(L185="",IF(M185="",Strategies!$B$6,DATEDIF(M185,DATE(2026,9,13),"y")),L185)</f>
        <v>13</v>
      </c>
      <c r="O185" s="2" t="str">
        <f aca="false">IF(L185&lt;&gt;"","observed",IF(M185&lt;&gt;"","derived from date","median (fallback)"))</f>
        <v>observed</v>
      </c>
      <c r="P185" s="4" t="n">
        <f aca="false">Clean!M185</f>
        <v>16807.68</v>
      </c>
      <c r="Q185" s="4" t="n">
        <f aca="false">IF(P185="",Strategies!$B$9,P185)</f>
        <v>16807.68</v>
      </c>
      <c r="R185" s="3" t="n">
        <f aca="false">IF(P185="",1,0)</f>
        <v>0</v>
      </c>
      <c r="S185" s="3" t="n">
        <f aca="false">Clean!U185</f>
        <v>650</v>
      </c>
      <c r="T185" s="3" t="n">
        <f aca="false">IF(S185="",Strategies!$B$10,S185)</f>
        <v>650</v>
      </c>
      <c r="U185" s="2" t="str">
        <f aca="false">Clean!J185</f>
        <v>App</v>
      </c>
      <c r="V185" s="2" t="str">
        <f aca="false">IF(U185="",Strategies!$B$11,U185)</f>
        <v>App</v>
      </c>
      <c r="W185" s="2" t="str">
        <f aca="false">IF(U185="","Unknown",U185)</f>
        <v>App</v>
      </c>
      <c r="X185" s="4" t="n">
        <f aca="false">Clean!Q185</f>
        <v>0</v>
      </c>
      <c r="Y185" s="4" t="n">
        <f aca="false">Clean!R185</f>
        <v>0</v>
      </c>
      <c r="Z185" s="4" t="n">
        <f aca="false">IF(X185="",IF(Y185="",0,""),X185)</f>
        <v>0</v>
      </c>
      <c r="AA185" s="4" t="n">
        <f aca="false">IF(Y185="",IF(X185="",0,IF(X185=0,0,ROUND(X185*Strategies!$B$12,2))),Y185)</f>
        <v>0</v>
      </c>
      <c r="AB185" s="2" t="str">
        <f aca="false">IF(AND(X185="",Y185=""),"no card (structural)",IF(X185="","limit missing – verify",IF(Y185="","spend imputed by ratio","complete")))</f>
        <v>complete</v>
      </c>
      <c r="AC185" s="4" t="n">
        <f aca="false">Clean!S185</f>
        <v>0</v>
      </c>
      <c r="AD185" s="4" t="n">
        <f aca="false">Clean!T185</f>
        <v>0</v>
      </c>
      <c r="AE185" s="4" t="n">
        <f aca="false">IF(AC185="",IF(AD185="",0,""),AC185)</f>
        <v>0</v>
      </c>
      <c r="AF185" s="4" t="n">
        <f aca="false">IF(AD185="",IF(AC185="",0,IF(AC185=0,0,ROUND(AC185*Strategies!$B$13,0))),AD185)</f>
        <v>0</v>
      </c>
      <c r="AG185" s="3" t="n">
        <f aca="false">Clean!V185</f>
        <v>1</v>
      </c>
      <c r="AH185" s="3" t="n">
        <f aca="false">IF(AG185="",0,AG185)</f>
        <v>1</v>
      </c>
      <c r="AI185" s="3" t="n">
        <f aca="false">IF(AG185="",1,0)</f>
        <v>0</v>
      </c>
      <c r="AJ185" s="3" t="n">
        <f aca="false">Missing_Matrix!W185</f>
        <v>1</v>
      </c>
      <c r="AK185" s="2" t="str">
        <f aca="false">IF(AJ185=0,"keep","drop")</f>
        <v>drop</v>
      </c>
      <c r="AL185" s="2" t="str">
        <f aca="false">IF(Missing_Matrix!B185+Missing_Matrix!G185+Missing_Matrix!H185+Missing_Matrix!J185+Missing_Matrix!K185+Missing_Matrix!L185+Missing_Matrix!M185+Missing_Matrix!U185=0,"keep","drop")</f>
        <v>keep</v>
      </c>
    </row>
    <row r="186" customFormat="false" ht="15" hidden="false" customHeight="false" outlineLevel="0" collapsed="false">
      <c r="A186" s="2" t="str">
        <f aca="false">Clean!A186</f>
        <v>CL00185</v>
      </c>
      <c r="B186" s="3" t="str">
        <f aca="false">Clean!B186</f>
        <v/>
      </c>
      <c r="C186" s="3" t="n">
        <f aca="false">IF(B186="",Strategies!$B$5,B186)</f>
        <v>47</v>
      </c>
      <c r="D186" s="3" t="n">
        <f aca="false">IF(B186="",1,0)</f>
        <v>1</v>
      </c>
      <c r="E186" s="2" t="str">
        <f aca="false">Clean!E186</f>
        <v/>
      </c>
      <c r="F186" s="2" t="str">
        <f aca="false">IF(E186="","Unknown",E186)</f>
        <v>Unknown</v>
      </c>
      <c r="G186" s="4" t="str">
        <f aca="false">Clean!G186</f>
        <v/>
      </c>
      <c r="H186" s="4" t="n">
        <f aca="false">IF(G186="",Strategies!$B$7,G186)</f>
        <v>34752</v>
      </c>
      <c r="I186" s="4" t="n">
        <f aca="false">IF(G186="",Strategies!$B$8,G186)</f>
        <v>29500</v>
      </c>
      <c r="J186" s="4" t="n">
        <f aca="false">IF(G186="",IFERROR(VLOOKUP(E186,Strategies!$A$26:$G$35,7,FALSE()),Strategies!$B$8),G186)</f>
        <v>29500</v>
      </c>
      <c r="K186" s="3" t="n">
        <f aca="false">IF(G186="",1,0)</f>
        <v>1</v>
      </c>
      <c r="L186" s="3" t="str">
        <f aca="false">Clean!H186</f>
        <v/>
      </c>
      <c r="M186" s="5" t="str">
        <f aca="false">Clean!I186</f>
        <v/>
      </c>
      <c r="N186" s="3" t="n">
        <f aca="false">IF(L186="",IF(M186="",Strategies!$B$6,DATEDIF(M186,DATE(2026,9,13),"y")),L186)</f>
        <v>9</v>
      </c>
      <c r="O186" s="2" t="str">
        <f aca="false">IF(L186&lt;&gt;"","observed",IF(M186&lt;&gt;"","derived from date","median (fallback)"))</f>
        <v>median (fallback)</v>
      </c>
      <c r="P186" s="4" t="str">
        <f aca="false">Clean!M186</f>
        <v/>
      </c>
      <c r="Q186" s="4" t="n">
        <f aca="false">IF(P186="",Strategies!$B$9,P186)</f>
        <v>10652.68</v>
      </c>
      <c r="R186" s="3" t="n">
        <f aca="false">IF(P186="",1,0)</f>
        <v>1</v>
      </c>
      <c r="S186" s="3" t="str">
        <f aca="false">Clean!U186</f>
        <v/>
      </c>
      <c r="T186" s="3" t="n">
        <f aca="false">IF(S186="",Strategies!$B$10,S186)</f>
        <v>630</v>
      </c>
      <c r="U186" s="2" t="str">
        <f aca="false">Clean!J186</f>
        <v/>
      </c>
      <c r="V186" s="2" t="str">
        <f aca="false">IF(U186="",Strategies!$B$11,U186)</f>
        <v>App</v>
      </c>
      <c r="W186" s="2" t="str">
        <f aca="false">IF(U186="","Unknown",U186)</f>
        <v>Unknown</v>
      </c>
      <c r="X186" s="4" t="str">
        <f aca="false">Clean!Q186</f>
        <v/>
      </c>
      <c r="Y186" s="4" t="str">
        <f aca="false">Clean!R186</f>
        <v/>
      </c>
      <c r="Z186" s="4" t="n">
        <f aca="false">IF(X186="",IF(Y186="",0,""),X186)</f>
        <v>0</v>
      </c>
      <c r="AA186" s="4" t="n">
        <f aca="false">IF(Y186="",IF(X186="",0,IF(X186=0,0,ROUND(X186*Strategies!$B$12,2))),Y186)</f>
        <v>0</v>
      </c>
      <c r="AB186" s="2" t="str">
        <f aca="false">IF(AND(X186="",Y186=""),"no card (structural)",IF(X186="","limit missing – verify",IF(Y186="","spend imputed by ratio","complete")))</f>
        <v>no card (structural)</v>
      </c>
      <c r="AC186" s="4" t="str">
        <f aca="false">Clean!S186</f>
        <v/>
      </c>
      <c r="AD186" s="4" t="str">
        <f aca="false">Clean!T186</f>
        <v/>
      </c>
      <c r="AE186" s="4" t="n">
        <f aca="false">IF(AC186="",IF(AD186="",0,""),AC186)</f>
        <v>0</v>
      </c>
      <c r="AF186" s="4" t="n">
        <f aca="false">IF(AD186="",IF(AC186="",0,IF(AC186=0,0,ROUND(AC186*Strategies!$B$13,0))),AD186)</f>
        <v>0</v>
      </c>
      <c r="AG186" s="3" t="str">
        <f aca="false">Clean!V186</f>
        <v/>
      </c>
      <c r="AH186" s="3" t="n">
        <f aca="false">IF(AG186="",0,AG186)</f>
        <v>0</v>
      </c>
      <c r="AI186" s="3" t="n">
        <f aca="false">IF(AG186="",1,0)</f>
        <v>1</v>
      </c>
      <c r="AJ186" s="3" t="n">
        <f aca="false">Missing_Matrix!W186</f>
        <v>21</v>
      </c>
      <c r="AK186" s="2" t="str">
        <f aca="false">IF(AJ186=0,"keep","drop")</f>
        <v>drop</v>
      </c>
      <c r="AL186" s="2" t="str">
        <f aca="false">IF(Missing_Matrix!B186+Missing_Matrix!G186+Missing_Matrix!H186+Missing_Matrix!J186+Missing_Matrix!K186+Missing_Matrix!L186+Missing_Matrix!M186+Missing_Matrix!U186=0,"keep","drop")</f>
        <v>drop</v>
      </c>
    </row>
    <row r="187" customFormat="false" ht="15" hidden="false" customHeight="false" outlineLevel="0" collapsed="false">
      <c r="A187" s="2" t="str">
        <f aca="false">Clean!A187</f>
        <v>CL00186</v>
      </c>
      <c r="B187" s="3" t="n">
        <f aca="false">Clean!B187</f>
        <v>57</v>
      </c>
      <c r="C187" s="3" t="n">
        <f aca="false">IF(B187="",Strategies!$B$5,B187)</f>
        <v>57</v>
      </c>
      <c r="D187" s="3" t="n">
        <f aca="false">IF(B187="",1,0)</f>
        <v>0</v>
      </c>
      <c r="E187" s="2" t="str">
        <f aca="false">Clean!E187</f>
        <v>Employee</v>
      </c>
      <c r="F187" s="2" t="str">
        <f aca="false">IF(E187="","Unknown",E187)</f>
        <v>Employee</v>
      </c>
      <c r="G187" s="4" t="n">
        <f aca="false">Clean!G187</f>
        <v>40000</v>
      </c>
      <c r="H187" s="4" t="n">
        <f aca="false">IF(G187="",Strategies!$B$7,G187)</f>
        <v>40000</v>
      </c>
      <c r="I187" s="4" t="n">
        <f aca="false">IF(G187="",Strategies!$B$8,G187)</f>
        <v>40000</v>
      </c>
      <c r="J187" s="4" t="n">
        <f aca="false">IF(G187="",IFERROR(VLOOKUP(E187,Strategies!$A$26:$G$35,7,FALSE()),Strategies!$B$8),G187)</f>
        <v>40000</v>
      </c>
      <c r="K187" s="3" t="n">
        <f aca="false">IF(G187="",1,0)</f>
        <v>0</v>
      </c>
      <c r="L187" s="3" t="n">
        <f aca="false">Clean!H187</f>
        <v>21</v>
      </c>
      <c r="M187" s="5" t="n">
        <f aca="false">Clean!I187</f>
        <v>38420</v>
      </c>
      <c r="N187" s="3" t="n">
        <f aca="false">IF(L187="",IF(M187="",Strategies!$B$6,DATEDIF(M187,DATE(2026,9,13),"y")),L187)</f>
        <v>21</v>
      </c>
      <c r="O187" s="2" t="str">
        <f aca="false">IF(L187&lt;&gt;"","observed",IF(M187&lt;&gt;"","derived from date","median (fallback)"))</f>
        <v>observed</v>
      </c>
      <c r="P187" s="4" t="n">
        <f aca="false">Clean!M187</f>
        <v>0</v>
      </c>
      <c r="Q187" s="4" t="n">
        <f aca="false">IF(P187="",Strategies!$B$9,P187)</f>
        <v>0</v>
      </c>
      <c r="R187" s="3" t="n">
        <f aca="false">IF(P187="",1,0)</f>
        <v>0</v>
      </c>
      <c r="S187" s="3" t="n">
        <f aca="false">Clean!U187</f>
        <v>673</v>
      </c>
      <c r="T187" s="3" t="n">
        <f aca="false">IF(S187="",Strategies!$B$10,S187)</f>
        <v>673</v>
      </c>
      <c r="U187" s="2" t="str">
        <f aca="false">Clean!J187</f>
        <v>Branch</v>
      </c>
      <c r="V187" s="2" t="str">
        <f aca="false">IF(U187="",Strategies!$B$11,U187)</f>
        <v>Branch</v>
      </c>
      <c r="W187" s="2" t="str">
        <f aca="false">IF(U187="","Unknown",U187)</f>
        <v>Branch</v>
      </c>
      <c r="X187" s="4" t="n">
        <f aca="false">Clean!Q187</f>
        <v>9500</v>
      </c>
      <c r="Y187" s="4" t="n">
        <f aca="false">Clean!R187</f>
        <v>96.34</v>
      </c>
      <c r="Z187" s="4" t="n">
        <f aca="false">IF(X187="",IF(Y187="",0,""),X187)</f>
        <v>9500</v>
      </c>
      <c r="AA187" s="4" t="n">
        <f aca="false">IF(Y187="",IF(X187="",0,IF(X187=0,0,ROUND(X187*Strategies!$B$12,2))),Y187)</f>
        <v>96.34</v>
      </c>
      <c r="AB187" s="2" t="str">
        <f aca="false">IF(AND(X187="",Y187=""),"no card (structural)",IF(X187="","limit missing – verify",IF(Y187="","spend imputed by ratio","complete")))</f>
        <v>complete</v>
      </c>
      <c r="AC187" s="4" t="n">
        <f aca="false">Clean!S187</f>
        <v>0</v>
      </c>
      <c r="AD187" s="4" t="n">
        <f aca="false">Clean!T187</f>
        <v>0</v>
      </c>
      <c r="AE187" s="4" t="n">
        <f aca="false">IF(AC187="",IF(AD187="",0,""),AC187)</f>
        <v>0</v>
      </c>
      <c r="AF187" s="4" t="n">
        <f aca="false">IF(AD187="",IF(AC187="",0,IF(AC187=0,0,ROUND(AC187*Strategies!$B$13,0))),AD187)</f>
        <v>0</v>
      </c>
      <c r="AG187" s="3" t="n">
        <f aca="false">Clean!V187</f>
        <v>1</v>
      </c>
      <c r="AH187" s="3" t="n">
        <f aca="false">IF(AG187="",0,AG187)</f>
        <v>1</v>
      </c>
      <c r="AI187" s="3" t="n">
        <f aca="false">IF(AG187="",1,0)</f>
        <v>0</v>
      </c>
      <c r="AJ187" s="3" t="n">
        <f aca="false">Missing_Matrix!W187</f>
        <v>0</v>
      </c>
      <c r="AK187" s="2" t="str">
        <f aca="false">IF(AJ187=0,"keep","drop")</f>
        <v>keep</v>
      </c>
      <c r="AL187" s="2" t="str">
        <f aca="false">IF(Missing_Matrix!B187+Missing_Matrix!G187+Missing_Matrix!H187+Missing_Matrix!J187+Missing_Matrix!K187+Missing_Matrix!L187+Missing_Matrix!M187+Missing_Matrix!U187=0,"keep","drop")</f>
        <v>keep</v>
      </c>
    </row>
    <row r="188" customFormat="false" ht="15" hidden="false" customHeight="false" outlineLevel="0" collapsed="false">
      <c r="A188" s="2" t="str">
        <f aca="false">Clean!A188</f>
        <v>CL00187</v>
      </c>
      <c r="B188" s="3" t="n">
        <f aca="false">Clean!B188</f>
        <v>46</v>
      </c>
      <c r="C188" s="3" t="n">
        <f aca="false">IF(B188="",Strategies!$B$5,B188)</f>
        <v>46</v>
      </c>
      <c r="D188" s="3" t="n">
        <f aca="false">IF(B188="",1,0)</f>
        <v>0</v>
      </c>
      <c r="E188" s="2" t="str">
        <f aca="false">Clean!E188</f>
        <v>Self-employed</v>
      </c>
      <c r="F188" s="2" t="str">
        <f aca="false">IF(E188="","Unknown",E188)</f>
        <v>Self-employed</v>
      </c>
      <c r="G188" s="4" t="n">
        <f aca="false">Clean!G188</f>
        <v>73600</v>
      </c>
      <c r="H188" s="4" t="n">
        <f aca="false">IF(G188="",Strategies!$B$7,G188)</f>
        <v>73600</v>
      </c>
      <c r="I188" s="4" t="n">
        <f aca="false">IF(G188="",Strategies!$B$8,G188)</f>
        <v>73600</v>
      </c>
      <c r="J188" s="4" t="n">
        <f aca="false">IF(G188="",IFERROR(VLOOKUP(E188,Strategies!$A$26:$G$35,7,FALSE()),Strategies!$B$8),G188)</f>
        <v>73600</v>
      </c>
      <c r="K188" s="3" t="n">
        <f aca="false">IF(G188="",1,0)</f>
        <v>0</v>
      </c>
      <c r="L188" s="3" t="n">
        <f aca="false">Clean!H188</f>
        <v>10</v>
      </c>
      <c r="M188" s="5" t="n">
        <f aca="false">Clean!I188</f>
        <v>42373</v>
      </c>
      <c r="N188" s="3" t="n">
        <f aca="false">IF(L188="",IF(M188="",Strategies!$B$6,DATEDIF(M188,DATE(2026,9,13),"y")),L188)</f>
        <v>10</v>
      </c>
      <c r="O188" s="2" t="str">
        <f aca="false">IF(L188&lt;&gt;"","observed",IF(M188&lt;&gt;"","derived from date","median (fallback)"))</f>
        <v>observed</v>
      </c>
      <c r="P188" s="4" t="n">
        <f aca="false">Clean!M188</f>
        <v>0</v>
      </c>
      <c r="Q188" s="4" t="n">
        <f aca="false">IF(P188="",Strategies!$B$9,P188)</f>
        <v>0</v>
      </c>
      <c r="R188" s="3" t="n">
        <f aca="false">IF(P188="",1,0)</f>
        <v>0</v>
      </c>
      <c r="S188" s="3" t="n">
        <f aca="false">Clean!U188</f>
        <v>634</v>
      </c>
      <c r="T188" s="3" t="n">
        <f aca="false">IF(S188="",Strategies!$B$10,S188)</f>
        <v>634</v>
      </c>
      <c r="U188" s="2" t="str">
        <f aca="false">Clean!J188</f>
        <v>App</v>
      </c>
      <c r="V188" s="2" t="str">
        <f aca="false">IF(U188="",Strategies!$B$11,U188)</f>
        <v>App</v>
      </c>
      <c r="W188" s="2" t="str">
        <f aca="false">IF(U188="","Unknown",U188)</f>
        <v>App</v>
      </c>
      <c r="X188" s="4" t="n">
        <f aca="false">Clean!Q188</f>
        <v>14000</v>
      </c>
      <c r="Y188" s="4" t="n">
        <f aca="false">Clean!R188</f>
        <v>5327.29</v>
      </c>
      <c r="Z188" s="4" t="n">
        <f aca="false">IF(X188="",IF(Y188="",0,""),X188)</f>
        <v>14000</v>
      </c>
      <c r="AA188" s="4" t="n">
        <f aca="false">IF(Y188="",IF(X188="",0,IF(X188=0,0,ROUND(X188*Strategies!$B$12,2))),Y188)</f>
        <v>5327.29</v>
      </c>
      <c r="AB188" s="2" t="str">
        <f aca="false">IF(AND(X188="",Y188=""),"no card (structural)",IF(X188="","limit missing – verify",IF(Y188="","spend imputed by ratio","complete")))</f>
        <v>complete</v>
      </c>
      <c r="AC188" s="4" t="n">
        <f aca="false">Clean!S188</f>
        <v>0</v>
      </c>
      <c r="AD188" s="4" t="n">
        <f aca="false">Clean!T188</f>
        <v>0</v>
      </c>
      <c r="AE188" s="4" t="n">
        <f aca="false">IF(AC188="",IF(AD188="",0,""),AC188)</f>
        <v>0</v>
      </c>
      <c r="AF188" s="4" t="n">
        <f aca="false">IF(AD188="",IF(AC188="",0,IF(AC188=0,0,ROUND(AC188*Strategies!$B$13,0))),AD188)</f>
        <v>0</v>
      </c>
      <c r="AG188" s="3" t="n">
        <f aca="false">Clean!V188</f>
        <v>1</v>
      </c>
      <c r="AH188" s="3" t="n">
        <f aca="false">IF(AG188="",0,AG188)</f>
        <v>1</v>
      </c>
      <c r="AI188" s="3" t="n">
        <f aca="false">IF(AG188="",1,0)</f>
        <v>0</v>
      </c>
      <c r="AJ188" s="3" t="n">
        <f aca="false">Missing_Matrix!W188</f>
        <v>1</v>
      </c>
      <c r="AK188" s="2" t="str">
        <f aca="false">IF(AJ188=0,"keep","drop")</f>
        <v>drop</v>
      </c>
      <c r="AL188" s="2" t="str">
        <f aca="false">IF(Missing_Matrix!B188+Missing_Matrix!G188+Missing_Matrix!H188+Missing_Matrix!J188+Missing_Matrix!K188+Missing_Matrix!L188+Missing_Matrix!M188+Missing_Matrix!U188=0,"keep","drop")</f>
        <v>keep</v>
      </c>
    </row>
    <row r="189" customFormat="false" ht="15" hidden="false" customHeight="false" outlineLevel="0" collapsed="false">
      <c r="A189" s="2" t="str">
        <f aca="false">Clean!A189</f>
        <v>CL00188</v>
      </c>
      <c r="B189" s="3" t="n">
        <f aca="false">Clean!B189</f>
        <v>56</v>
      </c>
      <c r="C189" s="3" t="n">
        <f aca="false">IF(B189="",Strategies!$B$5,B189)</f>
        <v>56</v>
      </c>
      <c r="D189" s="3" t="n">
        <f aca="false">IF(B189="",1,0)</f>
        <v>0</v>
      </c>
      <c r="E189" s="2" t="str">
        <f aca="false">Clean!E189</f>
        <v>Employee</v>
      </c>
      <c r="F189" s="2" t="str">
        <f aca="false">IF(E189="","Unknown",E189)</f>
        <v>Employee</v>
      </c>
      <c r="G189" s="4" t="n">
        <f aca="false">Clean!G189</f>
        <v>26000</v>
      </c>
      <c r="H189" s="4" t="n">
        <f aca="false">IF(G189="",Strategies!$B$7,G189)</f>
        <v>26000</v>
      </c>
      <c r="I189" s="4" t="n">
        <f aca="false">IF(G189="",Strategies!$B$8,G189)</f>
        <v>26000</v>
      </c>
      <c r="J189" s="4" t="n">
        <f aca="false">IF(G189="",IFERROR(VLOOKUP(E189,Strategies!$A$26:$G$35,7,FALSE()),Strategies!$B$8),G189)</f>
        <v>26000</v>
      </c>
      <c r="K189" s="3" t="n">
        <f aca="false">IF(G189="",1,0)</f>
        <v>0</v>
      </c>
      <c r="L189" s="3" t="n">
        <f aca="false">Clean!H189</f>
        <v>18</v>
      </c>
      <c r="M189" s="5" t="n">
        <f aca="false">Clean!I189</f>
        <v>39581</v>
      </c>
      <c r="N189" s="3" t="n">
        <f aca="false">IF(L189="",IF(M189="",Strategies!$B$6,DATEDIF(M189,DATE(2026,9,13),"y")),L189)</f>
        <v>18</v>
      </c>
      <c r="O189" s="2" t="str">
        <f aca="false">IF(L189&lt;&gt;"","observed",IF(M189&lt;&gt;"","derived from date","median (fallback)"))</f>
        <v>observed</v>
      </c>
      <c r="P189" s="4" t="str">
        <f aca="false">Clean!M189</f>
        <v/>
      </c>
      <c r="Q189" s="4" t="n">
        <f aca="false">IF(P189="",Strategies!$B$9,P189)</f>
        <v>10652.68</v>
      </c>
      <c r="R189" s="3" t="n">
        <f aca="false">IF(P189="",1,0)</f>
        <v>1</v>
      </c>
      <c r="S189" s="3" t="n">
        <f aca="false">Clean!U189</f>
        <v>565</v>
      </c>
      <c r="T189" s="3" t="n">
        <f aca="false">IF(S189="",Strategies!$B$10,S189)</f>
        <v>565</v>
      </c>
      <c r="U189" s="2" t="str">
        <f aca="false">Clean!J189</f>
        <v>Online Banking</v>
      </c>
      <c r="V189" s="2" t="str">
        <f aca="false">IF(U189="",Strategies!$B$11,U189)</f>
        <v>Online Banking</v>
      </c>
      <c r="W189" s="2" t="str">
        <f aca="false">IF(U189="","Unknown",U189)</f>
        <v>Online Banking</v>
      </c>
      <c r="X189" s="4" t="n">
        <f aca="false">Clean!Q189</f>
        <v>5000</v>
      </c>
      <c r="Y189" s="4" t="n">
        <f aca="false">Clean!R189</f>
        <v>1982.9</v>
      </c>
      <c r="Z189" s="4" t="n">
        <f aca="false">IF(X189="",IF(Y189="",0,""),X189)</f>
        <v>5000</v>
      </c>
      <c r="AA189" s="4" t="n">
        <f aca="false">IF(Y189="",IF(X189="",0,IF(X189=0,0,ROUND(X189*Strategies!$B$12,2))),Y189)</f>
        <v>1982.9</v>
      </c>
      <c r="AB189" s="2" t="str">
        <f aca="false">IF(AND(X189="",Y189=""),"no card (structural)",IF(X189="","limit missing – verify",IF(Y189="","spend imputed by ratio","complete")))</f>
        <v>complete</v>
      </c>
      <c r="AC189" s="4" t="str">
        <f aca="false">Clean!S189</f>
        <v/>
      </c>
      <c r="AD189" s="4" t="str">
        <f aca="false">Clean!T189</f>
        <v/>
      </c>
      <c r="AE189" s="4" t="n">
        <f aca="false">IF(AC189="",IF(AD189="",0,""),AC189)</f>
        <v>0</v>
      </c>
      <c r="AF189" s="4" t="n">
        <f aca="false">IF(AD189="",IF(AC189="",0,IF(AC189=0,0,ROUND(AC189*Strategies!$B$13,0))),AD189)</f>
        <v>0</v>
      </c>
      <c r="AG189" s="3" t="n">
        <f aca="false">Clean!V189</f>
        <v>0</v>
      </c>
      <c r="AH189" s="3" t="n">
        <f aca="false">IF(AG189="",0,AG189)</f>
        <v>0</v>
      </c>
      <c r="AI189" s="3" t="n">
        <f aca="false">IF(AG189="",1,0)</f>
        <v>0</v>
      </c>
      <c r="AJ189" s="3" t="n">
        <f aca="false">Missing_Matrix!W189</f>
        <v>3</v>
      </c>
      <c r="AK189" s="2" t="str">
        <f aca="false">IF(AJ189=0,"keep","drop")</f>
        <v>drop</v>
      </c>
      <c r="AL189" s="2" t="str">
        <f aca="false">IF(Missing_Matrix!B189+Missing_Matrix!G189+Missing_Matrix!H189+Missing_Matrix!J189+Missing_Matrix!K189+Missing_Matrix!L189+Missing_Matrix!M189+Missing_Matrix!U189=0,"keep","drop")</f>
        <v>drop</v>
      </c>
    </row>
    <row r="190" customFormat="false" ht="15" hidden="false" customHeight="false" outlineLevel="0" collapsed="false">
      <c r="A190" s="2" t="str">
        <f aca="false">Clean!A190</f>
        <v>CL00189</v>
      </c>
      <c r="B190" s="3" t="n">
        <f aca="false">Clean!B190</f>
        <v>44</v>
      </c>
      <c r="C190" s="3" t="n">
        <f aca="false">IF(B190="",Strategies!$B$5,B190)</f>
        <v>44</v>
      </c>
      <c r="D190" s="3" t="n">
        <f aca="false">IF(B190="",1,0)</f>
        <v>0</v>
      </c>
      <c r="E190" s="2" t="str">
        <f aca="false">Clean!E190</f>
        <v>Manual worker</v>
      </c>
      <c r="F190" s="2" t="str">
        <f aca="false">IF(E190="","Unknown",E190)</f>
        <v>Manual worker</v>
      </c>
      <c r="G190" s="4" t="n">
        <f aca="false">Clean!G190</f>
        <v>21800</v>
      </c>
      <c r="H190" s="4" t="n">
        <f aca="false">IF(G190="",Strategies!$B$7,G190)</f>
        <v>21800</v>
      </c>
      <c r="I190" s="4" t="n">
        <f aca="false">IF(G190="",Strategies!$B$8,G190)</f>
        <v>21800</v>
      </c>
      <c r="J190" s="4" t="n">
        <f aca="false">IF(G190="",IFERROR(VLOOKUP(E190,Strategies!$A$26:$G$35,7,FALSE()),Strategies!$B$8),G190)</f>
        <v>21800</v>
      </c>
      <c r="K190" s="3" t="n">
        <f aca="false">IF(G190="",1,0)</f>
        <v>0</v>
      </c>
      <c r="L190" s="3" t="n">
        <f aca="false">Clean!H190</f>
        <v>9</v>
      </c>
      <c r="M190" s="5" t="n">
        <f aca="false">Clean!I190</f>
        <v>42757</v>
      </c>
      <c r="N190" s="3" t="n">
        <f aca="false">IF(L190="",IF(M190="",Strategies!$B$6,DATEDIF(M190,DATE(2026,9,13),"y")),L190)</f>
        <v>9</v>
      </c>
      <c r="O190" s="2" t="str">
        <f aca="false">IF(L190&lt;&gt;"","observed",IF(M190&lt;&gt;"","derived from date","median (fallback)"))</f>
        <v>observed</v>
      </c>
      <c r="P190" s="4" t="n">
        <f aca="false">Clean!M190</f>
        <v>10536.27</v>
      </c>
      <c r="Q190" s="4" t="n">
        <f aca="false">IF(P190="",Strategies!$B$9,P190)</f>
        <v>10536.27</v>
      </c>
      <c r="R190" s="3" t="n">
        <f aca="false">IF(P190="",1,0)</f>
        <v>0</v>
      </c>
      <c r="S190" s="3" t="n">
        <f aca="false">Clean!U190</f>
        <v>563</v>
      </c>
      <c r="T190" s="3" t="n">
        <f aca="false">IF(S190="",Strategies!$B$10,S190)</f>
        <v>563</v>
      </c>
      <c r="U190" s="2" t="str">
        <f aca="false">Clean!J190</f>
        <v>Online Banking</v>
      </c>
      <c r="V190" s="2" t="str">
        <f aca="false">IF(U190="",Strategies!$B$11,U190)</f>
        <v>Online Banking</v>
      </c>
      <c r="W190" s="2" t="str">
        <f aca="false">IF(U190="","Unknown",U190)</f>
        <v>Online Banking</v>
      </c>
      <c r="X190" s="4" t="n">
        <f aca="false">Clean!Q190</f>
        <v>5000</v>
      </c>
      <c r="Y190" s="4" t="n">
        <f aca="false">Clean!R190</f>
        <v>468.63</v>
      </c>
      <c r="Z190" s="4" t="n">
        <f aca="false">IF(X190="",IF(Y190="",0,""),X190)</f>
        <v>5000</v>
      </c>
      <c r="AA190" s="4" t="n">
        <f aca="false">IF(Y190="",IF(X190="",0,IF(X190=0,0,ROUND(X190*Strategies!$B$12,2))),Y190)</f>
        <v>468.63</v>
      </c>
      <c r="AB190" s="2" t="str">
        <f aca="false">IF(AND(X190="",Y190=""),"no card (structural)",IF(X190="","limit missing – verify",IF(Y190="","spend imputed by ratio","complete")))</f>
        <v>complete</v>
      </c>
      <c r="AC190" s="4" t="str">
        <f aca="false">Clean!S190</f>
        <v/>
      </c>
      <c r="AD190" s="4" t="str">
        <f aca="false">Clean!T190</f>
        <v/>
      </c>
      <c r="AE190" s="4" t="n">
        <f aca="false">IF(AC190="",IF(AD190="",0,""),AC190)</f>
        <v>0</v>
      </c>
      <c r="AF190" s="4" t="n">
        <f aca="false">IF(AD190="",IF(AC190="",0,IF(AC190=0,0,ROUND(AC190*Strategies!$B$13,0))),AD190)</f>
        <v>0</v>
      </c>
      <c r="AG190" s="3" t="n">
        <f aca="false">Clean!V190</f>
        <v>0</v>
      </c>
      <c r="AH190" s="3" t="n">
        <f aca="false">IF(AG190="",0,AG190)</f>
        <v>0</v>
      </c>
      <c r="AI190" s="3" t="n">
        <f aca="false">IF(AG190="",1,0)</f>
        <v>0</v>
      </c>
      <c r="AJ190" s="3" t="n">
        <f aca="false">Missing_Matrix!W190</f>
        <v>2</v>
      </c>
      <c r="AK190" s="2" t="str">
        <f aca="false">IF(AJ190=0,"keep","drop")</f>
        <v>drop</v>
      </c>
      <c r="AL190" s="2" t="str">
        <f aca="false">IF(Missing_Matrix!B190+Missing_Matrix!G190+Missing_Matrix!H190+Missing_Matrix!J190+Missing_Matrix!K190+Missing_Matrix!L190+Missing_Matrix!M190+Missing_Matrix!U190=0,"keep","drop")</f>
        <v>keep</v>
      </c>
    </row>
    <row r="191" customFormat="false" ht="15" hidden="false" customHeight="false" outlineLevel="0" collapsed="false">
      <c r="A191" s="2" t="str">
        <f aca="false">Clean!A191</f>
        <v>CL00190</v>
      </c>
      <c r="B191" s="3" t="n">
        <f aca="false">Clean!B191</f>
        <v>21</v>
      </c>
      <c r="C191" s="3" t="n">
        <f aca="false">IF(B191="",Strategies!$B$5,B191)</f>
        <v>21</v>
      </c>
      <c r="D191" s="3" t="n">
        <f aca="false">IF(B191="",1,0)</f>
        <v>0</v>
      </c>
      <c r="E191" s="2" t="str">
        <f aca="false">Clean!E191</f>
        <v>Student</v>
      </c>
      <c r="F191" s="2" t="str">
        <f aca="false">IF(E191="","Unknown",E191)</f>
        <v>Student</v>
      </c>
      <c r="G191" s="4" t="n">
        <f aca="false">Clean!G191</f>
        <v>4800</v>
      </c>
      <c r="H191" s="4" t="n">
        <f aca="false">IF(G191="",Strategies!$B$7,G191)</f>
        <v>4800</v>
      </c>
      <c r="I191" s="4" t="n">
        <f aca="false">IF(G191="",Strategies!$B$8,G191)</f>
        <v>4800</v>
      </c>
      <c r="J191" s="4" t="n">
        <f aca="false">IF(G191="",IFERROR(VLOOKUP(E191,Strategies!$A$26:$G$35,7,FALSE()),Strategies!$B$8),G191)</f>
        <v>4800</v>
      </c>
      <c r="K191" s="3" t="n">
        <f aca="false">IF(G191="",1,0)</f>
        <v>0</v>
      </c>
      <c r="L191" s="3" t="n">
        <f aca="false">Clean!H191</f>
        <v>1</v>
      </c>
      <c r="M191" s="5" t="n">
        <f aca="false">Clean!I191</f>
        <v>45691</v>
      </c>
      <c r="N191" s="3" t="n">
        <f aca="false">IF(L191="",IF(M191="",Strategies!$B$6,DATEDIF(M191,DATE(2026,9,13),"y")),L191)</f>
        <v>1</v>
      </c>
      <c r="O191" s="2" t="str">
        <f aca="false">IF(L191&lt;&gt;"","observed",IF(M191&lt;&gt;"","derived from date","median (fallback)"))</f>
        <v>observed</v>
      </c>
      <c r="P191" s="4" t="n">
        <f aca="false">Clean!M191</f>
        <v>1113</v>
      </c>
      <c r="Q191" s="4" t="n">
        <f aca="false">IF(P191="",Strategies!$B$9,P191)</f>
        <v>1113</v>
      </c>
      <c r="R191" s="3" t="n">
        <f aca="false">IF(P191="",1,0)</f>
        <v>0</v>
      </c>
      <c r="S191" s="3" t="n">
        <f aca="false">Clean!U191</f>
        <v>475</v>
      </c>
      <c r="T191" s="3" t="n">
        <f aca="false">IF(S191="",Strategies!$B$10,S191)</f>
        <v>475</v>
      </c>
      <c r="U191" s="2" t="str">
        <f aca="false">Clean!J191</f>
        <v>Branch</v>
      </c>
      <c r="V191" s="2" t="str">
        <f aca="false">IF(U191="",Strategies!$B$11,U191)</f>
        <v>Branch</v>
      </c>
      <c r="W191" s="2" t="str">
        <f aca="false">IF(U191="","Unknown",U191)</f>
        <v>Branch</v>
      </c>
      <c r="X191" s="4" t="n">
        <f aca="false">Clean!Q191</f>
        <v>500</v>
      </c>
      <c r="Y191" s="4" t="n">
        <f aca="false">Clean!R191</f>
        <v>316.28</v>
      </c>
      <c r="Z191" s="4" t="n">
        <f aca="false">IF(X191="",IF(Y191="",0,""),X191)</f>
        <v>500</v>
      </c>
      <c r="AA191" s="4" t="n">
        <f aca="false">IF(Y191="",IF(X191="",0,IF(X191=0,0,ROUND(X191*Strategies!$B$12,2))),Y191)</f>
        <v>316.28</v>
      </c>
      <c r="AB191" s="2" t="str">
        <f aca="false">IF(AND(X191="",Y191=""),"no card (structural)",IF(X191="","limit missing – verify",IF(Y191="","spend imputed by ratio","complete")))</f>
        <v>complete</v>
      </c>
      <c r="AC191" s="4" t="n">
        <f aca="false">Clean!S191</f>
        <v>0</v>
      </c>
      <c r="AD191" s="4" t="n">
        <f aca="false">Clean!T191</f>
        <v>0</v>
      </c>
      <c r="AE191" s="4" t="n">
        <f aca="false">IF(AC191="",IF(AD191="",0,""),AC191)</f>
        <v>0</v>
      </c>
      <c r="AF191" s="4" t="n">
        <f aca="false">IF(AD191="",IF(AC191="",0,IF(AC191=0,0,ROUND(AC191*Strategies!$B$13,0))),AD191)</f>
        <v>0</v>
      </c>
      <c r="AG191" s="3" t="n">
        <f aca="false">Clean!V191</f>
        <v>0</v>
      </c>
      <c r="AH191" s="3" t="n">
        <f aca="false">IF(AG191="",0,AG191)</f>
        <v>0</v>
      </c>
      <c r="AI191" s="3" t="n">
        <f aca="false">IF(AG191="",1,0)</f>
        <v>0</v>
      </c>
      <c r="AJ191" s="3" t="n">
        <f aca="false">Missing_Matrix!W191</f>
        <v>0</v>
      </c>
      <c r="AK191" s="2" t="str">
        <f aca="false">IF(AJ191=0,"keep","drop")</f>
        <v>keep</v>
      </c>
      <c r="AL191" s="2" t="str">
        <f aca="false">IF(Missing_Matrix!B191+Missing_Matrix!G191+Missing_Matrix!H191+Missing_Matrix!J191+Missing_Matrix!K191+Missing_Matrix!L191+Missing_Matrix!M191+Missing_Matrix!U191=0,"keep","drop")</f>
        <v>keep</v>
      </c>
    </row>
    <row r="192" customFormat="false" ht="15" hidden="false" customHeight="false" outlineLevel="0" collapsed="false">
      <c r="A192" s="2" t="str">
        <f aca="false">Clean!A192</f>
        <v>CL00191</v>
      </c>
      <c r="B192" s="3" t="n">
        <f aca="false">Clean!B192</f>
        <v>50</v>
      </c>
      <c r="C192" s="3" t="n">
        <f aca="false">IF(B192="",Strategies!$B$5,B192)</f>
        <v>50</v>
      </c>
      <c r="D192" s="3" t="n">
        <f aca="false">IF(B192="",1,0)</f>
        <v>0</v>
      </c>
      <c r="E192" s="2" t="str">
        <f aca="false">Clean!E192</f>
        <v>Employee</v>
      </c>
      <c r="F192" s="2" t="str">
        <f aca="false">IF(E192="","Unknown",E192)</f>
        <v>Employee</v>
      </c>
      <c r="G192" s="4" t="n">
        <f aca="false">Clean!G192</f>
        <v>23000</v>
      </c>
      <c r="H192" s="4" t="n">
        <f aca="false">IF(G192="",Strategies!$B$7,G192)</f>
        <v>23000</v>
      </c>
      <c r="I192" s="4" t="n">
        <f aca="false">IF(G192="",Strategies!$B$8,G192)</f>
        <v>23000</v>
      </c>
      <c r="J192" s="4" t="n">
        <f aca="false">IF(G192="",IFERROR(VLOOKUP(E192,Strategies!$A$26:$G$35,7,FALSE()),Strategies!$B$8),G192)</f>
        <v>23000</v>
      </c>
      <c r="K192" s="3" t="n">
        <f aca="false">IF(G192="",1,0)</f>
        <v>0</v>
      </c>
      <c r="L192" s="3" t="n">
        <f aca="false">Clean!H192</f>
        <v>6</v>
      </c>
      <c r="M192" s="5" t="n">
        <f aca="false">Clean!I192</f>
        <v>44023</v>
      </c>
      <c r="N192" s="3" t="n">
        <f aca="false">IF(L192="",IF(M192="",Strategies!$B$6,DATEDIF(M192,DATE(2026,9,13),"y")),L192)</f>
        <v>6</v>
      </c>
      <c r="O192" s="2" t="str">
        <f aca="false">IF(L192&lt;&gt;"","observed",IF(M192&lt;&gt;"","derived from date","median (fallback)"))</f>
        <v>observed</v>
      </c>
      <c r="P192" s="4" t="n">
        <f aca="false">Clean!M192</f>
        <v>7183.53</v>
      </c>
      <c r="Q192" s="4" t="n">
        <f aca="false">IF(P192="",Strategies!$B$9,P192)</f>
        <v>7183.53</v>
      </c>
      <c r="R192" s="3" t="n">
        <f aca="false">IF(P192="",1,0)</f>
        <v>0</v>
      </c>
      <c r="S192" s="3" t="n">
        <f aca="false">Clean!U192</f>
        <v>622</v>
      </c>
      <c r="T192" s="3" t="n">
        <f aca="false">IF(S192="",Strategies!$B$10,S192)</f>
        <v>622</v>
      </c>
      <c r="U192" s="2" t="str">
        <f aca="false">Clean!J192</f>
        <v>Branch</v>
      </c>
      <c r="V192" s="2" t="str">
        <f aca="false">IF(U192="",Strategies!$B$11,U192)</f>
        <v>Branch</v>
      </c>
      <c r="W192" s="2" t="str">
        <f aca="false">IF(U192="","Unknown",U192)</f>
        <v>Branch</v>
      </c>
      <c r="X192" s="4" t="n">
        <f aca="false">Clean!Q192</f>
        <v>3000</v>
      </c>
      <c r="Y192" s="4" t="n">
        <f aca="false">Clean!R192</f>
        <v>458.16</v>
      </c>
      <c r="Z192" s="4" t="n">
        <f aca="false">IF(X192="",IF(Y192="",0,""),X192)</f>
        <v>3000</v>
      </c>
      <c r="AA192" s="4" t="n">
        <f aca="false">IF(Y192="",IF(X192="",0,IF(X192=0,0,ROUND(X192*Strategies!$B$12,2))),Y192)</f>
        <v>458.16</v>
      </c>
      <c r="AB192" s="2" t="str">
        <f aca="false">IF(AND(X192="",Y192=""),"no card (structural)",IF(X192="","limit missing – verify",IF(Y192="","spend imputed by ratio","complete")))</f>
        <v>complete</v>
      </c>
      <c r="AC192" s="4" t="n">
        <f aca="false">Clean!S192</f>
        <v>0</v>
      </c>
      <c r="AD192" s="4" t="n">
        <f aca="false">Clean!T192</f>
        <v>0</v>
      </c>
      <c r="AE192" s="4" t="n">
        <f aca="false">IF(AC192="",IF(AD192="",0,""),AC192)</f>
        <v>0</v>
      </c>
      <c r="AF192" s="4" t="n">
        <f aca="false">IF(AD192="",IF(AC192="",0,IF(AC192=0,0,ROUND(AC192*Strategies!$B$13,0))),AD192)</f>
        <v>0</v>
      </c>
      <c r="AG192" s="3" t="n">
        <f aca="false">Clean!V192</f>
        <v>0</v>
      </c>
      <c r="AH192" s="3" t="n">
        <f aca="false">IF(AG192="",0,AG192)</f>
        <v>0</v>
      </c>
      <c r="AI192" s="3" t="n">
        <f aca="false">IF(AG192="",1,0)</f>
        <v>0</v>
      </c>
      <c r="AJ192" s="3" t="n">
        <f aca="false">Missing_Matrix!W192</f>
        <v>1</v>
      </c>
      <c r="AK192" s="2" t="str">
        <f aca="false">IF(AJ192=0,"keep","drop")</f>
        <v>drop</v>
      </c>
      <c r="AL192" s="2" t="str">
        <f aca="false">IF(Missing_Matrix!B192+Missing_Matrix!G192+Missing_Matrix!H192+Missing_Matrix!J192+Missing_Matrix!K192+Missing_Matrix!L192+Missing_Matrix!M192+Missing_Matrix!U192=0,"keep","drop")</f>
        <v>keep</v>
      </c>
    </row>
    <row r="193" customFormat="false" ht="15" hidden="false" customHeight="false" outlineLevel="0" collapsed="false">
      <c r="A193" s="2" t="str">
        <f aca="false">Clean!A193</f>
        <v>CL00192</v>
      </c>
      <c r="B193" s="3" t="n">
        <f aca="false">Clean!B193</f>
        <v>73</v>
      </c>
      <c r="C193" s="3" t="n">
        <f aca="false">IF(B193="",Strategies!$B$5,B193)</f>
        <v>73</v>
      </c>
      <c r="D193" s="3" t="n">
        <f aca="false">IF(B193="",1,0)</f>
        <v>0</v>
      </c>
      <c r="E193" s="2" t="str">
        <f aca="false">Clean!E193</f>
        <v>Retired</v>
      </c>
      <c r="F193" s="2" t="str">
        <f aca="false">IF(E193="","Unknown",E193)</f>
        <v>Retired</v>
      </c>
      <c r="G193" s="4" t="str">
        <f aca="false">Clean!G193</f>
        <v/>
      </c>
      <c r="H193" s="4" t="n">
        <f aca="false">IF(G193="",Strategies!$B$7,G193)</f>
        <v>34752</v>
      </c>
      <c r="I193" s="4" t="n">
        <f aca="false">IF(G193="",Strategies!$B$8,G193)</f>
        <v>29500</v>
      </c>
      <c r="J193" s="4" t="n">
        <f aca="false">IF(G193="",IFERROR(VLOOKUP(E193,Strategies!$A$26:$G$35,7,FALSE()),Strategies!$B$8),G193)</f>
        <v>20700</v>
      </c>
      <c r="K193" s="3" t="n">
        <f aca="false">IF(G193="",1,0)</f>
        <v>1</v>
      </c>
      <c r="L193" s="3" t="n">
        <f aca="false">Clean!H193</f>
        <v>18</v>
      </c>
      <c r="M193" s="5" t="n">
        <f aca="false">Clean!I193</f>
        <v>39375</v>
      </c>
      <c r="N193" s="3" t="n">
        <f aca="false">IF(L193="",IF(M193="",Strategies!$B$6,DATEDIF(M193,DATE(2026,9,13),"y")),L193)</f>
        <v>18</v>
      </c>
      <c r="O193" s="2" t="str">
        <f aca="false">IF(L193&lt;&gt;"","observed",IF(M193&lt;&gt;"","derived from date","median (fallback)"))</f>
        <v>observed</v>
      </c>
      <c r="P193" s="4" t="n">
        <f aca="false">Clean!M193</f>
        <v>11223.22</v>
      </c>
      <c r="Q193" s="4" t="n">
        <f aca="false">IF(P193="",Strategies!$B$9,P193)</f>
        <v>11223.22</v>
      </c>
      <c r="R193" s="3" t="n">
        <f aca="false">IF(P193="",1,0)</f>
        <v>0</v>
      </c>
      <c r="S193" s="3" t="n">
        <f aca="false">Clean!U193</f>
        <v>632</v>
      </c>
      <c r="T193" s="3" t="n">
        <f aca="false">IF(S193="",Strategies!$B$10,S193)</f>
        <v>632</v>
      </c>
      <c r="U193" s="2" t="str">
        <f aca="false">Clean!J193</f>
        <v>Branch</v>
      </c>
      <c r="V193" s="2" t="str">
        <f aca="false">IF(U193="",Strategies!$B$11,U193)</f>
        <v>Branch</v>
      </c>
      <c r="W193" s="2" t="str">
        <f aca="false">IF(U193="","Unknown",U193)</f>
        <v>Branch</v>
      </c>
      <c r="X193" s="4" t="n">
        <f aca="false">Clean!Q193</f>
        <v>3000</v>
      </c>
      <c r="Y193" s="4" t="n">
        <f aca="false">Clean!R193</f>
        <v>1136.77</v>
      </c>
      <c r="Z193" s="4" t="n">
        <f aca="false">IF(X193="",IF(Y193="",0,""),X193)</f>
        <v>3000</v>
      </c>
      <c r="AA193" s="4" t="n">
        <f aca="false">IF(Y193="",IF(X193="",0,IF(X193=0,0,ROUND(X193*Strategies!$B$12,2))),Y193)</f>
        <v>1136.77</v>
      </c>
      <c r="AB193" s="2" t="str">
        <f aca="false">IF(AND(X193="",Y193=""),"no card (structural)",IF(X193="","limit missing – verify",IF(Y193="","spend imputed by ratio","complete")))</f>
        <v>complete</v>
      </c>
      <c r="AC193" s="4" t="n">
        <f aca="false">Clean!S193</f>
        <v>0</v>
      </c>
      <c r="AD193" s="4" t="n">
        <f aca="false">Clean!T193</f>
        <v>0</v>
      </c>
      <c r="AE193" s="4" t="n">
        <f aca="false">IF(AC193="",IF(AD193="",0,""),AC193)</f>
        <v>0</v>
      </c>
      <c r="AF193" s="4" t="n">
        <f aca="false">IF(AD193="",IF(AC193="",0,IF(AC193=0,0,ROUND(AC193*Strategies!$B$13,0))),AD193)</f>
        <v>0</v>
      </c>
      <c r="AG193" s="3" t="n">
        <f aca="false">Clean!V193</f>
        <v>0</v>
      </c>
      <c r="AH193" s="3" t="n">
        <f aca="false">IF(AG193="",0,AG193)</f>
        <v>0</v>
      </c>
      <c r="AI193" s="3" t="n">
        <f aca="false">IF(AG193="",1,0)</f>
        <v>0</v>
      </c>
      <c r="AJ193" s="3" t="n">
        <f aca="false">Missing_Matrix!W193</f>
        <v>2</v>
      </c>
      <c r="AK193" s="2" t="str">
        <f aca="false">IF(AJ193=0,"keep","drop")</f>
        <v>drop</v>
      </c>
      <c r="AL193" s="2" t="str">
        <f aca="false">IF(Missing_Matrix!B193+Missing_Matrix!G193+Missing_Matrix!H193+Missing_Matrix!J193+Missing_Matrix!K193+Missing_Matrix!L193+Missing_Matrix!M193+Missing_Matrix!U193=0,"keep","drop")</f>
        <v>drop</v>
      </c>
    </row>
    <row r="194" customFormat="false" ht="15" hidden="false" customHeight="false" outlineLevel="0" collapsed="false">
      <c r="A194" s="2" t="str">
        <f aca="false">Clean!A194</f>
        <v>CL00193</v>
      </c>
      <c r="B194" s="3" t="n">
        <f aca="false">Clean!B194</f>
        <v>29</v>
      </c>
      <c r="C194" s="3" t="n">
        <f aca="false">IF(B194="",Strategies!$B$5,B194)</f>
        <v>29</v>
      </c>
      <c r="D194" s="3" t="n">
        <f aca="false">IF(B194="",1,0)</f>
        <v>0</v>
      </c>
      <c r="E194" s="2" t="str">
        <f aca="false">Clean!E194</f>
        <v>Unemployed</v>
      </c>
      <c r="F194" s="2" t="str">
        <f aca="false">IF(E194="","Unknown",E194)</f>
        <v>Unemployed</v>
      </c>
      <c r="G194" s="4" t="n">
        <f aca="false">Clean!G194</f>
        <v>3000</v>
      </c>
      <c r="H194" s="4" t="n">
        <f aca="false">IF(G194="",Strategies!$B$7,G194)</f>
        <v>3000</v>
      </c>
      <c r="I194" s="4" t="n">
        <f aca="false">IF(G194="",Strategies!$B$8,G194)</f>
        <v>3000</v>
      </c>
      <c r="J194" s="4" t="n">
        <f aca="false">IF(G194="",IFERROR(VLOOKUP(E194,Strategies!$A$26:$G$35,7,FALSE()),Strategies!$B$8),G194)</f>
        <v>3000</v>
      </c>
      <c r="K194" s="3" t="n">
        <f aca="false">IF(G194="",1,0)</f>
        <v>0</v>
      </c>
      <c r="L194" s="3" t="n">
        <f aca="false">Clean!H194</f>
        <v>6</v>
      </c>
      <c r="M194" s="5" t="n">
        <f aca="false">Clean!I194</f>
        <v>43823</v>
      </c>
      <c r="N194" s="3" t="n">
        <f aca="false">IF(L194="",IF(M194="",Strategies!$B$6,DATEDIF(M194,DATE(2026,9,13),"y")),L194)</f>
        <v>6</v>
      </c>
      <c r="O194" s="2" t="str">
        <f aca="false">IF(L194&lt;&gt;"","observed",IF(M194&lt;&gt;"","derived from date","median (fallback)"))</f>
        <v>observed</v>
      </c>
      <c r="P194" s="4" t="n">
        <f aca="false">Clean!M194</f>
        <v>0</v>
      </c>
      <c r="Q194" s="4" t="n">
        <f aca="false">IF(P194="",Strategies!$B$9,P194)</f>
        <v>0</v>
      </c>
      <c r="R194" s="3" t="n">
        <f aca="false">IF(P194="",1,0)</f>
        <v>0</v>
      </c>
      <c r="S194" s="3" t="n">
        <f aca="false">Clean!U194</f>
        <v>561</v>
      </c>
      <c r="T194" s="3" t="n">
        <f aca="false">IF(S194="",Strategies!$B$10,S194)</f>
        <v>561</v>
      </c>
      <c r="U194" s="2" t="str">
        <f aca="false">Clean!J194</f>
        <v>Online Banking</v>
      </c>
      <c r="V194" s="2" t="str">
        <f aca="false">IF(U194="",Strategies!$B$11,U194)</f>
        <v>Online Banking</v>
      </c>
      <c r="W194" s="2" t="str">
        <f aca="false">IF(U194="","Unknown",U194)</f>
        <v>Online Banking</v>
      </c>
      <c r="X194" s="4" t="n">
        <f aca="false">Clean!Q194</f>
        <v>500</v>
      </c>
      <c r="Y194" s="4" t="n">
        <f aca="false">Clean!R194</f>
        <v>3.2</v>
      </c>
      <c r="Z194" s="4" t="n">
        <f aca="false">IF(X194="",IF(Y194="",0,""),X194)</f>
        <v>500</v>
      </c>
      <c r="AA194" s="4" t="n">
        <f aca="false">IF(Y194="",IF(X194="",0,IF(X194=0,0,ROUND(X194*Strategies!$B$12,2))),Y194)</f>
        <v>3.2</v>
      </c>
      <c r="AB194" s="2" t="str">
        <f aca="false">IF(AND(X194="",Y194=""),"no card (structural)",IF(X194="","limit missing – verify",IF(Y194="","spend imputed by ratio","complete")))</f>
        <v>complete</v>
      </c>
      <c r="AC194" s="4" t="n">
        <f aca="false">Clean!S194</f>
        <v>0</v>
      </c>
      <c r="AD194" s="4" t="n">
        <f aca="false">Clean!T194</f>
        <v>0</v>
      </c>
      <c r="AE194" s="4" t="n">
        <f aca="false">IF(AC194="",IF(AD194="",0,""),AC194)</f>
        <v>0</v>
      </c>
      <c r="AF194" s="4" t="n">
        <f aca="false">IF(AD194="",IF(AC194="",0,IF(AC194=0,0,ROUND(AC194*Strategies!$B$13,0))),AD194)</f>
        <v>0</v>
      </c>
      <c r="AG194" s="3" t="n">
        <f aca="false">Clean!V194</f>
        <v>1</v>
      </c>
      <c r="AH194" s="3" t="n">
        <f aca="false">IF(AG194="",0,AG194)</f>
        <v>1</v>
      </c>
      <c r="AI194" s="3" t="n">
        <f aca="false">IF(AG194="",1,0)</f>
        <v>0</v>
      </c>
      <c r="AJ194" s="3" t="n">
        <f aca="false">Missing_Matrix!W194</f>
        <v>0</v>
      </c>
      <c r="AK194" s="2" t="str">
        <f aca="false">IF(AJ194=0,"keep","drop")</f>
        <v>keep</v>
      </c>
      <c r="AL194" s="2" t="str">
        <f aca="false">IF(Missing_Matrix!B194+Missing_Matrix!G194+Missing_Matrix!H194+Missing_Matrix!J194+Missing_Matrix!K194+Missing_Matrix!L194+Missing_Matrix!M194+Missing_Matrix!U194=0,"keep","drop")</f>
        <v>keep</v>
      </c>
    </row>
    <row r="195" customFormat="false" ht="15" hidden="false" customHeight="false" outlineLevel="0" collapsed="false">
      <c r="A195" s="2" t="str">
        <f aca="false">Clean!A195</f>
        <v>CL00194</v>
      </c>
      <c r="B195" s="3" t="n">
        <f aca="false">Clean!B195</f>
        <v>30</v>
      </c>
      <c r="C195" s="3" t="n">
        <f aca="false">IF(B195="",Strategies!$B$5,B195)</f>
        <v>30</v>
      </c>
      <c r="D195" s="3" t="n">
        <f aca="false">IF(B195="",1,0)</f>
        <v>0</v>
      </c>
      <c r="E195" s="2" t="str">
        <f aca="false">Clean!E195</f>
        <v>Shopkeeper</v>
      </c>
      <c r="F195" s="2" t="str">
        <f aca="false">IF(E195="","Unknown",E195)</f>
        <v>Shopkeeper</v>
      </c>
      <c r="G195" s="4" t="n">
        <f aca="false">Clean!G195</f>
        <v>34800</v>
      </c>
      <c r="H195" s="4" t="n">
        <f aca="false">IF(G195="",Strategies!$B$7,G195)</f>
        <v>34800</v>
      </c>
      <c r="I195" s="4" t="n">
        <f aca="false">IF(G195="",Strategies!$B$8,G195)</f>
        <v>34800</v>
      </c>
      <c r="J195" s="4" t="n">
        <f aca="false">IF(G195="",IFERROR(VLOOKUP(E195,Strategies!$A$26:$G$35,7,FALSE()),Strategies!$B$8),G195)</f>
        <v>34800</v>
      </c>
      <c r="K195" s="3" t="n">
        <f aca="false">IF(G195="",1,0)</f>
        <v>0</v>
      </c>
      <c r="L195" s="3" t="n">
        <f aca="false">Clean!H195</f>
        <v>1</v>
      </c>
      <c r="M195" s="5" t="n">
        <f aca="false">Clean!I195</f>
        <v>45757</v>
      </c>
      <c r="N195" s="3" t="n">
        <f aca="false">IF(L195="",IF(M195="",Strategies!$B$6,DATEDIF(M195,DATE(2026,9,13),"y")),L195)</f>
        <v>1</v>
      </c>
      <c r="O195" s="2" t="str">
        <f aca="false">IF(L195&lt;&gt;"","observed",IF(M195&lt;&gt;"","derived from date","median (fallback)"))</f>
        <v>observed</v>
      </c>
      <c r="P195" s="4" t="n">
        <f aca="false">Clean!M195</f>
        <v>14001.85</v>
      </c>
      <c r="Q195" s="4" t="n">
        <f aca="false">IF(P195="",Strategies!$B$9,P195)</f>
        <v>14001.85</v>
      </c>
      <c r="R195" s="3" t="n">
        <f aca="false">IF(P195="",1,0)</f>
        <v>0</v>
      </c>
      <c r="S195" s="3" t="n">
        <f aca="false">Clean!U195</f>
        <v>577</v>
      </c>
      <c r="T195" s="3" t="n">
        <f aca="false">IF(S195="",Strategies!$B$10,S195)</f>
        <v>577</v>
      </c>
      <c r="U195" s="2" t="str">
        <f aca="false">Clean!J195</f>
        <v>App</v>
      </c>
      <c r="V195" s="2" t="str">
        <f aca="false">IF(U195="",Strategies!$B$11,U195)</f>
        <v>App</v>
      </c>
      <c r="W195" s="2" t="str">
        <f aca="false">IF(U195="","Unknown",U195)</f>
        <v>App</v>
      </c>
      <c r="X195" s="4" t="n">
        <f aca="false">Clean!Q195</f>
        <v>6000</v>
      </c>
      <c r="Y195" s="4" t="n">
        <f aca="false">Clean!R195</f>
        <v>325.56</v>
      </c>
      <c r="Z195" s="4" t="n">
        <f aca="false">IF(X195="",IF(Y195="",0,""),X195)</f>
        <v>6000</v>
      </c>
      <c r="AA195" s="4" t="n">
        <f aca="false">IF(Y195="",IF(X195="",0,IF(X195=0,0,ROUND(X195*Strategies!$B$12,2))),Y195)</f>
        <v>325.56</v>
      </c>
      <c r="AB195" s="2" t="str">
        <f aca="false">IF(AND(X195="",Y195=""),"no card (structural)",IF(X195="","limit missing – verify",IF(Y195="","spend imputed by ratio","complete")))</f>
        <v>complete</v>
      </c>
      <c r="AC195" s="4" t="str">
        <f aca="false">Clean!S195</f>
        <v/>
      </c>
      <c r="AD195" s="4" t="str">
        <f aca="false">Clean!T195</f>
        <v/>
      </c>
      <c r="AE195" s="4" t="n">
        <f aca="false">IF(AC195="",IF(AD195="",0,""),AC195)</f>
        <v>0</v>
      </c>
      <c r="AF195" s="4" t="n">
        <f aca="false">IF(AD195="",IF(AC195="",0,IF(AC195=0,0,ROUND(AC195*Strategies!$B$13,0))),AD195)</f>
        <v>0</v>
      </c>
      <c r="AG195" s="3" t="n">
        <f aca="false">Clean!V195</f>
        <v>0</v>
      </c>
      <c r="AH195" s="3" t="n">
        <f aca="false">IF(AG195="",0,AG195)</f>
        <v>0</v>
      </c>
      <c r="AI195" s="3" t="n">
        <f aca="false">IF(AG195="",1,0)</f>
        <v>0</v>
      </c>
      <c r="AJ195" s="3" t="n">
        <f aca="false">Missing_Matrix!W195</f>
        <v>2</v>
      </c>
      <c r="AK195" s="2" t="str">
        <f aca="false">IF(AJ195=0,"keep","drop")</f>
        <v>drop</v>
      </c>
      <c r="AL195" s="2" t="str">
        <f aca="false">IF(Missing_Matrix!B195+Missing_Matrix!G195+Missing_Matrix!H195+Missing_Matrix!J195+Missing_Matrix!K195+Missing_Matrix!L195+Missing_Matrix!M195+Missing_Matrix!U195=0,"keep","drop")</f>
        <v>keep</v>
      </c>
    </row>
    <row r="196" customFormat="false" ht="15" hidden="false" customHeight="false" outlineLevel="0" collapsed="false">
      <c r="A196" s="2" t="str">
        <f aca="false">Clean!A196</f>
        <v>CL00195</v>
      </c>
      <c r="B196" s="3" t="n">
        <f aca="false">Clean!B196</f>
        <v>36</v>
      </c>
      <c r="C196" s="3" t="n">
        <f aca="false">IF(B196="",Strategies!$B$5,B196)</f>
        <v>36</v>
      </c>
      <c r="D196" s="3" t="n">
        <f aca="false">IF(B196="",1,0)</f>
        <v>0</v>
      </c>
      <c r="E196" s="2" t="str">
        <f aca="false">Clean!E196</f>
        <v>Manual worker</v>
      </c>
      <c r="F196" s="2" t="str">
        <f aca="false">IF(E196="","Unknown",E196)</f>
        <v>Manual worker</v>
      </c>
      <c r="G196" s="4" t="n">
        <f aca="false">Clean!G196</f>
        <v>23100</v>
      </c>
      <c r="H196" s="4" t="n">
        <f aca="false">IF(G196="",Strategies!$B$7,G196)</f>
        <v>23100</v>
      </c>
      <c r="I196" s="4" t="n">
        <f aca="false">IF(G196="",Strategies!$B$8,G196)</f>
        <v>23100</v>
      </c>
      <c r="J196" s="4" t="n">
        <f aca="false">IF(G196="",IFERROR(VLOOKUP(E196,Strategies!$A$26:$G$35,7,FALSE()),Strategies!$B$8),G196)</f>
        <v>23100</v>
      </c>
      <c r="K196" s="3" t="n">
        <f aca="false">IF(G196="",1,0)</f>
        <v>0</v>
      </c>
      <c r="L196" s="3" t="n">
        <f aca="false">Clean!H196</f>
        <v>11</v>
      </c>
      <c r="M196" s="5" t="n">
        <f aca="false">Clean!I196</f>
        <v>41929</v>
      </c>
      <c r="N196" s="3" t="n">
        <f aca="false">IF(L196="",IF(M196="",Strategies!$B$6,DATEDIF(M196,DATE(2026,9,13),"y")),L196)</f>
        <v>11</v>
      </c>
      <c r="O196" s="2" t="str">
        <f aca="false">IF(L196&lt;&gt;"","observed",IF(M196&lt;&gt;"","derived from date","median (fallback)"))</f>
        <v>observed</v>
      </c>
      <c r="P196" s="4" t="n">
        <f aca="false">Clean!M196</f>
        <v>21668.71</v>
      </c>
      <c r="Q196" s="4" t="n">
        <f aca="false">IF(P196="",Strategies!$B$9,P196)</f>
        <v>21668.71</v>
      </c>
      <c r="R196" s="3" t="n">
        <f aca="false">IF(P196="",1,0)</f>
        <v>0</v>
      </c>
      <c r="S196" s="3" t="n">
        <f aca="false">Clean!U196</f>
        <v>585</v>
      </c>
      <c r="T196" s="3" t="n">
        <f aca="false">IF(S196="",Strategies!$B$10,S196)</f>
        <v>585</v>
      </c>
      <c r="U196" s="2" t="str">
        <f aca="false">Clean!J196</f>
        <v>Branch</v>
      </c>
      <c r="V196" s="2" t="str">
        <f aca="false">IF(U196="",Strategies!$B$11,U196)</f>
        <v>Branch</v>
      </c>
      <c r="W196" s="2" t="str">
        <f aca="false">IF(U196="","Unknown",U196)</f>
        <v>Branch</v>
      </c>
      <c r="X196" s="4" t="n">
        <f aca="false">Clean!Q196</f>
        <v>0</v>
      </c>
      <c r="Y196" s="4" t="n">
        <f aca="false">Clean!R196</f>
        <v>0</v>
      </c>
      <c r="Z196" s="4" t="n">
        <f aca="false">IF(X196="",IF(Y196="",0,""),X196)</f>
        <v>0</v>
      </c>
      <c r="AA196" s="4" t="n">
        <f aca="false">IF(Y196="",IF(X196="",0,IF(X196=0,0,ROUND(X196*Strategies!$B$12,2))),Y196)</f>
        <v>0</v>
      </c>
      <c r="AB196" s="2" t="str">
        <f aca="false">IF(AND(X196="",Y196=""),"no card (structural)",IF(X196="","limit missing – verify",IF(Y196="","spend imputed by ratio","complete")))</f>
        <v>complete</v>
      </c>
      <c r="AC196" s="4" t="n">
        <f aca="false">Clean!S196</f>
        <v>42000</v>
      </c>
      <c r="AD196" s="4" t="n">
        <f aca="false">Clean!T196</f>
        <v>263</v>
      </c>
      <c r="AE196" s="4" t="n">
        <f aca="false">IF(AC196="",IF(AD196="",0,""),AC196)</f>
        <v>42000</v>
      </c>
      <c r="AF196" s="4" t="n">
        <f aca="false">IF(AD196="",IF(AC196="",0,IF(AC196=0,0,ROUND(AC196*Strategies!$B$13,0))),AD196)</f>
        <v>263</v>
      </c>
      <c r="AG196" s="3" t="n">
        <f aca="false">Clean!V196</f>
        <v>2</v>
      </c>
      <c r="AH196" s="3" t="n">
        <f aca="false">IF(AG196="",0,AG196)</f>
        <v>2</v>
      </c>
      <c r="AI196" s="3" t="n">
        <f aca="false">IF(AG196="",1,0)</f>
        <v>0</v>
      </c>
      <c r="AJ196" s="3" t="n">
        <f aca="false">Missing_Matrix!W196</f>
        <v>0</v>
      </c>
      <c r="AK196" s="2" t="str">
        <f aca="false">IF(AJ196=0,"keep","drop")</f>
        <v>keep</v>
      </c>
      <c r="AL196" s="2" t="str">
        <f aca="false">IF(Missing_Matrix!B196+Missing_Matrix!G196+Missing_Matrix!H196+Missing_Matrix!J196+Missing_Matrix!K196+Missing_Matrix!L196+Missing_Matrix!M196+Missing_Matrix!U196=0,"keep","drop")</f>
        <v>keep</v>
      </c>
    </row>
    <row r="197" customFormat="false" ht="15" hidden="false" customHeight="false" outlineLevel="0" collapsed="false">
      <c r="A197" s="2" t="str">
        <f aca="false">Clean!A197</f>
        <v>CL00196</v>
      </c>
      <c r="B197" s="3" t="n">
        <f aca="false">Clean!B197</f>
        <v>45</v>
      </c>
      <c r="C197" s="3" t="n">
        <f aca="false">IF(B197="",Strategies!$B$5,B197)</f>
        <v>45</v>
      </c>
      <c r="D197" s="3" t="n">
        <f aca="false">IF(B197="",1,0)</f>
        <v>0</v>
      </c>
      <c r="E197" s="2" t="str">
        <f aca="false">Clean!E197</f>
        <v>Shopkeeper</v>
      </c>
      <c r="F197" s="2" t="str">
        <f aca="false">IF(E197="","Unknown",E197)</f>
        <v>Shopkeeper</v>
      </c>
      <c r="G197" s="4" t="n">
        <f aca="false">Clean!G197</f>
        <v>28600</v>
      </c>
      <c r="H197" s="4" t="n">
        <f aca="false">IF(G197="",Strategies!$B$7,G197)</f>
        <v>28600</v>
      </c>
      <c r="I197" s="4" t="n">
        <f aca="false">IF(G197="",Strategies!$B$8,G197)</f>
        <v>28600</v>
      </c>
      <c r="J197" s="4" t="n">
        <f aca="false">IF(G197="",IFERROR(VLOOKUP(E197,Strategies!$A$26:$G$35,7,FALSE()),Strategies!$B$8),G197)</f>
        <v>28600</v>
      </c>
      <c r="K197" s="3" t="n">
        <f aca="false">IF(G197="",1,0)</f>
        <v>0</v>
      </c>
      <c r="L197" s="3" t="n">
        <f aca="false">Clean!H197</f>
        <v>7</v>
      </c>
      <c r="M197" s="5" t="n">
        <f aca="false">Clean!I197</f>
        <v>43368</v>
      </c>
      <c r="N197" s="3" t="n">
        <f aca="false">IF(L197="",IF(M197="",Strategies!$B$6,DATEDIF(M197,DATE(2026,9,13),"y")),L197)</f>
        <v>7</v>
      </c>
      <c r="O197" s="2" t="str">
        <f aca="false">IF(L197&lt;&gt;"","observed",IF(M197&lt;&gt;"","derived from date","median (fallback)"))</f>
        <v>observed</v>
      </c>
      <c r="P197" s="4" t="n">
        <f aca="false">Clean!M197</f>
        <v>0</v>
      </c>
      <c r="Q197" s="4" t="n">
        <f aca="false">IF(P197="",Strategies!$B$9,P197)</f>
        <v>0</v>
      </c>
      <c r="R197" s="3" t="n">
        <f aca="false">IF(P197="",1,0)</f>
        <v>0</v>
      </c>
      <c r="S197" s="3" t="n">
        <f aca="false">Clean!U197</f>
        <v>586</v>
      </c>
      <c r="T197" s="3" t="n">
        <f aca="false">IF(S197="",Strategies!$B$10,S197)</f>
        <v>586</v>
      </c>
      <c r="U197" s="2" t="str">
        <f aca="false">Clean!J197</f>
        <v>App</v>
      </c>
      <c r="V197" s="2" t="str">
        <f aca="false">IF(U197="",Strategies!$B$11,U197)</f>
        <v>App</v>
      </c>
      <c r="W197" s="2" t="str">
        <f aca="false">IF(U197="","Unknown",U197)</f>
        <v>App</v>
      </c>
      <c r="X197" s="4" t="n">
        <f aca="false">Clean!Q197</f>
        <v>6500</v>
      </c>
      <c r="Y197" s="4" t="n">
        <f aca="false">Clean!R197</f>
        <v>830.2</v>
      </c>
      <c r="Z197" s="4" t="n">
        <f aca="false">IF(X197="",IF(Y197="",0,""),X197)</f>
        <v>6500</v>
      </c>
      <c r="AA197" s="4" t="n">
        <f aca="false">IF(Y197="",IF(X197="",0,IF(X197=0,0,ROUND(X197*Strategies!$B$12,2))),Y197)</f>
        <v>830.2</v>
      </c>
      <c r="AB197" s="2" t="str">
        <f aca="false">IF(AND(X197="",Y197=""),"no card (structural)",IF(X197="","limit missing – verify",IF(Y197="","spend imputed by ratio","complete")))</f>
        <v>complete</v>
      </c>
      <c r="AC197" s="4" t="str">
        <f aca="false">Clean!S197</f>
        <v/>
      </c>
      <c r="AD197" s="4" t="str">
        <f aca="false">Clean!T197</f>
        <v/>
      </c>
      <c r="AE197" s="4" t="n">
        <f aca="false">IF(AC197="",IF(AD197="",0,""),AC197)</f>
        <v>0</v>
      </c>
      <c r="AF197" s="4" t="n">
        <f aca="false">IF(AD197="",IF(AC197="",0,IF(AC197=0,0,ROUND(AC197*Strategies!$B$13,0))),AD197)</f>
        <v>0</v>
      </c>
      <c r="AG197" s="3" t="n">
        <f aca="false">Clean!V197</f>
        <v>0</v>
      </c>
      <c r="AH197" s="3" t="n">
        <f aca="false">IF(AG197="",0,AG197)</f>
        <v>0</v>
      </c>
      <c r="AI197" s="3" t="n">
        <f aca="false">IF(AG197="",1,0)</f>
        <v>0</v>
      </c>
      <c r="AJ197" s="3" t="n">
        <f aca="false">Missing_Matrix!W197</f>
        <v>2</v>
      </c>
      <c r="AK197" s="2" t="str">
        <f aca="false">IF(AJ197=0,"keep","drop")</f>
        <v>drop</v>
      </c>
      <c r="AL197" s="2" t="str">
        <f aca="false">IF(Missing_Matrix!B197+Missing_Matrix!G197+Missing_Matrix!H197+Missing_Matrix!J197+Missing_Matrix!K197+Missing_Matrix!L197+Missing_Matrix!M197+Missing_Matrix!U197=0,"keep","drop")</f>
        <v>keep</v>
      </c>
    </row>
    <row r="198" customFormat="false" ht="15" hidden="false" customHeight="false" outlineLevel="0" collapsed="false">
      <c r="A198" s="2" t="str">
        <f aca="false">Clean!A198</f>
        <v>CL00197</v>
      </c>
      <c r="B198" s="3" t="n">
        <f aca="false">Clean!B198</f>
        <v>28</v>
      </c>
      <c r="C198" s="3" t="n">
        <f aca="false">IF(B198="",Strategies!$B$5,B198)</f>
        <v>28</v>
      </c>
      <c r="D198" s="3" t="n">
        <f aca="false">IF(B198="",1,0)</f>
        <v>0</v>
      </c>
      <c r="E198" s="2" t="str">
        <f aca="false">Clean!E198</f>
        <v>Employee</v>
      </c>
      <c r="F198" s="2" t="str">
        <f aca="false">IF(E198="","Unknown",E198)</f>
        <v>Employee</v>
      </c>
      <c r="G198" s="4" t="n">
        <f aca="false">Clean!G198</f>
        <v>19800</v>
      </c>
      <c r="H198" s="4" t="n">
        <f aca="false">IF(G198="",Strategies!$B$7,G198)</f>
        <v>19800</v>
      </c>
      <c r="I198" s="4" t="n">
        <f aca="false">IF(G198="",Strategies!$B$8,G198)</f>
        <v>19800</v>
      </c>
      <c r="J198" s="4" t="n">
        <f aca="false">IF(G198="",IFERROR(VLOOKUP(E198,Strategies!$A$26:$G$35,7,FALSE()),Strategies!$B$8),G198)</f>
        <v>19800</v>
      </c>
      <c r="K198" s="3" t="n">
        <f aca="false">IF(G198="",1,0)</f>
        <v>0</v>
      </c>
      <c r="L198" s="3" t="n">
        <f aca="false">Clean!H198</f>
        <v>2</v>
      </c>
      <c r="M198" s="5" t="n">
        <f aca="false">Clean!I198</f>
        <v>45433</v>
      </c>
      <c r="N198" s="3" t="n">
        <f aca="false">IF(L198="",IF(M198="",Strategies!$B$6,DATEDIF(M198,DATE(2026,9,13),"y")),L198)</f>
        <v>2</v>
      </c>
      <c r="O198" s="2" t="str">
        <f aca="false">IF(L198&lt;&gt;"","observed",IF(M198&lt;&gt;"","derived from date","median (fallback)"))</f>
        <v>observed</v>
      </c>
      <c r="P198" s="4" t="n">
        <f aca="false">Clean!M198</f>
        <v>0</v>
      </c>
      <c r="Q198" s="4" t="n">
        <f aca="false">IF(P198="",Strategies!$B$9,P198)</f>
        <v>0</v>
      </c>
      <c r="R198" s="3" t="n">
        <f aca="false">IF(P198="",1,0)</f>
        <v>0</v>
      </c>
      <c r="S198" s="3" t="n">
        <f aca="false">Clean!U198</f>
        <v>498</v>
      </c>
      <c r="T198" s="3" t="n">
        <f aca="false">IF(S198="",Strategies!$B$10,S198)</f>
        <v>498</v>
      </c>
      <c r="U198" s="2" t="str">
        <f aca="false">Clean!J198</f>
        <v>App</v>
      </c>
      <c r="V198" s="2" t="str">
        <f aca="false">IF(U198="",Strategies!$B$11,U198)</f>
        <v>App</v>
      </c>
      <c r="W198" s="2" t="str">
        <f aca="false">IF(U198="","Unknown",U198)</f>
        <v>App</v>
      </c>
      <c r="X198" s="4" t="n">
        <f aca="false">Clean!Q198</f>
        <v>3000</v>
      </c>
      <c r="Y198" s="4" t="n">
        <f aca="false">Clean!R198</f>
        <v>106.56</v>
      </c>
      <c r="Z198" s="4" t="n">
        <f aca="false">IF(X198="",IF(Y198="",0,""),X198)</f>
        <v>3000</v>
      </c>
      <c r="AA198" s="4" t="n">
        <f aca="false">IF(Y198="",IF(X198="",0,IF(X198=0,0,ROUND(X198*Strategies!$B$12,2))),Y198)</f>
        <v>106.56</v>
      </c>
      <c r="AB198" s="2" t="str">
        <f aca="false">IF(AND(X198="",Y198=""),"no card (structural)",IF(X198="","limit missing – verify",IF(Y198="","spend imputed by ratio","complete")))</f>
        <v>complete</v>
      </c>
      <c r="AC198" s="4" t="n">
        <f aca="false">Clean!S198</f>
        <v>31000</v>
      </c>
      <c r="AD198" s="4" t="n">
        <f aca="false">Clean!T198</f>
        <v>192</v>
      </c>
      <c r="AE198" s="4" t="n">
        <f aca="false">IF(AC198="",IF(AD198="",0,""),AC198)</f>
        <v>31000</v>
      </c>
      <c r="AF198" s="4" t="n">
        <f aca="false">IF(AD198="",IF(AC198="",0,IF(AC198=0,0,ROUND(AC198*Strategies!$B$13,0))),AD198)</f>
        <v>192</v>
      </c>
      <c r="AG198" s="3" t="n">
        <f aca="false">Clean!V198</f>
        <v>0</v>
      </c>
      <c r="AH198" s="3" t="n">
        <f aca="false">IF(AG198="",0,AG198)</f>
        <v>0</v>
      </c>
      <c r="AI198" s="3" t="n">
        <f aca="false">IF(AG198="",1,0)</f>
        <v>0</v>
      </c>
      <c r="AJ198" s="3" t="n">
        <f aca="false">Missing_Matrix!W198</f>
        <v>1</v>
      </c>
      <c r="AK198" s="2" t="str">
        <f aca="false">IF(AJ198=0,"keep","drop")</f>
        <v>drop</v>
      </c>
      <c r="AL198" s="2" t="str">
        <f aca="false">IF(Missing_Matrix!B198+Missing_Matrix!G198+Missing_Matrix!H198+Missing_Matrix!J198+Missing_Matrix!K198+Missing_Matrix!L198+Missing_Matrix!M198+Missing_Matrix!U198=0,"keep","drop")</f>
        <v>keep</v>
      </c>
    </row>
    <row r="199" customFormat="false" ht="15" hidden="false" customHeight="false" outlineLevel="0" collapsed="false">
      <c r="A199" s="2" t="str">
        <f aca="false">Clean!A199</f>
        <v>CL00198</v>
      </c>
      <c r="B199" s="3" t="n">
        <f aca="false">Clean!B199</f>
        <v>36</v>
      </c>
      <c r="C199" s="3" t="n">
        <f aca="false">IF(B199="",Strategies!$B$5,B199)</f>
        <v>36</v>
      </c>
      <c r="D199" s="3" t="n">
        <f aca="false">IF(B199="",1,0)</f>
        <v>0</v>
      </c>
      <c r="E199" s="2" t="str">
        <f aca="false">Clean!E199</f>
        <v>Employee</v>
      </c>
      <c r="F199" s="2" t="str">
        <f aca="false">IF(E199="","Unknown",E199)</f>
        <v>Employee</v>
      </c>
      <c r="G199" s="4" t="n">
        <f aca="false">Clean!G199</f>
        <v>27200</v>
      </c>
      <c r="H199" s="4" t="n">
        <f aca="false">IF(G199="",Strategies!$B$7,G199)</f>
        <v>27200</v>
      </c>
      <c r="I199" s="4" t="n">
        <f aca="false">IF(G199="",Strategies!$B$8,G199)</f>
        <v>27200</v>
      </c>
      <c r="J199" s="4" t="n">
        <f aca="false">IF(G199="",IFERROR(VLOOKUP(E199,Strategies!$A$26:$G$35,7,FALSE()),Strategies!$B$8),G199)</f>
        <v>27200</v>
      </c>
      <c r="K199" s="3" t="n">
        <f aca="false">IF(G199="",1,0)</f>
        <v>0</v>
      </c>
      <c r="L199" s="3" t="n">
        <f aca="false">Clean!H199</f>
        <v>9</v>
      </c>
      <c r="M199" s="5" t="n">
        <f aca="false">Clean!I199</f>
        <v>42736</v>
      </c>
      <c r="N199" s="3" t="n">
        <f aca="false">IF(L199="",IF(M199="",Strategies!$B$6,DATEDIF(M199,DATE(2026,9,13),"y")),L199)</f>
        <v>9</v>
      </c>
      <c r="O199" s="2" t="str">
        <f aca="false">IF(L199&lt;&gt;"","observed",IF(M199&lt;&gt;"","derived from date","median (fallback)"))</f>
        <v>observed</v>
      </c>
      <c r="P199" s="4" t="n">
        <f aca="false">Clean!M199</f>
        <v>22691.29</v>
      </c>
      <c r="Q199" s="4" t="n">
        <f aca="false">IF(P199="",Strategies!$B$9,P199)</f>
        <v>22691.29</v>
      </c>
      <c r="R199" s="3" t="n">
        <f aca="false">IF(P199="",1,0)</f>
        <v>0</v>
      </c>
      <c r="S199" s="3" t="n">
        <f aca="false">Clean!U199</f>
        <v>668</v>
      </c>
      <c r="T199" s="3" t="n">
        <f aca="false">IF(S199="",Strategies!$B$10,S199)</f>
        <v>668</v>
      </c>
      <c r="U199" s="2" t="str">
        <f aca="false">Clean!J199</f>
        <v>Online Banking</v>
      </c>
      <c r="V199" s="2" t="str">
        <f aca="false">IF(U199="",Strategies!$B$11,U199)</f>
        <v>Online Banking</v>
      </c>
      <c r="W199" s="2" t="str">
        <f aca="false">IF(U199="","Unknown",U199)</f>
        <v>Online Banking</v>
      </c>
      <c r="X199" s="4" t="n">
        <f aca="false">Clean!Q199</f>
        <v>5500</v>
      </c>
      <c r="Y199" s="4" t="n">
        <f aca="false">Clean!R199</f>
        <v>2502.99</v>
      </c>
      <c r="Z199" s="4" t="n">
        <f aca="false">IF(X199="",IF(Y199="",0,""),X199)</f>
        <v>5500</v>
      </c>
      <c r="AA199" s="4" t="n">
        <f aca="false">IF(Y199="",IF(X199="",0,IF(X199=0,0,ROUND(X199*Strategies!$B$12,2))),Y199)</f>
        <v>2502.99</v>
      </c>
      <c r="AB199" s="2" t="str">
        <f aca="false">IF(AND(X199="",Y199=""),"no card (structural)",IF(X199="","limit missing – verify",IF(Y199="","spend imputed by ratio","complete")))</f>
        <v>complete</v>
      </c>
      <c r="AC199" s="4" t="n">
        <f aca="false">Clean!S199</f>
        <v>0</v>
      </c>
      <c r="AD199" s="4" t="n">
        <f aca="false">Clean!T199</f>
        <v>0</v>
      </c>
      <c r="AE199" s="4" t="n">
        <f aca="false">IF(AC199="",IF(AD199="",0,""),AC199)</f>
        <v>0</v>
      </c>
      <c r="AF199" s="4" t="n">
        <f aca="false">IF(AD199="",IF(AC199="",0,IF(AC199=0,0,ROUND(AC199*Strategies!$B$13,0))),AD199)</f>
        <v>0</v>
      </c>
      <c r="AG199" s="3" t="str">
        <f aca="false">Clean!V199</f>
        <v/>
      </c>
      <c r="AH199" s="3" t="n">
        <f aca="false">IF(AG199="",0,AG199)</f>
        <v>0</v>
      </c>
      <c r="AI199" s="3" t="n">
        <f aca="false">IF(AG199="",1,0)</f>
        <v>1</v>
      </c>
      <c r="AJ199" s="3" t="n">
        <f aca="false">Missing_Matrix!W199</f>
        <v>1</v>
      </c>
      <c r="AK199" s="2" t="str">
        <f aca="false">IF(AJ199=0,"keep","drop")</f>
        <v>drop</v>
      </c>
      <c r="AL199" s="2" t="str">
        <f aca="false">IF(Missing_Matrix!B199+Missing_Matrix!G199+Missing_Matrix!H199+Missing_Matrix!J199+Missing_Matrix!K199+Missing_Matrix!L199+Missing_Matrix!M199+Missing_Matrix!U199=0,"keep","drop")</f>
        <v>keep</v>
      </c>
    </row>
    <row r="200" customFormat="false" ht="15" hidden="false" customHeight="false" outlineLevel="0" collapsed="false">
      <c r="A200" s="2" t="str">
        <f aca="false">Clean!A200</f>
        <v>CL00199</v>
      </c>
      <c r="B200" s="3" t="n">
        <f aca="false">Clean!B200</f>
        <v>47</v>
      </c>
      <c r="C200" s="3" t="n">
        <f aca="false">IF(B200="",Strategies!$B$5,B200)</f>
        <v>47</v>
      </c>
      <c r="D200" s="3" t="n">
        <f aca="false">IF(B200="",1,0)</f>
        <v>0</v>
      </c>
      <c r="E200" s="2" t="str">
        <f aca="false">Clean!E200</f>
        <v>Executive</v>
      </c>
      <c r="F200" s="2" t="str">
        <f aca="false">IF(E200="","Unknown",E200)</f>
        <v>Executive</v>
      </c>
      <c r="G200" s="4" t="n">
        <f aca="false">Clean!G200</f>
        <v>106700</v>
      </c>
      <c r="H200" s="4" t="n">
        <f aca="false">IF(G200="",Strategies!$B$7,G200)</f>
        <v>106700</v>
      </c>
      <c r="I200" s="4" t="n">
        <f aca="false">IF(G200="",Strategies!$B$8,G200)</f>
        <v>106700</v>
      </c>
      <c r="J200" s="4" t="n">
        <f aca="false">IF(G200="",IFERROR(VLOOKUP(E200,Strategies!$A$26:$G$35,7,FALSE()),Strategies!$B$8),G200)</f>
        <v>106700</v>
      </c>
      <c r="K200" s="3" t="n">
        <f aca="false">IF(G200="",1,0)</f>
        <v>0</v>
      </c>
      <c r="L200" s="3" t="n">
        <f aca="false">Clean!H200</f>
        <v>1</v>
      </c>
      <c r="M200" s="5" t="n">
        <f aca="false">Clean!I200</f>
        <v>45743</v>
      </c>
      <c r="N200" s="3" t="n">
        <f aca="false">IF(L200="",IF(M200="",Strategies!$B$6,DATEDIF(M200,DATE(2026,9,13),"y")),L200)</f>
        <v>1</v>
      </c>
      <c r="O200" s="2" t="str">
        <f aca="false">IF(L200&lt;&gt;"","observed",IF(M200&lt;&gt;"","derived from date","median (fallback)"))</f>
        <v>observed</v>
      </c>
      <c r="P200" s="4" t="n">
        <f aca="false">Clean!M200</f>
        <v>28509.01</v>
      </c>
      <c r="Q200" s="4" t="n">
        <f aca="false">IF(P200="",Strategies!$B$9,P200)</f>
        <v>28509.01</v>
      </c>
      <c r="R200" s="3" t="n">
        <f aca="false">IF(P200="",1,0)</f>
        <v>0</v>
      </c>
      <c r="S200" s="3" t="n">
        <f aca="false">Clean!U200</f>
        <v>736</v>
      </c>
      <c r="T200" s="3" t="n">
        <f aca="false">IF(S200="",Strategies!$B$10,S200)</f>
        <v>736</v>
      </c>
      <c r="U200" s="2" t="str">
        <f aca="false">Clean!J200</f>
        <v>App</v>
      </c>
      <c r="V200" s="2" t="str">
        <f aca="false">IF(U200="",Strategies!$B$11,U200)</f>
        <v>App</v>
      </c>
      <c r="W200" s="2" t="str">
        <f aca="false">IF(U200="","Unknown",U200)</f>
        <v>App</v>
      </c>
      <c r="X200" s="4" t="n">
        <f aca="false">Clean!Q200</f>
        <v>0</v>
      </c>
      <c r="Y200" s="4" t="n">
        <f aca="false">Clean!R200</f>
        <v>0</v>
      </c>
      <c r="Z200" s="4" t="n">
        <f aca="false">IF(X200="",IF(Y200="",0,""),X200)</f>
        <v>0</v>
      </c>
      <c r="AA200" s="4" t="n">
        <f aca="false">IF(Y200="",IF(X200="",0,IF(X200=0,0,ROUND(X200*Strategies!$B$12,2))),Y200)</f>
        <v>0</v>
      </c>
      <c r="AB200" s="2" t="str">
        <f aca="false">IF(AND(X200="",Y200=""),"no card (structural)",IF(X200="","limit missing – verify",IF(Y200="","spend imputed by ratio","complete")))</f>
        <v>complete</v>
      </c>
      <c r="AC200" s="4" t="n">
        <f aca="false">Clean!S200</f>
        <v>0</v>
      </c>
      <c r="AD200" s="4" t="n">
        <f aca="false">Clean!T200</f>
        <v>0</v>
      </c>
      <c r="AE200" s="4" t="n">
        <f aca="false">IF(AC200="",IF(AD200="",0,""),AC200)</f>
        <v>0</v>
      </c>
      <c r="AF200" s="4" t="n">
        <f aca="false">IF(AD200="",IF(AC200="",0,IF(AC200=0,0,ROUND(AC200*Strategies!$B$13,0))),AD200)</f>
        <v>0</v>
      </c>
      <c r="AG200" s="3" t="n">
        <f aca="false">Clean!V200</f>
        <v>0</v>
      </c>
      <c r="AH200" s="3" t="n">
        <f aca="false">IF(AG200="",0,AG200)</f>
        <v>0</v>
      </c>
      <c r="AI200" s="3" t="n">
        <f aca="false">IF(AG200="",1,0)</f>
        <v>0</v>
      </c>
      <c r="AJ200" s="3" t="n">
        <f aca="false">Missing_Matrix!W200</f>
        <v>0</v>
      </c>
      <c r="AK200" s="2" t="str">
        <f aca="false">IF(AJ200=0,"keep","drop")</f>
        <v>keep</v>
      </c>
      <c r="AL200" s="2" t="str">
        <f aca="false">IF(Missing_Matrix!B200+Missing_Matrix!G200+Missing_Matrix!H200+Missing_Matrix!J200+Missing_Matrix!K200+Missing_Matrix!L200+Missing_Matrix!M200+Missing_Matrix!U200=0,"keep","drop")</f>
        <v>keep</v>
      </c>
    </row>
    <row r="201" customFormat="false" ht="15" hidden="false" customHeight="false" outlineLevel="0" collapsed="false">
      <c r="A201" s="2" t="str">
        <f aca="false">Clean!A201</f>
        <v>CL00200</v>
      </c>
      <c r="B201" s="3" t="n">
        <f aca="false">Clean!B201</f>
        <v>43</v>
      </c>
      <c r="C201" s="3" t="n">
        <f aca="false">IF(B201="",Strategies!$B$5,B201)</f>
        <v>43</v>
      </c>
      <c r="D201" s="3" t="n">
        <f aca="false">IF(B201="",1,0)</f>
        <v>0</v>
      </c>
      <c r="E201" s="2" t="str">
        <f aca="false">Clean!E201</f>
        <v>Manual worker</v>
      </c>
      <c r="F201" s="2" t="str">
        <f aca="false">IF(E201="","Unknown",E201)</f>
        <v>Manual worker</v>
      </c>
      <c r="G201" s="4" t="n">
        <f aca="false">Clean!G201</f>
        <v>21300</v>
      </c>
      <c r="H201" s="4" t="n">
        <f aca="false">IF(G201="",Strategies!$B$7,G201)</f>
        <v>21300</v>
      </c>
      <c r="I201" s="4" t="n">
        <f aca="false">IF(G201="",Strategies!$B$8,G201)</f>
        <v>21300</v>
      </c>
      <c r="J201" s="4" t="n">
        <f aca="false">IF(G201="",IFERROR(VLOOKUP(E201,Strategies!$A$26:$G$35,7,FALSE()),Strategies!$B$8),G201)</f>
        <v>21300</v>
      </c>
      <c r="K201" s="3" t="n">
        <f aca="false">IF(G201="",1,0)</f>
        <v>0</v>
      </c>
      <c r="L201" s="3" t="n">
        <f aca="false">Clean!H201</f>
        <v>10</v>
      </c>
      <c r="M201" s="5" t="n">
        <f aca="false">Clean!I201</f>
        <v>42560</v>
      </c>
      <c r="N201" s="3" t="n">
        <f aca="false">IF(L201="",IF(M201="",Strategies!$B$6,DATEDIF(M201,DATE(2026,9,13),"y")),L201)</f>
        <v>10</v>
      </c>
      <c r="O201" s="2" t="str">
        <f aca="false">IF(L201&lt;&gt;"","observed",IF(M201&lt;&gt;"","derived from date","median (fallback)"))</f>
        <v>observed</v>
      </c>
      <c r="P201" s="4" t="n">
        <f aca="false">Clean!M201</f>
        <v>0</v>
      </c>
      <c r="Q201" s="4" t="n">
        <f aca="false">IF(P201="",Strategies!$B$9,P201)</f>
        <v>0</v>
      </c>
      <c r="R201" s="3" t="n">
        <f aca="false">IF(P201="",1,0)</f>
        <v>0</v>
      </c>
      <c r="S201" s="3" t="n">
        <f aca="false">Clean!U201</f>
        <v>628</v>
      </c>
      <c r="T201" s="3" t="n">
        <f aca="false">IF(S201="",Strategies!$B$10,S201)</f>
        <v>628</v>
      </c>
      <c r="U201" s="2" t="str">
        <f aca="false">Clean!J201</f>
        <v>App</v>
      </c>
      <c r="V201" s="2" t="str">
        <f aca="false">IF(U201="",Strategies!$B$11,U201)</f>
        <v>App</v>
      </c>
      <c r="W201" s="2" t="str">
        <f aca="false">IF(U201="","Unknown",U201)</f>
        <v>App</v>
      </c>
      <c r="X201" s="4" t="n">
        <f aca="false">Clean!Q201</f>
        <v>4000</v>
      </c>
      <c r="Y201" s="4" t="n">
        <f aca="false">Clean!R201</f>
        <v>703.66</v>
      </c>
      <c r="Z201" s="4" t="n">
        <f aca="false">IF(X201="",IF(Y201="",0,""),X201)</f>
        <v>4000</v>
      </c>
      <c r="AA201" s="4" t="n">
        <f aca="false">IF(Y201="",IF(X201="",0,IF(X201=0,0,ROUND(X201*Strategies!$B$12,2))),Y201)</f>
        <v>703.66</v>
      </c>
      <c r="AB201" s="2" t="str">
        <f aca="false">IF(AND(X201="",Y201=""),"no card (structural)",IF(X201="","limit missing – verify",IF(Y201="","spend imputed by ratio","complete")))</f>
        <v>complete</v>
      </c>
      <c r="AC201" s="4" t="n">
        <f aca="false">Clean!S201</f>
        <v>48000</v>
      </c>
      <c r="AD201" s="4" t="n">
        <f aca="false">Clean!T201</f>
        <v>255</v>
      </c>
      <c r="AE201" s="4" t="n">
        <f aca="false">IF(AC201="",IF(AD201="",0,""),AC201)</f>
        <v>48000</v>
      </c>
      <c r="AF201" s="4" t="n">
        <f aca="false">IF(AD201="",IF(AC201="",0,IF(AC201=0,0,ROUND(AC201*Strategies!$B$13,0))),AD201)</f>
        <v>255</v>
      </c>
      <c r="AG201" s="3" t="str">
        <f aca="false">Clean!V201</f>
        <v/>
      </c>
      <c r="AH201" s="3" t="n">
        <f aca="false">IF(AG201="",0,AG201)</f>
        <v>0</v>
      </c>
      <c r="AI201" s="3" t="n">
        <f aca="false">IF(AG201="",1,0)</f>
        <v>1</v>
      </c>
      <c r="AJ201" s="3" t="n">
        <f aca="false">Missing_Matrix!W201</f>
        <v>1</v>
      </c>
      <c r="AK201" s="2" t="str">
        <f aca="false">IF(AJ201=0,"keep","drop")</f>
        <v>drop</v>
      </c>
      <c r="AL201" s="2" t="str">
        <f aca="false">IF(Missing_Matrix!B201+Missing_Matrix!G201+Missing_Matrix!H201+Missing_Matrix!J201+Missing_Matrix!K201+Missing_Matrix!L201+Missing_Matrix!M201+Missing_Matrix!U201=0,"keep","drop")</f>
        <v>keep</v>
      </c>
    </row>
    <row r="202" customFormat="false" ht="15" hidden="false" customHeight="false" outlineLevel="0" collapsed="false">
      <c r="A202" s="2" t="str">
        <f aca="false">Clean!A202</f>
        <v>CL00201</v>
      </c>
      <c r="B202" s="3" t="n">
        <f aca="false">Clean!B202</f>
        <v>66</v>
      </c>
      <c r="C202" s="3" t="n">
        <f aca="false">IF(B202="",Strategies!$B$5,B202)</f>
        <v>66</v>
      </c>
      <c r="D202" s="3" t="n">
        <f aca="false">IF(B202="",1,0)</f>
        <v>0</v>
      </c>
      <c r="E202" s="2" t="str">
        <f aca="false">Clean!E202</f>
        <v>Retired</v>
      </c>
      <c r="F202" s="2" t="str">
        <f aca="false">IF(E202="","Unknown",E202)</f>
        <v>Retired</v>
      </c>
      <c r="G202" s="4" t="n">
        <f aca="false">Clean!G202</f>
        <v>35900</v>
      </c>
      <c r="H202" s="4" t="n">
        <f aca="false">IF(G202="",Strategies!$B$7,G202)</f>
        <v>35900</v>
      </c>
      <c r="I202" s="4" t="n">
        <f aca="false">IF(G202="",Strategies!$B$8,G202)</f>
        <v>35900</v>
      </c>
      <c r="J202" s="4" t="n">
        <f aca="false">IF(G202="",IFERROR(VLOOKUP(E202,Strategies!$A$26:$G$35,7,FALSE()),Strategies!$B$8),G202)</f>
        <v>35900</v>
      </c>
      <c r="K202" s="3" t="n">
        <f aca="false">IF(G202="",1,0)</f>
        <v>0</v>
      </c>
      <c r="L202" s="3" t="n">
        <f aca="false">Clean!H202</f>
        <v>13</v>
      </c>
      <c r="M202" s="5" t="n">
        <f aca="false">Clean!I202</f>
        <v>41477</v>
      </c>
      <c r="N202" s="3" t="n">
        <f aca="false">IF(L202="",IF(M202="",Strategies!$B$6,DATEDIF(M202,DATE(2026,9,13),"y")),L202)</f>
        <v>13</v>
      </c>
      <c r="O202" s="2" t="str">
        <f aca="false">IF(L202&lt;&gt;"","observed",IF(M202&lt;&gt;"","derived from date","median (fallback)"))</f>
        <v>observed</v>
      </c>
      <c r="P202" s="4" t="str">
        <f aca="false">Clean!M202</f>
        <v/>
      </c>
      <c r="Q202" s="4" t="n">
        <f aca="false">IF(P202="",Strategies!$B$9,P202)</f>
        <v>10652.68</v>
      </c>
      <c r="R202" s="3" t="n">
        <f aca="false">IF(P202="",1,0)</f>
        <v>1</v>
      </c>
      <c r="S202" s="3" t="n">
        <f aca="false">Clean!U202</f>
        <v>626</v>
      </c>
      <c r="T202" s="3" t="n">
        <f aca="false">IF(S202="",Strategies!$B$10,S202)</f>
        <v>626</v>
      </c>
      <c r="U202" s="2" t="str">
        <f aca="false">Clean!J202</f>
        <v>Branch</v>
      </c>
      <c r="V202" s="2" t="str">
        <f aca="false">IF(U202="",Strategies!$B$11,U202)</f>
        <v>Branch</v>
      </c>
      <c r="W202" s="2" t="str">
        <f aca="false">IF(U202="","Unknown",U202)</f>
        <v>Branch</v>
      </c>
      <c r="X202" s="4" t="n">
        <f aca="false">Clean!Q202</f>
        <v>7000</v>
      </c>
      <c r="Y202" s="4" t="n">
        <f aca="false">Clean!R202</f>
        <v>3042.03</v>
      </c>
      <c r="Z202" s="4" t="n">
        <f aca="false">IF(X202="",IF(Y202="",0,""),X202)</f>
        <v>7000</v>
      </c>
      <c r="AA202" s="4" t="n">
        <f aca="false">IF(Y202="",IF(X202="",0,IF(X202=0,0,ROUND(X202*Strategies!$B$12,2))),Y202)</f>
        <v>3042.03</v>
      </c>
      <c r="AB202" s="2" t="str">
        <f aca="false">IF(AND(X202="",Y202=""),"no card (structural)",IF(X202="","limit missing – verify",IF(Y202="","spend imputed by ratio","complete")))</f>
        <v>complete</v>
      </c>
      <c r="AC202" s="4" t="str">
        <f aca="false">Clean!S202</f>
        <v/>
      </c>
      <c r="AD202" s="4" t="str">
        <f aca="false">Clean!T202</f>
        <v/>
      </c>
      <c r="AE202" s="4" t="n">
        <f aca="false">IF(AC202="",IF(AD202="",0,""),AC202)</f>
        <v>0</v>
      </c>
      <c r="AF202" s="4" t="n">
        <f aca="false">IF(AD202="",IF(AC202="",0,IF(AC202=0,0,ROUND(AC202*Strategies!$B$13,0))),AD202)</f>
        <v>0</v>
      </c>
      <c r="AG202" s="3" t="n">
        <f aca="false">Clean!V202</f>
        <v>1</v>
      </c>
      <c r="AH202" s="3" t="n">
        <f aca="false">IF(AG202="",0,AG202)</f>
        <v>1</v>
      </c>
      <c r="AI202" s="3" t="n">
        <f aca="false">IF(AG202="",1,0)</f>
        <v>0</v>
      </c>
      <c r="AJ202" s="3" t="n">
        <f aca="false">Missing_Matrix!W202</f>
        <v>3</v>
      </c>
      <c r="AK202" s="2" t="str">
        <f aca="false">IF(AJ202=0,"keep","drop")</f>
        <v>drop</v>
      </c>
      <c r="AL202" s="2" t="str">
        <f aca="false">IF(Missing_Matrix!B202+Missing_Matrix!G202+Missing_Matrix!H202+Missing_Matrix!J202+Missing_Matrix!K202+Missing_Matrix!L202+Missing_Matrix!M202+Missing_Matrix!U202=0,"keep","drop")</f>
        <v>drop</v>
      </c>
    </row>
    <row r="203" customFormat="false" ht="15" hidden="false" customHeight="false" outlineLevel="0" collapsed="false">
      <c r="A203" s="2" t="str">
        <f aca="false">Clean!A203</f>
        <v>CL00202</v>
      </c>
      <c r="B203" s="3" t="n">
        <f aca="false">Clean!B203</f>
        <v>57</v>
      </c>
      <c r="C203" s="3" t="n">
        <f aca="false">IF(B203="",Strategies!$B$5,B203)</f>
        <v>57</v>
      </c>
      <c r="D203" s="3" t="n">
        <f aca="false">IF(B203="",1,0)</f>
        <v>0</v>
      </c>
      <c r="E203" s="2" t="str">
        <f aca="false">Clean!E203</f>
        <v>Employee</v>
      </c>
      <c r="F203" s="2" t="str">
        <f aca="false">IF(E203="","Unknown",E203)</f>
        <v>Employee</v>
      </c>
      <c r="G203" s="4" t="n">
        <f aca="false">Clean!G203</f>
        <v>38500</v>
      </c>
      <c r="H203" s="4" t="n">
        <f aca="false">IF(G203="",Strategies!$B$7,G203)</f>
        <v>38500</v>
      </c>
      <c r="I203" s="4" t="n">
        <f aca="false">IF(G203="",Strategies!$B$8,G203)</f>
        <v>38500</v>
      </c>
      <c r="J203" s="4" t="n">
        <f aca="false">IF(G203="",IFERROR(VLOOKUP(E203,Strategies!$A$26:$G$35,7,FALSE()),Strategies!$B$8),G203)</f>
        <v>38500</v>
      </c>
      <c r="K203" s="3" t="n">
        <f aca="false">IF(G203="",1,0)</f>
        <v>0</v>
      </c>
      <c r="L203" s="3" t="n">
        <f aca="false">Clean!H203</f>
        <v>17</v>
      </c>
      <c r="M203" s="5" t="n">
        <f aca="false">Clean!I203</f>
        <v>39903</v>
      </c>
      <c r="N203" s="3" t="n">
        <f aca="false">IF(L203="",IF(M203="",Strategies!$B$6,DATEDIF(M203,DATE(2026,9,13),"y")),L203)</f>
        <v>17</v>
      </c>
      <c r="O203" s="2" t="str">
        <f aca="false">IF(L203&lt;&gt;"","observed",IF(M203&lt;&gt;"","derived from date","median (fallback)"))</f>
        <v>observed</v>
      </c>
      <c r="P203" s="4" t="n">
        <f aca="false">Clean!M203</f>
        <v>36094.64</v>
      </c>
      <c r="Q203" s="4" t="n">
        <f aca="false">IF(P203="",Strategies!$B$9,P203)</f>
        <v>36094.64</v>
      </c>
      <c r="R203" s="3" t="n">
        <f aca="false">IF(P203="",1,0)</f>
        <v>0</v>
      </c>
      <c r="S203" s="3" t="n">
        <f aca="false">Clean!U203</f>
        <v>674</v>
      </c>
      <c r="T203" s="3" t="n">
        <f aca="false">IF(S203="",Strategies!$B$10,S203)</f>
        <v>674</v>
      </c>
      <c r="U203" s="2" t="str">
        <f aca="false">Clean!J203</f>
        <v>Branch</v>
      </c>
      <c r="V203" s="2" t="str">
        <f aca="false">IF(U203="",Strategies!$B$11,U203)</f>
        <v>Branch</v>
      </c>
      <c r="W203" s="2" t="str">
        <f aca="false">IF(U203="","Unknown",U203)</f>
        <v>Branch</v>
      </c>
      <c r="X203" s="4" t="n">
        <f aca="false">Clean!Q203</f>
        <v>0</v>
      </c>
      <c r="Y203" s="4" t="n">
        <f aca="false">Clean!R203</f>
        <v>0</v>
      </c>
      <c r="Z203" s="4" t="n">
        <f aca="false">IF(X203="",IF(Y203="",0,""),X203)</f>
        <v>0</v>
      </c>
      <c r="AA203" s="4" t="n">
        <f aca="false">IF(Y203="",IF(X203="",0,IF(X203=0,0,ROUND(X203*Strategies!$B$12,2))),Y203)</f>
        <v>0</v>
      </c>
      <c r="AB203" s="2" t="str">
        <f aca="false">IF(AND(X203="",Y203=""),"no card (structural)",IF(X203="","limit missing – verify",IF(Y203="","spend imputed by ratio","complete")))</f>
        <v>complete</v>
      </c>
      <c r="AC203" s="4" t="n">
        <f aca="false">Clean!S203</f>
        <v>0</v>
      </c>
      <c r="AD203" s="4" t="n">
        <f aca="false">Clean!T203</f>
        <v>0</v>
      </c>
      <c r="AE203" s="4" t="n">
        <f aca="false">IF(AC203="",IF(AD203="",0,""),AC203)</f>
        <v>0</v>
      </c>
      <c r="AF203" s="4" t="n">
        <f aca="false">IF(AD203="",IF(AC203="",0,IF(AC203=0,0,ROUND(AC203*Strategies!$B$13,0))),AD203)</f>
        <v>0</v>
      </c>
      <c r="AG203" s="3" t="n">
        <f aca="false">Clean!V203</f>
        <v>0</v>
      </c>
      <c r="AH203" s="3" t="n">
        <f aca="false">IF(AG203="",0,AG203)</f>
        <v>0</v>
      </c>
      <c r="AI203" s="3" t="n">
        <f aca="false">IF(AG203="",1,0)</f>
        <v>0</v>
      </c>
      <c r="AJ203" s="3" t="n">
        <f aca="false">Missing_Matrix!W203</f>
        <v>0</v>
      </c>
      <c r="AK203" s="2" t="str">
        <f aca="false">IF(AJ203=0,"keep","drop")</f>
        <v>keep</v>
      </c>
      <c r="AL203" s="2" t="str">
        <f aca="false">IF(Missing_Matrix!B203+Missing_Matrix!G203+Missing_Matrix!H203+Missing_Matrix!J203+Missing_Matrix!K203+Missing_Matrix!L203+Missing_Matrix!M203+Missing_Matrix!U203=0,"keep","drop")</f>
        <v>keep</v>
      </c>
    </row>
    <row r="204" customFormat="false" ht="15" hidden="false" customHeight="false" outlineLevel="0" collapsed="false">
      <c r="A204" s="2" t="str">
        <f aca="false">Clean!A204</f>
        <v>CL00203</v>
      </c>
      <c r="B204" s="3" t="n">
        <f aca="false">Clean!B204</f>
        <v>26</v>
      </c>
      <c r="C204" s="3" t="n">
        <f aca="false">IF(B204="",Strategies!$B$5,B204)</f>
        <v>26</v>
      </c>
      <c r="D204" s="3" t="n">
        <f aca="false">IF(B204="",1,0)</f>
        <v>0</v>
      </c>
      <c r="E204" s="2" t="str">
        <f aca="false">Clean!E204</f>
        <v>Business owner</v>
      </c>
      <c r="F204" s="2" t="str">
        <f aca="false">IF(E204="","Unknown",E204)</f>
        <v>Business owner</v>
      </c>
      <c r="G204" s="4" t="str">
        <f aca="false">Clean!G204</f>
        <v/>
      </c>
      <c r="H204" s="4" t="n">
        <f aca="false">IF(G204="",Strategies!$B$7,G204)</f>
        <v>34752</v>
      </c>
      <c r="I204" s="4" t="n">
        <f aca="false">IF(G204="",Strategies!$B$8,G204)</f>
        <v>29500</v>
      </c>
      <c r="J204" s="4" t="n">
        <f aca="false">IF(G204="",IFERROR(VLOOKUP(E204,Strategies!$A$26:$G$35,7,FALSE()),Strategies!$B$8),G204)</f>
        <v>64000</v>
      </c>
      <c r="K204" s="3" t="n">
        <f aca="false">IF(G204="",1,0)</f>
        <v>1</v>
      </c>
      <c r="L204" s="3" t="n">
        <f aca="false">Clean!H204</f>
        <v>6</v>
      </c>
      <c r="M204" s="5" t="n">
        <f aca="false">Clean!I204</f>
        <v>43728</v>
      </c>
      <c r="N204" s="3" t="n">
        <f aca="false">IF(L204="",IF(M204="",Strategies!$B$6,DATEDIF(M204,DATE(2026,9,13),"y")),L204)</f>
        <v>6</v>
      </c>
      <c r="O204" s="2" t="str">
        <f aca="false">IF(L204&lt;&gt;"","observed",IF(M204&lt;&gt;"","derived from date","median (fallback)"))</f>
        <v>observed</v>
      </c>
      <c r="P204" s="4" t="str">
        <f aca="false">Clean!M204</f>
        <v/>
      </c>
      <c r="Q204" s="4" t="n">
        <f aca="false">IF(P204="",Strategies!$B$9,P204)</f>
        <v>10652.68</v>
      </c>
      <c r="R204" s="3" t="n">
        <f aca="false">IF(P204="",1,0)</f>
        <v>1</v>
      </c>
      <c r="S204" s="3" t="n">
        <f aca="false">Clean!U204</f>
        <v>733</v>
      </c>
      <c r="T204" s="3" t="n">
        <f aca="false">IF(S204="",Strategies!$B$10,S204)</f>
        <v>733</v>
      </c>
      <c r="U204" s="2" t="str">
        <f aca="false">Clean!J204</f>
        <v>App</v>
      </c>
      <c r="V204" s="2" t="str">
        <f aca="false">IF(U204="",Strategies!$B$11,U204)</f>
        <v>App</v>
      </c>
      <c r="W204" s="2" t="str">
        <f aca="false">IF(U204="","Unknown",U204)</f>
        <v>App</v>
      </c>
      <c r="X204" s="4" t="str">
        <f aca="false">Clean!Q204</f>
        <v/>
      </c>
      <c r="Y204" s="4" t="str">
        <f aca="false">Clean!R204</f>
        <v/>
      </c>
      <c r="Z204" s="4" t="n">
        <f aca="false">IF(X204="",IF(Y204="",0,""),X204)</f>
        <v>0</v>
      </c>
      <c r="AA204" s="4" t="n">
        <f aca="false">IF(Y204="",IF(X204="",0,IF(X204=0,0,ROUND(X204*Strategies!$B$12,2))),Y204)</f>
        <v>0</v>
      </c>
      <c r="AB204" s="2" t="str">
        <f aca="false">IF(AND(X204="",Y204=""),"no card (structural)",IF(X204="","limit missing – verify",IF(Y204="","spend imputed by ratio","complete")))</f>
        <v>no card (structural)</v>
      </c>
      <c r="AC204" s="4" t="n">
        <f aca="false">Clean!S204</f>
        <v>0</v>
      </c>
      <c r="AD204" s="4" t="n">
        <f aca="false">Clean!T204</f>
        <v>0</v>
      </c>
      <c r="AE204" s="4" t="n">
        <f aca="false">IF(AC204="",IF(AD204="",0,""),AC204)</f>
        <v>0</v>
      </c>
      <c r="AF204" s="4" t="n">
        <f aca="false">IF(AD204="",IF(AC204="",0,IF(AC204=0,0,ROUND(AC204*Strategies!$B$13,0))),AD204)</f>
        <v>0</v>
      </c>
      <c r="AG204" s="3" t="n">
        <f aca="false">Clean!V204</f>
        <v>0</v>
      </c>
      <c r="AH204" s="3" t="n">
        <f aca="false">IF(AG204="",0,AG204)</f>
        <v>0</v>
      </c>
      <c r="AI204" s="3" t="n">
        <f aca="false">IF(AG204="",1,0)</f>
        <v>0</v>
      </c>
      <c r="AJ204" s="3" t="n">
        <f aca="false">Missing_Matrix!W204</f>
        <v>5</v>
      </c>
      <c r="AK204" s="2" t="str">
        <f aca="false">IF(AJ204=0,"keep","drop")</f>
        <v>drop</v>
      </c>
      <c r="AL204" s="2" t="str">
        <f aca="false">IF(Missing_Matrix!B204+Missing_Matrix!G204+Missing_Matrix!H204+Missing_Matrix!J204+Missing_Matrix!K204+Missing_Matrix!L204+Missing_Matrix!M204+Missing_Matrix!U204=0,"keep","drop")</f>
        <v>drop</v>
      </c>
    </row>
    <row r="205" customFormat="false" ht="15" hidden="false" customHeight="false" outlineLevel="0" collapsed="false">
      <c r="A205" s="2" t="str">
        <f aca="false">Clean!A205</f>
        <v>CL00204</v>
      </c>
      <c r="B205" s="3" t="n">
        <f aca="false">Clean!B205</f>
        <v>50</v>
      </c>
      <c r="C205" s="3" t="n">
        <f aca="false">IF(B205="",Strategies!$B$5,B205)</f>
        <v>50</v>
      </c>
      <c r="D205" s="3" t="n">
        <f aca="false">IF(B205="",1,0)</f>
        <v>0</v>
      </c>
      <c r="E205" s="2" t="str">
        <f aca="false">Clean!E205</f>
        <v>Employee</v>
      </c>
      <c r="F205" s="2" t="str">
        <f aca="false">IF(E205="","Unknown",E205)</f>
        <v>Employee</v>
      </c>
      <c r="G205" s="4" t="n">
        <f aca="false">Clean!G205</f>
        <v>33400</v>
      </c>
      <c r="H205" s="4" t="n">
        <f aca="false">IF(G205="",Strategies!$B$7,G205)</f>
        <v>33400</v>
      </c>
      <c r="I205" s="4" t="n">
        <f aca="false">IF(G205="",Strategies!$B$8,G205)</f>
        <v>33400</v>
      </c>
      <c r="J205" s="4" t="n">
        <f aca="false">IF(G205="",IFERROR(VLOOKUP(E205,Strategies!$A$26:$G$35,7,FALSE()),Strategies!$B$8),G205)</f>
        <v>33400</v>
      </c>
      <c r="K205" s="3" t="n">
        <f aca="false">IF(G205="",1,0)</f>
        <v>0</v>
      </c>
      <c r="L205" s="3" t="n">
        <f aca="false">Clean!H205</f>
        <v>19</v>
      </c>
      <c r="M205" s="5" t="n">
        <f aca="false">Clean!I205</f>
        <v>39019</v>
      </c>
      <c r="N205" s="3" t="n">
        <f aca="false">IF(L205="",IF(M205="",Strategies!$B$6,DATEDIF(M205,DATE(2026,9,13),"y")),L205)</f>
        <v>19</v>
      </c>
      <c r="O205" s="2" t="str">
        <f aca="false">IF(L205&lt;&gt;"","observed",IF(M205&lt;&gt;"","derived from date","median (fallback)"))</f>
        <v>observed</v>
      </c>
      <c r="P205" s="4" t="n">
        <f aca="false">Clean!M205</f>
        <v>71840.45</v>
      </c>
      <c r="Q205" s="4" t="n">
        <f aca="false">IF(P205="",Strategies!$B$9,P205)</f>
        <v>71840.45</v>
      </c>
      <c r="R205" s="3" t="n">
        <f aca="false">IF(P205="",1,0)</f>
        <v>0</v>
      </c>
      <c r="S205" s="3" t="str">
        <f aca="false">Clean!U205</f>
        <v/>
      </c>
      <c r="T205" s="3" t="n">
        <f aca="false">IF(S205="",Strategies!$B$10,S205)</f>
        <v>630</v>
      </c>
      <c r="U205" s="2" t="str">
        <f aca="false">Clean!J205</f>
        <v>Online Banking</v>
      </c>
      <c r="V205" s="2" t="str">
        <f aca="false">IF(U205="",Strategies!$B$11,U205)</f>
        <v>Online Banking</v>
      </c>
      <c r="W205" s="2" t="str">
        <f aca="false">IF(U205="","Unknown",U205)</f>
        <v>Online Banking</v>
      </c>
      <c r="X205" s="4" t="n">
        <f aca="false">Clean!Q205</f>
        <v>3500</v>
      </c>
      <c r="Y205" s="4" t="n">
        <f aca="false">Clean!R205</f>
        <v>626.99</v>
      </c>
      <c r="Z205" s="4" t="n">
        <f aca="false">IF(X205="",IF(Y205="",0,""),X205)</f>
        <v>3500</v>
      </c>
      <c r="AA205" s="4" t="n">
        <f aca="false">IF(Y205="",IF(X205="",0,IF(X205=0,0,ROUND(X205*Strategies!$B$12,2))),Y205)</f>
        <v>626.99</v>
      </c>
      <c r="AB205" s="2" t="str">
        <f aca="false">IF(AND(X205="",Y205=""),"no card (structural)",IF(X205="","limit missing – verify",IF(Y205="","spend imputed by ratio","complete")))</f>
        <v>complete</v>
      </c>
      <c r="AC205" s="4" t="str">
        <f aca="false">Clean!S205</f>
        <v/>
      </c>
      <c r="AD205" s="4" t="str">
        <f aca="false">Clean!T205</f>
        <v/>
      </c>
      <c r="AE205" s="4" t="n">
        <f aca="false">IF(AC205="",IF(AD205="",0,""),AC205)</f>
        <v>0</v>
      </c>
      <c r="AF205" s="4" t="n">
        <f aca="false">IF(AD205="",IF(AC205="",0,IF(AC205=0,0,ROUND(AC205*Strategies!$B$13,0))),AD205)</f>
        <v>0</v>
      </c>
      <c r="AG205" s="3" t="n">
        <f aca="false">Clean!V205</f>
        <v>0</v>
      </c>
      <c r="AH205" s="3" t="n">
        <f aca="false">IF(AG205="",0,AG205)</f>
        <v>0</v>
      </c>
      <c r="AI205" s="3" t="n">
        <f aca="false">IF(AG205="",1,0)</f>
        <v>0</v>
      </c>
      <c r="AJ205" s="3" t="n">
        <f aca="false">Missing_Matrix!W205</f>
        <v>3</v>
      </c>
      <c r="AK205" s="2" t="str">
        <f aca="false">IF(AJ205=0,"keep","drop")</f>
        <v>drop</v>
      </c>
      <c r="AL205" s="2" t="str">
        <f aca="false">IF(Missing_Matrix!B205+Missing_Matrix!G205+Missing_Matrix!H205+Missing_Matrix!J205+Missing_Matrix!K205+Missing_Matrix!L205+Missing_Matrix!M205+Missing_Matrix!U205=0,"keep","drop")</f>
        <v>drop</v>
      </c>
    </row>
    <row r="206" customFormat="false" ht="15" hidden="false" customHeight="false" outlineLevel="0" collapsed="false">
      <c r="A206" s="2" t="str">
        <f aca="false">Clean!A206</f>
        <v>CL00205</v>
      </c>
      <c r="B206" s="3" t="n">
        <f aca="false">Clean!B206</f>
        <v>53</v>
      </c>
      <c r="C206" s="3" t="n">
        <f aca="false">IF(B206="",Strategies!$B$5,B206)</f>
        <v>53</v>
      </c>
      <c r="D206" s="3" t="n">
        <f aca="false">IF(B206="",1,0)</f>
        <v>0</v>
      </c>
      <c r="E206" s="2" t="str">
        <f aca="false">Clean!E206</f>
        <v>Self-employed</v>
      </c>
      <c r="F206" s="2" t="str">
        <f aca="false">IF(E206="","Unknown",E206)</f>
        <v>Self-employed</v>
      </c>
      <c r="G206" s="4" t="str">
        <f aca="false">Clean!G206</f>
        <v/>
      </c>
      <c r="H206" s="4" t="n">
        <f aca="false">IF(G206="",Strategies!$B$7,G206)</f>
        <v>34752</v>
      </c>
      <c r="I206" s="4" t="n">
        <f aca="false">IF(G206="",Strategies!$B$8,G206)</f>
        <v>29500</v>
      </c>
      <c r="J206" s="4" t="n">
        <f aca="false">IF(G206="",IFERROR(VLOOKUP(E206,Strategies!$A$26:$G$35,7,FALSE()),Strategies!$B$8),G206)</f>
        <v>50600</v>
      </c>
      <c r="K206" s="3" t="n">
        <f aca="false">IF(G206="",1,0)</f>
        <v>1</v>
      </c>
      <c r="L206" s="3" t="n">
        <f aca="false">Clean!H206</f>
        <v>11</v>
      </c>
      <c r="M206" s="5" t="n">
        <f aca="false">Clean!I206</f>
        <v>42225</v>
      </c>
      <c r="N206" s="3" t="n">
        <f aca="false">IF(L206="",IF(M206="",Strategies!$B$6,DATEDIF(M206,DATE(2026,9,13),"y")),L206)</f>
        <v>11</v>
      </c>
      <c r="O206" s="2" t="str">
        <f aca="false">IF(L206&lt;&gt;"","observed",IF(M206&lt;&gt;"","derived from date","median (fallback)"))</f>
        <v>observed</v>
      </c>
      <c r="P206" s="4" t="n">
        <f aca="false">Clean!M206</f>
        <v>0</v>
      </c>
      <c r="Q206" s="4" t="n">
        <f aca="false">IF(P206="",Strategies!$B$9,P206)</f>
        <v>0</v>
      </c>
      <c r="R206" s="3" t="n">
        <f aca="false">IF(P206="",1,0)</f>
        <v>0</v>
      </c>
      <c r="S206" s="3" t="n">
        <f aca="false">Clean!U206</f>
        <v>586</v>
      </c>
      <c r="T206" s="3" t="n">
        <f aca="false">IF(S206="",Strategies!$B$10,S206)</f>
        <v>586</v>
      </c>
      <c r="U206" s="2" t="str">
        <f aca="false">Clean!J206</f>
        <v>Branch</v>
      </c>
      <c r="V206" s="2" t="str">
        <f aca="false">IF(U206="",Strategies!$B$11,U206)</f>
        <v>Branch</v>
      </c>
      <c r="W206" s="2" t="str">
        <f aca="false">IF(U206="","Unknown",U206)</f>
        <v>Branch</v>
      </c>
      <c r="X206" s="4" t="n">
        <f aca="false">Clean!Q206</f>
        <v>12500</v>
      </c>
      <c r="Y206" s="4" t="n">
        <f aca="false">Clean!R206</f>
        <v>3499.74</v>
      </c>
      <c r="Z206" s="4" t="n">
        <f aca="false">IF(X206="",IF(Y206="",0,""),X206)</f>
        <v>12500</v>
      </c>
      <c r="AA206" s="4" t="n">
        <f aca="false">IF(Y206="",IF(X206="",0,IF(X206=0,0,ROUND(X206*Strategies!$B$12,2))),Y206)</f>
        <v>3499.74</v>
      </c>
      <c r="AB206" s="2" t="str">
        <f aca="false">IF(AND(X206="",Y206=""),"no card (structural)",IF(X206="","limit missing – verify",IF(Y206="","spend imputed by ratio","complete")))</f>
        <v>complete</v>
      </c>
      <c r="AC206" s="4" t="n">
        <f aca="false">Clean!S206</f>
        <v>0</v>
      </c>
      <c r="AD206" s="4" t="n">
        <f aca="false">Clean!T206</f>
        <v>0</v>
      </c>
      <c r="AE206" s="4" t="n">
        <f aca="false">IF(AC206="",IF(AD206="",0,""),AC206)</f>
        <v>0</v>
      </c>
      <c r="AF206" s="4" t="n">
        <f aca="false">IF(AD206="",IF(AC206="",0,IF(AC206=0,0,ROUND(AC206*Strategies!$B$13,0))),AD206)</f>
        <v>0</v>
      </c>
      <c r="AG206" s="3" t="n">
        <f aca="false">Clean!V206</f>
        <v>1</v>
      </c>
      <c r="AH206" s="3" t="n">
        <f aca="false">IF(AG206="",0,AG206)</f>
        <v>1</v>
      </c>
      <c r="AI206" s="3" t="n">
        <f aca="false">IF(AG206="",1,0)</f>
        <v>0</v>
      </c>
      <c r="AJ206" s="3" t="n">
        <f aca="false">Missing_Matrix!W206</f>
        <v>1</v>
      </c>
      <c r="AK206" s="2" t="str">
        <f aca="false">IF(AJ206=0,"keep","drop")</f>
        <v>drop</v>
      </c>
      <c r="AL206" s="2" t="str">
        <f aca="false">IF(Missing_Matrix!B206+Missing_Matrix!G206+Missing_Matrix!H206+Missing_Matrix!J206+Missing_Matrix!K206+Missing_Matrix!L206+Missing_Matrix!M206+Missing_Matrix!U206=0,"keep","drop")</f>
        <v>drop</v>
      </c>
    </row>
    <row r="207" customFormat="false" ht="15" hidden="false" customHeight="false" outlineLevel="0" collapsed="false">
      <c r="A207" s="2" t="str">
        <f aca="false">Clean!A207</f>
        <v>CL00206</v>
      </c>
      <c r="B207" s="3" t="n">
        <f aca="false">Clean!B207</f>
        <v>85</v>
      </c>
      <c r="C207" s="3" t="n">
        <f aca="false">IF(B207="",Strategies!$B$5,B207)</f>
        <v>85</v>
      </c>
      <c r="D207" s="3" t="n">
        <f aca="false">IF(B207="",1,0)</f>
        <v>0</v>
      </c>
      <c r="E207" s="2" t="str">
        <f aca="false">Clean!E207</f>
        <v>Retired</v>
      </c>
      <c r="F207" s="2" t="str">
        <f aca="false">IF(E207="","Unknown",E207)</f>
        <v>Retired</v>
      </c>
      <c r="G207" s="4" t="n">
        <f aca="false">Clean!G207</f>
        <v>30500</v>
      </c>
      <c r="H207" s="4" t="n">
        <f aca="false">IF(G207="",Strategies!$B$7,G207)</f>
        <v>30500</v>
      </c>
      <c r="I207" s="4" t="n">
        <f aca="false">IF(G207="",Strategies!$B$8,G207)</f>
        <v>30500</v>
      </c>
      <c r="J207" s="4" t="n">
        <f aca="false">IF(G207="",IFERROR(VLOOKUP(E207,Strategies!$A$26:$G$35,7,FALSE()),Strategies!$B$8),G207)</f>
        <v>30500</v>
      </c>
      <c r="K207" s="3" t="n">
        <f aca="false">IF(G207="",1,0)</f>
        <v>0</v>
      </c>
      <c r="L207" s="3" t="n">
        <f aca="false">Clean!H207</f>
        <v>9</v>
      </c>
      <c r="M207" s="5" t="n">
        <f aca="false">Clean!I207</f>
        <v>42798</v>
      </c>
      <c r="N207" s="3" t="n">
        <f aca="false">IF(L207="",IF(M207="",Strategies!$B$6,DATEDIF(M207,DATE(2026,9,13),"y")),L207)</f>
        <v>9</v>
      </c>
      <c r="O207" s="2" t="str">
        <f aca="false">IF(L207&lt;&gt;"","observed",IF(M207&lt;&gt;"","derived from date","median (fallback)"))</f>
        <v>observed</v>
      </c>
      <c r="P207" s="4" t="n">
        <f aca="false">Clean!M207</f>
        <v>16516.57</v>
      </c>
      <c r="Q207" s="4" t="n">
        <f aca="false">IF(P207="",Strategies!$B$9,P207)</f>
        <v>16516.57</v>
      </c>
      <c r="R207" s="3" t="n">
        <f aca="false">IF(P207="",1,0)</f>
        <v>0</v>
      </c>
      <c r="S207" s="3" t="n">
        <f aca="false">Clean!U207</f>
        <v>587</v>
      </c>
      <c r="T207" s="3" t="n">
        <f aca="false">IF(S207="",Strategies!$B$10,S207)</f>
        <v>587</v>
      </c>
      <c r="U207" s="2" t="str">
        <f aca="false">Clean!J207</f>
        <v>App</v>
      </c>
      <c r="V207" s="2" t="str">
        <f aca="false">IF(U207="",Strategies!$B$11,U207)</f>
        <v>App</v>
      </c>
      <c r="W207" s="2" t="str">
        <f aca="false">IF(U207="","Unknown",U207)</f>
        <v>App</v>
      </c>
      <c r="X207" s="4" t="n">
        <f aca="false">Clean!Q207</f>
        <v>4500</v>
      </c>
      <c r="Y207" s="4" t="n">
        <f aca="false">Clean!R207</f>
        <v>259.75</v>
      </c>
      <c r="Z207" s="4" t="n">
        <f aca="false">IF(X207="",IF(Y207="",0,""),X207)</f>
        <v>4500</v>
      </c>
      <c r="AA207" s="4" t="n">
        <f aca="false">IF(Y207="",IF(X207="",0,IF(X207=0,0,ROUND(X207*Strategies!$B$12,2))),Y207)</f>
        <v>259.75</v>
      </c>
      <c r="AB207" s="2" t="str">
        <f aca="false">IF(AND(X207="",Y207=""),"no card (structural)",IF(X207="","limit missing – verify",IF(Y207="","spend imputed by ratio","complete")))</f>
        <v>complete</v>
      </c>
      <c r="AC207" s="4" t="str">
        <f aca="false">Clean!S207</f>
        <v/>
      </c>
      <c r="AD207" s="4" t="str">
        <f aca="false">Clean!T207</f>
        <v/>
      </c>
      <c r="AE207" s="4" t="n">
        <f aca="false">IF(AC207="",IF(AD207="",0,""),AC207)</f>
        <v>0</v>
      </c>
      <c r="AF207" s="4" t="n">
        <f aca="false">IF(AD207="",IF(AC207="",0,IF(AC207=0,0,ROUND(AC207*Strategies!$B$13,0))),AD207)</f>
        <v>0</v>
      </c>
      <c r="AG207" s="3" t="n">
        <f aca="false">Clean!V207</f>
        <v>0</v>
      </c>
      <c r="AH207" s="3" t="n">
        <f aca="false">IF(AG207="",0,AG207)</f>
        <v>0</v>
      </c>
      <c r="AI207" s="3" t="n">
        <f aca="false">IF(AG207="",1,0)</f>
        <v>0</v>
      </c>
      <c r="AJ207" s="3" t="n">
        <f aca="false">Missing_Matrix!W207</f>
        <v>2</v>
      </c>
      <c r="AK207" s="2" t="str">
        <f aca="false">IF(AJ207=0,"keep","drop")</f>
        <v>drop</v>
      </c>
      <c r="AL207" s="2" t="str">
        <f aca="false">IF(Missing_Matrix!B207+Missing_Matrix!G207+Missing_Matrix!H207+Missing_Matrix!J207+Missing_Matrix!K207+Missing_Matrix!L207+Missing_Matrix!M207+Missing_Matrix!U207=0,"keep","drop")</f>
        <v>keep</v>
      </c>
    </row>
    <row r="208" customFormat="false" ht="15" hidden="false" customHeight="false" outlineLevel="0" collapsed="false">
      <c r="A208" s="2" t="str">
        <f aca="false">Clean!A208</f>
        <v>CL00207</v>
      </c>
      <c r="B208" s="3" t="n">
        <f aca="false">Clean!B208</f>
        <v>33</v>
      </c>
      <c r="C208" s="3" t="n">
        <f aca="false">IF(B208="",Strategies!$B$5,B208)</f>
        <v>33</v>
      </c>
      <c r="D208" s="3" t="n">
        <f aca="false">IF(B208="",1,0)</f>
        <v>0</v>
      </c>
      <c r="E208" s="2" t="str">
        <f aca="false">Clean!E208</f>
        <v>Self-employed</v>
      </c>
      <c r="F208" s="2" t="str">
        <f aca="false">IF(E208="","Unknown",E208)</f>
        <v>Self-employed</v>
      </c>
      <c r="G208" s="4" t="str">
        <f aca="false">Clean!G208</f>
        <v/>
      </c>
      <c r="H208" s="4" t="n">
        <f aca="false">IF(G208="",Strategies!$B$7,G208)</f>
        <v>34752</v>
      </c>
      <c r="I208" s="4" t="n">
        <f aca="false">IF(G208="",Strategies!$B$8,G208)</f>
        <v>29500</v>
      </c>
      <c r="J208" s="4" t="n">
        <f aca="false">IF(G208="",IFERROR(VLOOKUP(E208,Strategies!$A$26:$G$35,7,FALSE()),Strategies!$B$8),G208)</f>
        <v>50600</v>
      </c>
      <c r="K208" s="3" t="n">
        <f aca="false">IF(G208="",1,0)</f>
        <v>1</v>
      </c>
      <c r="L208" s="3" t="n">
        <f aca="false">Clean!H208</f>
        <v>11</v>
      </c>
      <c r="M208" s="5" t="n">
        <f aca="false">Clean!I208</f>
        <v>42059</v>
      </c>
      <c r="N208" s="3" t="n">
        <f aca="false">IF(L208="",IF(M208="",Strategies!$B$6,DATEDIF(M208,DATE(2026,9,13),"y")),L208)</f>
        <v>11</v>
      </c>
      <c r="O208" s="2" t="str">
        <f aca="false">IF(L208&lt;&gt;"","observed",IF(M208&lt;&gt;"","derived from date","median (fallback)"))</f>
        <v>observed</v>
      </c>
      <c r="P208" s="4" t="n">
        <f aca="false">Clean!M208</f>
        <v>24978.05</v>
      </c>
      <c r="Q208" s="4" t="n">
        <f aca="false">IF(P208="",Strategies!$B$9,P208)</f>
        <v>24978.05</v>
      </c>
      <c r="R208" s="3" t="n">
        <f aca="false">IF(P208="",1,0)</f>
        <v>0</v>
      </c>
      <c r="S208" s="3" t="n">
        <f aca="false">Clean!U208</f>
        <v>675</v>
      </c>
      <c r="T208" s="3" t="n">
        <f aca="false">IF(S208="",Strategies!$B$10,S208)</f>
        <v>675</v>
      </c>
      <c r="U208" s="2" t="str">
        <f aca="false">Clean!J208</f>
        <v>Online Banking</v>
      </c>
      <c r="V208" s="2" t="str">
        <f aca="false">IF(U208="",Strategies!$B$11,U208)</f>
        <v>Online Banking</v>
      </c>
      <c r="W208" s="2" t="str">
        <f aca="false">IF(U208="","Unknown",U208)</f>
        <v>Online Banking</v>
      </c>
      <c r="X208" s="4" t="n">
        <f aca="false">Clean!Q208</f>
        <v>0</v>
      </c>
      <c r="Y208" s="4" t="n">
        <f aca="false">Clean!R208</f>
        <v>0</v>
      </c>
      <c r="Z208" s="4" t="n">
        <f aca="false">IF(X208="",IF(Y208="",0,""),X208)</f>
        <v>0</v>
      </c>
      <c r="AA208" s="4" t="n">
        <f aca="false">IF(Y208="",IF(X208="",0,IF(X208=0,0,ROUND(X208*Strategies!$B$12,2))),Y208)</f>
        <v>0</v>
      </c>
      <c r="AB208" s="2" t="str">
        <f aca="false">IF(AND(X208="",Y208=""),"no card (structural)",IF(X208="","limit missing – verify",IF(Y208="","spend imputed by ratio","complete")))</f>
        <v>complete</v>
      </c>
      <c r="AC208" s="4" t="n">
        <f aca="false">Clean!S208</f>
        <v>111000</v>
      </c>
      <c r="AD208" s="4" t="n">
        <f aca="false">Clean!T208</f>
        <v>610</v>
      </c>
      <c r="AE208" s="4" t="n">
        <f aca="false">IF(AC208="",IF(AD208="",0,""),AC208)</f>
        <v>111000</v>
      </c>
      <c r="AF208" s="4" t="n">
        <f aca="false">IF(AD208="",IF(AC208="",0,IF(AC208=0,0,ROUND(AC208*Strategies!$B$13,0))),AD208)</f>
        <v>610</v>
      </c>
      <c r="AG208" s="3" t="n">
        <f aca="false">Clean!V208</f>
        <v>0</v>
      </c>
      <c r="AH208" s="3" t="n">
        <f aca="false">IF(AG208="",0,AG208)</f>
        <v>0</v>
      </c>
      <c r="AI208" s="3" t="n">
        <f aca="false">IF(AG208="",1,0)</f>
        <v>0</v>
      </c>
      <c r="AJ208" s="3" t="n">
        <f aca="false">Missing_Matrix!W208</f>
        <v>1</v>
      </c>
      <c r="AK208" s="2" t="str">
        <f aca="false">IF(AJ208=0,"keep","drop")</f>
        <v>drop</v>
      </c>
      <c r="AL208" s="2" t="str">
        <f aca="false">IF(Missing_Matrix!B208+Missing_Matrix!G208+Missing_Matrix!H208+Missing_Matrix!J208+Missing_Matrix!K208+Missing_Matrix!L208+Missing_Matrix!M208+Missing_Matrix!U208=0,"keep","drop")</f>
        <v>drop</v>
      </c>
    </row>
    <row r="209" customFormat="false" ht="15" hidden="false" customHeight="false" outlineLevel="0" collapsed="false">
      <c r="A209" s="2" t="str">
        <f aca="false">Clean!A209</f>
        <v>CL00208</v>
      </c>
      <c r="B209" s="3" t="str">
        <f aca="false">Clean!B209</f>
        <v/>
      </c>
      <c r="C209" s="3" t="n">
        <f aca="false">IF(B209="",Strategies!$B$5,B209)</f>
        <v>47</v>
      </c>
      <c r="D209" s="3" t="n">
        <f aca="false">IF(B209="",1,0)</f>
        <v>1</v>
      </c>
      <c r="E209" s="2" t="str">
        <f aca="false">Clean!E209</f>
        <v>Self-employed</v>
      </c>
      <c r="F209" s="2" t="str">
        <f aca="false">IF(E209="","Unknown",E209)</f>
        <v>Self-employed</v>
      </c>
      <c r="G209" s="4" t="n">
        <f aca="false">Clean!G209</f>
        <v>67100</v>
      </c>
      <c r="H209" s="4" t="n">
        <f aca="false">IF(G209="",Strategies!$B$7,G209)</f>
        <v>67100</v>
      </c>
      <c r="I209" s="4" t="n">
        <f aca="false">IF(G209="",Strategies!$B$8,G209)</f>
        <v>67100</v>
      </c>
      <c r="J209" s="4" t="n">
        <f aca="false">IF(G209="",IFERROR(VLOOKUP(E209,Strategies!$A$26:$G$35,7,FALSE()),Strategies!$B$8),G209)</f>
        <v>67100</v>
      </c>
      <c r="K209" s="3" t="n">
        <f aca="false">IF(G209="",1,0)</f>
        <v>0</v>
      </c>
      <c r="L209" s="3" t="n">
        <f aca="false">Clean!H209</f>
        <v>10</v>
      </c>
      <c r="M209" s="5" t="n">
        <f aca="false">Clean!I209</f>
        <v>42552</v>
      </c>
      <c r="N209" s="3" t="n">
        <f aca="false">IF(L209="",IF(M209="",Strategies!$B$6,DATEDIF(M209,DATE(2026,9,13),"y")),L209)</f>
        <v>10</v>
      </c>
      <c r="O209" s="2" t="str">
        <f aca="false">IF(L209&lt;&gt;"","observed",IF(M209&lt;&gt;"","derived from date","median (fallback)"))</f>
        <v>observed</v>
      </c>
      <c r="P209" s="4" t="n">
        <f aca="false">Clean!M209</f>
        <v>61783.66</v>
      </c>
      <c r="Q209" s="4" t="n">
        <f aca="false">IF(P209="",Strategies!$B$9,P209)</f>
        <v>61783.66</v>
      </c>
      <c r="R209" s="3" t="n">
        <f aca="false">IF(P209="",1,0)</f>
        <v>0</v>
      </c>
      <c r="S209" s="3" t="n">
        <f aca="false">Clean!U209</f>
        <v>663</v>
      </c>
      <c r="T209" s="3" t="n">
        <f aca="false">IF(S209="",Strategies!$B$10,S209)</f>
        <v>663</v>
      </c>
      <c r="U209" s="2" t="str">
        <f aca="false">Clean!J209</f>
        <v>Online Banking</v>
      </c>
      <c r="V209" s="2" t="str">
        <f aca="false">IF(U209="",Strategies!$B$11,U209)</f>
        <v>Online Banking</v>
      </c>
      <c r="W209" s="2" t="str">
        <f aca="false">IF(U209="","Unknown",U209)</f>
        <v>Online Banking</v>
      </c>
      <c r="X209" s="4" t="n">
        <f aca="false">Clean!Q209</f>
        <v>0</v>
      </c>
      <c r="Y209" s="4" t="n">
        <f aca="false">Clean!R209</f>
        <v>0</v>
      </c>
      <c r="Z209" s="4" t="n">
        <f aca="false">IF(X209="",IF(Y209="",0,""),X209)</f>
        <v>0</v>
      </c>
      <c r="AA209" s="4" t="n">
        <f aca="false">IF(Y209="",IF(X209="",0,IF(X209=0,0,ROUND(X209*Strategies!$B$12,2))),Y209)</f>
        <v>0</v>
      </c>
      <c r="AB209" s="2" t="str">
        <f aca="false">IF(AND(X209="",Y209=""),"no card (structural)",IF(X209="","limit missing – verify",IF(Y209="","spend imputed by ratio","complete")))</f>
        <v>complete</v>
      </c>
      <c r="AC209" s="4" t="str">
        <f aca="false">Clean!S209</f>
        <v/>
      </c>
      <c r="AD209" s="4" t="str">
        <f aca="false">Clean!T209</f>
        <v/>
      </c>
      <c r="AE209" s="4" t="n">
        <f aca="false">IF(AC209="",IF(AD209="",0,""),AC209)</f>
        <v>0</v>
      </c>
      <c r="AF209" s="4" t="n">
        <f aca="false">IF(AD209="",IF(AC209="",0,IF(AC209=0,0,ROUND(AC209*Strategies!$B$13,0))),AD209)</f>
        <v>0</v>
      </c>
      <c r="AG209" s="3" t="n">
        <f aca="false">Clean!V209</f>
        <v>0</v>
      </c>
      <c r="AH209" s="3" t="n">
        <f aca="false">IF(AG209="",0,AG209)</f>
        <v>0</v>
      </c>
      <c r="AI209" s="3" t="n">
        <f aca="false">IF(AG209="",1,0)</f>
        <v>0</v>
      </c>
      <c r="AJ209" s="3" t="n">
        <f aca="false">Missing_Matrix!W209</f>
        <v>3</v>
      </c>
      <c r="AK209" s="2" t="str">
        <f aca="false">IF(AJ209=0,"keep","drop")</f>
        <v>drop</v>
      </c>
      <c r="AL209" s="2" t="str">
        <f aca="false">IF(Missing_Matrix!B209+Missing_Matrix!G209+Missing_Matrix!H209+Missing_Matrix!J209+Missing_Matrix!K209+Missing_Matrix!L209+Missing_Matrix!M209+Missing_Matrix!U209=0,"keep","drop")</f>
        <v>drop</v>
      </c>
    </row>
    <row r="210" customFormat="false" ht="15" hidden="false" customHeight="false" outlineLevel="0" collapsed="false">
      <c r="A210" s="2" t="str">
        <f aca="false">Clean!A210</f>
        <v>CL00209</v>
      </c>
      <c r="B210" s="3" t="n">
        <f aca="false">Clean!B210</f>
        <v>63</v>
      </c>
      <c r="C210" s="3" t="n">
        <f aca="false">IF(B210="",Strategies!$B$5,B210)</f>
        <v>63</v>
      </c>
      <c r="D210" s="3" t="n">
        <f aca="false">IF(B210="",1,0)</f>
        <v>0</v>
      </c>
      <c r="E210" s="2" t="str">
        <f aca="false">Clean!E210</f>
        <v>Unemployed</v>
      </c>
      <c r="F210" s="2" t="str">
        <f aca="false">IF(E210="","Unknown",E210)</f>
        <v>Unemployed</v>
      </c>
      <c r="G210" s="4" t="n">
        <f aca="false">Clean!G210</f>
        <v>3000</v>
      </c>
      <c r="H210" s="4" t="n">
        <f aca="false">IF(G210="",Strategies!$B$7,G210)</f>
        <v>3000</v>
      </c>
      <c r="I210" s="4" t="n">
        <f aca="false">IF(G210="",Strategies!$B$8,G210)</f>
        <v>3000</v>
      </c>
      <c r="J210" s="4" t="n">
        <f aca="false">IF(G210="",IFERROR(VLOOKUP(E210,Strategies!$A$26:$G$35,7,FALSE()),Strategies!$B$8),G210)</f>
        <v>3000</v>
      </c>
      <c r="K210" s="3" t="n">
        <f aca="false">IF(G210="",1,0)</f>
        <v>0</v>
      </c>
      <c r="L210" s="3" t="n">
        <f aca="false">Clean!H210</f>
        <v>7</v>
      </c>
      <c r="M210" s="5" t="n">
        <f aca="false">Clean!I210</f>
        <v>43601</v>
      </c>
      <c r="N210" s="3" t="n">
        <f aca="false">IF(L210="",IF(M210="",Strategies!$B$6,DATEDIF(M210,DATE(2026,9,13),"y")),L210)</f>
        <v>7</v>
      </c>
      <c r="O210" s="2" t="str">
        <f aca="false">IF(L210&lt;&gt;"","observed",IF(M210&lt;&gt;"","derived from date","median (fallback)"))</f>
        <v>observed</v>
      </c>
      <c r="P210" s="4" t="n">
        <f aca="false">Clean!M210</f>
        <v>1026.38</v>
      </c>
      <c r="Q210" s="4" t="n">
        <f aca="false">IF(P210="",Strategies!$B$9,P210)</f>
        <v>1026.38</v>
      </c>
      <c r="R210" s="3" t="n">
        <f aca="false">IF(P210="",1,0)</f>
        <v>0</v>
      </c>
      <c r="S210" s="3" t="n">
        <f aca="false">Clean!U210</f>
        <v>608</v>
      </c>
      <c r="T210" s="3" t="n">
        <f aca="false">IF(S210="",Strategies!$B$10,S210)</f>
        <v>608</v>
      </c>
      <c r="U210" s="2" t="str">
        <f aca="false">Clean!J210</f>
        <v>App</v>
      </c>
      <c r="V210" s="2" t="str">
        <f aca="false">IF(U210="",Strategies!$B$11,U210)</f>
        <v>App</v>
      </c>
      <c r="W210" s="2" t="str">
        <f aca="false">IF(U210="","Unknown",U210)</f>
        <v>App</v>
      </c>
      <c r="X210" s="4" t="n">
        <f aca="false">Clean!Q210</f>
        <v>500</v>
      </c>
      <c r="Y210" s="4" t="n">
        <f aca="false">Clean!R210</f>
        <v>132.72</v>
      </c>
      <c r="Z210" s="4" t="n">
        <f aca="false">IF(X210="",IF(Y210="",0,""),X210)</f>
        <v>500</v>
      </c>
      <c r="AA210" s="4" t="n">
        <f aca="false">IF(Y210="",IF(X210="",0,IF(X210=0,0,ROUND(X210*Strategies!$B$12,2))),Y210)</f>
        <v>132.72</v>
      </c>
      <c r="AB210" s="2" t="str">
        <f aca="false">IF(AND(X210="",Y210=""),"no card (structural)",IF(X210="","limit missing – verify",IF(Y210="","spend imputed by ratio","complete")))</f>
        <v>complete</v>
      </c>
      <c r="AC210" s="4" t="str">
        <f aca="false">Clean!S210</f>
        <v/>
      </c>
      <c r="AD210" s="4" t="str">
        <f aca="false">Clean!T210</f>
        <v/>
      </c>
      <c r="AE210" s="4" t="n">
        <f aca="false">IF(AC210="",IF(AD210="",0,""),AC210)</f>
        <v>0</v>
      </c>
      <c r="AF210" s="4" t="n">
        <f aca="false">IF(AD210="",IF(AC210="",0,IF(AC210=0,0,ROUND(AC210*Strategies!$B$13,0))),AD210)</f>
        <v>0</v>
      </c>
      <c r="AG210" s="3" t="str">
        <f aca="false">Clean!V210</f>
        <v/>
      </c>
      <c r="AH210" s="3" t="n">
        <f aca="false">IF(AG210="",0,AG210)</f>
        <v>0</v>
      </c>
      <c r="AI210" s="3" t="n">
        <f aca="false">IF(AG210="",1,0)</f>
        <v>1</v>
      </c>
      <c r="AJ210" s="3" t="n">
        <f aca="false">Missing_Matrix!W210</f>
        <v>3</v>
      </c>
      <c r="AK210" s="2" t="str">
        <f aca="false">IF(AJ210=0,"keep","drop")</f>
        <v>drop</v>
      </c>
      <c r="AL210" s="2" t="str">
        <f aca="false">IF(Missing_Matrix!B210+Missing_Matrix!G210+Missing_Matrix!H210+Missing_Matrix!J210+Missing_Matrix!K210+Missing_Matrix!L210+Missing_Matrix!M210+Missing_Matrix!U210=0,"keep","drop")</f>
        <v>keep</v>
      </c>
    </row>
    <row r="211" customFormat="false" ht="15" hidden="false" customHeight="false" outlineLevel="0" collapsed="false">
      <c r="A211" s="2" t="str">
        <f aca="false">Clean!A211</f>
        <v>CL00210</v>
      </c>
      <c r="B211" s="3" t="n">
        <f aca="false">Clean!B211</f>
        <v>45</v>
      </c>
      <c r="C211" s="3" t="n">
        <f aca="false">IF(B211="",Strategies!$B$5,B211)</f>
        <v>45</v>
      </c>
      <c r="D211" s="3" t="n">
        <f aca="false">IF(B211="",1,0)</f>
        <v>0</v>
      </c>
      <c r="E211" s="2" t="str">
        <f aca="false">Clean!E211</f>
        <v>Manual worker</v>
      </c>
      <c r="F211" s="2" t="str">
        <f aca="false">IF(E211="","Unknown",E211)</f>
        <v>Manual worker</v>
      </c>
      <c r="G211" s="4" t="str">
        <f aca="false">Clean!G211</f>
        <v/>
      </c>
      <c r="H211" s="4" t="n">
        <f aca="false">IF(G211="",Strategies!$B$7,G211)</f>
        <v>34752</v>
      </c>
      <c r="I211" s="4" t="n">
        <f aca="false">IF(G211="",Strategies!$B$8,G211)</f>
        <v>29500</v>
      </c>
      <c r="J211" s="4" t="n">
        <f aca="false">IF(G211="",IFERROR(VLOOKUP(E211,Strategies!$A$26:$G$35,7,FALSE()),Strategies!$B$8),G211)</f>
        <v>21500</v>
      </c>
      <c r="K211" s="3" t="n">
        <f aca="false">IF(G211="",1,0)</f>
        <v>1</v>
      </c>
      <c r="L211" s="3" t="n">
        <f aca="false">Clean!H211</f>
        <v>6</v>
      </c>
      <c r="M211" s="5" t="n">
        <f aca="false">Clean!I211</f>
        <v>44015</v>
      </c>
      <c r="N211" s="3" t="n">
        <f aca="false">IF(L211="",IF(M211="",Strategies!$B$6,DATEDIF(M211,DATE(2026,9,13),"y")),L211)</f>
        <v>6</v>
      </c>
      <c r="O211" s="2" t="str">
        <f aca="false">IF(L211&lt;&gt;"","observed",IF(M211&lt;&gt;"","derived from date","median (fallback)"))</f>
        <v>observed</v>
      </c>
      <c r="P211" s="4" t="n">
        <f aca="false">Clean!M211</f>
        <v>0</v>
      </c>
      <c r="Q211" s="4" t="n">
        <f aca="false">IF(P211="",Strategies!$B$9,P211)</f>
        <v>0</v>
      </c>
      <c r="R211" s="3" t="n">
        <f aca="false">IF(P211="",1,0)</f>
        <v>0</v>
      </c>
      <c r="S211" s="3" t="str">
        <f aca="false">Clean!U211</f>
        <v/>
      </c>
      <c r="T211" s="3" t="n">
        <f aca="false">IF(S211="",Strategies!$B$10,S211)</f>
        <v>630</v>
      </c>
      <c r="U211" s="2" t="str">
        <f aca="false">Clean!J211</f>
        <v>Branch</v>
      </c>
      <c r="V211" s="2" t="str">
        <f aca="false">IF(U211="",Strategies!$B$11,U211)</f>
        <v>Branch</v>
      </c>
      <c r="W211" s="2" t="str">
        <f aca="false">IF(U211="","Unknown",U211)</f>
        <v>Branch</v>
      </c>
      <c r="X211" s="4" t="n">
        <f aca="false">Clean!Q211</f>
        <v>0</v>
      </c>
      <c r="Y211" s="4" t="n">
        <f aca="false">Clean!R211</f>
        <v>0</v>
      </c>
      <c r="Z211" s="4" t="n">
        <f aca="false">IF(X211="",IF(Y211="",0,""),X211)</f>
        <v>0</v>
      </c>
      <c r="AA211" s="4" t="n">
        <f aca="false">IF(Y211="",IF(X211="",0,IF(X211=0,0,ROUND(X211*Strategies!$B$12,2))),Y211)</f>
        <v>0</v>
      </c>
      <c r="AB211" s="2" t="str">
        <f aca="false">IF(AND(X211="",Y211=""),"no card (structural)",IF(X211="","limit missing – verify",IF(Y211="","spend imputed by ratio","complete")))</f>
        <v>complete</v>
      </c>
      <c r="AC211" s="4" t="n">
        <f aca="false">Clean!S211</f>
        <v>0</v>
      </c>
      <c r="AD211" s="4" t="n">
        <f aca="false">Clean!T211</f>
        <v>0</v>
      </c>
      <c r="AE211" s="4" t="n">
        <f aca="false">IF(AC211="",IF(AD211="",0,""),AC211)</f>
        <v>0</v>
      </c>
      <c r="AF211" s="4" t="n">
        <f aca="false">IF(AD211="",IF(AC211="",0,IF(AC211=0,0,ROUND(AC211*Strategies!$B$13,0))),AD211)</f>
        <v>0</v>
      </c>
      <c r="AG211" s="3" t="n">
        <f aca="false">Clean!V211</f>
        <v>1</v>
      </c>
      <c r="AH211" s="3" t="n">
        <f aca="false">IF(AG211="",0,AG211)</f>
        <v>1</v>
      </c>
      <c r="AI211" s="3" t="n">
        <f aca="false">IF(AG211="",1,0)</f>
        <v>0</v>
      </c>
      <c r="AJ211" s="3" t="n">
        <f aca="false">Missing_Matrix!W211</f>
        <v>2</v>
      </c>
      <c r="AK211" s="2" t="str">
        <f aca="false">IF(AJ211=0,"keep","drop")</f>
        <v>drop</v>
      </c>
      <c r="AL211" s="2" t="str">
        <f aca="false">IF(Missing_Matrix!B211+Missing_Matrix!G211+Missing_Matrix!H211+Missing_Matrix!J211+Missing_Matrix!K211+Missing_Matrix!L211+Missing_Matrix!M211+Missing_Matrix!U211=0,"keep","drop")</f>
        <v>drop</v>
      </c>
    </row>
    <row r="212" customFormat="false" ht="15" hidden="false" customHeight="false" outlineLevel="0" collapsed="false">
      <c r="A212" s="2" t="str">
        <f aca="false">Clean!A212</f>
        <v>CL00211</v>
      </c>
      <c r="B212" s="3" t="n">
        <f aca="false">Clean!B212</f>
        <v>51</v>
      </c>
      <c r="C212" s="3" t="n">
        <f aca="false">IF(B212="",Strategies!$B$5,B212)</f>
        <v>51</v>
      </c>
      <c r="D212" s="3" t="n">
        <f aca="false">IF(B212="",1,0)</f>
        <v>0</v>
      </c>
      <c r="E212" s="2" t="str">
        <f aca="false">Clean!E212</f>
        <v>Shopkeeper</v>
      </c>
      <c r="F212" s="2" t="str">
        <f aca="false">IF(E212="","Unknown",E212)</f>
        <v>Shopkeeper</v>
      </c>
      <c r="G212" s="4" t="n">
        <f aca="false">Clean!G212</f>
        <v>29800</v>
      </c>
      <c r="H212" s="4" t="n">
        <f aca="false">IF(G212="",Strategies!$B$7,G212)</f>
        <v>29800</v>
      </c>
      <c r="I212" s="4" t="n">
        <f aca="false">IF(G212="",Strategies!$B$8,G212)</f>
        <v>29800</v>
      </c>
      <c r="J212" s="4" t="n">
        <f aca="false">IF(G212="",IFERROR(VLOOKUP(E212,Strategies!$A$26:$G$35,7,FALSE()),Strategies!$B$8),G212)</f>
        <v>29800</v>
      </c>
      <c r="K212" s="3" t="n">
        <f aca="false">IF(G212="",1,0)</f>
        <v>0</v>
      </c>
      <c r="L212" s="3" t="n">
        <f aca="false">Clean!H212</f>
        <v>4</v>
      </c>
      <c r="M212" s="5" t="n">
        <f aca="false">Clean!I212</f>
        <v>44471</v>
      </c>
      <c r="N212" s="3" t="n">
        <f aca="false">IF(L212="",IF(M212="",Strategies!$B$6,DATEDIF(M212,DATE(2026,9,13),"y")),L212)</f>
        <v>4</v>
      </c>
      <c r="O212" s="2" t="str">
        <f aca="false">IF(L212&lt;&gt;"","observed",IF(M212&lt;&gt;"","derived from date","median (fallback)"))</f>
        <v>observed</v>
      </c>
      <c r="P212" s="4" t="n">
        <f aca="false">Clean!M212</f>
        <v>14958.98</v>
      </c>
      <c r="Q212" s="4" t="n">
        <f aca="false">IF(P212="",Strategies!$B$9,P212)</f>
        <v>14958.98</v>
      </c>
      <c r="R212" s="3" t="n">
        <f aca="false">IF(P212="",1,0)</f>
        <v>0</v>
      </c>
      <c r="S212" s="3" t="n">
        <f aca="false">Clean!U212</f>
        <v>534</v>
      </c>
      <c r="T212" s="3" t="n">
        <f aca="false">IF(S212="",Strategies!$B$10,S212)</f>
        <v>534</v>
      </c>
      <c r="U212" s="2" t="str">
        <f aca="false">Clean!J212</f>
        <v>App</v>
      </c>
      <c r="V212" s="2" t="str">
        <f aca="false">IF(U212="",Strategies!$B$11,U212)</f>
        <v>App</v>
      </c>
      <c r="W212" s="2" t="str">
        <f aca="false">IF(U212="","Unknown",U212)</f>
        <v>App</v>
      </c>
      <c r="X212" s="4" t="n">
        <f aca="false">Clean!Q212</f>
        <v>5000</v>
      </c>
      <c r="Y212" s="4" t="n">
        <f aca="false">Clean!R212</f>
        <v>873.91</v>
      </c>
      <c r="Z212" s="4" t="n">
        <f aca="false">IF(X212="",IF(Y212="",0,""),X212)</f>
        <v>5000</v>
      </c>
      <c r="AA212" s="4" t="n">
        <f aca="false">IF(Y212="",IF(X212="",0,IF(X212=0,0,ROUND(X212*Strategies!$B$12,2))),Y212)</f>
        <v>873.91</v>
      </c>
      <c r="AB212" s="2" t="str">
        <f aca="false">IF(AND(X212="",Y212=""),"no card (structural)",IF(X212="","limit missing – verify",IF(Y212="","spend imputed by ratio","complete")))</f>
        <v>complete</v>
      </c>
      <c r="AC212" s="4" t="str">
        <f aca="false">Clean!S212</f>
        <v/>
      </c>
      <c r="AD212" s="4" t="str">
        <f aca="false">Clean!T212</f>
        <v/>
      </c>
      <c r="AE212" s="4" t="n">
        <f aca="false">IF(AC212="",IF(AD212="",0,""),AC212)</f>
        <v>0</v>
      </c>
      <c r="AF212" s="4" t="n">
        <f aca="false">IF(AD212="",IF(AC212="",0,IF(AC212=0,0,ROUND(AC212*Strategies!$B$13,0))),AD212)</f>
        <v>0</v>
      </c>
      <c r="AG212" s="3" t="n">
        <f aca="false">Clean!V212</f>
        <v>1</v>
      </c>
      <c r="AH212" s="3" t="n">
        <f aca="false">IF(AG212="",0,AG212)</f>
        <v>1</v>
      </c>
      <c r="AI212" s="3" t="n">
        <f aca="false">IF(AG212="",1,0)</f>
        <v>0</v>
      </c>
      <c r="AJ212" s="3" t="n">
        <f aca="false">Missing_Matrix!W212</f>
        <v>2</v>
      </c>
      <c r="AK212" s="2" t="str">
        <f aca="false">IF(AJ212=0,"keep","drop")</f>
        <v>drop</v>
      </c>
      <c r="AL212" s="2" t="str">
        <f aca="false">IF(Missing_Matrix!B212+Missing_Matrix!G212+Missing_Matrix!H212+Missing_Matrix!J212+Missing_Matrix!K212+Missing_Matrix!L212+Missing_Matrix!M212+Missing_Matrix!U212=0,"keep","drop")</f>
        <v>keep</v>
      </c>
    </row>
    <row r="213" customFormat="false" ht="15" hidden="false" customHeight="false" outlineLevel="0" collapsed="false">
      <c r="A213" s="2" t="str">
        <f aca="false">Clean!A213</f>
        <v>CL00212</v>
      </c>
      <c r="B213" s="3" t="n">
        <f aca="false">Clean!B213</f>
        <v>52</v>
      </c>
      <c r="C213" s="3" t="n">
        <f aca="false">IF(B213="",Strategies!$B$5,B213)</f>
        <v>52</v>
      </c>
      <c r="D213" s="3" t="n">
        <f aca="false">IF(B213="",1,0)</f>
        <v>0</v>
      </c>
      <c r="E213" s="2" t="str">
        <f aca="false">Clean!E213</f>
        <v>Executive</v>
      </c>
      <c r="F213" s="2" t="str">
        <f aca="false">IF(E213="","Unknown",E213)</f>
        <v>Executive</v>
      </c>
      <c r="G213" s="4" t="n">
        <f aca="false">Clean!G213</f>
        <v>73000</v>
      </c>
      <c r="H213" s="4" t="n">
        <f aca="false">IF(G213="",Strategies!$B$7,G213)</f>
        <v>73000</v>
      </c>
      <c r="I213" s="4" t="n">
        <f aca="false">IF(G213="",Strategies!$B$8,G213)</f>
        <v>73000</v>
      </c>
      <c r="J213" s="4" t="n">
        <f aca="false">IF(G213="",IFERROR(VLOOKUP(E213,Strategies!$A$26:$G$35,7,FALSE()),Strategies!$B$8),G213)</f>
        <v>73000</v>
      </c>
      <c r="K213" s="3" t="n">
        <f aca="false">IF(G213="",1,0)</f>
        <v>0</v>
      </c>
      <c r="L213" s="3" t="n">
        <f aca="false">Clean!H213</f>
        <v>13</v>
      </c>
      <c r="M213" s="5" t="n">
        <f aca="false">Clean!I213</f>
        <v>41195</v>
      </c>
      <c r="N213" s="3" t="n">
        <f aca="false">IF(L213="",IF(M213="",Strategies!$B$6,DATEDIF(M213,DATE(2026,9,13),"y")),L213)</f>
        <v>13</v>
      </c>
      <c r="O213" s="2" t="str">
        <f aca="false">IF(L213&lt;&gt;"","observed",IF(M213&lt;&gt;"","derived from date","median (fallback)"))</f>
        <v>observed</v>
      </c>
      <c r="P213" s="4" t="n">
        <f aca="false">Clean!M213</f>
        <v>139993.7</v>
      </c>
      <c r="Q213" s="4" t="n">
        <f aca="false">IF(P213="",Strategies!$B$9,P213)</f>
        <v>139993.7</v>
      </c>
      <c r="R213" s="3" t="n">
        <f aca="false">IF(P213="",1,0)</f>
        <v>0</v>
      </c>
      <c r="S213" s="3" t="n">
        <f aca="false">Clean!U213</f>
        <v>684</v>
      </c>
      <c r="T213" s="3" t="n">
        <f aca="false">IF(S213="",Strategies!$B$10,S213)</f>
        <v>684</v>
      </c>
      <c r="U213" s="2" t="str">
        <f aca="false">Clean!J213</f>
        <v>Online Banking</v>
      </c>
      <c r="V213" s="2" t="str">
        <f aca="false">IF(U213="",Strategies!$B$11,U213)</f>
        <v>Online Banking</v>
      </c>
      <c r="W213" s="2" t="str">
        <f aca="false">IF(U213="","Unknown",U213)</f>
        <v>Online Banking</v>
      </c>
      <c r="X213" s="4" t="n">
        <f aca="false">Clean!Q213</f>
        <v>15000</v>
      </c>
      <c r="Y213" s="4" t="n">
        <f aca="false">Clean!R213</f>
        <v>2100.34</v>
      </c>
      <c r="Z213" s="4" t="n">
        <f aca="false">IF(X213="",IF(Y213="",0,""),X213)</f>
        <v>15000</v>
      </c>
      <c r="AA213" s="4" t="n">
        <f aca="false">IF(Y213="",IF(X213="",0,IF(X213=0,0,ROUND(X213*Strategies!$B$12,2))),Y213)</f>
        <v>2100.34</v>
      </c>
      <c r="AB213" s="2" t="str">
        <f aca="false">IF(AND(X213="",Y213=""),"no card (structural)",IF(X213="","limit missing – verify",IF(Y213="","spend imputed by ratio","complete")))</f>
        <v>complete</v>
      </c>
      <c r="AC213" s="4" t="n">
        <f aca="false">Clean!S213</f>
        <v>0</v>
      </c>
      <c r="AD213" s="4" t="n">
        <f aca="false">Clean!T213</f>
        <v>0</v>
      </c>
      <c r="AE213" s="4" t="n">
        <f aca="false">IF(AC213="",IF(AD213="",0,""),AC213)</f>
        <v>0</v>
      </c>
      <c r="AF213" s="4" t="n">
        <f aca="false">IF(AD213="",IF(AC213="",0,IF(AC213=0,0,ROUND(AC213*Strategies!$B$13,0))),AD213)</f>
        <v>0</v>
      </c>
      <c r="AG213" s="3" t="n">
        <f aca="false">Clean!V213</f>
        <v>0</v>
      </c>
      <c r="AH213" s="3" t="n">
        <f aca="false">IF(AG213="",0,AG213)</f>
        <v>0</v>
      </c>
      <c r="AI213" s="3" t="n">
        <f aca="false">IF(AG213="",1,0)</f>
        <v>0</v>
      </c>
      <c r="AJ213" s="3" t="n">
        <f aca="false">Missing_Matrix!W213</f>
        <v>0</v>
      </c>
      <c r="AK213" s="2" t="str">
        <f aca="false">IF(AJ213=0,"keep","drop")</f>
        <v>keep</v>
      </c>
      <c r="AL213" s="2" t="str">
        <f aca="false">IF(Missing_Matrix!B213+Missing_Matrix!G213+Missing_Matrix!H213+Missing_Matrix!J213+Missing_Matrix!K213+Missing_Matrix!L213+Missing_Matrix!M213+Missing_Matrix!U213=0,"keep","drop")</f>
        <v>keep</v>
      </c>
    </row>
    <row r="214" customFormat="false" ht="15" hidden="false" customHeight="false" outlineLevel="0" collapsed="false">
      <c r="A214" s="2" t="str">
        <f aca="false">Clean!A214</f>
        <v>CL00213</v>
      </c>
      <c r="B214" s="3" t="n">
        <f aca="false">Clean!B214</f>
        <v>18</v>
      </c>
      <c r="C214" s="3" t="n">
        <f aca="false">IF(B214="",Strategies!$B$5,B214)</f>
        <v>18</v>
      </c>
      <c r="D214" s="3" t="n">
        <f aca="false">IF(B214="",1,0)</f>
        <v>0</v>
      </c>
      <c r="E214" s="2" t="str">
        <f aca="false">Clean!E214</f>
        <v>Student</v>
      </c>
      <c r="F214" s="2" t="str">
        <f aca="false">IF(E214="","Unknown",E214)</f>
        <v>Student</v>
      </c>
      <c r="G214" s="4" t="str">
        <f aca="false">Clean!G214</f>
        <v/>
      </c>
      <c r="H214" s="4" t="n">
        <f aca="false">IF(G214="",Strategies!$B$7,G214)</f>
        <v>34752</v>
      </c>
      <c r="I214" s="4" t="n">
        <f aca="false">IF(G214="",Strategies!$B$8,G214)</f>
        <v>29500</v>
      </c>
      <c r="J214" s="4" t="n">
        <f aca="false">IF(G214="",IFERROR(VLOOKUP(E214,Strategies!$A$26:$G$35,7,FALSE()),Strategies!$B$8),G214)</f>
        <v>5900</v>
      </c>
      <c r="K214" s="3" t="n">
        <f aca="false">IF(G214="",1,0)</f>
        <v>1</v>
      </c>
      <c r="L214" s="3" t="n">
        <f aca="false">Clean!H214</f>
        <v>0</v>
      </c>
      <c r="M214" s="5" t="n">
        <f aca="false">Clean!I214</f>
        <v>46024</v>
      </c>
      <c r="N214" s="3" t="n">
        <f aca="false">IF(L214="",IF(M214="",Strategies!$B$6,DATEDIF(M214,DATE(2026,9,13),"y")),L214)</f>
        <v>0</v>
      </c>
      <c r="O214" s="2" t="str">
        <f aca="false">IF(L214&lt;&gt;"","observed",IF(M214&lt;&gt;"","derived from date","median (fallback)"))</f>
        <v>observed</v>
      </c>
      <c r="P214" s="4" t="n">
        <f aca="false">Clean!M214</f>
        <v>445.92</v>
      </c>
      <c r="Q214" s="4" t="n">
        <f aca="false">IF(P214="",Strategies!$B$9,P214)</f>
        <v>445.92</v>
      </c>
      <c r="R214" s="3" t="n">
        <f aca="false">IF(P214="",1,0)</f>
        <v>0</v>
      </c>
      <c r="S214" s="3" t="n">
        <f aca="false">Clean!U214</f>
        <v>519</v>
      </c>
      <c r="T214" s="3" t="n">
        <f aca="false">IF(S214="",Strategies!$B$10,S214)</f>
        <v>519</v>
      </c>
      <c r="U214" s="2" t="str">
        <f aca="false">Clean!J214</f>
        <v>Online Banking</v>
      </c>
      <c r="V214" s="2" t="str">
        <f aca="false">IF(U214="",Strategies!$B$11,U214)</f>
        <v>Online Banking</v>
      </c>
      <c r="W214" s="2" t="str">
        <f aca="false">IF(U214="","Unknown",U214)</f>
        <v>Online Banking</v>
      </c>
      <c r="X214" s="4" t="str">
        <f aca="false">Clean!Q214</f>
        <v/>
      </c>
      <c r="Y214" s="4" t="str">
        <f aca="false">Clean!R214</f>
        <v/>
      </c>
      <c r="Z214" s="4" t="n">
        <f aca="false">IF(X214="",IF(Y214="",0,""),X214)</f>
        <v>0</v>
      </c>
      <c r="AA214" s="4" t="n">
        <f aca="false">IF(Y214="",IF(X214="",0,IF(X214=0,0,ROUND(X214*Strategies!$B$12,2))),Y214)</f>
        <v>0</v>
      </c>
      <c r="AB214" s="2" t="str">
        <f aca="false">IF(AND(X214="",Y214=""),"no card (structural)",IF(X214="","limit missing – verify",IF(Y214="","spend imputed by ratio","complete")))</f>
        <v>no card (structural)</v>
      </c>
      <c r="AC214" s="4" t="n">
        <f aca="false">Clean!S214</f>
        <v>0</v>
      </c>
      <c r="AD214" s="4" t="n">
        <f aca="false">Clean!T214</f>
        <v>0</v>
      </c>
      <c r="AE214" s="4" t="n">
        <f aca="false">IF(AC214="",IF(AD214="",0,""),AC214)</f>
        <v>0</v>
      </c>
      <c r="AF214" s="4" t="n">
        <f aca="false">IF(AD214="",IF(AC214="",0,IF(AC214=0,0,ROUND(AC214*Strategies!$B$13,0))),AD214)</f>
        <v>0</v>
      </c>
      <c r="AG214" s="3" t="str">
        <f aca="false">Clean!V214</f>
        <v/>
      </c>
      <c r="AH214" s="3" t="n">
        <f aca="false">IF(AG214="",0,AG214)</f>
        <v>0</v>
      </c>
      <c r="AI214" s="3" t="n">
        <f aca="false">IF(AG214="",1,0)</f>
        <v>1</v>
      </c>
      <c r="AJ214" s="3" t="n">
        <f aca="false">Missing_Matrix!W214</f>
        <v>4</v>
      </c>
      <c r="AK214" s="2" t="str">
        <f aca="false">IF(AJ214=0,"keep","drop")</f>
        <v>drop</v>
      </c>
      <c r="AL214" s="2" t="str">
        <f aca="false">IF(Missing_Matrix!B214+Missing_Matrix!G214+Missing_Matrix!H214+Missing_Matrix!J214+Missing_Matrix!K214+Missing_Matrix!L214+Missing_Matrix!M214+Missing_Matrix!U214=0,"keep","drop")</f>
        <v>drop</v>
      </c>
    </row>
    <row r="215" customFormat="false" ht="15" hidden="false" customHeight="false" outlineLevel="0" collapsed="false">
      <c r="A215" s="2" t="str">
        <f aca="false">Clean!A215</f>
        <v>CL00214</v>
      </c>
      <c r="B215" s="3" t="n">
        <f aca="false">Clean!B215</f>
        <v>39</v>
      </c>
      <c r="C215" s="3" t="n">
        <f aca="false">IF(B215="",Strategies!$B$5,B215)</f>
        <v>39</v>
      </c>
      <c r="D215" s="3" t="n">
        <f aca="false">IF(B215="",1,0)</f>
        <v>0</v>
      </c>
      <c r="E215" s="2" t="str">
        <f aca="false">Clean!E215</f>
        <v>Employee</v>
      </c>
      <c r="F215" s="2" t="str">
        <f aca="false">IF(E215="","Unknown",E215)</f>
        <v>Employee</v>
      </c>
      <c r="G215" s="4" t="n">
        <f aca="false">Clean!G215</f>
        <v>49800</v>
      </c>
      <c r="H215" s="4" t="n">
        <f aca="false">IF(G215="",Strategies!$B$7,G215)</f>
        <v>49800</v>
      </c>
      <c r="I215" s="4" t="n">
        <f aca="false">IF(G215="",Strategies!$B$8,G215)</f>
        <v>49800</v>
      </c>
      <c r="J215" s="4" t="n">
        <f aca="false">IF(G215="",IFERROR(VLOOKUP(E215,Strategies!$A$26:$G$35,7,FALSE()),Strategies!$B$8),G215)</f>
        <v>49800</v>
      </c>
      <c r="K215" s="3" t="n">
        <f aca="false">IF(G215="",1,0)</f>
        <v>0</v>
      </c>
      <c r="L215" s="3" t="n">
        <f aca="false">Clean!H215</f>
        <v>2</v>
      </c>
      <c r="M215" s="5" t="n">
        <f aca="false">Clean!I215</f>
        <v>45537</v>
      </c>
      <c r="N215" s="3" t="n">
        <f aca="false">IF(L215="",IF(M215="",Strategies!$B$6,DATEDIF(M215,DATE(2026,9,13),"y")),L215)</f>
        <v>2</v>
      </c>
      <c r="O215" s="2" t="str">
        <f aca="false">IF(L215&lt;&gt;"","observed",IF(M215&lt;&gt;"","derived from date","median (fallback)"))</f>
        <v>observed</v>
      </c>
      <c r="P215" s="4" t="str">
        <f aca="false">Clean!M215</f>
        <v/>
      </c>
      <c r="Q215" s="4" t="n">
        <f aca="false">IF(P215="",Strategies!$B$9,P215)</f>
        <v>10652.68</v>
      </c>
      <c r="R215" s="3" t="n">
        <f aca="false">IF(P215="",1,0)</f>
        <v>1</v>
      </c>
      <c r="S215" s="3" t="n">
        <f aca="false">Clean!U215</f>
        <v>668</v>
      </c>
      <c r="T215" s="3" t="n">
        <f aca="false">IF(S215="",Strategies!$B$10,S215)</f>
        <v>668</v>
      </c>
      <c r="U215" s="2" t="str">
        <f aca="false">Clean!J215</f>
        <v>Branch</v>
      </c>
      <c r="V215" s="2" t="str">
        <f aca="false">IF(U215="",Strategies!$B$11,U215)</f>
        <v>Branch</v>
      </c>
      <c r="W215" s="2" t="str">
        <f aca="false">IF(U215="","Unknown",U215)</f>
        <v>Branch</v>
      </c>
      <c r="X215" s="4" t="n">
        <f aca="false">Clean!Q215</f>
        <v>11000</v>
      </c>
      <c r="Y215" s="4" t="n">
        <f aca="false">Clean!R215</f>
        <v>4639.07</v>
      </c>
      <c r="Z215" s="4" t="n">
        <f aca="false">IF(X215="",IF(Y215="",0,""),X215)</f>
        <v>11000</v>
      </c>
      <c r="AA215" s="4" t="n">
        <f aca="false">IF(Y215="",IF(X215="",0,IF(X215=0,0,ROUND(X215*Strategies!$B$12,2))),Y215)</f>
        <v>4639.07</v>
      </c>
      <c r="AB215" s="2" t="str">
        <f aca="false">IF(AND(X215="",Y215=""),"no card (structural)",IF(X215="","limit missing – verify",IF(Y215="","spend imputed by ratio","complete")))</f>
        <v>complete</v>
      </c>
      <c r="AC215" s="4" t="n">
        <f aca="false">Clean!S215</f>
        <v>176000</v>
      </c>
      <c r="AD215" s="4" t="n">
        <f aca="false">Clean!T215</f>
        <v>1089</v>
      </c>
      <c r="AE215" s="4" t="n">
        <f aca="false">IF(AC215="",IF(AD215="",0,""),AC215)</f>
        <v>176000</v>
      </c>
      <c r="AF215" s="4" t="n">
        <f aca="false">IF(AD215="",IF(AC215="",0,IF(AC215=0,0,ROUND(AC215*Strategies!$B$13,0))),AD215)</f>
        <v>1089</v>
      </c>
      <c r="AG215" s="3" t="n">
        <f aca="false">Clean!V215</f>
        <v>0</v>
      </c>
      <c r="AH215" s="3" t="n">
        <f aca="false">IF(AG215="",0,AG215)</f>
        <v>0</v>
      </c>
      <c r="AI215" s="3" t="n">
        <f aca="false">IF(AG215="",1,0)</f>
        <v>0</v>
      </c>
      <c r="AJ215" s="3" t="n">
        <f aca="false">Missing_Matrix!W215</f>
        <v>1</v>
      </c>
      <c r="AK215" s="2" t="str">
        <f aca="false">IF(AJ215=0,"keep","drop")</f>
        <v>drop</v>
      </c>
      <c r="AL215" s="2" t="str">
        <f aca="false">IF(Missing_Matrix!B215+Missing_Matrix!G215+Missing_Matrix!H215+Missing_Matrix!J215+Missing_Matrix!K215+Missing_Matrix!L215+Missing_Matrix!M215+Missing_Matrix!U215=0,"keep","drop")</f>
        <v>drop</v>
      </c>
    </row>
    <row r="216" customFormat="false" ht="15" hidden="false" customHeight="false" outlineLevel="0" collapsed="false">
      <c r="A216" s="2" t="str">
        <f aca="false">Clean!A216</f>
        <v>CL00215</v>
      </c>
      <c r="B216" s="3" t="n">
        <f aca="false">Clean!B216</f>
        <v>46</v>
      </c>
      <c r="C216" s="3" t="n">
        <f aca="false">IF(B216="",Strategies!$B$5,B216)</f>
        <v>46</v>
      </c>
      <c r="D216" s="3" t="n">
        <f aca="false">IF(B216="",1,0)</f>
        <v>0</v>
      </c>
      <c r="E216" s="2" t="str">
        <f aca="false">Clean!E216</f>
        <v>Employee</v>
      </c>
      <c r="F216" s="2" t="str">
        <f aca="false">IF(E216="","Unknown",E216)</f>
        <v>Employee</v>
      </c>
      <c r="G216" s="4" t="n">
        <f aca="false">Clean!G216</f>
        <v>19900</v>
      </c>
      <c r="H216" s="4" t="n">
        <f aca="false">IF(G216="",Strategies!$B$7,G216)</f>
        <v>19900</v>
      </c>
      <c r="I216" s="4" t="n">
        <f aca="false">IF(G216="",Strategies!$B$8,G216)</f>
        <v>19900</v>
      </c>
      <c r="J216" s="4" t="n">
        <f aca="false">IF(G216="",IFERROR(VLOOKUP(E216,Strategies!$A$26:$G$35,7,FALSE()),Strategies!$B$8),G216)</f>
        <v>19900</v>
      </c>
      <c r="K216" s="3" t="n">
        <f aca="false">IF(G216="",1,0)</f>
        <v>0</v>
      </c>
      <c r="L216" s="3" t="n">
        <f aca="false">Clean!H216</f>
        <v>6</v>
      </c>
      <c r="M216" s="5" t="n">
        <f aca="false">Clean!I216</f>
        <v>43832</v>
      </c>
      <c r="N216" s="3" t="n">
        <f aca="false">IF(L216="",IF(M216="",Strategies!$B$6,DATEDIF(M216,DATE(2026,9,13),"y")),L216)</f>
        <v>6</v>
      </c>
      <c r="O216" s="2" t="str">
        <f aca="false">IF(L216&lt;&gt;"","observed",IF(M216&lt;&gt;"","derived from date","median (fallback)"))</f>
        <v>observed</v>
      </c>
      <c r="P216" s="4" t="n">
        <f aca="false">Clean!M216</f>
        <v>27725.25</v>
      </c>
      <c r="Q216" s="4" t="n">
        <f aca="false">IF(P216="",Strategies!$B$9,P216)</f>
        <v>27725.25</v>
      </c>
      <c r="R216" s="3" t="n">
        <f aca="false">IF(P216="",1,0)</f>
        <v>0</v>
      </c>
      <c r="S216" s="3" t="n">
        <f aca="false">Clean!U216</f>
        <v>662</v>
      </c>
      <c r="T216" s="3" t="n">
        <f aca="false">IF(S216="",Strategies!$B$10,S216)</f>
        <v>662</v>
      </c>
      <c r="U216" s="2" t="str">
        <f aca="false">Clean!J216</f>
        <v>Branch</v>
      </c>
      <c r="V216" s="2" t="str">
        <f aca="false">IF(U216="",Strategies!$B$11,U216)</f>
        <v>Branch</v>
      </c>
      <c r="W216" s="2" t="str">
        <f aca="false">IF(U216="","Unknown",U216)</f>
        <v>Branch</v>
      </c>
      <c r="X216" s="4" t="n">
        <f aca="false">Clean!Q216</f>
        <v>3000</v>
      </c>
      <c r="Y216" s="4" t="n">
        <f aca="false">Clean!R216</f>
        <v>323.14</v>
      </c>
      <c r="Z216" s="4" t="n">
        <f aca="false">IF(X216="",IF(Y216="",0,""),X216)</f>
        <v>3000</v>
      </c>
      <c r="AA216" s="4" t="n">
        <f aca="false">IF(Y216="",IF(X216="",0,IF(X216=0,0,ROUND(X216*Strategies!$B$12,2))),Y216)</f>
        <v>323.14</v>
      </c>
      <c r="AB216" s="2" t="str">
        <f aca="false">IF(AND(X216="",Y216=""),"no card (structural)",IF(X216="","limit missing – verify",IF(Y216="","spend imputed by ratio","complete")))</f>
        <v>complete</v>
      </c>
      <c r="AC216" s="4" t="str">
        <f aca="false">Clean!S216</f>
        <v/>
      </c>
      <c r="AD216" s="4" t="str">
        <f aca="false">Clean!T216</f>
        <v/>
      </c>
      <c r="AE216" s="4" t="n">
        <f aca="false">IF(AC216="",IF(AD216="",0,""),AC216)</f>
        <v>0</v>
      </c>
      <c r="AF216" s="4" t="n">
        <f aca="false">IF(AD216="",IF(AC216="",0,IF(AC216=0,0,ROUND(AC216*Strategies!$B$13,0))),AD216)</f>
        <v>0</v>
      </c>
      <c r="AG216" s="3" t="n">
        <f aca="false">Clean!V216</f>
        <v>0</v>
      </c>
      <c r="AH216" s="3" t="n">
        <f aca="false">IF(AG216="",0,AG216)</f>
        <v>0</v>
      </c>
      <c r="AI216" s="3" t="n">
        <f aca="false">IF(AG216="",1,0)</f>
        <v>0</v>
      </c>
      <c r="AJ216" s="3" t="n">
        <f aca="false">Missing_Matrix!W216</f>
        <v>2</v>
      </c>
      <c r="AK216" s="2" t="str">
        <f aca="false">IF(AJ216=0,"keep","drop")</f>
        <v>drop</v>
      </c>
      <c r="AL216" s="2" t="str">
        <f aca="false">IF(Missing_Matrix!B216+Missing_Matrix!G216+Missing_Matrix!H216+Missing_Matrix!J216+Missing_Matrix!K216+Missing_Matrix!L216+Missing_Matrix!M216+Missing_Matrix!U216=0,"keep","drop")</f>
        <v>keep</v>
      </c>
    </row>
    <row r="217" customFormat="false" ht="15" hidden="false" customHeight="false" outlineLevel="0" collapsed="false">
      <c r="A217" s="2" t="str">
        <f aca="false">Clean!A217</f>
        <v>CL00216</v>
      </c>
      <c r="B217" s="3" t="n">
        <f aca="false">Clean!B217</f>
        <v>72</v>
      </c>
      <c r="C217" s="3" t="n">
        <f aca="false">IF(B217="",Strategies!$B$5,B217)</f>
        <v>72</v>
      </c>
      <c r="D217" s="3" t="n">
        <f aca="false">IF(B217="",1,0)</f>
        <v>0</v>
      </c>
      <c r="E217" s="2" t="str">
        <f aca="false">Clean!E217</f>
        <v>Retired</v>
      </c>
      <c r="F217" s="2" t="str">
        <f aca="false">IF(E217="","Unknown",E217)</f>
        <v>Retired</v>
      </c>
      <c r="G217" s="4" t="n">
        <f aca="false">Clean!G217</f>
        <v>21200</v>
      </c>
      <c r="H217" s="4" t="n">
        <f aca="false">IF(G217="",Strategies!$B$7,G217)</f>
        <v>21200</v>
      </c>
      <c r="I217" s="4" t="n">
        <f aca="false">IF(G217="",Strategies!$B$8,G217)</f>
        <v>21200</v>
      </c>
      <c r="J217" s="4" t="n">
        <f aca="false">IF(G217="",IFERROR(VLOOKUP(E217,Strategies!$A$26:$G$35,7,FALSE()),Strategies!$B$8),G217)</f>
        <v>21200</v>
      </c>
      <c r="K217" s="3" t="n">
        <f aca="false">IF(G217="",1,0)</f>
        <v>0</v>
      </c>
      <c r="L217" s="3" t="n">
        <f aca="false">Clean!H217</f>
        <v>7</v>
      </c>
      <c r="M217" s="5" t="n">
        <f aca="false">Clean!I217</f>
        <v>43633</v>
      </c>
      <c r="N217" s="3" t="n">
        <f aca="false">IF(L217="",IF(M217="",Strategies!$B$6,DATEDIF(M217,DATE(2026,9,13),"y")),L217)</f>
        <v>7</v>
      </c>
      <c r="O217" s="2" t="str">
        <f aca="false">IF(L217&lt;&gt;"","observed",IF(M217&lt;&gt;"","derived from date","median (fallback)"))</f>
        <v>observed</v>
      </c>
      <c r="P217" s="4" t="n">
        <f aca="false">Clean!M217</f>
        <v>0</v>
      </c>
      <c r="Q217" s="4" t="n">
        <f aca="false">IF(P217="",Strategies!$B$9,P217)</f>
        <v>0</v>
      </c>
      <c r="R217" s="3" t="n">
        <f aca="false">IF(P217="",1,0)</f>
        <v>0</v>
      </c>
      <c r="S217" s="3" t="n">
        <f aca="false">Clean!U217</f>
        <v>644</v>
      </c>
      <c r="T217" s="3" t="n">
        <f aca="false">IF(S217="",Strategies!$B$10,S217)</f>
        <v>644</v>
      </c>
      <c r="U217" s="2" t="str">
        <f aca="false">Clean!J217</f>
        <v>Branch</v>
      </c>
      <c r="V217" s="2" t="str">
        <f aca="false">IF(U217="",Strategies!$B$11,U217)</f>
        <v>Branch</v>
      </c>
      <c r="W217" s="2" t="str">
        <f aca="false">IF(U217="","Unknown",U217)</f>
        <v>Branch</v>
      </c>
      <c r="X217" s="4" t="n">
        <f aca="false">Clean!Q217</f>
        <v>2500</v>
      </c>
      <c r="Y217" s="4" t="n">
        <f aca="false">Clean!R217</f>
        <v>650.18</v>
      </c>
      <c r="Z217" s="4" t="n">
        <f aca="false">IF(X217="",IF(Y217="",0,""),X217)</f>
        <v>2500</v>
      </c>
      <c r="AA217" s="4" t="n">
        <f aca="false">IF(Y217="",IF(X217="",0,IF(X217=0,0,ROUND(X217*Strategies!$B$12,2))),Y217)</f>
        <v>650.18</v>
      </c>
      <c r="AB217" s="2" t="str">
        <f aca="false">IF(AND(X217="",Y217=""),"no card (structural)",IF(X217="","limit missing – verify",IF(Y217="","spend imputed by ratio","complete")))</f>
        <v>complete</v>
      </c>
      <c r="AC217" s="4" t="str">
        <f aca="false">Clean!S217</f>
        <v/>
      </c>
      <c r="AD217" s="4" t="str">
        <f aca="false">Clean!T217</f>
        <v/>
      </c>
      <c r="AE217" s="4" t="n">
        <f aca="false">IF(AC217="",IF(AD217="",0,""),AC217)</f>
        <v>0</v>
      </c>
      <c r="AF217" s="4" t="n">
        <f aca="false">IF(AD217="",IF(AC217="",0,IF(AC217=0,0,ROUND(AC217*Strategies!$B$13,0))),AD217)</f>
        <v>0</v>
      </c>
      <c r="AG217" s="3" t="n">
        <f aca="false">Clean!V217</f>
        <v>0</v>
      </c>
      <c r="AH217" s="3" t="n">
        <f aca="false">IF(AG217="",0,AG217)</f>
        <v>0</v>
      </c>
      <c r="AI217" s="3" t="n">
        <f aca="false">IF(AG217="",1,0)</f>
        <v>0</v>
      </c>
      <c r="AJ217" s="3" t="n">
        <f aca="false">Missing_Matrix!W217</f>
        <v>2</v>
      </c>
      <c r="AK217" s="2" t="str">
        <f aca="false">IF(AJ217=0,"keep","drop")</f>
        <v>drop</v>
      </c>
      <c r="AL217" s="2" t="str">
        <f aca="false">IF(Missing_Matrix!B217+Missing_Matrix!G217+Missing_Matrix!H217+Missing_Matrix!J217+Missing_Matrix!K217+Missing_Matrix!L217+Missing_Matrix!M217+Missing_Matrix!U217=0,"keep","drop")</f>
        <v>keep</v>
      </c>
    </row>
    <row r="218" customFormat="false" ht="15" hidden="false" customHeight="false" outlineLevel="0" collapsed="false">
      <c r="A218" s="2" t="str">
        <f aca="false">Clean!A218</f>
        <v>CL00217</v>
      </c>
      <c r="B218" s="3" t="n">
        <f aca="false">Clean!B218</f>
        <v>47</v>
      </c>
      <c r="C218" s="3" t="n">
        <f aca="false">IF(B218="",Strategies!$B$5,B218)</f>
        <v>47</v>
      </c>
      <c r="D218" s="3" t="n">
        <f aca="false">IF(B218="",1,0)</f>
        <v>0</v>
      </c>
      <c r="E218" s="2" t="str">
        <f aca="false">Clean!E218</f>
        <v>Employee</v>
      </c>
      <c r="F218" s="2" t="str">
        <f aca="false">IF(E218="","Unknown",E218)</f>
        <v>Employee</v>
      </c>
      <c r="G218" s="4" t="n">
        <f aca="false">Clean!G218</f>
        <v>21800</v>
      </c>
      <c r="H218" s="4" t="n">
        <f aca="false">IF(G218="",Strategies!$B$7,G218)</f>
        <v>21800</v>
      </c>
      <c r="I218" s="4" t="n">
        <f aca="false">IF(G218="",Strategies!$B$8,G218)</f>
        <v>21800</v>
      </c>
      <c r="J218" s="4" t="n">
        <f aca="false">IF(G218="",IFERROR(VLOOKUP(E218,Strategies!$A$26:$G$35,7,FALSE()),Strategies!$B$8),G218)</f>
        <v>21800</v>
      </c>
      <c r="K218" s="3" t="n">
        <f aca="false">IF(G218="",1,0)</f>
        <v>0</v>
      </c>
      <c r="L218" s="3" t="n">
        <f aca="false">Clean!H218</f>
        <v>12</v>
      </c>
      <c r="M218" s="5" t="n">
        <f aca="false">Clean!I218</f>
        <v>41622</v>
      </c>
      <c r="N218" s="3" t="n">
        <f aca="false">IF(L218="",IF(M218="",Strategies!$B$6,DATEDIF(M218,DATE(2026,9,13),"y")),L218)</f>
        <v>12</v>
      </c>
      <c r="O218" s="2" t="str">
        <f aca="false">IF(L218&lt;&gt;"","observed",IF(M218&lt;&gt;"","derived from date","median (fallback)"))</f>
        <v>observed</v>
      </c>
      <c r="P218" s="4" t="n">
        <f aca="false">Clean!M218</f>
        <v>12850.06</v>
      </c>
      <c r="Q218" s="4" t="n">
        <f aca="false">IF(P218="",Strategies!$B$9,P218)</f>
        <v>12850.06</v>
      </c>
      <c r="R218" s="3" t="n">
        <f aca="false">IF(P218="",1,0)</f>
        <v>0</v>
      </c>
      <c r="S218" s="3" t="n">
        <f aca="false">Clean!U218</f>
        <v>639</v>
      </c>
      <c r="T218" s="3" t="n">
        <f aca="false">IF(S218="",Strategies!$B$10,S218)</f>
        <v>639</v>
      </c>
      <c r="U218" s="2" t="str">
        <f aca="false">Clean!J218</f>
        <v>Online Banking</v>
      </c>
      <c r="V218" s="2" t="str">
        <f aca="false">IF(U218="",Strategies!$B$11,U218)</f>
        <v>Online Banking</v>
      </c>
      <c r="W218" s="2" t="str">
        <f aca="false">IF(U218="","Unknown",U218)</f>
        <v>Online Banking</v>
      </c>
      <c r="X218" s="4" t="n">
        <f aca="false">Clean!Q218</f>
        <v>4500</v>
      </c>
      <c r="Y218" s="4" t="n">
        <f aca="false">Clean!R218</f>
        <v>1106.31</v>
      </c>
      <c r="Z218" s="4" t="n">
        <f aca="false">IF(X218="",IF(Y218="",0,""),X218)</f>
        <v>4500</v>
      </c>
      <c r="AA218" s="4" t="n">
        <f aca="false">IF(Y218="",IF(X218="",0,IF(X218=0,0,ROUND(X218*Strategies!$B$12,2))),Y218)</f>
        <v>1106.31</v>
      </c>
      <c r="AB218" s="2" t="str">
        <f aca="false">IF(AND(X218="",Y218=""),"no card (structural)",IF(X218="","limit missing – verify",IF(Y218="","spend imputed by ratio","complete")))</f>
        <v>complete</v>
      </c>
      <c r="AC218" s="4" t="n">
        <f aca="false">Clean!S218</f>
        <v>103000</v>
      </c>
      <c r="AD218" s="4" t="str">
        <f aca="false">Clean!T218</f>
        <v/>
      </c>
      <c r="AE218" s="4" t="n">
        <f aca="false">IF(AC218="",IF(AD218="",0,""),AC218)</f>
        <v>103000</v>
      </c>
      <c r="AF218" s="4" t="n">
        <f aca="false">IF(AD218="",IF(AC218="",0,IF(AC218=0,0,ROUND(AC218*Strategies!$B$13,0))),AD218)</f>
        <v>626</v>
      </c>
      <c r="AG218" s="3" t="n">
        <f aca="false">Clean!V218</f>
        <v>0</v>
      </c>
      <c r="AH218" s="3" t="n">
        <f aca="false">IF(AG218="",0,AG218)</f>
        <v>0</v>
      </c>
      <c r="AI218" s="3" t="n">
        <f aca="false">IF(AG218="",1,0)</f>
        <v>0</v>
      </c>
      <c r="AJ218" s="3" t="n">
        <f aca="false">Missing_Matrix!W218</f>
        <v>1</v>
      </c>
      <c r="AK218" s="2" t="str">
        <f aca="false">IF(AJ218=0,"keep","drop")</f>
        <v>drop</v>
      </c>
      <c r="AL218" s="2" t="str">
        <f aca="false">IF(Missing_Matrix!B218+Missing_Matrix!G218+Missing_Matrix!H218+Missing_Matrix!J218+Missing_Matrix!K218+Missing_Matrix!L218+Missing_Matrix!M218+Missing_Matrix!U218=0,"keep","drop")</f>
        <v>keep</v>
      </c>
    </row>
    <row r="219" customFormat="false" ht="15" hidden="false" customHeight="false" outlineLevel="0" collapsed="false">
      <c r="A219" s="2" t="str">
        <f aca="false">Clean!A219</f>
        <v>CL00218</v>
      </c>
      <c r="B219" s="3" t="n">
        <f aca="false">Clean!B219</f>
        <v>62</v>
      </c>
      <c r="C219" s="3" t="n">
        <f aca="false">IF(B219="",Strategies!$B$5,B219)</f>
        <v>62</v>
      </c>
      <c r="D219" s="3" t="n">
        <f aca="false">IF(B219="",1,0)</f>
        <v>0</v>
      </c>
      <c r="E219" s="2" t="str">
        <f aca="false">Clean!E219</f>
        <v>Teacher</v>
      </c>
      <c r="F219" s="2" t="str">
        <f aca="false">IF(E219="","Unknown",E219)</f>
        <v>Teacher</v>
      </c>
      <c r="G219" s="4" t="n">
        <f aca="false">Clean!G219</f>
        <v>25400</v>
      </c>
      <c r="H219" s="4" t="n">
        <f aca="false">IF(G219="",Strategies!$B$7,G219)</f>
        <v>25400</v>
      </c>
      <c r="I219" s="4" t="n">
        <f aca="false">IF(G219="",Strategies!$B$8,G219)</f>
        <v>25400</v>
      </c>
      <c r="J219" s="4" t="n">
        <f aca="false">IF(G219="",IFERROR(VLOOKUP(E219,Strategies!$A$26:$G$35,7,FALSE()),Strategies!$B$8),G219)</f>
        <v>25400</v>
      </c>
      <c r="K219" s="3" t="n">
        <f aca="false">IF(G219="",1,0)</f>
        <v>0</v>
      </c>
      <c r="L219" s="3" t="n">
        <f aca="false">Clean!H219</f>
        <v>16</v>
      </c>
      <c r="M219" s="5" t="n">
        <f aca="false">Clean!I219</f>
        <v>40289</v>
      </c>
      <c r="N219" s="3" t="n">
        <f aca="false">IF(L219="",IF(M219="",Strategies!$B$6,DATEDIF(M219,DATE(2026,9,13),"y")),L219)</f>
        <v>16</v>
      </c>
      <c r="O219" s="2" t="str">
        <f aca="false">IF(L219&lt;&gt;"","observed",IF(M219&lt;&gt;"","derived from date","median (fallback)"))</f>
        <v>observed</v>
      </c>
      <c r="P219" s="4" t="n">
        <f aca="false">Clean!M219</f>
        <v>0</v>
      </c>
      <c r="Q219" s="4" t="n">
        <f aca="false">IF(P219="",Strategies!$B$9,P219)</f>
        <v>0</v>
      </c>
      <c r="R219" s="3" t="n">
        <f aca="false">IF(P219="",1,0)</f>
        <v>0</v>
      </c>
      <c r="S219" s="3" t="n">
        <f aca="false">Clean!U219</f>
        <v>625</v>
      </c>
      <c r="T219" s="3" t="n">
        <f aca="false">IF(S219="",Strategies!$B$10,S219)</f>
        <v>625</v>
      </c>
      <c r="U219" s="2" t="str">
        <f aca="false">Clean!J219</f>
        <v>Branch</v>
      </c>
      <c r="V219" s="2" t="str">
        <f aca="false">IF(U219="",Strategies!$B$11,U219)</f>
        <v>Branch</v>
      </c>
      <c r="W219" s="2" t="str">
        <f aca="false">IF(U219="","Unknown",U219)</f>
        <v>Branch</v>
      </c>
      <c r="X219" s="4" t="n">
        <f aca="false">Clean!Q219</f>
        <v>0</v>
      </c>
      <c r="Y219" s="4" t="n">
        <f aca="false">Clean!R219</f>
        <v>0</v>
      </c>
      <c r="Z219" s="4" t="n">
        <f aca="false">IF(X219="",IF(Y219="",0,""),X219)</f>
        <v>0</v>
      </c>
      <c r="AA219" s="4" t="n">
        <f aca="false">IF(Y219="",IF(X219="",0,IF(X219=0,0,ROUND(X219*Strategies!$B$12,2))),Y219)</f>
        <v>0</v>
      </c>
      <c r="AB219" s="2" t="str">
        <f aca="false">IF(AND(X219="",Y219=""),"no card (structural)",IF(X219="","limit missing – verify",IF(Y219="","spend imputed by ratio","complete")))</f>
        <v>complete</v>
      </c>
      <c r="AC219" s="4" t="n">
        <f aca="false">Clean!S219</f>
        <v>61000</v>
      </c>
      <c r="AD219" s="4" t="n">
        <f aca="false">Clean!T219</f>
        <v>342</v>
      </c>
      <c r="AE219" s="4" t="n">
        <f aca="false">IF(AC219="",IF(AD219="",0,""),AC219)</f>
        <v>61000</v>
      </c>
      <c r="AF219" s="4" t="n">
        <f aca="false">IF(AD219="",IF(AC219="",0,IF(AC219=0,0,ROUND(AC219*Strategies!$B$13,0))),AD219)</f>
        <v>342</v>
      </c>
      <c r="AG219" s="3" t="n">
        <f aca="false">Clean!V219</f>
        <v>0</v>
      </c>
      <c r="AH219" s="3" t="n">
        <f aca="false">IF(AG219="",0,AG219)</f>
        <v>0</v>
      </c>
      <c r="AI219" s="3" t="n">
        <f aca="false">IF(AG219="",1,0)</f>
        <v>0</v>
      </c>
      <c r="AJ219" s="3" t="n">
        <f aca="false">Missing_Matrix!W219</f>
        <v>0</v>
      </c>
      <c r="AK219" s="2" t="str">
        <f aca="false">IF(AJ219=0,"keep","drop")</f>
        <v>keep</v>
      </c>
      <c r="AL219" s="2" t="str">
        <f aca="false">IF(Missing_Matrix!B219+Missing_Matrix!G219+Missing_Matrix!H219+Missing_Matrix!J219+Missing_Matrix!K219+Missing_Matrix!L219+Missing_Matrix!M219+Missing_Matrix!U219=0,"keep","drop")</f>
        <v>keep</v>
      </c>
    </row>
    <row r="220" customFormat="false" ht="15" hidden="false" customHeight="false" outlineLevel="0" collapsed="false">
      <c r="A220" s="2" t="str">
        <f aca="false">Clean!A220</f>
        <v>CL00219</v>
      </c>
      <c r="B220" s="3" t="n">
        <f aca="false">Clean!B220</f>
        <v>40</v>
      </c>
      <c r="C220" s="3" t="n">
        <f aca="false">IF(B220="",Strategies!$B$5,B220)</f>
        <v>40</v>
      </c>
      <c r="D220" s="3" t="n">
        <f aca="false">IF(B220="",1,0)</f>
        <v>0</v>
      </c>
      <c r="E220" s="2" t="str">
        <f aca="false">Clean!E220</f>
        <v>Self-employed</v>
      </c>
      <c r="F220" s="2" t="str">
        <f aca="false">IF(E220="","Unknown",E220)</f>
        <v>Self-employed</v>
      </c>
      <c r="G220" s="4" t="n">
        <f aca="false">Clean!G220</f>
        <v>36200</v>
      </c>
      <c r="H220" s="4" t="n">
        <f aca="false">IF(G220="",Strategies!$B$7,G220)</f>
        <v>36200</v>
      </c>
      <c r="I220" s="4" t="n">
        <f aca="false">IF(G220="",Strategies!$B$8,G220)</f>
        <v>36200</v>
      </c>
      <c r="J220" s="4" t="n">
        <f aca="false">IF(G220="",IFERROR(VLOOKUP(E220,Strategies!$A$26:$G$35,7,FALSE()),Strategies!$B$8),G220)</f>
        <v>36200</v>
      </c>
      <c r="K220" s="3" t="n">
        <f aca="false">IF(G220="",1,0)</f>
        <v>0</v>
      </c>
      <c r="L220" s="3" t="n">
        <f aca="false">Clean!H220</f>
        <v>7</v>
      </c>
      <c r="M220" s="5" t="n">
        <f aca="false">Clean!I220</f>
        <v>43599</v>
      </c>
      <c r="N220" s="3" t="n">
        <f aca="false">IF(L220="",IF(M220="",Strategies!$B$6,DATEDIF(M220,DATE(2026,9,13),"y")),L220)</f>
        <v>7</v>
      </c>
      <c r="O220" s="2" t="str">
        <f aca="false">IF(L220&lt;&gt;"","observed",IF(M220&lt;&gt;"","derived from date","median (fallback)"))</f>
        <v>observed</v>
      </c>
      <c r="P220" s="4" t="n">
        <f aca="false">Clean!M220</f>
        <v>18402.33</v>
      </c>
      <c r="Q220" s="4" t="n">
        <f aca="false">IF(P220="",Strategies!$B$9,P220)</f>
        <v>18402.33</v>
      </c>
      <c r="R220" s="3" t="n">
        <f aca="false">IF(P220="",1,0)</f>
        <v>0</v>
      </c>
      <c r="S220" s="3" t="n">
        <f aca="false">Clean!U220</f>
        <v>633</v>
      </c>
      <c r="T220" s="3" t="n">
        <f aca="false">IF(S220="",Strategies!$B$10,S220)</f>
        <v>633</v>
      </c>
      <c r="U220" s="2" t="str">
        <f aca="false">Clean!J220</f>
        <v>Online Banking</v>
      </c>
      <c r="V220" s="2" t="str">
        <f aca="false">IF(U220="",Strategies!$B$11,U220)</f>
        <v>Online Banking</v>
      </c>
      <c r="W220" s="2" t="str">
        <f aca="false">IF(U220="","Unknown",U220)</f>
        <v>Online Banking</v>
      </c>
      <c r="X220" s="4" t="n">
        <f aca="false">Clean!Q220</f>
        <v>5500</v>
      </c>
      <c r="Y220" s="4" t="n">
        <f aca="false">Clean!R220</f>
        <v>2110.83</v>
      </c>
      <c r="Z220" s="4" t="n">
        <f aca="false">IF(X220="",IF(Y220="",0,""),X220)</f>
        <v>5500</v>
      </c>
      <c r="AA220" s="4" t="n">
        <f aca="false">IF(Y220="",IF(X220="",0,IF(X220=0,0,ROUND(X220*Strategies!$B$12,2))),Y220)</f>
        <v>2110.83</v>
      </c>
      <c r="AB220" s="2" t="str">
        <f aca="false">IF(AND(X220="",Y220=""),"no card (structural)",IF(X220="","limit missing – verify",IF(Y220="","spend imputed by ratio","complete")))</f>
        <v>complete</v>
      </c>
      <c r="AC220" s="4" t="n">
        <f aca="false">Clean!S220</f>
        <v>0</v>
      </c>
      <c r="AD220" s="4" t="n">
        <f aca="false">Clean!T220</f>
        <v>0</v>
      </c>
      <c r="AE220" s="4" t="n">
        <f aca="false">IF(AC220="",IF(AD220="",0,""),AC220)</f>
        <v>0</v>
      </c>
      <c r="AF220" s="4" t="n">
        <f aca="false">IF(AD220="",IF(AC220="",0,IF(AC220=0,0,ROUND(AC220*Strategies!$B$13,0))),AD220)</f>
        <v>0</v>
      </c>
      <c r="AG220" s="3" t="n">
        <f aca="false">Clean!V220</f>
        <v>0</v>
      </c>
      <c r="AH220" s="3" t="n">
        <f aca="false">IF(AG220="",0,AG220)</f>
        <v>0</v>
      </c>
      <c r="AI220" s="3" t="n">
        <f aca="false">IF(AG220="",1,0)</f>
        <v>0</v>
      </c>
      <c r="AJ220" s="3" t="n">
        <f aca="false">Missing_Matrix!W220</f>
        <v>0</v>
      </c>
      <c r="AK220" s="2" t="str">
        <f aca="false">IF(AJ220=0,"keep","drop")</f>
        <v>keep</v>
      </c>
      <c r="AL220" s="2" t="str">
        <f aca="false">IF(Missing_Matrix!B220+Missing_Matrix!G220+Missing_Matrix!H220+Missing_Matrix!J220+Missing_Matrix!K220+Missing_Matrix!L220+Missing_Matrix!M220+Missing_Matrix!U220=0,"keep","drop")</f>
        <v>keep</v>
      </c>
    </row>
    <row r="221" customFormat="false" ht="15" hidden="false" customHeight="false" outlineLevel="0" collapsed="false">
      <c r="A221" s="2" t="str">
        <f aca="false">Clean!A221</f>
        <v>CL00220</v>
      </c>
      <c r="B221" s="3" t="n">
        <f aca="false">Clean!B221</f>
        <v>53</v>
      </c>
      <c r="C221" s="3" t="n">
        <f aca="false">IF(B221="",Strategies!$B$5,B221)</f>
        <v>53</v>
      </c>
      <c r="D221" s="3" t="n">
        <f aca="false">IF(B221="",1,0)</f>
        <v>0</v>
      </c>
      <c r="E221" s="2" t="str">
        <f aca="false">Clean!E221</f>
        <v>Teacher</v>
      </c>
      <c r="F221" s="2" t="str">
        <f aca="false">IF(E221="","Unknown",E221)</f>
        <v>Teacher</v>
      </c>
      <c r="G221" s="4" t="n">
        <f aca="false">Clean!G221</f>
        <v>30100</v>
      </c>
      <c r="H221" s="4" t="n">
        <f aca="false">IF(G221="",Strategies!$B$7,G221)</f>
        <v>30100</v>
      </c>
      <c r="I221" s="4" t="n">
        <f aca="false">IF(G221="",Strategies!$B$8,G221)</f>
        <v>30100</v>
      </c>
      <c r="J221" s="4" t="n">
        <f aca="false">IF(G221="",IFERROR(VLOOKUP(E221,Strategies!$A$26:$G$35,7,FALSE()),Strategies!$B$8),G221)</f>
        <v>30100</v>
      </c>
      <c r="K221" s="3" t="n">
        <f aca="false">IF(G221="",1,0)</f>
        <v>0</v>
      </c>
      <c r="L221" s="3" t="n">
        <f aca="false">Clean!H221</f>
        <v>19</v>
      </c>
      <c r="M221" s="5" t="n">
        <f aca="false">Clean!I221</f>
        <v>39225</v>
      </c>
      <c r="N221" s="3" t="n">
        <f aca="false">IF(L221="",IF(M221="",Strategies!$B$6,DATEDIF(M221,DATE(2026,9,13),"y")),L221)</f>
        <v>19</v>
      </c>
      <c r="O221" s="2" t="str">
        <f aca="false">IF(L221&lt;&gt;"","observed",IF(M221&lt;&gt;"","derived from date","median (fallback)"))</f>
        <v>observed</v>
      </c>
      <c r="P221" s="4" t="n">
        <f aca="false">Clean!M221</f>
        <v>15183.57</v>
      </c>
      <c r="Q221" s="4" t="n">
        <f aca="false">IF(P221="",Strategies!$B$9,P221)</f>
        <v>15183.57</v>
      </c>
      <c r="R221" s="3" t="n">
        <f aca="false">IF(P221="",1,0)</f>
        <v>0</v>
      </c>
      <c r="S221" s="3" t="n">
        <f aca="false">Clean!U221</f>
        <v>711</v>
      </c>
      <c r="T221" s="3" t="n">
        <f aca="false">IF(S221="",Strategies!$B$10,S221)</f>
        <v>711</v>
      </c>
      <c r="U221" s="2" t="str">
        <f aca="false">Clean!J221</f>
        <v>App</v>
      </c>
      <c r="V221" s="2" t="str">
        <f aca="false">IF(U221="",Strategies!$B$11,U221)</f>
        <v>App</v>
      </c>
      <c r="W221" s="2" t="str">
        <f aca="false">IF(U221="","Unknown",U221)</f>
        <v>App</v>
      </c>
      <c r="X221" s="4" t="n">
        <f aca="false">Clean!Q221</f>
        <v>4500</v>
      </c>
      <c r="Y221" s="4" t="n">
        <f aca="false">Clean!R221</f>
        <v>678.56</v>
      </c>
      <c r="Z221" s="4" t="n">
        <f aca="false">IF(X221="",IF(Y221="",0,""),X221)</f>
        <v>4500</v>
      </c>
      <c r="AA221" s="4" t="n">
        <f aca="false">IF(Y221="",IF(X221="",0,IF(X221=0,0,ROUND(X221*Strategies!$B$12,2))),Y221)</f>
        <v>678.56</v>
      </c>
      <c r="AB221" s="2" t="str">
        <f aca="false">IF(AND(X221="",Y221=""),"no card (structural)",IF(X221="","limit missing – verify",IF(Y221="","spend imputed by ratio","complete")))</f>
        <v>complete</v>
      </c>
      <c r="AC221" s="4" t="n">
        <f aca="false">Clean!S221</f>
        <v>100000</v>
      </c>
      <c r="AD221" s="4" t="n">
        <f aca="false">Clean!T221</f>
        <v>739</v>
      </c>
      <c r="AE221" s="4" t="n">
        <f aca="false">IF(AC221="",IF(AD221="",0,""),AC221)</f>
        <v>100000</v>
      </c>
      <c r="AF221" s="4" t="n">
        <f aca="false">IF(AD221="",IF(AC221="",0,IF(AC221=0,0,ROUND(AC221*Strategies!$B$13,0))),AD221)</f>
        <v>739</v>
      </c>
      <c r="AG221" s="3" t="n">
        <f aca="false">Clean!V221</f>
        <v>0</v>
      </c>
      <c r="AH221" s="3" t="n">
        <f aca="false">IF(AG221="",0,AG221)</f>
        <v>0</v>
      </c>
      <c r="AI221" s="3" t="n">
        <f aca="false">IF(AG221="",1,0)</f>
        <v>0</v>
      </c>
      <c r="AJ221" s="3" t="n">
        <f aca="false">Missing_Matrix!W221</f>
        <v>0</v>
      </c>
      <c r="AK221" s="2" t="str">
        <f aca="false">IF(AJ221=0,"keep","drop")</f>
        <v>keep</v>
      </c>
      <c r="AL221" s="2" t="str">
        <f aca="false">IF(Missing_Matrix!B221+Missing_Matrix!G221+Missing_Matrix!H221+Missing_Matrix!J221+Missing_Matrix!K221+Missing_Matrix!L221+Missing_Matrix!M221+Missing_Matrix!U221=0,"keep","drop")</f>
        <v>keep</v>
      </c>
    </row>
    <row r="222" customFormat="false" ht="15" hidden="false" customHeight="false" outlineLevel="0" collapsed="false">
      <c r="A222" s="2" t="str">
        <f aca="false">Clean!A222</f>
        <v>CL00221</v>
      </c>
      <c r="B222" s="3" t="n">
        <f aca="false">Clean!B222</f>
        <v>48</v>
      </c>
      <c r="C222" s="3" t="n">
        <f aca="false">IF(B222="",Strategies!$B$5,B222)</f>
        <v>48</v>
      </c>
      <c r="D222" s="3" t="n">
        <f aca="false">IF(B222="",1,0)</f>
        <v>0</v>
      </c>
      <c r="E222" s="2" t="str">
        <f aca="false">Clean!E222</f>
        <v>Manual worker</v>
      </c>
      <c r="F222" s="2" t="str">
        <f aca="false">IF(E222="","Unknown",E222)</f>
        <v>Manual worker</v>
      </c>
      <c r="G222" s="4" t="n">
        <f aca="false">Clean!G222</f>
        <v>32000</v>
      </c>
      <c r="H222" s="4" t="n">
        <f aca="false">IF(G222="",Strategies!$B$7,G222)</f>
        <v>32000</v>
      </c>
      <c r="I222" s="4" t="n">
        <f aca="false">IF(G222="",Strategies!$B$8,G222)</f>
        <v>32000</v>
      </c>
      <c r="J222" s="4" t="n">
        <f aca="false">IF(G222="",IFERROR(VLOOKUP(E222,Strategies!$A$26:$G$35,7,FALSE()),Strategies!$B$8),G222)</f>
        <v>32000</v>
      </c>
      <c r="K222" s="3" t="n">
        <f aca="false">IF(G222="",1,0)</f>
        <v>0</v>
      </c>
      <c r="L222" s="3" t="n">
        <f aca="false">Clean!H222</f>
        <v>13</v>
      </c>
      <c r="M222" s="5" t="n">
        <f aca="false">Clean!I222</f>
        <v>41367</v>
      </c>
      <c r="N222" s="3" t="n">
        <f aca="false">IF(L222="",IF(M222="",Strategies!$B$6,DATEDIF(M222,DATE(2026,9,13),"y")),L222)</f>
        <v>13</v>
      </c>
      <c r="O222" s="2" t="str">
        <f aca="false">IF(L222&lt;&gt;"","observed",IF(M222&lt;&gt;"","derived from date","median (fallback)"))</f>
        <v>observed</v>
      </c>
      <c r="P222" s="4" t="n">
        <f aca="false">Clean!M222</f>
        <v>46755.88</v>
      </c>
      <c r="Q222" s="4" t="n">
        <f aca="false">IF(P222="",Strategies!$B$9,P222)</f>
        <v>46755.88</v>
      </c>
      <c r="R222" s="3" t="n">
        <f aca="false">IF(P222="",1,0)</f>
        <v>0</v>
      </c>
      <c r="S222" s="3" t="n">
        <f aca="false">Clean!U222</f>
        <v>680</v>
      </c>
      <c r="T222" s="3" t="n">
        <f aca="false">IF(S222="",Strategies!$B$10,S222)</f>
        <v>680</v>
      </c>
      <c r="U222" s="2" t="str">
        <f aca="false">Clean!J222</f>
        <v>Online Banking</v>
      </c>
      <c r="V222" s="2" t="str">
        <f aca="false">IF(U222="",Strategies!$B$11,U222)</f>
        <v>Online Banking</v>
      </c>
      <c r="W222" s="2" t="str">
        <f aca="false">IF(U222="","Unknown",U222)</f>
        <v>Online Banking</v>
      </c>
      <c r="X222" s="4" t="n">
        <f aca="false">Clean!Q222</f>
        <v>7000</v>
      </c>
      <c r="Y222" s="4" t="n">
        <f aca="false">Clean!R222</f>
        <v>2925.6</v>
      </c>
      <c r="Z222" s="4" t="n">
        <f aca="false">IF(X222="",IF(Y222="",0,""),X222)</f>
        <v>7000</v>
      </c>
      <c r="AA222" s="4" t="n">
        <f aca="false">IF(Y222="",IF(X222="",0,IF(X222=0,0,ROUND(X222*Strategies!$B$12,2))),Y222)</f>
        <v>2925.6</v>
      </c>
      <c r="AB222" s="2" t="str">
        <f aca="false">IF(AND(X222="",Y222=""),"no card (structural)",IF(X222="","limit missing – verify",IF(Y222="","spend imputed by ratio","complete")))</f>
        <v>complete</v>
      </c>
      <c r="AC222" s="4" t="n">
        <f aca="false">Clean!S222</f>
        <v>133000</v>
      </c>
      <c r="AD222" s="4" t="n">
        <f aca="false">Clean!T222</f>
        <v>862</v>
      </c>
      <c r="AE222" s="4" t="n">
        <f aca="false">IF(AC222="",IF(AD222="",0,""),AC222)</f>
        <v>133000</v>
      </c>
      <c r="AF222" s="4" t="n">
        <f aca="false">IF(AD222="",IF(AC222="",0,IF(AC222=0,0,ROUND(AC222*Strategies!$B$13,0))),AD222)</f>
        <v>862</v>
      </c>
      <c r="AG222" s="3" t="n">
        <f aca="false">Clean!V222</f>
        <v>0</v>
      </c>
      <c r="AH222" s="3" t="n">
        <f aca="false">IF(AG222="",0,AG222)</f>
        <v>0</v>
      </c>
      <c r="AI222" s="3" t="n">
        <f aca="false">IF(AG222="",1,0)</f>
        <v>0</v>
      </c>
      <c r="AJ222" s="3" t="n">
        <f aca="false">Missing_Matrix!W222</f>
        <v>0</v>
      </c>
      <c r="AK222" s="2" t="str">
        <f aca="false">IF(AJ222=0,"keep","drop")</f>
        <v>keep</v>
      </c>
      <c r="AL222" s="2" t="str">
        <f aca="false">IF(Missing_Matrix!B222+Missing_Matrix!G222+Missing_Matrix!H222+Missing_Matrix!J222+Missing_Matrix!K222+Missing_Matrix!L222+Missing_Matrix!M222+Missing_Matrix!U222=0,"keep","drop")</f>
        <v>keep</v>
      </c>
    </row>
    <row r="223" customFormat="false" ht="15" hidden="false" customHeight="false" outlineLevel="0" collapsed="false">
      <c r="A223" s="2" t="str">
        <f aca="false">Clean!A223</f>
        <v>CL00222</v>
      </c>
      <c r="B223" s="3" t="n">
        <f aca="false">Clean!B223</f>
        <v>27</v>
      </c>
      <c r="C223" s="3" t="n">
        <f aca="false">IF(B223="",Strategies!$B$5,B223)</f>
        <v>27</v>
      </c>
      <c r="D223" s="3" t="n">
        <f aca="false">IF(B223="",1,0)</f>
        <v>0</v>
      </c>
      <c r="E223" s="2" t="str">
        <f aca="false">Clean!E223</f>
        <v>Employee</v>
      </c>
      <c r="F223" s="2" t="str">
        <f aca="false">IF(E223="","Unknown",E223)</f>
        <v>Employee</v>
      </c>
      <c r="G223" s="4" t="n">
        <f aca="false">Clean!G223</f>
        <v>21500</v>
      </c>
      <c r="H223" s="4" t="n">
        <f aca="false">IF(G223="",Strategies!$B$7,G223)</f>
        <v>21500</v>
      </c>
      <c r="I223" s="4" t="n">
        <f aca="false">IF(G223="",Strategies!$B$8,G223)</f>
        <v>21500</v>
      </c>
      <c r="J223" s="4" t="n">
        <f aca="false">IF(G223="",IFERROR(VLOOKUP(E223,Strategies!$A$26:$G$35,7,FALSE()),Strategies!$B$8),G223)</f>
        <v>21500</v>
      </c>
      <c r="K223" s="3" t="n">
        <f aca="false">IF(G223="",1,0)</f>
        <v>0</v>
      </c>
      <c r="L223" s="3" t="n">
        <f aca="false">Clean!H223</f>
        <v>6</v>
      </c>
      <c r="M223" s="5" t="n">
        <f aca="false">Clean!I223</f>
        <v>43974</v>
      </c>
      <c r="N223" s="3" t="n">
        <f aca="false">IF(L223="",IF(M223="",Strategies!$B$6,DATEDIF(M223,DATE(2026,9,13),"y")),L223)</f>
        <v>6</v>
      </c>
      <c r="O223" s="2" t="str">
        <f aca="false">IF(L223&lt;&gt;"","observed",IF(M223&lt;&gt;"","derived from date","median (fallback)"))</f>
        <v>observed</v>
      </c>
      <c r="P223" s="4" t="n">
        <f aca="false">Clean!M223</f>
        <v>8303.52</v>
      </c>
      <c r="Q223" s="4" t="n">
        <f aca="false">IF(P223="",Strategies!$B$9,P223)</f>
        <v>8303.52</v>
      </c>
      <c r="R223" s="3" t="n">
        <f aca="false">IF(P223="",1,0)</f>
        <v>0</v>
      </c>
      <c r="S223" s="3" t="n">
        <f aca="false">Clean!U223</f>
        <v>507</v>
      </c>
      <c r="T223" s="3" t="n">
        <f aca="false">IF(S223="",Strategies!$B$10,S223)</f>
        <v>507</v>
      </c>
      <c r="U223" s="2" t="str">
        <f aca="false">Clean!J223</f>
        <v>Online Banking</v>
      </c>
      <c r="V223" s="2" t="str">
        <f aca="false">IF(U223="",Strategies!$B$11,U223)</f>
        <v>Online Banking</v>
      </c>
      <c r="W223" s="2" t="str">
        <f aca="false">IF(U223="","Unknown",U223)</f>
        <v>Online Banking</v>
      </c>
      <c r="X223" s="4" t="n">
        <f aca="false">Clean!Q223</f>
        <v>2500</v>
      </c>
      <c r="Y223" s="4" t="n">
        <f aca="false">Clean!R223</f>
        <v>713.07</v>
      </c>
      <c r="Z223" s="4" t="n">
        <f aca="false">IF(X223="",IF(Y223="",0,""),X223)</f>
        <v>2500</v>
      </c>
      <c r="AA223" s="4" t="n">
        <f aca="false">IF(Y223="",IF(X223="",0,IF(X223=0,0,ROUND(X223*Strategies!$B$12,2))),Y223)</f>
        <v>713.07</v>
      </c>
      <c r="AB223" s="2" t="str">
        <f aca="false">IF(AND(X223="",Y223=""),"no card (structural)",IF(X223="","limit missing – verify",IF(Y223="","spend imputed by ratio","complete")))</f>
        <v>complete</v>
      </c>
      <c r="AC223" s="4" t="str">
        <f aca="false">Clean!S223</f>
        <v/>
      </c>
      <c r="AD223" s="4" t="str">
        <f aca="false">Clean!T223</f>
        <v/>
      </c>
      <c r="AE223" s="4" t="n">
        <f aca="false">IF(AC223="",IF(AD223="",0,""),AC223)</f>
        <v>0</v>
      </c>
      <c r="AF223" s="4" t="n">
        <f aca="false">IF(AD223="",IF(AC223="",0,IF(AC223=0,0,ROUND(AC223*Strategies!$B$13,0))),AD223)</f>
        <v>0</v>
      </c>
      <c r="AG223" s="3" t="n">
        <f aca="false">Clean!V223</f>
        <v>2</v>
      </c>
      <c r="AH223" s="3" t="n">
        <f aca="false">IF(AG223="",0,AG223)</f>
        <v>2</v>
      </c>
      <c r="AI223" s="3" t="n">
        <f aca="false">IF(AG223="",1,0)</f>
        <v>0</v>
      </c>
      <c r="AJ223" s="3" t="n">
        <f aca="false">Missing_Matrix!W223</f>
        <v>2</v>
      </c>
      <c r="AK223" s="2" t="str">
        <f aca="false">IF(AJ223=0,"keep","drop")</f>
        <v>drop</v>
      </c>
      <c r="AL223" s="2" t="str">
        <f aca="false">IF(Missing_Matrix!B223+Missing_Matrix!G223+Missing_Matrix!H223+Missing_Matrix!J223+Missing_Matrix!K223+Missing_Matrix!L223+Missing_Matrix!M223+Missing_Matrix!U223=0,"keep","drop")</f>
        <v>keep</v>
      </c>
    </row>
    <row r="224" customFormat="false" ht="15" hidden="false" customHeight="false" outlineLevel="0" collapsed="false">
      <c r="A224" s="2" t="str">
        <f aca="false">Clean!A224</f>
        <v>CL00223</v>
      </c>
      <c r="B224" s="3" t="n">
        <f aca="false">Clean!B224</f>
        <v>54</v>
      </c>
      <c r="C224" s="3" t="n">
        <f aca="false">IF(B224="",Strategies!$B$5,B224)</f>
        <v>54</v>
      </c>
      <c r="D224" s="3" t="n">
        <f aca="false">IF(B224="",1,0)</f>
        <v>0</v>
      </c>
      <c r="E224" s="2" t="str">
        <f aca="false">Clean!E224</f>
        <v>Business owner</v>
      </c>
      <c r="F224" s="2" t="str">
        <f aca="false">IF(E224="","Unknown",E224)</f>
        <v>Business owner</v>
      </c>
      <c r="G224" s="4" t="n">
        <f aca="false">Clean!G224</f>
        <v>75300</v>
      </c>
      <c r="H224" s="4" t="n">
        <f aca="false">IF(G224="",Strategies!$B$7,G224)</f>
        <v>75300</v>
      </c>
      <c r="I224" s="4" t="n">
        <f aca="false">IF(G224="",Strategies!$B$8,G224)</f>
        <v>75300</v>
      </c>
      <c r="J224" s="4" t="n">
        <f aca="false">IF(G224="",IFERROR(VLOOKUP(E224,Strategies!$A$26:$G$35,7,FALSE()),Strategies!$B$8),G224)</f>
        <v>75300</v>
      </c>
      <c r="K224" s="3" t="n">
        <f aca="false">IF(G224="",1,0)</f>
        <v>0</v>
      </c>
      <c r="L224" s="3" t="n">
        <f aca="false">Clean!H224</f>
        <v>22</v>
      </c>
      <c r="M224" s="5" t="str">
        <f aca="false">Clean!I224</f>
        <v/>
      </c>
      <c r="N224" s="3" t="n">
        <f aca="false">IF(L224="",IF(M224="",Strategies!$B$6,DATEDIF(M224,DATE(2026,9,13),"y")),L224)</f>
        <v>22</v>
      </c>
      <c r="O224" s="2" t="str">
        <f aca="false">IF(L224&lt;&gt;"","observed",IF(M224&lt;&gt;"","derived from date","median (fallback)"))</f>
        <v>observed</v>
      </c>
      <c r="P224" s="4" t="n">
        <f aca="false">Clean!M224</f>
        <v>176454.55</v>
      </c>
      <c r="Q224" s="4" t="n">
        <f aca="false">IF(P224="",Strategies!$B$9,P224)</f>
        <v>176454.55</v>
      </c>
      <c r="R224" s="3" t="n">
        <f aca="false">IF(P224="",1,0)</f>
        <v>0</v>
      </c>
      <c r="S224" s="3" t="n">
        <f aca="false">Clean!U224</f>
        <v>745</v>
      </c>
      <c r="T224" s="3" t="n">
        <f aca="false">IF(S224="",Strategies!$B$10,S224)</f>
        <v>745</v>
      </c>
      <c r="U224" s="2" t="str">
        <f aca="false">Clean!J224</f>
        <v/>
      </c>
      <c r="V224" s="2" t="str">
        <f aca="false">IF(U224="",Strategies!$B$11,U224)</f>
        <v>App</v>
      </c>
      <c r="W224" s="2" t="str">
        <f aca="false">IF(U224="","Unknown",U224)</f>
        <v>Unknown</v>
      </c>
      <c r="X224" s="4" t="n">
        <f aca="false">Clean!Q224</f>
        <v>0</v>
      </c>
      <c r="Y224" s="4" t="n">
        <f aca="false">Clean!R224</f>
        <v>0</v>
      </c>
      <c r="Z224" s="4" t="n">
        <f aca="false">IF(X224="",IF(Y224="",0,""),X224)</f>
        <v>0</v>
      </c>
      <c r="AA224" s="4" t="n">
        <f aca="false">IF(Y224="",IF(X224="",0,IF(X224=0,0,ROUND(X224*Strategies!$B$12,2))),Y224)</f>
        <v>0</v>
      </c>
      <c r="AB224" s="2" t="str">
        <f aca="false">IF(AND(X224="",Y224=""),"no card (structural)",IF(X224="","limit missing – verify",IF(Y224="","spend imputed by ratio","complete")))</f>
        <v>complete</v>
      </c>
      <c r="AC224" s="4" t="n">
        <f aca="false">Clean!S224</f>
        <v>0</v>
      </c>
      <c r="AD224" s="4" t="n">
        <f aca="false">Clean!T224</f>
        <v>0</v>
      </c>
      <c r="AE224" s="4" t="n">
        <f aca="false">IF(AC224="",IF(AD224="",0,""),AC224)</f>
        <v>0</v>
      </c>
      <c r="AF224" s="4" t="n">
        <f aca="false">IF(AD224="",IF(AC224="",0,IF(AC224=0,0,ROUND(AC224*Strategies!$B$13,0))),AD224)</f>
        <v>0</v>
      </c>
      <c r="AG224" s="3" t="n">
        <f aca="false">Clean!V224</f>
        <v>0</v>
      </c>
      <c r="AH224" s="3" t="n">
        <f aca="false">IF(AG224="",0,AG224)</f>
        <v>0</v>
      </c>
      <c r="AI224" s="3" t="n">
        <f aca="false">IF(AG224="",1,0)</f>
        <v>0</v>
      </c>
      <c r="AJ224" s="3" t="n">
        <f aca="false">Missing_Matrix!W224</f>
        <v>2</v>
      </c>
      <c r="AK224" s="2" t="str">
        <f aca="false">IF(AJ224=0,"keep","drop")</f>
        <v>drop</v>
      </c>
      <c r="AL224" s="2" t="str">
        <f aca="false">IF(Missing_Matrix!B224+Missing_Matrix!G224+Missing_Matrix!H224+Missing_Matrix!J224+Missing_Matrix!K224+Missing_Matrix!L224+Missing_Matrix!M224+Missing_Matrix!U224=0,"keep","drop")</f>
        <v>drop</v>
      </c>
    </row>
    <row r="225" customFormat="false" ht="15" hidden="false" customHeight="false" outlineLevel="0" collapsed="false">
      <c r="A225" s="2" t="str">
        <f aca="false">Clean!A225</f>
        <v>CL00224</v>
      </c>
      <c r="B225" s="3" t="n">
        <f aca="false">Clean!B225</f>
        <v>64</v>
      </c>
      <c r="C225" s="3" t="n">
        <f aca="false">IF(B225="",Strategies!$B$5,B225)</f>
        <v>64</v>
      </c>
      <c r="D225" s="3" t="n">
        <f aca="false">IF(B225="",1,0)</f>
        <v>0</v>
      </c>
      <c r="E225" s="2" t="str">
        <f aca="false">Clean!E225</f>
        <v>Shopkeeper</v>
      </c>
      <c r="F225" s="2" t="str">
        <f aca="false">IF(E225="","Unknown",E225)</f>
        <v>Shopkeeper</v>
      </c>
      <c r="G225" s="4" t="n">
        <f aca="false">Clean!G225</f>
        <v>35400</v>
      </c>
      <c r="H225" s="4" t="n">
        <f aca="false">IF(G225="",Strategies!$B$7,G225)</f>
        <v>35400</v>
      </c>
      <c r="I225" s="4" t="n">
        <f aca="false">IF(G225="",Strategies!$B$8,G225)</f>
        <v>35400</v>
      </c>
      <c r="J225" s="4" t="n">
        <f aca="false">IF(G225="",IFERROR(VLOOKUP(E225,Strategies!$A$26:$G$35,7,FALSE()),Strategies!$B$8),G225)</f>
        <v>35400</v>
      </c>
      <c r="K225" s="3" t="n">
        <f aca="false">IF(G225="",1,0)</f>
        <v>0</v>
      </c>
      <c r="L225" s="3" t="n">
        <f aca="false">Clean!H225</f>
        <v>21</v>
      </c>
      <c r="M225" s="5" t="n">
        <f aca="false">Clean!I225</f>
        <v>38447</v>
      </c>
      <c r="N225" s="3" t="n">
        <f aca="false">IF(L225="",IF(M225="",Strategies!$B$6,DATEDIF(M225,DATE(2026,9,13),"y")),L225)</f>
        <v>21</v>
      </c>
      <c r="O225" s="2" t="str">
        <f aca="false">IF(L225&lt;&gt;"","observed",IF(M225&lt;&gt;"","derived from date","median (fallback)"))</f>
        <v>observed</v>
      </c>
      <c r="P225" s="4" t="str">
        <f aca="false">Clean!M225</f>
        <v/>
      </c>
      <c r="Q225" s="4" t="n">
        <f aca="false">IF(P225="",Strategies!$B$9,P225)</f>
        <v>10652.68</v>
      </c>
      <c r="R225" s="3" t="n">
        <f aca="false">IF(P225="",1,0)</f>
        <v>1</v>
      </c>
      <c r="S225" s="3" t="n">
        <f aca="false">Clean!U225</f>
        <v>639</v>
      </c>
      <c r="T225" s="3" t="n">
        <f aca="false">IF(S225="",Strategies!$B$10,S225)</f>
        <v>639</v>
      </c>
      <c r="U225" s="2" t="str">
        <f aca="false">Clean!J225</f>
        <v>Online Banking</v>
      </c>
      <c r="V225" s="2" t="str">
        <f aca="false">IF(U225="",Strategies!$B$11,U225)</f>
        <v>Online Banking</v>
      </c>
      <c r="W225" s="2" t="str">
        <f aca="false">IF(U225="","Unknown",U225)</f>
        <v>Online Banking</v>
      </c>
      <c r="X225" s="4" t="n">
        <f aca="false">Clean!Q225</f>
        <v>8500</v>
      </c>
      <c r="Y225" s="4" t="n">
        <f aca="false">Clean!R225</f>
        <v>1044.54</v>
      </c>
      <c r="Z225" s="4" t="n">
        <f aca="false">IF(X225="",IF(Y225="",0,""),X225)</f>
        <v>8500</v>
      </c>
      <c r="AA225" s="4" t="n">
        <f aca="false">IF(Y225="",IF(X225="",0,IF(X225=0,0,ROUND(X225*Strategies!$B$12,2))),Y225)</f>
        <v>1044.54</v>
      </c>
      <c r="AB225" s="2" t="str">
        <f aca="false">IF(AND(X225="",Y225=""),"no card (structural)",IF(X225="","limit missing – verify",IF(Y225="","spend imputed by ratio","complete")))</f>
        <v>complete</v>
      </c>
      <c r="AC225" s="4" t="n">
        <f aca="false">Clean!S225</f>
        <v>0</v>
      </c>
      <c r="AD225" s="4" t="n">
        <f aca="false">Clean!T225</f>
        <v>0</v>
      </c>
      <c r="AE225" s="4" t="n">
        <f aca="false">IF(AC225="",IF(AD225="",0,""),AC225)</f>
        <v>0</v>
      </c>
      <c r="AF225" s="4" t="n">
        <f aca="false">IF(AD225="",IF(AC225="",0,IF(AC225=0,0,ROUND(AC225*Strategies!$B$13,0))),AD225)</f>
        <v>0</v>
      </c>
      <c r="AG225" s="3" t="n">
        <f aca="false">Clean!V225</f>
        <v>1</v>
      </c>
      <c r="AH225" s="3" t="n">
        <f aca="false">IF(AG225="",0,AG225)</f>
        <v>1</v>
      </c>
      <c r="AI225" s="3" t="n">
        <f aca="false">IF(AG225="",1,0)</f>
        <v>0</v>
      </c>
      <c r="AJ225" s="3" t="n">
        <f aca="false">Missing_Matrix!W225</f>
        <v>3</v>
      </c>
      <c r="AK225" s="2" t="str">
        <f aca="false">IF(AJ225=0,"keep","drop")</f>
        <v>drop</v>
      </c>
      <c r="AL225" s="2" t="str">
        <f aca="false">IF(Missing_Matrix!B225+Missing_Matrix!G225+Missing_Matrix!H225+Missing_Matrix!J225+Missing_Matrix!K225+Missing_Matrix!L225+Missing_Matrix!M225+Missing_Matrix!U225=0,"keep","drop")</f>
        <v>drop</v>
      </c>
    </row>
    <row r="226" customFormat="false" ht="15" hidden="false" customHeight="false" outlineLevel="0" collapsed="false">
      <c r="A226" s="2" t="str">
        <f aca="false">Clean!A226</f>
        <v>CL00225</v>
      </c>
      <c r="B226" s="3" t="n">
        <f aca="false">Clean!B226</f>
        <v>82</v>
      </c>
      <c r="C226" s="3" t="n">
        <f aca="false">IF(B226="",Strategies!$B$5,B226)</f>
        <v>82</v>
      </c>
      <c r="D226" s="3" t="n">
        <f aca="false">IF(B226="",1,0)</f>
        <v>0</v>
      </c>
      <c r="E226" s="2" t="str">
        <f aca="false">Clean!E226</f>
        <v>Retired</v>
      </c>
      <c r="F226" s="2" t="str">
        <f aca="false">IF(E226="","Unknown",E226)</f>
        <v>Retired</v>
      </c>
      <c r="G226" s="4" t="n">
        <f aca="false">Clean!G226</f>
        <v>28100</v>
      </c>
      <c r="H226" s="4" t="n">
        <f aca="false">IF(G226="",Strategies!$B$7,G226)</f>
        <v>28100</v>
      </c>
      <c r="I226" s="4" t="n">
        <f aca="false">IF(G226="",Strategies!$B$8,G226)</f>
        <v>28100</v>
      </c>
      <c r="J226" s="4" t="n">
        <f aca="false">IF(G226="",IFERROR(VLOOKUP(E226,Strategies!$A$26:$G$35,7,FALSE()),Strategies!$B$8),G226)</f>
        <v>28100</v>
      </c>
      <c r="K226" s="3" t="n">
        <f aca="false">IF(G226="",1,0)</f>
        <v>0</v>
      </c>
      <c r="L226" s="3" t="n">
        <f aca="false">Clean!H226</f>
        <v>13</v>
      </c>
      <c r="M226" s="5" t="n">
        <f aca="false">Clean!I226</f>
        <v>41452</v>
      </c>
      <c r="N226" s="3" t="n">
        <f aca="false">IF(L226="",IF(M226="",Strategies!$B$6,DATEDIF(M226,DATE(2026,9,13),"y")),L226)</f>
        <v>13</v>
      </c>
      <c r="O226" s="2" t="str">
        <f aca="false">IF(L226&lt;&gt;"","observed",IF(M226&lt;&gt;"","derived from date","median (fallback)"))</f>
        <v>observed</v>
      </c>
      <c r="P226" s="4" t="n">
        <f aca="false">Clean!M226</f>
        <v>25650.66</v>
      </c>
      <c r="Q226" s="4" t="n">
        <f aca="false">IF(P226="",Strategies!$B$9,P226)</f>
        <v>25650.66</v>
      </c>
      <c r="R226" s="3" t="n">
        <f aca="false">IF(P226="",1,0)</f>
        <v>0</v>
      </c>
      <c r="S226" s="3" t="n">
        <f aca="false">Clean!U226</f>
        <v>628</v>
      </c>
      <c r="T226" s="3" t="n">
        <f aca="false">IF(S226="",Strategies!$B$10,S226)</f>
        <v>628</v>
      </c>
      <c r="U226" s="2" t="str">
        <f aca="false">Clean!J226</f>
        <v>Branch</v>
      </c>
      <c r="V226" s="2" t="str">
        <f aca="false">IF(U226="",Strategies!$B$11,U226)</f>
        <v>Branch</v>
      </c>
      <c r="W226" s="2" t="str">
        <f aca="false">IF(U226="","Unknown",U226)</f>
        <v>Branch</v>
      </c>
      <c r="X226" s="4" t="n">
        <f aca="false">Clean!Q226</f>
        <v>5500</v>
      </c>
      <c r="Y226" s="4" t="n">
        <f aca="false">Clean!R226</f>
        <v>534.45</v>
      </c>
      <c r="Z226" s="4" t="n">
        <f aca="false">IF(X226="",IF(Y226="",0,""),X226)</f>
        <v>5500</v>
      </c>
      <c r="AA226" s="4" t="n">
        <f aca="false">IF(Y226="",IF(X226="",0,IF(X226=0,0,ROUND(X226*Strategies!$B$12,2))),Y226)</f>
        <v>534.45</v>
      </c>
      <c r="AB226" s="2" t="str">
        <f aca="false">IF(AND(X226="",Y226=""),"no card (structural)",IF(X226="","limit missing – verify",IF(Y226="","spend imputed by ratio","complete")))</f>
        <v>complete</v>
      </c>
      <c r="AC226" s="4" t="n">
        <f aca="false">Clean!S226</f>
        <v>0</v>
      </c>
      <c r="AD226" s="4" t="n">
        <f aca="false">Clean!T226</f>
        <v>0</v>
      </c>
      <c r="AE226" s="4" t="n">
        <f aca="false">IF(AC226="",IF(AD226="",0,""),AC226)</f>
        <v>0</v>
      </c>
      <c r="AF226" s="4" t="n">
        <f aca="false">IF(AD226="",IF(AC226="",0,IF(AC226=0,0,ROUND(AC226*Strategies!$B$13,0))),AD226)</f>
        <v>0</v>
      </c>
      <c r="AG226" s="3" t="n">
        <f aca="false">Clean!V226</f>
        <v>0</v>
      </c>
      <c r="AH226" s="3" t="n">
        <f aca="false">IF(AG226="",0,AG226)</f>
        <v>0</v>
      </c>
      <c r="AI226" s="3" t="n">
        <f aca="false">IF(AG226="",1,0)</f>
        <v>0</v>
      </c>
      <c r="AJ226" s="3" t="n">
        <f aca="false">Missing_Matrix!W226</f>
        <v>0</v>
      </c>
      <c r="AK226" s="2" t="str">
        <f aca="false">IF(AJ226=0,"keep","drop")</f>
        <v>keep</v>
      </c>
      <c r="AL226" s="2" t="str">
        <f aca="false">IF(Missing_Matrix!B226+Missing_Matrix!G226+Missing_Matrix!H226+Missing_Matrix!J226+Missing_Matrix!K226+Missing_Matrix!L226+Missing_Matrix!M226+Missing_Matrix!U226=0,"keep","drop")</f>
        <v>keep</v>
      </c>
    </row>
    <row r="227" customFormat="false" ht="15" hidden="false" customHeight="false" outlineLevel="0" collapsed="false">
      <c r="A227" s="2" t="str">
        <f aca="false">Clean!A227</f>
        <v>CL00226</v>
      </c>
      <c r="B227" s="3" t="n">
        <f aca="false">Clean!B227</f>
        <v>39</v>
      </c>
      <c r="C227" s="3" t="n">
        <f aca="false">IF(B227="",Strategies!$B$5,B227)</f>
        <v>39</v>
      </c>
      <c r="D227" s="3" t="n">
        <f aca="false">IF(B227="",1,0)</f>
        <v>0</v>
      </c>
      <c r="E227" s="2" t="str">
        <f aca="false">Clean!E227</f>
        <v>Self-employed</v>
      </c>
      <c r="F227" s="2" t="str">
        <f aca="false">IF(E227="","Unknown",E227)</f>
        <v>Self-employed</v>
      </c>
      <c r="G227" s="4" t="str">
        <f aca="false">Clean!G227</f>
        <v/>
      </c>
      <c r="H227" s="4" t="n">
        <f aca="false">IF(G227="",Strategies!$B$7,G227)</f>
        <v>34752</v>
      </c>
      <c r="I227" s="4" t="n">
        <f aca="false">IF(G227="",Strategies!$B$8,G227)</f>
        <v>29500</v>
      </c>
      <c r="J227" s="4" t="n">
        <f aca="false">IF(G227="",IFERROR(VLOOKUP(E227,Strategies!$A$26:$G$35,7,FALSE()),Strategies!$B$8),G227)</f>
        <v>50600</v>
      </c>
      <c r="K227" s="3" t="n">
        <f aca="false">IF(G227="",1,0)</f>
        <v>1</v>
      </c>
      <c r="L227" s="3" t="n">
        <f aca="false">Clean!H227</f>
        <v>12</v>
      </c>
      <c r="M227" s="5" t="n">
        <f aca="false">Clean!I227</f>
        <v>41582</v>
      </c>
      <c r="N227" s="3" t="n">
        <f aca="false">IF(L227="",IF(M227="",Strategies!$B$6,DATEDIF(M227,DATE(2026,9,13),"y")),L227)</f>
        <v>12</v>
      </c>
      <c r="O227" s="2" t="str">
        <f aca="false">IF(L227&lt;&gt;"","observed",IF(M227&lt;&gt;"","derived from date","median (fallback)"))</f>
        <v>observed</v>
      </c>
      <c r="P227" s="4" t="str">
        <f aca="false">Clean!M227</f>
        <v/>
      </c>
      <c r="Q227" s="4" t="n">
        <f aca="false">IF(P227="",Strategies!$B$9,P227)</f>
        <v>10652.68</v>
      </c>
      <c r="R227" s="3" t="n">
        <f aca="false">IF(P227="",1,0)</f>
        <v>1</v>
      </c>
      <c r="S227" s="3" t="n">
        <f aca="false">Clean!U227</f>
        <v>634</v>
      </c>
      <c r="T227" s="3" t="n">
        <f aca="false">IF(S227="",Strategies!$B$10,S227)</f>
        <v>634</v>
      </c>
      <c r="U227" s="2" t="str">
        <f aca="false">Clean!J227</f>
        <v>App</v>
      </c>
      <c r="V227" s="2" t="str">
        <f aca="false">IF(U227="",Strategies!$B$11,U227)</f>
        <v>App</v>
      </c>
      <c r="W227" s="2" t="str">
        <f aca="false">IF(U227="","Unknown",U227)</f>
        <v>App</v>
      </c>
      <c r="X227" s="4" t="n">
        <f aca="false">Clean!Q227</f>
        <v>4500</v>
      </c>
      <c r="Y227" s="4" t="n">
        <f aca="false">Clean!R227</f>
        <v>1593.22</v>
      </c>
      <c r="Z227" s="4" t="n">
        <f aca="false">IF(X227="",IF(Y227="",0,""),X227)</f>
        <v>4500</v>
      </c>
      <c r="AA227" s="4" t="n">
        <f aca="false">IF(Y227="",IF(X227="",0,IF(X227=0,0,ROUND(X227*Strategies!$B$12,2))),Y227)</f>
        <v>1593.22</v>
      </c>
      <c r="AB227" s="2" t="str">
        <f aca="false">IF(AND(X227="",Y227=""),"no card (structural)",IF(X227="","limit missing – verify",IF(Y227="","spend imputed by ratio","complete")))</f>
        <v>complete</v>
      </c>
      <c r="AC227" s="4" t="n">
        <f aca="false">Clean!S227</f>
        <v>0</v>
      </c>
      <c r="AD227" s="4" t="n">
        <f aca="false">Clean!T227</f>
        <v>0</v>
      </c>
      <c r="AE227" s="4" t="n">
        <f aca="false">IF(AC227="",IF(AD227="",0,""),AC227)</f>
        <v>0</v>
      </c>
      <c r="AF227" s="4" t="n">
        <f aca="false">IF(AD227="",IF(AC227="",0,IF(AC227=0,0,ROUND(AC227*Strategies!$B$13,0))),AD227)</f>
        <v>0</v>
      </c>
      <c r="AG227" s="3" t="n">
        <f aca="false">Clean!V227</f>
        <v>0</v>
      </c>
      <c r="AH227" s="3" t="n">
        <f aca="false">IF(AG227="",0,AG227)</f>
        <v>0</v>
      </c>
      <c r="AI227" s="3" t="n">
        <f aca="false">IF(AG227="",1,0)</f>
        <v>0</v>
      </c>
      <c r="AJ227" s="3" t="n">
        <f aca="false">Missing_Matrix!W227</f>
        <v>2</v>
      </c>
      <c r="AK227" s="2" t="str">
        <f aca="false">IF(AJ227=0,"keep","drop")</f>
        <v>drop</v>
      </c>
      <c r="AL227" s="2" t="str">
        <f aca="false">IF(Missing_Matrix!B227+Missing_Matrix!G227+Missing_Matrix!H227+Missing_Matrix!J227+Missing_Matrix!K227+Missing_Matrix!L227+Missing_Matrix!M227+Missing_Matrix!U227=0,"keep","drop")</f>
        <v>drop</v>
      </c>
    </row>
    <row r="228" customFormat="false" ht="15" hidden="false" customHeight="false" outlineLevel="0" collapsed="false">
      <c r="A228" s="2" t="str">
        <f aca="false">Clean!A228</f>
        <v>CL00227</v>
      </c>
      <c r="B228" s="3" t="n">
        <f aca="false">Clean!B228</f>
        <v>53</v>
      </c>
      <c r="C228" s="3" t="n">
        <f aca="false">IF(B228="",Strategies!$B$5,B228)</f>
        <v>53</v>
      </c>
      <c r="D228" s="3" t="n">
        <f aca="false">IF(B228="",1,0)</f>
        <v>0</v>
      </c>
      <c r="E228" s="2" t="str">
        <f aca="false">Clean!E228</f>
        <v>Executive</v>
      </c>
      <c r="F228" s="2" t="str">
        <f aca="false">IF(E228="","Unknown",E228)</f>
        <v>Executive</v>
      </c>
      <c r="G228" s="4" t="n">
        <f aca="false">Clean!G228</f>
        <v>97400</v>
      </c>
      <c r="H228" s="4" t="n">
        <f aca="false">IF(G228="",Strategies!$B$7,G228)</f>
        <v>97400</v>
      </c>
      <c r="I228" s="4" t="n">
        <f aca="false">IF(G228="",Strategies!$B$8,G228)</f>
        <v>97400</v>
      </c>
      <c r="J228" s="4" t="n">
        <f aca="false">IF(G228="",IFERROR(VLOOKUP(E228,Strategies!$A$26:$G$35,7,FALSE()),Strategies!$B$8),G228)</f>
        <v>97400</v>
      </c>
      <c r="K228" s="3" t="n">
        <f aca="false">IF(G228="",1,0)</f>
        <v>0</v>
      </c>
      <c r="L228" s="3" t="n">
        <f aca="false">Clean!H228</f>
        <v>15</v>
      </c>
      <c r="M228" s="5" t="n">
        <f aca="false">Clean!I228</f>
        <v>40506</v>
      </c>
      <c r="N228" s="3" t="n">
        <f aca="false">IF(L228="",IF(M228="",Strategies!$B$6,DATEDIF(M228,DATE(2026,9,13),"y")),L228)</f>
        <v>15</v>
      </c>
      <c r="O228" s="2" t="str">
        <f aca="false">IF(L228&lt;&gt;"","observed",IF(M228&lt;&gt;"","derived from date","median (fallback)"))</f>
        <v>observed</v>
      </c>
      <c r="P228" s="4" t="str">
        <f aca="false">Clean!M228</f>
        <v/>
      </c>
      <c r="Q228" s="4" t="n">
        <f aca="false">IF(P228="",Strategies!$B$9,P228)</f>
        <v>10652.68</v>
      </c>
      <c r="R228" s="3" t="n">
        <f aca="false">IF(P228="",1,0)</f>
        <v>1</v>
      </c>
      <c r="S228" s="3" t="n">
        <f aca="false">Clean!U228</f>
        <v>737</v>
      </c>
      <c r="T228" s="3" t="n">
        <f aca="false">IF(S228="",Strategies!$B$10,S228)</f>
        <v>737</v>
      </c>
      <c r="U228" s="2" t="str">
        <f aca="false">Clean!J228</f>
        <v>App</v>
      </c>
      <c r="V228" s="2" t="str">
        <f aca="false">IF(U228="",Strategies!$B$11,U228)</f>
        <v>App</v>
      </c>
      <c r="W228" s="2" t="str">
        <f aca="false">IF(U228="","Unknown",U228)</f>
        <v>App</v>
      </c>
      <c r="X228" s="4" t="n">
        <f aca="false">Clean!Q228</f>
        <v>15000</v>
      </c>
      <c r="Y228" s="4" t="n">
        <f aca="false">Clean!R228</f>
        <v>1454.77</v>
      </c>
      <c r="Z228" s="4" t="n">
        <f aca="false">IF(X228="",IF(Y228="",0,""),X228)</f>
        <v>15000</v>
      </c>
      <c r="AA228" s="4" t="n">
        <f aca="false">IF(Y228="",IF(X228="",0,IF(X228=0,0,ROUND(X228*Strategies!$B$12,2))),Y228)</f>
        <v>1454.77</v>
      </c>
      <c r="AB228" s="2" t="str">
        <f aca="false">IF(AND(X228="",Y228=""),"no card (structural)",IF(X228="","limit missing – verify",IF(Y228="","spend imputed by ratio","complete")))</f>
        <v>complete</v>
      </c>
      <c r="AC228" s="4" t="n">
        <f aca="false">Clean!S228</f>
        <v>380000</v>
      </c>
      <c r="AD228" s="4" t="n">
        <f aca="false">Clean!T228</f>
        <v>2018</v>
      </c>
      <c r="AE228" s="4" t="n">
        <f aca="false">IF(AC228="",IF(AD228="",0,""),AC228)</f>
        <v>380000</v>
      </c>
      <c r="AF228" s="4" t="n">
        <f aca="false">IF(AD228="",IF(AC228="",0,IF(AC228=0,0,ROUND(AC228*Strategies!$B$13,0))),AD228)</f>
        <v>2018</v>
      </c>
      <c r="AG228" s="3" t="str">
        <f aca="false">Clean!V228</f>
        <v/>
      </c>
      <c r="AH228" s="3" t="n">
        <f aca="false">IF(AG228="",0,AG228)</f>
        <v>0</v>
      </c>
      <c r="AI228" s="3" t="n">
        <f aca="false">IF(AG228="",1,0)</f>
        <v>1</v>
      </c>
      <c r="AJ228" s="3" t="n">
        <f aca="false">Missing_Matrix!W228</f>
        <v>3</v>
      </c>
      <c r="AK228" s="2" t="str">
        <f aca="false">IF(AJ228=0,"keep","drop")</f>
        <v>drop</v>
      </c>
      <c r="AL228" s="2" t="str">
        <f aca="false">IF(Missing_Matrix!B228+Missing_Matrix!G228+Missing_Matrix!H228+Missing_Matrix!J228+Missing_Matrix!K228+Missing_Matrix!L228+Missing_Matrix!M228+Missing_Matrix!U228=0,"keep","drop")</f>
        <v>drop</v>
      </c>
    </row>
    <row r="229" customFormat="false" ht="15" hidden="false" customHeight="false" outlineLevel="0" collapsed="false">
      <c r="A229" s="2" t="str">
        <f aca="false">Clean!A229</f>
        <v>CL00228</v>
      </c>
      <c r="B229" s="3" t="n">
        <f aca="false">Clean!B229</f>
        <v>50</v>
      </c>
      <c r="C229" s="3" t="n">
        <f aca="false">IF(B229="",Strategies!$B$5,B229)</f>
        <v>50</v>
      </c>
      <c r="D229" s="3" t="n">
        <f aca="false">IF(B229="",1,0)</f>
        <v>0</v>
      </c>
      <c r="E229" s="2" t="str">
        <f aca="false">Clean!E229</f>
        <v>Manual worker</v>
      </c>
      <c r="F229" s="2" t="str">
        <f aca="false">IF(E229="","Unknown",E229)</f>
        <v>Manual worker</v>
      </c>
      <c r="G229" s="4" t="n">
        <f aca="false">Clean!G229</f>
        <v>40900</v>
      </c>
      <c r="H229" s="4" t="n">
        <f aca="false">IF(G229="",Strategies!$B$7,G229)</f>
        <v>40900</v>
      </c>
      <c r="I229" s="4" t="n">
        <f aca="false">IF(G229="",Strategies!$B$8,G229)</f>
        <v>40900</v>
      </c>
      <c r="J229" s="4" t="n">
        <f aca="false">IF(G229="",IFERROR(VLOOKUP(E229,Strategies!$A$26:$G$35,7,FALSE()),Strategies!$B$8),G229)</f>
        <v>40900</v>
      </c>
      <c r="K229" s="3" t="n">
        <f aca="false">IF(G229="",1,0)</f>
        <v>0</v>
      </c>
      <c r="L229" s="3" t="n">
        <f aca="false">Clean!H229</f>
        <v>6</v>
      </c>
      <c r="M229" s="5" t="n">
        <f aca="false">Clean!I229</f>
        <v>43725</v>
      </c>
      <c r="N229" s="3" t="n">
        <f aca="false">IF(L229="",IF(M229="",Strategies!$B$6,DATEDIF(M229,DATE(2026,9,13),"y")),L229)</f>
        <v>6</v>
      </c>
      <c r="O229" s="2" t="str">
        <f aca="false">IF(L229&lt;&gt;"","observed",IF(M229&lt;&gt;"","derived from date","median (fallback)"))</f>
        <v>observed</v>
      </c>
      <c r="P229" s="4" t="n">
        <f aca="false">Clean!M229</f>
        <v>10434.57</v>
      </c>
      <c r="Q229" s="4" t="n">
        <f aca="false">IF(P229="",Strategies!$B$9,P229)</f>
        <v>10434.57</v>
      </c>
      <c r="R229" s="3" t="n">
        <f aca="false">IF(P229="",1,0)</f>
        <v>0</v>
      </c>
      <c r="S229" s="3" t="n">
        <f aca="false">Clean!U229</f>
        <v>652</v>
      </c>
      <c r="T229" s="3" t="n">
        <f aca="false">IF(S229="",Strategies!$B$10,S229)</f>
        <v>652</v>
      </c>
      <c r="U229" s="2" t="str">
        <f aca="false">Clean!J229</f>
        <v>Online Banking</v>
      </c>
      <c r="V229" s="2" t="str">
        <f aca="false">IF(U229="",Strategies!$B$11,U229)</f>
        <v>Online Banking</v>
      </c>
      <c r="W229" s="2" t="str">
        <f aca="false">IF(U229="","Unknown",U229)</f>
        <v>Online Banking</v>
      </c>
      <c r="X229" s="4" t="n">
        <f aca="false">Clean!Q229</f>
        <v>7000</v>
      </c>
      <c r="Y229" s="4" t="n">
        <f aca="false">Clean!R229</f>
        <v>2684.05</v>
      </c>
      <c r="Z229" s="4" t="n">
        <f aca="false">IF(X229="",IF(Y229="",0,""),X229)</f>
        <v>7000</v>
      </c>
      <c r="AA229" s="4" t="n">
        <f aca="false">IF(Y229="",IF(X229="",0,IF(X229=0,0,ROUND(X229*Strategies!$B$12,2))),Y229)</f>
        <v>2684.05</v>
      </c>
      <c r="AB229" s="2" t="str">
        <f aca="false">IF(AND(X229="",Y229=""),"no card (structural)",IF(X229="","limit missing – verify",IF(Y229="","spend imputed by ratio","complete")))</f>
        <v>complete</v>
      </c>
      <c r="AC229" s="4" t="n">
        <f aca="false">Clean!S229</f>
        <v>95000</v>
      </c>
      <c r="AD229" s="4" t="n">
        <f aca="false">Clean!T229</f>
        <v>525</v>
      </c>
      <c r="AE229" s="4" t="n">
        <f aca="false">IF(AC229="",IF(AD229="",0,""),AC229)</f>
        <v>95000</v>
      </c>
      <c r="AF229" s="4" t="n">
        <f aca="false">IF(AD229="",IF(AC229="",0,IF(AC229=0,0,ROUND(AC229*Strategies!$B$13,0))),AD229)</f>
        <v>525</v>
      </c>
      <c r="AG229" s="3" t="n">
        <f aca="false">Clean!V229</f>
        <v>0</v>
      </c>
      <c r="AH229" s="3" t="n">
        <f aca="false">IF(AG229="",0,AG229)</f>
        <v>0</v>
      </c>
      <c r="AI229" s="3" t="n">
        <f aca="false">IF(AG229="",1,0)</f>
        <v>0</v>
      </c>
      <c r="AJ229" s="3" t="n">
        <f aca="false">Missing_Matrix!W229</f>
        <v>0</v>
      </c>
      <c r="AK229" s="2" t="str">
        <f aca="false">IF(AJ229=0,"keep","drop")</f>
        <v>keep</v>
      </c>
      <c r="AL229" s="2" t="str">
        <f aca="false">IF(Missing_Matrix!B229+Missing_Matrix!G229+Missing_Matrix!H229+Missing_Matrix!J229+Missing_Matrix!K229+Missing_Matrix!L229+Missing_Matrix!M229+Missing_Matrix!U229=0,"keep","drop")</f>
        <v>keep</v>
      </c>
    </row>
    <row r="230" customFormat="false" ht="15" hidden="false" customHeight="false" outlineLevel="0" collapsed="false">
      <c r="A230" s="2" t="str">
        <f aca="false">Clean!A230</f>
        <v>CL00229</v>
      </c>
      <c r="B230" s="3" t="str">
        <f aca="false">Clean!B230</f>
        <v/>
      </c>
      <c r="C230" s="3" t="n">
        <f aca="false">IF(B230="",Strategies!$B$5,B230)</f>
        <v>47</v>
      </c>
      <c r="D230" s="3" t="n">
        <f aca="false">IF(B230="",1,0)</f>
        <v>1</v>
      </c>
      <c r="E230" s="2" t="str">
        <f aca="false">Clean!E230</f>
        <v>Self-employed</v>
      </c>
      <c r="F230" s="2" t="str">
        <f aca="false">IF(E230="","Unknown",E230)</f>
        <v>Self-employed</v>
      </c>
      <c r="G230" s="4" t="str">
        <f aca="false">Clean!G230</f>
        <v/>
      </c>
      <c r="H230" s="4" t="n">
        <f aca="false">IF(G230="",Strategies!$B$7,G230)</f>
        <v>34752</v>
      </c>
      <c r="I230" s="4" t="n">
        <f aca="false">IF(G230="",Strategies!$B$8,G230)</f>
        <v>29500</v>
      </c>
      <c r="J230" s="4" t="n">
        <f aca="false">IF(G230="",IFERROR(VLOOKUP(E230,Strategies!$A$26:$G$35,7,FALSE()),Strategies!$B$8),G230)</f>
        <v>50600</v>
      </c>
      <c r="K230" s="3" t="n">
        <f aca="false">IF(G230="",1,0)</f>
        <v>1</v>
      </c>
      <c r="L230" s="3" t="n">
        <f aca="false">Clean!H230</f>
        <v>15</v>
      </c>
      <c r="M230" s="5" t="n">
        <f aca="false">Clean!I230</f>
        <v>40452</v>
      </c>
      <c r="N230" s="3" t="n">
        <f aca="false">IF(L230="",IF(M230="",Strategies!$B$6,DATEDIF(M230,DATE(2026,9,13),"y")),L230)</f>
        <v>15</v>
      </c>
      <c r="O230" s="2" t="str">
        <f aca="false">IF(L230&lt;&gt;"","observed",IF(M230&lt;&gt;"","derived from date","median (fallback)"))</f>
        <v>observed</v>
      </c>
      <c r="P230" s="4" t="n">
        <f aca="false">Clean!M230</f>
        <v>0</v>
      </c>
      <c r="Q230" s="4" t="n">
        <f aca="false">IF(P230="",Strategies!$B$9,P230)</f>
        <v>0</v>
      </c>
      <c r="R230" s="3" t="n">
        <f aca="false">IF(P230="",1,0)</f>
        <v>0</v>
      </c>
      <c r="S230" s="3" t="n">
        <f aca="false">Clean!U230</f>
        <v>640</v>
      </c>
      <c r="T230" s="3" t="n">
        <f aca="false">IF(S230="",Strategies!$B$10,S230)</f>
        <v>640</v>
      </c>
      <c r="U230" s="2" t="str">
        <f aca="false">Clean!J230</f>
        <v>App</v>
      </c>
      <c r="V230" s="2" t="str">
        <f aca="false">IF(U230="",Strategies!$B$11,U230)</f>
        <v>App</v>
      </c>
      <c r="W230" s="2" t="str">
        <f aca="false">IF(U230="","Unknown",U230)</f>
        <v>App</v>
      </c>
      <c r="X230" s="4" t="n">
        <f aca="false">Clean!Q230</f>
        <v>0</v>
      </c>
      <c r="Y230" s="4" t="n">
        <f aca="false">Clean!R230</f>
        <v>0</v>
      </c>
      <c r="Z230" s="4" t="n">
        <f aca="false">IF(X230="",IF(Y230="",0,""),X230)</f>
        <v>0</v>
      </c>
      <c r="AA230" s="4" t="n">
        <f aca="false">IF(Y230="",IF(X230="",0,IF(X230=0,0,ROUND(X230*Strategies!$B$12,2))),Y230)</f>
        <v>0</v>
      </c>
      <c r="AB230" s="2" t="str">
        <f aca="false">IF(AND(X230="",Y230=""),"no card (structural)",IF(X230="","limit missing – verify",IF(Y230="","spend imputed by ratio","complete")))</f>
        <v>complete</v>
      </c>
      <c r="AC230" s="4" t="n">
        <f aca="false">Clean!S230</f>
        <v>105000</v>
      </c>
      <c r="AD230" s="4" t="n">
        <f aca="false">Clean!T230</f>
        <v>588</v>
      </c>
      <c r="AE230" s="4" t="n">
        <f aca="false">IF(AC230="",IF(AD230="",0,""),AC230)</f>
        <v>105000</v>
      </c>
      <c r="AF230" s="4" t="n">
        <f aca="false">IF(AD230="",IF(AC230="",0,IF(AC230=0,0,ROUND(AC230*Strategies!$B$13,0))),AD230)</f>
        <v>588</v>
      </c>
      <c r="AG230" s="3" t="n">
        <f aca="false">Clean!V230</f>
        <v>0</v>
      </c>
      <c r="AH230" s="3" t="n">
        <f aca="false">IF(AG230="",0,AG230)</f>
        <v>0</v>
      </c>
      <c r="AI230" s="3" t="n">
        <f aca="false">IF(AG230="",1,0)</f>
        <v>0</v>
      </c>
      <c r="AJ230" s="3" t="n">
        <f aca="false">Missing_Matrix!W230</f>
        <v>2</v>
      </c>
      <c r="AK230" s="2" t="str">
        <f aca="false">IF(AJ230=0,"keep","drop")</f>
        <v>drop</v>
      </c>
      <c r="AL230" s="2" t="str">
        <f aca="false">IF(Missing_Matrix!B230+Missing_Matrix!G230+Missing_Matrix!H230+Missing_Matrix!J230+Missing_Matrix!K230+Missing_Matrix!L230+Missing_Matrix!M230+Missing_Matrix!U230=0,"keep","drop")</f>
        <v>drop</v>
      </c>
    </row>
    <row r="231" customFormat="false" ht="15" hidden="false" customHeight="false" outlineLevel="0" collapsed="false">
      <c r="A231" s="2" t="str">
        <f aca="false">Clean!A231</f>
        <v>CL00230</v>
      </c>
      <c r="B231" s="3" t="n">
        <f aca="false">Clean!B231</f>
        <v>59</v>
      </c>
      <c r="C231" s="3" t="n">
        <f aca="false">IF(B231="",Strategies!$B$5,B231)</f>
        <v>59</v>
      </c>
      <c r="D231" s="3" t="n">
        <f aca="false">IF(B231="",1,0)</f>
        <v>0</v>
      </c>
      <c r="E231" s="2" t="str">
        <f aca="false">Clean!E231</f>
        <v>Employee</v>
      </c>
      <c r="F231" s="2" t="str">
        <f aca="false">IF(E231="","Unknown",E231)</f>
        <v>Employee</v>
      </c>
      <c r="G231" s="4" t="n">
        <f aca="false">Clean!G231</f>
        <v>46400</v>
      </c>
      <c r="H231" s="4" t="n">
        <f aca="false">IF(G231="",Strategies!$B$7,G231)</f>
        <v>46400</v>
      </c>
      <c r="I231" s="4" t="n">
        <f aca="false">IF(G231="",Strategies!$B$8,G231)</f>
        <v>46400</v>
      </c>
      <c r="J231" s="4" t="n">
        <f aca="false">IF(G231="",IFERROR(VLOOKUP(E231,Strategies!$A$26:$G$35,7,FALSE()),Strategies!$B$8),G231)</f>
        <v>46400</v>
      </c>
      <c r="K231" s="3" t="n">
        <f aca="false">IF(G231="",1,0)</f>
        <v>0</v>
      </c>
      <c r="L231" s="3" t="n">
        <f aca="false">Clean!H231</f>
        <v>15</v>
      </c>
      <c r="M231" s="5" t="n">
        <f aca="false">Clean!I231</f>
        <v>40697</v>
      </c>
      <c r="N231" s="3" t="n">
        <f aca="false">IF(L231="",IF(M231="",Strategies!$B$6,DATEDIF(M231,DATE(2026,9,13),"y")),L231)</f>
        <v>15</v>
      </c>
      <c r="O231" s="2" t="str">
        <f aca="false">IF(L231&lt;&gt;"","observed",IF(M231&lt;&gt;"","derived from date","median (fallback)"))</f>
        <v>observed</v>
      </c>
      <c r="P231" s="4" t="n">
        <f aca="false">Clean!M231</f>
        <v>57187.79</v>
      </c>
      <c r="Q231" s="4" t="n">
        <f aca="false">IF(P231="",Strategies!$B$9,P231)</f>
        <v>57187.79</v>
      </c>
      <c r="R231" s="3" t="n">
        <f aca="false">IF(P231="",1,0)</f>
        <v>0</v>
      </c>
      <c r="S231" s="3" t="n">
        <f aca="false">Clean!U231</f>
        <v>648</v>
      </c>
      <c r="T231" s="3" t="n">
        <f aca="false">IF(S231="",Strategies!$B$10,S231)</f>
        <v>648</v>
      </c>
      <c r="U231" s="2" t="str">
        <f aca="false">Clean!J231</f>
        <v>Branch</v>
      </c>
      <c r="V231" s="2" t="str">
        <f aca="false">IF(U231="",Strategies!$B$11,U231)</f>
        <v>Branch</v>
      </c>
      <c r="W231" s="2" t="str">
        <f aca="false">IF(U231="","Unknown",U231)</f>
        <v>Branch</v>
      </c>
      <c r="X231" s="4" t="n">
        <f aca="false">Clean!Q231</f>
        <v>5000</v>
      </c>
      <c r="Y231" s="4" t="n">
        <f aca="false">Clean!R231</f>
        <v>879.55</v>
      </c>
      <c r="Z231" s="4" t="n">
        <f aca="false">IF(X231="",IF(Y231="",0,""),X231)</f>
        <v>5000</v>
      </c>
      <c r="AA231" s="4" t="n">
        <f aca="false">IF(Y231="",IF(X231="",0,IF(X231=0,0,ROUND(X231*Strategies!$B$12,2))),Y231)</f>
        <v>879.55</v>
      </c>
      <c r="AB231" s="2" t="str">
        <f aca="false">IF(AND(X231="",Y231=""),"no card (structural)",IF(X231="","limit missing – verify",IF(Y231="","spend imputed by ratio","complete")))</f>
        <v>complete</v>
      </c>
      <c r="AC231" s="4" t="n">
        <f aca="false">Clean!S231</f>
        <v>170000</v>
      </c>
      <c r="AD231" s="4" t="n">
        <f aca="false">Clean!T231</f>
        <v>1200</v>
      </c>
      <c r="AE231" s="4" t="n">
        <f aca="false">IF(AC231="",IF(AD231="",0,""),AC231)</f>
        <v>170000</v>
      </c>
      <c r="AF231" s="4" t="n">
        <f aca="false">IF(AD231="",IF(AC231="",0,IF(AC231=0,0,ROUND(AC231*Strategies!$B$13,0))),AD231)</f>
        <v>1200</v>
      </c>
      <c r="AG231" s="3" t="n">
        <f aca="false">Clean!V231</f>
        <v>0</v>
      </c>
      <c r="AH231" s="3" t="n">
        <f aca="false">IF(AG231="",0,AG231)</f>
        <v>0</v>
      </c>
      <c r="AI231" s="3" t="n">
        <f aca="false">IF(AG231="",1,0)</f>
        <v>0</v>
      </c>
      <c r="AJ231" s="3" t="n">
        <f aca="false">Missing_Matrix!W231</f>
        <v>0</v>
      </c>
      <c r="AK231" s="2" t="str">
        <f aca="false">IF(AJ231=0,"keep","drop")</f>
        <v>keep</v>
      </c>
      <c r="AL231" s="2" t="str">
        <f aca="false">IF(Missing_Matrix!B231+Missing_Matrix!G231+Missing_Matrix!H231+Missing_Matrix!J231+Missing_Matrix!K231+Missing_Matrix!L231+Missing_Matrix!M231+Missing_Matrix!U231=0,"keep","drop")</f>
        <v>keep</v>
      </c>
    </row>
    <row r="232" customFormat="false" ht="15" hidden="false" customHeight="false" outlineLevel="0" collapsed="false">
      <c r="A232" s="2" t="str">
        <f aca="false">Clean!A232</f>
        <v>CL00231</v>
      </c>
      <c r="B232" s="3" t="n">
        <f aca="false">Clean!B232</f>
        <v>59</v>
      </c>
      <c r="C232" s="3" t="n">
        <f aca="false">IF(B232="",Strategies!$B$5,B232)</f>
        <v>59</v>
      </c>
      <c r="D232" s="3" t="n">
        <f aca="false">IF(B232="",1,0)</f>
        <v>0</v>
      </c>
      <c r="E232" s="2" t="str">
        <f aca="false">Clean!E232</f>
        <v/>
      </c>
      <c r="F232" s="2" t="str">
        <f aca="false">IF(E232="","Unknown",E232)</f>
        <v>Unknown</v>
      </c>
      <c r="G232" s="4" t="n">
        <f aca="false">Clean!G232</f>
        <v>29500</v>
      </c>
      <c r="H232" s="4" t="n">
        <f aca="false">IF(G232="",Strategies!$B$7,G232)</f>
        <v>29500</v>
      </c>
      <c r="I232" s="4" t="n">
        <f aca="false">IF(G232="",Strategies!$B$8,G232)</f>
        <v>29500</v>
      </c>
      <c r="J232" s="4" t="n">
        <f aca="false">IF(G232="",IFERROR(VLOOKUP(E232,Strategies!$A$26:$G$35,7,FALSE()),Strategies!$B$8),G232)</f>
        <v>29500</v>
      </c>
      <c r="K232" s="3" t="n">
        <f aca="false">IF(G232="",1,0)</f>
        <v>0</v>
      </c>
      <c r="L232" s="3" t="n">
        <f aca="false">Clean!H232</f>
        <v>4</v>
      </c>
      <c r="M232" s="5" t="n">
        <f aca="false">Clean!I232</f>
        <v>44716</v>
      </c>
      <c r="N232" s="3" t="n">
        <f aca="false">IF(L232="",IF(M232="",Strategies!$B$6,DATEDIF(M232,DATE(2026,9,13),"y")),L232)</f>
        <v>4</v>
      </c>
      <c r="O232" s="2" t="str">
        <f aca="false">IF(L232&lt;&gt;"","observed",IF(M232&lt;&gt;"","derived from date","median (fallback)"))</f>
        <v>observed</v>
      </c>
      <c r="P232" s="4" t="n">
        <f aca="false">Clean!M232</f>
        <v>19255.45</v>
      </c>
      <c r="Q232" s="4" t="n">
        <f aca="false">IF(P232="",Strategies!$B$9,P232)</f>
        <v>19255.45</v>
      </c>
      <c r="R232" s="3" t="n">
        <f aca="false">IF(P232="",1,0)</f>
        <v>0</v>
      </c>
      <c r="S232" s="3" t="n">
        <f aca="false">Clean!U232</f>
        <v>647</v>
      </c>
      <c r="T232" s="3" t="n">
        <f aca="false">IF(S232="",Strategies!$B$10,S232)</f>
        <v>647</v>
      </c>
      <c r="U232" s="2" t="str">
        <f aca="false">Clean!J232</f>
        <v>App</v>
      </c>
      <c r="V232" s="2" t="str">
        <f aca="false">IF(U232="",Strategies!$B$11,U232)</f>
        <v>App</v>
      </c>
      <c r="W232" s="2" t="str">
        <f aca="false">IF(U232="","Unknown",U232)</f>
        <v>App</v>
      </c>
      <c r="X232" s="4" t="n">
        <f aca="false">Clean!Q232</f>
        <v>5500</v>
      </c>
      <c r="Y232" s="4" t="n">
        <f aca="false">Clean!R232</f>
        <v>1154.48</v>
      </c>
      <c r="Z232" s="4" t="n">
        <f aca="false">IF(X232="",IF(Y232="",0,""),X232)</f>
        <v>5500</v>
      </c>
      <c r="AA232" s="4" t="n">
        <f aca="false">IF(Y232="",IF(X232="",0,IF(X232=0,0,ROUND(X232*Strategies!$B$12,2))),Y232)</f>
        <v>1154.48</v>
      </c>
      <c r="AB232" s="2" t="str">
        <f aca="false">IF(AND(X232="",Y232=""),"no card (structural)",IF(X232="","limit missing – verify",IF(Y232="","spend imputed by ratio","complete")))</f>
        <v>complete</v>
      </c>
      <c r="AC232" s="4" t="n">
        <f aca="false">Clean!S232</f>
        <v>76000</v>
      </c>
      <c r="AD232" s="4" t="n">
        <f aca="false">Clean!T232</f>
        <v>498</v>
      </c>
      <c r="AE232" s="4" t="n">
        <f aca="false">IF(AC232="",IF(AD232="",0,""),AC232)</f>
        <v>76000</v>
      </c>
      <c r="AF232" s="4" t="n">
        <f aca="false">IF(AD232="",IF(AC232="",0,IF(AC232=0,0,ROUND(AC232*Strategies!$B$13,0))),AD232)</f>
        <v>498</v>
      </c>
      <c r="AG232" s="3" t="n">
        <f aca="false">Clean!V232</f>
        <v>0</v>
      </c>
      <c r="AH232" s="3" t="n">
        <f aca="false">IF(AG232="",0,AG232)</f>
        <v>0</v>
      </c>
      <c r="AI232" s="3" t="n">
        <f aca="false">IF(AG232="",1,0)</f>
        <v>0</v>
      </c>
      <c r="AJ232" s="3" t="n">
        <f aca="false">Missing_Matrix!W232</f>
        <v>2</v>
      </c>
      <c r="AK232" s="2" t="str">
        <f aca="false">IF(AJ232=0,"keep","drop")</f>
        <v>drop</v>
      </c>
      <c r="AL232" s="2" t="str">
        <f aca="false">IF(Missing_Matrix!B232+Missing_Matrix!G232+Missing_Matrix!H232+Missing_Matrix!J232+Missing_Matrix!K232+Missing_Matrix!L232+Missing_Matrix!M232+Missing_Matrix!U232=0,"keep","drop")</f>
        <v>keep</v>
      </c>
    </row>
    <row r="233" customFormat="false" ht="15" hidden="false" customHeight="false" outlineLevel="0" collapsed="false">
      <c r="A233" s="2" t="str">
        <f aca="false">Clean!A233</f>
        <v>CL00232</v>
      </c>
      <c r="B233" s="3" t="n">
        <f aca="false">Clean!B233</f>
        <v>46</v>
      </c>
      <c r="C233" s="3" t="n">
        <f aca="false">IF(B233="",Strategies!$B$5,B233)</f>
        <v>46</v>
      </c>
      <c r="D233" s="3" t="n">
        <f aca="false">IF(B233="",1,0)</f>
        <v>0</v>
      </c>
      <c r="E233" s="2" t="str">
        <f aca="false">Clean!E233</f>
        <v>Shopkeeper</v>
      </c>
      <c r="F233" s="2" t="str">
        <f aca="false">IF(E233="","Unknown",E233)</f>
        <v>Shopkeeper</v>
      </c>
      <c r="G233" s="4" t="n">
        <f aca="false">Clean!G233</f>
        <v>44600</v>
      </c>
      <c r="H233" s="4" t="n">
        <f aca="false">IF(G233="",Strategies!$B$7,G233)</f>
        <v>44600</v>
      </c>
      <c r="I233" s="4" t="n">
        <f aca="false">IF(G233="",Strategies!$B$8,G233)</f>
        <v>44600</v>
      </c>
      <c r="J233" s="4" t="n">
        <f aca="false">IF(G233="",IFERROR(VLOOKUP(E233,Strategies!$A$26:$G$35,7,FALSE()),Strategies!$B$8),G233)</f>
        <v>44600</v>
      </c>
      <c r="K233" s="3" t="n">
        <f aca="false">IF(G233="",1,0)</f>
        <v>0</v>
      </c>
      <c r="L233" s="3" t="n">
        <f aca="false">Clean!H233</f>
        <v>14</v>
      </c>
      <c r="M233" s="5" t="n">
        <f aca="false">Clean!I233</f>
        <v>41020</v>
      </c>
      <c r="N233" s="3" t="n">
        <f aca="false">IF(L233="",IF(M233="",Strategies!$B$6,DATEDIF(M233,DATE(2026,9,13),"y")),L233)</f>
        <v>14</v>
      </c>
      <c r="O233" s="2" t="str">
        <f aca="false">IF(L233&lt;&gt;"","observed",IF(M233&lt;&gt;"","derived from date","median (fallback)"))</f>
        <v>observed</v>
      </c>
      <c r="P233" s="4" t="n">
        <f aca="false">Clean!M233</f>
        <v>60819.52</v>
      </c>
      <c r="Q233" s="4" t="n">
        <f aca="false">IF(P233="",Strategies!$B$9,P233)</f>
        <v>60819.52</v>
      </c>
      <c r="R233" s="3" t="n">
        <f aca="false">IF(P233="",1,0)</f>
        <v>0</v>
      </c>
      <c r="S233" s="3" t="n">
        <f aca="false">Clean!U233</f>
        <v>613</v>
      </c>
      <c r="T233" s="3" t="n">
        <f aca="false">IF(S233="",Strategies!$B$10,S233)</f>
        <v>613</v>
      </c>
      <c r="U233" s="2" t="str">
        <f aca="false">Clean!J233</f>
        <v>App</v>
      </c>
      <c r="V233" s="2" t="str">
        <f aca="false">IF(U233="",Strategies!$B$11,U233)</f>
        <v>App</v>
      </c>
      <c r="W233" s="2" t="str">
        <f aca="false">IF(U233="","Unknown",U233)</f>
        <v>App</v>
      </c>
      <c r="X233" s="4" t="str">
        <f aca="false">Clean!Q233</f>
        <v/>
      </c>
      <c r="Y233" s="4" t="str">
        <f aca="false">Clean!R233</f>
        <v/>
      </c>
      <c r="Z233" s="4" t="n">
        <f aca="false">IF(X233="",IF(Y233="",0,""),X233)</f>
        <v>0</v>
      </c>
      <c r="AA233" s="4" t="n">
        <f aca="false">IF(Y233="",IF(X233="",0,IF(X233=0,0,ROUND(X233*Strategies!$B$12,2))),Y233)</f>
        <v>0</v>
      </c>
      <c r="AB233" s="2" t="str">
        <f aca="false">IF(AND(X233="",Y233=""),"no card (structural)",IF(X233="","limit missing – verify",IF(Y233="","spend imputed by ratio","complete")))</f>
        <v>no card (structural)</v>
      </c>
      <c r="AC233" s="4" t="n">
        <f aca="false">Clean!S233</f>
        <v>0</v>
      </c>
      <c r="AD233" s="4" t="n">
        <f aca="false">Clean!T233</f>
        <v>0</v>
      </c>
      <c r="AE233" s="4" t="n">
        <f aca="false">IF(AC233="",IF(AD233="",0,""),AC233)</f>
        <v>0</v>
      </c>
      <c r="AF233" s="4" t="n">
        <f aca="false">IF(AD233="",IF(AC233="",0,IF(AC233=0,0,ROUND(AC233*Strategies!$B$13,0))),AD233)</f>
        <v>0</v>
      </c>
      <c r="AG233" s="3" t="n">
        <f aca="false">Clean!V233</f>
        <v>1</v>
      </c>
      <c r="AH233" s="3" t="n">
        <f aca="false">IF(AG233="",0,AG233)</f>
        <v>1</v>
      </c>
      <c r="AI233" s="3" t="n">
        <f aca="false">IF(AG233="",1,0)</f>
        <v>0</v>
      </c>
      <c r="AJ233" s="3" t="n">
        <f aca="false">Missing_Matrix!W233</f>
        <v>2</v>
      </c>
      <c r="AK233" s="2" t="str">
        <f aca="false">IF(AJ233=0,"keep","drop")</f>
        <v>drop</v>
      </c>
      <c r="AL233" s="2" t="str">
        <f aca="false">IF(Missing_Matrix!B233+Missing_Matrix!G233+Missing_Matrix!H233+Missing_Matrix!J233+Missing_Matrix!K233+Missing_Matrix!L233+Missing_Matrix!M233+Missing_Matrix!U233=0,"keep","drop")</f>
        <v>keep</v>
      </c>
    </row>
    <row r="234" customFormat="false" ht="15" hidden="false" customHeight="false" outlineLevel="0" collapsed="false">
      <c r="A234" s="2" t="str">
        <f aca="false">Clean!A234</f>
        <v>CL00233</v>
      </c>
      <c r="B234" s="3" t="n">
        <f aca="false">Clean!B234</f>
        <v>50</v>
      </c>
      <c r="C234" s="3" t="n">
        <f aca="false">IF(B234="",Strategies!$B$5,B234)</f>
        <v>50</v>
      </c>
      <c r="D234" s="3" t="n">
        <f aca="false">IF(B234="",1,0)</f>
        <v>0</v>
      </c>
      <c r="E234" s="2" t="str">
        <f aca="false">Clean!E234</f>
        <v>Employee</v>
      </c>
      <c r="F234" s="2" t="str">
        <f aca="false">IF(E234="","Unknown",E234)</f>
        <v>Employee</v>
      </c>
      <c r="G234" s="4" t="n">
        <f aca="false">Clean!G234</f>
        <v>22000</v>
      </c>
      <c r="H234" s="4" t="n">
        <f aca="false">IF(G234="",Strategies!$B$7,G234)</f>
        <v>22000</v>
      </c>
      <c r="I234" s="4" t="n">
        <f aca="false">IF(G234="",Strategies!$B$8,G234)</f>
        <v>22000</v>
      </c>
      <c r="J234" s="4" t="n">
        <f aca="false">IF(G234="",IFERROR(VLOOKUP(E234,Strategies!$A$26:$G$35,7,FALSE()),Strategies!$B$8),G234)</f>
        <v>22000</v>
      </c>
      <c r="K234" s="3" t="n">
        <f aca="false">IF(G234="",1,0)</f>
        <v>0</v>
      </c>
      <c r="L234" s="3" t="n">
        <f aca="false">Clean!H234</f>
        <v>10</v>
      </c>
      <c r="M234" s="5" t="n">
        <f aca="false">Clean!I234</f>
        <v>42418</v>
      </c>
      <c r="N234" s="3" t="n">
        <f aca="false">IF(L234="",IF(M234="",Strategies!$B$6,DATEDIF(M234,DATE(2026,9,13),"y")),L234)</f>
        <v>10</v>
      </c>
      <c r="O234" s="2" t="str">
        <f aca="false">IF(L234&lt;&gt;"","observed",IF(M234&lt;&gt;"","derived from date","median (fallback)"))</f>
        <v>observed</v>
      </c>
      <c r="P234" s="4" t="n">
        <f aca="false">Clean!M234</f>
        <v>0</v>
      </c>
      <c r="Q234" s="4" t="n">
        <f aca="false">IF(P234="",Strategies!$B$9,P234)</f>
        <v>0</v>
      </c>
      <c r="R234" s="3" t="n">
        <f aca="false">IF(P234="",1,0)</f>
        <v>0</v>
      </c>
      <c r="S234" s="3" t="n">
        <f aca="false">Clean!U234</f>
        <v>580</v>
      </c>
      <c r="T234" s="3" t="n">
        <f aca="false">IF(S234="",Strategies!$B$10,S234)</f>
        <v>580</v>
      </c>
      <c r="U234" s="2" t="str">
        <f aca="false">Clean!J234</f>
        <v>App</v>
      </c>
      <c r="V234" s="2" t="str">
        <f aca="false">IF(U234="",Strategies!$B$11,U234)</f>
        <v>App</v>
      </c>
      <c r="W234" s="2" t="str">
        <f aca="false">IF(U234="","Unknown",U234)</f>
        <v>App</v>
      </c>
      <c r="X234" s="4" t="n">
        <f aca="false">Clean!Q234</f>
        <v>2500</v>
      </c>
      <c r="Y234" s="4" t="n">
        <f aca="false">Clean!R234</f>
        <v>376.79</v>
      </c>
      <c r="Z234" s="4" t="n">
        <f aca="false">IF(X234="",IF(Y234="",0,""),X234)</f>
        <v>2500</v>
      </c>
      <c r="AA234" s="4" t="n">
        <f aca="false">IF(Y234="",IF(X234="",0,IF(X234=0,0,ROUND(X234*Strategies!$B$12,2))),Y234)</f>
        <v>376.79</v>
      </c>
      <c r="AB234" s="2" t="str">
        <f aca="false">IF(AND(X234="",Y234=""),"no card (structural)",IF(X234="","limit missing – verify",IF(Y234="","spend imputed by ratio","complete")))</f>
        <v>complete</v>
      </c>
      <c r="AC234" s="4" t="n">
        <f aca="false">Clean!S234</f>
        <v>63000</v>
      </c>
      <c r="AD234" s="4" t="n">
        <f aca="false">Clean!T234</f>
        <v>358</v>
      </c>
      <c r="AE234" s="4" t="n">
        <f aca="false">IF(AC234="",IF(AD234="",0,""),AC234)</f>
        <v>63000</v>
      </c>
      <c r="AF234" s="4" t="n">
        <f aca="false">IF(AD234="",IF(AC234="",0,IF(AC234=0,0,ROUND(AC234*Strategies!$B$13,0))),AD234)</f>
        <v>358</v>
      </c>
      <c r="AG234" s="3" t="str">
        <f aca="false">Clean!V234</f>
        <v/>
      </c>
      <c r="AH234" s="3" t="n">
        <f aca="false">IF(AG234="",0,AG234)</f>
        <v>0</v>
      </c>
      <c r="AI234" s="3" t="n">
        <f aca="false">IF(AG234="",1,0)</f>
        <v>1</v>
      </c>
      <c r="AJ234" s="3" t="n">
        <f aca="false">Missing_Matrix!W234</f>
        <v>1</v>
      </c>
      <c r="AK234" s="2" t="str">
        <f aca="false">IF(AJ234=0,"keep","drop")</f>
        <v>drop</v>
      </c>
      <c r="AL234" s="2" t="str">
        <f aca="false">IF(Missing_Matrix!B234+Missing_Matrix!G234+Missing_Matrix!H234+Missing_Matrix!J234+Missing_Matrix!K234+Missing_Matrix!L234+Missing_Matrix!M234+Missing_Matrix!U234=0,"keep","drop")</f>
        <v>keep</v>
      </c>
    </row>
    <row r="235" customFormat="false" ht="15" hidden="false" customHeight="false" outlineLevel="0" collapsed="false">
      <c r="A235" s="2" t="str">
        <f aca="false">Clean!A235</f>
        <v>CL00234</v>
      </c>
      <c r="B235" s="3" t="n">
        <f aca="false">Clean!B235</f>
        <v>35</v>
      </c>
      <c r="C235" s="3" t="n">
        <f aca="false">IF(B235="",Strategies!$B$5,B235)</f>
        <v>35</v>
      </c>
      <c r="D235" s="3" t="n">
        <f aca="false">IF(B235="",1,0)</f>
        <v>0</v>
      </c>
      <c r="E235" s="2" t="str">
        <f aca="false">Clean!E235</f>
        <v>Self-employed</v>
      </c>
      <c r="F235" s="2" t="str">
        <f aca="false">IF(E235="","Unknown",E235)</f>
        <v>Self-employed</v>
      </c>
      <c r="G235" s="4" t="str">
        <f aca="false">Clean!G235</f>
        <v/>
      </c>
      <c r="H235" s="4" t="n">
        <f aca="false">IF(G235="",Strategies!$B$7,G235)</f>
        <v>34752</v>
      </c>
      <c r="I235" s="4" t="n">
        <f aca="false">IF(G235="",Strategies!$B$8,G235)</f>
        <v>29500</v>
      </c>
      <c r="J235" s="4" t="n">
        <f aca="false">IF(G235="",IFERROR(VLOOKUP(E235,Strategies!$A$26:$G$35,7,FALSE()),Strategies!$B$8),G235)</f>
        <v>50600</v>
      </c>
      <c r="K235" s="3" t="n">
        <f aca="false">IF(G235="",1,0)</f>
        <v>1</v>
      </c>
      <c r="L235" s="3" t="n">
        <f aca="false">Clean!H235</f>
        <v>8</v>
      </c>
      <c r="M235" s="5" t="n">
        <f aca="false">Clean!I235</f>
        <v>43324</v>
      </c>
      <c r="N235" s="3" t="n">
        <f aca="false">IF(L235="",IF(M235="",Strategies!$B$6,DATEDIF(M235,DATE(2026,9,13),"y")),L235)</f>
        <v>8</v>
      </c>
      <c r="O235" s="2" t="str">
        <f aca="false">IF(L235&lt;&gt;"","observed",IF(M235&lt;&gt;"","derived from date","median (fallback)"))</f>
        <v>observed</v>
      </c>
      <c r="P235" s="4" t="n">
        <f aca="false">Clean!M235</f>
        <v>87694.78</v>
      </c>
      <c r="Q235" s="4" t="n">
        <f aca="false">IF(P235="",Strategies!$B$9,P235)</f>
        <v>87694.78</v>
      </c>
      <c r="R235" s="3" t="n">
        <f aca="false">IF(P235="",1,0)</f>
        <v>0</v>
      </c>
      <c r="S235" s="3" t="n">
        <f aca="false">Clean!U235</f>
        <v>668</v>
      </c>
      <c r="T235" s="3" t="n">
        <f aca="false">IF(S235="",Strategies!$B$10,S235)</f>
        <v>668</v>
      </c>
      <c r="U235" s="2" t="str">
        <f aca="false">Clean!J235</f>
        <v>App</v>
      </c>
      <c r="V235" s="2" t="str">
        <f aca="false">IF(U235="",Strategies!$B$11,U235)</f>
        <v>App</v>
      </c>
      <c r="W235" s="2" t="str">
        <f aca="false">IF(U235="","Unknown",U235)</f>
        <v>App</v>
      </c>
      <c r="X235" s="4" t="n">
        <f aca="false">Clean!Q235</f>
        <v>12500</v>
      </c>
      <c r="Y235" s="4" t="n">
        <f aca="false">Clean!R235</f>
        <v>1237.6</v>
      </c>
      <c r="Z235" s="4" t="n">
        <f aca="false">IF(X235="",IF(Y235="",0,""),X235)</f>
        <v>12500</v>
      </c>
      <c r="AA235" s="4" t="n">
        <f aca="false">IF(Y235="",IF(X235="",0,IF(X235=0,0,ROUND(X235*Strategies!$B$12,2))),Y235)</f>
        <v>1237.6</v>
      </c>
      <c r="AB235" s="2" t="str">
        <f aca="false">IF(AND(X235="",Y235=""),"no card (structural)",IF(X235="","limit missing – verify",IF(Y235="","spend imputed by ratio","complete")))</f>
        <v>complete</v>
      </c>
      <c r="AC235" s="4" t="n">
        <f aca="false">Clean!S235</f>
        <v>0</v>
      </c>
      <c r="AD235" s="4" t="n">
        <f aca="false">Clean!T235</f>
        <v>0</v>
      </c>
      <c r="AE235" s="4" t="n">
        <f aca="false">IF(AC235="",IF(AD235="",0,""),AC235)</f>
        <v>0</v>
      </c>
      <c r="AF235" s="4" t="n">
        <f aca="false">IF(AD235="",IF(AC235="",0,IF(AC235=0,0,ROUND(AC235*Strategies!$B$13,0))),AD235)</f>
        <v>0</v>
      </c>
      <c r="AG235" s="3" t="n">
        <f aca="false">Clean!V235</f>
        <v>1</v>
      </c>
      <c r="AH235" s="3" t="n">
        <f aca="false">IF(AG235="",0,AG235)</f>
        <v>1</v>
      </c>
      <c r="AI235" s="3" t="n">
        <f aca="false">IF(AG235="",1,0)</f>
        <v>0</v>
      </c>
      <c r="AJ235" s="3" t="n">
        <f aca="false">Missing_Matrix!W235</f>
        <v>2</v>
      </c>
      <c r="AK235" s="2" t="str">
        <f aca="false">IF(AJ235=0,"keep","drop")</f>
        <v>drop</v>
      </c>
      <c r="AL235" s="2" t="str">
        <f aca="false">IF(Missing_Matrix!B235+Missing_Matrix!G235+Missing_Matrix!H235+Missing_Matrix!J235+Missing_Matrix!K235+Missing_Matrix!L235+Missing_Matrix!M235+Missing_Matrix!U235=0,"keep","drop")</f>
        <v>drop</v>
      </c>
    </row>
    <row r="236" customFormat="false" ht="15" hidden="false" customHeight="false" outlineLevel="0" collapsed="false">
      <c r="A236" s="2" t="str">
        <f aca="false">Clean!A236</f>
        <v>CL00235</v>
      </c>
      <c r="B236" s="3" t="n">
        <f aca="false">Clean!B236</f>
        <v>56</v>
      </c>
      <c r="C236" s="3" t="n">
        <f aca="false">IF(B236="",Strategies!$B$5,B236)</f>
        <v>56</v>
      </c>
      <c r="D236" s="3" t="n">
        <f aca="false">IF(B236="",1,0)</f>
        <v>0</v>
      </c>
      <c r="E236" s="2" t="str">
        <f aca="false">Clean!E236</f>
        <v>Teacher</v>
      </c>
      <c r="F236" s="2" t="str">
        <f aca="false">IF(E236="","Unknown",E236)</f>
        <v>Teacher</v>
      </c>
      <c r="G236" s="4" t="n">
        <f aca="false">Clean!G236</f>
        <v>27400</v>
      </c>
      <c r="H236" s="4" t="n">
        <f aca="false">IF(G236="",Strategies!$B$7,G236)</f>
        <v>27400</v>
      </c>
      <c r="I236" s="4" t="n">
        <f aca="false">IF(G236="",Strategies!$B$8,G236)</f>
        <v>27400</v>
      </c>
      <c r="J236" s="4" t="n">
        <f aca="false">IF(G236="",IFERROR(VLOOKUP(E236,Strategies!$A$26:$G$35,7,FALSE()),Strategies!$B$8),G236)</f>
        <v>27400</v>
      </c>
      <c r="K236" s="3" t="n">
        <f aca="false">IF(G236="",1,0)</f>
        <v>0</v>
      </c>
      <c r="L236" s="3" t="n">
        <f aca="false">Clean!H236</f>
        <v>6</v>
      </c>
      <c r="M236" s="5" t="n">
        <f aca="false">Clean!I236</f>
        <v>44062</v>
      </c>
      <c r="N236" s="3" t="n">
        <f aca="false">IF(L236="",IF(M236="",Strategies!$B$6,DATEDIF(M236,DATE(2026,9,13),"y")),L236)</f>
        <v>6</v>
      </c>
      <c r="O236" s="2" t="str">
        <f aca="false">IF(L236&lt;&gt;"","observed",IF(M236&lt;&gt;"","derived from date","median (fallback)"))</f>
        <v>observed</v>
      </c>
      <c r="P236" s="4" t="n">
        <f aca="false">Clean!M236</f>
        <v>0</v>
      </c>
      <c r="Q236" s="4" t="n">
        <f aca="false">IF(P236="",Strategies!$B$9,P236)</f>
        <v>0</v>
      </c>
      <c r="R236" s="3" t="n">
        <f aca="false">IF(P236="",1,0)</f>
        <v>0</v>
      </c>
      <c r="S236" s="3" t="str">
        <f aca="false">Clean!U236</f>
        <v/>
      </c>
      <c r="T236" s="3" t="n">
        <f aca="false">IF(S236="",Strategies!$B$10,S236)</f>
        <v>630</v>
      </c>
      <c r="U236" s="2" t="str">
        <f aca="false">Clean!J236</f>
        <v>Branch</v>
      </c>
      <c r="V236" s="2" t="str">
        <f aca="false">IF(U236="",Strategies!$B$11,U236)</f>
        <v>Branch</v>
      </c>
      <c r="W236" s="2" t="str">
        <f aca="false">IF(U236="","Unknown",U236)</f>
        <v>Branch</v>
      </c>
      <c r="X236" s="4" t="n">
        <f aca="false">Clean!Q236</f>
        <v>0</v>
      </c>
      <c r="Y236" s="4" t="n">
        <f aca="false">Clean!R236</f>
        <v>0</v>
      </c>
      <c r="Z236" s="4" t="n">
        <f aca="false">IF(X236="",IF(Y236="",0,""),X236)</f>
        <v>0</v>
      </c>
      <c r="AA236" s="4" t="n">
        <f aca="false">IF(Y236="",IF(X236="",0,IF(X236=0,0,ROUND(X236*Strategies!$B$12,2))),Y236)</f>
        <v>0</v>
      </c>
      <c r="AB236" s="2" t="str">
        <f aca="false">IF(AND(X236="",Y236=""),"no card (structural)",IF(X236="","limit missing – verify",IF(Y236="","spend imputed by ratio","complete")))</f>
        <v>complete</v>
      </c>
      <c r="AC236" s="4" t="n">
        <f aca="false">Clean!S236</f>
        <v>0</v>
      </c>
      <c r="AD236" s="4" t="n">
        <f aca="false">Clean!T236</f>
        <v>0</v>
      </c>
      <c r="AE236" s="4" t="n">
        <f aca="false">IF(AC236="",IF(AD236="",0,""),AC236)</f>
        <v>0</v>
      </c>
      <c r="AF236" s="4" t="n">
        <f aca="false">IF(AD236="",IF(AC236="",0,IF(AC236=0,0,ROUND(AC236*Strategies!$B$13,0))),AD236)</f>
        <v>0</v>
      </c>
      <c r="AG236" s="3" t="n">
        <f aca="false">Clean!V236</f>
        <v>1</v>
      </c>
      <c r="AH236" s="3" t="n">
        <f aca="false">IF(AG236="",0,AG236)</f>
        <v>1</v>
      </c>
      <c r="AI236" s="3" t="n">
        <f aca="false">IF(AG236="",1,0)</f>
        <v>0</v>
      </c>
      <c r="AJ236" s="3" t="n">
        <f aca="false">Missing_Matrix!W236</f>
        <v>2</v>
      </c>
      <c r="AK236" s="2" t="str">
        <f aca="false">IF(AJ236=0,"keep","drop")</f>
        <v>drop</v>
      </c>
      <c r="AL236" s="2" t="str">
        <f aca="false">IF(Missing_Matrix!B236+Missing_Matrix!G236+Missing_Matrix!H236+Missing_Matrix!J236+Missing_Matrix!K236+Missing_Matrix!L236+Missing_Matrix!M236+Missing_Matrix!U236=0,"keep","drop")</f>
        <v>drop</v>
      </c>
    </row>
    <row r="237" customFormat="false" ht="15" hidden="false" customHeight="false" outlineLevel="0" collapsed="false">
      <c r="A237" s="2" t="str">
        <f aca="false">Clean!A237</f>
        <v>CL00236</v>
      </c>
      <c r="B237" s="3" t="n">
        <f aca="false">Clean!B237</f>
        <v>49</v>
      </c>
      <c r="C237" s="3" t="n">
        <f aca="false">IF(B237="",Strategies!$B$5,B237)</f>
        <v>49</v>
      </c>
      <c r="D237" s="3" t="n">
        <f aca="false">IF(B237="",1,0)</f>
        <v>0</v>
      </c>
      <c r="E237" s="2" t="str">
        <f aca="false">Clean!E237</f>
        <v>Shopkeeper</v>
      </c>
      <c r="F237" s="2" t="str">
        <f aca="false">IF(E237="","Unknown",E237)</f>
        <v>Shopkeeper</v>
      </c>
      <c r="G237" s="4" t="n">
        <f aca="false">Clean!G237</f>
        <v>34400</v>
      </c>
      <c r="H237" s="4" t="n">
        <f aca="false">IF(G237="",Strategies!$B$7,G237)</f>
        <v>34400</v>
      </c>
      <c r="I237" s="4" t="n">
        <f aca="false">IF(G237="",Strategies!$B$8,G237)</f>
        <v>34400</v>
      </c>
      <c r="J237" s="4" t="n">
        <f aca="false">IF(G237="",IFERROR(VLOOKUP(E237,Strategies!$A$26:$G$35,7,FALSE()),Strategies!$B$8),G237)</f>
        <v>34400</v>
      </c>
      <c r="K237" s="3" t="n">
        <f aca="false">IF(G237="",1,0)</f>
        <v>0</v>
      </c>
      <c r="L237" s="3" t="n">
        <f aca="false">Clean!H237</f>
        <v>16</v>
      </c>
      <c r="M237" s="5" t="n">
        <f aca="false">Clean!I237</f>
        <v>40220</v>
      </c>
      <c r="N237" s="3" t="n">
        <f aca="false">IF(L237="",IF(M237="",Strategies!$B$6,DATEDIF(M237,DATE(2026,9,13),"y")),L237)</f>
        <v>16</v>
      </c>
      <c r="O237" s="2" t="str">
        <f aca="false">IF(L237&lt;&gt;"","observed",IF(M237&lt;&gt;"","derived from date","median (fallback)"))</f>
        <v>observed</v>
      </c>
      <c r="P237" s="4" t="n">
        <f aca="false">Clean!M237</f>
        <v>0</v>
      </c>
      <c r="Q237" s="4" t="n">
        <f aca="false">IF(P237="",Strategies!$B$9,P237)</f>
        <v>0</v>
      </c>
      <c r="R237" s="3" t="n">
        <f aca="false">IF(P237="",1,0)</f>
        <v>0</v>
      </c>
      <c r="S237" s="3" t="n">
        <f aca="false">Clean!U237</f>
        <v>642</v>
      </c>
      <c r="T237" s="3" t="n">
        <f aca="false">IF(S237="",Strategies!$B$10,S237)</f>
        <v>642</v>
      </c>
      <c r="U237" s="2" t="str">
        <f aca="false">Clean!J237</f>
        <v>App</v>
      </c>
      <c r="V237" s="2" t="str">
        <f aca="false">IF(U237="",Strategies!$B$11,U237)</f>
        <v>App</v>
      </c>
      <c r="W237" s="2" t="str">
        <f aca="false">IF(U237="","Unknown",U237)</f>
        <v>App</v>
      </c>
      <c r="X237" s="4" t="n">
        <f aca="false">Clean!Q237</f>
        <v>5500</v>
      </c>
      <c r="Y237" s="4" t="n">
        <f aca="false">Clean!R237</f>
        <v>915.44</v>
      </c>
      <c r="Z237" s="4" t="n">
        <f aca="false">IF(X237="",IF(Y237="",0,""),X237)</f>
        <v>5500</v>
      </c>
      <c r="AA237" s="4" t="n">
        <f aca="false">IF(Y237="",IF(X237="",0,IF(X237=0,0,ROUND(X237*Strategies!$B$12,2))),Y237)</f>
        <v>915.44</v>
      </c>
      <c r="AB237" s="2" t="str">
        <f aca="false">IF(AND(X237="",Y237=""),"no card (structural)",IF(X237="","limit missing – verify",IF(Y237="","spend imputed by ratio","complete")))</f>
        <v>complete</v>
      </c>
      <c r="AC237" s="4" t="n">
        <f aca="false">Clean!S237</f>
        <v>0</v>
      </c>
      <c r="AD237" s="4" t="n">
        <f aca="false">Clean!T237</f>
        <v>0</v>
      </c>
      <c r="AE237" s="4" t="n">
        <f aca="false">IF(AC237="",IF(AD237="",0,""),AC237)</f>
        <v>0</v>
      </c>
      <c r="AF237" s="4" t="n">
        <f aca="false">IF(AD237="",IF(AC237="",0,IF(AC237=0,0,ROUND(AC237*Strategies!$B$13,0))),AD237)</f>
        <v>0</v>
      </c>
      <c r="AG237" s="3" t="n">
        <f aca="false">Clean!V237</f>
        <v>0</v>
      </c>
      <c r="AH237" s="3" t="n">
        <f aca="false">IF(AG237="",0,AG237)</f>
        <v>0</v>
      </c>
      <c r="AI237" s="3" t="n">
        <f aca="false">IF(AG237="",1,0)</f>
        <v>0</v>
      </c>
      <c r="AJ237" s="3" t="n">
        <f aca="false">Missing_Matrix!W237</f>
        <v>0</v>
      </c>
      <c r="AK237" s="2" t="str">
        <f aca="false">IF(AJ237=0,"keep","drop")</f>
        <v>keep</v>
      </c>
      <c r="AL237" s="2" t="str">
        <f aca="false">IF(Missing_Matrix!B237+Missing_Matrix!G237+Missing_Matrix!H237+Missing_Matrix!J237+Missing_Matrix!K237+Missing_Matrix!L237+Missing_Matrix!M237+Missing_Matrix!U237=0,"keep","drop")</f>
        <v>keep</v>
      </c>
    </row>
    <row r="238" customFormat="false" ht="15" hidden="false" customHeight="false" outlineLevel="0" collapsed="false">
      <c r="A238" s="2" t="str">
        <f aca="false">Clean!A238</f>
        <v>CL00237</v>
      </c>
      <c r="B238" s="3" t="n">
        <f aca="false">Clean!B238</f>
        <v>56</v>
      </c>
      <c r="C238" s="3" t="n">
        <f aca="false">IF(B238="",Strategies!$B$5,B238)</f>
        <v>56</v>
      </c>
      <c r="D238" s="3" t="n">
        <f aca="false">IF(B238="",1,0)</f>
        <v>0</v>
      </c>
      <c r="E238" s="2" t="str">
        <f aca="false">Clean!E238</f>
        <v>Executive</v>
      </c>
      <c r="F238" s="2" t="str">
        <f aca="false">IF(E238="","Unknown",E238)</f>
        <v>Executive</v>
      </c>
      <c r="G238" s="4" t="n">
        <f aca="false">Clean!G238</f>
        <v>74000</v>
      </c>
      <c r="H238" s="4" t="n">
        <f aca="false">IF(G238="",Strategies!$B$7,G238)</f>
        <v>74000</v>
      </c>
      <c r="I238" s="4" t="n">
        <f aca="false">IF(G238="",Strategies!$B$8,G238)</f>
        <v>74000</v>
      </c>
      <c r="J238" s="4" t="n">
        <f aca="false">IF(G238="",IFERROR(VLOOKUP(E238,Strategies!$A$26:$G$35,7,FALSE()),Strategies!$B$8),G238)</f>
        <v>74000</v>
      </c>
      <c r="K238" s="3" t="n">
        <f aca="false">IF(G238="",1,0)</f>
        <v>0</v>
      </c>
      <c r="L238" s="3" t="n">
        <f aca="false">Clean!H238</f>
        <v>8</v>
      </c>
      <c r="M238" s="5" t="n">
        <f aca="false">Clean!I238</f>
        <v>43356</v>
      </c>
      <c r="N238" s="3" t="n">
        <f aca="false">IF(L238="",IF(M238="",Strategies!$B$6,DATEDIF(M238,DATE(2026,9,13),"y")),L238)</f>
        <v>8</v>
      </c>
      <c r="O238" s="2" t="str">
        <f aca="false">IF(L238&lt;&gt;"","observed",IF(M238&lt;&gt;"","derived from date","median (fallback)"))</f>
        <v>observed</v>
      </c>
      <c r="P238" s="4" t="n">
        <f aca="false">Clean!M238</f>
        <v>77213.96</v>
      </c>
      <c r="Q238" s="4" t="n">
        <f aca="false">IF(P238="",Strategies!$B$9,P238)</f>
        <v>77213.96</v>
      </c>
      <c r="R238" s="3" t="n">
        <f aca="false">IF(P238="",1,0)</f>
        <v>0</v>
      </c>
      <c r="S238" s="3" t="n">
        <f aca="false">Clean!U238</f>
        <v>576</v>
      </c>
      <c r="T238" s="3" t="n">
        <f aca="false">IF(S238="",Strategies!$B$10,S238)</f>
        <v>576</v>
      </c>
      <c r="U238" s="2" t="str">
        <f aca="false">Clean!J238</f>
        <v>App</v>
      </c>
      <c r="V238" s="2" t="str">
        <f aca="false">IF(U238="",Strategies!$B$11,U238)</f>
        <v>App</v>
      </c>
      <c r="W238" s="2" t="str">
        <f aca="false">IF(U238="","Unknown",U238)</f>
        <v>App</v>
      </c>
      <c r="X238" s="4" t="n">
        <f aca="false">Clean!Q238</f>
        <v>0</v>
      </c>
      <c r="Y238" s="4" t="n">
        <f aca="false">Clean!R238</f>
        <v>0</v>
      </c>
      <c r="Z238" s="4" t="n">
        <f aca="false">IF(X238="",IF(Y238="",0,""),X238)</f>
        <v>0</v>
      </c>
      <c r="AA238" s="4" t="n">
        <f aca="false">IF(Y238="",IF(X238="",0,IF(X238=0,0,ROUND(X238*Strategies!$B$12,2))),Y238)</f>
        <v>0</v>
      </c>
      <c r="AB238" s="2" t="str">
        <f aca="false">IF(AND(X238="",Y238=""),"no card (structural)",IF(X238="","limit missing – verify",IF(Y238="","spend imputed by ratio","complete")))</f>
        <v>complete</v>
      </c>
      <c r="AC238" s="4" t="n">
        <f aca="false">Clean!S238</f>
        <v>242000</v>
      </c>
      <c r="AD238" s="4" t="n">
        <f aca="false">Clean!T238</f>
        <v>1714</v>
      </c>
      <c r="AE238" s="4" t="n">
        <f aca="false">IF(AC238="",IF(AD238="",0,""),AC238)</f>
        <v>242000</v>
      </c>
      <c r="AF238" s="4" t="n">
        <f aca="false">IF(AD238="",IF(AC238="",0,IF(AC238=0,0,ROUND(AC238*Strategies!$B$13,0))),AD238)</f>
        <v>1714</v>
      </c>
      <c r="AG238" s="3" t="n">
        <f aca="false">Clean!V238</f>
        <v>0</v>
      </c>
      <c r="AH238" s="3" t="n">
        <f aca="false">IF(AG238="",0,AG238)</f>
        <v>0</v>
      </c>
      <c r="AI238" s="3" t="n">
        <f aca="false">IF(AG238="",1,0)</f>
        <v>0</v>
      </c>
      <c r="AJ238" s="3" t="n">
        <f aca="false">Missing_Matrix!W238</f>
        <v>0</v>
      </c>
      <c r="AK238" s="2" t="str">
        <f aca="false">IF(AJ238=0,"keep","drop")</f>
        <v>keep</v>
      </c>
      <c r="AL238" s="2" t="str">
        <f aca="false">IF(Missing_Matrix!B238+Missing_Matrix!G238+Missing_Matrix!H238+Missing_Matrix!J238+Missing_Matrix!K238+Missing_Matrix!L238+Missing_Matrix!M238+Missing_Matrix!U238=0,"keep","drop")</f>
        <v>keep</v>
      </c>
    </row>
    <row r="239" customFormat="false" ht="15" hidden="false" customHeight="false" outlineLevel="0" collapsed="false">
      <c r="A239" s="2" t="str">
        <f aca="false">Clean!A239</f>
        <v>CL00238</v>
      </c>
      <c r="B239" s="3" t="n">
        <f aca="false">Clean!B239</f>
        <v>48</v>
      </c>
      <c r="C239" s="3" t="n">
        <f aca="false">IF(B239="",Strategies!$B$5,B239)</f>
        <v>48</v>
      </c>
      <c r="D239" s="3" t="n">
        <f aca="false">IF(B239="",1,0)</f>
        <v>0</v>
      </c>
      <c r="E239" s="2" t="str">
        <f aca="false">Clean!E239</f>
        <v>Employee</v>
      </c>
      <c r="F239" s="2" t="str">
        <f aca="false">IF(E239="","Unknown",E239)</f>
        <v>Employee</v>
      </c>
      <c r="G239" s="4" t="n">
        <f aca="false">Clean!G239</f>
        <v>36400</v>
      </c>
      <c r="H239" s="4" t="n">
        <f aca="false">IF(G239="",Strategies!$B$7,G239)</f>
        <v>36400</v>
      </c>
      <c r="I239" s="4" t="n">
        <f aca="false">IF(G239="",Strategies!$B$8,G239)</f>
        <v>36400</v>
      </c>
      <c r="J239" s="4" t="n">
        <f aca="false">IF(G239="",IFERROR(VLOOKUP(E239,Strategies!$A$26:$G$35,7,FALSE()),Strategies!$B$8),G239)</f>
        <v>36400</v>
      </c>
      <c r="K239" s="3" t="n">
        <f aca="false">IF(G239="",1,0)</f>
        <v>0</v>
      </c>
      <c r="L239" s="3" t="n">
        <f aca="false">Clean!H239</f>
        <v>4</v>
      </c>
      <c r="M239" s="5" t="n">
        <f aca="false">Clean!I239</f>
        <v>44790</v>
      </c>
      <c r="N239" s="3" t="n">
        <f aca="false">IF(L239="",IF(M239="",Strategies!$B$6,DATEDIF(M239,DATE(2026,9,13),"y")),L239)</f>
        <v>4</v>
      </c>
      <c r="O239" s="2" t="str">
        <f aca="false">IF(L239&lt;&gt;"","observed",IF(M239&lt;&gt;"","derived from date","median (fallback)"))</f>
        <v>observed</v>
      </c>
      <c r="P239" s="4" t="n">
        <f aca="false">Clean!M239</f>
        <v>44735.72</v>
      </c>
      <c r="Q239" s="4" t="n">
        <f aca="false">IF(P239="",Strategies!$B$9,P239)</f>
        <v>44735.72</v>
      </c>
      <c r="R239" s="3" t="n">
        <f aca="false">IF(P239="",1,0)</f>
        <v>0</v>
      </c>
      <c r="S239" s="3" t="n">
        <f aca="false">Clean!U239</f>
        <v>594</v>
      </c>
      <c r="T239" s="3" t="n">
        <f aca="false">IF(S239="",Strategies!$B$10,S239)</f>
        <v>594</v>
      </c>
      <c r="U239" s="2" t="str">
        <f aca="false">Clean!J239</f>
        <v>Online Banking</v>
      </c>
      <c r="V239" s="2" t="str">
        <f aca="false">IF(U239="",Strategies!$B$11,U239)</f>
        <v>Online Banking</v>
      </c>
      <c r="W239" s="2" t="str">
        <f aca="false">IF(U239="","Unknown",U239)</f>
        <v>Online Banking</v>
      </c>
      <c r="X239" s="4" t="n">
        <f aca="false">Clean!Q239</f>
        <v>7500</v>
      </c>
      <c r="Y239" s="4" t="n">
        <f aca="false">Clean!R239</f>
        <v>3480.97</v>
      </c>
      <c r="Z239" s="4" t="n">
        <f aca="false">IF(X239="",IF(Y239="",0,""),X239)</f>
        <v>7500</v>
      </c>
      <c r="AA239" s="4" t="n">
        <f aca="false">IF(Y239="",IF(X239="",0,IF(X239=0,0,ROUND(X239*Strategies!$B$12,2))),Y239)</f>
        <v>3480.97</v>
      </c>
      <c r="AB239" s="2" t="str">
        <f aca="false">IF(AND(X239="",Y239=""),"no card (structural)",IF(X239="","limit missing – verify",IF(Y239="","spend imputed by ratio","complete")))</f>
        <v>complete</v>
      </c>
      <c r="AC239" s="4" t="n">
        <f aca="false">Clean!S239</f>
        <v>73000</v>
      </c>
      <c r="AD239" s="4" t="n">
        <f aca="false">Clean!T239</f>
        <v>334</v>
      </c>
      <c r="AE239" s="4" t="n">
        <f aca="false">IF(AC239="",IF(AD239="",0,""),AC239)</f>
        <v>73000</v>
      </c>
      <c r="AF239" s="4" t="n">
        <f aca="false">IF(AD239="",IF(AC239="",0,IF(AC239=0,0,ROUND(AC239*Strategies!$B$13,0))),AD239)</f>
        <v>334</v>
      </c>
      <c r="AG239" s="3" t="n">
        <f aca="false">Clean!V239</f>
        <v>0</v>
      </c>
      <c r="AH239" s="3" t="n">
        <f aca="false">IF(AG239="",0,AG239)</f>
        <v>0</v>
      </c>
      <c r="AI239" s="3" t="n">
        <f aca="false">IF(AG239="",1,0)</f>
        <v>0</v>
      </c>
      <c r="AJ239" s="3" t="n">
        <f aca="false">Missing_Matrix!W239</f>
        <v>0</v>
      </c>
      <c r="AK239" s="2" t="str">
        <f aca="false">IF(AJ239=0,"keep","drop")</f>
        <v>keep</v>
      </c>
      <c r="AL239" s="2" t="str">
        <f aca="false">IF(Missing_Matrix!B239+Missing_Matrix!G239+Missing_Matrix!H239+Missing_Matrix!J239+Missing_Matrix!K239+Missing_Matrix!L239+Missing_Matrix!M239+Missing_Matrix!U239=0,"keep","drop")</f>
        <v>keep</v>
      </c>
    </row>
    <row r="240" customFormat="false" ht="15" hidden="false" customHeight="false" outlineLevel="0" collapsed="false">
      <c r="A240" s="2" t="str">
        <f aca="false">Clean!A240</f>
        <v>CL00239</v>
      </c>
      <c r="B240" s="3" t="n">
        <f aca="false">Clean!B240</f>
        <v>41</v>
      </c>
      <c r="C240" s="3" t="n">
        <f aca="false">IF(B240="",Strategies!$B$5,B240)</f>
        <v>41</v>
      </c>
      <c r="D240" s="3" t="n">
        <f aca="false">IF(B240="",1,0)</f>
        <v>0</v>
      </c>
      <c r="E240" s="2" t="str">
        <f aca="false">Clean!E240</f>
        <v>Employee</v>
      </c>
      <c r="F240" s="2" t="str">
        <f aca="false">IF(E240="","Unknown",E240)</f>
        <v>Employee</v>
      </c>
      <c r="G240" s="4" t="n">
        <f aca="false">Clean!G240</f>
        <v>39600</v>
      </c>
      <c r="H240" s="4" t="n">
        <f aca="false">IF(G240="",Strategies!$B$7,G240)</f>
        <v>39600</v>
      </c>
      <c r="I240" s="4" t="n">
        <f aca="false">IF(G240="",Strategies!$B$8,G240)</f>
        <v>39600</v>
      </c>
      <c r="J240" s="4" t="n">
        <f aca="false">IF(G240="",IFERROR(VLOOKUP(E240,Strategies!$A$26:$G$35,7,FALSE()),Strategies!$B$8),G240)</f>
        <v>39600</v>
      </c>
      <c r="K240" s="3" t="n">
        <f aca="false">IF(G240="",1,0)</f>
        <v>0</v>
      </c>
      <c r="L240" s="3" t="n">
        <f aca="false">Clean!H240</f>
        <v>2</v>
      </c>
      <c r="M240" s="5" t="n">
        <f aca="false">Clean!I240</f>
        <v>45476</v>
      </c>
      <c r="N240" s="3" t="n">
        <f aca="false">IF(L240="",IF(M240="",Strategies!$B$6,DATEDIF(M240,DATE(2026,9,13),"y")),L240)</f>
        <v>2</v>
      </c>
      <c r="O240" s="2" t="str">
        <f aca="false">IF(L240&lt;&gt;"","observed",IF(M240&lt;&gt;"","derived from date","median (fallback)"))</f>
        <v>observed</v>
      </c>
      <c r="P240" s="4" t="n">
        <f aca="false">Clean!M240</f>
        <v>4943.24</v>
      </c>
      <c r="Q240" s="4" t="n">
        <f aca="false">IF(P240="",Strategies!$B$9,P240)</f>
        <v>4943.24</v>
      </c>
      <c r="R240" s="3" t="n">
        <f aca="false">IF(P240="",1,0)</f>
        <v>0</v>
      </c>
      <c r="S240" s="3" t="n">
        <f aca="false">Clean!U240</f>
        <v>601</v>
      </c>
      <c r="T240" s="3" t="n">
        <f aca="false">IF(S240="",Strategies!$B$10,S240)</f>
        <v>601</v>
      </c>
      <c r="U240" s="2" t="str">
        <f aca="false">Clean!J240</f>
        <v>App</v>
      </c>
      <c r="V240" s="2" t="str">
        <f aca="false">IF(U240="",Strategies!$B$11,U240)</f>
        <v>App</v>
      </c>
      <c r="W240" s="2" t="str">
        <f aca="false">IF(U240="","Unknown",U240)</f>
        <v>App</v>
      </c>
      <c r="X240" s="4" t="str">
        <f aca="false">Clean!Q240</f>
        <v/>
      </c>
      <c r="Y240" s="4" t="str">
        <f aca="false">Clean!R240</f>
        <v/>
      </c>
      <c r="Z240" s="4" t="n">
        <f aca="false">IF(X240="",IF(Y240="",0,""),X240)</f>
        <v>0</v>
      </c>
      <c r="AA240" s="4" t="n">
        <f aca="false">IF(Y240="",IF(X240="",0,IF(X240=0,0,ROUND(X240*Strategies!$B$12,2))),Y240)</f>
        <v>0</v>
      </c>
      <c r="AB240" s="2" t="str">
        <f aca="false">IF(AND(X240="",Y240=""),"no card (structural)",IF(X240="","limit missing – verify",IF(Y240="","spend imputed by ratio","complete")))</f>
        <v>no card (structural)</v>
      </c>
      <c r="AC240" s="4" t="n">
        <f aca="false">Clean!S240</f>
        <v>63000</v>
      </c>
      <c r="AD240" s="4" t="n">
        <f aca="false">Clean!T240</f>
        <v>469</v>
      </c>
      <c r="AE240" s="4" t="n">
        <f aca="false">IF(AC240="",IF(AD240="",0,""),AC240)</f>
        <v>63000</v>
      </c>
      <c r="AF240" s="4" t="n">
        <f aca="false">IF(AD240="",IF(AC240="",0,IF(AC240=0,0,ROUND(AC240*Strategies!$B$13,0))),AD240)</f>
        <v>469</v>
      </c>
      <c r="AG240" s="3" t="n">
        <f aca="false">Clean!V240</f>
        <v>1</v>
      </c>
      <c r="AH240" s="3" t="n">
        <f aca="false">IF(AG240="",0,AG240)</f>
        <v>1</v>
      </c>
      <c r="AI240" s="3" t="n">
        <f aca="false">IF(AG240="",1,0)</f>
        <v>0</v>
      </c>
      <c r="AJ240" s="3" t="n">
        <f aca="false">Missing_Matrix!W240</f>
        <v>2</v>
      </c>
      <c r="AK240" s="2" t="str">
        <f aca="false">IF(AJ240=0,"keep","drop")</f>
        <v>drop</v>
      </c>
      <c r="AL240" s="2" t="str">
        <f aca="false">IF(Missing_Matrix!B240+Missing_Matrix!G240+Missing_Matrix!H240+Missing_Matrix!J240+Missing_Matrix!K240+Missing_Matrix!L240+Missing_Matrix!M240+Missing_Matrix!U240=0,"keep","drop")</f>
        <v>keep</v>
      </c>
    </row>
    <row r="241" customFormat="false" ht="15" hidden="false" customHeight="false" outlineLevel="0" collapsed="false">
      <c r="A241" s="2" t="str">
        <f aca="false">Clean!A241</f>
        <v>CL00240</v>
      </c>
      <c r="B241" s="3" t="n">
        <f aca="false">Clean!B241</f>
        <v>33</v>
      </c>
      <c r="C241" s="3" t="n">
        <f aca="false">IF(B241="",Strategies!$B$5,B241)</f>
        <v>33</v>
      </c>
      <c r="D241" s="3" t="n">
        <f aca="false">IF(B241="",1,0)</f>
        <v>0</v>
      </c>
      <c r="E241" s="2" t="str">
        <f aca="false">Clean!E241</f>
        <v>Employee</v>
      </c>
      <c r="F241" s="2" t="str">
        <f aca="false">IF(E241="","Unknown",E241)</f>
        <v>Employee</v>
      </c>
      <c r="G241" s="4" t="n">
        <f aca="false">Clean!G241</f>
        <v>33600</v>
      </c>
      <c r="H241" s="4" t="n">
        <f aca="false">IF(G241="",Strategies!$B$7,G241)</f>
        <v>33600</v>
      </c>
      <c r="I241" s="4" t="n">
        <f aca="false">IF(G241="",Strategies!$B$8,G241)</f>
        <v>33600</v>
      </c>
      <c r="J241" s="4" t="n">
        <f aca="false">IF(G241="",IFERROR(VLOOKUP(E241,Strategies!$A$26:$G$35,7,FALSE()),Strategies!$B$8),G241)</f>
        <v>33600</v>
      </c>
      <c r="K241" s="3" t="n">
        <f aca="false">IF(G241="",1,0)</f>
        <v>0</v>
      </c>
      <c r="L241" s="3" t="n">
        <f aca="false">Clean!H241</f>
        <v>4</v>
      </c>
      <c r="M241" s="5" t="n">
        <f aca="false">Clean!I241</f>
        <v>44813</v>
      </c>
      <c r="N241" s="3" t="n">
        <f aca="false">IF(L241="",IF(M241="",Strategies!$B$6,DATEDIF(M241,DATE(2026,9,13),"y")),L241)</f>
        <v>4</v>
      </c>
      <c r="O241" s="2" t="str">
        <f aca="false">IF(L241&lt;&gt;"","observed",IF(M241&lt;&gt;"","derived from date","median (fallback)"))</f>
        <v>observed</v>
      </c>
      <c r="P241" s="4" t="n">
        <f aca="false">Clean!M241</f>
        <v>26656.05</v>
      </c>
      <c r="Q241" s="4" t="n">
        <f aca="false">IF(P241="",Strategies!$B$9,P241)</f>
        <v>26656.05</v>
      </c>
      <c r="R241" s="3" t="n">
        <f aca="false">IF(P241="",1,0)</f>
        <v>0</v>
      </c>
      <c r="S241" s="3" t="n">
        <f aca="false">Clean!U241</f>
        <v>650</v>
      </c>
      <c r="T241" s="3" t="n">
        <f aca="false">IF(S241="",Strategies!$B$10,S241)</f>
        <v>650</v>
      </c>
      <c r="U241" s="2" t="str">
        <f aca="false">Clean!J241</f>
        <v>App</v>
      </c>
      <c r="V241" s="2" t="str">
        <f aca="false">IF(U241="",Strategies!$B$11,U241)</f>
        <v>App</v>
      </c>
      <c r="W241" s="2" t="str">
        <f aca="false">IF(U241="","Unknown",U241)</f>
        <v>App</v>
      </c>
      <c r="X241" s="4" t="n">
        <f aca="false">Clean!Q241</f>
        <v>7000</v>
      </c>
      <c r="Y241" s="4" t="n">
        <f aca="false">Clean!R241</f>
        <v>110.9</v>
      </c>
      <c r="Z241" s="4" t="n">
        <f aca="false">IF(X241="",IF(Y241="",0,""),X241)</f>
        <v>7000</v>
      </c>
      <c r="AA241" s="4" t="n">
        <f aca="false">IF(Y241="",IF(X241="",0,IF(X241=0,0,ROUND(X241*Strategies!$B$12,2))),Y241)</f>
        <v>110.9</v>
      </c>
      <c r="AB241" s="2" t="str">
        <f aca="false">IF(AND(X241="",Y241=""),"no card (structural)",IF(X241="","limit missing – verify",IF(Y241="","spend imputed by ratio","complete")))</f>
        <v>complete</v>
      </c>
      <c r="AC241" s="4" t="n">
        <f aca="false">Clean!S241</f>
        <v>153000</v>
      </c>
      <c r="AD241" s="4" t="n">
        <f aca="false">Clean!T241</f>
        <v>1051</v>
      </c>
      <c r="AE241" s="4" t="n">
        <f aca="false">IF(AC241="",IF(AD241="",0,""),AC241)</f>
        <v>153000</v>
      </c>
      <c r="AF241" s="4" t="n">
        <f aca="false">IF(AD241="",IF(AC241="",0,IF(AC241=0,0,ROUND(AC241*Strategies!$B$13,0))),AD241)</f>
        <v>1051</v>
      </c>
      <c r="AG241" s="3" t="n">
        <f aca="false">Clean!V241</f>
        <v>2</v>
      </c>
      <c r="AH241" s="3" t="n">
        <f aca="false">IF(AG241="",0,AG241)</f>
        <v>2</v>
      </c>
      <c r="AI241" s="3" t="n">
        <f aca="false">IF(AG241="",1,0)</f>
        <v>0</v>
      </c>
      <c r="AJ241" s="3" t="n">
        <f aca="false">Missing_Matrix!W241</f>
        <v>0</v>
      </c>
      <c r="AK241" s="2" t="str">
        <f aca="false">IF(AJ241=0,"keep","drop")</f>
        <v>keep</v>
      </c>
      <c r="AL241" s="2" t="str">
        <f aca="false">IF(Missing_Matrix!B241+Missing_Matrix!G241+Missing_Matrix!H241+Missing_Matrix!J241+Missing_Matrix!K241+Missing_Matrix!L241+Missing_Matrix!M241+Missing_Matrix!U241=0,"keep","drop")</f>
        <v>keep</v>
      </c>
    </row>
    <row r="242" customFormat="false" ht="15" hidden="false" customHeight="false" outlineLevel="0" collapsed="false">
      <c r="A242" s="2" t="str">
        <f aca="false">Clean!A242</f>
        <v>CL00241</v>
      </c>
      <c r="B242" s="3" t="n">
        <f aca="false">Clean!B242</f>
        <v>53</v>
      </c>
      <c r="C242" s="3" t="n">
        <f aca="false">IF(B242="",Strategies!$B$5,B242)</f>
        <v>53</v>
      </c>
      <c r="D242" s="3" t="n">
        <f aca="false">IF(B242="",1,0)</f>
        <v>0</v>
      </c>
      <c r="E242" s="2" t="str">
        <f aca="false">Clean!E242</f>
        <v>Shopkeeper</v>
      </c>
      <c r="F242" s="2" t="str">
        <f aca="false">IF(E242="","Unknown",E242)</f>
        <v>Shopkeeper</v>
      </c>
      <c r="G242" s="4" t="n">
        <f aca="false">Clean!G242</f>
        <v>32300</v>
      </c>
      <c r="H242" s="4" t="n">
        <f aca="false">IF(G242="",Strategies!$B$7,G242)</f>
        <v>32300</v>
      </c>
      <c r="I242" s="4" t="n">
        <f aca="false">IF(G242="",Strategies!$B$8,G242)</f>
        <v>32300</v>
      </c>
      <c r="J242" s="4" t="n">
        <f aca="false">IF(G242="",IFERROR(VLOOKUP(E242,Strategies!$A$26:$G$35,7,FALSE()),Strategies!$B$8),G242)</f>
        <v>32300</v>
      </c>
      <c r="K242" s="3" t="n">
        <f aca="false">IF(G242="",1,0)</f>
        <v>0</v>
      </c>
      <c r="L242" s="3" t="n">
        <f aca="false">Clean!H242</f>
        <v>3</v>
      </c>
      <c r="M242" s="5" t="n">
        <f aca="false">Clean!I242</f>
        <v>44837</v>
      </c>
      <c r="N242" s="3" t="n">
        <f aca="false">IF(L242="",IF(M242="",Strategies!$B$6,DATEDIF(M242,DATE(2026,9,13),"y")),L242)</f>
        <v>3</v>
      </c>
      <c r="O242" s="2" t="str">
        <f aca="false">IF(L242&lt;&gt;"","observed",IF(M242&lt;&gt;"","derived from date","median (fallback)"))</f>
        <v>observed</v>
      </c>
      <c r="P242" s="4" t="n">
        <f aca="false">Clean!M242</f>
        <v>6161.78</v>
      </c>
      <c r="Q242" s="4" t="n">
        <f aca="false">IF(P242="",Strategies!$B$9,P242)</f>
        <v>6161.78</v>
      </c>
      <c r="R242" s="3" t="n">
        <f aca="false">IF(P242="",1,0)</f>
        <v>0</v>
      </c>
      <c r="S242" s="3" t="n">
        <f aca="false">Clean!U242</f>
        <v>603</v>
      </c>
      <c r="T242" s="3" t="n">
        <f aca="false">IF(S242="",Strategies!$B$10,S242)</f>
        <v>603</v>
      </c>
      <c r="U242" s="2" t="str">
        <f aca="false">Clean!J242</f>
        <v>Online Banking</v>
      </c>
      <c r="V242" s="2" t="str">
        <f aca="false">IF(U242="",Strategies!$B$11,U242)</f>
        <v>Online Banking</v>
      </c>
      <c r="W242" s="2" t="str">
        <f aca="false">IF(U242="","Unknown",U242)</f>
        <v>Online Banking</v>
      </c>
      <c r="X242" s="4" t="n">
        <f aca="false">Clean!Q242</f>
        <v>3500</v>
      </c>
      <c r="Y242" s="4" t="n">
        <f aca="false">Clean!R242</f>
        <v>400.09</v>
      </c>
      <c r="Z242" s="4" t="n">
        <f aca="false">IF(X242="",IF(Y242="",0,""),X242)</f>
        <v>3500</v>
      </c>
      <c r="AA242" s="4" t="n">
        <f aca="false">IF(Y242="",IF(X242="",0,IF(X242=0,0,ROUND(X242*Strategies!$B$12,2))),Y242)</f>
        <v>400.09</v>
      </c>
      <c r="AB242" s="2" t="str">
        <f aca="false">IF(AND(X242="",Y242=""),"no card (structural)",IF(X242="","limit missing – verify",IF(Y242="","spend imputed by ratio","complete")))</f>
        <v>complete</v>
      </c>
      <c r="AC242" s="4" t="n">
        <f aca="false">Clean!S242</f>
        <v>62000</v>
      </c>
      <c r="AD242" s="4" t="n">
        <f aca="false">Clean!T242</f>
        <v>326</v>
      </c>
      <c r="AE242" s="4" t="n">
        <f aca="false">IF(AC242="",IF(AD242="",0,""),AC242)</f>
        <v>62000</v>
      </c>
      <c r="AF242" s="4" t="n">
        <f aca="false">IF(AD242="",IF(AC242="",0,IF(AC242=0,0,ROUND(AC242*Strategies!$B$13,0))),AD242)</f>
        <v>326</v>
      </c>
      <c r="AG242" s="3" t="n">
        <f aca="false">Clean!V242</f>
        <v>0</v>
      </c>
      <c r="AH242" s="3" t="n">
        <f aca="false">IF(AG242="",0,AG242)</f>
        <v>0</v>
      </c>
      <c r="AI242" s="3" t="n">
        <f aca="false">IF(AG242="",1,0)</f>
        <v>0</v>
      </c>
      <c r="AJ242" s="3" t="n">
        <f aca="false">Missing_Matrix!W242</f>
        <v>0</v>
      </c>
      <c r="AK242" s="2" t="str">
        <f aca="false">IF(AJ242=0,"keep","drop")</f>
        <v>keep</v>
      </c>
      <c r="AL242" s="2" t="str">
        <f aca="false">IF(Missing_Matrix!B242+Missing_Matrix!G242+Missing_Matrix!H242+Missing_Matrix!J242+Missing_Matrix!K242+Missing_Matrix!L242+Missing_Matrix!M242+Missing_Matrix!U242=0,"keep","drop")</f>
        <v>keep</v>
      </c>
    </row>
    <row r="243" customFormat="false" ht="15" hidden="false" customHeight="false" outlineLevel="0" collapsed="false">
      <c r="A243" s="2" t="str">
        <f aca="false">Clean!A243</f>
        <v>CL00242</v>
      </c>
      <c r="B243" s="3" t="n">
        <f aca="false">Clean!B243</f>
        <v>58</v>
      </c>
      <c r="C243" s="3" t="n">
        <f aca="false">IF(B243="",Strategies!$B$5,B243)</f>
        <v>58</v>
      </c>
      <c r="D243" s="3" t="n">
        <f aca="false">IF(B243="",1,0)</f>
        <v>0</v>
      </c>
      <c r="E243" s="2" t="str">
        <f aca="false">Clean!E243</f>
        <v>Manual worker</v>
      </c>
      <c r="F243" s="2" t="str">
        <f aca="false">IF(E243="","Unknown",E243)</f>
        <v>Manual worker</v>
      </c>
      <c r="G243" s="4" t="n">
        <f aca="false">Clean!G243</f>
        <v>35800</v>
      </c>
      <c r="H243" s="4" t="n">
        <f aca="false">IF(G243="",Strategies!$B$7,G243)</f>
        <v>35800</v>
      </c>
      <c r="I243" s="4" t="n">
        <f aca="false">IF(G243="",Strategies!$B$8,G243)</f>
        <v>35800</v>
      </c>
      <c r="J243" s="4" t="n">
        <f aca="false">IF(G243="",IFERROR(VLOOKUP(E243,Strategies!$A$26:$G$35,7,FALSE()),Strategies!$B$8),G243)</f>
        <v>35800</v>
      </c>
      <c r="K243" s="3" t="n">
        <f aca="false">IF(G243="",1,0)</f>
        <v>0</v>
      </c>
      <c r="L243" s="3" t="str">
        <f aca="false">Clean!H243</f>
        <v/>
      </c>
      <c r="M243" s="5" t="str">
        <f aca="false">Clean!I243</f>
        <v/>
      </c>
      <c r="N243" s="3" t="n">
        <f aca="false">IF(L243="",IF(M243="",Strategies!$B$6,DATEDIF(M243,DATE(2026,9,13),"y")),L243)</f>
        <v>9</v>
      </c>
      <c r="O243" s="2" t="str">
        <f aca="false">IF(L243&lt;&gt;"","observed",IF(M243&lt;&gt;"","derived from date","median (fallback)"))</f>
        <v>median (fallback)</v>
      </c>
      <c r="P243" s="4" t="n">
        <f aca="false">Clean!M243</f>
        <v>0</v>
      </c>
      <c r="Q243" s="4" t="n">
        <f aca="false">IF(P243="",Strategies!$B$9,P243)</f>
        <v>0</v>
      </c>
      <c r="R243" s="3" t="n">
        <f aca="false">IF(P243="",1,0)</f>
        <v>0</v>
      </c>
      <c r="S243" s="3" t="n">
        <f aca="false">Clean!U243</f>
        <v>726</v>
      </c>
      <c r="T243" s="3" t="n">
        <f aca="false">IF(S243="",Strategies!$B$10,S243)</f>
        <v>726</v>
      </c>
      <c r="U243" s="2" t="str">
        <f aca="false">Clean!J243</f>
        <v>Branch</v>
      </c>
      <c r="V243" s="2" t="str">
        <f aca="false">IF(U243="",Strategies!$B$11,U243)</f>
        <v>Branch</v>
      </c>
      <c r="W243" s="2" t="str">
        <f aca="false">IF(U243="","Unknown",U243)</f>
        <v>Branch</v>
      </c>
      <c r="X243" s="4" t="n">
        <f aca="false">Clean!Q243</f>
        <v>8500</v>
      </c>
      <c r="Y243" s="4" t="n">
        <f aca="false">Clean!R243</f>
        <v>2762.76</v>
      </c>
      <c r="Z243" s="4" t="n">
        <f aca="false">IF(X243="",IF(Y243="",0,""),X243)</f>
        <v>8500</v>
      </c>
      <c r="AA243" s="4" t="n">
        <f aca="false">IF(Y243="",IF(X243="",0,IF(X243=0,0,ROUND(X243*Strategies!$B$12,2))),Y243)</f>
        <v>2762.76</v>
      </c>
      <c r="AB243" s="2" t="str">
        <f aca="false">IF(AND(X243="",Y243=""),"no card (structural)",IF(X243="","limit missing – verify",IF(Y243="","spend imputed by ratio","complete")))</f>
        <v>complete</v>
      </c>
      <c r="AC243" s="4" t="str">
        <f aca="false">Clean!S243</f>
        <v/>
      </c>
      <c r="AD243" s="4" t="str">
        <f aca="false">Clean!T243</f>
        <v/>
      </c>
      <c r="AE243" s="4" t="n">
        <f aca="false">IF(AC243="",IF(AD243="",0,""),AC243)</f>
        <v>0</v>
      </c>
      <c r="AF243" s="4" t="n">
        <f aca="false">IF(AD243="",IF(AC243="",0,IF(AC243=0,0,ROUND(AC243*Strategies!$B$13,0))),AD243)</f>
        <v>0</v>
      </c>
      <c r="AG243" s="3" t="str">
        <f aca="false">Clean!V243</f>
        <v/>
      </c>
      <c r="AH243" s="3" t="n">
        <f aca="false">IF(AG243="",0,AG243)</f>
        <v>0</v>
      </c>
      <c r="AI243" s="3" t="n">
        <f aca="false">IF(AG243="",1,0)</f>
        <v>1</v>
      </c>
      <c r="AJ243" s="3" t="n">
        <f aca="false">Missing_Matrix!W243</f>
        <v>6</v>
      </c>
      <c r="AK243" s="2" t="str">
        <f aca="false">IF(AJ243=0,"keep","drop")</f>
        <v>drop</v>
      </c>
      <c r="AL243" s="2" t="str">
        <f aca="false">IF(Missing_Matrix!B243+Missing_Matrix!G243+Missing_Matrix!H243+Missing_Matrix!J243+Missing_Matrix!K243+Missing_Matrix!L243+Missing_Matrix!M243+Missing_Matrix!U243=0,"keep","drop")</f>
        <v>drop</v>
      </c>
    </row>
    <row r="244" customFormat="false" ht="15" hidden="false" customHeight="false" outlineLevel="0" collapsed="false">
      <c r="A244" s="2" t="str">
        <f aca="false">Clean!A244</f>
        <v>CL00243</v>
      </c>
      <c r="B244" s="3" t="n">
        <f aca="false">Clean!B244</f>
        <v>49</v>
      </c>
      <c r="C244" s="3" t="n">
        <f aca="false">IF(B244="",Strategies!$B$5,B244)</f>
        <v>49</v>
      </c>
      <c r="D244" s="3" t="n">
        <f aca="false">IF(B244="",1,0)</f>
        <v>0</v>
      </c>
      <c r="E244" s="2" t="str">
        <f aca="false">Clean!E244</f>
        <v>Manual worker</v>
      </c>
      <c r="F244" s="2" t="str">
        <f aca="false">IF(E244="","Unknown",E244)</f>
        <v>Manual worker</v>
      </c>
      <c r="G244" s="4" t="n">
        <f aca="false">Clean!G244</f>
        <v>14800</v>
      </c>
      <c r="H244" s="4" t="n">
        <f aca="false">IF(G244="",Strategies!$B$7,G244)</f>
        <v>14800</v>
      </c>
      <c r="I244" s="4" t="n">
        <f aca="false">IF(G244="",Strategies!$B$8,G244)</f>
        <v>14800</v>
      </c>
      <c r="J244" s="4" t="n">
        <f aca="false">IF(G244="",IFERROR(VLOOKUP(E244,Strategies!$A$26:$G$35,7,FALSE()),Strategies!$B$8),G244)</f>
        <v>14800</v>
      </c>
      <c r="K244" s="3" t="n">
        <f aca="false">IF(G244="",1,0)</f>
        <v>0</v>
      </c>
      <c r="L244" s="3" t="n">
        <f aca="false">Clean!H244</f>
        <v>9</v>
      </c>
      <c r="M244" s="5" t="n">
        <f aca="false">Clean!I244</f>
        <v>42785</v>
      </c>
      <c r="N244" s="3" t="n">
        <f aca="false">IF(L244="",IF(M244="",Strategies!$B$6,DATEDIF(M244,DATE(2026,9,13),"y")),L244)</f>
        <v>9</v>
      </c>
      <c r="O244" s="2" t="str">
        <f aca="false">IF(L244&lt;&gt;"","observed",IF(M244&lt;&gt;"","derived from date","median (fallback)"))</f>
        <v>observed</v>
      </c>
      <c r="P244" s="4" t="str">
        <f aca="false">Clean!M244</f>
        <v/>
      </c>
      <c r="Q244" s="4" t="n">
        <f aca="false">IF(P244="",Strategies!$B$9,P244)</f>
        <v>10652.68</v>
      </c>
      <c r="R244" s="3" t="n">
        <f aca="false">IF(P244="",1,0)</f>
        <v>1</v>
      </c>
      <c r="S244" s="3" t="n">
        <f aca="false">Clean!U244</f>
        <v>673</v>
      </c>
      <c r="T244" s="3" t="n">
        <f aca="false">IF(S244="",Strategies!$B$10,S244)</f>
        <v>673</v>
      </c>
      <c r="U244" s="2" t="str">
        <f aca="false">Clean!J244</f>
        <v>Online Banking</v>
      </c>
      <c r="V244" s="2" t="str">
        <f aca="false">IF(U244="",Strategies!$B$11,U244)</f>
        <v>Online Banking</v>
      </c>
      <c r="W244" s="2" t="str">
        <f aca="false">IF(U244="","Unknown",U244)</f>
        <v>Online Banking</v>
      </c>
      <c r="X244" s="4" t="n">
        <f aca="false">Clean!Q244</f>
        <v>2000</v>
      </c>
      <c r="Y244" s="4" t="n">
        <f aca="false">Clean!R244</f>
        <v>676.8</v>
      </c>
      <c r="Z244" s="4" t="n">
        <f aca="false">IF(X244="",IF(Y244="",0,""),X244)</f>
        <v>2000</v>
      </c>
      <c r="AA244" s="4" t="n">
        <f aca="false">IF(Y244="",IF(X244="",0,IF(X244=0,0,ROUND(X244*Strategies!$B$12,2))),Y244)</f>
        <v>676.8</v>
      </c>
      <c r="AB244" s="2" t="str">
        <f aca="false">IF(AND(X244="",Y244=""),"no card (structural)",IF(X244="","limit missing – verify",IF(Y244="","spend imputed by ratio","complete")))</f>
        <v>complete</v>
      </c>
      <c r="AC244" s="4" t="n">
        <f aca="false">Clean!S244</f>
        <v>0</v>
      </c>
      <c r="AD244" s="4" t="n">
        <f aca="false">Clean!T244</f>
        <v>0</v>
      </c>
      <c r="AE244" s="4" t="n">
        <f aca="false">IF(AC244="",IF(AD244="",0,""),AC244)</f>
        <v>0</v>
      </c>
      <c r="AF244" s="4" t="n">
        <f aca="false">IF(AD244="",IF(AC244="",0,IF(AC244=0,0,ROUND(AC244*Strategies!$B$13,0))),AD244)</f>
        <v>0</v>
      </c>
      <c r="AG244" s="3" t="str">
        <f aca="false">Clean!V244</f>
        <v/>
      </c>
      <c r="AH244" s="3" t="n">
        <f aca="false">IF(AG244="",0,AG244)</f>
        <v>0</v>
      </c>
      <c r="AI244" s="3" t="n">
        <f aca="false">IF(AG244="",1,0)</f>
        <v>1</v>
      </c>
      <c r="AJ244" s="3" t="n">
        <f aca="false">Missing_Matrix!W244</f>
        <v>2</v>
      </c>
      <c r="AK244" s="2" t="str">
        <f aca="false">IF(AJ244=0,"keep","drop")</f>
        <v>drop</v>
      </c>
      <c r="AL244" s="2" t="str">
        <f aca="false">IF(Missing_Matrix!B244+Missing_Matrix!G244+Missing_Matrix!H244+Missing_Matrix!J244+Missing_Matrix!K244+Missing_Matrix!L244+Missing_Matrix!M244+Missing_Matrix!U244=0,"keep","drop")</f>
        <v>drop</v>
      </c>
    </row>
    <row r="245" customFormat="false" ht="15" hidden="false" customHeight="false" outlineLevel="0" collapsed="false">
      <c r="A245" s="2" t="str">
        <f aca="false">Clean!A245</f>
        <v>CL00244</v>
      </c>
      <c r="B245" s="3" t="n">
        <f aca="false">Clean!B245</f>
        <v>58</v>
      </c>
      <c r="C245" s="3" t="n">
        <f aca="false">IF(B245="",Strategies!$B$5,B245)</f>
        <v>58</v>
      </c>
      <c r="D245" s="3" t="n">
        <f aca="false">IF(B245="",1,0)</f>
        <v>0</v>
      </c>
      <c r="E245" s="2" t="str">
        <f aca="false">Clean!E245</f>
        <v>Employee</v>
      </c>
      <c r="F245" s="2" t="str">
        <f aca="false">IF(E245="","Unknown",E245)</f>
        <v>Employee</v>
      </c>
      <c r="G245" s="4" t="n">
        <f aca="false">Clean!G245</f>
        <v>40400</v>
      </c>
      <c r="H245" s="4" t="n">
        <f aca="false">IF(G245="",Strategies!$B$7,G245)</f>
        <v>40400</v>
      </c>
      <c r="I245" s="4" t="n">
        <f aca="false">IF(G245="",Strategies!$B$8,G245)</f>
        <v>40400</v>
      </c>
      <c r="J245" s="4" t="n">
        <f aca="false">IF(G245="",IFERROR(VLOOKUP(E245,Strategies!$A$26:$G$35,7,FALSE()),Strategies!$B$8),G245)</f>
        <v>40400</v>
      </c>
      <c r="K245" s="3" t="n">
        <f aca="false">IF(G245="",1,0)</f>
        <v>0</v>
      </c>
      <c r="L245" s="3" t="n">
        <f aca="false">Clean!H245</f>
        <v>33</v>
      </c>
      <c r="M245" s="5" t="n">
        <f aca="false">Clean!I245</f>
        <v>34141</v>
      </c>
      <c r="N245" s="3" t="n">
        <f aca="false">IF(L245="",IF(M245="",Strategies!$B$6,DATEDIF(M245,DATE(2026,9,13),"y")),L245)</f>
        <v>33</v>
      </c>
      <c r="O245" s="2" t="str">
        <f aca="false">IF(L245&lt;&gt;"","observed",IF(M245&lt;&gt;"","derived from date","median (fallback)"))</f>
        <v>observed</v>
      </c>
      <c r="P245" s="4" t="n">
        <f aca="false">Clean!M245</f>
        <v>76907.23</v>
      </c>
      <c r="Q245" s="4" t="n">
        <f aca="false">IF(P245="",Strategies!$B$9,P245)</f>
        <v>76907.23</v>
      </c>
      <c r="R245" s="3" t="n">
        <f aca="false">IF(P245="",1,0)</f>
        <v>0</v>
      </c>
      <c r="S245" s="3" t="str">
        <f aca="false">Clean!U245</f>
        <v/>
      </c>
      <c r="T245" s="3" t="n">
        <f aca="false">IF(S245="",Strategies!$B$10,S245)</f>
        <v>630</v>
      </c>
      <c r="U245" s="2" t="str">
        <f aca="false">Clean!J245</f>
        <v>App</v>
      </c>
      <c r="V245" s="2" t="str">
        <f aca="false">IF(U245="",Strategies!$B$11,U245)</f>
        <v>App</v>
      </c>
      <c r="W245" s="2" t="str">
        <f aca="false">IF(U245="","Unknown",U245)</f>
        <v>App</v>
      </c>
      <c r="X245" s="4" t="n">
        <f aca="false">Clean!Q245</f>
        <v>4500</v>
      </c>
      <c r="Y245" s="4" t="str">
        <f aca="false">Clean!R245</f>
        <v/>
      </c>
      <c r="Z245" s="4" t="n">
        <f aca="false">IF(X245="",IF(Y245="",0,""),X245)</f>
        <v>4500</v>
      </c>
      <c r="AA245" s="4" t="n">
        <f aca="false">IF(Y245="",IF(X245="",0,IF(X245=0,0,ROUND(X245*Strategies!$B$12,2))),Y245)</f>
        <v>1195.61</v>
      </c>
      <c r="AB245" s="2" t="str">
        <f aca="false">IF(AND(X245="",Y245=""),"no card (structural)",IF(X245="","limit missing – verify",IF(Y245="","spend imputed by ratio","complete")))</f>
        <v>spend imputed by ratio</v>
      </c>
      <c r="AC245" s="4" t="n">
        <f aca="false">Clean!S245</f>
        <v>191000</v>
      </c>
      <c r="AD245" s="4" t="n">
        <f aca="false">Clean!T245</f>
        <v>1296</v>
      </c>
      <c r="AE245" s="4" t="n">
        <f aca="false">IF(AC245="",IF(AD245="",0,""),AC245)</f>
        <v>191000</v>
      </c>
      <c r="AF245" s="4" t="n">
        <f aca="false">IF(AD245="",IF(AC245="",0,IF(AC245=0,0,ROUND(AC245*Strategies!$B$13,0))),AD245)</f>
        <v>1296</v>
      </c>
      <c r="AG245" s="3" t="n">
        <f aca="false">Clean!V245</f>
        <v>0</v>
      </c>
      <c r="AH245" s="3" t="n">
        <f aca="false">IF(AG245="",0,AG245)</f>
        <v>0</v>
      </c>
      <c r="AI245" s="3" t="n">
        <f aca="false">IF(AG245="",1,0)</f>
        <v>0</v>
      </c>
      <c r="AJ245" s="3" t="n">
        <f aca="false">Missing_Matrix!W245</f>
        <v>2</v>
      </c>
      <c r="AK245" s="2" t="str">
        <f aca="false">IF(AJ245=0,"keep","drop")</f>
        <v>drop</v>
      </c>
      <c r="AL245" s="2" t="str">
        <f aca="false">IF(Missing_Matrix!B245+Missing_Matrix!G245+Missing_Matrix!H245+Missing_Matrix!J245+Missing_Matrix!K245+Missing_Matrix!L245+Missing_Matrix!M245+Missing_Matrix!U245=0,"keep","drop")</f>
        <v>drop</v>
      </c>
    </row>
    <row r="246" customFormat="false" ht="15" hidden="false" customHeight="false" outlineLevel="0" collapsed="false">
      <c r="A246" s="2" t="str">
        <f aca="false">Clean!A246</f>
        <v>CL00245</v>
      </c>
      <c r="B246" s="3" t="n">
        <f aca="false">Clean!B246</f>
        <v>26</v>
      </c>
      <c r="C246" s="3" t="n">
        <f aca="false">IF(B246="",Strategies!$B$5,B246)</f>
        <v>26</v>
      </c>
      <c r="D246" s="3" t="n">
        <f aca="false">IF(B246="",1,0)</f>
        <v>0</v>
      </c>
      <c r="E246" s="2" t="str">
        <f aca="false">Clean!E246</f>
        <v>Employee</v>
      </c>
      <c r="F246" s="2" t="str">
        <f aca="false">IF(E246="","Unknown",E246)</f>
        <v>Employee</v>
      </c>
      <c r="G246" s="4" t="n">
        <f aca="false">Clean!G246</f>
        <v>26200</v>
      </c>
      <c r="H246" s="4" t="n">
        <f aca="false">IF(G246="",Strategies!$B$7,G246)</f>
        <v>26200</v>
      </c>
      <c r="I246" s="4" t="n">
        <f aca="false">IF(G246="",Strategies!$B$8,G246)</f>
        <v>26200</v>
      </c>
      <c r="J246" s="4" t="n">
        <f aca="false">IF(G246="",IFERROR(VLOOKUP(E246,Strategies!$A$26:$G$35,7,FALSE()),Strategies!$B$8),G246)</f>
        <v>26200</v>
      </c>
      <c r="K246" s="3" t="n">
        <f aca="false">IF(G246="",1,0)</f>
        <v>0</v>
      </c>
      <c r="L246" s="3" t="n">
        <f aca="false">Clean!H246</f>
        <v>4</v>
      </c>
      <c r="M246" s="5" t="n">
        <f aca="false">Clean!I246</f>
        <v>44550</v>
      </c>
      <c r="N246" s="3" t="n">
        <f aca="false">IF(L246="",IF(M246="",Strategies!$B$6,DATEDIF(M246,DATE(2026,9,13),"y")),L246)</f>
        <v>4</v>
      </c>
      <c r="O246" s="2" t="str">
        <f aca="false">IF(L246&lt;&gt;"","observed",IF(M246&lt;&gt;"","derived from date","median (fallback)"))</f>
        <v>observed</v>
      </c>
      <c r="P246" s="4" t="n">
        <f aca="false">Clean!M246</f>
        <v>7504.94</v>
      </c>
      <c r="Q246" s="4" t="n">
        <f aca="false">IF(P246="",Strategies!$B$9,P246)</f>
        <v>7504.94</v>
      </c>
      <c r="R246" s="3" t="n">
        <f aca="false">IF(P246="",1,0)</f>
        <v>0</v>
      </c>
      <c r="S246" s="3" t="n">
        <f aca="false">Clean!U246</f>
        <v>575</v>
      </c>
      <c r="T246" s="3" t="n">
        <f aca="false">IF(S246="",Strategies!$B$10,S246)</f>
        <v>575</v>
      </c>
      <c r="U246" s="2" t="str">
        <f aca="false">Clean!J246</f>
        <v>Online Banking</v>
      </c>
      <c r="V246" s="2" t="str">
        <f aca="false">IF(U246="",Strategies!$B$11,U246)</f>
        <v>Online Banking</v>
      </c>
      <c r="W246" s="2" t="str">
        <f aca="false">IF(U246="","Unknown",U246)</f>
        <v>Online Banking</v>
      </c>
      <c r="X246" s="4" t="n">
        <f aca="false">Clean!Q246</f>
        <v>4500</v>
      </c>
      <c r="Y246" s="4" t="n">
        <f aca="false">Clean!R246</f>
        <v>1325.3</v>
      </c>
      <c r="Z246" s="4" t="n">
        <f aca="false">IF(X246="",IF(Y246="",0,""),X246)</f>
        <v>4500</v>
      </c>
      <c r="AA246" s="4" t="n">
        <f aca="false">IF(Y246="",IF(X246="",0,IF(X246=0,0,ROUND(X246*Strategies!$B$12,2))),Y246)</f>
        <v>1325.3</v>
      </c>
      <c r="AB246" s="2" t="str">
        <f aca="false">IF(AND(X246="",Y246=""),"no card (structural)",IF(X246="","limit missing – verify",IF(Y246="","spend imputed by ratio","complete")))</f>
        <v>complete</v>
      </c>
      <c r="AC246" s="4" t="n">
        <f aca="false">Clean!S246</f>
        <v>0</v>
      </c>
      <c r="AD246" s="4" t="n">
        <f aca="false">Clean!T246</f>
        <v>0</v>
      </c>
      <c r="AE246" s="4" t="n">
        <f aca="false">IF(AC246="",IF(AD246="",0,""),AC246)</f>
        <v>0</v>
      </c>
      <c r="AF246" s="4" t="n">
        <f aca="false">IF(AD246="",IF(AC246="",0,IF(AC246=0,0,ROUND(AC246*Strategies!$B$13,0))),AD246)</f>
        <v>0</v>
      </c>
      <c r="AG246" s="3" t="str">
        <f aca="false">Clean!V246</f>
        <v/>
      </c>
      <c r="AH246" s="3" t="n">
        <f aca="false">IF(AG246="",0,AG246)</f>
        <v>0</v>
      </c>
      <c r="AI246" s="3" t="n">
        <f aca="false">IF(AG246="",1,0)</f>
        <v>1</v>
      </c>
      <c r="AJ246" s="3" t="n">
        <f aca="false">Missing_Matrix!W246</f>
        <v>2</v>
      </c>
      <c r="AK246" s="2" t="str">
        <f aca="false">IF(AJ246=0,"keep","drop")</f>
        <v>drop</v>
      </c>
      <c r="AL246" s="2" t="str">
        <f aca="false">IF(Missing_Matrix!B246+Missing_Matrix!G246+Missing_Matrix!H246+Missing_Matrix!J246+Missing_Matrix!K246+Missing_Matrix!L246+Missing_Matrix!M246+Missing_Matrix!U246=0,"keep","drop")</f>
        <v>keep</v>
      </c>
    </row>
    <row r="247" customFormat="false" ht="15" hidden="false" customHeight="false" outlineLevel="0" collapsed="false">
      <c r="A247" s="2" t="str">
        <f aca="false">Clean!A247</f>
        <v>CL00246</v>
      </c>
      <c r="B247" s="3" t="n">
        <f aca="false">Clean!B247</f>
        <v>41</v>
      </c>
      <c r="C247" s="3" t="n">
        <f aca="false">IF(B247="",Strategies!$B$5,B247)</f>
        <v>41</v>
      </c>
      <c r="D247" s="3" t="n">
        <f aca="false">IF(B247="",1,0)</f>
        <v>0</v>
      </c>
      <c r="E247" s="2" t="str">
        <f aca="false">Clean!E247</f>
        <v>Employee</v>
      </c>
      <c r="F247" s="2" t="str">
        <f aca="false">IF(E247="","Unknown",E247)</f>
        <v>Employee</v>
      </c>
      <c r="G247" s="4" t="n">
        <f aca="false">Clean!G247</f>
        <v>33100</v>
      </c>
      <c r="H247" s="4" t="n">
        <f aca="false">IF(G247="",Strategies!$B$7,G247)</f>
        <v>33100</v>
      </c>
      <c r="I247" s="4" t="n">
        <f aca="false">IF(G247="",Strategies!$B$8,G247)</f>
        <v>33100</v>
      </c>
      <c r="J247" s="4" t="n">
        <f aca="false">IF(G247="",IFERROR(VLOOKUP(E247,Strategies!$A$26:$G$35,7,FALSE()),Strategies!$B$8),G247)</f>
        <v>33100</v>
      </c>
      <c r="K247" s="3" t="n">
        <f aca="false">IF(G247="",1,0)</f>
        <v>0</v>
      </c>
      <c r="L247" s="3" t="n">
        <f aca="false">Clean!H247</f>
        <v>13</v>
      </c>
      <c r="M247" s="5" t="n">
        <f aca="false">Clean!I247</f>
        <v>41250</v>
      </c>
      <c r="N247" s="3" t="n">
        <f aca="false">IF(L247="",IF(M247="",Strategies!$B$6,DATEDIF(M247,DATE(2026,9,13),"y")),L247)</f>
        <v>13</v>
      </c>
      <c r="O247" s="2" t="str">
        <f aca="false">IF(L247&lt;&gt;"","observed",IF(M247&lt;&gt;"","derived from date","median (fallback)"))</f>
        <v>observed</v>
      </c>
      <c r="P247" s="4" t="n">
        <f aca="false">Clean!M247</f>
        <v>21640.61</v>
      </c>
      <c r="Q247" s="4" t="n">
        <f aca="false">IF(P247="",Strategies!$B$9,P247)</f>
        <v>21640.61</v>
      </c>
      <c r="R247" s="3" t="n">
        <f aca="false">IF(P247="",1,0)</f>
        <v>0</v>
      </c>
      <c r="S247" s="3" t="n">
        <f aca="false">Clean!U247</f>
        <v>626</v>
      </c>
      <c r="T247" s="3" t="n">
        <f aca="false">IF(S247="",Strategies!$B$10,S247)</f>
        <v>626</v>
      </c>
      <c r="U247" s="2" t="str">
        <f aca="false">Clean!J247</f>
        <v>Online Banking</v>
      </c>
      <c r="V247" s="2" t="str">
        <f aca="false">IF(U247="",Strategies!$B$11,U247)</f>
        <v>Online Banking</v>
      </c>
      <c r="W247" s="2" t="str">
        <f aca="false">IF(U247="","Unknown",U247)</f>
        <v>Online Banking</v>
      </c>
      <c r="X247" s="4" t="str">
        <f aca="false">Clean!Q247</f>
        <v/>
      </c>
      <c r="Y247" s="4" t="str">
        <f aca="false">Clean!R247</f>
        <v/>
      </c>
      <c r="Z247" s="4" t="n">
        <f aca="false">IF(X247="",IF(Y247="",0,""),X247)</f>
        <v>0</v>
      </c>
      <c r="AA247" s="4" t="n">
        <f aca="false">IF(Y247="",IF(X247="",0,IF(X247=0,0,ROUND(X247*Strategies!$B$12,2))),Y247)</f>
        <v>0</v>
      </c>
      <c r="AB247" s="2" t="str">
        <f aca="false">IF(AND(X247="",Y247=""),"no card (structural)",IF(X247="","limit missing – verify",IF(Y247="","spend imputed by ratio","complete")))</f>
        <v>no card (structural)</v>
      </c>
      <c r="AC247" s="4" t="n">
        <f aca="false">Clean!S247</f>
        <v>124000</v>
      </c>
      <c r="AD247" s="4" t="n">
        <f aca="false">Clean!T247</f>
        <v>874</v>
      </c>
      <c r="AE247" s="4" t="n">
        <f aca="false">IF(AC247="",IF(AD247="",0,""),AC247)</f>
        <v>124000</v>
      </c>
      <c r="AF247" s="4" t="n">
        <f aca="false">IF(AD247="",IF(AC247="",0,IF(AC247=0,0,ROUND(AC247*Strategies!$B$13,0))),AD247)</f>
        <v>874</v>
      </c>
      <c r="AG247" s="3" t="n">
        <f aca="false">Clean!V247</f>
        <v>0</v>
      </c>
      <c r="AH247" s="3" t="n">
        <f aca="false">IF(AG247="",0,AG247)</f>
        <v>0</v>
      </c>
      <c r="AI247" s="3" t="n">
        <f aca="false">IF(AG247="",1,0)</f>
        <v>0</v>
      </c>
      <c r="AJ247" s="3" t="n">
        <f aca="false">Missing_Matrix!W247</f>
        <v>2</v>
      </c>
      <c r="AK247" s="2" t="str">
        <f aca="false">IF(AJ247=0,"keep","drop")</f>
        <v>drop</v>
      </c>
      <c r="AL247" s="2" t="str">
        <f aca="false">IF(Missing_Matrix!B247+Missing_Matrix!G247+Missing_Matrix!H247+Missing_Matrix!J247+Missing_Matrix!K247+Missing_Matrix!L247+Missing_Matrix!M247+Missing_Matrix!U247=0,"keep","drop")</f>
        <v>keep</v>
      </c>
    </row>
    <row r="248" customFormat="false" ht="15" hidden="false" customHeight="false" outlineLevel="0" collapsed="false">
      <c r="A248" s="2" t="str">
        <f aca="false">Clean!A248</f>
        <v>CL00247</v>
      </c>
      <c r="B248" s="3" t="n">
        <f aca="false">Clean!B248</f>
        <v>36</v>
      </c>
      <c r="C248" s="3" t="n">
        <f aca="false">IF(B248="",Strategies!$B$5,B248)</f>
        <v>36</v>
      </c>
      <c r="D248" s="3" t="n">
        <f aca="false">IF(B248="",1,0)</f>
        <v>0</v>
      </c>
      <c r="E248" s="2" t="str">
        <f aca="false">Clean!E248</f>
        <v>Unemployed</v>
      </c>
      <c r="F248" s="2" t="str">
        <f aca="false">IF(E248="","Unknown",E248)</f>
        <v>Unemployed</v>
      </c>
      <c r="G248" s="4" t="n">
        <f aca="false">Clean!G248</f>
        <v>4900</v>
      </c>
      <c r="H248" s="4" t="n">
        <f aca="false">IF(G248="",Strategies!$B$7,G248)</f>
        <v>4900</v>
      </c>
      <c r="I248" s="4" t="n">
        <f aca="false">IF(G248="",Strategies!$B$8,G248)</f>
        <v>4900</v>
      </c>
      <c r="J248" s="4" t="n">
        <f aca="false">IF(G248="",IFERROR(VLOOKUP(E248,Strategies!$A$26:$G$35,7,FALSE()),Strategies!$B$8),G248)</f>
        <v>4900</v>
      </c>
      <c r="K248" s="3" t="n">
        <f aca="false">IF(G248="",1,0)</f>
        <v>0</v>
      </c>
      <c r="L248" s="3" t="n">
        <f aca="false">Clean!H248</f>
        <v>5</v>
      </c>
      <c r="M248" s="5" t="n">
        <f aca="false">Clean!I248</f>
        <v>44346</v>
      </c>
      <c r="N248" s="3" t="n">
        <f aca="false">IF(L248="",IF(M248="",Strategies!$B$6,DATEDIF(M248,DATE(2026,9,13),"y")),L248)</f>
        <v>5</v>
      </c>
      <c r="O248" s="2" t="str">
        <f aca="false">IF(L248&lt;&gt;"","observed",IF(M248&lt;&gt;"","derived from date","median (fallback)"))</f>
        <v>observed</v>
      </c>
      <c r="P248" s="4" t="n">
        <f aca="false">Clean!M248</f>
        <v>0</v>
      </c>
      <c r="Q248" s="4" t="n">
        <f aca="false">IF(P248="",Strategies!$B$9,P248)</f>
        <v>0</v>
      </c>
      <c r="R248" s="3" t="n">
        <f aca="false">IF(P248="",1,0)</f>
        <v>0</v>
      </c>
      <c r="S248" s="3" t="n">
        <f aca="false">Clean!U248</f>
        <v>564</v>
      </c>
      <c r="T248" s="3" t="n">
        <f aca="false">IF(S248="",Strategies!$B$10,S248)</f>
        <v>564</v>
      </c>
      <c r="U248" s="2" t="str">
        <f aca="false">Clean!J248</f>
        <v>App</v>
      </c>
      <c r="V248" s="2" t="str">
        <f aca="false">IF(U248="",Strategies!$B$11,U248)</f>
        <v>App</v>
      </c>
      <c r="W248" s="2" t="str">
        <f aca="false">IF(U248="","Unknown",U248)</f>
        <v>App</v>
      </c>
      <c r="X248" s="4" t="n">
        <f aca="false">Clean!Q248</f>
        <v>1000</v>
      </c>
      <c r="Y248" s="4" t="n">
        <f aca="false">Clean!R248</f>
        <v>470.93</v>
      </c>
      <c r="Z248" s="4" t="n">
        <f aca="false">IF(X248="",IF(Y248="",0,""),X248)</f>
        <v>1000</v>
      </c>
      <c r="AA248" s="4" t="n">
        <f aca="false">IF(Y248="",IF(X248="",0,IF(X248=0,0,ROUND(X248*Strategies!$B$12,2))),Y248)</f>
        <v>470.93</v>
      </c>
      <c r="AB248" s="2" t="str">
        <f aca="false">IF(AND(X248="",Y248=""),"no card (structural)",IF(X248="","limit missing – verify",IF(Y248="","spend imputed by ratio","complete")))</f>
        <v>complete</v>
      </c>
      <c r="AC248" s="4" t="n">
        <f aca="false">Clean!S248</f>
        <v>20000</v>
      </c>
      <c r="AD248" s="4" t="str">
        <f aca="false">Clean!T248</f>
        <v/>
      </c>
      <c r="AE248" s="4" t="n">
        <f aca="false">IF(AC248="",IF(AD248="",0,""),AC248)</f>
        <v>20000</v>
      </c>
      <c r="AF248" s="4" t="n">
        <f aca="false">IF(AD248="",IF(AC248="",0,IF(AC248=0,0,ROUND(AC248*Strategies!$B$13,0))),AD248)</f>
        <v>122</v>
      </c>
      <c r="AG248" s="3" t="str">
        <f aca="false">Clean!V248</f>
        <v/>
      </c>
      <c r="AH248" s="3" t="n">
        <f aca="false">IF(AG248="",0,AG248)</f>
        <v>0</v>
      </c>
      <c r="AI248" s="3" t="n">
        <f aca="false">IF(AG248="",1,0)</f>
        <v>1</v>
      </c>
      <c r="AJ248" s="3" t="n">
        <f aca="false">Missing_Matrix!W248</f>
        <v>2</v>
      </c>
      <c r="AK248" s="2" t="str">
        <f aca="false">IF(AJ248=0,"keep","drop")</f>
        <v>drop</v>
      </c>
      <c r="AL248" s="2" t="str">
        <f aca="false">IF(Missing_Matrix!B248+Missing_Matrix!G248+Missing_Matrix!H248+Missing_Matrix!J248+Missing_Matrix!K248+Missing_Matrix!L248+Missing_Matrix!M248+Missing_Matrix!U248=0,"keep","drop")</f>
        <v>keep</v>
      </c>
    </row>
    <row r="249" customFormat="false" ht="15" hidden="false" customHeight="false" outlineLevel="0" collapsed="false">
      <c r="A249" s="2" t="str">
        <f aca="false">Clean!A249</f>
        <v>CL00248</v>
      </c>
      <c r="B249" s="3" t="n">
        <f aca="false">Clean!B249</f>
        <v>52</v>
      </c>
      <c r="C249" s="3" t="n">
        <f aca="false">IF(B249="",Strategies!$B$5,B249)</f>
        <v>52</v>
      </c>
      <c r="D249" s="3" t="n">
        <f aca="false">IF(B249="",1,0)</f>
        <v>0</v>
      </c>
      <c r="E249" s="2" t="str">
        <f aca="false">Clean!E249</f>
        <v>Manual worker</v>
      </c>
      <c r="F249" s="2" t="str">
        <f aca="false">IF(E249="","Unknown",E249)</f>
        <v>Manual worker</v>
      </c>
      <c r="G249" s="4" t="n">
        <f aca="false">Clean!G249</f>
        <v>24000</v>
      </c>
      <c r="H249" s="4" t="n">
        <f aca="false">IF(G249="",Strategies!$B$7,G249)</f>
        <v>24000</v>
      </c>
      <c r="I249" s="4" t="n">
        <f aca="false">IF(G249="",Strategies!$B$8,G249)</f>
        <v>24000</v>
      </c>
      <c r="J249" s="4" t="n">
        <f aca="false">IF(G249="",IFERROR(VLOOKUP(E249,Strategies!$A$26:$G$35,7,FALSE()),Strategies!$B$8),G249)</f>
        <v>24000</v>
      </c>
      <c r="K249" s="3" t="n">
        <f aca="false">IF(G249="",1,0)</f>
        <v>0</v>
      </c>
      <c r="L249" s="3" t="n">
        <f aca="false">Clean!H249</f>
        <v>9</v>
      </c>
      <c r="M249" s="5" t="n">
        <f aca="false">Clean!I249</f>
        <v>42689</v>
      </c>
      <c r="N249" s="3" t="n">
        <f aca="false">IF(L249="",IF(M249="",Strategies!$B$6,DATEDIF(M249,DATE(2026,9,13),"y")),L249)</f>
        <v>9</v>
      </c>
      <c r="O249" s="2" t="str">
        <f aca="false">IF(L249&lt;&gt;"","observed",IF(M249&lt;&gt;"","derived from date","median (fallback)"))</f>
        <v>observed</v>
      </c>
      <c r="P249" s="4" t="n">
        <f aca="false">Clean!M249</f>
        <v>5844.99</v>
      </c>
      <c r="Q249" s="4" t="n">
        <f aca="false">IF(P249="",Strategies!$B$9,P249)</f>
        <v>5844.99</v>
      </c>
      <c r="R249" s="3" t="n">
        <f aca="false">IF(P249="",1,0)</f>
        <v>0</v>
      </c>
      <c r="S249" s="3" t="n">
        <f aca="false">Clean!U249</f>
        <v>593</v>
      </c>
      <c r="T249" s="3" t="n">
        <f aca="false">IF(S249="",Strategies!$B$10,S249)</f>
        <v>593</v>
      </c>
      <c r="U249" s="2" t="str">
        <f aca="false">Clean!J249</f>
        <v>Online Banking</v>
      </c>
      <c r="V249" s="2" t="str">
        <f aca="false">IF(U249="",Strategies!$B$11,U249)</f>
        <v>Online Banking</v>
      </c>
      <c r="W249" s="2" t="str">
        <f aca="false">IF(U249="","Unknown",U249)</f>
        <v>Online Banking</v>
      </c>
      <c r="X249" s="4" t="n">
        <f aca="false">Clean!Q249</f>
        <v>3500</v>
      </c>
      <c r="Y249" s="4" t="n">
        <f aca="false">Clean!R249</f>
        <v>922.83</v>
      </c>
      <c r="Z249" s="4" t="n">
        <f aca="false">IF(X249="",IF(Y249="",0,""),X249)</f>
        <v>3500</v>
      </c>
      <c r="AA249" s="4" t="n">
        <f aca="false">IF(Y249="",IF(X249="",0,IF(X249=0,0,ROUND(X249*Strategies!$B$12,2))),Y249)</f>
        <v>922.83</v>
      </c>
      <c r="AB249" s="2" t="str">
        <f aca="false">IF(AND(X249="",Y249=""),"no card (structural)",IF(X249="","limit missing – verify",IF(Y249="","spend imputed by ratio","complete")))</f>
        <v>complete</v>
      </c>
      <c r="AC249" s="4" t="n">
        <f aca="false">Clean!S249</f>
        <v>0</v>
      </c>
      <c r="AD249" s="4" t="n">
        <f aca="false">Clean!T249</f>
        <v>0</v>
      </c>
      <c r="AE249" s="4" t="n">
        <f aca="false">IF(AC249="",IF(AD249="",0,""),AC249)</f>
        <v>0</v>
      </c>
      <c r="AF249" s="4" t="n">
        <f aca="false">IF(AD249="",IF(AC249="",0,IF(AC249=0,0,ROUND(AC249*Strategies!$B$13,0))),AD249)</f>
        <v>0</v>
      </c>
      <c r="AG249" s="3" t="n">
        <f aca="false">Clean!V249</f>
        <v>0</v>
      </c>
      <c r="AH249" s="3" t="n">
        <f aca="false">IF(AG249="",0,AG249)</f>
        <v>0</v>
      </c>
      <c r="AI249" s="3" t="n">
        <f aca="false">IF(AG249="",1,0)</f>
        <v>0</v>
      </c>
      <c r="AJ249" s="3" t="n">
        <f aca="false">Missing_Matrix!W249</f>
        <v>0</v>
      </c>
      <c r="AK249" s="2" t="str">
        <f aca="false">IF(AJ249=0,"keep","drop")</f>
        <v>keep</v>
      </c>
      <c r="AL249" s="2" t="str">
        <f aca="false">IF(Missing_Matrix!B249+Missing_Matrix!G249+Missing_Matrix!H249+Missing_Matrix!J249+Missing_Matrix!K249+Missing_Matrix!L249+Missing_Matrix!M249+Missing_Matrix!U249=0,"keep","drop")</f>
        <v>keep</v>
      </c>
    </row>
    <row r="250" customFormat="false" ht="15" hidden="false" customHeight="false" outlineLevel="0" collapsed="false">
      <c r="A250" s="2" t="str">
        <f aca="false">Clean!A250</f>
        <v>CL00249</v>
      </c>
      <c r="B250" s="3" t="n">
        <f aca="false">Clean!B250</f>
        <v>18</v>
      </c>
      <c r="C250" s="3" t="n">
        <f aca="false">IF(B250="",Strategies!$B$5,B250)</f>
        <v>18</v>
      </c>
      <c r="D250" s="3" t="n">
        <f aca="false">IF(B250="",1,0)</f>
        <v>0</v>
      </c>
      <c r="E250" s="2" t="str">
        <f aca="false">Clean!E250</f>
        <v>Manual worker</v>
      </c>
      <c r="F250" s="2" t="str">
        <f aca="false">IF(E250="","Unknown",E250)</f>
        <v>Manual worker</v>
      </c>
      <c r="G250" s="4" t="n">
        <f aca="false">Clean!G250</f>
        <v>22800</v>
      </c>
      <c r="H250" s="4" t="n">
        <f aca="false">IF(G250="",Strategies!$B$7,G250)</f>
        <v>22800</v>
      </c>
      <c r="I250" s="4" t="n">
        <f aca="false">IF(G250="",Strategies!$B$8,G250)</f>
        <v>22800</v>
      </c>
      <c r="J250" s="4" t="n">
        <f aca="false">IF(G250="",IFERROR(VLOOKUP(E250,Strategies!$A$26:$G$35,7,FALSE()),Strategies!$B$8),G250)</f>
        <v>22800</v>
      </c>
      <c r="K250" s="3" t="n">
        <f aca="false">IF(G250="",1,0)</f>
        <v>0</v>
      </c>
      <c r="L250" s="3" t="n">
        <f aca="false">Clean!H250</f>
        <v>0</v>
      </c>
      <c r="M250" s="5" t="n">
        <f aca="false">Clean!I250</f>
        <v>45924</v>
      </c>
      <c r="N250" s="3" t="n">
        <f aca="false">IF(L250="",IF(M250="",Strategies!$B$6,DATEDIF(M250,DATE(2026,9,13),"y")),L250)</f>
        <v>0</v>
      </c>
      <c r="O250" s="2" t="str">
        <f aca="false">IF(L250&lt;&gt;"","observed",IF(M250&lt;&gt;"","derived from date","median (fallback)"))</f>
        <v>observed</v>
      </c>
      <c r="P250" s="4" t="n">
        <f aca="false">Clean!M250</f>
        <v>0</v>
      </c>
      <c r="Q250" s="4" t="n">
        <f aca="false">IF(P250="",Strategies!$B$9,P250)</f>
        <v>0</v>
      </c>
      <c r="R250" s="3" t="n">
        <f aca="false">IF(P250="",1,0)</f>
        <v>0</v>
      </c>
      <c r="S250" s="3" t="n">
        <f aca="false">Clean!U250</f>
        <v>522</v>
      </c>
      <c r="T250" s="3" t="n">
        <f aca="false">IF(S250="",Strategies!$B$10,S250)</f>
        <v>522</v>
      </c>
      <c r="U250" s="2" t="str">
        <f aca="false">Clean!J250</f>
        <v>App</v>
      </c>
      <c r="V250" s="2" t="str">
        <f aca="false">IF(U250="",Strategies!$B$11,U250)</f>
        <v>App</v>
      </c>
      <c r="W250" s="2" t="str">
        <f aca="false">IF(U250="","Unknown",U250)</f>
        <v>App</v>
      </c>
      <c r="X250" s="4" t="n">
        <f aca="false">Clean!Q250</f>
        <v>4500</v>
      </c>
      <c r="Y250" s="4" t="n">
        <f aca="false">Clean!R250</f>
        <v>977.68</v>
      </c>
      <c r="Z250" s="4" t="n">
        <f aca="false">IF(X250="",IF(Y250="",0,""),X250)</f>
        <v>4500</v>
      </c>
      <c r="AA250" s="4" t="n">
        <f aca="false">IF(Y250="",IF(X250="",0,IF(X250=0,0,ROUND(X250*Strategies!$B$12,2))),Y250)</f>
        <v>977.68</v>
      </c>
      <c r="AB250" s="2" t="str">
        <f aca="false">IF(AND(X250="",Y250=""),"no card (structural)",IF(X250="","limit missing – verify",IF(Y250="","spend imputed by ratio","complete")))</f>
        <v>complete</v>
      </c>
      <c r="AC250" s="4" t="n">
        <f aca="false">Clean!S250</f>
        <v>0</v>
      </c>
      <c r="AD250" s="4" t="n">
        <f aca="false">Clean!T250</f>
        <v>0</v>
      </c>
      <c r="AE250" s="4" t="n">
        <f aca="false">IF(AC250="",IF(AD250="",0,""),AC250)</f>
        <v>0</v>
      </c>
      <c r="AF250" s="4" t="n">
        <f aca="false">IF(AD250="",IF(AC250="",0,IF(AC250=0,0,ROUND(AC250*Strategies!$B$13,0))),AD250)</f>
        <v>0</v>
      </c>
      <c r="AG250" s="3" t="n">
        <f aca="false">Clean!V250</f>
        <v>0</v>
      </c>
      <c r="AH250" s="3" t="n">
        <f aca="false">IF(AG250="",0,AG250)</f>
        <v>0</v>
      </c>
      <c r="AI250" s="3" t="n">
        <f aca="false">IF(AG250="",1,0)</f>
        <v>0</v>
      </c>
      <c r="AJ250" s="3" t="n">
        <f aca="false">Missing_Matrix!W250</f>
        <v>0</v>
      </c>
      <c r="AK250" s="2" t="str">
        <f aca="false">IF(AJ250=0,"keep","drop")</f>
        <v>keep</v>
      </c>
      <c r="AL250" s="2" t="str">
        <f aca="false">IF(Missing_Matrix!B250+Missing_Matrix!G250+Missing_Matrix!H250+Missing_Matrix!J250+Missing_Matrix!K250+Missing_Matrix!L250+Missing_Matrix!M250+Missing_Matrix!U250=0,"keep","drop")</f>
        <v>keep</v>
      </c>
    </row>
    <row r="251" customFormat="false" ht="15" hidden="false" customHeight="false" outlineLevel="0" collapsed="false">
      <c r="A251" s="2" t="str">
        <f aca="false">Clean!A251</f>
        <v>CL00250</v>
      </c>
      <c r="B251" s="3" t="n">
        <f aca="false">Clean!B251</f>
        <v>52</v>
      </c>
      <c r="C251" s="3" t="n">
        <f aca="false">IF(B251="",Strategies!$B$5,B251)</f>
        <v>52</v>
      </c>
      <c r="D251" s="3" t="n">
        <f aca="false">IF(B251="",1,0)</f>
        <v>0</v>
      </c>
      <c r="E251" s="2" t="str">
        <f aca="false">Clean!E251</f>
        <v>Manual worker</v>
      </c>
      <c r="F251" s="2" t="str">
        <f aca="false">IF(E251="","Unknown",E251)</f>
        <v>Manual worker</v>
      </c>
      <c r="G251" s="4" t="n">
        <f aca="false">Clean!G251</f>
        <v>19600</v>
      </c>
      <c r="H251" s="4" t="n">
        <f aca="false">IF(G251="",Strategies!$B$7,G251)</f>
        <v>19600</v>
      </c>
      <c r="I251" s="4" t="n">
        <f aca="false">IF(G251="",Strategies!$B$8,G251)</f>
        <v>19600</v>
      </c>
      <c r="J251" s="4" t="n">
        <f aca="false">IF(G251="",IFERROR(VLOOKUP(E251,Strategies!$A$26:$G$35,7,FALSE()),Strategies!$B$8),G251)</f>
        <v>19600</v>
      </c>
      <c r="K251" s="3" t="n">
        <f aca="false">IF(G251="",1,0)</f>
        <v>0</v>
      </c>
      <c r="L251" s="3" t="n">
        <f aca="false">Clean!H251</f>
        <v>21</v>
      </c>
      <c r="M251" s="5" t="n">
        <f aca="false">Clean!I251</f>
        <v>38414</v>
      </c>
      <c r="N251" s="3" t="n">
        <f aca="false">IF(L251="",IF(M251="",Strategies!$B$6,DATEDIF(M251,DATE(2026,9,13),"y")),L251)</f>
        <v>21</v>
      </c>
      <c r="O251" s="2" t="str">
        <f aca="false">IF(L251&lt;&gt;"","observed",IF(M251&lt;&gt;"","derived from date","median (fallback)"))</f>
        <v>observed</v>
      </c>
      <c r="P251" s="4" t="str">
        <f aca="false">Clean!M251</f>
        <v/>
      </c>
      <c r="Q251" s="4" t="n">
        <f aca="false">IF(P251="",Strategies!$B$9,P251)</f>
        <v>10652.68</v>
      </c>
      <c r="R251" s="3" t="n">
        <f aca="false">IF(P251="",1,0)</f>
        <v>1</v>
      </c>
      <c r="S251" s="3" t="n">
        <f aca="false">Clean!U251</f>
        <v>628</v>
      </c>
      <c r="T251" s="3" t="n">
        <f aca="false">IF(S251="",Strategies!$B$10,S251)</f>
        <v>628</v>
      </c>
      <c r="U251" s="2" t="str">
        <f aca="false">Clean!J251</f>
        <v>Online Banking</v>
      </c>
      <c r="V251" s="2" t="str">
        <f aca="false">IF(U251="",Strategies!$B$11,U251)</f>
        <v>Online Banking</v>
      </c>
      <c r="W251" s="2" t="str">
        <f aca="false">IF(U251="","Unknown",U251)</f>
        <v>Online Banking</v>
      </c>
      <c r="X251" s="4" t="n">
        <f aca="false">Clean!Q251</f>
        <v>5000</v>
      </c>
      <c r="Y251" s="4" t="n">
        <f aca="false">Clean!R251</f>
        <v>2353.17</v>
      </c>
      <c r="Z251" s="4" t="n">
        <f aca="false">IF(X251="",IF(Y251="",0,""),X251)</f>
        <v>5000</v>
      </c>
      <c r="AA251" s="4" t="n">
        <f aca="false">IF(Y251="",IF(X251="",0,IF(X251=0,0,ROUND(X251*Strategies!$B$12,2))),Y251)</f>
        <v>2353.17</v>
      </c>
      <c r="AB251" s="2" t="str">
        <f aca="false">IF(AND(X251="",Y251=""),"no card (structural)",IF(X251="","limit missing – verify",IF(Y251="","spend imputed by ratio","complete")))</f>
        <v>complete</v>
      </c>
      <c r="AC251" s="4" t="n">
        <f aca="false">Clean!S251</f>
        <v>91000</v>
      </c>
      <c r="AD251" s="4" t="n">
        <f aca="false">Clean!T251</f>
        <v>660</v>
      </c>
      <c r="AE251" s="4" t="n">
        <f aca="false">IF(AC251="",IF(AD251="",0,""),AC251)</f>
        <v>91000</v>
      </c>
      <c r="AF251" s="4" t="n">
        <f aca="false">IF(AD251="",IF(AC251="",0,IF(AC251=0,0,ROUND(AC251*Strategies!$B$13,0))),AD251)</f>
        <v>660</v>
      </c>
      <c r="AG251" s="3" t="n">
        <f aca="false">Clean!V251</f>
        <v>0</v>
      </c>
      <c r="AH251" s="3" t="n">
        <f aca="false">IF(AG251="",0,AG251)</f>
        <v>0</v>
      </c>
      <c r="AI251" s="3" t="n">
        <f aca="false">IF(AG251="",1,0)</f>
        <v>0</v>
      </c>
      <c r="AJ251" s="3" t="n">
        <f aca="false">Missing_Matrix!W251</f>
        <v>1</v>
      </c>
      <c r="AK251" s="2" t="str">
        <f aca="false">IF(AJ251=0,"keep","drop")</f>
        <v>drop</v>
      </c>
      <c r="AL251" s="2" t="str">
        <f aca="false">IF(Missing_Matrix!B251+Missing_Matrix!G251+Missing_Matrix!H251+Missing_Matrix!J251+Missing_Matrix!K251+Missing_Matrix!L251+Missing_Matrix!M251+Missing_Matrix!U251=0,"keep","drop")</f>
        <v>drop</v>
      </c>
    </row>
    <row r="252" customFormat="false" ht="15" hidden="false" customHeight="false" outlineLevel="0" collapsed="false">
      <c r="A252" s="2" t="str">
        <f aca="false">Clean!A252</f>
        <v>CL00251</v>
      </c>
      <c r="B252" s="3" t="n">
        <f aca="false">Clean!B252</f>
        <v>50</v>
      </c>
      <c r="C252" s="3" t="n">
        <f aca="false">IF(B252="",Strategies!$B$5,B252)</f>
        <v>50</v>
      </c>
      <c r="D252" s="3" t="n">
        <f aca="false">IF(B252="",1,0)</f>
        <v>0</v>
      </c>
      <c r="E252" s="2" t="str">
        <f aca="false">Clean!E252</f>
        <v>Employee</v>
      </c>
      <c r="F252" s="2" t="str">
        <f aca="false">IF(E252="","Unknown",E252)</f>
        <v>Employee</v>
      </c>
      <c r="G252" s="4" t="n">
        <f aca="false">Clean!G252</f>
        <v>27600</v>
      </c>
      <c r="H252" s="4" t="n">
        <f aca="false">IF(G252="",Strategies!$B$7,G252)</f>
        <v>27600</v>
      </c>
      <c r="I252" s="4" t="n">
        <f aca="false">IF(G252="",Strategies!$B$8,G252)</f>
        <v>27600</v>
      </c>
      <c r="J252" s="4" t="n">
        <f aca="false">IF(G252="",IFERROR(VLOOKUP(E252,Strategies!$A$26:$G$35,7,FALSE()),Strategies!$B$8),G252)</f>
        <v>27600</v>
      </c>
      <c r="K252" s="3" t="n">
        <f aca="false">IF(G252="",1,0)</f>
        <v>0</v>
      </c>
      <c r="L252" s="3" t="n">
        <f aca="false">Clean!H252</f>
        <v>7</v>
      </c>
      <c r="M252" s="5" t="n">
        <f aca="false">Clean!I252</f>
        <v>43570</v>
      </c>
      <c r="N252" s="3" t="n">
        <f aca="false">IF(L252="",IF(M252="",Strategies!$B$6,DATEDIF(M252,DATE(2026,9,13),"y")),L252)</f>
        <v>7</v>
      </c>
      <c r="O252" s="2" t="str">
        <f aca="false">IF(L252&lt;&gt;"","observed",IF(M252&lt;&gt;"","derived from date","median (fallback)"))</f>
        <v>observed</v>
      </c>
      <c r="P252" s="4" t="n">
        <f aca="false">Clean!M252</f>
        <v>0</v>
      </c>
      <c r="Q252" s="4" t="n">
        <f aca="false">IF(P252="",Strategies!$B$9,P252)</f>
        <v>0</v>
      </c>
      <c r="R252" s="3" t="n">
        <f aca="false">IF(P252="",1,0)</f>
        <v>0</v>
      </c>
      <c r="S252" s="3" t="n">
        <f aca="false">Clean!U252</f>
        <v>768</v>
      </c>
      <c r="T252" s="3" t="n">
        <f aca="false">IF(S252="",Strategies!$B$10,S252)</f>
        <v>768</v>
      </c>
      <c r="U252" s="2" t="str">
        <f aca="false">Clean!J252</f>
        <v>Branch</v>
      </c>
      <c r="V252" s="2" t="str">
        <f aca="false">IF(U252="",Strategies!$B$11,U252)</f>
        <v>Branch</v>
      </c>
      <c r="W252" s="2" t="str">
        <f aca="false">IF(U252="","Unknown",U252)</f>
        <v>Branch</v>
      </c>
      <c r="X252" s="4" t="n">
        <f aca="false">Clean!Q252</f>
        <v>3500</v>
      </c>
      <c r="Y252" s="4" t="n">
        <f aca="false">Clean!R252</f>
        <v>842.97</v>
      </c>
      <c r="Z252" s="4" t="n">
        <f aca="false">IF(X252="",IF(Y252="",0,""),X252)</f>
        <v>3500</v>
      </c>
      <c r="AA252" s="4" t="n">
        <f aca="false">IF(Y252="",IF(X252="",0,IF(X252=0,0,ROUND(X252*Strategies!$B$12,2))),Y252)</f>
        <v>842.97</v>
      </c>
      <c r="AB252" s="2" t="str">
        <f aca="false">IF(AND(X252="",Y252=""),"no card (structural)",IF(X252="","limit missing – verify",IF(Y252="","spend imputed by ratio","complete")))</f>
        <v>complete</v>
      </c>
      <c r="AC252" s="4" t="str">
        <f aca="false">Clean!S252</f>
        <v/>
      </c>
      <c r="AD252" s="4" t="str">
        <f aca="false">Clean!T252</f>
        <v/>
      </c>
      <c r="AE252" s="4" t="n">
        <f aca="false">IF(AC252="",IF(AD252="",0,""),AC252)</f>
        <v>0</v>
      </c>
      <c r="AF252" s="4" t="n">
        <f aca="false">IF(AD252="",IF(AC252="",0,IF(AC252=0,0,ROUND(AC252*Strategies!$B$13,0))),AD252)</f>
        <v>0</v>
      </c>
      <c r="AG252" s="3" t="n">
        <f aca="false">Clean!V252</f>
        <v>0</v>
      </c>
      <c r="AH252" s="3" t="n">
        <f aca="false">IF(AG252="",0,AG252)</f>
        <v>0</v>
      </c>
      <c r="AI252" s="3" t="n">
        <f aca="false">IF(AG252="",1,0)</f>
        <v>0</v>
      </c>
      <c r="AJ252" s="3" t="n">
        <f aca="false">Missing_Matrix!W252</f>
        <v>3</v>
      </c>
      <c r="AK252" s="2" t="str">
        <f aca="false">IF(AJ252=0,"keep","drop")</f>
        <v>drop</v>
      </c>
      <c r="AL252" s="2" t="str">
        <f aca="false">IF(Missing_Matrix!B252+Missing_Matrix!G252+Missing_Matrix!H252+Missing_Matrix!J252+Missing_Matrix!K252+Missing_Matrix!L252+Missing_Matrix!M252+Missing_Matrix!U252=0,"keep","drop")</f>
        <v>keep</v>
      </c>
    </row>
    <row r="253" customFormat="false" ht="15" hidden="false" customHeight="false" outlineLevel="0" collapsed="false">
      <c r="A253" s="2" t="str">
        <f aca="false">Clean!A253</f>
        <v>CL00252</v>
      </c>
      <c r="B253" s="3" t="n">
        <f aca="false">Clean!B253</f>
        <v>39</v>
      </c>
      <c r="C253" s="3" t="n">
        <f aca="false">IF(B253="",Strategies!$B$5,B253)</f>
        <v>39</v>
      </c>
      <c r="D253" s="3" t="n">
        <f aca="false">IF(B253="",1,0)</f>
        <v>0</v>
      </c>
      <c r="E253" s="2" t="str">
        <f aca="false">Clean!E253</f>
        <v>Manual worker</v>
      </c>
      <c r="F253" s="2" t="str">
        <f aca="false">IF(E253="","Unknown",E253)</f>
        <v>Manual worker</v>
      </c>
      <c r="G253" s="4" t="n">
        <f aca="false">Clean!G253</f>
        <v>22700</v>
      </c>
      <c r="H253" s="4" t="n">
        <f aca="false">IF(G253="",Strategies!$B$7,G253)</f>
        <v>22700</v>
      </c>
      <c r="I253" s="4" t="n">
        <f aca="false">IF(G253="",Strategies!$B$8,G253)</f>
        <v>22700</v>
      </c>
      <c r="J253" s="4" t="n">
        <f aca="false">IF(G253="",IFERROR(VLOOKUP(E253,Strategies!$A$26:$G$35,7,FALSE()),Strategies!$B$8),G253)</f>
        <v>22700</v>
      </c>
      <c r="K253" s="3" t="n">
        <f aca="false">IF(G253="",1,0)</f>
        <v>0</v>
      </c>
      <c r="L253" s="3" t="n">
        <f aca="false">Clean!H253</f>
        <v>11</v>
      </c>
      <c r="M253" s="5" t="n">
        <f aca="false">Clean!I253</f>
        <v>42228</v>
      </c>
      <c r="N253" s="3" t="n">
        <f aca="false">IF(L253="",IF(M253="",Strategies!$B$6,DATEDIF(M253,DATE(2026,9,13),"y")),L253)</f>
        <v>11</v>
      </c>
      <c r="O253" s="2" t="str">
        <f aca="false">IF(L253&lt;&gt;"","observed",IF(M253&lt;&gt;"","derived from date","median (fallback)"))</f>
        <v>observed</v>
      </c>
      <c r="P253" s="4" t="n">
        <f aca="false">Clean!M253</f>
        <v>27516.9</v>
      </c>
      <c r="Q253" s="4" t="n">
        <f aca="false">IF(P253="",Strategies!$B$9,P253)</f>
        <v>27516.9</v>
      </c>
      <c r="R253" s="3" t="n">
        <f aca="false">IF(P253="",1,0)</f>
        <v>0</v>
      </c>
      <c r="S253" s="3" t="n">
        <f aca="false">Clean!U253</f>
        <v>574</v>
      </c>
      <c r="T253" s="3" t="n">
        <f aca="false">IF(S253="",Strategies!$B$10,S253)</f>
        <v>574</v>
      </c>
      <c r="U253" s="2" t="str">
        <f aca="false">Clean!J253</f>
        <v>Online Banking</v>
      </c>
      <c r="V253" s="2" t="str">
        <f aca="false">IF(U253="",Strategies!$B$11,U253)</f>
        <v>Online Banking</v>
      </c>
      <c r="W253" s="2" t="str">
        <f aca="false">IF(U253="","Unknown",U253)</f>
        <v>Online Banking</v>
      </c>
      <c r="X253" s="4" t="n">
        <f aca="false">Clean!Q253</f>
        <v>3000</v>
      </c>
      <c r="Y253" s="4" t="n">
        <f aca="false">Clean!R253</f>
        <v>189.29</v>
      </c>
      <c r="Z253" s="4" t="n">
        <f aca="false">IF(X253="",IF(Y253="",0,""),X253)</f>
        <v>3000</v>
      </c>
      <c r="AA253" s="4" t="n">
        <f aca="false">IF(Y253="",IF(X253="",0,IF(X253=0,0,ROUND(X253*Strategies!$B$12,2))),Y253)</f>
        <v>189.29</v>
      </c>
      <c r="AB253" s="2" t="str">
        <f aca="false">IF(AND(X253="",Y253=""),"no card (structural)",IF(X253="","limit missing – verify",IF(Y253="","spend imputed by ratio","complete")))</f>
        <v>complete</v>
      </c>
      <c r="AC253" s="4" t="n">
        <f aca="false">Clean!S253</f>
        <v>96000</v>
      </c>
      <c r="AD253" s="4" t="n">
        <f aca="false">Clean!T253</f>
        <v>630</v>
      </c>
      <c r="AE253" s="4" t="n">
        <f aca="false">IF(AC253="",IF(AD253="",0,""),AC253)</f>
        <v>96000</v>
      </c>
      <c r="AF253" s="4" t="n">
        <f aca="false">IF(AD253="",IF(AC253="",0,IF(AC253=0,0,ROUND(AC253*Strategies!$B$13,0))),AD253)</f>
        <v>630</v>
      </c>
      <c r="AG253" s="3" t="n">
        <f aca="false">Clean!V253</f>
        <v>1</v>
      </c>
      <c r="AH253" s="3" t="n">
        <f aca="false">IF(AG253="",0,AG253)</f>
        <v>1</v>
      </c>
      <c r="AI253" s="3" t="n">
        <f aca="false">IF(AG253="",1,0)</f>
        <v>0</v>
      </c>
      <c r="AJ253" s="3" t="n">
        <f aca="false">Missing_Matrix!W253</f>
        <v>1</v>
      </c>
      <c r="AK253" s="2" t="str">
        <f aca="false">IF(AJ253=0,"keep","drop")</f>
        <v>drop</v>
      </c>
      <c r="AL253" s="2" t="str">
        <f aca="false">IF(Missing_Matrix!B253+Missing_Matrix!G253+Missing_Matrix!H253+Missing_Matrix!J253+Missing_Matrix!K253+Missing_Matrix!L253+Missing_Matrix!M253+Missing_Matrix!U253=0,"keep","drop")</f>
        <v>drop</v>
      </c>
    </row>
    <row r="254" customFormat="false" ht="15" hidden="false" customHeight="false" outlineLevel="0" collapsed="false">
      <c r="A254" s="2" t="str">
        <f aca="false">Clean!A254</f>
        <v>CL00253</v>
      </c>
      <c r="B254" s="3" t="n">
        <f aca="false">Clean!B254</f>
        <v>51</v>
      </c>
      <c r="C254" s="3" t="n">
        <f aca="false">IF(B254="",Strategies!$B$5,B254)</f>
        <v>51</v>
      </c>
      <c r="D254" s="3" t="n">
        <f aca="false">IF(B254="",1,0)</f>
        <v>0</v>
      </c>
      <c r="E254" s="2" t="str">
        <f aca="false">Clean!E254</f>
        <v>Self-employed</v>
      </c>
      <c r="F254" s="2" t="str">
        <f aca="false">IF(E254="","Unknown",E254)</f>
        <v>Self-employed</v>
      </c>
      <c r="G254" s="4" t="n">
        <f aca="false">Clean!G254</f>
        <v>37500</v>
      </c>
      <c r="H254" s="4" t="n">
        <f aca="false">IF(G254="",Strategies!$B$7,G254)</f>
        <v>37500</v>
      </c>
      <c r="I254" s="4" t="n">
        <f aca="false">IF(G254="",Strategies!$B$8,G254)</f>
        <v>37500</v>
      </c>
      <c r="J254" s="4" t="n">
        <f aca="false">IF(G254="",IFERROR(VLOOKUP(E254,Strategies!$A$26:$G$35,7,FALSE()),Strategies!$B$8),G254)</f>
        <v>37500</v>
      </c>
      <c r="K254" s="3" t="n">
        <f aca="false">IF(G254="",1,0)</f>
        <v>0</v>
      </c>
      <c r="L254" s="3" t="n">
        <f aca="false">Clean!H254</f>
        <v>9</v>
      </c>
      <c r="M254" s="5" t="n">
        <f aca="false">Clean!I254</f>
        <v>42695</v>
      </c>
      <c r="N254" s="3" t="n">
        <f aca="false">IF(L254="",IF(M254="",Strategies!$B$6,DATEDIF(M254,DATE(2026,9,13),"y")),L254)</f>
        <v>9</v>
      </c>
      <c r="O254" s="2" t="str">
        <f aca="false">IF(L254&lt;&gt;"","observed",IF(M254&lt;&gt;"","derived from date","median (fallback)"))</f>
        <v>observed</v>
      </c>
      <c r="P254" s="4" t="n">
        <f aca="false">Clean!M254</f>
        <v>32417.73</v>
      </c>
      <c r="Q254" s="4" t="n">
        <f aca="false">IF(P254="",Strategies!$B$9,P254)</f>
        <v>32417.73</v>
      </c>
      <c r="R254" s="3" t="n">
        <f aca="false">IF(P254="",1,0)</f>
        <v>0</v>
      </c>
      <c r="S254" s="3" t="n">
        <f aca="false">Clean!U254</f>
        <v>629</v>
      </c>
      <c r="T254" s="3" t="n">
        <f aca="false">IF(S254="",Strategies!$B$10,S254)</f>
        <v>629</v>
      </c>
      <c r="U254" s="2" t="str">
        <f aca="false">Clean!J254</f>
        <v>Online Banking</v>
      </c>
      <c r="V254" s="2" t="str">
        <f aca="false">IF(U254="",Strategies!$B$11,U254)</f>
        <v>Online Banking</v>
      </c>
      <c r="W254" s="2" t="str">
        <f aca="false">IF(U254="","Unknown",U254)</f>
        <v>Online Banking</v>
      </c>
      <c r="X254" s="4" t="str">
        <f aca="false">Clean!Q254</f>
        <v/>
      </c>
      <c r="Y254" s="4" t="str">
        <f aca="false">Clean!R254</f>
        <v/>
      </c>
      <c r="Z254" s="4" t="n">
        <f aca="false">IF(X254="",IF(Y254="",0,""),X254)</f>
        <v>0</v>
      </c>
      <c r="AA254" s="4" t="n">
        <f aca="false">IF(Y254="",IF(X254="",0,IF(X254=0,0,ROUND(X254*Strategies!$B$12,2))),Y254)</f>
        <v>0</v>
      </c>
      <c r="AB254" s="2" t="str">
        <f aca="false">IF(AND(X254="",Y254=""),"no card (structural)",IF(X254="","limit missing – verify",IF(Y254="","spend imputed by ratio","complete")))</f>
        <v>no card (structural)</v>
      </c>
      <c r="AC254" s="4" t="n">
        <f aca="false">Clean!S254</f>
        <v>0</v>
      </c>
      <c r="AD254" s="4" t="n">
        <f aca="false">Clean!T254</f>
        <v>0</v>
      </c>
      <c r="AE254" s="4" t="n">
        <f aca="false">IF(AC254="",IF(AD254="",0,""),AC254)</f>
        <v>0</v>
      </c>
      <c r="AF254" s="4" t="n">
        <f aca="false">IF(AD254="",IF(AC254="",0,IF(AC254=0,0,ROUND(AC254*Strategies!$B$13,0))),AD254)</f>
        <v>0</v>
      </c>
      <c r="AG254" s="3" t="n">
        <f aca="false">Clean!V254</f>
        <v>1</v>
      </c>
      <c r="AH254" s="3" t="n">
        <f aca="false">IF(AG254="",0,AG254)</f>
        <v>1</v>
      </c>
      <c r="AI254" s="3" t="n">
        <f aca="false">IF(AG254="",1,0)</f>
        <v>0</v>
      </c>
      <c r="AJ254" s="3" t="n">
        <f aca="false">Missing_Matrix!W254</f>
        <v>2</v>
      </c>
      <c r="AK254" s="2" t="str">
        <f aca="false">IF(AJ254=0,"keep","drop")</f>
        <v>drop</v>
      </c>
      <c r="AL254" s="2" t="str">
        <f aca="false">IF(Missing_Matrix!B254+Missing_Matrix!G254+Missing_Matrix!H254+Missing_Matrix!J254+Missing_Matrix!K254+Missing_Matrix!L254+Missing_Matrix!M254+Missing_Matrix!U254=0,"keep","drop")</f>
        <v>keep</v>
      </c>
    </row>
    <row r="255" customFormat="false" ht="15" hidden="false" customHeight="false" outlineLevel="0" collapsed="false">
      <c r="A255" s="2" t="str">
        <f aca="false">Clean!A255</f>
        <v>CL00254</v>
      </c>
      <c r="B255" s="3" t="n">
        <f aca="false">Clean!B255</f>
        <v>45</v>
      </c>
      <c r="C255" s="3" t="n">
        <f aca="false">IF(B255="",Strategies!$B$5,B255)</f>
        <v>45</v>
      </c>
      <c r="D255" s="3" t="n">
        <f aca="false">IF(B255="",1,0)</f>
        <v>0</v>
      </c>
      <c r="E255" s="2" t="str">
        <f aca="false">Clean!E255</f>
        <v>Manual worker</v>
      </c>
      <c r="F255" s="2" t="str">
        <f aca="false">IF(E255="","Unknown",E255)</f>
        <v>Manual worker</v>
      </c>
      <c r="G255" s="4" t="n">
        <f aca="false">Clean!G255</f>
        <v>29400</v>
      </c>
      <c r="H255" s="4" t="n">
        <f aca="false">IF(G255="",Strategies!$B$7,G255)</f>
        <v>29400</v>
      </c>
      <c r="I255" s="4" t="n">
        <f aca="false">IF(G255="",Strategies!$B$8,G255)</f>
        <v>29400</v>
      </c>
      <c r="J255" s="4" t="n">
        <f aca="false">IF(G255="",IFERROR(VLOOKUP(E255,Strategies!$A$26:$G$35,7,FALSE()),Strategies!$B$8),G255)</f>
        <v>29400</v>
      </c>
      <c r="K255" s="3" t="n">
        <f aca="false">IF(G255="",1,0)</f>
        <v>0</v>
      </c>
      <c r="L255" s="3" t="n">
        <f aca="false">Clean!H255</f>
        <v>14</v>
      </c>
      <c r="M255" s="5" t="n">
        <f aca="false">Clean!I255</f>
        <v>41077</v>
      </c>
      <c r="N255" s="3" t="n">
        <f aca="false">IF(L255="",IF(M255="",Strategies!$B$6,DATEDIF(M255,DATE(2026,9,13),"y")),L255)</f>
        <v>14</v>
      </c>
      <c r="O255" s="2" t="str">
        <f aca="false">IF(L255&lt;&gt;"","observed",IF(M255&lt;&gt;"","derived from date","median (fallback)"))</f>
        <v>observed</v>
      </c>
      <c r="P255" s="4" t="n">
        <f aca="false">Clean!M255</f>
        <v>33730.92</v>
      </c>
      <c r="Q255" s="4" t="n">
        <f aca="false">IF(P255="",Strategies!$B$9,P255)</f>
        <v>33730.92</v>
      </c>
      <c r="R255" s="3" t="n">
        <f aca="false">IF(P255="",1,0)</f>
        <v>0</v>
      </c>
      <c r="S255" s="3" t="n">
        <f aca="false">Clean!U255</f>
        <v>634</v>
      </c>
      <c r="T255" s="3" t="n">
        <f aca="false">IF(S255="",Strategies!$B$10,S255)</f>
        <v>634</v>
      </c>
      <c r="U255" s="2" t="str">
        <f aca="false">Clean!J255</f>
        <v>App</v>
      </c>
      <c r="V255" s="2" t="str">
        <f aca="false">IF(U255="",Strategies!$B$11,U255)</f>
        <v>App</v>
      </c>
      <c r="W255" s="2" t="str">
        <f aca="false">IF(U255="","Unknown",U255)</f>
        <v>App</v>
      </c>
      <c r="X255" s="4" t="n">
        <f aca="false">Clean!Q255</f>
        <v>7000</v>
      </c>
      <c r="Y255" s="4" t="n">
        <f aca="false">Clean!R255</f>
        <v>2056.51</v>
      </c>
      <c r="Z255" s="4" t="n">
        <f aca="false">IF(X255="",IF(Y255="",0,""),X255)</f>
        <v>7000</v>
      </c>
      <c r="AA255" s="4" t="n">
        <f aca="false">IF(Y255="",IF(X255="",0,IF(X255=0,0,ROUND(X255*Strategies!$B$12,2))),Y255)</f>
        <v>2056.51</v>
      </c>
      <c r="AB255" s="2" t="str">
        <f aca="false">IF(AND(X255="",Y255=""),"no card (structural)",IF(X255="","limit missing – verify",IF(Y255="","spend imputed by ratio","complete")))</f>
        <v>complete</v>
      </c>
      <c r="AC255" s="4" t="n">
        <f aca="false">Clean!S255</f>
        <v>71000</v>
      </c>
      <c r="AD255" s="4" t="n">
        <f aca="false">Clean!T255</f>
        <v>495</v>
      </c>
      <c r="AE255" s="4" t="n">
        <f aca="false">IF(AC255="",IF(AD255="",0,""),AC255)</f>
        <v>71000</v>
      </c>
      <c r="AF255" s="4" t="n">
        <f aca="false">IF(AD255="",IF(AC255="",0,IF(AC255=0,0,ROUND(AC255*Strategies!$B$13,0))),AD255)</f>
        <v>495</v>
      </c>
      <c r="AG255" s="3" t="n">
        <f aca="false">Clean!V255</f>
        <v>0</v>
      </c>
      <c r="AH255" s="3" t="n">
        <f aca="false">IF(AG255="",0,AG255)</f>
        <v>0</v>
      </c>
      <c r="AI255" s="3" t="n">
        <f aca="false">IF(AG255="",1,0)</f>
        <v>0</v>
      </c>
      <c r="AJ255" s="3" t="n">
        <f aca="false">Missing_Matrix!W255</f>
        <v>0</v>
      </c>
      <c r="AK255" s="2" t="str">
        <f aca="false">IF(AJ255=0,"keep","drop")</f>
        <v>keep</v>
      </c>
      <c r="AL255" s="2" t="str">
        <f aca="false">IF(Missing_Matrix!B255+Missing_Matrix!G255+Missing_Matrix!H255+Missing_Matrix!J255+Missing_Matrix!K255+Missing_Matrix!L255+Missing_Matrix!M255+Missing_Matrix!U255=0,"keep","drop")</f>
        <v>keep</v>
      </c>
    </row>
    <row r="256" customFormat="false" ht="15" hidden="false" customHeight="false" outlineLevel="0" collapsed="false">
      <c r="A256" s="2" t="str">
        <f aca="false">Clean!A256</f>
        <v>CL00255</v>
      </c>
      <c r="B256" s="3" t="n">
        <f aca="false">Clean!B256</f>
        <v>55</v>
      </c>
      <c r="C256" s="3" t="n">
        <f aca="false">IF(B256="",Strategies!$B$5,B256)</f>
        <v>55</v>
      </c>
      <c r="D256" s="3" t="n">
        <f aca="false">IF(B256="",1,0)</f>
        <v>0</v>
      </c>
      <c r="E256" s="2" t="str">
        <f aca="false">Clean!E256</f>
        <v/>
      </c>
      <c r="F256" s="2" t="str">
        <f aca="false">IF(E256="","Unknown",E256)</f>
        <v>Unknown</v>
      </c>
      <c r="G256" s="4" t="n">
        <f aca="false">Clean!G256</f>
        <v>29400</v>
      </c>
      <c r="H256" s="4" t="n">
        <f aca="false">IF(G256="",Strategies!$B$7,G256)</f>
        <v>29400</v>
      </c>
      <c r="I256" s="4" t="n">
        <f aca="false">IF(G256="",Strategies!$B$8,G256)</f>
        <v>29400</v>
      </c>
      <c r="J256" s="4" t="n">
        <f aca="false">IF(G256="",IFERROR(VLOOKUP(E256,Strategies!$A$26:$G$35,7,FALSE()),Strategies!$B$8),G256)</f>
        <v>29400</v>
      </c>
      <c r="K256" s="3" t="n">
        <f aca="false">IF(G256="",1,0)</f>
        <v>0</v>
      </c>
      <c r="L256" s="3" t="n">
        <f aca="false">Clean!H256</f>
        <v>15</v>
      </c>
      <c r="M256" s="5" t="n">
        <f aca="false">Clean!I256</f>
        <v>40720</v>
      </c>
      <c r="N256" s="3" t="n">
        <f aca="false">IF(L256="",IF(M256="",Strategies!$B$6,DATEDIF(M256,DATE(2026,9,13),"y")),L256)</f>
        <v>15</v>
      </c>
      <c r="O256" s="2" t="str">
        <f aca="false">IF(L256&lt;&gt;"","observed",IF(M256&lt;&gt;"","derived from date","median (fallback)"))</f>
        <v>observed</v>
      </c>
      <c r="P256" s="4" t="n">
        <f aca="false">Clean!M256</f>
        <v>26216.16</v>
      </c>
      <c r="Q256" s="4" t="n">
        <f aca="false">IF(P256="",Strategies!$B$9,P256)</f>
        <v>26216.16</v>
      </c>
      <c r="R256" s="3" t="n">
        <f aca="false">IF(P256="",1,0)</f>
        <v>0</v>
      </c>
      <c r="S256" s="3" t="n">
        <f aca="false">Clean!U256</f>
        <v>631</v>
      </c>
      <c r="T256" s="3" t="n">
        <f aca="false">IF(S256="",Strategies!$B$10,S256)</f>
        <v>631</v>
      </c>
      <c r="U256" s="2" t="str">
        <f aca="false">Clean!J256</f>
        <v>Branch</v>
      </c>
      <c r="V256" s="2" t="str">
        <f aca="false">IF(U256="",Strategies!$B$11,U256)</f>
        <v>Branch</v>
      </c>
      <c r="W256" s="2" t="str">
        <f aca="false">IF(U256="","Unknown",U256)</f>
        <v>Branch</v>
      </c>
      <c r="X256" s="4" t="n">
        <f aca="false">Clean!Q256</f>
        <v>7000</v>
      </c>
      <c r="Y256" s="4" t="n">
        <f aca="false">Clean!R256</f>
        <v>2269.33</v>
      </c>
      <c r="Z256" s="4" t="n">
        <f aca="false">IF(X256="",IF(Y256="",0,""),X256)</f>
        <v>7000</v>
      </c>
      <c r="AA256" s="4" t="n">
        <f aca="false">IF(Y256="",IF(X256="",0,IF(X256=0,0,ROUND(X256*Strategies!$B$12,2))),Y256)</f>
        <v>2269.33</v>
      </c>
      <c r="AB256" s="2" t="str">
        <f aca="false">IF(AND(X256="",Y256=""),"no card (structural)",IF(X256="","limit missing – verify",IF(Y256="","spend imputed by ratio","complete")))</f>
        <v>complete</v>
      </c>
      <c r="AC256" s="4" t="n">
        <f aca="false">Clean!S256</f>
        <v>59000</v>
      </c>
      <c r="AD256" s="4" t="n">
        <f aca="false">Clean!T256</f>
        <v>391</v>
      </c>
      <c r="AE256" s="4" t="n">
        <f aca="false">IF(AC256="",IF(AD256="",0,""),AC256)</f>
        <v>59000</v>
      </c>
      <c r="AF256" s="4" t="n">
        <f aca="false">IF(AD256="",IF(AC256="",0,IF(AC256=0,0,ROUND(AC256*Strategies!$B$13,0))),AD256)</f>
        <v>391</v>
      </c>
      <c r="AG256" s="3" t="str">
        <f aca="false">Clean!V256</f>
        <v/>
      </c>
      <c r="AH256" s="3" t="n">
        <f aca="false">IF(AG256="",0,AG256)</f>
        <v>0</v>
      </c>
      <c r="AI256" s="3" t="n">
        <f aca="false">IF(AG256="",1,0)</f>
        <v>1</v>
      </c>
      <c r="AJ256" s="3" t="n">
        <f aca="false">Missing_Matrix!W256</f>
        <v>2</v>
      </c>
      <c r="AK256" s="2" t="str">
        <f aca="false">IF(AJ256=0,"keep","drop")</f>
        <v>drop</v>
      </c>
      <c r="AL256" s="2" t="str">
        <f aca="false">IF(Missing_Matrix!B256+Missing_Matrix!G256+Missing_Matrix!H256+Missing_Matrix!J256+Missing_Matrix!K256+Missing_Matrix!L256+Missing_Matrix!M256+Missing_Matrix!U256=0,"keep","drop")</f>
        <v>keep</v>
      </c>
    </row>
    <row r="257" customFormat="false" ht="15" hidden="false" customHeight="false" outlineLevel="0" collapsed="false">
      <c r="A257" s="2" t="str">
        <f aca="false">Clean!A257</f>
        <v>CL00256</v>
      </c>
      <c r="B257" s="3" t="n">
        <f aca="false">Clean!B257</f>
        <v>35</v>
      </c>
      <c r="C257" s="3" t="n">
        <f aca="false">IF(B257="",Strategies!$B$5,B257)</f>
        <v>35</v>
      </c>
      <c r="D257" s="3" t="n">
        <f aca="false">IF(B257="",1,0)</f>
        <v>0</v>
      </c>
      <c r="E257" s="2" t="str">
        <f aca="false">Clean!E257</f>
        <v>Employee</v>
      </c>
      <c r="F257" s="2" t="str">
        <f aca="false">IF(E257="","Unknown",E257)</f>
        <v>Employee</v>
      </c>
      <c r="G257" s="4" t="n">
        <f aca="false">Clean!G257</f>
        <v>17000</v>
      </c>
      <c r="H257" s="4" t="n">
        <f aca="false">IF(G257="",Strategies!$B$7,G257)</f>
        <v>17000</v>
      </c>
      <c r="I257" s="4" t="n">
        <f aca="false">IF(G257="",Strategies!$B$8,G257)</f>
        <v>17000</v>
      </c>
      <c r="J257" s="4" t="n">
        <f aca="false">IF(G257="",IFERROR(VLOOKUP(E257,Strategies!$A$26:$G$35,7,FALSE()),Strategies!$B$8),G257)</f>
        <v>17000</v>
      </c>
      <c r="K257" s="3" t="n">
        <f aca="false">IF(G257="",1,0)</f>
        <v>0</v>
      </c>
      <c r="L257" s="3" t="n">
        <f aca="false">Clean!H257</f>
        <v>6</v>
      </c>
      <c r="M257" s="5" t="n">
        <f aca="false">Clean!I257</f>
        <v>43794</v>
      </c>
      <c r="N257" s="3" t="n">
        <f aca="false">IF(L257="",IF(M257="",Strategies!$B$6,DATEDIF(M257,DATE(2026,9,13),"y")),L257)</f>
        <v>6</v>
      </c>
      <c r="O257" s="2" t="str">
        <f aca="false">IF(L257&lt;&gt;"","observed",IF(M257&lt;&gt;"","derived from date","median (fallback)"))</f>
        <v>observed</v>
      </c>
      <c r="P257" s="4" t="n">
        <f aca="false">Clean!M257</f>
        <v>10651.66</v>
      </c>
      <c r="Q257" s="4" t="n">
        <f aca="false">IF(P257="",Strategies!$B$9,P257)</f>
        <v>10651.66</v>
      </c>
      <c r="R257" s="3" t="n">
        <f aca="false">IF(P257="",1,0)</f>
        <v>0</v>
      </c>
      <c r="S257" s="3" t="n">
        <f aca="false">Clean!U257</f>
        <v>633</v>
      </c>
      <c r="T257" s="3" t="n">
        <f aca="false">IF(S257="",Strategies!$B$10,S257)</f>
        <v>633</v>
      </c>
      <c r="U257" s="2" t="str">
        <f aca="false">Clean!J257</f>
        <v>Online Banking</v>
      </c>
      <c r="V257" s="2" t="str">
        <f aca="false">IF(U257="",Strategies!$B$11,U257)</f>
        <v>Online Banking</v>
      </c>
      <c r="W257" s="2" t="str">
        <f aca="false">IF(U257="","Unknown",U257)</f>
        <v>Online Banking</v>
      </c>
      <c r="X257" s="4" t="n">
        <f aca="false">Clean!Q257</f>
        <v>4000</v>
      </c>
      <c r="Y257" s="4" t="n">
        <f aca="false">Clean!R257</f>
        <v>867.27</v>
      </c>
      <c r="Z257" s="4" t="n">
        <f aca="false">IF(X257="",IF(Y257="",0,""),X257)</f>
        <v>4000</v>
      </c>
      <c r="AA257" s="4" t="n">
        <f aca="false">IF(Y257="",IF(X257="",0,IF(X257=0,0,ROUND(X257*Strategies!$B$12,2))),Y257)</f>
        <v>867.27</v>
      </c>
      <c r="AB257" s="2" t="str">
        <f aca="false">IF(AND(X257="",Y257=""),"no card (structural)",IF(X257="","limit missing – verify",IF(Y257="","spend imputed by ratio","complete")))</f>
        <v>complete</v>
      </c>
      <c r="AC257" s="4" t="n">
        <f aca="false">Clean!S257</f>
        <v>0</v>
      </c>
      <c r="AD257" s="4" t="n">
        <f aca="false">Clean!T257</f>
        <v>0</v>
      </c>
      <c r="AE257" s="4" t="n">
        <f aca="false">IF(AC257="",IF(AD257="",0,""),AC257)</f>
        <v>0</v>
      </c>
      <c r="AF257" s="4" t="n">
        <f aca="false">IF(AD257="",IF(AC257="",0,IF(AC257=0,0,ROUND(AC257*Strategies!$B$13,0))),AD257)</f>
        <v>0</v>
      </c>
      <c r="AG257" s="3" t="n">
        <f aca="false">Clean!V257</f>
        <v>0</v>
      </c>
      <c r="AH257" s="3" t="n">
        <f aca="false">IF(AG257="",0,AG257)</f>
        <v>0</v>
      </c>
      <c r="AI257" s="3" t="n">
        <f aca="false">IF(AG257="",1,0)</f>
        <v>0</v>
      </c>
      <c r="AJ257" s="3" t="n">
        <f aca="false">Missing_Matrix!W257</f>
        <v>1</v>
      </c>
      <c r="AK257" s="2" t="str">
        <f aca="false">IF(AJ257=0,"keep","drop")</f>
        <v>drop</v>
      </c>
      <c r="AL257" s="2" t="str">
        <f aca="false">IF(Missing_Matrix!B257+Missing_Matrix!G257+Missing_Matrix!H257+Missing_Matrix!J257+Missing_Matrix!K257+Missing_Matrix!L257+Missing_Matrix!M257+Missing_Matrix!U257=0,"keep","drop")</f>
        <v>keep</v>
      </c>
    </row>
    <row r="258" customFormat="false" ht="15" hidden="false" customHeight="false" outlineLevel="0" collapsed="false">
      <c r="A258" s="2" t="str">
        <f aca="false">Clean!A258</f>
        <v>CL00257</v>
      </c>
      <c r="B258" s="3" t="n">
        <f aca="false">Clean!B258</f>
        <v>20</v>
      </c>
      <c r="C258" s="3" t="n">
        <f aca="false">IF(B258="",Strategies!$B$5,B258)</f>
        <v>20</v>
      </c>
      <c r="D258" s="3" t="n">
        <f aca="false">IF(B258="",1,0)</f>
        <v>0</v>
      </c>
      <c r="E258" s="2" t="str">
        <f aca="false">Clean!E258</f>
        <v>Student</v>
      </c>
      <c r="F258" s="2" t="str">
        <f aca="false">IF(E258="","Unknown",E258)</f>
        <v>Student</v>
      </c>
      <c r="G258" s="4" t="n">
        <f aca="false">Clean!G258</f>
        <v>5600</v>
      </c>
      <c r="H258" s="4" t="n">
        <f aca="false">IF(G258="",Strategies!$B$7,G258)</f>
        <v>5600</v>
      </c>
      <c r="I258" s="4" t="n">
        <f aca="false">IF(G258="",Strategies!$B$8,G258)</f>
        <v>5600</v>
      </c>
      <c r="J258" s="4" t="n">
        <f aca="false">IF(G258="",IFERROR(VLOOKUP(E258,Strategies!$A$26:$G$35,7,FALSE()),Strategies!$B$8),G258)</f>
        <v>5600</v>
      </c>
      <c r="K258" s="3" t="n">
        <f aca="false">IF(G258="",1,0)</f>
        <v>0</v>
      </c>
      <c r="L258" s="3" t="n">
        <f aca="false">Clean!H258</f>
        <v>1</v>
      </c>
      <c r="M258" s="5" t="n">
        <f aca="false">Clean!I258</f>
        <v>45584</v>
      </c>
      <c r="N258" s="3" t="n">
        <f aca="false">IF(L258="",IF(M258="",Strategies!$B$6,DATEDIF(M258,DATE(2026,9,13),"y")),L258)</f>
        <v>1</v>
      </c>
      <c r="O258" s="2" t="str">
        <f aca="false">IF(L258&lt;&gt;"","observed",IF(M258&lt;&gt;"","derived from date","median (fallback)"))</f>
        <v>observed</v>
      </c>
      <c r="P258" s="4" t="n">
        <f aca="false">Clean!M258</f>
        <v>1606.02</v>
      </c>
      <c r="Q258" s="4" t="n">
        <f aca="false">IF(P258="",Strategies!$B$9,P258)</f>
        <v>1606.02</v>
      </c>
      <c r="R258" s="3" t="n">
        <f aca="false">IF(P258="",1,0)</f>
        <v>0</v>
      </c>
      <c r="S258" s="3" t="n">
        <f aca="false">Clean!U258</f>
        <v>534</v>
      </c>
      <c r="T258" s="3" t="n">
        <f aca="false">IF(S258="",Strategies!$B$10,S258)</f>
        <v>534</v>
      </c>
      <c r="U258" s="2" t="str">
        <f aca="false">Clean!J258</f>
        <v>App</v>
      </c>
      <c r="V258" s="2" t="str">
        <f aca="false">IF(U258="",Strategies!$B$11,U258)</f>
        <v>App</v>
      </c>
      <c r="W258" s="2" t="str">
        <f aca="false">IF(U258="","Unknown",U258)</f>
        <v>App</v>
      </c>
      <c r="X258" s="4" t="n">
        <f aca="false">Clean!Q258</f>
        <v>1000</v>
      </c>
      <c r="Y258" s="4" t="n">
        <f aca="false">Clean!R258</f>
        <v>205.03</v>
      </c>
      <c r="Z258" s="4" t="n">
        <f aca="false">IF(X258="",IF(Y258="",0,""),X258)</f>
        <v>1000</v>
      </c>
      <c r="AA258" s="4" t="n">
        <f aca="false">IF(Y258="",IF(X258="",0,IF(X258=0,0,ROUND(X258*Strategies!$B$12,2))),Y258)</f>
        <v>205.03</v>
      </c>
      <c r="AB258" s="2" t="str">
        <f aca="false">IF(AND(X258="",Y258=""),"no card (structural)",IF(X258="","limit missing – verify",IF(Y258="","spend imputed by ratio","complete")))</f>
        <v>complete</v>
      </c>
      <c r="AC258" s="4" t="n">
        <f aca="false">Clean!S258</f>
        <v>0</v>
      </c>
      <c r="AD258" s="4" t="n">
        <f aca="false">Clean!T258</f>
        <v>0</v>
      </c>
      <c r="AE258" s="4" t="n">
        <f aca="false">IF(AC258="",IF(AD258="",0,""),AC258)</f>
        <v>0</v>
      </c>
      <c r="AF258" s="4" t="n">
        <f aca="false">IF(AD258="",IF(AC258="",0,IF(AC258=0,0,ROUND(AC258*Strategies!$B$13,0))),AD258)</f>
        <v>0</v>
      </c>
      <c r="AG258" s="3" t="n">
        <f aca="false">Clean!V258</f>
        <v>0</v>
      </c>
      <c r="AH258" s="3" t="n">
        <f aca="false">IF(AG258="",0,AG258)</f>
        <v>0</v>
      </c>
      <c r="AI258" s="3" t="n">
        <f aca="false">IF(AG258="",1,0)</f>
        <v>0</v>
      </c>
      <c r="AJ258" s="3" t="n">
        <f aca="false">Missing_Matrix!W258</f>
        <v>0</v>
      </c>
      <c r="AK258" s="2" t="str">
        <f aca="false">IF(AJ258=0,"keep","drop")</f>
        <v>keep</v>
      </c>
      <c r="AL258" s="2" t="str">
        <f aca="false">IF(Missing_Matrix!B258+Missing_Matrix!G258+Missing_Matrix!H258+Missing_Matrix!J258+Missing_Matrix!K258+Missing_Matrix!L258+Missing_Matrix!M258+Missing_Matrix!U258=0,"keep","drop")</f>
        <v>keep</v>
      </c>
    </row>
    <row r="259" customFormat="false" ht="15" hidden="false" customHeight="false" outlineLevel="0" collapsed="false">
      <c r="A259" s="2" t="str">
        <f aca="false">Clean!A259</f>
        <v>CL00258</v>
      </c>
      <c r="B259" s="3" t="n">
        <f aca="false">Clean!B259</f>
        <v>21</v>
      </c>
      <c r="C259" s="3" t="n">
        <f aca="false">IF(B259="",Strategies!$B$5,B259)</f>
        <v>21</v>
      </c>
      <c r="D259" s="3" t="n">
        <f aca="false">IF(B259="",1,0)</f>
        <v>0</v>
      </c>
      <c r="E259" s="2" t="str">
        <f aca="false">Clean!E259</f>
        <v>Student</v>
      </c>
      <c r="F259" s="2" t="str">
        <f aca="false">IF(E259="","Unknown",E259)</f>
        <v>Student</v>
      </c>
      <c r="G259" s="4" t="n">
        <f aca="false">Clean!G259</f>
        <v>5000</v>
      </c>
      <c r="H259" s="4" t="n">
        <f aca="false">IF(G259="",Strategies!$B$7,G259)</f>
        <v>5000</v>
      </c>
      <c r="I259" s="4" t="n">
        <f aca="false">IF(G259="",Strategies!$B$8,G259)</f>
        <v>5000</v>
      </c>
      <c r="J259" s="4" t="n">
        <f aca="false">IF(G259="",IFERROR(VLOOKUP(E259,Strategies!$A$26:$G$35,7,FALSE()),Strategies!$B$8),G259)</f>
        <v>5000</v>
      </c>
      <c r="K259" s="3" t="n">
        <f aca="false">IF(G259="",1,0)</f>
        <v>0</v>
      </c>
      <c r="L259" s="3" t="n">
        <f aca="false">Clean!H259</f>
        <v>0</v>
      </c>
      <c r="M259" s="5" t="n">
        <f aca="false">Clean!I259</f>
        <v>46266</v>
      </c>
      <c r="N259" s="3" t="n">
        <f aca="false">IF(L259="",IF(M259="",Strategies!$B$6,DATEDIF(M259,DATE(2026,9,13),"y")),L259)</f>
        <v>0</v>
      </c>
      <c r="O259" s="2" t="str">
        <f aca="false">IF(L259&lt;&gt;"","observed",IF(M259&lt;&gt;"","derived from date","median (fallback)"))</f>
        <v>observed</v>
      </c>
      <c r="P259" s="4" t="n">
        <f aca="false">Clean!M259</f>
        <v>0</v>
      </c>
      <c r="Q259" s="4" t="n">
        <f aca="false">IF(P259="",Strategies!$B$9,P259)</f>
        <v>0</v>
      </c>
      <c r="R259" s="3" t="n">
        <f aca="false">IF(P259="",1,0)</f>
        <v>0</v>
      </c>
      <c r="S259" s="3" t="n">
        <f aca="false">Clean!U259</f>
        <v>540</v>
      </c>
      <c r="T259" s="3" t="n">
        <f aca="false">IF(S259="",Strategies!$B$10,S259)</f>
        <v>540</v>
      </c>
      <c r="U259" s="2" t="str">
        <f aca="false">Clean!J259</f>
        <v>App</v>
      </c>
      <c r="V259" s="2" t="str">
        <f aca="false">IF(U259="",Strategies!$B$11,U259)</f>
        <v>App</v>
      </c>
      <c r="W259" s="2" t="str">
        <f aca="false">IF(U259="","Unknown",U259)</f>
        <v>App</v>
      </c>
      <c r="X259" s="4" t="n">
        <f aca="false">Clean!Q259</f>
        <v>1000</v>
      </c>
      <c r="Y259" s="4" t="n">
        <f aca="false">Clean!R259</f>
        <v>77.66</v>
      </c>
      <c r="Z259" s="4" t="n">
        <f aca="false">IF(X259="",IF(Y259="",0,""),X259)</f>
        <v>1000</v>
      </c>
      <c r="AA259" s="4" t="n">
        <f aca="false">IF(Y259="",IF(X259="",0,IF(X259=0,0,ROUND(X259*Strategies!$B$12,2))),Y259)</f>
        <v>77.66</v>
      </c>
      <c r="AB259" s="2" t="str">
        <f aca="false">IF(AND(X259="",Y259=""),"no card (structural)",IF(X259="","limit missing – verify",IF(Y259="","spend imputed by ratio","complete")))</f>
        <v>complete</v>
      </c>
      <c r="AC259" s="4" t="n">
        <f aca="false">Clean!S259</f>
        <v>0</v>
      </c>
      <c r="AD259" s="4" t="n">
        <f aca="false">Clean!T259</f>
        <v>0</v>
      </c>
      <c r="AE259" s="4" t="n">
        <f aca="false">IF(AC259="",IF(AD259="",0,""),AC259)</f>
        <v>0</v>
      </c>
      <c r="AF259" s="4" t="n">
        <f aca="false">IF(AD259="",IF(AC259="",0,IF(AC259=0,0,ROUND(AC259*Strategies!$B$13,0))),AD259)</f>
        <v>0</v>
      </c>
      <c r="AG259" s="3" t="n">
        <f aca="false">Clean!V259</f>
        <v>0</v>
      </c>
      <c r="AH259" s="3" t="n">
        <f aca="false">IF(AG259="",0,AG259)</f>
        <v>0</v>
      </c>
      <c r="AI259" s="3" t="n">
        <f aca="false">IF(AG259="",1,0)</f>
        <v>0</v>
      </c>
      <c r="AJ259" s="3" t="n">
        <f aca="false">Missing_Matrix!W259</f>
        <v>1</v>
      </c>
      <c r="AK259" s="2" t="str">
        <f aca="false">IF(AJ259=0,"keep","drop")</f>
        <v>drop</v>
      </c>
      <c r="AL259" s="2" t="str">
        <f aca="false">IF(Missing_Matrix!B259+Missing_Matrix!G259+Missing_Matrix!H259+Missing_Matrix!J259+Missing_Matrix!K259+Missing_Matrix!L259+Missing_Matrix!M259+Missing_Matrix!U259=0,"keep","drop")</f>
        <v>keep</v>
      </c>
    </row>
    <row r="260" customFormat="false" ht="15" hidden="false" customHeight="false" outlineLevel="0" collapsed="false">
      <c r="A260" s="2" t="str">
        <f aca="false">Clean!A260</f>
        <v>CL00259</v>
      </c>
      <c r="B260" s="3" t="n">
        <f aca="false">Clean!B260</f>
        <v>48</v>
      </c>
      <c r="C260" s="3" t="n">
        <f aca="false">IF(B260="",Strategies!$B$5,B260)</f>
        <v>48</v>
      </c>
      <c r="D260" s="3" t="n">
        <f aca="false">IF(B260="",1,0)</f>
        <v>0</v>
      </c>
      <c r="E260" s="2" t="str">
        <f aca="false">Clean!E260</f>
        <v>Shopkeeper</v>
      </c>
      <c r="F260" s="2" t="str">
        <f aca="false">IF(E260="","Unknown",E260)</f>
        <v>Shopkeeper</v>
      </c>
      <c r="G260" s="4" t="n">
        <f aca="false">Clean!G260</f>
        <v>30800</v>
      </c>
      <c r="H260" s="4" t="n">
        <f aca="false">IF(G260="",Strategies!$B$7,G260)</f>
        <v>30800</v>
      </c>
      <c r="I260" s="4" t="n">
        <f aca="false">IF(G260="",Strategies!$B$8,G260)</f>
        <v>30800</v>
      </c>
      <c r="J260" s="4" t="n">
        <f aca="false">IF(G260="",IFERROR(VLOOKUP(E260,Strategies!$A$26:$G$35,7,FALSE()),Strategies!$B$8),G260)</f>
        <v>30800</v>
      </c>
      <c r="K260" s="3" t="n">
        <f aca="false">IF(G260="",1,0)</f>
        <v>0</v>
      </c>
      <c r="L260" s="3" t="n">
        <f aca="false">Clean!H260</f>
        <v>13</v>
      </c>
      <c r="M260" s="5" t="n">
        <f aca="false">Clean!I260</f>
        <v>41222</v>
      </c>
      <c r="N260" s="3" t="n">
        <f aca="false">IF(L260="",IF(M260="",Strategies!$B$6,DATEDIF(M260,DATE(2026,9,13),"y")),L260)</f>
        <v>13</v>
      </c>
      <c r="O260" s="2" t="str">
        <f aca="false">IF(L260&lt;&gt;"","observed",IF(M260&lt;&gt;"","derived from date","median (fallback)"))</f>
        <v>observed</v>
      </c>
      <c r="P260" s="4" t="n">
        <f aca="false">Clean!M260</f>
        <v>0</v>
      </c>
      <c r="Q260" s="4" t="n">
        <f aca="false">IF(P260="",Strategies!$B$9,P260)</f>
        <v>0</v>
      </c>
      <c r="R260" s="3" t="n">
        <f aca="false">IF(P260="",1,0)</f>
        <v>0</v>
      </c>
      <c r="S260" s="3" t="n">
        <f aca="false">Clean!U260</f>
        <v>626</v>
      </c>
      <c r="T260" s="3" t="n">
        <f aca="false">IF(S260="",Strategies!$B$10,S260)</f>
        <v>626</v>
      </c>
      <c r="U260" s="2" t="str">
        <f aca="false">Clean!J260</f>
        <v>Online Banking</v>
      </c>
      <c r="V260" s="2" t="str">
        <f aca="false">IF(U260="",Strategies!$B$11,U260)</f>
        <v>Online Banking</v>
      </c>
      <c r="W260" s="2" t="str">
        <f aca="false">IF(U260="","Unknown",U260)</f>
        <v>Online Banking</v>
      </c>
      <c r="X260" s="4" t="n">
        <f aca="false">Clean!Q260</f>
        <v>6000</v>
      </c>
      <c r="Y260" s="4" t="n">
        <f aca="false">Clean!R260</f>
        <v>1116.06</v>
      </c>
      <c r="Z260" s="4" t="n">
        <f aca="false">IF(X260="",IF(Y260="",0,""),X260)</f>
        <v>6000</v>
      </c>
      <c r="AA260" s="4" t="n">
        <f aca="false">IF(Y260="",IF(X260="",0,IF(X260=0,0,ROUND(X260*Strategies!$B$12,2))),Y260)</f>
        <v>1116.06</v>
      </c>
      <c r="AB260" s="2" t="str">
        <f aca="false">IF(AND(X260="",Y260=""),"no card (structural)",IF(X260="","limit missing – verify",IF(Y260="","spend imputed by ratio","complete")))</f>
        <v>complete</v>
      </c>
      <c r="AC260" s="4" t="n">
        <f aca="false">Clean!S260</f>
        <v>0</v>
      </c>
      <c r="AD260" s="4" t="n">
        <f aca="false">Clean!T260</f>
        <v>0</v>
      </c>
      <c r="AE260" s="4" t="n">
        <f aca="false">IF(AC260="",IF(AD260="",0,""),AC260)</f>
        <v>0</v>
      </c>
      <c r="AF260" s="4" t="n">
        <f aca="false">IF(AD260="",IF(AC260="",0,IF(AC260=0,0,ROUND(AC260*Strategies!$B$13,0))),AD260)</f>
        <v>0</v>
      </c>
      <c r="AG260" s="3" t="n">
        <f aca="false">Clean!V260</f>
        <v>0</v>
      </c>
      <c r="AH260" s="3" t="n">
        <f aca="false">IF(AG260="",0,AG260)</f>
        <v>0</v>
      </c>
      <c r="AI260" s="3" t="n">
        <f aca="false">IF(AG260="",1,0)</f>
        <v>0</v>
      </c>
      <c r="AJ260" s="3" t="n">
        <f aca="false">Missing_Matrix!W260</f>
        <v>0</v>
      </c>
      <c r="AK260" s="2" t="str">
        <f aca="false">IF(AJ260=0,"keep","drop")</f>
        <v>keep</v>
      </c>
      <c r="AL260" s="2" t="str">
        <f aca="false">IF(Missing_Matrix!B260+Missing_Matrix!G260+Missing_Matrix!H260+Missing_Matrix!J260+Missing_Matrix!K260+Missing_Matrix!L260+Missing_Matrix!M260+Missing_Matrix!U260=0,"keep","drop")</f>
        <v>keep</v>
      </c>
    </row>
    <row r="261" customFormat="false" ht="15" hidden="false" customHeight="false" outlineLevel="0" collapsed="false">
      <c r="A261" s="2" t="str">
        <f aca="false">Clean!A261</f>
        <v>CL00260</v>
      </c>
      <c r="B261" s="3" t="n">
        <f aca="false">Clean!B261</f>
        <v>57</v>
      </c>
      <c r="C261" s="3" t="n">
        <f aca="false">IF(B261="",Strategies!$B$5,B261)</f>
        <v>57</v>
      </c>
      <c r="D261" s="3" t="n">
        <f aca="false">IF(B261="",1,0)</f>
        <v>0</v>
      </c>
      <c r="E261" s="2" t="str">
        <f aca="false">Clean!E261</f>
        <v>Employee</v>
      </c>
      <c r="F261" s="2" t="str">
        <f aca="false">IF(E261="","Unknown",E261)</f>
        <v>Employee</v>
      </c>
      <c r="G261" s="4" t="n">
        <f aca="false">Clean!G261</f>
        <v>34000</v>
      </c>
      <c r="H261" s="4" t="n">
        <f aca="false">IF(G261="",Strategies!$B$7,G261)</f>
        <v>34000</v>
      </c>
      <c r="I261" s="4" t="n">
        <f aca="false">IF(G261="",Strategies!$B$8,G261)</f>
        <v>34000</v>
      </c>
      <c r="J261" s="4" t="n">
        <f aca="false">IF(G261="",IFERROR(VLOOKUP(E261,Strategies!$A$26:$G$35,7,FALSE()),Strategies!$B$8),G261)</f>
        <v>34000</v>
      </c>
      <c r="K261" s="3" t="n">
        <f aca="false">IF(G261="",1,0)</f>
        <v>0</v>
      </c>
      <c r="L261" s="3" t="n">
        <f aca="false">Clean!H261</f>
        <v>16</v>
      </c>
      <c r="M261" s="5" t="n">
        <f aca="false">Clean!I261</f>
        <v>40388</v>
      </c>
      <c r="N261" s="3" t="n">
        <f aca="false">IF(L261="",IF(M261="",Strategies!$B$6,DATEDIF(M261,DATE(2026,9,13),"y")),L261)</f>
        <v>16</v>
      </c>
      <c r="O261" s="2" t="str">
        <f aca="false">IF(L261&lt;&gt;"","observed",IF(M261&lt;&gt;"","derived from date","median (fallback)"))</f>
        <v>observed</v>
      </c>
      <c r="P261" s="4" t="n">
        <f aca="false">Clean!M261</f>
        <v>0</v>
      </c>
      <c r="Q261" s="4" t="n">
        <f aca="false">IF(P261="",Strategies!$B$9,P261)</f>
        <v>0</v>
      </c>
      <c r="R261" s="3" t="n">
        <f aca="false">IF(P261="",1,0)</f>
        <v>0</v>
      </c>
      <c r="S261" s="3" t="n">
        <f aca="false">Clean!U261</f>
        <v>682</v>
      </c>
      <c r="T261" s="3" t="n">
        <f aca="false">IF(S261="",Strategies!$B$10,S261)</f>
        <v>682</v>
      </c>
      <c r="U261" s="2" t="str">
        <f aca="false">Clean!J261</f>
        <v>Online Banking</v>
      </c>
      <c r="V261" s="2" t="str">
        <f aca="false">IF(U261="",Strategies!$B$11,U261)</f>
        <v>Online Banking</v>
      </c>
      <c r="W261" s="2" t="str">
        <f aca="false">IF(U261="","Unknown",U261)</f>
        <v>Online Banking</v>
      </c>
      <c r="X261" s="4" t="str">
        <f aca="false">Clean!Q261</f>
        <v/>
      </c>
      <c r="Y261" s="4" t="str">
        <f aca="false">Clean!R261</f>
        <v/>
      </c>
      <c r="Z261" s="4" t="n">
        <f aca="false">IF(X261="",IF(Y261="",0,""),X261)</f>
        <v>0</v>
      </c>
      <c r="AA261" s="4" t="n">
        <f aca="false">IF(Y261="",IF(X261="",0,IF(X261=0,0,ROUND(X261*Strategies!$B$12,2))),Y261)</f>
        <v>0</v>
      </c>
      <c r="AB261" s="2" t="str">
        <f aca="false">IF(AND(X261="",Y261=""),"no card (structural)",IF(X261="","limit missing – verify",IF(Y261="","spend imputed by ratio","complete")))</f>
        <v>no card (structural)</v>
      </c>
      <c r="AC261" s="4" t="n">
        <f aca="false">Clean!S261</f>
        <v>151000</v>
      </c>
      <c r="AD261" s="4" t="n">
        <f aca="false">Clean!T261</f>
        <v>855</v>
      </c>
      <c r="AE261" s="4" t="n">
        <f aca="false">IF(AC261="",IF(AD261="",0,""),AC261)</f>
        <v>151000</v>
      </c>
      <c r="AF261" s="4" t="n">
        <f aca="false">IF(AD261="",IF(AC261="",0,IF(AC261=0,0,ROUND(AC261*Strategies!$B$13,0))),AD261)</f>
        <v>855</v>
      </c>
      <c r="AG261" s="3" t="n">
        <f aca="false">Clean!V261</f>
        <v>1</v>
      </c>
      <c r="AH261" s="3" t="n">
        <f aca="false">IF(AG261="",0,AG261)</f>
        <v>1</v>
      </c>
      <c r="AI261" s="3" t="n">
        <f aca="false">IF(AG261="",1,0)</f>
        <v>0</v>
      </c>
      <c r="AJ261" s="3" t="n">
        <f aca="false">Missing_Matrix!W261</f>
        <v>2</v>
      </c>
      <c r="AK261" s="2" t="str">
        <f aca="false">IF(AJ261=0,"keep","drop")</f>
        <v>drop</v>
      </c>
      <c r="AL261" s="2" t="str">
        <f aca="false">IF(Missing_Matrix!B261+Missing_Matrix!G261+Missing_Matrix!H261+Missing_Matrix!J261+Missing_Matrix!K261+Missing_Matrix!L261+Missing_Matrix!M261+Missing_Matrix!U261=0,"keep","drop")</f>
        <v>keep</v>
      </c>
    </row>
    <row r="262" customFormat="false" ht="15" hidden="false" customHeight="false" outlineLevel="0" collapsed="false">
      <c r="A262" s="2" t="str">
        <f aca="false">Clean!A262</f>
        <v>CL00261</v>
      </c>
      <c r="B262" s="3" t="n">
        <f aca="false">Clean!B262</f>
        <v>63</v>
      </c>
      <c r="C262" s="3" t="n">
        <f aca="false">IF(B262="",Strategies!$B$5,B262)</f>
        <v>63</v>
      </c>
      <c r="D262" s="3" t="n">
        <f aca="false">IF(B262="",1,0)</f>
        <v>0</v>
      </c>
      <c r="E262" s="2" t="str">
        <f aca="false">Clean!E262</f>
        <v>Self-employed</v>
      </c>
      <c r="F262" s="2" t="str">
        <f aca="false">IF(E262="","Unknown",E262)</f>
        <v>Self-employed</v>
      </c>
      <c r="G262" s="4" t="n">
        <f aca="false">Clean!G262</f>
        <v>58700</v>
      </c>
      <c r="H262" s="4" t="n">
        <f aca="false">IF(G262="",Strategies!$B$7,G262)</f>
        <v>58700</v>
      </c>
      <c r="I262" s="4" t="n">
        <f aca="false">IF(G262="",Strategies!$B$8,G262)</f>
        <v>58700</v>
      </c>
      <c r="J262" s="4" t="n">
        <f aca="false">IF(G262="",IFERROR(VLOOKUP(E262,Strategies!$A$26:$G$35,7,FALSE()),Strategies!$B$8),G262)</f>
        <v>58700</v>
      </c>
      <c r="K262" s="3" t="n">
        <f aca="false">IF(G262="",1,0)</f>
        <v>0</v>
      </c>
      <c r="L262" s="3" t="n">
        <f aca="false">Clean!H262</f>
        <v>7</v>
      </c>
      <c r="M262" s="5" t="n">
        <f aca="false">Clean!I262</f>
        <v>43469</v>
      </c>
      <c r="N262" s="3" t="n">
        <f aca="false">IF(L262="",IF(M262="",Strategies!$B$6,DATEDIF(M262,DATE(2026,9,13),"y")),L262)</f>
        <v>7</v>
      </c>
      <c r="O262" s="2" t="str">
        <f aca="false">IF(L262&lt;&gt;"","observed",IF(M262&lt;&gt;"","derived from date","median (fallback)"))</f>
        <v>observed</v>
      </c>
      <c r="P262" s="4" t="n">
        <f aca="false">Clean!M262</f>
        <v>36279.52</v>
      </c>
      <c r="Q262" s="4" t="n">
        <f aca="false">IF(P262="",Strategies!$B$9,P262)</f>
        <v>36279.52</v>
      </c>
      <c r="R262" s="3" t="n">
        <f aca="false">IF(P262="",1,0)</f>
        <v>0</v>
      </c>
      <c r="S262" s="3" t="n">
        <f aca="false">Clean!U262</f>
        <v>705</v>
      </c>
      <c r="T262" s="3" t="n">
        <f aca="false">IF(S262="",Strategies!$B$10,S262)</f>
        <v>705</v>
      </c>
      <c r="U262" s="2" t="str">
        <f aca="false">Clean!J262</f>
        <v>App</v>
      </c>
      <c r="V262" s="2" t="str">
        <f aca="false">IF(U262="",Strategies!$B$11,U262)</f>
        <v>App</v>
      </c>
      <c r="W262" s="2" t="str">
        <f aca="false">IF(U262="","Unknown",U262)</f>
        <v>App</v>
      </c>
      <c r="X262" s="4" t="n">
        <f aca="false">Clean!Q262</f>
        <v>6000</v>
      </c>
      <c r="Y262" s="4" t="n">
        <f aca="false">Clean!R262</f>
        <v>602.72</v>
      </c>
      <c r="Z262" s="4" t="n">
        <f aca="false">IF(X262="",IF(Y262="",0,""),X262)</f>
        <v>6000</v>
      </c>
      <c r="AA262" s="4" t="n">
        <f aca="false">IF(Y262="",IF(X262="",0,IF(X262=0,0,ROUND(X262*Strategies!$B$12,2))),Y262)</f>
        <v>602.72</v>
      </c>
      <c r="AB262" s="2" t="str">
        <f aca="false">IF(AND(X262="",Y262=""),"no card (structural)",IF(X262="","limit missing – verify",IF(Y262="","spend imputed by ratio","complete")))</f>
        <v>complete</v>
      </c>
      <c r="AC262" s="4" t="n">
        <f aca="false">Clean!S262</f>
        <v>0</v>
      </c>
      <c r="AD262" s="4" t="n">
        <f aca="false">Clean!T262</f>
        <v>0</v>
      </c>
      <c r="AE262" s="4" t="n">
        <f aca="false">IF(AC262="",IF(AD262="",0,""),AC262)</f>
        <v>0</v>
      </c>
      <c r="AF262" s="4" t="n">
        <f aca="false">IF(AD262="",IF(AC262="",0,IF(AC262=0,0,ROUND(AC262*Strategies!$B$13,0))),AD262)</f>
        <v>0</v>
      </c>
      <c r="AG262" s="3" t="n">
        <f aca="false">Clean!V262</f>
        <v>0</v>
      </c>
      <c r="AH262" s="3" t="n">
        <f aca="false">IF(AG262="",0,AG262)</f>
        <v>0</v>
      </c>
      <c r="AI262" s="3" t="n">
        <f aca="false">IF(AG262="",1,0)</f>
        <v>0</v>
      </c>
      <c r="AJ262" s="3" t="n">
        <f aca="false">Missing_Matrix!W262</f>
        <v>0</v>
      </c>
      <c r="AK262" s="2" t="str">
        <f aca="false">IF(AJ262=0,"keep","drop")</f>
        <v>keep</v>
      </c>
      <c r="AL262" s="2" t="str">
        <f aca="false">IF(Missing_Matrix!B262+Missing_Matrix!G262+Missing_Matrix!H262+Missing_Matrix!J262+Missing_Matrix!K262+Missing_Matrix!L262+Missing_Matrix!M262+Missing_Matrix!U262=0,"keep","drop")</f>
        <v>keep</v>
      </c>
    </row>
    <row r="263" customFormat="false" ht="15" hidden="false" customHeight="false" outlineLevel="0" collapsed="false">
      <c r="A263" s="2" t="str">
        <f aca="false">Clean!A263</f>
        <v>CL00262</v>
      </c>
      <c r="B263" s="3" t="n">
        <f aca="false">Clean!B263</f>
        <v>18</v>
      </c>
      <c r="C263" s="3" t="n">
        <f aca="false">IF(B263="",Strategies!$B$5,B263)</f>
        <v>18</v>
      </c>
      <c r="D263" s="3" t="n">
        <f aca="false">IF(B263="",1,0)</f>
        <v>0</v>
      </c>
      <c r="E263" s="2" t="str">
        <f aca="false">Clean!E263</f>
        <v>Manual worker</v>
      </c>
      <c r="F263" s="2" t="str">
        <f aca="false">IF(E263="","Unknown",E263)</f>
        <v>Manual worker</v>
      </c>
      <c r="G263" s="4" t="n">
        <f aca="false">Clean!G263</f>
        <v>16100</v>
      </c>
      <c r="H263" s="4" t="n">
        <f aca="false">IF(G263="",Strategies!$B$7,G263)</f>
        <v>16100</v>
      </c>
      <c r="I263" s="4" t="n">
        <f aca="false">IF(G263="",Strategies!$B$8,G263)</f>
        <v>16100</v>
      </c>
      <c r="J263" s="4" t="n">
        <f aca="false">IF(G263="",IFERROR(VLOOKUP(E263,Strategies!$A$26:$G$35,7,FALSE()),Strategies!$B$8),G263)</f>
        <v>16100</v>
      </c>
      <c r="K263" s="3" t="n">
        <f aca="false">IF(G263="",1,0)</f>
        <v>0</v>
      </c>
      <c r="L263" s="3" t="n">
        <f aca="false">Clean!H263</f>
        <v>0</v>
      </c>
      <c r="M263" s="5" t="n">
        <f aca="false">Clean!I263</f>
        <v>46244</v>
      </c>
      <c r="N263" s="3" t="n">
        <f aca="false">IF(L263="",IF(M263="",Strategies!$B$6,DATEDIF(M263,DATE(2026,9,13),"y")),L263)</f>
        <v>0</v>
      </c>
      <c r="O263" s="2" t="str">
        <f aca="false">IF(L263&lt;&gt;"","observed",IF(M263&lt;&gt;"","derived from date","median (fallback)"))</f>
        <v>observed</v>
      </c>
      <c r="P263" s="4" t="n">
        <f aca="false">Clean!M263</f>
        <v>3304.33</v>
      </c>
      <c r="Q263" s="4" t="n">
        <f aca="false">IF(P263="",Strategies!$B$9,P263)</f>
        <v>3304.33</v>
      </c>
      <c r="R263" s="3" t="n">
        <f aca="false">IF(P263="",1,0)</f>
        <v>0</v>
      </c>
      <c r="S263" s="3" t="n">
        <f aca="false">Clean!U263</f>
        <v>500</v>
      </c>
      <c r="T263" s="3" t="n">
        <f aca="false">IF(S263="",Strategies!$B$10,S263)</f>
        <v>500</v>
      </c>
      <c r="U263" s="2" t="str">
        <f aca="false">Clean!J263</f>
        <v>Online Banking</v>
      </c>
      <c r="V263" s="2" t="str">
        <f aca="false">IF(U263="",Strategies!$B$11,U263)</f>
        <v>Online Banking</v>
      </c>
      <c r="W263" s="2" t="str">
        <f aca="false">IF(U263="","Unknown",U263)</f>
        <v>Online Banking</v>
      </c>
      <c r="X263" s="4" t="n">
        <f aca="false">Clean!Q263</f>
        <v>3500</v>
      </c>
      <c r="Y263" s="4" t="n">
        <f aca="false">Clean!R263</f>
        <v>500.83</v>
      </c>
      <c r="Z263" s="4" t="n">
        <f aca="false">IF(X263="",IF(Y263="",0,""),X263)</f>
        <v>3500</v>
      </c>
      <c r="AA263" s="4" t="n">
        <f aca="false">IF(Y263="",IF(X263="",0,IF(X263=0,0,ROUND(X263*Strategies!$B$12,2))),Y263)</f>
        <v>500.83</v>
      </c>
      <c r="AB263" s="2" t="str">
        <f aca="false">IF(AND(X263="",Y263=""),"no card (structural)",IF(X263="","limit missing – verify",IF(Y263="","spend imputed by ratio","complete")))</f>
        <v>complete</v>
      </c>
      <c r="AC263" s="4" t="n">
        <f aca="false">Clean!S263</f>
        <v>0</v>
      </c>
      <c r="AD263" s="4" t="n">
        <f aca="false">Clean!T263</f>
        <v>0</v>
      </c>
      <c r="AE263" s="4" t="n">
        <f aca="false">IF(AC263="",IF(AD263="",0,""),AC263)</f>
        <v>0</v>
      </c>
      <c r="AF263" s="4" t="n">
        <f aca="false">IF(AD263="",IF(AC263="",0,IF(AC263=0,0,ROUND(AC263*Strategies!$B$13,0))),AD263)</f>
        <v>0</v>
      </c>
      <c r="AG263" s="3" t="n">
        <f aca="false">Clean!V263</f>
        <v>0</v>
      </c>
      <c r="AH263" s="3" t="n">
        <f aca="false">IF(AG263="",0,AG263)</f>
        <v>0</v>
      </c>
      <c r="AI263" s="3" t="n">
        <f aca="false">IF(AG263="",1,0)</f>
        <v>0</v>
      </c>
      <c r="AJ263" s="3" t="n">
        <f aca="false">Missing_Matrix!W263</f>
        <v>0</v>
      </c>
      <c r="AK263" s="2" t="str">
        <f aca="false">IF(AJ263=0,"keep","drop")</f>
        <v>keep</v>
      </c>
      <c r="AL263" s="2" t="str">
        <f aca="false">IF(Missing_Matrix!B263+Missing_Matrix!G263+Missing_Matrix!H263+Missing_Matrix!J263+Missing_Matrix!K263+Missing_Matrix!L263+Missing_Matrix!M263+Missing_Matrix!U263=0,"keep","drop")</f>
        <v>keep</v>
      </c>
    </row>
    <row r="264" customFormat="false" ht="15" hidden="false" customHeight="false" outlineLevel="0" collapsed="false">
      <c r="A264" s="2" t="str">
        <f aca="false">Clean!A264</f>
        <v>CL00263</v>
      </c>
      <c r="B264" s="3" t="n">
        <f aca="false">Clean!B264</f>
        <v>49</v>
      </c>
      <c r="C264" s="3" t="n">
        <f aca="false">IF(B264="",Strategies!$B$5,B264)</f>
        <v>49</v>
      </c>
      <c r="D264" s="3" t="n">
        <f aca="false">IF(B264="",1,0)</f>
        <v>0</v>
      </c>
      <c r="E264" s="2" t="str">
        <f aca="false">Clean!E264</f>
        <v>Unemployed</v>
      </c>
      <c r="F264" s="2" t="str">
        <f aca="false">IF(E264="","Unknown",E264)</f>
        <v>Unemployed</v>
      </c>
      <c r="G264" s="4" t="n">
        <f aca="false">Clean!G264</f>
        <v>4500</v>
      </c>
      <c r="H264" s="4" t="n">
        <f aca="false">IF(G264="",Strategies!$B$7,G264)</f>
        <v>4500</v>
      </c>
      <c r="I264" s="4" t="n">
        <f aca="false">IF(G264="",Strategies!$B$8,G264)</f>
        <v>4500</v>
      </c>
      <c r="J264" s="4" t="n">
        <f aca="false">IF(G264="",IFERROR(VLOOKUP(E264,Strategies!$A$26:$G$35,7,FALSE()),Strategies!$B$8),G264)</f>
        <v>4500</v>
      </c>
      <c r="K264" s="3" t="n">
        <f aca="false">IF(G264="",1,0)</f>
        <v>0</v>
      </c>
      <c r="L264" s="3" t="n">
        <f aca="false">Clean!H264</f>
        <v>23</v>
      </c>
      <c r="M264" s="5" t="n">
        <f aca="false">Clean!I264</f>
        <v>37860</v>
      </c>
      <c r="N264" s="3" t="n">
        <f aca="false">IF(L264="",IF(M264="",Strategies!$B$6,DATEDIF(M264,DATE(2026,9,13),"y")),L264)</f>
        <v>23</v>
      </c>
      <c r="O264" s="2" t="str">
        <f aca="false">IF(L264&lt;&gt;"","observed",IF(M264&lt;&gt;"","derived from date","median (fallback)"))</f>
        <v>observed</v>
      </c>
      <c r="P264" s="4" t="n">
        <f aca="false">Clean!M264</f>
        <v>18079.46</v>
      </c>
      <c r="Q264" s="4" t="n">
        <f aca="false">IF(P264="",Strategies!$B$9,P264)</f>
        <v>18079.46</v>
      </c>
      <c r="R264" s="3" t="n">
        <f aca="false">IF(P264="",1,0)</f>
        <v>0</v>
      </c>
      <c r="S264" s="3" t="n">
        <f aca="false">Clean!U264</f>
        <v>594</v>
      </c>
      <c r="T264" s="3" t="n">
        <f aca="false">IF(S264="",Strategies!$B$10,S264)</f>
        <v>594</v>
      </c>
      <c r="U264" s="2" t="str">
        <f aca="false">Clean!J264</f>
        <v>Online Banking</v>
      </c>
      <c r="V264" s="2" t="str">
        <f aca="false">IF(U264="",Strategies!$B$11,U264)</f>
        <v>Online Banking</v>
      </c>
      <c r="W264" s="2" t="str">
        <f aca="false">IF(U264="","Unknown",U264)</f>
        <v>Online Banking</v>
      </c>
      <c r="X264" s="4" t="n">
        <f aca="false">Clean!Q264</f>
        <v>500</v>
      </c>
      <c r="Y264" s="4" t="n">
        <f aca="false">Clean!R264</f>
        <v>94.21</v>
      </c>
      <c r="Z264" s="4" t="n">
        <f aca="false">IF(X264="",IF(Y264="",0,""),X264)</f>
        <v>500</v>
      </c>
      <c r="AA264" s="4" t="n">
        <f aca="false">IF(Y264="",IF(X264="",0,IF(X264=0,0,ROUND(X264*Strategies!$B$12,2))),Y264)</f>
        <v>94.21</v>
      </c>
      <c r="AB264" s="2" t="str">
        <f aca="false">IF(AND(X264="",Y264=""),"no card (structural)",IF(X264="","limit missing – verify",IF(Y264="","spend imputed by ratio","complete")))</f>
        <v>complete</v>
      </c>
      <c r="AC264" s="4" t="str">
        <f aca="false">Clean!S264</f>
        <v/>
      </c>
      <c r="AD264" s="4" t="str">
        <f aca="false">Clean!T264</f>
        <v/>
      </c>
      <c r="AE264" s="4" t="n">
        <f aca="false">IF(AC264="",IF(AD264="",0,""),AC264)</f>
        <v>0</v>
      </c>
      <c r="AF264" s="4" t="n">
        <f aca="false">IF(AD264="",IF(AC264="",0,IF(AC264=0,0,ROUND(AC264*Strategies!$B$13,0))),AD264)</f>
        <v>0</v>
      </c>
      <c r="AG264" s="3" t="n">
        <f aca="false">Clean!V264</f>
        <v>0</v>
      </c>
      <c r="AH264" s="3" t="n">
        <f aca="false">IF(AG264="",0,AG264)</f>
        <v>0</v>
      </c>
      <c r="AI264" s="3" t="n">
        <f aca="false">IF(AG264="",1,0)</f>
        <v>0</v>
      </c>
      <c r="AJ264" s="3" t="n">
        <f aca="false">Missing_Matrix!W264</f>
        <v>3</v>
      </c>
      <c r="AK264" s="2" t="str">
        <f aca="false">IF(AJ264=0,"keep","drop")</f>
        <v>drop</v>
      </c>
      <c r="AL264" s="2" t="str">
        <f aca="false">IF(Missing_Matrix!B264+Missing_Matrix!G264+Missing_Matrix!H264+Missing_Matrix!J264+Missing_Matrix!K264+Missing_Matrix!L264+Missing_Matrix!M264+Missing_Matrix!U264=0,"keep","drop")</f>
        <v>keep</v>
      </c>
    </row>
    <row r="265" customFormat="false" ht="15" hidden="false" customHeight="false" outlineLevel="0" collapsed="false">
      <c r="A265" s="2" t="str">
        <f aca="false">Clean!A265</f>
        <v>CL00264</v>
      </c>
      <c r="B265" s="3" t="n">
        <f aca="false">Clean!B265</f>
        <v>47</v>
      </c>
      <c r="C265" s="3" t="n">
        <f aca="false">IF(B265="",Strategies!$B$5,B265)</f>
        <v>47</v>
      </c>
      <c r="D265" s="3" t="n">
        <f aca="false">IF(B265="",1,0)</f>
        <v>0</v>
      </c>
      <c r="E265" s="2" t="str">
        <f aca="false">Clean!E265</f>
        <v>Self-employed</v>
      </c>
      <c r="F265" s="2" t="str">
        <f aca="false">IF(E265="","Unknown",E265)</f>
        <v>Self-employed</v>
      </c>
      <c r="G265" s="4" t="n">
        <f aca="false">Clean!G265</f>
        <v>108700</v>
      </c>
      <c r="H265" s="4" t="n">
        <f aca="false">IF(G265="",Strategies!$B$7,G265)</f>
        <v>108700</v>
      </c>
      <c r="I265" s="4" t="n">
        <f aca="false">IF(G265="",Strategies!$B$8,G265)</f>
        <v>108700</v>
      </c>
      <c r="J265" s="4" t="n">
        <f aca="false">IF(G265="",IFERROR(VLOOKUP(E265,Strategies!$A$26:$G$35,7,FALSE()),Strategies!$B$8),G265)</f>
        <v>108700</v>
      </c>
      <c r="K265" s="3" t="n">
        <f aca="false">IF(G265="",1,0)</f>
        <v>0</v>
      </c>
      <c r="L265" s="3" t="n">
        <f aca="false">Clean!H265</f>
        <v>9</v>
      </c>
      <c r="M265" s="5" t="n">
        <f aca="false">Clean!I265</f>
        <v>42916</v>
      </c>
      <c r="N265" s="3" t="n">
        <f aca="false">IF(L265="",IF(M265="",Strategies!$B$6,DATEDIF(M265,DATE(2026,9,13),"y")),L265)</f>
        <v>9</v>
      </c>
      <c r="O265" s="2" t="str">
        <f aca="false">IF(L265&lt;&gt;"","observed",IF(M265&lt;&gt;"","derived from date","median (fallback)"))</f>
        <v>observed</v>
      </c>
      <c r="P265" s="4" t="n">
        <f aca="false">Clean!M265</f>
        <v>78209.62</v>
      </c>
      <c r="Q265" s="4" t="n">
        <f aca="false">IF(P265="",Strategies!$B$9,P265)</f>
        <v>78209.62</v>
      </c>
      <c r="R265" s="3" t="n">
        <f aca="false">IF(P265="",1,0)</f>
        <v>0</v>
      </c>
      <c r="S265" s="3" t="n">
        <f aca="false">Clean!U265</f>
        <v>611</v>
      </c>
      <c r="T265" s="3" t="n">
        <f aca="false">IF(S265="",Strategies!$B$10,S265)</f>
        <v>611</v>
      </c>
      <c r="U265" s="2" t="str">
        <f aca="false">Clean!J265</f>
        <v>Online Banking</v>
      </c>
      <c r="V265" s="2" t="str">
        <f aca="false">IF(U265="",Strategies!$B$11,U265)</f>
        <v>Online Banking</v>
      </c>
      <c r="W265" s="2" t="str">
        <f aca="false">IF(U265="","Unknown",U265)</f>
        <v>Online Banking</v>
      </c>
      <c r="X265" s="4" t="n">
        <f aca="false">Clean!Q265</f>
        <v>15000</v>
      </c>
      <c r="Y265" s="4" t="n">
        <f aca="false">Clean!R265</f>
        <v>1963.77</v>
      </c>
      <c r="Z265" s="4" t="n">
        <f aca="false">IF(X265="",IF(Y265="",0,""),X265)</f>
        <v>15000</v>
      </c>
      <c r="AA265" s="4" t="n">
        <f aca="false">IF(Y265="",IF(X265="",0,IF(X265=0,0,ROUND(X265*Strategies!$B$12,2))),Y265)</f>
        <v>1963.77</v>
      </c>
      <c r="AB265" s="2" t="str">
        <f aca="false">IF(AND(X265="",Y265=""),"no card (structural)",IF(X265="","limit missing – verify",IF(Y265="","spend imputed by ratio","complete")))</f>
        <v>complete</v>
      </c>
      <c r="AC265" s="4" t="n">
        <f aca="false">Clean!S265</f>
        <v>0</v>
      </c>
      <c r="AD265" s="4" t="n">
        <f aca="false">Clean!T265</f>
        <v>0</v>
      </c>
      <c r="AE265" s="4" t="n">
        <f aca="false">IF(AC265="",IF(AD265="",0,""),AC265)</f>
        <v>0</v>
      </c>
      <c r="AF265" s="4" t="n">
        <f aca="false">IF(AD265="",IF(AC265="",0,IF(AC265=0,0,ROUND(AC265*Strategies!$B$13,0))),AD265)</f>
        <v>0</v>
      </c>
      <c r="AG265" s="3" t="n">
        <f aca="false">Clean!V265</f>
        <v>0</v>
      </c>
      <c r="AH265" s="3" t="n">
        <f aca="false">IF(AG265="",0,AG265)</f>
        <v>0</v>
      </c>
      <c r="AI265" s="3" t="n">
        <f aca="false">IF(AG265="",1,0)</f>
        <v>0</v>
      </c>
      <c r="AJ265" s="3" t="n">
        <f aca="false">Missing_Matrix!W265</f>
        <v>0</v>
      </c>
      <c r="AK265" s="2" t="str">
        <f aca="false">IF(AJ265=0,"keep","drop")</f>
        <v>keep</v>
      </c>
      <c r="AL265" s="2" t="str">
        <f aca="false">IF(Missing_Matrix!B265+Missing_Matrix!G265+Missing_Matrix!H265+Missing_Matrix!J265+Missing_Matrix!K265+Missing_Matrix!L265+Missing_Matrix!M265+Missing_Matrix!U265=0,"keep","drop")</f>
        <v>keep</v>
      </c>
    </row>
    <row r="266" customFormat="false" ht="15" hidden="false" customHeight="false" outlineLevel="0" collapsed="false">
      <c r="A266" s="2" t="str">
        <f aca="false">Clean!A266</f>
        <v>CL00265</v>
      </c>
      <c r="B266" s="3" t="n">
        <f aca="false">Clean!B266</f>
        <v>35</v>
      </c>
      <c r="C266" s="3" t="n">
        <f aca="false">IF(B266="",Strategies!$B$5,B266)</f>
        <v>35</v>
      </c>
      <c r="D266" s="3" t="n">
        <f aca="false">IF(B266="",1,0)</f>
        <v>0</v>
      </c>
      <c r="E266" s="2" t="str">
        <f aca="false">Clean!E266</f>
        <v>Employee</v>
      </c>
      <c r="F266" s="2" t="str">
        <f aca="false">IF(E266="","Unknown",E266)</f>
        <v>Employee</v>
      </c>
      <c r="G266" s="4" t="n">
        <f aca="false">Clean!G266</f>
        <v>30600</v>
      </c>
      <c r="H266" s="4" t="n">
        <f aca="false">IF(G266="",Strategies!$B$7,G266)</f>
        <v>30600</v>
      </c>
      <c r="I266" s="4" t="n">
        <f aca="false">IF(G266="",Strategies!$B$8,G266)</f>
        <v>30600</v>
      </c>
      <c r="J266" s="4" t="n">
        <f aca="false">IF(G266="",IFERROR(VLOOKUP(E266,Strategies!$A$26:$G$35,7,FALSE()),Strategies!$B$8),G266)</f>
        <v>30600</v>
      </c>
      <c r="K266" s="3" t="n">
        <f aca="false">IF(G266="",1,0)</f>
        <v>0</v>
      </c>
      <c r="L266" s="3" t="n">
        <f aca="false">Clean!H266</f>
        <v>8</v>
      </c>
      <c r="M266" s="5" t="n">
        <f aca="false">Clean!I266</f>
        <v>43316</v>
      </c>
      <c r="N266" s="3" t="n">
        <f aca="false">IF(L266="",IF(M266="",Strategies!$B$6,DATEDIF(M266,DATE(2026,9,13),"y")),L266)</f>
        <v>8</v>
      </c>
      <c r="O266" s="2" t="str">
        <f aca="false">IF(L266&lt;&gt;"","observed",IF(M266&lt;&gt;"","derived from date","median (fallback)"))</f>
        <v>observed</v>
      </c>
      <c r="P266" s="4" t="n">
        <f aca="false">Clean!M266</f>
        <v>18895.77</v>
      </c>
      <c r="Q266" s="4" t="n">
        <f aca="false">IF(P266="",Strategies!$B$9,P266)</f>
        <v>18895.77</v>
      </c>
      <c r="R266" s="3" t="n">
        <f aca="false">IF(P266="",1,0)</f>
        <v>0</v>
      </c>
      <c r="S266" s="3" t="n">
        <f aca="false">Clean!U266</f>
        <v>661</v>
      </c>
      <c r="T266" s="3" t="n">
        <f aca="false">IF(S266="",Strategies!$B$10,S266)</f>
        <v>661</v>
      </c>
      <c r="U266" s="2" t="str">
        <f aca="false">Clean!J266</f>
        <v>App</v>
      </c>
      <c r="V266" s="2" t="str">
        <f aca="false">IF(U266="",Strategies!$B$11,U266)</f>
        <v>App</v>
      </c>
      <c r="W266" s="2" t="str">
        <f aca="false">IF(U266="","Unknown",U266)</f>
        <v>App</v>
      </c>
      <c r="X266" s="4" t="n">
        <f aca="false">Clean!Q266</f>
        <v>7000</v>
      </c>
      <c r="Y266" s="4" t="n">
        <f aca="false">Clean!R266</f>
        <v>1838.32</v>
      </c>
      <c r="Z266" s="4" t="n">
        <f aca="false">IF(X266="",IF(Y266="",0,""),X266)</f>
        <v>7000</v>
      </c>
      <c r="AA266" s="4" t="n">
        <f aca="false">IF(Y266="",IF(X266="",0,IF(X266=0,0,ROUND(X266*Strategies!$B$12,2))),Y266)</f>
        <v>1838.32</v>
      </c>
      <c r="AB266" s="2" t="str">
        <f aca="false">IF(AND(X266="",Y266=""),"no card (structural)",IF(X266="","limit missing – verify",IF(Y266="","spend imputed by ratio","complete")))</f>
        <v>complete</v>
      </c>
      <c r="AC266" s="4" t="n">
        <f aca="false">Clean!S266</f>
        <v>68000</v>
      </c>
      <c r="AD266" s="4" t="n">
        <f aca="false">Clean!T266</f>
        <v>434</v>
      </c>
      <c r="AE266" s="4" t="n">
        <f aca="false">IF(AC266="",IF(AD266="",0,""),AC266)</f>
        <v>68000</v>
      </c>
      <c r="AF266" s="4" t="n">
        <f aca="false">IF(AD266="",IF(AC266="",0,IF(AC266=0,0,ROUND(AC266*Strategies!$B$13,0))),AD266)</f>
        <v>434</v>
      </c>
      <c r="AG266" s="3" t="n">
        <f aca="false">Clean!V266</f>
        <v>0</v>
      </c>
      <c r="AH266" s="3" t="n">
        <f aca="false">IF(AG266="",0,AG266)</f>
        <v>0</v>
      </c>
      <c r="AI266" s="3" t="n">
        <f aca="false">IF(AG266="",1,0)</f>
        <v>0</v>
      </c>
      <c r="AJ266" s="3" t="n">
        <f aca="false">Missing_Matrix!W266</f>
        <v>1</v>
      </c>
      <c r="AK266" s="2" t="str">
        <f aca="false">IF(AJ266=0,"keep","drop")</f>
        <v>drop</v>
      </c>
      <c r="AL266" s="2" t="str">
        <f aca="false">IF(Missing_Matrix!B266+Missing_Matrix!G266+Missing_Matrix!H266+Missing_Matrix!J266+Missing_Matrix!K266+Missing_Matrix!L266+Missing_Matrix!M266+Missing_Matrix!U266=0,"keep","drop")</f>
        <v>keep</v>
      </c>
    </row>
    <row r="267" customFormat="false" ht="15" hidden="false" customHeight="false" outlineLevel="0" collapsed="false">
      <c r="A267" s="2" t="str">
        <f aca="false">Clean!A267</f>
        <v>CL00266</v>
      </c>
      <c r="B267" s="3" t="n">
        <f aca="false">Clean!B267</f>
        <v>30</v>
      </c>
      <c r="C267" s="3" t="n">
        <f aca="false">IF(B267="",Strategies!$B$5,B267)</f>
        <v>30</v>
      </c>
      <c r="D267" s="3" t="n">
        <f aca="false">IF(B267="",1,0)</f>
        <v>0</v>
      </c>
      <c r="E267" s="2" t="str">
        <f aca="false">Clean!E267</f>
        <v>Employee</v>
      </c>
      <c r="F267" s="2" t="str">
        <f aca="false">IF(E267="","Unknown",E267)</f>
        <v>Employee</v>
      </c>
      <c r="G267" s="4" t="n">
        <f aca="false">Clean!G267</f>
        <v>18100</v>
      </c>
      <c r="H267" s="4" t="n">
        <f aca="false">IF(G267="",Strategies!$B$7,G267)</f>
        <v>18100</v>
      </c>
      <c r="I267" s="4" t="n">
        <f aca="false">IF(G267="",Strategies!$B$8,G267)</f>
        <v>18100</v>
      </c>
      <c r="J267" s="4" t="n">
        <f aca="false">IF(G267="",IFERROR(VLOOKUP(E267,Strategies!$A$26:$G$35,7,FALSE()),Strategies!$B$8),G267)</f>
        <v>18100</v>
      </c>
      <c r="K267" s="3" t="n">
        <f aca="false">IF(G267="",1,0)</f>
        <v>0</v>
      </c>
      <c r="L267" s="3" t="n">
        <f aca="false">Clean!H267</f>
        <v>6</v>
      </c>
      <c r="M267" s="5" t="n">
        <f aca="false">Clean!I267</f>
        <v>43761</v>
      </c>
      <c r="N267" s="3" t="n">
        <f aca="false">IF(L267="",IF(M267="",Strategies!$B$6,DATEDIF(M267,DATE(2026,9,13),"y")),L267)</f>
        <v>6</v>
      </c>
      <c r="O267" s="2" t="str">
        <f aca="false">IF(L267&lt;&gt;"","observed",IF(M267&lt;&gt;"","derived from date","median (fallback)"))</f>
        <v>observed</v>
      </c>
      <c r="P267" s="4" t="n">
        <f aca="false">Clean!M267</f>
        <v>8193.73</v>
      </c>
      <c r="Q267" s="4" t="n">
        <f aca="false">IF(P267="",Strategies!$B$9,P267)</f>
        <v>8193.73</v>
      </c>
      <c r="R267" s="3" t="n">
        <f aca="false">IF(P267="",1,0)</f>
        <v>0</v>
      </c>
      <c r="S267" s="3" t="n">
        <f aca="false">Clean!U267</f>
        <v>604</v>
      </c>
      <c r="T267" s="3" t="n">
        <f aca="false">IF(S267="",Strategies!$B$10,S267)</f>
        <v>604</v>
      </c>
      <c r="U267" s="2" t="str">
        <f aca="false">Clean!J267</f>
        <v/>
      </c>
      <c r="V267" s="2" t="str">
        <f aca="false">IF(U267="",Strategies!$B$11,U267)</f>
        <v>App</v>
      </c>
      <c r="W267" s="2" t="str">
        <f aca="false">IF(U267="","Unknown",U267)</f>
        <v>Unknown</v>
      </c>
      <c r="X267" s="4" t="str">
        <f aca="false">Clean!Q267</f>
        <v/>
      </c>
      <c r="Y267" s="4" t="str">
        <f aca="false">Clean!R267</f>
        <v/>
      </c>
      <c r="Z267" s="4" t="n">
        <f aca="false">IF(X267="",IF(Y267="",0,""),X267)</f>
        <v>0</v>
      </c>
      <c r="AA267" s="4" t="n">
        <f aca="false">IF(Y267="",IF(X267="",0,IF(X267=0,0,ROUND(X267*Strategies!$B$12,2))),Y267)</f>
        <v>0</v>
      </c>
      <c r="AB267" s="2" t="str">
        <f aca="false">IF(AND(X267="",Y267=""),"no card (structural)",IF(X267="","limit missing – verify",IF(Y267="","spend imputed by ratio","complete")))</f>
        <v>no card (structural)</v>
      </c>
      <c r="AC267" s="4" t="n">
        <f aca="false">Clean!S267</f>
        <v>0</v>
      </c>
      <c r="AD267" s="4" t="n">
        <f aca="false">Clean!T267</f>
        <v>0</v>
      </c>
      <c r="AE267" s="4" t="n">
        <f aca="false">IF(AC267="",IF(AD267="",0,""),AC267)</f>
        <v>0</v>
      </c>
      <c r="AF267" s="4" t="n">
        <f aca="false">IF(AD267="",IF(AC267="",0,IF(AC267=0,0,ROUND(AC267*Strategies!$B$13,0))),AD267)</f>
        <v>0</v>
      </c>
      <c r="AG267" s="3" t="n">
        <f aca="false">Clean!V267</f>
        <v>1</v>
      </c>
      <c r="AH267" s="3" t="n">
        <f aca="false">IF(AG267="",0,AG267)</f>
        <v>1</v>
      </c>
      <c r="AI267" s="3" t="n">
        <f aca="false">IF(AG267="",1,0)</f>
        <v>0</v>
      </c>
      <c r="AJ267" s="3" t="n">
        <f aca="false">Missing_Matrix!W267</f>
        <v>3</v>
      </c>
      <c r="AK267" s="2" t="str">
        <f aca="false">IF(AJ267=0,"keep","drop")</f>
        <v>drop</v>
      </c>
      <c r="AL267" s="2" t="str">
        <f aca="false">IF(Missing_Matrix!B267+Missing_Matrix!G267+Missing_Matrix!H267+Missing_Matrix!J267+Missing_Matrix!K267+Missing_Matrix!L267+Missing_Matrix!M267+Missing_Matrix!U267=0,"keep","drop")</f>
        <v>drop</v>
      </c>
    </row>
    <row r="268" customFormat="false" ht="15" hidden="false" customHeight="false" outlineLevel="0" collapsed="false">
      <c r="A268" s="2" t="str">
        <f aca="false">Clean!A268</f>
        <v>CL00267</v>
      </c>
      <c r="B268" s="3" t="n">
        <f aca="false">Clean!B268</f>
        <v>52</v>
      </c>
      <c r="C268" s="3" t="n">
        <f aca="false">IF(B268="",Strategies!$B$5,B268)</f>
        <v>52</v>
      </c>
      <c r="D268" s="3" t="n">
        <f aca="false">IF(B268="",1,0)</f>
        <v>0</v>
      </c>
      <c r="E268" s="2" t="str">
        <f aca="false">Clean!E268</f>
        <v>Employee</v>
      </c>
      <c r="F268" s="2" t="str">
        <f aca="false">IF(E268="","Unknown",E268)</f>
        <v>Employee</v>
      </c>
      <c r="G268" s="4" t="n">
        <f aca="false">Clean!G268</f>
        <v>35000</v>
      </c>
      <c r="H268" s="4" t="n">
        <f aca="false">IF(G268="",Strategies!$B$7,G268)</f>
        <v>35000</v>
      </c>
      <c r="I268" s="4" t="n">
        <f aca="false">IF(G268="",Strategies!$B$8,G268)</f>
        <v>35000</v>
      </c>
      <c r="J268" s="4" t="n">
        <f aca="false">IF(G268="",IFERROR(VLOOKUP(E268,Strategies!$A$26:$G$35,7,FALSE()),Strategies!$B$8),G268)</f>
        <v>35000</v>
      </c>
      <c r="K268" s="3" t="n">
        <f aca="false">IF(G268="",1,0)</f>
        <v>0</v>
      </c>
      <c r="L268" s="3" t="n">
        <f aca="false">Clean!H268</f>
        <v>4</v>
      </c>
      <c r="M268" s="5" t="n">
        <f aca="false">Clean!I268</f>
        <v>44650</v>
      </c>
      <c r="N268" s="3" t="n">
        <f aca="false">IF(L268="",IF(M268="",Strategies!$B$6,DATEDIF(M268,DATE(2026,9,13),"y")),L268)</f>
        <v>4</v>
      </c>
      <c r="O268" s="2" t="str">
        <f aca="false">IF(L268&lt;&gt;"","observed",IF(M268&lt;&gt;"","derived from date","median (fallback)"))</f>
        <v>observed</v>
      </c>
      <c r="P268" s="4" t="n">
        <f aca="false">Clean!M268</f>
        <v>12888.36</v>
      </c>
      <c r="Q268" s="4" t="n">
        <f aca="false">IF(P268="",Strategies!$B$9,P268)</f>
        <v>12888.36</v>
      </c>
      <c r="R268" s="3" t="n">
        <f aca="false">IF(P268="",1,0)</f>
        <v>0</v>
      </c>
      <c r="S268" s="3" t="n">
        <f aca="false">Clean!U268</f>
        <v>645</v>
      </c>
      <c r="T268" s="3" t="n">
        <f aca="false">IF(S268="",Strategies!$B$10,S268)</f>
        <v>645</v>
      </c>
      <c r="U268" s="2" t="str">
        <f aca="false">Clean!J268</f>
        <v>App</v>
      </c>
      <c r="V268" s="2" t="str">
        <f aca="false">IF(U268="",Strategies!$B$11,U268)</f>
        <v>App</v>
      </c>
      <c r="W268" s="2" t="str">
        <f aca="false">IF(U268="","Unknown",U268)</f>
        <v>App</v>
      </c>
      <c r="X268" s="4" t="n">
        <f aca="false">Clean!Q268</f>
        <v>6000</v>
      </c>
      <c r="Y268" s="4" t="n">
        <f aca="false">Clean!R268</f>
        <v>361.43</v>
      </c>
      <c r="Z268" s="4" t="n">
        <f aca="false">IF(X268="",IF(Y268="",0,""),X268)</f>
        <v>6000</v>
      </c>
      <c r="AA268" s="4" t="n">
        <f aca="false">IF(Y268="",IF(X268="",0,IF(X268=0,0,ROUND(X268*Strategies!$B$12,2))),Y268)</f>
        <v>361.43</v>
      </c>
      <c r="AB268" s="2" t="str">
        <f aca="false">IF(AND(X268="",Y268=""),"no card (structural)",IF(X268="","limit missing – verify",IF(Y268="","spend imputed by ratio","complete")))</f>
        <v>complete</v>
      </c>
      <c r="AC268" s="4" t="n">
        <f aca="false">Clean!S268</f>
        <v>0</v>
      </c>
      <c r="AD268" s="4" t="n">
        <f aca="false">Clean!T268</f>
        <v>0</v>
      </c>
      <c r="AE268" s="4" t="n">
        <f aca="false">IF(AC268="",IF(AD268="",0,""),AC268)</f>
        <v>0</v>
      </c>
      <c r="AF268" s="4" t="n">
        <f aca="false">IF(AD268="",IF(AC268="",0,IF(AC268=0,0,ROUND(AC268*Strategies!$B$13,0))),AD268)</f>
        <v>0</v>
      </c>
      <c r="AG268" s="3" t="n">
        <f aca="false">Clean!V268</f>
        <v>0</v>
      </c>
      <c r="AH268" s="3" t="n">
        <f aca="false">IF(AG268="",0,AG268)</f>
        <v>0</v>
      </c>
      <c r="AI268" s="3" t="n">
        <f aca="false">IF(AG268="",1,0)</f>
        <v>0</v>
      </c>
      <c r="AJ268" s="3" t="n">
        <f aca="false">Missing_Matrix!W268</f>
        <v>0</v>
      </c>
      <c r="AK268" s="2" t="str">
        <f aca="false">IF(AJ268=0,"keep","drop")</f>
        <v>keep</v>
      </c>
      <c r="AL268" s="2" t="str">
        <f aca="false">IF(Missing_Matrix!B268+Missing_Matrix!G268+Missing_Matrix!H268+Missing_Matrix!J268+Missing_Matrix!K268+Missing_Matrix!L268+Missing_Matrix!M268+Missing_Matrix!U268=0,"keep","drop")</f>
        <v>keep</v>
      </c>
    </row>
    <row r="269" customFormat="false" ht="15" hidden="false" customHeight="false" outlineLevel="0" collapsed="false">
      <c r="A269" s="2" t="str">
        <f aca="false">Clean!A269</f>
        <v>CL00268</v>
      </c>
      <c r="B269" s="3" t="n">
        <f aca="false">Clean!B269</f>
        <v>42</v>
      </c>
      <c r="C269" s="3" t="n">
        <f aca="false">IF(B269="",Strategies!$B$5,B269)</f>
        <v>42</v>
      </c>
      <c r="D269" s="3" t="n">
        <f aca="false">IF(B269="",1,0)</f>
        <v>0</v>
      </c>
      <c r="E269" s="2" t="str">
        <f aca="false">Clean!E269</f>
        <v>Employee</v>
      </c>
      <c r="F269" s="2" t="str">
        <f aca="false">IF(E269="","Unknown",E269)</f>
        <v>Employee</v>
      </c>
      <c r="G269" s="4" t="n">
        <f aca="false">Clean!G269</f>
        <v>25300</v>
      </c>
      <c r="H269" s="4" t="n">
        <f aca="false">IF(G269="",Strategies!$B$7,G269)</f>
        <v>25300</v>
      </c>
      <c r="I269" s="4" t="n">
        <f aca="false">IF(G269="",Strategies!$B$8,G269)</f>
        <v>25300</v>
      </c>
      <c r="J269" s="4" t="n">
        <f aca="false">IF(G269="",IFERROR(VLOOKUP(E269,Strategies!$A$26:$G$35,7,FALSE()),Strategies!$B$8),G269)</f>
        <v>25300</v>
      </c>
      <c r="K269" s="3" t="n">
        <f aca="false">IF(G269="",1,0)</f>
        <v>0</v>
      </c>
      <c r="L269" s="3" t="n">
        <f aca="false">Clean!H269</f>
        <v>4</v>
      </c>
      <c r="M269" s="5" t="n">
        <f aca="false">Clean!I269</f>
        <v>44777</v>
      </c>
      <c r="N269" s="3" t="n">
        <f aca="false">IF(L269="",IF(M269="",Strategies!$B$6,DATEDIF(M269,DATE(2026,9,13),"y")),L269)</f>
        <v>4</v>
      </c>
      <c r="O269" s="2" t="str">
        <f aca="false">IF(L269&lt;&gt;"","observed",IF(M269&lt;&gt;"","derived from date","median (fallback)"))</f>
        <v>observed</v>
      </c>
      <c r="P269" s="4" t="n">
        <f aca="false">Clean!M269</f>
        <v>0</v>
      </c>
      <c r="Q269" s="4" t="n">
        <f aca="false">IF(P269="",Strategies!$B$9,P269)</f>
        <v>0</v>
      </c>
      <c r="R269" s="3" t="n">
        <f aca="false">IF(P269="",1,0)</f>
        <v>0</v>
      </c>
      <c r="S269" s="3" t="n">
        <f aca="false">Clean!U269</f>
        <v>576</v>
      </c>
      <c r="T269" s="3" t="n">
        <f aca="false">IF(S269="",Strategies!$B$10,S269)</f>
        <v>576</v>
      </c>
      <c r="U269" s="2" t="str">
        <f aca="false">Clean!J269</f>
        <v>App</v>
      </c>
      <c r="V269" s="2" t="str">
        <f aca="false">IF(U269="",Strategies!$B$11,U269)</f>
        <v>App</v>
      </c>
      <c r="W269" s="2" t="str">
        <f aca="false">IF(U269="","Unknown",U269)</f>
        <v>App</v>
      </c>
      <c r="X269" s="4" t="n">
        <f aca="false">Clean!Q269</f>
        <v>4000</v>
      </c>
      <c r="Y269" s="4" t="n">
        <f aca="false">Clean!R269</f>
        <v>1309.22</v>
      </c>
      <c r="Z269" s="4" t="n">
        <f aca="false">IF(X269="",IF(Y269="",0,""),X269)</f>
        <v>4000</v>
      </c>
      <c r="AA269" s="4" t="n">
        <f aca="false">IF(Y269="",IF(X269="",0,IF(X269=0,0,ROUND(X269*Strategies!$B$12,2))),Y269)</f>
        <v>1309.22</v>
      </c>
      <c r="AB269" s="2" t="str">
        <f aca="false">IF(AND(X269="",Y269=""),"no card (structural)",IF(X269="","limit missing – verify",IF(Y269="","spend imputed by ratio","complete")))</f>
        <v>complete</v>
      </c>
      <c r="AC269" s="4" t="n">
        <f aca="false">Clean!S269</f>
        <v>83000</v>
      </c>
      <c r="AD269" s="4" t="n">
        <f aca="false">Clean!T269</f>
        <v>618</v>
      </c>
      <c r="AE269" s="4" t="n">
        <f aca="false">IF(AC269="",IF(AD269="",0,""),AC269)</f>
        <v>83000</v>
      </c>
      <c r="AF269" s="4" t="n">
        <f aca="false">IF(AD269="",IF(AC269="",0,IF(AC269=0,0,ROUND(AC269*Strategies!$B$13,0))),AD269)</f>
        <v>618</v>
      </c>
      <c r="AG269" s="3" t="n">
        <f aca="false">Clean!V269</f>
        <v>0</v>
      </c>
      <c r="AH269" s="3" t="n">
        <f aca="false">IF(AG269="",0,AG269)</f>
        <v>0</v>
      </c>
      <c r="AI269" s="3" t="n">
        <f aca="false">IF(AG269="",1,0)</f>
        <v>0</v>
      </c>
      <c r="AJ269" s="3" t="n">
        <f aca="false">Missing_Matrix!W269</f>
        <v>0</v>
      </c>
      <c r="AK269" s="2" t="str">
        <f aca="false">IF(AJ269=0,"keep","drop")</f>
        <v>keep</v>
      </c>
      <c r="AL269" s="2" t="str">
        <f aca="false">IF(Missing_Matrix!B269+Missing_Matrix!G269+Missing_Matrix!H269+Missing_Matrix!J269+Missing_Matrix!K269+Missing_Matrix!L269+Missing_Matrix!M269+Missing_Matrix!U269=0,"keep","drop")</f>
        <v>keep</v>
      </c>
    </row>
    <row r="270" customFormat="false" ht="15" hidden="false" customHeight="false" outlineLevel="0" collapsed="false">
      <c r="A270" s="2" t="str">
        <f aca="false">Clean!A270</f>
        <v>CL00269</v>
      </c>
      <c r="B270" s="3" t="n">
        <f aca="false">Clean!B270</f>
        <v>44</v>
      </c>
      <c r="C270" s="3" t="n">
        <f aca="false">IF(B270="",Strategies!$B$5,B270)</f>
        <v>44</v>
      </c>
      <c r="D270" s="3" t="n">
        <f aca="false">IF(B270="",1,0)</f>
        <v>0</v>
      </c>
      <c r="E270" s="2" t="str">
        <f aca="false">Clean!E270</f>
        <v>Teacher</v>
      </c>
      <c r="F270" s="2" t="str">
        <f aca="false">IF(E270="","Unknown",E270)</f>
        <v>Teacher</v>
      </c>
      <c r="G270" s="4" t="n">
        <f aca="false">Clean!G270</f>
        <v>29400</v>
      </c>
      <c r="H270" s="4" t="n">
        <f aca="false">IF(G270="",Strategies!$B$7,G270)</f>
        <v>29400</v>
      </c>
      <c r="I270" s="4" t="n">
        <f aca="false">IF(G270="",Strategies!$B$8,G270)</f>
        <v>29400</v>
      </c>
      <c r="J270" s="4" t="n">
        <f aca="false">IF(G270="",IFERROR(VLOOKUP(E270,Strategies!$A$26:$G$35,7,FALSE()),Strategies!$B$8),G270)</f>
        <v>29400</v>
      </c>
      <c r="K270" s="3" t="n">
        <f aca="false">IF(G270="",1,0)</f>
        <v>0</v>
      </c>
      <c r="L270" s="3" t="n">
        <f aca="false">Clean!H270</f>
        <v>11</v>
      </c>
      <c r="M270" s="5" t="n">
        <f aca="false">Clean!I270</f>
        <v>42250</v>
      </c>
      <c r="N270" s="3" t="n">
        <f aca="false">IF(L270="",IF(M270="",Strategies!$B$6,DATEDIF(M270,DATE(2026,9,13),"y")),L270)</f>
        <v>11</v>
      </c>
      <c r="O270" s="2" t="str">
        <f aca="false">IF(L270&lt;&gt;"","observed",IF(M270&lt;&gt;"","derived from date","median (fallback)"))</f>
        <v>observed</v>
      </c>
      <c r="P270" s="4" t="n">
        <f aca="false">Clean!M270</f>
        <v>28118.64</v>
      </c>
      <c r="Q270" s="4" t="n">
        <f aca="false">IF(P270="",Strategies!$B$9,P270)</f>
        <v>28118.64</v>
      </c>
      <c r="R270" s="3" t="n">
        <f aca="false">IF(P270="",1,0)</f>
        <v>0</v>
      </c>
      <c r="S270" s="3" t="n">
        <f aca="false">Clean!U270</f>
        <v>624</v>
      </c>
      <c r="T270" s="3" t="n">
        <f aca="false">IF(S270="",Strategies!$B$10,S270)</f>
        <v>624</v>
      </c>
      <c r="U270" s="2" t="str">
        <f aca="false">Clean!J270</f>
        <v>Online Banking</v>
      </c>
      <c r="V270" s="2" t="str">
        <f aca="false">IF(U270="",Strategies!$B$11,U270)</f>
        <v>Online Banking</v>
      </c>
      <c r="W270" s="2" t="str">
        <f aca="false">IF(U270="","Unknown",U270)</f>
        <v>Online Banking</v>
      </c>
      <c r="X270" s="4" t="n">
        <f aca="false">Clean!Q270</f>
        <v>3500</v>
      </c>
      <c r="Y270" s="4" t="n">
        <f aca="false">Clean!R270</f>
        <v>262.31</v>
      </c>
      <c r="Z270" s="4" t="n">
        <f aca="false">IF(X270="",IF(Y270="",0,""),X270)</f>
        <v>3500</v>
      </c>
      <c r="AA270" s="4" t="n">
        <f aca="false">IF(Y270="",IF(X270="",0,IF(X270=0,0,ROUND(X270*Strategies!$B$12,2))),Y270)</f>
        <v>262.31</v>
      </c>
      <c r="AB270" s="2" t="str">
        <f aca="false">IF(AND(X270="",Y270=""),"no card (structural)",IF(X270="","limit missing – verify",IF(Y270="","spend imputed by ratio","complete")))</f>
        <v>complete</v>
      </c>
      <c r="AC270" s="4" t="n">
        <f aca="false">Clean!S270</f>
        <v>78000</v>
      </c>
      <c r="AD270" s="4" t="n">
        <f aca="false">Clean!T270</f>
        <v>373</v>
      </c>
      <c r="AE270" s="4" t="n">
        <f aca="false">IF(AC270="",IF(AD270="",0,""),AC270)</f>
        <v>78000</v>
      </c>
      <c r="AF270" s="4" t="n">
        <f aca="false">IF(AD270="",IF(AC270="",0,IF(AC270=0,0,ROUND(AC270*Strategies!$B$13,0))),AD270)</f>
        <v>373</v>
      </c>
      <c r="AG270" s="3" t="n">
        <f aca="false">Clean!V270</f>
        <v>0</v>
      </c>
      <c r="AH270" s="3" t="n">
        <f aca="false">IF(AG270="",0,AG270)</f>
        <v>0</v>
      </c>
      <c r="AI270" s="3" t="n">
        <f aca="false">IF(AG270="",1,0)</f>
        <v>0</v>
      </c>
      <c r="AJ270" s="3" t="n">
        <f aca="false">Missing_Matrix!W270</f>
        <v>0</v>
      </c>
      <c r="AK270" s="2" t="str">
        <f aca="false">IF(AJ270=0,"keep","drop")</f>
        <v>keep</v>
      </c>
      <c r="AL270" s="2" t="str">
        <f aca="false">IF(Missing_Matrix!B270+Missing_Matrix!G270+Missing_Matrix!H270+Missing_Matrix!J270+Missing_Matrix!K270+Missing_Matrix!L270+Missing_Matrix!M270+Missing_Matrix!U270=0,"keep","drop")</f>
        <v>keep</v>
      </c>
    </row>
    <row r="271" customFormat="false" ht="15" hidden="false" customHeight="false" outlineLevel="0" collapsed="false">
      <c r="A271" s="2" t="str">
        <f aca="false">Clean!A271</f>
        <v>CL00270</v>
      </c>
      <c r="B271" s="3" t="n">
        <f aca="false">Clean!B271</f>
        <v>65</v>
      </c>
      <c r="C271" s="3" t="n">
        <f aca="false">IF(B271="",Strategies!$B$5,B271)</f>
        <v>65</v>
      </c>
      <c r="D271" s="3" t="n">
        <f aca="false">IF(B271="",1,0)</f>
        <v>0</v>
      </c>
      <c r="E271" s="2" t="str">
        <f aca="false">Clean!E271</f>
        <v>Employee</v>
      </c>
      <c r="F271" s="2" t="str">
        <f aca="false">IF(E271="","Unknown",E271)</f>
        <v>Employee</v>
      </c>
      <c r="G271" s="4" t="n">
        <f aca="false">Clean!G271</f>
        <v>28200</v>
      </c>
      <c r="H271" s="4" t="n">
        <f aca="false">IF(G271="",Strategies!$B$7,G271)</f>
        <v>28200</v>
      </c>
      <c r="I271" s="4" t="n">
        <f aca="false">IF(G271="",Strategies!$B$8,G271)</f>
        <v>28200</v>
      </c>
      <c r="J271" s="4" t="n">
        <f aca="false">IF(G271="",IFERROR(VLOOKUP(E271,Strategies!$A$26:$G$35,7,FALSE()),Strategies!$B$8),G271)</f>
        <v>28200</v>
      </c>
      <c r="K271" s="3" t="n">
        <f aca="false">IF(G271="",1,0)</f>
        <v>0</v>
      </c>
      <c r="L271" s="3" t="n">
        <f aca="false">Clean!H271</f>
        <v>17</v>
      </c>
      <c r="M271" s="5" t="n">
        <f aca="false">Clean!I271</f>
        <v>39769</v>
      </c>
      <c r="N271" s="3" t="n">
        <f aca="false">IF(L271="",IF(M271="",Strategies!$B$6,DATEDIF(M271,DATE(2026,9,13),"y")),L271)</f>
        <v>17</v>
      </c>
      <c r="O271" s="2" t="str">
        <f aca="false">IF(L271&lt;&gt;"","observed",IF(M271&lt;&gt;"","derived from date","median (fallback)"))</f>
        <v>observed</v>
      </c>
      <c r="P271" s="4" t="n">
        <f aca="false">Clean!M271</f>
        <v>48978.82</v>
      </c>
      <c r="Q271" s="4" t="n">
        <f aca="false">IF(P271="",Strategies!$B$9,P271)</f>
        <v>48978.82</v>
      </c>
      <c r="R271" s="3" t="n">
        <f aca="false">IF(P271="",1,0)</f>
        <v>0</v>
      </c>
      <c r="S271" s="3" t="n">
        <f aca="false">Clean!U271</f>
        <v>642</v>
      </c>
      <c r="T271" s="3" t="n">
        <f aca="false">IF(S271="",Strategies!$B$10,S271)</f>
        <v>642</v>
      </c>
      <c r="U271" s="2" t="str">
        <f aca="false">Clean!J271</f>
        <v>App</v>
      </c>
      <c r="V271" s="2" t="str">
        <f aca="false">IF(U271="",Strategies!$B$11,U271)</f>
        <v>App</v>
      </c>
      <c r="W271" s="2" t="str">
        <f aca="false">IF(U271="","Unknown",U271)</f>
        <v>App</v>
      </c>
      <c r="X271" s="4" t="n">
        <f aca="false">Clean!Q271</f>
        <v>4500</v>
      </c>
      <c r="Y271" s="4" t="n">
        <f aca="false">Clean!R271</f>
        <v>596.44</v>
      </c>
      <c r="Z271" s="4" t="n">
        <f aca="false">IF(X271="",IF(Y271="",0,""),X271)</f>
        <v>4500</v>
      </c>
      <c r="AA271" s="4" t="n">
        <f aca="false">IF(Y271="",IF(X271="",0,IF(X271=0,0,ROUND(X271*Strategies!$B$12,2))),Y271)</f>
        <v>596.44</v>
      </c>
      <c r="AB271" s="2" t="str">
        <f aca="false">IF(AND(X271="",Y271=""),"no card (structural)",IF(X271="","limit missing – verify",IF(Y271="","spend imputed by ratio","complete")))</f>
        <v>complete</v>
      </c>
      <c r="AC271" s="4" t="n">
        <f aca="false">Clean!S271</f>
        <v>107000</v>
      </c>
      <c r="AD271" s="4" t="n">
        <f aca="false">Clean!T271</f>
        <v>567</v>
      </c>
      <c r="AE271" s="4" t="n">
        <f aca="false">IF(AC271="",IF(AD271="",0,""),AC271)</f>
        <v>107000</v>
      </c>
      <c r="AF271" s="4" t="n">
        <f aca="false">IF(AD271="",IF(AC271="",0,IF(AC271=0,0,ROUND(AC271*Strategies!$B$13,0))),AD271)</f>
        <v>567</v>
      </c>
      <c r="AG271" s="3" t="str">
        <f aca="false">Clean!V271</f>
        <v/>
      </c>
      <c r="AH271" s="3" t="n">
        <f aca="false">IF(AG271="",0,AG271)</f>
        <v>0</v>
      </c>
      <c r="AI271" s="3" t="n">
        <f aca="false">IF(AG271="",1,0)</f>
        <v>1</v>
      </c>
      <c r="AJ271" s="3" t="n">
        <f aca="false">Missing_Matrix!W271</f>
        <v>1</v>
      </c>
      <c r="AK271" s="2" t="str">
        <f aca="false">IF(AJ271=0,"keep","drop")</f>
        <v>drop</v>
      </c>
      <c r="AL271" s="2" t="str">
        <f aca="false">IF(Missing_Matrix!B271+Missing_Matrix!G271+Missing_Matrix!H271+Missing_Matrix!J271+Missing_Matrix!K271+Missing_Matrix!L271+Missing_Matrix!M271+Missing_Matrix!U271=0,"keep","drop")</f>
        <v>keep</v>
      </c>
    </row>
    <row r="272" customFormat="false" ht="15" hidden="false" customHeight="false" outlineLevel="0" collapsed="false">
      <c r="A272" s="2" t="str">
        <f aca="false">Clean!A272</f>
        <v>CL00271</v>
      </c>
      <c r="B272" s="3" t="n">
        <f aca="false">Clean!B272</f>
        <v>20</v>
      </c>
      <c r="C272" s="3" t="n">
        <f aca="false">IF(B272="",Strategies!$B$5,B272)</f>
        <v>20</v>
      </c>
      <c r="D272" s="3" t="n">
        <f aca="false">IF(B272="",1,0)</f>
        <v>0</v>
      </c>
      <c r="E272" s="2" t="str">
        <f aca="false">Clean!E272</f>
        <v>Student</v>
      </c>
      <c r="F272" s="2" t="str">
        <f aca="false">IF(E272="","Unknown",E272)</f>
        <v>Student</v>
      </c>
      <c r="G272" s="4" t="n">
        <f aca="false">Clean!G272</f>
        <v>5900</v>
      </c>
      <c r="H272" s="4" t="n">
        <f aca="false">IF(G272="",Strategies!$B$7,G272)</f>
        <v>5900</v>
      </c>
      <c r="I272" s="4" t="n">
        <f aca="false">IF(G272="",Strategies!$B$8,G272)</f>
        <v>5900</v>
      </c>
      <c r="J272" s="4" t="n">
        <f aca="false">IF(G272="",IFERROR(VLOOKUP(E272,Strategies!$A$26:$G$35,7,FALSE()),Strategies!$B$8),G272)</f>
        <v>5900</v>
      </c>
      <c r="K272" s="3" t="n">
        <f aca="false">IF(G272="",1,0)</f>
        <v>0</v>
      </c>
      <c r="L272" s="3" t="n">
        <f aca="false">Clean!H272</f>
        <v>0</v>
      </c>
      <c r="M272" s="5" t="n">
        <f aca="false">Clean!I272</f>
        <v>46006</v>
      </c>
      <c r="N272" s="3" t="n">
        <f aca="false">IF(L272="",IF(M272="",Strategies!$B$6,DATEDIF(M272,DATE(2026,9,13),"y")),L272)</f>
        <v>0</v>
      </c>
      <c r="O272" s="2" t="str">
        <f aca="false">IF(L272&lt;&gt;"","observed",IF(M272&lt;&gt;"","derived from date","median (fallback)"))</f>
        <v>observed</v>
      </c>
      <c r="P272" s="4" t="n">
        <f aca="false">Clean!M272</f>
        <v>615.04</v>
      </c>
      <c r="Q272" s="4" t="n">
        <f aca="false">IF(P272="",Strategies!$B$9,P272)</f>
        <v>615.04</v>
      </c>
      <c r="R272" s="3" t="n">
        <f aca="false">IF(P272="",1,0)</f>
        <v>0</v>
      </c>
      <c r="S272" s="3" t="n">
        <f aca="false">Clean!U272</f>
        <v>554</v>
      </c>
      <c r="T272" s="3" t="n">
        <f aca="false">IF(S272="",Strategies!$B$10,S272)</f>
        <v>554</v>
      </c>
      <c r="U272" s="2" t="str">
        <f aca="false">Clean!J272</f>
        <v>App</v>
      </c>
      <c r="V272" s="2" t="str">
        <f aca="false">IF(U272="",Strategies!$B$11,U272)</f>
        <v>App</v>
      </c>
      <c r="W272" s="2" t="str">
        <f aca="false">IF(U272="","Unknown",U272)</f>
        <v>App</v>
      </c>
      <c r="X272" s="4" t="n">
        <f aca="false">Clean!Q272</f>
        <v>0</v>
      </c>
      <c r="Y272" s="4" t="n">
        <f aca="false">Clean!R272</f>
        <v>0</v>
      </c>
      <c r="Z272" s="4" t="n">
        <f aca="false">IF(X272="",IF(Y272="",0,""),X272)</f>
        <v>0</v>
      </c>
      <c r="AA272" s="4" t="n">
        <f aca="false">IF(Y272="",IF(X272="",0,IF(X272=0,0,ROUND(X272*Strategies!$B$12,2))),Y272)</f>
        <v>0</v>
      </c>
      <c r="AB272" s="2" t="str">
        <f aca="false">IF(AND(X272="",Y272=""),"no card (structural)",IF(X272="","limit missing – verify",IF(Y272="","spend imputed by ratio","complete")))</f>
        <v>complete</v>
      </c>
      <c r="AC272" s="4" t="n">
        <f aca="false">Clean!S272</f>
        <v>0</v>
      </c>
      <c r="AD272" s="4" t="n">
        <f aca="false">Clean!T272</f>
        <v>0</v>
      </c>
      <c r="AE272" s="4" t="n">
        <f aca="false">IF(AC272="",IF(AD272="",0,""),AC272)</f>
        <v>0</v>
      </c>
      <c r="AF272" s="4" t="n">
        <f aca="false">IF(AD272="",IF(AC272="",0,IF(AC272=0,0,ROUND(AC272*Strategies!$B$13,0))),AD272)</f>
        <v>0</v>
      </c>
      <c r="AG272" s="3" t="n">
        <f aca="false">Clean!V272</f>
        <v>0</v>
      </c>
      <c r="AH272" s="3" t="n">
        <f aca="false">IF(AG272="",0,AG272)</f>
        <v>0</v>
      </c>
      <c r="AI272" s="3" t="n">
        <f aca="false">IF(AG272="",1,0)</f>
        <v>0</v>
      </c>
      <c r="AJ272" s="3" t="n">
        <f aca="false">Missing_Matrix!W272</f>
        <v>0</v>
      </c>
      <c r="AK272" s="2" t="str">
        <f aca="false">IF(AJ272=0,"keep","drop")</f>
        <v>keep</v>
      </c>
      <c r="AL272" s="2" t="str">
        <f aca="false">IF(Missing_Matrix!B272+Missing_Matrix!G272+Missing_Matrix!H272+Missing_Matrix!J272+Missing_Matrix!K272+Missing_Matrix!L272+Missing_Matrix!M272+Missing_Matrix!U272=0,"keep","drop")</f>
        <v>keep</v>
      </c>
    </row>
    <row r="273" customFormat="false" ht="15" hidden="false" customHeight="false" outlineLevel="0" collapsed="false">
      <c r="A273" s="2" t="str">
        <f aca="false">Clean!A273</f>
        <v>CL00272</v>
      </c>
      <c r="B273" s="3" t="n">
        <f aca="false">Clean!B273</f>
        <v>48</v>
      </c>
      <c r="C273" s="3" t="n">
        <f aca="false">IF(B273="",Strategies!$B$5,B273)</f>
        <v>48</v>
      </c>
      <c r="D273" s="3" t="n">
        <f aca="false">IF(B273="",1,0)</f>
        <v>0</v>
      </c>
      <c r="E273" s="2" t="str">
        <f aca="false">Clean!E273</f>
        <v>Employee</v>
      </c>
      <c r="F273" s="2" t="str">
        <f aca="false">IF(E273="","Unknown",E273)</f>
        <v>Employee</v>
      </c>
      <c r="G273" s="4" t="n">
        <f aca="false">Clean!G273</f>
        <v>31100</v>
      </c>
      <c r="H273" s="4" t="n">
        <f aca="false">IF(G273="",Strategies!$B$7,G273)</f>
        <v>31100</v>
      </c>
      <c r="I273" s="4" t="n">
        <f aca="false">IF(G273="",Strategies!$B$8,G273)</f>
        <v>31100</v>
      </c>
      <c r="J273" s="4" t="n">
        <f aca="false">IF(G273="",IFERROR(VLOOKUP(E273,Strategies!$A$26:$G$35,7,FALSE()),Strategies!$B$8),G273)</f>
        <v>31100</v>
      </c>
      <c r="K273" s="3" t="n">
        <f aca="false">IF(G273="",1,0)</f>
        <v>0</v>
      </c>
      <c r="L273" s="3" t="n">
        <f aca="false">Clean!H273</f>
        <v>5</v>
      </c>
      <c r="M273" s="5" t="n">
        <f aca="false">Clean!I273</f>
        <v>44346</v>
      </c>
      <c r="N273" s="3" t="n">
        <f aca="false">IF(L273="",IF(M273="",Strategies!$B$6,DATEDIF(M273,DATE(2026,9,13),"y")),L273)</f>
        <v>5</v>
      </c>
      <c r="O273" s="2" t="str">
        <f aca="false">IF(L273&lt;&gt;"","observed",IF(M273&lt;&gt;"","derived from date","median (fallback)"))</f>
        <v>observed</v>
      </c>
      <c r="P273" s="4" t="n">
        <f aca="false">Clean!M273</f>
        <v>0</v>
      </c>
      <c r="Q273" s="4" t="n">
        <f aca="false">IF(P273="",Strategies!$B$9,P273)</f>
        <v>0</v>
      </c>
      <c r="R273" s="3" t="n">
        <f aca="false">IF(P273="",1,0)</f>
        <v>0</v>
      </c>
      <c r="S273" s="3" t="n">
        <f aca="false">Clean!U273</f>
        <v>657</v>
      </c>
      <c r="T273" s="3" t="n">
        <f aca="false">IF(S273="",Strategies!$B$10,S273)</f>
        <v>657</v>
      </c>
      <c r="U273" s="2" t="str">
        <f aca="false">Clean!J273</f>
        <v>Branch</v>
      </c>
      <c r="V273" s="2" t="str">
        <f aca="false">IF(U273="",Strategies!$B$11,U273)</f>
        <v>Branch</v>
      </c>
      <c r="W273" s="2" t="str">
        <f aca="false">IF(U273="","Unknown",U273)</f>
        <v>Branch</v>
      </c>
      <c r="X273" s="4" t="n">
        <f aca="false">Clean!Q273</f>
        <v>4500</v>
      </c>
      <c r="Y273" s="4" t="n">
        <f aca="false">Clean!R273</f>
        <v>1923.57</v>
      </c>
      <c r="Z273" s="4" t="n">
        <f aca="false">IF(X273="",IF(Y273="",0,""),X273)</f>
        <v>4500</v>
      </c>
      <c r="AA273" s="4" t="n">
        <f aca="false">IF(Y273="",IF(X273="",0,IF(X273=0,0,ROUND(X273*Strategies!$B$12,2))),Y273)</f>
        <v>1923.57</v>
      </c>
      <c r="AB273" s="2" t="str">
        <f aca="false">IF(AND(X273="",Y273=""),"no card (structural)",IF(X273="","limit missing – verify",IF(Y273="","spend imputed by ratio","complete")))</f>
        <v>complete</v>
      </c>
      <c r="AC273" s="4" t="n">
        <f aca="false">Clean!S273</f>
        <v>0</v>
      </c>
      <c r="AD273" s="4" t="n">
        <f aca="false">Clean!T273</f>
        <v>0</v>
      </c>
      <c r="AE273" s="4" t="n">
        <f aca="false">IF(AC273="",IF(AD273="",0,""),AC273)</f>
        <v>0</v>
      </c>
      <c r="AF273" s="4" t="n">
        <f aca="false">IF(AD273="",IF(AC273="",0,IF(AC273=0,0,ROUND(AC273*Strategies!$B$13,0))),AD273)</f>
        <v>0</v>
      </c>
      <c r="AG273" s="3" t="n">
        <f aca="false">Clean!V273</f>
        <v>1</v>
      </c>
      <c r="AH273" s="3" t="n">
        <f aca="false">IF(AG273="",0,AG273)</f>
        <v>1</v>
      </c>
      <c r="AI273" s="3" t="n">
        <f aca="false">IF(AG273="",1,0)</f>
        <v>0</v>
      </c>
      <c r="AJ273" s="3" t="n">
        <f aca="false">Missing_Matrix!W273</f>
        <v>0</v>
      </c>
      <c r="AK273" s="2" t="str">
        <f aca="false">IF(AJ273=0,"keep","drop")</f>
        <v>keep</v>
      </c>
      <c r="AL273" s="2" t="str">
        <f aca="false">IF(Missing_Matrix!B273+Missing_Matrix!G273+Missing_Matrix!H273+Missing_Matrix!J273+Missing_Matrix!K273+Missing_Matrix!L273+Missing_Matrix!M273+Missing_Matrix!U273=0,"keep","drop")</f>
        <v>keep</v>
      </c>
    </row>
    <row r="274" customFormat="false" ht="15" hidden="false" customHeight="false" outlineLevel="0" collapsed="false">
      <c r="A274" s="2" t="str">
        <f aca="false">Clean!A274</f>
        <v>CL00273</v>
      </c>
      <c r="B274" s="3" t="n">
        <f aca="false">Clean!B274</f>
        <v>28</v>
      </c>
      <c r="C274" s="3" t="n">
        <f aca="false">IF(B274="",Strategies!$B$5,B274)</f>
        <v>28</v>
      </c>
      <c r="D274" s="3" t="n">
        <f aca="false">IF(B274="",1,0)</f>
        <v>0</v>
      </c>
      <c r="E274" s="2" t="str">
        <f aca="false">Clean!E274</f>
        <v>Teacher</v>
      </c>
      <c r="F274" s="2" t="str">
        <f aca="false">IF(E274="","Unknown",E274)</f>
        <v>Teacher</v>
      </c>
      <c r="G274" s="4" t="n">
        <f aca="false">Clean!G274</f>
        <v>23900</v>
      </c>
      <c r="H274" s="4" t="n">
        <f aca="false">IF(G274="",Strategies!$B$7,G274)</f>
        <v>23900</v>
      </c>
      <c r="I274" s="4" t="n">
        <f aca="false">IF(G274="",Strategies!$B$8,G274)</f>
        <v>23900</v>
      </c>
      <c r="J274" s="4" t="n">
        <f aca="false">IF(G274="",IFERROR(VLOOKUP(E274,Strategies!$A$26:$G$35,7,FALSE()),Strategies!$B$8),G274)</f>
        <v>23900</v>
      </c>
      <c r="K274" s="3" t="n">
        <f aca="false">IF(G274="",1,0)</f>
        <v>0</v>
      </c>
      <c r="L274" s="3" t="n">
        <f aca="false">Clean!H274</f>
        <v>5</v>
      </c>
      <c r="M274" s="5" t="n">
        <f aca="false">Clean!I274</f>
        <v>44283</v>
      </c>
      <c r="N274" s="3" t="n">
        <f aca="false">IF(L274="",IF(M274="",Strategies!$B$6,DATEDIF(M274,DATE(2026,9,13),"y")),L274)</f>
        <v>5</v>
      </c>
      <c r="O274" s="2" t="str">
        <f aca="false">IF(L274&lt;&gt;"","observed",IF(M274&lt;&gt;"","derived from date","median (fallback)"))</f>
        <v>observed</v>
      </c>
      <c r="P274" s="4" t="n">
        <f aca="false">Clean!M274</f>
        <v>0</v>
      </c>
      <c r="Q274" s="4" t="n">
        <f aca="false">IF(P274="",Strategies!$B$9,P274)</f>
        <v>0</v>
      </c>
      <c r="R274" s="3" t="n">
        <f aca="false">IF(P274="",1,0)</f>
        <v>0</v>
      </c>
      <c r="S274" s="3" t="n">
        <f aca="false">Clean!U274</f>
        <v>619</v>
      </c>
      <c r="T274" s="3" t="n">
        <f aca="false">IF(S274="",Strategies!$B$10,S274)</f>
        <v>619</v>
      </c>
      <c r="U274" s="2" t="str">
        <f aca="false">Clean!J274</f>
        <v>App</v>
      </c>
      <c r="V274" s="2" t="str">
        <f aca="false">IF(U274="",Strategies!$B$11,U274)</f>
        <v>App</v>
      </c>
      <c r="W274" s="2" t="str">
        <f aca="false">IF(U274="","Unknown",U274)</f>
        <v>App</v>
      </c>
      <c r="X274" s="4" t="n">
        <f aca="false">Clean!Q274</f>
        <v>3000</v>
      </c>
      <c r="Y274" s="4" t="n">
        <f aca="false">Clean!R274</f>
        <v>737.52</v>
      </c>
      <c r="Z274" s="4" t="n">
        <f aca="false">IF(X274="",IF(Y274="",0,""),X274)</f>
        <v>3000</v>
      </c>
      <c r="AA274" s="4" t="n">
        <f aca="false">IF(Y274="",IF(X274="",0,IF(X274=0,0,ROUND(X274*Strategies!$B$12,2))),Y274)</f>
        <v>737.52</v>
      </c>
      <c r="AB274" s="2" t="str">
        <f aca="false">IF(AND(X274="",Y274=""),"no card (structural)",IF(X274="","limit missing – verify",IF(Y274="","spend imputed by ratio","complete")))</f>
        <v>complete</v>
      </c>
      <c r="AC274" s="4" t="n">
        <f aca="false">Clean!S274</f>
        <v>0</v>
      </c>
      <c r="AD274" s="4" t="n">
        <f aca="false">Clean!T274</f>
        <v>0</v>
      </c>
      <c r="AE274" s="4" t="n">
        <f aca="false">IF(AC274="",IF(AD274="",0,""),AC274)</f>
        <v>0</v>
      </c>
      <c r="AF274" s="4" t="n">
        <f aca="false">IF(AD274="",IF(AC274="",0,IF(AC274=0,0,ROUND(AC274*Strategies!$B$13,0))),AD274)</f>
        <v>0</v>
      </c>
      <c r="AG274" s="3" t="n">
        <f aca="false">Clean!V274</f>
        <v>0</v>
      </c>
      <c r="AH274" s="3" t="n">
        <f aca="false">IF(AG274="",0,AG274)</f>
        <v>0</v>
      </c>
      <c r="AI274" s="3" t="n">
        <f aca="false">IF(AG274="",1,0)</f>
        <v>0</v>
      </c>
      <c r="AJ274" s="3" t="n">
        <f aca="false">Missing_Matrix!W274</f>
        <v>0</v>
      </c>
      <c r="AK274" s="2" t="str">
        <f aca="false">IF(AJ274=0,"keep","drop")</f>
        <v>keep</v>
      </c>
      <c r="AL274" s="2" t="str">
        <f aca="false">IF(Missing_Matrix!B274+Missing_Matrix!G274+Missing_Matrix!H274+Missing_Matrix!J274+Missing_Matrix!K274+Missing_Matrix!L274+Missing_Matrix!M274+Missing_Matrix!U274=0,"keep","drop")</f>
        <v>keep</v>
      </c>
    </row>
    <row r="275" customFormat="false" ht="15" hidden="false" customHeight="false" outlineLevel="0" collapsed="false">
      <c r="A275" s="2" t="str">
        <f aca="false">Clean!A275</f>
        <v>CL00274</v>
      </c>
      <c r="B275" s="3" t="n">
        <f aca="false">Clean!B275</f>
        <v>23</v>
      </c>
      <c r="C275" s="3" t="n">
        <f aca="false">IF(B275="",Strategies!$B$5,B275)</f>
        <v>23</v>
      </c>
      <c r="D275" s="3" t="n">
        <f aca="false">IF(B275="",1,0)</f>
        <v>0</v>
      </c>
      <c r="E275" s="2" t="str">
        <f aca="false">Clean!E275</f>
        <v>Employee</v>
      </c>
      <c r="F275" s="2" t="str">
        <f aca="false">IF(E275="","Unknown",E275)</f>
        <v>Employee</v>
      </c>
      <c r="G275" s="4" t="n">
        <f aca="false">Clean!G275</f>
        <v>37800</v>
      </c>
      <c r="H275" s="4" t="n">
        <f aca="false">IF(G275="",Strategies!$B$7,G275)</f>
        <v>37800</v>
      </c>
      <c r="I275" s="4" t="n">
        <f aca="false">IF(G275="",Strategies!$B$8,G275)</f>
        <v>37800</v>
      </c>
      <c r="J275" s="4" t="n">
        <f aca="false">IF(G275="",IFERROR(VLOOKUP(E275,Strategies!$A$26:$G$35,7,FALSE()),Strategies!$B$8),G275)</f>
        <v>37800</v>
      </c>
      <c r="K275" s="3" t="n">
        <f aca="false">IF(G275="",1,0)</f>
        <v>0</v>
      </c>
      <c r="L275" s="3" t="n">
        <f aca="false">Clean!H275</f>
        <v>1</v>
      </c>
      <c r="M275" s="5" t="n">
        <f aca="false">Clean!I275</f>
        <v>45628</v>
      </c>
      <c r="N275" s="3" t="n">
        <f aca="false">IF(L275="",IF(M275="",Strategies!$B$6,DATEDIF(M275,DATE(2026,9,13),"y")),L275)</f>
        <v>1</v>
      </c>
      <c r="O275" s="2" t="str">
        <f aca="false">IF(L275&lt;&gt;"","observed",IF(M275&lt;&gt;"","derived from date","median (fallback)"))</f>
        <v>observed</v>
      </c>
      <c r="P275" s="4" t="str">
        <f aca="false">Clean!M275</f>
        <v/>
      </c>
      <c r="Q275" s="4" t="n">
        <f aca="false">IF(P275="",Strategies!$B$9,P275)</f>
        <v>10652.68</v>
      </c>
      <c r="R275" s="3" t="n">
        <f aca="false">IF(P275="",1,0)</f>
        <v>1</v>
      </c>
      <c r="S275" s="3" t="n">
        <f aca="false">Clean!U275</f>
        <v>643</v>
      </c>
      <c r="T275" s="3" t="n">
        <f aca="false">IF(S275="",Strategies!$B$10,S275)</f>
        <v>643</v>
      </c>
      <c r="U275" s="2" t="str">
        <f aca="false">Clean!J275</f>
        <v>App</v>
      </c>
      <c r="V275" s="2" t="str">
        <f aca="false">IF(U275="",Strategies!$B$11,U275)</f>
        <v>App</v>
      </c>
      <c r="W275" s="2" t="str">
        <f aca="false">IF(U275="","Unknown",U275)</f>
        <v>App</v>
      </c>
      <c r="X275" s="4" t="n">
        <f aca="false">Clean!Q275</f>
        <v>4500</v>
      </c>
      <c r="Y275" s="4" t="n">
        <f aca="false">Clean!R275</f>
        <v>1655.87</v>
      </c>
      <c r="Z275" s="4" t="n">
        <f aca="false">IF(X275="",IF(Y275="",0,""),X275)</f>
        <v>4500</v>
      </c>
      <c r="AA275" s="4" t="n">
        <f aca="false">IF(Y275="",IF(X275="",0,IF(X275=0,0,ROUND(X275*Strategies!$B$12,2))),Y275)</f>
        <v>1655.87</v>
      </c>
      <c r="AB275" s="2" t="str">
        <f aca="false">IF(AND(X275="",Y275=""),"no card (structural)",IF(X275="","limit missing – verify",IF(Y275="","spend imputed by ratio","complete")))</f>
        <v>complete</v>
      </c>
      <c r="AC275" s="4" t="str">
        <f aca="false">Clean!S275</f>
        <v/>
      </c>
      <c r="AD275" s="4" t="str">
        <f aca="false">Clean!T275</f>
        <v/>
      </c>
      <c r="AE275" s="4" t="n">
        <f aca="false">IF(AC275="",IF(AD275="",0,""),AC275)</f>
        <v>0</v>
      </c>
      <c r="AF275" s="4" t="n">
        <f aca="false">IF(AD275="",IF(AC275="",0,IF(AC275=0,0,ROUND(AC275*Strategies!$B$13,0))),AD275)</f>
        <v>0</v>
      </c>
      <c r="AG275" s="3" t="n">
        <f aca="false">Clean!V275</f>
        <v>0</v>
      </c>
      <c r="AH275" s="3" t="n">
        <f aca="false">IF(AG275="",0,AG275)</f>
        <v>0</v>
      </c>
      <c r="AI275" s="3" t="n">
        <f aca="false">IF(AG275="",1,0)</f>
        <v>0</v>
      </c>
      <c r="AJ275" s="3" t="n">
        <f aca="false">Missing_Matrix!W275</f>
        <v>3</v>
      </c>
      <c r="AK275" s="2" t="str">
        <f aca="false">IF(AJ275=0,"keep","drop")</f>
        <v>drop</v>
      </c>
      <c r="AL275" s="2" t="str">
        <f aca="false">IF(Missing_Matrix!B275+Missing_Matrix!G275+Missing_Matrix!H275+Missing_Matrix!J275+Missing_Matrix!K275+Missing_Matrix!L275+Missing_Matrix!M275+Missing_Matrix!U275=0,"keep","drop")</f>
        <v>drop</v>
      </c>
    </row>
    <row r="276" customFormat="false" ht="15" hidden="false" customHeight="false" outlineLevel="0" collapsed="false">
      <c r="A276" s="2" t="str">
        <f aca="false">Clean!A276</f>
        <v>CL00275</v>
      </c>
      <c r="B276" s="3" t="n">
        <f aca="false">Clean!B276</f>
        <v>61</v>
      </c>
      <c r="C276" s="3" t="n">
        <f aca="false">IF(B276="",Strategies!$B$5,B276)</f>
        <v>61</v>
      </c>
      <c r="D276" s="3" t="n">
        <f aca="false">IF(B276="",1,0)</f>
        <v>0</v>
      </c>
      <c r="E276" s="2" t="str">
        <f aca="false">Clean!E276</f>
        <v>Employee</v>
      </c>
      <c r="F276" s="2" t="str">
        <f aca="false">IF(E276="","Unknown",E276)</f>
        <v>Employee</v>
      </c>
      <c r="G276" s="4" t="n">
        <f aca="false">Clean!G276</f>
        <v>44100</v>
      </c>
      <c r="H276" s="4" t="n">
        <f aca="false">IF(G276="",Strategies!$B$7,G276)</f>
        <v>44100</v>
      </c>
      <c r="I276" s="4" t="n">
        <f aca="false">IF(G276="",Strategies!$B$8,G276)</f>
        <v>44100</v>
      </c>
      <c r="J276" s="4" t="n">
        <f aca="false">IF(G276="",IFERROR(VLOOKUP(E276,Strategies!$A$26:$G$35,7,FALSE()),Strategies!$B$8),G276)</f>
        <v>44100</v>
      </c>
      <c r="K276" s="3" t="n">
        <f aca="false">IF(G276="",1,0)</f>
        <v>0</v>
      </c>
      <c r="L276" s="3" t="n">
        <f aca="false">Clean!H276</f>
        <v>37</v>
      </c>
      <c r="M276" s="5" t="n">
        <f aca="false">Clean!I276</f>
        <v>32451</v>
      </c>
      <c r="N276" s="3" t="n">
        <f aca="false">IF(L276="",IF(M276="",Strategies!$B$6,DATEDIF(M276,DATE(2026,9,13),"y")),L276)</f>
        <v>37</v>
      </c>
      <c r="O276" s="2" t="str">
        <f aca="false">IF(L276&lt;&gt;"","observed",IF(M276&lt;&gt;"","derived from date","median (fallback)"))</f>
        <v>observed</v>
      </c>
      <c r="P276" s="4" t="str">
        <f aca="false">Clean!M276</f>
        <v/>
      </c>
      <c r="Q276" s="4" t="n">
        <f aca="false">IF(P276="",Strategies!$B$9,P276)</f>
        <v>10652.68</v>
      </c>
      <c r="R276" s="3" t="n">
        <f aca="false">IF(P276="",1,0)</f>
        <v>1</v>
      </c>
      <c r="S276" s="3" t="n">
        <f aca="false">Clean!U276</f>
        <v>726</v>
      </c>
      <c r="T276" s="3" t="n">
        <f aca="false">IF(S276="",Strategies!$B$10,S276)</f>
        <v>726</v>
      </c>
      <c r="U276" s="2" t="str">
        <f aca="false">Clean!J276</f>
        <v>Branch</v>
      </c>
      <c r="V276" s="2" t="str">
        <f aca="false">IF(U276="",Strategies!$B$11,U276)</f>
        <v>Branch</v>
      </c>
      <c r="W276" s="2" t="str">
        <f aca="false">IF(U276="","Unknown",U276)</f>
        <v>Branch</v>
      </c>
      <c r="X276" s="4" t="n">
        <f aca="false">Clean!Q276</f>
        <v>10000</v>
      </c>
      <c r="Y276" s="4" t="n">
        <f aca="false">Clean!R276</f>
        <v>4278.02</v>
      </c>
      <c r="Z276" s="4" t="n">
        <f aca="false">IF(X276="",IF(Y276="",0,""),X276)</f>
        <v>10000</v>
      </c>
      <c r="AA276" s="4" t="n">
        <f aca="false">IF(Y276="",IF(X276="",0,IF(X276=0,0,ROUND(X276*Strategies!$B$12,2))),Y276)</f>
        <v>4278.02</v>
      </c>
      <c r="AB276" s="2" t="str">
        <f aca="false">IF(AND(X276="",Y276=""),"no card (structural)",IF(X276="","limit missing – verify",IF(Y276="","spend imputed by ratio","complete")))</f>
        <v>complete</v>
      </c>
      <c r="AC276" s="4" t="str">
        <f aca="false">Clean!S276</f>
        <v/>
      </c>
      <c r="AD276" s="4" t="str">
        <f aca="false">Clean!T276</f>
        <v/>
      </c>
      <c r="AE276" s="4" t="n">
        <f aca="false">IF(AC276="",IF(AD276="",0,""),AC276)</f>
        <v>0</v>
      </c>
      <c r="AF276" s="4" t="n">
        <f aca="false">IF(AD276="",IF(AC276="",0,IF(AC276=0,0,ROUND(AC276*Strategies!$B$13,0))),AD276)</f>
        <v>0</v>
      </c>
      <c r="AG276" s="3" t="n">
        <f aca="false">Clean!V276</f>
        <v>0</v>
      </c>
      <c r="AH276" s="3" t="n">
        <f aca="false">IF(AG276="",0,AG276)</f>
        <v>0</v>
      </c>
      <c r="AI276" s="3" t="n">
        <f aca="false">IF(AG276="",1,0)</f>
        <v>0</v>
      </c>
      <c r="AJ276" s="3" t="n">
        <f aca="false">Missing_Matrix!W276</f>
        <v>3</v>
      </c>
      <c r="AK276" s="2" t="str">
        <f aca="false">IF(AJ276=0,"keep","drop")</f>
        <v>drop</v>
      </c>
      <c r="AL276" s="2" t="str">
        <f aca="false">IF(Missing_Matrix!B276+Missing_Matrix!G276+Missing_Matrix!H276+Missing_Matrix!J276+Missing_Matrix!K276+Missing_Matrix!L276+Missing_Matrix!M276+Missing_Matrix!U276=0,"keep","drop")</f>
        <v>drop</v>
      </c>
    </row>
    <row r="277" customFormat="false" ht="15" hidden="false" customHeight="false" outlineLevel="0" collapsed="false">
      <c r="A277" s="2" t="str">
        <f aca="false">Clean!A277</f>
        <v>CL00276</v>
      </c>
      <c r="B277" s="3" t="n">
        <f aca="false">Clean!B277</f>
        <v>43</v>
      </c>
      <c r="C277" s="3" t="n">
        <f aca="false">IF(B277="",Strategies!$B$5,B277)</f>
        <v>43</v>
      </c>
      <c r="D277" s="3" t="n">
        <f aca="false">IF(B277="",1,0)</f>
        <v>0</v>
      </c>
      <c r="E277" s="2" t="str">
        <f aca="false">Clean!E277</f>
        <v>Self-employed</v>
      </c>
      <c r="F277" s="2" t="str">
        <f aca="false">IF(E277="","Unknown",E277)</f>
        <v>Self-employed</v>
      </c>
      <c r="G277" s="4" t="n">
        <f aca="false">Clean!G277</f>
        <v>57200</v>
      </c>
      <c r="H277" s="4" t="n">
        <f aca="false">IF(G277="",Strategies!$B$7,G277)</f>
        <v>57200</v>
      </c>
      <c r="I277" s="4" t="n">
        <f aca="false">IF(G277="",Strategies!$B$8,G277)</f>
        <v>57200</v>
      </c>
      <c r="J277" s="4" t="n">
        <f aca="false">IF(G277="",IFERROR(VLOOKUP(E277,Strategies!$A$26:$G$35,7,FALSE()),Strategies!$B$8),G277)</f>
        <v>57200</v>
      </c>
      <c r="K277" s="3" t="n">
        <f aca="false">IF(G277="",1,0)</f>
        <v>0</v>
      </c>
      <c r="L277" s="3" t="n">
        <f aca="false">Clean!H277</f>
        <v>7</v>
      </c>
      <c r="M277" s="5" t="n">
        <f aca="false">Clean!I277</f>
        <v>43458</v>
      </c>
      <c r="N277" s="3" t="n">
        <f aca="false">IF(L277="",IF(M277="",Strategies!$B$6,DATEDIF(M277,DATE(2026,9,13),"y")),L277)</f>
        <v>7</v>
      </c>
      <c r="O277" s="2" t="str">
        <f aca="false">IF(L277&lt;&gt;"","observed",IF(M277&lt;&gt;"","derived from date","median (fallback)"))</f>
        <v>observed</v>
      </c>
      <c r="P277" s="4" t="n">
        <f aca="false">Clean!M277</f>
        <v>0</v>
      </c>
      <c r="Q277" s="4" t="n">
        <f aca="false">IF(P277="",Strategies!$B$9,P277)</f>
        <v>0</v>
      </c>
      <c r="R277" s="3" t="n">
        <f aca="false">IF(P277="",1,0)</f>
        <v>0</v>
      </c>
      <c r="S277" s="3" t="n">
        <f aca="false">Clean!U277</f>
        <v>674</v>
      </c>
      <c r="T277" s="3" t="n">
        <f aca="false">IF(S277="",Strategies!$B$10,S277)</f>
        <v>674</v>
      </c>
      <c r="U277" s="2" t="str">
        <f aca="false">Clean!J277</f>
        <v>App</v>
      </c>
      <c r="V277" s="2" t="str">
        <f aca="false">IF(U277="",Strategies!$B$11,U277)</f>
        <v>App</v>
      </c>
      <c r="W277" s="2" t="str">
        <f aca="false">IF(U277="","Unknown",U277)</f>
        <v>App</v>
      </c>
      <c r="X277" s="4" t="n">
        <f aca="false">Clean!Q277</f>
        <v>9500</v>
      </c>
      <c r="Y277" s="4" t="n">
        <f aca="false">Clean!R277</f>
        <v>2931.73</v>
      </c>
      <c r="Z277" s="4" t="n">
        <f aca="false">IF(X277="",IF(Y277="",0,""),X277)</f>
        <v>9500</v>
      </c>
      <c r="AA277" s="4" t="n">
        <f aca="false">IF(Y277="",IF(X277="",0,IF(X277=0,0,ROUND(X277*Strategies!$B$12,2))),Y277)</f>
        <v>2931.73</v>
      </c>
      <c r="AB277" s="2" t="str">
        <f aca="false">IF(AND(X277="",Y277=""),"no card (structural)",IF(X277="","limit missing – verify",IF(Y277="","spend imputed by ratio","complete")))</f>
        <v>complete</v>
      </c>
      <c r="AC277" s="4" t="str">
        <f aca="false">Clean!S277</f>
        <v/>
      </c>
      <c r="AD277" s="4" t="str">
        <f aca="false">Clean!T277</f>
        <v/>
      </c>
      <c r="AE277" s="4" t="n">
        <f aca="false">IF(AC277="",IF(AD277="",0,""),AC277)</f>
        <v>0</v>
      </c>
      <c r="AF277" s="4" t="n">
        <f aca="false">IF(AD277="",IF(AC277="",0,IF(AC277=0,0,ROUND(AC277*Strategies!$B$13,0))),AD277)</f>
        <v>0</v>
      </c>
      <c r="AG277" s="3" t="n">
        <f aca="false">Clean!V277</f>
        <v>0</v>
      </c>
      <c r="AH277" s="3" t="n">
        <f aca="false">IF(AG277="",0,AG277)</f>
        <v>0</v>
      </c>
      <c r="AI277" s="3" t="n">
        <f aca="false">IF(AG277="",1,0)</f>
        <v>0</v>
      </c>
      <c r="AJ277" s="3" t="n">
        <f aca="false">Missing_Matrix!W277</f>
        <v>3</v>
      </c>
      <c r="AK277" s="2" t="str">
        <f aca="false">IF(AJ277=0,"keep","drop")</f>
        <v>drop</v>
      </c>
      <c r="AL277" s="2" t="str">
        <f aca="false">IF(Missing_Matrix!B277+Missing_Matrix!G277+Missing_Matrix!H277+Missing_Matrix!J277+Missing_Matrix!K277+Missing_Matrix!L277+Missing_Matrix!M277+Missing_Matrix!U277=0,"keep","drop")</f>
        <v>keep</v>
      </c>
    </row>
    <row r="278" customFormat="false" ht="15" hidden="false" customHeight="false" outlineLevel="0" collapsed="false">
      <c r="A278" s="2" t="str">
        <f aca="false">Clean!A278</f>
        <v>CL00277</v>
      </c>
      <c r="B278" s="3" t="n">
        <f aca="false">Clean!B278</f>
        <v>46</v>
      </c>
      <c r="C278" s="3" t="n">
        <f aca="false">IF(B278="",Strategies!$B$5,B278)</f>
        <v>46</v>
      </c>
      <c r="D278" s="3" t="n">
        <f aca="false">IF(B278="",1,0)</f>
        <v>0</v>
      </c>
      <c r="E278" s="2" t="str">
        <f aca="false">Clean!E278</f>
        <v>Self-employed</v>
      </c>
      <c r="F278" s="2" t="str">
        <f aca="false">IF(E278="","Unknown",E278)</f>
        <v>Self-employed</v>
      </c>
      <c r="G278" s="4" t="n">
        <f aca="false">Clean!G278</f>
        <v>53200</v>
      </c>
      <c r="H278" s="4" t="n">
        <f aca="false">IF(G278="",Strategies!$B$7,G278)</f>
        <v>53200</v>
      </c>
      <c r="I278" s="4" t="n">
        <f aca="false">IF(G278="",Strategies!$B$8,G278)</f>
        <v>53200</v>
      </c>
      <c r="J278" s="4" t="n">
        <f aca="false">IF(G278="",IFERROR(VLOOKUP(E278,Strategies!$A$26:$G$35,7,FALSE()),Strategies!$B$8),G278)</f>
        <v>53200</v>
      </c>
      <c r="K278" s="3" t="n">
        <f aca="false">IF(G278="",1,0)</f>
        <v>0</v>
      </c>
      <c r="L278" s="3" t="n">
        <f aca="false">Clean!H278</f>
        <v>6</v>
      </c>
      <c r="M278" s="5" t="n">
        <f aca="false">Clean!I278</f>
        <v>43904</v>
      </c>
      <c r="N278" s="3" t="n">
        <f aca="false">IF(L278="",IF(M278="",Strategies!$B$6,DATEDIF(M278,DATE(2026,9,13),"y")),L278)</f>
        <v>6</v>
      </c>
      <c r="O278" s="2" t="str">
        <f aca="false">IF(L278&lt;&gt;"","observed",IF(M278&lt;&gt;"","derived from date","median (fallback)"))</f>
        <v>observed</v>
      </c>
      <c r="P278" s="4" t="n">
        <f aca="false">Clean!M278</f>
        <v>31539.8</v>
      </c>
      <c r="Q278" s="4" t="n">
        <f aca="false">IF(P278="",Strategies!$B$9,P278)</f>
        <v>31539.8</v>
      </c>
      <c r="R278" s="3" t="n">
        <f aca="false">IF(P278="",1,0)</f>
        <v>0</v>
      </c>
      <c r="S278" s="3" t="n">
        <f aca="false">Clean!U278</f>
        <v>731</v>
      </c>
      <c r="T278" s="3" t="n">
        <f aca="false">IF(S278="",Strategies!$B$10,S278)</f>
        <v>731</v>
      </c>
      <c r="U278" s="2" t="str">
        <f aca="false">Clean!J278</f>
        <v>Online Banking</v>
      </c>
      <c r="V278" s="2" t="str">
        <f aca="false">IF(U278="",Strategies!$B$11,U278)</f>
        <v>Online Banking</v>
      </c>
      <c r="W278" s="2" t="str">
        <f aca="false">IF(U278="","Unknown",U278)</f>
        <v>Online Banking</v>
      </c>
      <c r="X278" s="4" t="str">
        <f aca="false">Clean!Q278</f>
        <v/>
      </c>
      <c r="Y278" s="4" t="str">
        <f aca="false">Clean!R278</f>
        <v/>
      </c>
      <c r="Z278" s="4" t="n">
        <f aca="false">IF(X278="",IF(Y278="",0,""),X278)</f>
        <v>0</v>
      </c>
      <c r="AA278" s="4" t="n">
        <f aca="false">IF(Y278="",IF(X278="",0,IF(X278=0,0,ROUND(X278*Strategies!$B$12,2))),Y278)</f>
        <v>0</v>
      </c>
      <c r="AB278" s="2" t="str">
        <f aca="false">IF(AND(X278="",Y278=""),"no card (structural)",IF(X278="","limit missing – verify",IF(Y278="","spend imputed by ratio","complete")))</f>
        <v>no card (structural)</v>
      </c>
      <c r="AC278" s="4" t="str">
        <f aca="false">Clean!S278</f>
        <v/>
      </c>
      <c r="AD278" s="4" t="str">
        <f aca="false">Clean!T278</f>
        <v/>
      </c>
      <c r="AE278" s="4" t="n">
        <f aca="false">IF(AC278="",IF(AD278="",0,""),AC278)</f>
        <v>0</v>
      </c>
      <c r="AF278" s="4" t="n">
        <f aca="false">IF(AD278="",IF(AC278="",0,IF(AC278=0,0,ROUND(AC278*Strategies!$B$13,0))),AD278)</f>
        <v>0</v>
      </c>
      <c r="AG278" s="3" t="str">
        <f aca="false">Clean!V278</f>
        <v/>
      </c>
      <c r="AH278" s="3" t="n">
        <f aca="false">IF(AG278="",0,AG278)</f>
        <v>0</v>
      </c>
      <c r="AI278" s="3" t="n">
        <f aca="false">IF(AG278="",1,0)</f>
        <v>1</v>
      </c>
      <c r="AJ278" s="3" t="n">
        <f aca="false">Missing_Matrix!W278</f>
        <v>5</v>
      </c>
      <c r="AK278" s="2" t="str">
        <f aca="false">IF(AJ278=0,"keep","drop")</f>
        <v>drop</v>
      </c>
      <c r="AL278" s="2" t="str">
        <f aca="false">IF(Missing_Matrix!B278+Missing_Matrix!G278+Missing_Matrix!H278+Missing_Matrix!J278+Missing_Matrix!K278+Missing_Matrix!L278+Missing_Matrix!M278+Missing_Matrix!U278=0,"keep","drop")</f>
        <v>keep</v>
      </c>
    </row>
    <row r="279" customFormat="false" ht="15" hidden="false" customHeight="false" outlineLevel="0" collapsed="false">
      <c r="A279" s="2" t="str">
        <f aca="false">Clean!A279</f>
        <v>CL00278</v>
      </c>
      <c r="B279" s="3" t="n">
        <f aca="false">Clean!B279</f>
        <v>45</v>
      </c>
      <c r="C279" s="3" t="n">
        <f aca="false">IF(B279="",Strategies!$B$5,B279)</f>
        <v>45</v>
      </c>
      <c r="D279" s="3" t="n">
        <f aca="false">IF(B279="",1,0)</f>
        <v>0</v>
      </c>
      <c r="E279" s="2" t="str">
        <f aca="false">Clean!E279</f>
        <v>Executive</v>
      </c>
      <c r="F279" s="2" t="str">
        <f aca="false">IF(E279="","Unknown",E279)</f>
        <v>Executive</v>
      </c>
      <c r="G279" s="4" t="n">
        <f aca="false">Clean!G279</f>
        <v>105600</v>
      </c>
      <c r="H279" s="4" t="n">
        <f aca="false">IF(G279="",Strategies!$B$7,G279)</f>
        <v>105600</v>
      </c>
      <c r="I279" s="4" t="n">
        <f aca="false">IF(G279="",Strategies!$B$8,G279)</f>
        <v>105600</v>
      </c>
      <c r="J279" s="4" t="n">
        <f aca="false">IF(G279="",IFERROR(VLOOKUP(E279,Strategies!$A$26:$G$35,7,FALSE()),Strategies!$B$8),G279)</f>
        <v>105600</v>
      </c>
      <c r="K279" s="3" t="n">
        <f aca="false">IF(G279="",1,0)</f>
        <v>0</v>
      </c>
      <c r="L279" s="3" t="n">
        <f aca="false">Clean!H279</f>
        <v>8</v>
      </c>
      <c r="M279" s="5" t="n">
        <f aca="false">Clean!I279</f>
        <v>43139</v>
      </c>
      <c r="N279" s="3" t="n">
        <f aca="false">IF(L279="",IF(M279="",Strategies!$B$6,DATEDIF(M279,DATE(2026,9,13),"y")),L279)</f>
        <v>8</v>
      </c>
      <c r="O279" s="2" t="str">
        <f aca="false">IF(L279&lt;&gt;"","observed",IF(M279&lt;&gt;"","derived from date","median (fallback)"))</f>
        <v>observed</v>
      </c>
      <c r="P279" s="4" t="n">
        <f aca="false">Clean!M279</f>
        <v>64323.49</v>
      </c>
      <c r="Q279" s="4" t="n">
        <f aca="false">IF(P279="",Strategies!$B$9,P279)</f>
        <v>64323.49</v>
      </c>
      <c r="R279" s="3" t="n">
        <f aca="false">IF(P279="",1,0)</f>
        <v>0</v>
      </c>
      <c r="S279" s="3" t="n">
        <f aca="false">Clean!U279</f>
        <v>647</v>
      </c>
      <c r="T279" s="3" t="n">
        <f aca="false">IF(S279="",Strategies!$B$10,S279)</f>
        <v>647</v>
      </c>
      <c r="U279" s="2" t="str">
        <f aca="false">Clean!J279</f>
        <v>Branch</v>
      </c>
      <c r="V279" s="2" t="str">
        <f aca="false">IF(U279="",Strategies!$B$11,U279)</f>
        <v>Branch</v>
      </c>
      <c r="W279" s="2" t="str">
        <f aca="false">IF(U279="","Unknown",U279)</f>
        <v>Branch</v>
      </c>
      <c r="X279" s="4" t="n">
        <f aca="false">Clean!Q279</f>
        <v>13500</v>
      </c>
      <c r="Y279" s="4" t="n">
        <f aca="false">Clean!R279</f>
        <v>2270.13</v>
      </c>
      <c r="Z279" s="4" t="n">
        <f aca="false">IF(X279="",IF(Y279="",0,""),X279)</f>
        <v>13500</v>
      </c>
      <c r="AA279" s="4" t="n">
        <f aca="false">IF(Y279="",IF(X279="",0,IF(X279=0,0,ROUND(X279*Strategies!$B$12,2))),Y279)</f>
        <v>2270.13</v>
      </c>
      <c r="AB279" s="2" t="str">
        <f aca="false">IF(AND(X279="",Y279=""),"no card (structural)",IF(X279="","limit missing – verify",IF(Y279="","spend imputed by ratio","complete")))</f>
        <v>complete</v>
      </c>
      <c r="AC279" s="4" t="n">
        <f aca="false">Clean!S279</f>
        <v>0</v>
      </c>
      <c r="AD279" s="4" t="n">
        <f aca="false">Clean!T279</f>
        <v>0</v>
      </c>
      <c r="AE279" s="4" t="n">
        <f aca="false">IF(AC279="",IF(AD279="",0,""),AC279)</f>
        <v>0</v>
      </c>
      <c r="AF279" s="4" t="n">
        <f aca="false">IF(AD279="",IF(AC279="",0,IF(AC279=0,0,ROUND(AC279*Strategies!$B$13,0))),AD279)</f>
        <v>0</v>
      </c>
      <c r="AG279" s="3" t="n">
        <f aca="false">Clean!V279</f>
        <v>1</v>
      </c>
      <c r="AH279" s="3" t="n">
        <f aca="false">IF(AG279="",0,AG279)</f>
        <v>1</v>
      </c>
      <c r="AI279" s="3" t="n">
        <f aca="false">IF(AG279="",1,0)</f>
        <v>0</v>
      </c>
      <c r="AJ279" s="3" t="n">
        <f aca="false">Missing_Matrix!W279</f>
        <v>1</v>
      </c>
      <c r="AK279" s="2" t="str">
        <f aca="false">IF(AJ279=0,"keep","drop")</f>
        <v>drop</v>
      </c>
      <c r="AL279" s="2" t="str">
        <f aca="false">IF(Missing_Matrix!B279+Missing_Matrix!G279+Missing_Matrix!H279+Missing_Matrix!J279+Missing_Matrix!K279+Missing_Matrix!L279+Missing_Matrix!M279+Missing_Matrix!U279=0,"keep","drop")</f>
        <v>keep</v>
      </c>
    </row>
    <row r="280" customFormat="false" ht="15" hidden="false" customHeight="false" outlineLevel="0" collapsed="false">
      <c r="A280" s="2" t="str">
        <f aca="false">Clean!A280</f>
        <v>CL00279</v>
      </c>
      <c r="B280" s="3" t="n">
        <f aca="false">Clean!B280</f>
        <v>31</v>
      </c>
      <c r="C280" s="3" t="n">
        <f aca="false">IF(B280="",Strategies!$B$5,B280)</f>
        <v>31</v>
      </c>
      <c r="D280" s="3" t="n">
        <f aca="false">IF(B280="",1,0)</f>
        <v>0</v>
      </c>
      <c r="E280" s="2" t="str">
        <f aca="false">Clean!E280</f>
        <v>Employee</v>
      </c>
      <c r="F280" s="2" t="str">
        <f aca="false">IF(E280="","Unknown",E280)</f>
        <v>Employee</v>
      </c>
      <c r="G280" s="4" t="n">
        <f aca="false">Clean!G280</f>
        <v>34600</v>
      </c>
      <c r="H280" s="4" t="n">
        <f aca="false">IF(G280="",Strategies!$B$7,G280)</f>
        <v>34600</v>
      </c>
      <c r="I280" s="4" t="n">
        <f aca="false">IF(G280="",Strategies!$B$8,G280)</f>
        <v>34600</v>
      </c>
      <c r="J280" s="4" t="n">
        <f aca="false">IF(G280="",IFERROR(VLOOKUP(E280,Strategies!$A$26:$G$35,7,FALSE()),Strategies!$B$8),G280)</f>
        <v>34600</v>
      </c>
      <c r="K280" s="3" t="n">
        <f aca="false">IF(G280="",1,0)</f>
        <v>0</v>
      </c>
      <c r="L280" s="3" t="n">
        <f aca="false">Clean!H280</f>
        <v>6</v>
      </c>
      <c r="M280" s="5" t="n">
        <f aca="false">Clean!I280</f>
        <v>43874</v>
      </c>
      <c r="N280" s="3" t="n">
        <f aca="false">IF(L280="",IF(M280="",Strategies!$B$6,DATEDIF(M280,DATE(2026,9,13),"y")),L280)</f>
        <v>6</v>
      </c>
      <c r="O280" s="2" t="str">
        <f aca="false">IF(L280&lt;&gt;"","observed",IF(M280&lt;&gt;"","derived from date","median (fallback)"))</f>
        <v>observed</v>
      </c>
      <c r="P280" s="4" t="n">
        <f aca="false">Clean!M280</f>
        <v>19836.29</v>
      </c>
      <c r="Q280" s="4" t="n">
        <f aca="false">IF(P280="",Strategies!$B$9,P280)</f>
        <v>19836.29</v>
      </c>
      <c r="R280" s="3" t="n">
        <f aca="false">IF(P280="",1,0)</f>
        <v>0</v>
      </c>
      <c r="S280" s="3" t="n">
        <f aca="false">Clean!U280</f>
        <v>669</v>
      </c>
      <c r="T280" s="3" t="n">
        <f aca="false">IF(S280="",Strategies!$B$10,S280)</f>
        <v>669</v>
      </c>
      <c r="U280" s="2" t="str">
        <f aca="false">Clean!J280</f>
        <v>App</v>
      </c>
      <c r="V280" s="2" t="str">
        <f aca="false">IF(U280="",Strategies!$B$11,U280)</f>
        <v>App</v>
      </c>
      <c r="W280" s="2" t="str">
        <f aca="false">IF(U280="","Unknown",U280)</f>
        <v>App</v>
      </c>
      <c r="X280" s="4" t="str">
        <f aca="false">Clean!Q280</f>
        <v/>
      </c>
      <c r="Y280" s="4" t="str">
        <f aca="false">Clean!R280</f>
        <v/>
      </c>
      <c r="Z280" s="4" t="n">
        <f aca="false">IF(X280="",IF(Y280="",0,""),X280)</f>
        <v>0</v>
      </c>
      <c r="AA280" s="4" t="n">
        <f aca="false">IF(Y280="",IF(X280="",0,IF(X280=0,0,ROUND(X280*Strategies!$B$12,2))),Y280)</f>
        <v>0</v>
      </c>
      <c r="AB280" s="2" t="str">
        <f aca="false">IF(AND(X280="",Y280=""),"no card (structural)",IF(X280="","limit missing – verify",IF(Y280="","spend imputed by ratio","complete")))</f>
        <v>no card (structural)</v>
      </c>
      <c r="AC280" s="4" t="str">
        <f aca="false">Clean!S280</f>
        <v/>
      </c>
      <c r="AD280" s="4" t="str">
        <f aca="false">Clean!T280</f>
        <v/>
      </c>
      <c r="AE280" s="4" t="n">
        <f aca="false">IF(AC280="",IF(AD280="",0,""),AC280)</f>
        <v>0</v>
      </c>
      <c r="AF280" s="4" t="n">
        <f aca="false">IF(AD280="",IF(AC280="",0,IF(AC280=0,0,ROUND(AC280*Strategies!$B$13,0))),AD280)</f>
        <v>0</v>
      </c>
      <c r="AG280" s="3" t="str">
        <f aca="false">Clean!V280</f>
        <v/>
      </c>
      <c r="AH280" s="3" t="n">
        <f aca="false">IF(AG280="",0,AG280)</f>
        <v>0</v>
      </c>
      <c r="AI280" s="3" t="n">
        <f aca="false">IF(AG280="",1,0)</f>
        <v>1</v>
      </c>
      <c r="AJ280" s="3" t="n">
        <f aca="false">Missing_Matrix!W280</f>
        <v>6</v>
      </c>
      <c r="AK280" s="2" t="str">
        <f aca="false">IF(AJ280=0,"keep","drop")</f>
        <v>drop</v>
      </c>
      <c r="AL280" s="2" t="str">
        <f aca="false">IF(Missing_Matrix!B280+Missing_Matrix!G280+Missing_Matrix!H280+Missing_Matrix!J280+Missing_Matrix!K280+Missing_Matrix!L280+Missing_Matrix!M280+Missing_Matrix!U280=0,"keep","drop")</f>
        <v>keep</v>
      </c>
    </row>
    <row r="281" customFormat="false" ht="15" hidden="false" customHeight="false" outlineLevel="0" collapsed="false">
      <c r="A281" s="2" t="str">
        <f aca="false">Clean!A281</f>
        <v>CL00280</v>
      </c>
      <c r="B281" s="3" t="n">
        <f aca="false">Clean!B281</f>
        <v>31</v>
      </c>
      <c r="C281" s="3" t="n">
        <f aca="false">IF(B281="",Strategies!$B$5,B281)</f>
        <v>31</v>
      </c>
      <c r="D281" s="3" t="n">
        <f aca="false">IF(B281="",1,0)</f>
        <v>0</v>
      </c>
      <c r="E281" s="2" t="str">
        <f aca="false">Clean!E281</f>
        <v>Employee</v>
      </c>
      <c r="F281" s="2" t="str">
        <f aca="false">IF(E281="","Unknown",E281)</f>
        <v>Employee</v>
      </c>
      <c r="G281" s="4" t="n">
        <f aca="false">Clean!G281</f>
        <v>26000</v>
      </c>
      <c r="H281" s="4" t="n">
        <f aca="false">IF(G281="",Strategies!$B$7,G281)</f>
        <v>26000</v>
      </c>
      <c r="I281" s="4" t="n">
        <f aca="false">IF(G281="",Strategies!$B$8,G281)</f>
        <v>26000</v>
      </c>
      <c r="J281" s="4" t="n">
        <f aca="false">IF(G281="",IFERROR(VLOOKUP(E281,Strategies!$A$26:$G$35,7,FALSE()),Strategies!$B$8),G281)</f>
        <v>26000</v>
      </c>
      <c r="K281" s="3" t="n">
        <f aca="false">IF(G281="",1,0)</f>
        <v>0</v>
      </c>
      <c r="L281" s="3" t="n">
        <f aca="false">Clean!H281</f>
        <v>3</v>
      </c>
      <c r="M281" s="5" t="n">
        <f aca="false">Clean!I281</f>
        <v>44995</v>
      </c>
      <c r="N281" s="3" t="n">
        <f aca="false">IF(L281="",IF(M281="",Strategies!$B$6,DATEDIF(M281,DATE(2026,9,13),"y")),L281)</f>
        <v>3</v>
      </c>
      <c r="O281" s="2" t="str">
        <f aca="false">IF(L281&lt;&gt;"","observed",IF(M281&lt;&gt;"","derived from date","median (fallback)"))</f>
        <v>observed</v>
      </c>
      <c r="P281" s="4" t="n">
        <f aca="false">Clean!M281</f>
        <v>2425.71</v>
      </c>
      <c r="Q281" s="4" t="n">
        <f aca="false">IF(P281="",Strategies!$B$9,P281)</f>
        <v>2425.71</v>
      </c>
      <c r="R281" s="3" t="n">
        <f aca="false">IF(P281="",1,0)</f>
        <v>0</v>
      </c>
      <c r="S281" s="3" t="n">
        <f aca="false">Clean!U281</f>
        <v>649</v>
      </c>
      <c r="T281" s="3" t="n">
        <f aca="false">IF(S281="",Strategies!$B$10,S281)</f>
        <v>649</v>
      </c>
      <c r="U281" s="2" t="str">
        <f aca="false">Clean!J281</f>
        <v>App</v>
      </c>
      <c r="V281" s="2" t="str">
        <f aca="false">IF(U281="",Strategies!$B$11,U281)</f>
        <v>App</v>
      </c>
      <c r="W281" s="2" t="str">
        <f aca="false">IF(U281="","Unknown",U281)</f>
        <v>App</v>
      </c>
      <c r="X281" s="4" t="n">
        <f aca="false">Clean!Q281</f>
        <v>5500</v>
      </c>
      <c r="Y281" s="4" t="n">
        <f aca="false">Clean!R281</f>
        <v>2718</v>
      </c>
      <c r="Z281" s="4" t="n">
        <f aca="false">IF(X281="",IF(Y281="",0,""),X281)</f>
        <v>5500</v>
      </c>
      <c r="AA281" s="4" t="n">
        <f aca="false">IF(Y281="",IF(X281="",0,IF(X281=0,0,ROUND(X281*Strategies!$B$12,2))),Y281)</f>
        <v>2718</v>
      </c>
      <c r="AB281" s="2" t="str">
        <f aca="false">IF(AND(X281="",Y281=""),"no card (structural)",IF(X281="","limit missing – verify",IF(Y281="","spend imputed by ratio","complete")))</f>
        <v>complete</v>
      </c>
      <c r="AC281" s="4" t="n">
        <f aca="false">Clean!S281</f>
        <v>0</v>
      </c>
      <c r="AD281" s="4" t="n">
        <f aca="false">Clean!T281</f>
        <v>0</v>
      </c>
      <c r="AE281" s="4" t="n">
        <f aca="false">IF(AC281="",IF(AD281="",0,""),AC281)</f>
        <v>0</v>
      </c>
      <c r="AF281" s="4" t="n">
        <f aca="false">IF(AD281="",IF(AC281="",0,IF(AC281=0,0,ROUND(AC281*Strategies!$B$13,0))),AD281)</f>
        <v>0</v>
      </c>
      <c r="AG281" s="3" t="n">
        <f aca="false">Clean!V281</f>
        <v>0</v>
      </c>
      <c r="AH281" s="3" t="n">
        <f aca="false">IF(AG281="",0,AG281)</f>
        <v>0</v>
      </c>
      <c r="AI281" s="3" t="n">
        <f aca="false">IF(AG281="",1,0)</f>
        <v>0</v>
      </c>
      <c r="AJ281" s="3" t="n">
        <f aca="false">Missing_Matrix!W281</f>
        <v>0</v>
      </c>
      <c r="AK281" s="2" t="str">
        <f aca="false">IF(AJ281=0,"keep","drop")</f>
        <v>keep</v>
      </c>
      <c r="AL281" s="2" t="str">
        <f aca="false">IF(Missing_Matrix!B281+Missing_Matrix!G281+Missing_Matrix!H281+Missing_Matrix!J281+Missing_Matrix!K281+Missing_Matrix!L281+Missing_Matrix!M281+Missing_Matrix!U281=0,"keep","drop")</f>
        <v>keep</v>
      </c>
    </row>
    <row r="282" customFormat="false" ht="15" hidden="false" customHeight="false" outlineLevel="0" collapsed="false">
      <c r="A282" s="2" t="str">
        <f aca="false">Clean!A282</f>
        <v>CL00281</v>
      </c>
      <c r="B282" s="3" t="n">
        <f aca="false">Clean!B282</f>
        <v>44</v>
      </c>
      <c r="C282" s="3" t="n">
        <f aca="false">IF(B282="",Strategies!$B$5,B282)</f>
        <v>44</v>
      </c>
      <c r="D282" s="3" t="n">
        <f aca="false">IF(B282="",1,0)</f>
        <v>0</v>
      </c>
      <c r="E282" s="2" t="str">
        <f aca="false">Clean!E282</f>
        <v>Business owner</v>
      </c>
      <c r="F282" s="2" t="str">
        <f aca="false">IF(E282="","Unknown",E282)</f>
        <v>Business owner</v>
      </c>
      <c r="G282" s="4" t="n">
        <f aca="false">Clean!G282</f>
        <v>49900</v>
      </c>
      <c r="H282" s="4" t="n">
        <f aca="false">IF(G282="",Strategies!$B$7,G282)</f>
        <v>49900</v>
      </c>
      <c r="I282" s="4" t="n">
        <f aca="false">IF(G282="",Strategies!$B$8,G282)</f>
        <v>49900</v>
      </c>
      <c r="J282" s="4" t="n">
        <f aca="false">IF(G282="",IFERROR(VLOOKUP(E282,Strategies!$A$26:$G$35,7,FALSE()),Strategies!$B$8),G282)</f>
        <v>49900</v>
      </c>
      <c r="K282" s="3" t="n">
        <f aca="false">IF(G282="",1,0)</f>
        <v>0</v>
      </c>
      <c r="L282" s="3" t="n">
        <f aca="false">Clean!H282</f>
        <v>7</v>
      </c>
      <c r="M282" s="5" t="n">
        <f aca="false">Clean!I282</f>
        <v>43566</v>
      </c>
      <c r="N282" s="3" t="n">
        <f aca="false">IF(L282="",IF(M282="",Strategies!$B$6,DATEDIF(M282,DATE(2026,9,13),"y")),L282)</f>
        <v>7</v>
      </c>
      <c r="O282" s="2" t="str">
        <f aca="false">IF(L282&lt;&gt;"","observed",IF(M282&lt;&gt;"","derived from date","median (fallback)"))</f>
        <v>observed</v>
      </c>
      <c r="P282" s="4" t="n">
        <f aca="false">Clean!M282</f>
        <v>17439.11</v>
      </c>
      <c r="Q282" s="4" t="n">
        <f aca="false">IF(P282="",Strategies!$B$9,P282)</f>
        <v>17439.11</v>
      </c>
      <c r="R282" s="3" t="n">
        <f aca="false">IF(P282="",1,0)</f>
        <v>0</v>
      </c>
      <c r="S282" s="3" t="n">
        <f aca="false">Clean!U282</f>
        <v>652</v>
      </c>
      <c r="T282" s="3" t="n">
        <f aca="false">IF(S282="",Strategies!$B$10,S282)</f>
        <v>652</v>
      </c>
      <c r="U282" s="2" t="str">
        <f aca="false">Clean!J282</f>
        <v>Online Banking</v>
      </c>
      <c r="V282" s="2" t="str">
        <f aca="false">IF(U282="",Strategies!$B$11,U282)</f>
        <v>Online Banking</v>
      </c>
      <c r="W282" s="2" t="str">
        <f aca="false">IF(U282="","Unknown",U282)</f>
        <v>Online Banking</v>
      </c>
      <c r="X282" s="4" t="n">
        <f aca="false">Clean!Q282</f>
        <v>10500</v>
      </c>
      <c r="Y282" s="4" t="n">
        <f aca="false">Clean!R282</f>
        <v>3901.92</v>
      </c>
      <c r="Z282" s="4" t="n">
        <f aca="false">IF(X282="",IF(Y282="",0,""),X282)</f>
        <v>10500</v>
      </c>
      <c r="AA282" s="4" t="n">
        <f aca="false">IF(Y282="",IF(X282="",0,IF(X282=0,0,ROUND(X282*Strategies!$B$12,2))),Y282)</f>
        <v>3901.92</v>
      </c>
      <c r="AB282" s="2" t="str">
        <f aca="false">IF(AND(X282="",Y282=""),"no card (structural)",IF(X282="","limit missing – verify",IF(Y282="","spend imputed by ratio","complete")))</f>
        <v>complete</v>
      </c>
      <c r="AC282" s="4" t="n">
        <f aca="false">Clean!S282</f>
        <v>0</v>
      </c>
      <c r="AD282" s="4" t="n">
        <f aca="false">Clean!T282</f>
        <v>0</v>
      </c>
      <c r="AE282" s="4" t="n">
        <f aca="false">IF(AC282="",IF(AD282="",0,""),AC282)</f>
        <v>0</v>
      </c>
      <c r="AF282" s="4" t="n">
        <f aca="false">IF(AD282="",IF(AC282="",0,IF(AC282=0,0,ROUND(AC282*Strategies!$B$13,0))),AD282)</f>
        <v>0</v>
      </c>
      <c r="AG282" s="3" t="n">
        <f aca="false">Clean!V282</f>
        <v>0</v>
      </c>
      <c r="AH282" s="3" t="n">
        <f aca="false">IF(AG282="",0,AG282)</f>
        <v>0</v>
      </c>
      <c r="AI282" s="3" t="n">
        <f aca="false">IF(AG282="",1,0)</f>
        <v>0</v>
      </c>
      <c r="AJ282" s="3" t="n">
        <f aca="false">Missing_Matrix!W282</f>
        <v>0</v>
      </c>
      <c r="AK282" s="2" t="str">
        <f aca="false">IF(AJ282=0,"keep","drop")</f>
        <v>keep</v>
      </c>
      <c r="AL282" s="2" t="str">
        <f aca="false">IF(Missing_Matrix!B282+Missing_Matrix!G282+Missing_Matrix!H282+Missing_Matrix!J282+Missing_Matrix!K282+Missing_Matrix!L282+Missing_Matrix!M282+Missing_Matrix!U282=0,"keep","drop")</f>
        <v>keep</v>
      </c>
    </row>
    <row r="283" customFormat="false" ht="15" hidden="false" customHeight="false" outlineLevel="0" collapsed="false">
      <c r="A283" s="2" t="str">
        <f aca="false">Clean!A283</f>
        <v>CL00282</v>
      </c>
      <c r="B283" s="3" t="n">
        <f aca="false">Clean!B283</f>
        <v>35</v>
      </c>
      <c r="C283" s="3" t="n">
        <f aca="false">IF(B283="",Strategies!$B$5,B283)</f>
        <v>35</v>
      </c>
      <c r="D283" s="3" t="n">
        <f aca="false">IF(B283="",1,0)</f>
        <v>0</v>
      </c>
      <c r="E283" s="2" t="str">
        <f aca="false">Clean!E283</f>
        <v>Shopkeeper</v>
      </c>
      <c r="F283" s="2" t="str">
        <f aca="false">IF(E283="","Unknown",E283)</f>
        <v>Shopkeeper</v>
      </c>
      <c r="G283" s="4" t="n">
        <f aca="false">Clean!G283</f>
        <v>25700</v>
      </c>
      <c r="H283" s="4" t="n">
        <f aca="false">IF(G283="",Strategies!$B$7,G283)</f>
        <v>25700</v>
      </c>
      <c r="I283" s="4" t="n">
        <f aca="false">IF(G283="",Strategies!$B$8,G283)</f>
        <v>25700</v>
      </c>
      <c r="J283" s="4" t="n">
        <f aca="false">IF(G283="",IFERROR(VLOOKUP(E283,Strategies!$A$26:$G$35,7,FALSE()),Strategies!$B$8),G283)</f>
        <v>25700</v>
      </c>
      <c r="K283" s="3" t="n">
        <f aca="false">IF(G283="",1,0)</f>
        <v>0</v>
      </c>
      <c r="L283" s="3" t="n">
        <f aca="false">Clean!H283</f>
        <v>11</v>
      </c>
      <c r="M283" s="5" t="n">
        <f aca="false">Clean!I283</f>
        <v>42039</v>
      </c>
      <c r="N283" s="3" t="n">
        <f aca="false">IF(L283="",IF(M283="",Strategies!$B$6,DATEDIF(M283,DATE(2026,9,13),"y")),L283)</f>
        <v>11</v>
      </c>
      <c r="O283" s="2" t="str">
        <f aca="false">IF(L283&lt;&gt;"","observed",IF(M283&lt;&gt;"","derived from date","median (fallback)"))</f>
        <v>observed</v>
      </c>
      <c r="P283" s="4" t="n">
        <f aca="false">Clean!M283</f>
        <v>11718.62</v>
      </c>
      <c r="Q283" s="4" t="n">
        <f aca="false">IF(P283="",Strategies!$B$9,P283)</f>
        <v>11718.62</v>
      </c>
      <c r="R283" s="3" t="n">
        <f aca="false">IF(P283="",1,0)</f>
        <v>0</v>
      </c>
      <c r="S283" s="3" t="n">
        <f aca="false">Clean!U283</f>
        <v>639</v>
      </c>
      <c r="T283" s="3" t="n">
        <f aca="false">IF(S283="",Strategies!$B$10,S283)</f>
        <v>639</v>
      </c>
      <c r="U283" s="2" t="str">
        <f aca="false">Clean!J283</f>
        <v>Branch</v>
      </c>
      <c r="V283" s="2" t="str">
        <f aca="false">IF(U283="",Strategies!$B$11,U283)</f>
        <v>Branch</v>
      </c>
      <c r="W283" s="2" t="str">
        <f aca="false">IF(U283="","Unknown",U283)</f>
        <v>Branch</v>
      </c>
      <c r="X283" s="4" t="n">
        <f aca="false">Clean!Q283</f>
        <v>3000</v>
      </c>
      <c r="Y283" s="4" t="n">
        <f aca="false">Clean!R283</f>
        <v>438.67</v>
      </c>
      <c r="Z283" s="4" t="n">
        <f aca="false">IF(X283="",IF(Y283="",0,""),X283)</f>
        <v>3000</v>
      </c>
      <c r="AA283" s="4" t="n">
        <f aca="false">IF(Y283="",IF(X283="",0,IF(X283=0,0,ROUND(X283*Strategies!$B$12,2))),Y283)</f>
        <v>438.67</v>
      </c>
      <c r="AB283" s="2" t="str">
        <f aca="false">IF(AND(X283="",Y283=""),"no card (structural)",IF(X283="","limit missing – verify",IF(Y283="","spend imputed by ratio","complete")))</f>
        <v>complete</v>
      </c>
      <c r="AC283" s="4" t="n">
        <f aca="false">Clean!S283</f>
        <v>75000</v>
      </c>
      <c r="AD283" s="4" t="n">
        <f aca="false">Clean!T283</f>
        <v>432</v>
      </c>
      <c r="AE283" s="4" t="n">
        <f aca="false">IF(AC283="",IF(AD283="",0,""),AC283)</f>
        <v>75000</v>
      </c>
      <c r="AF283" s="4" t="n">
        <f aca="false">IF(AD283="",IF(AC283="",0,IF(AC283=0,0,ROUND(AC283*Strategies!$B$13,0))),AD283)</f>
        <v>432</v>
      </c>
      <c r="AG283" s="3" t="n">
        <f aca="false">Clean!V283</f>
        <v>0</v>
      </c>
      <c r="AH283" s="3" t="n">
        <f aca="false">IF(AG283="",0,AG283)</f>
        <v>0</v>
      </c>
      <c r="AI283" s="3" t="n">
        <f aca="false">IF(AG283="",1,0)</f>
        <v>0</v>
      </c>
      <c r="AJ283" s="3" t="n">
        <f aca="false">Missing_Matrix!W283</f>
        <v>1</v>
      </c>
      <c r="AK283" s="2" t="str">
        <f aca="false">IF(AJ283=0,"keep","drop")</f>
        <v>drop</v>
      </c>
      <c r="AL283" s="2" t="str">
        <f aca="false">IF(Missing_Matrix!B283+Missing_Matrix!G283+Missing_Matrix!H283+Missing_Matrix!J283+Missing_Matrix!K283+Missing_Matrix!L283+Missing_Matrix!M283+Missing_Matrix!U283=0,"keep","drop")</f>
        <v>keep</v>
      </c>
    </row>
    <row r="284" customFormat="false" ht="15" hidden="false" customHeight="false" outlineLevel="0" collapsed="false">
      <c r="A284" s="2" t="str">
        <f aca="false">Clean!A284</f>
        <v>CL00283</v>
      </c>
      <c r="B284" s="3" t="n">
        <f aca="false">Clean!B284</f>
        <v>59</v>
      </c>
      <c r="C284" s="3" t="n">
        <f aca="false">IF(B284="",Strategies!$B$5,B284)</f>
        <v>59</v>
      </c>
      <c r="D284" s="3" t="n">
        <f aca="false">IF(B284="",1,0)</f>
        <v>0</v>
      </c>
      <c r="E284" s="2" t="str">
        <f aca="false">Clean!E284</f>
        <v>Executive</v>
      </c>
      <c r="F284" s="2" t="str">
        <f aca="false">IF(E284="","Unknown",E284)</f>
        <v>Executive</v>
      </c>
      <c r="G284" s="4" t="n">
        <f aca="false">Clean!G284</f>
        <v>78300</v>
      </c>
      <c r="H284" s="4" t="n">
        <f aca="false">IF(G284="",Strategies!$B$7,G284)</f>
        <v>78300</v>
      </c>
      <c r="I284" s="4" t="n">
        <f aca="false">IF(G284="",Strategies!$B$8,G284)</f>
        <v>78300</v>
      </c>
      <c r="J284" s="4" t="n">
        <f aca="false">IF(G284="",IFERROR(VLOOKUP(E284,Strategies!$A$26:$G$35,7,FALSE()),Strategies!$B$8),G284)</f>
        <v>78300</v>
      </c>
      <c r="K284" s="3" t="n">
        <f aca="false">IF(G284="",1,0)</f>
        <v>0</v>
      </c>
      <c r="L284" s="3" t="n">
        <f aca="false">Clean!H284</f>
        <v>16</v>
      </c>
      <c r="M284" s="5" t="n">
        <f aca="false">Clean!I284</f>
        <v>40246</v>
      </c>
      <c r="N284" s="3" t="n">
        <f aca="false">IF(L284="",IF(M284="",Strategies!$B$6,DATEDIF(M284,DATE(2026,9,13),"y")),L284)</f>
        <v>16</v>
      </c>
      <c r="O284" s="2" t="str">
        <f aca="false">IF(L284&lt;&gt;"","observed",IF(M284&lt;&gt;"","derived from date","median (fallback)"))</f>
        <v>observed</v>
      </c>
      <c r="P284" s="4" t="n">
        <f aca="false">Clean!M284</f>
        <v>52976.86</v>
      </c>
      <c r="Q284" s="4" t="n">
        <f aca="false">IF(P284="",Strategies!$B$9,P284)</f>
        <v>52976.86</v>
      </c>
      <c r="R284" s="3" t="n">
        <f aca="false">IF(P284="",1,0)</f>
        <v>0</v>
      </c>
      <c r="S284" s="3" t="n">
        <f aca="false">Clean!U284</f>
        <v>755</v>
      </c>
      <c r="T284" s="3" t="n">
        <f aca="false">IF(S284="",Strategies!$B$10,S284)</f>
        <v>755</v>
      </c>
      <c r="U284" s="2" t="str">
        <f aca="false">Clean!J284</f>
        <v>Branch</v>
      </c>
      <c r="V284" s="2" t="str">
        <f aca="false">IF(U284="",Strategies!$B$11,U284)</f>
        <v>Branch</v>
      </c>
      <c r="W284" s="2" t="str">
        <f aca="false">IF(U284="","Unknown",U284)</f>
        <v>Branch</v>
      </c>
      <c r="X284" s="4" t="n">
        <f aca="false">Clean!Q284</f>
        <v>15000</v>
      </c>
      <c r="Y284" s="4" t="n">
        <f aca="false">Clean!R284</f>
        <v>5636.07</v>
      </c>
      <c r="Z284" s="4" t="n">
        <f aca="false">IF(X284="",IF(Y284="",0,""),X284)</f>
        <v>15000</v>
      </c>
      <c r="AA284" s="4" t="n">
        <f aca="false">IF(Y284="",IF(X284="",0,IF(X284=0,0,ROUND(X284*Strategies!$B$12,2))),Y284)</f>
        <v>5636.07</v>
      </c>
      <c r="AB284" s="2" t="str">
        <f aca="false">IF(AND(X284="",Y284=""),"no card (structural)",IF(X284="","limit missing – verify",IF(Y284="","spend imputed by ratio","complete")))</f>
        <v>complete</v>
      </c>
      <c r="AC284" s="4" t="str">
        <f aca="false">Clean!S284</f>
        <v/>
      </c>
      <c r="AD284" s="4" t="str">
        <f aca="false">Clean!T284</f>
        <v/>
      </c>
      <c r="AE284" s="4" t="n">
        <f aca="false">IF(AC284="",IF(AD284="",0,""),AC284)</f>
        <v>0</v>
      </c>
      <c r="AF284" s="4" t="n">
        <f aca="false">IF(AD284="",IF(AC284="",0,IF(AC284=0,0,ROUND(AC284*Strategies!$B$13,0))),AD284)</f>
        <v>0</v>
      </c>
      <c r="AG284" s="3" t="n">
        <f aca="false">Clean!V284</f>
        <v>0</v>
      </c>
      <c r="AH284" s="3" t="n">
        <f aca="false">IF(AG284="",0,AG284)</f>
        <v>0</v>
      </c>
      <c r="AI284" s="3" t="n">
        <f aca="false">IF(AG284="",1,0)</f>
        <v>0</v>
      </c>
      <c r="AJ284" s="3" t="n">
        <f aca="false">Missing_Matrix!W284</f>
        <v>2</v>
      </c>
      <c r="AK284" s="2" t="str">
        <f aca="false">IF(AJ284=0,"keep","drop")</f>
        <v>drop</v>
      </c>
      <c r="AL284" s="2" t="str">
        <f aca="false">IF(Missing_Matrix!B284+Missing_Matrix!G284+Missing_Matrix!H284+Missing_Matrix!J284+Missing_Matrix!K284+Missing_Matrix!L284+Missing_Matrix!M284+Missing_Matrix!U284=0,"keep","drop")</f>
        <v>keep</v>
      </c>
    </row>
    <row r="285" customFormat="false" ht="15" hidden="false" customHeight="false" outlineLevel="0" collapsed="false">
      <c r="A285" s="2" t="str">
        <f aca="false">Clean!A285</f>
        <v>CL00284</v>
      </c>
      <c r="B285" s="3" t="n">
        <f aca="false">Clean!B285</f>
        <v>32</v>
      </c>
      <c r="C285" s="3" t="n">
        <f aca="false">IF(B285="",Strategies!$B$5,B285)</f>
        <v>32</v>
      </c>
      <c r="D285" s="3" t="n">
        <f aca="false">IF(B285="",1,0)</f>
        <v>0</v>
      </c>
      <c r="E285" s="2" t="str">
        <f aca="false">Clean!E285</f>
        <v>Business owner</v>
      </c>
      <c r="F285" s="2" t="str">
        <f aca="false">IF(E285="","Unknown",E285)</f>
        <v>Business owner</v>
      </c>
      <c r="G285" s="4" t="str">
        <f aca="false">Clean!G285</f>
        <v/>
      </c>
      <c r="H285" s="4" t="n">
        <f aca="false">IF(G285="",Strategies!$B$7,G285)</f>
        <v>34752</v>
      </c>
      <c r="I285" s="4" t="n">
        <f aca="false">IF(G285="",Strategies!$B$8,G285)</f>
        <v>29500</v>
      </c>
      <c r="J285" s="4" t="n">
        <f aca="false">IF(G285="",IFERROR(VLOOKUP(E285,Strategies!$A$26:$G$35,7,FALSE()),Strategies!$B$8),G285)</f>
        <v>64000</v>
      </c>
      <c r="K285" s="3" t="n">
        <f aca="false">IF(G285="",1,0)</f>
        <v>1</v>
      </c>
      <c r="L285" s="3" t="n">
        <f aca="false">Clean!H285</f>
        <v>6</v>
      </c>
      <c r="M285" s="5" t="n">
        <f aca="false">Clean!I285</f>
        <v>43864</v>
      </c>
      <c r="N285" s="3" t="n">
        <f aca="false">IF(L285="",IF(M285="",Strategies!$B$6,DATEDIF(M285,DATE(2026,9,13),"y")),L285)</f>
        <v>6</v>
      </c>
      <c r="O285" s="2" t="str">
        <f aca="false">IF(L285&lt;&gt;"","observed",IF(M285&lt;&gt;"","derived from date","median (fallback)"))</f>
        <v>observed</v>
      </c>
      <c r="P285" s="4" t="n">
        <f aca="false">Clean!M285</f>
        <v>53140.8</v>
      </c>
      <c r="Q285" s="4" t="n">
        <f aca="false">IF(P285="",Strategies!$B$9,P285)</f>
        <v>53140.8</v>
      </c>
      <c r="R285" s="3" t="n">
        <f aca="false">IF(P285="",1,0)</f>
        <v>0</v>
      </c>
      <c r="S285" s="3" t="n">
        <f aca="false">Clean!U285</f>
        <v>680</v>
      </c>
      <c r="T285" s="3" t="n">
        <f aca="false">IF(S285="",Strategies!$B$10,S285)</f>
        <v>680</v>
      </c>
      <c r="U285" s="2" t="str">
        <f aca="false">Clean!J285</f>
        <v>Branch</v>
      </c>
      <c r="V285" s="2" t="str">
        <f aca="false">IF(U285="",Strategies!$B$11,U285)</f>
        <v>Branch</v>
      </c>
      <c r="W285" s="2" t="str">
        <f aca="false">IF(U285="","Unknown",U285)</f>
        <v>Branch</v>
      </c>
      <c r="X285" s="4" t="n">
        <f aca="false">Clean!Q285</f>
        <v>11500</v>
      </c>
      <c r="Y285" s="4" t="n">
        <f aca="false">Clean!R285</f>
        <v>1379.89</v>
      </c>
      <c r="Z285" s="4" t="n">
        <f aca="false">IF(X285="",IF(Y285="",0,""),X285)</f>
        <v>11500</v>
      </c>
      <c r="AA285" s="4" t="n">
        <f aca="false">IF(Y285="",IF(X285="",0,IF(X285=0,0,ROUND(X285*Strategies!$B$12,2))),Y285)</f>
        <v>1379.89</v>
      </c>
      <c r="AB285" s="2" t="str">
        <f aca="false">IF(AND(X285="",Y285=""),"no card (structural)",IF(X285="","limit missing – verify",IF(Y285="","spend imputed by ratio","complete")))</f>
        <v>complete</v>
      </c>
      <c r="AC285" s="4" t="n">
        <f aca="false">Clean!S285</f>
        <v>0</v>
      </c>
      <c r="AD285" s="4" t="n">
        <f aca="false">Clean!T285</f>
        <v>0</v>
      </c>
      <c r="AE285" s="4" t="n">
        <f aca="false">IF(AC285="",IF(AD285="",0,""),AC285)</f>
        <v>0</v>
      </c>
      <c r="AF285" s="4" t="n">
        <f aca="false">IF(AD285="",IF(AC285="",0,IF(AC285=0,0,ROUND(AC285*Strategies!$B$13,0))),AD285)</f>
        <v>0</v>
      </c>
      <c r="AG285" s="3" t="n">
        <f aca="false">Clean!V285</f>
        <v>0</v>
      </c>
      <c r="AH285" s="3" t="n">
        <f aca="false">IF(AG285="",0,AG285)</f>
        <v>0</v>
      </c>
      <c r="AI285" s="3" t="n">
        <f aca="false">IF(AG285="",1,0)</f>
        <v>0</v>
      </c>
      <c r="AJ285" s="3" t="n">
        <f aca="false">Missing_Matrix!W285</f>
        <v>1</v>
      </c>
      <c r="AK285" s="2" t="str">
        <f aca="false">IF(AJ285=0,"keep","drop")</f>
        <v>drop</v>
      </c>
      <c r="AL285" s="2" t="str">
        <f aca="false">IF(Missing_Matrix!B285+Missing_Matrix!G285+Missing_Matrix!H285+Missing_Matrix!J285+Missing_Matrix!K285+Missing_Matrix!L285+Missing_Matrix!M285+Missing_Matrix!U285=0,"keep","drop")</f>
        <v>drop</v>
      </c>
    </row>
    <row r="286" customFormat="false" ht="15" hidden="false" customHeight="false" outlineLevel="0" collapsed="false">
      <c r="A286" s="2" t="str">
        <f aca="false">Clean!A286</f>
        <v>CL00285</v>
      </c>
      <c r="B286" s="3" t="n">
        <f aca="false">Clean!B286</f>
        <v>53</v>
      </c>
      <c r="C286" s="3" t="n">
        <f aca="false">IF(B286="",Strategies!$B$5,B286)</f>
        <v>53</v>
      </c>
      <c r="D286" s="3" t="n">
        <f aca="false">IF(B286="",1,0)</f>
        <v>0</v>
      </c>
      <c r="E286" s="2" t="str">
        <f aca="false">Clean!E286</f>
        <v>Employee</v>
      </c>
      <c r="F286" s="2" t="str">
        <f aca="false">IF(E286="","Unknown",E286)</f>
        <v>Employee</v>
      </c>
      <c r="G286" s="4" t="n">
        <f aca="false">Clean!G286</f>
        <v>32100</v>
      </c>
      <c r="H286" s="4" t="n">
        <f aca="false">IF(G286="",Strategies!$B$7,G286)</f>
        <v>32100</v>
      </c>
      <c r="I286" s="4" t="n">
        <f aca="false">IF(G286="",Strategies!$B$8,G286)</f>
        <v>32100</v>
      </c>
      <c r="J286" s="4" t="n">
        <f aca="false">IF(G286="",IFERROR(VLOOKUP(E286,Strategies!$A$26:$G$35,7,FALSE()),Strategies!$B$8),G286)</f>
        <v>32100</v>
      </c>
      <c r="K286" s="3" t="n">
        <f aca="false">IF(G286="",1,0)</f>
        <v>0</v>
      </c>
      <c r="L286" s="3" t="n">
        <f aca="false">Clean!H286</f>
        <v>15</v>
      </c>
      <c r="M286" s="5" t="n">
        <f aca="false">Clean!I286</f>
        <v>40764</v>
      </c>
      <c r="N286" s="3" t="n">
        <f aca="false">IF(L286="",IF(M286="",Strategies!$B$6,DATEDIF(M286,DATE(2026,9,13),"y")),L286)</f>
        <v>15</v>
      </c>
      <c r="O286" s="2" t="str">
        <f aca="false">IF(L286&lt;&gt;"","observed",IF(M286&lt;&gt;"","derived from date","median (fallback)"))</f>
        <v>observed</v>
      </c>
      <c r="P286" s="4" t="n">
        <f aca="false">Clean!M286</f>
        <v>21573.82</v>
      </c>
      <c r="Q286" s="4" t="n">
        <f aca="false">IF(P286="",Strategies!$B$9,P286)</f>
        <v>21573.82</v>
      </c>
      <c r="R286" s="3" t="n">
        <f aca="false">IF(P286="",1,0)</f>
        <v>0</v>
      </c>
      <c r="S286" s="3" t="n">
        <f aca="false">Clean!U286</f>
        <v>644</v>
      </c>
      <c r="T286" s="3" t="n">
        <f aca="false">IF(S286="",Strategies!$B$10,S286)</f>
        <v>644</v>
      </c>
      <c r="U286" s="2" t="str">
        <f aca="false">Clean!J286</f>
        <v>Branch</v>
      </c>
      <c r="V286" s="2" t="str">
        <f aca="false">IF(U286="",Strategies!$B$11,U286)</f>
        <v>Branch</v>
      </c>
      <c r="W286" s="2" t="str">
        <f aca="false">IF(U286="","Unknown",U286)</f>
        <v>Branch</v>
      </c>
      <c r="X286" s="4" t="n">
        <f aca="false">Clean!Q286</f>
        <v>8000</v>
      </c>
      <c r="Y286" s="4" t="n">
        <f aca="false">Clean!R286</f>
        <v>3768.91</v>
      </c>
      <c r="Z286" s="4" t="n">
        <f aca="false">IF(X286="",IF(Y286="",0,""),X286)</f>
        <v>8000</v>
      </c>
      <c r="AA286" s="4" t="n">
        <f aca="false">IF(Y286="",IF(X286="",0,IF(X286=0,0,ROUND(X286*Strategies!$B$12,2))),Y286)</f>
        <v>3768.91</v>
      </c>
      <c r="AB286" s="2" t="str">
        <f aca="false">IF(AND(X286="",Y286=""),"no card (structural)",IF(X286="","limit missing – verify",IF(Y286="","spend imputed by ratio","complete")))</f>
        <v>complete</v>
      </c>
      <c r="AC286" s="4" t="n">
        <f aca="false">Clean!S286</f>
        <v>0</v>
      </c>
      <c r="AD286" s="4" t="n">
        <f aca="false">Clean!T286</f>
        <v>0</v>
      </c>
      <c r="AE286" s="4" t="n">
        <f aca="false">IF(AC286="",IF(AD286="",0,""),AC286)</f>
        <v>0</v>
      </c>
      <c r="AF286" s="4" t="n">
        <f aca="false">IF(AD286="",IF(AC286="",0,IF(AC286=0,0,ROUND(AC286*Strategies!$B$13,0))),AD286)</f>
        <v>0</v>
      </c>
      <c r="AG286" s="3" t="n">
        <f aca="false">Clean!V286</f>
        <v>0</v>
      </c>
      <c r="AH286" s="3" t="n">
        <f aca="false">IF(AG286="",0,AG286)</f>
        <v>0</v>
      </c>
      <c r="AI286" s="3" t="n">
        <f aca="false">IF(AG286="",1,0)</f>
        <v>0</v>
      </c>
      <c r="AJ286" s="3" t="n">
        <f aca="false">Missing_Matrix!W286</f>
        <v>0</v>
      </c>
      <c r="AK286" s="2" t="str">
        <f aca="false">IF(AJ286=0,"keep","drop")</f>
        <v>keep</v>
      </c>
      <c r="AL286" s="2" t="str">
        <f aca="false">IF(Missing_Matrix!B286+Missing_Matrix!G286+Missing_Matrix!H286+Missing_Matrix!J286+Missing_Matrix!K286+Missing_Matrix!L286+Missing_Matrix!M286+Missing_Matrix!U286=0,"keep","drop")</f>
        <v>keep</v>
      </c>
    </row>
    <row r="287" customFormat="false" ht="15" hidden="false" customHeight="false" outlineLevel="0" collapsed="false">
      <c r="A287" s="2" t="str">
        <f aca="false">Clean!A287</f>
        <v>CL00286</v>
      </c>
      <c r="B287" s="3" t="n">
        <f aca="false">Clean!B287</f>
        <v>54</v>
      </c>
      <c r="C287" s="3" t="n">
        <f aca="false">IF(B287="",Strategies!$B$5,B287)</f>
        <v>54</v>
      </c>
      <c r="D287" s="3" t="n">
        <f aca="false">IF(B287="",1,0)</f>
        <v>0</v>
      </c>
      <c r="E287" s="2" t="str">
        <f aca="false">Clean!E287</f>
        <v>Employee</v>
      </c>
      <c r="F287" s="2" t="str">
        <f aca="false">IF(E287="","Unknown",E287)</f>
        <v>Employee</v>
      </c>
      <c r="G287" s="4" t="n">
        <f aca="false">Clean!G287</f>
        <v>24800</v>
      </c>
      <c r="H287" s="4" t="n">
        <f aca="false">IF(G287="",Strategies!$B$7,G287)</f>
        <v>24800</v>
      </c>
      <c r="I287" s="4" t="n">
        <f aca="false">IF(G287="",Strategies!$B$8,G287)</f>
        <v>24800</v>
      </c>
      <c r="J287" s="4" t="n">
        <f aca="false">IF(G287="",IFERROR(VLOOKUP(E287,Strategies!$A$26:$G$35,7,FALSE()),Strategies!$B$8),G287)</f>
        <v>24800</v>
      </c>
      <c r="K287" s="3" t="n">
        <f aca="false">IF(G287="",1,0)</f>
        <v>0</v>
      </c>
      <c r="L287" s="3" t="n">
        <f aca="false">Clean!H287</f>
        <v>20</v>
      </c>
      <c r="M287" s="5" t="n">
        <f aca="false">Clean!I287</f>
        <v>38934</v>
      </c>
      <c r="N287" s="3" t="n">
        <f aca="false">IF(L287="",IF(M287="",Strategies!$B$6,DATEDIF(M287,DATE(2026,9,13),"y")),L287)</f>
        <v>20</v>
      </c>
      <c r="O287" s="2" t="str">
        <f aca="false">IF(L287&lt;&gt;"","observed",IF(M287&lt;&gt;"","derived from date","median (fallback)"))</f>
        <v>observed</v>
      </c>
      <c r="P287" s="4" t="n">
        <f aca="false">Clean!M287</f>
        <v>22300.13</v>
      </c>
      <c r="Q287" s="4" t="n">
        <f aca="false">IF(P287="",Strategies!$B$9,P287)</f>
        <v>22300.13</v>
      </c>
      <c r="R287" s="3" t="n">
        <f aca="false">IF(P287="",1,0)</f>
        <v>0</v>
      </c>
      <c r="S287" s="3" t="n">
        <f aca="false">Clean!U287</f>
        <v>687</v>
      </c>
      <c r="T287" s="3" t="n">
        <f aca="false">IF(S287="",Strategies!$B$10,S287)</f>
        <v>687</v>
      </c>
      <c r="U287" s="2" t="str">
        <f aca="false">Clean!J287</f>
        <v>Online Banking</v>
      </c>
      <c r="V287" s="2" t="str">
        <f aca="false">IF(U287="",Strategies!$B$11,U287)</f>
        <v>Online Banking</v>
      </c>
      <c r="W287" s="2" t="str">
        <f aca="false">IF(U287="","Unknown",U287)</f>
        <v>Online Banking</v>
      </c>
      <c r="X287" s="4" t="n">
        <f aca="false">Clean!Q287</f>
        <v>2500</v>
      </c>
      <c r="Y287" s="4" t="n">
        <f aca="false">Clean!R287</f>
        <v>749.34</v>
      </c>
      <c r="Z287" s="4" t="n">
        <f aca="false">IF(X287="",IF(Y287="",0,""),X287)</f>
        <v>2500</v>
      </c>
      <c r="AA287" s="4" t="n">
        <f aca="false">IF(Y287="",IF(X287="",0,IF(X287=0,0,ROUND(X287*Strategies!$B$12,2))),Y287)</f>
        <v>749.34</v>
      </c>
      <c r="AB287" s="2" t="str">
        <f aca="false">IF(AND(X287="",Y287=""),"no card (structural)",IF(X287="","limit missing – verify",IF(Y287="","spend imputed by ratio","complete")))</f>
        <v>complete</v>
      </c>
      <c r="AC287" s="4" t="n">
        <f aca="false">Clean!S287</f>
        <v>0</v>
      </c>
      <c r="AD287" s="4" t="n">
        <f aca="false">Clean!T287</f>
        <v>0</v>
      </c>
      <c r="AE287" s="4" t="n">
        <f aca="false">IF(AC287="",IF(AD287="",0,""),AC287)</f>
        <v>0</v>
      </c>
      <c r="AF287" s="4" t="n">
        <f aca="false">IF(AD287="",IF(AC287="",0,IF(AC287=0,0,ROUND(AC287*Strategies!$B$13,0))),AD287)</f>
        <v>0</v>
      </c>
      <c r="AG287" s="3" t="str">
        <f aca="false">Clean!V287</f>
        <v/>
      </c>
      <c r="AH287" s="3" t="n">
        <f aca="false">IF(AG287="",0,AG287)</f>
        <v>0</v>
      </c>
      <c r="AI287" s="3" t="n">
        <f aca="false">IF(AG287="",1,0)</f>
        <v>1</v>
      </c>
      <c r="AJ287" s="3" t="n">
        <f aca="false">Missing_Matrix!W287</f>
        <v>1</v>
      </c>
      <c r="AK287" s="2" t="str">
        <f aca="false">IF(AJ287=0,"keep","drop")</f>
        <v>drop</v>
      </c>
      <c r="AL287" s="2" t="str">
        <f aca="false">IF(Missing_Matrix!B287+Missing_Matrix!G287+Missing_Matrix!H287+Missing_Matrix!J287+Missing_Matrix!K287+Missing_Matrix!L287+Missing_Matrix!M287+Missing_Matrix!U287=0,"keep","drop")</f>
        <v>keep</v>
      </c>
    </row>
    <row r="288" customFormat="false" ht="15" hidden="false" customHeight="false" outlineLevel="0" collapsed="false">
      <c r="A288" s="2" t="str">
        <f aca="false">Clean!A288</f>
        <v>CL00287</v>
      </c>
      <c r="B288" s="3" t="n">
        <f aca="false">Clean!B288</f>
        <v>54</v>
      </c>
      <c r="C288" s="3" t="n">
        <f aca="false">IF(B288="",Strategies!$B$5,B288)</f>
        <v>54</v>
      </c>
      <c r="D288" s="3" t="n">
        <f aca="false">IF(B288="",1,0)</f>
        <v>0</v>
      </c>
      <c r="E288" s="2" t="str">
        <f aca="false">Clean!E288</f>
        <v>Employee</v>
      </c>
      <c r="F288" s="2" t="str">
        <f aca="false">IF(E288="","Unknown",E288)</f>
        <v>Employee</v>
      </c>
      <c r="G288" s="4" t="n">
        <f aca="false">Clean!G288</f>
        <v>34400</v>
      </c>
      <c r="H288" s="4" t="n">
        <f aca="false">IF(G288="",Strategies!$B$7,G288)</f>
        <v>34400</v>
      </c>
      <c r="I288" s="4" t="n">
        <f aca="false">IF(G288="",Strategies!$B$8,G288)</f>
        <v>34400</v>
      </c>
      <c r="J288" s="4" t="n">
        <f aca="false">IF(G288="",IFERROR(VLOOKUP(E288,Strategies!$A$26:$G$35,7,FALSE()),Strategies!$B$8),G288)</f>
        <v>34400</v>
      </c>
      <c r="K288" s="3" t="n">
        <f aca="false">IF(G288="",1,0)</f>
        <v>0</v>
      </c>
      <c r="L288" s="3" t="n">
        <f aca="false">Clean!H288</f>
        <v>29</v>
      </c>
      <c r="M288" s="5" t="n">
        <f aca="false">Clean!I288</f>
        <v>35512</v>
      </c>
      <c r="N288" s="3" t="n">
        <f aca="false">IF(L288="",IF(M288="",Strategies!$B$6,DATEDIF(M288,DATE(2026,9,13),"y")),L288)</f>
        <v>29</v>
      </c>
      <c r="O288" s="2" t="str">
        <f aca="false">IF(L288&lt;&gt;"","observed",IF(M288&lt;&gt;"","derived from date","median (fallback)"))</f>
        <v>observed</v>
      </c>
      <c r="P288" s="4" t="str">
        <f aca="false">Clean!M288</f>
        <v/>
      </c>
      <c r="Q288" s="4" t="n">
        <f aca="false">IF(P288="",Strategies!$B$9,P288)</f>
        <v>10652.68</v>
      </c>
      <c r="R288" s="3" t="n">
        <f aca="false">IF(P288="",1,0)</f>
        <v>1</v>
      </c>
      <c r="S288" s="3" t="n">
        <f aca="false">Clean!U288</f>
        <v>732</v>
      </c>
      <c r="T288" s="3" t="n">
        <f aca="false">IF(S288="",Strategies!$B$10,S288)</f>
        <v>732</v>
      </c>
      <c r="U288" s="2" t="str">
        <f aca="false">Clean!J288</f>
        <v>Online Banking</v>
      </c>
      <c r="V288" s="2" t="str">
        <f aca="false">IF(U288="",Strategies!$B$11,U288)</f>
        <v>Online Banking</v>
      </c>
      <c r="W288" s="2" t="str">
        <f aca="false">IF(U288="","Unknown",U288)</f>
        <v>Online Banking</v>
      </c>
      <c r="X288" s="4" t="n">
        <f aca="false">Clean!Q288</f>
        <v>5000</v>
      </c>
      <c r="Y288" s="4" t="n">
        <f aca="false">Clean!R288</f>
        <v>1001.87</v>
      </c>
      <c r="Z288" s="4" t="n">
        <f aca="false">IF(X288="",IF(Y288="",0,""),X288)</f>
        <v>5000</v>
      </c>
      <c r="AA288" s="4" t="n">
        <f aca="false">IF(Y288="",IF(X288="",0,IF(X288=0,0,ROUND(X288*Strategies!$B$12,2))),Y288)</f>
        <v>1001.87</v>
      </c>
      <c r="AB288" s="2" t="str">
        <f aca="false">IF(AND(X288="",Y288=""),"no card (structural)",IF(X288="","limit missing – verify",IF(Y288="","spend imputed by ratio","complete")))</f>
        <v>complete</v>
      </c>
      <c r="AC288" s="4" t="str">
        <f aca="false">Clean!S288</f>
        <v/>
      </c>
      <c r="AD288" s="4" t="str">
        <f aca="false">Clean!T288</f>
        <v/>
      </c>
      <c r="AE288" s="4" t="n">
        <f aca="false">IF(AC288="",IF(AD288="",0,""),AC288)</f>
        <v>0</v>
      </c>
      <c r="AF288" s="4" t="n">
        <f aca="false">IF(AD288="",IF(AC288="",0,IF(AC288=0,0,ROUND(AC288*Strategies!$B$13,0))),AD288)</f>
        <v>0</v>
      </c>
      <c r="AG288" s="3" t="str">
        <f aca="false">Clean!V288</f>
        <v/>
      </c>
      <c r="AH288" s="3" t="n">
        <f aca="false">IF(AG288="",0,AG288)</f>
        <v>0</v>
      </c>
      <c r="AI288" s="3" t="n">
        <f aca="false">IF(AG288="",1,0)</f>
        <v>1</v>
      </c>
      <c r="AJ288" s="3" t="n">
        <f aca="false">Missing_Matrix!W288</f>
        <v>5</v>
      </c>
      <c r="AK288" s="2" t="str">
        <f aca="false">IF(AJ288=0,"keep","drop")</f>
        <v>drop</v>
      </c>
      <c r="AL288" s="2" t="str">
        <f aca="false">IF(Missing_Matrix!B288+Missing_Matrix!G288+Missing_Matrix!H288+Missing_Matrix!J288+Missing_Matrix!K288+Missing_Matrix!L288+Missing_Matrix!M288+Missing_Matrix!U288=0,"keep","drop")</f>
        <v>drop</v>
      </c>
    </row>
    <row r="289" customFormat="false" ht="15" hidden="false" customHeight="false" outlineLevel="0" collapsed="false">
      <c r="A289" s="2" t="str">
        <f aca="false">Clean!A289</f>
        <v>CL00288</v>
      </c>
      <c r="B289" s="3" t="n">
        <f aca="false">Clean!B289</f>
        <v>24</v>
      </c>
      <c r="C289" s="3" t="n">
        <f aca="false">IF(B289="",Strategies!$B$5,B289)</f>
        <v>24</v>
      </c>
      <c r="D289" s="3" t="n">
        <f aca="false">IF(B289="",1,0)</f>
        <v>0</v>
      </c>
      <c r="E289" s="2" t="str">
        <f aca="false">Clean!E289</f>
        <v>Self-employed</v>
      </c>
      <c r="F289" s="2" t="str">
        <f aca="false">IF(E289="","Unknown",E289)</f>
        <v>Self-employed</v>
      </c>
      <c r="G289" s="4" t="n">
        <f aca="false">Clean!G289</f>
        <v>36000</v>
      </c>
      <c r="H289" s="4" t="n">
        <f aca="false">IF(G289="",Strategies!$B$7,G289)</f>
        <v>36000</v>
      </c>
      <c r="I289" s="4" t="n">
        <f aca="false">IF(G289="",Strategies!$B$8,G289)</f>
        <v>36000</v>
      </c>
      <c r="J289" s="4" t="n">
        <f aca="false">IF(G289="",IFERROR(VLOOKUP(E289,Strategies!$A$26:$G$35,7,FALSE()),Strategies!$B$8),G289)</f>
        <v>36000</v>
      </c>
      <c r="K289" s="3" t="n">
        <f aca="false">IF(G289="",1,0)</f>
        <v>0</v>
      </c>
      <c r="L289" s="3" t="n">
        <f aca="false">Clean!H289</f>
        <v>1</v>
      </c>
      <c r="M289" s="5" t="n">
        <f aca="false">Clean!I289</f>
        <v>45589</v>
      </c>
      <c r="N289" s="3" t="n">
        <f aca="false">IF(L289="",IF(M289="",Strategies!$B$6,DATEDIF(M289,DATE(2026,9,13),"y")),L289)</f>
        <v>1</v>
      </c>
      <c r="O289" s="2" t="str">
        <f aca="false">IF(L289&lt;&gt;"","observed",IF(M289&lt;&gt;"","derived from date","median (fallback)"))</f>
        <v>observed</v>
      </c>
      <c r="P289" s="4" t="n">
        <f aca="false">Clean!M289</f>
        <v>0</v>
      </c>
      <c r="Q289" s="4" t="n">
        <f aca="false">IF(P289="",Strategies!$B$9,P289)</f>
        <v>0</v>
      </c>
      <c r="R289" s="3" t="n">
        <f aca="false">IF(P289="",1,0)</f>
        <v>0</v>
      </c>
      <c r="S289" s="3" t="n">
        <f aca="false">Clean!U289</f>
        <v>660</v>
      </c>
      <c r="T289" s="3" t="n">
        <f aca="false">IF(S289="",Strategies!$B$10,S289)</f>
        <v>660</v>
      </c>
      <c r="U289" s="2" t="str">
        <f aca="false">Clean!J289</f>
        <v>Phone</v>
      </c>
      <c r="V289" s="2" t="str">
        <f aca="false">IF(U289="",Strategies!$B$11,U289)</f>
        <v>Phone</v>
      </c>
      <c r="W289" s="2" t="str">
        <f aca="false">IF(U289="","Unknown",U289)</f>
        <v>Phone</v>
      </c>
      <c r="X289" s="4" t="n">
        <f aca="false">Clean!Q289</f>
        <v>6000</v>
      </c>
      <c r="Y289" s="4" t="n">
        <f aca="false">Clean!R289</f>
        <v>3522.12</v>
      </c>
      <c r="Z289" s="4" t="n">
        <f aca="false">IF(X289="",IF(Y289="",0,""),X289)</f>
        <v>6000</v>
      </c>
      <c r="AA289" s="4" t="n">
        <f aca="false">IF(Y289="",IF(X289="",0,IF(X289=0,0,ROUND(X289*Strategies!$B$12,2))),Y289)</f>
        <v>3522.12</v>
      </c>
      <c r="AB289" s="2" t="str">
        <f aca="false">IF(AND(X289="",Y289=""),"no card (structural)",IF(X289="","limit missing – verify",IF(Y289="","spend imputed by ratio","complete")))</f>
        <v>complete</v>
      </c>
      <c r="AC289" s="4" t="n">
        <f aca="false">Clean!S289</f>
        <v>0</v>
      </c>
      <c r="AD289" s="4" t="n">
        <f aca="false">Clean!T289</f>
        <v>0</v>
      </c>
      <c r="AE289" s="4" t="n">
        <f aca="false">IF(AC289="",IF(AD289="",0,""),AC289)</f>
        <v>0</v>
      </c>
      <c r="AF289" s="4" t="n">
        <f aca="false">IF(AD289="",IF(AC289="",0,IF(AC289=0,0,ROUND(AC289*Strategies!$B$13,0))),AD289)</f>
        <v>0</v>
      </c>
      <c r="AG289" s="3" t="str">
        <f aca="false">Clean!V289</f>
        <v/>
      </c>
      <c r="AH289" s="3" t="n">
        <f aca="false">IF(AG289="",0,AG289)</f>
        <v>0</v>
      </c>
      <c r="AI289" s="3" t="n">
        <f aca="false">IF(AG289="",1,0)</f>
        <v>1</v>
      </c>
      <c r="AJ289" s="3" t="n">
        <f aca="false">Missing_Matrix!W289</f>
        <v>2</v>
      </c>
      <c r="AK289" s="2" t="str">
        <f aca="false">IF(AJ289=0,"keep","drop")</f>
        <v>drop</v>
      </c>
      <c r="AL289" s="2" t="str">
        <f aca="false">IF(Missing_Matrix!B289+Missing_Matrix!G289+Missing_Matrix!H289+Missing_Matrix!J289+Missing_Matrix!K289+Missing_Matrix!L289+Missing_Matrix!M289+Missing_Matrix!U289=0,"keep","drop")</f>
        <v>keep</v>
      </c>
    </row>
    <row r="290" customFormat="false" ht="15" hidden="false" customHeight="false" outlineLevel="0" collapsed="false">
      <c r="A290" s="2" t="str">
        <f aca="false">Clean!A290</f>
        <v>CL00289</v>
      </c>
      <c r="B290" s="3" t="n">
        <f aca="false">Clean!B290</f>
        <v>26</v>
      </c>
      <c r="C290" s="3" t="n">
        <f aca="false">IF(B290="",Strategies!$B$5,B290)</f>
        <v>26</v>
      </c>
      <c r="D290" s="3" t="n">
        <f aca="false">IF(B290="",1,0)</f>
        <v>0</v>
      </c>
      <c r="E290" s="2" t="str">
        <f aca="false">Clean!E290</f>
        <v>Employee</v>
      </c>
      <c r="F290" s="2" t="str">
        <f aca="false">IF(E290="","Unknown",E290)</f>
        <v>Employee</v>
      </c>
      <c r="G290" s="4" t="n">
        <f aca="false">Clean!G290</f>
        <v>24100</v>
      </c>
      <c r="H290" s="4" t="n">
        <f aca="false">IF(G290="",Strategies!$B$7,G290)</f>
        <v>24100</v>
      </c>
      <c r="I290" s="4" t="n">
        <f aca="false">IF(G290="",Strategies!$B$8,G290)</f>
        <v>24100</v>
      </c>
      <c r="J290" s="4" t="n">
        <f aca="false">IF(G290="",IFERROR(VLOOKUP(E290,Strategies!$A$26:$G$35,7,FALSE()),Strategies!$B$8),G290)</f>
        <v>24100</v>
      </c>
      <c r="K290" s="3" t="n">
        <f aca="false">IF(G290="",1,0)</f>
        <v>0</v>
      </c>
      <c r="L290" s="3" t="n">
        <f aca="false">Clean!H290</f>
        <v>4</v>
      </c>
      <c r="M290" s="5" t="n">
        <f aca="false">Clean!I290</f>
        <v>44816</v>
      </c>
      <c r="N290" s="3" t="n">
        <f aca="false">IF(L290="",IF(M290="",Strategies!$B$6,DATEDIF(M290,DATE(2026,9,13),"y")),L290)</f>
        <v>4</v>
      </c>
      <c r="O290" s="2" t="str">
        <f aca="false">IF(L290&lt;&gt;"","observed",IF(M290&lt;&gt;"","derived from date","median (fallback)"))</f>
        <v>observed</v>
      </c>
      <c r="P290" s="4" t="n">
        <f aca="false">Clean!M290</f>
        <v>0</v>
      </c>
      <c r="Q290" s="4" t="n">
        <f aca="false">IF(P290="",Strategies!$B$9,P290)</f>
        <v>0</v>
      </c>
      <c r="R290" s="3" t="n">
        <f aca="false">IF(P290="",1,0)</f>
        <v>0</v>
      </c>
      <c r="S290" s="3" t="n">
        <f aca="false">Clean!U290</f>
        <v>596</v>
      </c>
      <c r="T290" s="3" t="n">
        <f aca="false">IF(S290="",Strategies!$B$10,S290)</f>
        <v>596</v>
      </c>
      <c r="U290" s="2" t="str">
        <f aca="false">Clean!J290</f>
        <v>App</v>
      </c>
      <c r="V290" s="2" t="str">
        <f aca="false">IF(U290="",Strategies!$B$11,U290)</f>
        <v>App</v>
      </c>
      <c r="W290" s="2" t="str">
        <f aca="false">IF(U290="","Unknown",U290)</f>
        <v>App</v>
      </c>
      <c r="X290" s="4" t="n">
        <f aca="false">Clean!Q290</f>
        <v>3000</v>
      </c>
      <c r="Y290" s="4" t="n">
        <f aca="false">Clean!R290</f>
        <v>773.34</v>
      </c>
      <c r="Z290" s="4" t="n">
        <f aca="false">IF(X290="",IF(Y290="",0,""),X290)</f>
        <v>3000</v>
      </c>
      <c r="AA290" s="4" t="n">
        <f aca="false">IF(Y290="",IF(X290="",0,IF(X290=0,0,ROUND(X290*Strategies!$B$12,2))),Y290)</f>
        <v>773.34</v>
      </c>
      <c r="AB290" s="2" t="str">
        <f aca="false">IF(AND(X290="",Y290=""),"no card (structural)",IF(X290="","limit missing – verify",IF(Y290="","spend imputed by ratio","complete")))</f>
        <v>complete</v>
      </c>
      <c r="AC290" s="4" t="n">
        <f aca="false">Clean!S290</f>
        <v>0</v>
      </c>
      <c r="AD290" s="4" t="n">
        <f aca="false">Clean!T290</f>
        <v>0</v>
      </c>
      <c r="AE290" s="4" t="n">
        <f aca="false">IF(AC290="",IF(AD290="",0,""),AC290)</f>
        <v>0</v>
      </c>
      <c r="AF290" s="4" t="n">
        <f aca="false">IF(AD290="",IF(AC290="",0,IF(AC290=0,0,ROUND(AC290*Strategies!$B$13,0))),AD290)</f>
        <v>0</v>
      </c>
      <c r="AG290" s="3" t="n">
        <f aca="false">Clean!V290</f>
        <v>0</v>
      </c>
      <c r="AH290" s="3" t="n">
        <f aca="false">IF(AG290="",0,AG290)</f>
        <v>0</v>
      </c>
      <c r="AI290" s="3" t="n">
        <f aca="false">IF(AG290="",1,0)</f>
        <v>0</v>
      </c>
      <c r="AJ290" s="3" t="n">
        <f aca="false">Missing_Matrix!W290</f>
        <v>0</v>
      </c>
      <c r="AK290" s="2" t="str">
        <f aca="false">IF(AJ290=0,"keep","drop")</f>
        <v>keep</v>
      </c>
      <c r="AL290" s="2" t="str">
        <f aca="false">IF(Missing_Matrix!B290+Missing_Matrix!G290+Missing_Matrix!H290+Missing_Matrix!J290+Missing_Matrix!K290+Missing_Matrix!L290+Missing_Matrix!M290+Missing_Matrix!U290=0,"keep","drop")</f>
        <v>keep</v>
      </c>
    </row>
    <row r="291" customFormat="false" ht="15" hidden="false" customHeight="false" outlineLevel="0" collapsed="false">
      <c r="A291" s="2" t="str">
        <f aca="false">Clean!A291</f>
        <v>CL00290</v>
      </c>
      <c r="B291" s="3" t="n">
        <f aca="false">Clean!B291</f>
        <v>64</v>
      </c>
      <c r="C291" s="3" t="n">
        <f aca="false">IF(B291="",Strategies!$B$5,B291)</f>
        <v>64</v>
      </c>
      <c r="D291" s="3" t="n">
        <f aca="false">IF(B291="",1,0)</f>
        <v>0</v>
      </c>
      <c r="E291" s="2" t="str">
        <f aca="false">Clean!E291</f>
        <v>Executive</v>
      </c>
      <c r="F291" s="2" t="str">
        <f aca="false">IF(E291="","Unknown",E291)</f>
        <v>Executive</v>
      </c>
      <c r="G291" s="4" t="n">
        <f aca="false">Clean!G291</f>
        <v>97000</v>
      </c>
      <c r="H291" s="4" t="n">
        <f aca="false">IF(G291="",Strategies!$B$7,G291)</f>
        <v>97000</v>
      </c>
      <c r="I291" s="4" t="n">
        <f aca="false">IF(G291="",Strategies!$B$8,G291)</f>
        <v>97000</v>
      </c>
      <c r="J291" s="4" t="n">
        <f aca="false">IF(G291="",IFERROR(VLOOKUP(E291,Strategies!$A$26:$G$35,7,FALSE()),Strategies!$B$8),G291)</f>
        <v>97000</v>
      </c>
      <c r="K291" s="3" t="n">
        <f aca="false">IF(G291="",1,0)</f>
        <v>0</v>
      </c>
      <c r="L291" s="3" t="str">
        <f aca="false">Clean!H291</f>
        <v/>
      </c>
      <c r="M291" s="5" t="n">
        <f aca="false">Clean!I291</f>
        <v>38529</v>
      </c>
      <c r="N291" s="3" t="n">
        <f aca="false">IF(L291="",IF(M291="",Strategies!$B$6,DATEDIF(M291,DATE(2026,9,13),"y")),L291)</f>
        <v>21</v>
      </c>
      <c r="O291" s="2" t="str">
        <f aca="false">IF(L291&lt;&gt;"","observed",IF(M291&lt;&gt;"","derived from date","median (fallback)"))</f>
        <v>derived from date</v>
      </c>
      <c r="P291" s="4" t="n">
        <f aca="false">Clean!M291</f>
        <v>216434.1</v>
      </c>
      <c r="Q291" s="4" t="n">
        <f aca="false">IF(P291="",Strategies!$B$9,P291)</f>
        <v>216434.1</v>
      </c>
      <c r="R291" s="3" t="n">
        <f aca="false">IF(P291="",1,0)</f>
        <v>0</v>
      </c>
      <c r="S291" s="3" t="n">
        <f aca="false">Clean!U291</f>
        <v>694</v>
      </c>
      <c r="T291" s="3" t="n">
        <f aca="false">IF(S291="",Strategies!$B$10,S291)</f>
        <v>694</v>
      </c>
      <c r="U291" s="2" t="str">
        <f aca="false">Clean!J291</f>
        <v>Branch</v>
      </c>
      <c r="V291" s="2" t="str">
        <f aca="false">IF(U291="",Strategies!$B$11,U291)</f>
        <v>Branch</v>
      </c>
      <c r="W291" s="2" t="str">
        <f aca="false">IF(U291="","Unknown",U291)</f>
        <v>Branch</v>
      </c>
      <c r="X291" s="4" t="n">
        <f aca="false">Clean!Q291</f>
        <v>15000</v>
      </c>
      <c r="Y291" s="4" t="n">
        <f aca="false">Clean!R291</f>
        <v>4055.95</v>
      </c>
      <c r="Z291" s="4" t="n">
        <f aca="false">IF(X291="",IF(Y291="",0,""),X291)</f>
        <v>15000</v>
      </c>
      <c r="AA291" s="4" t="n">
        <f aca="false">IF(Y291="",IF(X291="",0,IF(X291=0,0,ROUND(X291*Strategies!$B$12,2))),Y291)</f>
        <v>4055.95</v>
      </c>
      <c r="AB291" s="2" t="str">
        <f aca="false">IF(AND(X291="",Y291=""),"no card (structural)",IF(X291="","limit missing – verify",IF(Y291="","spend imputed by ratio","complete")))</f>
        <v>complete</v>
      </c>
      <c r="AC291" s="4" t="n">
        <f aca="false">Clean!S291</f>
        <v>248000</v>
      </c>
      <c r="AD291" s="4" t="n">
        <f aca="false">Clean!T291</f>
        <v>1818</v>
      </c>
      <c r="AE291" s="4" t="n">
        <f aca="false">IF(AC291="",IF(AD291="",0,""),AC291)</f>
        <v>248000</v>
      </c>
      <c r="AF291" s="4" t="n">
        <f aca="false">IF(AD291="",IF(AC291="",0,IF(AC291=0,0,ROUND(AC291*Strategies!$B$13,0))),AD291)</f>
        <v>1818</v>
      </c>
      <c r="AG291" s="3" t="n">
        <f aca="false">Clean!V291</f>
        <v>0</v>
      </c>
      <c r="AH291" s="3" t="n">
        <f aca="false">IF(AG291="",0,AG291)</f>
        <v>0</v>
      </c>
      <c r="AI291" s="3" t="n">
        <f aca="false">IF(AG291="",1,0)</f>
        <v>0</v>
      </c>
      <c r="AJ291" s="3" t="n">
        <f aca="false">Missing_Matrix!W291</f>
        <v>3</v>
      </c>
      <c r="AK291" s="2" t="str">
        <f aca="false">IF(AJ291=0,"keep","drop")</f>
        <v>drop</v>
      </c>
      <c r="AL291" s="2" t="str">
        <f aca="false">IF(Missing_Matrix!B291+Missing_Matrix!G291+Missing_Matrix!H291+Missing_Matrix!J291+Missing_Matrix!K291+Missing_Matrix!L291+Missing_Matrix!M291+Missing_Matrix!U291=0,"keep","drop")</f>
        <v>drop</v>
      </c>
    </row>
    <row r="292" customFormat="false" ht="15" hidden="false" customHeight="false" outlineLevel="0" collapsed="false">
      <c r="A292" s="2" t="str">
        <f aca="false">Clean!A292</f>
        <v>CL00291</v>
      </c>
      <c r="B292" s="3" t="n">
        <f aca="false">Clean!B292</f>
        <v>19</v>
      </c>
      <c r="C292" s="3" t="n">
        <f aca="false">IF(B292="",Strategies!$B$5,B292)</f>
        <v>19</v>
      </c>
      <c r="D292" s="3" t="n">
        <f aca="false">IF(B292="",1,0)</f>
        <v>0</v>
      </c>
      <c r="E292" s="2" t="str">
        <f aca="false">Clean!E292</f>
        <v/>
      </c>
      <c r="F292" s="2" t="str">
        <f aca="false">IF(E292="","Unknown",E292)</f>
        <v>Unknown</v>
      </c>
      <c r="G292" s="4" t="n">
        <f aca="false">Clean!G292</f>
        <v>4500</v>
      </c>
      <c r="H292" s="4" t="n">
        <f aca="false">IF(G292="",Strategies!$B$7,G292)</f>
        <v>4500</v>
      </c>
      <c r="I292" s="4" t="n">
        <f aca="false">IF(G292="",Strategies!$B$8,G292)</f>
        <v>4500</v>
      </c>
      <c r="J292" s="4" t="n">
        <f aca="false">IF(G292="",IFERROR(VLOOKUP(E292,Strategies!$A$26:$G$35,7,FALSE()),Strategies!$B$8),G292)</f>
        <v>4500</v>
      </c>
      <c r="K292" s="3" t="n">
        <f aca="false">IF(G292="",1,0)</f>
        <v>0</v>
      </c>
      <c r="L292" s="3" t="n">
        <f aca="false">Clean!H292</f>
        <v>0</v>
      </c>
      <c r="M292" s="5" t="n">
        <f aca="false">Clean!I292</f>
        <v>46123</v>
      </c>
      <c r="N292" s="3" t="n">
        <f aca="false">IF(L292="",IF(M292="",Strategies!$B$6,DATEDIF(M292,DATE(2026,9,13),"y")),L292)</f>
        <v>0</v>
      </c>
      <c r="O292" s="2" t="str">
        <f aca="false">IF(L292&lt;&gt;"","observed",IF(M292&lt;&gt;"","derived from date","median (fallback)"))</f>
        <v>observed</v>
      </c>
      <c r="P292" s="4" t="n">
        <f aca="false">Clean!M292</f>
        <v>741.59</v>
      </c>
      <c r="Q292" s="4" t="n">
        <f aca="false">IF(P292="",Strategies!$B$9,P292)</f>
        <v>741.59</v>
      </c>
      <c r="R292" s="3" t="n">
        <f aca="false">IF(P292="",1,0)</f>
        <v>0</v>
      </c>
      <c r="S292" s="3" t="n">
        <f aca="false">Clean!U292</f>
        <v>542</v>
      </c>
      <c r="T292" s="3" t="n">
        <f aca="false">IF(S292="",Strategies!$B$10,S292)</f>
        <v>542</v>
      </c>
      <c r="U292" s="2" t="str">
        <f aca="false">Clean!J292</f>
        <v>Online Banking</v>
      </c>
      <c r="V292" s="2" t="str">
        <f aca="false">IF(U292="",Strategies!$B$11,U292)</f>
        <v>Online Banking</v>
      </c>
      <c r="W292" s="2" t="str">
        <f aca="false">IF(U292="","Unknown",U292)</f>
        <v>Online Banking</v>
      </c>
      <c r="X292" s="4" t="n">
        <f aca="false">Clean!Q292</f>
        <v>500</v>
      </c>
      <c r="Y292" s="4" t="n">
        <f aca="false">Clean!R292</f>
        <v>96.21</v>
      </c>
      <c r="Z292" s="4" t="n">
        <f aca="false">IF(X292="",IF(Y292="",0,""),X292)</f>
        <v>500</v>
      </c>
      <c r="AA292" s="4" t="n">
        <f aca="false">IF(Y292="",IF(X292="",0,IF(X292=0,0,ROUND(X292*Strategies!$B$12,2))),Y292)</f>
        <v>96.21</v>
      </c>
      <c r="AB292" s="2" t="str">
        <f aca="false">IF(AND(X292="",Y292=""),"no card (structural)",IF(X292="","limit missing – verify",IF(Y292="","spend imputed by ratio","complete")))</f>
        <v>complete</v>
      </c>
      <c r="AC292" s="4" t="str">
        <f aca="false">Clean!S292</f>
        <v/>
      </c>
      <c r="AD292" s="4" t="str">
        <f aca="false">Clean!T292</f>
        <v/>
      </c>
      <c r="AE292" s="4" t="n">
        <f aca="false">IF(AC292="",IF(AD292="",0,""),AC292)</f>
        <v>0</v>
      </c>
      <c r="AF292" s="4" t="n">
        <f aca="false">IF(AD292="",IF(AC292="",0,IF(AC292=0,0,ROUND(AC292*Strategies!$B$13,0))),AD292)</f>
        <v>0</v>
      </c>
      <c r="AG292" s="3" t="str">
        <f aca="false">Clean!V292</f>
        <v/>
      </c>
      <c r="AH292" s="3" t="n">
        <f aca="false">IF(AG292="",0,AG292)</f>
        <v>0</v>
      </c>
      <c r="AI292" s="3" t="n">
        <f aca="false">IF(AG292="",1,0)</f>
        <v>1</v>
      </c>
      <c r="AJ292" s="3" t="n">
        <f aca="false">Missing_Matrix!W292</f>
        <v>4</v>
      </c>
      <c r="AK292" s="2" t="str">
        <f aca="false">IF(AJ292=0,"keep","drop")</f>
        <v>drop</v>
      </c>
      <c r="AL292" s="2" t="str">
        <f aca="false">IF(Missing_Matrix!B292+Missing_Matrix!G292+Missing_Matrix!H292+Missing_Matrix!J292+Missing_Matrix!K292+Missing_Matrix!L292+Missing_Matrix!M292+Missing_Matrix!U292=0,"keep","drop")</f>
        <v>keep</v>
      </c>
    </row>
    <row r="293" customFormat="false" ht="15" hidden="false" customHeight="false" outlineLevel="0" collapsed="false">
      <c r="A293" s="2" t="str">
        <f aca="false">Clean!A293</f>
        <v>CL00292</v>
      </c>
      <c r="B293" s="3" t="n">
        <f aca="false">Clean!B293</f>
        <v>36</v>
      </c>
      <c r="C293" s="3" t="n">
        <f aca="false">IF(B293="",Strategies!$B$5,B293)</f>
        <v>36</v>
      </c>
      <c r="D293" s="3" t="n">
        <f aca="false">IF(B293="",1,0)</f>
        <v>0</v>
      </c>
      <c r="E293" s="2" t="str">
        <f aca="false">Clean!E293</f>
        <v>Self-employed</v>
      </c>
      <c r="F293" s="2" t="str">
        <f aca="false">IF(E293="","Unknown",E293)</f>
        <v>Self-employed</v>
      </c>
      <c r="G293" s="4" t="str">
        <f aca="false">Clean!G293</f>
        <v/>
      </c>
      <c r="H293" s="4" t="n">
        <f aca="false">IF(G293="",Strategies!$B$7,G293)</f>
        <v>34752</v>
      </c>
      <c r="I293" s="4" t="n">
        <f aca="false">IF(G293="",Strategies!$B$8,G293)</f>
        <v>29500</v>
      </c>
      <c r="J293" s="4" t="n">
        <f aca="false">IF(G293="",IFERROR(VLOOKUP(E293,Strategies!$A$26:$G$35,7,FALSE()),Strategies!$B$8),G293)</f>
        <v>50600</v>
      </c>
      <c r="K293" s="3" t="n">
        <f aca="false">IF(G293="",1,0)</f>
        <v>1</v>
      </c>
      <c r="L293" s="3" t="n">
        <f aca="false">Clean!H293</f>
        <v>5</v>
      </c>
      <c r="M293" s="5" t="n">
        <f aca="false">Clean!I293</f>
        <v>44187</v>
      </c>
      <c r="N293" s="3" t="n">
        <f aca="false">IF(L293="",IF(M293="",Strategies!$B$6,DATEDIF(M293,DATE(2026,9,13),"y")),L293)</f>
        <v>5</v>
      </c>
      <c r="O293" s="2" t="str">
        <f aca="false">IF(L293&lt;&gt;"","observed",IF(M293&lt;&gt;"","derived from date","median (fallback)"))</f>
        <v>observed</v>
      </c>
      <c r="P293" s="4" t="n">
        <f aca="false">Clean!M293</f>
        <v>14266.41</v>
      </c>
      <c r="Q293" s="4" t="n">
        <f aca="false">IF(P293="",Strategies!$B$9,P293)</f>
        <v>14266.41</v>
      </c>
      <c r="R293" s="3" t="n">
        <f aca="false">IF(P293="",1,0)</f>
        <v>0</v>
      </c>
      <c r="S293" s="3" t="n">
        <f aca="false">Clean!U293</f>
        <v>658</v>
      </c>
      <c r="T293" s="3" t="n">
        <f aca="false">IF(S293="",Strategies!$B$10,S293)</f>
        <v>658</v>
      </c>
      <c r="U293" s="2" t="str">
        <f aca="false">Clean!J293</f>
        <v>Branch</v>
      </c>
      <c r="V293" s="2" t="str">
        <f aca="false">IF(U293="",Strategies!$B$11,U293)</f>
        <v>Branch</v>
      </c>
      <c r="W293" s="2" t="str">
        <f aca="false">IF(U293="","Unknown",U293)</f>
        <v>Branch</v>
      </c>
      <c r="X293" s="4" t="n">
        <f aca="false">Clean!Q293</f>
        <v>10000</v>
      </c>
      <c r="Y293" s="4" t="n">
        <f aca="false">Clean!R293</f>
        <v>1970.78</v>
      </c>
      <c r="Z293" s="4" t="n">
        <f aca="false">IF(X293="",IF(Y293="",0,""),X293)</f>
        <v>10000</v>
      </c>
      <c r="AA293" s="4" t="n">
        <f aca="false">IF(Y293="",IF(X293="",0,IF(X293=0,0,ROUND(X293*Strategies!$B$12,2))),Y293)</f>
        <v>1970.78</v>
      </c>
      <c r="AB293" s="2" t="str">
        <f aca="false">IF(AND(X293="",Y293=""),"no card (structural)",IF(X293="","limit missing – verify",IF(Y293="","spend imputed by ratio","complete")))</f>
        <v>complete</v>
      </c>
      <c r="AC293" s="4" t="n">
        <f aca="false">Clean!S293</f>
        <v>122000</v>
      </c>
      <c r="AD293" s="4" t="n">
        <f aca="false">Clean!T293</f>
        <v>572</v>
      </c>
      <c r="AE293" s="4" t="n">
        <f aca="false">IF(AC293="",IF(AD293="",0,""),AC293)</f>
        <v>122000</v>
      </c>
      <c r="AF293" s="4" t="n">
        <f aca="false">IF(AD293="",IF(AC293="",0,IF(AC293=0,0,ROUND(AC293*Strategies!$B$13,0))),AD293)</f>
        <v>572</v>
      </c>
      <c r="AG293" s="3" t="str">
        <f aca="false">Clean!V293</f>
        <v/>
      </c>
      <c r="AH293" s="3" t="n">
        <f aca="false">IF(AG293="",0,AG293)</f>
        <v>0</v>
      </c>
      <c r="AI293" s="3" t="n">
        <f aca="false">IF(AG293="",1,0)</f>
        <v>1</v>
      </c>
      <c r="AJ293" s="3" t="n">
        <f aca="false">Missing_Matrix!W293</f>
        <v>3</v>
      </c>
      <c r="AK293" s="2" t="str">
        <f aca="false">IF(AJ293=0,"keep","drop")</f>
        <v>drop</v>
      </c>
      <c r="AL293" s="2" t="str">
        <f aca="false">IF(Missing_Matrix!B293+Missing_Matrix!G293+Missing_Matrix!H293+Missing_Matrix!J293+Missing_Matrix!K293+Missing_Matrix!L293+Missing_Matrix!M293+Missing_Matrix!U293=0,"keep","drop")</f>
        <v>drop</v>
      </c>
    </row>
    <row r="294" customFormat="false" ht="15" hidden="false" customHeight="false" outlineLevel="0" collapsed="false">
      <c r="A294" s="2" t="str">
        <f aca="false">Clean!A294</f>
        <v>CL00293</v>
      </c>
      <c r="B294" s="3" t="n">
        <f aca="false">Clean!B294</f>
        <v>46</v>
      </c>
      <c r="C294" s="3" t="n">
        <f aca="false">IF(B294="",Strategies!$B$5,B294)</f>
        <v>46</v>
      </c>
      <c r="D294" s="3" t="n">
        <f aca="false">IF(B294="",1,0)</f>
        <v>0</v>
      </c>
      <c r="E294" s="2" t="str">
        <f aca="false">Clean!E294</f>
        <v>Manual worker</v>
      </c>
      <c r="F294" s="2" t="str">
        <f aca="false">IF(E294="","Unknown",E294)</f>
        <v>Manual worker</v>
      </c>
      <c r="G294" s="4" t="n">
        <f aca="false">Clean!G294</f>
        <v>28400</v>
      </c>
      <c r="H294" s="4" t="n">
        <f aca="false">IF(G294="",Strategies!$B$7,G294)</f>
        <v>28400</v>
      </c>
      <c r="I294" s="4" t="n">
        <f aca="false">IF(G294="",Strategies!$B$8,G294)</f>
        <v>28400</v>
      </c>
      <c r="J294" s="4" t="n">
        <f aca="false">IF(G294="",IFERROR(VLOOKUP(E294,Strategies!$A$26:$G$35,7,FALSE()),Strategies!$B$8),G294)</f>
        <v>28400</v>
      </c>
      <c r="K294" s="3" t="n">
        <f aca="false">IF(G294="",1,0)</f>
        <v>0</v>
      </c>
      <c r="L294" s="3" t="n">
        <f aca="false">Clean!H294</f>
        <v>12</v>
      </c>
      <c r="M294" s="5" t="n">
        <f aca="false">Clean!I294</f>
        <v>41618</v>
      </c>
      <c r="N294" s="3" t="n">
        <f aca="false">IF(L294="",IF(M294="",Strategies!$B$6,DATEDIF(M294,DATE(2026,9,13),"y")),L294)</f>
        <v>12</v>
      </c>
      <c r="O294" s="2" t="str">
        <f aca="false">IF(L294&lt;&gt;"","observed",IF(M294&lt;&gt;"","derived from date","median (fallback)"))</f>
        <v>observed</v>
      </c>
      <c r="P294" s="4" t="n">
        <f aca="false">Clean!M294</f>
        <v>24525.63</v>
      </c>
      <c r="Q294" s="4" t="n">
        <f aca="false">IF(P294="",Strategies!$B$9,P294)</f>
        <v>24525.63</v>
      </c>
      <c r="R294" s="3" t="n">
        <f aca="false">IF(P294="",1,0)</f>
        <v>0</v>
      </c>
      <c r="S294" s="3" t="n">
        <f aca="false">Clean!U294</f>
        <v>664</v>
      </c>
      <c r="T294" s="3" t="n">
        <f aca="false">IF(S294="",Strategies!$B$10,S294)</f>
        <v>664</v>
      </c>
      <c r="U294" s="2" t="str">
        <f aca="false">Clean!J294</f>
        <v>Branch</v>
      </c>
      <c r="V294" s="2" t="str">
        <f aca="false">IF(U294="",Strategies!$B$11,U294)</f>
        <v>Branch</v>
      </c>
      <c r="W294" s="2" t="str">
        <f aca="false">IF(U294="","Unknown",U294)</f>
        <v>Branch</v>
      </c>
      <c r="X294" s="4" t="str">
        <f aca="false">Clean!Q294</f>
        <v/>
      </c>
      <c r="Y294" s="4" t="str">
        <f aca="false">Clean!R294</f>
        <v/>
      </c>
      <c r="Z294" s="4" t="n">
        <f aca="false">IF(X294="",IF(Y294="",0,""),X294)</f>
        <v>0</v>
      </c>
      <c r="AA294" s="4" t="n">
        <f aca="false">IF(Y294="",IF(X294="",0,IF(X294=0,0,ROUND(X294*Strategies!$B$12,2))),Y294)</f>
        <v>0</v>
      </c>
      <c r="AB294" s="2" t="str">
        <f aca="false">IF(AND(X294="",Y294=""),"no card (structural)",IF(X294="","limit missing – verify",IF(Y294="","spend imputed by ratio","complete")))</f>
        <v>no card (structural)</v>
      </c>
      <c r="AC294" s="4" t="n">
        <f aca="false">Clean!S294</f>
        <v>0</v>
      </c>
      <c r="AD294" s="4" t="n">
        <f aca="false">Clean!T294</f>
        <v>0</v>
      </c>
      <c r="AE294" s="4" t="n">
        <f aca="false">IF(AC294="",IF(AD294="",0,""),AC294)</f>
        <v>0</v>
      </c>
      <c r="AF294" s="4" t="n">
        <f aca="false">IF(AD294="",IF(AC294="",0,IF(AC294=0,0,ROUND(AC294*Strategies!$B$13,0))),AD294)</f>
        <v>0</v>
      </c>
      <c r="AG294" s="3" t="n">
        <f aca="false">Clean!V294</f>
        <v>0</v>
      </c>
      <c r="AH294" s="3" t="n">
        <f aca="false">IF(AG294="",0,AG294)</f>
        <v>0</v>
      </c>
      <c r="AI294" s="3" t="n">
        <f aca="false">IF(AG294="",1,0)</f>
        <v>0</v>
      </c>
      <c r="AJ294" s="3" t="n">
        <f aca="false">Missing_Matrix!W294</f>
        <v>2</v>
      </c>
      <c r="AK294" s="2" t="str">
        <f aca="false">IF(AJ294=0,"keep","drop")</f>
        <v>drop</v>
      </c>
      <c r="AL294" s="2" t="str">
        <f aca="false">IF(Missing_Matrix!B294+Missing_Matrix!G294+Missing_Matrix!H294+Missing_Matrix!J294+Missing_Matrix!K294+Missing_Matrix!L294+Missing_Matrix!M294+Missing_Matrix!U294=0,"keep","drop")</f>
        <v>keep</v>
      </c>
    </row>
    <row r="295" customFormat="false" ht="15" hidden="false" customHeight="false" outlineLevel="0" collapsed="false">
      <c r="A295" s="2" t="str">
        <f aca="false">Clean!A295</f>
        <v>CL00294</v>
      </c>
      <c r="B295" s="3" t="n">
        <f aca="false">Clean!B295</f>
        <v>73</v>
      </c>
      <c r="C295" s="3" t="n">
        <f aca="false">IF(B295="",Strategies!$B$5,B295)</f>
        <v>73</v>
      </c>
      <c r="D295" s="3" t="n">
        <f aca="false">IF(B295="",1,0)</f>
        <v>0</v>
      </c>
      <c r="E295" s="2" t="str">
        <f aca="false">Clean!E295</f>
        <v>Retired</v>
      </c>
      <c r="F295" s="2" t="str">
        <f aca="false">IF(E295="","Unknown",E295)</f>
        <v>Retired</v>
      </c>
      <c r="G295" s="4" t="n">
        <f aca="false">Clean!G295</f>
        <v>15800</v>
      </c>
      <c r="H295" s="4" t="n">
        <f aca="false">IF(G295="",Strategies!$B$7,G295)</f>
        <v>15800</v>
      </c>
      <c r="I295" s="4" t="n">
        <f aca="false">IF(G295="",Strategies!$B$8,G295)</f>
        <v>15800</v>
      </c>
      <c r="J295" s="4" t="n">
        <f aca="false">IF(G295="",IFERROR(VLOOKUP(E295,Strategies!$A$26:$G$35,7,FALSE()),Strategies!$B$8),G295)</f>
        <v>15800</v>
      </c>
      <c r="K295" s="3" t="n">
        <f aca="false">IF(G295="",1,0)</f>
        <v>0</v>
      </c>
      <c r="L295" s="3" t="n">
        <f aca="false">Clean!H295</f>
        <v>18</v>
      </c>
      <c r="M295" s="5" t="n">
        <f aca="false">Clean!I295</f>
        <v>39594</v>
      </c>
      <c r="N295" s="3" t="n">
        <f aca="false">IF(L295="",IF(M295="",Strategies!$B$6,DATEDIF(M295,DATE(2026,9,13),"y")),L295)</f>
        <v>18</v>
      </c>
      <c r="O295" s="2" t="str">
        <f aca="false">IF(L295&lt;&gt;"","observed",IF(M295&lt;&gt;"","derived from date","median (fallback)"))</f>
        <v>observed</v>
      </c>
      <c r="P295" s="4" t="n">
        <f aca="false">Clean!M295</f>
        <v>0</v>
      </c>
      <c r="Q295" s="4" t="n">
        <f aca="false">IF(P295="",Strategies!$B$9,P295)</f>
        <v>0</v>
      </c>
      <c r="R295" s="3" t="n">
        <f aca="false">IF(P295="",1,0)</f>
        <v>0</v>
      </c>
      <c r="S295" s="3" t="n">
        <f aca="false">Clean!U295</f>
        <v>663</v>
      </c>
      <c r="T295" s="3" t="n">
        <f aca="false">IF(S295="",Strategies!$B$10,S295)</f>
        <v>663</v>
      </c>
      <c r="U295" s="2" t="str">
        <f aca="false">Clean!J295</f>
        <v>Phone</v>
      </c>
      <c r="V295" s="2" t="str">
        <f aca="false">IF(U295="",Strategies!$B$11,U295)</f>
        <v>Phone</v>
      </c>
      <c r="W295" s="2" t="str">
        <f aca="false">IF(U295="","Unknown",U295)</f>
        <v>Phone</v>
      </c>
      <c r="X295" s="4" t="n">
        <f aca="false">Clean!Q295</f>
        <v>3000</v>
      </c>
      <c r="Y295" s="4" t="n">
        <f aca="false">Clean!R295</f>
        <v>796.01</v>
      </c>
      <c r="Z295" s="4" t="n">
        <f aca="false">IF(X295="",IF(Y295="",0,""),X295)</f>
        <v>3000</v>
      </c>
      <c r="AA295" s="4" t="n">
        <f aca="false">IF(Y295="",IF(X295="",0,IF(X295=0,0,ROUND(X295*Strategies!$B$12,2))),Y295)</f>
        <v>796.01</v>
      </c>
      <c r="AB295" s="2" t="str">
        <f aca="false">IF(AND(X295="",Y295=""),"no card (structural)",IF(X295="","limit missing – verify",IF(Y295="","spend imputed by ratio","complete")))</f>
        <v>complete</v>
      </c>
      <c r="AC295" s="4" t="n">
        <f aca="false">Clean!S295</f>
        <v>0</v>
      </c>
      <c r="AD295" s="4" t="n">
        <f aca="false">Clean!T295</f>
        <v>0</v>
      </c>
      <c r="AE295" s="4" t="n">
        <f aca="false">IF(AC295="",IF(AD295="",0,""),AC295)</f>
        <v>0</v>
      </c>
      <c r="AF295" s="4" t="n">
        <f aca="false">IF(AD295="",IF(AC295="",0,IF(AC295=0,0,ROUND(AC295*Strategies!$B$13,0))),AD295)</f>
        <v>0</v>
      </c>
      <c r="AG295" s="3" t="str">
        <f aca="false">Clean!V295</f>
        <v/>
      </c>
      <c r="AH295" s="3" t="n">
        <f aca="false">IF(AG295="",0,AG295)</f>
        <v>0</v>
      </c>
      <c r="AI295" s="3" t="n">
        <f aca="false">IF(AG295="",1,0)</f>
        <v>1</v>
      </c>
      <c r="AJ295" s="3" t="n">
        <f aca="false">Missing_Matrix!W295</f>
        <v>1</v>
      </c>
      <c r="AK295" s="2" t="str">
        <f aca="false">IF(AJ295=0,"keep","drop")</f>
        <v>drop</v>
      </c>
      <c r="AL295" s="2" t="str">
        <f aca="false">IF(Missing_Matrix!B295+Missing_Matrix!G295+Missing_Matrix!H295+Missing_Matrix!J295+Missing_Matrix!K295+Missing_Matrix!L295+Missing_Matrix!M295+Missing_Matrix!U295=0,"keep","drop")</f>
        <v>keep</v>
      </c>
    </row>
    <row r="296" customFormat="false" ht="15" hidden="false" customHeight="false" outlineLevel="0" collapsed="false">
      <c r="A296" s="2" t="str">
        <f aca="false">Clean!A296</f>
        <v>CL00295</v>
      </c>
      <c r="B296" s="3" t="n">
        <f aca="false">Clean!B296</f>
        <v>35</v>
      </c>
      <c r="C296" s="3" t="n">
        <f aca="false">IF(B296="",Strategies!$B$5,B296)</f>
        <v>35</v>
      </c>
      <c r="D296" s="3" t="n">
        <f aca="false">IF(B296="",1,0)</f>
        <v>0</v>
      </c>
      <c r="E296" s="2" t="str">
        <f aca="false">Clean!E296</f>
        <v>Manual worker</v>
      </c>
      <c r="F296" s="2" t="str">
        <f aca="false">IF(E296="","Unknown",E296)</f>
        <v>Manual worker</v>
      </c>
      <c r="G296" s="4" t="n">
        <f aca="false">Clean!G296</f>
        <v>24400</v>
      </c>
      <c r="H296" s="4" t="n">
        <f aca="false">IF(G296="",Strategies!$B$7,G296)</f>
        <v>24400</v>
      </c>
      <c r="I296" s="4" t="n">
        <f aca="false">IF(G296="",Strategies!$B$8,G296)</f>
        <v>24400</v>
      </c>
      <c r="J296" s="4" t="n">
        <f aca="false">IF(G296="",IFERROR(VLOOKUP(E296,Strategies!$A$26:$G$35,7,FALSE()),Strategies!$B$8),G296)</f>
        <v>24400</v>
      </c>
      <c r="K296" s="3" t="n">
        <f aca="false">IF(G296="",1,0)</f>
        <v>0</v>
      </c>
      <c r="L296" s="3" t="n">
        <f aca="false">Clean!H296</f>
        <v>4</v>
      </c>
      <c r="M296" s="5" t="n">
        <f aca="false">Clean!I296</f>
        <v>44793</v>
      </c>
      <c r="N296" s="3" t="n">
        <f aca="false">IF(L296="",IF(M296="",Strategies!$B$6,DATEDIF(M296,DATE(2026,9,13),"y")),L296)</f>
        <v>4</v>
      </c>
      <c r="O296" s="2" t="str">
        <f aca="false">IF(L296&lt;&gt;"","observed",IF(M296&lt;&gt;"","derived from date","median (fallback)"))</f>
        <v>observed</v>
      </c>
      <c r="P296" s="4" t="n">
        <f aca="false">Clean!M296</f>
        <v>7823.23</v>
      </c>
      <c r="Q296" s="4" t="n">
        <f aca="false">IF(P296="",Strategies!$B$9,P296)</f>
        <v>7823.23</v>
      </c>
      <c r="R296" s="3" t="n">
        <f aca="false">IF(P296="",1,0)</f>
        <v>0</v>
      </c>
      <c r="S296" s="3" t="str">
        <f aca="false">Clean!U296</f>
        <v/>
      </c>
      <c r="T296" s="3" t="n">
        <f aca="false">IF(S296="",Strategies!$B$10,S296)</f>
        <v>630</v>
      </c>
      <c r="U296" s="2" t="str">
        <f aca="false">Clean!J296</f>
        <v>Online Banking</v>
      </c>
      <c r="V296" s="2" t="str">
        <f aca="false">IF(U296="",Strategies!$B$11,U296)</f>
        <v>Online Banking</v>
      </c>
      <c r="W296" s="2" t="str">
        <f aca="false">IF(U296="","Unknown",U296)</f>
        <v>Online Banking</v>
      </c>
      <c r="X296" s="4" t="n">
        <f aca="false">Clean!Q296</f>
        <v>6000</v>
      </c>
      <c r="Y296" s="4" t="n">
        <f aca="false">Clean!R296</f>
        <v>2208.53</v>
      </c>
      <c r="Z296" s="4" t="n">
        <f aca="false">IF(X296="",IF(Y296="",0,""),X296)</f>
        <v>6000</v>
      </c>
      <c r="AA296" s="4" t="n">
        <f aca="false">IF(Y296="",IF(X296="",0,IF(X296=0,0,ROUND(X296*Strategies!$B$12,2))),Y296)</f>
        <v>2208.53</v>
      </c>
      <c r="AB296" s="2" t="str">
        <f aca="false">IF(AND(X296="",Y296=""),"no card (structural)",IF(X296="","limit missing – verify",IF(Y296="","spend imputed by ratio","complete")))</f>
        <v>complete</v>
      </c>
      <c r="AC296" s="4" t="n">
        <f aca="false">Clean!S296</f>
        <v>0</v>
      </c>
      <c r="AD296" s="4" t="n">
        <f aca="false">Clean!T296</f>
        <v>0</v>
      </c>
      <c r="AE296" s="4" t="n">
        <f aca="false">IF(AC296="",IF(AD296="",0,""),AC296)</f>
        <v>0</v>
      </c>
      <c r="AF296" s="4" t="n">
        <f aca="false">IF(AD296="",IF(AC296="",0,IF(AC296=0,0,ROUND(AC296*Strategies!$B$13,0))),AD296)</f>
        <v>0</v>
      </c>
      <c r="AG296" s="3" t="str">
        <f aca="false">Clean!V296</f>
        <v/>
      </c>
      <c r="AH296" s="3" t="n">
        <f aca="false">IF(AG296="",0,AG296)</f>
        <v>0</v>
      </c>
      <c r="AI296" s="3" t="n">
        <f aca="false">IF(AG296="",1,0)</f>
        <v>1</v>
      </c>
      <c r="AJ296" s="3" t="n">
        <f aca="false">Missing_Matrix!W296</f>
        <v>2</v>
      </c>
      <c r="AK296" s="2" t="str">
        <f aca="false">IF(AJ296=0,"keep","drop")</f>
        <v>drop</v>
      </c>
      <c r="AL296" s="2" t="str">
        <f aca="false">IF(Missing_Matrix!B296+Missing_Matrix!G296+Missing_Matrix!H296+Missing_Matrix!J296+Missing_Matrix!K296+Missing_Matrix!L296+Missing_Matrix!M296+Missing_Matrix!U296=0,"keep","drop")</f>
        <v>drop</v>
      </c>
    </row>
    <row r="297" customFormat="false" ht="15" hidden="false" customHeight="false" outlineLevel="0" collapsed="false">
      <c r="A297" s="2" t="str">
        <f aca="false">Clean!A297</f>
        <v>CL00296</v>
      </c>
      <c r="B297" s="3" t="n">
        <f aca="false">Clean!B297</f>
        <v>19</v>
      </c>
      <c r="C297" s="3" t="n">
        <f aca="false">IF(B297="",Strategies!$B$5,B297)</f>
        <v>19</v>
      </c>
      <c r="D297" s="3" t="n">
        <f aca="false">IF(B297="",1,0)</f>
        <v>0</v>
      </c>
      <c r="E297" s="2" t="str">
        <f aca="false">Clean!E297</f>
        <v>Student</v>
      </c>
      <c r="F297" s="2" t="str">
        <f aca="false">IF(E297="","Unknown",E297)</f>
        <v>Student</v>
      </c>
      <c r="G297" s="4" t="n">
        <f aca="false">Clean!G297</f>
        <v>7000</v>
      </c>
      <c r="H297" s="4" t="n">
        <f aca="false">IF(G297="",Strategies!$B$7,G297)</f>
        <v>7000</v>
      </c>
      <c r="I297" s="4" t="n">
        <f aca="false">IF(G297="",Strategies!$B$8,G297)</f>
        <v>7000</v>
      </c>
      <c r="J297" s="4" t="n">
        <f aca="false">IF(G297="",IFERROR(VLOOKUP(E297,Strategies!$A$26:$G$35,7,FALSE()),Strategies!$B$8),G297)</f>
        <v>7000</v>
      </c>
      <c r="K297" s="3" t="n">
        <f aca="false">IF(G297="",1,0)</f>
        <v>0</v>
      </c>
      <c r="L297" s="3" t="n">
        <f aca="false">Clean!H297</f>
        <v>0</v>
      </c>
      <c r="M297" s="5" t="n">
        <f aca="false">Clean!I297</f>
        <v>45939</v>
      </c>
      <c r="N297" s="3" t="n">
        <f aca="false">IF(L297="",IF(M297="",Strategies!$B$6,DATEDIF(M297,DATE(2026,9,13),"y")),L297)</f>
        <v>0</v>
      </c>
      <c r="O297" s="2" t="str">
        <f aca="false">IF(L297&lt;&gt;"","observed",IF(M297&lt;&gt;"","derived from date","median (fallback)"))</f>
        <v>observed</v>
      </c>
      <c r="P297" s="4" t="n">
        <f aca="false">Clean!M297</f>
        <v>751.81</v>
      </c>
      <c r="Q297" s="4" t="n">
        <f aca="false">IF(P297="",Strategies!$B$9,P297)</f>
        <v>751.81</v>
      </c>
      <c r="R297" s="3" t="n">
        <f aca="false">IF(P297="",1,0)</f>
        <v>0</v>
      </c>
      <c r="S297" s="3" t="n">
        <f aca="false">Clean!U297</f>
        <v>521</v>
      </c>
      <c r="T297" s="3" t="n">
        <f aca="false">IF(S297="",Strategies!$B$10,S297)</f>
        <v>521</v>
      </c>
      <c r="U297" s="2" t="str">
        <f aca="false">Clean!J297</f>
        <v>Online Banking</v>
      </c>
      <c r="V297" s="2" t="str">
        <f aca="false">IF(U297="",Strategies!$B$11,U297)</f>
        <v>Online Banking</v>
      </c>
      <c r="W297" s="2" t="str">
        <f aca="false">IF(U297="","Unknown",U297)</f>
        <v>Online Banking</v>
      </c>
      <c r="X297" s="4" t="n">
        <f aca="false">Clean!Q297</f>
        <v>1000</v>
      </c>
      <c r="Y297" s="4" t="n">
        <f aca="false">Clean!R297</f>
        <v>262.98</v>
      </c>
      <c r="Z297" s="4" t="n">
        <f aca="false">IF(X297="",IF(Y297="",0,""),X297)</f>
        <v>1000</v>
      </c>
      <c r="AA297" s="4" t="n">
        <f aca="false">IF(Y297="",IF(X297="",0,IF(X297=0,0,ROUND(X297*Strategies!$B$12,2))),Y297)</f>
        <v>262.98</v>
      </c>
      <c r="AB297" s="2" t="str">
        <f aca="false">IF(AND(X297="",Y297=""),"no card (structural)",IF(X297="","limit missing – verify",IF(Y297="","spend imputed by ratio","complete")))</f>
        <v>complete</v>
      </c>
      <c r="AC297" s="4" t="n">
        <f aca="false">Clean!S297</f>
        <v>0</v>
      </c>
      <c r="AD297" s="4" t="n">
        <f aca="false">Clean!T297</f>
        <v>0</v>
      </c>
      <c r="AE297" s="4" t="n">
        <f aca="false">IF(AC297="",IF(AD297="",0,""),AC297)</f>
        <v>0</v>
      </c>
      <c r="AF297" s="4" t="n">
        <f aca="false">IF(AD297="",IF(AC297="",0,IF(AC297=0,0,ROUND(AC297*Strategies!$B$13,0))),AD297)</f>
        <v>0</v>
      </c>
      <c r="AG297" s="3" t="n">
        <f aca="false">Clean!V297</f>
        <v>0</v>
      </c>
      <c r="AH297" s="3" t="n">
        <f aca="false">IF(AG297="",0,AG297)</f>
        <v>0</v>
      </c>
      <c r="AI297" s="3" t="n">
        <f aca="false">IF(AG297="",1,0)</f>
        <v>0</v>
      </c>
      <c r="AJ297" s="3" t="n">
        <f aca="false">Missing_Matrix!W297</f>
        <v>0</v>
      </c>
      <c r="AK297" s="2" t="str">
        <f aca="false">IF(AJ297=0,"keep","drop")</f>
        <v>keep</v>
      </c>
      <c r="AL297" s="2" t="str">
        <f aca="false">IF(Missing_Matrix!B297+Missing_Matrix!G297+Missing_Matrix!H297+Missing_Matrix!J297+Missing_Matrix!K297+Missing_Matrix!L297+Missing_Matrix!M297+Missing_Matrix!U297=0,"keep","drop")</f>
        <v>keep</v>
      </c>
    </row>
    <row r="298" customFormat="false" ht="15" hidden="false" customHeight="false" outlineLevel="0" collapsed="false">
      <c r="A298" s="2" t="str">
        <f aca="false">Clean!A298</f>
        <v>CL00297</v>
      </c>
      <c r="B298" s="3" t="n">
        <f aca="false">Clean!B298</f>
        <v>45</v>
      </c>
      <c r="C298" s="3" t="n">
        <f aca="false">IF(B298="",Strategies!$B$5,B298)</f>
        <v>45</v>
      </c>
      <c r="D298" s="3" t="n">
        <f aca="false">IF(B298="",1,0)</f>
        <v>0</v>
      </c>
      <c r="E298" s="2" t="str">
        <f aca="false">Clean!E298</f>
        <v>Employee</v>
      </c>
      <c r="F298" s="2" t="str">
        <f aca="false">IF(E298="","Unknown",E298)</f>
        <v>Employee</v>
      </c>
      <c r="G298" s="4" t="n">
        <f aca="false">Clean!G298</f>
        <v>33700</v>
      </c>
      <c r="H298" s="4" t="n">
        <f aca="false">IF(G298="",Strategies!$B$7,G298)</f>
        <v>33700</v>
      </c>
      <c r="I298" s="4" t="n">
        <f aca="false">IF(G298="",Strategies!$B$8,G298)</f>
        <v>33700</v>
      </c>
      <c r="J298" s="4" t="n">
        <f aca="false">IF(G298="",IFERROR(VLOOKUP(E298,Strategies!$A$26:$G$35,7,FALSE()),Strategies!$B$8),G298)</f>
        <v>33700</v>
      </c>
      <c r="K298" s="3" t="n">
        <f aca="false">IF(G298="",1,0)</f>
        <v>0</v>
      </c>
      <c r="L298" s="3" t="n">
        <f aca="false">Clean!H298</f>
        <v>10</v>
      </c>
      <c r="M298" s="5" t="n">
        <f aca="false">Clean!I298</f>
        <v>42572</v>
      </c>
      <c r="N298" s="3" t="n">
        <f aca="false">IF(L298="",IF(M298="",Strategies!$B$6,DATEDIF(M298,DATE(2026,9,13),"y")),L298)</f>
        <v>10</v>
      </c>
      <c r="O298" s="2" t="str">
        <f aca="false">IF(L298&lt;&gt;"","observed",IF(M298&lt;&gt;"","derived from date","median (fallback)"))</f>
        <v>observed</v>
      </c>
      <c r="P298" s="4" t="n">
        <f aca="false">Clean!M298</f>
        <v>0</v>
      </c>
      <c r="Q298" s="4" t="n">
        <f aca="false">IF(P298="",Strategies!$B$9,P298)</f>
        <v>0</v>
      </c>
      <c r="R298" s="3" t="n">
        <f aca="false">IF(P298="",1,0)</f>
        <v>0</v>
      </c>
      <c r="S298" s="3" t="n">
        <f aca="false">Clean!U298</f>
        <v>612</v>
      </c>
      <c r="T298" s="3" t="n">
        <f aca="false">IF(S298="",Strategies!$B$10,S298)</f>
        <v>612</v>
      </c>
      <c r="U298" s="2" t="str">
        <f aca="false">Clean!J298</f>
        <v>Online Banking</v>
      </c>
      <c r="V298" s="2" t="str">
        <f aca="false">IF(U298="",Strategies!$B$11,U298)</f>
        <v>Online Banking</v>
      </c>
      <c r="W298" s="2" t="str">
        <f aca="false">IF(U298="","Unknown",U298)</f>
        <v>Online Banking</v>
      </c>
      <c r="X298" s="4" t="str">
        <f aca="false">Clean!Q298</f>
        <v/>
      </c>
      <c r="Y298" s="4" t="str">
        <f aca="false">Clean!R298</f>
        <v/>
      </c>
      <c r="Z298" s="4" t="n">
        <f aca="false">IF(X298="",IF(Y298="",0,""),X298)</f>
        <v>0</v>
      </c>
      <c r="AA298" s="4" t="n">
        <f aca="false">IF(Y298="",IF(X298="",0,IF(X298=0,0,ROUND(X298*Strategies!$B$12,2))),Y298)</f>
        <v>0</v>
      </c>
      <c r="AB298" s="2" t="str">
        <f aca="false">IF(AND(X298="",Y298=""),"no card (structural)",IF(X298="","limit missing – verify",IF(Y298="","spend imputed by ratio","complete")))</f>
        <v>no card (structural)</v>
      </c>
      <c r="AC298" s="4" t="n">
        <f aca="false">Clean!S298</f>
        <v>0</v>
      </c>
      <c r="AD298" s="4" t="n">
        <f aca="false">Clean!T298</f>
        <v>0</v>
      </c>
      <c r="AE298" s="4" t="n">
        <f aca="false">IF(AC298="",IF(AD298="",0,""),AC298)</f>
        <v>0</v>
      </c>
      <c r="AF298" s="4" t="n">
        <f aca="false">IF(AD298="",IF(AC298="",0,IF(AC298=0,0,ROUND(AC298*Strategies!$B$13,0))),AD298)</f>
        <v>0</v>
      </c>
      <c r="AG298" s="3" t="n">
        <f aca="false">Clean!V298</f>
        <v>0</v>
      </c>
      <c r="AH298" s="3" t="n">
        <f aca="false">IF(AG298="",0,AG298)</f>
        <v>0</v>
      </c>
      <c r="AI298" s="3" t="n">
        <f aca="false">IF(AG298="",1,0)</f>
        <v>0</v>
      </c>
      <c r="AJ298" s="3" t="n">
        <f aca="false">Missing_Matrix!W298</f>
        <v>2</v>
      </c>
      <c r="AK298" s="2" t="str">
        <f aca="false">IF(AJ298=0,"keep","drop")</f>
        <v>drop</v>
      </c>
      <c r="AL298" s="2" t="str">
        <f aca="false">IF(Missing_Matrix!B298+Missing_Matrix!G298+Missing_Matrix!H298+Missing_Matrix!J298+Missing_Matrix!K298+Missing_Matrix!L298+Missing_Matrix!M298+Missing_Matrix!U298=0,"keep","drop")</f>
        <v>keep</v>
      </c>
    </row>
    <row r="299" customFormat="false" ht="15" hidden="false" customHeight="false" outlineLevel="0" collapsed="false">
      <c r="A299" s="2" t="str">
        <f aca="false">Clean!A299</f>
        <v>CL00298</v>
      </c>
      <c r="B299" s="3" t="n">
        <f aca="false">Clean!B299</f>
        <v>41</v>
      </c>
      <c r="C299" s="3" t="n">
        <f aca="false">IF(B299="",Strategies!$B$5,B299)</f>
        <v>41</v>
      </c>
      <c r="D299" s="3" t="n">
        <f aca="false">IF(B299="",1,0)</f>
        <v>0</v>
      </c>
      <c r="E299" s="2" t="str">
        <f aca="false">Clean!E299</f>
        <v>Business owner</v>
      </c>
      <c r="F299" s="2" t="str">
        <f aca="false">IF(E299="","Unknown",E299)</f>
        <v>Business owner</v>
      </c>
      <c r="G299" s="4" t="n">
        <f aca="false">Clean!G299</f>
        <v>56500</v>
      </c>
      <c r="H299" s="4" t="n">
        <f aca="false">IF(G299="",Strategies!$B$7,G299)</f>
        <v>56500</v>
      </c>
      <c r="I299" s="4" t="n">
        <f aca="false">IF(G299="",Strategies!$B$8,G299)</f>
        <v>56500</v>
      </c>
      <c r="J299" s="4" t="n">
        <f aca="false">IF(G299="",IFERROR(VLOOKUP(E299,Strategies!$A$26:$G$35,7,FALSE()),Strategies!$B$8),G299)</f>
        <v>56500</v>
      </c>
      <c r="K299" s="3" t="n">
        <f aca="false">IF(G299="",1,0)</f>
        <v>0</v>
      </c>
      <c r="L299" s="3" t="n">
        <f aca="false">Clean!H299</f>
        <v>10</v>
      </c>
      <c r="M299" s="5" t="n">
        <f aca="false">Clean!I299</f>
        <v>42474</v>
      </c>
      <c r="N299" s="3" t="n">
        <f aca="false">IF(L299="",IF(M299="",Strategies!$B$6,DATEDIF(M299,DATE(2026,9,13),"y")),L299)</f>
        <v>10</v>
      </c>
      <c r="O299" s="2" t="str">
        <f aca="false">IF(L299&lt;&gt;"","observed",IF(M299&lt;&gt;"","derived from date","median (fallback)"))</f>
        <v>observed</v>
      </c>
      <c r="P299" s="4" t="n">
        <f aca="false">Clean!M299</f>
        <v>76973.51</v>
      </c>
      <c r="Q299" s="4" t="n">
        <f aca="false">IF(P299="",Strategies!$B$9,P299)</f>
        <v>76973.51</v>
      </c>
      <c r="R299" s="3" t="n">
        <f aca="false">IF(P299="",1,0)</f>
        <v>0</v>
      </c>
      <c r="S299" s="3" t="n">
        <f aca="false">Clean!U299</f>
        <v>594</v>
      </c>
      <c r="T299" s="3" t="n">
        <f aca="false">IF(S299="",Strategies!$B$10,S299)</f>
        <v>594</v>
      </c>
      <c r="U299" s="2" t="str">
        <f aca="false">Clean!J299</f>
        <v>App</v>
      </c>
      <c r="V299" s="2" t="str">
        <f aca="false">IF(U299="",Strategies!$B$11,U299)</f>
        <v>App</v>
      </c>
      <c r="W299" s="2" t="str">
        <f aca="false">IF(U299="","Unknown",U299)</f>
        <v>App</v>
      </c>
      <c r="X299" s="4" t="n">
        <f aca="false">Clean!Q299</f>
        <v>8500</v>
      </c>
      <c r="Y299" s="4" t="n">
        <f aca="false">Clean!R299</f>
        <v>1076.06</v>
      </c>
      <c r="Z299" s="4" t="n">
        <f aca="false">IF(X299="",IF(Y299="",0,""),X299)</f>
        <v>8500</v>
      </c>
      <c r="AA299" s="4" t="n">
        <f aca="false">IF(Y299="",IF(X299="",0,IF(X299=0,0,ROUND(X299*Strategies!$B$12,2))),Y299)</f>
        <v>1076.06</v>
      </c>
      <c r="AB299" s="2" t="str">
        <f aca="false">IF(AND(X299="",Y299=""),"no card (structural)",IF(X299="","limit missing – verify",IF(Y299="","spend imputed by ratio","complete")))</f>
        <v>complete</v>
      </c>
      <c r="AC299" s="4" t="n">
        <f aca="false">Clean!S299</f>
        <v>0</v>
      </c>
      <c r="AD299" s="4" t="n">
        <f aca="false">Clean!T299</f>
        <v>0</v>
      </c>
      <c r="AE299" s="4" t="n">
        <f aca="false">IF(AC299="",IF(AD299="",0,""),AC299)</f>
        <v>0</v>
      </c>
      <c r="AF299" s="4" t="n">
        <f aca="false">IF(AD299="",IF(AC299="",0,IF(AC299=0,0,ROUND(AC299*Strategies!$B$13,0))),AD299)</f>
        <v>0</v>
      </c>
      <c r="AG299" s="3" t="str">
        <f aca="false">Clean!V299</f>
        <v/>
      </c>
      <c r="AH299" s="3" t="n">
        <f aca="false">IF(AG299="",0,AG299)</f>
        <v>0</v>
      </c>
      <c r="AI299" s="3" t="n">
        <f aca="false">IF(AG299="",1,0)</f>
        <v>1</v>
      </c>
      <c r="AJ299" s="3" t="n">
        <f aca="false">Missing_Matrix!W299</f>
        <v>1</v>
      </c>
      <c r="AK299" s="2" t="str">
        <f aca="false">IF(AJ299=0,"keep","drop")</f>
        <v>drop</v>
      </c>
      <c r="AL299" s="2" t="str">
        <f aca="false">IF(Missing_Matrix!B299+Missing_Matrix!G299+Missing_Matrix!H299+Missing_Matrix!J299+Missing_Matrix!K299+Missing_Matrix!L299+Missing_Matrix!M299+Missing_Matrix!U299=0,"keep","drop")</f>
        <v>keep</v>
      </c>
    </row>
    <row r="300" customFormat="false" ht="15" hidden="false" customHeight="false" outlineLevel="0" collapsed="false">
      <c r="A300" s="2" t="str">
        <f aca="false">Clean!A300</f>
        <v>CL00299</v>
      </c>
      <c r="B300" s="3" t="n">
        <f aca="false">Clean!B300</f>
        <v>53</v>
      </c>
      <c r="C300" s="3" t="n">
        <f aca="false">IF(B300="",Strategies!$B$5,B300)</f>
        <v>53</v>
      </c>
      <c r="D300" s="3" t="n">
        <f aca="false">IF(B300="",1,0)</f>
        <v>0</v>
      </c>
      <c r="E300" s="2" t="str">
        <f aca="false">Clean!E300</f>
        <v>Teacher</v>
      </c>
      <c r="F300" s="2" t="str">
        <f aca="false">IF(E300="","Unknown",E300)</f>
        <v>Teacher</v>
      </c>
      <c r="G300" s="4" t="n">
        <f aca="false">Clean!G300</f>
        <v>18600</v>
      </c>
      <c r="H300" s="4" t="n">
        <f aca="false">IF(G300="",Strategies!$B$7,G300)</f>
        <v>18600</v>
      </c>
      <c r="I300" s="4" t="n">
        <f aca="false">IF(G300="",Strategies!$B$8,G300)</f>
        <v>18600</v>
      </c>
      <c r="J300" s="4" t="n">
        <f aca="false">IF(G300="",IFERROR(VLOOKUP(E300,Strategies!$A$26:$G$35,7,FALSE()),Strategies!$B$8),G300)</f>
        <v>18600</v>
      </c>
      <c r="K300" s="3" t="n">
        <f aca="false">IF(G300="",1,0)</f>
        <v>0</v>
      </c>
      <c r="L300" s="3" t="n">
        <f aca="false">Clean!H300</f>
        <v>10</v>
      </c>
      <c r="M300" s="5" t="n">
        <f aca="false">Clean!I300</f>
        <v>42576</v>
      </c>
      <c r="N300" s="3" t="n">
        <f aca="false">IF(L300="",IF(M300="",Strategies!$B$6,DATEDIF(M300,DATE(2026,9,13),"y")),L300)</f>
        <v>10</v>
      </c>
      <c r="O300" s="2" t="str">
        <f aca="false">IF(L300&lt;&gt;"","observed",IF(M300&lt;&gt;"","derived from date","median (fallback)"))</f>
        <v>observed</v>
      </c>
      <c r="P300" s="4" t="n">
        <f aca="false">Clean!M300</f>
        <v>18926.79</v>
      </c>
      <c r="Q300" s="4" t="n">
        <f aca="false">IF(P300="",Strategies!$B$9,P300)</f>
        <v>18926.79</v>
      </c>
      <c r="R300" s="3" t="n">
        <f aca="false">IF(P300="",1,0)</f>
        <v>0</v>
      </c>
      <c r="S300" s="3" t="n">
        <f aca="false">Clean!U300</f>
        <v>617</v>
      </c>
      <c r="T300" s="3" t="n">
        <f aca="false">IF(S300="",Strategies!$B$10,S300)</f>
        <v>617</v>
      </c>
      <c r="U300" s="2" t="str">
        <f aca="false">Clean!J300</f>
        <v>App</v>
      </c>
      <c r="V300" s="2" t="str">
        <f aca="false">IF(U300="",Strategies!$B$11,U300)</f>
        <v>App</v>
      </c>
      <c r="W300" s="2" t="str">
        <f aca="false">IF(U300="","Unknown",U300)</f>
        <v>App</v>
      </c>
      <c r="X300" s="4" t="str">
        <f aca="false">Clean!Q300</f>
        <v/>
      </c>
      <c r="Y300" s="4" t="str">
        <f aca="false">Clean!R300</f>
        <v/>
      </c>
      <c r="Z300" s="4" t="n">
        <f aca="false">IF(X300="",IF(Y300="",0,""),X300)</f>
        <v>0</v>
      </c>
      <c r="AA300" s="4" t="n">
        <f aca="false">IF(Y300="",IF(X300="",0,IF(X300=0,0,ROUND(X300*Strategies!$B$12,2))),Y300)</f>
        <v>0</v>
      </c>
      <c r="AB300" s="2" t="str">
        <f aca="false">IF(AND(X300="",Y300=""),"no card (structural)",IF(X300="","limit missing – verify",IF(Y300="","spend imputed by ratio","complete")))</f>
        <v>no card (structural)</v>
      </c>
      <c r="AC300" s="4" t="str">
        <f aca="false">Clean!S300</f>
        <v/>
      </c>
      <c r="AD300" s="4" t="str">
        <f aca="false">Clean!T300</f>
        <v/>
      </c>
      <c r="AE300" s="4" t="n">
        <f aca="false">IF(AC300="",IF(AD300="",0,""),AC300)</f>
        <v>0</v>
      </c>
      <c r="AF300" s="4" t="n">
        <f aca="false">IF(AD300="",IF(AC300="",0,IF(AC300=0,0,ROUND(AC300*Strategies!$B$13,0))),AD300)</f>
        <v>0</v>
      </c>
      <c r="AG300" s="3" t="n">
        <f aca="false">Clean!V300</f>
        <v>0</v>
      </c>
      <c r="AH300" s="3" t="n">
        <f aca="false">IF(AG300="",0,AG300)</f>
        <v>0</v>
      </c>
      <c r="AI300" s="3" t="n">
        <f aca="false">IF(AG300="",1,0)</f>
        <v>0</v>
      </c>
      <c r="AJ300" s="3" t="n">
        <f aca="false">Missing_Matrix!W300</f>
        <v>4</v>
      </c>
      <c r="AK300" s="2" t="str">
        <f aca="false">IF(AJ300=0,"keep","drop")</f>
        <v>drop</v>
      </c>
      <c r="AL300" s="2" t="str">
        <f aca="false">IF(Missing_Matrix!B300+Missing_Matrix!G300+Missing_Matrix!H300+Missing_Matrix!J300+Missing_Matrix!K300+Missing_Matrix!L300+Missing_Matrix!M300+Missing_Matrix!U300=0,"keep","drop")</f>
        <v>keep</v>
      </c>
    </row>
    <row r="301" customFormat="false" ht="15" hidden="false" customHeight="false" outlineLevel="0" collapsed="false">
      <c r="A301" s="2" t="str">
        <f aca="false">Clean!A301</f>
        <v>CL00300</v>
      </c>
      <c r="B301" s="3" t="n">
        <f aca="false">Clean!B301</f>
        <v>52</v>
      </c>
      <c r="C301" s="3" t="n">
        <f aca="false">IF(B301="",Strategies!$B$5,B301)</f>
        <v>52</v>
      </c>
      <c r="D301" s="3" t="n">
        <f aca="false">IF(B301="",1,0)</f>
        <v>0</v>
      </c>
      <c r="E301" s="2" t="str">
        <f aca="false">Clean!E301</f>
        <v>Manual worker</v>
      </c>
      <c r="F301" s="2" t="str">
        <f aca="false">IF(E301="","Unknown",E301)</f>
        <v>Manual worker</v>
      </c>
      <c r="G301" s="4" t="n">
        <f aca="false">Clean!G301</f>
        <v>20700</v>
      </c>
      <c r="H301" s="4" t="n">
        <f aca="false">IF(G301="",Strategies!$B$7,G301)</f>
        <v>20700</v>
      </c>
      <c r="I301" s="4" t="n">
        <f aca="false">IF(G301="",Strategies!$B$8,G301)</f>
        <v>20700</v>
      </c>
      <c r="J301" s="4" t="n">
        <f aca="false">IF(G301="",IFERROR(VLOOKUP(E301,Strategies!$A$26:$G$35,7,FALSE()),Strategies!$B$8),G301)</f>
        <v>20700</v>
      </c>
      <c r="K301" s="3" t="n">
        <f aca="false">IF(G301="",1,0)</f>
        <v>0</v>
      </c>
      <c r="L301" s="3" t="n">
        <f aca="false">Clean!H301</f>
        <v>9</v>
      </c>
      <c r="M301" s="5" t="n">
        <f aca="false">Clean!I301</f>
        <v>42941</v>
      </c>
      <c r="N301" s="3" t="n">
        <f aca="false">IF(L301="",IF(M301="",Strategies!$B$6,DATEDIF(M301,DATE(2026,9,13),"y")),L301)</f>
        <v>9</v>
      </c>
      <c r="O301" s="2" t="str">
        <f aca="false">IF(L301&lt;&gt;"","observed",IF(M301&lt;&gt;"","derived from date","median (fallback)"))</f>
        <v>observed</v>
      </c>
      <c r="P301" s="4" t="n">
        <f aca="false">Clean!M301</f>
        <v>5082.73</v>
      </c>
      <c r="Q301" s="4" t="n">
        <f aca="false">IF(P301="",Strategies!$B$9,P301)</f>
        <v>5082.73</v>
      </c>
      <c r="R301" s="3" t="n">
        <f aca="false">IF(P301="",1,0)</f>
        <v>0</v>
      </c>
      <c r="S301" s="3" t="n">
        <f aca="false">Clean!U301</f>
        <v>600</v>
      </c>
      <c r="T301" s="3" t="n">
        <f aca="false">IF(S301="",Strategies!$B$10,S301)</f>
        <v>600</v>
      </c>
      <c r="U301" s="2" t="str">
        <f aca="false">Clean!J301</f>
        <v>Online Banking</v>
      </c>
      <c r="V301" s="2" t="str">
        <f aca="false">IF(U301="",Strategies!$B$11,U301)</f>
        <v>Online Banking</v>
      </c>
      <c r="W301" s="2" t="str">
        <f aca="false">IF(U301="","Unknown",U301)</f>
        <v>Online Banking</v>
      </c>
      <c r="X301" s="4" t="n">
        <f aca="false">Clean!Q301</f>
        <v>4000</v>
      </c>
      <c r="Y301" s="4" t="n">
        <f aca="false">Clean!R301</f>
        <v>2156.38</v>
      </c>
      <c r="Z301" s="4" t="n">
        <f aca="false">IF(X301="",IF(Y301="",0,""),X301)</f>
        <v>4000</v>
      </c>
      <c r="AA301" s="4" t="n">
        <f aca="false">IF(Y301="",IF(X301="",0,IF(X301=0,0,ROUND(X301*Strategies!$B$12,2))),Y301)</f>
        <v>2156.38</v>
      </c>
      <c r="AB301" s="2" t="str">
        <f aca="false">IF(AND(X301="",Y301=""),"no card (structural)",IF(X301="","limit missing – verify",IF(Y301="","spend imputed by ratio","complete")))</f>
        <v>complete</v>
      </c>
      <c r="AC301" s="4" t="n">
        <f aca="false">Clean!S301</f>
        <v>0</v>
      </c>
      <c r="AD301" s="4" t="n">
        <f aca="false">Clean!T301</f>
        <v>0</v>
      </c>
      <c r="AE301" s="4" t="n">
        <f aca="false">IF(AC301="",IF(AD301="",0,""),AC301)</f>
        <v>0</v>
      </c>
      <c r="AF301" s="4" t="n">
        <f aca="false">IF(AD301="",IF(AC301="",0,IF(AC301=0,0,ROUND(AC301*Strategies!$B$13,0))),AD301)</f>
        <v>0</v>
      </c>
      <c r="AG301" s="3" t="n">
        <f aca="false">Clean!V301</f>
        <v>0</v>
      </c>
      <c r="AH301" s="3" t="n">
        <f aca="false">IF(AG301="",0,AG301)</f>
        <v>0</v>
      </c>
      <c r="AI301" s="3" t="n">
        <f aca="false">IF(AG301="",1,0)</f>
        <v>0</v>
      </c>
      <c r="AJ301" s="3" t="n">
        <f aca="false">Missing_Matrix!W301</f>
        <v>1</v>
      </c>
      <c r="AK301" s="2" t="str">
        <f aca="false">IF(AJ301=0,"keep","drop")</f>
        <v>drop</v>
      </c>
      <c r="AL301" s="2" t="str">
        <f aca="false">IF(Missing_Matrix!B301+Missing_Matrix!G301+Missing_Matrix!H301+Missing_Matrix!J301+Missing_Matrix!K301+Missing_Matrix!L301+Missing_Matrix!M301+Missing_Matrix!U301=0,"keep","drop")</f>
        <v>drop</v>
      </c>
    </row>
    <row r="302" customFormat="false" ht="15" hidden="false" customHeight="false" outlineLevel="0" collapsed="false">
      <c r="A302" s="2" t="str">
        <f aca="false">Clean!A302</f>
        <v>CL00301</v>
      </c>
      <c r="B302" s="3" t="n">
        <f aca="false">Clean!B302</f>
        <v>51</v>
      </c>
      <c r="C302" s="3" t="n">
        <f aca="false">IF(B302="",Strategies!$B$5,B302)</f>
        <v>51</v>
      </c>
      <c r="D302" s="3" t="n">
        <f aca="false">IF(B302="",1,0)</f>
        <v>0</v>
      </c>
      <c r="E302" s="2" t="str">
        <f aca="false">Clean!E302</f>
        <v>Manual worker</v>
      </c>
      <c r="F302" s="2" t="str">
        <f aca="false">IF(E302="","Unknown",E302)</f>
        <v>Manual worker</v>
      </c>
      <c r="G302" s="4" t="n">
        <f aca="false">Clean!G302</f>
        <v>27000</v>
      </c>
      <c r="H302" s="4" t="n">
        <f aca="false">IF(G302="",Strategies!$B$7,G302)</f>
        <v>27000</v>
      </c>
      <c r="I302" s="4" t="n">
        <f aca="false">IF(G302="",Strategies!$B$8,G302)</f>
        <v>27000</v>
      </c>
      <c r="J302" s="4" t="n">
        <f aca="false">IF(G302="",IFERROR(VLOOKUP(E302,Strategies!$A$26:$G$35,7,FALSE()),Strategies!$B$8),G302)</f>
        <v>27000</v>
      </c>
      <c r="K302" s="3" t="n">
        <f aca="false">IF(G302="",1,0)</f>
        <v>0</v>
      </c>
      <c r="L302" s="3" t="n">
        <f aca="false">Clean!H302</f>
        <v>6</v>
      </c>
      <c r="M302" s="5" t="n">
        <f aca="false">Clean!I302</f>
        <v>43916</v>
      </c>
      <c r="N302" s="3" t="n">
        <f aca="false">IF(L302="",IF(M302="",Strategies!$B$6,DATEDIF(M302,DATE(2026,9,13),"y")),L302)</f>
        <v>6</v>
      </c>
      <c r="O302" s="2" t="str">
        <f aca="false">IF(L302&lt;&gt;"","observed",IF(M302&lt;&gt;"","derived from date","median (fallback)"))</f>
        <v>observed</v>
      </c>
      <c r="P302" s="4" t="n">
        <f aca="false">Clean!M302</f>
        <v>0</v>
      </c>
      <c r="Q302" s="4" t="n">
        <f aca="false">IF(P302="",Strategies!$B$9,P302)</f>
        <v>0</v>
      </c>
      <c r="R302" s="3" t="n">
        <f aca="false">IF(P302="",1,0)</f>
        <v>0</v>
      </c>
      <c r="S302" s="3" t="n">
        <f aca="false">Clean!U302</f>
        <v>628</v>
      </c>
      <c r="T302" s="3" t="n">
        <f aca="false">IF(S302="",Strategies!$B$10,S302)</f>
        <v>628</v>
      </c>
      <c r="U302" s="2" t="str">
        <f aca="false">Clean!J302</f>
        <v>Online Banking</v>
      </c>
      <c r="V302" s="2" t="str">
        <f aca="false">IF(U302="",Strategies!$B$11,U302)</f>
        <v>Online Banking</v>
      </c>
      <c r="W302" s="2" t="str">
        <f aca="false">IF(U302="","Unknown",U302)</f>
        <v>Online Banking</v>
      </c>
      <c r="X302" s="4" t="n">
        <f aca="false">Clean!Q302</f>
        <v>4000</v>
      </c>
      <c r="Y302" s="4" t="n">
        <f aca="false">Clean!R302</f>
        <v>222.33</v>
      </c>
      <c r="Z302" s="4" t="n">
        <f aca="false">IF(X302="",IF(Y302="",0,""),X302)</f>
        <v>4000</v>
      </c>
      <c r="AA302" s="4" t="n">
        <f aca="false">IF(Y302="",IF(X302="",0,IF(X302=0,0,ROUND(X302*Strategies!$B$12,2))),Y302)</f>
        <v>222.33</v>
      </c>
      <c r="AB302" s="2" t="str">
        <f aca="false">IF(AND(X302="",Y302=""),"no card (structural)",IF(X302="","limit missing – verify",IF(Y302="","spend imputed by ratio","complete")))</f>
        <v>complete</v>
      </c>
      <c r="AC302" s="4" t="n">
        <f aca="false">Clean!S302</f>
        <v>86000</v>
      </c>
      <c r="AD302" s="4" t="n">
        <f aca="false">Clean!T302</f>
        <v>461</v>
      </c>
      <c r="AE302" s="4" t="n">
        <f aca="false">IF(AC302="",IF(AD302="",0,""),AC302)</f>
        <v>86000</v>
      </c>
      <c r="AF302" s="4" t="n">
        <f aca="false">IF(AD302="",IF(AC302="",0,IF(AC302=0,0,ROUND(AC302*Strategies!$B$13,0))),AD302)</f>
        <v>461</v>
      </c>
      <c r="AG302" s="3" t="n">
        <f aca="false">Clean!V302</f>
        <v>0</v>
      </c>
      <c r="AH302" s="3" t="n">
        <f aca="false">IF(AG302="",0,AG302)</f>
        <v>0</v>
      </c>
      <c r="AI302" s="3" t="n">
        <f aca="false">IF(AG302="",1,0)</f>
        <v>0</v>
      </c>
      <c r="AJ302" s="3" t="n">
        <f aca="false">Missing_Matrix!W302</f>
        <v>0</v>
      </c>
      <c r="AK302" s="2" t="str">
        <f aca="false">IF(AJ302=0,"keep","drop")</f>
        <v>keep</v>
      </c>
      <c r="AL302" s="2" t="str">
        <f aca="false">IF(Missing_Matrix!B302+Missing_Matrix!G302+Missing_Matrix!H302+Missing_Matrix!J302+Missing_Matrix!K302+Missing_Matrix!L302+Missing_Matrix!M302+Missing_Matrix!U302=0,"keep","drop")</f>
        <v>keep</v>
      </c>
    </row>
    <row r="303" customFormat="false" ht="15" hidden="false" customHeight="false" outlineLevel="0" collapsed="false">
      <c r="A303" s="2" t="str">
        <f aca="false">Clean!A303</f>
        <v>CL00302</v>
      </c>
      <c r="B303" s="3" t="n">
        <f aca="false">Clean!B303</f>
        <v>48</v>
      </c>
      <c r="C303" s="3" t="n">
        <f aca="false">IF(B303="",Strategies!$B$5,B303)</f>
        <v>48</v>
      </c>
      <c r="D303" s="3" t="n">
        <f aca="false">IF(B303="",1,0)</f>
        <v>0</v>
      </c>
      <c r="E303" s="2" t="str">
        <f aca="false">Clean!E303</f>
        <v>Manual worker</v>
      </c>
      <c r="F303" s="2" t="str">
        <f aca="false">IF(E303="","Unknown",E303)</f>
        <v>Manual worker</v>
      </c>
      <c r="G303" s="4" t="n">
        <f aca="false">Clean!G303</f>
        <v>18700</v>
      </c>
      <c r="H303" s="4" t="n">
        <f aca="false">IF(G303="",Strategies!$B$7,G303)</f>
        <v>18700</v>
      </c>
      <c r="I303" s="4" t="n">
        <f aca="false">IF(G303="",Strategies!$B$8,G303)</f>
        <v>18700</v>
      </c>
      <c r="J303" s="4" t="n">
        <f aca="false">IF(G303="",IFERROR(VLOOKUP(E303,Strategies!$A$26:$G$35,7,FALSE()),Strategies!$B$8),G303)</f>
        <v>18700</v>
      </c>
      <c r="K303" s="3" t="n">
        <f aca="false">IF(G303="",1,0)</f>
        <v>0</v>
      </c>
      <c r="L303" s="3" t="n">
        <f aca="false">Clean!H303</f>
        <v>3</v>
      </c>
      <c r="M303" s="5" t="n">
        <f aca="false">Clean!I303</f>
        <v>44850</v>
      </c>
      <c r="N303" s="3" t="n">
        <f aca="false">IF(L303="",IF(M303="",Strategies!$B$6,DATEDIF(M303,DATE(2026,9,13),"y")),L303)</f>
        <v>3</v>
      </c>
      <c r="O303" s="2" t="str">
        <f aca="false">IF(L303&lt;&gt;"","observed",IF(M303&lt;&gt;"","derived from date","median (fallback)"))</f>
        <v>observed</v>
      </c>
      <c r="P303" s="4" t="n">
        <f aca="false">Clean!M303</f>
        <v>0</v>
      </c>
      <c r="Q303" s="4" t="n">
        <f aca="false">IF(P303="",Strategies!$B$9,P303)</f>
        <v>0</v>
      </c>
      <c r="R303" s="3" t="n">
        <f aca="false">IF(P303="",1,0)</f>
        <v>0</v>
      </c>
      <c r="S303" s="3" t="n">
        <f aca="false">Clean!U303</f>
        <v>674</v>
      </c>
      <c r="T303" s="3" t="n">
        <f aca="false">IF(S303="",Strategies!$B$10,S303)</f>
        <v>674</v>
      </c>
      <c r="U303" s="2" t="str">
        <f aca="false">Clean!J303</f>
        <v>Branch</v>
      </c>
      <c r="V303" s="2" t="str">
        <f aca="false">IF(U303="",Strategies!$B$11,U303)</f>
        <v>Branch</v>
      </c>
      <c r="W303" s="2" t="str">
        <f aca="false">IF(U303="","Unknown",U303)</f>
        <v>Branch</v>
      </c>
      <c r="X303" s="4" t="n">
        <f aca="false">Clean!Q303</f>
        <v>2000</v>
      </c>
      <c r="Y303" s="4" t="n">
        <f aca="false">Clean!R303</f>
        <v>454.85</v>
      </c>
      <c r="Z303" s="4" t="n">
        <f aca="false">IF(X303="",IF(Y303="",0,""),X303)</f>
        <v>2000</v>
      </c>
      <c r="AA303" s="4" t="n">
        <f aca="false">IF(Y303="",IF(X303="",0,IF(X303=0,0,ROUND(X303*Strategies!$B$12,2))),Y303)</f>
        <v>454.85</v>
      </c>
      <c r="AB303" s="2" t="str">
        <f aca="false">IF(AND(X303="",Y303=""),"no card (structural)",IF(X303="","limit missing – verify",IF(Y303="","spend imputed by ratio","complete")))</f>
        <v>complete</v>
      </c>
      <c r="AC303" s="4" t="n">
        <f aca="false">Clean!S303</f>
        <v>0</v>
      </c>
      <c r="AD303" s="4" t="n">
        <f aca="false">Clean!T303</f>
        <v>0</v>
      </c>
      <c r="AE303" s="4" t="n">
        <f aca="false">IF(AC303="",IF(AD303="",0,""),AC303)</f>
        <v>0</v>
      </c>
      <c r="AF303" s="4" t="n">
        <f aca="false">IF(AD303="",IF(AC303="",0,IF(AC303=0,0,ROUND(AC303*Strategies!$B$13,0))),AD303)</f>
        <v>0</v>
      </c>
      <c r="AG303" s="3" t="n">
        <f aca="false">Clean!V303</f>
        <v>1</v>
      </c>
      <c r="AH303" s="3" t="n">
        <f aca="false">IF(AG303="",0,AG303)</f>
        <v>1</v>
      </c>
      <c r="AI303" s="3" t="n">
        <f aca="false">IF(AG303="",1,0)</f>
        <v>0</v>
      </c>
      <c r="AJ303" s="3" t="n">
        <f aca="false">Missing_Matrix!W303</f>
        <v>0</v>
      </c>
      <c r="AK303" s="2" t="str">
        <f aca="false">IF(AJ303=0,"keep","drop")</f>
        <v>keep</v>
      </c>
      <c r="AL303" s="2" t="str">
        <f aca="false">IF(Missing_Matrix!B303+Missing_Matrix!G303+Missing_Matrix!H303+Missing_Matrix!J303+Missing_Matrix!K303+Missing_Matrix!L303+Missing_Matrix!M303+Missing_Matrix!U303=0,"keep","drop")</f>
        <v>keep</v>
      </c>
    </row>
    <row r="304" customFormat="false" ht="15" hidden="false" customHeight="false" outlineLevel="0" collapsed="false">
      <c r="A304" s="2" t="str">
        <f aca="false">Clean!A304</f>
        <v>CL00303</v>
      </c>
      <c r="B304" s="3" t="n">
        <f aca="false">Clean!B304</f>
        <v>61</v>
      </c>
      <c r="C304" s="3" t="n">
        <f aca="false">IF(B304="",Strategies!$B$5,B304)</f>
        <v>61</v>
      </c>
      <c r="D304" s="3" t="n">
        <f aca="false">IF(B304="",1,0)</f>
        <v>0</v>
      </c>
      <c r="E304" s="2" t="str">
        <f aca="false">Clean!E304</f>
        <v>Employee</v>
      </c>
      <c r="F304" s="2" t="str">
        <f aca="false">IF(E304="","Unknown",E304)</f>
        <v>Employee</v>
      </c>
      <c r="G304" s="4" t="n">
        <f aca="false">Clean!G304</f>
        <v>67900</v>
      </c>
      <c r="H304" s="4" t="n">
        <f aca="false">IF(G304="",Strategies!$B$7,G304)</f>
        <v>67900</v>
      </c>
      <c r="I304" s="4" t="n">
        <f aca="false">IF(G304="",Strategies!$B$8,G304)</f>
        <v>67900</v>
      </c>
      <c r="J304" s="4" t="n">
        <f aca="false">IF(G304="",IFERROR(VLOOKUP(E304,Strategies!$A$26:$G$35,7,FALSE()),Strategies!$B$8),G304)</f>
        <v>67900</v>
      </c>
      <c r="K304" s="3" t="n">
        <f aca="false">IF(G304="",1,0)</f>
        <v>0</v>
      </c>
      <c r="L304" s="3" t="n">
        <f aca="false">Clean!H304</f>
        <v>26</v>
      </c>
      <c r="M304" s="5" t="n">
        <f aca="false">Clean!I304</f>
        <v>36446</v>
      </c>
      <c r="N304" s="3" t="n">
        <f aca="false">IF(L304="",IF(M304="",Strategies!$B$6,DATEDIF(M304,DATE(2026,9,13),"y")),L304)</f>
        <v>26</v>
      </c>
      <c r="O304" s="2" t="str">
        <f aca="false">IF(L304&lt;&gt;"","observed",IF(M304&lt;&gt;"","derived from date","median (fallback)"))</f>
        <v>observed</v>
      </c>
      <c r="P304" s="4" t="n">
        <f aca="false">Clean!M304</f>
        <v>112015.69</v>
      </c>
      <c r="Q304" s="4" t="n">
        <f aca="false">IF(P304="",Strategies!$B$9,P304)</f>
        <v>112015.69</v>
      </c>
      <c r="R304" s="3" t="n">
        <f aca="false">IF(P304="",1,0)</f>
        <v>0</v>
      </c>
      <c r="S304" s="3" t="n">
        <f aca="false">Clean!U304</f>
        <v>765</v>
      </c>
      <c r="T304" s="3" t="n">
        <f aca="false">IF(S304="",Strategies!$B$10,S304)</f>
        <v>765</v>
      </c>
      <c r="U304" s="2" t="str">
        <f aca="false">Clean!J304</f>
        <v>App</v>
      </c>
      <c r="V304" s="2" t="str">
        <f aca="false">IF(U304="",Strategies!$B$11,U304)</f>
        <v>App</v>
      </c>
      <c r="W304" s="2" t="str">
        <f aca="false">IF(U304="","Unknown",U304)</f>
        <v>App</v>
      </c>
      <c r="X304" s="4" t="n">
        <f aca="false">Clean!Q304</f>
        <v>9000</v>
      </c>
      <c r="Y304" s="4" t="n">
        <f aca="false">Clean!R304</f>
        <v>3295.27</v>
      </c>
      <c r="Z304" s="4" t="n">
        <f aca="false">IF(X304="",IF(Y304="",0,""),X304)</f>
        <v>9000</v>
      </c>
      <c r="AA304" s="4" t="n">
        <f aca="false">IF(Y304="",IF(X304="",0,IF(X304=0,0,ROUND(X304*Strategies!$B$12,2))),Y304)</f>
        <v>3295.27</v>
      </c>
      <c r="AB304" s="2" t="str">
        <f aca="false">IF(AND(X304="",Y304=""),"no card (structural)",IF(X304="","limit missing – verify",IF(Y304="","spend imputed by ratio","complete")))</f>
        <v>complete</v>
      </c>
      <c r="AC304" s="4" t="n">
        <f aca="false">Clean!S304</f>
        <v>0</v>
      </c>
      <c r="AD304" s="4" t="n">
        <f aca="false">Clean!T304</f>
        <v>0</v>
      </c>
      <c r="AE304" s="4" t="n">
        <f aca="false">IF(AC304="",IF(AD304="",0,""),AC304)</f>
        <v>0</v>
      </c>
      <c r="AF304" s="4" t="n">
        <f aca="false">IF(AD304="",IF(AC304="",0,IF(AC304=0,0,ROUND(AC304*Strategies!$B$13,0))),AD304)</f>
        <v>0</v>
      </c>
      <c r="AG304" s="3" t="n">
        <f aca="false">Clean!V304</f>
        <v>0</v>
      </c>
      <c r="AH304" s="3" t="n">
        <f aca="false">IF(AG304="",0,AG304)</f>
        <v>0</v>
      </c>
      <c r="AI304" s="3" t="n">
        <f aca="false">IF(AG304="",1,0)</f>
        <v>0</v>
      </c>
      <c r="AJ304" s="3" t="n">
        <f aca="false">Missing_Matrix!W304</f>
        <v>0</v>
      </c>
      <c r="AK304" s="2" t="str">
        <f aca="false">IF(AJ304=0,"keep","drop")</f>
        <v>keep</v>
      </c>
      <c r="AL304" s="2" t="str">
        <f aca="false">IF(Missing_Matrix!B304+Missing_Matrix!G304+Missing_Matrix!H304+Missing_Matrix!J304+Missing_Matrix!K304+Missing_Matrix!L304+Missing_Matrix!M304+Missing_Matrix!U304=0,"keep","drop")</f>
        <v>keep</v>
      </c>
    </row>
    <row r="305" customFormat="false" ht="15" hidden="false" customHeight="false" outlineLevel="0" collapsed="false">
      <c r="A305" s="2" t="str">
        <f aca="false">Clean!A305</f>
        <v>CL00304</v>
      </c>
      <c r="B305" s="3" t="n">
        <f aca="false">Clean!B305</f>
        <v>59</v>
      </c>
      <c r="C305" s="3" t="n">
        <f aca="false">IF(B305="",Strategies!$B$5,B305)</f>
        <v>59</v>
      </c>
      <c r="D305" s="3" t="n">
        <f aca="false">IF(B305="",1,0)</f>
        <v>0</v>
      </c>
      <c r="E305" s="2" t="str">
        <f aca="false">Clean!E305</f>
        <v>Manual worker</v>
      </c>
      <c r="F305" s="2" t="str">
        <f aca="false">IF(E305="","Unknown",E305)</f>
        <v>Manual worker</v>
      </c>
      <c r="G305" s="4" t="n">
        <f aca="false">Clean!G305</f>
        <v>30100</v>
      </c>
      <c r="H305" s="4" t="n">
        <f aca="false">IF(G305="",Strategies!$B$7,G305)</f>
        <v>30100</v>
      </c>
      <c r="I305" s="4" t="n">
        <f aca="false">IF(G305="",Strategies!$B$8,G305)</f>
        <v>30100</v>
      </c>
      <c r="J305" s="4" t="n">
        <f aca="false">IF(G305="",IFERROR(VLOOKUP(E305,Strategies!$A$26:$G$35,7,FALSE()),Strategies!$B$8),G305)</f>
        <v>30100</v>
      </c>
      <c r="K305" s="3" t="n">
        <f aca="false">IF(G305="",1,0)</f>
        <v>0</v>
      </c>
      <c r="L305" s="3" t="n">
        <f aca="false">Clean!H305</f>
        <v>8</v>
      </c>
      <c r="M305" s="5" t="str">
        <f aca="false">Clean!I305</f>
        <v/>
      </c>
      <c r="N305" s="3" t="n">
        <f aca="false">IF(L305="",IF(M305="",Strategies!$B$6,DATEDIF(M305,DATE(2026,9,13),"y")),L305)</f>
        <v>8</v>
      </c>
      <c r="O305" s="2" t="str">
        <f aca="false">IF(L305&lt;&gt;"","observed",IF(M305&lt;&gt;"","derived from date","median (fallback)"))</f>
        <v>observed</v>
      </c>
      <c r="P305" s="4" t="n">
        <f aca="false">Clean!M305</f>
        <v>0</v>
      </c>
      <c r="Q305" s="4" t="n">
        <f aca="false">IF(P305="",Strategies!$B$9,P305)</f>
        <v>0</v>
      </c>
      <c r="R305" s="3" t="n">
        <f aca="false">IF(P305="",1,0)</f>
        <v>0</v>
      </c>
      <c r="S305" s="3" t="n">
        <f aca="false">Clean!U305</f>
        <v>621</v>
      </c>
      <c r="T305" s="3" t="n">
        <f aca="false">IF(S305="",Strategies!$B$10,S305)</f>
        <v>621</v>
      </c>
      <c r="U305" s="2" t="str">
        <f aca="false">Clean!J305</f>
        <v>Online Banking</v>
      </c>
      <c r="V305" s="2" t="str">
        <f aca="false">IF(U305="",Strategies!$B$11,U305)</f>
        <v>Online Banking</v>
      </c>
      <c r="W305" s="2" t="str">
        <f aca="false">IF(U305="","Unknown",U305)</f>
        <v>Online Banking</v>
      </c>
      <c r="X305" s="4" t="n">
        <f aca="false">Clean!Q305</f>
        <v>3000</v>
      </c>
      <c r="Y305" s="4" t="str">
        <f aca="false">Clean!R305</f>
        <v/>
      </c>
      <c r="Z305" s="4" t="n">
        <f aca="false">IF(X305="",IF(Y305="",0,""),X305)</f>
        <v>3000</v>
      </c>
      <c r="AA305" s="4" t="n">
        <f aca="false">IF(Y305="",IF(X305="",0,IF(X305=0,0,ROUND(X305*Strategies!$B$12,2))),Y305)</f>
        <v>797.07</v>
      </c>
      <c r="AB305" s="2" t="str">
        <f aca="false">IF(AND(X305="",Y305=""),"no card (structural)",IF(X305="","limit missing – verify",IF(Y305="","spend imputed by ratio","complete")))</f>
        <v>spend imputed by ratio</v>
      </c>
      <c r="AC305" s="4" t="n">
        <f aca="false">Clean!S305</f>
        <v>108000</v>
      </c>
      <c r="AD305" s="4" t="n">
        <f aca="false">Clean!T305</f>
        <v>498</v>
      </c>
      <c r="AE305" s="4" t="n">
        <f aca="false">IF(AC305="",IF(AD305="",0,""),AC305)</f>
        <v>108000</v>
      </c>
      <c r="AF305" s="4" t="n">
        <f aca="false">IF(AD305="",IF(AC305="",0,IF(AC305=0,0,ROUND(AC305*Strategies!$B$13,0))),AD305)</f>
        <v>498</v>
      </c>
      <c r="AG305" s="3" t="n">
        <f aca="false">Clean!V305</f>
        <v>0</v>
      </c>
      <c r="AH305" s="3" t="n">
        <f aca="false">IF(AG305="",0,AG305)</f>
        <v>0</v>
      </c>
      <c r="AI305" s="3" t="n">
        <f aca="false">IF(AG305="",1,0)</f>
        <v>0</v>
      </c>
      <c r="AJ305" s="3" t="n">
        <f aca="false">Missing_Matrix!W305</f>
        <v>2</v>
      </c>
      <c r="AK305" s="2" t="str">
        <f aca="false">IF(AJ305=0,"keep","drop")</f>
        <v>drop</v>
      </c>
      <c r="AL305" s="2" t="str">
        <f aca="false">IF(Missing_Matrix!B305+Missing_Matrix!G305+Missing_Matrix!H305+Missing_Matrix!J305+Missing_Matrix!K305+Missing_Matrix!L305+Missing_Matrix!M305+Missing_Matrix!U305=0,"keep","drop")</f>
        <v>keep</v>
      </c>
    </row>
    <row r="306" customFormat="false" ht="15" hidden="false" customHeight="false" outlineLevel="0" collapsed="false">
      <c r="A306" s="2" t="str">
        <f aca="false">Clean!A306</f>
        <v>CL00305</v>
      </c>
      <c r="B306" s="3" t="n">
        <f aca="false">Clean!B306</f>
        <v>52</v>
      </c>
      <c r="C306" s="3" t="n">
        <f aca="false">IF(B306="",Strategies!$B$5,B306)</f>
        <v>52</v>
      </c>
      <c r="D306" s="3" t="n">
        <f aca="false">IF(B306="",1,0)</f>
        <v>0</v>
      </c>
      <c r="E306" s="2" t="str">
        <f aca="false">Clean!E306</f>
        <v>Teacher</v>
      </c>
      <c r="F306" s="2" t="str">
        <f aca="false">IF(E306="","Unknown",E306)</f>
        <v>Teacher</v>
      </c>
      <c r="G306" s="4" t="n">
        <f aca="false">Clean!G306</f>
        <v>42800</v>
      </c>
      <c r="H306" s="4" t="n">
        <f aca="false">IF(G306="",Strategies!$B$7,G306)</f>
        <v>42800</v>
      </c>
      <c r="I306" s="4" t="n">
        <f aca="false">IF(G306="",Strategies!$B$8,G306)</f>
        <v>42800</v>
      </c>
      <c r="J306" s="4" t="n">
        <f aca="false">IF(G306="",IFERROR(VLOOKUP(E306,Strategies!$A$26:$G$35,7,FALSE()),Strategies!$B$8),G306)</f>
        <v>42800</v>
      </c>
      <c r="K306" s="3" t="n">
        <f aca="false">IF(G306="",1,0)</f>
        <v>0</v>
      </c>
      <c r="L306" s="3" t="n">
        <f aca="false">Clean!H306</f>
        <v>5</v>
      </c>
      <c r="M306" s="5" t="n">
        <f aca="false">Clean!I306</f>
        <v>44164</v>
      </c>
      <c r="N306" s="3" t="n">
        <f aca="false">IF(L306="",IF(M306="",Strategies!$B$6,DATEDIF(M306,DATE(2026,9,13),"y")),L306)</f>
        <v>5</v>
      </c>
      <c r="O306" s="2" t="str">
        <f aca="false">IF(L306&lt;&gt;"","observed",IF(M306&lt;&gt;"","derived from date","median (fallback)"))</f>
        <v>observed</v>
      </c>
      <c r="P306" s="4" t="n">
        <f aca="false">Clean!M306</f>
        <v>0</v>
      </c>
      <c r="Q306" s="4" t="n">
        <f aca="false">IF(P306="",Strategies!$B$9,P306)</f>
        <v>0</v>
      </c>
      <c r="R306" s="3" t="n">
        <f aca="false">IF(P306="",1,0)</f>
        <v>0</v>
      </c>
      <c r="S306" s="3" t="n">
        <f aca="false">Clean!U306</f>
        <v>627</v>
      </c>
      <c r="T306" s="3" t="n">
        <f aca="false">IF(S306="",Strategies!$B$10,S306)</f>
        <v>627</v>
      </c>
      <c r="U306" s="2" t="str">
        <f aca="false">Clean!J306</f>
        <v>Branch</v>
      </c>
      <c r="V306" s="2" t="str">
        <f aca="false">IF(U306="",Strategies!$B$11,U306)</f>
        <v>Branch</v>
      </c>
      <c r="W306" s="2" t="str">
        <f aca="false">IF(U306="","Unknown",U306)</f>
        <v>Branch</v>
      </c>
      <c r="X306" s="4" t="str">
        <f aca="false">Clean!Q306</f>
        <v/>
      </c>
      <c r="Y306" s="4" t="str">
        <f aca="false">Clean!R306</f>
        <v/>
      </c>
      <c r="Z306" s="4" t="n">
        <f aca="false">IF(X306="",IF(Y306="",0,""),X306)</f>
        <v>0</v>
      </c>
      <c r="AA306" s="4" t="n">
        <f aca="false">IF(Y306="",IF(X306="",0,IF(X306=0,0,ROUND(X306*Strategies!$B$12,2))),Y306)</f>
        <v>0</v>
      </c>
      <c r="AB306" s="2" t="str">
        <f aca="false">IF(AND(X306="",Y306=""),"no card (structural)",IF(X306="","limit missing – verify",IF(Y306="","spend imputed by ratio","complete")))</f>
        <v>no card (structural)</v>
      </c>
      <c r="AC306" s="4" t="n">
        <f aca="false">Clean!S306</f>
        <v>170000</v>
      </c>
      <c r="AD306" s="4" t="n">
        <f aca="false">Clean!T306</f>
        <v>1173</v>
      </c>
      <c r="AE306" s="4" t="n">
        <f aca="false">IF(AC306="",IF(AD306="",0,""),AC306)</f>
        <v>170000</v>
      </c>
      <c r="AF306" s="4" t="n">
        <f aca="false">IF(AD306="",IF(AC306="",0,IF(AC306=0,0,ROUND(AC306*Strategies!$B$13,0))),AD306)</f>
        <v>1173</v>
      </c>
      <c r="AG306" s="3" t="n">
        <f aca="false">Clean!V306</f>
        <v>0</v>
      </c>
      <c r="AH306" s="3" t="n">
        <f aca="false">IF(AG306="",0,AG306)</f>
        <v>0</v>
      </c>
      <c r="AI306" s="3" t="n">
        <f aca="false">IF(AG306="",1,0)</f>
        <v>0</v>
      </c>
      <c r="AJ306" s="3" t="n">
        <f aca="false">Missing_Matrix!W306</f>
        <v>2</v>
      </c>
      <c r="AK306" s="2" t="str">
        <f aca="false">IF(AJ306=0,"keep","drop")</f>
        <v>drop</v>
      </c>
      <c r="AL306" s="2" t="str">
        <f aca="false">IF(Missing_Matrix!B306+Missing_Matrix!G306+Missing_Matrix!H306+Missing_Matrix!J306+Missing_Matrix!K306+Missing_Matrix!L306+Missing_Matrix!M306+Missing_Matrix!U306=0,"keep","drop")</f>
        <v>keep</v>
      </c>
    </row>
    <row r="307" customFormat="false" ht="15" hidden="false" customHeight="false" outlineLevel="0" collapsed="false">
      <c r="A307" s="2" t="str">
        <f aca="false">Clean!A307</f>
        <v>CL00306</v>
      </c>
      <c r="B307" s="3" t="n">
        <f aca="false">Clean!B307</f>
        <v>40</v>
      </c>
      <c r="C307" s="3" t="n">
        <f aca="false">IF(B307="",Strategies!$B$5,B307)</f>
        <v>40</v>
      </c>
      <c r="D307" s="3" t="n">
        <f aca="false">IF(B307="",1,0)</f>
        <v>0</v>
      </c>
      <c r="E307" s="2" t="str">
        <f aca="false">Clean!E307</f>
        <v>Manual worker</v>
      </c>
      <c r="F307" s="2" t="str">
        <f aca="false">IF(E307="","Unknown",E307)</f>
        <v>Manual worker</v>
      </c>
      <c r="G307" s="4" t="n">
        <f aca="false">Clean!G307</f>
        <v>28100</v>
      </c>
      <c r="H307" s="4" t="n">
        <f aca="false">IF(G307="",Strategies!$B$7,G307)</f>
        <v>28100</v>
      </c>
      <c r="I307" s="4" t="n">
        <f aca="false">IF(G307="",Strategies!$B$8,G307)</f>
        <v>28100</v>
      </c>
      <c r="J307" s="4" t="n">
        <f aca="false">IF(G307="",IFERROR(VLOOKUP(E307,Strategies!$A$26:$G$35,7,FALSE()),Strategies!$B$8),G307)</f>
        <v>28100</v>
      </c>
      <c r="K307" s="3" t="n">
        <f aca="false">IF(G307="",1,0)</f>
        <v>0</v>
      </c>
      <c r="L307" s="3" t="n">
        <f aca="false">Clean!H307</f>
        <v>18</v>
      </c>
      <c r="M307" s="5" t="n">
        <f aca="false">Clean!I307</f>
        <v>39465</v>
      </c>
      <c r="N307" s="3" t="n">
        <f aca="false">IF(L307="",IF(M307="",Strategies!$B$6,DATEDIF(M307,DATE(2026,9,13),"y")),L307)</f>
        <v>18</v>
      </c>
      <c r="O307" s="2" t="str">
        <f aca="false">IF(L307&lt;&gt;"","observed",IF(M307&lt;&gt;"","derived from date","median (fallback)"))</f>
        <v>observed</v>
      </c>
      <c r="P307" s="4" t="n">
        <f aca="false">Clean!M307</f>
        <v>24803.62</v>
      </c>
      <c r="Q307" s="4" t="n">
        <f aca="false">IF(P307="",Strategies!$B$9,P307)</f>
        <v>24803.62</v>
      </c>
      <c r="R307" s="3" t="n">
        <f aca="false">IF(P307="",1,0)</f>
        <v>0</v>
      </c>
      <c r="S307" s="3" t="n">
        <f aca="false">Clean!U307</f>
        <v>614</v>
      </c>
      <c r="T307" s="3" t="n">
        <f aca="false">IF(S307="",Strategies!$B$10,S307)</f>
        <v>614</v>
      </c>
      <c r="U307" s="2" t="str">
        <f aca="false">Clean!J307</f>
        <v>Phone</v>
      </c>
      <c r="V307" s="2" t="str">
        <f aca="false">IF(U307="",Strategies!$B$11,U307)</f>
        <v>Phone</v>
      </c>
      <c r="W307" s="2" t="str">
        <f aca="false">IF(U307="","Unknown",U307)</f>
        <v>Phone</v>
      </c>
      <c r="X307" s="4" t="n">
        <f aca="false">Clean!Q307</f>
        <v>4500</v>
      </c>
      <c r="Y307" s="4" t="n">
        <f aca="false">Clean!R307</f>
        <v>242.99</v>
      </c>
      <c r="Z307" s="4" t="n">
        <f aca="false">IF(X307="",IF(Y307="",0,""),X307)</f>
        <v>4500</v>
      </c>
      <c r="AA307" s="4" t="n">
        <f aca="false">IF(Y307="",IF(X307="",0,IF(X307=0,0,ROUND(X307*Strategies!$B$12,2))),Y307)</f>
        <v>242.99</v>
      </c>
      <c r="AB307" s="2" t="str">
        <f aca="false">IF(AND(X307="",Y307=""),"no card (structural)",IF(X307="","limit missing – verify",IF(Y307="","spend imputed by ratio","complete")))</f>
        <v>complete</v>
      </c>
      <c r="AC307" s="4" t="n">
        <f aca="false">Clean!S307</f>
        <v>120000</v>
      </c>
      <c r="AD307" s="4" t="n">
        <f aca="false">Clean!T307</f>
        <v>696</v>
      </c>
      <c r="AE307" s="4" t="n">
        <f aca="false">IF(AC307="",IF(AD307="",0,""),AC307)</f>
        <v>120000</v>
      </c>
      <c r="AF307" s="4" t="n">
        <f aca="false">IF(AD307="",IF(AC307="",0,IF(AC307=0,0,ROUND(AC307*Strategies!$B$13,0))),AD307)</f>
        <v>696</v>
      </c>
      <c r="AG307" s="3" t="n">
        <f aca="false">Clean!V307</f>
        <v>1</v>
      </c>
      <c r="AH307" s="3" t="n">
        <f aca="false">IF(AG307="",0,AG307)</f>
        <v>1</v>
      </c>
      <c r="AI307" s="3" t="n">
        <f aca="false">IF(AG307="",1,0)</f>
        <v>0</v>
      </c>
      <c r="AJ307" s="3" t="n">
        <f aca="false">Missing_Matrix!W307</f>
        <v>0</v>
      </c>
      <c r="AK307" s="2" t="str">
        <f aca="false">IF(AJ307=0,"keep","drop")</f>
        <v>keep</v>
      </c>
      <c r="AL307" s="2" t="str">
        <f aca="false">IF(Missing_Matrix!B307+Missing_Matrix!G307+Missing_Matrix!H307+Missing_Matrix!J307+Missing_Matrix!K307+Missing_Matrix!L307+Missing_Matrix!M307+Missing_Matrix!U307=0,"keep","drop")</f>
        <v>keep</v>
      </c>
    </row>
    <row r="308" customFormat="false" ht="15" hidden="false" customHeight="false" outlineLevel="0" collapsed="false">
      <c r="A308" s="2" t="str">
        <f aca="false">Clean!A308</f>
        <v>CL00307</v>
      </c>
      <c r="B308" s="3" t="n">
        <f aca="false">Clean!B308</f>
        <v>28</v>
      </c>
      <c r="C308" s="3" t="n">
        <f aca="false">IF(B308="",Strategies!$B$5,B308)</f>
        <v>28</v>
      </c>
      <c r="D308" s="3" t="n">
        <f aca="false">IF(B308="",1,0)</f>
        <v>0</v>
      </c>
      <c r="E308" s="2" t="str">
        <f aca="false">Clean!E308</f>
        <v>Manual worker</v>
      </c>
      <c r="F308" s="2" t="str">
        <f aca="false">IF(E308="","Unknown",E308)</f>
        <v>Manual worker</v>
      </c>
      <c r="G308" s="4" t="n">
        <f aca="false">Clean!G308</f>
        <v>20200</v>
      </c>
      <c r="H308" s="4" t="n">
        <f aca="false">IF(G308="",Strategies!$B$7,G308)</f>
        <v>20200</v>
      </c>
      <c r="I308" s="4" t="n">
        <f aca="false">IF(G308="",Strategies!$B$8,G308)</f>
        <v>20200</v>
      </c>
      <c r="J308" s="4" t="n">
        <f aca="false">IF(G308="",IFERROR(VLOOKUP(E308,Strategies!$A$26:$G$35,7,FALSE()),Strategies!$B$8),G308)</f>
        <v>20200</v>
      </c>
      <c r="K308" s="3" t="n">
        <f aca="false">IF(G308="",1,0)</f>
        <v>0</v>
      </c>
      <c r="L308" s="3" t="n">
        <f aca="false">Clean!H308</f>
        <v>7</v>
      </c>
      <c r="M308" s="5" t="n">
        <f aca="false">Clean!I308</f>
        <v>43645</v>
      </c>
      <c r="N308" s="3" t="n">
        <f aca="false">IF(L308="",IF(M308="",Strategies!$B$6,DATEDIF(M308,DATE(2026,9,13),"y")),L308)</f>
        <v>7</v>
      </c>
      <c r="O308" s="2" t="str">
        <f aca="false">IF(L308&lt;&gt;"","observed",IF(M308&lt;&gt;"","derived from date","median (fallback)"))</f>
        <v>observed</v>
      </c>
      <c r="P308" s="4" t="n">
        <f aca="false">Clean!M308</f>
        <v>7033.39</v>
      </c>
      <c r="Q308" s="4" t="n">
        <f aca="false">IF(P308="",Strategies!$B$9,P308)</f>
        <v>7033.39</v>
      </c>
      <c r="R308" s="3" t="n">
        <f aca="false">IF(P308="",1,0)</f>
        <v>0</v>
      </c>
      <c r="S308" s="3" t="n">
        <f aca="false">Clean!U308</f>
        <v>633</v>
      </c>
      <c r="T308" s="3" t="n">
        <f aca="false">IF(S308="",Strategies!$B$10,S308)</f>
        <v>633</v>
      </c>
      <c r="U308" s="2" t="str">
        <f aca="false">Clean!J308</f>
        <v>App</v>
      </c>
      <c r="V308" s="2" t="str">
        <f aca="false">IF(U308="",Strategies!$B$11,U308)</f>
        <v>App</v>
      </c>
      <c r="W308" s="2" t="str">
        <f aca="false">IF(U308="","Unknown",U308)</f>
        <v>App</v>
      </c>
      <c r="X308" s="4" t="n">
        <f aca="false">Clean!Q308</f>
        <v>3500</v>
      </c>
      <c r="Y308" s="4" t="n">
        <f aca="false">Clean!R308</f>
        <v>352.9</v>
      </c>
      <c r="Z308" s="4" t="n">
        <f aca="false">IF(X308="",IF(Y308="",0,""),X308)</f>
        <v>3500</v>
      </c>
      <c r="AA308" s="4" t="n">
        <f aca="false">IF(Y308="",IF(X308="",0,IF(X308=0,0,ROUND(X308*Strategies!$B$12,2))),Y308)</f>
        <v>352.9</v>
      </c>
      <c r="AB308" s="2" t="str">
        <f aca="false">IF(AND(X308="",Y308=""),"no card (structural)",IF(X308="","limit missing – verify",IF(Y308="","spend imputed by ratio","complete")))</f>
        <v>complete</v>
      </c>
      <c r="AC308" s="4" t="n">
        <f aca="false">Clean!S308</f>
        <v>0</v>
      </c>
      <c r="AD308" s="4" t="n">
        <f aca="false">Clean!T308</f>
        <v>0</v>
      </c>
      <c r="AE308" s="4" t="n">
        <f aca="false">IF(AC308="",IF(AD308="",0,""),AC308)</f>
        <v>0</v>
      </c>
      <c r="AF308" s="4" t="n">
        <f aca="false">IF(AD308="",IF(AC308="",0,IF(AC308=0,0,ROUND(AC308*Strategies!$B$13,0))),AD308)</f>
        <v>0</v>
      </c>
      <c r="AG308" s="3" t="n">
        <f aca="false">Clean!V308</f>
        <v>0</v>
      </c>
      <c r="AH308" s="3" t="n">
        <f aca="false">IF(AG308="",0,AG308)</f>
        <v>0</v>
      </c>
      <c r="AI308" s="3" t="n">
        <f aca="false">IF(AG308="",1,0)</f>
        <v>0</v>
      </c>
      <c r="AJ308" s="3" t="n">
        <f aca="false">Missing_Matrix!W308</f>
        <v>0</v>
      </c>
      <c r="AK308" s="2" t="str">
        <f aca="false">IF(AJ308=0,"keep","drop")</f>
        <v>keep</v>
      </c>
      <c r="AL308" s="2" t="str">
        <f aca="false">IF(Missing_Matrix!B308+Missing_Matrix!G308+Missing_Matrix!H308+Missing_Matrix!J308+Missing_Matrix!K308+Missing_Matrix!L308+Missing_Matrix!M308+Missing_Matrix!U308=0,"keep","drop")</f>
        <v>keep</v>
      </c>
    </row>
    <row r="309" customFormat="false" ht="15" hidden="false" customHeight="false" outlineLevel="0" collapsed="false">
      <c r="A309" s="2" t="str">
        <f aca="false">Clean!A309</f>
        <v>CL00308</v>
      </c>
      <c r="B309" s="3" t="n">
        <f aca="false">Clean!B309</f>
        <v>56</v>
      </c>
      <c r="C309" s="3" t="n">
        <f aca="false">IF(B309="",Strategies!$B$5,B309)</f>
        <v>56</v>
      </c>
      <c r="D309" s="3" t="n">
        <f aca="false">IF(B309="",1,0)</f>
        <v>0</v>
      </c>
      <c r="E309" s="2" t="str">
        <f aca="false">Clean!E309</f>
        <v>Self-employed</v>
      </c>
      <c r="F309" s="2" t="str">
        <f aca="false">IF(E309="","Unknown",E309)</f>
        <v>Self-employed</v>
      </c>
      <c r="G309" s="4" t="n">
        <f aca="false">Clean!G309</f>
        <v>53000</v>
      </c>
      <c r="H309" s="4" t="n">
        <f aca="false">IF(G309="",Strategies!$B$7,G309)</f>
        <v>53000</v>
      </c>
      <c r="I309" s="4" t="n">
        <f aca="false">IF(G309="",Strategies!$B$8,G309)</f>
        <v>53000</v>
      </c>
      <c r="J309" s="4" t="n">
        <f aca="false">IF(G309="",IFERROR(VLOOKUP(E309,Strategies!$A$26:$G$35,7,FALSE()),Strategies!$B$8),G309)</f>
        <v>53000</v>
      </c>
      <c r="K309" s="3" t="n">
        <f aca="false">IF(G309="",1,0)</f>
        <v>0</v>
      </c>
      <c r="L309" s="3" t="n">
        <f aca="false">Clean!H309</f>
        <v>29</v>
      </c>
      <c r="M309" s="5" t="n">
        <f aca="false">Clean!I309</f>
        <v>35579</v>
      </c>
      <c r="N309" s="3" t="n">
        <f aca="false">IF(L309="",IF(M309="",Strategies!$B$6,DATEDIF(M309,DATE(2026,9,13),"y")),L309)</f>
        <v>29</v>
      </c>
      <c r="O309" s="2" t="str">
        <f aca="false">IF(L309&lt;&gt;"","observed",IF(M309&lt;&gt;"","derived from date","median (fallback)"))</f>
        <v>observed</v>
      </c>
      <c r="P309" s="4" t="str">
        <f aca="false">Clean!M309</f>
        <v/>
      </c>
      <c r="Q309" s="4" t="n">
        <f aca="false">IF(P309="",Strategies!$B$9,P309)</f>
        <v>10652.68</v>
      </c>
      <c r="R309" s="3" t="n">
        <f aca="false">IF(P309="",1,0)</f>
        <v>1</v>
      </c>
      <c r="S309" s="3" t="n">
        <f aca="false">Clean!U309</f>
        <v>745</v>
      </c>
      <c r="T309" s="3" t="n">
        <f aca="false">IF(S309="",Strategies!$B$10,S309)</f>
        <v>745</v>
      </c>
      <c r="U309" s="2" t="str">
        <f aca="false">Clean!J309</f>
        <v>App</v>
      </c>
      <c r="V309" s="2" t="str">
        <f aca="false">IF(U309="",Strategies!$B$11,U309)</f>
        <v>App</v>
      </c>
      <c r="W309" s="2" t="str">
        <f aca="false">IF(U309="","Unknown",U309)</f>
        <v>App</v>
      </c>
      <c r="X309" s="4" t="str">
        <f aca="false">Clean!Q309</f>
        <v/>
      </c>
      <c r="Y309" s="4" t="str">
        <f aca="false">Clean!R309</f>
        <v/>
      </c>
      <c r="Z309" s="4" t="n">
        <f aca="false">IF(X309="",IF(Y309="",0,""),X309)</f>
        <v>0</v>
      </c>
      <c r="AA309" s="4" t="n">
        <f aca="false">IF(Y309="",IF(X309="",0,IF(X309=0,0,ROUND(X309*Strategies!$B$12,2))),Y309)</f>
        <v>0</v>
      </c>
      <c r="AB309" s="2" t="str">
        <f aca="false">IF(AND(X309="",Y309=""),"no card (structural)",IF(X309="","limit missing – verify",IF(Y309="","spend imputed by ratio","complete")))</f>
        <v>no card (structural)</v>
      </c>
      <c r="AC309" s="4" t="n">
        <f aca="false">Clean!S309</f>
        <v>0</v>
      </c>
      <c r="AD309" s="4" t="n">
        <f aca="false">Clean!T309</f>
        <v>0</v>
      </c>
      <c r="AE309" s="4" t="n">
        <f aca="false">IF(AC309="",IF(AD309="",0,""),AC309)</f>
        <v>0</v>
      </c>
      <c r="AF309" s="4" t="n">
        <f aca="false">IF(AD309="",IF(AC309="",0,IF(AC309=0,0,ROUND(AC309*Strategies!$B$13,0))),AD309)</f>
        <v>0</v>
      </c>
      <c r="AG309" s="3" t="n">
        <f aca="false">Clean!V309</f>
        <v>0</v>
      </c>
      <c r="AH309" s="3" t="n">
        <f aca="false">IF(AG309="",0,AG309)</f>
        <v>0</v>
      </c>
      <c r="AI309" s="3" t="n">
        <f aca="false">IF(AG309="",1,0)</f>
        <v>0</v>
      </c>
      <c r="AJ309" s="3" t="n">
        <f aca="false">Missing_Matrix!W309</f>
        <v>4</v>
      </c>
      <c r="AK309" s="2" t="str">
        <f aca="false">IF(AJ309=0,"keep","drop")</f>
        <v>drop</v>
      </c>
      <c r="AL309" s="2" t="str">
        <f aca="false">IF(Missing_Matrix!B309+Missing_Matrix!G309+Missing_Matrix!H309+Missing_Matrix!J309+Missing_Matrix!K309+Missing_Matrix!L309+Missing_Matrix!M309+Missing_Matrix!U309=0,"keep","drop")</f>
        <v>drop</v>
      </c>
    </row>
    <row r="310" customFormat="false" ht="15" hidden="false" customHeight="false" outlineLevel="0" collapsed="false">
      <c r="A310" s="2" t="str">
        <f aca="false">Clean!A310</f>
        <v>CL00309</v>
      </c>
      <c r="B310" s="3" t="n">
        <f aca="false">Clean!B310</f>
        <v>67</v>
      </c>
      <c r="C310" s="3" t="n">
        <f aca="false">IF(B310="",Strategies!$B$5,B310)</f>
        <v>67</v>
      </c>
      <c r="D310" s="3" t="n">
        <f aca="false">IF(B310="",1,0)</f>
        <v>0</v>
      </c>
      <c r="E310" s="2" t="str">
        <f aca="false">Clean!E310</f>
        <v>Retired</v>
      </c>
      <c r="F310" s="2" t="str">
        <f aca="false">IF(E310="","Unknown",E310)</f>
        <v>Retired</v>
      </c>
      <c r="G310" s="4" t="n">
        <f aca="false">Clean!G310</f>
        <v>8600</v>
      </c>
      <c r="H310" s="4" t="n">
        <f aca="false">IF(G310="",Strategies!$B$7,G310)</f>
        <v>8600</v>
      </c>
      <c r="I310" s="4" t="n">
        <f aca="false">IF(G310="",Strategies!$B$8,G310)</f>
        <v>8600</v>
      </c>
      <c r="J310" s="4" t="n">
        <f aca="false">IF(G310="",IFERROR(VLOOKUP(E310,Strategies!$A$26:$G$35,7,FALSE()),Strategies!$B$8),G310)</f>
        <v>8600</v>
      </c>
      <c r="K310" s="3" t="n">
        <f aca="false">IF(G310="",1,0)</f>
        <v>0</v>
      </c>
      <c r="L310" s="3" t="n">
        <f aca="false">Clean!H310</f>
        <v>19</v>
      </c>
      <c r="M310" s="5" t="n">
        <f aca="false">Clean!I310</f>
        <v>39260</v>
      </c>
      <c r="N310" s="3" t="n">
        <f aca="false">IF(L310="",IF(M310="",Strategies!$B$6,DATEDIF(M310,DATE(2026,9,13),"y")),L310)</f>
        <v>19</v>
      </c>
      <c r="O310" s="2" t="str">
        <f aca="false">IF(L310&lt;&gt;"","observed",IF(M310&lt;&gt;"","derived from date","median (fallback)"))</f>
        <v>observed</v>
      </c>
      <c r="P310" s="4" t="n">
        <f aca="false">Clean!M310</f>
        <v>0</v>
      </c>
      <c r="Q310" s="4" t="n">
        <f aca="false">IF(P310="",Strategies!$B$9,P310)</f>
        <v>0</v>
      </c>
      <c r="R310" s="3" t="n">
        <f aca="false">IF(P310="",1,0)</f>
        <v>0</v>
      </c>
      <c r="S310" s="3" t="n">
        <f aca="false">Clean!U310</f>
        <v>635</v>
      </c>
      <c r="T310" s="3" t="n">
        <f aca="false">IF(S310="",Strategies!$B$10,S310)</f>
        <v>635</v>
      </c>
      <c r="U310" s="2" t="str">
        <f aca="false">Clean!J310</f>
        <v>Branch</v>
      </c>
      <c r="V310" s="2" t="str">
        <f aca="false">IF(U310="",Strategies!$B$11,U310)</f>
        <v>Branch</v>
      </c>
      <c r="W310" s="2" t="str">
        <f aca="false">IF(U310="","Unknown",U310)</f>
        <v>Branch</v>
      </c>
      <c r="X310" s="4" t="n">
        <f aca="false">Clean!Q310</f>
        <v>2000</v>
      </c>
      <c r="Y310" s="4" t="n">
        <f aca="false">Clean!R310</f>
        <v>434.71</v>
      </c>
      <c r="Z310" s="4" t="n">
        <f aca="false">IF(X310="",IF(Y310="",0,""),X310)</f>
        <v>2000</v>
      </c>
      <c r="AA310" s="4" t="n">
        <f aca="false">IF(Y310="",IF(X310="",0,IF(X310=0,0,ROUND(X310*Strategies!$B$12,2))),Y310)</f>
        <v>434.71</v>
      </c>
      <c r="AB310" s="2" t="str">
        <f aca="false">IF(AND(X310="",Y310=""),"no card (structural)",IF(X310="","limit missing – verify",IF(Y310="","spend imputed by ratio","complete")))</f>
        <v>complete</v>
      </c>
      <c r="AC310" s="4" t="n">
        <f aca="false">Clean!S310</f>
        <v>0</v>
      </c>
      <c r="AD310" s="4" t="n">
        <f aca="false">Clean!T310</f>
        <v>0</v>
      </c>
      <c r="AE310" s="4" t="n">
        <f aca="false">IF(AC310="",IF(AD310="",0,""),AC310)</f>
        <v>0</v>
      </c>
      <c r="AF310" s="4" t="n">
        <f aca="false">IF(AD310="",IF(AC310="",0,IF(AC310=0,0,ROUND(AC310*Strategies!$B$13,0))),AD310)</f>
        <v>0</v>
      </c>
      <c r="AG310" s="3" t="n">
        <f aca="false">Clean!V310</f>
        <v>0</v>
      </c>
      <c r="AH310" s="3" t="n">
        <f aca="false">IF(AG310="",0,AG310)</f>
        <v>0</v>
      </c>
      <c r="AI310" s="3" t="n">
        <f aca="false">IF(AG310="",1,0)</f>
        <v>0</v>
      </c>
      <c r="AJ310" s="3" t="n">
        <f aca="false">Missing_Matrix!W310</f>
        <v>0</v>
      </c>
      <c r="AK310" s="2" t="str">
        <f aca="false">IF(AJ310=0,"keep","drop")</f>
        <v>keep</v>
      </c>
      <c r="AL310" s="2" t="str">
        <f aca="false">IF(Missing_Matrix!B310+Missing_Matrix!G310+Missing_Matrix!H310+Missing_Matrix!J310+Missing_Matrix!K310+Missing_Matrix!L310+Missing_Matrix!M310+Missing_Matrix!U310=0,"keep","drop")</f>
        <v>keep</v>
      </c>
    </row>
    <row r="311" customFormat="false" ht="15" hidden="false" customHeight="false" outlineLevel="0" collapsed="false">
      <c r="A311" s="2" t="str">
        <f aca="false">Clean!A311</f>
        <v>CL00310</v>
      </c>
      <c r="B311" s="3" t="n">
        <f aca="false">Clean!B311</f>
        <v>20</v>
      </c>
      <c r="C311" s="3" t="n">
        <f aca="false">IF(B311="",Strategies!$B$5,B311)</f>
        <v>20</v>
      </c>
      <c r="D311" s="3" t="n">
        <f aca="false">IF(B311="",1,0)</f>
        <v>0</v>
      </c>
      <c r="E311" s="2" t="str">
        <f aca="false">Clean!E311</f>
        <v>Manual worker</v>
      </c>
      <c r="F311" s="2" t="str">
        <f aca="false">IF(E311="","Unknown",E311)</f>
        <v>Manual worker</v>
      </c>
      <c r="G311" s="4" t="n">
        <f aca="false">Clean!G311</f>
        <v>18200</v>
      </c>
      <c r="H311" s="4" t="n">
        <f aca="false">IF(G311="",Strategies!$B$7,G311)</f>
        <v>18200</v>
      </c>
      <c r="I311" s="4" t="n">
        <f aca="false">IF(G311="",Strategies!$B$8,G311)</f>
        <v>18200</v>
      </c>
      <c r="J311" s="4" t="n">
        <f aca="false">IF(G311="",IFERROR(VLOOKUP(E311,Strategies!$A$26:$G$35,7,FALSE()),Strategies!$B$8),G311)</f>
        <v>18200</v>
      </c>
      <c r="K311" s="3" t="n">
        <f aca="false">IF(G311="",1,0)</f>
        <v>0</v>
      </c>
      <c r="L311" s="3" t="n">
        <f aca="false">Clean!H311</f>
        <v>0</v>
      </c>
      <c r="M311" s="5" t="n">
        <f aca="false">Clean!I311</f>
        <v>46121</v>
      </c>
      <c r="N311" s="3" t="n">
        <f aca="false">IF(L311="",IF(M311="",Strategies!$B$6,DATEDIF(M311,DATE(2026,9,13),"y")),L311)</f>
        <v>0</v>
      </c>
      <c r="O311" s="2" t="str">
        <f aca="false">IF(L311&lt;&gt;"","observed",IF(M311&lt;&gt;"","derived from date","median (fallback)"))</f>
        <v>observed</v>
      </c>
      <c r="P311" s="4" t="n">
        <f aca="false">Clean!M311</f>
        <v>2475.85</v>
      </c>
      <c r="Q311" s="4" t="n">
        <f aca="false">IF(P311="",Strategies!$B$9,P311)</f>
        <v>2475.85</v>
      </c>
      <c r="R311" s="3" t="n">
        <f aca="false">IF(P311="",1,0)</f>
        <v>0</v>
      </c>
      <c r="S311" s="3" t="n">
        <f aca="false">Clean!U311</f>
        <v>488</v>
      </c>
      <c r="T311" s="3" t="n">
        <f aca="false">IF(S311="",Strategies!$B$10,S311)</f>
        <v>488</v>
      </c>
      <c r="U311" s="2" t="str">
        <f aca="false">Clean!J311</f>
        <v>App</v>
      </c>
      <c r="V311" s="2" t="str">
        <f aca="false">IF(U311="",Strategies!$B$11,U311)</f>
        <v>App</v>
      </c>
      <c r="W311" s="2" t="str">
        <f aca="false">IF(U311="","Unknown",U311)</f>
        <v>App</v>
      </c>
      <c r="X311" s="4" t="n">
        <f aca="false">Clean!Q311</f>
        <v>4500</v>
      </c>
      <c r="Y311" s="4" t="n">
        <f aca="false">Clean!R311</f>
        <v>587.51</v>
      </c>
      <c r="Z311" s="4" t="n">
        <f aca="false">IF(X311="",IF(Y311="",0,""),X311)</f>
        <v>4500</v>
      </c>
      <c r="AA311" s="4" t="n">
        <f aca="false">IF(Y311="",IF(X311="",0,IF(X311=0,0,ROUND(X311*Strategies!$B$12,2))),Y311)</f>
        <v>587.51</v>
      </c>
      <c r="AB311" s="2" t="str">
        <f aca="false">IF(AND(X311="",Y311=""),"no card (structural)",IF(X311="","limit missing – verify",IF(Y311="","spend imputed by ratio","complete")))</f>
        <v>complete</v>
      </c>
      <c r="AC311" s="4" t="str">
        <f aca="false">Clean!S311</f>
        <v/>
      </c>
      <c r="AD311" s="4" t="str">
        <f aca="false">Clean!T311</f>
        <v/>
      </c>
      <c r="AE311" s="4" t="n">
        <f aca="false">IF(AC311="",IF(AD311="",0,""),AC311)</f>
        <v>0</v>
      </c>
      <c r="AF311" s="4" t="n">
        <f aca="false">IF(AD311="",IF(AC311="",0,IF(AC311=0,0,ROUND(AC311*Strategies!$B$13,0))),AD311)</f>
        <v>0</v>
      </c>
      <c r="AG311" s="3" t="str">
        <f aca="false">Clean!V311</f>
        <v/>
      </c>
      <c r="AH311" s="3" t="n">
        <f aca="false">IF(AG311="",0,AG311)</f>
        <v>0</v>
      </c>
      <c r="AI311" s="3" t="n">
        <f aca="false">IF(AG311="",1,0)</f>
        <v>1</v>
      </c>
      <c r="AJ311" s="3" t="n">
        <f aca="false">Missing_Matrix!W311</f>
        <v>4</v>
      </c>
      <c r="AK311" s="2" t="str">
        <f aca="false">IF(AJ311=0,"keep","drop")</f>
        <v>drop</v>
      </c>
      <c r="AL311" s="2" t="str">
        <f aca="false">IF(Missing_Matrix!B311+Missing_Matrix!G311+Missing_Matrix!H311+Missing_Matrix!J311+Missing_Matrix!K311+Missing_Matrix!L311+Missing_Matrix!M311+Missing_Matrix!U311=0,"keep","drop")</f>
        <v>keep</v>
      </c>
    </row>
    <row r="312" customFormat="false" ht="15" hidden="false" customHeight="false" outlineLevel="0" collapsed="false">
      <c r="A312" s="2" t="str">
        <f aca="false">Clean!A312</f>
        <v>CL00311</v>
      </c>
      <c r="B312" s="3" t="n">
        <f aca="false">Clean!B312</f>
        <v>52</v>
      </c>
      <c r="C312" s="3" t="n">
        <f aca="false">IF(B312="",Strategies!$B$5,B312)</f>
        <v>52</v>
      </c>
      <c r="D312" s="3" t="n">
        <f aca="false">IF(B312="",1,0)</f>
        <v>0</v>
      </c>
      <c r="E312" s="2" t="str">
        <f aca="false">Clean!E312</f>
        <v>Shopkeeper</v>
      </c>
      <c r="F312" s="2" t="str">
        <f aca="false">IF(E312="","Unknown",E312)</f>
        <v>Shopkeeper</v>
      </c>
      <c r="G312" s="4" t="n">
        <f aca="false">Clean!G312</f>
        <v>37500</v>
      </c>
      <c r="H312" s="4" t="n">
        <f aca="false">IF(G312="",Strategies!$B$7,G312)</f>
        <v>37500</v>
      </c>
      <c r="I312" s="4" t="n">
        <f aca="false">IF(G312="",Strategies!$B$8,G312)</f>
        <v>37500</v>
      </c>
      <c r="J312" s="4" t="n">
        <f aca="false">IF(G312="",IFERROR(VLOOKUP(E312,Strategies!$A$26:$G$35,7,FALSE()),Strategies!$B$8),G312)</f>
        <v>37500</v>
      </c>
      <c r="K312" s="3" t="n">
        <f aca="false">IF(G312="",1,0)</f>
        <v>0</v>
      </c>
      <c r="L312" s="3" t="n">
        <f aca="false">Clean!H312</f>
        <v>3</v>
      </c>
      <c r="M312" s="5" t="n">
        <f aca="false">Clean!I312</f>
        <v>45155</v>
      </c>
      <c r="N312" s="3" t="n">
        <f aca="false">IF(L312="",IF(M312="",Strategies!$B$6,DATEDIF(M312,DATE(2026,9,13),"y")),L312)</f>
        <v>3</v>
      </c>
      <c r="O312" s="2" t="str">
        <f aca="false">IF(L312&lt;&gt;"","observed",IF(M312&lt;&gt;"","derived from date","median (fallback)"))</f>
        <v>observed</v>
      </c>
      <c r="P312" s="4" t="str">
        <f aca="false">Clean!M312</f>
        <v/>
      </c>
      <c r="Q312" s="4" t="n">
        <f aca="false">IF(P312="",Strategies!$B$9,P312)</f>
        <v>10652.68</v>
      </c>
      <c r="R312" s="3" t="n">
        <f aca="false">IF(P312="",1,0)</f>
        <v>1</v>
      </c>
      <c r="S312" s="3" t="n">
        <f aca="false">Clean!U312</f>
        <v>580</v>
      </c>
      <c r="T312" s="3" t="n">
        <f aca="false">IF(S312="",Strategies!$B$10,S312)</f>
        <v>580</v>
      </c>
      <c r="U312" s="2" t="str">
        <f aca="false">Clean!J312</f>
        <v>App</v>
      </c>
      <c r="V312" s="2" t="str">
        <f aca="false">IF(U312="",Strategies!$B$11,U312)</f>
        <v>App</v>
      </c>
      <c r="W312" s="2" t="str">
        <f aca="false">IF(U312="","Unknown",U312)</f>
        <v>App</v>
      </c>
      <c r="X312" s="4" t="n">
        <f aca="false">Clean!Q312</f>
        <v>4500</v>
      </c>
      <c r="Y312" s="4" t="n">
        <f aca="false">Clean!R312</f>
        <v>1080.47</v>
      </c>
      <c r="Z312" s="4" t="n">
        <f aca="false">IF(X312="",IF(Y312="",0,""),X312)</f>
        <v>4500</v>
      </c>
      <c r="AA312" s="4" t="n">
        <f aca="false">IF(Y312="",IF(X312="",0,IF(X312=0,0,ROUND(X312*Strategies!$B$12,2))),Y312)</f>
        <v>1080.47</v>
      </c>
      <c r="AB312" s="2" t="str">
        <f aca="false">IF(AND(X312="",Y312=""),"no card (structural)",IF(X312="","limit missing – verify",IF(Y312="","spend imputed by ratio","complete")))</f>
        <v>complete</v>
      </c>
      <c r="AC312" s="4" t="n">
        <f aca="false">Clean!S312</f>
        <v>0</v>
      </c>
      <c r="AD312" s="4" t="n">
        <f aca="false">Clean!T312</f>
        <v>0</v>
      </c>
      <c r="AE312" s="4" t="n">
        <f aca="false">IF(AC312="",IF(AD312="",0,""),AC312)</f>
        <v>0</v>
      </c>
      <c r="AF312" s="4" t="n">
        <f aca="false">IF(AD312="",IF(AC312="",0,IF(AC312=0,0,ROUND(AC312*Strategies!$B$13,0))),AD312)</f>
        <v>0</v>
      </c>
      <c r="AG312" s="3" t="n">
        <f aca="false">Clean!V312</f>
        <v>1</v>
      </c>
      <c r="AH312" s="3" t="n">
        <f aca="false">IF(AG312="",0,AG312)</f>
        <v>1</v>
      </c>
      <c r="AI312" s="3" t="n">
        <f aca="false">IF(AG312="",1,0)</f>
        <v>0</v>
      </c>
      <c r="AJ312" s="3" t="n">
        <f aca="false">Missing_Matrix!W312</f>
        <v>1</v>
      </c>
      <c r="AK312" s="2" t="str">
        <f aca="false">IF(AJ312=0,"keep","drop")</f>
        <v>drop</v>
      </c>
      <c r="AL312" s="2" t="str">
        <f aca="false">IF(Missing_Matrix!B312+Missing_Matrix!G312+Missing_Matrix!H312+Missing_Matrix!J312+Missing_Matrix!K312+Missing_Matrix!L312+Missing_Matrix!M312+Missing_Matrix!U312=0,"keep","drop")</f>
        <v>drop</v>
      </c>
    </row>
    <row r="313" customFormat="false" ht="15" hidden="false" customHeight="false" outlineLevel="0" collapsed="false">
      <c r="A313" s="2" t="str">
        <f aca="false">Clean!A313</f>
        <v>CL00312</v>
      </c>
      <c r="B313" s="3" t="n">
        <f aca="false">Clean!B313</f>
        <v>57</v>
      </c>
      <c r="C313" s="3" t="n">
        <f aca="false">IF(B313="",Strategies!$B$5,B313)</f>
        <v>57</v>
      </c>
      <c r="D313" s="3" t="n">
        <f aca="false">IF(B313="",1,0)</f>
        <v>0</v>
      </c>
      <c r="E313" s="2" t="str">
        <f aca="false">Clean!E313</f>
        <v>Self-employed</v>
      </c>
      <c r="F313" s="2" t="str">
        <f aca="false">IF(E313="","Unknown",E313)</f>
        <v>Self-employed</v>
      </c>
      <c r="G313" s="4" t="str">
        <f aca="false">Clean!G313</f>
        <v/>
      </c>
      <c r="H313" s="4" t="n">
        <f aca="false">IF(G313="",Strategies!$B$7,G313)</f>
        <v>34752</v>
      </c>
      <c r="I313" s="4" t="n">
        <f aca="false">IF(G313="",Strategies!$B$8,G313)</f>
        <v>29500</v>
      </c>
      <c r="J313" s="4" t="n">
        <f aca="false">IF(G313="",IFERROR(VLOOKUP(E313,Strategies!$A$26:$G$35,7,FALSE()),Strategies!$B$8),G313)</f>
        <v>50600</v>
      </c>
      <c r="K313" s="3" t="n">
        <f aca="false">IF(G313="",1,0)</f>
        <v>1</v>
      </c>
      <c r="L313" s="3" t="n">
        <f aca="false">Clean!H313</f>
        <v>17</v>
      </c>
      <c r="M313" s="5" t="n">
        <f aca="false">Clean!I313</f>
        <v>39730</v>
      </c>
      <c r="N313" s="3" t="n">
        <f aca="false">IF(L313="",IF(M313="",Strategies!$B$6,DATEDIF(M313,DATE(2026,9,13),"y")),L313)</f>
        <v>17</v>
      </c>
      <c r="O313" s="2" t="str">
        <f aca="false">IF(L313&lt;&gt;"","observed",IF(M313&lt;&gt;"","derived from date","median (fallback)"))</f>
        <v>observed</v>
      </c>
      <c r="P313" s="4" t="n">
        <f aca="false">Clean!M313</f>
        <v>90699.31</v>
      </c>
      <c r="Q313" s="4" t="n">
        <f aca="false">IF(P313="",Strategies!$B$9,P313)</f>
        <v>90699.31</v>
      </c>
      <c r="R313" s="3" t="n">
        <f aca="false">IF(P313="",1,0)</f>
        <v>0</v>
      </c>
      <c r="S313" s="3" t="n">
        <f aca="false">Clean!U313</f>
        <v>616</v>
      </c>
      <c r="T313" s="3" t="n">
        <f aca="false">IF(S313="",Strategies!$B$10,S313)</f>
        <v>616</v>
      </c>
      <c r="U313" s="2" t="str">
        <f aca="false">Clean!J313</f>
        <v>Online Banking</v>
      </c>
      <c r="V313" s="2" t="str">
        <f aca="false">IF(U313="",Strategies!$B$11,U313)</f>
        <v>Online Banking</v>
      </c>
      <c r="W313" s="2" t="str">
        <f aca="false">IF(U313="","Unknown",U313)</f>
        <v>Online Banking</v>
      </c>
      <c r="X313" s="4" t="str">
        <f aca="false">Clean!Q313</f>
        <v/>
      </c>
      <c r="Y313" s="4" t="str">
        <f aca="false">Clean!R313</f>
        <v/>
      </c>
      <c r="Z313" s="4" t="n">
        <f aca="false">IF(X313="",IF(Y313="",0,""),X313)</f>
        <v>0</v>
      </c>
      <c r="AA313" s="4" t="n">
        <f aca="false">IF(Y313="",IF(X313="",0,IF(X313=0,0,ROUND(X313*Strategies!$B$12,2))),Y313)</f>
        <v>0</v>
      </c>
      <c r="AB313" s="2" t="str">
        <f aca="false">IF(AND(X313="",Y313=""),"no card (structural)",IF(X313="","limit missing – verify",IF(Y313="","spend imputed by ratio","complete")))</f>
        <v>no card (structural)</v>
      </c>
      <c r="AC313" s="4" t="n">
        <f aca="false">Clean!S313</f>
        <v>0</v>
      </c>
      <c r="AD313" s="4" t="n">
        <f aca="false">Clean!T313</f>
        <v>0</v>
      </c>
      <c r="AE313" s="4" t="n">
        <f aca="false">IF(AC313="",IF(AD313="",0,""),AC313)</f>
        <v>0</v>
      </c>
      <c r="AF313" s="4" t="n">
        <f aca="false">IF(AD313="",IF(AC313="",0,IF(AC313=0,0,ROUND(AC313*Strategies!$B$13,0))),AD313)</f>
        <v>0</v>
      </c>
      <c r="AG313" s="3" t="n">
        <f aca="false">Clean!V313</f>
        <v>1</v>
      </c>
      <c r="AH313" s="3" t="n">
        <f aca="false">IF(AG313="",0,AG313)</f>
        <v>1</v>
      </c>
      <c r="AI313" s="3" t="n">
        <f aca="false">IF(AG313="",1,0)</f>
        <v>0</v>
      </c>
      <c r="AJ313" s="3" t="n">
        <f aca="false">Missing_Matrix!W313</f>
        <v>3</v>
      </c>
      <c r="AK313" s="2" t="str">
        <f aca="false">IF(AJ313=0,"keep","drop")</f>
        <v>drop</v>
      </c>
      <c r="AL313" s="2" t="str">
        <f aca="false">IF(Missing_Matrix!B313+Missing_Matrix!G313+Missing_Matrix!H313+Missing_Matrix!J313+Missing_Matrix!K313+Missing_Matrix!L313+Missing_Matrix!M313+Missing_Matrix!U313=0,"keep","drop")</f>
        <v>drop</v>
      </c>
    </row>
    <row r="314" customFormat="false" ht="15" hidden="false" customHeight="false" outlineLevel="0" collapsed="false">
      <c r="A314" s="2" t="str">
        <f aca="false">Clean!A314</f>
        <v>CL00313</v>
      </c>
      <c r="B314" s="3" t="n">
        <f aca="false">Clean!B314</f>
        <v>31</v>
      </c>
      <c r="C314" s="3" t="n">
        <f aca="false">IF(B314="",Strategies!$B$5,B314)</f>
        <v>31</v>
      </c>
      <c r="D314" s="3" t="n">
        <f aca="false">IF(B314="",1,0)</f>
        <v>0</v>
      </c>
      <c r="E314" s="2" t="str">
        <f aca="false">Clean!E314</f>
        <v>Teacher</v>
      </c>
      <c r="F314" s="2" t="str">
        <f aca="false">IF(E314="","Unknown",E314)</f>
        <v>Teacher</v>
      </c>
      <c r="G314" s="4" t="n">
        <f aca="false">Clean!G314</f>
        <v>19000</v>
      </c>
      <c r="H314" s="4" t="n">
        <f aca="false">IF(G314="",Strategies!$B$7,G314)</f>
        <v>19000</v>
      </c>
      <c r="I314" s="4" t="n">
        <f aca="false">IF(G314="",Strategies!$B$8,G314)</f>
        <v>19000</v>
      </c>
      <c r="J314" s="4" t="n">
        <f aca="false">IF(G314="",IFERROR(VLOOKUP(E314,Strategies!$A$26:$G$35,7,FALSE()),Strategies!$B$8),G314)</f>
        <v>19000</v>
      </c>
      <c r="K314" s="3" t="n">
        <f aca="false">IF(G314="",1,0)</f>
        <v>0</v>
      </c>
      <c r="L314" s="3" t="n">
        <f aca="false">Clean!H314</f>
        <v>3</v>
      </c>
      <c r="M314" s="5" t="n">
        <f aca="false">Clean!I314</f>
        <v>44974</v>
      </c>
      <c r="N314" s="3" t="n">
        <f aca="false">IF(L314="",IF(M314="",Strategies!$B$6,DATEDIF(M314,DATE(2026,9,13),"y")),L314)</f>
        <v>3</v>
      </c>
      <c r="O314" s="2" t="str">
        <f aca="false">IF(L314&lt;&gt;"","observed",IF(M314&lt;&gt;"","derived from date","median (fallback)"))</f>
        <v>observed</v>
      </c>
      <c r="P314" s="4" t="n">
        <f aca="false">Clean!M314</f>
        <v>7333.27</v>
      </c>
      <c r="Q314" s="4" t="n">
        <f aca="false">IF(P314="",Strategies!$B$9,P314)</f>
        <v>7333.27</v>
      </c>
      <c r="R314" s="3" t="n">
        <f aca="false">IF(P314="",1,0)</f>
        <v>0</v>
      </c>
      <c r="S314" s="3" t="n">
        <f aca="false">Clean!U314</f>
        <v>570</v>
      </c>
      <c r="T314" s="3" t="n">
        <f aca="false">IF(S314="",Strategies!$B$10,S314)</f>
        <v>570</v>
      </c>
      <c r="U314" s="2" t="str">
        <f aca="false">Clean!J314</f>
        <v>App</v>
      </c>
      <c r="V314" s="2" t="str">
        <f aca="false">IF(U314="",Strategies!$B$11,U314)</f>
        <v>App</v>
      </c>
      <c r="W314" s="2" t="str">
        <f aca="false">IF(U314="","Unknown",U314)</f>
        <v>App</v>
      </c>
      <c r="X314" s="4" t="n">
        <f aca="false">Clean!Q314</f>
        <v>0</v>
      </c>
      <c r="Y314" s="4" t="n">
        <f aca="false">Clean!R314</f>
        <v>0</v>
      </c>
      <c r="Z314" s="4" t="n">
        <f aca="false">IF(X314="",IF(Y314="",0,""),X314)</f>
        <v>0</v>
      </c>
      <c r="AA314" s="4" t="n">
        <f aca="false">IF(Y314="",IF(X314="",0,IF(X314=0,0,ROUND(X314*Strategies!$B$12,2))),Y314)</f>
        <v>0</v>
      </c>
      <c r="AB314" s="2" t="str">
        <f aca="false">IF(AND(X314="",Y314=""),"no card (structural)",IF(X314="","limit missing – verify",IF(Y314="","spend imputed by ratio","complete")))</f>
        <v>complete</v>
      </c>
      <c r="AC314" s="4" t="str">
        <f aca="false">Clean!S314</f>
        <v/>
      </c>
      <c r="AD314" s="4" t="str">
        <f aca="false">Clean!T314</f>
        <v/>
      </c>
      <c r="AE314" s="4" t="n">
        <f aca="false">IF(AC314="",IF(AD314="",0,""),AC314)</f>
        <v>0</v>
      </c>
      <c r="AF314" s="4" t="n">
        <f aca="false">IF(AD314="",IF(AC314="",0,IF(AC314=0,0,ROUND(AC314*Strategies!$B$13,0))),AD314)</f>
        <v>0</v>
      </c>
      <c r="AG314" s="3" t="str">
        <f aca="false">Clean!V314</f>
        <v/>
      </c>
      <c r="AH314" s="3" t="n">
        <f aca="false">IF(AG314="",0,AG314)</f>
        <v>0</v>
      </c>
      <c r="AI314" s="3" t="n">
        <f aca="false">IF(AG314="",1,0)</f>
        <v>1</v>
      </c>
      <c r="AJ314" s="3" t="n">
        <f aca="false">Missing_Matrix!W314</f>
        <v>3</v>
      </c>
      <c r="AK314" s="2" t="str">
        <f aca="false">IF(AJ314=0,"keep","drop")</f>
        <v>drop</v>
      </c>
      <c r="AL314" s="2" t="str">
        <f aca="false">IF(Missing_Matrix!B314+Missing_Matrix!G314+Missing_Matrix!H314+Missing_Matrix!J314+Missing_Matrix!K314+Missing_Matrix!L314+Missing_Matrix!M314+Missing_Matrix!U314=0,"keep","drop")</f>
        <v>keep</v>
      </c>
    </row>
    <row r="315" customFormat="false" ht="15" hidden="false" customHeight="false" outlineLevel="0" collapsed="false">
      <c r="A315" s="2" t="str">
        <f aca="false">Clean!A315</f>
        <v>CL00314</v>
      </c>
      <c r="B315" s="3" t="n">
        <f aca="false">Clean!B315</f>
        <v>66</v>
      </c>
      <c r="C315" s="3" t="n">
        <f aca="false">IF(B315="",Strategies!$B$5,B315)</f>
        <v>66</v>
      </c>
      <c r="D315" s="3" t="n">
        <f aca="false">IF(B315="",1,0)</f>
        <v>0</v>
      </c>
      <c r="E315" s="2" t="str">
        <f aca="false">Clean!E315</f>
        <v>Retired</v>
      </c>
      <c r="F315" s="2" t="str">
        <f aca="false">IF(E315="","Unknown",E315)</f>
        <v>Retired</v>
      </c>
      <c r="G315" s="4" t="n">
        <f aca="false">Clean!G315</f>
        <v>12600</v>
      </c>
      <c r="H315" s="4" t="n">
        <f aca="false">IF(G315="",Strategies!$B$7,G315)</f>
        <v>12600</v>
      </c>
      <c r="I315" s="4" t="n">
        <f aca="false">IF(G315="",Strategies!$B$8,G315)</f>
        <v>12600</v>
      </c>
      <c r="J315" s="4" t="n">
        <f aca="false">IF(G315="",IFERROR(VLOOKUP(E315,Strategies!$A$26:$G$35,7,FALSE()),Strategies!$B$8),G315)</f>
        <v>12600</v>
      </c>
      <c r="K315" s="3" t="n">
        <f aca="false">IF(G315="",1,0)</f>
        <v>0</v>
      </c>
      <c r="L315" s="3" t="n">
        <f aca="false">Clean!H315</f>
        <v>13</v>
      </c>
      <c r="M315" s="5" t="n">
        <f aca="false">Clean!I315</f>
        <v>41509</v>
      </c>
      <c r="N315" s="3" t="n">
        <f aca="false">IF(L315="",IF(M315="",Strategies!$B$6,DATEDIF(M315,DATE(2026,9,13),"y")),L315)</f>
        <v>13</v>
      </c>
      <c r="O315" s="2" t="str">
        <f aca="false">IF(L315&lt;&gt;"","observed",IF(M315&lt;&gt;"","derived from date","median (fallback)"))</f>
        <v>observed</v>
      </c>
      <c r="P315" s="4" t="n">
        <f aca="false">Clean!M315</f>
        <v>5162.89</v>
      </c>
      <c r="Q315" s="4" t="n">
        <f aca="false">IF(P315="",Strategies!$B$9,P315)</f>
        <v>5162.89</v>
      </c>
      <c r="R315" s="3" t="n">
        <f aca="false">IF(P315="",1,0)</f>
        <v>0</v>
      </c>
      <c r="S315" s="3" t="n">
        <f aca="false">Clean!U315</f>
        <v>611</v>
      </c>
      <c r="T315" s="3" t="n">
        <f aca="false">IF(S315="",Strategies!$B$10,S315)</f>
        <v>611</v>
      </c>
      <c r="U315" s="2" t="str">
        <f aca="false">Clean!J315</f>
        <v>Branch</v>
      </c>
      <c r="V315" s="2" t="str">
        <f aca="false">IF(U315="",Strategies!$B$11,U315)</f>
        <v>Branch</v>
      </c>
      <c r="W315" s="2" t="str">
        <f aca="false">IF(U315="","Unknown",U315)</f>
        <v>Branch</v>
      </c>
      <c r="X315" s="4" t="n">
        <f aca="false">Clean!Q315</f>
        <v>1500</v>
      </c>
      <c r="Y315" s="4" t="n">
        <f aca="false">Clean!R315</f>
        <v>453.69</v>
      </c>
      <c r="Z315" s="4" t="n">
        <f aca="false">IF(X315="",IF(Y315="",0,""),X315)</f>
        <v>1500</v>
      </c>
      <c r="AA315" s="4" t="n">
        <f aca="false">IF(Y315="",IF(X315="",0,IF(X315=0,0,ROUND(X315*Strategies!$B$12,2))),Y315)</f>
        <v>453.69</v>
      </c>
      <c r="AB315" s="2" t="str">
        <f aca="false">IF(AND(X315="",Y315=""),"no card (structural)",IF(X315="","limit missing – verify",IF(Y315="","spend imputed by ratio","complete")))</f>
        <v>complete</v>
      </c>
      <c r="AC315" s="4" t="str">
        <f aca="false">Clean!S315</f>
        <v/>
      </c>
      <c r="AD315" s="4" t="str">
        <f aca="false">Clean!T315</f>
        <v/>
      </c>
      <c r="AE315" s="4" t="n">
        <f aca="false">IF(AC315="",IF(AD315="",0,""),AC315)</f>
        <v>0</v>
      </c>
      <c r="AF315" s="4" t="n">
        <f aca="false">IF(AD315="",IF(AC315="",0,IF(AC315=0,0,ROUND(AC315*Strategies!$B$13,0))),AD315)</f>
        <v>0</v>
      </c>
      <c r="AG315" s="3" t="n">
        <f aca="false">Clean!V315</f>
        <v>0</v>
      </c>
      <c r="AH315" s="3" t="n">
        <f aca="false">IF(AG315="",0,AG315)</f>
        <v>0</v>
      </c>
      <c r="AI315" s="3" t="n">
        <f aca="false">IF(AG315="",1,0)</f>
        <v>0</v>
      </c>
      <c r="AJ315" s="3" t="n">
        <f aca="false">Missing_Matrix!W315</f>
        <v>2</v>
      </c>
      <c r="AK315" s="2" t="str">
        <f aca="false">IF(AJ315=0,"keep","drop")</f>
        <v>drop</v>
      </c>
      <c r="AL315" s="2" t="str">
        <f aca="false">IF(Missing_Matrix!B315+Missing_Matrix!G315+Missing_Matrix!H315+Missing_Matrix!J315+Missing_Matrix!K315+Missing_Matrix!L315+Missing_Matrix!M315+Missing_Matrix!U315=0,"keep","drop")</f>
        <v>keep</v>
      </c>
    </row>
    <row r="316" customFormat="false" ht="15" hidden="false" customHeight="false" outlineLevel="0" collapsed="false">
      <c r="A316" s="2" t="str">
        <f aca="false">Clean!A316</f>
        <v>CL00315</v>
      </c>
      <c r="B316" s="3" t="n">
        <f aca="false">Clean!B316</f>
        <v>51</v>
      </c>
      <c r="C316" s="3" t="n">
        <f aca="false">IF(B316="",Strategies!$B$5,B316)</f>
        <v>51</v>
      </c>
      <c r="D316" s="3" t="n">
        <f aca="false">IF(B316="",1,0)</f>
        <v>0</v>
      </c>
      <c r="E316" s="2" t="str">
        <f aca="false">Clean!E316</f>
        <v>Employee</v>
      </c>
      <c r="F316" s="2" t="str">
        <f aca="false">IF(E316="","Unknown",E316)</f>
        <v>Employee</v>
      </c>
      <c r="G316" s="4" t="n">
        <f aca="false">Clean!G316</f>
        <v>31500</v>
      </c>
      <c r="H316" s="4" t="n">
        <f aca="false">IF(G316="",Strategies!$B$7,G316)</f>
        <v>31500</v>
      </c>
      <c r="I316" s="4" t="n">
        <f aca="false">IF(G316="",Strategies!$B$8,G316)</f>
        <v>31500</v>
      </c>
      <c r="J316" s="4" t="n">
        <f aca="false">IF(G316="",IFERROR(VLOOKUP(E316,Strategies!$A$26:$G$35,7,FALSE()),Strategies!$B$8),G316)</f>
        <v>31500</v>
      </c>
      <c r="K316" s="3" t="n">
        <f aca="false">IF(G316="",1,0)</f>
        <v>0</v>
      </c>
      <c r="L316" s="3" t="n">
        <f aca="false">Clean!H316</f>
        <v>15</v>
      </c>
      <c r="M316" s="5" t="n">
        <f aca="false">Clean!I316</f>
        <v>40686</v>
      </c>
      <c r="N316" s="3" t="n">
        <f aca="false">IF(L316="",IF(M316="",Strategies!$B$6,DATEDIF(M316,DATE(2026,9,13),"y")),L316)</f>
        <v>15</v>
      </c>
      <c r="O316" s="2" t="str">
        <f aca="false">IF(L316&lt;&gt;"","observed",IF(M316&lt;&gt;"","derived from date","median (fallback)"))</f>
        <v>observed</v>
      </c>
      <c r="P316" s="4" t="str">
        <f aca="false">Clean!M316</f>
        <v/>
      </c>
      <c r="Q316" s="4" t="n">
        <f aca="false">IF(P316="",Strategies!$B$9,P316)</f>
        <v>10652.68</v>
      </c>
      <c r="R316" s="3" t="n">
        <f aca="false">IF(P316="",1,0)</f>
        <v>1</v>
      </c>
      <c r="S316" s="3" t="n">
        <f aca="false">Clean!U316</f>
        <v>649</v>
      </c>
      <c r="T316" s="3" t="n">
        <f aca="false">IF(S316="",Strategies!$B$10,S316)</f>
        <v>649</v>
      </c>
      <c r="U316" s="2" t="str">
        <f aca="false">Clean!J316</f>
        <v>Branch</v>
      </c>
      <c r="V316" s="2" t="str">
        <f aca="false">IF(U316="",Strategies!$B$11,U316)</f>
        <v>Branch</v>
      </c>
      <c r="W316" s="2" t="str">
        <f aca="false">IF(U316="","Unknown",U316)</f>
        <v>Branch</v>
      </c>
      <c r="X316" s="4" t="n">
        <f aca="false">Clean!Q316</f>
        <v>4500</v>
      </c>
      <c r="Y316" s="4" t="n">
        <f aca="false">Clean!R316</f>
        <v>1861.88</v>
      </c>
      <c r="Z316" s="4" t="n">
        <f aca="false">IF(X316="",IF(Y316="",0,""),X316)</f>
        <v>4500</v>
      </c>
      <c r="AA316" s="4" t="n">
        <f aca="false">IF(Y316="",IF(X316="",0,IF(X316=0,0,ROUND(X316*Strategies!$B$12,2))),Y316)</f>
        <v>1861.88</v>
      </c>
      <c r="AB316" s="2" t="str">
        <f aca="false">IF(AND(X316="",Y316=""),"no card (structural)",IF(X316="","limit missing – verify",IF(Y316="","spend imputed by ratio","complete")))</f>
        <v>complete</v>
      </c>
      <c r="AC316" s="4" t="n">
        <f aca="false">Clean!S316</f>
        <v>156000</v>
      </c>
      <c r="AD316" s="4" t="n">
        <f aca="false">Clean!T316</f>
        <v>856</v>
      </c>
      <c r="AE316" s="4" t="n">
        <f aca="false">IF(AC316="",IF(AD316="",0,""),AC316)</f>
        <v>156000</v>
      </c>
      <c r="AF316" s="4" t="n">
        <f aca="false">IF(AD316="",IF(AC316="",0,IF(AC316=0,0,ROUND(AC316*Strategies!$B$13,0))),AD316)</f>
        <v>856</v>
      </c>
      <c r="AG316" s="3" t="n">
        <f aca="false">Clean!V316</f>
        <v>0</v>
      </c>
      <c r="AH316" s="3" t="n">
        <f aca="false">IF(AG316="",0,AG316)</f>
        <v>0</v>
      </c>
      <c r="AI316" s="3" t="n">
        <f aca="false">IF(AG316="",1,0)</f>
        <v>0</v>
      </c>
      <c r="AJ316" s="3" t="n">
        <f aca="false">Missing_Matrix!W316</f>
        <v>1</v>
      </c>
      <c r="AK316" s="2" t="str">
        <f aca="false">IF(AJ316=0,"keep","drop")</f>
        <v>drop</v>
      </c>
      <c r="AL316" s="2" t="str">
        <f aca="false">IF(Missing_Matrix!B316+Missing_Matrix!G316+Missing_Matrix!H316+Missing_Matrix!J316+Missing_Matrix!K316+Missing_Matrix!L316+Missing_Matrix!M316+Missing_Matrix!U316=0,"keep","drop")</f>
        <v>drop</v>
      </c>
    </row>
    <row r="317" customFormat="false" ht="15" hidden="false" customHeight="false" outlineLevel="0" collapsed="false">
      <c r="A317" s="2" t="str">
        <f aca="false">Clean!A317</f>
        <v>CL00316</v>
      </c>
      <c r="B317" s="3" t="n">
        <f aca="false">Clean!B317</f>
        <v>58</v>
      </c>
      <c r="C317" s="3" t="n">
        <f aca="false">IF(B317="",Strategies!$B$5,B317)</f>
        <v>58</v>
      </c>
      <c r="D317" s="3" t="n">
        <f aca="false">IF(B317="",1,0)</f>
        <v>0</v>
      </c>
      <c r="E317" s="2" t="str">
        <f aca="false">Clean!E317</f>
        <v>Employee</v>
      </c>
      <c r="F317" s="2" t="str">
        <f aca="false">IF(E317="","Unknown",E317)</f>
        <v>Employee</v>
      </c>
      <c r="G317" s="4" t="n">
        <f aca="false">Clean!G317</f>
        <v>38400</v>
      </c>
      <c r="H317" s="4" t="n">
        <f aca="false">IF(G317="",Strategies!$B$7,G317)</f>
        <v>38400</v>
      </c>
      <c r="I317" s="4" t="n">
        <f aca="false">IF(G317="",Strategies!$B$8,G317)</f>
        <v>38400</v>
      </c>
      <c r="J317" s="4" t="n">
        <f aca="false">IF(G317="",IFERROR(VLOOKUP(E317,Strategies!$A$26:$G$35,7,FALSE()),Strategies!$B$8),G317)</f>
        <v>38400</v>
      </c>
      <c r="K317" s="3" t="n">
        <f aca="false">IF(G317="",1,0)</f>
        <v>0</v>
      </c>
      <c r="L317" s="3" t="n">
        <f aca="false">Clean!H317</f>
        <v>16</v>
      </c>
      <c r="M317" s="5" t="n">
        <f aca="false">Clean!I317</f>
        <v>40345</v>
      </c>
      <c r="N317" s="3" t="n">
        <f aca="false">IF(L317="",IF(M317="",Strategies!$B$6,DATEDIF(M317,DATE(2026,9,13),"y")),L317)</f>
        <v>16</v>
      </c>
      <c r="O317" s="2" t="str">
        <f aca="false">IF(L317&lt;&gt;"","observed",IF(M317&lt;&gt;"","derived from date","median (fallback)"))</f>
        <v>observed</v>
      </c>
      <c r="P317" s="4" t="n">
        <f aca="false">Clean!M317</f>
        <v>42777.71</v>
      </c>
      <c r="Q317" s="4" t="n">
        <f aca="false">IF(P317="",Strategies!$B$9,P317)</f>
        <v>42777.71</v>
      </c>
      <c r="R317" s="3" t="n">
        <f aca="false">IF(P317="",1,0)</f>
        <v>0</v>
      </c>
      <c r="S317" s="3" t="n">
        <f aca="false">Clean!U317</f>
        <v>646</v>
      </c>
      <c r="T317" s="3" t="n">
        <f aca="false">IF(S317="",Strategies!$B$10,S317)</f>
        <v>646</v>
      </c>
      <c r="U317" s="2" t="str">
        <f aca="false">Clean!J317</f>
        <v>Online Banking</v>
      </c>
      <c r="V317" s="2" t="str">
        <f aca="false">IF(U317="",Strategies!$B$11,U317)</f>
        <v>Online Banking</v>
      </c>
      <c r="W317" s="2" t="str">
        <f aca="false">IF(U317="","Unknown",U317)</f>
        <v>Online Banking</v>
      </c>
      <c r="X317" s="4" t="n">
        <f aca="false">Clean!Q317</f>
        <v>4500</v>
      </c>
      <c r="Y317" s="4" t="n">
        <f aca="false">Clean!R317</f>
        <v>1767.12</v>
      </c>
      <c r="Z317" s="4" t="n">
        <f aca="false">IF(X317="",IF(Y317="",0,""),X317)</f>
        <v>4500</v>
      </c>
      <c r="AA317" s="4" t="n">
        <f aca="false">IF(Y317="",IF(X317="",0,IF(X317=0,0,ROUND(X317*Strategies!$B$12,2))),Y317)</f>
        <v>1767.12</v>
      </c>
      <c r="AB317" s="2" t="str">
        <f aca="false">IF(AND(X317="",Y317=""),"no card (structural)",IF(X317="","limit missing – verify",IF(Y317="","spend imputed by ratio","complete")))</f>
        <v>complete</v>
      </c>
      <c r="AC317" s="4" t="n">
        <f aca="false">Clean!S317</f>
        <v>74000</v>
      </c>
      <c r="AD317" s="4" t="n">
        <f aca="false">Clean!T317</f>
        <v>516</v>
      </c>
      <c r="AE317" s="4" t="n">
        <f aca="false">IF(AC317="",IF(AD317="",0,""),AC317)</f>
        <v>74000</v>
      </c>
      <c r="AF317" s="4" t="n">
        <f aca="false">IF(AD317="",IF(AC317="",0,IF(AC317=0,0,ROUND(AC317*Strategies!$B$13,0))),AD317)</f>
        <v>516</v>
      </c>
      <c r="AG317" s="3" t="n">
        <f aca="false">Clean!V317</f>
        <v>0</v>
      </c>
      <c r="AH317" s="3" t="n">
        <f aca="false">IF(AG317="",0,AG317)</f>
        <v>0</v>
      </c>
      <c r="AI317" s="3" t="n">
        <f aca="false">IF(AG317="",1,0)</f>
        <v>0</v>
      </c>
      <c r="AJ317" s="3" t="n">
        <f aca="false">Missing_Matrix!W317</f>
        <v>0</v>
      </c>
      <c r="AK317" s="2" t="str">
        <f aca="false">IF(AJ317=0,"keep","drop")</f>
        <v>keep</v>
      </c>
      <c r="AL317" s="2" t="str">
        <f aca="false">IF(Missing_Matrix!B317+Missing_Matrix!G317+Missing_Matrix!H317+Missing_Matrix!J317+Missing_Matrix!K317+Missing_Matrix!L317+Missing_Matrix!M317+Missing_Matrix!U317=0,"keep","drop")</f>
        <v>keep</v>
      </c>
    </row>
    <row r="318" customFormat="false" ht="15" hidden="false" customHeight="false" outlineLevel="0" collapsed="false">
      <c r="A318" s="2" t="str">
        <f aca="false">Clean!A318</f>
        <v>CL00317</v>
      </c>
      <c r="B318" s="3" t="n">
        <f aca="false">Clean!B318</f>
        <v>33</v>
      </c>
      <c r="C318" s="3" t="n">
        <f aca="false">IF(B318="",Strategies!$B$5,B318)</f>
        <v>33</v>
      </c>
      <c r="D318" s="3" t="n">
        <f aca="false">IF(B318="",1,0)</f>
        <v>0</v>
      </c>
      <c r="E318" s="2" t="str">
        <f aca="false">Clean!E318</f>
        <v>Manual worker</v>
      </c>
      <c r="F318" s="2" t="str">
        <f aca="false">IF(E318="","Unknown",E318)</f>
        <v>Manual worker</v>
      </c>
      <c r="G318" s="4" t="n">
        <f aca="false">Clean!G318</f>
        <v>23600</v>
      </c>
      <c r="H318" s="4" t="n">
        <f aca="false">IF(G318="",Strategies!$B$7,G318)</f>
        <v>23600</v>
      </c>
      <c r="I318" s="4" t="n">
        <f aca="false">IF(G318="",Strategies!$B$8,G318)</f>
        <v>23600</v>
      </c>
      <c r="J318" s="4" t="n">
        <f aca="false">IF(G318="",IFERROR(VLOOKUP(E318,Strategies!$A$26:$G$35,7,FALSE()),Strategies!$B$8),G318)</f>
        <v>23600</v>
      </c>
      <c r="K318" s="3" t="n">
        <f aca="false">IF(G318="",1,0)</f>
        <v>0</v>
      </c>
      <c r="L318" s="3" t="n">
        <f aca="false">Clean!H318</f>
        <v>6</v>
      </c>
      <c r="M318" s="5" t="n">
        <f aca="false">Clean!I318</f>
        <v>43730</v>
      </c>
      <c r="N318" s="3" t="n">
        <f aca="false">IF(L318="",IF(M318="",Strategies!$B$6,DATEDIF(M318,DATE(2026,9,13),"y")),L318)</f>
        <v>6</v>
      </c>
      <c r="O318" s="2" t="str">
        <f aca="false">IF(L318&lt;&gt;"","observed",IF(M318&lt;&gt;"","derived from date","median (fallback)"))</f>
        <v>observed</v>
      </c>
      <c r="P318" s="4" t="n">
        <f aca="false">Clean!M318</f>
        <v>0</v>
      </c>
      <c r="Q318" s="4" t="n">
        <f aca="false">IF(P318="",Strategies!$B$9,P318)</f>
        <v>0</v>
      </c>
      <c r="R318" s="3" t="n">
        <f aca="false">IF(P318="",1,0)</f>
        <v>0</v>
      </c>
      <c r="S318" s="3" t="n">
        <f aca="false">Clean!U318</f>
        <v>506</v>
      </c>
      <c r="T318" s="3" t="n">
        <f aca="false">IF(S318="",Strategies!$B$10,S318)</f>
        <v>506</v>
      </c>
      <c r="U318" s="2" t="str">
        <f aca="false">Clean!J318</f>
        <v>Branch</v>
      </c>
      <c r="V318" s="2" t="str">
        <f aca="false">IF(U318="",Strategies!$B$11,U318)</f>
        <v>Branch</v>
      </c>
      <c r="W318" s="2" t="str">
        <f aca="false">IF(U318="","Unknown",U318)</f>
        <v>Branch</v>
      </c>
      <c r="X318" s="4" t="n">
        <f aca="false">Clean!Q318</f>
        <v>3500</v>
      </c>
      <c r="Y318" s="4" t="n">
        <f aca="false">Clean!R318</f>
        <v>707.85</v>
      </c>
      <c r="Z318" s="4" t="n">
        <f aca="false">IF(X318="",IF(Y318="",0,""),X318)</f>
        <v>3500</v>
      </c>
      <c r="AA318" s="4" t="n">
        <f aca="false">IF(Y318="",IF(X318="",0,IF(X318=0,0,ROUND(X318*Strategies!$B$12,2))),Y318)</f>
        <v>707.85</v>
      </c>
      <c r="AB318" s="2" t="str">
        <f aca="false">IF(AND(X318="",Y318=""),"no card (structural)",IF(X318="","limit missing – verify",IF(Y318="","spend imputed by ratio","complete")))</f>
        <v>complete</v>
      </c>
      <c r="AC318" s="4" t="n">
        <f aca="false">Clean!S318</f>
        <v>60000</v>
      </c>
      <c r="AD318" s="4" t="n">
        <f aca="false">Clean!T318</f>
        <v>400</v>
      </c>
      <c r="AE318" s="4" t="n">
        <f aca="false">IF(AC318="",IF(AD318="",0,""),AC318)</f>
        <v>60000</v>
      </c>
      <c r="AF318" s="4" t="n">
        <f aca="false">IF(AD318="",IF(AC318="",0,IF(AC318=0,0,ROUND(AC318*Strategies!$B$13,0))),AD318)</f>
        <v>400</v>
      </c>
      <c r="AG318" s="3" t="str">
        <f aca="false">Clean!V318</f>
        <v/>
      </c>
      <c r="AH318" s="3" t="n">
        <f aca="false">IF(AG318="",0,AG318)</f>
        <v>0</v>
      </c>
      <c r="AI318" s="3" t="n">
        <f aca="false">IF(AG318="",1,0)</f>
        <v>1</v>
      </c>
      <c r="AJ318" s="3" t="n">
        <f aca="false">Missing_Matrix!W318</f>
        <v>1</v>
      </c>
      <c r="AK318" s="2" t="str">
        <f aca="false">IF(AJ318=0,"keep","drop")</f>
        <v>drop</v>
      </c>
      <c r="AL318" s="2" t="str">
        <f aca="false">IF(Missing_Matrix!B318+Missing_Matrix!G318+Missing_Matrix!H318+Missing_Matrix!J318+Missing_Matrix!K318+Missing_Matrix!L318+Missing_Matrix!M318+Missing_Matrix!U318=0,"keep","drop")</f>
        <v>keep</v>
      </c>
    </row>
    <row r="319" customFormat="false" ht="15" hidden="false" customHeight="false" outlineLevel="0" collapsed="false">
      <c r="A319" s="2" t="str">
        <f aca="false">Clean!A319</f>
        <v>CL00318</v>
      </c>
      <c r="B319" s="3" t="n">
        <f aca="false">Clean!B319</f>
        <v>84</v>
      </c>
      <c r="C319" s="3" t="n">
        <f aca="false">IF(B319="",Strategies!$B$5,B319)</f>
        <v>84</v>
      </c>
      <c r="D319" s="3" t="n">
        <f aca="false">IF(B319="",1,0)</f>
        <v>0</v>
      </c>
      <c r="E319" s="2" t="str">
        <f aca="false">Clean!E319</f>
        <v>Retired</v>
      </c>
      <c r="F319" s="2" t="str">
        <f aca="false">IF(E319="","Unknown",E319)</f>
        <v>Retired</v>
      </c>
      <c r="G319" s="4" t="n">
        <f aca="false">Clean!G319</f>
        <v>23300</v>
      </c>
      <c r="H319" s="4" t="n">
        <f aca="false">IF(G319="",Strategies!$B$7,G319)</f>
        <v>23300</v>
      </c>
      <c r="I319" s="4" t="n">
        <f aca="false">IF(G319="",Strategies!$B$8,G319)</f>
        <v>23300</v>
      </c>
      <c r="J319" s="4" t="n">
        <f aca="false">IF(G319="",IFERROR(VLOOKUP(E319,Strategies!$A$26:$G$35,7,FALSE()),Strategies!$B$8),G319)</f>
        <v>23300</v>
      </c>
      <c r="K319" s="3" t="n">
        <f aca="false">IF(G319="",1,0)</f>
        <v>0</v>
      </c>
      <c r="L319" s="3" t="n">
        <f aca="false">Clean!H319</f>
        <v>6</v>
      </c>
      <c r="M319" s="5" t="n">
        <f aca="false">Clean!I319</f>
        <v>43921</v>
      </c>
      <c r="N319" s="3" t="n">
        <f aca="false">IF(L319="",IF(M319="",Strategies!$B$6,DATEDIF(M319,DATE(2026,9,13),"y")),L319)</f>
        <v>6</v>
      </c>
      <c r="O319" s="2" t="str">
        <f aca="false">IF(L319&lt;&gt;"","observed",IF(M319&lt;&gt;"","derived from date","median (fallback)"))</f>
        <v>observed</v>
      </c>
      <c r="P319" s="4" t="n">
        <f aca="false">Clean!M319</f>
        <v>10421.53</v>
      </c>
      <c r="Q319" s="4" t="n">
        <f aca="false">IF(P319="",Strategies!$B$9,P319)</f>
        <v>10421.53</v>
      </c>
      <c r="R319" s="3" t="n">
        <f aca="false">IF(P319="",1,0)</f>
        <v>0</v>
      </c>
      <c r="S319" s="3" t="n">
        <f aca="false">Clean!U319</f>
        <v>601</v>
      </c>
      <c r="T319" s="3" t="n">
        <f aca="false">IF(S319="",Strategies!$B$10,S319)</f>
        <v>601</v>
      </c>
      <c r="U319" s="2" t="str">
        <f aca="false">Clean!J319</f>
        <v>Online Banking</v>
      </c>
      <c r="V319" s="2" t="str">
        <f aca="false">IF(U319="",Strategies!$B$11,U319)</f>
        <v>Online Banking</v>
      </c>
      <c r="W319" s="2" t="str">
        <f aca="false">IF(U319="","Unknown",U319)</f>
        <v>Online Banking</v>
      </c>
      <c r="X319" s="4" t="str">
        <f aca="false">Clean!Q319</f>
        <v/>
      </c>
      <c r="Y319" s="4" t="str">
        <f aca="false">Clean!R319</f>
        <v/>
      </c>
      <c r="Z319" s="4" t="n">
        <f aca="false">IF(X319="",IF(Y319="",0,""),X319)</f>
        <v>0</v>
      </c>
      <c r="AA319" s="4" t="n">
        <f aca="false">IF(Y319="",IF(X319="",0,IF(X319=0,0,ROUND(X319*Strategies!$B$12,2))),Y319)</f>
        <v>0</v>
      </c>
      <c r="AB319" s="2" t="str">
        <f aca="false">IF(AND(X319="",Y319=""),"no card (structural)",IF(X319="","limit missing – verify",IF(Y319="","spend imputed by ratio","complete")))</f>
        <v>no card (structural)</v>
      </c>
      <c r="AC319" s="4" t="str">
        <f aca="false">Clean!S319</f>
        <v/>
      </c>
      <c r="AD319" s="4" t="str">
        <f aca="false">Clean!T319</f>
        <v/>
      </c>
      <c r="AE319" s="4" t="n">
        <f aca="false">IF(AC319="",IF(AD319="",0,""),AC319)</f>
        <v>0</v>
      </c>
      <c r="AF319" s="4" t="n">
        <f aca="false">IF(AD319="",IF(AC319="",0,IF(AC319=0,0,ROUND(AC319*Strategies!$B$13,0))),AD319)</f>
        <v>0</v>
      </c>
      <c r="AG319" s="3" t="n">
        <f aca="false">Clean!V319</f>
        <v>0</v>
      </c>
      <c r="AH319" s="3" t="n">
        <f aca="false">IF(AG319="",0,AG319)</f>
        <v>0</v>
      </c>
      <c r="AI319" s="3" t="n">
        <f aca="false">IF(AG319="",1,0)</f>
        <v>0</v>
      </c>
      <c r="AJ319" s="3" t="n">
        <f aca="false">Missing_Matrix!W319</f>
        <v>4</v>
      </c>
      <c r="AK319" s="2" t="str">
        <f aca="false">IF(AJ319=0,"keep","drop")</f>
        <v>drop</v>
      </c>
      <c r="AL319" s="2" t="str">
        <f aca="false">IF(Missing_Matrix!B319+Missing_Matrix!G319+Missing_Matrix!H319+Missing_Matrix!J319+Missing_Matrix!K319+Missing_Matrix!L319+Missing_Matrix!M319+Missing_Matrix!U319=0,"keep","drop")</f>
        <v>keep</v>
      </c>
    </row>
    <row r="320" customFormat="false" ht="15" hidden="false" customHeight="false" outlineLevel="0" collapsed="false">
      <c r="A320" s="2" t="str">
        <f aca="false">Clean!A320</f>
        <v>CL00319</v>
      </c>
      <c r="B320" s="3" t="n">
        <f aca="false">Clean!B320</f>
        <v>39</v>
      </c>
      <c r="C320" s="3" t="n">
        <f aca="false">IF(B320="",Strategies!$B$5,B320)</f>
        <v>39</v>
      </c>
      <c r="D320" s="3" t="n">
        <f aca="false">IF(B320="",1,0)</f>
        <v>0</v>
      </c>
      <c r="E320" s="2" t="str">
        <f aca="false">Clean!E320</f>
        <v>Manual worker</v>
      </c>
      <c r="F320" s="2" t="str">
        <f aca="false">IF(E320="","Unknown",E320)</f>
        <v>Manual worker</v>
      </c>
      <c r="G320" s="4" t="n">
        <f aca="false">Clean!G320</f>
        <v>19600</v>
      </c>
      <c r="H320" s="4" t="n">
        <f aca="false">IF(G320="",Strategies!$B$7,G320)</f>
        <v>19600</v>
      </c>
      <c r="I320" s="4" t="n">
        <f aca="false">IF(G320="",Strategies!$B$8,G320)</f>
        <v>19600</v>
      </c>
      <c r="J320" s="4" t="n">
        <f aca="false">IF(G320="",IFERROR(VLOOKUP(E320,Strategies!$A$26:$G$35,7,FALSE()),Strategies!$B$8),G320)</f>
        <v>19600</v>
      </c>
      <c r="K320" s="3" t="n">
        <f aca="false">IF(G320="",1,0)</f>
        <v>0</v>
      </c>
      <c r="L320" s="3" t="n">
        <f aca="false">Clean!H320</f>
        <v>17</v>
      </c>
      <c r="M320" s="5" t="n">
        <f aca="false">Clean!I320</f>
        <v>39788</v>
      </c>
      <c r="N320" s="3" t="n">
        <f aca="false">IF(L320="",IF(M320="",Strategies!$B$6,DATEDIF(M320,DATE(2026,9,13),"y")),L320)</f>
        <v>17</v>
      </c>
      <c r="O320" s="2" t="str">
        <f aca="false">IF(L320&lt;&gt;"","observed",IF(M320&lt;&gt;"","derived from date","median (fallback)"))</f>
        <v>observed</v>
      </c>
      <c r="P320" s="4" t="n">
        <f aca="false">Clean!M320</f>
        <v>20048.18</v>
      </c>
      <c r="Q320" s="4" t="n">
        <f aca="false">IF(P320="",Strategies!$B$9,P320)</f>
        <v>20048.18</v>
      </c>
      <c r="R320" s="3" t="n">
        <f aca="false">IF(P320="",1,0)</f>
        <v>0</v>
      </c>
      <c r="S320" s="3" t="n">
        <f aca="false">Clean!U320</f>
        <v>687</v>
      </c>
      <c r="T320" s="3" t="n">
        <f aca="false">IF(S320="",Strategies!$B$10,S320)</f>
        <v>687</v>
      </c>
      <c r="U320" s="2" t="str">
        <f aca="false">Clean!J320</f>
        <v>Online Banking</v>
      </c>
      <c r="V320" s="2" t="str">
        <f aca="false">IF(U320="",Strategies!$B$11,U320)</f>
        <v>Online Banking</v>
      </c>
      <c r="W320" s="2" t="str">
        <f aca="false">IF(U320="","Unknown",U320)</f>
        <v>Online Banking</v>
      </c>
      <c r="X320" s="4" t="str">
        <f aca="false">Clean!Q320</f>
        <v/>
      </c>
      <c r="Y320" s="4" t="str">
        <f aca="false">Clean!R320</f>
        <v/>
      </c>
      <c r="Z320" s="4" t="n">
        <f aca="false">IF(X320="",IF(Y320="",0,""),X320)</f>
        <v>0</v>
      </c>
      <c r="AA320" s="4" t="n">
        <f aca="false">IF(Y320="",IF(X320="",0,IF(X320=0,0,ROUND(X320*Strategies!$B$12,2))),Y320)</f>
        <v>0</v>
      </c>
      <c r="AB320" s="2" t="str">
        <f aca="false">IF(AND(X320="",Y320=""),"no card (structural)",IF(X320="","limit missing – verify",IF(Y320="","spend imputed by ratio","complete")))</f>
        <v>no card (structural)</v>
      </c>
      <c r="AC320" s="4" t="n">
        <f aca="false">Clean!S320</f>
        <v>0</v>
      </c>
      <c r="AD320" s="4" t="n">
        <f aca="false">Clean!T320</f>
        <v>0</v>
      </c>
      <c r="AE320" s="4" t="n">
        <f aca="false">IF(AC320="",IF(AD320="",0,""),AC320)</f>
        <v>0</v>
      </c>
      <c r="AF320" s="4" t="n">
        <f aca="false">IF(AD320="",IF(AC320="",0,IF(AC320=0,0,ROUND(AC320*Strategies!$B$13,0))),AD320)</f>
        <v>0</v>
      </c>
      <c r="AG320" s="3" t="str">
        <f aca="false">Clean!V320</f>
        <v/>
      </c>
      <c r="AH320" s="3" t="n">
        <f aca="false">IF(AG320="",0,AG320)</f>
        <v>0</v>
      </c>
      <c r="AI320" s="3" t="n">
        <f aca="false">IF(AG320="",1,0)</f>
        <v>1</v>
      </c>
      <c r="AJ320" s="3" t="n">
        <f aca="false">Missing_Matrix!W320</f>
        <v>3</v>
      </c>
      <c r="AK320" s="2" t="str">
        <f aca="false">IF(AJ320=0,"keep","drop")</f>
        <v>drop</v>
      </c>
      <c r="AL320" s="2" t="str">
        <f aca="false">IF(Missing_Matrix!B320+Missing_Matrix!G320+Missing_Matrix!H320+Missing_Matrix!J320+Missing_Matrix!K320+Missing_Matrix!L320+Missing_Matrix!M320+Missing_Matrix!U320=0,"keep","drop")</f>
        <v>keep</v>
      </c>
    </row>
    <row r="321" customFormat="false" ht="15" hidden="false" customHeight="false" outlineLevel="0" collapsed="false">
      <c r="A321" s="2" t="str">
        <f aca="false">Clean!A321</f>
        <v>CL00320</v>
      </c>
      <c r="B321" s="3" t="n">
        <f aca="false">Clean!B321</f>
        <v>51</v>
      </c>
      <c r="C321" s="3" t="n">
        <f aca="false">IF(B321="",Strategies!$B$5,B321)</f>
        <v>51</v>
      </c>
      <c r="D321" s="3" t="n">
        <f aca="false">IF(B321="",1,0)</f>
        <v>0</v>
      </c>
      <c r="E321" s="2" t="str">
        <f aca="false">Clean!E321</f>
        <v>Employee</v>
      </c>
      <c r="F321" s="2" t="str">
        <f aca="false">IF(E321="","Unknown",E321)</f>
        <v>Employee</v>
      </c>
      <c r="G321" s="4" t="n">
        <f aca="false">Clean!G321</f>
        <v>38500</v>
      </c>
      <c r="H321" s="4" t="n">
        <f aca="false">IF(G321="",Strategies!$B$7,G321)</f>
        <v>38500</v>
      </c>
      <c r="I321" s="4" t="n">
        <f aca="false">IF(G321="",Strategies!$B$8,G321)</f>
        <v>38500</v>
      </c>
      <c r="J321" s="4" t="n">
        <f aca="false">IF(G321="",IFERROR(VLOOKUP(E321,Strategies!$A$26:$G$35,7,FALSE()),Strategies!$B$8),G321)</f>
        <v>38500</v>
      </c>
      <c r="K321" s="3" t="n">
        <f aca="false">IF(G321="",1,0)</f>
        <v>0</v>
      </c>
      <c r="L321" s="3" t="n">
        <f aca="false">Clean!H321</f>
        <v>9</v>
      </c>
      <c r="M321" s="5" t="n">
        <f aca="false">Clean!I321</f>
        <v>42672</v>
      </c>
      <c r="N321" s="3" t="n">
        <f aca="false">IF(L321="",IF(M321="",Strategies!$B$6,DATEDIF(M321,DATE(2026,9,13),"y")),L321)</f>
        <v>9</v>
      </c>
      <c r="O321" s="2" t="str">
        <f aca="false">IF(L321&lt;&gt;"","observed",IF(M321&lt;&gt;"","derived from date","median (fallback)"))</f>
        <v>observed</v>
      </c>
      <c r="P321" s="4" t="str">
        <f aca="false">Clean!M321</f>
        <v/>
      </c>
      <c r="Q321" s="4" t="n">
        <f aca="false">IF(P321="",Strategies!$B$9,P321)</f>
        <v>10652.68</v>
      </c>
      <c r="R321" s="3" t="n">
        <f aca="false">IF(P321="",1,0)</f>
        <v>1</v>
      </c>
      <c r="S321" s="3" t="str">
        <f aca="false">Clean!U321</f>
        <v/>
      </c>
      <c r="T321" s="3" t="n">
        <f aca="false">IF(S321="",Strategies!$B$10,S321)</f>
        <v>630</v>
      </c>
      <c r="U321" s="2" t="str">
        <f aca="false">Clean!J321</f>
        <v/>
      </c>
      <c r="V321" s="2" t="str">
        <f aca="false">IF(U321="",Strategies!$B$11,U321)</f>
        <v>App</v>
      </c>
      <c r="W321" s="2" t="str">
        <f aca="false">IF(U321="","Unknown",U321)</f>
        <v>Unknown</v>
      </c>
      <c r="X321" s="4" t="str">
        <f aca="false">Clean!Q321</f>
        <v/>
      </c>
      <c r="Y321" s="4" t="str">
        <f aca="false">Clean!R321</f>
        <v/>
      </c>
      <c r="Z321" s="4" t="n">
        <f aca="false">IF(X321="",IF(Y321="",0,""),X321)</f>
        <v>0</v>
      </c>
      <c r="AA321" s="4" t="n">
        <f aca="false">IF(Y321="",IF(X321="",0,IF(X321=0,0,ROUND(X321*Strategies!$B$12,2))),Y321)</f>
        <v>0</v>
      </c>
      <c r="AB321" s="2" t="str">
        <f aca="false">IF(AND(X321="",Y321=""),"no card (structural)",IF(X321="","limit missing – verify",IF(Y321="","spend imputed by ratio","complete")))</f>
        <v>no card (structural)</v>
      </c>
      <c r="AC321" s="4" t="str">
        <f aca="false">Clean!S321</f>
        <v/>
      </c>
      <c r="AD321" s="4" t="str">
        <f aca="false">Clean!T321</f>
        <v/>
      </c>
      <c r="AE321" s="4" t="n">
        <f aca="false">IF(AC321="",IF(AD321="",0,""),AC321)</f>
        <v>0</v>
      </c>
      <c r="AF321" s="4" t="n">
        <f aca="false">IF(AD321="",IF(AC321="",0,IF(AC321=0,0,ROUND(AC321*Strategies!$B$13,0))),AD321)</f>
        <v>0</v>
      </c>
      <c r="AG321" s="3" t="str">
        <f aca="false">Clean!V321</f>
        <v/>
      </c>
      <c r="AH321" s="3" t="n">
        <f aca="false">IF(AG321="",0,AG321)</f>
        <v>0</v>
      </c>
      <c r="AI321" s="3" t="n">
        <f aca="false">IF(AG321="",1,0)</f>
        <v>1</v>
      </c>
      <c r="AJ321" s="3" t="n">
        <f aca="false">Missing_Matrix!W321</f>
        <v>13</v>
      </c>
      <c r="AK321" s="2" t="str">
        <f aca="false">IF(AJ321=0,"keep","drop")</f>
        <v>drop</v>
      </c>
      <c r="AL321" s="2" t="str">
        <f aca="false">IF(Missing_Matrix!B321+Missing_Matrix!G321+Missing_Matrix!H321+Missing_Matrix!J321+Missing_Matrix!K321+Missing_Matrix!L321+Missing_Matrix!M321+Missing_Matrix!U321=0,"keep","drop")</f>
        <v>drop</v>
      </c>
    </row>
    <row r="322" customFormat="false" ht="15" hidden="false" customHeight="false" outlineLevel="0" collapsed="false">
      <c r="A322" s="2" t="str">
        <f aca="false">Clean!A322</f>
        <v>CL00321</v>
      </c>
      <c r="B322" s="3" t="n">
        <f aca="false">Clean!B322</f>
        <v>31</v>
      </c>
      <c r="C322" s="3" t="n">
        <f aca="false">IF(B322="",Strategies!$B$5,B322)</f>
        <v>31</v>
      </c>
      <c r="D322" s="3" t="n">
        <f aca="false">IF(B322="",1,0)</f>
        <v>0</v>
      </c>
      <c r="E322" s="2" t="str">
        <f aca="false">Clean!E322</f>
        <v>Teacher</v>
      </c>
      <c r="F322" s="2" t="str">
        <f aca="false">IF(E322="","Unknown",E322)</f>
        <v>Teacher</v>
      </c>
      <c r="G322" s="4" t="n">
        <f aca="false">Clean!G322</f>
        <v>41700</v>
      </c>
      <c r="H322" s="4" t="n">
        <f aca="false">IF(G322="",Strategies!$B$7,G322)</f>
        <v>41700</v>
      </c>
      <c r="I322" s="4" t="n">
        <f aca="false">IF(G322="",Strategies!$B$8,G322)</f>
        <v>41700</v>
      </c>
      <c r="J322" s="4" t="n">
        <f aca="false">IF(G322="",IFERROR(VLOOKUP(E322,Strategies!$A$26:$G$35,7,FALSE()),Strategies!$B$8),G322)</f>
        <v>41700</v>
      </c>
      <c r="K322" s="3" t="n">
        <f aca="false">IF(G322="",1,0)</f>
        <v>0</v>
      </c>
      <c r="L322" s="3" t="n">
        <f aca="false">Clean!H322</f>
        <v>9</v>
      </c>
      <c r="M322" s="5" t="n">
        <f aca="false">Clean!I322</f>
        <v>42643</v>
      </c>
      <c r="N322" s="3" t="n">
        <f aca="false">IF(L322="",IF(M322="",Strategies!$B$6,DATEDIF(M322,DATE(2026,9,13),"y")),L322)</f>
        <v>9</v>
      </c>
      <c r="O322" s="2" t="str">
        <f aca="false">IF(L322&lt;&gt;"","observed",IF(M322&lt;&gt;"","derived from date","median (fallback)"))</f>
        <v>observed</v>
      </c>
      <c r="P322" s="4" t="n">
        <f aca="false">Clean!M322</f>
        <v>0</v>
      </c>
      <c r="Q322" s="4" t="n">
        <f aca="false">IF(P322="",Strategies!$B$9,P322)</f>
        <v>0</v>
      </c>
      <c r="R322" s="3" t="n">
        <f aca="false">IF(P322="",1,0)</f>
        <v>0</v>
      </c>
      <c r="S322" s="3" t="n">
        <f aca="false">Clean!U322</f>
        <v>703</v>
      </c>
      <c r="T322" s="3" t="n">
        <f aca="false">IF(S322="",Strategies!$B$10,S322)</f>
        <v>703</v>
      </c>
      <c r="U322" s="2" t="str">
        <f aca="false">Clean!J322</f>
        <v>App</v>
      </c>
      <c r="V322" s="2" t="str">
        <f aca="false">IF(U322="",Strategies!$B$11,U322)</f>
        <v>App</v>
      </c>
      <c r="W322" s="2" t="str">
        <f aca="false">IF(U322="","Unknown",U322)</f>
        <v>App</v>
      </c>
      <c r="X322" s="4" t="str">
        <f aca="false">Clean!Q322</f>
        <v/>
      </c>
      <c r="Y322" s="4" t="str">
        <f aca="false">Clean!R322</f>
        <v/>
      </c>
      <c r="Z322" s="4" t="n">
        <f aca="false">IF(X322="",IF(Y322="",0,""),X322)</f>
        <v>0</v>
      </c>
      <c r="AA322" s="4" t="n">
        <f aca="false">IF(Y322="",IF(X322="",0,IF(X322=0,0,ROUND(X322*Strategies!$B$12,2))),Y322)</f>
        <v>0</v>
      </c>
      <c r="AB322" s="2" t="str">
        <f aca="false">IF(AND(X322="",Y322=""),"no card (structural)",IF(X322="","limit missing – verify",IF(Y322="","spend imputed by ratio","complete")))</f>
        <v>no card (structural)</v>
      </c>
      <c r="AC322" s="4" t="str">
        <f aca="false">Clean!S322</f>
        <v/>
      </c>
      <c r="AD322" s="4" t="str">
        <f aca="false">Clean!T322</f>
        <v/>
      </c>
      <c r="AE322" s="4" t="n">
        <f aca="false">IF(AC322="",IF(AD322="",0,""),AC322)</f>
        <v>0</v>
      </c>
      <c r="AF322" s="4" t="n">
        <f aca="false">IF(AD322="",IF(AC322="",0,IF(AC322=0,0,ROUND(AC322*Strategies!$B$13,0))),AD322)</f>
        <v>0</v>
      </c>
      <c r="AG322" s="3" t="str">
        <f aca="false">Clean!V322</f>
        <v/>
      </c>
      <c r="AH322" s="3" t="n">
        <f aca="false">IF(AG322="",0,AG322)</f>
        <v>0</v>
      </c>
      <c r="AI322" s="3" t="n">
        <f aca="false">IF(AG322="",1,0)</f>
        <v>1</v>
      </c>
      <c r="AJ322" s="3" t="n">
        <f aca="false">Missing_Matrix!W322</f>
        <v>6</v>
      </c>
      <c r="AK322" s="2" t="str">
        <f aca="false">IF(AJ322=0,"keep","drop")</f>
        <v>drop</v>
      </c>
      <c r="AL322" s="2" t="str">
        <f aca="false">IF(Missing_Matrix!B322+Missing_Matrix!G322+Missing_Matrix!H322+Missing_Matrix!J322+Missing_Matrix!K322+Missing_Matrix!L322+Missing_Matrix!M322+Missing_Matrix!U322=0,"keep","drop")</f>
        <v>drop</v>
      </c>
    </row>
    <row r="323" customFormat="false" ht="15" hidden="false" customHeight="false" outlineLevel="0" collapsed="false">
      <c r="A323" s="2" t="str">
        <f aca="false">Clean!A323</f>
        <v>CL00322</v>
      </c>
      <c r="B323" s="3" t="n">
        <f aca="false">Clean!B323</f>
        <v>29</v>
      </c>
      <c r="C323" s="3" t="n">
        <f aca="false">IF(B323="",Strategies!$B$5,B323)</f>
        <v>29</v>
      </c>
      <c r="D323" s="3" t="n">
        <f aca="false">IF(B323="",1,0)</f>
        <v>0</v>
      </c>
      <c r="E323" s="2" t="str">
        <f aca="false">Clean!E323</f>
        <v>Unemployed</v>
      </c>
      <c r="F323" s="2" t="str">
        <f aca="false">IF(E323="","Unknown",E323)</f>
        <v>Unemployed</v>
      </c>
      <c r="G323" s="4" t="n">
        <f aca="false">Clean!G323</f>
        <v>5100</v>
      </c>
      <c r="H323" s="4" t="n">
        <f aca="false">IF(G323="",Strategies!$B$7,G323)</f>
        <v>5100</v>
      </c>
      <c r="I323" s="4" t="n">
        <f aca="false">IF(G323="",Strategies!$B$8,G323)</f>
        <v>5100</v>
      </c>
      <c r="J323" s="4" t="n">
        <f aca="false">IF(G323="",IFERROR(VLOOKUP(E323,Strategies!$A$26:$G$35,7,FALSE()),Strategies!$B$8),G323)</f>
        <v>5100</v>
      </c>
      <c r="K323" s="3" t="n">
        <f aca="false">IF(G323="",1,0)</f>
        <v>0</v>
      </c>
      <c r="L323" s="3" t="n">
        <f aca="false">Clean!H323</f>
        <v>3</v>
      </c>
      <c r="M323" s="5" t="n">
        <f aca="false">Clean!I323</f>
        <v>44972</v>
      </c>
      <c r="N323" s="3" t="n">
        <f aca="false">IF(L323="",IF(M323="",Strategies!$B$6,DATEDIF(M323,DATE(2026,9,13),"y")),L323)</f>
        <v>3</v>
      </c>
      <c r="O323" s="2" t="str">
        <f aca="false">IF(L323&lt;&gt;"","observed",IF(M323&lt;&gt;"","derived from date","median (fallback)"))</f>
        <v>observed</v>
      </c>
      <c r="P323" s="4" t="n">
        <f aca="false">Clean!M323</f>
        <v>1110.69</v>
      </c>
      <c r="Q323" s="4" t="n">
        <f aca="false">IF(P323="",Strategies!$B$9,P323)</f>
        <v>1110.69</v>
      </c>
      <c r="R323" s="3" t="n">
        <f aca="false">IF(P323="",1,0)</f>
        <v>0</v>
      </c>
      <c r="S323" s="3" t="n">
        <f aca="false">Clean!U323</f>
        <v>505</v>
      </c>
      <c r="T323" s="3" t="n">
        <f aca="false">IF(S323="",Strategies!$B$10,S323)</f>
        <v>505</v>
      </c>
      <c r="U323" s="2" t="str">
        <f aca="false">Clean!J323</f>
        <v>Branch</v>
      </c>
      <c r="V323" s="2" t="str">
        <f aca="false">IF(U323="",Strategies!$B$11,U323)</f>
        <v>Branch</v>
      </c>
      <c r="W323" s="2" t="str">
        <f aca="false">IF(U323="","Unknown",U323)</f>
        <v>Branch</v>
      </c>
      <c r="X323" s="4" t="n">
        <f aca="false">Clean!Q323</f>
        <v>1000</v>
      </c>
      <c r="Y323" s="4" t="n">
        <f aca="false">Clean!R323</f>
        <v>183.08</v>
      </c>
      <c r="Z323" s="4" t="n">
        <f aca="false">IF(X323="",IF(Y323="",0,""),X323)</f>
        <v>1000</v>
      </c>
      <c r="AA323" s="4" t="n">
        <f aca="false">IF(Y323="",IF(X323="",0,IF(X323=0,0,ROUND(X323*Strategies!$B$12,2))),Y323)</f>
        <v>183.08</v>
      </c>
      <c r="AB323" s="2" t="str">
        <f aca="false">IF(AND(X323="",Y323=""),"no card (structural)",IF(X323="","limit missing – verify",IF(Y323="","spend imputed by ratio","complete")))</f>
        <v>complete</v>
      </c>
      <c r="AC323" s="4" t="str">
        <f aca="false">Clean!S323</f>
        <v/>
      </c>
      <c r="AD323" s="4" t="str">
        <f aca="false">Clean!T323</f>
        <v/>
      </c>
      <c r="AE323" s="4" t="n">
        <f aca="false">IF(AC323="",IF(AD323="",0,""),AC323)</f>
        <v>0</v>
      </c>
      <c r="AF323" s="4" t="n">
        <f aca="false">IF(AD323="",IF(AC323="",0,IF(AC323=0,0,ROUND(AC323*Strategies!$B$13,0))),AD323)</f>
        <v>0</v>
      </c>
      <c r="AG323" s="3" t="n">
        <f aca="false">Clean!V323</f>
        <v>1</v>
      </c>
      <c r="AH323" s="3" t="n">
        <f aca="false">IF(AG323="",0,AG323)</f>
        <v>1</v>
      </c>
      <c r="AI323" s="3" t="n">
        <f aca="false">IF(AG323="",1,0)</f>
        <v>0</v>
      </c>
      <c r="AJ323" s="3" t="n">
        <f aca="false">Missing_Matrix!W323</f>
        <v>2</v>
      </c>
      <c r="AK323" s="2" t="str">
        <f aca="false">IF(AJ323=0,"keep","drop")</f>
        <v>drop</v>
      </c>
      <c r="AL323" s="2" t="str">
        <f aca="false">IF(Missing_Matrix!B323+Missing_Matrix!G323+Missing_Matrix!H323+Missing_Matrix!J323+Missing_Matrix!K323+Missing_Matrix!L323+Missing_Matrix!M323+Missing_Matrix!U323=0,"keep","drop")</f>
        <v>keep</v>
      </c>
    </row>
    <row r="324" customFormat="false" ht="15" hidden="false" customHeight="false" outlineLevel="0" collapsed="false">
      <c r="A324" s="2" t="str">
        <f aca="false">Clean!A324</f>
        <v>CL00323</v>
      </c>
      <c r="B324" s="3" t="n">
        <f aca="false">Clean!B324</f>
        <v>29</v>
      </c>
      <c r="C324" s="3" t="n">
        <f aca="false">IF(B324="",Strategies!$B$5,B324)</f>
        <v>29</v>
      </c>
      <c r="D324" s="3" t="n">
        <f aca="false">IF(B324="",1,0)</f>
        <v>0</v>
      </c>
      <c r="E324" s="2" t="str">
        <f aca="false">Clean!E324</f>
        <v>Employee</v>
      </c>
      <c r="F324" s="2" t="str">
        <f aca="false">IF(E324="","Unknown",E324)</f>
        <v>Employee</v>
      </c>
      <c r="G324" s="4" t="n">
        <f aca="false">Clean!G324</f>
        <v>32400</v>
      </c>
      <c r="H324" s="4" t="n">
        <f aca="false">IF(G324="",Strategies!$B$7,G324)</f>
        <v>32400</v>
      </c>
      <c r="I324" s="4" t="n">
        <f aca="false">IF(G324="",Strategies!$B$8,G324)</f>
        <v>32400</v>
      </c>
      <c r="J324" s="4" t="n">
        <f aca="false">IF(G324="",IFERROR(VLOOKUP(E324,Strategies!$A$26:$G$35,7,FALSE()),Strategies!$B$8),G324)</f>
        <v>32400</v>
      </c>
      <c r="K324" s="3" t="n">
        <f aca="false">IF(G324="",1,0)</f>
        <v>0</v>
      </c>
      <c r="L324" s="3" t="n">
        <f aca="false">Clean!H324</f>
        <v>5</v>
      </c>
      <c r="M324" s="5" t="n">
        <f aca="false">Clean!I324</f>
        <v>44136</v>
      </c>
      <c r="N324" s="3" t="n">
        <f aca="false">IF(L324="",IF(M324="",Strategies!$B$6,DATEDIF(M324,DATE(2026,9,13),"y")),L324)</f>
        <v>5</v>
      </c>
      <c r="O324" s="2" t="str">
        <f aca="false">IF(L324&lt;&gt;"","observed",IF(M324&lt;&gt;"","derived from date","median (fallback)"))</f>
        <v>observed</v>
      </c>
      <c r="P324" s="4" t="n">
        <f aca="false">Clean!M324</f>
        <v>0</v>
      </c>
      <c r="Q324" s="4" t="n">
        <f aca="false">IF(P324="",Strategies!$B$9,P324)</f>
        <v>0</v>
      </c>
      <c r="R324" s="3" t="n">
        <f aca="false">IF(P324="",1,0)</f>
        <v>0</v>
      </c>
      <c r="S324" s="3" t="n">
        <f aca="false">Clean!U324</f>
        <v>575</v>
      </c>
      <c r="T324" s="3" t="n">
        <f aca="false">IF(S324="",Strategies!$B$10,S324)</f>
        <v>575</v>
      </c>
      <c r="U324" s="2" t="str">
        <f aca="false">Clean!J324</f>
        <v>Branch</v>
      </c>
      <c r="V324" s="2" t="str">
        <f aca="false">IF(U324="",Strategies!$B$11,U324)</f>
        <v>Branch</v>
      </c>
      <c r="W324" s="2" t="str">
        <f aca="false">IF(U324="","Unknown",U324)</f>
        <v>Branch</v>
      </c>
      <c r="X324" s="4" t="str">
        <f aca="false">Clean!Q324</f>
        <v/>
      </c>
      <c r="Y324" s="4" t="str">
        <f aca="false">Clean!R324</f>
        <v/>
      </c>
      <c r="Z324" s="4" t="n">
        <f aca="false">IF(X324="",IF(Y324="",0,""),X324)</f>
        <v>0</v>
      </c>
      <c r="AA324" s="4" t="n">
        <f aca="false">IF(Y324="",IF(X324="",0,IF(X324=0,0,ROUND(X324*Strategies!$B$12,2))),Y324)</f>
        <v>0</v>
      </c>
      <c r="AB324" s="2" t="str">
        <f aca="false">IF(AND(X324="",Y324=""),"no card (structural)",IF(X324="","limit missing – verify",IF(Y324="","spend imputed by ratio","complete")))</f>
        <v>no card (structural)</v>
      </c>
      <c r="AC324" s="4" t="n">
        <f aca="false">Clean!S324</f>
        <v>93000</v>
      </c>
      <c r="AD324" s="4" t="n">
        <f aca="false">Clean!T324</f>
        <v>544</v>
      </c>
      <c r="AE324" s="4" t="n">
        <f aca="false">IF(AC324="",IF(AD324="",0,""),AC324)</f>
        <v>93000</v>
      </c>
      <c r="AF324" s="4" t="n">
        <f aca="false">IF(AD324="",IF(AC324="",0,IF(AC324=0,0,ROUND(AC324*Strategies!$B$13,0))),AD324)</f>
        <v>544</v>
      </c>
      <c r="AG324" s="3" t="str">
        <f aca="false">Clean!V324</f>
        <v/>
      </c>
      <c r="AH324" s="3" t="n">
        <f aca="false">IF(AG324="",0,AG324)</f>
        <v>0</v>
      </c>
      <c r="AI324" s="3" t="n">
        <f aca="false">IF(AG324="",1,0)</f>
        <v>1</v>
      </c>
      <c r="AJ324" s="3" t="n">
        <f aca="false">Missing_Matrix!W324</f>
        <v>3</v>
      </c>
      <c r="AK324" s="2" t="str">
        <f aca="false">IF(AJ324=0,"keep","drop")</f>
        <v>drop</v>
      </c>
      <c r="AL324" s="2" t="str">
        <f aca="false">IF(Missing_Matrix!B324+Missing_Matrix!G324+Missing_Matrix!H324+Missing_Matrix!J324+Missing_Matrix!K324+Missing_Matrix!L324+Missing_Matrix!M324+Missing_Matrix!U324=0,"keep","drop")</f>
        <v>keep</v>
      </c>
    </row>
    <row r="325" customFormat="false" ht="15" hidden="false" customHeight="false" outlineLevel="0" collapsed="false">
      <c r="A325" s="2" t="str">
        <f aca="false">Clean!A325</f>
        <v>CL00324</v>
      </c>
      <c r="B325" s="3" t="n">
        <f aca="false">Clean!B325</f>
        <v>51</v>
      </c>
      <c r="C325" s="3" t="n">
        <f aca="false">IF(B325="",Strategies!$B$5,B325)</f>
        <v>51</v>
      </c>
      <c r="D325" s="3" t="n">
        <f aca="false">IF(B325="",1,0)</f>
        <v>0</v>
      </c>
      <c r="E325" s="2" t="str">
        <f aca="false">Clean!E325</f>
        <v>Self-employed</v>
      </c>
      <c r="F325" s="2" t="str">
        <f aca="false">IF(E325="","Unknown",E325)</f>
        <v>Self-employed</v>
      </c>
      <c r="G325" s="4" t="n">
        <f aca="false">Clean!G325</f>
        <v>52000</v>
      </c>
      <c r="H325" s="4" t="n">
        <f aca="false">IF(G325="",Strategies!$B$7,G325)</f>
        <v>52000</v>
      </c>
      <c r="I325" s="4" t="n">
        <f aca="false">IF(G325="",Strategies!$B$8,G325)</f>
        <v>52000</v>
      </c>
      <c r="J325" s="4" t="n">
        <f aca="false">IF(G325="",IFERROR(VLOOKUP(E325,Strategies!$A$26:$G$35,7,FALSE()),Strategies!$B$8),G325)</f>
        <v>52000</v>
      </c>
      <c r="K325" s="3" t="n">
        <f aca="false">IF(G325="",1,0)</f>
        <v>0</v>
      </c>
      <c r="L325" s="3" t="n">
        <f aca="false">Clean!H325</f>
        <v>9</v>
      </c>
      <c r="M325" s="5" t="n">
        <f aca="false">Clean!I325</f>
        <v>42773</v>
      </c>
      <c r="N325" s="3" t="n">
        <f aca="false">IF(L325="",IF(M325="",Strategies!$B$6,DATEDIF(M325,DATE(2026,9,13),"y")),L325)</f>
        <v>9</v>
      </c>
      <c r="O325" s="2" t="str">
        <f aca="false">IF(L325&lt;&gt;"","observed",IF(M325&lt;&gt;"","derived from date","median (fallback)"))</f>
        <v>observed</v>
      </c>
      <c r="P325" s="4" t="n">
        <f aca="false">Clean!M325</f>
        <v>0</v>
      </c>
      <c r="Q325" s="4" t="n">
        <f aca="false">IF(P325="",Strategies!$B$9,P325)</f>
        <v>0</v>
      </c>
      <c r="R325" s="3" t="n">
        <f aca="false">IF(P325="",1,0)</f>
        <v>0</v>
      </c>
      <c r="S325" s="3" t="n">
        <f aca="false">Clean!U325</f>
        <v>631</v>
      </c>
      <c r="T325" s="3" t="n">
        <f aca="false">IF(S325="",Strategies!$B$10,S325)</f>
        <v>631</v>
      </c>
      <c r="U325" s="2" t="str">
        <f aca="false">Clean!J325</f>
        <v>Online Banking</v>
      </c>
      <c r="V325" s="2" t="str">
        <f aca="false">IF(U325="",Strategies!$B$11,U325)</f>
        <v>Online Banking</v>
      </c>
      <c r="W325" s="2" t="str">
        <f aca="false">IF(U325="","Unknown",U325)</f>
        <v>Online Banking</v>
      </c>
      <c r="X325" s="4" t="n">
        <f aca="false">Clean!Q325</f>
        <v>13000</v>
      </c>
      <c r="Y325" s="4" t="n">
        <f aca="false">Clean!R325</f>
        <v>8183.19</v>
      </c>
      <c r="Z325" s="4" t="n">
        <f aca="false">IF(X325="",IF(Y325="",0,""),X325)</f>
        <v>13000</v>
      </c>
      <c r="AA325" s="4" t="n">
        <f aca="false">IF(Y325="",IF(X325="",0,IF(X325=0,0,ROUND(X325*Strategies!$B$12,2))),Y325)</f>
        <v>8183.19</v>
      </c>
      <c r="AB325" s="2" t="str">
        <f aca="false">IF(AND(X325="",Y325=""),"no card (structural)",IF(X325="","limit missing – verify",IF(Y325="","spend imputed by ratio","complete")))</f>
        <v>complete</v>
      </c>
      <c r="AC325" s="4" t="n">
        <f aca="false">Clean!S325</f>
        <v>0</v>
      </c>
      <c r="AD325" s="4" t="n">
        <f aca="false">Clean!T325</f>
        <v>0</v>
      </c>
      <c r="AE325" s="4" t="n">
        <f aca="false">IF(AC325="",IF(AD325="",0,""),AC325)</f>
        <v>0</v>
      </c>
      <c r="AF325" s="4" t="n">
        <f aca="false">IF(AD325="",IF(AC325="",0,IF(AC325=0,0,ROUND(AC325*Strategies!$B$13,0))),AD325)</f>
        <v>0</v>
      </c>
      <c r="AG325" s="3" t="n">
        <f aca="false">Clean!V325</f>
        <v>0</v>
      </c>
      <c r="AH325" s="3" t="n">
        <f aca="false">IF(AG325="",0,AG325)</f>
        <v>0</v>
      </c>
      <c r="AI325" s="3" t="n">
        <f aca="false">IF(AG325="",1,0)</f>
        <v>0</v>
      </c>
      <c r="AJ325" s="3" t="n">
        <f aca="false">Missing_Matrix!W325</f>
        <v>0</v>
      </c>
      <c r="AK325" s="2" t="str">
        <f aca="false">IF(AJ325=0,"keep","drop")</f>
        <v>keep</v>
      </c>
      <c r="AL325" s="2" t="str">
        <f aca="false">IF(Missing_Matrix!B325+Missing_Matrix!G325+Missing_Matrix!H325+Missing_Matrix!J325+Missing_Matrix!K325+Missing_Matrix!L325+Missing_Matrix!M325+Missing_Matrix!U325=0,"keep","drop")</f>
        <v>keep</v>
      </c>
    </row>
    <row r="326" customFormat="false" ht="15" hidden="false" customHeight="false" outlineLevel="0" collapsed="false">
      <c r="A326" s="2" t="str">
        <f aca="false">Clean!A326</f>
        <v>CL00325</v>
      </c>
      <c r="B326" s="3" t="n">
        <f aca="false">Clean!B326</f>
        <v>69</v>
      </c>
      <c r="C326" s="3" t="n">
        <f aca="false">IF(B326="",Strategies!$B$5,B326)</f>
        <v>69</v>
      </c>
      <c r="D326" s="3" t="n">
        <f aca="false">IF(B326="",1,0)</f>
        <v>0</v>
      </c>
      <c r="E326" s="2" t="str">
        <f aca="false">Clean!E326</f>
        <v>Retired</v>
      </c>
      <c r="F326" s="2" t="str">
        <f aca="false">IF(E326="","Unknown",E326)</f>
        <v>Retired</v>
      </c>
      <c r="G326" s="4" t="n">
        <f aca="false">Clean!G326</f>
        <v>19900</v>
      </c>
      <c r="H326" s="4" t="n">
        <f aca="false">IF(G326="",Strategies!$B$7,G326)</f>
        <v>19900</v>
      </c>
      <c r="I326" s="4" t="n">
        <f aca="false">IF(G326="",Strategies!$B$8,G326)</f>
        <v>19900</v>
      </c>
      <c r="J326" s="4" t="n">
        <f aca="false">IF(G326="",IFERROR(VLOOKUP(E326,Strategies!$A$26:$G$35,7,FALSE()),Strategies!$B$8),G326)</f>
        <v>19900</v>
      </c>
      <c r="K326" s="3" t="n">
        <f aca="false">IF(G326="",1,0)</f>
        <v>0</v>
      </c>
      <c r="L326" s="3" t="n">
        <f aca="false">Clean!H326</f>
        <v>16</v>
      </c>
      <c r="M326" s="5" t="n">
        <f aca="false">Clean!I326</f>
        <v>40206</v>
      </c>
      <c r="N326" s="3" t="n">
        <f aca="false">IF(L326="",IF(M326="",Strategies!$B$6,DATEDIF(M326,DATE(2026,9,13),"y")),L326)</f>
        <v>16</v>
      </c>
      <c r="O326" s="2" t="str">
        <f aca="false">IF(L326&lt;&gt;"","observed",IF(M326&lt;&gt;"","derived from date","median (fallback)"))</f>
        <v>observed</v>
      </c>
      <c r="P326" s="4" t="n">
        <f aca="false">Clean!M326</f>
        <v>42851.97</v>
      </c>
      <c r="Q326" s="4" t="n">
        <f aca="false">IF(P326="",Strategies!$B$9,P326)</f>
        <v>42851.97</v>
      </c>
      <c r="R326" s="3" t="n">
        <f aca="false">IF(P326="",1,0)</f>
        <v>0</v>
      </c>
      <c r="S326" s="3" t="n">
        <f aca="false">Clean!U326</f>
        <v>534</v>
      </c>
      <c r="T326" s="3" t="n">
        <f aca="false">IF(S326="",Strategies!$B$10,S326)</f>
        <v>534</v>
      </c>
      <c r="U326" s="2" t="str">
        <f aca="false">Clean!J326</f>
        <v>App</v>
      </c>
      <c r="V326" s="2" t="str">
        <f aca="false">IF(U326="",Strategies!$B$11,U326)</f>
        <v>App</v>
      </c>
      <c r="W326" s="2" t="str">
        <f aca="false">IF(U326="","Unknown",U326)</f>
        <v>App</v>
      </c>
      <c r="X326" s="4" t="str">
        <f aca="false">Clean!Q326</f>
        <v/>
      </c>
      <c r="Y326" s="4" t="str">
        <f aca="false">Clean!R326</f>
        <v/>
      </c>
      <c r="Z326" s="4" t="n">
        <f aca="false">IF(X326="",IF(Y326="",0,""),X326)</f>
        <v>0</v>
      </c>
      <c r="AA326" s="4" t="n">
        <f aca="false">IF(Y326="",IF(X326="",0,IF(X326=0,0,ROUND(X326*Strategies!$B$12,2))),Y326)</f>
        <v>0</v>
      </c>
      <c r="AB326" s="2" t="str">
        <f aca="false">IF(AND(X326="",Y326=""),"no card (structural)",IF(X326="","limit missing – verify",IF(Y326="","spend imputed by ratio","complete")))</f>
        <v>no card (structural)</v>
      </c>
      <c r="AC326" s="4" t="str">
        <f aca="false">Clean!S326</f>
        <v/>
      </c>
      <c r="AD326" s="4" t="str">
        <f aca="false">Clean!T326</f>
        <v/>
      </c>
      <c r="AE326" s="4" t="n">
        <f aca="false">IF(AC326="",IF(AD326="",0,""),AC326)</f>
        <v>0</v>
      </c>
      <c r="AF326" s="4" t="n">
        <f aca="false">IF(AD326="",IF(AC326="",0,IF(AC326=0,0,ROUND(AC326*Strategies!$B$13,0))),AD326)</f>
        <v>0</v>
      </c>
      <c r="AG326" s="3" t="n">
        <f aca="false">Clean!V326</f>
        <v>1</v>
      </c>
      <c r="AH326" s="3" t="n">
        <f aca="false">IF(AG326="",0,AG326)</f>
        <v>1</v>
      </c>
      <c r="AI326" s="3" t="n">
        <f aca="false">IF(AG326="",1,0)</f>
        <v>0</v>
      </c>
      <c r="AJ326" s="3" t="n">
        <f aca="false">Missing_Matrix!W326</f>
        <v>4</v>
      </c>
      <c r="AK326" s="2" t="str">
        <f aca="false">IF(AJ326=0,"keep","drop")</f>
        <v>drop</v>
      </c>
      <c r="AL326" s="2" t="str">
        <f aca="false">IF(Missing_Matrix!B326+Missing_Matrix!G326+Missing_Matrix!H326+Missing_Matrix!J326+Missing_Matrix!K326+Missing_Matrix!L326+Missing_Matrix!M326+Missing_Matrix!U326=0,"keep","drop")</f>
        <v>keep</v>
      </c>
    </row>
    <row r="327" customFormat="false" ht="15" hidden="false" customHeight="false" outlineLevel="0" collapsed="false">
      <c r="A327" s="2" t="str">
        <f aca="false">Clean!A327</f>
        <v>CL00326</v>
      </c>
      <c r="B327" s="3" t="n">
        <f aca="false">Clean!B327</f>
        <v>66</v>
      </c>
      <c r="C327" s="3" t="n">
        <f aca="false">IF(B327="",Strategies!$B$5,B327)</f>
        <v>66</v>
      </c>
      <c r="D327" s="3" t="n">
        <f aca="false">IF(B327="",1,0)</f>
        <v>0</v>
      </c>
      <c r="E327" s="2" t="str">
        <f aca="false">Clean!E327</f>
        <v>Retired</v>
      </c>
      <c r="F327" s="2" t="str">
        <f aca="false">IF(E327="","Unknown",E327)</f>
        <v>Retired</v>
      </c>
      <c r="G327" s="4" t="n">
        <f aca="false">Clean!G327</f>
        <v>25000</v>
      </c>
      <c r="H327" s="4" t="n">
        <f aca="false">IF(G327="",Strategies!$B$7,G327)</f>
        <v>25000</v>
      </c>
      <c r="I327" s="4" t="n">
        <f aca="false">IF(G327="",Strategies!$B$8,G327)</f>
        <v>25000</v>
      </c>
      <c r="J327" s="4" t="n">
        <f aca="false">IF(G327="",IFERROR(VLOOKUP(E327,Strategies!$A$26:$G$35,7,FALSE()),Strategies!$B$8),G327)</f>
        <v>25000</v>
      </c>
      <c r="K327" s="3" t="n">
        <f aca="false">IF(G327="",1,0)</f>
        <v>0</v>
      </c>
      <c r="L327" s="3" t="n">
        <f aca="false">Clean!H327</f>
        <v>26</v>
      </c>
      <c r="M327" s="5" t="n">
        <f aca="false">Clean!I327</f>
        <v>36580</v>
      </c>
      <c r="N327" s="3" t="n">
        <f aca="false">IF(L327="",IF(M327="",Strategies!$B$6,DATEDIF(M327,DATE(2026,9,13),"y")),L327)</f>
        <v>26</v>
      </c>
      <c r="O327" s="2" t="str">
        <f aca="false">IF(L327&lt;&gt;"","observed",IF(M327&lt;&gt;"","derived from date","median (fallback)"))</f>
        <v>observed</v>
      </c>
      <c r="P327" s="4" t="n">
        <f aca="false">Clean!M327</f>
        <v>59108.13</v>
      </c>
      <c r="Q327" s="4" t="n">
        <f aca="false">IF(P327="",Strategies!$B$9,P327)</f>
        <v>59108.13</v>
      </c>
      <c r="R327" s="3" t="n">
        <f aca="false">IF(P327="",1,0)</f>
        <v>0</v>
      </c>
      <c r="S327" s="3" t="n">
        <f aca="false">Clean!U327</f>
        <v>660</v>
      </c>
      <c r="T327" s="3" t="n">
        <f aca="false">IF(S327="",Strategies!$B$10,S327)</f>
        <v>660</v>
      </c>
      <c r="U327" s="2" t="str">
        <f aca="false">Clean!J327</f>
        <v>Online Banking</v>
      </c>
      <c r="V327" s="2" t="str">
        <f aca="false">IF(U327="",Strategies!$B$11,U327)</f>
        <v>Online Banking</v>
      </c>
      <c r="W327" s="2" t="str">
        <f aca="false">IF(U327="","Unknown",U327)</f>
        <v>Online Banking</v>
      </c>
      <c r="X327" s="4" t="n">
        <f aca="false">Clean!Q327</f>
        <v>0</v>
      </c>
      <c r="Y327" s="4" t="n">
        <f aca="false">Clean!R327</f>
        <v>0</v>
      </c>
      <c r="Z327" s="4" t="n">
        <f aca="false">IF(X327="",IF(Y327="",0,""),X327)</f>
        <v>0</v>
      </c>
      <c r="AA327" s="4" t="n">
        <f aca="false">IF(Y327="",IF(X327="",0,IF(X327=0,0,ROUND(X327*Strategies!$B$12,2))),Y327)</f>
        <v>0</v>
      </c>
      <c r="AB327" s="2" t="str">
        <f aca="false">IF(AND(X327="",Y327=""),"no card (structural)",IF(X327="","limit missing – verify",IF(Y327="","spend imputed by ratio","complete")))</f>
        <v>complete</v>
      </c>
      <c r="AC327" s="4" t="str">
        <f aca="false">Clean!S327</f>
        <v/>
      </c>
      <c r="AD327" s="4" t="str">
        <f aca="false">Clean!T327</f>
        <v/>
      </c>
      <c r="AE327" s="4" t="n">
        <f aca="false">IF(AC327="",IF(AD327="",0,""),AC327)</f>
        <v>0</v>
      </c>
      <c r="AF327" s="4" t="n">
        <f aca="false">IF(AD327="",IF(AC327="",0,IF(AC327=0,0,ROUND(AC327*Strategies!$B$13,0))),AD327)</f>
        <v>0</v>
      </c>
      <c r="AG327" s="3" t="str">
        <f aca="false">Clean!V327</f>
        <v/>
      </c>
      <c r="AH327" s="3" t="n">
        <f aca="false">IF(AG327="",0,AG327)</f>
        <v>0</v>
      </c>
      <c r="AI327" s="3" t="n">
        <f aca="false">IF(AG327="",1,0)</f>
        <v>1</v>
      </c>
      <c r="AJ327" s="3" t="n">
        <f aca="false">Missing_Matrix!W327</f>
        <v>3</v>
      </c>
      <c r="AK327" s="2" t="str">
        <f aca="false">IF(AJ327=0,"keep","drop")</f>
        <v>drop</v>
      </c>
      <c r="AL327" s="2" t="str">
        <f aca="false">IF(Missing_Matrix!B327+Missing_Matrix!G327+Missing_Matrix!H327+Missing_Matrix!J327+Missing_Matrix!K327+Missing_Matrix!L327+Missing_Matrix!M327+Missing_Matrix!U327=0,"keep","drop")</f>
        <v>keep</v>
      </c>
    </row>
    <row r="328" customFormat="false" ht="15" hidden="false" customHeight="false" outlineLevel="0" collapsed="false">
      <c r="A328" s="2" t="str">
        <f aca="false">Clean!A328</f>
        <v>CL00327</v>
      </c>
      <c r="B328" s="3" t="n">
        <f aca="false">Clean!B328</f>
        <v>41</v>
      </c>
      <c r="C328" s="3" t="n">
        <f aca="false">IF(B328="",Strategies!$B$5,B328)</f>
        <v>41</v>
      </c>
      <c r="D328" s="3" t="n">
        <f aca="false">IF(B328="",1,0)</f>
        <v>0</v>
      </c>
      <c r="E328" s="2" t="str">
        <f aca="false">Clean!E328</f>
        <v>Business owner</v>
      </c>
      <c r="F328" s="2" t="str">
        <f aca="false">IF(E328="","Unknown",E328)</f>
        <v>Business owner</v>
      </c>
      <c r="G328" s="4" t="n">
        <f aca="false">Clean!G328</f>
        <v>47300</v>
      </c>
      <c r="H328" s="4" t="n">
        <f aca="false">IF(G328="",Strategies!$B$7,G328)</f>
        <v>47300</v>
      </c>
      <c r="I328" s="4" t="n">
        <f aca="false">IF(G328="",Strategies!$B$8,G328)</f>
        <v>47300</v>
      </c>
      <c r="J328" s="4" t="n">
        <f aca="false">IF(G328="",IFERROR(VLOOKUP(E328,Strategies!$A$26:$G$35,7,FALSE()),Strategies!$B$8),G328)</f>
        <v>47300</v>
      </c>
      <c r="K328" s="3" t="n">
        <f aca="false">IF(G328="",1,0)</f>
        <v>0</v>
      </c>
      <c r="L328" s="3" t="n">
        <f aca="false">Clean!H328</f>
        <v>12</v>
      </c>
      <c r="M328" s="5" t="n">
        <f aca="false">Clean!I328</f>
        <v>41655</v>
      </c>
      <c r="N328" s="3" t="n">
        <f aca="false">IF(L328="",IF(M328="",Strategies!$B$6,DATEDIF(M328,DATE(2026,9,13),"y")),L328)</f>
        <v>12</v>
      </c>
      <c r="O328" s="2" t="str">
        <f aca="false">IF(L328&lt;&gt;"","observed",IF(M328&lt;&gt;"","derived from date","median (fallback)"))</f>
        <v>observed</v>
      </c>
      <c r="P328" s="4" t="n">
        <f aca="false">Clean!M328</f>
        <v>0</v>
      </c>
      <c r="Q328" s="4" t="n">
        <f aca="false">IF(P328="",Strategies!$B$9,P328)</f>
        <v>0</v>
      </c>
      <c r="R328" s="3" t="n">
        <f aca="false">IF(P328="",1,0)</f>
        <v>0</v>
      </c>
      <c r="S328" s="3" t="n">
        <f aca="false">Clean!U328</f>
        <v>621</v>
      </c>
      <c r="T328" s="3" t="n">
        <f aca="false">IF(S328="",Strategies!$B$10,S328)</f>
        <v>621</v>
      </c>
      <c r="U328" s="2" t="str">
        <f aca="false">Clean!J328</f>
        <v>Online Banking</v>
      </c>
      <c r="V328" s="2" t="str">
        <f aca="false">IF(U328="",Strategies!$B$11,U328)</f>
        <v>Online Banking</v>
      </c>
      <c r="W328" s="2" t="str">
        <f aca="false">IF(U328="","Unknown",U328)</f>
        <v>Online Banking</v>
      </c>
      <c r="X328" s="4" t="n">
        <f aca="false">Clean!Q328</f>
        <v>12000</v>
      </c>
      <c r="Y328" s="4" t="n">
        <f aca="false">Clean!R328</f>
        <v>2628.29</v>
      </c>
      <c r="Z328" s="4" t="n">
        <f aca="false">IF(X328="",IF(Y328="",0,""),X328)</f>
        <v>12000</v>
      </c>
      <c r="AA328" s="4" t="n">
        <f aca="false">IF(Y328="",IF(X328="",0,IF(X328=0,0,ROUND(X328*Strategies!$B$12,2))),Y328)</f>
        <v>2628.29</v>
      </c>
      <c r="AB328" s="2" t="str">
        <f aca="false">IF(AND(X328="",Y328=""),"no card (structural)",IF(X328="","limit missing – verify",IF(Y328="","spend imputed by ratio","complete")))</f>
        <v>complete</v>
      </c>
      <c r="AC328" s="4" t="n">
        <f aca="false">Clean!S328</f>
        <v>122000</v>
      </c>
      <c r="AD328" s="4" t="str">
        <f aca="false">Clean!T328</f>
        <v/>
      </c>
      <c r="AE328" s="4" t="n">
        <f aca="false">IF(AC328="",IF(AD328="",0,""),AC328)</f>
        <v>122000</v>
      </c>
      <c r="AF328" s="4" t="n">
        <f aca="false">IF(AD328="",IF(AC328="",0,IF(AC328=0,0,ROUND(AC328*Strategies!$B$13,0))),AD328)</f>
        <v>742</v>
      </c>
      <c r="AG328" s="3" t="n">
        <f aca="false">Clean!V328</f>
        <v>0</v>
      </c>
      <c r="AH328" s="3" t="n">
        <f aca="false">IF(AG328="",0,AG328)</f>
        <v>0</v>
      </c>
      <c r="AI328" s="3" t="n">
        <f aca="false">IF(AG328="",1,0)</f>
        <v>0</v>
      </c>
      <c r="AJ328" s="3" t="n">
        <f aca="false">Missing_Matrix!W328</f>
        <v>1</v>
      </c>
      <c r="AK328" s="2" t="str">
        <f aca="false">IF(AJ328=0,"keep","drop")</f>
        <v>drop</v>
      </c>
      <c r="AL328" s="2" t="str">
        <f aca="false">IF(Missing_Matrix!B328+Missing_Matrix!G328+Missing_Matrix!H328+Missing_Matrix!J328+Missing_Matrix!K328+Missing_Matrix!L328+Missing_Matrix!M328+Missing_Matrix!U328=0,"keep","drop")</f>
        <v>keep</v>
      </c>
    </row>
    <row r="329" customFormat="false" ht="15" hidden="false" customHeight="false" outlineLevel="0" collapsed="false">
      <c r="A329" s="2" t="str">
        <f aca="false">Clean!A329</f>
        <v>CL00328</v>
      </c>
      <c r="B329" s="3" t="n">
        <f aca="false">Clean!B329</f>
        <v>52</v>
      </c>
      <c r="C329" s="3" t="n">
        <f aca="false">IF(B329="",Strategies!$B$5,B329)</f>
        <v>52</v>
      </c>
      <c r="D329" s="3" t="n">
        <f aca="false">IF(B329="",1,0)</f>
        <v>0</v>
      </c>
      <c r="E329" s="2" t="str">
        <f aca="false">Clean!E329</f>
        <v>Employee</v>
      </c>
      <c r="F329" s="2" t="str">
        <f aca="false">IF(E329="","Unknown",E329)</f>
        <v>Employee</v>
      </c>
      <c r="G329" s="4" t="n">
        <f aca="false">Clean!G329</f>
        <v>30000</v>
      </c>
      <c r="H329" s="4" t="n">
        <f aca="false">IF(G329="",Strategies!$B$7,G329)</f>
        <v>30000</v>
      </c>
      <c r="I329" s="4" t="n">
        <f aca="false">IF(G329="",Strategies!$B$8,G329)</f>
        <v>30000</v>
      </c>
      <c r="J329" s="4" t="n">
        <f aca="false">IF(G329="",IFERROR(VLOOKUP(E329,Strategies!$A$26:$G$35,7,FALSE()),Strategies!$B$8),G329)</f>
        <v>30000</v>
      </c>
      <c r="K329" s="3" t="n">
        <f aca="false">IF(G329="",1,0)</f>
        <v>0</v>
      </c>
      <c r="L329" s="3" t="n">
        <f aca="false">Clean!H329</f>
        <v>27</v>
      </c>
      <c r="M329" s="5" t="n">
        <f aca="false">Clean!I329</f>
        <v>36364</v>
      </c>
      <c r="N329" s="3" t="n">
        <f aca="false">IF(L329="",IF(M329="",Strategies!$B$6,DATEDIF(M329,DATE(2026,9,13),"y")),L329)</f>
        <v>27</v>
      </c>
      <c r="O329" s="2" t="str">
        <f aca="false">IF(L329&lt;&gt;"","observed",IF(M329&lt;&gt;"","derived from date","median (fallback)"))</f>
        <v>observed</v>
      </c>
      <c r="P329" s="4" t="n">
        <f aca="false">Clean!M329</f>
        <v>0</v>
      </c>
      <c r="Q329" s="4" t="n">
        <f aca="false">IF(P329="",Strategies!$B$9,P329)</f>
        <v>0</v>
      </c>
      <c r="R329" s="3" t="n">
        <f aca="false">IF(P329="",1,0)</f>
        <v>0</v>
      </c>
      <c r="S329" s="3" t="n">
        <f aca="false">Clean!U329</f>
        <v>740</v>
      </c>
      <c r="T329" s="3" t="n">
        <f aca="false">IF(S329="",Strategies!$B$10,S329)</f>
        <v>740</v>
      </c>
      <c r="U329" s="2" t="str">
        <f aca="false">Clean!J329</f>
        <v>App</v>
      </c>
      <c r="V329" s="2" t="str">
        <f aca="false">IF(U329="",Strategies!$B$11,U329)</f>
        <v>App</v>
      </c>
      <c r="W329" s="2" t="str">
        <f aca="false">IF(U329="","Unknown",U329)</f>
        <v>App</v>
      </c>
      <c r="X329" s="4" t="n">
        <f aca="false">Clean!Q329</f>
        <v>6500</v>
      </c>
      <c r="Y329" s="4" t="n">
        <f aca="false">Clean!R329</f>
        <v>3527.03</v>
      </c>
      <c r="Z329" s="4" t="n">
        <f aca="false">IF(X329="",IF(Y329="",0,""),X329)</f>
        <v>6500</v>
      </c>
      <c r="AA329" s="4" t="n">
        <f aca="false">IF(Y329="",IF(X329="",0,IF(X329=0,0,ROUND(X329*Strategies!$B$12,2))),Y329)</f>
        <v>3527.03</v>
      </c>
      <c r="AB329" s="2" t="str">
        <f aca="false">IF(AND(X329="",Y329=""),"no card (structural)",IF(X329="","limit missing – verify",IF(Y329="","spend imputed by ratio","complete")))</f>
        <v>complete</v>
      </c>
      <c r="AC329" s="4" t="n">
        <f aca="false">Clean!S329</f>
        <v>0</v>
      </c>
      <c r="AD329" s="4" t="n">
        <f aca="false">Clean!T329</f>
        <v>0</v>
      </c>
      <c r="AE329" s="4" t="n">
        <f aca="false">IF(AC329="",IF(AD329="",0,""),AC329)</f>
        <v>0</v>
      </c>
      <c r="AF329" s="4" t="n">
        <f aca="false">IF(AD329="",IF(AC329="",0,IF(AC329=0,0,ROUND(AC329*Strategies!$B$13,0))),AD329)</f>
        <v>0</v>
      </c>
      <c r="AG329" s="3" t="n">
        <f aca="false">Clean!V329</f>
        <v>0</v>
      </c>
      <c r="AH329" s="3" t="n">
        <f aca="false">IF(AG329="",0,AG329)</f>
        <v>0</v>
      </c>
      <c r="AI329" s="3" t="n">
        <f aca="false">IF(AG329="",1,0)</f>
        <v>0</v>
      </c>
      <c r="AJ329" s="3" t="n">
        <f aca="false">Missing_Matrix!W329</f>
        <v>0</v>
      </c>
      <c r="AK329" s="2" t="str">
        <f aca="false">IF(AJ329=0,"keep","drop")</f>
        <v>keep</v>
      </c>
      <c r="AL329" s="2" t="str">
        <f aca="false">IF(Missing_Matrix!B329+Missing_Matrix!G329+Missing_Matrix!H329+Missing_Matrix!J329+Missing_Matrix!K329+Missing_Matrix!L329+Missing_Matrix!M329+Missing_Matrix!U329=0,"keep","drop")</f>
        <v>keep</v>
      </c>
    </row>
    <row r="330" customFormat="false" ht="15" hidden="false" customHeight="false" outlineLevel="0" collapsed="false">
      <c r="A330" s="2" t="str">
        <f aca="false">Clean!A330</f>
        <v>CL00329</v>
      </c>
      <c r="B330" s="3" t="n">
        <f aca="false">Clean!B330</f>
        <v>51</v>
      </c>
      <c r="C330" s="3" t="n">
        <f aca="false">IF(B330="",Strategies!$B$5,B330)</f>
        <v>51</v>
      </c>
      <c r="D330" s="3" t="n">
        <f aca="false">IF(B330="",1,0)</f>
        <v>0</v>
      </c>
      <c r="E330" s="2" t="str">
        <f aca="false">Clean!E330</f>
        <v>Employee</v>
      </c>
      <c r="F330" s="2" t="str">
        <f aca="false">IF(E330="","Unknown",E330)</f>
        <v>Employee</v>
      </c>
      <c r="G330" s="4" t="n">
        <f aca="false">Clean!G330</f>
        <v>23600</v>
      </c>
      <c r="H330" s="4" t="n">
        <f aca="false">IF(G330="",Strategies!$B$7,G330)</f>
        <v>23600</v>
      </c>
      <c r="I330" s="4" t="n">
        <f aca="false">IF(G330="",Strategies!$B$8,G330)</f>
        <v>23600</v>
      </c>
      <c r="J330" s="4" t="n">
        <f aca="false">IF(G330="",IFERROR(VLOOKUP(E330,Strategies!$A$26:$G$35,7,FALSE()),Strategies!$B$8),G330)</f>
        <v>23600</v>
      </c>
      <c r="K330" s="3" t="n">
        <f aca="false">IF(G330="",1,0)</f>
        <v>0</v>
      </c>
      <c r="L330" s="3" t="n">
        <f aca="false">Clean!H330</f>
        <v>24</v>
      </c>
      <c r="M330" s="5" t="n">
        <f aca="false">Clean!I330</f>
        <v>37462</v>
      </c>
      <c r="N330" s="3" t="n">
        <f aca="false">IF(L330="",IF(M330="",Strategies!$B$6,DATEDIF(M330,DATE(2026,9,13),"y")),L330)</f>
        <v>24</v>
      </c>
      <c r="O330" s="2" t="str">
        <f aca="false">IF(L330&lt;&gt;"","observed",IF(M330&lt;&gt;"","derived from date","median (fallback)"))</f>
        <v>observed</v>
      </c>
      <c r="P330" s="4" t="n">
        <f aca="false">Clean!M330</f>
        <v>0</v>
      </c>
      <c r="Q330" s="4" t="n">
        <f aca="false">IF(P330="",Strategies!$B$9,P330)</f>
        <v>0</v>
      </c>
      <c r="R330" s="3" t="n">
        <f aca="false">IF(P330="",1,0)</f>
        <v>0</v>
      </c>
      <c r="S330" s="3" t="n">
        <f aca="false">Clean!U330</f>
        <v>630</v>
      </c>
      <c r="T330" s="3" t="n">
        <f aca="false">IF(S330="",Strategies!$B$10,S330)</f>
        <v>630</v>
      </c>
      <c r="U330" s="2" t="str">
        <f aca="false">Clean!J330</f>
        <v/>
      </c>
      <c r="V330" s="2" t="str">
        <f aca="false">IF(U330="",Strategies!$B$11,U330)</f>
        <v>App</v>
      </c>
      <c r="W330" s="2" t="str">
        <f aca="false">IF(U330="","Unknown",U330)</f>
        <v>Unknown</v>
      </c>
      <c r="X330" s="4" t="n">
        <f aca="false">Clean!Q330</f>
        <v>3000</v>
      </c>
      <c r="Y330" s="4" t="n">
        <f aca="false">Clean!R330</f>
        <v>1441.01</v>
      </c>
      <c r="Z330" s="4" t="n">
        <f aca="false">IF(X330="",IF(Y330="",0,""),X330)</f>
        <v>3000</v>
      </c>
      <c r="AA330" s="4" t="n">
        <f aca="false">IF(Y330="",IF(X330="",0,IF(X330=0,0,ROUND(X330*Strategies!$B$12,2))),Y330)</f>
        <v>1441.01</v>
      </c>
      <c r="AB330" s="2" t="str">
        <f aca="false">IF(AND(X330="",Y330=""),"no card (structural)",IF(X330="","limit missing – verify",IF(Y330="","spend imputed by ratio","complete")))</f>
        <v>complete</v>
      </c>
      <c r="AC330" s="4" t="n">
        <f aca="false">Clean!S330</f>
        <v>0</v>
      </c>
      <c r="AD330" s="4" t="n">
        <f aca="false">Clean!T330</f>
        <v>0</v>
      </c>
      <c r="AE330" s="4" t="n">
        <f aca="false">IF(AC330="",IF(AD330="",0,""),AC330)</f>
        <v>0</v>
      </c>
      <c r="AF330" s="4" t="n">
        <f aca="false">IF(AD330="",IF(AC330="",0,IF(AC330=0,0,ROUND(AC330*Strategies!$B$13,0))),AD330)</f>
        <v>0</v>
      </c>
      <c r="AG330" s="3" t="str">
        <f aca="false">Clean!V330</f>
        <v/>
      </c>
      <c r="AH330" s="3" t="n">
        <f aca="false">IF(AG330="",0,AG330)</f>
        <v>0</v>
      </c>
      <c r="AI330" s="3" t="n">
        <f aca="false">IF(AG330="",1,0)</f>
        <v>1</v>
      </c>
      <c r="AJ330" s="3" t="n">
        <f aca="false">Missing_Matrix!W330</f>
        <v>2</v>
      </c>
      <c r="AK330" s="2" t="str">
        <f aca="false">IF(AJ330=0,"keep","drop")</f>
        <v>drop</v>
      </c>
      <c r="AL330" s="2" t="str">
        <f aca="false">IF(Missing_Matrix!B330+Missing_Matrix!G330+Missing_Matrix!H330+Missing_Matrix!J330+Missing_Matrix!K330+Missing_Matrix!L330+Missing_Matrix!M330+Missing_Matrix!U330=0,"keep","drop")</f>
        <v>drop</v>
      </c>
    </row>
    <row r="331" customFormat="false" ht="15" hidden="false" customHeight="false" outlineLevel="0" collapsed="false">
      <c r="A331" s="2" t="str">
        <f aca="false">Clean!A331</f>
        <v>CL00330</v>
      </c>
      <c r="B331" s="3" t="n">
        <f aca="false">Clean!B331</f>
        <v>39</v>
      </c>
      <c r="C331" s="3" t="n">
        <f aca="false">IF(B331="",Strategies!$B$5,B331)</f>
        <v>39</v>
      </c>
      <c r="D331" s="3" t="n">
        <f aca="false">IF(B331="",1,0)</f>
        <v>0</v>
      </c>
      <c r="E331" s="2" t="str">
        <f aca="false">Clean!E331</f>
        <v>Employee</v>
      </c>
      <c r="F331" s="2" t="str">
        <f aca="false">IF(E331="","Unknown",E331)</f>
        <v>Employee</v>
      </c>
      <c r="G331" s="4" t="n">
        <f aca="false">Clean!G331</f>
        <v>20200</v>
      </c>
      <c r="H331" s="4" t="n">
        <f aca="false">IF(G331="",Strategies!$B$7,G331)</f>
        <v>20200</v>
      </c>
      <c r="I331" s="4" t="n">
        <f aca="false">IF(G331="",Strategies!$B$8,G331)</f>
        <v>20200</v>
      </c>
      <c r="J331" s="4" t="n">
        <f aca="false">IF(G331="",IFERROR(VLOOKUP(E331,Strategies!$A$26:$G$35,7,FALSE()),Strategies!$B$8),G331)</f>
        <v>20200</v>
      </c>
      <c r="K331" s="3" t="n">
        <f aca="false">IF(G331="",1,0)</f>
        <v>0</v>
      </c>
      <c r="L331" s="3" t="n">
        <f aca="false">Clean!H331</f>
        <v>3</v>
      </c>
      <c r="M331" s="5" t="n">
        <f aca="false">Clean!I331</f>
        <v>45119</v>
      </c>
      <c r="N331" s="3" t="n">
        <f aca="false">IF(L331="",IF(M331="",Strategies!$B$6,DATEDIF(M331,DATE(2026,9,13),"y")),L331)</f>
        <v>3</v>
      </c>
      <c r="O331" s="2" t="str">
        <f aca="false">IF(L331&lt;&gt;"","observed",IF(M331&lt;&gt;"","derived from date","median (fallback)"))</f>
        <v>observed</v>
      </c>
      <c r="P331" s="4" t="n">
        <f aca="false">Clean!M331</f>
        <v>0</v>
      </c>
      <c r="Q331" s="4" t="n">
        <f aca="false">IF(P331="",Strategies!$B$9,P331)</f>
        <v>0</v>
      </c>
      <c r="R331" s="3" t="n">
        <f aca="false">IF(P331="",1,0)</f>
        <v>0</v>
      </c>
      <c r="S331" s="3" t="n">
        <f aca="false">Clean!U331</f>
        <v>515</v>
      </c>
      <c r="T331" s="3" t="n">
        <f aca="false">IF(S331="",Strategies!$B$10,S331)</f>
        <v>515</v>
      </c>
      <c r="U331" s="2" t="str">
        <f aca="false">Clean!J331</f>
        <v>App</v>
      </c>
      <c r="V331" s="2" t="str">
        <f aca="false">IF(U331="",Strategies!$B$11,U331)</f>
        <v>App</v>
      </c>
      <c r="W331" s="2" t="str">
        <f aca="false">IF(U331="","Unknown",U331)</f>
        <v>App</v>
      </c>
      <c r="X331" s="4" t="n">
        <f aca="false">Clean!Q331</f>
        <v>2500</v>
      </c>
      <c r="Y331" s="4" t="n">
        <f aca="false">Clean!R331</f>
        <v>109.26</v>
      </c>
      <c r="Z331" s="4" t="n">
        <f aca="false">IF(X331="",IF(Y331="",0,""),X331)</f>
        <v>2500</v>
      </c>
      <c r="AA331" s="4" t="n">
        <f aca="false">IF(Y331="",IF(X331="",0,IF(X331=0,0,ROUND(X331*Strategies!$B$12,2))),Y331)</f>
        <v>109.26</v>
      </c>
      <c r="AB331" s="2" t="str">
        <f aca="false">IF(AND(X331="",Y331=""),"no card (structural)",IF(X331="","limit missing – verify",IF(Y331="","spend imputed by ratio","complete")))</f>
        <v>complete</v>
      </c>
      <c r="AC331" s="4" t="n">
        <f aca="false">Clean!S331</f>
        <v>0</v>
      </c>
      <c r="AD331" s="4" t="n">
        <f aca="false">Clean!T331</f>
        <v>0</v>
      </c>
      <c r="AE331" s="4" t="n">
        <f aca="false">IF(AC331="",IF(AD331="",0,""),AC331)</f>
        <v>0</v>
      </c>
      <c r="AF331" s="4" t="n">
        <f aca="false">IF(AD331="",IF(AC331="",0,IF(AC331=0,0,ROUND(AC331*Strategies!$B$13,0))),AD331)</f>
        <v>0</v>
      </c>
      <c r="AG331" s="3" t="n">
        <f aca="false">Clean!V331</f>
        <v>2</v>
      </c>
      <c r="AH331" s="3" t="n">
        <f aca="false">IF(AG331="",0,AG331)</f>
        <v>2</v>
      </c>
      <c r="AI331" s="3" t="n">
        <f aca="false">IF(AG331="",1,0)</f>
        <v>0</v>
      </c>
      <c r="AJ331" s="3" t="n">
        <f aca="false">Missing_Matrix!W331</f>
        <v>0</v>
      </c>
      <c r="AK331" s="2" t="str">
        <f aca="false">IF(AJ331=0,"keep","drop")</f>
        <v>keep</v>
      </c>
      <c r="AL331" s="2" t="str">
        <f aca="false">IF(Missing_Matrix!B331+Missing_Matrix!G331+Missing_Matrix!H331+Missing_Matrix!J331+Missing_Matrix!K331+Missing_Matrix!L331+Missing_Matrix!M331+Missing_Matrix!U331=0,"keep","drop")</f>
        <v>keep</v>
      </c>
    </row>
    <row r="332" customFormat="false" ht="15" hidden="false" customHeight="false" outlineLevel="0" collapsed="false">
      <c r="A332" s="2" t="str">
        <f aca="false">Clean!A332</f>
        <v>CL00331</v>
      </c>
      <c r="B332" s="3" t="n">
        <f aca="false">Clean!B332</f>
        <v>54</v>
      </c>
      <c r="C332" s="3" t="n">
        <f aca="false">IF(B332="",Strategies!$B$5,B332)</f>
        <v>54</v>
      </c>
      <c r="D332" s="3" t="n">
        <f aca="false">IF(B332="",1,0)</f>
        <v>0</v>
      </c>
      <c r="E332" s="2" t="str">
        <f aca="false">Clean!E332</f>
        <v>Manual worker</v>
      </c>
      <c r="F332" s="2" t="str">
        <f aca="false">IF(E332="","Unknown",E332)</f>
        <v>Manual worker</v>
      </c>
      <c r="G332" s="4" t="n">
        <f aca="false">Clean!G332</f>
        <v>25400</v>
      </c>
      <c r="H332" s="4" t="n">
        <f aca="false">IF(G332="",Strategies!$B$7,G332)</f>
        <v>25400</v>
      </c>
      <c r="I332" s="4" t="n">
        <f aca="false">IF(G332="",Strategies!$B$8,G332)</f>
        <v>25400</v>
      </c>
      <c r="J332" s="4" t="n">
        <f aca="false">IF(G332="",IFERROR(VLOOKUP(E332,Strategies!$A$26:$G$35,7,FALSE()),Strategies!$B$8),G332)</f>
        <v>25400</v>
      </c>
      <c r="K332" s="3" t="n">
        <f aca="false">IF(G332="",1,0)</f>
        <v>0</v>
      </c>
      <c r="L332" s="3" t="n">
        <f aca="false">Clean!H332</f>
        <v>18</v>
      </c>
      <c r="M332" s="5" t="n">
        <f aca="false">Clean!I332</f>
        <v>39421</v>
      </c>
      <c r="N332" s="3" t="n">
        <f aca="false">IF(L332="",IF(M332="",Strategies!$B$6,DATEDIF(M332,DATE(2026,9,13),"y")),L332)</f>
        <v>18</v>
      </c>
      <c r="O332" s="2" t="str">
        <f aca="false">IF(L332&lt;&gt;"","observed",IF(M332&lt;&gt;"","derived from date","median (fallback)"))</f>
        <v>observed</v>
      </c>
      <c r="P332" s="4" t="n">
        <f aca="false">Clean!M332</f>
        <v>0</v>
      </c>
      <c r="Q332" s="4" t="n">
        <f aca="false">IF(P332="",Strategies!$B$9,P332)</f>
        <v>0</v>
      </c>
      <c r="R332" s="3" t="n">
        <f aca="false">IF(P332="",1,0)</f>
        <v>0</v>
      </c>
      <c r="S332" s="3" t="n">
        <f aca="false">Clean!U332</f>
        <v>620</v>
      </c>
      <c r="T332" s="3" t="n">
        <f aca="false">IF(S332="",Strategies!$B$10,S332)</f>
        <v>620</v>
      </c>
      <c r="U332" s="2" t="str">
        <f aca="false">Clean!J332</f>
        <v>Online Banking</v>
      </c>
      <c r="V332" s="2" t="str">
        <f aca="false">IF(U332="",Strategies!$B$11,U332)</f>
        <v>Online Banking</v>
      </c>
      <c r="W332" s="2" t="str">
        <f aca="false">IF(U332="","Unknown",U332)</f>
        <v>Online Banking</v>
      </c>
      <c r="X332" s="4" t="n">
        <f aca="false">Clean!Q332</f>
        <v>5500</v>
      </c>
      <c r="Y332" s="4" t="n">
        <f aca="false">Clean!R332</f>
        <v>1610.27</v>
      </c>
      <c r="Z332" s="4" t="n">
        <f aca="false">IF(X332="",IF(Y332="",0,""),X332)</f>
        <v>5500</v>
      </c>
      <c r="AA332" s="4" t="n">
        <f aca="false">IF(Y332="",IF(X332="",0,IF(X332=0,0,ROUND(X332*Strategies!$B$12,2))),Y332)</f>
        <v>1610.27</v>
      </c>
      <c r="AB332" s="2" t="str">
        <f aca="false">IF(AND(X332="",Y332=""),"no card (structural)",IF(X332="","limit missing – verify",IF(Y332="","spend imputed by ratio","complete")))</f>
        <v>complete</v>
      </c>
      <c r="AC332" s="4" t="n">
        <f aca="false">Clean!S332</f>
        <v>48000</v>
      </c>
      <c r="AD332" s="4" t="n">
        <f aca="false">Clean!T332</f>
        <v>220</v>
      </c>
      <c r="AE332" s="4" t="n">
        <f aca="false">IF(AC332="",IF(AD332="",0,""),AC332)</f>
        <v>48000</v>
      </c>
      <c r="AF332" s="4" t="n">
        <f aca="false">IF(AD332="",IF(AC332="",0,IF(AC332=0,0,ROUND(AC332*Strategies!$B$13,0))),AD332)</f>
        <v>220</v>
      </c>
      <c r="AG332" s="3" t="n">
        <f aca="false">Clean!V332</f>
        <v>0</v>
      </c>
      <c r="AH332" s="3" t="n">
        <f aca="false">IF(AG332="",0,AG332)</f>
        <v>0</v>
      </c>
      <c r="AI332" s="3" t="n">
        <f aca="false">IF(AG332="",1,0)</f>
        <v>0</v>
      </c>
      <c r="AJ332" s="3" t="n">
        <f aca="false">Missing_Matrix!W332</f>
        <v>1</v>
      </c>
      <c r="AK332" s="2" t="str">
        <f aca="false">IF(AJ332=0,"keep","drop")</f>
        <v>drop</v>
      </c>
      <c r="AL332" s="2" t="str">
        <f aca="false">IF(Missing_Matrix!B332+Missing_Matrix!G332+Missing_Matrix!H332+Missing_Matrix!J332+Missing_Matrix!K332+Missing_Matrix!L332+Missing_Matrix!M332+Missing_Matrix!U332=0,"keep","drop")</f>
        <v>keep</v>
      </c>
    </row>
    <row r="333" customFormat="false" ht="15" hidden="false" customHeight="false" outlineLevel="0" collapsed="false">
      <c r="A333" s="2" t="str">
        <f aca="false">Clean!A333</f>
        <v>CL00332</v>
      </c>
      <c r="B333" s="3" t="n">
        <f aca="false">Clean!B333</f>
        <v>71</v>
      </c>
      <c r="C333" s="3" t="n">
        <f aca="false">IF(B333="",Strategies!$B$5,B333)</f>
        <v>71</v>
      </c>
      <c r="D333" s="3" t="n">
        <f aca="false">IF(B333="",1,0)</f>
        <v>0</v>
      </c>
      <c r="E333" s="2" t="str">
        <f aca="false">Clean!E333</f>
        <v>Retired</v>
      </c>
      <c r="F333" s="2" t="str">
        <f aca="false">IF(E333="","Unknown",E333)</f>
        <v>Retired</v>
      </c>
      <c r="G333" s="4" t="n">
        <f aca="false">Clean!G333</f>
        <v>17400</v>
      </c>
      <c r="H333" s="4" t="n">
        <f aca="false">IF(G333="",Strategies!$B$7,G333)</f>
        <v>17400</v>
      </c>
      <c r="I333" s="4" t="n">
        <f aca="false">IF(G333="",Strategies!$B$8,G333)</f>
        <v>17400</v>
      </c>
      <c r="J333" s="4" t="n">
        <f aca="false">IF(G333="",IFERROR(VLOOKUP(E333,Strategies!$A$26:$G$35,7,FALSE()),Strategies!$B$8),G333)</f>
        <v>17400</v>
      </c>
      <c r="K333" s="3" t="n">
        <f aca="false">IF(G333="",1,0)</f>
        <v>0</v>
      </c>
      <c r="L333" s="3" t="n">
        <f aca="false">Clean!H333</f>
        <v>15</v>
      </c>
      <c r="M333" s="5" t="n">
        <f aca="false">Clean!I333</f>
        <v>40591</v>
      </c>
      <c r="N333" s="3" t="n">
        <f aca="false">IF(L333="",IF(M333="",Strategies!$B$6,DATEDIF(M333,DATE(2026,9,13),"y")),L333)</f>
        <v>15</v>
      </c>
      <c r="O333" s="2" t="str">
        <f aca="false">IF(L333&lt;&gt;"","observed",IF(M333&lt;&gt;"","derived from date","median (fallback)"))</f>
        <v>observed</v>
      </c>
      <c r="P333" s="4" t="n">
        <f aca="false">Clean!M333</f>
        <v>0</v>
      </c>
      <c r="Q333" s="4" t="n">
        <f aca="false">IF(P333="",Strategies!$B$9,P333)</f>
        <v>0</v>
      </c>
      <c r="R333" s="3" t="n">
        <f aca="false">IF(P333="",1,0)</f>
        <v>0</v>
      </c>
      <c r="S333" s="3" t="n">
        <f aca="false">Clean!U333</f>
        <v>565</v>
      </c>
      <c r="T333" s="3" t="n">
        <f aca="false">IF(S333="",Strategies!$B$10,S333)</f>
        <v>565</v>
      </c>
      <c r="U333" s="2" t="str">
        <f aca="false">Clean!J333</f>
        <v>Branch</v>
      </c>
      <c r="V333" s="2" t="str">
        <f aca="false">IF(U333="",Strategies!$B$11,U333)</f>
        <v>Branch</v>
      </c>
      <c r="W333" s="2" t="str">
        <f aca="false">IF(U333="","Unknown",U333)</f>
        <v>Branch</v>
      </c>
      <c r="X333" s="4" t="n">
        <f aca="false">Clean!Q333</f>
        <v>3000</v>
      </c>
      <c r="Y333" s="4" t="n">
        <f aca="false">Clean!R333</f>
        <v>1627.81</v>
      </c>
      <c r="Z333" s="4" t="n">
        <f aca="false">IF(X333="",IF(Y333="",0,""),X333)</f>
        <v>3000</v>
      </c>
      <c r="AA333" s="4" t="n">
        <f aca="false">IF(Y333="",IF(X333="",0,IF(X333=0,0,ROUND(X333*Strategies!$B$12,2))),Y333)</f>
        <v>1627.81</v>
      </c>
      <c r="AB333" s="2" t="str">
        <f aca="false">IF(AND(X333="",Y333=""),"no card (structural)",IF(X333="","limit missing – verify",IF(Y333="","spend imputed by ratio","complete")))</f>
        <v>complete</v>
      </c>
      <c r="AC333" s="4" t="n">
        <f aca="false">Clean!S333</f>
        <v>0</v>
      </c>
      <c r="AD333" s="4" t="n">
        <f aca="false">Clean!T333</f>
        <v>0</v>
      </c>
      <c r="AE333" s="4" t="n">
        <f aca="false">IF(AC333="",IF(AD333="",0,""),AC333)</f>
        <v>0</v>
      </c>
      <c r="AF333" s="4" t="n">
        <f aca="false">IF(AD333="",IF(AC333="",0,IF(AC333=0,0,ROUND(AC333*Strategies!$B$13,0))),AD333)</f>
        <v>0</v>
      </c>
      <c r="AG333" s="3" t="n">
        <f aca="false">Clean!V333</f>
        <v>1</v>
      </c>
      <c r="AH333" s="3" t="n">
        <f aca="false">IF(AG333="",0,AG333)</f>
        <v>1</v>
      </c>
      <c r="AI333" s="3" t="n">
        <f aca="false">IF(AG333="",1,0)</f>
        <v>0</v>
      </c>
      <c r="AJ333" s="3" t="n">
        <f aca="false">Missing_Matrix!W333</f>
        <v>0</v>
      </c>
      <c r="AK333" s="2" t="str">
        <f aca="false">IF(AJ333=0,"keep","drop")</f>
        <v>keep</v>
      </c>
      <c r="AL333" s="2" t="str">
        <f aca="false">IF(Missing_Matrix!B333+Missing_Matrix!G333+Missing_Matrix!H333+Missing_Matrix!J333+Missing_Matrix!K333+Missing_Matrix!L333+Missing_Matrix!M333+Missing_Matrix!U333=0,"keep","drop")</f>
        <v>keep</v>
      </c>
    </row>
    <row r="334" customFormat="false" ht="15" hidden="false" customHeight="false" outlineLevel="0" collapsed="false">
      <c r="A334" s="2" t="str">
        <f aca="false">Clean!A334</f>
        <v>CL00333</v>
      </c>
      <c r="B334" s="3" t="n">
        <f aca="false">Clean!B334</f>
        <v>55</v>
      </c>
      <c r="C334" s="3" t="n">
        <f aca="false">IF(B334="",Strategies!$B$5,B334)</f>
        <v>55</v>
      </c>
      <c r="D334" s="3" t="n">
        <f aca="false">IF(B334="",1,0)</f>
        <v>0</v>
      </c>
      <c r="E334" s="2" t="str">
        <f aca="false">Clean!E334</f>
        <v>Manual worker</v>
      </c>
      <c r="F334" s="2" t="str">
        <f aca="false">IF(E334="","Unknown",E334)</f>
        <v>Manual worker</v>
      </c>
      <c r="G334" s="4" t="n">
        <f aca="false">Clean!G334</f>
        <v>37300</v>
      </c>
      <c r="H334" s="4" t="n">
        <f aca="false">IF(G334="",Strategies!$B$7,G334)</f>
        <v>37300</v>
      </c>
      <c r="I334" s="4" t="n">
        <f aca="false">IF(G334="",Strategies!$B$8,G334)</f>
        <v>37300</v>
      </c>
      <c r="J334" s="4" t="n">
        <f aca="false">IF(G334="",IFERROR(VLOOKUP(E334,Strategies!$A$26:$G$35,7,FALSE()),Strategies!$B$8),G334)</f>
        <v>37300</v>
      </c>
      <c r="K334" s="3" t="n">
        <f aca="false">IF(G334="",1,0)</f>
        <v>0</v>
      </c>
      <c r="L334" s="3" t="n">
        <f aca="false">Clean!H334</f>
        <v>23</v>
      </c>
      <c r="M334" s="5" t="n">
        <f aca="false">Clean!I334</f>
        <v>37641</v>
      </c>
      <c r="N334" s="3" t="n">
        <f aca="false">IF(L334="",IF(M334="",Strategies!$B$6,DATEDIF(M334,DATE(2026,9,13),"y")),L334)</f>
        <v>23</v>
      </c>
      <c r="O334" s="2" t="str">
        <f aca="false">IF(L334&lt;&gt;"","observed",IF(M334&lt;&gt;"","derived from date","median (fallback)"))</f>
        <v>observed</v>
      </c>
      <c r="P334" s="4" t="n">
        <f aca="false">Clean!M334</f>
        <v>59994.65</v>
      </c>
      <c r="Q334" s="4" t="n">
        <f aca="false">IF(P334="",Strategies!$B$9,P334)</f>
        <v>59994.65</v>
      </c>
      <c r="R334" s="3" t="n">
        <f aca="false">IF(P334="",1,0)</f>
        <v>0</v>
      </c>
      <c r="S334" s="3" t="n">
        <f aca="false">Clean!U334</f>
        <v>689</v>
      </c>
      <c r="T334" s="3" t="n">
        <f aca="false">IF(S334="",Strategies!$B$10,S334)</f>
        <v>689</v>
      </c>
      <c r="U334" s="2" t="str">
        <f aca="false">Clean!J334</f>
        <v>Branch</v>
      </c>
      <c r="V334" s="2" t="str">
        <f aca="false">IF(U334="",Strategies!$B$11,U334)</f>
        <v>Branch</v>
      </c>
      <c r="W334" s="2" t="str">
        <f aca="false">IF(U334="","Unknown",U334)</f>
        <v>Branch</v>
      </c>
      <c r="X334" s="4" t="str">
        <f aca="false">Clean!Q334</f>
        <v/>
      </c>
      <c r="Y334" s="4" t="str">
        <f aca="false">Clean!R334</f>
        <v/>
      </c>
      <c r="Z334" s="4" t="n">
        <f aca="false">IF(X334="",IF(Y334="",0,""),X334)</f>
        <v>0</v>
      </c>
      <c r="AA334" s="4" t="n">
        <f aca="false">IF(Y334="",IF(X334="",0,IF(X334=0,0,ROUND(X334*Strategies!$B$12,2))),Y334)</f>
        <v>0</v>
      </c>
      <c r="AB334" s="2" t="str">
        <f aca="false">IF(AND(X334="",Y334=""),"no card (structural)",IF(X334="","limit missing – verify",IF(Y334="","spend imputed by ratio","complete")))</f>
        <v>no card (structural)</v>
      </c>
      <c r="AC334" s="4" t="str">
        <f aca="false">Clean!S334</f>
        <v/>
      </c>
      <c r="AD334" s="4" t="str">
        <f aca="false">Clean!T334</f>
        <v/>
      </c>
      <c r="AE334" s="4" t="n">
        <f aca="false">IF(AC334="",IF(AD334="",0,""),AC334)</f>
        <v>0</v>
      </c>
      <c r="AF334" s="4" t="n">
        <f aca="false">IF(AD334="",IF(AC334="",0,IF(AC334=0,0,ROUND(AC334*Strategies!$B$13,0))),AD334)</f>
        <v>0</v>
      </c>
      <c r="AG334" s="3" t="str">
        <f aca="false">Clean!V334</f>
        <v/>
      </c>
      <c r="AH334" s="3" t="n">
        <f aca="false">IF(AG334="",0,AG334)</f>
        <v>0</v>
      </c>
      <c r="AI334" s="3" t="n">
        <f aca="false">IF(AG334="",1,0)</f>
        <v>1</v>
      </c>
      <c r="AJ334" s="3" t="n">
        <f aca="false">Missing_Matrix!W334</f>
        <v>5</v>
      </c>
      <c r="AK334" s="2" t="str">
        <f aca="false">IF(AJ334=0,"keep","drop")</f>
        <v>drop</v>
      </c>
      <c r="AL334" s="2" t="str">
        <f aca="false">IF(Missing_Matrix!B334+Missing_Matrix!G334+Missing_Matrix!H334+Missing_Matrix!J334+Missing_Matrix!K334+Missing_Matrix!L334+Missing_Matrix!M334+Missing_Matrix!U334=0,"keep","drop")</f>
        <v>keep</v>
      </c>
    </row>
    <row r="335" customFormat="false" ht="15" hidden="false" customHeight="false" outlineLevel="0" collapsed="false">
      <c r="A335" s="2" t="str">
        <f aca="false">Clean!A335</f>
        <v>CL00334</v>
      </c>
      <c r="B335" s="3" t="n">
        <f aca="false">Clean!B335</f>
        <v>64</v>
      </c>
      <c r="C335" s="3" t="n">
        <f aca="false">IF(B335="",Strategies!$B$5,B335)</f>
        <v>64</v>
      </c>
      <c r="D335" s="3" t="n">
        <f aca="false">IF(B335="",1,0)</f>
        <v>0</v>
      </c>
      <c r="E335" s="2" t="str">
        <f aca="false">Clean!E335</f>
        <v>Teacher</v>
      </c>
      <c r="F335" s="2" t="str">
        <f aca="false">IF(E335="","Unknown",E335)</f>
        <v>Teacher</v>
      </c>
      <c r="G335" s="4" t="n">
        <f aca="false">Clean!G335</f>
        <v>31700</v>
      </c>
      <c r="H335" s="4" t="n">
        <f aca="false">IF(G335="",Strategies!$B$7,G335)</f>
        <v>31700</v>
      </c>
      <c r="I335" s="4" t="n">
        <f aca="false">IF(G335="",Strategies!$B$8,G335)</f>
        <v>31700</v>
      </c>
      <c r="J335" s="4" t="n">
        <f aca="false">IF(G335="",IFERROR(VLOOKUP(E335,Strategies!$A$26:$G$35,7,FALSE()),Strategies!$B$8),G335)</f>
        <v>31700</v>
      </c>
      <c r="K335" s="3" t="n">
        <f aca="false">IF(G335="",1,0)</f>
        <v>0</v>
      </c>
      <c r="L335" s="3" t="n">
        <f aca="false">Clean!H335</f>
        <v>13</v>
      </c>
      <c r="M335" s="5" t="n">
        <f aca="false">Clean!I335</f>
        <v>41331</v>
      </c>
      <c r="N335" s="3" t="n">
        <f aca="false">IF(L335="",IF(M335="",Strategies!$B$6,DATEDIF(M335,DATE(2026,9,13),"y")),L335)</f>
        <v>13</v>
      </c>
      <c r="O335" s="2" t="str">
        <f aca="false">IF(L335&lt;&gt;"","observed",IF(M335&lt;&gt;"","derived from date","median (fallback)"))</f>
        <v>observed</v>
      </c>
      <c r="P335" s="4" t="n">
        <f aca="false">Clean!M335</f>
        <v>0</v>
      </c>
      <c r="Q335" s="4" t="n">
        <f aca="false">IF(P335="",Strategies!$B$9,P335)</f>
        <v>0</v>
      </c>
      <c r="R335" s="3" t="n">
        <f aca="false">IF(P335="",1,0)</f>
        <v>0</v>
      </c>
      <c r="S335" s="3" t="n">
        <f aca="false">Clean!U335</f>
        <v>581</v>
      </c>
      <c r="T335" s="3" t="n">
        <f aca="false">IF(S335="",Strategies!$B$10,S335)</f>
        <v>581</v>
      </c>
      <c r="U335" s="2" t="str">
        <f aca="false">Clean!J335</f>
        <v>Online Banking</v>
      </c>
      <c r="V335" s="2" t="str">
        <f aca="false">IF(U335="",Strategies!$B$11,U335)</f>
        <v>Online Banking</v>
      </c>
      <c r="W335" s="2" t="str">
        <f aca="false">IF(U335="","Unknown",U335)</f>
        <v>Online Banking</v>
      </c>
      <c r="X335" s="4" t="str">
        <f aca="false">Clean!Q335</f>
        <v/>
      </c>
      <c r="Y335" s="4" t="str">
        <f aca="false">Clean!R335</f>
        <v/>
      </c>
      <c r="Z335" s="4" t="n">
        <f aca="false">IF(X335="",IF(Y335="",0,""),X335)</f>
        <v>0</v>
      </c>
      <c r="AA335" s="4" t="n">
        <f aca="false">IF(Y335="",IF(X335="",0,IF(X335=0,0,ROUND(X335*Strategies!$B$12,2))),Y335)</f>
        <v>0</v>
      </c>
      <c r="AB335" s="2" t="str">
        <f aca="false">IF(AND(X335="",Y335=""),"no card (structural)",IF(X335="","limit missing – verify",IF(Y335="","spend imputed by ratio","complete")))</f>
        <v>no card (structural)</v>
      </c>
      <c r="AC335" s="4" t="n">
        <f aca="false">Clean!S335</f>
        <v>0</v>
      </c>
      <c r="AD335" s="4" t="n">
        <f aca="false">Clean!T335</f>
        <v>0</v>
      </c>
      <c r="AE335" s="4" t="n">
        <f aca="false">IF(AC335="",IF(AD335="",0,""),AC335)</f>
        <v>0</v>
      </c>
      <c r="AF335" s="4" t="n">
        <f aca="false">IF(AD335="",IF(AC335="",0,IF(AC335=0,0,ROUND(AC335*Strategies!$B$13,0))),AD335)</f>
        <v>0</v>
      </c>
      <c r="AG335" s="3" t="n">
        <f aca="false">Clean!V335</f>
        <v>0</v>
      </c>
      <c r="AH335" s="3" t="n">
        <f aca="false">IF(AG335="",0,AG335)</f>
        <v>0</v>
      </c>
      <c r="AI335" s="3" t="n">
        <f aca="false">IF(AG335="",1,0)</f>
        <v>0</v>
      </c>
      <c r="AJ335" s="3" t="n">
        <f aca="false">Missing_Matrix!W335</f>
        <v>3</v>
      </c>
      <c r="AK335" s="2" t="str">
        <f aca="false">IF(AJ335=0,"keep","drop")</f>
        <v>drop</v>
      </c>
      <c r="AL335" s="2" t="str">
        <f aca="false">IF(Missing_Matrix!B335+Missing_Matrix!G335+Missing_Matrix!H335+Missing_Matrix!J335+Missing_Matrix!K335+Missing_Matrix!L335+Missing_Matrix!M335+Missing_Matrix!U335=0,"keep","drop")</f>
        <v>keep</v>
      </c>
    </row>
    <row r="336" customFormat="false" ht="15" hidden="false" customHeight="false" outlineLevel="0" collapsed="false">
      <c r="A336" s="2" t="str">
        <f aca="false">Clean!A336</f>
        <v>CL00335</v>
      </c>
      <c r="B336" s="3" t="n">
        <f aca="false">Clean!B336</f>
        <v>36</v>
      </c>
      <c r="C336" s="3" t="n">
        <f aca="false">IF(B336="",Strategies!$B$5,B336)</f>
        <v>36</v>
      </c>
      <c r="D336" s="3" t="n">
        <f aca="false">IF(B336="",1,0)</f>
        <v>0</v>
      </c>
      <c r="E336" s="2" t="str">
        <f aca="false">Clean!E336</f>
        <v>Employee</v>
      </c>
      <c r="F336" s="2" t="str">
        <f aca="false">IF(E336="","Unknown",E336)</f>
        <v>Employee</v>
      </c>
      <c r="G336" s="4" t="n">
        <f aca="false">Clean!G336</f>
        <v>35300</v>
      </c>
      <c r="H336" s="4" t="n">
        <f aca="false">IF(G336="",Strategies!$B$7,G336)</f>
        <v>35300</v>
      </c>
      <c r="I336" s="4" t="n">
        <f aca="false">IF(G336="",Strategies!$B$8,G336)</f>
        <v>35300</v>
      </c>
      <c r="J336" s="4" t="n">
        <f aca="false">IF(G336="",IFERROR(VLOOKUP(E336,Strategies!$A$26:$G$35,7,FALSE()),Strategies!$B$8),G336)</f>
        <v>35300</v>
      </c>
      <c r="K336" s="3" t="n">
        <f aca="false">IF(G336="",1,0)</f>
        <v>0</v>
      </c>
      <c r="L336" s="3" t="n">
        <f aca="false">Clean!H336</f>
        <v>11</v>
      </c>
      <c r="M336" s="5" t="n">
        <f aca="false">Clean!I336</f>
        <v>41970</v>
      </c>
      <c r="N336" s="3" t="n">
        <f aca="false">IF(L336="",IF(M336="",Strategies!$B$6,DATEDIF(M336,DATE(2026,9,13),"y")),L336)</f>
        <v>11</v>
      </c>
      <c r="O336" s="2" t="str">
        <f aca="false">IF(L336&lt;&gt;"","observed",IF(M336&lt;&gt;"","derived from date","median (fallback)"))</f>
        <v>observed</v>
      </c>
      <c r="P336" s="4" t="n">
        <f aca="false">Clean!M336</f>
        <v>38571.31</v>
      </c>
      <c r="Q336" s="4" t="n">
        <f aca="false">IF(P336="",Strategies!$B$9,P336)</f>
        <v>38571.31</v>
      </c>
      <c r="R336" s="3" t="n">
        <f aca="false">IF(P336="",1,0)</f>
        <v>0</v>
      </c>
      <c r="S336" s="3" t="n">
        <f aca="false">Clean!U336</f>
        <v>611</v>
      </c>
      <c r="T336" s="3" t="n">
        <f aca="false">IF(S336="",Strategies!$B$10,S336)</f>
        <v>611</v>
      </c>
      <c r="U336" s="2" t="str">
        <f aca="false">Clean!J336</f>
        <v>Online Banking</v>
      </c>
      <c r="V336" s="2" t="str">
        <f aca="false">IF(U336="",Strategies!$B$11,U336)</f>
        <v>Online Banking</v>
      </c>
      <c r="W336" s="2" t="str">
        <f aca="false">IF(U336="","Unknown",U336)</f>
        <v>Online Banking</v>
      </c>
      <c r="X336" s="4" t="str">
        <f aca="false">Clean!Q336</f>
        <v/>
      </c>
      <c r="Y336" s="4" t="str">
        <f aca="false">Clean!R336</f>
        <v/>
      </c>
      <c r="Z336" s="4" t="n">
        <f aca="false">IF(X336="",IF(Y336="",0,""),X336)</f>
        <v>0</v>
      </c>
      <c r="AA336" s="4" t="n">
        <f aca="false">IF(Y336="",IF(X336="",0,IF(X336=0,0,ROUND(X336*Strategies!$B$12,2))),Y336)</f>
        <v>0</v>
      </c>
      <c r="AB336" s="2" t="str">
        <f aca="false">IF(AND(X336="",Y336=""),"no card (structural)",IF(X336="","limit missing – verify",IF(Y336="","spend imputed by ratio","complete")))</f>
        <v>no card (structural)</v>
      </c>
      <c r="AC336" s="4" t="n">
        <f aca="false">Clean!S336</f>
        <v>0</v>
      </c>
      <c r="AD336" s="4" t="n">
        <f aca="false">Clean!T336</f>
        <v>0</v>
      </c>
      <c r="AE336" s="4" t="n">
        <f aca="false">IF(AC336="",IF(AD336="",0,""),AC336)</f>
        <v>0</v>
      </c>
      <c r="AF336" s="4" t="n">
        <f aca="false">IF(AD336="",IF(AC336="",0,IF(AC336=0,0,ROUND(AC336*Strategies!$B$13,0))),AD336)</f>
        <v>0</v>
      </c>
      <c r="AG336" s="3" t="n">
        <f aca="false">Clean!V336</f>
        <v>0</v>
      </c>
      <c r="AH336" s="3" t="n">
        <f aca="false">IF(AG336="",0,AG336)</f>
        <v>0</v>
      </c>
      <c r="AI336" s="3" t="n">
        <f aca="false">IF(AG336="",1,0)</f>
        <v>0</v>
      </c>
      <c r="AJ336" s="3" t="n">
        <f aca="false">Missing_Matrix!W336</f>
        <v>2</v>
      </c>
      <c r="AK336" s="2" t="str">
        <f aca="false">IF(AJ336=0,"keep","drop")</f>
        <v>drop</v>
      </c>
      <c r="AL336" s="2" t="str">
        <f aca="false">IF(Missing_Matrix!B336+Missing_Matrix!G336+Missing_Matrix!H336+Missing_Matrix!J336+Missing_Matrix!K336+Missing_Matrix!L336+Missing_Matrix!M336+Missing_Matrix!U336=0,"keep","drop")</f>
        <v>keep</v>
      </c>
    </row>
    <row r="337" customFormat="false" ht="15" hidden="false" customHeight="false" outlineLevel="0" collapsed="false">
      <c r="A337" s="2" t="str">
        <f aca="false">Clean!A337</f>
        <v>CL00336</v>
      </c>
      <c r="B337" s="3" t="n">
        <f aca="false">Clean!B337</f>
        <v>64</v>
      </c>
      <c r="C337" s="3" t="n">
        <f aca="false">IF(B337="",Strategies!$B$5,B337)</f>
        <v>64</v>
      </c>
      <c r="D337" s="3" t="n">
        <f aca="false">IF(B337="",1,0)</f>
        <v>0</v>
      </c>
      <c r="E337" s="2" t="str">
        <f aca="false">Clean!E337</f>
        <v>Employee</v>
      </c>
      <c r="F337" s="2" t="str">
        <f aca="false">IF(E337="","Unknown",E337)</f>
        <v>Employee</v>
      </c>
      <c r="G337" s="4" t="n">
        <f aca="false">Clean!G337</f>
        <v>29400</v>
      </c>
      <c r="H337" s="4" t="n">
        <f aca="false">IF(G337="",Strategies!$B$7,G337)</f>
        <v>29400</v>
      </c>
      <c r="I337" s="4" t="n">
        <f aca="false">IF(G337="",Strategies!$B$8,G337)</f>
        <v>29400</v>
      </c>
      <c r="J337" s="4" t="n">
        <f aca="false">IF(G337="",IFERROR(VLOOKUP(E337,Strategies!$A$26:$G$35,7,FALSE()),Strategies!$B$8),G337)</f>
        <v>29400</v>
      </c>
      <c r="K337" s="3" t="n">
        <f aca="false">IF(G337="",1,0)</f>
        <v>0</v>
      </c>
      <c r="L337" s="3" t="n">
        <f aca="false">Clean!H337</f>
        <v>9</v>
      </c>
      <c r="M337" s="5" t="str">
        <f aca="false">Clean!I337</f>
        <v/>
      </c>
      <c r="N337" s="3" t="n">
        <f aca="false">IF(L337="",IF(M337="",Strategies!$B$6,DATEDIF(M337,DATE(2026,9,13),"y")),L337)</f>
        <v>9</v>
      </c>
      <c r="O337" s="2" t="str">
        <f aca="false">IF(L337&lt;&gt;"","observed",IF(M337&lt;&gt;"","derived from date","median (fallback)"))</f>
        <v>observed</v>
      </c>
      <c r="P337" s="4" t="n">
        <f aca="false">Clean!M337</f>
        <v>31367.8</v>
      </c>
      <c r="Q337" s="4" t="n">
        <f aca="false">IF(P337="",Strategies!$B$9,P337)</f>
        <v>31367.8</v>
      </c>
      <c r="R337" s="3" t="n">
        <f aca="false">IF(P337="",1,0)</f>
        <v>0</v>
      </c>
      <c r="S337" s="3" t="n">
        <f aca="false">Clean!U337</f>
        <v>631</v>
      </c>
      <c r="T337" s="3" t="n">
        <f aca="false">IF(S337="",Strategies!$B$10,S337)</f>
        <v>631</v>
      </c>
      <c r="U337" s="2" t="str">
        <f aca="false">Clean!J337</f>
        <v>Branch</v>
      </c>
      <c r="V337" s="2" t="str">
        <f aca="false">IF(U337="",Strategies!$B$11,U337)</f>
        <v>Branch</v>
      </c>
      <c r="W337" s="2" t="str">
        <f aca="false">IF(U337="","Unknown",U337)</f>
        <v>Branch</v>
      </c>
      <c r="X337" s="4" t="str">
        <f aca="false">Clean!Q337</f>
        <v/>
      </c>
      <c r="Y337" s="4" t="str">
        <f aca="false">Clean!R337</f>
        <v/>
      </c>
      <c r="Z337" s="4" t="n">
        <f aca="false">IF(X337="",IF(Y337="",0,""),X337)</f>
        <v>0</v>
      </c>
      <c r="AA337" s="4" t="n">
        <f aca="false">IF(Y337="",IF(X337="",0,IF(X337=0,0,ROUND(X337*Strategies!$B$12,2))),Y337)</f>
        <v>0</v>
      </c>
      <c r="AB337" s="2" t="str">
        <f aca="false">IF(AND(X337="",Y337=""),"no card (structural)",IF(X337="","limit missing – verify",IF(Y337="","spend imputed by ratio","complete")))</f>
        <v>no card (structural)</v>
      </c>
      <c r="AC337" s="4" t="n">
        <f aca="false">Clean!S337</f>
        <v>0</v>
      </c>
      <c r="AD337" s="4" t="n">
        <f aca="false">Clean!T337</f>
        <v>0</v>
      </c>
      <c r="AE337" s="4" t="n">
        <f aca="false">IF(AC337="",IF(AD337="",0,""),AC337)</f>
        <v>0</v>
      </c>
      <c r="AF337" s="4" t="n">
        <f aca="false">IF(AD337="",IF(AC337="",0,IF(AC337=0,0,ROUND(AC337*Strategies!$B$13,0))),AD337)</f>
        <v>0</v>
      </c>
      <c r="AG337" s="3" t="n">
        <f aca="false">Clean!V337</f>
        <v>0</v>
      </c>
      <c r="AH337" s="3" t="n">
        <f aca="false">IF(AG337="",0,AG337)</f>
        <v>0</v>
      </c>
      <c r="AI337" s="3" t="n">
        <f aca="false">IF(AG337="",1,0)</f>
        <v>0</v>
      </c>
      <c r="AJ337" s="3" t="n">
        <f aca="false">Missing_Matrix!W337</f>
        <v>3</v>
      </c>
      <c r="AK337" s="2" t="str">
        <f aca="false">IF(AJ337=0,"keep","drop")</f>
        <v>drop</v>
      </c>
      <c r="AL337" s="2" t="str">
        <f aca="false">IF(Missing_Matrix!B337+Missing_Matrix!G337+Missing_Matrix!H337+Missing_Matrix!J337+Missing_Matrix!K337+Missing_Matrix!L337+Missing_Matrix!M337+Missing_Matrix!U337=0,"keep","drop")</f>
        <v>keep</v>
      </c>
    </row>
    <row r="338" customFormat="false" ht="15" hidden="false" customHeight="false" outlineLevel="0" collapsed="false">
      <c r="A338" s="2" t="str">
        <f aca="false">Clean!A338</f>
        <v>CL00337</v>
      </c>
      <c r="B338" s="3" t="n">
        <f aca="false">Clean!B338</f>
        <v>49</v>
      </c>
      <c r="C338" s="3" t="n">
        <f aca="false">IF(B338="",Strategies!$B$5,B338)</f>
        <v>49</v>
      </c>
      <c r="D338" s="3" t="n">
        <f aca="false">IF(B338="",1,0)</f>
        <v>0</v>
      </c>
      <c r="E338" s="2" t="str">
        <f aca="false">Clean!E338</f>
        <v>Employee</v>
      </c>
      <c r="F338" s="2" t="str">
        <f aca="false">IF(E338="","Unknown",E338)</f>
        <v>Employee</v>
      </c>
      <c r="G338" s="4" t="n">
        <f aca="false">Clean!G338</f>
        <v>42600</v>
      </c>
      <c r="H338" s="4" t="n">
        <f aca="false">IF(G338="",Strategies!$B$7,G338)</f>
        <v>42600</v>
      </c>
      <c r="I338" s="4" t="n">
        <f aca="false">IF(G338="",Strategies!$B$8,G338)</f>
        <v>42600</v>
      </c>
      <c r="J338" s="4" t="n">
        <f aca="false">IF(G338="",IFERROR(VLOOKUP(E338,Strategies!$A$26:$G$35,7,FALSE()),Strategies!$B$8),G338)</f>
        <v>42600</v>
      </c>
      <c r="K338" s="3" t="n">
        <f aca="false">IF(G338="",1,0)</f>
        <v>0</v>
      </c>
      <c r="L338" s="3" t="n">
        <f aca="false">Clean!H338</f>
        <v>8</v>
      </c>
      <c r="M338" s="5" t="n">
        <f aca="false">Clean!I338</f>
        <v>43266</v>
      </c>
      <c r="N338" s="3" t="n">
        <f aca="false">IF(L338="",IF(M338="",Strategies!$B$6,DATEDIF(M338,DATE(2026,9,13),"y")),L338)</f>
        <v>8</v>
      </c>
      <c r="O338" s="2" t="str">
        <f aca="false">IF(L338&lt;&gt;"","observed",IF(M338&lt;&gt;"","derived from date","median (fallback)"))</f>
        <v>observed</v>
      </c>
      <c r="P338" s="4" t="n">
        <f aca="false">Clean!M338</f>
        <v>27616.6</v>
      </c>
      <c r="Q338" s="4" t="n">
        <f aca="false">IF(P338="",Strategies!$B$9,P338)</f>
        <v>27616.6</v>
      </c>
      <c r="R338" s="3" t="n">
        <f aca="false">IF(P338="",1,0)</f>
        <v>0</v>
      </c>
      <c r="S338" s="3" t="n">
        <f aca="false">Clean!U338</f>
        <v>691</v>
      </c>
      <c r="T338" s="3" t="n">
        <f aca="false">IF(S338="",Strategies!$B$10,S338)</f>
        <v>691</v>
      </c>
      <c r="U338" s="2" t="str">
        <f aca="false">Clean!J338</f>
        <v>App</v>
      </c>
      <c r="V338" s="2" t="str">
        <f aca="false">IF(U338="",Strategies!$B$11,U338)</f>
        <v>App</v>
      </c>
      <c r="W338" s="2" t="str">
        <f aca="false">IF(U338="","Unknown",U338)</f>
        <v>App</v>
      </c>
      <c r="X338" s="4" t="n">
        <f aca="false">Clean!Q338</f>
        <v>9000</v>
      </c>
      <c r="Y338" s="4" t="n">
        <f aca="false">Clean!R338</f>
        <v>3613.75</v>
      </c>
      <c r="Z338" s="4" t="n">
        <f aca="false">IF(X338="",IF(Y338="",0,""),X338)</f>
        <v>9000</v>
      </c>
      <c r="AA338" s="4" t="n">
        <f aca="false">IF(Y338="",IF(X338="",0,IF(X338=0,0,ROUND(X338*Strategies!$B$12,2))),Y338)</f>
        <v>3613.75</v>
      </c>
      <c r="AB338" s="2" t="str">
        <f aca="false">IF(AND(X338="",Y338=""),"no card (structural)",IF(X338="","limit missing – verify",IF(Y338="","spend imputed by ratio","complete")))</f>
        <v>complete</v>
      </c>
      <c r="AC338" s="4" t="str">
        <f aca="false">Clean!S338</f>
        <v/>
      </c>
      <c r="AD338" s="4" t="str">
        <f aca="false">Clean!T338</f>
        <v/>
      </c>
      <c r="AE338" s="4" t="n">
        <f aca="false">IF(AC338="",IF(AD338="",0,""),AC338)</f>
        <v>0</v>
      </c>
      <c r="AF338" s="4" t="n">
        <f aca="false">IF(AD338="",IF(AC338="",0,IF(AC338=0,0,ROUND(AC338*Strategies!$B$13,0))),AD338)</f>
        <v>0</v>
      </c>
      <c r="AG338" s="3" t="n">
        <f aca="false">Clean!V338</f>
        <v>0</v>
      </c>
      <c r="AH338" s="3" t="n">
        <f aca="false">IF(AG338="",0,AG338)</f>
        <v>0</v>
      </c>
      <c r="AI338" s="3" t="n">
        <f aca="false">IF(AG338="",1,0)</f>
        <v>0</v>
      </c>
      <c r="AJ338" s="3" t="n">
        <f aca="false">Missing_Matrix!W338</f>
        <v>2</v>
      </c>
      <c r="AK338" s="2" t="str">
        <f aca="false">IF(AJ338=0,"keep","drop")</f>
        <v>drop</v>
      </c>
      <c r="AL338" s="2" t="str">
        <f aca="false">IF(Missing_Matrix!B338+Missing_Matrix!G338+Missing_Matrix!H338+Missing_Matrix!J338+Missing_Matrix!K338+Missing_Matrix!L338+Missing_Matrix!M338+Missing_Matrix!U338=0,"keep","drop")</f>
        <v>keep</v>
      </c>
    </row>
    <row r="339" customFormat="false" ht="15" hidden="false" customHeight="false" outlineLevel="0" collapsed="false">
      <c r="A339" s="2" t="str">
        <f aca="false">Clean!A339</f>
        <v>CL00338</v>
      </c>
      <c r="B339" s="3" t="n">
        <f aca="false">Clean!B339</f>
        <v>18</v>
      </c>
      <c r="C339" s="3" t="n">
        <f aca="false">IF(B339="",Strategies!$B$5,B339)</f>
        <v>18</v>
      </c>
      <c r="D339" s="3" t="n">
        <f aca="false">IF(B339="",1,0)</f>
        <v>0</v>
      </c>
      <c r="E339" s="2" t="str">
        <f aca="false">Clean!E339</f>
        <v>Manual worker</v>
      </c>
      <c r="F339" s="2" t="str">
        <f aca="false">IF(E339="","Unknown",E339)</f>
        <v>Manual worker</v>
      </c>
      <c r="G339" s="4" t="n">
        <f aca="false">Clean!G339</f>
        <v>12300</v>
      </c>
      <c r="H339" s="4" t="n">
        <f aca="false">IF(G339="",Strategies!$B$7,G339)</f>
        <v>12300</v>
      </c>
      <c r="I339" s="4" t="n">
        <f aca="false">IF(G339="",Strategies!$B$8,G339)</f>
        <v>12300</v>
      </c>
      <c r="J339" s="4" t="n">
        <f aca="false">IF(G339="",IFERROR(VLOOKUP(E339,Strategies!$A$26:$G$35,7,FALSE()),Strategies!$B$8),G339)</f>
        <v>12300</v>
      </c>
      <c r="K339" s="3" t="n">
        <f aca="false">IF(G339="",1,0)</f>
        <v>0</v>
      </c>
      <c r="L339" s="3" t="n">
        <f aca="false">Clean!H339</f>
        <v>0</v>
      </c>
      <c r="M339" s="5" t="n">
        <f aca="false">Clean!I339</f>
        <v>45975</v>
      </c>
      <c r="N339" s="3" t="n">
        <f aca="false">IF(L339="",IF(M339="",Strategies!$B$6,DATEDIF(M339,DATE(2026,9,13),"y")),L339)</f>
        <v>0</v>
      </c>
      <c r="O339" s="2" t="str">
        <f aca="false">IF(L339&lt;&gt;"","observed",IF(M339&lt;&gt;"","derived from date","median (fallback)"))</f>
        <v>observed</v>
      </c>
      <c r="P339" s="4" t="n">
        <f aca="false">Clean!M339</f>
        <v>0</v>
      </c>
      <c r="Q339" s="4" t="n">
        <f aca="false">IF(P339="",Strategies!$B$9,P339)</f>
        <v>0</v>
      </c>
      <c r="R339" s="3" t="n">
        <f aca="false">IF(P339="",1,0)</f>
        <v>0</v>
      </c>
      <c r="S339" s="3" t="n">
        <f aca="false">Clean!U339</f>
        <v>637</v>
      </c>
      <c r="T339" s="3" t="n">
        <f aca="false">IF(S339="",Strategies!$B$10,S339)</f>
        <v>637</v>
      </c>
      <c r="U339" s="2" t="str">
        <f aca="false">Clean!J339</f>
        <v>App</v>
      </c>
      <c r="V339" s="2" t="str">
        <f aca="false">IF(U339="",Strategies!$B$11,U339)</f>
        <v>App</v>
      </c>
      <c r="W339" s="2" t="str">
        <f aca="false">IF(U339="","Unknown",U339)</f>
        <v>App</v>
      </c>
      <c r="X339" s="4" t="n">
        <f aca="false">Clean!Q339</f>
        <v>2000</v>
      </c>
      <c r="Y339" s="4" t="n">
        <f aca="false">Clean!R339</f>
        <v>50.2</v>
      </c>
      <c r="Z339" s="4" t="n">
        <f aca="false">IF(X339="",IF(Y339="",0,""),X339)</f>
        <v>2000</v>
      </c>
      <c r="AA339" s="4" t="n">
        <f aca="false">IF(Y339="",IF(X339="",0,IF(X339=0,0,ROUND(X339*Strategies!$B$12,2))),Y339)</f>
        <v>50.2</v>
      </c>
      <c r="AB339" s="2" t="str">
        <f aca="false">IF(AND(X339="",Y339=""),"no card (structural)",IF(X339="","limit missing – verify",IF(Y339="","spend imputed by ratio","complete")))</f>
        <v>complete</v>
      </c>
      <c r="AC339" s="4" t="n">
        <f aca="false">Clean!S339</f>
        <v>0</v>
      </c>
      <c r="AD339" s="4" t="n">
        <f aca="false">Clean!T339</f>
        <v>0</v>
      </c>
      <c r="AE339" s="4" t="n">
        <f aca="false">IF(AC339="",IF(AD339="",0,""),AC339)</f>
        <v>0</v>
      </c>
      <c r="AF339" s="4" t="n">
        <f aca="false">IF(AD339="",IF(AC339="",0,IF(AC339=0,0,ROUND(AC339*Strategies!$B$13,0))),AD339)</f>
        <v>0</v>
      </c>
      <c r="AG339" s="3" t="n">
        <f aca="false">Clean!V339</f>
        <v>0</v>
      </c>
      <c r="AH339" s="3" t="n">
        <f aca="false">IF(AG339="",0,AG339)</f>
        <v>0</v>
      </c>
      <c r="AI339" s="3" t="n">
        <f aca="false">IF(AG339="",1,0)</f>
        <v>0</v>
      </c>
      <c r="AJ339" s="3" t="n">
        <f aca="false">Missing_Matrix!W339</f>
        <v>1</v>
      </c>
      <c r="AK339" s="2" t="str">
        <f aca="false">IF(AJ339=0,"keep","drop")</f>
        <v>drop</v>
      </c>
      <c r="AL339" s="2" t="str">
        <f aca="false">IF(Missing_Matrix!B339+Missing_Matrix!G339+Missing_Matrix!H339+Missing_Matrix!J339+Missing_Matrix!K339+Missing_Matrix!L339+Missing_Matrix!M339+Missing_Matrix!U339=0,"keep","drop")</f>
        <v>keep</v>
      </c>
    </row>
    <row r="340" customFormat="false" ht="15" hidden="false" customHeight="false" outlineLevel="0" collapsed="false">
      <c r="A340" s="2" t="str">
        <f aca="false">Clean!A340</f>
        <v>CL00339</v>
      </c>
      <c r="B340" s="3" t="n">
        <f aca="false">Clean!B340</f>
        <v>51</v>
      </c>
      <c r="C340" s="3" t="n">
        <f aca="false">IF(B340="",Strategies!$B$5,B340)</f>
        <v>51</v>
      </c>
      <c r="D340" s="3" t="n">
        <f aca="false">IF(B340="",1,0)</f>
        <v>0</v>
      </c>
      <c r="E340" s="2" t="str">
        <f aca="false">Clean!E340</f>
        <v>Manual worker</v>
      </c>
      <c r="F340" s="2" t="str">
        <f aca="false">IF(E340="","Unknown",E340)</f>
        <v>Manual worker</v>
      </c>
      <c r="G340" s="4" t="n">
        <f aca="false">Clean!G340</f>
        <v>18100</v>
      </c>
      <c r="H340" s="4" t="n">
        <f aca="false">IF(G340="",Strategies!$B$7,G340)</f>
        <v>18100</v>
      </c>
      <c r="I340" s="4" t="n">
        <f aca="false">IF(G340="",Strategies!$B$8,G340)</f>
        <v>18100</v>
      </c>
      <c r="J340" s="4" t="n">
        <f aca="false">IF(G340="",IFERROR(VLOOKUP(E340,Strategies!$A$26:$G$35,7,FALSE()),Strategies!$B$8),G340)</f>
        <v>18100</v>
      </c>
      <c r="K340" s="3" t="n">
        <f aca="false">IF(G340="",1,0)</f>
        <v>0</v>
      </c>
      <c r="L340" s="3" t="n">
        <f aca="false">Clean!H340</f>
        <v>14</v>
      </c>
      <c r="M340" s="5" t="n">
        <f aca="false">Clean!I340</f>
        <v>40951</v>
      </c>
      <c r="N340" s="3" t="n">
        <f aca="false">IF(L340="",IF(M340="",Strategies!$B$6,DATEDIF(M340,DATE(2026,9,13),"y")),L340)</f>
        <v>14</v>
      </c>
      <c r="O340" s="2" t="str">
        <f aca="false">IF(L340&lt;&gt;"","observed",IF(M340&lt;&gt;"","derived from date","median (fallback)"))</f>
        <v>observed</v>
      </c>
      <c r="P340" s="4" t="n">
        <f aca="false">Clean!M340</f>
        <v>0</v>
      </c>
      <c r="Q340" s="4" t="n">
        <f aca="false">IF(P340="",Strategies!$B$9,P340)</f>
        <v>0</v>
      </c>
      <c r="R340" s="3" t="n">
        <f aca="false">IF(P340="",1,0)</f>
        <v>0</v>
      </c>
      <c r="S340" s="3" t="n">
        <f aca="false">Clean!U340</f>
        <v>644</v>
      </c>
      <c r="T340" s="3" t="n">
        <f aca="false">IF(S340="",Strategies!$B$10,S340)</f>
        <v>644</v>
      </c>
      <c r="U340" s="2" t="str">
        <f aca="false">Clean!J340</f>
        <v>Online Banking</v>
      </c>
      <c r="V340" s="2" t="str">
        <f aca="false">IF(U340="",Strategies!$B$11,U340)</f>
        <v>Online Banking</v>
      </c>
      <c r="W340" s="2" t="str">
        <f aca="false">IF(U340="","Unknown",U340)</f>
        <v>Online Banking</v>
      </c>
      <c r="X340" s="4" t="n">
        <f aca="false">Clean!Q340</f>
        <v>3000</v>
      </c>
      <c r="Y340" s="4" t="n">
        <f aca="false">Clean!R340</f>
        <v>515.61</v>
      </c>
      <c r="Z340" s="4" t="n">
        <f aca="false">IF(X340="",IF(Y340="",0,""),X340)</f>
        <v>3000</v>
      </c>
      <c r="AA340" s="4" t="n">
        <f aca="false">IF(Y340="",IF(X340="",0,IF(X340=0,0,ROUND(X340*Strategies!$B$12,2))),Y340)</f>
        <v>515.61</v>
      </c>
      <c r="AB340" s="2" t="str">
        <f aca="false">IF(AND(X340="",Y340=""),"no card (structural)",IF(X340="","limit missing – verify",IF(Y340="","spend imputed by ratio","complete")))</f>
        <v>complete</v>
      </c>
      <c r="AC340" s="4" t="n">
        <f aca="false">Clean!S340</f>
        <v>0</v>
      </c>
      <c r="AD340" s="4" t="n">
        <f aca="false">Clean!T340</f>
        <v>0</v>
      </c>
      <c r="AE340" s="4" t="n">
        <f aca="false">IF(AC340="",IF(AD340="",0,""),AC340)</f>
        <v>0</v>
      </c>
      <c r="AF340" s="4" t="n">
        <f aca="false">IF(AD340="",IF(AC340="",0,IF(AC340=0,0,ROUND(AC340*Strategies!$B$13,0))),AD340)</f>
        <v>0</v>
      </c>
      <c r="AG340" s="3" t="str">
        <f aca="false">Clean!V340</f>
        <v/>
      </c>
      <c r="AH340" s="3" t="n">
        <f aca="false">IF(AG340="",0,AG340)</f>
        <v>0</v>
      </c>
      <c r="AI340" s="3" t="n">
        <f aca="false">IF(AG340="",1,0)</f>
        <v>1</v>
      </c>
      <c r="AJ340" s="3" t="n">
        <f aca="false">Missing_Matrix!W340</f>
        <v>2</v>
      </c>
      <c r="AK340" s="2" t="str">
        <f aca="false">IF(AJ340=0,"keep","drop")</f>
        <v>drop</v>
      </c>
      <c r="AL340" s="2" t="str">
        <f aca="false">IF(Missing_Matrix!B340+Missing_Matrix!G340+Missing_Matrix!H340+Missing_Matrix!J340+Missing_Matrix!K340+Missing_Matrix!L340+Missing_Matrix!M340+Missing_Matrix!U340=0,"keep","drop")</f>
        <v>keep</v>
      </c>
    </row>
    <row r="341" customFormat="false" ht="15" hidden="false" customHeight="false" outlineLevel="0" collapsed="false">
      <c r="A341" s="2" t="str">
        <f aca="false">Clean!A341</f>
        <v>CL00340</v>
      </c>
      <c r="B341" s="3" t="n">
        <f aca="false">Clean!B341</f>
        <v>56</v>
      </c>
      <c r="C341" s="3" t="n">
        <f aca="false">IF(B341="",Strategies!$B$5,B341)</f>
        <v>56</v>
      </c>
      <c r="D341" s="3" t="n">
        <f aca="false">IF(B341="",1,0)</f>
        <v>0</v>
      </c>
      <c r="E341" s="2" t="str">
        <f aca="false">Clean!E341</f>
        <v>Unemployed</v>
      </c>
      <c r="F341" s="2" t="str">
        <f aca="false">IF(E341="","Unknown",E341)</f>
        <v>Unemployed</v>
      </c>
      <c r="G341" s="4" t="n">
        <f aca="false">Clean!G341</f>
        <v>4900</v>
      </c>
      <c r="H341" s="4" t="n">
        <f aca="false">IF(G341="",Strategies!$B$7,G341)</f>
        <v>4900</v>
      </c>
      <c r="I341" s="4" t="n">
        <f aca="false">IF(G341="",Strategies!$B$8,G341)</f>
        <v>4900</v>
      </c>
      <c r="J341" s="4" t="n">
        <f aca="false">IF(G341="",IFERROR(VLOOKUP(E341,Strategies!$A$26:$G$35,7,FALSE()),Strategies!$B$8),G341)</f>
        <v>4900</v>
      </c>
      <c r="K341" s="3" t="n">
        <f aca="false">IF(G341="",1,0)</f>
        <v>0</v>
      </c>
      <c r="L341" s="3" t="n">
        <f aca="false">Clean!H341</f>
        <v>17</v>
      </c>
      <c r="M341" s="5" t="n">
        <f aca="false">Clean!I341</f>
        <v>39930</v>
      </c>
      <c r="N341" s="3" t="n">
        <f aca="false">IF(L341="",IF(M341="",Strategies!$B$6,DATEDIF(M341,DATE(2026,9,13),"y")),L341)</f>
        <v>17</v>
      </c>
      <c r="O341" s="2" t="str">
        <f aca="false">IF(L341&lt;&gt;"","observed",IF(M341&lt;&gt;"","derived from date","median (fallback)"))</f>
        <v>observed</v>
      </c>
      <c r="P341" s="4" t="n">
        <f aca="false">Clean!M341</f>
        <v>0</v>
      </c>
      <c r="Q341" s="4" t="n">
        <f aca="false">IF(P341="",Strategies!$B$9,P341)</f>
        <v>0</v>
      </c>
      <c r="R341" s="3" t="n">
        <f aca="false">IF(P341="",1,0)</f>
        <v>0</v>
      </c>
      <c r="S341" s="3" t="n">
        <f aca="false">Clean!U341</f>
        <v>614</v>
      </c>
      <c r="T341" s="3" t="n">
        <f aca="false">IF(S341="",Strategies!$B$10,S341)</f>
        <v>614</v>
      </c>
      <c r="U341" s="2" t="str">
        <f aca="false">Clean!J341</f>
        <v>Branch</v>
      </c>
      <c r="V341" s="2" t="str">
        <f aca="false">IF(U341="",Strategies!$B$11,U341)</f>
        <v>Branch</v>
      </c>
      <c r="W341" s="2" t="str">
        <f aca="false">IF(U341="","Unknown",U341)</f>
        <v>Branch</v>
      </c>
      <c r="X341" s="4" t="n">
        <f aca="false">Clean!Q341</f>
        <v>1000</v>
      </c>
      <c r="Y341" s="4" t="n">
        <f aca="false">Clean!R341</f>
        <v>286.87</v>
      </c>
      <c r="Z341" s="4" t="n">
        <f aca="false">IF(X341="",IF(Y341="",0,""),X341)</f>
        <v>1000</v>
      </c>
      <c r="AA341" s="4" t="n">
        <f aca="false">IF(Y341="",IF(X341="",0,IF(X341=0,0,ROUND(X341*Strategies!$B$12,2))),Y341)</f>
        <v>286.87</v>
      </c>
      <c r="AB341" s="2" t="str">
        <f aca="false">IF(AND(X341="",Y341=""),"no card (structural)",IF(X341="","limit missing – verify",IF(Y341="","spend imputed by ratio","complete")))</f>
        <v>complete</v>
      </c>
      <c r="AC341" s="4" t="str">
        <f aca="false">Clean!S341</f>
        <v/>
      </c>
      <c r="AD341" s="4" t="str">
        <f aca="false">Clean!T341</f>
        <v/>
      </c>
      <c r="AE341" s="4" t="n">
        <f aca="false">IF(AC341="",IF(AD341="",0,""),AC341)</f>
        <v>0</v>
      </c>
      <c r="AF341" s="4" t="n">
        <f aca="false">IF(AD341="",IF(AC341="",0,IF(AC341=0,0,ROUND(AC341*Strategies!$B$13,0))),AD341)</f>
        <v>0</v>
      </c>
      <c r="AG341" s="3" t="n">
        <f aca="false">Clean!V341</f>
        <v>0</v>
      </c>
      <c r="AH341" s="3" t="n">
        <f aca="false">IF(AG341="",0,AG341)</f>
        <v>0</v>
      </c>
      <c r="AI341" s="3" t="n">
        <f aca="false">IF(AG341="",1,0)</f>
        <v>0</v>
      </c>
      <c r="AJ341" s="3" t="n">
        <f aca="false">Missing_Matrix!W341</f>
        <v>3</v>
      </c>
      <c r="AK341" s="2" t="str">
        <f aca="false">IF(AJ341=0,"keep","drop")</f>
        <v>drop</v>
      </c>
      <c r="AL341" s="2" t="str">
        <f aca="false">IF(Missing_Matrix!B341+Missing_Matrix!G341+Missing_Matrix!H341+Missing_Matrix!J341+Missing_Matrix!K341+Missing_Matrix!L341+Missing_Matrix!M341+Missing_Matrix!U341=0,"keep","drop")</f>
        <v>keep</v>
      </c>
    </row>
    <row r="342" customFormat="false" ht="15" hidden="false" customHeight="false" outlineLevel="0" collapsed="false">
      <c r="A342" s="2" t="str">
        <f aca="false">Clean!A342</f>
        <v>CL00341</v>
      </c>
      <c r="B342" s="3" t="n">
        <f aca="false">Clean!B342</f>
        <v>19</v>
      </c>
      <c r="C342" s="3" t="n">
        <f aca="false">IF(B342="",Strategies!$B$5,B342)</f>
        <v>19</v>
      </c>
      <c r="D342" s="3" t="n">
        <f aca="false">IF(B342="",1,0)</f>
        <v>0</v>
      </c>
      <c r="E342" s="2" t="str">
        <f aca="false">Clean!E342</f>
        <v>Student</v>
      </c>
      <c r="F342" s="2" t="str">
        <f aca="false">IF(E342="","Unknown",E342)</f>
        <v>Student</v>
      </c>
      <c r="G342" s="4" t="n">
        <f aca="false">Clean!G342</f>
        <v>5200</v>
      </c>
      <c r="H342" s="4" t="n">
        <f aca="false">IF(G342="",Strategies!$B$7,G342)</f>
        <v>5200</v>
      </c>
      <c r="I342" s="4" t="n">
        <f aca="false">IF(G342="",Strategies!$B$8,G342)</f>
        <v>5200</v>
      </c>
      <c r="J342" s="4" t="n">
        <f aca="false">IF(G342="",IFERROR(VLOOKUP(E342,Strategies!$A$26:$G$35,7,FALSE()),Strategies!$B$8),G342)</f>
        <v>5200</v>
      </c>
      <c r="K342" s="3" t="n">
        <f aca="false">IF(G342="",1,0)</f>
        <v>0</v>
      </c>
      <c r="L342" s="3" t="n">
        <f aca="false">Clean!H342</f>
        <v>0</v>
      </c>
      <c r="M342" s="5" t="n">
        <f aca="false">Clean!I342</f>
        <v>46153</v>
      </c>
      <c r="N342" s="3" t="n">
        <f aca="false">IF(L342="",IF(M342="",Strategies!$B$6,DATEDIF(M342,DATE(2026,9,13),"y")),L342)</f>
        <v>0</v>
      </c>
      <c r="O342" s="2" t="str">
        <f aca="false">IF(L342&lt;&gt;"","observed",IF(M342&lt;&gt;"","derived from date","median (fallback)"))</f>
        <v>observed</v>
      </c>
      <c r="P342" s="4" t="n">
        <f aca="false">Clean!M342</f>
        <v>1419.81</v>
      </c>
      <c r="Q342" s="4" t="n">
        <f aca="false">IF(P342="",Strategies!$B$9,P342)</f>
        <v>1419.81</v>
      </c>
      <c r="R342" s="3" t="n">
        <f aca="false">IF(P342="",1,0)</f>
        <v>0</v>
      </c>
      <c r="S342" s="3" t="n">
        <f aca="false">Clean!U342</f>
        <v>535</v>
      </c>
      <c r="T342" s="3" t="n">
        <f aca="false">IF(S342="",Strategies!$B$10,S342)</f>
        <v>535</v>
      </c>
      <c r="U342" s="2" t="str">
        <f aca="false">Clean!J342</f>
        <v>App</v>
      </c>
      <c r="V342" s="2" t="str">
        <f aca="false">IF(U342="",Strategies!$B$11,U342)</f>
        <v>App</v>
      </c>
      <c r="W342" s="2" t="str">
        <f aca="false">IF(U342="","Unknown",U342)</f>
        <v>App</v>
      </c>
      <c r="X342" s="4" t="n">
        <f aca="false">Clean!Q342</f>
        <v>500</v>
      </c>
      <c r="Y342" s="4" t="str">
        <f aca="false">Clean!R342</f>
        <v/>
      </c>
      <c r="Z342" s="4" t="n">
        <f aca="false">IF(X342="",IF(Y342="",0,""),X342)</f>
        <v>500</v>
      </c>
      <c r="AA342" s="4" t="n">
        <f aca="false">IF(Y342="",IF(X342="",0,IF(X342=0,0,ROUND(X342*Strategies!$B$12,2))),Y342)</f>
        <v>132.85</v>
      </c>
      <c r="AB342" s="2" t="str">
        <f aca="false">IF(AND(X342="",Y342=""),"no card (structural)",IF(X342="","limit missing – verify",IF(Y342="","spend imputed by ratio","complete")))</f>
        <v>spend imputed by ratio</v>
      </c>
      <c r="AC342" s="4" t="n">
        <f aca="false">Clean!S342</f>
        <v>0</v>
      </c>
      <c r="AD342" s="4" t="n">
        <f aca="false">Clean!T342</f>
        <v>0</v>
      </c>
      <c r="AE342" s="4" t="n">
        <f aca="false">IF(AC342="",IF(AD342="",0,""),AC342)</f>
        <v>0</v>
      </c>
      <c r="AF342" s="4" t="n">
        <f aca="false">IF(AD342="",IF(AC342="",0,IF(AC342=0,0,ROUND(AC342*Strategies!$B$13,0))),AD342)</f>
        <v>0</v>
      </c>
      <c r="AG342" s="3" t="n">
        <f aca="false">Clean!V342</f>
        <v>0</v>
      </c>
      <c r="AH342" s="3" t="n">
        <f aca="false">IF(AG342="",0,AG342)</f>
        <v>0</v>
      </c>
      <c r="AI342" s="3" t="n">
        <f aca="false">IF(AG342="",1,0)</f>
        <v>0</v>
      </c>
      <c r="AJ342" s="3" t="n">
        <f aca="false">Missing_Matrix!W342</f>
        <v>1</v>
      </c>
      <c r="AK342" s="2" t="str">
        <f aca="false">IF(AJ342=0,"keep","drop")</f>
        <v>drop</v>
      </c>
      <c r="AL342" s="2" t="str">
        <f aca="false">IF(Missing_Matrix!B342+Missing_Matrix!G342+Missing_Matrix!H342+Missing_Matrix!J342+Missing_Matrix!K342+Missing_Matrix!L342+Missing_Matrix!M342+Missing_Matrix!U342=0,"keep","drop")</f>
        <v>keep</v>
      </c>
    </row>
    <row r="343" customFormat="false" ht="15" hidden="false" customHeight="false" outlineLevel="0" collapsed="false">
      <c r="A343" s="2" t="str">
        <f aca="false">Clean!A343</f>
        <v>CL00342</v>
      </c>
      <c r="B343" s="3" t="n">
        <f aca="false">Clean!B343</f>
        <v>49</v>
      </c>
      <c r="C343" s="3" t="n">
        <f aca="false">IF(B343="",Strategies!$B$5,B343)</f>
        <v>49</v>
      </c>
      <c r="D343" s="3" t="n">
        <f aca="false">IF(B343="",1,0)</f>
        <v>0</v>
      </c>
      <c r="E343" s="2" t="str">
        <f aca="false">Clean!E343</f>
        <v>Shopkeeper</v>
      </c>
      <c r="F343" s="2" t="str">
        <f aca="false">IF(E343="","Unknown",E343)</f>
        <v>Shopkeeper</v>
      </c>
      <c r="G343" s="4" t="n">
        <f aca="false">Clean!G343</f>
        <v>26000</v>
      </c>
      <c r="H343" s="4" t="n">
        <f aca="false">IF(G343="",Strategies!$B$7,G343)</f>
        <v>26000</v>
      </c>
      <c r="I343" s="4" t="n">
        <f aca="false">IF(G343="",Strategies!$B$8,G343)</f>
        <v>26000</v>
      </c>
      <c r="J343" s="4" t="n">
        <f aca="false">IF(G343="",IFERROR(VLOOKUP(E343,Strategies!$A$26:$G$35,7,FALSE()),Strategies!$B$8),G343)</f>
        <v>26000</v>
      </c>
      <c r="K343" s="3" t="n">
        <f aca="false">IF(G343="",1,0)</f>
        <v>0</v>
      </c>
      <c r="L343" s="3" t="n">
        <f aca="false">Clean!H343</f>
        <v>14</v>
      </c>
      <c r="M343" s="5" t="n">
        <f aca="false">Clean!I343</f>
        <v>41062</v>
      </c>
      <c r="N343" s="3" t="n">
        <f aca="false">IF(L343="",IF(M343="",Strategies!$B$6,DATEDIF(M343,DATE(2026,9,13),"y")),L343)</f>
        <v>14</v>
      </c>
      <c r="O343" s="2" t="str">
        <f aca="false">IF(L343&lt;&gt;"","observed",IF(M343&lt;&gt;"","derived from date","median (fallback)"))</f>
        <v>observed</v>
      </c>
      <c r="P343" s="4" t="n">
        <f aca="false">Clean!M343</f>
        <v>52504.6</v>
      </c>
      <c r="Q343" s="4" t="n">
        <f aca="false">IF(P343="",Strategies!$B$9,P343)</f>
        <v>52504.6</v>
      </c>
      <c r="R343" s="3" t="n">
        <f aca="false">IF(P343="",1,0)</f>
        <v>0</v>
      </c>
      <c r="S343" s="3" t="n">
        <f aca="false">Clean!U343</f>
        <v>607</v>
      </c>
      <c r="T343" s="3" t="n">
        <f aca="false">IF(S343="",Strategies!$B$10,S343)</f>
        <v>607</v>
      </c>
      <c r="U343" s="2" t="str">
        <f aca="false">Clean!J343</f>
        <v>Branch</v>
      </c>
      <c r="V343" s="2" t="str">
        <f aca="false">IF(U343="",Strategies!$B$11,U343)</f>
        <v>Branch</v>
      </c>
      <c r="W343" s="2" t="str">
        <f aca="false">IF(U343="","Unknown",U343)</f>
        <v>Branch</v>
      </c>
      <c r="X343" s="4" t="n">
        <f aca="false">Clean!Q343</f>
        <v>5500</v>
      </c>
      <c r="Y343" s="4" t="n">
        <f aca="false">Clean!R343</f>
        <v>1146.73</v>
      </c>
      <c r="Z343" s="4" t="n">
        <f aca="false">IF(X343="",IF(Y343="",0,""),X343)</f>
        <v>5500</v>
      </c>
      <c r="AA343" s="4" t="n">
        <f aca="false">IF(Y343="",IF(X343="",0,IF(X343=0,0,ROUND(X343*Strategies!$B$12,2))),Y343)</f>
        <v>1146.73</v>
      </c>
      <c r="AB343" s="2" t="str">
        <f aca="false">IF(AND(X343="",Y343=""),"no card (structural)",IF(X343="","limit missing – verify",IF(Y343="","spend imputed by ratio","complete")))</f>
        <v>complete</v>
      </c>
      <c r="AC343" s="4" t="n">
        <f aca="false">Clean!S343</f>
        <v>101000</v>
      </c>
      <c r="AD343" s="4" t="n">
        <f aca="false">Clean!T343</f>
        <v>619</v>
      </c>
      <c r="AE343" s="4" t="n">
        <f aca="false">IF(AC343="",IF(AD343="",0,""),AC343)</f>
        <v>101000</v>
      </c>
      <c r="AF343" s="4" t="n">
        <f aca="false">IF(AD343="",IF(AC343="",0,IF(AC343=0,0,ROUND(AC343*Strategies!$B$13,0))),AD343)</f>
        <v>619</v>
      </c>
      <c r="AG343" s="3" t="str">
        <f aca="false">Clean!V343</f>
        <v/>
      </c>
      <c r="AH343" s="3" t="n">
        <f aca="false">IF(AG343="",0,AG343)</f>
        <v>0</v>
      </c>
      <c r="AI343" s="3" t="n">
        <f aca="false">IF(AG343="",1,0)</f>
        <v>1</v>
      </c>
      <c r="AJ343" s="3" t="n">
        <f aca="false">Missing_Matrix!W343</f>
        <v>1</v>
      </c>
      <c r="AK343" s="2" t="str">
        <f aca="false">IF(AJ343=0,"keep","drop")</f>
        <v>drop</v>
      </c>
      <c r="AL343" s="2" t="str">
        <f aca="false">IF(Missing_Matrix!B343+Missing_Matrix!G343+Missing_Matrix!H343+Missing_Matrix!J343+Missing_Matrix!K343+Missing_Matrix!L343+Missing_Matrix!M343+Missing_Matrix!U343=0,"keep","drop")</f>
        <v>keep</v>
      </c>
    </row>
    <row r="344" customFormat="false" ht="15" hidden="false" customHeight="false" outlineLevel="0" collapsed="false">
      <c r="A344" s="2" t="str">
        <f aca="false">Clean!A344</f>
        <v>CL00343</v>
      </c>
      <c r="B344" s="3" t="n">
        <f aca="false">Clean!B344</f>
        <v>62</v>
      </c>
      <c r="C344" s="3" t="n">
        <f aca="false">IF(B344="",Strategies!$B$5,B344)</f>
        <v>62</v>
      </c>
      <c r="D344" s="3" t="n">
        <f aca="false">IF(B344="",1,0)</f>
        <v>0</v>
      </c>
      <c r="E344" s="2" t="str">
        <f aca="false">Clean!E344</f>
        <v>Shopkeeper</v>
      </c>
      <c r="F344" s="2" t="str">
        <f aca="false">IF(E344="","Unknown",E344)</f>
        <v>Shopkeeper</v>
      </c>
      <c r="G344" s="4" t="n">
        <f aca="false">Clean!G344</f>
        <v>34700</v>
      </c>
      <c r="H344" s="4" t="n">
        <f aca="false">IF(G344="",Strategies!$B$7,G344)</f>
        <v>34700</v>
      </c>
      <c r="I344" s="4" t="n">
        <f aca="false">IF(G344="",Strategies!$B$8,G344)</f>
        <v>34700</v>
      </c>
      <c r="J344" s="4" t="n">
        <f aca="false">IF(G344="",IFERROR(VLOOKUP(E344,Strategies!$A$26:$G$35,7,FALSE()),Strategies!$B$8),G344)</f>
        <v>34700</v>
      </c>
      <c r="K344" s="3" t="n">
        <f aca="false">IF(G344="",1,0)</f>
        <v>0</v>
      </c>
      <c r="L344" s="3" t="n">
        <f aca="false">Clean!H344</f>
        <v>7</v>
      </c>
      <c r="M344" s="5" t="n">
        <f aca="false">Clean!I344</f>
        <v>43496</v>
      </c>
      <c r="N344" s="3" t="n">
        <f aca="false">IF(L344="",IF(M344="",Strategies!$B$6,DATEDIF(M344,DATE(2026,9,13),"y")),L344)</f>
        <v>7</v>
      </c>
      <c r="O344" s="2" t="str">
        <f aca="false">IF(L344&lt;&gt;"","observed",IF(M344&lt;&gt;"","derived from date","median (fallback)"))</f>
        <v>observed</v>
      </c>
      <c r="P344" s="4" t="n">
        <f aca="false">Clean!M344</f>
        <v>39060.3</v>
      </c>
      <c r="Q344" s="4" t="n">
        <f aca="false">IF(P344="",Strategies!$B$9,P344)</f>
        <v>39060.3</v>
      </c>
      <c r="R344" s="3" t="n">
        <f aca="false">IF(P344="",1,0)</f>
        <v>0</v>
      </c>
      <c r="S344" s="3" t="n">
        <f aca="false">Clean!U344</f>
        <v>628</v>
      </c>
      <c r="T344" s="3" t="n">
        <f aca="false">IF(S344="",Strategies!$B$10,S344)</f>
        <v>628</v>
      </c>
      <c r="U344" s="2" t="str">
        <f aca="false">Clean!J344</f>
        <v>Branch</v>
      </c>
      <c r="V344" s="2" t="str">
        <f aca="false">IF(U344="",Strategies!$B$11,U344)</f>
        <v>Branch</v>
      </c>
      <c r="W344" s="2" t="str">
        <f aca="false">IF(U344="","Unknown",U344)</f>
        <v>Branch</v>
      </c>
      <c r="X344" s="4" t="n">
        <f aca="false">Clean!Q344</f>
        <v>7500</v>
      </c>
      <c r="Y344" s="4" t="n">
        <f aca="false">Clean!R344</f>
        <v>4981.03</v>
      </c>
      <c r="Z344" s="4" t="n">
        <f aca="false">IF(X344="",IF(Y344="",0,""),X344)</f>
        <v>7500</v>
      </c>
      <c r="AA344" s="4" t="n">
        <f aca="false">IF(Y344="",IF(X344="",0,IF(X344=0,0,ROUND(X344*Strategies!$B$12,2))),Y344)</f>
        <v>4981.03</v>
      </c>
      <c r="AB344" s="2" t="str">
        <f aca="false">IF(AND(X344="",Y344=""),"no card (structural)",IF(X344="","limit missing – verify",IF(Y344="","spend imputed by ratio","complete")))</f>
        <v>complete</v>
      </c>
      <c r="AC344" s="4" t="str">
        <f aca="false">Clean!S344</f>
        <v/>
      </c>
      <c r="AD344" s="4" t="str">
        <f aca="false">Clean!T344</f>
        <v/>
      </c>
      <c r="AE344" s="4" t="n">
        <f aca="false">IF(AC344="",IF(AD344="",0,""),AC344)</f>
        <v>0</v>
      </c>
      <c r="AF344" s="4" t="n">
        <f aca="false">IF(AD344="",IF(AC344="",0,IF(AC344=0,0,ROUND(AC344*Strategies!$B$13,0))),AD344)</f>
        <v>0</v>
      </c>
      <c r="AG344" s="3" t="n">
        <f aca="false">Clean!V344</f>
        <v>0</v>
      </c>
      <c r="AH344" s="3" t="n">
        <f aca="false">IF(AG344="",0,AG344)</f>
        <v>0</v>
      </c>
      <c r="AI344" s="3" t="n">
        <f aca="false">IF(AG344="",1,0)</f>
        <v>0</v>
      </c>
      <c r="AJ344" s="3" t="n">
        <f aca="false">Missing_Matrix!W344</f>
        <v>2</v>
      </c>
      <c r="AK344" s="2" t="str">
        <f aca="false">IF(AJ344=0,"keep","drop")</f>
        <v>drop</v>
      </c>
      <c r="AL344" s="2" t="str">
        <f aca="false">IF(Missing_Matrix!B344+Missing_Matrix!G344+Missing_Matrix!H344+Missing_Matrix!J344+Missing_Matrix!K344+Missing_Matrix!L344+Missing_Matrix!M344+Missing_Matrix!U344=0,"keep","drop")</f>
        <v>keep</v>
      </c>
    </row>
    <row r="345" customFormat="false" ht="15" hidden="false" customHeight="false" outlineLevel="0" collapsed="false">
      <c r="A345" s="2" t="str">
        <f aca="false">Clean!A345</f>
        <v>CL00344</v>
      </c>
      <c r="B345" s="3" t="n">
        <f aca="false">Clean!B345</f>
        <v>63</v>
      </c>
      <c r="C345" s="3" t="n">
        <f aca="false">IF(B345="",Strategies!$B$5,B345)</f>
        <v>63</v>
      </c>
      <c r="D345" s="3" t="n">
        <f aca="false">IF(B345="",1,0)</f>
        <v>0</v>
      </c>
      <c r="E345" s="2" t="str">
        <f aca="false">Clean!E345</f>
        <v>Teacher</v>
      </c>
      <c r="F345" s="2" t="str">
        <f aca="false">IF(E345="","Unknown",E345)</f>
        <v>Teacher</v>
      </c>
      <c r="G345" s="4" t="n">
        <f aca="false">Clean!G345</f>
        <v>32900</v>
      </c>
      <c r="H345" s="4" t="n">
        <f aca="false">IF(G345="",Strategies!$B$7,G345)</f>
        <v>32900</v>
      </c>
      <c r="I345" s="4" t="n">
        <f aca="false">IF(G345="",Strategies!$B$8,G345)</f>
        <v>32900</v>
      </c>
      <c r="J345" s="4" t="n">
        <f aca="false">IF(G345="",IFERROR(VLOOKUP(E345,Strategies!$A$26:$G$35,7,FALSE()),Strategies!$B$8),G345)</f>
        <v>32900</v>
      </c>
      <c r="K345" s="3" t="n">
        <f aca="false">IF(G345="",1,0)</f>
        <v>0</v>
      </c>
      <c r="L345" s="3" t="n">
        <f aca="false">Clean!H345</f>
        <v>9</v>
      </c>
      <c r="M345" s="5" t="n">
        <f aca="false">Clean!I345</f>
        <v>42855</v>
      </c>
      <c r="N345" s="3" t="n">
        <f aca="false">IF(L345="",IF(M345="",Strategies!$B$6,DATEDIF(M345,DATE(2026,9,13),"y")),L345)</f>
        <v>9</v>
      </c>
      <c r="O345" s="2" t="str">
        <f aca="false">IF(L345&lt;&gt;"","observed",IF(M345&lt;&gt;"","derived from date","median (fallback)"))</f>
        <v>observed</v>
      </c>
      <c r="P345" s="4" t="str">
        <f aca="false">Clean!M345</f>
        <v/>
      </c>
      <c r="Q345" s="4" t="n">
        <f aca="false">IF(P345="",Strategies!$B$9,P345)</f>
        <v>10652.68</v>
      </c>
      <c r="R345" s="3" t="n">
        <f aca="false">IF(P345="",1,0)</f>
        <v>1</v>
      </c>
      <c r="S345" s="3" t="n">
        <f aca="false">Clean!U345</f>
        <v>566</v>
      </c>
      <c r="T345" s="3" t="n">
        <f aca="false">IF(S345="",Strategies!$B$10,S345)</f>
        <v>566</v>
      </c>
      <c r="U345" s="2" t="str">
        <f aca="false">Clean!J345</f>
        <v>Branch</v>
      </c>
      <c r="V345" s="2" t="str">
        <f aca="false">IF(U345="",Strategies!$B$11,U345)</f>
        <v>Branch</v>
      </c>
      <c r="W345" s="2" t="str">
        <f aca="false">IF(U345="","Unknown",U345)</f>
        <v>Branch</v>
      </c>
      <c r="X345" s="4" t="n">
        <f aca="false">Clean!Q345</f>
        <v>6000</v>
      </c>
      <c r="Y345" s="4" t="n">
        <f aca="false">Clean!R345</f>
        <v>2164.17</v>
      </c>
      <c r="Z345" s="4" t="n">
        <f aca="false">IF(X345="",IF(Y345="",0,""),X345)</f>
        <v>6000</v>
      </c>
      <c r="AA345" s="4" t="n">
        <f aca="false">IF(Y345="",IF(X345="",0,IF(X345=0,0,ROUND(X345*Strategies!$B$12,2))),Y345)</f>
        <v>2164.17</v>
      </c>
      <c r="AB345" s="2" t="str">
        <f aca="false">IF(AND(X345="",Y345=""),"no card (structural)",IF(X345="","limit missing – verify",IF(Y345="","spend imputed by ratio","complete")))</f>
        <v>complete</v>
      </c>
      <c r="AC345" s="4" t="n">
        <f aca="false">Clean!S345</f>
        <v>0</v>
      </c>
      <c r="AD345" s="4" t="n">
        <f aca="false">Clean!T345</f>
        <v>0</v>
      </c>
      <c r="AE345" s="4" t="n">
        <f aca="false">IF(AC345="",IF(AD345="",0,""),AC345)</f>
        <v>0</v>
      </c>
      <c r="AF345" s="4" t="n">
        <f aca="false">IF(AD345="",IF(AC345="",0,IF(AC345=0,0,ROUND(AC345*Strategies!$B$13,0))),AD345)</f>
        <v>0</v>
      </c>
      <c r="AG345" s="3" t="n">
        <f aca="false">Clean!V345</f>
        <v>0</v>
      </c>
      <c r="AH345" s="3" t="n">
        <f aca="false">IF(AG345="",0,AG345)</f>
        <v>0</v>
      </c>
      <c r="AI345" s="3" t="n">
        <f aca="false">IF(AG345="",1,0)</f>
        <v>0</v>
      </c>
      <c r="AJ345" s="3" t="n">
        <f aca="false">Missing_Matrix!W345</f>
        <v>1</v>
      </c>
      <c r="AK345" s="2" t="str">
        <f aca="false">IF(AJ345=0,"keep","drop")</f>
        <v>drop</v>
      </c>
      <c r="AL345" s="2" t="str">
        <f aca="false">IF(Missing_Matrix!B345+Missing_Matrix!G345+Missing_Matrix!H345+Missing_Matrix!J345+Missing_Matrix!K345+Missing_Matrix!L345+Missing_Matrix!M345+Missing_Matrix!U345=0,"keep","drop")</f>
        <v>drop</v>
      </c>
    </row>
    <row r="346" customFormat="false" ht="15" hidden="false" customHeight="false" outlineLevel="0" collapsed="false">
      <c r="A346" s="2" t="str">
        <f aca="false">Clean!A346</f>
        <v>CL00345</v>
      </c>
      <c r="B346" s="3" t="str">
        <f aca="false">Clean!B346</f>
        <v/>
      </c>
      <c r="C346" s="3" t="n">
        <f aca="false">IF(B346="",Strategies!$B$5,B346)</f>
        <v>47</v>
      </c>
      <c r="D346" s="3" t="n">
        <f aca="false">IF(B346="",1,0)</f>
        <v>1</v>
      </c>
      <c r="E346" s="2" t="str">
        <f aca="false">Clean!E346</f>
        <v>Business owner</v>
      </c>
      <c r="F346" s="2" t="str">
        <f aca="false">IF(E346="","Unknown",E346)</f>
        <v>Business owner</v>
      </c>
      <c r="G346" s="4" t="str">
        <f aca="false">Clean!G346</f>
        <v/>
      </c>
      <c r="H346" s="4" t="n">
        <f aca="false">IF(G346="",Strategies!$B$7,G346)</f>
        <v>34752</v>
      </c>
      <c r="I346" s="4" t="n">
        <f aca="false">IF(G346="",Strategies!$B$8,G346)</f>
        <v>29500</v>
      </c>
      <c r="J346" s="4" t="n">
        <f aca="false">IF(G346="",IFERROR(VLOOKUP(E346,Strategies!$A$26:$G$35,7,FALSE()),Strategies!$B$8),G346)</f>
        <v>64000</v>
      </c>
      <c r="K346" s="3" t="n">
        <f aca="false">IF(G346="",1,0)</f>
        <v>1</v>
      </c>
      <c r="L346" s="3" t="str">
        <f aca="false">Clean!H346</f>
        <v/>
      </c>
      <c r="M346" s="5" t="n">
        <f aca="false">Clean!I346</f>
        <v>41461</v>
      </c>
      <c r="N346" s="3" t="n">
        <f aca="false">IF(L346="",IF(M346="",Strategies!$B$6,DATEDIF(M346,DATE(2026,9,13),"y")),L346)</f>
        <v>13</v>
      </c>
      <c r="O346" s="2" t="str">
        <f aca="false">IF(L346&lt;&gt;"","observed",IF(M346&lt;&gt;"","derived from date","median (fallback)"))</f>
        <v>derived from date</v>
      </c>
      <c r="P346" s="4" t="n">
        <f aca="false">Clean!M346</f>
        <v>48378.45</v>
      </c>
      <c r="Q346" s="4" t="n">
        <f aca="false">IF(P346="",Strategies!$B$9,P346)</f>
        <v>48378.45</v>
      </c>
      <c r="R346" s="3" t="n">
        <f aca="false">IF(P346="",1,0)</f>
        <v>0</v>
      </c>
      <c r="S346" s="3" t="n">
        <f aca="false">Clean!U346</f>
        <v>644</v>
      </c>
      <c r="T346" s="3" t="n">
        <f aca="false">IF(S346="",Strategies!$B$10,S346)</f>
        <v>644</v>
      </c>
      <c r="U346" s="2" t="str">
        <f aca="false">Clean!J346</f>
        <v>App</v>
      </c>
      <c r="V346" s="2" t="str">
        <f aca="false">IF(U346="",Strategies!$B$11,U346)</f>
        <v>App</v>
      </c>
      <c r="W346" s="2" t="str">
        <f aca="false">IF(U346="","Unknown",U346)</f>
        <v>App</v>
      </c>
      <c r="X346" s="4" t="n">
        <f aca="false">Clean!Q346</f>
        <v>9500</v>
      </c>
      <c r="Y346" s="4" t="n">
        <f aca="false">Clean!R346</f>
        <v>6535.24</v>
      </c>
      <c r="Z346" s="4" t="n">
        <f aca="false">IF(X346="",IF(Y346="",0,""),X346)</f>
        <v>9500</v>
      </c>
      <c r="AA346" s="4" t="n">
        <f aca="false">IF(Y346="",IF(X346="",0,IF(X346=0,0,ROUND(X346*Strategies!$B$12,2))),Y346)</f>
        <v>6535.24</v>
      </c>
      <c r="AB346" s="2" t="str">
        <f aca="false">IF(AND(X346="",Y346=""),"no card (structural)",IF(X346="","limit missing – verify",IF(Y346="","spend imputed by ratio","complete")))</f>
        <v>complete</v>
      </c>
      <c r="AC346" s="4" t="n">
        <f aca="false">Clean!S346</f>
        <v>0</v>
      </c>
      <c r="AD346" s="4" t="n">
        <f aca="false">Clean!T346</f>
        <v>0</v>
      </c>
      <c r="AE346" s="4" t="n">
        <f aca="false">IF(AC346="",IF(AD346="",0,""),AC346)</f>
        <v>0</v>
      </c>
      <c r="AF346" s="4" t="n">
        <f aca="false">IF(AD346="",IF(AC346="",0,IF(AC346=0,0,ROUND(AC346*Strategies!$B$13,0))),AD346)</f>
        <v>0</v>
      </c>
      <c r="AG346" s="3" t="str">
        <f aca="false">Clean!V346</f>
        <v/>
      </c>
      <c r="AH346" s="3" t="n">
        <f aca="false">IF(AG346="",0,AG346)</f>
        <v>0</v>
      </c>
      <c r="AI346" s="3" t="n">
        <f aca="false">IF(AG346="",1,0)</f>
        <v>1</v>
      </c>
      <c r="AJ346" s="3" t="n">
        <f aca="false">Missing_Matrix!W346</f>
        <v>4</v>
      </c>
      <c r="AK346" s="2" t="str">
        <f aca="false">IF(AJ346=0,"keep","drop")</f>
        <v>drop</v>
      </c>
      <c r="AL346" s="2" t="str">
        <f aca="false">IF(Missing_Matrix!B346+Missing_Matrix!G346+Missing_Matrix!H346+Missing_Matrix!J346+Missing_Matrix!K346+Missing_Matrix!L346+Missing_Matrix!M346+Missing_Matrix!U346=0,"keep","drop")</f>
        <v>drop</v>
      </c>
    </row>
    <row r="347" customFormat="false" ht="15" hidden="false" customHeight="false" outlineLevel="0" collapsed="false">
      <c r="A347" s="2" t="str">
        <f aca="false">Clean!A347</f>
        <v>CL00346</v>
      </c>
      <c r="B347" s="3" t="n">
        <f aca="false">Clean!B347</f>
        <v>33</v>
      </c>
      <c r="C347" s="3" t="n">
        <f aca="false">IF(B347="",Strategies!$B$5,B347)</f>
        <v>33</v>
      </c>
      <c r="D347" s="3" t="n">
        <f aca="false">IF(B347="",1,0)</f>
        <v>0</v>
      </c>
      <c r="E347" s="2" t="str">
        <f aca="false">Clean!E347</f>
        <v>Executive</v>
      </c>
      <c r="F347" s="2" t="str">
        <f aca="false">IF(E347="","Unknown",E347)</f>
        <v>Executive</v>
      </c>
      <c r="G347" s="4" t="n">
        <f aca="false">Clean!G347</f>
        <v>117300</v>
      </c>
      <c r="H347" s="4" t="n">
        <f aca="false">IF(G347="",Strategies!$B$7,G347)</f>
        <v>117300</v>
      </c>
      <c r="I347" s="4" t="n">
        <f aca="false">IF(G347="",Strategies!$B$8,G347)</f>
        <v>117300</v>
      </c>
      <c r="J347" s="4" t="n">
        <f aca="false">IF(G347="",IFERROR(VLOOKUP(E347,Strategies!$A$26:$G$35,7,FALSE()),Strategies!$B$8),G347)</f>
        <v>117300</v>
      </c>
      <c r="K347" s="3" t="n">
        <f aca="false">IF(G347="",1,0)</f>
        <v>0</v>
      </c>
      <c r="L347" s="3" t="n">
        <f aca="false">Clean!H347</f>
        <v>4</v>
      </c>
      <c r="M347" s="5" t="n">
        <f aca="false">Clean!I347</f>
        <v>44644</v>
      </c>
      <c r="N347" s="3" t="n">
        <f aca="false">IF(L347="",IF(M347="",Strategies!$B$6,DATEDIF(M347,DATE(2026,9,13),"y")),L347)</f>
        <v>4</v>
      </c>
      <c r="O347" s="2" t="str">
        <f aca="false">IF(L347&lt;&gt;"","observed",IF(M347&lt;&gt;"","derived from date","median (fallback)"))</f>
        <v>observed</v>
      </c>
      <c r="P347" s="4" t="n">
        <f aca="false">Clean!M347</f>
        <v>0</v>
      </c>
      <c r="Q347" s="4" t="n">
        <f aca="false">IF(P347="",Strategies!$B$9,P347)</f>
        <v>0</v>
      </c>
      <c r="R347" s="3" t="n">
        <f aca="false">IF(P347="",1,0)</f>
        <v>0</v>
      </c>
      <c r="S347" s="3" t="n">
        <f aca="false">Clean!U347</f>
        <v>643</v>
      </c>
      <c r="T347" s="3" t="n">
        <f aca="false">IF(S347="",Strategies!$B$10,S347)</f>
        <v>643</v>
      </c>
      <c r="U347" s="2" t="str">
        <f aca="false">Clean!J347</f>
        <v>App</v>
      </c>
      <c r="V347" s="2" t="str">
        <f aca="false">IF(U347="",Strategies!$B$11,U347)</f>
        <v>App</v>
      </c>
      <c r="W347" s="2" t="str">
        <f aca="false">IF(U347="","Unknown",U347)</f>
        <v>App</v>
      </c>
      <c r="X347" s="4" t="str">
        <f aca="false">Clean!Q347</f>
        <v/>
      </c>
      <c r="Y347" s="4" t="str">
        <f aca="false">Clean!R347</f>
        <v/>
      </c>
      <c r="Z347" s="4" t="n">
        <f aca="false">IF(X347="",IF(Y347="",0,""),X347)</f>
        <v>0</v>
      </c>
      <c r="AA347" s="4" t="n">
        <f aca="false">IF(Y347="",IF(X347="",0,IF(X347=0,0,ROUND(X347*Strategies!$B$12,2))),Y347)</f>
        <v>0</v>
      </c>
      <c r="AB347" s="2" t="str">
        <f aca="false">IF(AND(X347="",Y347=""),"no card (structural)",IF(X347="","limit missing – verify",IF(Y347="","spend imputed by ratio","complete")))</f>
        <v>no card (structural)</v>
      </c>
      <c r="AC347" s="4" t="str">
        <f aca="false">Clean!S347</f>
        <v/>
      </c>
      <c r="AD347" s="4" t="str">
        <f aca="false">Clean!T347</f>
        <v/>
      </c>
      <c r="AE347" s="4" t="n">
        <f aca="false">IF(AC347="",IF(AD347="",0,""),AC347)</f>
        <v>0</v>
      </c>
      <c r="AF347" s="4" t="n">
        <f aca="false">IF(AD347="",IF(AC347="",0,IF(AC347=0,0,ROUND(AC347*Strategies!$B$13,0))),AD347)</f>
        <v>0</v>
      </c>
      <c r="AG347" s="3" t="n">
        <f aca="false">Clean!V347</f>
        <v>1</v>
      </c>
      <c r="AH347" s="3" t="n">
        <f aca="false">IF(AG347="",0,AG347)</f>
        <v>1</v>
      </c>
      <c r="AI347" s="3" t="n">
        <f aca="false">IF(AG347="",1,0)</f>
        <v>0</v>
      </c>
      <c r="AJ347" s="3" t="n">
        <f aca="false">Missing_Matrix!W347</f>
        <v>5</v>
      </c>
      <c r="AK347" s="2" t="str">
        <f aca="false">IF(AJ347=0,"keep","drop")</f>
        <v>drop</v>
      </c>
      <c r="AL347" s="2" t="str">
        <f aca="false">IF(Missing_Matrix!B347+Missing_Matrix!G347+Missing_Matrix!H347+Missing_Matrix!J347+Missing_Matrix!K347+Missing_Matrix!L347+Missing_Matrix!M347+Missing_Matrix!U347=0,"keep","drop")</f>
        <v>keep</v>
      </c>
    </row>
    <row r="348" customFormat="false" ht="15" hidden="false" customHeight="false" outlineLevel="0" collapsed="false">
      <c r="A348" s="2" t="str">
        <f aca="false">Clean!A348</f>
        <v>CL00347</v>
      </c>
      <c r="B348" s="3" t="n">
        <f aca="false">Clean!B348</f>
        <v>28</v>
      </c>
      <c r="C348" s="3" t="n">
        <f aca="false">IF(B348="",Strategies!$B$5,B348)</f>
        <v>28</v>
      </c>
      <c r="D348" s="3" t="n">
        <f aca="false">IF(B348="",1,0)</f>
        <v>0</v>
      </c>
      <c r="E348" s="2" t="str">
        <f aca="false">Clean!E348</f>
        <v>Self-employed</v>
      </c>
      <c r="F348" s="2" t="str">
        <f aca="false">IF(E348="","Unknown",E348)</f>
        <v>Self-employed</v>
      </c>
      <c r="G348" s="4" t="str">
        <f aca="false">Clean!G348</f>
        <v/>
      </c>
      <c r="H348" s="4" t="n">
        <f aca="false">IF(G348="",Strategies!$B$7,G348)</f>
        <v>34752</v>
      </c>
      <c r="I348" s="4" t="n">
        <f aca="false">IF(G348="",Strategies!$B$8,G348)</f>
        <v>29500</v>
      </c>
      <c r="J348" s="4" t="n">
        <f aca="false">IF(G348="",IFERROR(VLOOKUP(E348,Strategies!$A$26:$G$35,7,FALSE()),Strategies!$B$8),G348)</f>
        <v>50600</v>
      </c>
      <c r="K348" s="3" t="n">
        <f aca="false">IF(G348="",1,0)</f>
        <v>1</v>
      </c>
      <c r="L348" s="3" t="n">
        <f aca="false">Clean!H348</f>
        <v>4</v>
      </c>
      <c r="M348" s="5" t="n">
        <f aca="false">Clean!I348</f>
        <v>44584</v>
      </c>
      <c r="N348" s="3" t="n">
        <f aca="false">IF(L348="",IF(M348="",Strategies!$B$6,DATEDIF(M348,DATE(2026,9,13),"y")),L348)</f>
        <v>4</v>
      </c>
      <c r="O348" s="2" t="str">
        <f aca="false">IF(L348&lt;&gt;"","observed",IF(M348&lt;&gt;"","derived from date","median (fallback)"))</f>
        <v>observed</v>
      </c>
      <c r="P348" s="4" t="n">
        <f aca="false">Clean!M348</f>
        <v>4340.52</v>
      </c>
      <c r="Q348" s="4" t="n">
        <f aca="false">IF(P348="",Strategies!$B$9,P348)</f>
        <v>4340.52</v>
      </c>
      <c r="R348" s="3" t="n">
        <f aca="false">IF(P348="",1,0)</f>
        <v>0</v>
      </c>
      <c r="S348" s="3" t="n">
        <f aca="false">Clean!U348</f>
        <v>564</v>
      </c>
      <c r="T348" s="3" t="n">
        <f aca="false">IF(S348="",Strategies!$B$10,S348)</f>
        <v>564</v>
      </c>
      <c r="U348" s="2" t="str">
        <f aca="false">Clean!J348</f>
        <v>App</v>
      </c>
      <c r="V348" s="2" t="str">
        <f aca="false">IF(U348="",Strategies!$B$11,U348)</f>
        <v>App</v>
      </c>
      <c r="W348" s="2" t="str">
        <f aca="false">IF(U348="","Unknown",U348)</f>
        <v>App</v>
      </c>
      <c r="X348" s="4" t="n">
        <f aca="false">Clean!Q348</f>
        <v>6500</v>
      </c>
      <c r="Y348" s="4" t="n">
        <f aca="false">Clean!R348</f>
        <v>2045.76</v>
      </c>
      <c r="Z348" s="4" t="n">
        <f aca="false">IF(X348="",IF(Y348="",0,""),X348)</f>
        <v>6500</v>
      </c>
      <c r="AA348" s="4" t="n">
        <f aca="false">IF(Y348="",IF(X348="",0,IF(X348=0,0,ROUND(X348*Strategies!$B$12,2))),Y348)</f>
        <v>2045.76</v>
      </c>
      <c r="AB348" s="2" t="str">
        <f aca="false">IF(AND(X348="",Y348=""),"no card (structural)",IF(X348="","limit missing – verify",IF(Y348="","spend imputed by ratio","complete")))</f>
        <v>complete</v>
      </c>
      <c r="AC348" s="4" t="n">
        <f aca="false">Clean!S348</f>
        <v>109000</v>
      </c>
      <c r="AD348" s="4" t="n">
        <f aca="false">Clean!T348</f>
        <v>752</v>
      </c>
      <c r="AE348" s="4" t="n">
        <f aca="false">IF(AC348="",IF(AD348="",0,""),AC348)</f>
        <v>109000</v>
      </c>
      <c r="AF348" s="4" t="n">
        <f aca="false">IF(AD348="",IF(AC348="",0,IF(AC348=0,0,ROUND(AC348*Strategies!$B$13,0))),AD348)</f>
        <v>752</v>
      </c>
      <c r="AG348" s="3" t="n">
        <f aca="false">Clean!V348</f>
        <v>1</v>
      </c>
      <c r="AH348" s="3" t="n">
        <f aca="false">IF(AG348="",0,AG348)</f>
        <v>1</v>
      </c>
      <c r="AI348" s="3" t="n">
        <f aca="false">IF(AG348="",1,0)</f>
        <v>0</v>
      </c>
      <c r="AJ348" s="3" t="n">
        <f aca="false">Missing_Matrix!W348</f>
        <v>1</v>
      </c>
      <c r="AK348" s="2" t="str">
        <f aca="false">IF(AJ348=0,"keep","drop")</f>
        <v>drop</v>
      </c>
      <c r="AL348" s="2" t="str">
        <f aca="false">IF(Missing_Matrix!B348+Missing_Matrix!G348+Missing_Matrix!H348+Missing_Matrix!J348+Missing_Matrix!K348+Missing_Matrix!L348+Missing_Matrix!M348+Missing_Matrix!U348=0,"keep","drop")</f>
        <v>drop</v>
      </c>
    </row>
    <row r="349" customFormat="false" ht="15" hidden="false" customHeight="false" outlineLevel="0" collapsed="false">
      <c r="A349" s="2" t="str">
        <f aca="false">Clean!A349</f>
        <v>CL00348</v>
      </c>
      <c r="B349" s="3" t="n">
        <f aca="false">Clean!B349</f>
        <v>46</v>
      </c>
      <c r="C349" s="3" t="n">
        <f aca="false">IF(B349="",Strategies!$B$5,B349)</f>
        <v>46</v>
      </c>
      <c r="D349" s="3" t="n">
        <f aca="false">IF(B349="",1,0)</f>
        <v>0</v>
      </c>
      <c r="E349" s="2" t="str">
        <f aca="false">Clean!E349</f>
        <v>Shopkeeper</v>
      </c>
      <c r="F349" s="2" t="str">
        <f aca="false">IF(E349="","Unknown",E349)</f>
        <v>Shopkeeper</v>
      </c>
      <c r="G349" s="4" t="n">
        <f aca="false">Clean!G349</f>
        <v>33400</v>
      </c>
      <c r="H349" s="4" t="n">
        <f aca="false">IF(G349="",Strategies!$B$7,G349)</f>
        <v>33400</v>
      </c>
      <c r="I349" s="4" t="n">
        <f aca="false">IF(G349="",Strategies!$B$8,G349)</f>
        <v>33400</v>
      </c>
      <c r="J349" s="4" t="n">
        <f aca="false">IF(G349="",IFERROR(VLOOKUP(E349,Strategies!$A$26:$G$35,7,FALSE()),Strategies!$B$8),G349)</f>
        <v>33400</v>
      </c>
      <c r="K349" s="3" t="n">
        <f aca="false">IF(G349="",1,0)</f>
        <v>0</v>
      </c>
      <c r="L349" s="3" t="n">
        <f aca="false">Clean!H349</f>
        <v>13</v>
      </c>
      <c r="M349" s="5" t="n">
        <f aca="false">Clean!I349</f>
        <v>41480</v>
      </c>
      <c r="N349" s="3" t="n">
        <f aca="false">IF(L349="",IF(M349="",Strategies!$B$6,DATEDIF(M349,DATE(2026,9,13),"y")),L349)</f>
        <v>13</v>
      </c>
      <c r="O349" s="2" t="str">
        <f aca="false">IF(L349&lt;&gt;"","observed",IF(M349&lt;&gt;"","derived from date","median (fallback)"))</f>
        <v>observed</v>
      </c>
      <c r="P349" s="4" t="n">
        <f aca="false">Clean!M349</f>
        <v>0</v>
      </c>
      <c r="Q349" s="4" t="n">
        <f aca="false">IF(P349="",Strategies!$B$9,P349)</f>
        <v>0</v>
      </c>
      <c r="R349" s="3" t="n">
        <f aca="false">IF(P349="",1,0)</f>
        <v>0</v>
      </c>
      <c r="S349" s="3" t="n">
        <f aca="false">Clean!U349</f>
        <v>669</v>
      </c>
      <c r="T349" s="3" t="n">
        <f aca="false">IF(S349="",Strategies!$B$10,S349)</f>
        <v>669</v>
      </c>
      <c r="U349" s="2" t="str">
        <f aca="false">Clean!J349</f>
        <v>App</v>
      </c>
      <c r="V349" s="2" t="str">
        <f aca="false">IF(U349="",Strategies!$B$11,U349)</f>
        <v>App</v>
      </c>
      <c r="W349" s="2" t="str">
        <f aca="false">IF(U349="","Unknown",U349)</f>
        <v>App</v>
      </c>
      <c r="X349" s="4" t="n">
        <f aca="false">Clean!Q349</f>
        <v>5000</v>
      </c>
      <c r="Y349" s="4" t="n">
        <f aca="false">Clean!R349</f>
        <v>1283.49</v>
      </c>
      <c r="Z349" s="4" t="n">
        <f aca="false">IF(X349="",IF(Y349="",0,""),X349)</f>
        <v>5000</v>
      </c>
      <c r="AA349" s="4" t="n">
        <f aca="false">IF(Y349="",IF(X349="",0,IF(X349=0,0,ROUND(X349*Strategies!$B$12,2))),Y349)</f>
        <v>1283.49</v>
      </c>
      <c r="AB349" s="2" t="str">
        <f aca="false">IF(AND(X349="",Y349=""),"no card (structural)",IF(X349="","limit missing – verify",IF(Y349="","spend imputed by ratio","complete")))</f>
        <v>complete</v>
      </c>
      <c r="AC349" s="4" t="n">
        <f aca="false">Clean!S349</f>
        <v>0</v>
      </c>
      <c r="AD349" s="4" t="n">
        <f aca="false">Clean!T349</f>
        <v>0</v>
      </c>
      <c r="AE349" s="4" t="n">
        <f aca="false">IF(AC349="",IF(AD349="",0,""),AC349)</f>
        <v>0</v>
      </c>
      <c r="AF349" s="4" t="n">
        <f aca="false">IF(AD349="",IF(AC349="",0,IF(AC349=0,0,ROUND(AC349*Strategies!$B$13,0))),AD349)</f>
        <v>0</v>
      </c>
      <c r="AG349" s="3" t="n">
        <f aca="false">Clean!V349</f>
        <v>0</v>
      </c>
      <c r="AH349" s="3" t="n">
        <f aca="false">IF(AG349="",0,AG349)</f>
        <v>0</v>
      </c>
      <c r="AI349" s="3" t="n">
        <f aca="false">IF(AG349="",1,0)</f>
        <v>0</v>
      </c>
      <c r="AJ349" s="3" t="n">
        <f aca="false">Missing_Matrix!W349</f>
        <v>0</v>
      </c>
      <c r="AK349" s="2" t="str">
        <f aca="false">IF(AJ349=0,"keep","drop")</f>
        <v>keep</v>
      </c>
      <c r="AL349" s="2" t="str">
        <f aca="false">IF(Missing_Matrix!B349+Missing_Matrix!G349+Missing_Matrix!H349+Missing_Matrix!J349+Missing_Matrix!K349+Missing_Matrix!L349+Missing_Matrix!M349+Missing_Matrix!U349=0,"keep","drop")</f>
        <v>keep</v>
      </c>
    </row>
    <row r="350" customFormat="false" ht="15" hidden="false" customHeight="false" outlineLevel="0" collapsed="false">
      <c r="A350" s="2" t="str">
        <f aca="false">Clean!A350</f>
        <v>CL00349</v>
      </c>
      <c r="B350" s="3" t="n">
        <f aca="false">Clean!B350</f>
        <v>18</v>
      </c>
      <c r="C350" s="3" t="n">
        <f aca="false">IF(B350="",Strategies!$B$5,B350)</f>
        <v>18</v>
      </c>
      <c r="D350" s="3" t="n">
        <f aca="false">IF(B350="",1,0)</f>
        <v>0</v>
      </c>
      <c r="E350" s="2" t="str">
        <f aca="false">Clean!E350</f>
        <v>Unemployed</v>
      </c>
      <c r="F350" s="2" t="str">
        <f aca="false">IF(E350="","Unknown",E350)</f>
        <v>Unemployed</v>
      </c>
      <c r="G350" s="4" t="str">
        <f aca="false">Clean!G350</f>
        <v/>
      </c>
      <c r="H350" s="4" t="n">
        <f aca="false">IF(G350="",Strategies!$B$7,G350)</f>
        <v>34752</v>
      </c>
      <c r="I350" s="4" t="n">
        <f aca="false">IF(G350="",Strategies!$B$8,G350)</f>
        <v>29500</v>
      </c>
      <c r="J350" s="4" t="n">
        <f aca="false">IF(G350="",IFERROR(VLOOKUP(E350,Strategies!$A$26:$G$35,7,FALSE()),Strategies!$B$8),G350)</f>
        <v>4900</v>
      </c>
      <c r="K350" s="3" t="n">
        <f aca="false">IF(G350="",1,0)</f>
        <v>1</v>
      </c>
      <c r="L350" s="3" t="n">
        <f aca="false">Clean!H350</f>
        <v>0</v>
      </c>
      <c r="M350" s="5" t="n">
        <f aca="false">Clean!I350</f>
        <v>46219</v>
      </c>
      <c r="N350" s="3" t="n">
        <f aca="false">IF(L350="",IF(M350="",Strategies!$B$6,DATEDIF(M350,DATE(2026,9,13),"y")),L350)</f>
        <v>0</v>
      </c>
      <c r="O350" s="2" t="str">
        <f aca="false">IF(L350&lt;&gt;"","observed",IF(M350&lt;&gt;"","derived from date","median (fallback)"))</f>
        <v>observed</v>
      </c>
      <c r="P350" s="4" t="n">
        <f aca="false">Clean!M350</f>
        <v>688.28</v>
      </c>
      <c r="Q350" s="4" t="n">
        <f aca="false">IF(P350="",Strategies!$B$9,P350)</f>
        <v>688.28</v>
      </c>
      <c r="R350" s="3" t="n">
        <f aca="false">IF(P350="",1,0)</f>
        <v>0</v>
      </c>
      <c r="S350" s="3" t="n">
        <f aca="false">Clean!U350</f>
        <v>522</v>
      </c>
      <c r="T350" s="3" t="n">
        <f aca="false">IF(S350="",Strategies!$B$10,S350)</f>
        <v>522</v>
      </c>
      <c r="U350" s="2" t="str">
        <f aca="false">Clean!J350</f>
        <v>App</v>
      </c>
      <c r="V350" s="2" t="str">
        <f aca="false">IF(U350="",Strategies!$B$11,U350)</f>
        <v>App</v>
      </c>
      <c r="W350" s="2" t="str">
        <f aca="false">IF(U350="","Unknown",U350)</f>
        <v>App</v>
      </c>
      <c r="X350" s="4" t="n">
        <f aca="false">Clean!Q350</f>
        <v>500</v>
      </c>
      <c r="Y350" s="4" t="n">
        <f aca="false">Clean!R350</f>
        <v>174.24</v>
      </c>
      <c r="Z350" s="4" t="n">
        <f aca="false">IF(X350="",IF(Y350="",0,""),X350)</f>
        <v>500</v>
      </c>
      <c r="AA350" s="4" t="n">
        <f aca="false">IF(Y350="",IF(X350="",0,IF(X350=0,0,ROUND(X350*Strategies!$B$12,2))),Y350)</f>
        <v>174.24</v>
      </c>
      <c r="AB350" s="2" t="str">
        <f aca="false">IF(AND(X350="",Y350=""),"no card (structural)",IF(X350="","limit missing – verify",IF(Y350="","spend imputed by ratio","complete")))</f>
        <v>complete</v>
      </c>
      <c r="AC350" s="4" t="n">
        <f aca="false">Clean!S350</f>
        <v>0</v>
      </c>
      <c r="AD350" s="4" t="n">
        <f aca="false">Clean!T350</f>
        <v>0</v>
      </c>
      <c r="AE350" s="4" t="n">
        <f aca="false">IF(AC350="",IF(AD350="",0,""),AC350)</f>
        <v>0</v>
      </c>
      <c r="AF350" s="4" t="n">
        <f aca="false">IF(AD350="",IF(AC350="",0,IF(AC350=0,0,ROUND(AC350*Strategies!$B$13,0))),AD350)</f>
        <v>0</v>
      </c>
      <c r="AG350" s="3" t="str">
        <f aca="false">Clean!V350</f>
        <v/>
      </c>
      <c r="AH350" s="3" t="n">
        <f aca="false">IF(AG350="",0,AG350)</f>
        <v>0</v>
      </c>
      <c r="AI350" s="3" t="n">
        <f aca="false">IF(AG350="",1,0)</f>
        <v>1</v>
      </c>
      <c r="AJ350" s="3" t="n">
        <f aca="false">Missing_Matrix!W350</f>
        <v>2</v>
      </c>
      <c r="AK350" s="2" t="str">
        <f aca="false">IF(AJ350=0,"keep","drop")</f>
        <v>drop</v>
      </c>
      <c r="AL350" s="2" t="str">
        <f aca="false">IF(Missing_Matrix!B350+Missing_Matrix!G350+Missing_Matrix!H350+Missing_Matrix!J350+Missing_Matrix!K350+Missing_Matrix!L350+Missing_Matrix!M350+Missing_Matrix!U350=0,"keep","drop")</f>
        <v>drop</v>
      </c>
    </row>
    <row r="351" customFormat="false" ht="15" hidden="false" customHeight="false" outlineLevel="0" collapsed="false">
      <c r="A351" s="2" t="str">
        <f aca="false">Clean!A351</f>
        <v>CL00350</v>
      </c>
      <c r="B351" s="3" t="n">
        <f aca="false">Clean!B351</f>
        <v>30</v>
      </c>
      <c r="C351" s="3" t="n">
        <f aca="false">IF(B351="",Strategies!$B$5,B351)</f>
        <v>30</v>
      </c>
      <c r="D351" s="3" t="n">
        <f aca="false">IF(B351="",1,0)</f>
        <v>0</v>
      </c>
      <c r="E351" s="2" t="str">
        <f aca="false">Clean!E351</f>
        <v>Employee</v>
      </c>
      <c r="F351" s="2" t="str">
        <f aca="false">IF(E351="","Unknown",E351)</f>
        <v>Employee</v>
      </c>
      <c r="G351" s="4" t="n">
        <f aca="false">Clean!G351</f>
        <v>19900</v>
      </c>
      <c r="H351" s="4" t="n">
        <f aca="false">IF(G351="",Strategies!$B$7,G351)</f>
        <v>19900</v>
      </c>
      <c r="I351" s="4" t="n">
        <f aca="false">IF(G351="",Strategies!$B$8,G351)</f>
        <v>19900</v>
      </c>
      <c r="J351" s="4" t="n">
        <f aca="false">IF(G351="",IFERROR(VLOOKUP(E351,Strategies!$A$26:$G$35,7,FALSE()),Strategies!$B$8),G351)</f>
        <v>19900</v>
      </c>
      <c r="K351" s="3" t="n">
        <f aca="false">IF(G351="",1,0)</f>
        <v>0</v>
      </c>
      <c r="L351" s="3" t="n">
        <f aca="false">Clean!H351</f>
        <v>11</v>
      </c>
      <c r="M351" s="5" t="n">
        <f aca="false">Clean!I351</f>
        <v>41969</v>
      </c>
      <c r="N351" s="3" t="n">
        <f aca="false">IF(L351="",IF(M351="",Strategies!$B$6,DATEDIF(M351,DATE(2026,9,13),"y")),L351)</f>
        <v>11</v>
      </c>
      <c r="O351" s="2" t="str">
        <f aca="false">IF(L351&lt;&gt;"","observed",IF(M351&lt;&gt;"","derived from date","median (fallback)"))</f>
        <v>observed</v>
      </c>
      <c r="P351" s="4" t="n">
        <f aca="false">Clean!M351</f>
        <v>0</v>
      </c>
      <c r="Q351" s="4" t="n">
        <f aca="false">IF(P351="",Strategies!$B$9,P351)</f>
        <v>0</v>
      </c>
      <c r="R351" s="3" t="n">
        <f aca="false">IF(P351="",1,0)</f>
        <v>0</v>
      </c>
      <c r="S351" s="3" t="n">
        <f aca="false">Clean!U351</f>
        <v>594</v>
      </c>
      <c r="T351" s="3" t="n">
        <f aca="false">IF(S351="",Strategies!$B$10,S351)</f>
        <v>594</v>
      </c>
      <c r="U351" s="2" t="str">
        <f aca="false">Clean!J351</f>
        <v>App</v>
      </c>
      <c r="V351" s="2" t="str">
        <f aca="false">IF(U351="",Strategies!$B$11,U351)</f>
        <v>App</v>
      </c>
      <c r="W351" s="2" t="str">
        <f aca="false">IF(U351="","Unknown",U351)</f>
        <v>App</v>
      </c>
      <c r="X351" s="4" t="n">
        <f aca="false">Clean!Q351</f>
        <v>2500</v>
      </c>
      <c r="Y351" s="4" t="n">
        <f aca="false">Clean!R351</f>
        <v>137.04</v>
      </c>
      <c r="Z351" s="4" t="n">
        <f aca="false">IF(X351="",IF(Y351="",0,""),X351)</f>
        <v>2500</v>
      </c>
      <c r="AA351" s="4" t="n">
        <f aca="false">IF(Y351="",IF(X351="",0,IF(X351=0,0,ROUND(X351*Strategies!$B$12,2))),Y351)</f>
        <v>137.04</v>
      </c>
      <c r="AB351" s="2" t="str">
        <f aca="false">IF(AND(X351="",Y351=""),"no card (structural)",IF(X351="","limit missing – verify",IF(Y351="","spend imputed by ratio","complete")))</f>
        <v>complete</v>
      </c>
      <c r="AC351" s="4" t="n">
        <f aca="false">Clean!S351</f>
        <v>0</v>
      </c>
      <c r="AD351" s="4" t="n">
        <f aca="false">Clean!T351</f>
        <v>0</v>
      </c>
      <c r="AE351" s="4" t="n">
        <f aca="false">IF(AC351="",IF(AD351="",0,""),AC351)</f>
        <v>0</v>
      </c>
      <c r="AF351" s="4" t="n">
        <f aca="false">IF(AD351="",IF(AC351="",0,IF(AC351=0,0,ROUND(AC351*Strategies!$B$13,0))),AD351)</f>
        <v>0</v>
      </c>
      <c r="AG351" s="3" t="n">
        <f aca="false">Clean!V351</f>
        <v>0</v>
      </c>
      <c r="AH351" s="3" t="n">
        <f aca="false">IF(AG351="",0,AG351)</f>
        <v>0</v>
      </c>
      <c r="AI351" s="3" t="n">
        <f aca="false">IF(AG351="",1,0)</f>
        <v>0</v>
      </c>
      <c r="AJ351" s="3" t="n">
        <f aca="false">Missing_Matrix!W351</f>
        <v>0</v>
      </c>
      <c r="AK351" s="2" t="str">
        <f aca="false">IF(AJ351=0,"keep","drop")</f>
        <v>keep</v>
      </c>
      <c r="AL351" s="2" t="str">
        <f aca="false">IF(Missing_Matrix!B351+Missing_Matrix!G351+Missing_Matrix!H351+Missing_Matrix!J351+Missing_Matrix!K351+Missing_Matrix!L351+Missing_Matrix!M351+Missing_Matrix!U351=0,"keep","drop")</f>
        <v>keep</v>
      </c>
    </row>
    <row r="352" customFormat="false" ht="15" hidden="false" customHeight="false" outlineLevel="0" collapsed="false">
      <c r="A352" s="2" t="str">
        <f aca="false">Clean!A352</f>
        <v>CL00351</v>
      </c>
      <c r="B352" s="3" t="n">
        <f aca="false">Clean!B352</f>
        <v>18</v>
      </c>
      <c r="C352" s="3" t="n">
        <f aca="false">IF(B352="",Strategies!$B$5,B352)</f>
        <v>18</v>
      </c>
      <c r="D352" s="3" t="n">
        <f aca="false">IF(B352="",1,0)</f>
        <v>0</v>
      </c>
      <c r="E352" s="2" t="str">
        <f aca="false">Clean!E352</f>
        <v>Unemployed</v>
      </c>
      <c r="F352" s="2" t="str">
        <f aca="false">IF(E352="","Unknown",E352)</f>
        <v>Unemployed</v>
      </c>
      <c r="G352" s="4" t="n">
        <f aca="false">Clean!G352</f>
        <v>4200</v>
      </c>
      <c r="H352" s="4" t="n">
        <f aca="false">IF(G352="",Strategies!$B$7,G352)</f>
        <v>4200</v>
      </c>
      <c r="I352" s="4" t="n">
        <f aca="false">IF(G352="",Strategies!$B$8,G352)</f>
        <v>4200</v>
      </c>
      <c r="J352" s="4" t="n">
        <f aca="false">IF(G352="",IFERROR(VLOOKUP(E352,Strategies!$A$26:$G$35,7,FALSE()),Strategies!$B$8),G352)</f>
        <v>4200</v>
      </c>
      <c r="K352" s="3" t="n">
        <f aca="false">IF(G352="",1,0)</f>
        <v>0</v>
      </c>
      <c r="L352" s="3" t="n">
        <f aca="false">Clean!H352</f>
        <v>0</v>
      </c>
      <c r="M352" s="5" t="n">
        <f aca="false">Clean!I352</f>
        <v>45969</v>
      </c>
      <c r="N352" s="3" t="n">
        <f aca="false">IF(L352="",IF(M352="",Strategies!$B$6,DATEDIF(M352,DATE(2026,9,13),"y")),L352)</f>
        <v>0</v>
      </c>
      <c r="O352" s="2" t="str">
        <f aca="false">IF(L352&lt;&gt;"","observed",IF(M352&lt;&gt;"","derived from date","median (fallback)"))</f>
        <v>observed</v>
      </c>
      <c r="P352" s="4" t="n">
        <f aca="false">Clean!M352</f>
        <v>703.62</v>
      </c>
      <c r="Q352" s="4" t="n">
        <f aca="false">IF(P352="",Strategies!$B$9,P352)</f>
        <v>703.62</v>
      </c>
      <c r="R352" s="3" t="n">
        <f aca="false">IF(P352="",1,0)</f>
        <v>0</v>
      </c>
      <c r="S352" s="3" t="n">
        <f aca="false">Clean!U352</f>
        <v>506</v>
      </c>
      <c r="T352" s="3" t="n">
        <f aca="false">IF(S352="",Strategies!$B$10,S352)</f>
        <v>506</v>
      </c>
      <c r="U352" s="2" t="str">
        <f aca="false">Clean!J352</f>
        <v>Phone</v>
      </c>
      <c r="V352" s="2" t="str">
        <f aca="false">IF(U352="",Strategies!$B$11,U352)</f>
        <v>Phone</v>
      </c>
      <c r="W352" s="2" t="str">
        <f aca="false">IF(U352="","Unknown",U352)</f>
        <v>Phone</v>
      </c>
      <c r="X352" s="4" t="n">
        <f aca="false">Clean!Q352</f>
        <v>0</v>
      </c>
      <c r="Y352" s="4" t="n">
        <f aca="false">Clean!R352</f>
        <v>0</v>
      </c>
      <c r="Z352" s="4" t="n">
        <f aca="false">IF(X352="",IF(Y352="",0,""),X352)</f>
        <v>0</v>
      </c>
      <c r="AA352" s="4" t="n">
        <f aca="false">IF(Y352="",IF(X352="",0,IF(X352=0,0,ROUND(X352*Strategies!$B$12,2))),Y352)</f>
        <v>0</v>
      </c>
      <c r="AB352" s="2" t="str">
        <f aca="false">IF(AND(X352="",Y352=""),"no card (structural)",IF(X352="","limit missing – verify",IF(Y352="","spend imputed by ratio","complete")))</f>
        <v>complete</v>
      </c>
      <c r="AC352" s="4" t="n">
        <f aca="false">Clean!S352</f>
        <v>0</v>
      </c>
      <c r="AD352" s="4" t="n">
        <f aca="false">Clean!T352</f>
        <v>0</v>
      </c>
      <c r="AE352" s="4" t="n">
        <f aca="false">IF(AC352="",IF(AD352="",0,""),AC352)</f>
        <v>0</v>
      </c>
      <c r="AF352" s="4" t="n">
        <f aca="false">IF(AD352="",IF(AC352="",0,IF(AC352=0,0,ROUND(AC352*Strategies!$B$13,0))),AD352)</f>
        <v>0</v>
      </c>
      <c r="AG352" s="3" t="n">
        <f aca="false">Clean!V352</f>
        <v>1</v>
      </c>
      <c r="AH352" s="3" t="n">
        <f aca="false">IF(AG352="",0,AG352)</f>
        <v>1</v>
      </c>
      <c r="AI352" s="3" t="n">
        <f aca="false">IF(AG352="",1,0)</f>
        <v>0</v>
      </c>
      <c r="AJ352" s="3" t="n">
        <f aca="false">Missing_Matrix!W352</f>
        <v>0</v>
      </c>
      <c r="AK352" s="2" t="str">
        <f aca="false">IF(AJ352=0,"keep","drop")</f>
        <v>keep</v>
      </c>
      <c r="AL352" s="2" t="str">
        <f aca="false">IF(Missing_Matrix!B352+Missing_Matrix!G352+Missing_Matrix!H352+Missing_Matrix!J352+Missing_Matrix!K352+Missing_Matrix!L352+Missing_Matrix!M352+Missing_Matrix!U352=0,"keep","drop")</f>
        <v>keep</v>
      </c>
    </row>
    <row r="353" customFormat="false" ht="15" hidden="false" customHeight="false" outlineLevel="0" collapsed="false">
      <c r="A353" s="2" t="str">
        <f aca="false">Clean!A353</f>
        <v>CL00352</v>
      </c>
      <c r="B353" s="3" t="n">
        <f aca="false">Clean!B353</f>
        <v>55</v>
      </c>
      <c r="C353" s="3" t="n">
        <f aca="false">IF(B353="",Strategies!$B$5,B353)</f>
        <v>55</v>
      </c>
      <c r="D353" s="3" t="n">
        <f aca="false">IF(B353="",1,0)</f>
        <v>0</v>
      </c>
      <c r="E353" s="2" t="str">
        <f aca="false">Clean!E353</f>
        <v>Manual worker</v>
      </c>
      <c r="F353" s="2" t="str">
        <f aca="false">IF(E353="","Unknown",E353)</f>
        <v>Manual worker</v>
      </c>
      <c r="G353" s="4" t="n">
        <f aca="false">Clean!G353</f>
        <v>20500</v>
      </c>
      <c r="H353" s="4" t="n">
        <f aca="false">IF(G353="",Strategies!$B$7,G353)</f>
        <v>20500</v>
      </c>
      <c r="I353" s="4" t="n">
        <f aca="false">IF(G353="",Strategies!$B$8,G353)</f>
        <v>20500</v>
      </c>
      <c r="J353" s="4" t="n">
        <f aca="false">IF(G353="",IFERROR(VLOOKUP(E353,Strategies!$A$26:$G$35,7,FALSE()),Strategies!$B$8),G353)</f>
        <v>20500</v>
      </c>
      <c r="K353" s="3" t="n">
        <f aca="false">IF(G353="",1,0)</f>
        <v>0</v>
      </c>
      <c r="L353" s="3" t="n">
        <f aca="false">Clean!H353</f>
        <v>5</v>
      </c>
      <c r="M353" s="5" t="n">
        <f aca="false">Clean!I353</f>
        <v>44286</v>
      </c>
      <c r="N353" s="3" t="n">
        <f aca="false">IF(L353="",IF(M353="",Strategies!$B$6,DATEDIF(M353,DATE(2026,9,13),"y")),L353)</f>
        <v>5</v>
      </c>
      <c r="O353" s="2" t="str">
        <f aca="false">IF(L353&lt;&gt;"","observed",IF(M353&lt;&gt;"","derived from date","median (fallback)"))</f>
        <v>observed</v>
      </c>
      <c r="P353" s="4" t="n">
        <f aca="false">Clean!M353</f>
        <v>0</v>
      </c>
      <c r="Q353" s="4" t="n">
        <f aca="false">IF(P353="",Strategies!$B$9,P353)</f>
        <v>0</v>
      </c>
      <c r="R353" s="3" t="n">
        <f aca="false">IF(P353="",1,0)</f>
        <v>0</v>
      </c>
      <c r="S353" s="3" t="n">
        <f aca="false">Clean!U353</f>
        <v>623</v>
      </c>
      <c r="T353" s="3" t="n">
        <f aca="false">IF(S353="",Strategies!$B$10,S353)</f>
        <v>623</v>
      </c>
      <c r="U353" s="2" t="str">
        <f aca="false">Clean!J353</f>
        <v>Phone</v>
      </c>
      <c r="V353" s="2" t="str">
        <f aca="false">IF(U353="",Strategies!$B$11,U353)</f>
        <v>Phone</v>
      </c>
      <c r="W353" s="2" t="str">
        <f aca="false">IF(U353="","Unknown",U353)</f>
        <v>Phone</v>
      </c>
      <c r="X353" s="4" t="n">
        <f aca="false">Clean!Q353</f>
        <v>0</v>
      </c>
      <c r="Y353" s="4" t="n">
        <f aca="false">Clean!R353</f>
        <v>0</v>
      </c>
      <c r="Z353" s="4" t="n">
        <f aca="false">IF(X353="",IF(Y353="",0,""),X353)</f>
        <v>0</v>
      </c>
      <c r="AA353" s="4" t="n">
        <f aca="false">IF(Y353="",IF(X353="",0,IF(X353=0,0,ROUND(X353*Strategies!$B$12,2))),Y353)</f>
        <v>0</v>
      </c>
      <c r="AB353" s="2" t="str">
        <f aca="false">IF(AND(X353="",Y353=""),"no card (structural)",IF(X353="","limit missing – verify",IF(Y353="","spend imputed by ratio","complete")))</f>
        <v>complete</v>
      </c>
      <c r="AC353" s="4" t="n">
        <f aca="false">Clean!S353</f>
        <v>0</v>
      </c>
      <c r="AD353" s="4" t="n">
        <f aca="false">Clean!T353</f>
        <v>0</v>
      </c>
      <c r="AE353" s="4" t="n">
        <f aca="false">IF(AC353="",IF(AD353="",0,""),AC353)</f>
        <v>0</v>
      </c>
      <c r="AF353" s="4" t="n">
        <f aca="false">IF(AD353="",IF(AC353="",0,IF(AC353=0,0,ROUND(AC353*Strategies!$B$13,0))),AD353)</f>
        <v>0</v>
      </c>
      <c r="AG353" s="3" t="n">
        <f aca="false">Clean!V353</f>
        <v>0</v>
      </c>
      <c r="AH353" s="3" t="n">
        <f aca="false">IF(AG353="",0,AG353)</f>
        <v>0</v>
      </c>
      <c r="AI353" s="3" t="n">
        <f aca="false">IF(AG353="",1,0)</f>
        <v>0</v>
      </c>
      <c r="AJ353" s="3" t="n">
        <f aca="false">Missing_Matrix!W353</f>
        <v>1</v>
      </c>
      <c r="AK353" s="2" t="str">
        <f aca="false">IF(AJ353=0,"keep","drop")</f>
        <v>drop</v>
      </c>
      <c r="AL353" s="2" t="str">
        <f aca="false">IF(Missing_Matrix!B353+Missing_Matrix!G353+Missing_Matrix!H353+Missing_Matrix!J353+Missing_Matrix!K353+Missing_Matrix!L353+Missing_Matrix!M353+Missing_Matrix!U353=0,"keep","drop")</f>
        <v>drop</v>
      </c>
    </row>
    <row r="354" customFormat="false" ht="15" hidden="false" customHeight="false" outlineLevel="0" collapsed="false">
      <c r="A354" s="2" t="str">
        <f aca="false">Clean!A354</f>
        <v>CL00353</v>
      </c>
      <c r="B354" s="3" t="n">
        <f aca="false">Clean!B354</f>
        <v>18</v>
      </c>
      <c r="C354" s="3" t="n">
        <f aca="false">IF(B354="",Strategies!$B$5,B354)</f>
        <v>18</v>
      </c>
      <c r="D354" s="3" t="n">
        <f aca="false">IF(B354="",1,0)</f>
        <v>0</v>
      </c>
      <c r="E354" s="2" t="str">
        <f aca="false">Clean!E354</f>
        <v>Unemployed</v>
      </c>
      <c r="F354" s="2" t="str">
        <f aca="false">IF(E354="","Unknown",E354)</f>
        <v>Unemployed</v>
      </c>
      <c r="G354" s="4" t="n">
        <f aca="false">Clean!G354</f>
        <v>3900</v>
      </c>
      <c r="H354" s="4" t="n">
        <f aca="false">IF(G354="",Strategies!$B$7,G354)</f>
        <v>3900</v>
      </c>
      <c r="I354" s="4" t="n">
        <f aca="false">IF(G354="",Strategies!$B$8,G354)</f>
        <v>3900</v>
      </c>
      <c r="J354" s="4" t="n">
        <f aca="false">IF(G354="",IFERROR(VLOOKUP(E354,Strategies!$A$26:$G$35,7,FALSE()),Strategies!$B$8),G354)</f>
        <v>3900</v>
      </c>
      <c r="K354" s="3" t="n">
        <f aca="false">IF(G354="",1,0)</f>
        <v>0</v>
      </c>
      <c r="L354" s="3" t="n">
        <f aca="false">Clean!H354</f>
        <v>0</v>
      </c>
      <c r="M354" s="5" t="n">
        <f aca="false">Clean!I354</f>
        <v>46195</v>
      </c>
      <c r="N354" s="3" t="n">
        <f aca="false">IF(L354="",IF(M354="",Strategies!$B$6,DATEDIF(M354,DATE(2026,9,13),"y")),L354)</f>
        <v>0</v>
      </c>
      <c r="O354" s="2" t="str">
        <f aca="false">IF(L354&lt;&gt;"","observed",IF(M354&lt;&gt;"","derived from date","median (fallback)"))</f>
        <v>observed</v>
      </c>
      <c r="P354" s="4" t="n">
        <f aca="false">Clean!M354</f>
        <v>661.32</v>
      </c>
      <c r="Q354" s="4" t="n">
        <f aca="false">IF(P354="",Strategies!$B$9,P354)</f>
        <v>661.32</v>
      </c>
      <c r="R354" s="3" t="n">
        <f aca="false">IF(P354="",1,0)</f>
        <v>0</v>
      </c>
      <c r="S354" s="3" t="n">
        <f aca="false">Clean!U354</f>
        <v>513</v>
      </c>
      <c r="T354" s="3" t="n">
        <f aca="false">IF(S354="",Strategies!$B$10,S354)</f>
        <v>513</v>
      </c>
      <c r="U354" s="2" t="str">
        <f aca="false">Clean!J354</f>
        <v>Branch</v>
      </c>
      <c r="V354" s="2" t="str">
        <f aca="false">IF(U354="",Strategies!$B$11,U354)</f>
        <v>Branch</v>
      </c>
      <c r="W354" s="2" t="str">
        <f aca="false">IF(U354="","Unknown",U354)</f>
        <v>Branch</v>
      </c>
      <c r="X354" s="4" t="n">
        <f aca="false">Clean!Q354</f>
        <v>1000</v>
      </c>
      <c r="Y354" s="4" t="n">
        <f aca="false">Clean!R354</f>
        <v>371.77</v>
      </c>
      <c r="Z354" s="4" t="n">
        <f aca="false">IF(X354="",IF(Y354="",0,""),X354)</f>
        <v>1000</v>
      </c>
      <c r="AA354" s="4" t="n">
        <f aca="false">IF(Y354="",IF(X354="",0,IF(X354=0,0,ROUND(X354*Strategies!$B$12,2))),Y354)</f>
        <v>371.77</v>
      </c>
      <c r="AB354" s="2" t="str">
        <f aca="false">IF(AND(X354="",Y354=""),"no card (structural)",IF(X354="","limit missing – verify",IF(Y354="","spend imputed by ratio","complete")))</f>
        <v>complete</v>
      </c>
      <c r="AC354" s="4" t="n">
        <f aca="false">Clean!S354</f>
        <v>0</v>
      </c>
      <c r="AD354" s="4" t="n">
        <f aca="false">Clean!T354</f>
        <v>0</v>
      </c>
      <c r="AE354" s="4" t="n">
        <f aca="false">IF(AC354="",IF(AD354="",0,""),AC354)</f>
        <v>0</v>
      </c>
      <c r="AF354" s="4" t="n">
        <f aca="false">IF(AD354="",IF(AC354="",0,IF(AC354=0,0,ROUND(AC354*Strategies!$B$13,0))),AD354)</f>
        <v>0</v>
      </c>
      <c r="AG354" s="3" t="n">
        <f aca="false">Clean!V354</f>
        <v>1</v>
      </c>
      <c r="AH354" s="3" t="n">
        <f aca="false">IF(AG354="",0,AG354)</f>
        <v>1</v>
      </c>
      <c r="AI354" s="3" t="n">
        <f aca="false">IF(AG354="",1,0)</f>
        <v>0</v>
      </c>
      <c r="AJ354" s="3" t="n">
        <f aca="false">Missing_Matrix!W354</f>
        <v>0</v>
      </c>
      <c r="AK354" s="2" t="str">
        <f aca="false">IF(AJ354=0,"keep","drop")</f>
        <v>keep</v>
      </c>
      <c r="AL354" s="2" t="str">
        <f aca="false">IF(Missing_Matrix!B354+Missing_Matrix!G354+Missing_Matrix!H354+Missing_Matrix!J354+Missing_Matrix!K354+Missing_Matrix!L354+Missing_Matrix!M354+Missing_Matrix!U354=0,"keep","drop")</f>
        <v>keep</v>
      </c>
    </row>
    <row r="355" customFormat="false" ht="15" hidden="false" customHeight="false" outlineLevel="0" collapsed="false">
      <c r="A355" s="2" t="str">
        <f aca="false">Clean!A355</f>
        <v>CL00354</v>
      </c>
      <c r="B355" s="3" t="n">
        <f aca="false">Clean!B355</f>
        <v>76</v>
      </c>
      <c r="C355" s="3" t="n">
        <f aca="false">IF(B355="",Strategies!$B$5,B355)</f>
        <v>76</v>
      </c>
      <c r="D355" s="3" t="n">
        <f aca="false">IF(B355="",1,0)</f>
        <v>0</v>
      </c>
      <c r="E355" s="2" t="str">
        <f aca="false">Clean!E355</f>
        <v>Retired</v>
      </c>
      <c r="F355" s="2" t="str">
        <f aca="false">IF(E355="","Unknown",E355)</f>
        <v>Retired</v>
      </c>
      <c r="G355" s="4" t="n">
        <f aca="false">Clean!G355</f>
        <v>25800</v>
      </c>
      <c r="H355" s="4" t="n">
        <f aca="false">IF(G355="",Strategies!$B$7,G355)</f>
        <v>25800</v>
      </c>
      <c r="I355" s="4" t="n">
        <f aca="false">IF(G355="",Strategies!$B$8,G355)</f>
        <v>25800</v>
      </c>
      <c r="J355" s="4" t="n">
        <f aca="false">IF(G355="",IFERROR(VLOOKUP(E355,Strategies!$A$26:$G$35,7,FALSE()),Strategies!$B$8),G355)</f>
        <v>25800</v>
      </c>
      <c r="K355" s="3" t="n">
        <f aca="false">IF(G355="",1,0)</f>
        <v>0</v>
      </c>
      <c r="L355" s="3" t="n">
        <f aca="false">Clean!H355</f>
        <v>23</v>
      </c>
      <c r="M355" s="5" t="n">
        <f aca="false">Clean!I355</f>
        <v>37805</v>
      </c>
      <c r="N355" s="3" t="n">
        <f aca="false">IF(L355="",IF(M355="",Strategies!$B$6,DATEDIF(M355,DATE(2026,9,13),"y")),L355)</f>
        <v>23</v>
      </c>
      <c r="O355" s="2" t="str">
        <f aca="false">IF(L355&lt;&gt;"","observed",IF(M355&lt;&gt;"","derived from date","median (fallback)"))</f>
        <v>observed</v>
      </c>
      <c r="P355" s="4" t="n">
        <f aca="false">Clean!M355</f>
        <v>0</v>
      </c>
      <c r="Q355" s="4" t="n">
        <f aca="false">IF(P355="",Strategies!$B$9,P355)</f>
        <v>0</v>
      </c>
      <c r="R355" s="3" t="n">
        <f aca="false">IF(P355="",1,0)</f>
        <v>0</v>
      </c>
      <c r="S355" s="3" t="n">
        <f aca="false">Clean!U355</f>
        <v>698</v>
      </c>
      <c r="T355" s="3" t="n">
        <f aca="false">IF(S355="",Strategies!$B$10,S355)</f>
        <v>698</v>
      </c>
      <c r="U355" s="2" t="str">
        <f aca="false">Clean!J355</f>
        <v>Phone</v>
      </c>
      <c r="V355" s="2" t="str">
        <f aca="false">IF(U355="",Strategies!$B$11,U355)</f>
        <v>Phone</v>
      </c>
      <c r="W355" s="2" t="str">
        <f aca="false">IF(U355="","Unknown",U355)</f>
        <v>Phone</v>
      </c>
      <c r="X355" s="4" t="n">
        <f aca="false">Clean!Q355</f>
        <v>3500</v>
      </c>
      <c r="Y355" s="4" t="n">
        <f aca="false">Clean!R355</f>
        <v>1671.41</v>
      </c>
      <c r="Z355" s="4" t="n">
        <f aca="false">IF(X355="",IF(Y355="",0,""),X355)</f>
        <v>3500</v>
      </c>
      <c r="AA355" s="4" t="n">
        <f aca="false">IF(Y355="",IF(X355="",0,IF(X355=0,0,ROUND(X355*Strategies!$B$12,2))),Y355)</f>
        <v>1671.41</v>
      </c>
      <c r="AB355" s="2" t="str">
        <f aca="false">IF(AND(X355="",Y355=""),"no card (structural)",IF(X355="","limit missing – verify",IF(Y355="","spend imputed by ratio","complete")))</f>
        <v>complete</v>
      </c>
      <c r="AC355" s="4" t="n">
        <f aca="false">Clean!S355</f>
        <v>0</v>
      </c>
      <c r="AD355" s="4" t="n">
        <f aca="false">Clean!T355</f>
        <v>0</v>
      </c>
      <c r="AE355" s="4" t="n">
        <f aca="false">IF(AC355="",IF(AD355="",0,""),AC355)</f>
        <v>0</v>
      </c>
      <c r="AF355" s="4" t="n">
        <f aca="false">IF(AD355="",IF(AC355="",0,IF(AC355=0,0,ROUND(AC355*Strategies!$B$13,0))),AD355)</f>
        <v>0</v>
      </c>
      <c r="AG355" s="3" t="n">
        <f aca="false">Clean!V355</f>
        <v>0</v>
      </c>
      <c r="AH355" s="3" t="n">
        <f aca="false">IF(AG355="",0,AG355)</f>
        <v>0</v>
      </c>
      <c r="AI355" s="3" t="n">
        <f aca="false">IF(AG355="",1,0)</f>
        <v>0</v>
      </c>
      <c r="AJ355" s="3" t="n">
        <f aca="false">Missing_Matrix!W355</f>
        <v>0</v>
      </c>
      <c r="AK355" s="2" t="str">
        <f aca="false">IF(AJ355=0,"keep","drop")</f>
        <v>keep</v>
      </c>
      <c r="AL355" s="2" t="str">
        <f aca="false">IF(Missing_Matrix!B355+Missing_Matrix!G355+Missing_Matrix!H355+Missing_Matrix!J355+Missing_Matrix!K355+Missing_Matrix!L355+Missing_Matrix!M355+Missing_Matrix!U355=0,"keep","drop")</f>
        <v>keep</v>
      </c>
    </row>
    <row r="356" customFormat="false" ht="15" hidden="false" customHeight="false" outlineLevel="0" collapsed="false">
      <c r="A356" s="2" t="str">
        <f aca="false">Clean!A356</f>
        <v>CL00355</v>
      </c>
      <c r="B356" s="3" t="n">
        <f aca="false">Clean!B356</f>
        <v>60</v>
      </c>
      <c r="C356" s="3" t="n">
        <f aca="false">IF(B356="",Strategies!$B$5,B356)</f>
        <v>60</v>
      </c>
      <c r="D356" s="3" t="n">
        <f aca="false">IF(B356="",1,0)</f>
        <v>0</v>
      </c>
      <c r="E356" s="2" t="str">
        <f aca="false">Clean!E356</f>
        <v>Employee</v>
      </c>
      <c r="F356" s="2" t="str">
        <f aca="false">IF(E356="","Unknown",E356)</f>
        <v>Employee</v>
      </c>
      <c r="G356" s="4" t="n">
        <f aca="false">Clean!G356</f>
        <v>36900</v>
      </c>
      <c r="H356" s="4" t="n">
        <f aca="false">IF(G356="",Strategies!$B$7,G356)</f>
        <v>36900</v>
      </c>
      <c r="I356" s="4" t="n">
        <f aca="false">IF(G356="",Strategies!$B$8,G356)</f>
        <v>36900</v>
      </c>
      <c r="J356" s="4" t="n">
        <f aca="false">IF(G356="",IFERROR(VLOOKUP(E356,Strategies!$A$26:$G$35,7,FALSE()),Strategies!$B$8),G356)</f>
        <v>36900</v>
      </c>
      <c r="K356" s="3" t="n">
        <f aca="false">IF(G356="",1,0)</f>
        <v>0</v>
      </c>
      <c r="L356" s="3" t="n">
        <f aca="false">Clean!H356</f>
        <v>16</v>
      </c>
      <c r="M356" s="5" t="n">
        <f aca="false">Clean!I356</f>
        <v>40253</v>
      </c>
      <c r="N356" s="3" t="n">
        <f aca="false">IF(L356="",IF(M356="",Strategies!$B$6,DATEDIF(M356,DATE(2026,9,13),"y")),L356)</f>
        <v>16</v>
      </c>
      <c r="O356" s="2" t="str">
        <f aca="false">IF(L356&lt;&gt;"","observed",IF(M356&lt;&gt;"","derived from date","median (fallback)"))</f>
        <v>observed</v>
      </c>
      <c r="P356" s="4" t="n">
        <f aca="false">Clean!M356</f>
        <v>54936.57</v>
      </c>
      <c r="Q356" s="4" t="n">
        <f aca="false">IF(P356="",Strategies!$B$9,P356)</f>
        <v>54936.57</v>
      </c>
      <c r="R356" s="3" t="n">
        <f aca="false">IF(P356="",1,0)</f>
        <v>0</v>
      </c>
      <c r="S356" s="3" t="n">
        <f aca="false">Clean!U356</f>
        <v>657</v>
      </c>
      <c r="T356" s="3" t="n">
        <f aca="false">IF(S356="",Strategies!$B$10,S356)</f>
        <v>657</v>
      </c>
      <c r="U356" s="2" t="str">
        <f aca="false">Clean!J356</f>
        <v>Branch</v>
      </c>
      <c r="V356" s="2" t="str">
        <f aca="false">IF(U356="",Strategies!$B$11,U356)</f>
        <v>Branch</v>
      </c>
      <c r="W356" s="2" t="str">
        <f aca="false">IF(U356="","Unknown",U356)</f>
        <v>Branch</v>
      </c>
      <c r="X356" s="4" t="n">
        <f aca="false">Clean!Q356</f>
        <v>9000</v>
      </c>
      <c r="Y356" s="4" t="n">
        <f aca="false">Clean!R356</f>
        <v>490.87</v>
      </c>
      <c r="Z356" s="4" t="n">
        <f aca="false">IF(X356="",IF(Y356="",0,""),X356)</f>
        <v>9000</v>
      </c>
      <c r="AA356" s="4" t="n">
        <f aca="false">IF(Y356="",IF(X356="",0,IF(X356=0,0,ROUND(X356*Strategies!$B$12,2))),Y356)</f>
        <v>490.87</v>
      </c>
      <c r="AB356" s="2" t="str">
        <f aca="false">IF(AND(X356="",Y356=""),"no card (structural)",IF(X356="","limit missing – verify",IF(Y356="","spend imputed by ratio","complete")))</f>
        <v>complete</v>
      </c>
      <c r="AC356" s="4" t="str">
        <f aca="false">Clean!S356</f>
        <v/>
      </c>
      <c r="AD356" s="4" t="str">
        <f aca="false">Clean!T356</f>
        <v/>
      </c>
      <c r="AE356" s="4" t="n">
        <f aca="false">IF(AC356="",IF(AD356="",0,""),AC356)</f>
        <v>0</v>
      </c>
      <c r="AF356" s="4" t="n">
        <f aca="false">IF(AD356="",IF(AC356="",0,IF(AC356=0,0,ROUND(AC356*Strategies!$B$13,0))),AD356)</f>
        <v>0</v>
      </c>
      <c r="AG356" s="3" t="n">
        <f aca="false">Clean!V356</f>
        <v>0</v>
      </c>
      <c r="AH356" s="3" t="n">
        <f aca="false">IF(AG356="",0,AG356)</f>
        <v>0</v>
      </c>
      <c r="AI356" s="3" t="n">
        <f aca="false">IF(AG356="",1,0)</f>
        <v>0</v>
      </c>
      <c r="AJ356" s="3" t="n">
        <f aca="false">Missing_Matrix!W356</f>
        <v>2</v>
      </c>
      <c r="AK356" s="2" t="str">
        <f aca="false">IF(AJ356=0,"keep","drop")</f>
        <v>drop</v>
      </c>
      <c r="AL356" s="2" t="str">
        <f aca="false">IF(Missing_Matrix!B356+Missing_Matrix!G356+Missing_Matrix!H356+Missing_Matrix!J356+Missing_Matrix!K356+Missing_Matrix!L356+Missing_Matrix!M356+Missing_Matrix!U356=0,"keep","drop")</f>
        <v>keep</v>
      </c>
    </row>
    <row r="357" customFormat="false" ht="15" hidden="false" customHeight="false" outlineLevel="0" collapsed="false">
      <c r="A357" s="2" t="str">
        <f aca="false">Clean!A357</f>
        <v>CL00356</v>
      </c>
      <c r="B357" s="3" t="n">
        <f aca="false">Clean!B357</f>
        <v>72</v>
      </c>
      <c r="C357" s="3" t="n">
        <f aca="false">IF(B357="",Strategies!$B$5,B357)</f>
        <v>72</v>
      </c>
      <c r="D357" s="3" t="n">
        <f aca="false">IF(B357="",1,0)</f>
        <v>0</v>
      </c>
      <c r="E357" s="2" t="str">
        <f aca="false">Clean!E357</f>
        <v>Retired</v>
      </c>
      <c r="F357" s="2" t="str">
        <f aca="false">IF(E357="","Unknown",E357)</f>
        <v>Retired</v>
      </c>
      <c r="G357" s="4" t="n">
        <f aca="false">Clean!G357</f>
        <v>27500</v>
      </c>
      <c r="H357" s="4" t="n">
        <f aca="false">IF(G357="",Strategies!$B$7,G357)</f>
        <v>27500</v>
      </c>
      <c r="I357" s="4" t="n">
        <f aca="false">IF(G357="",Strategies!$B$8,G357)</f>
        <v>27500</v>
      </c>
      <c r="J357" s="4" t="n">
        <f aca="false">IF(G357="",IFERROR(VLOOKUP(E357,Strategies!$A$26:$G$35,7,FALSE()),Strategies!$B$8),G357)</f>
        <v>27500</v>
      </c>
      <c r="K357" s="3" t="n">
        <f aca="false">IF(G357="",1,0)</f>
        <v>0</v>
      </c>
      <c r="L357" s="3" t="n">
        <f aca="false">Clean!H357</f>
        <v>11</v>
      </c>
      <c r="M357" s="5" t="n">
        <f aca="false">Clean!I357</f>
        <v>42197</v>
      </c>
      <c r="N357" s="3" t="n">
        <f aca="false">IF(L357="",IF(M357="",Strategies!$B$6,DATEDIF(M357,DATE(2026,9,13),"y")),L357)</f>
        <v>11</v>
      </c>
      <c r="O357" s="2" t="str">
        <f aca="false">IF(L357&lt;&gt;"","observed",IF(M357&lt;&gt;"","derived from date","median (fallback)"))</f>
        <v>observed</v>
      </c>
      <c r="P357" s="4" t="n">
        <f aca="false">Clean!M357</f>
        <v>0</v>
      </c>
      <c r="Q357" s="4" t="n">
        <f aca="false">IF(P357="",Strategies!$B$9,P357)</f>
        <v>0</v>
      </c>
      <c r="R357" s="3" t="n">
        <f aca="false">IF(P357="",1,0)</f>
        <v>0</v>
      </c>
      <c r="S357" s="3" t="n">
        <f aca="false">Clean!U357</f>
        <v>512</v>
      </c>
      <c r="T357" s="3" t="n">
        <f aca="false">IF(S357="",Strategies!$B$10,S357)</f>
        <v>512</v>
      </c>
      <c r="U357" s="2" t="str">
        <f aca="false">Clean!J357</f>
        <v>Online Banking</v>
      </c>
      <c r="V357" s="2" t="str">
        <f aca="false">IF(U357="",Strategies!$B$11,U357)</f>
        <v>Online Banking</v>
      </c>
      <c r="W357" s="2" t="str">
        <f aca="false">IF(U357="","Unknown",U357)</f>
        <v>Online Banking</v>
      </c>
      <c r="X357" s="4" t="n">
        <f aca="false">Clean!Q357</f>
        <v>6000</v>
      </c>
      <c r="Y357" s="4" t="n">
        <f aca="false">Clean!R357</f>
        <v>3097.05</v>
      </c>
      <c r="Z357" s="4" t="n">
        <f aca="false">IF(X357="",IF(Y357="",0,""),X357)</f>
        <v>6000</v>
      </c>
      <c r="AA357" s="4" t="n">
        <f aca="false">IF(Y357="",IF(X357="",0,IF(X357=0,0,ROUND(X357*Strategies!$B$12,2))),Y357)</f>
        <v>3097.05</v>
      </c>
      <c r="AB357" s="2" t="str">
        <f aca="false">IF(AND(X357="",Y357=""),"no card (structural)",IF(X357="","limit missing – verify",IF(Y357="","spend imputed by ratio","complete")))</f>
        <v>complete</v>
      </c>
      <c r="AC357" s="4" t="n">
        <f aca="false">Clean!S357</f>
        <v>0</v>
      </c>
      <c r="AD357" s="4" t="n">
        <f aca="false">Clean!T357</f>
        <v>0</v>
      </c>
      <c r="AE357" s="4" t="n">
        <f aca="false">IF(AC357="",IF(AD357="",0,""),AC357)</f>
        <v>0</v>
      </c>
      <c r="AF357" s="4" t="n">
        <f aca="false">IF(AD357="",IF(AC357="",0,IF(AC357=0,0,ROUND(AC357*Strategies!$B$13,0))),AD357)</f>
        <v>0</v>
      </c>
      <c r="AG357" s="3" t="n">
        <f aca="false">Clean!V357</f>
        <v>1</v>
      </c>
      <c r="AH357" s="3" t="n">
        <f aca="false">IF(AG357="",0,AG357)</f>
        <v>1</v>
      </c>
      <c r="AI357" s="3" t="n">
        <f aca="false">IF(AG357="",1,0)</f>
        <v>0</v>
      </c>
      <c r="AJ357" s="3" t="n">
        <f aca="false">Missing_Matrix!W357</f>
        <v>0</v>
      </c>
      <c r="AK357" s="2" t="str">
        <f aca="false">IF(AJ357=0,"keep","drop")</f>
        <v>keep</v>
      </c>
      <c r="AL357" s="2" t="str">
        <f aca="false">IF(Missing_Matrix!B357+Missing_Matrix!G357+Missing_Matrix!H357+Missing_Matrix!J357+Missing_Matrix!K357+Missing_Matrix!L357+Missing_Matrix!M357+Missing_Matrix!U357=0,"keep","drop")</f>
        <v>keep</v>
      </c>
    </row>
    <row r="358" customFormat="false" ht="15" hidden="false" customHeight="false" outlineLevel="0" collapsed="false">
      <c r="A358" s="2" t="str">
        <f aca="false">Clean!A358</f>
        <v>CL00357</v>
      </c>
      <c r="B358" s="3" t="n">
        <f aca="false">Clean!B358</f>
        <v>31</v>
      </c>
      <c r="C358" s="3" t="n">
        <f aca="false">IF(B358="",Strategies!$B$5,B358)</f>
        <v>31</v>
      </c>
      <c r="D358" s="3" t="n">
        <f aca="false">IF(B358="",1,0)</f>
        <v>0</v>
      </c>
      <c r="E358" s="2" t="str">
        <f aca="false">Clean!E358</f>
        <v>Employee</v>
      </c>
      <c r="F358" s="2" t="str">
        <f aca="false">IF(E358="","Unknown",E358)</f>
        <v>Employee</v>
      </c>
      <c r="G358" s="4" t="n">
        <f aca="false">Clean!G358</f>
        <v>29500</v>
      </c>
      <c r="H358" s="4" t="n">
        <f aca="false">IF(G358="",Strategies!$B$7,G358)</f>
        <v>29500</v>
      </c>
      <c r="I358" s="4" t="n">
        <f aca="false">IF(G358="",Strategies!$B$8,G358)</f>
        <v>29500</v>
      </c>
      <c r="J358" s="4" t="n">
        <f aca="false">IF(G358="",IFERROR(VLOOKUP(E358,Strategies!$A$26:$G$35,7,FALSE()),Strategies!$B$8),G358)</f>
        <v>29500</v>
      </c>
      <c r="K358" s="3" t="n">
        <f aca="false">IF(G358="",1,0)</f>
        <v>0</v>
      </c>
      <c r="L358" s="3" t="n">
        <f aca="false">Clean!H358</f>
        <v>7</v>
      </c>
      <c r="M358" s="5" t="n">
        <f aca="false">Clean!I358</f>
        <v>43646</v>
      </c>
      <c r="N358" s="3" t="n">
        <f aca="false">IF(L358="",IF(M358="",Strategies!$B$6,DATEDIF(M358,DATE(2026,9,13),"y")),L358)</f>
        <v>7</v>
      </c>
      <c r="O358" s="2" t="str">
        <f aca="false">IF(L358&lt;&gt;"","observed",IF(M358&lt;&gt;"","derived from date","median (fallback)"))</f>
        <v>observed</v>
      </c>
      <c r="P358" s="4" t="n">
        <f aca="false">Clean!M358</f>
        <v>8321.97</v>
      </c>
      <c r="Q358" s="4" t="n">
        <f aca="false">IF(P358="",Strategies!$B$9,P358)</f>
        <v>8321.97</v>
      </c>
      <c r="R358" s="3" t="n">
        <f aca="false">IF(P358="",1,0)</f>
        <v>0</v>
      </c>
      <c r="S358" s="3" t="n">
        <f aca="false">Clean!U358</f>
        <v>681</v>
      </c>
      <c r="T358" s="3" t="n">
        <f aca="false">IF(S358="",Strategies!$B$10,S358)</f>
        <v>681</v>
      </c>
      <c r="U358" s="2" t="str">
        <f aca="false">Clean!J358</f>
        <v>App</v>
      </c>
      <c r="V358" s="2" t="str">
        <f aca="false">IF(U358="",Strategies!$B$11,U358)</f>
        <v>App</v>
      </c>
      <c r="W358" s="2" t="str">
        <f aca="false">IF(U358="","Unknown",U358)</f>
        <v>App</v>
      </c>
      <c r="X358" s="4" t="n">
        <f aca="false">Clean!Q358</f>
        <v>5000</v>
      </c>
      <c r="Y358" s="4" t="n">
        <f aca="false">Clean!R358</f>
        <v>833.81</v>
      </c>
      <c r="Z358" s="4" t="n">
        <f aca="false">IF(X358="",IF(Y358="",0,""),X358)</f>
        <v>5000</v>
      </c>
      <c r="AA358" s="4" t="n">
        <f aca="false">IF(Y358="",IF(X358="",0,IF(X358=0,0,ROUND(X358*Strategies!$B$12,2))),Y358)</f>
        <v>833.81</v>
      </c>
      <c r="AB358" s="2" t="str">
        <f aca="false">IF(AND(X358="",Y358=""),"no card (structural)",IF(X358="","limit missing – verify",IF(Y358="","spend imputed by ratio","complete")))</f>
        <v>complete</v>
      </c>
      <c r="AC358" s="4" t="str">
        <f aca="false">Clean!S358</f>
        <v/>
      </c>
      <c r="AD358" s="4" t="str">
        <f aca="false">Clean!T358</f>
        <v/>
      </c>
      <c r="AE358" s="4" t="n">
        <f aca="false">IF(AC358="",IF(AD358="",0,""),AC358)</f>
        <v>0</v>
      </c>
      <c r="AF358" s="4" t="n">
        <f aca="false">IF(AD358="",IF(AC358="",0,IF(AC358=0,0,ROUND(AC358*Strategies!$B$13,0))),AD358)</f>
        <v>0</v>
      </c>
      <c r="AG358" s="3" t="n">
        <f aca="false">Clean!V358</f>
        <v>0</v>
      </c>
      <c r="AH358" s="3" t="n">
        <f aca="false">IF(AG358="",0,AG358)</f>
        <v>0</v>
      </c>
      <c r="AI358" s="3" t="n">
        <f aca="false">IF(AG358="",1,0)</f>
        <v>0</v>
      </c>
      <c r="AJ358" s="3" t="n">
        <f aca="false">Missing_Matrix!W358</f>
        <v>2</v>
      </c>
      <c r="AK358" s="2" t="str">
        <f aca="false">IF(AJ358=0,"keep","drop")</f>
        <v>drop</v>
      </c>
      <c r="AL358" s="2" t="str">
        <f aca="false">IF(Missing_Matrix!B358+Missing_Matrix!G358+Missing_Matrix!H358+Missing_Matrix!J358+Missing_Matrix!K358+Missing_Matrix!L358+Missing_Matrix!M358+Missing_Matrix!U358=0,"keep","drop")</f>
        <v>keep</v>
      </c>
    </row>
    <row r="359" customFormat="false" ht="15" hidden="false" customHeight="false" outlineLevel="0" collapsed="false">
      <c r="A359" s="2" t="str">
        <f aca="false">Clean!A359</f>
        <v>CL00358</v>
      </c>
      <c r="B359" s="3" t="n">
        <f aca="false">Clean!B359</f>
        <v>45</v>
      </c>
      <c r="C359" s="3" t="n">
        <f aca="false">IF(B359="",Strategies!$B$5,B359)</f>
        <v>45</v>
      </c>
      <c r="D359" s="3" t="n">
        <f aca="false">IF(B359="",1,0)</f>
        <v>0</v>
      </c>
      <c r="E359" s="2" t="str">
        <f aca="false">Clean!E359</f>
        <v>Self-employed</v>
      </c>
      <c r="F359" s="2" t="str">
        <f aca="false">IF(E359="","Unknown",E359)</f>
        <v>Self-employed</v>
      </c>
      <c r="G359" s="4" t="str">
        <f aca="false">Clean!G359</f>
        <v/>
      </c>
      <c r="H359" s="4" t="n">
        <f aca="false">IF(G359="",Strategies!$B$7,G359)</f>
        <v>34752</v>
      </c>
      <c r="I359" s="4" t="n">
        <f aca="false">IF(G359="",Strategies!$B$8,G359)</f>
        <v>29500</v>
      </c>
      <c r="J359" s="4" t="n">
        <f aca="false">IF(G359="",IFERROR(VLOOKUP(E359,Strategies!$A$26:$G$35,7,FALSE()),Strategies!$B$8),G359)</f>
        <v>50600</v>
      </c>
      <c r="K359" s="3" t="n">
        <f aca="false">IF(G359="",1,0)</f>
        <v>1</v>
      </c>
      <c r="L359" s="3" t="n">
        <f aca="false">Clean!H359</f>
        <v>5</v>
      </c>
      <c r="M359" s="5" t="n">
        <f aca="false">Clean!I359</f>
        <v>44197</v>
      </c>
      <c r="N359" s="3" t="n">
        <f aca="false">IF(L359="",IF(M359="",Strategies!$B$6,DATEDIF(M359,DATE(2026,9,13),"y")),L359)</f>
        <v>5</v>
      </c>
      <c r="O359" s="2" t="str">
        <f aca="false">IF(L359&lt;&gt;"","observed",IF(M359&lt;&gt;"","derived from date","median (fallback)"))</f>
        <v>observed</v>
      </c>
      <c r="P359" s="4" t="n">
        <f aca="false">Clean!M359</f>
        <v>0</v>
      </c>
      <c r="Q359" s="4" t="n">
        <f aca="false">IF(P359="",Strategies!$B$9,P359)</f>
        <v>0</v>
      </c>
      <c r="R359" s="3" t="n">
        <f aca="false">IF(P359="",1,0)</f>
        <v>0</v>
      </c>
      <c r="S359" s="3" t="n">
        <f aca="false">Clean!U359</f>
        <v>625</v>
      </c>
      <c r="T359" s="3" t="n">
        <f aca="false">IF(S359="",Strategies!$B$10,S359)</f>
        <v>625</v>
      </c>
      <c r="U359" s="2" t="str">
        <f aca="false">Clean!J359</f>
        <v>Branch</v>
      </c>
      <c r="V359" s="2" t="str">
        <f aca="false">IF(U359="",Strategies!$B$11,U359)</f>
        <v>Branch</v>
      </c>
      <c r="W359" s="2" t="str">
        <f aca="false">IF(U359="","Unknown",U359)</f>
        <v>Branch</v>
      </c>
      <c r="X359" s="4" t="n">
        <f aca="false">Clean!Q359</f>
        <v>11000</v>
      </c>
      <c r="Y359" s="4" t="str">
        <f aca="false">Clean!R359</f>
        <v/>
      </c>
      <c r="Z359" s="4" t="n">
        <f aca="false">IF(X359="",IF(Y359="",0,""),X359)</f>
        <v>11000</v>
      </c>
      <c r="AA359" s="4" t="n">
        <f aca="false">IF(Y359="",IF(X359="",0,IF(X359=0,0,ROUND(X359*Strategies!$B$12,2))),Y359)</f>
        <v>2922.6</v>
      </c>
      <c r="AB359" s="2" t="str">
        <f aca="false">IF(AND(X359="",Y359=""),"no card (structural)",IF(X359="","limit missing – verify",IF(Y359="","spend imputed by ratio","complete")))</f>
        <v>spend imputed by ratio</v>
      </c>
      <c r="AC359" s="4" t="n">
        <f aca="false">Clean!S359</f>
        <v>252000</v>
      </c>
      <c r="AD359" s="4" t="n">
        <f aca="false">Clean!T359</f>
        <v>1319</v>
      </c>
      <c r="AE359" s="4" t="n">
        <f aca="false">IF(AC359="",IF(AD359="",0,""),AC359)</f>
        <v>252000</v>
      </c>
      <c r="AF359" s="4" t="n">
        <f aca="false">IF(AD359="",IF(AC359="",0,IF(AC359=0,0,ROUND(AC359*Strategies!$B$13,0))),AD359)</f>
        <v>1319</v>
      </c>
      <c r="AG359" s="3" t="n">
        <f aca="false">Clean!V359</f>
        <v>1</v>
      </c>
      <c r="AH359" s="3" t="n">
        <f aca="false">IF(AG359="",0,AG359)</f>
        <v>1</v>
      </c>
      <c r="AI359" s="3" t="n">
        <f aca="false">IF(AG359="",1,0)</f>
        <v>0</v>
      </c>
      <c r="AJ359" s="3" t="n">
        <f aca="false">Missing_Matrix!W359</f>
        <v>2</v>
      </c>
      <c r="AK359" s="2" t="str">
        <f aca="false">IF(AJ359=0,"keep","drop")</f>
        <v>drop</v>
      </c>
      <c r="AL359" s="2" t="str">
        <f aca="false">IF(Missing_Matrix!B359+Missing_Matrix!G359+Missing_Matrix!H359+Missing_Matrix!J359+Missing_Matrix!K359+Missing_Matrix!L359+Missing_Matrix!M359+Missing_Matrix!U359=0,"keep","drop")</f>
        <v>drop</v>
      </c>
    </row>
    <row r="360" customFormat="false" ht="15" hidden="false" customHeight="false" outlineLevel="0" collapsed="false">
      <c r="A360" s="2" t="str">
        <f aca="false">Clean!A360</f>
        <v>CL00359</v>
      </c>
      <c r="B360" s="3" t="n">
        <f aca="false">Clean!B360</f>
        <v>37</v>
      </c>
      <c r="C360" s="3" t="n">
        <f aca="false">IF(B360="",Strategies!$B$5,B360)</f>
        <v>37</v>
      </c>
      <c r="D360" s="3" t="n">
        <f aca="false">IF(B360="",1,0)</f>
        <v>0</v>
      </c>
      <c r="E360" s="2" t="str">
        <f aca="false">Clean!E360</f>
        <v>Employee</v>
      </c>
      <c r="F360" s="2" t="str">
        <f aca="false">IF(E360="","Unknown",E360)</f>
        <v>Employee</v>
      </c>
      <c r="G360" s="4" t="n">
        <f aca="false">Clean!G360</f>
        <v>23200</v>
      </c>
      <c r="H360" s="4" t="n">
        <f aca="false">IF(G360="",Strategies!$B$7,G360)</f>
        <v>23200</v>
      </c>
      <c r="I360" s="4" t="n">
        <f aca="false">IF(G360="",Strategies!$B$8,G360)</f>
        <v>23200</v>
      </c>
      <c r="J360" s="4" t="n">
        <f aca="false">IF(G360="",IFERROR(VLOOKUP(E360,Strategies!$A$26:$G$35,7,FALSE()),Strategies!$B$8),G360)</f>
        <v>23200</v>
      </c>
      <c r="K360" s="3" t="n">
        <f aca="false">IF(G360="",1,0)</f>
        <v>0</v>
      </c>
      <c r="L360" s="3" t="n">
        <f aca="false">Clean!H360</f>
        <v>4</v>
      </c>
      <c r="M360" s="5" t="n">
        <f aca="false">Clean!I360</f>
        <v>44499</v>
      </c>
      <c r="N360" s="3" t="n">
        <f aca="false">IF(L360="",IF(M360="",Strategies!$B$6,DATEDIF(M360,DATE(2026,9,13),"y")),L360)</f>
        <v>4</v>
      </c>
      <c r="O360" s="2" t="str">
        <f aca="false">IF(L360&lt;&gt;"","observed",IF(M360&lt;&gt;"","derived from date","median (fallback)"))</f>
        <v>observed</v>
      </c>
      <c r="P360" s="4" t="str">
        <f aca="false">Clean!M360</f>
        <v/>
      </c>
      <c r="Q360" s="4" t="n">
        <f aca="false">IF(P360="",Strategies!$B$9,P360)</f>
        <v>10652.68</v>
      </c>
      <c r="R360" s="3" t="n">
        <f aca="false">IF(P360="",1,0)</f>
        <v>1</v>
      </c>
      <c r="S360" s="3" t="n">
        <f aca="false">Clean!U360</f>
        <v>593</v>
      </c>
      <c r="T360" s="3" t="n">
        <f aca="false">IF(S360="",Strategies!$B$10,S360)</f>
        <v>593</v>
      </c>
      <c r="U360" s="2" t="str">
        <f aca="false">Clean!J360</f>
        <v>Branch</v>
      </c>
      <c r="V360" s="2" t="str">
        <f aca="false">IF(U360="",Strategies!$B$11,U360)</f>
        <v>Branch</v>
      </c>
      <c r="W360" s="2" t="str">
        <f aca="false">IF(U360="","Unknown",U360)</f>
        <v>Branch</v>
      </c>
      <c r="X360" s="4" t="str">
        <f aca="false">Clean!Q360</f>
        <v/>
      </c>
      <c r="Y360" s="4" t="str">
        <f aca="false">Clean!R360</f>
        <v/>
      </c>
      <c r="Z360" s="4" t="n">
        <f aca="false">IF(X360="",IF(Y360="",0,""),X360)</f>
        <v>0</v>
      </c>
      <c r="AA360" s="4" t="n">
        <f aca="false">IF(Y360="",IF(X360="",0,IF(X360=0,0,ROUND(X360*Strategies!$B$12,2))),Y360)</f>
        <v>0</v>
      </c>
      <c r="AB360" s="2" t="str">
        <f aca="false">IF(AND(X360="",Y360=""),"no card (structural)",IF(X360="","limit missing – verify",IF(Y360="","spend imputed by ratio","complete")))</f>
        <v>no card (structural)</v>
      </c>
      <c r="AC360" s="4" t="n">
        <f aca="false">Clean!S360</f>
        <v>114000</v>
      </c>
      <c r="AD360" s="4" t="n">
        <f aca="false">Clean!T360</f>
        <v>551</v>
      </c>
      <c r="AE360" s="4" t="n">
        <f aca="false">IF(AC360="",IF(AD360="",0,""),AC360)</f>
        <v>114000</v>
      </c>
      <c r="AF360" s="4" t="n">
        <f aca="false">IF(AD360="",IF(AC360="",0,IF(AC360=0,0,ROUND(AC360*Strategies!$B$13,0))),AD360)</f>
        <v>551</v>
      </c>
      <c r="AG360" s="3" t="n">
        <f aca="false">Clean!V360</f>
        <v>0</v>
      </c>
      <c r="AH360" s="3" t="n">
        <f aca="false">IF(AG360="",0,AG360)</f>
        <v>0</v>
      </c>
      <c r="AI360" s="3" t="n">
        <f aca="false">IF(AG360="",1,0)</f>
        <v>0</v>
      </c>
      <c r="AJ360" s="3" t="n">
        <f aca="false">Missing_Matrix!W360</f>
        <v>3</v>
      </c>
      <c r="AK360" s="2" t="str">
        <f aca="false">IF(AJ360=0,"keep","drop")</f>
        <v>drop</v>
      </c>
      <c r="AL360" s="2" t="str">
        <f aca="false">IF(Missing_Matrix!B360+Missing_Matrix!G360+Missing_Matrix!H360+Missing_Matrix!J360+Missing_Matrix!K360+Missing_Matrix!L360+Missing_Matrix!M360+Missing_Matrix!U360=0,"keep","drop")</f>
        <v>drop</v>
      </c>
    </row>
    <row r="361" customFormat="false" ht="15" hidden="false" customHeight="false" outlineLevel="0" collapsed="false">
      <c r="A361" s="2" t="str">
        <f aca="false">Clean!A361</f>
        <v>CL00360</v>
      </c>
      <c r="B361" s="3" t="n">
        <f aca="false">Clean!B361</f>
        <v>59</v>
      </c>
      <c r="C361" s="3" t="n">
        <f aca="false">IF(B361="",Strategies!$B$5,B361)</f>
        <v>59</v>
      </c>
      <c r="D361" s="3" t="n">
        <f aca="false">IF(B361="",1,0)</f>
        <v>0</v>
      </c>
      <c r="E361" s="2" t="str">
        <f aca="false">Clean!E361</f>
        <v>Self-employed</v>
      </c>
      <c r="F361" s="2" t="str">
        <f aca="false">IF(E361="","Unknown",E361)</f>
        <v>Self-employed</v>
      </c>
      <c r="G361" s="4" t="str">
        <f aca="false">Clean!G361</f>
        <v/>
      </c>
      <c r="H361" s="4" t="n">
        <f aca="false">IF(G361="",Strategies!$B$7,G361)</f>
        <v>34752</v>
      </c>
      <c r="I361" s="4" t="n">
        <f aca="false">IF(G361="",Strategies!$B$8,G361)</f>
        <v>29500</v>
      </c>
      <c r="J361" s="4" t="n">
        <f aca="false">IF(G361="",IFERROR(VLOOKUP(E361,Strategies!$A$26:$G$35,7,FALSE()),Strategies!$B$8),G361)</f>
        <v>50600</v>
      </c>
      <c r="K361" s="3" t="n">
        <f aca="false">IF(G361="",1,0)</f>
        <v>1</v>
      </c>
      <c r="L361" s="3" t="n">
        <f aca="false">Clean!H361</f>
        <v>18</v>
      </c>
      <c r="M361" s="5" t="n">
        <f aca="false">Clean!I361</f>
        <v>39565</v>
      </c>
      <c r="N361" s="3" t="n">
        <f aca="false">IF(L361="",IF(M361="",Strategies!$B$6,DATEDIF(M361,DATE(2026,9,13),"y")),L361)</f>
        <v>18</v>
      </c>
      <c r="O361" s="2" t="str">
        <f aca="false">IF(L361&lt;&gt;"","observed",IF(M361&lt;&gt;"","derived from date","median (fallback)"))</f>
        <v>observed</v>
      </c>
      <c r="P361" s="4" t="n">
        <f aca="false">Clean!M361</f>
        <v>74399.56</v>
      </c>
      <c r="Q361" s="4" t="n">
        <f aca="false">IF(P361="",Strategies!$B$9,P361)</f>
        <v>74399.56</v>
      </c>
      <c r="R361" s="3" t="n">
        <f aca="false">IF(P361="",1,0)</f>
        <v>0</v>
      </c>
      <c r="S361" s="3" t="n">
        <f aca="false">Clean!U361</f>
        <v>558</v>
      </c>
      <c r="T361" s="3" t="n">
        <f aca="false">IF(S361="",Strategies!$B$10,S361)</f>
        <v>558</v>
      </c>
      <c r="U361" s="2" t="str">
        <f aca="false">Clean!J361</f>
        <v>Branch</v>
      </c>
      <c r="V361" s="2" t="str">
        <f aca="false">IF(U361="",Strategies!$B$11,U361)</f>
        <v>Branch</v>
      </c>
      <c r="W361" s="2" t="str">
        <f aca="false">IF(U361="","Unknown",U361)</f>
        <v>Branch</v>
      </c>
      <c r="X361" s="4" t="n">
        <f aca="false">Clean!Q361</f>
        <v>4500</v>
      </c>
      <c r="Y361" s="4" t="n">
        <f aca="false">Clean!R361</f>
        <v>1233.47</v>
      </c>
      <c r="Z361" s="4" t="n">
        <f aca="false">IF(X361="",IF(Y361="",0,""),X361)</f>
        <v>4500</v>
      </c>
      <c r="AA361" s="4" t="n">
        <f aca="false">IF(Y361="",IF(X361="",0,IF(X361=0,0,ROUND(X361*Strategies!$B$12,2))),Y361)</f>
        <v>1233.47</v>
      </c>
      <c r="AB361" s="2" t="str">
        <f aca="false">IF(AND(X361="",Y361=""),"no card (structural)",IF(X361="","limit missing – verify",IF(Y361="","spend imputed by ratio","complete")))</f>
        <v>complete</v>
      </c>
      <c r="AC361" s="4" t="str">
        <f aca="false">Clean!S361</f>
        <v/>
      </c>
      <c r="AD361" s="4" t="str">
        <f aca="false">Clean!T361</f>
        <v/>
      </c>
      <c r="AE361" s="4" t="n">
        <f aca="false">IF(AC361="",IF(AD361="",0,""),AC361)</f>
        <v>0</v>
      </c>
      <c r="AF361" s="4" t="n">
        <f aca="false">IF(AD361="",IF(AC361="",0,IF(AC361=0,0,ROUND(AC361*Strategies!$B$13,0))),AD361)</f>
        <v>0</v>
      </c>
      <c r="AG361" s="3" t="str">
        <f aca="false">Clean!V361</f>
        <v/>
      </c>
      <c r="AH361" s="3" t="n">
        <f aca="false">IF(AG361="",0,AG361)</f>
        <v>0</v>
      </c>
      <c r="AI361" s="3" t="n">
        <f aca="false">IF(AG361="",1,0)</f>
        <v>1</v>
      </c>
      <c r="AJ361" s="3" t="n">
        <f aca="false">Missing_Matrix!W361</f>
        <v>4</v>
      </c>
      <c r="AK361" s="2" t="str">
        <f aca="false">IF(AJ361=0,"keep","drop")</f>
        <v>drop</v>
      </c>
      <c r="AL361" s="2" t="str">
        <f aca="false">IF(Missing_Matrix!B361+Missing_Matrix!G361+Missing_Matrix!H361+Missing_Matrix!J361+Missing_Matrix!K361+Missing_Matrix!L361+Missing_Matrix!M361+Missing_Matrix!U361=0,"keep","drop")</f>
        <v>drop</v>
      </c>
    </row>
    <row r="362" customFormat="false" ht="15" hidden="false" customHeight="false" outlineLevel="0" collapsed="false">
      <c r="A362" s="2" t="str">
        <f aca="false">Clean!A362</f>
        <v>CL00361</v>
      </c>
      <c r="B362" s="3" t="n">
        <f aca="false">Clean!B362</f>
        <v>59</v>
      </c>
      <c r="C362" s="3" t="n">
        <f aca="false">IF(B362="",Strategies!$B$5,B362)</f>
        <v>59</v>
      </c>
      <c r="D362" s="3" t="n">
        <f aca="false">IF(B362="",1,0)</f>
        <v>0</v>
      </c>
      <c r="E362" s="2" t="str">
        <f aca="false">Clean!E362</f>
        <v>Employee</v>
      </c>
      <c r="F362" s="2" t="str">
        <f aca="false">IF(E362="","Unknown",E362)</f>
        <v>Employee</v>
      </c>
      <c r="G362" s="4" t="n">
        <f aca="false">Clean!G362</f>
        <v>33700</v>
      </c>
      <c r="H362" s="4" t="n">
        <f aca="false">IF(G362="",Strategies!$B$7,G362)</f>
        <v>33700</v>
      </c>
      <c r="I362" s="4" t="n">
        <f aca="false">IF(G362="",Strategies!$B$8,G362)</f>
        <v>33700</v>
      </c>
      <c r="J362" s="4" t="n">
        <f aca="false">IF(G362="",IFERROR(VLOOKUP(E362,Strategies!$A$26:$G$35,7,FALSE()),Strategies!$B$8),G362)</f>
        <v>33700</v>
      </c>
      <c r="K362" s="3" t="n">
        <f aca="false">IF(G362="",1,0)</f>
        <v>0</v>
      </c>
      <c r="L362" s="3" t="n">
        <f aca="false">Clean!H362</f>
        <v>21</v>
      </c>
      <c r="M362" s="5" t="n">
        <f aca="false">Clean!I362</f>
        <v>38548</v>
      </c>
      <c r="N362" s="3" t="n">
        <f aca="false">IF(L362="",IF(M362="",Strategies!$B$6,DATEDIF(M362,DATE(2026,9,13),"y")),L362)</f>
        <v>21</v>
      </c>
      <c r="O362" s="2" t="str">
        <f aca="false">IF(L362&lt;&gt;"","observed",IF(M362&lt;&gt;"","derived from date","median (fallback)"))</f>
        <v>observed</v>
      </c>
      <c r="P362" s="4" t="n">
        <f aca="false">Clean!M362</f>
        <v>38247.91</v>
      </c>
      <c r="Q362" s="4" t="n">
        <f aca="false">IF(P362="",Strategies!$B$9,P362)</f>
        <v>38247.91</v>
      </c>
      <c r="R362" s="3" t="n">
        <f aca="false">IF(P362="",1,0)</f>
        <v>0</v>
      </c>
      <c r="S362" s="3" t="n">
        <f aca="false">Clean!U362</f>
        <v>716</v>
      </c>
      <c r="T362" s="3" t="n">
        <f aca="false">IF(S362="",Strategies!$B$10,S362)</f>
        <v>716</v>
      </c>
      <c r="U362" s="2" t="str">
        <f aca="false">Clean!J362</f>
        <v>Phone</v>
      </c>
      <c r="V362" s="2" t="str">
        <f aca="false">IF(U362="",Strategies!$B$11,U362)</f>
        <v>Phone</v>
      </c>
      <c r="W362" s="2" t="str">
        <f aca="false">IF(U362="","Unknown",U362)</f>
        <v>Phone</v>
      </c>
      <c r="X362" s="4" t="n">
        <f aca="false">Clean!Q362</f>
        <v>4500</v>
      </c>
      <c r="Y362" s="4" t="n">
        <f aca="false">Clean!R362</f>
        <v>779.89</v>
      </c>
      <c r="Z362" s="4" t="n">
        <f aca="false">IF(X362="",IF(Y362="",0,""),X362)</f>
        <v>4500</v>
      </c>
      <c r="AA362" s="4" t="n">
        <f aca="false">IF(Y362="",IF(X362="",0,IF(X362=0,0,ROUND(X362*Strategies!$B$12,2))),Y362)</f>
        <v>779.89</v>
      </c>
      <c r="AB362" s="2" t="str">
        <f aca="false">IF(AND(X362="",Y362=""),"no card (structural)",IF(X362="","limit missing – verify",IF(Y362="","spend imputed by ratio","complete")))</f>
        <v>complete</v>
      </c>
      <c r="AC362" s="4" t="n">
        <f aca="false">Clean!S362</f>
        <v>70000</v>
      </c>
      <c r="AD362" s="4" t="n">
        <f aca="false">Clean!T362</f>
        <v>316</v>
      </c>
      <c r="AE362" s="4" t="n">
        <f aca="false">IF(AC362="",IF(AD362="",0,""),AC362)</f>
        <v>70000</v>
      </c>
      <c r="AF362" s="4" t="n">
        <f aca="false">IF(AD362="",IF(AC362="",0,IF(AC362=0,0,ROUND(AC362*Strategies!$B$13,0))),AD362)</f>
        <v>316</v>
      </c>
      <c r="AG362" s="3" t="n">
        <f aca="false">Clean!V362</f>
        <v>0</v>
      </c>
      <c r="AH362" s="3" t="n">
        <f aca="false">IF(AG362="",0,AG362)</f>
        <v>0</v>
      </c>
      <c r="AI362" s="3" t="n">
        <f aca="false">IF(AG362="",1,0)</f>
        <v>0</v>
      </c>
      <c r="AJ362" s="3" t="n">
        <f aca="false">Missing_Matrix!W362</f>
        <v>0</v>
      </c>
      <c r="AK362" s="2" t="str">
        <f aca="false">IF(AJ362=0,"keep","drop")</f>
        <v>keep</v>
      </c>
      <c r="AL362" s="2" t="str">
        <f aca="false">IF(Missing_Matrix!B362+Missing_Matrix!G362+Missing_Matrix!H362+Missing_Matrix!J362+Missing_Matrix!K362+Missing_Matrix!L362+Missing_Matrix!M362+Missing_Matrix!U362=0,"keep","drop")</f>
        <v>keep</v>
      </c>
    </row>
    <row r="363" customFormat="false" ht="15" hidden="false" customHeight="false" outlineLevel="0" collapsed="false">
      <c r="A363" s="2" t="str">
        <f aca="false">Clean!A363</f>
        <v>CL00362</v>
      </c>
      <c r="B363" s="3" t="str">
        <f aca="false">Clean!B363</f>
        <v/>
      </c>
      <c r="C363" s="3" t="n">
        <f aca="false">IF(B363="",Strategies!$B$5,B363)</f>
        <v>47</v>
      </c>
      <c r="D363" s="3" t="n">
        <f aca="false">IF(B363="",1,0)</f>
        <v>1</v>
      </c>
      <c r="E363" s="2" t="str">
        <f aca="false">Clean!E363</f>
        <v>Manual worker</v>
      </c>
      <c r="F363" s="2" t="str">
        <f aca="false">IF(E363="","Unknown",E363)</f>
        <v>Manual worker</v>
      </c>
      <c r="G363" s="4" t="n">
        <f aca="false">Clean!G363</f>
        <v>14000</v>
      </c>
      <c r="H363" s="4" t="n">
        <f aca="false">IF(G363="",Strategies!$B$7,G363)</f>
        <v>14000</v>
      </c>
      <c r="I363" s="4" t="n">
        <f aca="false">IF(G363="",Strategies!$B$8,G363)</f>
        <v>14000</v>
      </c>
      <c r="J363" s="4" t="n">
        <f aca="false">IF(G363="",IFERROR(VLOOKUP(E363,Strategies!$A$26:$G$35,7,FALSE()),Strategies!$B$8),G363)</f>
        <v>14000</v>
      </c>
      <c r="K363" s="3" t="n">
        <f aca="false">IF(G363="",1,0)</f>
        <v>0</v>
      </c>
      <c r="L363" s="3" t="str">
        <f aca="false">Clean!H363</f>
        <v/>
      </c>
      <c r="M363" s="5" t="str">
        <f aca="false">Clean!I363</f>
        <v/>
      </c>
      <c r="N363" s="3" t="n">
        <f aca="false">IF(L363="",IF(M363="",Strategies!$B$6,DATEDIF(M363,DATE(2026,9,13),"y")),L363)</f>
        <v>9</v>
      </c>
      <c r="O363" s="2" t="str">
        <f aca="false">IF(L363&lt;&gt;"","observed",IF(M363&lt;&gt;"","derived from date","median (fallback)"))</f>
        <v>median (fallback)</v>
      </c>
      <c r="P363" s="4" t="n">
        <f aca="false">Clean!M363</f>
        <v>33554.84</v>
      </c>
      <c r="Q363" s="4" t="n">
        <f aca="false">IF(P363="",Strategies!$B$9,P363)</f>
        <v>33554.84</v>
      </c>
      <c r="R363" s="3" t="n">
        <f aca="false">IF(P363="",1,0)</f>
        <v>0</v>
      </c>
      <c r="S363" s="3" t="n">
        <f aca="false">Clean!U363</f>
        <v>607</v>
      </c>
      <c r="T363" s="3" t="n">
        <f aca="false">IF(S363="",Strategies!$B$10,S363)</f>
        <v>607</v>
      </c>
      <c r="U363" s="2" t="str">
        <f aca="false">Clean!J363</f>
        <v>App</v>
      </c>
      <c r="V363" s="2" t="str">
        <f aca="false">IF(U363="",Strategies!$B$11,U363)</f>
        <v>App</v>
      </c>
      <c r="W363" s="2" t="str">
        <f aca="false">IF(U363="","Unknown",U363)</f>
        <v>App</v>
      </c>
      <c r="X363" s="4" t="n">
        <f aca="false">Clean!Q363</f>
        <v>3000</v>
      </c>
      <c r="Y363" s="4" t="n">
        <f aca="false">Clean!R363</f>
        <v>1071.09</v>
      </c>
      <c r="Z363" s="4" t="n">
        <f aca="false">IF(X363="",IF(Y363="",0,""),X363)</f>
        <v>3000</v>
      </c>
      <c r="AA363" s="4" t="n">
        <f aca="false">IF(Y363="",IF(X363="",0,IF(X363=0,0,ROUND(X363*Strategies!$B$12,2))),Y363)</f>
        <v>1071.09</v>
      </c>
      <c r="AB363" s="2" t="str">
        <f aca="false">IF(AND(X363="",Y363=""),"no card (structural)",IF(X363="","limit missing – verify",IF(Y363="","spend imputed by ratio","complete")))</f>
        <v>complete</v>
      </c>
      <c r="AC363" s="4" t="n">
        <f aca="false">Clean!S363</f>
        <v>0</v>
      </c>
      <c r="AD363" s="4" t="n">
        <f aca="false">Clean!T363</f>
        <v>0</v>
      </c>
      <c r="AE363" s="4" t="n">
        <f aca="false">IF(AC363="",IF(AD363="",0,""),AC363)</f>
        <v>0</v>
      </c>
      <c r="AF363" s="4" t="n">
        <f aca="false">IF(AD363="",IF(AC363="",0,IF(AC363=0,0,ROUND(AC363*Strategies!$B$13,0))),AD363)</f>
        <v>0</v>
      </c>
      <c r="AG363" s="3" t="str">
        <f aca="false">Clean!V363</f>
        <v/>
      </c>
      <c r="AH363" s="3" t="n">
        <f aca="false">IF(AG363="",0,AG363)</f>
        <v>0</v>
      </c>
      <c r="AI363" s="3" t="n">
        <f aca="false">IF(AG363="",1,0)</f>
        <v>1</v>
      </c>
      <c r="AJ363" s="3" t="n">
        <f aca="false">Missing_Matrix!W363</f>
        <v>4</v>
      </c>
      <c r="AK363" s="2" t="str">
        <f aca="false">IF(AJ363=0,"keep","drop")</f>
        <v>drop</v>
      </c>
      <c r="AL363" s="2" t="str">
        <f aca="false">IF(Missing_Matrix!B363+Missing_Matrix!G363+Missing_Matrix!H363+Missing_Matrix!J363+Missing_Matrix!K363+Missing_Matrix!L363+Missing_Matrix!M363+Missing_Matrix!U363=0,"keep","drop")</f>
        <v>drop</v>
      </c>
    </row>
    <row r="364" customFormat="false" ht="15" hidden="false" customHeight="false" outlineLevel="0" collapsed="false">
      <c r="A364" s="2" t="str">
        <f aca="false">Clean!A364</f>
        <v>CL00363</v>
      </c>
      <c r="B364" s="3" t="n">
        <f aca="false">Clean!B364</f>
        <v>50</v>
      </c>
      <c r="C364" s="3" t="n">
        <f aca="false">IF(B364="",Strategies!$B$5,B364)</f>
        <v>50</v>
      </c>
      <c r="D364" s="3" t="n">
        <f aca="false">IF(B364="",1,0)</f>
        <v>0</v>
      </c>
      <c r="E364" s="2" t="str">
        <f aca="false">Clean!E364</f>
        <v>Teacher</v>
      </c>
      <c r="F364" s="2" t="str">
        <f aca="false">IF(E364="","Unknown",E364)</f>
        <v>Teacher</v>
      </c>
      <c r="G364" s="4" t="n">
        <f aca="false">Clean!G364</f>
        <v>29300</v>
      </c>
      <c r="H364" s="4" t="n">
        <f aca="false">IF(G364="",Strategies!$B$7,G364)</f>
        <v>29300</v>
      </c>
      <c r="I364" s="4" t="n">
        <f aca="false">IF(G364="",Strategies!$B$8,G364)</f>
        <v>29300</v>
      </c>
      <c r="J364" s="4" t="n">
        <f aca="false">IF(G364="",IFERROR(VLOOKUP(E364,Strategies!$A$26:$G$35,7,FALSE()),Strategies!$B$8),G364)</f>
        <v>29300</v>
      </c>
      <c r="K364" s="3" t="n">
        <f aca="false">IF(G364="",1,0)</f>
        <v>0</v>
      </c>
      <c r="L364" s="3" t="n">
        <f aca="false">Clean!H364</f>
        <v>8</v>
      </c>
      <c r="M364" s="5" t="n">
        <f aca="false">Clean!I364</f>
        <v>43184</v>
      </c>
      <c r="N364" s="3" t="n">
        <f aca="false">IF(L364="",IF(M364="",Strategies!$B$6,DATEDIF(M364,DATE(2026,9,13),"y")),L364)</f>
        <v>8</v>
      </c>
      <c r="O364" s="2" t="str">
        <f aca="false">IF(L364&lt;&gt;"","observed",IF(M364&lt;&gt;"","derived from date","median (fallback)"))</f>
        <v>observed</v>
      </c>
      <c r="P364" s="4" t="n">
        <f aca="false">Clean!M364</f>
        <v>0</v>
      </c>
      <c r="Q364" s="4" t="n">
        <f aca="false">IF(P364="",Strategies!$B$9,P364)</f>
        <v>0</v>
      </c>
      <c r="R364" s="3" t="n">
        <f aca="false">IF(P364="",1,0)</f>
        <v>0</v>
      </c>
      <c r="S364" s="3" t="n">
        <f aca="false">Clean!U364</f>
        <v>700</v>
      </c>
      <c r="T364" s="3" t="n">
        <f aca="false">IF(S364="",Strategies!$B$10,S364)</f>
        <v>700</v>
      </c>
      <c r="U364" s="2" t="str">
        <f aca="false">Clean!J364</f>
        <v>Phone</v>
      </c>
      <c r="V364" s="2" t="str">
        <f aca="false">IF(U364="",Strategies!$B$11,U364)</f>
        <v>Phone</v>
      </c>
      <c r="W364" s="2" t="str">
        <f aca="false">IF(U364="","Unknown",U364)</f>
        <v>Phone</v>
      </c>
      <c r="X364" s="4" t="n">
        <f aca="false">Clean!Q364</f>
        <v>7000</v>
      </c>
      <c r="Y364" s="4" t="n">
        <f aca="false">Clean!R364</f>
        <v>2588.18</v>
      </c>
      <c r="Z364" s="4" t="n">
        <f aca="false">IF(X364="",IF(Y364="",0,""),X364)</f>
        <v>7000</v>
      </c>
      <c r="AA364" s="4" t="n">
        <f aca="false">IF(Y364="",IF(X364="",0,IF(X364=0,0,ROUND(X364*Strategies!$B$12,2))),Y364)</f>
        <v>2588.18</v>
      </c>
      <c r="AB364" s="2" t="str">
        <f aca="false">IF(AND(X364="",Y364=""),"no card (structural)",IF(X364="","limit missing – verify",IF(Y364="","spend imputed by ratio","complete")))</f>
        <v>complete</v>
      </c>
      <c r="AC364" s="4" t="n">
        <f aca="false">Clean!S364</f>
        <v>141000</v>
      </c>
      <c r="AD364" s="4" t="n">
        <f aca="false">Clean!T364</f>
        <v>847</v>
      </c>
      <c r="AE364" s="4" t="n">
        <f aca="false">IF(AC364="",IF(AD364="",0,""),AC364)</f>
        <v>141000</v>
      </c>
      <c r="AF364" s="4" t="n">
        <f aca="false">IF(AD364="",IF(AC364="",0,IF(AC364=0,0,ROUND(AC364*Strategies!$B$13,0))),AD364)</f>
        <v>847</v>
      </c>
      <c r="AG364" s="3" t="str">
        <f aca="false">Clean!V364</f>
        <v/>
      </c>
      <c r="AH364" s="3" t="n">
        <f aca="false">IF(AG364="",0,AG364)</f>
        <v>0</v>
      </c>
      <c r="AI364" s="3" t="n">
        <f aca="false">IF(AG364="",1,0)</f>
        <v>1</v>
      </c>
      <c r="AJ364" s="3" t="n">
        <f aca="false">Missing_Matrix!W364</f>
        <v>1</v>
      </c>
      <c r="AK364" s="2" t="str">
        <f aca="false">IF(AJ364=0,"keep","drop")</f>
        <v>drop</v>
      </c>
      <c r="AL364" s="2" t="str">
        <f aca="false">IF(Missing_Matrix!B364+Missing_Matrix!G364+Missing_Matrix!H364+Missing_Matrix!J364+Missing_Matrix!K364+Missing_Matrix!L364+Missing_Matrix!M364+Missing_Matrix!U364=0,"keep","drop")</f>
        <v>keep</v>
      </c>
    </row>
    <row r="365" customFormat="false" ht="15" hidden="false" customHeight="false" outlineLevel="0" collapsed="false">
      <c r="A365" s="2" t="str">
        <f aca="false">Clean!A365</f>
        <v>CL00364</v>
      </c>
      <c r="B365" s="3" t="n">
        <f aca="false">Clean!B365</f>
        <v>25</v>
      </c>
      <c r="C365" s="3" t="n">
        <f aca="false">IF(B365="",Strategies!$B$5,B365)</f>
        <v>25</v>
      </c>
      <c r="D365" s="3" t="n">
        <f aca="false">IF(B365="",1,0)</f>
        <v>0</v>
      </c>
      <c r="E365" s="2" t="str">
        <f aca="false">Clean!E365</f>
        <v>Employee</v>
      </c>
      <c r="F365" s="2" t="str">
        <f aca="false">IF(E365="","Unknown",E365)</f>
        <v>Employee</v>
      </c>
      <c r="G365" s="4" t="n">
        <f aca="false">Clean!G365</f>
        <v>25600</v>
      </c>
      <c r="H365" s="4" t="n">
        <f aca="false">IF(G365="",Strategies!$B$7,G365)</f>
        <v>25600</v>
      </c>
      <c r="I365" s="4" t="n">
        <f aca="false">IF(G365="",Strategies!$B$8,G365)</f>
        <v>25600</v>
      </c>
      <c r="J365" s="4" t="n">
        <f aca="false">IF(G365="",IFERROR(VLOOKUP(E365,Strategies!$A$26:$G$35,7,FALSE()),Strategies!$B$8),G365)</f>
        <v>25600</v>
      </c>
      <c r="K365" s="3" t="n">
        <f aca="false">IF(G365="",1,0)</f>
        <v>0</v>
      </c>
      <c r="L365" s="3" t="n">
        <f aca="false">Clean!H365</f>
        <v>2</v>
      </c>
      <c r="M365" s="5" t="n">
        <f aca="false">Clean!I365</f>
        <v>45370</v>
      </c>
      <c r="N365" s="3" t="n">
        <f aca="false">IF(L365="",IF(M365="",Strategies!$B$6,DATEDIF(M365,DATE(2026,9,13),"y")),L365)</f>
        <v>2</v>
      </c>
      <c r="O365" s="2" t="str">
        <f aca="false">IF(L365&lt;&gt;"","observed",IF(M365&lt;&gt;"","derived from date","median (fallback)"))</f>
        <v>observed</v>
      </c>
      <c r="P365" s="4" t="n">
        <f aca="false">Clean!M365</f>
        <v>6780.17</v>
      </c>
      <c r="Q365" s="4" t="n">
        <f aca="false">IF(P365="",Strategies!$B$9,P365)</f>
        <v>6780.17</v>
      </c>
      <c r="R365" s="3" t="n">
        <f aca="false">IF(P365="",1,0)</f>
        <v>0</v>
      </c>
      <c r="S365" s="3" t="n">
        <f aca="false">Clean!U365</f>
        <v>672</v>
      </c>
      <c r="T365" s="3" t="n">
        <f aca="false">IF(S365="",Strategies!$B$10,S365)</f>
        <v>672</v>
      </c>
      <c r="U365" s="2" t="str">
        <f aca="false">Clean!J365</f>
        <v>App</v>
      </c>
      <c r="V365" s="2" t="str">
        <f aca="false">IF(U365="",Strategies!$B$11,U365)</f>
        <v>App</v>
      </c>
      <c r="W365" s="2" t="str">
        <f aca="false">IF(U365="","Unknown",U365)</f>
        <v>App</v>
      </c>
      <c r="X365" s="4" t="n">
        <f aca="false">Clean!Q365</f>
        <v>5000</v>
      </c>
      <c r="Y365" s="4" t="n">
        <f aca="false">Clean!R365</f>
        <v>1444.26</v>
      </c>
      <c r="Z365" s="4" t="n">
        <f aca="false">IF(X365="",IF(Y365="",0,""),X365)</f>
        <v>5000</v>
      </c>
      <c r="AA365" s="4" t="n">
        <f aca="false">IF(Y365="",IF(X365="",0,IF(X365=0,0,ROUND(X365*Strategies!$B$12,2))),Y365)</f>
        <v>1444.26</v>
      </c>
      <c r="AB365" s="2" t="str">
        <f aca="false">IF(AND(X365="",Y365=""),"no card (structural)",IF(X365="","limit missing – verify",IF(Y365="","spend imputed by ratio","complete")))</f>
        <v>complete</v>
      </c>
      <c r="AC365" s="4" t="n">
        <f aca="false">Clean!S365</f>
        <v>0</v>
      </c>
      <c r="AD365" s="4" t="n">
        <f aca="false">Clean!T365</f>
        <v>0</v>
      </c>
      <c r="AE365" s="4" t="n">
        <f aca="false">IF(AC365="",IF(AD365="",0,""),AC365)</f>
        <v>0</v>
      </c>
      <c r="AF365" s="4" t="n">
        <f aca="false">IF(AD365="",IF(AC365="",0,IF(AC365=0,0,ROUND(AC365*Strategies!$B$13,0))),AD365)</f>
        <v>0</v>
      </c>
      <c r="AG365" s="3" t="n">
        <f aca="false">Clean!V365</f>
        <v>0</v>
      </c>
      <c r="AH365" s="3" t="n">
        <f aca="false">IF(AG365="",0,AG365)</f>
        <v>0</v>
      </c>
      <c r="AI365" s="3" t="n">
        <f aca="false">IF(AG365="",1,0)</f>
        <v>0</v>
      </c>
      <c r="AJ365" s="3" t="n">
        <f aca="false">Missing_Matrix!W365</f>
        <v>1</v>
      </c>
      <c r="AK365" s="2" t="str">
        <f aca="false">IF(AJ365=0,"keep","drop")</f>
        <v>drop</v>
      </c>
      <c r="AL365" s="2" t="str">
        <f aca="false">IF(Missing_Matrix!B365+Missing_Matrix!G365+Missing_Matrix!H365+Missing_Matrix!J365+Missing_Matrix!K365+Missing_Matrix!L365+Missing_Matrix!M365+Missing_Matrix!U365=0,"keep","drop")</f>
        <v>keep</v>
      </c>
    </row>
    <row r="366" customFormat="false" ht="15" hidden="false" customHeight="false" outlineLevel="0" collapsed="false">
      <c r="A366" s="2" t="str">
        <f aca="false">Clean!A366</f>
        <v>CL00365</v>
      </c>
      <c r="B366" s="3" t="n">
        <f aca="false">Clean!B366</f>
        <v>19</v>
      </c>
      <c r="C366" s="3" t="n">
        <f aca="false">IF(B366="",Strategies!$B$5,B366)</f>
        <v>19</v>
      </c>
      <c r="D366" s="3" t="n">
        <f aca="false">IF(B366="",1,0)</f>
        <v>0</v>
      </c>
      <c r="E366" s="2" t="str">
        <f aca="false">Clean!E366</f>
        <v>Unemployed</v>
      </c>
      <c r="F366" s="2" t="str">
        <f aca="false">IF(E366="","Unknown",E366)</f>
        <v>Unemployed</v>
      </c>
      <c r="G366" s="4" t="n">
        <f aca="false">Clean!G366</f>
        <v>6000</v>
      </c>
      <c r="H366" s="4" t="n">
        <f aca="false">IF(G366="",Strategies!$B$7,G366)</f>
        <v>6000</v>
      </c>
      <c r="I366" s="4" t="n">
        <f aca="false">IF(G366="",Strategies!$B$8,G366)</f>
        <v>6000</v>
      </c>
      <c r="J366" s="4" t="n">
        <f aca="false">IF(G366="",IFERROR(VLOOKUP(E366,Strategies!$A$26:$G$35,7,FALSE()),Strategies!$B$8),G366)</f>
        <v>6000</v>
      </c>
      <c r="K366" s="3" t="n">
        <f aca="false">IF(G366="",1,0)</f>
        <v>0</v>
      </c>
      <c r="L366" s="3" t="n">
        <f aca="false">Clean!H366</f>
        <v>0</v>
      </c>
      <c r="M366" s="5" t="n">
        <f aca="false">Clean!I366</f>
        <v>46113</v>
      </c>
      <c r="N366" s="3" t="n">
        <f aca="false">IF(L366="",IF(M366="",Strategies!$B$6,DATEDIF(M366,DATE(2026,9,13),"y")),L366)</f>
        <v>0</v>
      </c>
      <c r="O366" s="2" t="str">
        <f aca="false">IF(L366&lt;&gt;"","observed",IF(M366&lt;&gt;"","derived from date","median (fallback)"))</f>
        <v>observed</v>
      </c>
      <c r="P366" s="4" t="n">
        <f aca="false">Clean!M366</f>
        <v>0</v>
      </c>
      <c r="Q366" s="4" t="n">
        <f aca="false">IF(P366="",Strategies!$B$9,P366)</f>
        <v>0</v>
      </c>
      <c r="R366" s="3" t="n">
        <f aca="false">IF(P366="",1,0)</f>
        <v>0</v>
      </c>
      <c r="S366" s="3" t="n">
        <f aca="false">Clean!U366</f>
        <v>511</v>
      </c>
      <c r="T366" s="3" t="n">
        <f aca="false">IF(S366="",Strategies!$B$10,S366)</f>
        <v>511</v>
      </c>
      <c r="U366" s="2" t="str">
        <f aca="false">Clean!J366</f>
        <v>Branch</v>
      </c>
      <c r="V366" s="2" t="str">
        <f aca="false">IF(U366="",Strategies!$B$11,U366)</f>
        <v>Branch</v>
      </c>
      <c r="W366" s="2" t="str">
        <f aca="false">IF(U366="","Unknown",U366)</f>
        <v>Branch</v>
      </c>
      <c r="X366" s="4" t="n">
        <f aca="false">Clean!Q366</f>
        <v>1000</v>
      </c>
      <c r="Y366" s="4" t="n">
        <f aca="false">Clean!R366</f>
        <v>103.92</v>
      </c>
      <c r="Z366" s="4" t="n">
        <f aca="false">IF(X366="",IF(Y366="",0,""),X366)</f>
        <v>1000</v>
      </c>
      <c r="AA366" s="4" t="n">
        <f aca="false">IF(Y366="",IF(X366="",0,IF(X366=0,0,ROUND(X366*Strategies!$B$12,2))),Y366)</f>
        <v>103.92</v>
      </c>
      <c r="AB366" s="2" t="str">
        <f aca="false">IF(AND(X366="",Y366=""),"no card (structural)",IF(X366="","limit missing – verify",IF(Y366="","spend imputed by ratio","complete")))</f>
        <v>complete</v>
      </c>
      <c r="AC366" s="4" t="str">
        <f aca="false">Clean!S366</f>
        <v/>
      </c>
      <c r="AD366" s="4" t="str">
        <f aca="false">Clean!T366</f>
        <v/>
      </c>
      <c r="AE366" s="4" t="n">
        <f aca="false">IF(AC366="",IF(AD366="",0,""),AC366)</f>
        <v>0</v>
      </c>
      <c r="AF366" s="4" t="n">
        <f aca="false">IF(AD366="",IF(AC366="",0,IF(AC366=0,0,ROUND(AC366*Strategies!$B$13,0))),AD366)</f>
        <v>0</v>
      </c>
      <c r="AG366" s="3" t="n">
        <f aca="false">Clean!V366</f>
        <v>1</v>
      </c>
      <c r="AH366" s="3" t="n">
        <f aca="false">IF(AG366="",0,AG366)</f>
        <v>1</v>
      </c>
      <c r="AI366" s="3" t="n">
        <f aca="false">IF(AG366="",1,0)</f>
        <v>0</v>
      </c>
      <c r="AJ366" s="3" t="n">
        <f aca="false">Missing_Matrix!W366</f>
        <v>2</v>
      </c>
      <c r="AK366" s="2" t="str">
        <f aca="false">IF(AJ366=0,"keep","drop")</f>
        <v>drop</v>
      </c>
      <c r="AL366" s="2" t="str">
        <f aca="false">IF(Missing_Matrix!B366+Missing_Matrix!G366+Missing_Matrix!H366+Missing_Matrix!J366+Missing_Matrix!K366+Missing_Matrix!L366+Missing_Matrix!M366+Missing_Matrix!U366=0,"keep","drop")</f>
        <v>keep</v>
      </c>
    </row>
    <row r="367" customFormat="false" ht="15" hidden="false" customHeight="false" outlineLevel="0" collapsed="false">
      <c r="A367" s="2" t="str">
        <f aca="false">Clean!A367</f>
        <v>CL00366</v>
      </c>
      <c r="B367" s="3" t="n">
        <f aca="false">Clean!B367</f>
        <v>42</v>
      </c>
      <c r="C367" s="3" t="n">
        <f aca="false">IF(B367="",Strategies!$B$5,B367)</f>
        <v>42</v>
      </c>
      <c r="D367" s="3" t="n">
        <f aca="false">IF(B367="",1,0)</f>
        <v>0</v>
      </c>
      <c r="E367" s="2" t="str">
        <f aca="false">Clean!E367</f>
        <v>Unemployed</v>
      </c>
      <c r="F367" s="2" t="str">
        <f aca="false">IF(E367="","Unknown",E367)</f>
        <v>Unemployed</v>
      </c>
      <c r="G367" s="4" t="n">
        <f aca="false">Clean!G367</f>
        <v>3500</v>
      </c>
      <c r="H367" s="4" t="n">
        <f aca="false">IF(G367="",Strategies!$B$7,G367)</f>
        <v>3500</v>
      </c>
      <c r="I367" s="4" t="n">
        <f aca="false">IF(G367="",Strategies!$B$8,G367)</f>
        <v>3500</v>
      </c>
      <c r="J367" s="4" t="n">
        <f aca="false">IF(G367="",IFERROR(VLOOKUP(E367,Strategies!$A$26:$G$35,7,FALSE()),Strategies!$B$8),G367)</f>
        <v>3500</v>
      </c>
      <c r="K367" s="3" t="n">
        <f aca="false">IF(G367="",1,0)</f>
        <v>0</v>
      </c>
      <c r="L367" s="3" t="n">
        <f aca="false">Clean!H367</f>
        <v>9</v>
      </c>
      <c r="M367" s="5" t="n">
        <f aca="false">Clean!I367</f>
        <v>42869</v>
      </c>
      <c r="N367" s="3" t="n">
        <f aca="false">IF(L367="",IF(M367="",Strategies!$B$6,DATEDIF(M367,DATE(2026,9,13),"y")),L367)</f>
        <v>9</v>
      </c>
      <c r="O367" s="2" t="str">
        <f aca="false">IF(L367&lt;&gt;"","observed",IF(M367&lt;&gt;"","derived from date","median (fallback)"))</f>
        <v>observed</v>
      </c>
      <c r="P367" s="4" t="n">
        <f aca="false">Clean!M367</f>
        <v>4204.19</v>
      </c>
      <c r="Q367" s="4" t="n">
        <f aca="false">IF(P367="",Strategies!$B$9,P367)</f>
        <v>4204.19</v>
      </c>
      <c r="R367" s="3" t="n">
        <f aca="false">IF(P367="",1,0)</f>
        <v>0</v>
      </c>
      <c r="S367" s="3" t="n">
        <f aca="false">Clean!U367</f>
        <v>397</v>
      </c>
      <c r="T367" s="3" t="n">
        <f aca="false">IF(S367="",Strategies!$B$10,S367)</f>
        <v>397</v>
      </c>
      <c r="U367" s="2" t="str">
        <f aca="false">Clean!J367</f>
        <v>App</v>
      </c>
      <c r="V367" s="2" t="str">
        <f aca="false">IF(U367="",Strategies!$B$11,U367)</f>
        <v>App</v>
      </c>
      <c r="W367" s="2" t="str">
        <f aca="false">IF(U367="","Unknown",U367)</f>
        <v>App</v>
      </c>
      <c r="X367" s="4" t="str">
        <f aca="false">Clean!Q367</f>
        <v/>
      </c>
      <c r="Y367" s="4" t="str">
        <f aca="false">Clean!R367</f>
        <v/>
      </c>
      <c r="Z367" s="4" t="n">
        <f aca="false">IF(X367="",IF(Y367="",0,""),X367)</f>
        <v>0</v>
      </c>
      <c r="AA367" s="4" t="n">
        <f aca="false">IF(Y367="",IF(X367="",0,IF(X367=0,0,ROUND(X367*Strategies!$B$12,2))),Y367)</f>
        <v>0</v>
      </c>
      <c r="AB367" s="2" t="str">
        <f aca="false">IF(AND(X367="",Y367=""),"no card (structural)",IF(X367="","limit missing – verify",IF(Y367="","spend imputed by ratio","complete")))</f>
        <v>no card (structural)</v>
      </c>
      <c r="AC367" s="4" t="n">
        <f aca="false">Clean!S367</f>
        <v>0</v>
      </c>
      <c r="AD367" s="4" t="n">
        <f aca="false">Clean!T367</f>
        <v>0</v>
      </c>
      <c r="AE367" s="4" t="n">
        <f aca="false">IF(AC367="",IF(AD367="",0,""),AC367)</f>
        <v>0</v>
      </c>
      <c r="AF367" s="4" t="n">
        <f aca="false">IF(AD367="",IF(AC367="",0,IF(AC367=0,0,ROUND(AC367*Strategies!$B$13,0))),AD367)</f>
        <v>0</v>
      </c>
      <c r="AG367" s="3" t="n">
        <f aca="false">Clean!V367</f>
        <v>0</v>
      </c>
      <c r="AH367" s="3" t="n">
        <f aca="false">IF(AG367="",0,AG367)</f>
        <v>0</v>
      </c>
      <c r="AI367" s="3" t="n">
        <f aca="false">IF(AG367="",1,0)</f>
        <v>0</v>
      </c>
      <c r="AJ367" s="3" t="n">
        <f aca="false">Missing_Matrix!W367</f>
        <v>3</v>
      </c>
      <c r="AK367" s="2" t="str">
        <f aca="false">IF(AJ367=0,"keep","drop")</f>
        <v>drop</v>
      </c>
      <c r="AL367" s="2" t="str">
        <f aca="false">IF(Missing_Matrix!B367+Missing_Matrix!G367+Missing_Matrix!H367+Missing_Matrix!J367+Missing_Matrix!K367+Missing_Matrix!L367+Missing_Matrix!M367+Missing_Matrix!U367=0,"keep","drop")</f>
        <v>keep</v>
      </c>
    </row>
    <row r="368" customFormat="false" ht="15" hidden="false" customHeight="false" outlineLevel="0" collapsed="false">
      <c r="A368" s="2" t="str">
        <f aca="false">Clean!A368</f>
        <v>CL00367</v>
      </c>
      <c r="B368" s="3" t="n">
        <f aca="false">Clean!B368</f>
        <v>45</v>
      </c>
      <c r="C368" s="3" t="n">
        <f aca="false">IF(B368="",Strategies!$B$5,B368)</f>
        <v>45</v>
      </c>
      <c r="D368" s="3" t="n">
        <f aca="false">IF(B368="",1,0)</f>
        <v>0</v>
      </c>
      <c r="E368" s="2" t="str">
        <f aca="false">Clean!E368</f>
        <v>Business owner</v>
      </c>
      <c r="F368" s="2" t="str">
        <f aca="false">IF(E368="","Unknown",E368)</f>
        <v>Business owner</v>
      </c>
      <c r="G368" s="4" t="n">
        <f aca="false">Clean!G368</f>
        <v>77900</v>
      </c>
      <c r="H368" s="4" t="n">
        <f aca="false">IF(G368="",Strategies!$B$7,G368)</f>
        <v>77900</v>
      </c>
      <c r="I368" s="4" t="n">
        <f aca="false">IF(G368="",Strategies!$B$8,G368)</f>
        <v>77900</v>
      </c>
      <c r="J368" s="4" t="n">
        <f aca="false">IF(G368="",IFERROR(VLOOKUP(E368,Strategies!$A$26:$G$35,7,FALSE()),Strategies!$B$8),G368)</f>
        <v>77900</v>
      </c>
      <c r="K368" s="3" t="n">
        <f aca="false">IF(G368="",1,0)</f>
        <v>0</v>
      </c>
      <c r="L368" s="3" t="str">
        <f aca="false">Clean!H368</f>
        <v/>
      </c>
      <c r="M368" s="5" t="n">
        <f aca="false">Clean!I368</f>
        <v>41816</v>
      </c>
      <c r="N368" s="3" t="n">
        <f aca="false">IF(L368="",IF(M368="",Strategies!$B$6,DATEDIF(M368,DATE(2026,9,13),"y")),L368)</f>
        <v>12</v>
      </c>
      <c r="O368" s="2" t="str">
        <f aca="false">IF(L368&lt;&gt;"","observed",IF(M368&lt;&gt;"","derived from date","median (fallback)"))</f>
        <v>derived from date</v>
      </c>
      <c r="P368" s="4" t="str">
        <f aca="false">Clean!M368</f>
        <v/>
      </c>
      <c r="Q368" s="4" t="n">
        <f aca="false">IF(P368="",Strategies!$B$9,P368)</f>
        <v>10652.68</v>
      </c>
      <c r="R368" s="3" t="n">
        <f aca="false">IF(P368="",1,0)</f>
        <v>1</v>
      </c>
      <c r="S368" s="3" t="n">
        <f aca="false">Clean!U368</f>
        <v>698</v>
      </c>
      <c r="T368" s="3" t="n">
        <f aca="false">IF(S368="",Strategies!$B$10,S368)</f>
        <v>698</v>
      </c>
      <c r="U368" s="2" t="str">
        <f aca="false">Clean!J368</f>
        <v>Branch</v>
      </c>
      <c r="V368" s="2" t="str">
        <f aca="false">IF(U368="",Strategies!$B$11,U368)</f>
        <v>Branch</v>
      </c>
      <c r="W368" s="2" t="str">
        <f aca="false">IF(U368="","Unknown",U368)</f>
        <v>Branch</v>
      </c>
      <c r="X368" s="4" t="n">
        <f aca="false">Clean!Q368</f>
        <v>15000</v>
      </c>
      <c r="Y368" s="4" t="n">
        <f aca="false">Clean!R368</f>
        <v>5320.59</v>
      </c>
      <c r="Z368" s="4" t="n">
        <f aca="false">IF(X368="",IF(Y368="",0,""),X368)</f>
        <v>15000</v>
      </c>
      <c r="AA368" s="4" t="n">
        <f aca="false">IF(Y368="",IF(X368="",0,IF(X368=0,0,ROUND(X368*Strategies!$B$12,2))),Y368)</f>
        <v>5320.59</v>
      </c>
      <c r="AB368" s="2" t="str">
        <f aca="false">IF(AND(X368="",Y368=""),"no card (structural)",IF(X368="","limit missing – verify",IF(Y368="","spend imputed by ratio","complete")))</f>
        <v>complete</v>
      </c>
      <c r="AC368" s="4" t="str">
        <f aca="false">Clean!S368</f>
        <v/>
      </c>
      <c r="AD368" s="4" t="str">
        <f aca="false">Clean!T368</f>
        <v/>
      </c>
      <c r="AE368" s="4" t="n">
        <f aca="false">IF(AC368="",IF(AD368="",0,""),AC368)</f>
        <v>0</v>
      </c>
      <c r="AF368" s="4" t="n">
        <f aca="false">IF(AD368="",IF(AC368="",0,IF(AC368=0,0,ROUND(AC368*Strategies!$B$13,0))),AD368)</f>
        <v>0</v>
      </c>
      <c r="AG368" s="3" t="n">
        <f aca="false">Clean!V368</f>
        <v>0</v>
      </c>
      <c r="AH368" s="3" t="n">
        <f aca="false">IF(AG368="",0,AG368)</f>
        <v>0</v>
      </c>
      <c r="AI368" s="3" t="n">
        <f aca="false">IF(AG368="",1,0)</f>
        <v>0</v>
      </c>
      <c r="AJ368" s="3" t="n">
        <f aca="false">Missing_Matrix!W368</f>
        <v>4</v>
      </c>
      <c r="AK368" s="2" t="str">
        <f aca="false">IF(AJ368=0,"keep","drop")</f>
        <v>drop</v>
      </c>
      <c r="AL368" s="2" t="str">
        <f aca="false">IF(Missing_Matrix!B368+Missing_Matrix!G368+Missing_Matrix!H368+Missing_Matrix!J368+Missing_Matrix!K368+Missing_Matrix!L368+Missing_Matrix!M368+Missing_Matrix!U368=0,"keep","drop")</f>
        <v>drop</v>
      </c>
    </row>
    <row r="369" customFormat="false" ht="15" hidden="false" customHeight="false" outlineLevel="0" collapsed="false">
      <c r="A369" s="2" t="str">
        <f aca="false">Clean!A369</f>
        <v>CL00368</v>
      </c>
      <c r="B369" s="3" t="n">
        <f aca="false">Clean!B369</f>
        <v>64</v>
      </c>
      <c r="C369" s="3" t="n">
        <f aca="false">IF(B369="",Strategies!$B$5,B369)</f>
        <v>64</v>
      </c>
      <c r="D369" s="3" t="n">
        <f aca="false">IF(B369="",1,0)</f>
        <v>0</v>
      </c>
      <c r="E369" s="2" t="str">
        <f aca="false">Clean!E369</f>
        <v>Employee</v>
      </c>
      <c r="F369" s="2" t="str">
        <f aca="false">IF(E369="","Unknown",E369)</f>
        <v>Employee</v>
      </c>
      <c r="G369" s="4" t="n">
        <f aca="false">Clean!G369</f>
        <v>42200</v>
      </c>
      <c r="H369" s="4" t="n">
        <f aca="false">IF(G369="",Strategies!$B$7,G369)</f>
        <v>42200</v>
      </c>
      <c r="I369" s="4" t="n">
        <f aca="false">IF(G369="",Strategies!$B$8,G369)</f>
        <v>42200</v>
      </c>
      <c r="J369" s="4" t="n">
        <f aca="false">IF(G369="",IFERROR(VLOOKUP(E369,Strategies!$A$26:$G$35,7,FALSE()),Strategies!$B$8),G369)</f>
        <v>42200</v>
      </c>
      <c r="K369" s="3" t="n">
        <f aca="false">IF(G369="",1,0)</f>
        <v>0</v>
      </c>
      <c r="L369" s="3" t="n">
        <f aca="false">Clean!H369</f>
        <v>27</v>
      </c>
      <c r="M369" s="5" t="n">
        <f aca="false">Clean!I369</f>
        <v>36185</v>
      </c>
      <c r="N369" s="3" t="n">
        <f aca="false">IF(L369="",IF(M369="",Strategies!$B$6,DATEDIF(M369,DATE(2026,9,13),"y")),L369)</f>
        <v>27</v>
      </c>
      <c r="O369" s="2" t="str">
        <f aca="false">IF(L369&lt;&gt;"","observed",IF(M369&lt;&gt;"","derived from date","median (fallback)"))</f>
        <v>observed</v>
      </c>
      <c r="P369" s="4" t="n">
        <f aca="false">Clean!M369</f>
        <v>0</v>
      </c>
      <c r="Q369" s="4" t="n">
        <f aca="false">IF(P369="",Strategies!$B$9,P369)</f>
        <v>0</v>
      </c>
      <c r="R369" s="3" t="n">
        <f aca="false">IF(P369="",1,0)</f>
        <v>0</v>
      </c>
      <c r="S369" s="3" t="n">
        <f aca="false">Clean!U369</f>
        <v>671</v>
      </c>
      <c r="T369" s="3" t="n">
        <f aca="false">IF(S369="",Strategies!$B$10,S369)</f>
        <v>671</v>
      </c>
      <c r="U369" s="2" t="str">
        <f aca="false">Clean!J369</f>
        <v>Online Banking</v>
      </c>
      <c r="V369" s="2" t="str">
        <f aca="false">IF(U369="",Strategies!$B$11,U369)</f>
        <v>Online Banking</v>
      </c>
      <c r="W369" s="2" t="str">
        <f aca="false">IF(U369="","Unknown",U369)</f>
        <v>Online Banking</v>
      </c>
      <c r="X369" s="4" t="n">
        <f aca="false">Clean!Q369</f>
        <v>7500</v>
      </c>
      <c r="Y369" s="4" t="n">
        <f aca="false">Clean!R369</f>
        <v>1273.77</v>
      </c>
      <c r="Z369" s="4" t="n">
        <f aca="false">IF(X369="",IF(Y369="",0,""),X369)</f>
        <v>7500</v>
      </c>
      <c r="AA369" s="4" t="n">
        <f aca="false">IF(Y369="",IF(X369="",0,IF(X369=0,0,ROUND(X369*Strategies!$B$12,2))),Y369)</f>
        <v>1273.77</v>
      </c>
      <c r="AB369" s="2" t="str">
        <f aca="false">IF(AND(X369="",Y369=""),"no card (structural)",IF(X369="","limit missing – verify",IF(Y369="","spend imputed by ratio","complete")))</f>
        <v>complete</v>
      </c>
      <c r="AC369" s="4" t="n">
        <f aca="false">Clean!S369</f>
        <v>0</v>
      </c>
      <c r="AD369" s="4" t="n">
        <f aca="false">Clean!T369</f>
        <v>0</v>
      </c>
      <c r="AE369" s="4" t="n">
        <f aca="false">IF(AC369="",IF(AD369="",0,""),AC369)</f>
        <v>0</v>
      </c>
      <c r="AF369" s="4" t="n">
        <f aca="false">IF(AD369="",IF(AC369="",0,IF(AC369=0,0,ROUND(AC369*Strategies!$B$13,0))),AD369)</f>
        <v>0</v>
      </c>
      <c r="AG369" s="3" t="n">
        <f aca="false">Clean!V369</f>
        <v>0</v>
      </c>
      <c r="AH369" s="3" t="n">
        <f aca="false">IF(AG369="",0,AG369)</f>
        <v>0</v>
      </c>
      <c r="AI369" s="3" t="n">
        <f aca="false">IF(AG369="",1,0)</f>
        <v>0</v>
      </c>
      <c r="AJ369" s="3" t="n">
        <f aca="false">Missing_Matrix!W369</f>
        <v>0</v>
      </c>
      <c r="AK369" s="2" t="str">
        <f aca="false">IF(AJ369=0,"keep","drop")</f>
        <v>keep</v>
      </c>
      <c r="AL369" s="2" t="str">
        <f aca="false">IF(Missing_Matrix!B369+Missing_Matrix!G369+Missing_Matrix!H369+Missing_Matrix!J369+Missing_Matrix!K369+Missing_Matrix!L369+Missing_Matrix!M369+Missing_Matrix!U369=0,"keep","drop")</f>
        <v>keep</v>
      </c>
    </row>
    <row r="370" customFormat="false" ht="15" hidden="false" customHeight="false" outlineLevel="0" collapsed="false">
      <c r="A370" s="2" t="str">
        <f aca="false">Clean!A370</f>
        <v>CL00369</v>
      </c>
      <c r="B370" s="3" t="n">
        <f aca="false">Clean!B370</f>
        <v>22</v>
      </c>
      <c r="C370" s="3" t="n">
        <f aca="false">IF(B370="",Strategies!$B$5,B370)</f>
        <v>22</v>
      </c>
      <c r="D370" s="3" t="n">
        <f aca="false">IF(B370="",1,0)</f>
        <v>0</v>
      </c>
      <c r="E370" s="2" t="str">
        <f aca="false">Clean!E370</f>
        <v>Student</v>
      </c>
      <c r="F370" s="2" t="str">
        <f aca="false">IF(E370="","Unknown",E370)</f>
        <v>Student</v>
      </c>
      <c r="G370" s="4" t="n">
        <f aca="false">Clean!G370</f>
        <v>6700</v>
      </c>
      <c r="H370" s="4" t="n">
        <f aca="false">IF(G370="",Strategies!$B$7,G370)</f>
        <v>6700</v>
      </c>
      <c r="I370" s="4" t="n">
        <f aca="false">IF(G370="",Strategies!$B$8,G370)</f>
        <v>6700</v>
      </c>
      <c r="J370" s="4" t="n">
        <f aca="false">IF(G370="",IFERROR(VLOOKUP(E370,Strategies!$A$26:$G$35,7,FALSE()),Strategies!$B$8),G370)</f>
        <v>6700</v>
      </c>
      <c r="K370" s="3" t="n">
        <f aca="false">IF(G370="",1,0)</f>
        <v>0</v>
      </c>
      <c r="L370" s="3" t="n">
        <f aca="false">Clean!H370</f>
        <v>2</v>
      </c>
      <c r="M370" s="5" t="n">
        <f aca="false">Clean!I370</f>
        <v>45247</v>
      </c>
      <c r="N370" s="3" t="n">
        <f aca="false">IF(L370="",IF(M370="",Strategies!$B$6,DATEDIF(M370,DATE(2026,9,13),"y")),L370)</f>
        <v>2</v>
      </c>
      <c r="O370" s="2" t="str">
        <f aca="false">IF(L370&lt;&gt;"","observed",IF(M370&lt;&gt;"","derived from date","median (fallback)"))</f>
        <v>observed</v>
      </c>
      <c r="P370" s="4" t="str">
        <f aca="false">Clean!M370</f>
        <v/>
      </c>
      <c r="Q370" s="4" t="n">
        <f aca="false">IF(P370="",Strategies!$B$9,P370)</f>
        <v>10652.68</v>
      </c>
      <c r="R370" s="3" t="n">
        <f aca="false">IF(P370="",1,0)</f>
        <v>1</v>
      </c>
      <c r="S370" s="3" t="n">
        <f aca="false">Clean!U370</f>
        <v>535</v>
      </c>
      <c r="T370" s="3" t="n">
        <f aca="false">IF(S370="",Strategies!$B$10,S370)</f>
        <v>535</v>
      </c>
      <c r="U370" s="2" t="str">
        <f aca="false">Clean!J370</f>
        <v>App</v>
      </c>
      <c r="V370" s="2" t="str">
        <f aca="false">IF(U370="",Strategies!$B$11,U370)</f>
        <v>App</v>
      </c>
      <c r="W370" s="2" t="str">
        <f aca="false">IF(U370="","Unknown",U370)</f>
        <v>App</v>
      </c>
      <c r="X370" s="4" t="n">
        <f aca="false">Clean!Q370</f>
        <v>1000</v>
      </c>
      <c r="Y370" s="4" t="n">
        <f aca="false">Clean!R370</f>
        <v>81.57</v>
      </c>
      <c r="Z370" s="4" t="n">
        <f aca="false">IF(X370="",IF(Y370="",0,""),X370)</f>
        <v>1000</v>
      </c>
      <c r="AA370" s="4" t="n">
        <f aca="false">IF(Y370="",IF(X370="",0,IF(X370=0,0,ROUND(X370*Strategies!$B$12,2))),Y370)</f>
        <v>81.57</v>
      </c>
      <c r="AB370" s="2" t="str">
        <f aca="false">IF(AND(X370="",Y370=""),"no card (structural)",IF(X370="","limit missing – verify",IF(Y370="","spend imputed by ratio","complete")))</f>
        <v>complete</v>
      </c>
      <c r="AC370" s="4" t="n">
        <f aca="false">Clean!S370</f>
        <v>0</v>
      </c>
      <c r="AD370" s="4" t="n">
        <f aca="false">Clean!T370</f>
        <v>0</v>
      </c>
      <c r="AE370" s="4" t="n">
        <f aca="false">IF(AC370="",IF(AD370="",0,""),AC370)</f>
        <v>0</v>
      </c>
      <c r="AF370" s="4" t="n">
        <f aca="false">IF(AD370="",IF(AC370="",0,IF(AC370=0,0,ROUND(AC370*Strategies!$B$13,0))),AD370)</f>
        <v>0</v>
      </c>
      <c r="AG370" s="3" t="n">
        <f aca="false">Clean!V370</f>
        <v>1</v>
      </c>
      <c r="AH370" s="3" t="n">
        <f aca="false">IF(AG370="",0,AG370)</f>
        <v>1</v>
      </c>
      <c r="AI370" s="3" t="n">
        <f aca="false">IF(AG370="",1,0)</f>
        <v>0</v>
      </c>
      <c r="AJ370" s="3" t="n">
        <f aca="false">Missing_Matrix!W370</f>
        <v>1</v>
      </c>
      <c r="AK370" s="2" t="str">
        <f aca="false">IF(AJ370=0,"keep","drop")</f>
        <v>drop</v>
      </c>
      <c r="AL370" s="2" t="str">
        <f aca="false">IF(Missing_Matrix!B370+Missing_Matrix!G370+Missing_Matrix!H370+Missing_Matrix!J370+Missing_Matrix!K370+Missing_Matrix!L370+Missing_Matrix!M370+Missing_Matrix!U370=0,"keep","drop")</f>
        <v>drop</v>
      </c>
    </row>
    <row r="371" customFormat="false" ht="15" hidden="false" customHeight="false" outlineLevel="0" collapsed="false">
      <c r="A371" s="2" t="str">
        <f aca="false">Clean!A371</f>
        <v>CL00370</v>
      </c>
      <c r="B371" s="3" t="n">
        <f aca="false">Clean!B371</f>
        <v>50</v>
      </c>
      <c r="C371" s="3" t="n">
        <f aca="false">IF(B371="",Strategies!$B$5,B371)</f>
        <v>50</v>
      </c>
      <c r="D371" s="3" t="n">
        <f aca="false">IF(B371="",1,0)</f>
        <v>0</v>
      </c>
      <c r="E371" s="2" t="str">
        <f aca="false">Clean!E371</f>
        <v>Employee</v>
      </c>
      <c r="F371" s="2" t="str">
        <f aca="false">IF(E371="","Unknown",E371)</f>
        <v>Employee</v>
      </c>
      <c r="G371" s="4" t="n">
        <f aca="false">Clean!G371</f>
        <v>31700</v>
      </c>
      <c r="H371" s="4" t="n">
        <f aca="false">IF(G371="",Strategies!$B$7,G371)</f>
        <v>31700</v>
      </c>
      <c r="I371" s="4" t="n">
        <f aca="false">IF(G371="",Strategies!$B$8,G371)</f>
        <v>31700</v>
      </c>
      <c r="J371" s="4" t="n">
        <f aca="false">IF(G371="",IFERROR(VLOOKUP(E371,Strategies!$A$26:$G$35,7,FALSE()),Strategies!$B$8),G371)</f>
        <v>31700</v>
      </c>
      <c r="K371" s="3" t="n">
        <f aca="false">IF(G371="",1,0)</f>
        <v>0</v>
      </c>
      <c r="L371" s="3" t="n">
        <f aca="false">Clean!H371</f>
        <v>7</v>
      </c>
      <c r="M371" s="5" t="n">
        <f aca="false">Clean!I371</f>
        <v>43533</v>
      </c>
      <c r="N371" s="3" t="n">
        <f aca="false">IF(L371="",IF(M371="",Strategies!$B$6,DATEDIF(M371,DATE(2026,9,13),"y")),L371)</f>
        <v>7</v>
      </c>
      <c r="O371" s="2" t="str">
        <f aca="false">IF(L371&lt;&gt;"","observed",IF(M371&lt;&gt;"","derived from date","median (fallback)"))</f>
        <v>observed</v>
      </c>
      <c r="P371" s="4" t="n">
        <f aca="false">Clean!M371</f>
        <v>38259.29</v>
      </c>
      <c r="Q371" s="4" t="n">
        <f aca="false">IF(P371="",Strategies!$B$9,P371)</f>
        <v>38259.29</v>
      </c>
      <c r="R371" s="3" t="n">
        <f aca="false">IF(P371="",1,0)</f>
        <v>0</v>
      </c>
      <c r="S371" s="3" t="n">
        <f aca="false">Clean!U371</f>
        <v>598</v>
      </c>
      <c r="T371" s="3" t="n">
        <f aca="false">IF(S371="",Strategies!$B$10,S371)</f>
        <v>598</v>
      </c>
      <c r="U371" s="2" t="str">
        <f aca="false">Clean!J371</f>
        <v>App</v>
      </c>
      <c r="V371" s="2" t="str">
        <f aca="false">IF(U371="",Strategies!$B$11,U371)</f>
        <v>App</v>
      </c>
      <c r="W371" s="2" t="str">
        <f aca="false">IF(U371="","Unknown",U371)</f>
        <v>App</v>
      </c>
      <c r="X371" s="4" t="n">
        <f aca="false">Clean!Q371</f>
        <v>7500</v>
      </c>
      <c r="Y371" s="4" t="n">
        <f aca="false">Clean!R371</f>
        <v>2233.77</v>
      </c>
      <c r="Z371" s="4" t="n">
        <f aca="false">IF(X371="",IF(Y371="",0,""),X371)</f>
        <v>7500</v>
      </c>
      <c r="AA371" s="4" t="n">
        <f aca="false">IF(Y371="",IF(X371="",0,IF(X371=0,0,ROUND(X371*Strategies!$B$12,2))),Y371)</f>
        <v>2233.77</v>
      </c>
      <c r="AB371" s="2" t="str">
        <f aca="false">IF(AND(X371="",Y371=""),"no card (structural)",IF(X371="","limit missing – verify",IF(Y371="","spend imputed by ratio","complete")))</f>
        <v>complete</v>
      </c>
      <c r="AC371" s="4" t="n">
        <f aca="false">Clean!S371</f>
        <v>51000</v>
      </c>
      <c r="AD371" s="4" t="n">
        <f aca="false">Clean!T371</f>
        <v>361</v>
      </c>
      <c r="AE371" s="4" t="n">
        <f aca="false">IF(AC371="",IF(AD371="",0,""),AC371)</f>
        <v>51000</v>
      </c>
      <c r="AF371" s="4" t="n">
        <f aca="false">IF(AD371="",IF(AC371="",0,IF(AC371=0,0,ROUND(AC371*Strategies!$B$13,0))),AD371)</f>
        <v>361</v>
      </c>
      <c r="AG371" s="3" t="n">
        <f aca="false">Clean!V371</f>
        <v>0</v>
      </c>
      <c r="AH371" s="3" t="n">
        <f aca="false">IF(AG371="",0,AG371)</f>
        <v>0</v>
      </c>
      <c r="AI371" s="3" t="n">
        <f aca="false">IF(AG371="",1,0)</f>
        <v>0</v>
      </c>
      <c r="AJ371" s="3" t="n">
        <f aca="false">Missing_Matrix!W371</f>
        <v>0</v>
      </c>
      <c r="AK371" s="2" t="str">
        <f aca="false">IF(AJ371=0,"keep","drop")</f>
        <v>keep</v>
      </c>
      <c r="AL371" s="2" t="str">
        <f aca="false">IF(Missing_Matrix!B371+Missing_Matrix!G371+Missing_Matrix!H371+Missing_Matrix!J371+Missing_Matrix!K371+Missing_Matrix!L371+Missing_Matrix!M371+Missing_Matrix!U371=0,"keep","drop")</f>
        <v>keep</v>
      </c>
    </row>
    <row r="372" customFormat="false" ht="15" hidden="false" customHeight="false" outlineLevel="0" collapsed="false">
      <c r="A372" s="2" t="str">
        <f aca="false">Clean!A372</f>
        <v>CL00371</v>
      </c>
      <c r="B372" s="3" t="n">
        <f aca="false">Clean!B372</f>
        <v>30</v>
      </c>
      <c r="C372" s="3" t="n">
        <f aca="false">IF(B372="",Strategies!$B$5,B372)</f>
        <v>30</v>
      </c>
      <c r="D372" s="3" t="n">
        <f aca="false">IF(B372="",1,0)</f>
        <v>0</v>
      </c>
      <c r="E372" s="2" t="str">
        <f aca="false">Clean!E372</f>
        <v>Executive</v>
      </c>
      <c r="F372" s="2" t="str">
        <f aca="false">IF(E372="","Unknown",E372)</f>
        <v>Executive</v>
      </c>
      <c r="G372" s="4" t="n">
        <f aca="false">Clean!G372</f>
        <v>88100</v>
      </c>
      <c r="H372" s="4" t="n">
        <f aca="false">IF(G372="",Strategies!$B$7,G372)</f>
        <v>88100</v>
      </c>
      <c r="I372" s="4" t="n">
        <f aca="false">IF(G372="",Strategies!$B$8,G372)</f>
        <v>88100</v>
      </c>
      <c r="J372" s="4" t="n">
        <f aca="false">IF(G372="",IFERROR(VLOOKUP(E372,Strategies!$A$26:$G$35,7,FALSE()),Strategies!$B$8),G372)</f>
        <v>88100</v>
      </c>
      <c r="K372" s="3" t="n">
        <f aca="false">IF(G372="",1,0)</f>
        <v>0</v>
      </c>
      <c r="L372" s="3" t="n">
        <f aca="false">Clean!H372</f>
        <v>4</v>
      </c>
      <c r="M372" s="5" t="n">
        <f aca="false">Clean!I372</f>
        <v>44463</v>
      </c>
      <c r="N372" s="3" t="n">
        <f aca="false">IF(L372="",IF(M372="",Strategies!$B$6,DATEDIF(M372,DATE(2026,9,13),"y")),L372)</f>
        <v>4</v>
      </c>
      <c r="O372" s="2" t="str">
        <f aca="false">IF(L372&lt;&gt;"","observed",IF(M372&lt;&gt;"","derived from date","median (fallback)"))</f>
        <v>observed</v>
      </c>
      <c r="P372" s="4" t="n">
        <f aca="false">Clean!M372</f>
        <v>38010.32</v>
      </c>
      <c r="Q372" s="4" t="n">
        <f aca="false">IF(P372="",Strategies!$B$9,P372)</f>
        <v>38010.32</v>
      </c>
      <c r="R372" s="3" t="n">
        <f aca="false">IF(P372="",1,0)</f>
        <v>0</v>
      </c>
      <c r="S372" s="3" t="n">
        <f aca="false">Clean!U372</f>
        <v>686</v>
      </c>
      <c r="T372" s="3" t="n">
        <f aca="false">IF(S372="",Strategies!$B$10,S372)</f>
        <v>686</v>
      </c>
      <c r="U372" s="2" t="str">
        <f aca="false">Clean!J372</f>
        <v>App</v>
      </c>
      <c r="V372" s="2" t="str">
        <f aca="false">IF(U372="",Strategies!$B$11,U372)</f>
        <v>App</v>
      </c>
      <c r="W372" s="2" t="str">
        <f aca="false">IF(U372="","Unknown",U372)</f>
        <v>App</v>
      </c>
      <c r="X372" s="4" t="n">
        <f aca="false">Clean!Q372</f>
        <v>15000</v>
      </c>
      <c r="Y372" s="4" t="n">
        <f aca="false">Clean!R372</f>
        <v>7126.86</v>
      </c>
      <c r="Z372" s="4" t="n">
        <f aca="false">IF(X372="",IF(Y372="",0,""),X372)</f>
        <v>15000</v>
      </c>
      <c r="AA372" s="4" t="n">
        <f aca="false">IF(Y372="",IF(X372="",0,IF(X372=0,0,ROUND(X372*Strategies!$B$12,2))),Y372)</f>
        <v>7126.86</v>
      </c>
      <c r="AB372" s="2" t="str">
        <f aca="false">IF(AND(X372="",Y372=""),"no card (structural)",IF(X372="","limit missing – verify",IF(Y372="","spend imputed by ratio","complete")))</f>
        <v>complete</v>
      </c>
      <c r="AC372" s="4" t="str">
        <f aca="false">Clean!S372</f>
        <v/>
      </c>
      <c r="AD372" s="4" t="str">
        <f aca="false">Clean!T372</f>
        <v/>
      </c>
      <c r="AE372" s="4" t="n">
        <f aca="false">IF(AC372="",IF(AD372="",0,""),AC372)</f>
        <v>0</v>
      </c>
      <c r="AF372" s="4" t="n">
        <f aca="false">IF(AD372="",IF(AC372="",0,IF(AC372=0,0,ROUND(AC372*Strategies!$B$13,0))),AD372)</f>
        <v>0</v>
      </c>
      <c r="AG372" s="3" t="n">
        <f aca="false">Clean!V372</f>
        <v>1</v>
      </c>
      <c r="AH372" s="3" t="n">
        <f aca="false">IF(AG372="",0,AG372)</f>
        <v>1</v>
      </c>
      <c r="AI372" s="3" t="n">
        <f aca="false">IF(AG372="",1,0)</f>
        <v>0</v>
      </c>
      <c r="AJ372" s="3" t="n">
        <f aca="false">Missing_Matrix!W372</f>
        <v>2</v>
      </c>
      <c r="AK372" s="2" t="str">
        <f aca="false">IF(AJ372=0,"keep","drop")</f>
        <v>drop</v>
      </c>
      <c r="AL372" s="2" t="str">
        <f aca="false">IF(Missing_Matrix!B372+Missing_Matrix!G372+Missing_Matrix!H372+Missing_Matrix!J372+Missing_Matrix!K372+Missing_Matrix!L372+Missing_Matrix!M372+Missing_Matrix!U372=0,"keep","drop")</f>
        <v>keep</v>
      </c>
    </row>
    <row r="373" customFormat="false" ht="15" hidden="false" customHeight="false" outlineLevel="0" collapsed="false">
      <c r="A373" s="2" t="str">
        <f aca="false">Clean!A373</f>
        <v>CL00372</v>
      </c>
      <c r="B373" s="3" t="n">
        <f aca="false">Clean!B373</f>
        <v>31</v>
      </c>
      <c r="C373" s="3" t="n">
        <f aca="false">IF(B373="",Strategies!$B$5,B373)</f>
        <v>31</v>
      </c>
      <c r="D373" s="3" t="n">
        <f aca="false">IF(B373="",1,0)</f>
        <v>0</v>
      </c>
      <c r="E373" s="2" t="str">
        <f aca="false">Clean!E373</f>
        <v>Self-employed</v>
      </c>
      <c r="F373" s="2" t="str">
        <f aca="false">IF(E373="","Unknown",E373)</f>
        <v>Self-employed</v>
      </c>
      <c r="G373" s="4" t="n">
        <f aca="false">Clean!G373</f>
        <v>43600</v>
      </c>
      <c r="H373" s="4" t="n">
        <f aca="false">IF(G373="",Strategies!$B$7,G373)</f>
        <v>43600</v>
      </c>
      <c r="I373" s="4" t="n">
        <f aca="false">IF(G373="",Strategies!$B$8,G373)</f>
        <v>43600</v>
      </c>
      <c r="J373" s="4" t="n">
        <f aca="false">IF(G373="",IFERROR(VLOOKUP(E373,Strategies!$A$26:$G$35,7,FALSE()),Strategies!$B$8),G373)</f>
        <v>43600</v>
      </c>
      <c r="K373" s="3" t="n">
        <f aca="false">IF(G373="",1,0)</f>
        <v>0</v>
      </c>
      <c r="L373" s="3" t="n">
        <f aca="false">Clean!H373</f>
        <v>0</v>
      </c>
      <c r="M373" s="5" t="str">
        <f aca="false">Clean!I373</f>
        <v/>
      </c>
      <c r="N373" s="3" t="n">
        <f aca="false">IF(L373="",IF(M373="",Strategies!$B$6,DATEDIF(M373,DATE(2026,9,13),"y")),L373)</f>
        <v>0</v>
      </c>
      <c r="O373" s="2" t="str">
        <f aca="false">IF(L373&lt;&gt;"","observed",IF(M373&lt;&gt;"","derived from date","median (fallback)"))</f>
        <v>observed</v>
      </c>
      <c r="P373" s="4" t="n">
        <f aca="false">Clean!M373</f>
        <v>6228.91</v>
      </c>
      <c r="Q373" s="4" t="n">
        <f aca="false">IF(P373="",Strategies!$B$9,P373)</f>
        <v>6228.91</v>
      </c>
      <c r="R373" s="3" t="n">
        <f aca="false">IF(P373="",1,0)</f>
        <v>0</v>
      </c>
      <c r="S373" s="3" t="n">
        <f aca="false">Clean!U373</f>
        <v>550</v>
      </c>
      <c r="T373" s="3" t="n">
        <f aca="false">IF(S373="",Strategies!$B$10,S373)</f>
        <v>550</v>
      </c>
      <c r="U373" s="2" t="str">
        <f aca="false">Clean!J373</f>
        <v>Online Banking</v>
      </c>
      <c r="V373" s="2" t="str">
        <f aca="false">IF(U373="",Strategies!$B$11,U373)</f>
        <v>Online Banking</v>
      </c>
      <c r="W373" s="2" t="str">
        <f aca="false">IF(U373="","Unknown",U373)</f>
        <v>Online Banking</v>
      </c>
      <c r="X373" s="4" t="str">
        <f aca="false">Clean!Q373</f>
        <v/>
      </c>
      <c r="Y373" s="4" t="str">
        <f aca="false">Clean!R373</f>
        <v/>
      </c>
      <c r="Z373" s="4" t="n">
        <f aca="false">IF(X373="",IF(Y373="",0,""),X373)</f>
        <v>0</v>
      </c>
      <c r="AA373" s="4" t="n">
        <f aca="false">IF(Y373="",IF(X373="",0,IF(X373=0,0,ROUND(X373*Strategies!$B$12,2))),Y373)</f>
        <v>0</v>
      </c>
      <c r="AB373" s="2" t="str">
        <f aca="false">IF(AND(X373="",Y373=""),"no card (structural)",IF(X373="","limit missing – verify",IF(Y373="","spend imputed by ratio","complete")))</f>
        <v>no card (structural)</v>
      </c>
      <c r="AC373" s="4" t="n">
        <f aca="false">Clean!S373</f>
        <v>0</v>
      </c>
      <c r="AD373" s="4" t="n">
        <f aca="false">Clean!T373</f>
        <v>0</v>
      </c>
      <c r="AE373" s="4" t="n">
        <f aca="false">IF(AC373="",IF(AD373="",0,""),AC373)</f>
        <v>0</v>
      </c>
      <c r="AF373" s="4" t="n">
        <f aca="false">IF(AD373="",IF(AC373="",0,IF(AC373=0,0,ROUND(AC373*Strategies!$B$13,0))),AD373)</f>
        <v>0</v>
      </c>
      <c r="AG373" s="3" t="n">
        <f aca="false">Clean!V373</f>
        <v>1</v>
      </c>
      <c r="AH373" s="3" t="n">
        <f aca="false">IF(AG373="",0,AG373)</f>
        <v>1</v>
      </c>
      <c r="AI373" s="3" t="n">
        <f aca="false">IF(AG373="",1,0)</f>
        <v>0</v>
      </c>
      <c r="AJ373" s="3" t="n">
        <f aca="false">Missing_Matrix!W373</f>
        <v>4</v>
      </c>
      <c r="AK373" s="2" t="str">
        <f aca="false">IF(AJ373=0,"keep","drop")</f>
        <v>drop</v>
      </c>
      <c r="AL373" s="2" t="str">
        <f aca="false">IF(Missing_Matrix!B373+Missing_Matrix!G373+Missing_Matrix!H373+Missing_Matrix!J373+Missing_Matrix!K373+Missing_Matrix!L373+Missing_Matrix!M373+Missing_Matrix!U373=0,"keep","drop")</f>
        <v>keep</v>
      </c>
    </row>
    <row r="374" customFormat="false" ht="15" hidden="false" customHeight="false" outlineLevel="0" collapsed="false">
      <c r="A374" s="2" t="str">
        <f aca="false">Clean!A374</f>
        <v>CL00373</v>
      </c>
      <c r="B374" s="3" t="n">
        <f aca="false">Clean!B374</f>
        <v>37</v>
      </c>
      <c r="C374" s="3" t="n">
        <f aca="false">IF(B374="",Strategies!$B$5,B374)</f>
        <v>37</v>
      </c>
      <c r="D374" s="3" t="n">
        <f aca="false">IF(B374="",1,0)</f>
        <v>0</v>
      </c>
      <c r="E374" s="2" t="str">
        <f aca="false">Clean!E374</f>
        <v>Executive</v>
      </c>
      <c r="F374" s="2" t="str">
        <f aca="false">IF(E374="","Unknown",E374)</f>
        <v>Executive</v>
      </c>
      <c r="G374" s="4" t="n">
        <f aca="false">Clean!G374</f>
        <v>44300</v>
      </c>
      <c r="H374" s="4" t="n">
        <f aca="false">IF(G374="",Strategies!$B$7,G374)</f>
        <v>44300</v>
      </c>
      <c r="I374" s="4" t="n">
        <f aca="false">IF(G374="",Strategies!$B$8,G374)</f>
        <v>44300</v>
      </c>
      <c r="J374" s="4" t="n">
        <f aca="false">IF(G374="",IFERROR(VLOOKUP(E374,Strategies!$A$26:$G$35,7,FALSE()),Strategies!$B$8),G374)</f>
        <v>44300</v>
      </c>
      <c r="K374" s="3" t="n">
        <f aca="false">IF(G374="",1,0)</f>
        <v>0</v>
      </c>
      <c r="L374" s="3" t="n">
        <f aca="false">Clean!H374</f>
        <v>3</v>
      </c>
      <c r="M374" s="5" t="n">
        <f aca="false">Clean!I374</f>
        <v>44954</v>
      </c>
      <c r="N374" s="3" t="n">
        <f aca="false">IF(L374="",IF(M374="",Strategies!$B$6,DATEDIF(M374,DATE(2026,9,13),"y")),L374)</f>
        <v>3</v>
      </c>
      <c r="O374" s="2" t="str">
        <f aca="false">IF(L374&lt;&gt;"","observed",IF(M374&lt;&gt;"","derived from date","median (fallback)"))</f>
        <v>observed</v>
      </c>
      <c r="P374" s="4" t="n">
        <f aca="false">Clean!M374</f>
        <v>0</v>
      </c>
      <c r="Q374" s="4" t="n">
        <f aca="false">IF(P374="",Strategies!$B$9,P374)</f>
        <v>0</v>
      </c>
      <c r="R374" s="3" t="n">
        <f aca="false">IF(P374="",1,0)</f>
        <v>0</v>
      </c>
      <c r="S374" s="3" t="n">
        <f aca="false">Clean!U374</f>
        <v>666</v>
      </c>
      <c r="T374" s="3" t="n">
        <f aca="false">IF(S374="",Strategies!$B$10,S374)</f>
        <v>666</v>
      </c>
      <c r="U374" s="2" t="str">
        <f aca="false">Clean!J374</f>
        <v>App</v>
      </c>
      <c r="V374" s="2" t="str">
        <f aca="false">IF(U374="",Strategies!$B$11,U374)</f>
        <v>App</v>
      </c>
      <c r="W374" s="2" t="str">
        <f aca="false">IF(U374="","Unknown",U374)</f>
        <v>App</v>
      </c>
      <c r="X374" s="4" t="str">
        <f aca="false">Clean!Q374</f>
        <v/>
      </c>
      <c r="Y374" s="4" t="str">
        <f aca="false">Clean!R374</f>
        <v/>
      </c>
      <c r="Z374" s="4" t="n">
        <f aca="false">IF(X374="",IF(Y374="",0,""),X374)</f>
        <v>0</v>
      </c>
      <c r="AA374" s="4" t="n">
        <f aca="false">IF(Y374="",IF(X374="",0,IF(X374=0,0,ROUND(X374*Strategies!$B$12,2))),Y374)</f>
        <v>0</v>
      </c>
      <c r="AB374" s="2" t="str">
        <f aca="false">IF(AND(X374="",Y374=""),"no card (structural)",IF(X374="","limit missing – verify",IF(Y374="","spend imputed by ratio","complete")))</f>
        <v>no card (structural)</v>
      </c>
      <c r="AC374" s="4" t="n">
        <f aca="false">Clean!S374</f>
        <v>0</v>
      </c>
      <c r="AD374" s="4" t="n">
        <f aca="false">Clean!T374</f>
        <v>0</v>
      </c>
      <c r="AE374" s="4" t="n">
        <f aca="false">IF(AC374="",IF(AD374="",0,""),AC374)</f>
        <v>0</v>
      </c>
      <c r="AF374" s="4" t="n">
        <f aca="false">IF(AD374="",IF(AC374="",0,IF(AC374=0,0,ROUND(AC374*Strategies!$B$13,0))),AD374)</f>
        <v>0</v>
      </c>
      <c r="AG374" s="3" t="n">
        <f aca="false">Clean!V374</f>
        <v>0</v>
      </c>
      <c r="AH374" s="3" t="n">
        <f aca="false">IF(AG374="",0,AG374)</f>
        <v>0</v>
      </c>
      <c r="AI374" s="3" t="n">
        <f aca="false">IF(AG374="",1,0)</f>
        <v>0</v>
      </c>
      <c r="AJ374" s="3" t="n">
        <f aca="false">Missing_Matrix!W374</f>
        <v>4</v>
      </c>
      <c r="AK374" s="2" t="str">
        <f aca="false">IF(AJ374=0,"keep","drop")</f>
        <v>drop</v>
      </c>
      <c r="AL374" s="2" t="str">
        <f aca="false">IF(Missing_Matrix!B374+Missing_Matrix!G374+Missing_Matrix!H374+Missing_Matrix!J374+Missing_Matrix!K374+Missing_Matrix!L374+Missing_Matrix!M374+Missing_Matrix!U374=0,"keep","drop")</f>
        <v>keep</v>
      </c>
    </row>
    <row r="375" customFormat="false" ht="15" hidden="false" customHeight="false" outlineLevel="0" collapsed="false">
      <c r="A375" s="2" t="str">
        <f aca="false">Clean!A375</f>
        <v>CL00374</v>
      </c>
      <c r="B375" s="3" t="n">
        <f aca="false">Clean!B375</f>
        <v>73</v>
      </c>
      <c r="C375" s="3" t="n">
        <f aca="false">IF(B375="",Strategies!$B$5,B375)</f>
        <v>73</v>
      </c>
      <c r="D375" s="3" t="n">
        <f aca="false">IF(B375="",1,0)</f>
        <v>0</v>
      </c>
      <c r="E375" s="2" t="str">
        <f aca="false">Clean!E375</f>
        <v>Retired</v>
      </c>
      <c r="F375" s="2" t="str">
        <f aca="false">IF(E375="","Unknown",E375)</f>
        <v>Retired</v>
      </c>
      <c r="G375" s="4" t="n">
        <f aca="false">Clean!G375</f>
        <v>18000</v>
      </c>
      <c r="H375" s="4" t="n">
        <f aca="false">IF(G375="",Strategies!$B$7,G375)</f>
        <v>18000</v>
      </c>
      <c r="I375" s="4" t="n">
        <f aca="false">IF(G375="",Strategies!$B$8,G375)</f>
        <v>18000</v>
      </c>
      <c r="J375" s="4" t="n">
        <f aca="false">IF(G375="",IFERROR(VLOOKUP(E375,Strategies!$A$26:$G$35,7,FALSE()),Strategies!$B$8),G375)</f>
        <v>18000</v>
      </c>
      <c r="K375" s="3" t="n">
        <f aca="false">IF(G375="",1,0)</f>
        <v>0</v>
      </c>
      <c r="L375" s="3" t="n">
        <f aca="false">Clean!H375</f>
        <v>14</v>
      </c>
      <c r="M375" s="5" t="n">
        <f aca="false">Clean!I375</f>
        <v>41122</v>
      </c>
      <c r="N375" s="3" t="n">
        <f aca="false">IF(L375="",IF(M375="",Strategies!$B$6,DATEDIF(M375,DATE(2026,9,13),"y")),L375)</f>
        <v>14</v>
      </c>
      <c r="O375" s="2" t="str">
        <f aca="false">IF(L375&lt;&gt;"","observed",IF(M375&lt;&gt;"","derived from date","median (fallback)"))</f>
        <v>observed</v>
      </c>
      <c r="P375" s="4" t="n">
        <f aca="false">Clean!M375</f>
        <v>25217.15</v>
      </c>
      <c r="Q375" s="4" t="n">
        <f aca="false">IF(P375="",Strategies!$B$9,P375)</f>
        <v>25217.15</v>
      </c>
      <c r="R375" s="3" t="n">
        <f aca="false">IF(P375="",1,0)</f>
        <v>0</v>
      </c>
      <c r="S375" s="3" t="n">
        <f aca="false">Clean!U375</f>
        <v>629</v>
      </c>
      <c r="T375" s="3" t="n">
        <f aca="false">IF(S375="",Strategies!$B$10,S375)</f>
        <v>629</v>
      </c>
      <c r="U375" s="2" t="str">
        <f aca="false">Clean!J375</f>
        <v>Online Banking</v>
      </c>
      <c r="V375" s="2" t="str">
        <f aca="false">IF(U375="",Strategies!$B$11,U375)</f>
        <v>Online Banking</v>
      </c>
      <c r="W375" s="2" t="str">
        <f aca="false">IF(U375="","Unknown",U375)</f>
        <v>Online Banking</v>
      </c>
      <c r="X375" s="4" t="n">
        <f aca="false">Clean!Q375</f>
        <v>3000</v>
      </c>
      <c r="Y375" s="4" t="n">
        <f aca="false">Clean!R375</f>
        <v>552.16</v>
      </c>
      <c r="Z375" s="4" t="n">
        <f aca="false">IF(X375="",IF(Y375="",0,""),X375)</f>
        <v>3000</v>
      </c>
      <c r="AA375" s="4" t="n">
        <f aca="false">IF(Y375="",IF(X375="",0,IF(X375=0,0,ROUND(X375*Strategies!$B$12,2))),Y375)</f>
        <v>552.16</v>
      </c>
      <c r="AB375" s="2" t="str">
        <f aca="false">IF(AND(X375="",Y375=""),"no card (structural)",IF(X375="","limit missing – verify",IF(Y375="","spend imputed by ratio","complete")))</f>
        <v>complete</v>
      </c>
      <c r="AC375" s="4" t="str">
        <f aca="false">Clean!S375</f>
        <v/>
      </c>
      <c r="AD375" s="4" t="str">
        <f aca="false">Clean!T375</f>
        <v/>
      </c>
      <c r="AE375" s="4" t="n">
        <f aca="false">IF(AC375="",IF(AD375="",0,""),AC375)</f>
        <v>0</v>
      </c>
      <c r="AF375" s="4" t="n">
        <f aca="false">IF(AD375="",IF(AC375="",0,IF(AC375=0,0,ROUND(AC375*Strategies!$B$13,0))),AD375)</f>
        <v>0</v>
      </c>
      <c r="AG375" s="3" t="n">
        <f aca="false">Clean!V375</f>
        <v>1</v>
      </c>
      <c r="AH375" s="3" t="n">
        <f aca="false">IF(AG375="",0,AG375)</f>
        <v>1</v>
      </c>
      <c r="AI375" s="3" t="n">
        <f aca="false">IF(AG375="",1,0)</f>
        <v>0</v>
      </c>
      <c r="AJ375" s="3" t="n">
        <f aca="false">Missing_Matrix!W375</f>
        <v>2</v>
      </c>
      <c r="AK375" s="2" t="str">
        <f aca="false">IF(AJ375=0,"keep","drop")</f>
        <v>drop</v>
      </c>
      <c r="AL375" s="2" t="str">
        <f aca="false">IF(Missing_Matrix!B375+Missing_Matrix!G375+Missing_Matrix!H375+Missing_Matrix!J375+Missing_Matrix!K375+Missing_Matrix!L375+Missing_Matrix!M375+Missing_Matrix!U375=0,"keep","drop")</f>
        <v>keep</v>
      </c>
    </row>
    <row r="376" customFormat="false" ht="15" hidden="false" customHeight="false" outlineLevel="0" collapsed="false">
      <c r="A376" s="2" t="str">
        <f aca="false">Clean!A376</f>
        <v>CL00375</v>
      </c>
      <c r="B376" s="3" t="n">
        <f aca="false">Clean!B376</f>
        <v>48</v>
      </c>
      <c r="C376" s="3" t="n">
        <f aca="false">IF(B376="",Strategies!$B$5,B376)</f>
        <v>48</v>
      </c>
      <c r="D376" s="3" t="n">
        <f aca="false">IF(B376="",1,0)</f>
        <v>0</v>
      </c>
      <c r="E376" s="2" t="str">
        <f aca="false">Clean!E376</f>
        <v>Manual worker</v>
      </c>
      <c r="F376" s="2" t="str">
        <f aca="false">IF(E376="","Unknown",E376)</f>
        <v>Manual worker</v>
      </c>
      <c r="G376" s="4" t="n">
        <f aca="false">Clean!G376</f>
        <v>21000</v>
      </c>
      <c r="H376" s="4" t="n">
        <f aca="false">IF(G376="",Strategies!$B$7,G376)</f>
        <v>21000</v>
      </c>
      <c r="I376" s="4" t="n">
        <f aca="false">IF(G376="",Strategies!$B$8,G376)</f>
        <v>21000</v>
      </c>
      <c r="J376" s="4" t="n">
        <f aca="false">IF(G376="",IFERROR(VLOOKUP(E376,Strategies!$A$26:$G$35,7,FALSE()),Strategies!$B$8),G376)</f>
        <v>21000</v>
      </c>
      <c r="K376" s="3" t="n">
        <f aca="false">IF(G376="",1,0)</f>
        <v>0</v>
      </c>
      <c r="L376" s="3" t="n">
        <f aca="false">Clean!H376</f>
        <v>12</v>
      </c>
      <c r="M376" s="5" t="n">
        <f aca="false">Clean!I376</f>
        <v>41752</v>
      </c>
      <c r="N376" s="3" t="n">
        <f aca="false">IF(L376="",IF(M376="",Strategies!$B$6,DATEDIF(M376,DATE(2026,9,13),"y")),L376)</f>
        <v>12</v>
      </c>
      <c r="O376" s="2" t="str">
        <f aca="false">IF(L376&lt;&gt;"","observed",IF(M376&lt;&gt;"","derived from date","median (fallback)"))</f>
        <v>observed</v>
      </c>
      <c r="P376" s="4" t="n">
        <f aca="false">Clean!M376</f>
        <v>10158.89</v>
      </c>
      <c r="Q376" s="4" t="n">
        <f aca="false">IF(P376="",Strategies!$B$9,P376)</f>
        <v>10158.89</v>
      </c>
      <c r="R376" s="3" t="n">
        <f aca="false">IF(P376="",1,0)</f>
        <v>0</v>
      </c>
      <c r="S376" s="3" t="n">
        <f aca="false">Clean!U376</f>
        <v>543</v>
      </c>
      <c r="T376" s="3" t="n">
        <f aca="false">IF(S376="",Strategies!$B$10,S376)</f>
        <v>543</v>
      </c>
      <c r="U376" s="2" t="str">
        <f aca="false">Clean!J376</f>
        <v>Online Banking</v>
      </c>
      <c r="V376" s="2" t="str">
        <f aca="false">IF(U376="",Strategies!$B$11,U376)</f>
        <v>Online Banking</v>
      </c>
      <c r="W376" s="2" t="str">
        <f aca="false">IF(U376="","Unknown",U376)</f>
        <v>Online Banking</v>
      </c>
      <c r="X376" s="4" t="n">
        <f aca="false">Clean!Q376</f>
        <v>4000</v>
      </c>
      <c r="Y376" s="4" t="n">
        <f aca="false">Clean!R376</f>
        <v>1570.63</v>
      </c>
      <c r="Z376" s="4" t="n">
        <f aca="false">IF(X376="",IF(Y376="",0,""),X376)</f>
        <v>4000</v>
      </c>
      <c r="AA376" s="4" t="n">
        <f aca="false">IF(Y376="",IF(X376="",0,IF(X376=0,0,ROUND(X376*Strategies!$B$12,2))),Y376)</f>
        <v>1570.63</v>
      </c>
      <c r="AB376" s="2" t="str">
        <f aca="false">IF(AND(X376="",Y376=""),"no card (structural)",IF(X376="","limit missing – verify",IF(Y376="","spend imputed by ratio","complete")))</f>
        <v>complete</v>
      </c>
      <c r="AC376" s="4" t="n">
        <f aca="false">Clean!S376</f>
        <v>73000</v>
      </c>
      <c r="AD376" s="4" t="n">
        <f aca="false">Clean!T376</f>
        <v>535</v>
      </c>
      <c r="AE376" s="4" t="n">
        <f aca="false">IF(AC376="",IF(AD376="",0,""),AC376)</f>
        <v>73000</v>
      </c>
      <c r="AF376" s="4" t="n">
        <f aca="false">IF(AD376="",IF(AC376="",0,IF(AC376=0,0,ROUND(AC376*Strategies!$B$13,0))),AD376)</f>
        <v>535</v>
      </c>
      <c r="AG376" s="3" t="n">
        <f aca="false">Clean!V376</f>
        <v>1</v>
      </c>
      <c r="AH376" s="3" t="n">
        <f aca="false">IF(AG376="",0,AG376)</f>
        <v>1</v>
      </c>
      <c r="AI376" s="3" t="n">
        <f aca="false">IF(AG376="",1,0)</f>
        <v>0</v>
      </c>
      <c r="AJ376" s="3" t="n">
        <f aca="false">Missing_Matrix!W376</f>
        <v>0</v>
      </c>
      <c r="AK376" s="2" t="str">
        <f aca="false">IF(AJ376=0,"keep","drop")</f>
        <v>keep</v>
      </c>
      <c r="AL376" s="2" t="str">
        <f aca="false">IF(Missing_Matrix!B376+Missing_Matrix!G376+Missing_Matrix!H376+Missing_Matrix!J376+Missing_Matrix!K376+Missing_Matrix!L376+Missing_Matrix!M376+Missing_Matrix!U376=0,"keep","drop")</f>
        <v>keep</v>
      </c>
    </row>
    <row r="377" customFormat="false" ht="15" hidden="false" customHeight="false" outlineLevel="0" collapsed="false">
      <c r="A377" s="2" t="str">
        <f aca="false">Clean!A377</f>
        <v>CL00376</v>
      </c>
      <c r="B377" s="3" t="n">
        <f aca="false">Clean!B377</f>
        <v>40</v>
      </c>
      <c r="C377" s="3" t="n">
        <f aca="false">IF(B377="",Strategies!$B$5,B377)</f>
        <v>40</v>
      </c>
      <c r="D377" s="3" t="n">
        <f aca="false">IF(B377="",1,0)</f>
        <v>0</v>
      </c>
      <c r="E377" s="2" t="str">
        <f aca="false">Clean!E377</f>
        <v>Employee</v>
      </c>
      <c r="F377" s="2" t="str">
        <f aca="false">IF(E377="","Unknown",E377)</f>
        <v>Employee</v>
      </c>
      <c r="G377" s="4" t="n">
        <f aca="false">Clean!G377</f>
        <v>20400</v>
      </c>
      <c r="H377" s="4" t="n">
        <f aca="false">IF(G377="",Strategies!$B$7,G377)</f>
        <v>20400</v>
      </c>
      <c r="I377" s="4" t="n">
        <f aca="false">IF(G377="",Strategies!$B$8,G377)</f>
        <v>20400</v>
      </c>
      <c r="J377" s="4" t="n">
        <f aca="false">IF(G377="",IFERROR(VLOOKUP(E377,Strategies!$A$26:$G$35,7,FALSE()),Strategies!$B$8),G377)</f>
        <v>20400</v>
      </c>
      <c r="K377" s="3" t="n">
        <f aca="false">IF(G377="",1,0)</f>
        <v>0</v>
      </c>
      <c r="L377" s="3" t="n">
        <f aca="false">Clean!H377</f>
        <v>9</v>
      </c>
      <c r="M377" s="5" t="n">
        <f aca="false">Clean!I377</f>
        <v>42751</v>
      </c>
      <c r="N377" s="3" t="n">
        <f aca="false">IF(L377="",IF(M377="",Strategies!$B$6,DATEDIF(M377,DATE(2026,9,13),"y")),L377)</f>
        <v>9</v>
      </c>
      <c r="O377" s="2" t="str">
        <f aca="false">IF(L377&lt;&gt;"","observed",IF(M377&lt;&gt;"","derived from date","median (fallback)"))</f>
        <v>observed</v>
      </c>
      <c r="P377" s="4" t="n">
        <f aca="false">Clean!M377</f>
        <v>0</v>
      </c>
      <c r="Q377" s="4" t="n">
        <f aca="false">IF(P377="",Strategies!$B$9,P377)</f>
        <v>0</v>
      </c>
      <c r="R377" s="3" t="n">
        <f aca="false">IF(P377="",1,0)</f>
        <v>0</v>
      </c>
      <c r="S377" s="3" t="n">
        <f aca="false">Clean!U377</f>
        <v>623</v>
      </c>
      <c r="T377" s="3" t="n">
        <f aca="false">IF(S377="",Strategies!$B$10,S377)</f>
        <v>623</v>
      </c>
      <c r="U377" s="2" t="str">
        <f aca="false">Clean!J377</f>
        <v>Online Banking</v>
      </c>
      <c r="V377" s="2" t="str">
        <f aca="false">IF(U377="",Strategies!$B$11,U377)</f>
        <v>Online Banking</v>
      </c>
      <c r="W377" s="2" t="str">
        <f aca="false">IF(U377="","Unknown",U377)</f>
        <v>Online Banking</v>
      </c>
      <c r="X377" s="4" t="n">
        <f aca="false">Clean!Q377</f>
        <v>3000</v>
      </c>
      <c r="Y377" s="4" t="n">
        <f aca="false">Clean!R377</f>
        <v>146.45</v>
      </c>
      <c r="Z377" s="4" t="n">
        <f aca="false">IF(X377="",IF(Y377="",0,""),X377)</f>
        <v>3000</v>
      </c>
      <c r="AA377" s="4" t="n">
        <f aca="false">IF(Y377="",IF(X377="",0,IF(X377=0,0,ROUND(X377*Strategies!$B$12,2))),Y377)</f>
        <v>146.45</v>
      </c>
      <c r="AB377" s="2" t="str">
        <f aca="false">IF(AND(X377="",Y377=""),"no card (structural)",IF(X377="","limit missing – verify",IF(Y377="","spend imputed by ratio","complete")))</f>
        <v>complete</v>
      </c>
      <c r="AC377" s="4" t="n">
        <f aca="false">Clean!S377</f>
        <v>42000</v>
      </c>
      <c r="AD377" s="4" t="n">
        <f aca="false">Clean!T377</f>
        <v>230</v>
      </c>
      <c r="AE377" s="4" t="n">
        <f aca="false">IF(AC377="",IF(AD377="",0,""),AC377)</f>
        <v>42000</v>
      </c>
      <c r="AF377" s="4" t="n">
        <f aca="false">IF(AD377="",IF(AC377="",0,IF(AC377=0,0,ROUND(AC377*Strategies!$B$13,0))),AD377)</f>
        <v>230</v>
      </c>
      <c r="AG377" s="3" t="n">
        <f aca="false">Clean!V377</f>
        <v>2</v>
      </c>
      <c r="AH377" s="3" t="n">
        <f aca="false">IF(AG377="",0,AG377)</f>
        <v>2</v>
      </c>
      <c r="AI377" s="3" t="n">
        <f aca="false">IF(AG377="",1,0)</f>
        <v>0</v>
      </c>
      <c r="AJ377" s="3" t="n">
        <f aca="false">Missing_Matrix!W377</f>
        <v>0</v>
      </c>
      <c r="AK377" s="2" t="str">
        <f aca="false">IF(AJ377=0,"keep","drop")</f>
        <v>keep</v>
      </c>
      <c r="AL377" s="2" t="str">
        <f aca="false">IF(Missing_Matrix!B377+Missing_Matrix!G377+Missing_Matrix!H377+Missing_Matrix!J377+Missing_Matrix!K377+Missing_Matrix!L377+Missing_Matrix!M377+Missing_Matrix!U377=0,"keep","drop")</f>
        <v>keep</v>
      </c>
    </row>
    <row r="378" customFormat="false" ht="15" hidden="false" customHeight="false" outlineLevel="0" collapsed="false">
      <c r="A378" s="2" t="str">
        <f aca="false">Clean!A378</f>
        <v>CL00377</v>
      </c>
      <c r="B378" s="3" t="n">
        <f aca="false">Clean!B378</f>
        <v>28</v>
      </c>
      <c r="C378" s="3" t="n">
        <f aca="false">IF(B378="",Strategies!$B$5,B378)</f>
        <v>28</v>
      </c>
      <c r="D378" s="3" t="n">
        <f aca="false">IF(B378="",1,0)</f>
        <v>0</v>
      </c>
      <c r="E378" s="2" t="str">
        <f aca="false">Clean!E378</f>
        <v>Manual worker</v>
      </c>
      <c r="F378" s="2" t="str">
        <f aca="false">IF(E378="","Unknown",E378)</f>
        <v>Manual worker</v>
      </c>
      <c r="G378" s="4" t="n">
        <f aca="false">Clean!G378</f>
        <v>17000</v>
      </c>
      <c r="H378" s="4" t="n">
        <f aca="false">IF(G378="",Strategies!$B$7,G378)</f>
        <v>17000</v>
      </c>
      <c r="I378" s="4" t="n">
        <f aca="false">IF(G378="",Strategies!$B$8,G378)</f>
        <v>17000</v>
      </c>
      <c r="J378" s="4" t="n">
        <f aca="false">IF(G378="",IFERROR(VLOOKUP(E378,Strategies!$A$26:$G$35,7,FALSE()),Strategies!$B$8),G378)</f>
        <v>17000</v>
      </c>
      <c r="K378" s="3" t="n">
        <f aca="false">IF(G378="",1,0)</f>
        <v>0</v>
      </c>
      <c r="L378" s="3" t="n">
        <f aca="false">Clean!H378</f>
        <v>1</v>
      </c>
      <c r="M378" s="5" t="n">
        <f aca="false">Clean!I378</f>
        <v>45808</v>
      </c>
      <c r="N378" s="3" t="n">
        <f aca="false">IF(L378="",IF(M378="",Strategies!$B$6,DATEDIF(M378,DATE(2026,9,13),"y")),L378)</f>
        <v>1</v>
      </c>
      <c r="O378" s="2" t="str">
        <f aca="false">IF(L378&lt;&gt;"","observed",IF(M378&lt;&gt;"","derived from date","median (fallback)"))</f>
        <v>observed</v>
      </c>
      <c r="P378" s="4" t="n">
        <f aca="false">Clean!M378</f>
        <v>5286.53</v>
      </c>
      <c r="Q378" s="4" t="n">
        <f aca="false">IF(P378="",Strategies!$B$9,P378)</f>
        <v>5286.53</v>
      </c>
      <c r="R378" s="3" t="n">
        <f aca="false">IF(P378="",1,0)</f>
        <v>0</v>
      </c>
      <c r="S378" s="3" t="n">
        <f aca="false">Clean!U378</f>
        <v>505</v>
      </c>
      <c r="T378" s="3" t="n">
        <f aca="false">IF(S378="",Strategies!$B$10,S378)</f>
        <v>505</v>
      </c>
      <c r="U378" s="2" t="str">
        <f aca="false">Clean!J378</f>
        <v>Phone</v>
      </c>
      <c r="V378" s="2" t="str">
        <f aca="false">IF(U378="",Strategies!$B$11,U378)</f>
        <v>Phone</v>
      </c>
      <c r="W378" s="2" t="str">
        <f aca="false">IF(U378="","Unknown",U378)</f>
        <v>Phone</v>
      </c>
      <c r="X378" s="4" t="n">
        <f aca="false">Clean!Q378</f>
        <v>0</v>
      </c>
      <c r="Y378" s="4" t="n">
        <f aca="false">Clean!R378</f>
        <v>0</v>
      </c>
      <c r="Z378" s="4" t="n">
        <f aca="false">IF(X378="",IF(Y378="",0,""),X378)</f>
        <v>0</v>
      </c>
      <c r="AA378" s="4" t="n">
        <f aca="false">IF(Y378="",IF(X378="",0,IF(X378=0,0,ROUND(X378*Strategies!$B$12,2))),Y378)</f>
        <v>0</v>
      </c>
      <c r="AB378" s="2" t="str">
        <f aca="false">IF(AND(X378="",Y378=""),"no card (structural)",IF(X378="","limit missing – verify",IF(Y378="","spend imputed by ratio","complete")))</f>
        <v>complete</v>
      </c>
      <c r="AC378" s="4" t="str">
        <f aca="false">Clean!S378</f>
        <v/>
      </c>
      <c r="AD378" s="4" t="str">
        <f aca="false">Clean!T378</f>
        <v/>
      </c>
      <c r="AE378" s="4" t="n">
        <f aca="false">IF(AC378="",IF(AD378="",0,""),AC378)</f>
        <v>0</v>
      </c>
      <c r="AF378" s="4" t="n">
        <f aca="false">IF(AD378="",IF(AC378="",0,IF(AC378=0,0,ROUND(AC378*Strategies!$B$13,0))),AD378)</f>
        <v>0</v>
      </c>
      <c r="AG378" s="3" t="n">
        <f aca="false">Clean!V378</f>
        <v>0</v>
      </c>
      <c r="AH378" s="3" t="n">
        <f aca="false">IF(AG378="",0,AG378)</f>
        <v>0</v>
      </c>
      <c r="AI378" s="3" t="n">
        <f aca="false">IF(AG378="",1,0)</f>
        <v>0</v>
      </c>
      <c r="AJ378" s="3" t="n">
        <f aca="false">Missing_Matrix!W378</f>
        <v>2</v>
      </c>
      <c r="AK378" s="2" t="str">
        <f aca="false">IF(AJ378=0,"keep","drop")</f>
        <v>drop</v>
      </c>
      <c r="AL378" s="2" t="str">
        <f aca="false">IF(Missing_Matrix!B378+Missing_Matrix!G378+Missing_Matrix!H378+Missing_Matrix!J378+Missing_Matrix!K378+Missing_Matrix!L378+Missing_Matrix!M378+Missing_Matrix!U378=0,"keep","drop")</f>
        <v>keep</v>
      </c>
    </row>
    <row r="379" customFormat="false" ht="15" hidden="false" customHeight="false" outlineLevel="0" collapsed="false">
      <c r="A379" s="2" t="str">
        <f aca="false">Clean!A379</f>
        <v>CL00378</v>
      </c>
      <c r="B379" s="3" t="n">
        <f aca="false">Clean!B379</f>
        <v>52</v>
      </c>
      <c r="C379" s="3" t="n">
        <f aca="false">IF(B379="",Strategies!$B$5,B379)</f>
        <v>52</v>
      </c>
      <c r="D379" s="3" t="n">
        <f aca="false">IF(B379="",1,0)</f>
        <v>0</v>
      </c>
      <c r="E379" s="2" t="str">
        <f aca="false">Clean!E379</f>
        <v>Manual worker</v>
      </c>
      <c r="F379" s="2" t="str">
        <f aca="false">IF(E379="","Unknown",E379)</f>
        <v>Manual worker</v>
      </c>
      <c r="G379" s="4" t="n">
        <f aca="false">Clean!G379</f>
        <v>31500</v>
      </c>
      <c r="H379" s="4" t="n">
        <f aca="false">IF(G379="",Strategies!$B$7,G379)</f>
        <v>31500</v>
      </c>
      <c r="I379" s="4" t="n">
        <f aca="false">IF(G379="",Strategies!$B$8,G379)</f>
        <v>31500</v>
      </c>
      <c r="J379" s="4" t="n">
        <f aca="false">IF(G379="",IFERROR(VLOOKUP(E379,Strategies!$A$26:$G$35,7,FALSE()),Strategies!$B$8),G379)</f>
        <v>31500</v>
      </c>
      <c r="K379" s="3" t="n">
        <f aca="false">IF(G379="",1,0)</f>
        <v>0</v>
      </c>
      <c r="L379" s="3" t="n">
        <f aca="false">Clean!H379</f>
        <v>23</v>
      </c>
      <c r="M379" s="5" t="n">
        <f aca="false">Clean!I379</f>
        <v>37820</v>
      </c>
      <c r="N379" s="3" t="n">
        <f aca="false">IF(L379="",IF(M379="",Strategies!$B$6,DATEDIF(M379,DATE(2026,9,13),"y")),L379)</f>
        <v>23</v>
      </c>
      <c r="O379" s="2" t="str">
        <f aca="false">IF(L379&lt;&gt;"","observed",IF(M379&lt;&gt;"","derived from date","median (fallback)"))</f>
        <v>observed</v>
      </c>
      <c r="P379" s="4" t="str">
        <f aca="false">Clean!M379</f>
        <v/>
      </c>
      <c r="Q379" s="4" t="n">
        <f aca="false">IF(P379="",Strategies!$B$9,P379)</f>
        <v>10652.68</v>
      </c>
      <c r="R379" s="3" t="n">
        <f aca="false">IF(P379="",1,0)</f>
        <v>1</v>
      </c>
      <c r="S379" s="3" t="n">
        <f aca="false">Clean!U379</f>
        <v>654</v>
      </c>
      <c r="T379" s="3" t="n">
        <f aca="false">IF(S379="",Strategies!$B$10,S379)</f>
        <v>654</v>
      </c>
      <c r="U379" s="2" t="str">
        <f aca="false">Clean!J379</f>
        <v>Branch</v>
      </c>
      <c r="V379" s="2" t="str">
        <f aca="false">IF(U379="",Strategies!$B$11,U379)</f>
        <v>Branch</v>
      </c>
      <c r="W379" s="2" t="str">
        <f aca="false">IF(U379="","Unknown",U379)</f>
        <v>Branch</v>
      </c>
      <c r="X379" s="4" t="str">
        <f aca="false">Clean!Q379</f>
        <v/>
      </c>
      <c r="Y379" s="4" t="str">
        <f aca="false">Clean!R379</f>
        <v/>
      </c>
      <c r="Z379" s="4" t="n">
        <f aca="false">IF(X379="",IF(Y379="",0,""),X379)</f>
        <v>0</v>
      </c>
      <c r="AA379" s="4" t="n">
        <f aca="false">IF(Y379="",IF(X379="",0,IF(X379=0,0,ROUND(X379*Strategies!$B$12,2))),Y379)</f>
        <v>0</v>
      </c>
      <c r="AB379" s="2" t="str">
        <f aca="false">IF(AND(X379="",Y379=""),"no card (structural)",IF(X379="","limit missing – verify",IF(Y379="","spend imputed by ratio","complete")))</f>
        <v>no card (structural)</v>
      </c>
      <c r="AC379" s="4" t="n">
        <f aca="false">Clean!S379</f>
        <v>0</v>
      </c>
      <c r="AD379" s="4" t="n">
        <f aca="false">Clean!T379</f>
        <v>0</v>
      </c>
      <c r="AE379" s="4" t="n">
        <f aca="false">IF(AC379="",IF(AD379="",0,""),AC379)</f>
        <v>0</v>
      </c>
      <c r="AF379" s="4" t="n">
        <f aca="false">IF(AD379="",IF(AC379="",0,IF(AC379=0,0,ROUND(AC379*Strategies!$B$13,0))),AD379)</f>
        <v>0</v>
      </c>
      <c r="AG379" s="3" t="str">
        <f aca="false">Clean!V379</f>
        <v/>
      </c>
      <c r="AH379" s="3" t="n">
        <f aca="false">IF(AG379="",0,AG379)</f>
        <v>0</v>
      </c>
      <c r="AI379" s="3" t="n">
        <f aca="false">IF(AG379="",1,0)</f>
        <v>1</v>
      </c>
      <c r="AJ379" s="3" t="n">
        <f aca="false">Missing_Matrix!W379</f>
        <v>5</v>
      </c>
      <c r="AK379" s="2" t="str">
        <f aca="false">IF(AJ379=0,"keep","drop")</f>
        <v>drop</v>
      </c>
      <c r="AL379" s="2" t="str">
        <f aca="false">IF(Missing_Matrix!B379+Missing_Matrix!G379+Missing_Matrix!H379+Missing_Matrix!J379+Missing_Matrix!K379+Missing_Matrix!L379+Missing_Matrix!M379+Missing_Matrix!U379=0,"keep","drop")</f>
        <v>drop</v>
      </c>
    </row>
    <row r="380" customFormat="false" ht="15" hidden="false" customHeight="false" outlineLevel="0" collapsed="false">
      <c r="A380" s="2" t="str">
        <f aca="false">Clean!A380</f>
        <v>CL00379</v>
      </c>
      <c r="B380" s="3" t="n">
        <f aca="false">Clean!B380</f>
        <v>52</v>
      </c>
      <c r="C380" s="3" t="n">
        <f aca="false">IF(B380="",Strategies!$B$5,B380)</f>
        <v>52</v>
      </c>
      <c r="D380" s="3" t="n">
        <f aca="false">IF(B380="",1,0)</f>
        <v>0</v>
      </c>
      <c r="E380" s="2" t="str">
        <f aca="false">Clean!E380</f>
        <v>Unemployed</v>
      </c>
      <c r="F380" s="2" t="str">
        <f aca="false">IF(E380="","Unknown",E380)</f>
        <v>Unemployed</v>
      </c>
      <c r="G380" s="4" t="n">
        <f aca="false">Clean!G380</f>
        <v>6700</v>
      </c>
      <c r="H380" s="4" t="n">
        <f aca="false">IF(G380="",Strategies!$B$7,G380)</f>
        <v>6700</v>
      </c>
      <c r="I380" s="4" t="n">
        <f aca="false">IF(G380="",Strategies!$B$8,G380)</f>
        <v>6700</v>
      </c>
      <c r="J380" s="4" t="n">
        <f aca="false">IF(G380="",IFERROR(VLOOKUP(E380,Strategies!$A$26:$G$35,7,FALSE()),Strategies!$B$8),G380)</f>
        <v>6700</v>
      </c>
      <c r="K380" s="3" t="n">
        <f aca="false">IF(G380="",1,0)</f>
        <v>0</v>
      </c>
      <c r="L380" s="3" t="n">
        <f aca="false">Clean!H380</f>
        <v>5</v>
      </c>
      <c r="M380" s="5" t="n">
        <f aca="false">Clean!I380</f>
        <v>44147</v>
      </c>
      <c r="N380" s="3" t="n">
        <f aca="false">IF(L380="",IF(M380="",Strategies!$B$6,DATEDIF(M380,DATE(2026,9,13),"y")),L380)</f>
        <v>5</v>
      </c>
      <c r="O380" s="2" t="str">
        <f aca="false">IF(L380&lt;&gt;"","observed",IF(M380&lt;&gt;"","derived from date","median (fallback)"))</f>
        <v>observed</v>
      </c>
      <c r="P380" s="4" t="n">
        <f aca="false">Clean!M380</f>
        <v>0</v>
      </c>
      <c r="Q380" s="4" t="n">
        <f aca="false">IF(P380="",Strategies!$B$9,P380)</f>
        <v>0</v>
      </c>
      <c r="R380" s="3" t="n">
        <f aca="false">IF(P380="",1,0)</f>
        <v>0</v>
      </c>
      <c r="S380" s="3" t="n">
        <f aca="false">Clean!U380</f>
        <v>511</v>
      </c>
      <c r="T380" s="3" t="n">
        <f aca="false">IF(S380="",Strategies!$B$10,S380)</f>
        <v>511</v>
      </c>
      <c r="U380" s="2" t="str">
        <f aca="false">Clean!J380</f>
        <v>Online Banking</v>
      </c>
      <c r="V380" s="2" t="str">
        <f aca="false">IF(U380="",Strategies!$B$11,U380)</f>
        <v>Online Banking</v>
      </c>
      <c r="W380" s="2" t="str">
        <f aca="false">IF(U380="","Unknown",U380)</f>
        <v>Online Banking</v>
      </c>
      <c r="X380" s="4" t="n">
        <f aca="false">Clean!Q380</f>
        <v>1500</v>
      </c>
      <c r="Y380" s="4" t="n">
        <f aca="false">Clean!R380</f>
        <v>374.19</v>
      </c>
      <c r="Z380" s="4" t="n">
        <f aca="false">IF(X380="",IF(Y380="",0,""),X380)</f>
        <v>1500</v>
      </c>
      <c r="AA380" s="4" t="n">
        <f aca="false">IF(Y380="",IF(X380="",0,IF(X380=0,0,ROUND(X380*Strategies!$B$12,2))),Y380)</f>
        <v>374.19</v>
      </c>
      <c r="AB380" s="2" t="str">
        <f aca="false">IF(AND(X380="",Y380=""),"no card (structural)",IF(X380="","limit missing – verify",IF(Y380="","spend imputed by ratio","complete")))</f>
        <v>complete</v>
      </c>
      <c r="AC380" s="4" t="n">
        <f aca="false">Clean!S380</f>
        <v>0</v>
      </c>
      <c r="AD380" s="4" t="n">
        <f aca="false">Clean!T380</f>
        <v>0</v>
      </c>
      <c r="AE380" s="4" t="n">
        <f aca="false">IF(AC380="",IF(AD380="",0,""),AC380)</f>
        <v>0</v>
      </c>
      <c r="AF380" s="4" t="n">
        <f aca="false">IF(AD380="",IF(AC380="",0,IF(AC380=0,0,ROUND(AC380*Strategies!$B$13,0))),AD380)</f>
        <v>0</v>
      </c>
      <c r="AG380" s="3" t="n">
        <f aca="false">Clean!V380</f>
        <v>1</v>
      </c>
      <c r="AH380" s="3" t="n">
        <f aca="false">IF(AG380="",0,AG380)</f>
        <v>1</v>
      </c>
      <c r="AI380" s="3" t="n">
        <f aca="false">IF(AG380="",1,0)</f>
        <v>0</v>
      </c>
      <c r="AJ380" s="3" t="n">
        <f aca="false">Missing_Matrix!W380</f>
        <v>0</v>
      </c>
      <c r="AK380" s="2" t="str">
        <f aca="false">IF(AJ380=0,"keep","drop")</f>
        <v>keep</v>
      </c>
      <c r="AL380" s="2" t="str">
        <f aca="false">IF(Missing_Matrix!B380+Missing_Matrix!G380+Missing_Matrix!H380+Missing_Matrix!J380+Missing_Matrix!K380+Missing_Matrix!L380+Missing_Matrix!M380+Missing_Matrix!U380=0,"keep","drop")</f>
        <v>keep</v>
      </c>
    </row>
    <row r="381" customFormat="false" ht="15" hidden="false" customHeight="false" outlineLevel="0" collapsed="false">
      <c r="A381" s="2" t="str">
        <f aca="false">Clean!A381</f>
        <v>CL00380</v>
      </c>
      <c r="B381" s="3" t="n">
        <f aca="false">Clean!B381</f>
        <v>45</v>
      </c>
      <c r="C381" s="3" t="n">
        <f aca="false">IF(B381="",Strategies!$B$5,B381)</f>
        <v>45</v>
      </c>
      <c r="D381" s="3" t="n">
        <f aca="false">IF(B381="",1,0)</f>
        <v>0</v>
      </c>
      <c r="E381" s="2" t="str">
        <f aca="false">Clean!E381</f>
        <v>Manual worker</v>
      </c>
      <c r="F381" s="2" t="str">
        <f aca="false">IF(E381="","Unknown",E381)</f>
        <v>Manual worker</v>
      </c>
      <c r="G381" s="4" t="n">
        <f aca="false">Clean!G381</f>
        <v>36700</v>
      </c>
      <c r="H381" s="4" t="n">
        <f aca="false">IF(G381="",Strategies!$B$7,G381)</f>
        <v>36700</v>
      </c>
      <c r="I381" s="4" t="n">
        <f aca="false">IF(G381="",Strategies!$B$8,G381)</f>
        <v>36700</v>
      </c>
      <c r="J381" s="4" t="n">
        <f aca="false">IF(G381="",IFERROR(VLOOKUP(E381,Strategies!$A$26:$G$35,7,FALSE()),Strategies!$B$8),G381)</f>
        <v>36700</v>
      </c>
      <c r="K381" s="3" t="n">
        <f aca="false">IF(G381="",1,0)</f>
        <v>0</v>
      </c>
      <c r="L381" s="3" t="str">
        <f aca="false">Clean!H381</f>
        <v/>
      </c>
      <c r="M381" s="5" t="n">
        <f aca="false">Clean!I381</f>
        <v>40283</v>
      </c>
      <c r="N381" s="3" t="n">
        <f aca="false">IF(L381="",IF(M381="",Strategies!$B$6,DATEDIF(M381,DATE(2026,9,13),"y")),L381)</f>
        <v>16</v>
      </c>
      <c r="O381" s="2" t="str">
        <f aca="false">IF(L381&lt;&gt;"","observed",IF(M381&lt;&gt;"","derived from date","median (fallback)"))</f>
        <v>derived from date</v>
      </c>
      <c r="P381" s="4" t="n">
        <f aca="false">Clean!M381</f>
        <v>13831.02</v>
      </c>
      <c r="Q381" s="4" t="n">
        <f aca="false">IF(P381="",Strategies!$B$9,P381)</f>
        <v>13831.02</v>
      </c>
      <c r="R381" s="3" t="n">
        <f aca="false">IF(P381="",1,0)</f>
        <v>0</v>
      </c>
      <c r="S381" s="3" t="n">
        <f aca="false">Clean!U381</f>
        <v>736</v>
      </c>
      <c r="T381" s="3" t="n">
        <f aca="false">IF(S381="",Strategies!$B$10,S381)</f>
        <v>736</v>
      </c>
      <c r="U381" s="2" t="str">
        <f aca="false">Clean!J381</f>
        <v>Phone</v>
      </c>
      <c r="V381" s="2" t="str">
        <f aca="false">IF(U381="",Strategies!$B$11,U381)</f>
        <v>Phone</v>
      </c>
      <c r="W381" s="2" t="str">
        <f aca="false">IF(U381="","Unknown",U381)</f>
        <v>Phone</v>
      </c>
      <c r="X381" s="4" t="n">
        <f aca="false">Clean!Q381</f>
        <v>7000</v>
      </c>
      <c r="Y381" s="4" t="n">
        <f aca="false">Clean!R381</f>
        <v>2574.25</v>
      </c>
      <c r="Z381" s="4" t="n">
        <f aca="false">IF(X381="",IF(Y381="",0,""),X381)</f>
        <v>7000</v>
      </c>
      <c r="AA381" s="4" t="n">
        <f aca="false">IF(Y381="",IF(X381="",0,IF(X381=0,0,ROUND(X381*Strategies!$B$12,2))),Y381)</f>
        <v>2574.25</v>
      </c>
      <c r="AB381" s="2" t="str">
        <f aca="false">IF(AND(X381="",Y381=""),"no card (structural)",IF(X381="","limit missing – verify",IF(Y381="","spend imputed by ratio","complete")))</f>
        <v>complete</v>
      </c>
      <c r="AC381" s="4" t="n">
        <f aca="false">Clean!S381</f>
        <v>0</v>
      </c>
      <c r="AD381" s="4" t="n">
        <f aca="false">Clean!T381</f>
        <v>0</v>
      </c>
      <c r="AE381" s="4" t="n">
        <f aca="false">IF(AC381="",IF(AD381="",0,""),AC381)</f>
        <v>0</v>
      </c>
      <c r="AF381" s="4" t="n">
        <f aca="false">IF(AD381="",IF(AC381="",0,IF(AC381=0,0,ROUND(AC381*Strategies!$B$13,0))),AD381)</f>
        <v>0</v>
      </c>
      <c r="AG381" s="3" t="str">
        <f aca="false">Clean!V381</f>
        <v/>
      </c>
      <c r="AH381" s="3" t="n">
        <f aca="false">IF(AG381="",0,AG381)</f>
        <v>0</v>
      </c>
      <c r="AI381" s="3" t="n">
        <f aca="false">IF(AG381="",1,0)</f>
        <v>1</v>
      </c>
      <c r="AJ381" s="3" t="n">
        <f aca="false">Missing_Matrix!W381</f>
        <v>2</v>
      </c>
      <c r="AK381" s="2" t="str">
        <f aca="false">IF(AJ381=0,"keep","drop")</f>
        <v>drop</v>
      </c>
      <c r="AL381" s="2" t="str">
        <f aca="false">IF(Missing_Matrix!B381+Missing_Matrix!G381+Missing_Matrix!H381+Missing_Matrix!J381+Missing_Matrix!K381+Missing_Matrix!L381+Missing_Matrix!M381+Missing_Matrix!U381=0,"keep","drop")</f>
        <v>drop</v>
      </c>
    </row>
    <row r="382" customFormat="false" ht="15" hidden="false" customHeight="false" outlineLevel="0" collapsed="false">
      <c r="A382" s="2" t="str">
        <f aca="false">Clean!A382</f>
        <v>CL00381</v>
      </c>
      <c r="B382" s="3" t="n">
        <f aca="false">Clean!B382</f>
        <v>43</v>
      </c>
      <c r="C382" s="3" t="n">
        <f aca="false">IF(B382="",Strategies!$B$5,B382)</f>
        <v>43</v>
      </c>
      <c r="D382" s="3" t="n">
        <f aca="false">IF(B382="",1,0)</f>
        <v>0</v>
      </c>
      <c r="E382" s="2" t="str">
        <f aca="false">Clean!E382</f>
        <v>Teacher</v>
      </c>
      <c r="F382" s="2" t="str">
        <f aca="false">IF(E382="","Unknown",E382)</f>
        <v>Teacher</v>
      </c>
      <c r="G382" s="4" t="n">
        <f aca="false">Clean!G382</f>
        <v>22100</v>
      </c>
      <c r="H382" s="4" t="n">
        <f aca="false">IF(G382="",Strategies!$B$7,G382)</f>
        <v>22100</v>
      </c>
      <c r="I382" s="4" t="n">
        <f aca="false">IF(G382="",Strategies!$B$8,G382)</f>
        <v>22100</v>
      </c>
      <c r="J382" s="4" t="n">
        <f aca="false">IF(G382="",IFERROR(VLOOKUP(E382,Strategies!$A$26:$G$35,7,FALSE()),Strategies!$B$8),G382)</f>
        <v>22100</v>
      </c>
      <c r="K382" s="3" t="n">
        <f aca="false">IF(G382="",1,0)</f>
        <v>0</v>
      </c>
      <c r="L382" s="3" t="n">
        <f aca="false">Clean!H382</f>
        <v>9</v>
      </c>
      <c r="M382" s="5" t="n">
        <f aca="false">Clean!I382</f>
        <v>42803</v>
      </c>
      <c r="N382" s="3" t="n">
        <f aca="false">IF(L382="",IF(M382="",Strategies!$B$6,DATEDIF(M382,DATE(2026,9,13),"y")),L382)</f>
        <v>9</v>
      </c>
      <c r="O382" s="2" t="str">
        <f aca="false">IF(L382&lt;&gt;"","observed",IF(M382&lt;&gt;"","derived from date","median (fallback)"))</f>
        <v>observed</v>
      </c>
      <c r="P382" s="4" t="n">
        <f aca="false">Clean!M382</f>
        <v>16370.9</v>
      </c>
      <c r="Q382" s="4" t="n">
        <f aca="false">IF(P382="",Strategies!$B$9,P382)</f>
        <v>16370.9</v>
      </c>
      <c r="R382" s="3" t="n">
        <f aca="false">IF(P382="",1,0)</f>
        <v>0</v>
      </c>
      <c r="S382" s="3" t="n">
        <f aca="false">Clean!U382</f>
        <v>645</v>
      </c>
      <c r="T382" s="3" t="n">
        <f aca="false">IF(S382="",Strategies!$B$10,S382)</f>
        <v>645</v>
      </c>
      <c r="U382" s="2" t="str">
        <f aca="false">Clean!J382</f>
        <v>Phone</v>
      </c>
      <c r="V382" s="2" t="str">
        <f aca="false">IF(U382="",Strategies!$B$11,U382)</f>
        <v>Phone</v>
      </c>
      <c r="W382" s="2" t="str">
        <f aca="false">IF(U382="","Unknown",U382)</f>
        <v>Phone</v>
      </c>
      <c r="X382" s="4" t="n">
        <f aca="false">Clean!Q382</f>
        <v>4000</v>
      </c>
      <c r="Y382" s="4" t="n">
        <f aca="false">Clean!R382</f>
        <v>146.45</v>
      </c>
      <c r="Z382" s="4" t="n">
        <f aca="false">IF(X382="",IF(Y382="",0,""),X382)</f>
        <v>4000</v>
      </c>
      <c r="AA382" s="4" t="n">
        <f aca="false">IF(Y382="",IF(X382="",0,IF(X382=0,0,ROUND(X382*Strategies!$B$12,2))),Y382)</f>
        <v>146.45</v>
      </c>
      <c r="AB382" s="2" t="str">
        <f aca="false">IF(AND(X382="",Y382=""),"no card (structural)",IF(X382="","limit missing – verify",IF(Y382="","spend imputed by ratio","complete")))</f>
        <v>complete</v>
      </c>
      <c r="AC382" s="4" t="n">
        <f aca="false">Clean!S382</f>
        <v>0</v>
      </c>
      <c r="AD382" s="4" t="n">
        <f aca="false">Clean!T382</f>
        <v>0</v>
      </c>
      <c r="AE382" s="4" t="n">
        <f aca="false">IF(AC382="",IF(AD382="",0,""),AC382)</f>
        <v>0</v>
      </c>
      <c r="AF382" s="4" t="n">
        <f aca="false">IF(AD382="",IF(AC382="",0,IF(AC382=0,0,ROUND(AC382*Strategies!$B$13,0))),AD382)</f>
        <v>0</v>
      </c>
      <c r="AG382" s="3" t="n">
        <f aca="false">Clean!V382</f>
        <v>0</v>
      </c>
      <c r="AH382" s="3" t="n">
        <f aca="false">IF(AG382="",0,AG382)</f>
        <v>0</v>
      </c>
      <c r="AI382" s="3" t="n">
        <f aca="false">IF(AG382="",1,0)</f>
        <v>0</v>
      </c>
      <c r="AJ382" s="3" t="n">
        <f aca="false">Missing_Matrix!W382</f>
        <v>0</v>
      </c>
      <c r="AK382" s="2" t="str">
        <f aca="false">IF(AJ382=0,"keep","drop")</f>
        <v>keep</v>
      </c>
      <c r="AL382" s="2" t="str">
        <f aca="false">IF(Missing_Matrix!B382+Missing_Matrix!G382+Missing_Matrix!H382+Missing_Matrix!J382+Missing_Matrix!K382+Missing_Matrix!L382+Missing_Matrix!M382+Missing_Matrix!U382=0,"keep","drop")</f>
        <v>keep</v>
      </c>
    </row>
    <row r="383" customFormat="false" ht="15" hidden="false" customHeight="false" outlineLevel="0" collapsed="false">
      <c r="A383" s="2" t="str">
        <f aca="false">Clean!A383</f>
        <v>CL00382</v>
      </c>
      <c r="B383" s="3" t="n">
        <f aca="false">Clean!B383</f>
        <v>50</v>
      </c>
      <c r="C383" s="3" t="n">
        <f aca="false">IF(B383="",Strategies!$B$5,B383)</f>
        <v>50</v>
      </c>
      <c r="D383" s="3" t="n">
        <f aca="false">IF(B383="",1,0)</f>
        <v>0</v>
      </c>
      <c r="E383" s="2" t="str">
        <f aca="false">Clean!E383</f>
        <v>Employee</v>
      </c>
      <c r="F383" s="2" t="str">
        <f aca="false">IF(E383="","Unknown",E383)</f>
        <v>Employee</v>
      </c>
      <c r="G383" s="4" t="n">
        <f aca="false">Clean!G383</f>
        <v>20200</v>
      </c>
      <c r="H383" s="4" t="n">
        <f aca="false">IF(G383="",Strategies!$B$7,G383)</f>
        <v>20200</v>
      </c>
      <c r="I383" s="4" t="n">
        <f aca="false">IF(G383="",Strategies!$B$8,G383)</f>
        <v>20200</v>
      </c>
      <c r="J383" s="4" t="n">
        <f aca="false">IF(G383="",IFERROR(VLOOKUP(E383,Strategies!$A$26:$G$35,7,FALSE()),Strategies!$B$8),G383)</f>
        <v>20200</v>
      </c>
      <c r="K383" s="3" t="n">
        <f aca="false">IF(G383="",1,0)</f>
        <v>0</v>
      </c>
      <c r="L383" s="3" t="n">
        <f aca="false">Clean!H383</f>
        <v>10</v>
      </c>
      <c r="M383" s="5" t="n">
        <f aca="false">Clean!I383</f>
        <v>42335</v>
      </c>
      <c r="N383" s="3" t="n">
        <f aca="false">IF(L383="",IF(M383="",Strategies!$B$6,DATEDIF(M383,DATE(2026,9,13),"y")),L383)</f>
        <v>10</v>
      </c>
      <c r="O383" s="2" t="str">
        <f aca="false">IF(L383&lt;&gt;"","observed",IF(M383&lt;&gt;"","derived from date","median (fallback)"))</f>
        <v>observed</v>
      </c>
      <c r="P383" s="4" t="n">
        <f aca="false">Clean!M383</f>
        <v>12450.15</v>
      </c>
      <c r="Q383" s="4" t="n">
        <f aca="false">IF(P383="",Strategies!$B$9,P383)</f>
        <v>12450.15</v>
      </c>
      <c r="R383" s="3" t="n">
        <f aca="false">IF(P383="",1,0)</f>
        <v>0</v>
      </c>
      <c r="S383" s="3" t="n">
        <f aca="false">Clean!U383</f>
        <v>594</v>
      </c>
      <c r="T383" s="3" t="n">
        <f aca="false">IF(S383="",Strategies!$B$10,S383)</f>
        <v>594</v>
      </c>
      <c r="U383" s="2" t="str">
        <f aca="false">Clean!J383</f>
        <v>App</v>
      </c>
      <c r="V383" s="2" t="str">
        <f aca="false">IF(U383="",Strategies!$B$11,U383)</f>
        <v>App</v>
      </c>
      <c r="W383" s="2" t="str">
        <f aca="false">IF(U383="","Unknown",U383)</f>
        <v>App</v>
      </c>
      <c r="X383" s="4" t="n">
        <f aca="false">Clean!Q383</f>
        <v>4000</v>
      </c>
      <c r="Y383" s="4" t="n">
        <f aca="false">Clean!R383</f>
        <v>176.43</v>
      </c>
      <c r="Z383" s="4" t="n">
        <f aca="false">IF(X383="",IF(Y383="",0,""),X383)</f>
        <v>4000</v>
      </c>
      <c r="AA383" s="4" t="n">
        <f aca="false">IF(Y383="",IF(X383="",0,IF(X383=0,0,ROUND(X383*Strategies!$B$12,2))),Y383)</f>
        <v>176.43</v>
      </c>
      <c r="AB383" s="2" t="str">
        <f aca="false">IF(AND(X383="",Y383=""),"no card (structural)",IF(X383="","limit missing – verify",IF(Y383="","spend imputed by ratio","complete")))</f>
        <v>complete</v>
      </c>
      <c r="AC383" s="4" t="n">
        <f aca="false">Clean!S383</f>
        <v>0</v>
      </c>
      <c r="AD383" s="4" t="n">
        <f aca="false">Clean!T383</f>
        <v>0</v>
      </c>
      <c r="AE383" s="4" t="n">
        <f aca="false">IF(AC383="",IF(AD383="",0,""),AC383)</f>
        <v>0</v>
      </c>
      <c r="AF383" s="4" t="n">
        <f aca="false">IF(AD383="",IF(AC383="",0,IF(AC383=0,0,ROUND(AC383*Strategies!$B$13,0))),AD383)</f>
        <v>0</v>
      </c>
      <c r="AG383" s="3" t="n">
        <f aca="false">Clean!V383</f>
        <v>0</v>
      </c>
      <c r="AH383" s="3" t="n">
        <f aca="false">IF(AG383="",0,AG383)</f>
        <v>0</v>
      </c>
      <c r="AI383" s="3" t="n">
        <f aca="false">IF(AG383="",1,0)</f>
        <v>0</v>
      </c>
      <c r="AJ383" s="3" t="n">
        <f aca="false">Missing_Matrix!W383</f>
        <v>0</v>
      </c>
      <c r="AK383" s="2" t="str">
        <f aca="false">IF(AJ383=0,"keep","drop")</f>
        <v>keep</v>
      </c>
      <c r="AL383" s="2" t="str">
        <f aca="false">IF(Missing_Matrix!B383+Missing_Matrix!G383+Missing_Matrix!H383+Missing_Matrix!J383+Missing_Matrix!K383+Missing_Matrix!L383+Missing_Matrix!M383+Missing_Matrix!U383=0,"keep","drop")</f>
        <v>keep</v>
      </c>
    </row>
    <row r="384" customFormat="false" ht="15" hidden="false" customHeight="false" outlineLevel="0" collapsed="false">
      <c r="A384" s="2" t="str">
        <f aca="false">Clean!A384</f>
        <v>CL00383</v>
      </c>
      <c r="B384" s="3" t="n">
        <f aca="false">Clean!B384</f>
        <v>50</v>
      </c>
      <c r="C384" s="3" t="n">
        <f aca="false">IF(B384="",Strategies!$B$5,B384)</f>
        <v>50</v>
      </c>
      <c r="D384" s="3" t="n">
        <f aca="false">IF(B384="",1,0)</f>
        <v>0</v>
      </c>
      <c r="E384" s="2" t="str">
        <f aca="false">Clean!E384</f>
        <v/>
      </c>
      <c r="F384" s="2" t="str">
        <f aca="false">IF(E384="","Unknown",E384)</f>
        <v>Unknown</v>
      </c>
      <c r="G384" s="4" t="str">
        <f aca="false">Clean!G384</f>
        <v/>
      </c>
      <c r="H384" s="4" t="n">
        <f aca="false">IF(G384="",Strategies!$B$7,G384)</f>
        <v>34752</v>
      </c>
      <c r="I384" s="4" t="n">
        <f aca="false">IF(G384="",Strategies!$B$8,G384)</f>
        <v>29500</v>
      </c>
      <c r="J384" s="4" t="n">
        <f aca="false">IF(G384="",IFERROR(VLOOKUP(E384,Strategies!$A$26:$G$35,7,FALSE()),Strategies!$B$8),G384)</f>
        <v>29500</v>
      </c>
      <c r="K384" s="3" t="n">
        <f aca="false">IF(G384="",1,0)</f>
        <v>1</v>
      </c>
      <c r="L384" s="3" t="n">
        <f aca="false">Clean!H384</f>
        <v>24</v>
      </c>
      <c r="M384" s="5" t="n">
        <f aca="false">Clean!I384</f>
        <v>37278</v>
      </c>
      <c r="N384" s="3" t="n">
        <f aca="false">IF(L384="",IF(M384="",Strategies!$B$6,DATEDIF(M384,DATE(2026,9,13),"y")),L384)</f>
        <v>24</v>
      </c>
      <c r="O384" s="2" t="str">
        <f aca="false">IF(L384&lt;&gt;"","observed",IF(M384&lt;&gt;"","derived from date","median (fallback)"))</f>
        <v>observed</v>
      </c>
      <c r="P384" s="4" t="n">
        <f aca="false">Clean!M384</f>
        <v>0</v>
      </c>
      <c r="Q384" s="4" t="n">
        <f aca="false">IF(P384="",Strategies!$B$9,P384)</f>
        <v>0</v>
      </c>
      <c r="R384" s="3" t="n">
        <f aca="false">IF(P384="",1,0)</f>
        <v>0</v>
      </c>
      <c r="S384" s="3" t="n">
        <f aca="false">Clean!U384</f>
        <v>625</v>
      </c>
      <c r="T384" s="3" t="n">
        <f aca="false">IF(S384="",Strategies!$B$10,S384)</f>
        <v>625</v>
      </c>
      <c r="U384" s="2" t="str">
        <f aca="false">Clean!J384</f>
        <v>Online Banking</v>
      </c>
      <c r="V384" s="2" t="str">
        <f aca="false">IF(U384="",Strategies!$B$11,U384)</f>
        <v>Online Banking</v>
      </c>
      <c r="W384" s="2" t="str">
        <f aca="false">IF(U384="","Unknown",U384)</f>
        <v>Online Banking</v>
      </c>
      <c r="X384" s="4" t="str">
        <f aca="false">Clean!Q384</f>
        <v/>
      </c>
      <c r="Y384" s="4" t="str">
        <f aca="false">Clean!R384</f>
        <v/>
      </c>
      <c r="Z384" s="4" t="n">
        <f aca="false">IF(X384="",IF(Y384="",0,""),X384)</f>
        <v>0</v>
      </c>
      <c r="AA384" s="4" t="n">
        <f aca="false">IF(Y384="",IF(X384="",0,IF(X384=0,0,ROUND(X384*Strategies!$B$12,2))),Y384)</f>
        <v>0</v>
      </c>
      <c r="AB384" s="2" t="str">
        <f aca="false">IF(AND(X384="",Y384=""),"no card (structural)",IF(X384="","limit missing – verify",IF(Y384="","spend imputed by ratio","complete")))</f>
        <v>no card (structural)</v>
      </c>
      <c r="AC384" s="4" t="n">
        <f aca="false">Clean!S384</f>
        <v>0</v>
      </c>
      <c r="AD384" s="4" t="n">
        <f aca="false">Clean!T384</f>
        <v>0</v>
      </c>
      <c r="AE384" s="4" t="n">
        <f aca="false">IF(AC384="",IF(AD384="",0,""),AC384)</f>
        <v>0</v>
      </c>
      <c r="AF384" s="4" t="n">
        <f aca="false">IF(AD384="",IF(AC384="",0,IF(AC384=0,0,ROUND(AC384*Strategies!$B$13,0))),AD384)</f>
        <v>0</v>
      </c>
      <c r="AG384" s="3" t="str">
        <f aca="false">Clean!V384</f>
        <v/>
      </c>
      <c r="AH384" s="3" t="n">
        <f aca="false">IF(AG384="",0,AG384)</f>
        <v>0</v>
      </c>
      <c r="AI384" s="3" t="n">
        <f aca="false">IF(AG384="",1,0)</f>
        <v>1</v>
      </c>
      <c r="AJ384" s="3" t="n">
        <f aca="false">Missing_Matrix!W384</f>
        <v>5</v>
      </c>
      <c r="AK384" s="2" t="str">
        <f aca="false">IF(AJ384=0,"keep","drop")</f>
        <v>drop</v>
      </c>
      <c r="AL384" s="2" t="str">
        <f aca="false">IF(Missing_Matrix!B384+Missing_Matrix!G384+Missing_Matrix!H384+Missing_Matrix!J384+Missing_Matrix!K384+Missing_Matrix!L384+Missing_Matrix!M384+Missing_Matrix!U384=0,"keep","drop")</f>
        <v>drop</v>
      </c>
    </row>
    <row r="385" customFormat="false" ht="15" hidden="false" customHeight="false" outlineLevel="0" collapsed="false">
      <c r="A385" s="2" t="str">
        <f aca="false">Clean!A385</f>
        <v>CL00384</v>
      </c>
      <c r="B385" s="3" t="n">
        <f aca="false">Clean!B385</f>
        <v>48</v>
      </c>
      <c r="C385" s="3" t="n">
        <f aca="false">IF(B385="",Strategies!$B$5,B385)</f>
        <v>48</v>
      </c>
      <c r="D385" s="3" t="n">
        <f aca="false">IF(B385="",1,0)</f>
        <v>0</v>
      </c>
      <c r="E385" s="2" t="str">
        <f aca="false">Clean!E385</f>
        <v>Employee</v>
      </c>
      <c r="F385" s="2" t="str">
        <f aca="false">IF(E385="","Unknown",E385)</f>
        <v>Employee</v>
      </c>
      <c r="G385" s="4" t="n">
        <f aca="false">Clean!G385</f>
        <v>30500</v>
      </c>
      <c r="H385" s="4" t="n">
        <f aca="false">IF(G385="",Strategies!$B$7,G385)</f>
        <v>30500</v>
      </c>
      <c r="I385" s="4" t="n">
        <f aca="false">IF(G385="",Strategies!$B$8,G385)</f>
        <v>30500</v>
      </c>
      <c r="J385" s="4" t="n">
        <f aca="false">IF(G385="",IFERROR(VLOOKUP(E385,Strategies!$A$26:$G$35,7,FALSE()),Strategies!$B$8),G385)</f>
        <v>30500</v>
      </c>
      <c r="K385" s="3" t="n">
        <f aca="false">IF(G385="",1,0)</f>
        <v>0</v>
      </c>
      <c r="L385" s="3" t="n">
        <f aca="false">Clean!H385</f>
        <v>2</v>
      </c>
      <c r="M385" s="5" t="n">
        <f aca="false">Clean!I385</f>
        <v>45304</v>
      </c>
      <c r="N385" s="3" t="n">
        <f aca="false">IF(L385="",IF(M385="",Strategies!$B$6,DATEDIF(M385,DATE(2026,9,13),"y")),L385)</f>
        <v>2</v>
      </c>
      <c r="O385" s="2" t="str">
        <f aca="false">IF(L385&lt;&gt;"","observed",IF(M385&lt;&gt;"","derived from date","median (fallback)"))</f>
        <v>observed</v>
      </c>
      <c r="P385" s="4" t="n">
        <f aca="false">Clean!M385</f>
        <v>3077.86</v>
      </c>
      <c r="Q385" s="4" t="n">
        <f aca="false">IF(P385="",Strategies!$B$9,P385)</f>
        <v>3077.86</v>
      </c>
      <c r="R385" s="3" t="n">
        <f aca="false">IF(P385="",1,0)</f>
        <v>0</v>
      </c>
      <c r="S385" s="3" t="n">
        <f aca="false">Clean!U385</f>
        <v>605</v>
      </c>
      <c r="T385" s="3" t="n">
        <f aca="false">IF(S385="",Strategies!$B$10,S385)</f>
        <v>605</v>
      </c>
      <c r="U385" s="2" t="str">
        <f aca="false">Clean!J385</f>
        <v>Branch</v>
      </c>
      <c r="V385" s="2" t="str">
        <f aca="false">IF(U385="",Strategies!$B$11,U385)</f>
        <v>Branch</v>
      </c>
      <c r="W385" s="2" t="str">
        <f aca="false">IF(U385="","Unknown",U385)</f>
        <v>Branch</v>
      </c>
      <c r="X385" s="4" t="str">
        <f aca="false">Clean!Q385</f>
        <v/>
      </c>
      <c r="Y385" s="4" t="str">
        <f aca="false">Clean!R385</f>
        <v/>
      </c>
      <c r="Z385" s="4" t="n">
        <f aca="false">IF(X385="",IF(Y385="",0,""),X385)</f>
        <v>0</v>
      </c>
      <c r="AA385" s="4" t="n">
        <f aca="false">IF(Y385="",IF(X385="",0,IF(X385=0,0,ROUND(X385*Strategies!$B$12,2))),Y385)</f>
        <v>0</v>
      </c>
      <c r="AB385" s="2" t="str">
        <f aca="false">IF(AND(X385="",Y385=""),"no card (structural)",IF(X385="","limit missing – verify",IF(Y385="","spend imputed by ratio","complete")))</f>
        <v>no card (structural)</v>
      </c>
      <c r="AC385" s="4" t="n">
        <f aca="false">Clean!S385</f>
        <v>151000</v>
      </c>
      <c r="AD385" s="4" t="n">
        <f aca="false">Clean!T385</f>
        <v>1100</v>
      </c>
      <c r="AE385" s="4" t="n">
        <f aca="false">IF(AC385="",IF(AD385="",0,""),AC385)</f>
        <v>151000</v>
      </c>
      <c r="AF385" s="4" t="n">
        <f aca="false">IF(AD385="",IF(AC385="",0,IF(AC385=0,0,ROUND(AC385*Strategies!$B$13,0))),AD385)</f>
        <v>1100</v>
      </c>
      <c r="AG385" s="3" t="n">
        <f aca="false">Clean!V385</f>
        <v>0</v>
      </c>
      <c r="AH385" s="3" t="n">
        <f aca="false">IF(AG385="",0,AG385)</f>
        <v>0</v>
      </c>
      <c r="AI385" s="3" t="n">
        <f aca="false">IF(AG385="",1,0)</f>
        <v>0</v>
      </c>
      <c r="AJ385" s="3" t="n">
        <f aca="false">Missing_Matrix!W385</f>
        <v>2</v>
      </c>
      <c r="AK385" s="2" t="str">
        <f aca="false">IF(AJ385=0,"keep","drop")</f>
        <v>drop</v>
      </c>
      <c r="AL385" s="2" t="str">
        <f aca="false">IF(Missing_Matrix!B385+Missing_Matrix!G385+Missing_Matrix!H385+Missing_Matrix!J385+Missing_Matrix!K385+Missing_Matrix!L385+Missing_Matrix!M385+Missing_Matrix!U385=0,"keep","drop")</f>
        <v>keep</v>
      </c>
    </row>
    <row r="386" customFormat="false" ht="15" hidden="false" customHeight="false" outlineLevel="0" collapsed="false">
      <c r="A386" s="2" t="str">
        <f aca="false">Clean!A386</f>
        <v>CL00385</v>
      </c>
      <c r="B386" s="3" t="n">
        <f aca="false">Clean!B386</f>
        <v>38</v>
      </c>
      <c r="C386" s="3" t="n">
        <f aca="false">IF(B386="",Strategies!$B$5,B386)</f>
        <v>38</v>
      </c>
      <c r="D386" s="3" t="n">
        <f aca="false">IF(B386="",1,0)</f>
        <v>0</v>
      </c>
      <c r="E386" s="2" t="str">
        <f aca="false">Clean!E386</f>
        <v>Manual worker</v>
      </c>
      <c r="F386" s="2" t="str">
        <f aca="false">IF(E386="","Unknown",E386)</f>
        <v>Manual worker</v>
      </c>
      <c r="G386" s="4" t="n">
        <f aca="false">Clean!G386</f>
        <v>47400</v>
      </c>
      <c r="H386" s="4" t="n">
        <f aca="false">IF(G386="",Strategies!$B$7,G386)</f>
        <v>47400</v>
      </c>
      <c r="I386" s="4" t="n">
        <f aca="false">IF(G386="",Strategies!$B$8,G386)</f>
        <v>47400</v>
      </c>
      <c r="J386" s="4" t="n">
        <f aca="false">IF(G386="",IFERROR(VLOOKUP(E386,Strategies!$A$26:$G$35,7,FALSE()),Strategies!$B$8),G386)</f>
        <v>47400</v>
      </c>
      <c r="K386" s="3" t="n">
        <f aca="false">IF(G386="",1,0)</f>
        <v>0</v>
      </c>
      <c r="L386" s="3" t="n">
        <f aca="false">Clean!H386</f>
        <v>5</v>
      </c>
      <c r="M386" s="5" t="n">
        <f aca="false">Clean!I386</f>
        <v>44427</v>
      </c>
      <c r="N386" s="3" t="n">
        <f aca="false">IF(L386="",IF(M386="",Strategies!$B$6,DATEDIF(M386,DATE(2026,9,13),"y")),L386)</f>
        <v>5</v>
      </c>
      <c r="O386" s="2" t="str">
        <f aca="false">IF(L386&lt;&gt;"","observed",IF(M386&lt;&gt;"","derived from date","median (fallback)"))</f>
        <v>observed</v>
      </c>
      <c r="P386" s="4" t="n">
        <f aca="false">Clean!M386</f>
        <v>0</v>
      </c>
      <c r="Q386" s="4" t="n">
        <f aca="false">IF(P386="",Strategies!$B$9,P386)</f>
        <v>0</v>
      </c>
      <c r="R386" s="3" t="n">
        <f aca="false">IF(P386="",1,0)</f>
        <v>0</v>
      </c>
      <c r="S386" s="3" t="n">
        <f aca="false">Clean!U386</f>
        <v>676</v>
      </c>
      <c r="T386" s="3" t="n">
        <f aca="false">IF(S386="",Strategies!$B$10,S386)</f>
        <v>676</v>
      </c>
      <c r="U386" s="2" t="str">
        <f aca="false">Clean!J386</f>
        <v>Online Banking</v>
      </c>
      <c r="V386" s="2" t="str">
        <f aca="false">IF(U386="",Strategies!$B$11,U386)</f>
        <v>Online Banking</v>
      </c>
      <c r="W386" s="2" t="str">
        <f aca="false">IF(U386="","Unknown",U386)</f>
        <v>Online Banking</v>
      </c>
      <c r="X386" s="4" t="n">
        <f aca="false">Clean!Q386</f>
        <v>10000</v>
      </c>
      <c r="Y386" s="4" t="n">
        <f aca="false">Clean!R386</f>
        <v>1583.58</v>
      </c>
      <c r="Z386" s="4" t="n">
        <f aca="false">IF(X386="",IF(Y386="",0,""),X386)</f>
        <v>10000</v>
      </c>
      <c r="AA386" s="4" t="n">
        <f aca="false">IF(Y386="",IF(X386="",0,IF(X386=0,0,ROUND(X386*Strategies!$B$12,2))),Y386)</f>
        <v>1583.58</v>
      </c>
      <c r="AB386" s="2" t="str">
        <f aca="false">IF(AND(X386="",Y386=""),"no card (structural)",IF(X386="","limit missing – verify",IF(Y386="","spend imputed by ratio","complete")))</f>
        <v>complete</v>
      </c>
      <c r="AC386" s="4" t="str">
        <f aca="false">Clean!S386</f>
        <v/>
      </c>
      <c r="AD386" s="4" t="str">
        <f aca="false">Clean!T386</f>
        <v/>
      </c>
      <c r="AE386" s="4" t="n">
        <f aca="false">IF(AC386="",IF(AD386="",0,""),AC386)</f>
        <v>0</v>
      </c>
      <c r="AF386" s="4" t="n">
        <f aca="false">IF(AD386="",IF(AC386="",0,IF(AC386=0,0,ROUND(AC386*Strategies!$B$13,0))),AD386)</f>
        <v>0</v>
      </c>
      <c r="AG386" s="3" t="n">
        <f aca="false">Clean!V386</f>
        <v>0</v>
      </c>
      <c r="AH386" s="3" t="n">
        <f aca="false">IF(AG386="",0,AG386)</f>
        <v>0</v>
      </c>
      <c r="AI386" s="3" t="n">
        <f aca="false">IF(AG386="",1,0)</f>
        <v>0</v>
      </c>
      <c r="AJ386" s="3" t="n">
        <f aca="false">Missing_Matrix!W386</f>
        <v>2</v>
      </c>
      <c r="AK386" s="2" t="str">
        <f aca="false">IF(AJ386=0,"keep","drop")</f>
        <v>drop</v>
      </c>
      <c r="AL386" s="2" t="str">
        <f aca="false">IF(Missing_Matrix!B386+Missing_Matrix!G386+Missing_Matrix!H386+Missing_Matrix!J386+Missing_Matrix!K386+Missing_Matrix!L386+Missing_Matrix!M386+Missing_Matrix!U386=0,"keep","drop")</f>
        <v>keep</v>
      </c>
    </row>
    <row r="387" customFormat="false" ht="15" hidden="false" customHeight="false" outlineLevel="0" collapsed="false">
      <c r="A387" s="2" t="str">
        <f aca="false">Clean!A387</f>
        <v>CL00386</v>
      </c>
      <c r="B387" s="3" t="n">
        <f aca="false">Clean!B387</f>
        <v>38</v>
      </c>
      <c r="C387" s="3" t="n">
        <f aca="false">IF(B387="",Strategies!$B$5,B387)</f>
        <v>38</v>
      </c>
      <c r="D387" s="3" t="n">
        <f aca="false">IF(B387="",1,0)</f>
        <v>0</v>
      </c>
      <c r="E387" s="2" t="str">
        <f aca="false">Clean!E387</f>
        <v>Manual worker</v>
      </c>
      <c r="F387" s="2" t="str">
        <f aca="false">IF(E387="","Unknown",E387)</f>
        <v>Manual worker</v>
      </c>
      <c r="G387" s="4" t="n">
        <f aca="false">Clean!G387</f>
        <v>16300</v>
      </c>
      <c r="H387" s="4" t="n">
        <f aca="false">IF(G387="",Strategies!$B$7,G387)</f>
        <v>16300</v>
      </c>
      <c r="I387" s="4" t="n">
        <f aca="false">IF(G387="",Strategies!$B$8,G387)</f>
        <v>16300</v>
      </c>
      <c r="J387" s="4" t="n">
        <f aca="false">IF(G387="",IFERROR(VLOOKUP(E387,Strategies!$A$26:$G$35,7,FALSE()),Strategies!$B$8),G387)</f>
        <v>16300</v>
      </c>
      <c r="K387" s="3" t="n">
        <f aca="false">IF(G387="",1,0)</f>
        <v>0</v>
      </c>
      <c r="L387" s="3" t="n">
        <f aca="false">Clean!H387</f>
        <v>15</v>
      </c>
      <c r="M387" s="5" t="n">
        <f aca="false">Clean!I387</f>
        <v>40693</v>
      </c>
      <c r="N387" s="3" t="n">
        <f aca="false">IF(L387="",IF(M387="",Strategies!$B$6,DATEDIF(M387,DATE(2026,9,13),"y")),L387)</f>
        <v>15</v>
      </c>
      <c r="O387" s="2" t="str">
        <f aca="false">IF(L387&lt;&gt;"","observed",IF(M387&lt;&gt;"","derived from date","median (fallback)"))</f>
        <v>observed</v>
      </c>
      <c r="P387" s="4" t="n">
        <f aca="false">Clean!M387</f>
        <v>38631.69</v>
      </c>
      <c r="Q387" s="4" t="n">
        <f aca="false">IF(P387="",Strategies!$B$9,P387)</f>
        <v>38631.69</v>
      </c>
      <c r="R387" s="3" t="n">
        <f aca="false">IF(P387="",1,0)</f>
        <v>0</v>
      </c>
      <c r="S387" s="3" t="n">
        <f aca="false">Clean!U387</f>
        <v>610</v>
      </c>
      <c r="T387" s="3" t="n">
        <f aca="false">IF(S387="",Strategies!$B$10,S387)</f>
        <v>610</v>
      </c>
      <c r="U387" s="2" t="str">
        <f aca="false">Clean!J387</f>
        <v>Online Banking</v>
      </c>
      <c r="V387" s="2" t="str">
        <f aca="false">IF(U387="",Strategies!$B$11,U387)</f>
        <v>Online Banking</v>
      </c>
      <c r="W387" s="2" t="str">
        <f aca="false">IF(U387="","Unknown",U387)</f>
        <v>Online Banking</v>
      </c>
      <c r="X387" s="4" t="n">
        <f aca="false">Clean!Q387</f>
        <v>2000</v>
      </c>
      <c r="Y387" s="4" t="n">
        <f aca="false">Clean!R387</f>
        <v>1252.1</v>
      </c>
      <c r="Z387" s="4" t="n">
        <f aca="false">IF(X387="",IF(Y387="",0,""),X387)</f>
        <v>2000</v>
      </c>
      <c r="AA387" s="4" t="n">
        <f aca="false">IF(Y387="",IF(X387="",0,IF(X387=0,0,ROUND(X387*Strategies!$B$12,2))),Y387)</f>
        <v>1252.1</v>
      </c>
      <c r="AB387" s="2" t="str">
        <f aca="false">IF(AND(X387="",Y387=""),"no card (structural)",IF(X387="","limit missing – verify",IF(Y387="","spend imputed by ratio","complete")))</f>
        <v>complete</v>
      </c>
      <c r="AC387" s="4" t="str">
        <f aca="false">Clean!S387</f>
        <v/>
      </c>
      <c r="AD387" s="4" t="str">
        <f aca="false">Clean!T387</f>
        <v/>
      </c>
      <c r="AE387" s="4" t="n">
        <f aca="false">IF(AC387="",IF(AD387="",0,""),AC387)</f>
        <v>0</v>
      </c>
      <c r="AF387" s="4" t="n">
        <f aca="false">IF(AD387="",IF(AC387="",0,IF(AC387=0,0,ROUND(AC387*Strategies!$B$13,0))),AD387)</f>
        <v>0</v>
      </c>
      <c r="AG387" s="3" t="n">
        <f aca="false">Clean!V387</f>
        <v>0</v>
      </c>
      <c r="AH387" s="3" t="n">
        <f aca="false">IF(AG387="",0,AG387)</f>
        <v>0</v>
      </c>
      <c r="AI387" s="3" t="n">
        <f aca="false">IF(AG387="",1,0)</f>
        <v>0</v>
      </c>
      <c r="AJ387" s="3" t="n">
        <f aca="false">Missing_Matrix!W387</f>
        <v>2</v>
      </c>
      <c r="AK387" s="2" t="str">
        <f aca="false">IF(AJ387=0,"keep","drop")</f>
        <v>drop</v>
      </c>
      <c r="AL387" s="2" t="str">
        <f aca="false">IF(Missing_Matrix!B387+Missing_Matrix!G387+Missing_Matrix!H387+Missing_Matrix!J387+Missing_Matrix!K387+Missing_Matrix!L387+Missing_Matrix!M387+Missing_Matrix!U387=0,"keep","drop")</f>
        <v>keep</v>
      </c>
    </row>
    <row r="388" customFormat="false" ht="15" hidden="false" customHeight="false" outlineLevel="0" collapsed="false">
      <c r="A388" s="2" t="str">
        <f aca="false">Clean!A388</f>
        <v>CL00387</v>
      </c>
      <c r="B388" s="3" t="n">
        <f aca="false">Clean!B388</f>
        <v>49</v>
      </c>
      <c r="C388" s="3" t="n">
        <f aca="false">IF(B388="",Strategies!$B$5,B388)</f>
        <v>49</v>
      </c>
      <c r="D388" s="3" t="n">
        <f aca="false">IF(B388="",1,0)</f>
        <v>0</v>
      </c>
      <c r="E388" s="2" t="str">
        <f aca="false">Clean!E388</f>
        <v>Self-employed</v>
      </c>
      <c r="F388" s="2" t="str">
        <f aca="false">IF(E388="","Unknown",E388)</f>
        <v>Self-employed</v>
      </c>
      <c r="G388" s="4" t="n">
        <f aca="false">Clean!G388</f>
        <v>38600</v>
      </c>
      <c r="H388" s="4" t="n">
        <f aca="false">IF(G388="",Strategies!$B$7,G388)</f>
        <v>38600</v>
      </c>
      <c r="I388" s="4" t="n">
        <f aca="false">IF(G388="",Strategies!$B$8,G388)</f>
        <v>38600</v>
      </c>
      <c r="J388" s="4" t="n">
        <f aca="false">IF(G388="",IFERROR(VLOOKUP(E388,Strategies!$A$26:$G$35,7,FALSE()),Strategies!$B$8),G388)</f>
        <v>38600</v>
      </c>
      <c r="K388" s="3" t="n">
        <f aca="false">IF(G388="",1,0)</f>
        <v>0</v>
      </c>
      <c r="L388" s="3" t="n">
        <f aca="false">Clean!H388</f>
        <v>7</v>
      </c>
      <c r="M388" s="5" t="n">
        <f aca="false">Clean!I388</f>
        <v>43533</v>
      </c>
      <c r="N388" s="3" t="n">
        <f aca="false">IF(L388="",IF(M388="",Strategies!$B$6,DATEDIF(M388,DATE(2026,9,13),"y")),L388)</f>
        <v>7</v>
      </c>
      <c r="O388" s="2" t="str">
        <f aca="false">IF(L388&lt;&gt;"","observed",IF(M388&lt;&gt;"","derived from date","median (fallback)"))</f>
        <v>observed</v>
      </c>
      <c r="P388" s="4" t="n">
        <f aca="false">Clean!M388</f>
        <v>12109.35</v>
      </c>
      <c r="Q388" s="4" t="n">
        <f aca="false">IF(P388="",Strategies!$B$9,P388)</f>
        <v>12109.35</v>
      </c>
      <c r="R388" s="3" t="n">
        <f aca="false">IF(P388="",1,0)</f>
        <v>0</v>
      </c>
      <c r="S388" s="3" t="n">
        <f aca="false">Clean!U388</f>
        <v>622</v>
      </c>
      <c r="T388" s="3" t="n">
        <f aca="false">IF(S388="",Strategies!$B$10,S388)</f>
        <v>622</v>
      </c>
      <c r="U388" s="2" t="str">
        <f aca="false">Clean!J388</f>
        <v>Branch</v>
      </c>
      <c r="V388" s="2" t="str">
        <f aca="false">IF(U388="",Strategies!$B$11,U388)</f>
        <v>Branch</v>
      </c>
      <c r="W388" s="2" t="str">
        <f aca="false">IF(U388="","Unknown",U388)</f>
        <v>Branch</v>
      </c>
      <c r="X388" s="4" t="n">
        <f aca="false">Clean!Q388</f>
        <v>8500</v>
      </c>
      <c r="Y388" s="4" t="n">
        <f aca="false">Clean!R388</f>
        <v>1842.72</v>
      </c>
      <c r="Z388" s="4" t="n">
        <f aca="false">IF(X388="",IF(Y388="",0,""),X388)</f>
        <v>8500</v>
      </c>
      <c r="AA388" s="4" t="n">
        <f aca="false">IF(Y388="",IF(X388="",0,IF(X388=0,0,ROUND(X388*Strategies!$B$12,2))),Y388)</f>
        <v>1842.72</v>
      </c>
      <c r="AB388" s="2" t="str">
        <f aca="false">IF(AND(X388="",Y388=""),"no card (structural)",IF(X388="","limit missing – verify",IF(Y388="","spend imputed by ratio","complete")))</f>
        <v>complete</v>
      </c>
      <c r="AC388" s="4" t="n">
        <f aca="false">Clean!S388</f>
        <v>0</v>
      </c>
      <c r="AD388" s="4" t="n">
        <f aca="false">Clean!T388</f>
        <v>0</v>
      </c>
      <c r="AE388" s="4" t="n">
        <f aca="false">IF(AC388="",IF(AD388="",0,""),AC388)</f>
        <v>0</v>
      </c>
      <c r="AF388" s="4" t="n">
        <f aca="false">IF(AD388="",IF(AC388="",0,IF(AC388=0,0,ROUND(AC388*Strategies!$B$13,0))),AD388)</f>
        <v>0</v>
      </c>
      <c r="AG388" s="3" t="n">
        <f aca="false">Clean!V388</f>
        <v>0</v>
      </c>
      <c r="AH388" s="3" t="n">
        <f aca="false">IF(AG388="",0,AG388)</f>
        <v>0</v>
      </c>
      <c r="AI388" s="3" t="n">
        <f aca="false">IF(AG388="",1,0)</f>
        <v>0</v>
      </c>
      <c r="AJ388" s="3" t="n">
        <f aca="false">Missing_Matrix!W388</f>
        <v>1</v>
      </c>
      <c r="AK388" s="2" t="str">
        <f aca="false">IF(AJ388=0,"keep","drop")</f>
        <v>drop</v>
      </c>
      <c r="AL388" s="2" t="str">
        <f aca="false">IF(Missing_Matrix!B388+Missing_Matrix!G388+Missing_Matrix!H388+Missing_Matrix!J388+Missing_Matrix!K388+Missing_Matrix!L388+Missing_Matrix!M388+Missing_Matrix!U388=0,"keep","drop")</f>
        <v>drop</v>
      </c>
    </row>
    <row r="389" customFormat="false" ht="15" hidden="false" customHeight="false" outlineLevel="0" collapsed="false">
      <c r="A389" s="2" t="str">
        <f aca="false">Clean!A389</f>
        <v>CL00388</v>
      </c>
      <c r="B389" s="3" t="n">
        <f aca="false">Clean!B389</f>
        <v>41</v>
      </c>
      <c r="C389" s="3" t="n">
        <f aca="false">IF(B389="",Strategies!$B$5,B389)</f>
        <v>41</v>
      </c>
      <c r="D389" s="3" t="n">
        <f aca="false">IF(B389="",1,0)</f>
        <v>0</v>
      </c>
      <c r="E389" s="2" t="str">
        <f aca="false">Clean!E389</f>
        <v>Teacher</v>
      </c>
      <c r="F389" s="2" t="str">
        <f aca="false">IF(E389="","Unknown",E389)</f>
        <v>Teacher</v>
      </c>
      <c r="G389" s="4" t="n">
        <f aca="false">Clean!G389</f>
        <v>24900</v>
      </c>
      <c r="H389" s="4" t="n">
        <f aca="false">IF(G389="",Strategies!$B$7,G389)</f>
        <v>24900</v>
      </c>
      <c r="I389" s="4" t="n">
        <f aca="false">IF(G389="",Strategies!$B$8,G389)</f>
        <v>24900</v>
      </c>
      <c r="J389" s="4" t="n">
        <f aca="false">IF(G389="",IFERROR(VLOOKUP(E389,Strategies!$A$26:$G$35,7,FALSE()),Strategies!$B$8),G389)</f>
        <v>24900</v>
      </c>
      <c r="K389" s="3" t="n">
        <f aca="false">IF(G389="",1,0)</f>
        <v>0</v>
      </c>
      <c r="L389" s="3" t="n">
        <f aca="false">Clean!H389</f>
        <v>10</v>
      </c>
      <c r="M389" s="5" t="n">
        <f aca="false">Clean!I389</f>
        <v>42573</v>
      </c>
      <c r="N389" s="3" t="n">
        <f aca="false">IF(L389="",IF(M389="",Strategies!$B$6,DATEDIF(M389,DATE(2026,9,13),"y")),L389)</f>
        <v>10</v>
      </c>
      <c r="O389" s="2" t="str">
        <f aca="false">IF(L389&lt;&gt;"","observed",IF(M389&lt;&gt;"","derived from date","median (fallback)"))</f>
        <v>observed</v>
      </c>
      <c r="P389" s="4" t="n">
        <f aca="false">Clean!M389</f>
        <v>22829.35</v>
      </c>
      <c r="Q389" s="4" t="n">
        <f aca="false">IF(P389="",Strategies!$B$9,P389)</f>
        <v>22829.35</v>
      </c>
      <c r="R389" s="3" t="n">
        <f aca="false">IF(P389="",1,0)</f>
        <v>0</v>
      </c>
      <c r="S389" s="3" t="n">
        <f aca="false">Clean!U389</f>
        <v>634</v>
      </c>
      <c r="T389" s="3" t="n">
        <f aca="false">IF(S389="",Strategies!$B$10,S389)</f>
        <v>634</v>
      </c>
      <c r="U389" s="2" t="str">
        <f aca="false">Clean!J389</f>
        <v>Branch</v>
      </c>
      <c r="V389" s="2" t="str">
        <f aca="false">IF(U389="",Strategies!$B$11,U389)</f>
        <v>Branch</v>
      </c>
      <c r="W389" s="2" t="str">
        <f aca="false">IF(U389="","Unknown",U389)</f>
        <v>Branch</v>
      </c>
      <c r="X389" s="4" t="n">
        <f aca="false">Clean!Q389</f>
        <v>2500</v>
      </c>
      <c r="Y389" s="4" t="n">
        <f aca="false">Clean!R389</f>
        <v>633.34</v>
      </c>
      <c r="Z389" s="4" t="n">
        <f aca="false">IF(X389="",IF(Y389="",0,""),X389)</f>
        <v>2500</v>
      </c>
      <c r="AA389" s="4" t="n">
        <f aca="false">IF(Y389="",IF(X389="",0,IF(X389=0,0,ROUND(X389*Strategies!$B$12,2))),Y389)</f>
        <v>633.34</v>
      </c>
      <c r="AB389" s="2" t="str">
        <f aca="false">IF(AND(X389="",Y389=""),"no card (structural)",IF(X389="","limit missing – verify",IF(Y389="","spend imputed by ratio","complete")))</f>
        <v>complete</v>
      </c>
      <c r="AC389" s="4" t="n">
        <f aca="false">Clean!S389</f>
        <v>0</v>
      </c>
      <c r="AD389" s="4" t="n">
        <f aca="false">Clean!T389</f>
        <v>0</v>
      </c>
      <c r="AE389" s="4" t="n">
        <f aca="false">IF(AC389="",IF(AD389="",0,""),AC389)</f>
        <v>0</v>
      </c>
      <c r="AF389" s="4" t="n">
        <f aca="false">IF(AD389="",IF(AC389="",0,IF(AC389=0,0,ROUND(AC389*Strategies!$B$13,0))),AD389)</f>
        <v>0</v>
      </c>
      <c r="AG389" s="3" t="n">
        <f aca="false">Clean!V389</f>
        <v>1</v>
      </c>
      <c r="AH389" s="3" t="n">
        <f aca="false">IF(AG389="",0,AG389)</f>
        <v>1</v>
      </c>
      <c r="AI389" s="3" t="n">
        <f aca="false">IF(AG389="",1,0)</f>
        <v>0</v>
      </c>
      <c r="AJ389" s="3" t="n">
        <f aca="false">Missing_Matrix!W389</f>
        <v>0</v>
      </c>
      <c r="AK389" s="2" t="str">
        <f aca="false">IF(AJ389=0,"keep","drop")</f>
        <v>keep</v>
      </c>
      <c r="AL389" s="2" t="str">
        <f aca="false">IF(Missing_Matrix!B389+Missing_Matrix!G389+Missing_Matrix!H389+Missing_Matrix!J389+Missing_Matrix!K389+Missing_Matrix!L389+Missing_Matrix!M389+Missing_Matrix!U389=0,"keep","drop")</f>
        <v>keep</v>
      </c>
    </row>
    <row r="390" customFormat="false" ht="15" hidden="false" customHeight="false" outlineLevel="0" collapsed="false">
      <c r="A390" s="2" t="str">
        <f aca="false">Clean!A390</f>
        <v>CL00389</v>
      </c>
      <c r="B390" s="3" t="n">
        <f aca="false">Clean!B390</f>
        <v>61</v>
      </c>
      <c r="C390" s="3" t="n">
        <f aca="false">IF(B390="",Strategies!$B$5,B390)</f>
        <v>61</v>
      </c>
      <c r="D390" s="3" t="n">
        <f aca="false">IF(B390="",1,0)</f>
        <v>0</v>
      </c>
      <c r="E390" s="2" t="str">
        <f aca="false">Clean!E390</f>
        <v>Employee</v>
      </c>
      <c r="F390" s="2" t="str">
        <f aca="false">IF(E390="","Unknown",E390)</f>
        <v>Employee</v>
      </c>
      <c r="G390" s="4" t="n">
        <f aca="false">Clean!G390</f>
        <v>39600</v>
      </c>
      <c r="H390" s="4" t="n">
        <f aca="false">IF(G390="",Strategies!$B$7,G390)</f>
        <v>39600</v>
      </c>
      <c r="I390" s="4" t="n">
        <f aca="false">IF(G390="",Strategies!$B$8,G390)</f>
        <v>39600</v>
      </c>
      <c r="J390" s="4" t="n">
        <f aca="false">IF(G390="",IFERROR(VLOOKUP(E390,Strategies!$A$26:$G$35,7,FALSE()),Strategies!$B$8),G390)</f>
        <v>39600</v>
      </c>
      <c r="K390" s="3" t="n">
        <f aca="false">IF(G390="",1,0)</f>
        <v>0</v>
      </c>
      <c r="L390" s="3" t="n">
        <f aca="false">Clean!H390</f>
        <v>7</v>
      </c>
      <c r="M390" s="5" t="n">
        <f aca="false">Clean!I390</f>
        <v>43621</v>
      </c>
      <c r="N390" s="3" t="n">
        <f aca="false">IF(L390="",IF(M390="",Strategies!$B$6,DATEDIF(M390,DATE(2026,9,13),"y")),L390)</f>
        <v>7</v>
      </c>
      <c r="O390" s="2" t="str">
        <f aca="false">IF(L390&lt;&gt;"","observed",IF(M390&lt;&gt;"","derived from date","median (fallback)"))</f>
        <v>observed</v>
      </c>
      <c r="P390" s="4" t="n">
        <f aca="false">Clean!M390</f>
        <v>13838.61</v>
      </c>
      <c r="Q390" s="4" t="n">
        <f aca="false">IF(P390="",Strategies!$B$9,P390)</f>
        <v>13838.61</v>
      </c>
      <c r="R390" s="3" t="n">
        <f aca="false">IF(P390="",1,0)</f>
        <v>0</v>
      </c>
      <c r="S390" s="3" t="n">
        <f aca="false">Clean!U390</f>
        <v>559</v>
      </c>
      <c r="T390" s="3" t="n">
        <f aca="false">IF(S390="",Strategies!$B$10,S390)</f>
        <v>559</v>
      </c>
      <c r="U390" s="2" t="str">
        <f aca="false">Clean!J390</f>
        <v>Phone</v>
      </c>
      <c r="V390" s="2" t="str">
        <f aca="false">IF(U390="",Strategies!$B$11,U390)</f>
        <v>Phone</v>
      </c>
      <c r="W390" s="2" t="str">
        <f aca="false">IF(U390="","Unknown",U390)</f>
        <v>Phone</v>
      </c>
      <c r="X390" s="4" t="n">
        <f aca="false">Clean!Q390</f>
        <v>10000</v>
      </c>
      <c r="Y390" s="4" t="n">
        <f aca="false">Clean!R390</f>
        <v>1240.33</v>
      </c>
      <c r="Z390" s="4" t="n">
        <f aca="false">IF(X390="",IF(Y390="",0,""),X390)</f>
        <v>10000</v>
      </c>
      <c r="AA390" s="4" t="n">
        <f aca="false">IF(Y390="",IF(X390="",0,IF(X390=0,0,ROUND(X390*Strategies!$B$12,2))),Y390)</f>
        <v>1240.33</v>
      </c>
      <c r="AB390" s="2" t="str">
        <f aca="false">IF(AND(X390="",Y390=""),"no card (structural)",IF(X390="","limit missing – verify",IF(Y390="","spend imputed by ratio","complete")))</f>
        <v>complete</v>
      </c>
      <c r="AC390" s="4" t="str">
        <f aca="false">Clean!S390</f>
        <v/>
      </c>
      <c r="AD390" s="4" t="str">
        <f aca="false">Clean!T390</f>
        <v/>
      </c>
      <c r="AE390" s="4" t="n">
        <f aca="false">IF(AC390="",IF(AD390="",0,""),AC390)</f>
        <v>0</v>
      </c>
      <c r="AF390" s="4" t="n">
        <f aca="false">IF(AD390="",IF(AC390="",0,IF(AC390=0,0,ROUND(AC390*Strategies!$B$13,0))),AD390)</f>
        <v>0</v>
      </c>
      <c r="AG390" s="3" t="n">
        <f aca="false">Clean!V390</f>
        <v>1</v>
      </c>
      <c r="AH390" s="3" t="n">
        <f aca="false">IF(AG390="",0,AG390)</f>
        <v>1</v>
      </c>
      <c r="AI390" s="3" t="n">
        <f aca="false">IF(AG390="",1,0)</f>
        <v>0</v>
      </c>
      <c r="AJ390" s="3" t="n">
        <f aca="false">Missing_Matrix!W390</f>
        <v>2</v>
      </c>
      <c r="AK390" s="2" t="str">
        <f aca="false">IF(AJ390=0,"keep","drop")</f>
        <v>drop</v>
      </c>
      <c r="AL390" s="2" t="str">
        <f aca="false">IF(Missing_Matrix!B390+Missing_Matrix!G390+Missing_Matrix!H390+Missing_Matrix!J390+Missing_Matrix!K390+Missing_Matrix!L390+Missing_Matrix!M390+Missing_Matrix!U390=0,"keep","drop")</f>
        <v>keep</v>
      </c>
    </row>
    <row r="391" customFormat="false" ht="15" hidden="false" customHeight="false" outlineLevel="0" collapsed="false">
      <c r="A391" s="2" t="str">
        <f aca="false">Clean!A391</f>
        <v>CL00390</v>
      </c>
      <c r="B391" s="3" t="n">
        <f aca="false">Clean!B391</f>
        <v>42</v>
      </c>
      <c r="C391" s="3" t="n">
        <f aca="false">IF(B391="",Strategies!$B$5,B391)</f>
        <v>42</v>
      </c>
      <c r="D391" s="3" t="n">
        <f aca="false">IF(B391="",1,0)</f>
        <v>0</v>
      </c>
      <c r="E391" s="2" t="str">
        <f aca="false">Clean!E391</f>
        <v>Unemployed</v>
      </c>
      <c r="F391" s="2" t="str">
        <f aca="false">IF(E391="","Unknown",E391)</f>
        <v>Unemployed</v>
      </c>
      <c r="G391" s="4" t="n">
        <f aca="false">Clean!G391</f>
        <v>5700</v>
      </c>
      <c r="H391" s="4" t="n">
        <f aca="false">IF(G391="",Strategies!$B$7,G391)</f>
        <v>5700</v>
      </c>
      <c r="I391" s="4" t="n">
        <f aca="false">IF(G391="",Strategies!$B$8,G391)</f>
        <v>5700</v>
      </c>
      <c r="J391" s="4" t="n">
        <f aca="false">IF(G391="",IFERROR(VLOOKUP(E391,Strategies!$A$26:$G$35,7,FALSE()),Strategies!$B$8),G391)</f>
        <v>5700</v>
      </c>
      <c r="K391" s="3" t="n">
        <f aca="false">IF(G391="",1,0)</f>
        <v>0</v>
      </c>
      <c r="L391" s="3" t="n">
        <f aca="false">Clean!H391</f>
        <v>1</v>
      </c>
      <c r="M391" s="5" t="n">
        <f aca="false">Clean!I391</f>
        <v>45913</v>
      </c>
      <c r="N391" s="3" t="n">
        <f aca="false">IF(L391="",IF(M391="",Strategies!$B$6,DATEDIF(M391,DATE(2026,9,13),"y")),L391)</f>
        <v>1</v>
      </c>
      <c r="O391" s="2" t="str">
        <f aca="false">IF(L391&lt;&gt;"","observed",IF(M391&lt;&gt;"","derived from date","median (fallback)"))</f>
        <v>observed</v>
      </c>
      <c r="P391" s="4" t="n">
        <f aca="false">Clean!M391</f>
        <v>913.51</v>
      </c>
      <c r="Q391" s="4" t="n">
        <f aca="false">IF(P391="",Strategies!$B$9,P391)</f>
        <v>913.51</v>
      </c>
      <c r="R391" s="3" t="n">
        <f aca="false">IF(P391="",1,0)</f>
        <v>0</v>
      </c>
      <c r="S391" s="3" t="n">
        <f aca="false">Clean!U391</f>
        <v>503</v>
      </c>
      <c r="T391" s="3" t="n">
        <f aca="false">IF(S391="",Strategies!$B$10,S391)</f>
        <v>503</v>
      </c>
      <c r="U391" s="2" t="str">
        <f aca="false">Clean!J391</f>
        <v>Branch</v>
      </c>
      <c r="V391" s="2" t="str">
        <f aca="false">IF(U391="",Strategies!$B$11,U391)</f>
        <v>Branch</v>
      </c>
      <c r="W391" s="2" t="str">
        <f aca="false">IF(U391="","Unknown",U391)</f>
        <v>Branch</v>
      </c>
      <c r="X391" s="4" t="n">
        <f aca="false">Clean!Q391</f>
        <v>1000</v>
      </c>
      <c r="Y391" s="4" t="n">
        <f aca="false">Clean!R391</f>
        <v>218.88</v>
      </c>
      <c r="Z391" s="4" t="n">
        <f aca="false">IF(X391="",IF(Y391="",0,""),X391)</f>
        <v>1000</v>
      </c>
      <c r="AA391" s="4" t="n">
        <f aca="false">IF(Y391="",IF(X391="",0,IF(X391=0,0,ROUND(X391*Strategies!$B$12,2))),Y391)</f>
        <v>218.88</v>
      </c>
      <c r="AB391" s="2" t="str">
        <f aca="false">IF(AND(X391="",Y391=""),"no card (structural)",IF(X391="","limit missing – verify",IF(Y391="","spend imputed by ratio","complete")))</f>
        <v>complete</v>
      </c>
      <c r="AC391" s="4" t="str">
        <f aca="false">Clean!S391</f>
        <v/>
      </c>
      <c r="AD391" s="4" t="str">
        <f aca="false">Clean!T391</f>
        <v/>
      </c>
      <c r="AE391" s="4" t="n">
        <f aca="false">IF(AC391="",IF(AD391="",0,""),AC391)</f>
        <v>0</v>
      </c>
      <c r="AF391" s="4" t="n">
        <f aca="false">IF(AD391="",IF(AC391="",0,IF(AC391=0,0,ROUND(AC391*Strategies!$B$13,0))),AD391)</f>
        <v>0</v>
      </c>
      <c r="AG391" s="3" t="n">
        <f aca="false">Clean!V391</f>
        <v>2</v>
      </c>
      <c r="AH391" s="3" t="n">
        <f aca="false">IF(AG391="",0,AG391)</f>
        <v>2</v>
      </c>
      <c r="AI391" s="3" t="n">
        <f aca="false">IF(AG391="",1,0)</f>
        <v>0</v>
      </c>
      <c r="AJ391" s="3" t="n">
        <f aca="false">Missing_Matrix!W391</f>
        <v>2</v>
      </c>
      <c r="AK391" s="2" t="str">
        <f aca="false">IF(AJ391=0,"keep","drop")</f>
        <v>drop</v>
      </c>
      <c r="AL391" s="2" t="str">
        <f aca="false">IF(Missing_Matrix!B391+Missing_Matrix!G391+Missing_Matrix!H391+Missing_Matrix!J391+Missing_Matrix!K391+Missing_Matrix!L391+Missing_Matrix!M391+Missing_Matrix!U391=0,"keep","drop")</f>
        <v>keep</v>
      </c>
    </row>
    <row r="392" customFormat="false" ht="15" hidden="false" customHeight="false" outlineLevel="0" collapsed="false">
      <c r="A392" s="2" t="str">
        <f aca="false">Clean!A392</f>
        <v>CL00391</v>
      </c>
      <c r="B392" s="3" t="n">
        <f aca="false">Clean!B392</f>
        <v>43</v>
      </c>
      <c r="C392" s="3" t="n">
        <f aca="false">IF(B392="",Strategies!$B$5,B392)</f>
        <v>43</v>
      </c>
      <c r="D392" s="3" t="n">
        <f aca="false">IF(B392="",1,0)</f>
        <v>0</v>
      </c>
      <c r="E392" s="2" t="str">
        <f aca="false">Clean!E392</f>
        <v>Employee</v>
      </c>
      <c r="F392" s="2" t="str">
        <f aca="false">IF(E392="","Unknown",E392)</f>
        <v>Employee</v>
      </c>
      <c r="G392" s="4" t="str">
        <f aca="false">Clean!G392</f>
        <v/>
      </c>
      <c r="H392" s="4" t="n">
        <f aca="false">IF(G392="",Strategies!$B$7,G392)</f>
        <v>34752</v>
      </c>
      <c r="I392" s="4" t="n">
        <f aca="false">IF(G392="",Strategies!$B$8,G392)</f>
        <v>29500</v>
      </c>
      <c r="J392" s="4" t="n">
        <f aca="false">IF(G392="",IFERROR(VLOOKUP(E392,Strategies!$A$26:$G$35,7,FALSE()),Strategies!$B$8),G392)</f>
        <v>31600</v>
      </c>
      <c r="K392" s="3" t="n">
        <f aca="false">IF(G392="",1,0)</f>
        <v>1</v>
      </c>
      <c r="L392" s="3" t="n">
        <f aca="false">Clean!H392</f>
        <v>9</v>
      </c>
      <c r="M392" s="5" t="n">
        <f aca="false">Clean!I392</f>
        <v>42962</v>
      </c>
      <c r="N392" s="3" t="n">
        <f aca="false">IF(L392="",IF(M392="",Strategies!$B$6,DATEDIF(M392,DATE(2026,9,13),"y")),L392)</f>
        <v>9</v>
      </c>
      <c r="O392" s="2" t="str">
        <f aca="false">IF(L392&lt;&gt;"","observed",IF(M392&lt;&gt;"","derived from date","median (fallback)"))</f>
        <v>observed</v>
      </c>
      <c r="P392" s="4" t="n">
        <f aca="false">Clean!M392</f>
        <v>40929.44</v>
      </c>
      <c r="Q392" s="4" t="n">
        <f aca="false">IF(P392="",Strategies!$B$9,P392)</f>
        <v>40929.44</v>
      </c>
      <c r="R392" s="3" t="n">
        <f aca="false">IF(P392="",1,0)</f>
        <v>0</v>
      </c>
      <c r="S392" s="3" t="n">
        <f aca="false">Clean!U392</f>
        <v>642</v>
      </c>
      <c r="T392" s="3" t="n">
        <f aca="false">IF(S392="",Strategies!$B$10,S392)</f>
        <v>642</v>
      </c>
      <c r="U392" s="2" t="str">
        <f aca="false">Clean!J392</f>
        <v>Online Banking</v>
      </c>
      <c r="V392" s="2" t="str">
        <f aca="false">IF(U392="",Strategies!$B$11,U392)</f>
        <v>Online Banking</v>
      </c>
      <c r="W392" s="2" t="str">
        <f aca="false">IF(U392="","Unknown",U392)</f>
        <v>Online Banking</v>
      </c>
      <c r="X392" s="4" t="n">
        <f aca="false">Clean!Q392</f>
        <v>6000</v>
      </c>
      <c r="Y392" s="4" t="n">
        <f aca="false">Clean!R392</f>
        <v>1372.2</v>
      </c>
      <c r="Z392" s="4" t="n">
        <f aca="false">IF(X392="",IF(Y392="",0,""),X392)</f>
        <v>6000</v>
      </c>
      <c r="AA392" s="4" t="n">
        <f aca="false">IF(Y392="",IF(X392="",0,IF(X392=0,0,ROUND(X392*Strategies!$B$12,2))),Y392)</f>
        <v>1372.2</v>
      </c>
      <c r="AB392" s="2" t="str">
        <f aca="false">IF(AND(X392="",Y392=""),"no card (structural)",IF(X392="","limit missing – verify",IF(Y392="","spend imputed by ratio","complete")))</f>
        <v>complete</v>
      </c>
      <c r="AC392" s="4" t="n">
        <f aca="false">Clean!S392</f>
        <v>167000</v>
      </c>
      <c r="AD392" s="4" t="n">
        <f aca="false">Clean!T392</f>
        <v>810</v>
      </c>
      <c r="AE392" s="4" t="n">
        <f aca="false">IF(AC392="",IF(AD392="",0,""),AC392)</f>
        <v>167000</v>
      </c>
      <c r="AF392" s="4" t="n">
        <f aca="false">IF(AD392="",IF(AC392="",0,IF(AC392=0,0,ROUND(AC392*Strategies!$B$13,0))),AD392)</f>
        <v>810</v>
      </c>
      <c r="AG392" s="3" t="str">
        <f aca="false">Clean!V392</f>
        <v/>
      </c>
      <c r="AH392" s="3" t="n">
        <f aca="false">IF(AG392="",0,AG392)</f>
        <v>0</v>
      </c>
      <c r="AI392" s="3" t="n">
        <f aca="false">IF(AG392="",1,0)</f>
        <v>1</v>
      </c>
      <c r="AJ392" s="3" t="n">
        <f aca="false">Missing_Matrix!W392</f>
        <v>2</v>
      </c>
      <c r="AK392" s="2" t="str">
        <f aca="false">IF(AJ392=0,"keep","drop")</f>
        <v>drop</v>
      </c>
      <c r="AL392" s="2" t="str">
        <f aca="false">IF(Missing_Matrix!B392+Missing_Matrix!G392+Missing_Matrix!H392+Missing_Matrix!J392+Missing_Matrix!K392+Missing_Matrix!L392+Missing_Matrix!M392+Missing_Matrix!U392=0,"keep","drop")</f>
        <v>drop</v>
      </c>
    </row>
    <row r="393" customFormat="false" ht="15" hidden="false" customHeight="false" outlineLevel="0" collapsed="false">
      <c r="A393" s="2" t="str">
        <f aca="false">Clean!A393</f>
        <v>CL00392</v>
      </c>
      <c r="B393" s="3" t="n">
        <f aca="false">Clean!B393</f>
        <v>60</v>
      </c>
      <c r="C393" s="3" t="n">
        <f aca="false">IF(B393="",Strategies!$B$5,B393)</f>
        <v>60</v>
      </c>
      <c r="D393" s="3" t="n">
        <f aca="false">IF(B393="",1,0)</f>
        <v>0</v>
      </c>
      <c r="E393" s="2" t="str">
        <f aca="false">Clean!E393</f>
        <v>Employee</v>
      </c>
      <c r="F393" s="2" t="str">
        <f aca="false">IF(E393="","Unknown",E393)</f>
        <v>Employee</v>
      </c>
      <c r="G393" s="4" t="n">
        <f aca="false">Clean!G393</f>
        <v>49700</v>
      </c>
      <c r="H393" s="4" t="n">
        <f aca="false">IF(G393="",Strategies!$B$7,G393)</f>
        <v>49700</v>
      </c>
      <c r="I393" s="4" t="n">
        <f aca="false">IF(G393="",Strategies!$B$8,G393)</f>
        <v>49700</v>
      </c>
      <c r="J393" s="4" t="n">
        <f aca="false">IF(G393="",IFERROR(VLOOKUP(E393,Strategies!$A$26:$G$35,7,FALSE()),Strategies!$B$8),G393)</f>
        <v>49700</v>
      </c>
      <c r="K393" s="3" t="n">
        <f aca="false">IF(G393="",1,0)</f>
        <v>0</v>
      </c>
      <c r="L393" s="3" t="n">
        <f aca="false">Clean!H393</f>
        <v>21</v>
      </c>
      <c r="M393" s="5" t="n">
        <f aca="false">Clean!I393</f>
        <v>38379</v>
      </c>
      <c r="N393" s="3" t="n">
        <f aca="false">IF(L393="",IF(M393="",Strategies!$B$6,DATEDIF(M393,DATE(2026,9,13),"y")),L393)</f>
        <v>21</v>
      </c>
      <c r="O393" s="2" t="str">
        <f aca="false">IF(L393&lt;&gt;"","observed",IF(M393&lt;&gt;"","derived from date","median (fallback)"))</f>
        <v>observed</v>
      </c>
      <c r="P393" s="4" t="n">
        <f aca="false">Clean!M393</f>
        <v>62766.54</v>
      </c>
      <c r="Q393" s="4" t="n">
        <f aca="false">IF(P393="",Strategies!$B$9,P393)</f>
        <v>62766.54</v>
      </c>
      <c r="R393" s="3" t="n">
        <f aca="false">IF(P393="",1,0)</f>
        <v>0</v>
      </c>
      <c r="S393" s="3" t="n">
        <f aca="false">Clean!U393</f>
        <v>727</v>
      </c>
      <c r="T393" s="3" t="n">
        <f aca="false">IF(S393="",Strategies!$B$10,S393)</f>
        <v>727</v>
      </c>
      <c r="U393" s="2" t="str">
        <f aca="false">Clean!J393</f>
        <v>Branch</v>
      </c>
      <c r="V393" s="2" t="str">
        <f aca="false">IF(U393="",Strategies!$B$11,U393)</f>
        <v>Branch</v>
      </c>
      <c r="W393" s="2" t="str">
        <f aca="false">IF(U393="","Unknown",U393)</f>
        <v>Branch</v>
      </c>
      <c r="X393" s="4" t="n">
        <f aca="false">Clean!Q393</f>
        <v>0</v>
      </c>
      <c r="Y393" s="4" t="n">
        <f aca="false">Clean!R393</f>
        <v>0</v>
      </c>
      <c r="Z393" s="4" t="n">
        <f aca="false">IF(X393="",IF(Y393="",0,""),X393)</f>
        <v>0</v>
      </c>
      <c r="AA393" s="4" t="n">
        <f aca="false">IF(Y393="",IF(X393="",0,IF(X393=0,0,ROUND(X393*Strategies!$B$12,2))),Y393)</f>
        <v>0</v>
      </c>
      <c r="AB393" s="2" t="str">
        <f aca="false">IF(AND(X393="",Y393=""),"no card (structural)",IF(X393="","limit missing – verify",IF(Y393="","spend imputed by ratio","complete")))</f>
        <v>complete</v>
      </c>
      <c r="AC393" s="4" t="str">
        <f aca="false">Clean!S393</f>
        <v/>
      </c>
      <c r="AD393" s="4" t="str">
        <f aca="false">Clean!T393</f>
        <v/>
      </c>
      <c r="AE393" s="4" t="n">
        <f aca="false">IF(AC393="",IF(AD393="",0,""),AC393)</f>
        <v>0</v>
      </c>
      <c r="AF393" s="4" t="n">
        <f aca="false">IF(AD393="",IF(AC393="",0,IF(AC393=0,0,ROUND(AC393*Strategies!$B$13,0))),AD393)</f>
        <v>0</v>
      </c>
      <c r="AG393" s="3" t="n">
        <f aca="false">Clean!V393</f>
        <v>0</v>
      </c>
      <c r="AH393" s="3" t="n">
        <f aca="false">IF(AG393="",0,AG393)</f>
        <v>0</v>
      </c>
      <c r="AI393" s="3" t="n">
        <f aca="false">IF(AG393="",1,0)</f>
        <v>0</v>
      </c>
      <c r="AJ393" s="3" t="n">
        <f aca="false">Missing_Matrix!W393</f>
        <v>2</v>
      </c>
      <c r="AK393" s="2" t="str">
        <f aca="false">IF(AJ393=0,"keep","drop")</f>
        <v>drop</v>
      </c>
      <c r="AL393" s="2" t="str">
        <f aca="false">IF(Missing_Matrix!B393+Missing_Matrix!G393+Missing_Matrix!H393+Missing_Matrix!J393+Missing_Matrix!K393+Missing_Matrix!L393+Missing_Matrix!M393+Missing_Matrix!U393=0,"keep","drop")</f>
        <v>keep</v>
      </c>
    </row>
    <row r="394" customFormat="false" ht="15" hidden="false" customHeight="false" outlineLevel="0" collapsed="false">
      <c r="A394" s="2" t="str">
        <f aca="false">Clean!A394</f>
        <v>CL00393</v>
      </c>
      <c r="B394" s="3" t="n">
        <f aca="false">Clean!B394</f>
        <v>48</v>
      </c>
      <c r="C394" s="3" t="n">
        <f aca="false">IF(B394="",Strategies!$B$5,B394)</f>
        <v>48</v>
      </c>
      <c r="D394" s="3" t="n">
        <f aca="false">IF(B394="",1,0)</f>
        <v>0</v>
      </c>
      <c r="E394" s="2" t="str">
        <f aca="false">Clean!E394</f>
        <v>Unemployed</v>
      </c>
      <c r="F394" s="2" t="str">
        <f aca="false">IF(E394="","Unknown",E394)</f>
        <v>Unemployed</v>
      </c>
      <c r="G394" s="4" t="n">
        <f aca="false">Clean!G394</f>
        <v>4900</v>
      </c>
      <c r="H394" s="4" t="n">
        <f aca="false">IF(G394="",Strategies!$B$7,G394)</f>
        <v>4900</v>
      </c>
      <c r="I394" s="4" t="n">
        <f aca="false">IF(G394="",Strategies!$B$8,G394)</f>
        <v>4900</v>
      </c>
      <c r="J394" s="4" t="n">
        <f aca="false">IF(G394="",IFERROR(VLOOKUP(E394,Strategies!$A$26:$G$35,7,FALSE()),Strategies!$B$8),G394)</f>
        <v>4900</v>
      </c>
      <c r="K394" s="3" t="n">
        <f aca="false">IF(G394="",1,0)</f>
        <v>0</v>
      </c>
      <c r="L394" s="3" t="n">
        <f aca="false">Clean!H394</f>
        <v>11</v>
      </c>
      <c r="M394" s="5" t="n">
        <f aca="false">Clean!I394</f>
        <v>41911</v>
      </c>
      <c r="N394" s="3" t="n">
        <f aca="false">IF(L394="",IF(M394="",Strategies!$B$6,DATEDIF(M394,DATE(2026,9,13),"y")),L394)</f>
        <v>11</v>
      </c>
      <c r="O394" s="2" t="str">
        <f aca="false">IF(L394&lt;&gt;"","observed",IF(M394&lt;&gt;"","derived from date","median (fallback)"))</f>
        <v>observed</v>
      </c>
      <c r="P394" s="4" t="n">
        <f aca="false">Clean!M394</f>
        <v>2750.83</v>
      </c>
      <c r="Q394" s="4" t="n">
        <f aca="false">IF(P394="",Strategies!$B$9,P394)</f>
        <v>2750.83</v>
      </c>
      <c r="R394" s="3" t="n">
        <f aca="false">IF(P394="",1,0)</f>
        <v>0</v>
      </c>
      <c r="S394" s="3" t="n">
        <f aca="false">Clean!U394</f>
        <v>540</v>
      </c>
      <c r="T394" s="3" t="n">
        <f aca="false">IF(S394="",Strategies!$B$10,S394)</f>
        <v>540</v>
      </c>
      <c r="U394" s="2" t="str">
        <f aca="false">Clean!J394</f>
        <v>Online Banking</v>
      </c>
      <c r="V394" s="2" t="str">
        <f aca="false">IF(U394="",Strategies!$B$11,U394)</f>
        <v>Online Banking</v>
      </c>
      <c r="W394" s="2" t="str">
        <f aca="false">IF(U394="","Unknown",U394)</f>
        <v>Online Banking</v>
      </c>
      <c r="X394" s="4" t="n">
        <f aca="false">Clean!Q394</f>
        <v>500</v>
      </c>
      <c r="Y394" s="4" t="n">
        <f aca="false">Clean!R394</f>
        <v>193.68</v>
      </c>
      <c r="Z394" s="4" t="n">
        <f aca="false">IF(X394="",IF(Y394="",0,""),X394)</f>
        <v>500</v>
      </c>
      <c r="AA394" s="4" t="n">
        <f aca="false">IF(Y394="",IF(X394="",0,IF(X394=0,0,ROUND(X394*Strategies!$B$12,2))),Y394)</f>
        <v>193.68</v>
      </c>
      <c r="AB394" s="2" t="str">
        <f aca="false">IF(AND(X394="",Y394=""),"no card (structural)",IF(X394="","limit missing – verify",IF(Y394="","spend imputed by ratio","complete")))</f>
        <v>complete</v>
      </c>
      <c r="AC394" s="4" t="n">
        <f aca="false">Clean!S394</f>
        <v>0</v>
      </c>
      <c r="AD394" s="4" t="n">
        <f aca="false">Clean!T394</f>
        <v>0</v>
      </c>
      <c r="AE394" s="4" t="n">
        <f aca="false">IF(AC394="",IF(AD394="",0,""),AC394)</f>
        <v>0</v>
      </c>
      <c r="AF394" s="4" t="n">
        <f aca="false">IF(AD394="",IF(AC394="",0,IF(AC394=0,0,ROUND(AC394*Strategies!$B$13,0))),AD394)</f>
        <v>0</v>
      </c>
      <c r="AG394" s="3" t="n">
        <f aca="false">Clean!V394</f>
        <v>0</v>
      </c>
      <c r="AH394" s="3" t="n">
        <f aca="false">IF(AG394="",0,AG394)</f>
        <v>0</v>
      </c>
      <c r="AI394" s="3" t="n">
        <f aca="false">IF(AG394="",1,0)</f>
        <v>0</v>
      </c>
      <c r="AJ394" s="3" t="n">
        <f aca="false">Missing_Matrix!W394</f>
        <v>1</v>
      </c>
      <c r="AK394" s="2" t="str">
        <f aca="false">IF(AJ394=0,"keep","drop")</f>
        <v>drop</v>
      </c>
      <c r="AL394" s="2" t="str">
        <f aca="false">IF(Missing_Matrix!B394+Missing_Matrix!G394+Missing_Matrix!H394+Missing_Matrix!J394+Missing_Matrix!K394+Missing_Matrix!L394+Missing_Matrix!M394+Missing_Matrix!U394=0,"keep","drop")</f>
        <v>keep</v>
      </c>
    </row>
    <row r="395" customFormat="false" ht="15" hidden="false" customHeight="false" outlineLevel="0" collapsed="false">
      <c r="A395" s="2" t="str">
        <f aca="false">Clean!A395</f>
        <v>CL00394</v>
      </c>
      <c r="B395" s="3" t="n">
        <f aca="false">Clean!B395</f>
        <v>65</v>
      </c>
      <c r="C395" s="3" t="n">
        <f aca="false">IF(B395="",Strategies!$B$5,B395)</f>
        <v>65</v>
      </c>
      <c r="D395" s="3" t="n">
        <f aca="false">IF(B395="",1,0)</f>
        <v>0</v>
      </c>
      <c r="E395" s="2" t="str">
        <f aca="false">Clean!E395</f>
        <v>Shopkeeper</v>
      </c>
      <c r="F395" s="2" t="str">
        <f aca="false">IF(E395="","Unknown",E395)</f>
        <v>Shopkeeper</v>
      </c>
      <c r="G395" s="4" t="n">
        <f aca="false">Clean!G395</f>
        <v>32200</v>
      </c>
      <c r="H395" s="4" t="n">
        <f aca="false">IF(G395="",Strategies!$B$7,G395)</f>
        <v>32200</v>
      </c>
      <c r="I395" s="4" t="n">
        <f aca="false">IF(G395="",Strategies!$B$8,G395)</f>
        <v>32200</v>
      </c>
      <c r="J395" s="4" t="n">
        <f aca="false">IF(G395="",IFERROR(VLOOKUP(E395,Strategies!$A$26:$G$35,7,FALSE()),Strategies!$B$8),G395)</f>
        <v>32200</v>
      </c>
      <c r="K395" s="3" t="n">
        <f aca="false">IF(G395="",1,0)</f>
        <v>0</v>
      </c>
      <c r="L395" s="3" t="n">
        <f aca="false">Clean!H395</f>
        <v>6</v>
      </c>
      <c r="M395" s="5" t="n">
        <f aca="false">Clean!I395</f>
        <v>44038</v>
      </c>
      <c r="N395" s="3" t="n">
        <f aca="false">IF(L395="",IF(M395="",Strategies!$B$6,DATEDIF(M395,DATE(2026,9,13),"y")),L395)</f>
        <v>6</v>
      </c>
      <c r="O395" s="2" t="str">
        <f aca="false">IF(L395&lt;&gt;"","observed",IF(M395&lt;&gt;"","derived from date","median (fallback)"))</f>
        <v>observed</v>
      </c>
      <c r="P395" s="4" t="n">
        <f aca="false">Clean!M395</f>
        <v>23446.4</v>
      </c>
      <c r="Q395" s="4" t="n">
        <f aca="false">IF(P395="",Strategies!$B$9,P395)</f>
        <v>23446.4</v>
      </c>
      <c r="R395" s="3" t="n">
        <f aca="false">IF(P395="",1,0)</f>
        <v>0</v>
      </c>
      <c r="S395" s="3" t="n">
        <f aca="false">Clean!U395</f>
        <v>578</v>
      </c>
      <c r="T395" s="3" t="n">
        <f aca="false">IF(S395="",Strategies!$B$10,S395)</f>
        <v>578</v>
      </c>
      <c r="U395" s="2" t="str">
        <f aca="false">Clean!J395</f>
        <v>Online Banking</v>
      </c>
      <c r="V395" s="2" t="str">
        <f aca="false">IF(U395="",Strategies!$B$11,U395)</f>
        <v>Online Banking</v>
      </c>
      <c r="W395" s="2" t="str">
        <f aca="false">IF(U395="","Unknown",U395)</f>
        <v>Online Banking</v>
      </c>
      <c r="X395" s="4" t="n">
        <f aca="false">Clean!Q395</f>
        <v>6500</v>
      </c>
      <c r="Y395" s="4" t="n">
        <f aca="false">Clean!R395</f>
        <v>1097.12</v>
      </c>
      <c r="Z395" s="4" t="n">
        <f aca="false">IF(X395="",IF(Y395="",0,""),X395)</f>
        <v>6500</v>
      </c>
      <c r="AA395" s="4" t="n">
        <f aca="false">IF(Y395="",IF(X395="",0,IF(X395=0,0,ROUND(X395*Strategies!$B$12,2))),Y395)</f>
        <v>1097.12</v>
      </c>
      <c r="AB395" s="2" t="str">
        <f aca="false">IF(AND(X395="",Y395=""),"no card (structural)",IF(X395="","limit missing – verify",IF(Y395="","spend imputed by ratio","complete")))</f>
        <v>complete</v>
      </c>
      <c r="AC395" s="4" t="n">
        <f aca="false">Clean!S395</f>
        <v>0</v>
      </c>
      <c r="AD395" s="4" t="n">
        <f aca="false">Clean!T395</f>
        <v>0</v>
      </c>
      <c r="AE395" s="4" t="n">
        <f aca="false">IF(AC395="",IF(AD395="",0,""),AC395)</f>
        <v>0</v>
      </c>
      <c r="AF395" s="4" t="n">
        <f aca="false">IF(AD395="",IF(AC395="",0,IF(AC395=0,0,ROUND(AC395*Strategies!$B$13,0))),AD395)</f>
        <v>0</v>
      </c>
      <c r="AG395" s="3" t="n">
        <f aca="false">Clean!V395</f>
        <v>1</v>
      </c>
      <c r="AH395" s="3" t="n">
        <f aca="false">IF(AG395="",0,AG395)</f>
        <v>1</v>
      </c>
      <c r="AI395" s="3" t="n">
        <f aca="false">IF(AG395="",1,0)</f>
        <v>0</v>
      </c>
      <c r="AJ395" s="3" t="n">
        <f aca="false">Missing_Matrix!W395</f>
        <v>0</v>
      </c>
      <c r="AK395" s="2" t="str">
        <f aca="false">IF(AJ395=0,"keep","drop")</f>
        <v>keep</v>
      </c>
      <c r="AL395" s="2" t="str">
        <f aca="false">IF(Missing_Matrix!B395+Missing_Matrix!G395+Missing_Matrix!H395+Missing_Matrix!J395+Missing_Matrix!K395+Missing_Matrix!L395+Missing_Matrix!M395+Missing_Matrix!U395=0,"keep","drop")</f>
        <v>keep</v>
      </c>
    </row>
    <row r="396" customFormat="false" ht="15" hidden="false" customHeight="false" outlineLevel="0" collapsed="false">
      <c r="A396" s="2" t="str">
        <f aca="false">Clean!A396</f>
        <v>CL00395</v>
      </c>
      <c r="B396" s="3" t="n">
        <f aca="false">Clean!B396</f>
        <v>66</v>
      </c>
      <c r="C396" s="3" t="n">
        <f aca="false">IF(B396="",Strategies!$B$5,B396)</f>
        <v>66</v>
      </c>
      <c r="D396" s="3" t="n">
        <f aca="false">IF(B396="",1,0)</f>
        <v>0</v>
      </c>
      <c r="E396" s="2" t="str">
        <f aca="false">Clean!E396</f>
        <v>Retired</v>
      </c>
      <c r="F396" s="2" t="str">
        <f aca="false">IF(E396="","Unknown",E396)</f>
        <v>Retired</v>
      </c>
      <c r="G396" s="4" t="n">
        <f aca="false">Clean!G396</f>
        <v>20800</v>
      </c>
      <c r="H396" s="4" t="n">
        <f aca="false">IF(G396="",Strategies!$B$7,G396)</f>
        <v>20800</v>
      </c>
      <c r="I396" s="4" t="n">
        <f aca="false">IF(G396="",Strategies!$B$8,G396)</f>
        <v>20800</v>
      </c>
      <c r="J396" s="4" t="n">
        <f aca="false">IF(G396="",IFERROR(VLOOKUP(E396,Strategies!$A$26:$G$35,7,FALSE()),Strategies!$B$8),G396)</f>
        <v>20800</v>
      </c>
      <c r="K396" s="3" t="n">
        <f aca="false">IF(G396="",1,0)</f>
        <v>0</v>
      </c>
      <c r="L396" s="3" t="n">
        <f aca="false">Clean!H396</f>
        <v>29</v>
      </c>
      <c r="M396" s="5" t="n">
        <f aca="false">Clean!I396</f>
        <v>35621</v>
      </c>
      <c r="N396" s="3" t="n">
        <f aca="false">IF(L396="",IF(M396="",Strategies!$B$6,DATEDIF(M396,DATE(2026,9,13),"y")),L396)</f>
        <v>29</v>
      </c>
      <c r="O396" s="2" t="str">
        <f aca="false">IF(L396&lt;&gt;"","observed",IF(M396&lt;&gt;"","derived from date","median (fallback)"))</f>
        <v>observed</v>
      </c>
      <c r="P396" s="4" t="n">
        <f aca="false">Clean!M396</f>
        <v>0</v>
      </c>
      <c r="Q396" s="4" t="n">
        <f aca="false">IF(P396="",Strategies!$B$9,P396)</f>
        <v>0</v>
      </c>
      <c r="R396" s="3" t="n">
        <f aca="false">IF(P396="",1,0)</f>
        <v>0</v>
      </c>
      <c r="S396" s="3" t="n">
        <f aca="false">Clean!U396</f>
        <v>705</v>
      </c>
      <c r="T396" s="3" t="n">
        <f aca="false">IF(S396="",Strategies!$B$10,S396)</f>
        <v>705</v>
      </c>
      <c r="U396" s="2" t="str">
        <f aca="false">Clean!J396</f>
        <v>Online Banking</v>
      </c>
      <c r="V396" s="2" t="str">
        <f aca="false">IF(U396="",Strategies!$B$11,U396)</f>
        <v>Online Banking</v>
      </c>
      <c r="W396" s="2" t="str">
        <f aca="false">IF(U396="","Unknown",U396)</f>
        <v>Online Banking</v>
      </c>
      <c r="X396" s="4" t="str">
        <f aca="false">Clean!Q396</f>
        <v/>
      </c>
      <c r="Y396" s="4" t="str">
        <f aca="false">Clean!R396</f>
        <v/>
      </c>
      <c r="Z396" s="4" t="n">
        <f aca="false">IF(X396="",IF(Y396="",0,""),X396)</f>
        <v>0</v>
      </c>
      <c r="AA396" s="4" t="n">
        <f aca="false">IF(Y396="",IF(X396="",0,IF(X396=0,0,ROUND(X396*Strategies!$B$12,2))),Y396)</f>
        <v>0</v>
      </c>
      <c r="AB396" s="2" t="str">
        <f aca="false">IF(AND(X396="",Y396=""),"no card (structural)",IF(X396="","limit missing – verify",IF(Y396="","spend imputed by ratio","complete")))</f>
        <v>no card (structural)</v>
      </c>
      <c r="AC396" s="4" t="n">
        <f aca="false">Clean!S396</f>
        <v>0</v>
      </c>
      <c r="AD396" s="4" t="n">
        <f aca="false">Clean!T396</f>
        <v>0</v>
      </c>
      <c r="AE396" s="4" t="n">
        <f aca="false">IF(AC396="",IF(AD396="",0,""),AC396)</f>
        <v>0</v>
      </c>
      <c r="AF396" s="4" t="n">
        <f aca="false">IF(AD396="",IF(AC396="",0,IF(AC396=0,0,ROUND(AC396*Strategies!$B$13,0))),AD396)</f>
        <v>0</v>
      </c>
      <c r="AG396" s="3" t="n">
        <f aca="false">Clean!V396</f>
        <v>1</v>
      </c>
      <c r="AH396" s="3" t="n">
        <f aca="false">IF(AG396="",0,AG396)</f>
        <v>1</v>
      </c>
      <c r="AI396" s="3" t="n">
        <f aca="false">IF(AG396="",1,0)</f>
        <v>0</v>
      </c>
      <c r="AJ396" s="3" t="n">
        <f aca="false">Missing_Matrix!W396</f>
        <v>2</v>
      </c>
      <c r="AK396" s="2" t="str">
        <f aca="false">IF(AJ396=0,"keep","drop")</f>
        <v>drop</v>
      </c>
      <c r="AL396" s="2" t="str">
        <f aca="false">IF(Missing_Matrix!B396+Missing_Matrix!G396+Missing_Matrix!H396+Missing_Matrix!J396+Missing_Matrix!K396+Missing_Matrix!L396+Missing_Matrix!M396+Missing_Matrix!U396=0,"keep","drop")</f>
        <v>keep</v>
      </c>
    </row>
    <row r="397" customFormat="false" ht="15" hidden="false" customHeight="false" outlineLevel="0" collapsed="false">
      <c r="A397" s="2" t="str">
        <f aca="false">Clean!A397</f>
        <v>CL00396</v>
      </c>
      <c r="B397" s="3" t="n">
        <f aca="false">Clean!B397</f>
        <v>18</v>
      </c>
      <c r="C397" s="3" t="n">
        <f aca="false">IF(B397="",Strategies!$B$5,B397)</f>
        <v>18</v>
      </c>
      <c r="D397" s="3" t="n">
        <f aca="false">IF(B397="",1,0)</f>
        <v>0</v>
      </c>
      <c r="E397" s="2" t="str">
        <f aca="false">Clean!E397</f>
        <v>Student</v>
      </c>
      <c r="F397" s="2" t="str">
        <f aca="false">IF(E397="","Unknown",E397)</f>
        <v>Student</v>
      </c>
      <c r="G397" s="4" t="n">
        <f aca="false">Clean!G397</f>
        <v>6000</v>
      </c>
      <c r="H397" s="4" t="n">
        <f aca="false">IF(G397="",Strategies!$B$7,G397)</f>
        <v>6000</v>
      </c>
      <c r="I397" s="4" t="n">
        <f aca="false">IF(G397="",Strategies!$B$8,G397)</f>
        <v>6000</v>
      </c>
      <c r="J397" s="4" t="n">
        <f aca="false">IF(G397="",IFERROR(VLOOKUP(E397,Strategies!$A$26:$G$35,7,FALSE()),Strategies!$B$8),G397)</f>
        <v>6000</v>
      </c>
      <c r="K397" s="3" t="n">
        <f aca="false">IF(G397="",1,0)</f>
        <v>0</v>
      </c>
      <c r="L397" s="3" t="n">
        <f aca="false">Clean!H397</f>
        <v>0</v>
      </c>
      <c r="M397" s="5" t="n">
        <f aca="false">Clean!I397</f>
        <v>46186</v>
      </c>
      <c r="N397" s="3" t="n">
        <f aca="false">IF(L397="",IF(M397="",Strategies!$B$6,DATEDIF(M397,DATE(2026,9,13),"y")),L397)</f>
        <v>0</v>
      </c>
      <c r="O397" s="2" t="str">
        <f aca="false">IF(L397&lt;&gt;"","observed",IF(M397&lt;&gt;"","derived from date","median (fallback)"))</f>
        <v>observed</v>
      </c>
      <c r="P397" s="4" t="n">
        <f aca="false">Clean!M397</f>
        <v>0</v>
      </c>
      <c r="Q397" s="4" t="n">
        <f aca="false">IF(P397="",Strategies!$B$9,P397)</f>
        <v>0</v>
      </c>
      <c r="R397" s="3" t="n">
        <f aca="false">IF(P397="",1,0)</f>
        <v>0</v>
      </c>
      <c r="S397" s="3" t="n">
        <f aca="false">Clean!U397</f>
        <v>693</v>
      </c>
      <c r="T397" s="3" t="n">
        <f aca="false">IF(S397="",Strategies!$B$10,S397)</f>
        <v>693</v>
      </c>
      <c r="U397" s="2" t="str">
        <f aca="false">Clean!J397</f>
        <v>Online Banking</v>
      </c>
      <c r="V397" s="2" t="str">
        <f aca="false">IF(U397="",Strategies!$B$11,U397)</f>
        <v>Online Banking</v>
      </c>
      <c r="W397" s="2" t="str">
        <f aca="false">IF(U397="","Unknown",U397)</f>
        <v>Online Banking</v>
      </c>
      <c r="X397" s="4" t="n">
        <f aca="false">Clean!Q397</f>
        <v>0</v>
      </c>
      <c r="Y397" s="4" t="n">
        <f aca="false">Clean!R397</f>
        <v>0</v>
      </c>
      <c r="Z397" s="4" t="n">
        <f aca="false">IF(X397="",IF(Y397="",0,""),X397)</f>
        <v>0</v>
      </c>
      <c r="AA397" s="4" t="n">
        <f aca="false">IF(Y397="",IF(X397="",0,IF(X397=0,0,ROUND(X397*Strategies!$B$12,2))),Y397)</f>
        <v>0</v>
      </c>
      <c r="AB397" s="2" t="str">
        <f aca="false">IF(AND(X397="",Y397=""),"no card (structural)",IF(X397="","limit missing – verify",IF(Y397="","spend imputed by ratio","complete")))</f>
        <v>complete</v>
      </c>
      <c r="AC397" s="4" t="str">
        <f aca="false">Clean!S397</f>
        <v/>
      </c>
      <c r="AD397" s="4" t="str">
        <f aca="false">Clean!T397</f>
        <v/>
      </c>
      <c r="AE397" s="4" t="n">
        <f aca="false">IF(AC397="",IF(AD397="",0,""),AC397)</f>
        <v>0</v>
      </c>
      <c r="AF397" s="4" t="n">
        <f aca="false">IF(AD397="",IF(AC397="",0,IF(AC397=0,0,ROUND(AC397*Strategies!$B$13,0))),AD397)</f>
        <v>0</v>
      </c>
      <c r="AG397" s="3" t="n">
        <f aca="false">Clean!V397</f>
        <v>0</v>
      </c>
      <c r="AH397" s="3" t="n">
        <f aca="false">IF(AG397="",0,AG397)</f>
        <v>0</v>
      </c>
      <c r="AI397" s="3" t="n">
        <f aca="false">IF(AG397="",1,0)</f>
        <v>0</v>
      </c>
      <c r="AJ397" s="3" t="n">
        <f aca="false">Missing_Matrix!W397</f>
        <v>3</v>
      </c>
      <c r="AK397" s="2" t="str">
        <f aca="false">IF(AJ397=0,"keep","drop")</f>
        <v>drop</v>
      </c>
      <c r="AL397" s="2" t="str">
        <f aca="false">IF(Missing_Matrix!B397+Missing_Matrix!G397+Missing_Matrix!H397+Missing_Matrix!J397+Missing_Matrix!K397+Missing_Matrix!L397+Missing_Matrix!M397+Missing_Matrix!U397=0,"keep","drop")</f>
        <v>keep</v>
      </c>
    </row>
    <row r="398" customFormat="false" ht="15" hidden="false" customHeight="false" outlineLevel="0" collapsed="false">
      <c r="A398" s="2" t="str">
        <f aca="false">Clean!A398</f>
        <v>CL00397</v>
      </c>
      <c r="B398" s="3" t="n">
        <f aca="false">Clean!B398</f>
        <v>54</v>
      </c>
      <c r="C398" s="3" t="n">
        <f aca="false">IF(B398="",Strategies!$B$5,B398)</f>
        <v>54</v>
      </c>
      <c r="D398" s="3" t="n">
        <f aca="false">IF(B398="",1,0)</f>
        <v>0</v>
      </c>
      <c r="E398" s="2" t="str">
        <f aca="false">Clean!E398</f>
        <v>Employee</v>
      </c>
      <c r="F398" s="2" t="str">
        <f aca="false">IF(E398="","Unknown",E398)</f>
        <v>Employee</v>
      </c>
      <c r="G398" s="4" t="n">
        <f aca="false">Clean!G398</f>
        <v>25700</v>
      </c>
      <c r="H398" s="4" t="n">
        <f aca="false">IF(G398="",Strategies!$B$7,G398)</f>
        <v>25700</v>
      </c>
      <c r="I398" s="4" t="n">
        <f aca="false">IF(G398="",Strategies!$B$8,G398)</f>
        <v>25700</v>
      </c>
      <c r="J398" s="4" t="n">
        <f aca="false">IF(G398="",IFERROR(VLOOKUP(E398,Strategies!$A$26:$G$35,7,FALSE()),Strategies!$B$8),G398)</f>
        <v>25700</v>
      </c>
      <c r="K398" s="3" t="n">
        <f aca="false">IF(G398="",1,0)</f>
        <v>0</v>
      </c>
      <c r="L398" s="3" t="n">
        <f aca="false">Clean!H398</f>
        <v>11</v>
      </c>
      <c r="M398" s="5" t="n">
        <f aca="false">Clean!I398</f>
        <v>42001</v>
      </c>
      <c r="N398" s="3" t="n">
        <f aca="false">IF(L398="",IF(M398="",Strategies!$B$6,DATEDIF(M398,DATE(2026,9,13),"y")),L398)</f>
        <v>11</v>
      </c>
      <c r="O398" s="2" t="str">
        <f aca="false">IF(L398&lt;&gt;"","observed",IF(M398&lt;&gt;"","derived from date","median (fallback)"))</f>
        <v>observed</v>
      </c>
      <c r="P398" s="4" t="n">
        <f aca="false">Clean!M398</f>
        <v>28892.49</v>
      </c>
      <c r="Q398" s="4" t="n">
        <f aca="false">IF(P398="",Strategies!$B$9,P398)</f>
        <v>28892.49</v>
      </c>
      <c r="R398" s="3" t="n">
        <f aca="false">IF(P398="",1,0)</f>
        <v>0</v>
      </c>
      <c r="S398" s="3" t="str">
        <f aca="false">Clean!U398</f>
        <v/>
      </c>
      <c r="T398" s="3" t="n">
        <f aca="false">IF(S398="",Strategies!$B$10,S398)</f>
        <v>630</v>
      </c>
      <c r="U398" s="2" t="str">
        <f aca="false">Clean!J398</f>
        <v>Online Banking</v>
      </c>
      <c r="V398" s="2" t="str">
        <f aca="false">IF(U398="",Strategies!$B$11,U398)</f>
        <v>Online Banking</v>
      </c>
      <c r="W398" s="2" t="str">
        <f aca="false">IF(U398="","Unknown",U398)</f>
        <v>Online Banking</v>
      </c>
      <c r="X398" s="4" t="n">
        <f aca="false">Clean!Q398</f>
        <v>4000</v>
      </c>
      <c r="Y398" s="4" t="n">
        <f aca="false">Clean!R398</f>
        <v>1151.89</v>
      </c>
      <c r="Z398" s="4" t="n">
        <f aca="false">IF(X398="",IF(Y398="",0,""),X398)</f>
        <v>4000</v>
      </c>
      <c r="AA398" s="4" t="n">
        <f aca="false">IF(Y398="",IF(X398="",0,IF(X398=0,0,ROUND(X398*Strategies!$B$12,2))),Y398)</f>
        <v>1151.89</v>
      </c>
      <c r="AB398" s="2" t="str">
        <f aca="false">IF(AND(X398="",Y398=""),"no card (structural)",IF(X398="","limit missing – verify",IF(Y398="","spend imputed by ratio","complete")))</f>
        <v>complete</v>
      </c>
      <c r="AC398" s="4" t="n">
        <f aca="false">Clean!S398</f>
        <v>99000</v>
      </c>
      <c r="AD398" s="4" t="n">
        <f aca="false">Clean!T398</f>
        <v>500</v>
      </c>
      <c r="AE398" s="4" t="n">
        <f aca="false">IF(AC398="",IF(AD398="",0,""),AC398)</f>
        <v>99000</v>
      </c>
      <c r="AF398" s="4" t="n">
        <f aca="false">IF(AD398="",IF(AC398="",0,IF(AC398=0,0,ROUND(AC398*Strategies!$B$13,0))),AD398)</f>
        <v>500</v>
      </c>
      <c r="AG398" s="3" t="n">
        <f aca="false">Clean!V398</f>
        <v>0</v>
      </c>
      <c r="AH398" s="3" t="n">
        <f aca="false">IF(AG398="",0,AG398)</f>
        <v>0</v>
      </c>
      <c r="AI398" s="3" t="n">
        <f aca="false">IF(AG398="",1,0)</f>
        <v>0</v>
      </c>
      <c r="AJ398" s="3" t="n">
        <f aca="false">Missing_Matrix!W398</f>
        <v>1</v>
      </c>
      <c r="AK398" s="2" t="str">
        <f aca="false">IF(AJ398=0,"keep","drop")</f>
        <v>drop</v>
      </c>
      <c r="AL398" s="2" t="str">
        <f aca="false">IF(Missing_Matrix!B398+Missing_Matrix!G398+Missing_Matrix!H398+Missing_Matrix!J398+Missing_Matrix!K398+Missing_Matrix!L398+Missing_Matrix!M398+Missing_Matrix!U398=0,"keep","drop")</f>
        <v>drop</v>
      </c>
    </row>
    <row r="399" customFormat="false" ht="15" hidden="false" customHeight="false" outlineLevel="0" collapsed="false">
      <c r="A399" s="2" t="str">
        <f aca="false">Clean!A399</f>
        <v>CL00398</v>
      </c>
      <c r="B399" s="3" t="n">
        <f aca="false">Clean!B399</f>
        <v>71</v>
      </c>
      <c r="C399" s="3" t="n">
        <f aca="false">IF(B399="",Strategies!$B$5,B399)</f>
        <v>71</v>
      </c>
      <c r="D399" s="3" t="n">
        <f aca="false">IF(B399="",1,0)</f>
        <v>0</v>
      </c>
      <c r="E399" s="2" t="str">
        <f aca="false">Clean!E399</f>
        <v>Retired</v>
      </c>
      <c r="F399" s="2" t="str">
        <f aca="false">IF(E399="","Unknown",E399)</f>
        <v>Retired</v>
      </c>
      <c r="G399" s="4" t="n">
        <f aca="false">Clean!G399</f>
        <v>15100</v>
      </c>
      <c r="H399" s="4" t="n">
        <f aca="false">IF(G399="",Strategies!$B$7,G399)</f>
        <v>15100</v>
      </c>
      <c r="I399" s="4" t="n">
        <f aca="false">IF(G399="",Strategies!$B$8,G399)</f>
        <v>15100</v>
      </c>
      <c r="J399" s="4" t="n">
        <f aca="false">IF(G399="",IFERROR(VLOOKUP(E399,Strategies!$A$26:$G$35,7,FALSE()),Strategies!$B$8),G399)</f>
        <v>15100</v>
      </c>
      <c r="K399" s="3" t="n">
        <f aca="false">IF(G399="",1,0)</f>
        <v>0</v>
      </c>
      <c r="L399" s="3" t="n">
        <f aca="false">Clean!H399</f>
        <v>35</v>
      </c>
      <c r="M399" s="5" t="n">
        <f aca="false">Clean!I399</f>
        <v>33260</v>
      </c>
      <c r="N399" s="3" t="n">
        <f aca="false">IF(L399="",IF(M399="",Strategies!$B$6,DATEDIF(M399,DATE(2026,9,13),"y")),L399)</f>
        <v>35</v>
      </c>
      <c r="O399" s="2" t="str">
        <f aca="false">IF(L399&lt;&gt;"","observed",IF(M399&lt;&gt;"","derived from date","median (fallback)"))</f>
        <v>observed</v>
      </c>
      <c r="P399" s="4" t="n">
        <f aca="false">Clean!M399</f>
        <v>0</v>
      </c>
      <c r="Q399" s="4" t="n">
        <f aca="false">IF(P399="",Strategies!$B$9,P399)</f>
        <v>0</v>
      </c>
      <c r="R399" s="3" t="n">
        <f aca="false">IF(P399="",1,0)</f>
        <v>0</v>
      </c>
      <c r="S399" s="3" t="n">
        <f aca="false">Clean!U399</f>
        <v>695</v>
      </c>
      <c r="T399" s="3" t="n">
        <f aca="false">IF(S399="",Strategies!$B$10,S399)</f>
        <v>695</v>
      </c>
      <c r="U399" s="2" t="str">
        <f aca="false">Clean!J399</f>
        <v>Online Banking</v>
      </c>
      <c r="V399" s="2" t="str">
        <f aca="false">IF(U399="",Strategies!$B$11,U399)</f>
        <v>Online Banking</v>
      </c>
      <c r="W399" s="2" t="str">
        <f aca="false">IF(U399="","Unknown",U399)</f>
        <v>Online Banking</v>
      </c>
      <c r="X399" s="4" t="str">
        <f aca="false">Clean!Q399</f>
        <v/>
      </c>
      <c r="Y399" s="4" t="str">
        <f aca="false">Clean!R399</f>
        <v/>
      </c>
      <c r="Z399" s="4" t="n">
        <f aca="false">IF(X399="",IF(Y399="",0,""),X399)</f>
        <v>0</v>
      </c>
      <c r="AA399" s="4" t="n">
        <f aca="false">IF(Y399="",IF(X399="",0,IF(X399=0,0,ROUND(X399*Strategies!$B$12,2))),Y399)</f>
        <v>0</v>
      </c>
      <c r="AB399" s="2" t="str">
        <f aca="false">IF(AND(X399="",Y399=""),"no card (structural)",IF(X399="","limit missing – verify",IF(Y399="","spend imputed by ratio","complete")))</f>
        <v>no card (structural)</v>
      </c>
      <c r="AC399" s="4" t="n">
        <f aca="false">Clean!S399</f>
        <v>0</v>
      </c>
      <c r="AD399" s="4" t="n">
        <f aca="false">Clean!T399</f>
        <v>0</v>
      </c>
      <c r="AE399" s="4" t="n">
        <f aca="false">IF(AC399="",IF(AD399="",0,""),AC399)</f>
        <v>0</v>
      </c>
      <c r="AF399" s="4" t="n">
        <f aca="false">IF(AD399="",IF(AC399="",0,IF(AC399=0,0,ROUND(AC399*Strategies!$B$13,0))),AD399)</f>
        <v>0</v>
      </c>
      <c r="AG399" s="3" t="n">
        <f aca="false">Clean!V399</f>
        <v>0</v>
      </c>
      <c r="AH399" s="3" t="n">
        <f aca="false">IF(AG399="",0,AG399)</f>
        <v>0</v>
      </c>
      <c r="AI399" s="3" t="n">
        <f aca="false">IF(AG399="",1,0)</f>
        <v>0</v>
      </c>
      <c r="AJ399" s="3" t="n">
        <f aca="false">Missing_Matrix!W399</f>
        <v>3</v>
      </c>
      <c r="AK399" s="2" t="str">
        <f aca="false">IF(AJ399=0,"keep","drop")</f>
        <v>drop</v>
      </c>
      <c r="AL399" s="2" t="str">
        <f aca="false">IF(Missing_Matrix!B399+Missing_Matrix!G399+Missing_Matrix!H399+Missing_Matrix!J399+Missing_Matrix!K399+Missing_Matrix!L399+Missing_Matrix!M399+Missing_Matrix!U399=0,"keep","drop")</f>
        <v>drop</v>
      </c>
    </row>
    <row r="400" customFormat="false" ht="15" hidden="false" customHeight="false" outlineLevel="0" collapsed="false">
      <c r="A400" s="2" t="str">
        <f aca="false">Clean!A400</f>
        <v>CL00399</v>
      </c>
      <c r="B400" s="3" t="n">
        <f aca="false">Clean!B400</f>
        <v>68</v>
      </c>
      <c r="C400" s="3" t="n">
        <f aca="false">IF(B400="",Strategies!$B$5,B400)</f>
        <v>68</v>
      </c>
      <c r="D400" s="3" t="n">
        <f aca="false">IF(B400="",1,0)</f>
        <v>0</v>
      </c>
      <c r="E400" s="2" t="str">
        <f aca="false">Clean!E400</f>
        <v>Retired</v>
      </c>
      <c r="F400" s="2" t="str">
        <f aca="false">IF(E400="","Unknown",E400)</f>
        <v>Retired</v>
      </c>
      <c r="G400" s="4" t="n">
        <f aca="false">Clean!G400</f>
        <v>14800</v>
      </c>
      <c r="H400" s="4" t="n">
        <f aca="false">IF(G400="",Strategies!$B$7,G400)</f>
        <v>14800</v>
      </c>
      <c r="I400" s="4" t="n">
        <f aca="false">IF(G400="",Strategies!$B$8,G400)</f>
        <v>14800</v>
      </c>
      <c r="J400" s="4" t="n">
        <f aca="false">IF(G400="",IFERROR(VLOOKUP(E400,Strategies!$A$26:$G$35,7,FALSE()),Strategies!$B$8),G400)</f>
        <v>14800</v>
      </c>
      <c r="K400" s="3" t="n">
        <f aca="false">IF(G400="",1,0)</f>
        <v>0</v>
      </c>
      <c r="L400" s="3" t="n">
        <f aca="false">Clean!H400</f>
        <v>2</v>
      </c>
      <c r="M400" s="5" t="n">
        <f aca="false">Clean!I400</f>
        <v>45225</v>
      </c>
      <c r="N400" s="3" t="n">
        <f aca="false">IF(L400="",IF(M400="",Strategies!$B$6,DATEDIF(M400,DATE(2026,9,13),"y")),L400)</f>
        <v>2</v>
      </c>
      <c r="O400" s="2" t="str">
        <f aca="false">IF(L400&lt;&gt;"","observed",IF(M400&lt;&gt;"","derived from date","median (fallback)"))</f>
        <v>observed</v>
      </c>
      <c r="P400" s="4" t="n">
        <f aca="false">Clean!M400</f>
        <v>5487.89</v>
      </c>
      <c r="Q400" s="4" t="n">
        <f aca="false">IF(P400="",Strategies!$B$9,P400)</f>
        <v>5487.89</v>
      </c>
      <c r="R400" s="3" t="n">
        <f aca="false">IF(P400="",1,0)</f>
        <v>0</v>
      </c>
      <c r="S400" s="3" t="n">
        <f aca="false">Clean!U400</f>
        <v>529</v>
      </c>
      <c r="T400" s="3" t="n">
        <f aca="false">IF(S400="",Strategies!$B$10,S400)</f>
        <v>529</v>
      </c>
      <c r="U400" s="2" t="str">
        <f aca="false">Clean!J400</f>
        <v>Online Banking</v>
      </c>
      <c r="V400" s="2" t="str">
        <f aca="false">IF(U400="",Strategies!$B$11,U400)</f>
        <v>Online Banking</v>
      </c>
      <c r="W400" s="2" t="str">
        <f aca="false">IF(U400="","Unknown",U400)</f>
        <v>Online Banking</v>
      </c>
      <c r="X400" s="4" t="n">
        <f aca="false">Clean!Q400</f>
        <v>2000</v>
      </c>
      <c r="Y400" s="4" t="n">
        <f aca="false">Clean!R400</f>
        <v>205.54</v>
      </c>
      <c r="Z400" s="4" t="n">
        <f aca="false">IF(X400="",IF(Y400="",0,""),X400)</f>
        <v>2000</v>
      </c>
      <c r="AA400" s="4" t="n">
        <f aca="false">IF(Y400="",IF(X400="",0,IF(X400=0,0,ROUND(X400*Strategies!$B$12,2))),Y400)</f>
        <v>205.54</v>
      </c>
      <c r="AB400" s="2" t="str">
        <f aca="false">IF(AND(X400="",Y400=""),"no card (structural)",IF(X400="","limit missing – verify",IF(Y400="","spend imputed by ratio","complete")))</f>
        <v>complete</v>
      </c>
      <c r="AC400" s="4" t="n">
        <f aca="false">Clean!S400</f>
        <v>0</v>
      </c>
      <c r="AD400" s="4" t="n">
        <f aca="false">Clean!T400</f>
        <v>0</v>
      </c>
      <c r="AE400" s="4" t="n">
        <f aca="false">IF(AC400="",IF(AD400="",0,""),AC400)</f>
        <v>0</v>
      </c>
      <c r="AF400" s="4" t="n">
        <f aca="false">IF(AD400="",IF(AC400="",0,IF(AC400=0,0,ROUND(AC400*Strategies!$B$13,0))),AD400)</f>
        <v>0</v>
      </c>
      <c r="AG400" s="3" t="n">
        <f aca="false">Clean!V400</f>
        <v>1</v>
      </c>
      <c r="AH400" s="3" t="n">
        <f aca="false">IF(AG400="",0,AG400)</f>
        <v>1</v>
      </c>
      <c r="AI400" s="3" t="n">
        <f aca="false">IF(AG400="",1,0)</f>
        <v>0</v>
      </c>
      <c r="AJ400" s="3" t="n">
        <f aca="false">Missing_Matrix!W400</f>
        <v>0</v>
      </c>
      <c r="AK400" s="2" t="str">
        <f aca="false">IF(AJ400=0,"keep","drop")</f>
        <v>keep</v>
      </c>
      <c r="AL400" s="2" t="str">
        <f aca="false">IF(Missing_Matrix!B400+Missing_Matrix!G400+Missing_Matrix!H400+Missing_Matrix!J400+Missing_Matrix!K400+Missing_Matrix!L400+Missing_Matrix!M400+Missing_Matrix!U400=0,"keep","drop")</f>
        <v>keep</v>
      </c>
    </row>
    <row r="401" customFormat="false" ht="15" hidden="false" customHeight="false" outlineLevel="0" collapsed="false">
      <c r="A401" s="2" t="str">
        <f aca="false">Clean!A401</f>
        <v>CL00400</v>
      </c>
      <c r="B401" s="3" t="n">
        <f aca="false">Clean!B401</f>
        <v>41</v>
      </c>
      <c r="C401" s="3" t="n">
        <f aca="false">IF(B401="",Strategies!$B$5,B401)</f>
        <v>41</v>
      </c>
      <c r="D401" s="3" t="n">
        <f aca="false">IF(B401="",1,0)</f>
        <v>0</v>
      </c>
      <c r="E401" s="2" t="str">
        <f aca="false">Clean!E401</f>
        <v>Employee</v>
      </c>
      <c r="F401" s="2" t="str">
        <f aca="false">IF(E401="","Unknown",E401)</f>
        <v>Employee</v>
      </c>
      <c r="G401" s="4" t="n">
        <f aca="false">Clean!G401</f>
        <v>24300</v>
      </c>
      <c r="H401" s="4" t="n">
        <f aca="false">IF(G401="",Strategies!$B$7,G401)</f>
        <v>24300</v>
      </c>
      <c r="I401" s="4" t="n">
        <f aca="false">IF(G401="",Strategies!$B$8,G401)</f>
        <v>24300</v>
      </c>
      <c r="J401" s="4" t="n">
        <f aca="false">IF(G401="",IFERROR(VLOOKUP(E401,Strategies!$A$26:$G$35,7,FALSE()),Strategies!$B$8),G401)</f>
        <v>24300</v>
      </c>
      <c r="K401" s="3" t="n">
        <f aca="false">IF(G401="",1,0)</f>
        <v>0</v>
      </c>
      <c r="L401" s="3" t="str">
        <f aca="false">Clean!H401</f>
        <v/>
      </c>
      <c r="M401" s="5" t="n">
        <f aca="false">Clean!I401</f>
        <v>42006</v>
      </c>
      <c r="N401" s="3" t="n">
        <f aca="false">IF(L401="",IF(M401="",Strategies!$B$6,DATEDIF(M401,DATE(2026,9,13),"y")),L401)</f>
        <v>11</v>
      </c>
      <c r="O401" s="2" t="str">
        <f aca="false">IF(L401&lt;&gt;"","observed",IF(M401&lt;&gt;"","derived from date","median (fallback)"))</f>
        <v>derived from date</v>
      </c>
      <c r="P401" s="4" t="n">
        <f aca="false">Clean!M401</f>
        <v>0</v>
      </c>
      <c r="Q401" s="4" t="n">
        <f aca="false">IF(P401="",Strategies!$B$9,P401)</f>
        <v>0</v>
      </c>
      <c r="R401" s="3" t="n">
        <f aca="false">IF(P401="",1,0)</f>
        <v>0</v>
      </c>
      <c r="S401" s="3" t="n">
        <f aca="false">Clean!U401</f>
        <v>622</v>
      </c>
      <c r="T401" s="3" t="n">
        <f aca="false">IF(S401="",Strategies!$B$10,S401)</f>
        <v>622</v>
      </c>
      <c r="U401" s="2" t="str">
        <f aca="false">Clean!J401</f>
        <v>App</v>
      </c>
      <c r="V401" s="2" t="str">
        <f aca="false">IF(U401="",Strategies!$B$11,U401)</f>
        <v>App</v>
      </c>
      <c r="W401" s="2" t="str">
        <f aca="false">IF(U401="","Unknown",U401)</f>
        <v>App</v>
      </c>
      <c r="X401" s="4" t="str">
        <f aca="false">Clean!Q401</f>
        <v/>
      </c>
      <c r="Y401" s="4" t="str">
        <f aca="false">Clean!R401</f>
        <v/>
      </c>
      <c r="Z401" s="4" t="n">
        <f aca="false">IF(X401="",IF(Y401="",0,""),X401)</f>
        <v>0</v>
      </c>
      <c r="AA401" s="4" t="n">
        <f aca="false">IF(Y401="",IF(X401="",0,IF(X401=0,0,ROUND(X401*Strategies!$B$12,2))),Y401)</f>
        <v>0</v>
      </c>
      <c r="AB401" s="2" t="str">
        <f aca="false">IF(AND(X401="",Y401=""),"no card (structural)",IF(X401="","limit missing – verify",IF(Y401="","spend imputed by ratio","complete")))</f>
        <v>no card (structural)</v>
      </c>
      <c r="AC401" s="4" t="n">
        <f aca="false">Clean!S401</f>
        <v>60000</v>
      </c>
      <c r="AD401" s="4" t="n">
        <f aca="false">Clean!T401</f>
        <v>379</v>
      </c>
      <c r="AE401" s="4" t="n">
        <f aca="false">IF(AC401="",IF(AD401="",0,""),AC401)</f>
        <v>60000</v>
      </c>
      <c r="AF401" s="4" t="n">
        <f aca="false">IF(AD401="",IF(AC401="",0,IF(AC401=0,0,ROUND(AC401*Strategies!$B$13,0))),AD401)</f>
        <v>379</v>
      </c>
      <c r="AG401" s="3" t="str">
        <f aca="false">Clean!V401</f>
        <v/>
      </c>
      <c r="AH401" s="3" t="n">
        <f aca="false">IF(AG401="",0,AG401)</f>
        <v>0</v>
      </c>
      <c r="AI401" s="3" t="n">
        <f aca="false">IF(AG401="",1,0)</f>
        <v>1</v>
      </c>
      <c r="AJ401" s="3" t="n">
        <f aca="false">Missing_Matrix!W401</f>
        <v>4</v>
      </c>
      <c r="AK401" s="2" t="str">
        <f aca="false">IF(AJ401=0,"keep","drop")</f>
        <v>drop</v>
      </c>
      <c r="AL401" s="2" t="str">
        <f aca="false">IF(Missing_Matrix!B401+Missing_Matrix!G401+Missing_Matrix!H401+Missing_Matrix!J401+Missing_Matrix!K401+Missing_Matrix!L401+Missing_Matrix!M401+Missing_Matrix!U401=0,"keep","drop")</f>
        <v>drop</v>
      </c>
    </row>
    <row r="402" customFormat="false" ht="15" hidden="false" customHeight="false" outlineLevel="0" collapsed="false">
      <c r="A402" s="2" t="str">
        <f aca="false">Clean!A402</f>
        <v>CL00401</v>
      </c>
      <c r="B402" s="3" t="n">
        <f aca="false">Clean!B402</f>
        <v>18</v>
      </c>
      <c r="C402" s="3" t="n">
        <f aca="false">IF(B402="",Strategies!$B$5,B402)</f>
        <v>18</v>
      </c>
      <c r="D402" s="3" t="n">
        <f aca="false">IF(B402="",1,0)</f>
        <v>0</v>
      </c>
      <c r="E402" s="2" t="str">
        <f aca="false">Clean!E402</f>
        <v>Student</v>
      </c>
      <c r="F402" s="2" t="str">
        <f aca="false">IF(E402="","Unknown",E402)</f>
        <v>Student</v>
      </c>
      <c r="G402" s="4" t="n">
        <f aca="false">Clean!G402</f>
        <v>7300</v>
      </c>
      <c r="H402" s="4" t="n">
        <f aca="false">IF(G402="",Strategies!$B$7,G402)</f>
        <v>7300</v>
      </c>
      <c r="I402" s="4" t="n">
        <f aca="false">IF(G402="",Strategies!$B$8,G402)</f>
        <v>7300</v>
      </c>
      <c r="J402" s="4" t="n">
        <f aca="false">IF(G402="",IFERROR(VLOOKUP(E402,Strategies!$A$26:$G$35,7,FALSE()),Strategies!$B$8),G402)</f>
        <v>7300</v>
      </c>
      <c r="K402" s="3" t="n">
        <f aca="false">IF(G402="",1,0)</f>
        <v>0</v>
      </c>
      <c r="L402" s="3" t="n">
        <f aca="false">Clean!H402</f>
        <v>0</v>
      </c>
      <c r="M402" s="5" t="n">
        <f aca="false">Clean!I402</f>
        <v>45955</v>
      </c>
      <c r="N402" s="3" t="n">
        <f aca="false">IF(L402="",IF(M402="",Strategies!$B$6,DATEDIF(M402,DATE(2026,9,13),"y")),L402)</f>
        <v>0</v>
      </c>
      <c r="O402" s="2" t="str">
        <f aca="false">IF(L402&lt;&gt;"","observed",IF(M402&lt;&gt;"","derived from date","median (fallback)"))</f>
        <v>observed</v>
      </c>
      <c r="P402" s="4" t="n">
        <f aca="false">Clean!M402</f>
        <v>1320.07</v>
      </c>
      <c r="Q402" s="4" t="n">
        <f aca="false">IF(P402="",Strategies!$B$9,P402)</f>
        <v>1320.07</v>
      </c>
      <c r="R402" s="3" t="n">
        <f aca="false">IF(P402="",1,0)</f>
        <v>0</v>
      </c>
      <c r="S402" s="3" t="n">
        <f aca="false">Clean!U402</f>
        <v>488</v>
      </c>
      <c r="T402" s="3" t="n">
        <f aca="false">IF(S402="",Strategies!$B$10,S402)</f>
        <v>488</v>
      </c>
      <c r="U402" s="2" t="str">
        <f aca="false">Clean!J402</f>
        <v>App</v>
      </c>
      <c r="V402" s="2" t="str">
        <f aca="false">IF(U402="",Strategies!$B$11,U402)</f>
        <v>App</v>
      </c>
      <c r="W402" s="2" t="str">
        <f aca="false">IF(U402="","Unknown",U402)</f>
        <v>App</v>
      </c>
      <c r="X402" s="4" t="n">
        <f aca="false">Clean!Q402</f>
        <v>1000</v>
      </c>
      <c r="Y402" s="4" t="n">
        <f aca="false">Clean!R402</f>
        <v>369.57</v>
      </c>
      <c r="Z402" s="4" t="n">
        <f aca="false">IF(X402="",IF(Y402="",0,""),X402)</f>
        <v>1000</v>
      </c>
      <c r="AA402" s="4" t="n">
        <f aca="false">IF(Y402="",IF(X402="",0,IF(X402=0,0,ROUND(X402*Strategies!$B$12,2))),Y402)</f>
        <v>369.57</v>
      </c>
      <c r="AB402" s="2" t="str">
        <f aca="false">IF(AND(X402="",Y402=""),"no card (structural)",IF(X402="","limit missing – verify",IF(Y402="","spend imputed by ratio","complete")))</f>
        <v>complete</v>
      </c>
      <c r="AC402" s="4" t="str">
        <f aca="false">Clean!S402</f>
        <v/>
      </c>
      <c r="AD402" s="4" t="str">
        <f aca="false">Clean!T402</f>
        <v/>
      </c>
      <c r="AE402" s="4" t="n">
        <f aca="false">IF(AC402="",IF(AD402="",0,""),AC402)</f>
        <v>0</v>
      </c>
      <c r="AF402" s="4" t="n">
        <f aca="false">IF(AD402="",IF(AC402="",0,IF(AC402=0,0,ROUND(AC402*Strategies!$B$13,0))),AD402)</f>
        <v>0</v>
      </c>
      <c r="AG402" s="3" t="n">
        <f aca="false">Clean!V402</f>
        <v>0</v>
      </c>
      <c r="AH402" s="3" t="n">
        <f aca="false">IF(AG402="",0,AG402)</f>
        <v>0</v>
      </c>
      <c r="AI402" s="3" t="n">
        <f aca="false">IF(AG402="",1,0)</f>
        <v>0</v>
      </c>
      <c r="AJ402" s="3" t="n">
        <f aca="false">Missing_Matrix!W402</f>
        <v>2</v>
      </c>
      <c r="AK402" s="2" t="str">
        <f aca="false">IF(AJ402=0,"keep","drop")</f>
        <v>drop</v>
      </c>
      <c r="AL402" s="2" t="str">
        <f aca="false">IF(Missing_Matrix!B402+Missing_Matrix!G402+Missing_Matrix!H402+Missing_Matrix!J402+Missing_Matrix!K402+Missing_Matrix!L402+Missing_Matrix!M402+Missing_Matrix!U402=0,"keep","drop")</f>
        <v>keep</v>
      </c>
    </row>
    <row r="403" customFormat="false" ht="15" hidden="false" customHeight="false" outlineLevel="0" collapsed="false">
      <c r="A403" s="2" t="str">
        <f aca="false">Clean!A403</f>
        <v>CL00402</v>
      </c>
      <c r="B403" s="3" t="n">
        <f aca="false">Clean!B403</f>
        <v>50</v>
      </c>
      <c r="C403" s="3" t="n">
        <f aca="false">IF(B403="",Strategies!$B$5,B403)</f>
        <v>50</v>
      </c>
      <c r="D403" s="3" t="n">
        <f aca="false">IF(B403="",1,0)</f>
        <v>0</v>
      </c>
      <c r="E403" s="2" t="str">
        <f aca="false">Clean!E403</f>
        <v>Shopkeeper</v>
      </c>
      <c r="F403" s="2" t="str">
        <f aca="false">IF(E403="","Unknown",E403)</f>
        <v>Shopkeeper</v>
      </c>
      <c r="G403" s="4" t="n">
        <f aca="false">Clean!G403</f>
        <v>22400</v>
      </c>
      <c r="H403" s="4" t="n">
        <f aca="false">IF(G403="",Strategies!$B$7,G403)</f>
        <v>22400</v>
      </c>
      <c r="I403" s="4" t="n">
        <f aca="false">IF(G403="",Strategies!$B$8,G403)</f>
        <v>22400</v>
      </c>
      <c r="J403" s="4" t="n">
        <f aca="false">IF(G403="",IFERROR(VLOOKUP(E403,Strategies!$A$26:$G$35,7,FALSE()),Strategies!$B$8),G403)</f>
        <v>22400</v>
      </c>
      <c r="K403" s="3" t="n">
        <f aca="false">IF(G403="",1,0)</f>
        <v>0</v>
      </c>
      <c r="L403" s="3" t="n">
        <f aca="false">Clean!H403</f>
        <v>5</v>
      </c>
      <c r="M403" s="5" t="n">
        <f aca="false">Clean!I403</f>
        <v>44265</v>
      </c>
      <c r="N403" s="3" t="n">
        <f aca="false">IF(L403="",IF(M403="",Strategies!$B$6,DATEDIF(M403,DATE(2026,9,13),"y")),L403)</f>
        <v>5</v>
      </c>
      <c r="O403" s="2" t="str">
        <f aca="false">IF(L403&lt;&gt;"","observed",IF(M403&lt;&gt;"","derived from date","median (fallback)"))</f>
        <v>observed</v>
      </c>
      <c r="P403" s="4" t="n">
        <f aca="false">Clean!M403</f>
        <v>10195.18</v>
      </c>
      <c r="Q403" s="4" t="n">
        <f aca="false">IF(P403="",Strategies!$B$9,P403)</f>
        <v>10195.18</v>
      </c>
      <c r="R403" s="3" t="n">
        <f aca="false">IF(P403="",1,0)</f>
        <v>0</v>
      </c>
      <c r="S403" s="3" t="n">
        <f aca="false">Clean!U403</f>
        <v>614</v>
      </c>
      <c r="T403" s="3" t="n">
        <f aca="false">IF(S403="",Strategies!$B$10,S403)</f>
        <v>614</v>
      </c>
      <c r="U403" s="2" t="str">
        <f aca="false">Clean!J403</f>
        <v>Online Banking</v>
      </c>
      <c r="V403" s="2" t="str">
        <f aca="false">IF(U403="",Strategies!$B$11,U403)</f>
        <v>Online Banking</v>
      </c>
      <c r="W403" s="2" t="str">
        <f aca="false">IF(U403="","Unknown",U403)</f>
        <v>Online Banking</v>
      </c>
      <c r="X403" s="4" t="n">
        <f aca="false">Clean!Q403</f>
        <v>0</v>
      </c>
      <c r="Y403" s="4" t="n">
        <f aca="false">Clean!R403</f>
        <v>0</v>
      </c>
      <c r="Z403" s="4" t="n">
        <f aca="false">IF(X403="",IF(Y403="",0,""),X403)</f>
        <v>0</v>
      </c>
      <c r="AA403" s="4" t="n">
        <f aca="false">IF(Y403="",IF(X403="",0,IF(X403=0,0,ROUND(X403*Strategies!$B$12,2))),Y403)</f>
        <v>0</v>
      </c>
      <c r="AB403" s="2" t="str">
        <f aca="false">IF(AND(X403="",Y403=""),"no card (structural)",IF(X403="","limit missing – verify",IF(Y403="","spend imputed by ratio","complete")))</f>
        <v>complete</v>
      </c>
      <c r="AC403" s="4" t="n">
        <f aca="false">Clean!S403</f>
        <v>0</v>
      </c>
      <c r="AD403" s="4" t="n">
        <f aca="false">Clean!T403</f>
        <v>0</v>
      </c>
      <c r="AE403" s="4" t="n">
        <f aca="false">IF(AC403="",IF(AD403="",0,""),AC403)</f>
        <v>0</v>
      </c>
      <c r="AF403" s="4" t="n">
        <f aca="false">IF(AD403="",IF(AC403="",0,IF(AC403=0,0,ROUND(AC403*Strategies!$B$13,0))),AD403)</f>
        <v>0</v>
      </c>
      <c r="AG403" s="3" t="n">
        <f aca="false">Clean!V403</f>
        <v>0</v>
      </c>
      <c r="AH403" s="3" t="n">
        <f aca="false">IF(AG403="",0,AG403)</f>
        <v>0</v>
      </c>
      <c r="AI403" s="3" t="n">
        <f aca="false">IF(AG403="",1,0)</f>
        <v>0</v>
      </c>
      <c r="AJ403" s="3" t="n">
        <f aca="false">Missing_Matrix!W403</f>
        <v>0</v>
      </c>
      <c r="AK403" s="2" t="str">
        <f aca="false">IF(AJ403=0,"keep","drop")</f>
        <v>keep</v>
      </c>
      <c r="AL403" s="2" t="str">
        <f aca="false">IF(Missing_Matrix!B403+Missing_Matrix!G403+Missing_Matrix!H403+Missing_Matrix!J403+Missing_Matrix!K403+Missing_Matrix!L403+Missing_Matrix!M403+Missing_Matrix!U403=0,"keep","drop")</f>
        <v>keep</v>
      </c>
    </row>
    <row r="404" customFormat="false" ht="15" hidden="false" customHeight="false" outlineLevel="0" collapsed="false">
      <c r="A404" s="2" t="str">
        <f aca="false">Clean!A404</f>
        <v>CL00403</v>
      </c>
      <c r="B404" s="3" t="n">
        <f aca="false">Clean!B404</f>
        <v>27</v>
      </c>
      <c r="C404" s="3" t="n">
        <f aca="false">IF(B404="",Strategies!$B$5,B404)</f>
        <v>27</v>
      </c>
      <c r="D404" s="3" t="n">
        <f aca="false">IF(B404="",1,0)</f>
        <v>0</v>
      </c>
      <c r="E404" s="2" t="str">
        <f aca="false">Clean!E404</f>
        <v>Manual worker</v>
      </c>
      <c r="F404" s="2" t="str">
        <f aca="false">IF(E404="","Unknown",E404)</f>
        <v>Manual worker</v>
      </c>
      <c r="G404" s="4" t="n">
        <f aca="false">Clean!G404</f>
        <v>21700</v>
      </c>
      <c r="H404" s="4" t="n">
        <f aca="false">IF(G404="",Strategies!$B$7,G404)</f>
        <v>21700</v>
      </c>
      <c r="I404" s="4" t="n">
        <f aca="false">IF(G404="",Strategies!$B$8,G404)</f>
        <v>21700</v>
      </c>
      <c r="J404" s="4" t="n">
        <f aca="false">IF(G404="",IFERROR(VLOOKUP(E404,Strategies!$A$26:$G$35,7,FALSE()),Strategies!$B$8),G404)</f>
        <v>21700</v>
      </c>
      <c r="K404" s="3" t="n">
        <f aca="false">IF(G404="",1,0)</f>
        <v>0</v>
      </c>
      <c r="L404" s="3" t="n">
        <f aca="false">Clean!H404</f>
        <v>3</v>
      </c>
      <c r="M404" s="5" t="n">
        <f aca="false">Clean!I404</f>
        <v>44972</v>
      </c>
      <c r="N404" s="3" t="n">
        <f aca="false">IF(L404="",IF(M404="",Strategies!$B$6,DATEDIF(M404,DATE(2026,9,13),"y")),L404)</f>
        <v>3</v>
      </c>
      <c r="O404" s="2" t="str">
        <f aca="false">IF(L404&lt;&gt;"","observed",IF(M404&lt;&gt;"","derived from date","median (fallback)"))</f>
        <v>observed</v>
      </c>
      <c r="P404" s="4" t="n">
        <f aca="false">Clean!M404</f>
        <v>11594.93</v>
      </c>
      <c r="Q404" s="4" t="n">
        <f aca="false">IF(P404="",Strategies!$B$9,P404)</f>
        <v>11594.93</v>
      </c>
      <c r="R404" s="3" t="n">
        <f aca="false">IF(P404="",1,0)</f>
        <v>0</v>
      </c>
      <c r="S404" s="3" t="n">
        <f aca="false">Clean!U404</f>
        <v>590</v>
      </c>
      <c r="T404" s="3" t="n">
        <f aca="false">IF(S404="",Strategies!$B$10,S404)</f>
        <v>590</v>
      </c>
      <c r="U404" s="2" t="str">
        <f aca="false">Clean!J404</f>
        <v>App</v>
      </c>
      <c r="V404" s="2" t="str">
        <f aca="false">IF(U404="",Strategies!$B$11,U404)</f>
        <v>App</v>
      </c>
      <c r="W404" s="2" t="str">
        <f aca="false">IF(U404="","Unknown",U404)</f>
        <v>App</v>
      </c>
      <c r="X404" s="4" t="n">
        <f aca="false">Clean!Q404</f>
        <v>5000</v>
      </c>
      <c r="Y404" s="4" t="n">
        <f aca="false">Clean!R404</f>
        <v>979.17</v>
      </c>
      <c r="Z404" s="4" t="n">
        <f aca="false">IF(X404="",IF(Y404="",0,""),X404)</f>
        <v>5000</v>
      </c>
      <c r="AA404" s="4" t="n">
        <f aca="false">IF(Y404="",IF(X404="",0,IF(X404=0,0,ROUND(X404*Strategies!$B$12,2))),Y404)</f>
        <v>979.17</v>
      </c>
      <c r="AB404" s="2" t="str">
        <f aca="false">IF(AND(X404="",Y404=""),"no card (structural)",IF(X404="","limit missing – verify",IF(Y404="","spend imputed by ratio","complete")))</f>
        <v>complete</v>
      </c>
      <c r="AC404" s="4" t="n">
        <f aca="false">Clean!S404</f>
        <v>0</v>
      </c>
      <c r="AD404" s="4" t="n">
        <f aca="false">Clean!T404</f>
        <v>0</v>
      </c>
      <c r="AE404" s="4" t="n">
        <f aca="false">IF(AC404="",IF(AD404="",0,""),AC404)</f>
        <v>0</v>
      </c>
      <c r="AF404" s="4" t="n">
        <f aca="false">IF(AD404="",IF(AC404="",0,IF(AC404=0,0,ROUND(AC404*Strategies!$B$13,0))),AD404)</f>
        <v>0</v>
      </c>
      <c r="AG404" s="3" t="n">
        <f aca="false">Clean!V404</f>
        <v>0</v>
      </c>
      <c r="AH404" s="3" t="n">
        <f aca="false">IF(AG404="",0,AG404)</f>
        <v>0</v>
      </c>
      <c r="AI404" s="3" t="n">
        <f aca="false">IF(AG404="",1,0)</f>
        <v>0</v>
      </c>
      <c r="AJ404" s="3" t="n">
        <f aca="false">Missing_Matrix!W404</f>
        <v>0</v>
      </c>
      <c r="AK404" s="2" t="str">
        <f aca="false">IF(AJ404=0,"keep","drop")</f>
        <v>keep</v>
      </c>
      <c r="AL404" s="2" t="str">
        <f aca="false">IF(Missing_Matrix!B404+Missing_Matrix!G404+Missing_Matrix!H404+Missing_Matrix!J404+Missing_Matrix!K404+Missing_Matrix!L404+Missing_Matrix!M404+Missing_Matrix!U404=0,"keep","drop")</f>
        <v>keep</v>
      </c>
    </row>
    <row r="405" customFormat="false" ht="15" hidden="false" customHeight="false" outlineLevel="0" collapsed="false">
      <c r="A405" s="2" t="str">
        <f aca="false">Clean!A405</f>
        <v>CL00404</v>
      </c>
      <c r="B405" s="3" t="n">
        <f aca="false">Clean!B405</f>
        <v>35</v>
      </c>
      <c r="C405" s="3" t="n">
        <f aca="false">IF(B405="",Strategies!$B$5,B405)</f>
        <v>35</v>
      </c>
      <c r="D405" s="3" t="n">
        <f aca="false">IF(B405="",1,0)</f>
        <v>0</v>
      </c>
      <c r="E405" s="2" t="str">
        <f aca="false">Clean!E405</f>
        <v>Business owner</v>
      </c>
      <c r="F405" s="2" t="str">
        <f aca="false">IF(E405="","Unknown",E405)</f>
        <v>Business owner</v>
      </c>
      <c r="G405" s="4" t="n">
        <f aca="false">Clean!G405</f>
        <v>78800</v>
      </c>
      <c r="H405" s="4" t="n">
        <f aca="false">IF(G405="",Strategies!$B$7,G405)</f>
        <v>78800</v>
      </c>
      <c r="I405" s="4" t="n">
        <f aca="false">IF(G405="",Strategies!$B$8,G405)</f>
        <v>78800</v>
      </c>
      <c r="J405" s="4" t="n">
        <f aca="false">IF(G405="",IFERROR(VLOOKUP(E405,Strategies!$A$26:$G$35,7,FALSE()),Strategies!$B$8),G405)</f>
        <v>78800</v>
      </c>
      <c r="K405" s="3" t="n">
        <f aca="false">IF(G405="",1,0)</f>
        <v>0</v>
      </c>
      <c r="L405" s="3" t="n">
        <f aca="false">Clean!H405</f>
        <v>2</v>
      </c>
      <c r="M405" s="5" t="n">
        <f aca="false">Clean!I405</f>
        <v>45259</v>
      </c>
      <c r="N405" s="3" t="n">
        <f aca="false">IF(L405="",IF(M405="",Strategies!$B$6,DATEDIF(M405,DATE(2026,9,13),"y")),L405)</f>
        <v>2</v>
      </c>
      <c r="O405" s="2" t="str">
        <f aca="false">IF(L405&lt;&gt;"","observed",IF(M405&lt;&gt;"","derived from date","median (fallback)"))</f>
        <v>observed</v>
      </c>
      <c r="P405" s="4" t="n">
        <f aca="false">Clean!M405</f>
        <v>0</v>
      </c>
      <c r="Q405" s="4" t="n">
        <f aca="false">IF(P405="",Strategies!$B$9,P405)</f>
        <v>0</v>
      </c>
      <c r="R405" s="3" t="n">
        <f aca="false">IF(P405="",1,0)</f>
        <v>0</v>
      </c>
      <c r="S405" s="3" t="n">
        <f aca="false">Clean!U405</f>
        <v>608</v>
      </c>
      <c r="T405" s="3" t="n">
        <f aca="false">IF(S405="",Strategies!$B$10,S405)</f>
        <v>608</v>
      </c>
      <c r="U405" s="2" t="str">
        <f aca="false">Clean!J405</f>
        <v>Branch</v>
      </c>
      <c r="V405" s="2" t="str">
        <f aca="false">IF(U405="",Strategies!$B$11,U405)</f>
        <v>Branch</v>
      </c>
      <c r="W405" s="2" t="str">
        <f aca="false">IF(U405="","Unknown",U405)</f>
        <v>Branch</v>
      </c>
      <c r="X405" s="4" t="n">
        <f aca="false">Clean!Q405</f>
        <v>14500</v>
      </c>
      <c r="Y405" s="4" t="n">
        <f aca="false">Clean!R405</f>
        <v>6318.64</v>
      </c>
      <c r="Z405" s="4" t="n">
        <f aca="false">IF(X405="",IF(Y405="",0,""),X405)</f>
        <v>14500</v>
      </c>
      <c r="AA405" s="4" t="n">
        <f aca="false">IF(Y405="",IF(X405="",0,IF(X405=0,0,ROUND(X405*Strategies!$B$12,2))),Y405)</f>
        <v>6318.64</v>
      </c>
      <c r="AB405" s="2" t="str">
        <f aca="false">IF(AND(X405="",Y405=""),"no card (structural)",IF(X405="","limit missing – verify",IF(Y405="","spend imputed by ratio","complete")))</f>
        <v>complete</v>
      </c>
      <c r="AC405" s="4" t="n">
        <f aca="false">Clean!S405</f>
        <v>159000</v>
      </c>
      <c r="AD405" s="4" t="n">
        <f aca="false">Clean!T405</f>
        <v>1010</v>
      </c>
      <c r="AE405" s="4" t="n">
        <f aca="false">IF(AC405="",IF(AD405="",0,""),AC405)</f>
        <v>159000</v>
      </c>
      <c r="AF405" s="4" t="n">
        <f aca="false">IF(AD405="",IF(AC405="",0,IF(AC405=0,0,ROUND(AC405*Strategies!$B$13,0))),AD405)</f>
        <v>1010</v>
      </c>
      <c r="AG405" s="3" t="n">
        <f aca="false">Clean!V405</f>
        <v>1</v>
      </c>
      <c r="AH405" s="3" t="n">
        <f aca="false">IF(AG405="",0,AG405)</f>
        <v>1</v>
      </c>
      <c r="AI405" s="3" t="n">
        <f aca="false">IF(AG405="",1,0)</f>
        <v>0</v>
      </c>
      <c r="AJ405" s="3" t="n">
        <f aca="false">Missing_Matrix!W405</f>
        <v>0</v>
      </c>
      <c r="AK405" s="2" t="str">
        <f aca="false">IF(AJ405=0,"keep","drop")</f>
        <v>keep</v>
      </c>
      <c r="AL405" s="2" t="str">
        <f aca="false">IF(Missing_Matrix!B405+Missing_Matrix!G405+Missing_Matrix!H405+Missing_Matrix!J405+Missing_Matrix!K405+Missing_Matrix!L405+Missing_Matrix!M405+Missing_Matrix!U405=0,"keep","drop")</f>
        <v>keep</v>
      </c>
    </row>
    <row r="406" customFormat="false" ht="15" hidden="false" customHeight="false" outlineLevel="0" collapsed="false">
      <c r="A406" s="2" t="str">
        <f aca="false">Clean!A406</f>
        <v>CL00405</v>
      </c>
      <c r="B406" s="3" t="n">
        <f aca="false">Clean!B406</f>
        <v>45</v>
      </c>
      <c r="C406" s="3" t="n">
        <f aca="false">IF(B406="",Strategies!$B$5,B406)</f>
        <v>45</v>
      </c>
      <c r="D406" s="3" t="n">
        <f aca="false">IF(B406="",1,0)</f>
        <v>0</v>
      </c>
      <c r="E406" s="2" t="str">
        <f aca="false">Clean!E406</f>
        <v>Employee</v>
      </c>
      <c r="F406" s="2" t="str">
        <f aca="false">IF(E406="","Unknown",E406)</f>
        <v>Employee</v>
      </c>
      <c r="G406" s="4" t="n">
        <f aca="false">Clean!G406</f>
        <v>30700</v>
      </c>
      <c r="H406" s="4" t="n">
        <f aca="false">IF(G406="",Strategies!$B$7,G406)</f>
        <v>30700</v>
      </c>
      <c r="I406" s="4" t="n">
        <f aca="false">IF(G406="",Strategies!$B$8,G406)</f>
        <v>30700</v>
      </c>
      <c r="J406" s="4" t="n">
        <f aca="false">IF(G406="",IFERROR(VLOOKUP(E406,Strategies!$A$26:$G$35,7,FALSE()),Strategies!$B$8),G406)</f>
        <v>30700</v>
      </c>
      <c r="K406" s="3" t="n">
        <f aca="false">IF(G406="",1,0)</f>
        <v>0</v>
      </c>
      <c r="L406" s="3" t="n">
        <f aca="false">Clean!H406</f>
        <v>0</v>
      </c>
      <c r="M406" s="5" t="n">
        <f aca="false">Clean!I406</f>
        <v>45956</v>
      </c>
      <c r="N406" s="3" t="n">
        <f aca="false">IF(L406="",IF(M406="",Strategies!$B$6,DATEDIF(M406,DATE(2026,9,13),"y")),L406)</f>
        <v>0</v>
      </c>
      <c r="O406" s="2" t="str">
        <f aca="false">IF(L406&lt;&gt;"","observed",IF(M406&lt;&gt;"","derived from date","median (fallback)"))</f>
        <v>observed</v>
      </c>
      <c r="P406" s="4" t="str">
        <f aca="false">Clean!M406</f>
        <v/>
      </c>
      <c r="Q406" s="4" t="n">
        <f aca="false">IF(P406="",Strategies!$B$9,P406)</f>
        <v>10652.68</v>
      </c>
      <c r="R406" s="3" t="n">
        <f aca="false">IF(P406="",1,0)</f>
        <v>1</v>
      </c>
      <c r="S406" s="3" t="n">
        <f aca="false">Clean!U406</f>
        <v>665</v>
      </c>
      <c r="T406" s="3" t="n">
        <f aca="false">IF(S406="",Strategies!$B$10,S406)</f>
        <v>665</v>
      </c>
      <c r="U406" s="2" t="str">
        <f aca="false">Clean!J406</f>
        <v>Branch</v>
      </c>
      <c r="V406" s="2" t="str">
        <f aca="false">IF(U406="",Strategies!$B$11,U406)</f>
        <v>Branch</v>
      </c>
      <c r="W406" s="2" t="str">
        <f aca="false">IF(U406="","Unknown",U406)</f>
        <v>Branch</v>
      </c>
      <c r="X406" s="4" t="n">
        <f aca="false">Clean!Q406</f>
        <v>7500</v>
      </c>
      <c r="Y406" s="4" t="n">
        <f aca="false">Clean!R406</f>
        <v>3129.57</v>
      </c>
      <c r="Z406" s="4" t="n">
        <f aca="false">IF(X406="",IF(Y406="",0,""),X406)</f>
        <v>7500</v>
      </c>
      <c r="AA406" s="4" t="n">
        <f aca="false">IF(Y406="",IF(X406="",0,IF(X406=0,0,ROUND(X406*Strategies!$B$12,2))),Y406)</f>
        <v>3129.57</v>
      </c>
      <c r="AB406" s="2" t="str">
        <f aca="false">IF(AND(X406="",Y406=""),"no card (structural)",IF(X406="","limit missing – verify",IF(Y406="","spend imputed by ratio","complete")))</f>
        <v>complete</v>
      </c>
      <c r="AC406" s="4" t="n">
        <f aca="false">Clean!S406</f>
        <v>149000</v>
      </c>
      <c r="AD406" s="4" t="n">
        <f aca="false">Clean!T406</f>
        <v>1069</v>
      </c>
      <c r="AE406" s="4" t="n">
        <f aca="false">IF(AC406="",IF(AD406="",0,""),AC406)</f>
        <v>149000</v>
      </c>
      <c r="AF406" s="4" t="n">
        <f aca="false">IF(AD406="",IF(AC406="",0,IF(AC406=0,0,ROUND(AC406*Strategies!$B$13,0))),AD406)</f>
        <v>1069</v>
      </c>
      <c r="AG406" s="3" t="n">
        <f aca="false">Clean!V406</f>
        <v>0</v>
      </c>
      <c r="AH406" s="3" t="n">
        <f aca="false">IF(AG406="",0,AG406)</f>
        <v>0</v>
      </c>
      <c r="AI406" s="3" t="n">
        <f aca="false">IF(AG406="",1,0)</f>
        <v>0</v>
      </c>
      <c r="AJ406" s="3" t="n">
        <f aca="false">Missing_Matrix!W406</f>
        <v>1</v>
      </c>
      <c r="AK406" s="2" t="str">
        <f aca="false">IF(AJ406=0,"keep","drop")</f>
        <v>drop</v>
      </c>
      <c r="AL406" s="2" t="str">
        <f aca="false">IF(Missing_Matrix!B406+Missing_Matrix!G406+Missing_Matrix!H406+Missing_Matrix!J406+Missing_Matrix!K406+Missing_Matrix!L406+Missing_Matrix!M406+Missing_Matrix!U406=0,"keep","drop")</f>
        <v>drop</v>
      </c>
    </row>
    <row r="407" customFormat="false" ht="15" hidden="false" customHeight="false" outlineLevel="0" collapsed="false">
      <c r="A407" s="2" t="str">
        <f aca="false">Clean!A407</f>
        <v>CL00406</v>
      </c>
      <c r="B407" s="3" t="n">
        <f aca="false">Clean!B407</f>
        <v>49</v>
      </c>
      <c r="C407" s="3" t="n">
        <f aca="false">IF(B407="",Strategies!$B$5,B407)</f>
        <v>49</v>
      </c>
      <c r="D407" s="3" t="n">
        <f aca="false">IF(B407="",1,0)</f>
        <v>0</v>
      </c>
      <c r="E407" s="2" t="str">
        <f aca="false">Clean!E407</f>
        <v>Employee</v>
      </c>
      <c r="F407" s="2" t="str">
        <f aca="false">IF(E407="","Unknown",E407)</f>
        <v>Employee</v>
      </c>
      <c r="G407" s="4" t="n">
        <f aca="false">Clean!G407</f>
        <v>22800</v>
      </c>
      <c r="H407" s="4" t="n">
        <f aca="false">IF(G407="",Strategies!$B$7,G407)</f>
        <v>22800</v>
      </c>
      <c r="I407" s="4" t="n">
        <f aca="false">IF(G407="",Strategies!$B$8,G407)</f>
        <v>22800</v>
      </c>
      <c r="J407" s="4" t="n">
        <f aca="false">IF(G407="",IFERROR(VLOOKUP(E407,Strategies!$A$26:$G$35,7,FALSE()),Strategies!$B$8),G407)</f>
        <v>22800</v>
      </c>
      <c r="K407" s="3" t="n">
        <f aca="false">IF(G407="",1,0)</f>
        <v>0</v>
      </c>
      <c r="L407" s="3" t="n">
        <f aca="false">Clean!H407</f>
        <v>2</v>
      </c>
      <c r="M407" s="5" t="n">
        <f aca="false">Clean!I407</f>
        <v>45221</v>
      </c>
      <c r="N407" s="3" t="n">
        <f aca="false">IF(L407="",IF(M407="",Strategies!$B$6,DATEDIF(M407,DATE(2026,9,13),"y")),L407)</f>
        <v>2</v>
      </c>
      <c r="O407" s="2" t="str">
        <f aca="false">IF(L407&lt;&gt;"","observed",IF(M407&lt;&gt;"","derived from date","median (fallback)"))</f>
        <v>observed</v>
      </c>
      <c r="P407" s="4" t="n">
        <f aca="false">Clean!M407</f>
        <v>4417.02</v>
      </c>
      <c r="Q407" s="4" t="n">
        <f aca="false">IF(P407="",Strategies!$B$9,P407)</f>
        <v>4417.02</v>
      </c>
      <c r="R407" s="3" t="n">
        <f aca="false">IF(P407="",1,0)</f>
        <v>0</v>
      </c>
      <c r="S407" s="3" t="n">
        <f aca="false">Clean!U407</f>
        <v>622</v>
      </c>
      <c r="T407" s="3" t="n">
        <f aca="false">IF(S407="",Strategies!$B$10,S407)</f>
        <v>622</v>
      </c>
      <c r="U407" s="2" t="str">
        <f aca="false">Clean!J407</f>
        <v>Branch</v>
      </c>
      <c r="V407" s="2" t="str">
        <f aca="false">IF(U407="",Strategies!$B$11,U407)</f>
        <v>Branch</v>
      </c>
      <c r="W407" s="2" t="str">
        <f aca="false">IF(U407="","Unknown",U407)</f>
        <v>Branch</v>
      </c>
      <c r="X407" s="4" t="n">
        <f aca="false">Clean!Q407</f>
        <v>5500</v>
      </c>
      <c r="Y407" s="4" t="n">
        <f aca="false">Clean!R407</f>
        <v>164.5</v>
      </c>
      <c r="Z407" s="4" t="n">
        <f aca="false">IF(X407="",IF(Y407="",0,""),X407)</f>
        <v>5500</v>
      </c>
      <c r="AA407" s="4" t="n">
        <f aca="false">IF(Y407="",IF(X407="",0,IF(X407=0,0,ROUND(X407*Strategies!$B$12,2))),Y407)</f>
        <v>164.5</v>
      </c>
      <c r="AB407" s="2" t="str">
        <f aca="false">IF(AND(X407="",Y407=""),"no card (structural)",IF(X407="","limit missing – verify",IF(Y407="","spend imputed by ratio","complete")))</f>
        <v>complete</v>
      </c>
      <c r="AC407" s="4" t="str">
        <f aca="false">Clean!S407</f>
        <v/>
      </c>
      <c r="AD407" s="4" t="str">
        <f aca="false">Clean!T407</f>
        <v/>
      </c>
      <c r="AE407" s="4" t="n">
        <f aca="false">IF(AC407="",IF(AD407="",0,""),AC407)</f>
        <v>0</v>
      </c>
      <c r="AF407" s="4" t="n">
        <f aca="false">IF(AD407="",IF(AC407="",0,IF(AC407=0,0,ROUND(AC407*Strategies!$B$13,0))),AD407)</f>
        <v>0</v>
      </c>
      <c r="AG407" s="3" t="n">
        <f aca="false">Clean!V407</f>
        <v>0</v>
      </c>
      <c r="AH407" s="3" t="n">
        <f aca="false">IF(AG407="",0,AG407)</f>
        <v>0</v>
      </c>
      <c r="AI407" s="3" t="n">
        <f aca="false">IF(AG407="",1,0)</f>
        <v>0</v>
      </c>
      <c r="AJ407" s="3" t="n">
        <f aca="false">Missing_Matrix!W407</f>
        <v>3</v>
      </c>
      <c r="AK407" s="2" t="str">
        <f aca="false">IF(AJ407=0,"keep","drop")</f>
        <v>drop</v>
      </c>
      <c r="AL407" s="2" t="str">
        <f aca="false">IF(Missing_Matrix!B407+Missing_Matrix!G407+Missing_Matrix!H407+Missing_Matrix!J407+Missing_Matrix!K407+Missing_Matrix!L407+Missing_Matrix!M407+Missing_Matrix!U407=0,"keep","drop")</f>
        <v>keep</v>
      </c>
    </row>
    <row r="408" customFormat="false" ht="15" hidden="false" customHeight="false" outlineLevel="0" collapsed="false">
      <c r="A408" s="2" t="str">
        <f aca="false">Clean!A408</f>
        <v>CL00407</v>
      </c>
      <c r="B408" s="3" t="n">
        <f aca="false">Clean!B408</f>
        <v>43</v>
      </c>
      <c r="C408" s="3" t="n">
        <f aca="false">IF(B408="",Strategies!$B$5,B408)</f>
        <v>43</v>
      </c>
      <c r="D408" s="3" t="n">
        <f aca="false">IF(B408="",1,0)</f>
        <v>0</v>
      </c>
      <c r="E408" s="2" t="str">
        <f aca="false">Clean!E408</f>
        <v>Manual worker</v>
      </c>
      <c r="F408" s="2" t="str">
        <f aca="false">IF(E408="","Unknown",E408)</f>
        <v>Manual worker</v>
      </c>
      <c r="G408" s="4" t="n">
        <f aca="false">Clean!G408</f>
        <v>18100</v>
      </c>
      <c r="H408" s="4" t="n">
        <f aca="false">IF(G408="",Strategies!$B$7,G408)</f>
        <v>18100</v>
      </c>
      <c r="I408" s="4" t="n">
        <f aca="false">IF(G408="",Strategies!$B$8,G408)</f>
        <v>18100</v>
      </c>
      <c r="J408" s="4" t="n">
        <f aca="false">IF(G408="",IFERROR(VLOOKUP(E408,Strategies!$A$26:$G$35,7,FALSE()),Strategies!$B$8),G408)</f>
        <v>18100</v>
      </c>
      <c r="K408" s="3" t="n">
        <f aca="false">IF(G408="",1,0)</f>
        <v>0</v>
      </c>
      <c r="L408" s="3" t="n">
        <f aca="false">Clean!H408</f>
        <v>16</v>
      </c>
      <c r="M408" s="5" t="n">
        <f aca="false">Clean!I408</f>
        <v>40314</v>
      </c>
      <c r="N408" s="3" t="n">
        <f aca="false">IF(L408="",IF(M408="",Strategies!$B$6,DATEDIF(M408,DATE(2026,9,13),"y")),L408)</f>
        <v>16</v>
      </c>
      <c r="O408" s="2" t="str">
        <f aca="false">IF(L408&lt;&gt;"","observed",IF(M408&lt;&gt;"","derived from date","median (fallback)"))</f>
        <v>observed</v>
      </c>
      <c r="P408" s="4" t="n">
        <f aca="false">Clean!M408</f>
        <v>18963.69</v>
      </c>
      <c r="Q408" s="4" t="n">
        <f aca="false">IF(P408="",Strategies!$B$9,P408)</f>
        <v>18963.69</v>
      </c>
      <c r="R408" s="3" t="n">
        <f aca="false">IF(P408="",1,0)</f>
        <v>0</v>
      </c>
      <c r="S408" s="3" t="n">
        <f aca="false">Clean!U408</f>
        <v>603</v>
      </c>
      <c r="T408" s="3" t="n">
        <f aca="false">IF(S408="",Strategies!$B$10,S408)</f>
        <v>603</v>
      </c>
      <c r="U408" s="2" t="str">
        <f aca="false">Clean!J408</f>
        <v>Branch</v>
      </c>
      <c r="V408" s="2" t="str">
        <f aca="false">IF(U408="",Strategies!$B$11,U408)</f>
        <v>Branch</v>
      </c>
      <c r="W408" s="2" t="str">
        <f aca="false">IF(U408="","Unknown",U408)</f>
        <v>Branch</v>
      </c>
      <c r="X408" s="4" t="n">
        <f aca="false">Clean!Q408</f>
        <v>3500</v>
      </c>
      <c r="Y408" s="4" t="n">
        <f aca="false">Clean!R408</f>
        <v>66.2</v>
      </c>
      <c r="Z408" s="4" t="n">
        <f aca="false">IF(X408="",IF(Y408="",0,""),X408)</f>
        <v>3500</v>
      </c>
      <c r="AA408" s="4" t="n">
        <f aca="false">IF(Y408="",IF(X408="",0,IF(X408=0,0,ROUND(X408*Strategies!$B$12,2))),Y408)</f>
        <v>66.2</v>
      </c>
      <c r="AB408" s="2" t="str">
        <f aca="false">IF(AND(X408="",Y408=""),"no card (structural)",IF(X408="","limit missing – verify",IF(Y408="","spend imputed by ratio","complete")))</f>
        <v>complete</v>
      </c>
      <c r="AC408" s="4" t="n">
        <f aca="false">Clean!S408</f>
        <v>0</v>
      </c>
      <c r="AD408" s="4" t="n">
        <f aca="false">Clean!T408</f>
        <v>0</v>
      </c>
      <c r="AE408" s="4" t="n">
        <f aca="false">IF(AC408="",IF(AD408="",0,""),AC408)</f>
        <v>0</v>
      </c>
      <c r="AF408" s="4" t="n">
        <f aca="false">IF(AD408="",IF(AC408="",0,IF(AC408=0,0,ROUND(AC408*Strategies!$B$13,0))),AD408)</f>
        <v>0</v>
      </c>
      <c r="AG408" s="3" t="str">
        <f aca="false">Clean!V408</f>
        <v/>
      </c>
      <c r="AH408" s="3" t="n">
        <f aca="false">IF(AG408="",0,AG408)</f>
        <v>0</v>
      </c>
      <c r="AI408" s="3" t="n">
        <f aca="false">IF(AG408="",1,0)</f>
        <v>1</v>
      </c>
      <c r="AJ408" s="3" t="n">
        <f aca="false">Missing_Matrix!W408</f>
        <v>1</v>
      </c>
      <c r="AK408" s="2" t="str">
        <f aca="false">IF(AJ408=0,"keep","drop")</f>
        <v>drop</v>
      </c>
      <c r="AL408" s="2" t="str">
        <f aca="false">IF(Missing_Matrix!B408+Missing_Matrix!G408+Missing_Matrix!H408+Missing_Matrix!J408+Missing_Matrix!K408+Missing_Matrix!L408+Missing_Matrix!M408+Missing_Matrix!U408=0,"keep","drop")</f>
        <v>keep</v>
      </c>
    </row>
    <row r="409" customFormat="false" ht="15" hidden="false" customHeight="false" outlineLevel="0" collapsed="false">
      <c r="A409" s="2" t="str">
        <f aca="false">Clean!A409</f>
        <v>CL00408</v>
      </c>
      <c r="B409" s="3" t="n">
        <f aca="false">Clean!B409</f>
        <v>46</v>
      </c>
      <c r="C409" s="3" t="n">
        <f aca="false">IF(B409="",Strategies!$B$5,B409)</f>
        <v>46</v>
      </c>
      <c r="D409" s="3" t="n">
        <f aca="false">IF(B409="",1,0)</f>
        <v>0</v>
      </c>
      <c r="E409" s="2" t="str">
        <f aca="false">Clean!E409</f>
        <v>Self-employed</v>
      </c>
      <c r="F409" s="2" t="str">
        <f aca="false">IF(E409="","Unknown",E409)</f>
        <v>Self-employed</v>
      </c>
      <c r="G409" s="4" t="n">
        <f aca="false">Clean!G409</f>
        <v>39200</v>
      </c>
      <c r="H409" s="4" t="n">
        <f aca="false">IF(G409="",Strategies!$B$7,G409)</f>
        <v>39200</v>
      </c>
      <c r="I409" s="4" t="n">
        <f aca="false">IF(G409="",Strategies!$B$8,G409)</f>
        <v>39200</v>
      </c>
      <c r="J409" s="4" t="n">
        <f aca="false">IF(G409="",IFERROR(VLOOKUP(E409,Strategies!$A$26:$G$35,7,FALSE()),Strategies!$B$8),G409)</f>
        <v>39200</v>
      </c>
      <c r="K409" s="3" t="n">
        <f aca="false">IF(G409="",1,0)</f>
        <v>0</v>
      </c>
      <c r="L409" s="3" t="n">
        <f aca="false">Clean!H409</f>
        <v>12</v>
      </c>
      <c r="M409" s="5" t="n">
        <f aca="false">Clean!I409</f>
        <v>41861</v>
      </c>
      <c r="N409" s="3" t="n">
        <f aca="false">IF(L409="",IF(M409="",Strategies!$B$6,DATEDIF(M409,DATE(2026,9,13),"y")),L409)</f>
        <v>12</v>
      </c>
      <c r="O409" s="2" t="str">
        <f aca="false">IF(L409&lt;&gt;"","observed",IF(M409&lt;&gt;"","derived from date","median (fallback)"))</f>
        <v>observed</v>
      </c>
      <c r="P409" s="4" t="n">
        <f aca="false">Clean!M409</f>
        <v>0</v>
      </c>
      <c r="Q409" s="4" t="n">
        <f aca="false">IF(P409="",Strategies!$B$9,P409)</f>
        <v>0</v>
      </c>
      <c r="R409" s="3" t="n">
        <f aca="false">IF(P409="",1,0)</f>
        <v>0</v>
      </c>
      <c r="S409" s="3" t="n">
        <f aca="false">Clean!U409</f>
        <v>604</v>
      </c>
      <c r="T409" s="3" t="n">
        <f aca="false">IF(S409="",Strategies!$B$10,S409)</f>
        <v>604</v>
      </c>
      <c r="U409" s="2" t="str">
        <f aca="false">Clean!J409</f>
        <v>Branch</v>
      </c>
      <c r="V409" s="2" t="str">
        <f aca="false">IF(U409="",Strategies!$B$11,U409)</f>
        <v>Branch</v>
      </c>
      <c r="W409" s="2" t="str">
        <f aca="false">IF(U409="","Unknown",U409)</f>
        <v>Branch</v>
      </c>
      <c r="X409" s="4" t="n">
        <f aca="false">Clean!Q409</f>
        <v>9000</v>
      </c>
      <c r="Y409" s="4" t="n">
        <f aca="false">Clean!R409</f>
        <v>220.1</v>
      </c>
      <c r="Z409" s="4" t="n">
        <f aca="false">IF(X409="",IF(Y409="",0,""),X409)</f>
        <v>9000</v>
      </c>
      <c r="AA409" s="4" t="n">
        <f aca="false">IF(Y409="",IF(X409="",0,IF(X409=0,0,ROUND(X409*Strategies!$B$12,2))),Y409)</f>
        <v>220.1</v>
      </c>
      <c r="AB409" s="2" t="str">
        <f aca="false">IF(AND(X409="",Y409=""),"no card (structural)",IF(X409="","limit missing – verify",IF(Y409="","spend imputed by ratio","complete")))</f>
        <v>complete</v>
      </c>
      <c r="AC409" s="4" t="n">
        <f aca="false">Clean!S409</f>
        <v>0</v>
      </c>
      <c r="AD409" s="4" t="n">
        <f aca="false">Clean!T409</f>
        <v>0</v>
      </c>
      <c r="AE409" s="4" t="n">
        <f aca="false">IF(AC409="",IF(AD409="",0,""),AC409)</f>
        <v>0</v>
      </c>
      <c r="AF409" s="4" t="n">
        <f aca="false">IF(AD409="",IF(AC409="",0,IF(AC409=0,0,ROUND(AC409*Strategies!$B$13,0))),AD409)</f>
        <v>0</v>
      </c>
      <c r="AG409" s="3" t="n">
        <f aca="false">Clean!V409</f>
        <v>0</v>
      </c>
      <c r="AH409" s="3" t="n">
        <f aca="false">IF(AG409="",0,AG409)</f>
        <v>0</v>
      </c>
      <c r="AI409" s="3" t="n">
        <f aca="false">IF(AG409="",1,0)</f>
        <v>0</v>
      </c>
      <c r="AJ409" s="3" t="n">
        <f aca="false">Missing_Matrix!W409</f>
        <v>1</v>
      </c>
      <c r="AK409" s="2" t="str">
        <f aca="false">IF(AJ409=0,"keep","drop")</f>
        <v>drop</v>
      </c>
      <c r="AL409" s="2" t="str">
        <f aca="false">IF(Missing_Matrix!B409+Missing_Matrix!G409+Missing_Matrix!H409+Missing_Matrix!J409+Missing_Matrix!K409+Missing_Matrix!L409+Missing_Matrix!M409+Missing_Matrix!U409=0,"keep","drop")</f>
        <v>drop</v>
      </c>
    </row>
    <row r="410" customFormat="false" ht="15" hidden="false" customHeight="false" outlineLevel="0" collapsed="false">
      <c r="A410" s="2" t="str">
        <f aca="false">Clean!A410</f>
        <v>CL00409</v>
      </c>
      <c r="B410" s="3" t="n">
        <f aca="false">Clean!B410</f>
        <v>64</v>
      </c>
      <c r="C410" s="3" t="n">
        <f aca="false">IF(B410="",Strategies!$B$5,B410)</f>
        <v>64</v>
      </c>
      <c r="D410" s="3" t="n">
        <f aca="false">IF(B410="",1,0)</f>
        <v>0</v>
      </c>
      <c r="E410" s="2" t="str">
        <f aca="false">Clean!E410</f>
        <v>Business owner</v>
      </c>
      <c r="F410" s="2" t="str">
        <f aca="false">IF(E410="","Unknown",E410)</f>
        <v>Business owner</v>
      </c>
      <c r="G410" s="4" t="n">
        <f aca="false">Clean!G410</f>
        <v>82100</v>
      </c>
      <c r="H410" s="4" t="n">
        <f aca="false">IF(G410="",Strategies!$B$7,G410)</f>
        <v>82100</v>
      </c>
      <c r="I410" s="4" t="n">
        <f aca="false">IF(G410="",Strategies!$B$8,G410)</f>
        <v>82100</v>
      </c>
      <c r="J410" s="4" t="n">
        <f aca="false">IF(G410="",IFERROR(VLOOKUP(E410,Strategies!$A$26:$G$35,7,FALSE()),Strategies!$B$8),G410)</f>
        <v>82100</v>
      </c>
      <c r="K410" s="3" t="n">
        <f aca="false">IF(G410="",1,0)</f>
        <v>0</v>
      </c>
      <c r="L410" s="3" t="n">
        <f aca="false">Clean!H410</f>
        <v>14</v>
      </c>
      <c r="M410" s="5" t="n">
        <f aca="false">Clean!I410</f>
        <v>41125</v>
      </c>
      <c r="N410" s="3" t="n">
        <f aca="false">IF(L410="",IF(M410="",Strategies!$B$6,DATEDIF(M410,DATE(2026,9,13),"y")),L410)</f>
        <v>14</v>
      </c>
      <c r="O410" s="2" t="str">
        <f aca="false">IF(L410&lt;&gt;"","observed",IF(M410&lt;&gt;"","derived from date","median (fallback)"))</f>
        <v>observed</v>
      </c>
      <c r="P410" s="4" t="n">
        <f aca="false">Clean!M410</f>
        <v>74582.92</v>
      </c>
      <c r="Q410" s="4" t="n">
        <f aca="false">IF(P410="",Strategies!$B$9,P410)</f>
        <v>74582.92</v>
      </c>
      <c r="R410" s="3" t="n">
        <f aca="false">IF(P410="",1,0)</f>
        <v>0</v>
      </c>
      <c r="S410" s="3" t="n">
        <f aca="false">Clean!U410</f>
        <v>670</v>
      </c>
      <c r="T410" s="3" t="n">
        <f aca="false">IF(S410="",Strategies!$B$10,S410)</f>
        <v>670</v>
      </c>
      <c r="U410" s="2" t="str">
        <f aca="false">Clean!J410</f>
        <v>Online Banking</v>
      </c>
      <c r="V410" s="2" t="str">
        <f aca="false">IF(U410="",Strategies!$B$11,U410)</f>
        <v>Online Banking</v>
      </c>
      <c r="W410" s="2" t="str">
        <f aca="false">IF(U410="","Unknown",U410)</f>
        <v>Online Banking</v>
      </c>
      <c r="X410" s="4" t="n">
        <f aca="false">Clean!Q410</f>
        <v>15000</v>
      </c>
      <c r="Y410" s="4" t="n">
        <f aca="false">Clean!R410</f>
        <v>9227.83</v>
      </c>
      <c r="Z410" s="4" t="n">
        <f aca="false">IF(X410="",IF(Y410="",0,""),X410)</f>
        <v>15000</v>
      </c>
      <c r="AA410" s="4" t="n">
        <f aca="false">IF(Y410="",IF(X410="",0,IF(X410=0,0,ROUND(X410*Strategies!$B$12,2))),Y410)</f>
        <v>9227.83</v>
      </c>
      <c r="AB410" s="2" t="str">
        <f aca="false">IF(AND(X410="",Y410=""),"no card (structural)",IF(X410="","limit missing – verify",IF(Y410="","spend imputed by ratio","complete")))</f>
        <v>complete</v>
      </c>
      <c r="AC410" s="4" t="str">
        <f aca="false">Clean!S410</f>
        <v/>
      </c>
      <c r="AD410" s="4" t="str">
        <f aca="false">Clean!T410</f>
        <v/>
      </c>
      <c r="AE410" s="4" t="n">
        <f aca="false">IF(AC410="",IF(AD410="",0,""),AC410)</f>
        <v>0</v>
      </c>
      <c r="AF410" s="4" t="n">
        <f aca="false">IF(AD410="",IF(AC410="",0,IF(AC410=0,0,ROUND(AC410*Strategies!$B$13,0))),AD410)</f>
        <v>0</v>
      </c>
      <c r="AG410" s="3" t="n">
        <f aca="false">Clean!V410</f>
        <v>1</v>
      </c>
      <c r="AH410" s="3" t="n">
        <f aca="false">IF(AG410="",0,AG410)</f>
        <v>1</v>
      </c>
      <c r="AI410" s="3" t="n">
        <f aca="false">IF(AG410="",1,0)</f>
        <v>0</v>
      </c>
      <c r="AJ410" s="3" t="n">
        <f aca="false">Missing_Matrix!W410</f>
        <v>2</v>
      </c>
      <c r="AK410" s="2" t="str">
        <f aca="false">IF(AJ410=0,"keep","drop")</f>
        <v>drop</v>
      </c>
      <c r="AL410" s="2" t="str">
        <f aca="false">IF(Missing_Matrix!B410+Missing_Matrix!G410+Missing_Matrix!H410+Missing_Matrix!J410+Missing_Matrix!K410+Missing_Matrix!L410+Missing_Matrix!M410+Missing_Matrix!U410=0,"keep","drop")</f>
        <v>keep</v>
      </c>
    </row>
    <row r="411" customFormat="false" ht="15" hidden="false" customHeight="false" outlineLevel="0" collapsed="false">
      <c r="A411" s="2" t="str">
        <f aca="false">Clean!A411</f>
        <v>CL00410</v>
      </c>
      <c r="B411" s="3" t="n">
        <f aca="false">Clean!B411</f>
        <v>69</v>
      </c>
      <c r="C411" s="3" t="n">
        <f aca="false">IF(B411="",Strategies!$B$5,B411)</f>
        <v>69</v>
      </c>
      <c r="D411" s="3" t="n">
        <f aca="false">IF(B411="",1,0)</f>
        <v>0</v>
      </c>
      <c r="E411" s="2" t="str">
        <f aca="false">Clean!E411</f>
        <v>Retired</v>
      </c>
      <c r="F411" s="2" t="str">
        <f aca="false">IF(E411="","Unknown",E411)</f>
        <v>Retired</v>
      </c>
      <c r="G411" s="4" t="n">
        <f aca="false">Clean!G411</f>
        <v>38300</v>
      </c>
      <c r="H411" s="4" t="n">
        <f aca="false">IF(G411="",Strategies!$B$7,G411)</f>
        <v>38300</v>
      </c>
      <c r="I411" s="4" t="n">
        <f aca="false">IF(G411="",Strategies!$B$8,G411)</f>
        <v>38300</v>
      </c>
      <c r="J411" s="4" t="n">
        <f aca="false">IF(G411="",IFERROR(VLOOKUP(E411,Strategies!$A$26:$G$35,7,FALSE()),Strategies!$B$8),G411)</f>
        <v>38300</v>
      </c>
      <c r="K411" s="3" t="n">
        <f aca="false">IF(G411="",1,0)</f>
        <v>0</v>
      </c>
      <c r="L411" s="3" t="n">
        <f aca="false">Clean!H411</f>
        <v>21</v>
      </c>
      <c r="M411" s="5" t="n">
        <f aca="false">Clean!I411</f>
        <v>38520</v>
      </c>
      <c r="N411" s="3" t="n">
        <f aca="false">IF(L411="",IF(M411="",Strategies!$B$6,DATEDIF(M411,DATE(2026,9,13),"y")),L411)</f>
        <v>21</v>
      </c>
      <c r="O411" s="2" t="str">
        <f aca="false">IF(L411&lt;&gt;"","observed",IF(M411&lt;&gt;"","derived from date","median (fallback)"))</f>
        <v>observed</v>
      </c>
      <c r="P411" s="4" t="n">
        <f aca="false">Clean!M411</f>
        <v>65507.04</v>
      </c>
      <c r="Q411" s="4" t="n">
        <f aca="false">IF(P411="",Strategies!$B$9,P411)</f>
        <v>65507.04</v>
      </c>
      <c r="R411" s="3" t="n">
        <f aca="false">IF(P411="",1,0)</f>
        <v>0</v>
      </c>
      <c r="S411" s="3" t="n">
        <f aca="false">Clean!U411</f>
        <v>626</v>
      </c>
      <c r="T411" s="3" t="n">
        <f aca="false">IF(S411="",Strategies!$B$10,S411)</f>
        <v>626</v>
      </c>
      <c r="U411" s="2" t="str">
        <f aca="false">Clean!J411</f>
        <v>Online Banking</v>
      </c>
      <c r="V411" s="2" t="str">
        <f aca="false">IF(U411="",Strategies!$B$11,U411)</f>
        <v>Online Banking</v>
      </c>
      <c r="W411" s="2" t="str">
        <f aca="false">IF(U411="","Unknown",U411)</f>
        <v>Online Banking</v>
      </c>
      <c r="X411" s="4" t="n">
        <f aca="false">Clean!Q411</f>
        <v>7500</v>
      </c>
      <c r="Y411" s="4" t="n">
        <f aca="false">Clean!R411</f>
        <v>2656.16</v>
      </c>
      <c r="Z411" s="4" t="n">
        <f aca="false">IF(X411="",IF(Y411="",0,""),X411)</f>
        <v>7500</v>
      </c>
      <c r="AA411" s="4" t="n">
        <f aca="false">IF(Y411="",IF(X411="",0,IF(X411=0,0,ROUND(X411*Strategies!$B$12,2))),Y411)</f>
        <v>2656.16</v>
      </c>
      <c r="AB411" s="2" t="str">
        <f aca="false">IF(AND(X411="",Y411=""),"no card (structural)",IF(X411="","limit missing – verify",IF(Y411="","spend imputed by ratio","complete")))</f>
        <v>complete</v>
      </c>
      <c r="AC411" s="4" t="str">
        <f aca="false">Clean!S411</f>
        <v/>
      </c>
      <c r="AD411" s="4" t="str">
        <f aca="false">Clean!T411</f>
        <v/>
      </c>
      <c r="AE411" s="4" t="n">
        <f aca="false">IF(AC411="",IF(AD411="",0,""),AC411)</f>
        <v>0</v>
      </c>
      <c r="AF411" s="4" t="n">
        <f aca="false">IF(AD411="",IF(AC411="",0,IF(AC411=0,0,ROUND(AC411*Strategies!$B$13,0))),AD411)</f>
        <v>0</v>
      </c>
      <c r="AG411" s="3" t="str">
        <f aca="false">Clean!V411</f>
        <v/>
      </c>
      <c r="AH411" s="3" t="n">
        <f aca="false">IF(AG411="",0,AG411)</f>
        <v>0</v>
      </c>
      <c r="AI411" s="3" t="n">
        <f aca="false">IF(AG411="",1,0)</f>
        <v>1</v>
      </c>
      <c r="AJ411" s="3" t="n">
        <f aca="false">Missing_Matrix!W411</f>
        <v>3</v>
      </c>
      <c r="AK411" s="2" t="str">
        <f aca="false">IF(AJ411=0,"keep","drop")</f>
        <v>drop</v>
      </c>
      <c r="AL411" s="2" t="str">
        <f aca="false">IF(Missing_Matrix!B411+Missing_Matrix!G411+Missing_Matrix!H411+Missing_Matrix!J411+Missing_Matrix!K411+Missing_Matrix!L411+Missing_Matrix!M411+Missing_Matrix!U411=0,"keep","drop")</f>
        <v>keep</v>
      </c>
    </row>
    <row r="412" customFormat="false" ht="15" hidden="false" customHeight="false" outlineLevel="0" collapsed="false">
      <c r="A412" s="2" t="str">
        <f aca="false">Clean!A412</f>
        <v>CL00411</v>
      </c>
      <c r="B412" s="3" t="n">
        <f aca="false">Clean!B412</f>
        <v>44</v>
      </c>
      <c r="C412" s="3" t="n">
        <f aca="false">IF(B412="",Strategies!$B$5,B412)</f>
        <v>44</v>
      </c>
      <c r="D412" s="3" t="n">
        <f aca="false">IF(B412="",1,0)</f>
        <v>0</v>
      </c>
      <c r="E412" s="2" t="str">
        <f aca="false">Clean!E412</f>
        <v>Self-employed</v>
      </c>
      <c r="F412" s="2" t="str">
        <f aca="false">IF(E412="","Unknown",E412)</f>
        <v>Self-employed</v>
      </c>
      <c r="G412" s="4" t="n">
        <f aca="false">Clean!G412</f>
        <v>37100</v>
      </c>
      <c r="H412" s="4" t="n">
        <f aca="false">IF(G412="",Strategies!$B$7,G412)</f>
        <v>37100</v>
      </c>
      <c r="I412" s="4" t="n">
        <f aca="false">IF(G412="",Strategies!$B$8,G412)</f>
        <v>37100</v>
      </c>
      <c r="J412" s="4" t="n">
        <f aca="false">IF(G412="",IFERROR(VLOOKUP(E412,Strategies!$A$26:$G$35,7,FALSE()),Strategies!$B$8),G412)</f>
        <v>37100</v>
      </c>
      <c r="K412" s="3" t="n">
        <f aca="false">IF(G412="",1,0)</f>
        <v>0</v>
      </c>
      <c r="L412" s="3" t="n">
        <f aca="false">Clean!H412</f>
        <v>7</v>
      </c>
      <c r="M412" s="5" t="n">
        <f aca="false">Clean!I412</f>
        <v>43503</v>
      </c>
      <c r="N412" s="3" t="n">
        <f aca="false">IF(L412="",IF(M412="",Strategies!$B$6,DATEDIF(M412,DATE(2026,9,13),"y")),L412)</f>
        <v>7</v>
      </c>
      <c r="O412" s="2" t="str">
        <f aca="false">IF(L412&lt;&gt;"","observed",IF(M412&lt;&gt;"","derived from date","median (fallback)"))</f>
        <v>observed</v>
      </c>
      <c r="P412" s="4" t="n">
        <f aca="false">Clean!M412</f>
        <v>11055.03</v>
      </c>
      <c r="Q412" s="4" t="n">
        <f aca="false">IF(P412="",Strategies!$B$9,P412)</f>
        <v>11055.03</v>
      </c>
      <c r="R412" s="3" t="n">
        <f aca="false">IF(P412="",1,0)</f>
        <v>0</v>
      </c>
      <c r="S412" s="3" t="n">
        <f aca="false">Clean!U412</f>
        <v>629</v>
      </c>
      <c r="T412" s="3" t="n">
        <f aca="false">IF(S412="",Strategies!$B$10,S412)</f>
        <v>629</v>
      </c>
      <c r="U412" s="2" t="str">
        <f aca="false">Clean!J412</f>
        <v>App</v>
      </c>
      <c r="V412" s="2" t="str">
        <f aca="false">IF(U412="",Strategies!$B$11,U412)</f>
        <v>App</v>
      </c>
      <c r="W412" s="2" t="str">
        <f aca="false">IF(U412="","Unknown",U412)</f>
        <v>App</v>
      </c>
      <c r="X412" s="4" t="n">
        <f aca="false">Clean!Q412</f>
        <v>6000</v>
      </c>
      <c r="Y412" s="4" t="n">
        <f aca="false">Clean!R412</f>
        <v>5109.99</v>
      </c>
      <c r="Z412" s="4" t="n">
        <f aca="false">IF(X412="",IF(Y412="",0,""),X412)</f>
        <v>6000</v>
      </c>
      <c r="AA412" s="4" t="n">
        <f aca="false">IF(Y412="",IF(X412="",0,IF(X412=0,0,ROUND(X412*Strategies!$B$12,2))),Y412)</f>
        <v>5109.99</v>
      </c>
      <c r="AB412" s="2" t="str">
        <f aca="false">IF(AND(X412="",Y412=""),"no card (structural)",IF(X412="","limit missing – verify",IF(Y412="","spend imputed by ratio","complete")))</f>
        <v>complete</v>
      </c>
      <c r="AC412" s="4" t="n">
        <f aca="false">Clean!S412</f>
        <v>119000</v>
      </c>
      <c r="AD412" s="4" t="n">
        <f aca="false">Clean!T412</f>
        <v>833</v>
      </c>
      <c r="AE412" s="4" t="n">
        <f aca="false">IF(AC412="",IF(AD412="",0,""),AC412)</f>
        <v>119000</v>
      </c>
      <c r="AF412" s="4" t="n">
        <f aca="false">IF(AD412="",IF(AC412="",0,IF(AC412=0,0,ROUND(AC412*Strategies!$B$13,0))),AD412)</f>
        <v>833</v>
      </c>
      <c r="AG412" s="3" t="n">
        <f aca="false">Clean!V412</f>
        <v>0</v>
      </c>
      <c r="AH412" s="3" t="n">
        <f aca="false">IF(AG412="",0,AG412)</f>
        <v>0</v>
      </c>
      <c r="AI412" s="3" t="n">
        <f aca="false">IF(AG412="",1,0)</f>
        <v>0</v>
      </c>
      <c r="AJ412" s="3" t="n">
        <f aca="false">Missing_Matrix!W412</f>
        <v>0</v>
      </c>
      <c r="AK412" s="2" t="str">
        <f aca="false">IF(AJ412=0,"keep","drop")</f>
        <v>keep</v>
      </c>
      <c r="AL412" s="2" t="str">
        <f aca="false">IF(Missing_Matrix!B412+Missing_Matrix!G412+Missing_Matrix!H412+Missing_Matrix!J412+Missing_Matrix!K412+Missing_Matrix!L412+Missing_Matrix!M412+Missing_Matrix!U412=0,"keep","drop")</f>
        <v>keep</v>
      </c>
    </row>
    <row r="413" customFormat="false" ht="15" hidden="false" customHeight="false" outlineLevel="0" collapsed="false">
      <c r="A413" s="2" t="str">
        <f aca="false">Clean!A413</f>
        <v>CL00412</v>
      </c>
      <c r="B413" s="3" t="n">
        <f aca="false">Clean!B413</f>
        <v>69</v>
      </c>
      <c r="C413" s="3" t="n">
        <f aca="false">IF(B413="",Strategies!$B$5,B413)</f>
        <v>69</v>
      </c>
      <c r="D413" s="3" t="n">
        <f aca="false">IF(B413="",1,0)</f>
        <v>0</v>
      </c>
      <c r="E413" s="2" t="str">
        <f aca="false">Clean!E413</f>
        <v>Retired</v>
      </c>
      <c r="F413" s="2" t="str">
        <f aca="false">IF(E413="","Unknown",E413)</f>
        <v>Retired</v>
      </c>
      <c r="G413" s="4" t="n">
        <f aca="false">Clean!G413</f>
        <v>16800</v>
      </c>
      <c r="H413" s="4" t="n">
        <f aca="false">IF(G413="",Strategies!$B$7,G413)</f>
        <v>16800</v>
      </c>
      <c r="I413" s="4" t="n">
        <f aca="false">IF(G413="",Strategies!$B$8,G413)</f>
        <v>16800</v>
      </c>
      <c r="J413" s="4" t="n">
        <f aca="false">IF(G413="",IFERROR(VLOOKUP(E413,Strategies!$A$26:$G$35,7,FALSE()),Strategies!$B$8),G413)</f>
        <v>16800</v>
      </c>
      <c r="K413" s="3" t="n">
        <f aca="false">IF(G413="",1,0)</f>
        <v>0</v>
      </c>
      <c r="L413" s="3" t="n">
        <f aca="false">Clean!H413</f>
        <v>11</v>
      </c>
      <c r="M413" s="5" t="n">
        <f aca="false">Clean!I413</f>
        <v>41923</v>
      </c>
      <c r="N413" s="3" t="n">
        <f aca="false">IF(L413="",IF(M413="",Strategies!$B$6,DATEDIF(M413,DATE(2026,9,13),"y")),L413)</f>
        <v>11</v>
      </c>
      <c r="O413" s="2" t="str">
        <f aca="false">IF(L413&lt;&gt;"","observed",IF(M413&lt;&gt;"","derived from date","median (fallback)"))</f>
        <v>observed</v>
      </c>
      <c r="P413" s="4" t="n">
        <f aca="false">Clean!M413</f>
        <v>9821.87</v>
      </c>
      <c r="Q413" s="4" t="n">
        <f aca="false">IF(P413="",Strategies!$B$9,P413)</f>
        <v>9821.87</v>
      </c>
      <c r="R413" s="3" t="n">
        <f aca="false">IF(P413="",1,0)</f>
        <v>0</v>
      </c>
      <c r="S413" s="3" t="str">
        <f aca="false">Clean!U413</f>
        <v/>
      </c>
      <c r="T413" s="3" t="n">
        <f aca="false">IF(S413="",Strategies!$B$10,S413)</f>
        <v>630</v>
      </c>
      <c r="U413" s="2" t="str">
        <f aca="false">Clean!J413</f>
        <v>Online Banking</v>
      </c>
      <c r="V413" s="2" t="str">
        <f aca="false">IF(U413="",Strategies!$B$11,U413)</f>
        <v>Online Banking</v>
      </c>
      <c r="W413" s="2" t="str">
        <f aca="false">IF(U413="","Unknown",U413)</f>
        <v>Online Banking</v>
      </c>
      <c r="X413" s="4" t="n">
        <f aca="false">Clean!Q413</f>
        <v>4000</v>
      </c>
      <c r="Y413" s="4" t="n">
        <f aca="false">Clean!R413</f>
        <v>675.2</v>
      </c>
      <c r="Z413" s="4" t="n">
        <f aca="false">IF(X413="",IF(Y413="",0,""),X413)</f>
        <v>4000</v>
      </c>
      <c r="AA413" s="4" t="n">
        <f aca="false">IF(Y413="",IF(X413="",0,IF(X413=0,0,ROUND(X413*Strategies!$B$12,2))),Y413)</f>
        <v>675.2</v>
      </c>
      <c r="AB413" s="2" t="str">
        <f aca="false">IF(AND(X413="",Y413=""),"no card (structural)",IF(X413="","limit missing – verify",IF(Y413="","spend imputed by ratio","complete")))</f>
        <v>complete</v>
      </c>
      <c r="AC413" s="4" t="n">
        <f aca="false">Clean!S413</f>
        <v>0</v>
      </c>
      <c r="AD413" s="4" t="n">
        <f aca="false">Clean!T413</f>
        <v>0</v>
      </c>
      <c r="AE413" s="4" t="n">
        <f aca="false">IF(AC413="",IF(AD413="",0,""),AC413)</f>
        <v>0</v>
      </c>
      <c r="AF413" s="4" t="n">
        <f aca="false">IF(AD413="",IF(AC413="",0,IF(AC413=0,0,ROUND(AC413*Strategies!$B$13,0))),AD413)</f>
        <v>0</v>
      </c>
      <c r="AG413" s="3" t="n">
        <f aca="false">Clean!V413</f>
        <v>1</v>
      </c>
      <c r="AH413" s="3" t="n">
        <f aca="false">IF(AG413="",0,AG413)</f>
        <v>1</v>
      </c>
      <c r="AI413" s="3" t="n">
        <f aca="false">IF(AG413="",1,0)</f>
        <v>0</v>
      </c>
      <c r="AJ413" s="3" t="n">
        <f aca="false">Missing_Matrix!W413</f>
        <v>1</v>
      </c>
      <c r="AK413" s="2" t="str">
        <f aca="false">IF(AJ413=0,"keep","drop")</f>
        <v>drop</v>
      </c>
      <c r="AL413" s="2" t="str">
        <f aca="false">IF(Missing_Matrix!B413+Missing_Matrix!G413+Missing_Matrix!H413+Missing_Matrix!J413+Missing_Matrix!K413+Missing_Matrix!L413+Missing_Matrix!M413+Missing_Matrix!U413=0,"keep","drop")</f>
        <v>drop</v>
      </c>
    </row>
    <row r="414" customFormat="false" ht="15" hidden="false" customHeight="false" outlineLevel="0" collapsed="false">
      <c r="A414" s="2" t="str">
        <f aca="false">Clean!A414</f>
        <v>CL00413</v>
      </c>
      <c r="B414" s="3" t="n">
        <f aca="false">Clean!B414</f>
        <v>51</v>
      </c>
      <c r="C414" s="3" t="n">
        <f aca="false">IF(B414="",Strategies!$B$5,B414)</f>
        <v>51</v>
      </c>
      <c r="D414" s="3" t="n">
        <f aca="false">IF(B414="",1,0)</f>
        <v>0</v>
      </c>
      <c r="E414" s="2" t="str">
        <f aca="false">Clean!E414</f>
        <v>Shopkeeper</v>
      </c>
      <c r="F414" s="2" t="str">
        <f aca="false">IF(E414="","Unknown",E414)</f>
        <v>Shopkeeper</v>
      </c>
      <c r="G414" s="4" t="n">
        <f aca="false">Clean!G414</f>
        <v>49500</v>
      </c>
      <c r="H414" s="4" t="n">
        <f aca="false">IF(G414="",Strategies!$B$7,G414)</f>
        <v>49500</v>
      </c>
      <c r="I414" s="4" t="n">
        <f aca="false">IF(G414="",Strategies!$B$8,G414)</f>
        <v>49500</v>
      </c>
      <c r="J414" s="4" t="n">
        <f aca="false">IF(G414="",IFERROR(VLOOKUP(E414,Strategies!$A$26:$G$35,7,FALSE()),Strategies!$B$8),G414)</f>
        <v>49500</v>
      </c>
      <c r="K414" s="3" t="n">
        <f aca="false">IF(G414="",1,0)</f>
        <v>0</v>
      </c>
      <c r="L414" s="3" t="n">
        <f aca="false">Clean!H414</f>
        <v>14</v>
      </c>
      <c r="M414" s="5" t="n">
        <f aca="false">Clean!I414</f>
        <v>41158</v>
      </c>
      <c r="N414" s="3" t="n">
        <f aca="false">IF(L414="",IF(M414="",Strategies!$B$6,DATEDIF(M414,DATE(2026,9,13),"y")),L414)</f>
        <v>14</v>
      </c>
      <c r="O414" s="2" t="str">
        <f aca="false">IF(L414&lt;&gt;"","observed",IF(M414&lt;&gt;"","derived from date","median (fallback)"))</f>
        <v>observed</v>
      </c>
      <c r="P414" s="4" t="n">
        <f aca="false">Clean!M414</f>
        <v>81682.39</v>
      </c>
      <c r="Q414" s="4" t="n">
        <f aca="false">IF(P414="",Strategies!$B$9,P414)</f>
        <v>81682.39</v>
      </c>
      <c r="R414" s="3" t="n">
        <f aca="false">IF(P414="",1,0)</f>
        <v>0</v>
      </c>
      <c r="S414" s="3" t="n">
        <f aca="false">Clean!U414</f>
        <v>734</v>
      </c>
      <c r="T414" s="3" t="n">
        <f aca="false">IF(S414="",Strategies!$B$10,S414)</f>
        <v>734</v>
      </c>
      <c r="U414" s="2" t="str">
        <f aca="false">Clean!J414</f>
        <v>Online Banking</v>
      </c>
      <c r="V414" s="2" t="str">
        <f aca="false">IF(U414="",Strategies!$B$11,U414)</f>
        <v>Online Banking</v>
      </c>
      <c r="W414" s="2" t="str">
        <f aca="false">IF(U414="","Unknown",U414)</f>
        <v>Online Banking</v>
      </c>
      <c r="X414" s="4" t="str">
        <f aca="false">Clean!Q414</f>
        <v/>
      </c>
      <c r="Y414" s="4" t="str">
        <f aca="false">Clean!R414</f>
        <v/>
      </c>
      <c r="Z414" s="4" t="n">
        <f aca="false">IF(X414="",IF(Y414="",0,""),X414)</f>
        <v>0</v>
      </c>
      <c r="AA414" s="4" t="n">
        <f aca="false">IF(Y414="",IF(X414="",0,IF(X414=0,0,ROUND(X414*Strategies!$B$12,2))),Y414)</f>
        <v>0</v>
      </c>
      <c r="AB414" s="2" t="str">
        <f aca="false">IF(AND(X414="",Y414=""),"no card (structural)",IF(X414="","limit missing – verify",IF(Y414="","spend imputed by ratio","complete")))</f>
        <v>no card (structural)</v>
      </c>
      <c r="AC414" s="4" t="n">
        <f aca="false">Clean!S414</f>
        <v>225000</v>
      </c>
      <c r="AD414" s="4" t="n">
        <f aca="false">Clean!T414</f>
        <v>1160</v>
      </c>
      <c r="AE414" s="4" t="n">
        <f aca="false">IF(AC414="",IF(AD414="",0,""),AC414)</f>
        <v>225000</v>
      </c>
      <c r="AF414" s="4" t="n">
        <f aca="false">IF(AD414="",IF(AC414="",0,IF(AC414=0,0,ROUND(AC414*Strategies!$B$13,0))),AD414)</f>
        <v>1160</v>
      </c>
      <c r="AG414" s="3" t="n">
        <f aca="false">Clean!V414</f>
        <v>0</v>
      </c>
      <c r="AH414" s="3" t="n">
        <f aca="false">IF(AG414="",0,AG414)</f>
        <v>0</v>
      </c>
      <c r="AI414" s="3" t="n">
        <f aca="false">IF(AG414="",1,0)</f>
        <v>0</v>
      </c>
      <c r="AJ414" s="3" t="n">
        <f aca="false">Missing_Matrix!W414</f>
        <v>2</v>
      </c>
      <c r="AK414" s="2" t="str">
        <f aca="false">IF(AJ414=0,"keep","drop")</f>
        <v>drop</v>
      </c>
      <c r="AL414" s="2" t="str">
        <f aca="false">IF(Missing_Matrix!B414+Missing_Matrix!G414+Missing_Matrix!H414+Missing_Matrix!J414+Missing_Matrix!K414+Missing_Matrix!L414+Missing_Matrix!M414+Missing_Matrix!U414=0,"keep","drop")</f>
        <v>keep</v>
      </c>
    </row>
    <row r="415" customFormat="false" ht="15" hidden="false" customHeight="false" outlineLevel="0" collapsed="false">
      <c r="A415" s="2" t="str">
        <f aca="false">Clean!A415</f>
        <v>CL00414</v>
      </c>
      <c r="B415" s="3" t="n">
        <f aca="false">Clean!B415</f>
        <v>53</v>
      </c>
      <c r="C415" s="3" t="n">
        <f aca="false">IF(B415="",Strategies!$B$5,B415)</f>
        <v>53</v>
      </c>
      <c r="D415" s="3" t="n">
        <f aca="false">IF(B415="",1,0)</f>
        <v>0</v>
      </c>
      <c r="E415" s="2" t="str">
        <f aca="false">Clean!E415</f>
        <v>Business owner</v>
      </c>
      <c r="F415" s="2" t="str">
        <f aca="false">IF(E415="","Unknown",E415)</f>
        <v>Business owner</v>
      </c>
      <c r="G415" s="4" t="str">
        <f aca="false">Clean!G415</f>
        <v/>
      </c>
      <c r="H415" s="4" t="n">
        <f aca="false">IF(G415="",Strategies!$B$7,G415)</f>
        <v>34752</v>
      </c>
      <c r="I415" s="4" t="n">
        <f aca="false">IF(G415="",Strategies!$B$8,G415)</f>
        <v>29500</v>
      </c>
      <c r="J415" s="4" t="n">
        <f aca="false">IF(G415="",IFERROR(VLOOKUP(E415,Strategies!$A$26:$G$35,7,FALSE()),Strategies!$B$8),G415)</f>
        <v>64000</v>
      </c>
      <c r="K415" s="3" t="n">
        <f aca="false">IF(G415="",1,0)</f>
        <v>1</v>
      </c>
      <c r="L415" s="3" t="n">
        <f aca="false">Clean!H415</f>
        <v>4</v>
      </c>
      <c r="M415" s="5" t="n">
        <f aca="false">Clean!I415</f>
        <v>44760</v>
      </c>
      <c r="N415" s="3" t="n">
        <f aca="false">IF(L415="",IF(M415="",Strategies!$B$6,DATEDIF(M415,DATE(2026,9,13),"y")),L415)</f>
        <v>4</v>
      </c>
      <c r="O415" s="2" t="str">
        <f aca="false">IF(L415&lt;&gt;"","observed",IF(M415&lt;&gt;"","derived from date","median (fallback)"))</f>
        <v>observed</v>
      </c>
      <c r="P415" s="4" t="n">
        <f aca="false">Clean!M415</f>
        <v>34492.96</v>
      </c>
      <c r="Q415" s="4" t="n">
        <f aca="false">IF(P415="",Strategies!$B$9,P415)</f>
        <v>34492.96</v>
      </c>
      <c r="R415" s="3" t="n">
        <f aca="false">IF(P415="",1,0)</f>
        <v>0</v>
      </c>
      <c r="S415" s="3" t="n">
        <f aca="false">Clean!U415</f>
        <v>557</v>
      </c>
      <c r="T415" s="3" t="n">
        <f aca="false">IF(S415="",Strategies!$B$10,S415)</f>
        <v>557</v>
      </c>
      <c r="U415" s="2" t="str">
        <f aca="false">Clean!J415</f>
        <v>App</v>
      </c>
      <c r="V415" s="2" t="str">
        <f aca="false">IF(U415="",Strategies!$B$11,U415)</f>
        <v>App</v>
      </c>
      <c r="W415" s="2" t="str">
        <f aca="false">IF(U415="","Unknown",U415)</f>
        <v>App</v>
      </c>
      <c r="X415" s="4" t="str">
        <f aca="false">Clean!Q415</f>
        <v/>
      </c>
      <c r="Y415" s="4" t="str">
        <f aca="false">Clean!R415</f>
        <v/>
      </c>
      <c r="Z415" s="4" t="n">
        <f aca="false">IF(X415="",IF(Y415="",0,""),X415)</f>
        <v>0</v>
      </c>
      <c r="AA415" s="4" t="n">
        <f aca="false">IF(Y415="",IF(X415="",0,IF(X415=0,0,ROUND(X415*Strategies!$B$12,2))),Y415)</f>
        <v>0</v>
      </c>
      <c r="AB415" s="2" t="str">
        <f aca="false">IF(AND(X415="",Y415=""),"no card (structural)",IF(X415="","limit missing – verify",IF(Y415="","spend imputed by ratio","complete")))</f>
        <v>no card (structural)</v>
      </c>
      <c r="AC415" s="4" t="n">
        <f aca="false">Clean!S415</f>
        <v>0</v>
      </c>
      <c r="AD415" s="4" t="n">
        <f aca="false">Clean!T415</f>
        <v>0</v>
      </c>
      <c r="AE415" s="4" t="n">
        <f aca="false">IF(AC415="",IF(AD415="",0,""),AC415)</f>
        <v>0</v>
      </c>
      <c r="AF415" s="4" t="n">
        <f aca="false">IF(AD415="",IF(AC415="",0,IF(AC415=0,0,ROUND(AC415*Strategies!$B$13,0))),AD415)</f>
        <v>0</v>
      </c>
      <c r="AG415" s="3" t="str">
        <f aca="false">Clean!V415</f>
        <v/>
      </c>
      <c r="AH415" s="3" t="n">
        <f aca="false">IF(AG415="",0,AG415)</f>
        <v>0</v>
      </c>
      <c r="AI415" s="3" t="n">
        <f aca="false">IF(AG415="",1,0)</f>
        <v>1</v>
      </c>
      <c r="AJ415" s="3" t="n">
        <f aca="false">Missing_Matrix!W415</f>
        <v>4</v>
      </c>
      <c r="AK415" s="2" t="str">
        <f aca="false">IF(AJ415=0,"keep","drop")</f>
        <v>drop</v>
      </c>
      <c r="AL415" s="2" t="str">
        <f aca="false">IF(Missing_Matrix!B415+Missing_Matrix!G415+Missing_Matrix!H415+Missing_Matrix!J415+Missing_Matrix!K415+Missing_Matrix!L415+Missing_Matrix!M415+Missing_Matrix!U415=0,"keep","drop")</f>
        <v>drop</v>
      </c>
    </row>
    <row r="416" customFormat="false" ht="15" hidden="false" customHeight="false" outlineLevel="0" collapsed="false">
      <c r="A416" s="2" t="str">
        <f aca="false">Clean!A416</f>
        <v>CL00415</v>
      </c>
      <c r="B416" s="3" t="n">
        <f aca="false">Clean!B416</f>
        <v>44</v>
      </c>
      <c r="C416" s="3" t="n">
        <f aca="false">IF(B416="",Strategies!$B$5,B416)</f>
        <v>44</v>
      </c>
      <c r="D416" s="3" t="n">
        <f aca="false">IF(B416="",1,0)</f>
        <v>0</v>
      </c>
      <c r="E416" s="2" t="str">
        <f aca="false">Clean!E416</f>
        <v>Employee</v>
      </c>
      <c r="F416" s="2" t="str">
        <f aca="false">IF(E416="","Unknown",E416)</f>
        <v>Employee</v>
      </c>
      <c r="G416" s="4" t="n">
        <f aca="false">Clean!G416</f>
        <v>31500</v>
      </c>
      <c r="H416" s="4" t="n">
        <f aca="false">IF(G416="",Strategies!$B$7,G416)</f>
        <v>31500</v>
      </c>
      <c r="I416" s="4" t="n">
        <f aca="false">IF(G416="",Strategies!$B$8,G416)</f>
        <v>31500</v>
      </c>
      <c r="J416" s="4" t="n">
        <f aca="false">IF(G416="",IFERROR(VLOOKUP(E416,Strategies!$A$26:$G$35,7,FALSE()),Strategies!$B$8),G416)</f>
        <v>31500</v>
      </c>
      <c r="K416" s="3" t="n">
        <f aca="false">IF(G416="",1,0)</f>
        <v>0</v>
      </c>
      <c r="L416" s="3" t="n">
        <f aca="false">Clean!H416</f>
        <v>14</v>
      </c>
      <c r="M416" s="5" t="n">
        <f aca="false">Clean!I416</f>
        <v>40988</v>
      </c>
      <c r="N416" s="3" t="n">
        <f aca="false">IF(L416="",IF(M416="",Strategies!$B$6,DATEDIF(M416,DATE(2026,9,13),"y")),L416)</f>
        <v>14</v>
      </c>
      <c r="O416" s="2" t="str">
        <f aca="false">IF(L416&lt;&gt;"","observed",IF(M416&lt;&gt;"","derived from date","median (fallback)"))</f>
        <v>observed</v>
      </c>
      <c r="P416" s="4" t="n">
        <f aca="false">Clean!M416</f>
        <v>107770.81</v>
      </c>
      <c r="Q416" s="4" t="n">
        <f aca="false">IF(P416="",Strategies!$B$9,P416)</f>
        <v>107770.81</v>
      </c>
      <c r="R416" s="3" t="n">
        <f aca="false">IF(P416="",1,0)</f>
        <v>0</v>
      </c>
      <c r="S416" s="3" t="n">
        <f aca="false">Clean!U416</f>
        <v>638</v>
      </c>
      <c r="T416" s="3" t="n">
        <f aca="false">IF(S416="",Strategies!$B$10,S416)</f>
        <v>638</v>
      </c>
      <c r="U416" s="2" t="str">
        <f aca="false">Clean!J416</f>
        <v>Online Banking</v>
      </c>
      <c r="V416" s="2" t="str">
        <f aca="false">IF(U416="",Strategies!$B$11,U416)</f>
        <v>Online Banking</v>
      </c>
      <c r="W416" s="2" t="str">
        <f aca="false">IF(U416="","Unknown",U416)</f>
        <v>Online Banking</v>
      </c>
      <c r="X416" s="4" t="n">
        <f aca="false">Clean!Q416</f>
        <v>6000</v>
      </c>
      <c r="Y416" s="4" t="n">
        <f aca="false">Clean!R416</f>
        <v>1835.05</v>
      </c>
      <c r="Z416" s="4" t="n">
        <f aca="false">IF(X416="",IF(Y416="",0,""),X416)</f>
        <v>6000</v>
      </c>
      <c r="AA416" s="4" t="n">
        <f aca="false">IF(Y416="",IF(X416="",0,IF(X416=0,0,ROUND(X416*Strategies!$B$12,2))),Y416)</f>
        <v>1835.05</v>
      </c>
      <c r="AB416" s="2" t="str">
        <f aca="false">IF(AND(X416="",Y416=""),"no card (structural)",IF(X416="","limit missing – verify",IF(Y416="","spend imputed by ratio","complete")))</f>
        <v>complete</v>
      </c>
      <c r="AC416" s="4" t="n">
        <f aca="false">Clean!S416</f>
        <v>0</v>
      </c>
      <c r="AD416" s="4" t="n">
        <f aca="false">Clean!T416</f>
        <v>0</v>
      </c>
      <c r="AE416" s="4" t="n">
        <f aca="false">IF(AC416="",IF(AD416="",0,""),AC416)</f>
        <v>0</v>
      </c>
      <c r="AF416" s="4" t="n">
        <f aca="false">IF(AD416="",IF(AC416="",0,IF(AC416=0,0,ROUND(AC416*Strategies!$B$13,0))),AD416)</f>
        <v>0</v>
      </c>
      <c r="AG416" s="3" t="str">
        <f aca="false">Clean!V416</f>
        <v/>
      </c>
      <c r="AH416" s="3" t="n">
        <f aca="false">IF(AG416="",0,AG416)</f>
        <v>0</v>
      </c>
      <c r="AI416" s="3" t="n">
        <f aca="false">IF(AG416="",1,0)</f>
        <v>1</v>
      </c>
      <c r="AJ416" s="3" t="n">
        <f aca="false">Missing_Matrix!W416</f>
        <v>1</v>
      </c>
      <c r="AK416" s="2" t="str">
        <f aca="false">IF(AJ416=0,"keep","drop")</f>
        <v>drop</v>
      </c>
      <c r="AL416" s="2" t="str">
        <f aca="false">IF(Missing_Matrix!B416+Missing_Matrix!G416+Missing_Matrix!H416+Missing_Matrix!J416+Missing_Matrix!K416+Missing_Matrix!L416+Missing_Matrix!M416+Missing_Matrix!U416=0,"keep","drop")</f>
        <v>keep</v>
      </c>
    </row>
    <row r="417" customFormat="false" ht="15" hidden="false" customHeight="false" outlineLevel="0" collapsed="false">
      <c r="A417" s="2" t="str">
        <f aca="false">Clean!A417</f>
        <v>CL00416</v>
      </c>
      <c r="B417" s="3" t="n">
        <f aca="false">Clean!B417</f>
        <v>52</v>
      </c>
      <c r="C417" s="3" t="n">
        <f aca="false">IF(B417="",Strategies!$B$5,B417)</f>
        <v>52</v>
      </c>
      <c r="D417" s="3" t="n">
        <f aca="false">IF(B417="",1,0)</f>
        <v>0</v>
      </c>
      <c r="E417" s="2" t="str">
        <f aca="false">Clean!E417</f>
        <v>Business owner</v>
      </c>
      <c r="F417" s="2" t="str">
        <f aca="false">IF(E417="","Unknown",E417)</f>
        <v>Business owner</v>
      </c>
      <c r="G417" s="4" t="n">
        <f aca="false">Clean!G417</f>
        <v>64000</v>
      </c>
      <c r="H417" s="4" t="n">
        <f aca="false">IF(G417="",Strategies!$B$7,G417)</f>
        <v>64000</v>
      </c>
      <c r="I417" s="4" t="n">
        <f aca="false">IF(G417="",Strategies!$B$8,G417)</f>
        <v>64000</v>
      </c>
      <c r="J417" s="4" t="n">
        <f aca="false">IF(G417="",IFERROR(VLOOKUP(E417,Strategies!$A$26:$G$35,7,FALSE()),Strategies!$B$8),G417)</f>
        <v>64000</v>
      </c>
      <c r="K417" s="3" t="n">
        <f aca="false">IF(G417="",1,0)</f>
        <v>0</v>
      </c>
      <c r="L417" s="3" t="n">
        <f aca="false">Clean!H417</f>
        <v>11</v>
      </c>
      <c r="M417" s="5" t="n">
        <f aca="false">Clean!I417</f>
        <v>42076</v>
      </c>
      <c r="N417" s="3" t="n">
        <f aca="false">IF(L417="",IF(M417="",Strategies!$B$6,DATEDIF(M417,DATE(2026,9,13),"y")),L417)</f>
        <v>11</v>
      </c>
      <c r="O417" s="2" t="str">
        <f aca="false">IF(L417&lt;&gt;"","observed",IF(M417&lt;&gt;"","derived from date","median (fallback)"))</f>
        <v>observed</v>
      </c>
      <c r="P417" s="4" t="n">
        <f aca="false">Clean!M417</f>
        <v>58129.64</v>
      </c>
      <c r="Q417" s="4" t="n">
        <f aca="false">IF(P417="",Strategies!$B$9,P417)</f>
        <v>58129.64</v>
      </c>
      <c r="R417" s="3" t="n">
        <f aca="false">IF(P417="",1,0)</f>
        <v>0</v>
      </c>
      <c r="S417" s="3" t="n">
        <f aca="false">Clean!U417</f>
        <v>693</v>
      </c>
      <c r="T417" s="3" t="n">
        <f aca="false">IF(S417="",Strategies!$B$10,S417)</f>
        <v>693</v>
      </c>
      <c r="U417" s="2" t="str">
        <f aca="false">Clean!J417</f>
        <v>Online Banking</v>
      </c>
      <c r="V417" s="2" t="str">
        <f aca="false">IF(U417="",Strategies!$B$11,U417)</f>
        <v>Online Banking</v>
      </c>
      <c r="W417" s="2" t="str">
        <f aca="false">IF(U417="","Unknown",U417)</f>
        <v>Online Banking</v>
      </c>
      <c r="X417" s="4" t="n">
        <f aca="false">Clean!Q417</f>
        <v>13500</v>
      </c>
      <c r="Y417" s="4" t="n">
        <f aca="false">Clean!R417</f>
        <v>3383.27</v>
      </c>
      <c r="Z417" s="4" t="n">
        <f aca="false">IF(X417="",IF(Y417="",0,""),X417)</f>
        <v>13500</v>
      </c>
      <c r="AA417" s="4" t="n">
        <f aca="false">IF(Y417="",IF(X417="",0,IF(X417=0,0,ROUND(X417*Strategies!$B$12,2))),Y417)</f>
        <v>3383.27</v>
      </c>
      <c r="AB417" s="2" t="str">
        <f aca="false">IF(AND(X417="",Y417=""),"no card (structural)",IF(X417="","limit missing – verify",IF(Y417="","spend imputed by ratio","complete")))</f>
        <v>complete</v>
      </c>
      <c r="AC417" s="4" t="str">
        <f aca="false">Clean!S417</f>
        <v/>
      </c>
      <c r="AD417" s="4" t="str">
        <f aca="false">Clean!T417</f>
        <v/>
      </c>
      <c r="AE417" s="4" t="n">
        <f aca="false">IF(AC417="",IF(AD417="",0,""),AC417)</f>
        <v>0</v>
      </c>
      <c r="AF417" s="4" t="n">
        <f aca="false">IF(AD417="",IF(AC417="",0,IF(AC417=0,0,ROUND(AC417*Strategies!$B$13,0))),AD417)</f>
        <v>0</v>
      </c>
      <c r="AG417" s="3" t="n">
        <f aca="false">Clean!V417</f>
        <v>0</v>
      </c>
      <c r="AH417" s="3" t="n">
        <f aca="false">IF(AG417="",0,AG417)</f>
        <v>0</v>
      </c>
      <c r="AI417" s="3" t="n">
        <f aca="false">IF(AG417="",1,0)</f>
        <v>0</v>
      </c>
      <c r="AJ417" s="3" t="n">
        <f aca="false">Missing_Matrix!W417</f>
        <v>2</v>
      </c>
      <c r="AK417" s="2" t="str">
        <f aca="false">IF(AJ417=0,"keep","drop")</f>
        <v>drop</v>
      </c>
      <c r="AL417" s="2" t="str">
        <f aca="false">IF(Missing_Matrix!B417+Missing_Matrix!G417+Missing_Matrix!H417+Missing_Matrix!J417+Missing_Matrix!K417+Missing_Matrix!L417+Missing_Matrix!M417+Missing_Matrix!U417=0,"keep","drop")</f>
        <v>keep</v>
      </c>
    </row>
    <row r="418" customFormat="false" ht="15" hidden="false" customHeight="false" outlineLevel="0" collapsed="false">
      <c r="A418" s="2" t="str">
        <f aca="false">Clean!A418</f>
        <v>CL00417</v>
      </c>
      <c r="B418" s="3" t="n">
        <f aca="false">Clean!B418</f>
        <v>52</v>
      </c>
      <c r="C418" s="3" t="n">
        <f aca="false">IF(B418="",Strategies!$B$5,B418)</f>
        <v>52</v>
      </c>
      <c r="D418" s="3" t="n">
        <f aca="false">IF(B418="",1,0)</f>
        <v>0</v>
      </c>
      <c r="E418" s="2" t="str">
        <f aca="false">Clean!E418</f>
        <v>Business owner</v>
      </c>
      <c r="F418" s="2" t="str">
        <f aca="false">IF(E418="","Unknown",E418)</f>
        <v>Business owner</v>
      </c>
      <c r="G418" s="4" t="str">
        <f aca="false">Clean!G418</f>
        <v/>
      </c>
      <c r="H418" s="4" t="n">
        <f aca="false">IF(G418="",Strategies!$B$7,G418)</f>
        <v>34752</v>
      </c>
      <c r="I418" s="4" t="n">
        <f aca="false">IF(G418="",Strategies!$B$8,G418)</f>
        <v>29500</v>
      </c>
      <c r="J418" s="4" t="n">
        <f aca="false">IF(G418="",IFERROR(VLOOKUP(E418,Strategies!$A$26:$G$35,7,FALSE()),Strategies!$B$8),G418)</f>
        <v>64000</v>
      </c>
      <c r="K418" s="3" t="n">
        <f aca="false">IF(G418="",1,0)</f>
        <v>1</v>
      </c>
      <c r="L418" s="3" t="n">
        <f aca="false">Clean!H418</f>
        <v>12</v>
      </c>
      <c r="M418" s="5" t="n">
        <f aca="false">Clean!I418</f>
        <v>41772</v>
      </c>
      <c r="N418" s="3" t="n">
        <f aca="false">IF(L418="",IF(M418="",Strategies!$B$6,DATEDIF(M418,DATE(2026,9,13),"y")),L418)</f>
        <v>12</v>
      </c>
      <c r="O418" s="2" t="str">
        <f aca="false">IF(L418&lt;&gt;"","observed",IF(M418&lt;&gt;"","derived from date","median (fallback)"))</f>
        <v>observed</v>
      </c>
      <c r="P418" s="4" t="n">
        <f aca="false">Clean!M418</f>
        <v>0</v>
      </c>
      <c r="Q418" s="4" t="n">
        <f aca="false">IF(P418="",Strategies!$B$9,P418)</f>
        <v>0</v>
      </c>
      <c r="R418" s="3" t="n">
        <f aca="false">IF(P418="",1,0)</f>
        <v>0</v>
      </c>
      <c r="S418" s="3" t="n">
        <f aca="false">Clean!U418</f>
        <v>626</v>
      </c>
      <c r="T418" s="3" t="n">
        <f aca="false">IF(S418="",Strategies!$B$10,S418)</f>
        <v>626</v>
      </c>
      <c r="U418" s="2" t="str">
        <f aca="false">Clean!J418</f>
        <v>App</v>
      </c>
      <c r="V418" s="2" t="str">
        <f aca="false">IF(U418="",Strategies!$B$11,U418)</f>
        <v>App</v>
      </c>
      <c r="W418" s="2" t="str">
        <f aca="false">IF(U418="","Unknown",U418)</f>
        <v>App</v>
      </c>
      <c r="X418" s="4" t="n">
        <f aca="false">Clean!Q418</f>
        <v>8500</v>
      </c>
      <c r="Y418" s="4" t="n">
        <f aca="false">Clean!R418</f>
        <v>1030.67</v>
      </c>
      <c r="Z418" s="4" t="n">
        <f aca="false">IF(X418="",IF(Y418="",0,""),X418)</f>
        <v>8500</v>
      </c>
      <c r="AA418" s="4" t="n">
        <f aca="false">IF(Y418="",IF(X418="",0,IF(X418=0,0,ROUND(X418*Strategies!$B$12,2))),Y418)</f>
        <v>1030.67</v>
      </c>
      <c r="AB418" s="2" t="str">
        <f aca="false">IF(AND(X418="",Y418=""),"no card (structural)",IF(X418="","limit missing – verify",IF(Y418="","spend imputed by ratio","complete")))</f>
        <v>complete</v>
      </c>
      <c r="AC418" s="4" t="n">
        <f aca="false">Clean!S418</f>
        <v>141000</v>
      </c>
      <c r="AD418" s="4" t="n">
        <f aca="false">Clean!T418</f>
        <v>919</v>
      </c>
      <c r="AE418" s="4" t="n">
        <f aca="false">IF(AC418="",IF(AD418="",0,""),AC418)</f>
        <v>141000</v>
      </c>
      <c r="AF418" s="4" t="n">
        <f aca="false">IF(AD418="",IF(AC418="",0,IF(AC418=0,0,ROUND(AC418*Strategies!$B$13,0))),AD418)</f>
        <v>919</v>
      </c>
      <c r="AG418" s="3" t="n">
        <f aca="false">Clean!V418</f>
        <v>1</v>
      </c>
      <c r="AH418" s="3" t="n">
        <f aca="false">IF(AG418="",0,AG418)</f>
        <v>1</v>
      </c>
      <c r="AI418" s="3" t="n">
        <f aca="false">IF(AG418="",1,0)</f>
        <v>0</v>
      </c>
      <c r="AJ418" s="3" t="n">
        <f aca="false">Missing_Matrix!W418</f>
        <v>1</v>
      </c>
      <c r="AK418" s="2" t="str">
        <f aca="false">IF(AJ418=0,"keep","drop")</f>
        <v>drop</v>
      </c>
      <c r="AL418" s="2" t="str">
        <f aca="false">IF(Missing_Matrix!B418+Missing_Matrix!G418+Missing_Matrix!H418+Missing_Matrix!J418+Missing_Matrix!K418+Missing_Matrix!L418+Missing_Matrix!M418+Missing_Matrix!U418=0,"keep","drop")</f>
        <v>drop</v>
      </c>
    </row>
    <row r="419" customFormat="false" ht="15" hidden="false" customHeight="false" outlineLevel="0" collapsed="false">
      <c r="A419" s="2" t="str">
        <f aca="false">Clean!A419</f>
        <v>CL00418</v>
      </c>
      <c r="B419" s="3" t="n">
        <f aca="false">Clean!B419</f>
        <v>55</v>
      </c>
      <c r="C419" s="3" t="n">
        <f aca="false">IF(B419="",Strategies!$B$5,B419)</f>
        <v>55</v>
      </c>
      <c r="D419" s="3" t="n">
        <f aca="false">IF(B419="",1,0)</f>
        <v>0</v>
      </c>
      <c r="E419" s="2" t="str">
        <f aca="false">Clean!E419</f>
        <v>Self-employed</v>
      </c>
      <c r="F419" s="2" t="str">
        <f aca="false">IF(E419="","Unknown",E419)</f>
        <v>Self-employed</v>
      </c>
      <c r="G419" s="4" t="str">
        <f aca="false">Clean!G419</f>
        <v/>
      </c>
      <c r="H419" s="4" t="n">
        <f aca="false">IF(G419="",Strategies!$B$7,G419)</f>
        <v>34752</v>
      </c>
      <c r="I419" s="4" t="n">
        <f aca="false">IF(G419="",Strategies!$B$8,G419)</f>
        <v>29500</v>
      </c>
      <c r="J419" s="4" t="n">
        <f aca="false">IF(G419="",IFERROR(VLOOKUP(E419,Strategies!$A$26:$G$35,7,FALSE()),Strategies!$B$8),G419)</f>
        <v>50600</v>
      </c>
      <c r="K419" s="3" t="n">
        <f aca="false">IF(G419="",1,0)</f>
        <v>1</v>
      </c>
      <c r="L419" s="3" t="n">
        <f aca="false">Clean!H419</f>
        <v>3</v>
      </c>
      <c r="M419" s="5" t="n">
        <f aca="false">Clean!I419</f>
        <v>44881</v>
      </c>
      <c r="N419" s="3" t="n">
        <f aca="false">IF(L419="",IF(M419="",Strategies!$B$6,DATEDIF(M419,DATE(2026,9,13),"y")),L419)</f>
        <v>3</v>
      </c>
      <c r="O419" s="2" t="str">
        <f aca="false">IF(L419&lt;&gt;"","observed",IF(M419&lt;&gt;"","derived from date","median (fallback)"))</f>
        <v>observed</v>
      </c>
      <c r="P419" s="4" t="n">
        <f aca="false">Clean!M419</f>
        <v>0</v>
      </c>
      <c r="Q419" s="4" t="n">
        <f aca="false">IF(P419="",Strategies!$B$9,P419)</f>
        <v>0</v>
      </c>
      <c r="R419" s="3" t="n">
        <f aca="false">IF(P419="",1,0)</f>
        <v>0</v>
      </c>
      <c r="S419" s="3" t="n">
        <f aca="false">Clean!U419</f>
        <v>507</v>
      </c>
      <c r="T419" s="3" t="n">
        <f aca="false">IF(S419="",Strategies!$B$10,S419)</f>
        <v>507</v>
      </c>
      <c r="U419" s="2" t="str">
        <f aca="false">Clean!J419</f>
        <v>Branch</v>
      </c>
      <c r="V419" s="2" t="str">
        <f aca="false">IF(U419="",Strategies!$B$11,U419)</f>
        <v>Branch</v>
      </c>
      <c r="W419" s="2" t="str">
        <f aca="false">IF(U419="","Unknown",U419)</f>
        <v>Branch</v>
      </c>
      <c r="X419" s="4" t="n">
        <f aca="false">Clean!Q419</f>
        <v>0</v>
      </c>
      <c r="Y419" s="4" t="n">
        <f aca="false">Clean!R419</f>
        <v>0</v>
      </c>
      <c r="Z419" s="4" t="n">
        <f aca="false">IF(X419="",IF(Y419="",0,""),X419)</f>
        <v>0</v>
      </c>
      <c r="AA419" s="4" t="n">
        <f aca="false">IF(Y419="",IF(X419="",0,IF(X419=0,0,ROUND(X419*Strategies!$B$12,2))),Y419)</f>
        <v>0</v>
      </c>
      <c r="AB419" s="2" t="str">
        <f aca="false">IF(AND(X419="",Y419=""),"no card (structural)",IF(X419="","limit missing – verify",IF(Y419="","spend imputed by ratio","complete")))</f>
        <v>complete</v>
      </c>
      <c r="AC419" s="4" t="n">
        <f aca="false">Clean!S419</f>
        <v>0</v>
      </c>
      <c r="AD419" s="4" t="n">
        <f aca="false">Clean!T419</f>
        <v>0</v>
      </c>
      <c r="AE419" s="4" t="n">
        <f aca="false">IF(AC419="",IF(AD419="",0,""),AC419)</f>
        <v>0</v>
      </c>
      <c r="AF419" s="4" t="n">
        <f aca="false">IF(AD419="",IF(AC419="",0,IF(AC419=0,0,ROUND(AC419*Strategies!$B$13,0))),AD419)</f>
        <v>0</v>
      </c>
      <c r="AG419" s="3" t="n">
        <f aca="false">Clean!V419</f>
        <v>2</v>
      </c>
      <c r="AH419" s="3" t="n">
        <f aca="false">IF(AG419="",0,AG419)</f>
        <v>2</v>
      </c>
      <c r="AI419" s="3" t="n">
        <f aca="false">IF(AG419="",1,0)</f>
        <v>0</v>
      </c>
      <c r="AJ419" s="3" t="n">
        <f aca="false">Missing_Matrix!W419</f>
        <v>1</v>
      </c>
      <c r="AK419" s="2" t="str">
        <f aca="false">IF(AJ419=0,"keep","drop")</f>
        <v>drop</v>
      </c>
      <c r="AL419" s="2" t="str">
        <f aca="false">IF(Missing_Matrix!B419+Missing_Matrix!G419+Missing_Matrix!H419+Missing_Matrix!J419+Missing_Matrix!K419+Missing_Matrix!L419+Missing_Matrix!M419+Missing_Matrix!U419=0,"keep","drop")</f>
        <v>drop</v>
      </c>
    </row>
    <row r="420" customFormat="false" ht="15" hidden="false" customHeight="false" outlineLevel="0" collapsed="false">
      <c r="A420" s="2" t="str">
        <f aca="false">Clean!A420</f>
        <v>CL00419</v>
      </c>
      <c r="B420" s="3" t="n">
        <f aca="false">Clean!B420</f>
        <v>29</v>
      </c>
      <c r="C420" s="3" t="n">
        <f aca="false">IF(B420="",Strategies!$B$5,B420)</f>
        <v>29</v>
      </c>
      <c r="D420" s="3" t="n">
        <f aca="false">IF(B420="",1,0)</f>
        <v>0</v>
      </c>
      <c r="E420" s="2" t="str">
        <f aca="false">Clean!E420</f>
        <v>Employee</v>
      </c>
      <c r="F420" s="2" t="str">
        <f aca="false">IF(E420="","Unknown",E420)</f>
        <v>Employee</v>
      </c>
      <c r="G420" s="4" t="n">
        <f aca="false">Clean!G420</f>
        <v>37200</v>
      </c>
      <c r="H420" s="4" t="n">
        <f aca="false">IF(G420="",Strategies!$B$7,G420)</f>
        <v>37200</v>
      </c>
      <c r="I420" s="4" t="n">
        <f aca="false">IF(G420="",Strategies!$B$8,G420)</f>
        <v>37200</v>
      </c>
      <c r="J420" s="4" t="n">
        <f aca="false">IF(G420="",IFERROR(VLOOKUP(E420,Strategies!$A$26:$G$35,7,FALSE()),Strategies!$B$8),G420)</f>
        <v>37200</v>
      </c>
      <c r="K420" s="3" t="n">
        <f aca="false">IF(G420="",1,0)</f>
        <v>0</v>
      </c>
      <c r="L420" s="3" t="n">
        <f aca="false">Clean!H420</f>
        <v>4</v>
      </c>
      <c r="M420" s="5" t="n">
        <f aca="false">Clean!I420</f>
        <v>44462</v>
      </c>
      <c r="N420" s="3" t="n">
        <f aca="false">IF(L420="",IF(M420="",Strategies!$B$6,DATEDIF(M420,DATE(2026,9,13),"y")),L420)</f>
        <v>4</v>
      </c>
      <c r="O420" s="2" t="str">
        <f aca="false">IF(L420&lt;&gt;"","observed",IF(M420&lt;&gt;"","derived from date","median (fallback)"))</f>
        <v>observed</v>
      </c>
      <c r="P420" s="4" t="n">
        <f aca="false">Clean!M420</f>
        <v>0</v>
      </c>
      <c r="Q420" s="4" t="n">
        <f aca="false">IF(P420="",Strategies!$B$9,P420)</f>
        <v>0</v>
      </c>
      <c r="R420" s="3" t="n">
        <f aca="false">IF(P420="",1,0)</f>
        <v>0</v>
      </c>
      <c r="S420" s="3" t="n">
        <f aca="false">Clean!U420</f>
        <v>586</v>
      </c>
      <c r="T420" s="3" t="n">
        <f aca="false">IF(S420="",Strategies!$B$10,S420)</f>
        <v>586</v>
      </c>
      <c r="U420" s="2" t="str">
        <f aca="false">Clean!J420</f>
        <v>Branch</v>
      </c>
      <c r="V420" s="2" t="str">
        <f aca="false">IF(U420="",Strategies!$B$11,U420)</f>
        <v>Branch</v>
      </c>
      <c r="W420" s="2" t="str">
        <f aca="false">IF(U420="","Unknown",U420)</f>
        <v>Branch</v>
      </c>
      <c r="X420" s="4" t="n">
        <f aca="false">Clean!Q420</f>
        <v>7500</v>
      </c>
      <c r="Y420" s="4" t="n">
        <f aca="false">Clean!R420</f>
        <v>1070.61</v>
      </c>
      <c r="Z420" s="4" t="n">
        <f aca="false">IF(X420="",IF(Y420="",0,""),X420)</f>
        <v>7500</v>
      </c>
      <c r="AA420" s="4" t="n">
        <f aca="false">IF(Y420="",IF(X420="",0,IF(X420=0,0,ROUND(X420*Strategies!$B$12,2))),Y420)</f>
        <v>1070.61</v>
      </c>
      <c r="AB420" s="2" t="str">
        <f aca="false">IF(AND(X420="",Y420=""),"no card (structural)",IF(X420="","limit missing – verify",IF(Y420="","spend imputed by ratio","complete")))</f>
        <v>complete</v>
      </c>
      <c r="AC420" s="4" t="n">
        <f aca="false">Clean!S420</f>
        <v>0</v>
      </c>
      <c r="AD420" s="4" t="n">
        <f aca="false">Clean!T420</f>
        <v>0</v>
      </c>
      <c r="AE420" s="4" t="n">
        <f aca="false">IF(AC420="",IF(AD420="",0,""),AC420)</f>
        <v>0</v>
      </c>
      <c r="AF420" s="4" t="n">
        <f aca="false">IF(AD420="",IF(AC420="",0,IF(AC420=0,0,ROUND(AC420*Strategies!$B$13,0))),AD420)</f>
        <v>0</v>
      </c>
      <c r="AG420" s="3" t="n">
        <f aca="false">Clean!V420</f>
        <v>1</v>
      </c>
      <c r="AH420" s="3" t="n">
        <f aca="false">IF(AG420="",0,AG420)</f>
        <v>1</v>
      </c>
      <c r="AI420" s="3" t="n">
        <f aca="false">IF(AG420="",1,0)</f>
        <v>0</v>
      </c>
      <c r="AJ420" s="3" t="n">
        <f aca="false">Missing_Matrix!W420</f>
        <v>0</v>
      </c>
      <c r="AK420" s="2" t="str">
        <f aca="false">IF(AJ420=0,"keep","drop")</f>
        <v>keep</v>
      </c>
      <c r="AL420" s="2" t="str">
        <f aca="false">IF(Missing_Matrix!B420+Missing_Matrix!G420+Missing_Matrix!H420+Missing_Matrix!J420+Missing_Matrix!K420+Missing_Matrix!L420+Missing_Matrix!M420+Missing_Matrix!U420=0,"keep","drop")</f>
        <v>keep</v>
      </c>
    </row>
    <row r="421" customFormat="false" ht="15" hidden="false" customHeight="false" outlineLevel="0" collapsed="false">
      <c r="A421" s="2" t="str">
        <f aca="false">Clean!A421</f>
        <v>CL00420</v>
      </c>
      <c r="B421" s="3" t="str">
        <f aca="false">Clean!B421</f>
        <v/>
      </c>
      <c r="C421" s="3" t="n">
        <f aca="false">IF(B421="",Strategies!$B$5,B421)</f>
        <v>47</v>
      </c>
      <c r="D421" s="3" t="n">
        <f aca="false">IF(B421="",1,0)</f>
        <v>1</v>
      </c>
      <c r="E421" s="2" t="str">
        <f aca="false">Clean!E421</f>
        <v/>
      </c>
      <c r="F421" s="2" t="str">
        <f aca="false">IF(E421="","Unknown",E421)</f>
        <v>Unknown</v>
      </c>
      <c r="G421" s="4" t="str">
        <f aca="false">Clean!G421</f>
        <v/>
      </c>
      <c r="H421" s="4" t="n">
        <f aca="false">IF(G421="",Strategies!$B$7,G421)</f>
        <v>34752</v>
      </c>
      <c r="I421" s="4" t="n">
        <f aca="false">IF(G421="",Strategies!$B$8,G421)</f>
        <v>29500</v>
      </c>
      <c r="J421" s="4" t="n">
        <f aca="false">IF(G421="",IFERROR(VLOOKUP(E421,Strategies!$A$26:$G$35,7,FALSE()),Strategies!$B$8),G421)</f>
        <v>29500</v>
      </c>
      <c r="K421" s="3" t="n">
        <f aca="false">IF(G421="",1,0)</f>
        <v>1</v>
      </c>
      <c r="L421" s="3" t="str">
        <f aca="false">Clean!H421</f>
        <v/>
      </c>
      <c r="M421" s="5" t="str">
        <f aca="false">Clean!I421</f>
        <v/>
      </c>
      <c r="N421" s="3" t="n">
        <f aca="false">IF(L421="",IF(M421="",Strategies!$B$6,DATEDIF(M421,DATE(2026,9,13),"y")),L421)</f>
        <v>9</v>
      </c>
      <c r="O421" s="2" t="str">
        <f aca="false">IF(L421&lt;&gt;"","observed",IF(M421&lt;&gt;"","derived from date","median (fallback)"))</f>
        <v>median (fallback)</v>
      </c>
      <c r="P421" s="4" t="str">
        <f aca="false">Clean!M421</f>
        <v/>
      </c>
      <c r="Q421" s="4" t="n">
        <f aca="false">IF(P421="",Strategies!$B$9,P421)</f>
        <v>10652.68</v>
      </c>
      <c r="R421" s="3" t="n">
        <f aca="false">IF(P421="",1,0)</f>
        <v>1</v>
      </c>
      <c r="S421" s="3" t="str">
        <f aca="false">Clean!U421</f>
        <v/>
      </c>
      <c r="T421" s="3" t="n">
        <f aca="false">IF(S421="",Strategies!$B$10,S421)</f>
        <v>630</v>
      </c>
      <c r="U421" s="2" t="str">
        <f aca="false">Clean!J421</f>
        <v/>
      </c>
      <c r="V421" s="2" t="str">
        <f aca="false">IF(U421="",Strategies!$B$11,U421)</f>
        <v>App</v>
      </c>
      <c r="W421" s="2" t="str">
        <f aca="false">IF(U421="","Unknown",U421)</f>
        <v>Unknown</v>
      </c>
      <c r="X421" s="4" t="str">
        <f aca="false">Clean!Q421</f>
        <v/>
      </c>
      <c r="Y421" s="4" t="str">
        <f aca="false">Clean!R421</f>
        <v/>
      </c>
      <c r="Z421" s="4" t="n">
        <f aca="false">IF(X421="",IF(Y421="",0,""),X421)</f>
        <v>0</v>
      </c>
      <c r="AA421" s="4" t="n">
        <f aca="false">IF(Y421="",IF(X421="",0,IF(X421=0,0,ROUND(X421*Strategies!$B$12,2))),Y421)</f>
        <v>0</v>
      </c>
      <c r="AB421" s="2" t="str">
        <f aca="false">IF(AND(X421="",Y421=""),"no card (structural)",IF(X421="","limit missing – verify",IF(Y421="","spend imputed by ratio","complete")))</f>
        <v>no card (structural)</v>
      </c>
      <c r="AC421" s="4" t="str">
        <f aca="false">Clean!S421</f>
        <v/>
      </c>
      <c r="AD421" s="4" t="str">
        <f aca="false">Clean!T421</f>
        <v/>
      </c>
      <c r="AE421" s="4" t="n">
        <f aca="false">IF(AC421="",IF(AD421="",0,""),AC421)</f>
        <v>0</v>
      </c>
      <c r="AF421" s="4" t="n">
        <f aca="false">IF(AD421="",IF(AC421="",0,IF(AC421=0,0,ROUND(AC421*Strategies!$B$13,0))),AD421)</f>
        <v>0</v>
      </c>
      <c r="AG421" s="3" t="str">
        <f aca="false">Clean!V421</f>
        <v/>
      </c>
      <c r="AH421" s="3" t="n">
        <f aca="false">IF(AG421="",0,AG421)</f>
        <v>0</v>
      </c>
      <c r="AI421" s="3" t="n">
        <f aca="false">IF(AG421="",1,0)</f>
        <v>1</v>
      </c>
      <c r="AJ421" s="3" t="n">
        <f aca="false">Missing_Matrix!W421</f>
        <v>21</v>
      </c>
      <c r="AK421" s="2" t="str">
        <f aca="false">IF(AJ421=0,"keep","drop")</f>
        <v>drop</v>
      </c>
      <c r="AL421" s="2" t="str">
        <f aca="false">IF(Missing_Matrix!B421+Missing_Matrix!G421+Missing_Matrix!H421+Missing_Matrix!J421+Missing_Matrix!K421+Missing_Matrix!L421+Missing_Matrix!M421+Missing_Matrix!U421=0,"keep","drop")</f>
        <v>drop</v>
      </c>
    </row>
    <row r="422" customFormat="false" ht="15" hidden="false" customHeight="false" outlineLevel="0" collapsed="false">
      <c r="A422" s="2" t="str">
        <f aca="false">Clean!A422</f>
        <v>CL00421</v>
      </c>
      <c r="B422" s="3" t="n">
        <f aca="false">Clean!B422</f>
        <v>47</v>
      </c>
      <c r="C422" s="3" t="n">
        <f aca="false">IF(B422="",Strategies!$B$5,B422)</f>
        <v>47</v>
      </c>
      <c r="D422" s="3" t="n">
        <f aca="false">IF(B422="",1,0)</f>
        <v>0</v>
      </c>
      <c r="E422" s="2" t="str">
        <f aca="false">Clean!E422</f>
        <v>Employee</v>
      </c>
      <c r="F422" s="2" t="str">
        <f aca="false">IF(E422="","Unknown",E422)</f>
        <v>Employee</v>
      </c>
      <c r="G422" s="4" t="str">
        <f aca="false">Clean!G422</f>
        <v/>
      </c>
      <c r="H422" s="4" t="n">
        <f aca="false">IF(G422="",Strategies!$B$7,G422)</f>
        <v>34752</v>
      </c>
      <c r="I422" s="4" t="n">
        <f aca="false">IF(G422="",Strategies!$B$8,G422)</f>
        <v>29500</v>
      </c>
      <c r="J422" s="4" t="n">
        <f aca="false">IF(G422="",IFERROR(VLOOKUP(E422,Strategies!$A$26:$G$35,7,FALSE()),Strategies!$B$8),G422)</f>
        <v>31600</v>
      </c>
      <c r="K422" s="3" t="n">
        <f aca="false">IF(G422="",1,0)</f>
        <v>1</v>
      </c>
      <c r="L422" s="3" t="str">
        <f aca="false">Clean!H422</f>
        <v/>
      </c>
      <c r="M422" s="5" t="n">
        <f aca="false">Clean!I422</f>
        <v>44574</v>
      </c>
      <c r="N422" s="3" t="n">
        <f aca="false">IF(L422="",IF(M422="",Strategies!$B$6,DATEDIF(M422,DATE(2026,9,13),"y")),L422)</f>
        <v>4</v>
      </c>
      <c r="O422" s="2" t="str">
        <f aca="false">IF(L422&lt;&gt;"","observed",IF(M422&lt;&gt;"","derived from date","median (fallback)"))</f>
        <v>derived from date</v>
      </c>
      <c r="P422" s="4" t="n">
        <f aca="false">Clean!M422</f>
        <v>14444.71</v>
      </c>
      <c r="Q422" s="4" t="n">
        <f aca="false">IF(P422="",Strategies!$B$9,P422)</f>
        <v>14444.71</v>
      </c>
      <c r="R422" s="3" t="n">
        <f aca="false">IF(P422="",1,0)</f>
        <v>0</v>
      </c>
      <c r="S422" s="3" t="n">
        <f aca="false">Clean!U422</f>
        <v>652</v>
      </c>
      <c r="T422" s="3" t="n">
        <f aca="false">IF(S422="",Strategies!$B$10,S422)</f>
        <v>652</v>
      </c>
      <c r="U422" s="2" t="str">
        <f aca="false">Clean!J422</f>
        <v>App</v>
      </c>
      <c r="V422" s="2" t="str">
        <f aca="false">IF(U422="",Strategies!$B$11,U422)</f>
        <v>App</v>
      </c>
      <c r="W422" s="2" t="str">
        <f aca="false">IF(U422="","Unknown",U422)</f>
        <v>App</v>
      </c>
      <c r="X422" s="4" t="n">
        <f aca="false">Clean!Q422</f>
        <v>3500</v>
      </c>
      <c r="Y422" s="4" t="n">
        <f aca="false">Clean!R422</f>
        <v>2057.82</v>
      </c>
      <c r="Z422" s="4" t="n">
        <f aca="false">IF(X422="",IF(Y422="",0,""),X422)</f>
        <v>3500</v>
      </c>
      <c r="AA422" s="4" t="n">
        <f aca="false">IF(Y422="",IF(X422="",0,IF(X422=0,0,ROUND(X422*Strategies!$B$12,2))),Y422)</f>
        <v>2057.82</v>
      </c>
      <c r="AB422" s="2" t="str">
        <f aca="false">IF(AND(X422="",Y422=""),"no card (structural)",IF(X422="","limit missing – verify",IF(Y422="","spend imputed by ratio","complete")))</f>
        <v>complete</v>
      </c>
      <c r="AC422" s="4" t="n">
        <f aca="false">Clean!S422</f>
        <v>92000</v>
      </c>
      <c r="AD422" s="4" t="n">
        <f aca="false">Clean!T422</f>
        <v>428</v>
      </c>
      <c r="AE422" s="4" t="n">
        <f aca="false">IF(AC422="",IF(AD422="",0,""),AC422)</f>
        <v>92000</v>
      </c>
      <c r="AF422" s="4" t="n">
        <f aca="false">IF(AD422="",IF(AC422="",0,IF(AC422=0,0,ROUND(AC422*Strategies!$B$13,0))),AD422)</f>
        <v>428</v>
      </c>
      <c r="AG422" s="3" t="n">
        <f aca="false">Clean!V422</f>
        <v>0</v>
      </c>
      <c r="AH422" s="3" t="n">
        <f aca="false">IF(AG422="",0,AG422)</f>
        <v>0</v>
      </c>
      <c r="AI422" s="3" t="n">
        <f aca="false">IF(AG422="",1,0)</f>
        <v>0</v>
      </c>
      <c r="AJ422" s="3" t="n">
        <f aca="false">Missing_Matrix!W422</f>
        <v>2</v>
      </c>
      <c r="AK422" s="2" t="str">
        <f aca="false">IF(AJ422=0,"keep","drop")</f>
        <v>drop</v>
      </c>
      <c r="AL422" s="2" t="str">
        <f aca="false">IF(Missing_Matrix!B422+Missing_Matrix!G422+Missing_Matrix!H422+Missing_Matrix!J422+Missing_Matrix!K422+Missing_Matrix!L422+Missing_Matrix!M422+Missing_Matrix!U422=0,"keep","drop")</f>
        <v>drop</v>
      </c>
    </row>
    <row r="423" customFormat="false" ht="15" hidden="false" customHeight="false" outlineLevel="0" collapsed="false">
      <c r="A423" s="2" t="str">
        <f aca="false">Clean!A423</f>
        <v>CL00422</v>
      </c>
      <c r="B423" s="3" t="n">
        <f aca="false">Clean!B423</f>
        <v>52</v>
      </c>
      <c r="C423" s="3" t="n">
        <f aca="false">IF(B423="",Strategies!$B$5,B423)</f>
        <v>52</v>
      </c>
      <c r="D423" s="3" t="n">
        <f aca="false">IF(B423="",1,0)</f>
        <v>0</v>
      </c>
      <c r="E423" s="2" t="str">
        <f aca="false">Clean!E423</f>
        <v>Shopkeeper</v>
      </c>
      <c r="F423" s="2" t="str">
        <f aca="false">IF(E423="","Unknown",E423)</f>
        <v>Shopkeeper</v>
      </c>
      <c r="G423" s="4" t="n">
        <f aca="false">Clean!G423</f>
        <v>25000</v>
      </c>
      <c r="H423" s="4" t="n">
        <f aca="false">IF(G423="",Strategies!$B$7,G423)</f>
        <v>25000</v>
      </c>
      <c r="I423" s="4" t="n">
        <f aca="false">IF(G423="",Strategies!$B$8,G423)</f>
        <v>25000</v>
      </c>
      <c r="J423" s="4" t="n">
        <f aca="false">IF(G423="",IFERROR(VLOOKUP(E423,Strategies!$A$26:$G$35,7,FALSE()),Strategies!$B$8),G423)</f>
        <v>25000</v>
      </c>
      <c r="K423" s="3" t="n">
        <f aca="false">IF(G423="",1,0)</f>
        <v>0</v>
      </c>
      <c r="L423" s="3" t="n">
        <f aca="false">Clean!H423</f>
        <v>15</v>
      </c>
      <c r="M423" s="5" t="n">
        <f aca="false">Clean!I423</f>
        <v>40454</v>
      </c>
      <c r="N423" s="3" t="n">
        <f aca="false">IF(L423="",IF(M423="",Strategies!$B$6,DATEDIF(M423,DATE(2026,9,13),"y")),L423)</f>
        <v>15</v>
      </c>
      <c r="O423" s="2" t="str">
        <f aca="false">IF(L423&lt;&gt;"","observed",IF(M423&lt;&gt;"","derived from date","median (fallback)"))</f>
        <v>observed</v>
      </c>
      <c r="P423" s="4" t="n">
        <f aca="false">Clean!M423</f>
        <v>23713.03</v>
      </c>
      <c r="Q423" s="4" t="n">
        <f aca="false">IF(P423="",Strategies!$B$9,P423)</f>
        <v>23713.03</v>
      </c>
      <c r="R423" s="3" t="n">
        <f aca="false">IF(P423="",1,0)</f>
        <v>0</v>
      </c>
      <c r="S423" s="3" t="n">
        <f aca="false">Clean!U423</f>
        <v>712</v>
      </c>
      <c r="T423" s="3" t="n">
        <f aca="false">IF(S423="",Strategies!$B$10,S423)</f>
        <v>712</v>
      </c>
      <c r="U423" s="2" t="str">
        <f aca="false">Clean!J423</f>
        <v>App</v>
      </c>
      <c r="V423" s="2" t="str">
        <f aca="false">IF(U423="",Strategies!$B$11,U423)</f>
        <v>App</v>
      </c>
      <c r="W423" s="2" t="str">
        <f aca="false">IF(U423="","Unknown",U423)</f>
        <v>App</v>
      </c>
      <c r="X423" s="4" t="n">
        <f aca="false">Clean!Q423</f>
        <v>6000</v>
      </c>
      <c r="Y423" s="4" t="n">
        <f aca="false">Clean!R423</f>
        <v>3540.79</v>
      </c>
      <c r="Z423" s="4" t="n">
        <f aca="false">IF(X423="",IF(Y423="",0,""),X423)</f>
        <v>6000</v>
      </c>
      <c r="AA423" s="4" t="n">
        <f aca="false">IF(Y423="",IF(X423="",0,IF(X423=0,0,ROUND(X423*Strategies!$B$12,2))),Y423)</f>
        <v>3540.79</v>
      </c>
      <c r="AB423" s="2" t="str">
        <f aca="false">IF(AND(X423="",Y423=""),"no card (structural)",IF(X423="","limit missing – verify",IF(Y423="","spend imputed by ratio","complete")))</f>
        <v>complete</v>
      </c>
      <c r="AC423" s="4" t="n">
        <f aca="false">Clean!S423</f>
        <v>0</v>
      </c>
      <c r="AD423" s="4" t="n">
        <f aca="false">Clean!T423</f>
        <v>0</v>
      </c>
      <c r="AE423" s="4" t="n">
        <f aca="false">IF(AC423="",IF(AD423="",0,""),AC423)</f>
        <v>0</v>
      </c>
      <c r="AF423" s="4" t="n">
        <f aca="false">IF(AD423="",IF(AC423="",0,IF(AC423=0,0,ROUND(AC423*Strategies!$B$13,0))),AD423)</f>
        <v>0</v>
      </c>
      <c r="AG423" s="3" t="n">
        <f aca="false">Clean!V423</f>
        <v>0</v>
      </c>
      <c r="AH423" s="3" t="n">
        <f aca="false">IF(AG423="",0,AG423)</f>
        <v>0</v>
      </c>
      <c r="AI423" s="3" t="n">
        <f aca="false">IF(AG423="",1,0)</f>
        <v>0</v>
      </c>
      <c r="AJ423" s="3" t="n">
        <f aca="false">Missing_Matrix!W423</f>
        <v>0</v>
      </c>
      <c r="AK423" s="2" t="str">
        <f aca="false">IF(AJ423=0,"keep","drop")</f>
        <v>keep</v>
      </c>
      <c r="AL423" s="2" t="str">
        <f aca="false">IF(Missing_Matrix!B423+Missing_Matrix!G423+Missing_Matrix!H423+Missing_Matrix!J423+Missing_Matrix!K423+Missing_Matrix!L423+Missing_Matrix!M423+Missing_Matrix!U423=0,"keep","drop")</f>
        <v>keep</v>
      </c>
    </row>
    <row r="424" customFormat="false" ht="15" hidden="false" customHeight="false" outlineLevel="0" collapsed="false">
      <c r="A424" s="2" t="str">
        <f aca="false">Clean!A424</f>
        <v>CL00423</v>
      </c>
      <c r="B424" s="3" t="n">
        <f aca="false">Clean!B424</f>
        <v>44</v>
      </c>
      <c r="C424" s="3" t="n">
        <f aca="false">IF(B424="",Strategies!$B$5,B424)</f>
        <v>44</v>
      </c>
      <c r="D424" s="3" t="n">
        <f aca="false">IF(B424="",1,0)</f>
        <v>0</v>
      </c>
      <c r="E424" s="2" t="str">
        <f aca="false">Clean!E424</f>
        <v>Manual worker</v>
      </c>
      <c r="F424" s="2" t="str">
        <f aca="false">IF(E424="","Unknown",E424)</f>
        <v>Manual worker</v>
      </c>
      <c r="G424" s="4" t="n">
        <f aca="false">Clean!G424</f>
        <v>16900</v>
      </c>
      <c r="H424" s="4" t="n">
        <f aca="false">IF(G424="",Strategies!$B$7,G424)</f>
        <v>16900</v>
      </c>
      <c r="I424" s="4" t="n">
        <f aca="false">IF(G424="",Strategies!$B$8,G424)</f>
        <v>16900</v>
      </c>
      <c r="J424" s="4" t="n">
        <f aca="false">IF(G424="",IFERROR(VLOOKUP(E424,Strategies!$A$26:$G$35,7,FALSE()),Strategies!$B$8),G424)</f>
        <v>16900</v>
      </c>
      <c r="K424" s="3" t="n">
        <f aca="false">IF(G424="",1,0)</f>
        <v>0</v>
      </c>
      <c r="L424" s="3" t="n">
        <f aca="false">Clean!H424</f>
        <v>6</v>
      </c>
      <c r="M424" s="5" t="n">
        <f aca="false">Clean!I424</f>
        <v>44021</v>
      </c>
      <c r="N424" s="3" t="n">
        <f aca="false">IF(L424="",IF(M424="",Strategies!$B$6,DATEDIF(M424,DATE(2026,9,13),"y")),L424)</f>
        <v>6</v>
      </c>
      <c r="O424" s="2" t="str">
        <f aca="false">IF(L424&lt;&gt;"","observed",IF(M424&lt;&gt;"","derived from date","median (fallback)"))</f>
        <v>observed</v>
      </c>
      <c r="P424" s="4" t="n">
        <f aca="false">Clean!M424</f>
        <v>8030.7</v>
      </c>
      <c r="Q424" s="4" t="n">
        <f aca="false">IF(P424="",Strategies!$B$9,P424)</f>
        <v>8030.7</v>
      </c>
      <c r="R424" s="3" t="n">
        <f aca="false">IF(P424="",1,0)</f>
        <v>0</v>
      </c>
      <c r="S424" s="3" t="n">
        <f aca="false">Clean!U424</f>
        <v>624</v>
      </c>
      <c r="T424" s="3" t="n">
        <f aca="false">IF(S424="",Strategies!$B$10,S424)</f>
        <v>624</v>
      </c>
      <c r="U424" s="2" t="str">
        <f aca="false">Clean!J424</f>
        <v>Branch</v>
      </c>
      <c r="V424" s="2" t="str">
        <f aca="false">IF(U424="",Strategies!$B$11,U424)</f>
        <v>Branch</v>
      </c>
      <c r="W424" s="2" t="str">
        <f aca="false">IF(U424="","Unknown",U424)</f>
        <v>Branch</v>
      </c>
      <c r="X424" s="4" t="n">
        <f aca="false">Clean!Q424</f>
        <v>3000</v>
      </c>
      <c r="Y424" s="4" t="n">
        <f aca="false">Clean!R424</f>
        <v>477.03</v>
      </c>
      <c r="Z424" s="4" t="n">
        <f aca="false">IF(X424="",IF(Y424="",0,""),X424)</f>
        <v>3000</v>
      </c>
      <c r="AA424" s="4" t="n">
        <f aca="false">IF(Y424="",IF(X424="",0,IF(X424=0,0,ROUND(X424*Strategies!$B$12,2))),Y424)</f>
        <v>477.03</v>
      </c>
      <c r="AB424" s="2" t="str">
        <f aca="false">IF(AND(X424="",Y424=""),"no card (structural)",IF(X424="","limit missing – verify",IF(Y424="","spend imputed by ratio","complete")))</f>
        <v>complete</v>
      </c>
      <c r="AC424" s="4" t="n">
        <f aca="false">Clean!S424</f>
        <v>71000</v>
      </c>
      <c r="AD424" s="4" t="n">
        <f aca="false">Clean!T424</f>
        <v>417</v>
      </c>
      <c r="AE424" s="4" t="n">
        <f aca="false">IF(AC424="",IF(AD424="",0,""),AC424)</f>
        <v>71000</v>
      </c>
      <c r="AF424" s="4" t="n">
        <f aca="false">IF(AD424="",IF(AC424="",0,IF(AC424=0,0,ROUND(AC424*Strategies!$B$13,0))),AD424)</f>
        <v>417</v>
      </c>
      <c r="AG424" s="3" t="n">
        <f aca="false">Clean!V424</f>
        <v>0</v>
      </c>
      <c r="AH424" s="3" t="n">
        <f aca="false">IF(AG424="",0,AG424)</f>
        <v>0</v>
      </c>
      <c r="AI424" s="3" t="n">
        <f aca="false">IF(AG424="",1,0)</f>
        <v>0</v>
      </c>
      <c r="AJ424" s="3" t="n">
        <f aca="false">Missing_Matrix!W424</f>
        <v>0</v>
      </c>
      <c r="AK424" s="2" t="str">
        <f aca="false">IF(AJ424=0,"keep","drop")</f>
        <v>keep</v>
      </c>
      <c r="AL424" s="2" t="str">
        <f aca="false">IF(Missing_Matrix!B424+Missing_Matrix!G424+Missing_Matrix!H424+Missing_Matrix!J424+Missing_Matrix!K424+Missing_Matrix!L424+Missing_Matrix!M424+Missing_Matrix!U424=0,"keep","drop")</f>
        <v>keep</v>
      </c>
    </row>
    <row r="425" customFormat="false" ht="15" hidden="false" customHeight="false" outlineLevel="0" collapsed="false">
      <c r="A425" s="2" t="str">
        <f aca="false">Clean!A425</f>
        <v>CL00424</v>
      </c>
      <c r="B425" s="3" t="n">
        <f aca="false">Clean!B425</f>
        <v>36</v>
      </c>
      <c r="C425" s="3" t="n">
        <f aca="false">IF(B425="",Strategies!$B$5,B425)</f>
        <v>36</v>
      </c>
      <c r="D425" s="3" t="n">
        <f aca="false">IF(B425="",1,0)</f>
        <v>0</v>
      </c>
      <c r="E425" s="2" t="str">
        <f aca="false">Clean!E425</f>
        <v>Self-employed</v>
      </c>
      <c r="F425" s="2" t="str">
        <f aca="false">IF(E425="","Unknown",E425)</f>
        <v>Self-employed</v>
      </c>
      <c r="G425" s="4" t="str">
        <f aca="false">Clean!G425</f>
        <v/>
      </c>
      <c r="H425" s="4" t="n">
        <f aca="false">IF(G425="",Strategies!$B$7,G425)</f>
        <v>34752</v>
      </c>
      <c r="I425" s="4" t="n">
        <f aca="false">IF(G425="",Strategies!$B$8,G425)</f>
        <v>29500</v>
      </c>
      <c r="J425" s="4" t="n">
        <f aca="false">IF(G425="",IFERROR(VLOOKUP(E425,Strategies!$A$26:$G$35,7,FALSE()),Strategies!$B$8),G425)</f>
        <v>50600</v>
      </c>
      <c r="K425" s="3" t="n">
        <f aca="false">IF(G425="",1,0)</f>
        <v>1</v>
      </c>
      <c r="L425" s="3" t="n">
        <f aca="false">Clean!H425</f>
        <v>8</v>
      </c>
      <c r="M425" s="5" t="n">
        <f aca="false">Clean!I425</f>
        <v>43338</v>
      </c>
      <c r="N425" s="3" t="n">
        <f aca="false">IF(L425="",IF(M425="",Strategies!$B$6,DATEDIF(M425,DATE(2026,9,13),"y")),L425)</f>
        <v>8</v>
      </c>
      <c r="O425" s="2" t="str">
        <f aca="false">IF(L425&lt;&gt;"","observed",IF(M425&lt;&gt;"","derived from date","median (fallback)"))</f>
        <v>observed</v>
      </c>
      <c r="P425" s="4" t="n">
        <f aca="false">Clean!M425</f>
        <v>59074.77</v>
      </c>
      <c r="Q425" s="4" t="n">
        <f aca="false">IF(P425="",Strategies!$B$9,P425)</f>
        <v>59074.77</v>
      </c>
      <c r="R425" s="3" t="n">
        <f aca="false">IF(P425="",1,0)</f>
        <v>0</v>
      </c>
      <c r="S425" s="3" t="n">
        <f aca="false">Clean!U425</f>
        <v>673</v>
      </c>
      <c r="T425" s="3" t="n">
        <f aca="false">IF(S425="",Strategies!$B$10,S425)</f>
        <v>673</v>
      </c>
      <c r="U425" s="2" t="str">
        <f aca="false">Clean!J425</f>
        <v>Online Banking</v>
      </c>
      <c r="V425" s="2" t="str">
        <f aca="false">IF(U425="",Strategies!$B$11,U425)</f>
        <v>Online Banking</v>
      </c>
      <c r="W425" s="2" t="str">
        <f aca="false">IF(U425="","Unknown",U425)</f>
        <v>Online Banking</v>
      </c>
      <c r="X425" s="4" t="n">
        <f aca="false">Clean!Q425</f>
        <v>12000</v>
      </c>
      <c r="Y425" s="4" t="n">
        <f aca="false">Clean!R425</f>
        <v>1233.3</v>
      </c>
      <c r="Z425" s="4" t="n">
        <f aca="false">IF(X425="",IF(Y425="",0,""),X425)</f>
        <v>12000</v>
      </c>
      <c r="AA425" s="4" t="n">
        <f aca="false">IF(Y425="",IF(X425="",0,IF(X425=0,0,ROUND(X425*Strategies!$B$12,2))),Y425)</f>
        <v>1233.3</v>
      </c>
      <c r="AB425" s="2" t="str">
        <f aca="false">IF(AND(X425="",Y425=""),"no card (structural)",IF(X425="","limit missing – verify",IF(Y425="","spend imputed by ratio","complete")))</f>
        <v>complete</v>
      </c>
      <c r="AC425" s="4" t="str">
        <f aca="false">Clean!S425</f>
        <v/>
      </c>
      <c r="AD425" s="4" t="str">
        <f aca="false">Clean!T425</f>
        <v/>
      </c>
      <c r="AE425" s="4" t="n">
        <f aca="false">IF(AC425="",IF(AD425="",0,""),AC425)</f>
        <v>0</v>
      </c>
      <c r="AF425" s="4" t="n">
        <f aca="false">IF(AD425="",IF(AC425="",0,IF(AC425=0,0,ROUND(AC425*Strategies!$B$13,0))),AD425)</f>
        <v>0</v>
      </c>
      <c r="AG425" s="3" t="str">
        <f aca="false">Clean!V425</f>
        <v/>
      </c>
      <c r="AH425" s="3" t="n">
        <f aca="false">IF(AG425="",0,AG425)</f>
        <v>0</v>
      </c>
      <c r="AI425" s="3" t="n">
        <f aca="false">IF(AG425="",1,0)</f>
        <v>1</v>
      </c>
      <c r="AJ425" s="3" t="n">
        <f aca="false">Missing_Matrix!W425</f>
        <v>4</v>
      </c>
      <c r="AK425" s="2" t="str">
        <f aca="false">IF(AJ425=0,"keep","drop")</f>
        <v>drop</v>
      </c>
      <c r="AL425" s="2" t="str">
        <f aca="false">IF(Missing_Matrix!B425+Missing_Matrix!G425+Missing_Matrix!H425+Missing_Matrix!J425+Missing_Matrix!K425+Missing_Matrix!L425+Missing_Matrix!M425+Missing_Matrix!U425=0,"keep","drop")</f>
        <v>drop</v>
      </c>
    </row>
    <row r="426" customFormat="false" ht="15" hidden="false" customHeight="false" outlineLevel="0" collapsed="false">
      <c r="A426" s="2" t="str">
        <f aca="false">Clean!A426</f>
        <v>CL00425</v>
      </c>
      <c r="B426" s="3" t="n">
        <f aca="false">Clean!B426</f>
        <v>60</v>
      </c>
      <c r="C426" s="3" t="n">
        <f aca="false">IF(B426="",Strategies!$B$5,B426)</f>
        <v>60</v>
      </c>
      <c r="D426" s="3" t="n">
        <f aca="false">IF(B426="",1,0)</f>
        <v>0</v>
      </c>
      <c r="E426" s="2" t="str">
        <f aca="false">Clean!E426</f>
        <v>Manual worker</v>
      </c>
      <c r="F426" s="2" t="str">
        <f aca="false">IF(E426="","Unknown",E426)</f>
        <v>Manual worker</v>
      </c>
      <c r="G426" s="4" t="n">
        <f aca="false">Clean!G426</f>
        <v>24600</v>
      </c>
      <c r="H426" s="4" t="n">
        <f aca="false">IF(G426="",Strategies!$B$7,G426)</f>
        <v>24600</v>
      </c>
      <c r="I426" s="4" t="n">
        <f aca="false">IF(G426="",Strategies!$B$8,G426)</f>
        <v>24600</v>
      </c>
      <c r="J426" s="4" t="n">
        <f aca="false">IF(G426="",IFERROR(VLOOKUP(E426,Strategies!$A$26:$G$35,7,FALSE()),Strategies!$B$8),G426)</f>
        <v>24600</v>
      </c>
      <c r="K426" s="3" t="n">
        <f aca="false">IF(G426="",1,0)</f>
        <v>0</v>
      </c>
      <c r="L426" s="3" t="n">
        <f aca="false">Clean!H426</f>
        <v>14</v>
      </c>
      <c r="M426" s="5" t="n">
        <f aca="false">Clean!I426</f>
        <v>40883</v>
      </c>
      <c r="N426" s="3" t="n">
        <f aca="false">IF(L426="",IF(M426="",Strategies!$B$6,DATEDIF(M426,DATE(2026,9,13),"y")),L426)</f>
        <v>14</v>
      </c>
      <c r="O426" s="2" t="str">
        <f aca="false">IF(L426&lt;&gt;"","observed",IF(M426&lt;&gt;"","derived from date","median (fallback)"))</f>
        <v>observed</v>
      </c>
      <c r="P426" s="4" t="n">
        <f aca="false">Clean!M426</f>
        <v>23847.71</v>
      </c>
      <c r="Q426" s="4" t="n">
        <f aca="false">IF(P426="",Strategies!$B$9,P426)</f>
        <v>23847.71</v>
      </c>
      <c r="R426" s="3" t="n">
        <f aca="false">IF(P426="",1,0)</f>
        <v>0</v>
      </c>
      <c r="S426" s="3" t="n">
        <f aca="false">Clean!U426</f>
        <v>705</v>
      </c>
      <c r="T426" s="3" t="n">
        <f aca="false">IF(S426="",Strategies!$B$10,S426)</f>
        <v>705</v>
      </c>
      <c r="U426" s="2" t="str">
        <f aca="false">Clean!J426</f>
        <v>Branch</v>
      </c>
      <c r="V426" s="2" t="str">
        <f aca="false">IF(U426="",Strategies!$B$11,U426)</f>
        <v>Branch</v>
      </c>
      <c r="W426" s="2" t="str">
        <f aca="false">IF(U426="","Unknown",U426)</f>
        <v>Branch</v>
      </c>
      <c r="X426" s="4" t="n">
        <f aca="false">Clean!Q426</f>
        <v>4500</v>
      </c>
      <c r="Y426" s="4" t="n">
        <f aca="false">Clean!R426</f>
        <v>588.69</v>
      </c>
      <c r="Z426" s="4" t="n">
        <f aca="false">IF(X426="",IF(Y426="",0,""),X426)</f>
        <v>4500</v>
      </c>
      <c r="AA426" s="4" t="n">
        <f aca="false">IF(Y426="",IF(X426="",0,IF(X426=0,0,ROUND(X426*Strategies!$B$12,2))),Y426)</f>
        <v>588.69</v>
      </c>
      <c r="AB426" s="2" t="str">
        <f aca="false">IF(AND(X426="",Y426=""),"no card (structural)",IF(X426="","limit missing – verify",IF(Y426="","spend imputed by ratio","complete")))</f>
        <v>complete</v>
      </c>
      <c r="AC426" s="4" t="str">
        <f aca="false">Clean!S426</f>
        <v/>
      </c>
      <c r="AD426" s="4" t="str">
        <f aca="false">Clean!T426</f>
        <v/>
      </c>
      <c r="AE426" s="4" t="n">
        <f aca="false">IF(AC426="",IF(AD426="",0,""),AC426)</f>
        <v>0</v>
      </c>
      <c r="AF426" s="4" t="n">
        <f aca="false">IF(AD426="",IF(AC426="",0,IF(AC426=0,0,ROUND(AC426*Strategies!$B$13,0))),AD426)</f>
        <v>0</v>
      </c>
      <c r="AG426" s="3" t="n">
        <f aca="false">Clean!V426</f>
        <v>0</v>
      </c>
      <c r="AH426" s="3" t="n">
        <f aca="false">IF(AG426="",0,AG426)</f>
        <v>0</v>
      </c>
      <c r="AI426" s="3" t="n">
        <f aca="false">IF(AG426="",1,0)</f>
        <v>0</v>
      </c>
      <c r="AJ426" s="3" t="n">
        <f aca="false">Missing_Matrix!W426</f>
        <v>2</v>
      </c>
      <c r="AK426" s="2" t="str">
        <f aca="false">IF(AJ426=0,"keep","drop")</f>
        <v>drop</v>
      </c>
      <c r="AL426" s="2" t="str">
        <f aca="false">IF(Missing_Matrix!B426+Missing_Matrix!G426+Missing_Matrix!H426+Missing_Matrix!J426+Missing_Matrix!K426+Missing_Matrix!L426+Missing_Matrix!M426+Missing_Matrix!U426=0,"keep","drop")</f>
        <v>keep</v>
      </c>
    </row>
    <row r="427" customFormat="false" ht="15" hidden="false" customHeight="false" outlineLevel="0" collapsed="false">
      <c r="A427" s="2" t="str">
        <f aca="false">Clean!A427</f>
        <v>CL00426</v>
      </c>
      <c r="B427" s="3" t="n">
        <f aca="false">Clean!B427</f>
        <v>33</v>
      </c>
      <c r="C427" s="3" t="n">
        <f aca="false">IF(B427="",Strategies!$B$5,B427)</f>
        <v>33</v>
      </c>
      <c r="D427" s="3" t="n">
        <f aca="false">IF(B427="",1,0)</f>
        <v>0</v>
      </c>
      <c r="E427" s="2" t="str">
        <f aca="false">Clean!E427</f>
        <v>Employee</v>
      </c>
      <c r="F427" s="2" t="str">
        <f aca="false">IF(E427="","Unknown",E427)</f>
        <v>Employee</v>
      </c>
      <c r="G427" s="4" t="n">
        <f aca="false">Clean!G427</f>
        <v>27600</v>
      </c>
      <c r="H427" s="4" t="n">
        <f aca="false">IF(G427="",Strategies!$B$7,G427)</f>
        <v>27600</v>
      </c>
      <c r="I427" s="4" t="n">
        <f aca="false">IF(G427="",Strategies!$B$8,G427)</f>
        <v>27600</v>
      </c>
      <c r="J427" s="4" t="n">
        <f aca="false">IF(G427="",IFERROR(VLOOKUP(E427,Strategies!$A$26:$G$35,7,FALSE()),Strategies!$B$8),G427)</f>
        <v>27600</v>
      </c>
      <c r="K427" s="3" t="n">
        <f aca="false">IF(G427="",1,0)</f>
        <v>0</v>
      </c>
      <c r="L427" s="3" t="n">
        <f aca="false">Clean!H427</f>
        <v>3</v>
      </c>
      <c r="M427" s="5" t="n">
        <f aca="false">Clean!I427</f>
        <v>44834</v>
      </c>
      <c r="N427" s="3" t="n">
        <f aca="false">IF(L427="",IF(M427="",Strategies!$B$6,DATEDIF(M427,DATE(2026,9,13),"y")),L427)</f>
        <v>3</v>
      </c>
      <c r="O427" s="2" t="str">
        <f aca="false">IF(L427&lt;&gt;"","observed",IF(M427&lt;&gt;"","derived from date","median (fallback)"))</f>
        <v>observed</v>
      </c>
      <c r="P427" s="4" t="n">
        <f aca="false">Clean!M427</f>
        <v>4989.83</v>
      </c>
      <c r="Q427" s="4" t="n">
        <f aca="false">IF(P427="",Strategies!$B$9,P427)</f>
        <v>4989.83</v>
      </c>
      <c r="R427" s="3" t="n">
        <f aca="false">IF(P427="",1,0)</f>
        <v>0</v>
      </c>
      <c r="S427" s="3" t="n">
        <f aca="false">Clean!U427</f>
        <v>591</v>
      </c>
      <c r="T427" s="3" t="n">
        <f aca="false">IF(S427="",Strategies!$B$10,S427)</f>
        <v>591</v>
      </c>
      <c r="U427" s="2" t="str">
        <f aca="false">Clean!J427</f>
        <v>App</v>
      </c>
      <c r="V427" s="2" t="str">
        <f aca="false">IF(U427="",Strategies!$B$11,U427)</f>
        <v>App</v>
      </c>
      <c r="W427" s="2" t="str">
        <f aca="false">IF(U427="","Unknown",U427)</f>
        <v>App</v>
      </c>
      <c r="X427" s="4" t="n">
        <f aca="false">Clean!Q427</f>
        <v>5000</v>
      </c>
      <c r="Y427" s="4" t="n">
        <f aca="false">Clean!R427</f>
        <v>116.46</v>
      </c>
      <c r="Z427" s="4" t="n">
        <f aca="false">IF(X427="",IF(Y427="",0,""),X427)</f>
        <v>5000</v>
      </c>
      <c r="AA427" s="4" t="n">
        <f aca="false">IF(Y427="",IF(X427="",0,IF(X427=0,0,ROUND(X427*Strategies!$B$12,2))),Y427)</f>
        <v>116.46</v>
      </c>
      <c r="AB427" s="2" t="str">
        <f aca="false">IF(AND(X427="",Y427=""),"no card (structural)",IF(X427="","limit missing – verify",IF(Y427="","spend imputed by ratio","complete")))</f>
        <v>complete</v>
      </c>
      <c r="AC427" s="4" t="str">
        <f aca="false">Clean!S427</f>
        <v/>
      </c>
      <c r="AD427" s="4" t="str">
        <f aca="false">Clean!T427</f>
        <v/>
      </c>
      <c r="AE427" s="4" t="n">
        <f aca="false">IF(AC427="",IF(AD427="",0,""),AC427)</f>
        <v>0</v>
      </c>
      <c r="AF427" s="4" t="n">
        <f aca="false">IF(AD427="",IF(AC427="",0,IF(AC427=0,0,ROUND(AC427*Strategies!$B$13,0))),AD427)</f>
        <v>0</v>
      </c>
      <c r="AG427" s="3" t="n">
        <f aca="false">Clean!V427</f>
        <v>1</v>
      </c>
      <c r="AH427" s="3" t="n">
        <f aca="false">IF(AG427="",0,AG427)</f>
        <v>1</v>
      </c>
      <c r="AI427" s="3" t="n">
        <f aca="false">IF(AG427="",1,0)</f>
        <v>0</v>
      </c>
      <c r="AJ427" s="3" t="n">
        <f aca="false">Missing_Matrix!W427</f>
        <v>2</v>
      </c>
      <c r="AK427" s="2" t="str">
        <f aca="false">IF(AJ427=0,"keep","drop")</f>
        <v>drop</v>
      </c>
      <c r="AL427" s="2" t="str">
        <f aca="false">IF(Missing_Matrix!B427+Missing_Matrix!G427+Missing_Matrix!H427+Missing_Matrix!J427+Missing_Matrix!K427+Missing_Matrix!L427+Missing_Matrix!M427+Missing_Matrix!U427=0,"keep","drop")</f>
        <v>keep</v>
      </c>
    </row>
    <row r="428" customFormat="false" ht="15" hidden="false" customHeight="false" outlineLevel="0" collapsed="false">
      <c r="A428" s="2" t="str">
        <f aca="false">Clean!A428</f>
        <v>CL00427</v>
      </c>
      <c r="B428" s="3" t="n">
        <f aca="false">Clean!B428</f>
        <v>61</v>
      </c>
      <c r="C428" s="3" t="n">
        <f aca="false">IF(B428="",Strategies!$B$5,B428)</f>
        <v>61</v>
      </c>
      <c r="D428" s="3" t="n">
        <f aca="false">IF(B428="",1,0)</f>
        <v>0</v>
      </c>
      <c r="E428" s="2" t="str">
        <f aca="false">Clean!E428</f>
        <v>Manual worker</v>
      </c>
      <c r="F428" s="2" t="str">
        <f aca="false">IF(E428="","Unknown",E428)</f>
        <v>Manual worker</v>
      </c>
      <c r="G428" s="4" t="n">
        <f aca="false">Clean!G428</f>
        <v>19800</v>
      </c>
      <c r="H428" s="4" t="n">
        <f aca="false">IF(G428="",Strategies!$B$7,G428)</f>
        <v>19800</v>
      </c>
      <c r="I428" s="4" t="n">
        <f aca="false">IF(G428="",Strategies!$B$8,G428)</f>
        <v>19800</v>
      </c>
      <c r="J428" s="4" t="n">
        <f aca="false">IF(G428="",IFERROR(VLOOKUP(E428,Strategies!$A$26:$G$35,7,FALSE()),Strategies!$B$8),G428)</f>
        <v>19800</v>
      </c>
      <c r="K428" s="3" t="n">
        <f aca="false">IF(G428="",1,0)</f>
        <v>0</v>
      </c>
      <c r="L428" s="3" t="n">
        <f aca="false">Clean!H428</f>
        <v>4</v>
      </c>
      <c r="M428" s="5" t="n">
        <f aca="false">Clean!I428</f>
        <v>44457</v>
      </c>
      <c r="N428" s="3" t="n">
        <f aca="false">IF(L428="",IF(M428="",Strategies!$B$6,DATEDIF(M428,DATE(2026,9,13),"y")),L428)</f>
        <v>4</v>
      </c>
      <c r="O428" s="2" t="str">
        <f aca="false">IF(L428&lt;&gt;"","observed",IF(M428&lt;&gt;"","derived from date","median (fallback)"))</f>
        <v>observed</v>
      </c>
      <c r="P428" s="4" t="str">
        <f aca="false">Clean!M428</f>
        <v/>
      </c>
      <c r="Q428" s="4" t="n">
        <f aca="false">IF(P428="",Strategies!$B$9,P428)</f>
        <v>10652.68</v>
      </c>
      <c r="R428" s="3" t="n">
        <f aca="false">IF(P428="",1,0)</f>
        <v>1</v>
      </c>
      <c r="S428" s="3" t="str">
        <f aca="false">Clean!U428</f>
        <v/>
      </c>
      <c r="T428" s="3" t="n">
        <f aca="false">IF(S428="",Strategies!$B$10,S428)</f>
        <v>630</v>
      </c>
      <c r="U428" s="2" t="str">
        <f aca="false">Clean!J428</f>
        <v/>
      </c>
      <c r="V428" s="2" t="str">
        <f aca="false">IF(U428="",Strategies!$B$11,U428)</f>
        <v>App</v>
      </c>
      <c r="W428" s="2" t="str">
        <f aca="false">IF(U428="","Unknown",U428)</f>
        <v>Unknown</v>
      </c>
      <c r="X428" s="4" t="str">
        <f aca="false">Clean!Q428</f>
        <v/>
      </c>
      <c r="Y428" s="4" t="str">
        <f aca="false">Clean!R428</f>
        <v/>
      </c>
      <c r="Z428" s="4" t="n">
        <f aca="false">IF(X428="",IF(Y428="",0,""),X428)</f>
        <v>0</v>
      </c>
      <c r="AA428" s="4" t="n">
        <f aca="false">IF(Y428="",IF(X428="",0,IF(X428=0,0,ROUND(X428*Strategies!$B$12,2))),Y428)</f>
        <v>0</v>
      </c>
      <c r="AB428" s="2" t="str">
        <f aca="false">IF(AND(X428="",Y428=""),"no card (structural)",IF(X428="","limit missing – verify",IF(Y428="","spend imputed by ratio","complete")))</f>
        <v>no card (structural)</v>
      </c>
      <c r="AC428" s="4" t="str">
        <f aca="false">Clean!S428</f>
        <v/>
      </c>
      <c r="AD428" s="4" t="str">
        <f aca="false">Clean!T428</f>
        <v/>
      </c>
      <c r="AE428" s="4" t="n">
        <f aca="false">IF(AC428="",IF(AD428="",0,""),AC428)</f>
        <v>0</v>
      </c>
      <c r="AF428" s="4" t="n">
        <f aca="false">IF(AD428="",IF(AC428="",0,IF(AC428=0,0,ROUND(AC428*Strategies!$B$13,0))),AD428)</f>
        <v>0</v>
      </c>
      <c r="AG428" s="3" t="str">
        <f aca="false">Clean!V428</f>
        <v/>
      </c>
      <c r="AH428" s="3" t="n">
        <f aca="false">IF(AG428="",0,AG428)</f>
        <v>0</v>
      </c>
      <c r="AI428" s="3" t="n">
        <f aca="false">IF(AG428="",1,0)</f>
        <v>1</v>
      </c>
      <c r="AJ428" s="3" t="n">
        <f aca="false">Missing_Matrix!W428</f>
        <v>13</v>
      </c>
      <c r="AK428" s="2" t="str">
        <f aca="false">IF(AJ428=0,"keep","drop")</f>
        <v>drop</v>
      </c>
      <c r="AL428" s="2" t="str">
        <f aca="false">IF(Missing_Matrix!B428+Missing_Matrix!G428+Missing_Matrix!H428+Missing_Matrix!J428+Missing_Matrix!K428+Missing_Matrix!L428+Missing_Matrix!M428+Missing_Matrix!U428=0,"keep","drop")</f>
        <v>drop</v>
      </c>
    </row>
    <row r="429" customFormat="false" ht="15" hidden="false" customHeight="false" outlineLevel="0" collapsed="false">
      <c r="A429" s="2" t="str">
        <f aca="false">Clean!A429</f>
        <v>CL00428</v>
      </c>
      <c r="B429" s="3" t="n">
        <f aca="false">Clean!B429</f>
        <v>18</v>
      </c>
      <c r="C429" s="3" t="n">
        <f aca="false">IF(B429="",Strategies!$B$5,B429)</f>
        <v>18</v>
      </c>
      <c r="D429" s="3" t="n">
        <f aca="false">IF(B429="",1,0)</f>
        <v>0</v>
      </c>
      <c r="E429" s="2" t="str">
        <f aca="false">Clean!E429</f>
        <v>Manual worker</v>
      </c>
      <c r="F429" s="2" t="str">
        <f aca="false">IF(E429="","Unknown",E429)</f>
        <v>Manual worker</v>
      </c>
      <c r="G429" s="4" t="n">
        <f aca="false">Clean!G429</f>
        <v>15100</v>
      </c>
      <c r="H429" s="4" t="n">
        <f aca="false">IF(G429="",Strategies!$B$7,G429)</f>
        <v>15100</v>
      </c>
      <c r="I429" s="4" t="n">
        <f aca="false">IF(G429="",Strategies!$B$8,G429)</f>
        <v>15100</v>
      </c>
      <c r="J429" s="4" t="n">
        <f aca="false">IF(G429="",IFERROR(VLOOKUP(E429,Strategies!$A$26:$G$35,7,FALSE()),Strategies!$B$8),G429)</f>
        <v>15100</v>
      </c>
      <c r="K429" s="3" t="n">
        <f aca="false">IF(G429="",1,0)</f>
        <v>0</v>
      </c>
      <c r="L429" s="3" t="n">
        <f aca="false">Clean!H429</f>
        <v>0</v>
      </c>
      <c r="M429" s="5" t="n">
        <f aca="false">Clean!I429</f>
        <v>45981</v>
      </c>
      <c r="N429" s="3" t="n">
        <f aca="false">IF(L429="",IF(M429="",Strategies!$B$6,DATEDIF(M429,DATE(2026,9,13),"y")),L429)</f>
        <v>0</v>
      </c>
      <c r="O429" s="2" t="str">
        <f aca="false">IF(L429&lt;&gt;"","observed",IF(M429&lt;&gt;"","derived from date","median (fallback)"))</f>
        <v>observed</v>
      </c>
      <c r="P429" s="4" t="n">
        <f aca="false">Clean!M429</f>
        <v>0</v>
      </c>
      <c r="Q429" s="4" t="n">
        <f aca="false">IF(P429="",Strategies!$B$9,P429)</f>
        <v>0</v>
      </c>
      <c r="R429" s="3" t="n">
        <f aca="false">IF(P429="",1,0)</f>
        <v>0</v>
      </c>
      <c r="S429" s="3" t="n">
        <f aca="false">Clean!U429</f>
        <v>498</v>
      </c>
      <c r="T429" s="3" t="n">
        <f aca="false">IF(S429="",Strategies!$B$10,S429)</f>
        <v>498</v>
      </c>
      <c r="U429" s="2" t="str">
        <f aca="false">Clean!J429</f>
        <v>Online Banking</v>
      </c>
      <c r="V429" s="2" t="str">
        <f aca="false">IF(U429="",Strategies!$B$11,U429)</f>
        <v>Online Banking</v>
      </c>
      <c r="W429" s="2" t="str">
        <f aca="false">IF(U429="","Unknown",U429)</f>
        <v>Online Banking</v>
      </c>
      <c r="X429" s="4" t="n">
        <f aca="false">Clean!Q429</f>
        <v>3500</v>
      </c>
      <c r="Y429" s="4" t="n">
        <f aca="false">Clean!R429</f>
        <v>401.09</v>
      </c>
      <c r="Z429" s="4" t="n">
        <f aca="false">IF(X429="",IF(Y429="",0,""),X429)</f>
        <v>3500</v>
      </c>
      <c r="AA429" s="4" t="n">
        <f aca="false">IF(Y429="",IF(X429="",0,IF(X429=0,0,ROUND(X429*Strategies!$B$12,2))),Y429)</f>
        <v>401.09</v>
      </c>
      <c r="AB429" s="2" t="str">
        <f aca="false">IF(AND(X429="",Y429=""),"no card (structural)",IF(X429="","limit missing – verify",IF(Y429="","spend imputed by ratio","complete")))</f>
        <v>complete</v>
      </c>
      <c r="AC429" s="4" t="str">
        <f aca="false">Clean!S429</f>
        <v/>
      </c>
      <c r="AD429" s="4" t="str">
        <f aca="false">Clean!T429</f>
        <v/>
      </c>
      <c r="AE429" s="4" t="n">
        <f aca="false">IF(AC429="",IF(AD429="",0,""),AC429)</f>
        <v>0</v>
      </c>
      <c r="AF429" s="4" t="n">
        <f aca="false">IF(AD429="",IF(AC429="",0,IF(AC429=0,0,ROUND(AC429*Strategies!$B$13,0))),AD429)</f>
        <v>0</v>
      </c>
      <c r="AG429" s="3" t="n">
        <f aca="false">Clean!V429</f>
        <v>1</v>
      </c>
      <c r="AH429" s="3" t="n">
        <f aca="false">IF(AG429="",0,AG429)</f>
        <v>1</v>
      </c>
      <c r="AI429" s="3" t="n">
        <f aca="false">IF(AG429="",1,0)</f>
        <v>0</v>
      </c>
      <c r="AJ429" s="3" t="n">
        <f aca="false">Missing_Matrix!W429</f>
        <v>2</v>
      </c>
      <c r="AK429" s="2" t="str">
        <f aca="false">IF(AJ429=0,"keep","drop")</f>
        <v>drop</v>
      </c>
      <c r="AL429" s="2" t="str">
        <f aca="false">IF(Missing_Matrix!B429+Missing_Matrix!G429+Missing_Matrix!H429+Missing_Matrix!J429+Missing_Matrix!K429+Missing_Matrix!L429+Missing_Matrix!M429+Missing_Matrix!U429=0,"keep","drop")</f>
        <v>keep</v>
      </c>
    </row>
    <row r="430" customFormat="false" ht="15" hidden="false" customHeight="false" outlineLevel="0" collapsed="false">
      <c r="A430" s="2" t="str">
        <f aca="false">Clean!A430</f>
        <v>CL00429</v>
      </c>
      <c r="B430" s="3" t="n">
        <f aca="false">Clean!B430</f>
        <v>57</v>
      </c>
      <c r="C430" s="3" t="n">
        <f aca="false">IF(B430="",Strategies!$B$5,B430)</f>
        <v>57</v>
      </c>
      <c r="D430" s="3" t="n">
        <f aca="false">IF(B430="",1,0)</f>
        <v>0</v>
      </c>
      <c r="E430" s="2" t="str">
        <f aca="false">Clean!E430</f>
        <v>Manual worker</v>
      </c>
      <c r="F430" s="2" t="str">
        <f aca="false">IF(E430="","Unknown",E430)</f>
        <v>Manual worker</v>
      </c>
      <c r="G430" s="4" t="str">
        <f aca="false">Clean!G430</f>
        <v/>
      </c>
      <c r="H430" s="4" t="n">
        <f aca="false">IF(G430="",Strategies!$B$7,G430)</f>
        <v>34752</v>
      </c>
      <c r="I430" s="4" t="n">
        <f aca="false">IF(G430="",Strategies!$B$8,G430)</f>
        <v>29500</v>
      </c>
      <c r="J430" s="4" t="n">
        <f aca="false">IF(G430="",IFERROR(VLOOKUP(E430,Strategies!$A$26:$G$35,7,FALSE()),Strategies!$B$8),G430)</f>
        <v>21500</v>
      </c>
      <c r="K430" s="3" t="n">
        <f aca="false">IF(G430="",1,0)</f>
        <v>1</v>
      </c>
      <c r="L430" s="3" t="n">
        <f aca="false">Clean!H430</f>
        <v>13</v>
      </c>
      <c r="M430" s="5" t="n">
        <f aca="false">Clean!I430</f>
        <v>41503</v>
      </c>
      <c r="N430" s="3" t="n">
        <f aca="false">IF(L430="",IF(M430="",Strategies!$B$6,DATEDIF(M430,DATE(2026,9,13),"y")),L430)</f>
        <v>13</v>
      </c>
      <c r="O430" s="2" t="str">
        <f aca="false">IF(L430&lt;&gt;"","observed",IF(M430&lt;&gt;"","derived from date","median (fallback)"))</f>
        <v>observed</v>
      </c>
      <c r="P430" s="4" t="str">
        <f aca="false">Clean!M430</f>
        <v/>
      </c>
      <c r="Q430" s="4" t="n">
        <f aca="false">IF(P430="",Strategies!$B$9,P430)</f>
        <v>10652.68</v>
      </c>
      <c r="R430" s="3" t="n">
        <f aca="false">IF(P430="",1,0)</f>
        <v>1</v>
      </c>
      <c r="S430" s="3" t="n">
        <f aca="false">Clean!U430</f>
        <v>602</v>
      </c>
      <c r="T430" s="3" t="n">
        <f aca="false">IF(S430="",Strategies!$B$10,S430)</f>
        <v>602</v>
      </c>
      <c r="U430" s="2" t="str">
        <f aca="false">Clean!J430</f>
        <v>Branch</v>
      </c>
      <c r="V430" s="2" t="str">
        <f aca="false">IF(U430="",Strategies!$B$11,U430)</f>
        <v>Branch</v>
      </c>
      <c r="W430" s="2" t="str">
        <f aca="false">IF(U430="","Unknown",U430)</f>
        <v>Branch</v>
      </c>
      <c r="X430" s="4" t="n">
        <f aca="false">Clean!Q430</f>
        <v>4500</v>
      </c>
      <c r="Y430" s="4" t="n">
        <f aca="false">Clean!R430</f>
        <v>674.25</v>
      </c>
      <c r="Z430" s="4" t="n">
        <f aca="false">IF(X430="",IF(Y430="",0,""),X430)</f>
        <v>4500</v>
      </c>
      <c r="AA430" s="4" t="n">
        <f aca="false">IF(Y430="",IF(X430="",0,IF(X430=0,0,ROUND(X430*Strategies!$B$12,2))),Y430)</f>
        <v>674.25</v>
      </c>
      <c r="AB430" s="2" t="str">
        <f aca="false">IF(AND(X430="",Y430=""),"no card (structural)",IF(X430="","limit missing – verify",IF(Y430="","spend imputed by ratio","complete")))</f>
        <v>complete</v>
      </c>
      <c r="AC430" s="4" t="n">
        <f aca="false">Clean!S430</f>
        <v>0</v>
      </c>
      <c r="AD430" s="4" t="n">
        <f aca="false">Clean!T430</f>
        <v>0</v>
      </c>
      <c r="AE430" s="4" t="n">
        <f aca="false">IF(AC430="",IF(AD430="",0,""),AC430)</f>
        <v>0</v>
      </c>
      <c r="AF430" s="4" t="n">
        <f aca="false">IF(AD430="",IF(AC430="",0,IF(AC430=0,0,ROUND(AC430*Strategies!$B$13,0))),AD430)</f>
        <v>0</v>
      </c>
      <c r="AG430" s="3" t="n">
        <f aca="false">Clean!V430</f>
        <v>0</v>
      </c>
      <c r="AH430" s="3" t="n">
        <f aca="false">IF(AG430="",0,AG430)</f>
        <v>0</v>
      </c>
      <c r="AI430" s="3" t="n">
        <f aca="false">IF(AG430="",1,0)</f>
        <v>0</v>
      </c>
      <c r="AJ430" s="3" t="n">
        <f aca="false">Missing_Matrix!W430</f>
        <v>4</v>
      </c>
      <c r="AK430" s="2" t="str">
        <f aca="false">IF(AJ430=0,"keep","drop")</f>
        <v>drop</v>
      </c>
      <c r="AL430" s="2" t="str">
        <f aca="false">IF(Missing_Matrix!B430+Missing_Matrix!G430+Missing_Matrix!H430+Missing_Matrix!J430+Missing_Matrix!K430+Missing_Matrix!L430+Missing_Matrix!M430+Missing_Matrix!U430=0,"keep","drop")</f>
        <v>drop</v>
      </c>
    </row>
    <row r="431" customFormat="false" ht="15" hidden="false" customHeight="false" outlineLevel="0" collapsed="false">
      <c r="A431" s="2" t="str">
        <f aca="false">Clean!A431</f>
        <v>CL00430</v>
      </c>
      <c r="B431" s="3" t="n">
        <f aca="false">Clean!B431</f>
        <v>57</v>
      </c>
      <c r="C431" s="3" t="n">
        <f aca="false">IF(B431="",Strategies!$B$5,B431)</f>
        <v>57</v>
      </c>
      <c r="D431" s="3" t="n">
        <f aca="false">IF(B431="",1,0)</f>
        <v>0</v>
      </c>
      <c r="E431" s="2" t="str">
        <f aca="false">Clean!E431</f>
        <v>Employee</v>
      </c>
      <c r="F431" s="2" t="str">
        <f aca="false">IF(E431="","Unknown",E431)</f>
        <v>Employee</v>
      </c>
      <c r="G431" s="4" t="n">
        <f aca="false">Clean!G431</f>
        <v>34500</v>
      </c>
      <c r="H431" s="4" t="n">
        <f aca="false">IF(G431="",Strategies!$B$7,G431)</f>
        <v>34500</v>
      </c>
      <c r="I431" s="4" t="n">
        <f aca="false">IF(G431="",Strategies!$B$8,G431)</f>
        <v>34500</v>
      </c>
      <c r="J431" s="4" t="n">
        <f aca="false">IF(G431="",IFERROR(VLOOKUP(E431,Strategies!$A$26:$G$35,7,FALSE()),Strategies!$B$8),G431)</f>
        <v>34500</v>
      </c>
      <c r="K431" s="3" t="n">
        <f aca="false">IF(G431="",1,0)</f>
        <v>0</v>
      </c>
      <c r="L431" s="3" t="n">
        <f aca="false">Clean!H431</f>
        <v>26</v>
      </c>
      <c r="M431" s="5" t="n">
        <f aca="false">Clean!I431</f>
        <v>36598</v>
      </c>
      <c r="N431" s="3" t="n">
        <f aca="false">IF(L431="",IF(M431="",Strategies!$B$6,DATEDIF(M431,DATE(2026,9,13),"y")),L431)</f>
        <v>26</v>
      </c>
      <c r="O431" s="2" t="str">
        <f aca="false">IF(L431&lt;&gt;"","observed",IF(M431&lt;&gt;"","derived from date","median (fallback)"))</f>
        <v>observed</v>
      </c>
      <c r="P431" s="4" t="n">
        <f aca="false">Clean!M431</f>
        <v>0</v>
      </c>
      <c r="Q431" s="4" t="n">
        <f aca="false">IF(P431="",Strategies!$B$9,P431)</f>
        <v>0</v>
      </c>
      <c r="R431" s="3" t="n">
        <f aca="false">IF(P431="",1,0)</f>
        <v>0</v>
      </c>
      <c r="S431" s="3" t="n">
        <f aca="false">Clean!U431</f>
        <v>753</v>
      </c>
      <c r="T431" s="3" t="n">
        <f aca="false">IF(S431="",Strategies!$B$10,S431)</f>
        <v>753</v>
      </c>
      <c r="U431" s="2" t="str">
        <f aca="false">Clean!J431</f>
        <v>App</v>
      </c>
      <c r="V431" s="2" t="str">
        <f aca="false">IF(U431="",Strategies!$B$11,U431)</f>
        <v>App</v>
      </c>
      <c r="W431" s="2" t="str">
        <f aca="false">IF(U431="","Unknown",U431)</f>
        <v>App</v>
      </c>
      <c r="X431" s="4" t="n">
        <f aca="false">Clean!Q431</f>
        <v>5500</v>
      </c>
      <c r="Y431" s="4" t="n">
        <f aca="false">Clean!R431</f>
        <v>2794.91</v>
      </c>
      <c r="Z431" s="4" t="n">
        <f aca="false">IF(X431="",IF(Y431="",0,""),X431)</f>
        <v>5500</v>
      </c>
      <c r="AA431" s="4" t="n">
        <f aca="false">IF(Y431="",IF(X431="",0,IF(X431=0,0,ROUND(X431*Strategies!$B$12,2))),Y431)</f>
        <v>2794.91</v>
      </c>
      <c r="AB431" s="2" t="str">
        <f aca="false">IF(AND(X431="",Y431=""),"no card (structural)",IF(X431="","limit missing – verify",IF(Y431="","spend imputed by ratio","complete")))</f>
        <v>complete</v>
      </c>
      <c r="AC431" s="4" t="n">
        <f aca="false">Clean!S431</f>
        <v>65000</v>
      </c>
      <c r="AD431" s="4" t="n">
        <f aca="false">Clean!T431</f>
        <v>452</v>
      </c>
      <c r="AE431" s="4" t="n">
        <f aca="false">IF(AC431="",IF(AD431="",0,""),AC431)</f>
        <v>65000</v>
      </c>
      <c r="AF431" s="4" t="n">
        <f aca="false">IF(AD431="",IF(AC431="",0,IF(AC431=0,0,ROUND(AC431*Strategies!$B$13,0))),AD431)</f>
        <v>452</v>
      </c>
      <c r="AG431" s="3" t="n">
        <f aca="false">Clean!V431</f>
        <v>0</v>
      </c>
      <c r="AH431" s="3" t="n">
        <f aca="false">IF(AG431="",0,AG431)</f>
        <v>0</v>
      </c>
      <c r="AI431" s="3" t="n">
        <f aca="false">IF(AG431="",1,0)</f>
        <v>0</v>
      </c>
      <c r="AJ431" s="3" t="n">
        <f aca="false">Missing_Matrix!W431</f>
        <v>1</v>
      </c>
      <c r="AK431" s="2" t="str">
        <f aca="false">IF(AJ431=0,"keep","drop")</f>
        <v>drop</v>
      </c>
      <c r="AL431" s="2" t="str">
        <f aca="false">IF(Missing_Matrix!B431+Missing_Matrix!G431+Missing_Matrix!H431+Missing_Matrix!J431+Missing_Matrix!K431+Missing_Matrix!L431+Missing_Matrix!M431+Missing_Matrix!U431=0,"keep","drop")</f>
        <v>keep</v>
      </c>
    </row>
    <row r="432" customFormat="false" ht="15" hidden="false" customHeight="false" outlineLevel="0" collapsed="false">
      <c r="A432" s="2" t="str">
        <f aca="false">Clean!A432</f>
        <v>CL00431</v>
      </c>
      <c r="B432" s="3" t="n">
        <f aca="false">Clean!B432</f>
        <v>31</v>
      </c>
      <c r="C432" s="3" t="n">
        <f aca="false">IF(B432="",Strategies!$B$5,B432)</f>
        <v>31</v>
      </c>
      <c r="D432" s="3" t="n">
        <f aca="false">IF(B432="",1,0)</f>
        <v>0</v>
      </c>
      <c r="E432" s="2" t="str">
        <f aca="false">Clean!E432</f>
        <v>Employee</v>
      </c>
      <c r="F432" s="2" t="str">
        <f aca="false">IF(E432="","Unknown",E432)</f>
        <v>Employee</v>
      </c>
      <c r="G432" s="4" t="n">
        <f aca="false">Clean!G432</f>
        <v>20800</v>
      </c>
      <c r="H432" s="4" t="n">
        <f aca="false">IF(G432="",Strategies!$B$7,G432)</f>
        <v>20800</v>
      </c>
      <c r="I432" s="4" t="n">
        <f aca="false">IF(G432="",Strategies!$B$8,G432)</f>
        <v>20800</v>
      </c>
      <c r="J432" s="4" t="n">
        <f aca="false">IF(G432="",IFERROR(VLOOKUP(E432,Strategies!$A$26:$G$35,7,FALSE()),Strategies!$B$8),G432)</f>
        <v>20800</v>
      </c>
      <c r="K432" s="3" t="n">
        <f aca="false">IF(G432="",1,0)</f>
        <v>0</v>
      </c>
      <c r="L432" s="3" t="n">
        <f aca="false">Clean!H432</f>
        <v>2</v>
      </c>
      <c r="M432" s="5" t="n">
        <f aca="false">Clean!I432</f>
        <v>45258</v>
      </c>
      <c r="N432" s="3" t="n">
        <f aca="false">IF(L432="",IF(M432="",Strategies!$B$6,DATEDIF(M432,DATE(2026,9,13),"y")),L432)</f>
        <v>2</v>
      </c>
      <c r="O432" s="2" t="str">
        <f aca="false">IF(L432&lt;&gt;"","observed",IF(M432&lt;&gt;"","derived from date","median (fallback)"))</f>
        <v>observed</v>
      </c>
      <c r="P432" s="4" t="n">
        <f aca="false">Clean!M432</f>
        <v>4262.1</v>
      </c>
      <c r="Q432" s="4" t="n">
        <f aca="false">IF(P432="",Strategies!$B$9,P432)</f>
        <v>4262.1</v>
      </c>
      <c r="R432" s="3" t="n">
        <f aca="false">IF(P432="",1,0)</f>
        <v>0</v>
      </c>
      <c r="S432" s="3" t="n">
        <f aca="false">Clean!U432</f>
        <v>668</v>
      </c>
      <c r="T432" s="3" t="n">
        <f aca="false">IF(S432="",Strategies!$B$10,S432)</f>
        <v>668</v>
      </c>
      <c r="U432" s="2" t="str">
        <f aca="false">Clean!J432</f>
        <v>App</v>
      </c>
      <c r="V432" s="2" t="str">
        <f aca="false">IF(U432="",Strategies!$B$11,U432)</f>
        <v>App</v>
      </c>
      <c r="W432" s="2" t="str">
        <f aca="false">IF(U432="","Unknown",U432)</f>
        <v>App</v>
      </c>
      <c r="X432" s="4" t="n">
        <f aca="false">Clean!Q432</f>
        <v>4000</v>
      </c>
      <c r="Y432" s="4" t="n">
        <f aca="false">Clean!R432</f>
        <v>229.92</v>
      </c>
      <c r="Z432" s="4" t="n">
        <f aca="false">IF(X432="",IF(Y432="",0,""),X432)</f>
        <v>4000</v>
      </c>
      <c r="AA432" s="4" t="n">
        <f aca="false">IF(Y432="",IF(X432="",0,IF(X432=0,0,ROUND(X432*Strategies!$B$12,2))),Y432)</f>
        <v>229.92</v>
      </c>
      <c r="AB432" s="2" t="str">
        <f aca="false">IF(AND(X432="",Y432=""),"no card (structural)",IF(X432="","limit missing – verify",IF(Y432="","spend imputed by ratio","complete")))</f>
        <v>complete</v>
      </c>
      <c r="AC432" s="4" t="n">
        <f aca="false">Clean!S432</f>
        <v>83000</v>
      </c>
      <c r="AD432" s="4" t="n">
        <f aca="false">Clean!T432</f>
        <v>460</v>
      </c>
      <c r="AE432" s="4" t="n">
        <f aca="false">IF(AC432="",IF(AD432="",0,""),AC432)</f>
        <v>83000</v>
      </c>
      <c r="AF432" s="4" t="n">
        <f aca="false">IF(AD432="",IF(AC432="",0,IF(AC432=0,0,ROUND(AC432*Strategies!$B$13,0))),AD432)</f>
        <v>460</v>
      </c>
      <c r="AG432" s="3" t="n">
        <f aca="false">Clean!V432</f>
        <v>0</v>
      </c>
      <c r="AH432" s="3" t="n">
        <f aca="false">IF(AG432="",0,AG432)</f>
        <v>0</v>
      </c>
      <c r="AI432" s="3" t="n">
        <f aca="false">IF(AG432="",1,0)</f>
        <v>0</v>
      </c>
      <c r="AJ432" s="3" t="n">
        <f aca="false">Missing_Matrix!W432</f>
        <v>1</v>
      </c>
      <c r="AK432" s="2" t="str">
        <f aca="false">IF(AJ432=0,"keep","drop")</f>
        <v>drop</v>
      </c>
      <c r="AL432" s="2" t="str">
        <f aca="false">IF(Missing_Matrix!B432+Missing_Matrix!G432+Missing_Matrix!H432+Missing_Matrix!J432+Missing_Matrix!K432+Missing_Matrix!L432+Missing_Matrix!M432+Missing_Matrix!U432=0,"keep","drop")</f>
        <v>keep</v>
      </c>
    </row>
    <row r="433" customFormat="false" ht="15" hidden="false" customHeight="false" outlineLevel="0" collapsed="false">
      <c r="A433" s="2" t="str">
        <f aca="false">Clean!A433</f>
        <v>CL00432</v>
      </c>
      <c r="B433" s="3" t="n">
        <f aca="false">Clean!B433</f>
        <v>54</v>
      </c>
      <c r="C433" s="3" t="n">
        <f aca="false">IF(B433="",Strategies!$B$5,B433)</f>
        <v>54</v>
      </c>
      <c r="D433" s="3" t="n">
        <f aca="false">IF(B433="",1,0)</f>
        <v>0</v>
      </c>
      <c r="E433" s="2" t="str">
        <f aca="false">Clean!E433</f>
        <v>Manual worker</v>
      </c>
      <c r="F433" s="2" t="str">
        <f aca="false">IF(E433="","Unknown",E433)</f>
        <v>Manual worker</v>
      </c>
      <c r="G433" s="4" t="n">
        <f aca="false">Clean!G433</f>
        <v>18800</v>
      </c>
      <c r="H433" s="4" t="n">
        <f aca="false">IF(G433="",Strategies!$B$7,G433)</f>
        <v>18800</v>
      </c>
      <c r="I433" s="4" t="n">
        <f aca="false">IF(G433="",Strategies!$B$8,G433)</f>
        <v>18800</v>
      </c>
      <c r="J433" s="4" t="n">
        <f aca="false">IF(G433="",IFERROR(VLOOKUP(E433,Strategies!$A$26:$G$35,7,FALSE()),Strategies!$B$8),G433)</f>
        <v>18800</v>
      </c>
      <c r="K433" s="3" t="n">
        <f aca="false">IF(G433="",1,0)</f>
        <v>0</v>
      </c>
      <c r="L433" s="3" t="n">
        <f aca="false">Clean!H433</f>
        <v>23</v>
      </c>
      <c r="M433" s="5" t="n">
        <f aca="false">Clean!I433</f>
        <v>37697</v>
      </c>
      <c r="N433" s="3" t="n">
        <f aca="false">IF(L433="",IF(M433="",Strategies!$B$6,DATEDIF(M433,DATE(2026,9,13),"y")),L433)</f>
        <v>23</v>
      </c>
      <c r="O433" s="2" t="str">
        <f aca="false">IF(L433&lt;&gt;"","observed",IF(M433&lt;&gt;"","derived from date","median (fallback)"))</f>
        <v>observed</v>
      </c>
      <c r="P433" s="4" t="n">
        <f aca="false">Clean!M433</f>
        <v>14499.05</v>
      </c>
      <c r="Q433" s="4" t="n">
        <f aca="false">IF(P433="",Strategies!$B$9,P433)</f>
        <v>14499.05</v>
      </c>
      <c r="R433" s="3" t="n">
        <f aca="false">IF(P433="",1,0)</f>
        <v>0</v>
      </c>
      <c r="S433" s="3" t="n">
        <f aca="false">Clean!U433</f>
        <v>761</v>
      </c>
      <c r="T433" s="3" t="n">
        <f aca="false">IF(S433="",Strategies!$B$10,S433)</f>
        <v>761</v>
      </c>
      <c r="U433" s="2" t="str">
        <f aca="false">Clean!J433</f>
        <v>App</v>
      </c>
      <c r="V433" s="2" t="str">
        <f aca="false">IF(U433="",Strategies!$B$11,U433)</f>
        <v>App</v>
      </c>
      <c r="W433" s="2" t="str">
        <f aca="false">IF(U433="","Unknown",U433)</f>
        <v>App</v>
      </c>
      <c r="X433" s="4" t="n">
        <f aca="false">Clean!Q433</f>
        <v>2000</v>
      </c>
      <c r="Y433" s="4" t="n">
        <f aca="false">Clean!R433</f>
        <v>616.62</v>
      </c>
      <c r="Z433" s="4" t="n">
        <f aca="false">IF(X433="",IF(Y433="",0,""),X433)</f>
        <v>2000</v>
      </c>
      <c r="AA433" s="4" t="n">
        <f aca="false">IF(Y433="",IF(X433="",0,IF(X433=0,0,ROUND(X433*Strategies!$B$12,2))),Y433)</f>
        <v>616.62</v>
      </c>
      <c r="AB433" s="2" t="str">
        <f aca="false">IF(AND(X433="",Y433=""),"no card (structural)",IF(X433="","limit missing – verify",IF(Y433="","spend imputed by ratio","complete")))</f>
        <v>complete</v>
      </c>
      <c r="AC433" s="4" t="str">
        <f aca="false">Clean!S433</f>
        <v/>
      </c>
      <c r="AD433" s="4" t="str">
        <f aca="false">Clean!T433</f>
        <v/>
      </c>
      <c r="AE433" s="4" t="n">
        <f aca="false">IF(AC433="",IF(AD433="",0,""),AC433)</f>
        <v>0</v>
      </c>
      <c r="AF433" s="4" t="n">
        <f aca="false">IF(AD433="",IF(AC433="",0,IF(AC433=0,0,ROUND(AC433*Strategies!$B$13,0))),AD433)</f>
        <v>0</v>
      </c>
      <c r="AG433" s="3" t="n">
        <f aca="false">Clean!V433</f>
        <v>0</v>
      </c>
      <c r="AH433" s="3" t="n">
        <f aca="false">IF(AG433="",0,AG433)</f>
        <v>0</v>
      </c>
      <c r="AI433" s="3" t="n">
        <f aca="false">IF(AG433="",1,0)</f>
        <v>0</v>
      </c>
      <c r="AJ433" s="3" t="n">
        <f aca="false">Missing_Matrix!W433</f>
        <v>2</v>
      </c>
      <c r="AK433" s="2" t="str">
        <f aca="false">IF(AJ433=0,"keep","drop")</f>
        <v>drop</v>
      </c>
      <c r="AL433" s="2" t="str">
        <f aca="false">IF(Missing_Matrix!B433+Missing_Matrix!G433+Missing_Matrix!H433+Missing_Matrix!J433+Missing_Matrix!K433+Missing_Matrix!L433+Missing_Matrix!M433+Missing_Matrix!U433=0,"keep","drop")</f>
        <v>keep</v>
      </c>
    </row>
    <row r="434" customFormat="false" ht="15" hidden="false" customHeight="false" outlineLevel="0" collapsed="false">
      <c r="A434" s="2" t="str">
        <f aca="false">Clean!A434</f>
        <v>CL00433</v>
      </c>
      <c r="B434" s="3" t="n">
        <f aca="false">Clean!B434</f>
        <v>37</v>
      </c>
      <c r="C434" s="3" t="n">
        <f aca="false">IF(B434="",Strategies!$B$5,B434)</f>
        <v>37</v>
      </c>
      <c r="D434" s="3" t="n">
        <f aca="false">IF(B434="",1,0)</f>
        <v>0</v>
      </c>
      <c r="E434" s="2" t="str">
        <f aca="false">Clean!E434</f>
        <v>Manual worker</v>
      </c>
      <c r="F434" s="2" t="str">
        <f aca="false">IF(E434="","Unknown",E434)</f>
        <v>Manual worker</v>
      </c>
      <c r="G434" s="4" t="n">
        <f aca="false">Clean!G434</f>
        <v>28000</v>
      </c>
      <c r="H434" s="4" t="n">
        <f aca="false">IF(G434="",Strategies!$B$7,G434)</f>
        <v>28000</v>
      </c>
      <c r="I434" s="4" t="n">
        <f aca="false">IF(G434="",Strategies!$B$8,G434)</f>
        <v>28000</v>
      </c>
      <c r="J434" s="4" t="n">
        <f aca="false">IF(G434="",IFERROR(VLOOKUP(E434,Strategies!$A$26:$G$35,7,FALSE()),Strategies!$B$8),G434)</f>
        <v>28000</v>
      </c>
      <c r="K434" s="3" t="n">
        <f aca="false">IF(G434="",1,0)</f>
        <v>0</v>
      </c>
      <c r="L434" s="3" t="n">
        <f aca="false">Clean!H434</f>
        <v>14</v>
      </c>
      <c r="M434" s="5" t="n">
        <f aca="false">Clean!I434</f>
        <v>41036</v>
      </c>
      <c r="N434" s="3" t="n">
        <f aca="false">IF(L434="",IF(M434="",Strategies!$B$6,DATEDIF(M434,DATE(2026,9,13),"y")),L434)</f>
        <v>14</v>
      </c>
      <c r="O434" s="2" t="str">
        <f aca="false">IF(L434&lt;&gt;"","observed",IF(M434&lt;&gt;"","derived from date","median (fallback)"))</f>
        <v>observed</v>
      </c>
      <c r="P434" s="4" t="n">
        <f aca="false">Clean!M434</f>
        <v>18188.68</v>
      </c>
      <c r="Q434" s="4" t="n">
        <f aca="false">IF(P434="",Strategies!$B$9,P434)</f>
        <v>18188.68</v>
      </c>
      <c r="R434" s="3" t="n">
        <f aca="false">IF(P434="",1,0)</f>
        <v>0</v>
      </c>
      <c r="S434" s="3" t="n">
        <f aca="false">Clean!U434</f>
        <v>648</v>
      </c>
      <c r="T434" s="3" t="n">
        <f aca="false">IF(S434="",Strategies!$B$10,S434)</f>
        <v>648</v>
      </c>
      <c r="U434" s="2" t="str">
        <f aca="false">Clean!J434</f>
        <v>App</v>
      </c>
      <c r="V434" s="2" t="str">
        <f aca="false">IF(U434="",Strategies!$B$11,U434)</f>
        <v>App</v>
      </c>
      <c r="W434" s="2" t="str">
        <f aca="false">IF(U434="","Unknown",U434)</f>
        <v>App</v>
      </c>
      <c r="X434" s="4" t="n">
        <f aca="false">Clean!Q434</f>
        <v>6000</v>
      </c>
      <c r="Y434" s="4" t="n">
        <f aca="false">Clean!R434</f>
        <v>3534.59</v>
      </c>
      <c r="Z434" s="4" t="n">
        <f aca="false">IF(X434="",IF(Y434="",0,""),X434)</f>
        <v>6000</v>
      </c>
      <c r="AA434" s="4" t="n">
        <f aca="false">IF(Y434="",IF(X434="",0,IF(X434=0,0,ROUND(X434*Strategies!$B$12,2))),Y434)</f>
        <v>3534.59</v>
      </c>
      <c r="AB434" s="2" t="str">
        <f aca="false">IF(AND(X434="",Y434=""),"no card (structural)",IF(X434="","limit missing – verify",IF(Y434="","spend imputed by ratio","complete")))</f>
        <v>complete</v>
      </c>
      <c r="AC434" s="4" t="n">
        <f aca="false">Clean!S434</f>
        <v>57000</v>
      </c>
      <c r="AD434" s="4" t="n">
        <f aca="false">Clean!T434</f>
        <v>266</v>
      </c>
      <c r="AE434" s="4" t="n">
        <f aca="false">IF(AC434="",IF(AD434="",0,""),AC434)</f>
        <v>57000</v>
      </c>
      <c r="AF434" s="4" t="n">
        <f aca="false">IF(AD434="",IF(AC434="",0,IF(AC434=0,0,ROUND(AC434*Strategies!$B$13,0))),AD434)</f>
        <v>266</v>
      </c>
      <c r="AG434" s="3" t="n">
        <f aca="false">Clean!V434</f>
        <v>0</v>
      </c>
      <c r="AH434" s="3" t="n">
        <f aca="false">IF(AG434="",0,AG434)</f>
        <v>0</v>
      </c>
      <c r="AI434" s="3" t="n">
        <f aca="false">IF(AG434="",1,0)</f>
        <v>0</v>
      </c>
      <c r="AJ434" s="3" t="n">
        <f aca="false">Missing_Matrix!W434</f>
        <v>0</v>
      </c>
      <c r="AK434" s="2" t="str">
        <f aca="false">IF(AJ434=0,"keep","drop")</f>
        <v>keep</v>
      </c>
      <c r="AL434" s="2" t="str">
        <f aca="false">IF(Missing_Matrix!B434+Missing_Matrix!G434+Missing_Matrix!H434+Missing_Matrix!J434+Missing_Matrix!K434+Missing_Matrix!L434+Missing_Matrix!M434+Missing_Matrix!U434=0,"keep","drop")</f>
        <v>keep</v>
      </c>
    </row>
    <row r="435" customFormat="false" ht="15" hidden="false" customHeight="false" outlineLevel="0" collapsed="false">
      <c r="A435" s="2" t="str">
        <f aca="false">Clean!A435</f>
        <v>CL00434</v>
      </c>
      <c r="B435" s="3" t="n">
        <f aca="false">Clean!B435</f>
        <v>56</v>
      </c>
      <c r="C435" s="3" t="n">
        <f aca="false">IF(B435="",Strategies!$B$5,B435)</f>
        <v>56</v>
      </c>
      <c r="D435" s="3" t="n">
        <f aca="false">IF(B435="",1,0)</f>
        <v>0</v>
      </c>
      <c r="E435" s="2" t="str">
        <f aca="false">Clean!E435</f>
        <v>Employee</v>
      </c>
      <c r="F435" s="2" t="str">
        <f aca="false">IF(E435="","Unknown",E435)</f>
        <v>Employee</v>
      </c>
      <c r="G435" s="4" t="n">
        <f aca="false">Clean!G435</f>
        <v>29800</v>
      </c>
      <c r="H435" s="4" t="n">
        <f aca="false">IF(G435="",Strategies!$B$7,G435)</f>
        <v>29800</v>
      </c>
      <c r="I435" s="4" t="n">
        <f aca="false">IF(G435="",Strategies!$B$8,G435)</f>
        <v>29800</v>
      </c>
      <c r="J435" s="4" t="n">
        <f aca="false">IF(G435="",IFERROR(VLOOKUP(E435,Strategies!$A$26:$G$35,7,FALSE()),Strategies!$B$8),G435)</f>
        <v>29800</v>
      </c>
      <c r="K435" s="3" t="n">
        <f aca="false">IF(G435="",1,0)</f>
        <v>0</v>
      </c>
      <c r="L435" s="3" t="n">
        <f aca="false">Clean!H435</f>
        <v>19</v>
      </c>
      <c r="M435" s="5" t="n">
        <f aca="false">Clean!I435</f>
        <v>39257</v>
      </c>
      <c r="N435" s="3" t="n">
        <f aca="false">IF(L435="",IF(M435="",Strategies!$B$6,DATEDIF(M435,DATE(2026,9,13),"y")),L435)</f>
        <v>19</v>
      </c>
      <c r="O435" s="2" t="str">
        <f aca="false">IF(L435&lt;&gt;"","observed",IF(M435&lt;&gt;"","derived from date","median (fallback)"))</f>
        <v>observed</v>
      </c>
      <c r="P435" s="4" t="n">
        <f aca="false">Clean!M435</f>
        <v>0</v>
      </c>
      <c r="Q435" s="4" t="n">
        <f aca="false">IF(P435="",Strategies!$B$9,P435)</f>
        <v>0</v>
      </c>
      <c r="R435" s="3" t="n">
        <f aca="false">IF(P435="",1,0)</f>
        <v>0</v>
      </c>
      <c r="S435" s="3" t="n">
        <f aca="false">Clean!U435</f>
        <v>608</v>
      </c>
      <c r="T435" s="3" t="n">
        <f aca="false">IF(S435="",Strategies!$B$10,S435)</f>
        <v>608</v>
      </c>
      <c r="U435" s="2" t="str">
        <f aca="false">Clean!J435</f>
        <v>Branch</v>
      </c>
      <c r="V435" s="2" t="str">
        <f aca="false">IF(U435="",Strategies!$B$11,U435)</f>
        <v>Branch</v>
      </c>
      <c r="W435" s="2" t="str">
        <f aca="false">IF(U435="","Unknown",U435)</f>
        <v>Branch</v>
      </c>
      <c r="X435" s="4" t="n">
        <f aca="false">Clean!Q435</f>
        <v>6500</v>
      </c>
      <c r="Y435" s="4" t="n">
        <f aca="false">Clean!R435</f>
        <v>3090.4</v>
      </c>
      <c r="Z435" s="4" t="n">
        <f aca="false">IF(X435="",IF(Y435="",0,""),X435)</f>
        <v>6500</v>
      </c>
      <c r="AA435" s="4" t="n">
        <f aca="false">IF(Y435="",IF(X435="",0,IF(X435=0,0,ROUND(X435*Strategies!$B$12,2))),Y435)</f>
        <v>3090.4</v>
      </c>
      <c r="AB435" s="2" t="str">
        <f aca="false">IF(AND(X435="",Y435=""),"no card (structural)",IF(X435="","limit missing – verify",IF(Y435="","spend imputed by ratio","complete")))</f>
        <v>complete</v>
      </c>
      <c r="AC435" s="4" t="n">
        <f aca="false">Clean!S435</f>
        <v>81000</v>
      </c>
      <c r="AD435" s="4" t="n">
        <f aca="false">Clean!T435</f>
        <v>517</v>
      </c>
      <c r="AE435" s="4" t="n">
        <f aca="false">IF(AC435="",IF(AD435="",0,""),AC435)</f>
        <v>81000</v>
      </c>
      <c r="AF435" s="4" t="n">
        <f aca="false">IF(AD435="",IF(AC435="",0,IF(AC435=0,0,ROUND(AC435*Strategies!$B$13,0))),AD435)</f>
        <v>517</v>
      </c>
      <c r="AG435" s="3" t="str">
        <f aca="false">Clean!V435</f>
        <v/>
      </c>
      <c r="AH435" s="3" t="n">
        <f aca="false">IF(AG435="",0,AG435)</f>
        <v>0</v>
      </c>
      <c r="AI435" s="3" t="n">
        <f aca="false">IF(AG435="",1,0)</f>
        <v>1</v>
      </c>
      <c r="AJ435" s="3" t="n">
        <f aca="false">Missing_Matrix!W435</f>
        <v>1</v>
      </c>
      <c r="AK435" s="2" t="str">
        <f aca="false">IF(AJ435=0,"keep","drop")</f>
        <v>drop</v>
      </c>
      <c r="AL435" s="2" t="str">
        <f aca="false">IF(Missing_Matrix!B435+Missing_Matrix!G435+Missing_Matrix!H435+Missing_Matrix!J435+Missing_Matrix!K435+Missing_Matrix!L435+Missing_Matrix!M435+Missing_Matrix!U435=0,"keep","drop")</f>
        <v>keep</v>
      </c>
    </row>
    <row r="436" customFormat="false" ht="15" hidden="false" customHeight="false" outlineLevel="0" collapsed="false">
      <c r="A436" s="2" t="str">
        <f aca="false">Clean!A436</f>
        <v>CL00435</v>
      </c>
      <c r="B436" s="3" t="n">
        <f aca="false">Clean!B436</f>
        <v>56</v>
      </c>
      <c r="C436" s="3" t="n">
        <f aca="false">IF(B436="",Strategies!$B$5,B436)</f>
        <v>56</v>
      </c>
      <c r="D436" s="3" t="n">
        <f aca="false">IF(B436="",1,0)</f>
        <v>0</v>
      </c>
      <c r="E436" s="2" t="str">
        <f aca="false">Clean!E436</f>
        <v>Employee</v>
      </c>
      <c r="F436" s="2" t="str">
        <f aca="false">IF(E436="","Unknown",E436)</f>
        <v>Employee</v>
      </c>
      <c r="G436" s="4" t="n">
        <f aca="false">Clean!G436</f>
        <v>38600</v>
      </c>
      <c r="H436" s="4" t="n">
        <f aca="false">IF(G436="",Strategies!$B$7,G436)</f>
        <v>38600</v>
      </c>
      <c r="I436" s="4" t="n">
        <f aca="false">IF(G436="",Strategies!$B$8,G436)</f>
        <v>38600</v>
      </c>
      <c r="J436" s="4" t="n">
        <f aca="false">IF(G436="",IFERROR(VLOOKUP(E436,Strategies!$A$26:$G$35,7,FALSE()),Strategies!$B$8),G436)</f>
        <v>38600</v>
      </c>
      <c r="K436" s="3" t="n">
        <f aca="false">IF(G436="",1,0)</f>
        <v>0</v>
      </c>
      <c r="L436" s="3" t="n">
        <f aca="false">Clean!H436</f>
        <v>24</v>
      </c>
      <c r="M436" s="5" t="n">
        <f aca="false">Clean!I436</f>
        <v>37213</v>
      </c>
      <c r="N436" s="3" t="n">
        <f aca="false">IF(L436="",IF(M436="",Strategies!$B$6,DATEDIF(M436,DATE(2026,9,13),"y")),L436)</f>
        <v>24</v>
      </c>
      <c r="O436" s="2" t="str">
        <f aca="false">IF(L436&lt;&gt;"","observed",IF(M436&lt;&gt;"","derived from date","median (fallback)"))</f>
        <v>observed</v>
      </c>
      <c r="P436" s="4" t="n">
        <f aca="false">Clean!M436</f>
        <v>0</v>
      </c>
      <c r="Q436" s="4" t="n">
        <f aca="false">IF(P436="",Strategies!$B$9,P436)</f>
        <v>0</v>
      </c>
      <c r="R436" s="3" t="n">
        <f aca="false">IF(P436="",1,0)</f>
        <v>0</v>
      </c>
      <c r="S436" s="3" t="n">
        <f aca="false">Clean!U436</f>
        <v>685</v>
      </c>
      <c r="T436" s="3" t="n">
        <f aca="false">IF(S436="",Strategies!$B$10,S436)</f>
        <v>685</v>
      </c>
      <c r="U436" s="2" t="str">
        <f aca="false">Clean!J436</f>
        <v>App</v>
      </c>
      <c r="V436" s="2" t="str">
        <f aca="false">IF(U436="",Strategies!$B$11,U436)</f>
        <v>App</v>
      </c>
      <c r="W436" s="2" t="str">
        <f aca="false">IF(U436="","Unknown",U436)</f>
        <v>App</v>
      </c>
      <c r="X436" s="4" t="n">
        <f aca="false">Clean!Q436</f>
        <v>4500</v>
      </c>
      <c r="Y436" s="4" t="n">
        <f aca="false">Clean!R436</f>
        <v>672.3</v>
      </c>
      <c r="Z436" s="4" t="n">
        <f aca="false">IF(X436="",IF(Y436="",0,""),X436)</f>
        <v>4500</v>
      </c>
      <c r="AA436" s="4" t="n">
        <f aca="false">IF(Y436="",IF(X436="",0,IF(X436=0,0,ROUND(X436*Strategies!$B$12,2))),Y436)</f>
        <v>672.3</v>
      </c>
      <c r="AB436" s="2" t="str">
        <f aca="false">IF(AND(X436="",Y436=""),"no card (structural)",IF(X436="","limit missing – verify",IF(Y436="","spend imputed by ratio","complete")))</f>
        <v>complete</v>
      </c>
      <c r="AC436" s="4" t="n">
        <f aca="false">Clean!S436</f>
        <v>0</v>
      </c>
      <c r="AD436" s="4" t="n">
        <f aca="false">Clean!T436</f>
        <v>0</v>
      </c>
      <c r="AE436" s="4" t="n">
        <f aca="false">IF(AC436="",IF(AD436="",0,""),AC436)</f>
        <v>0</v>
      </c>
      <c r="AF436" s="4" t="n">
        <f aca="false">IF(AD436="",IF(AC436="",0,IF(AC436=0,0,ROUND(AC436*Strategies!$B$13,0))),AD436)</f>
        <v>0</v>
      </c>
      <c r="AG436" s="3" t="str">
        <f aca="false">Clean!V436</f>
        <v/>
      </c>
      <c r="AH436" s="3" t="n">
        <f aca="false">IF(AG436="",0,AG436)</f>
        <v>0</v>
      </c>
      <c r="AI436" s="3" t="n">
        <f aca="false">IF(AG436="",1,0)</f>
        <v>1</v>
      </c>
      <c r="AJ436" s="3" t="n">
        <f aca="false">Missing_Matrix!W436</f>
        <v>1</v>
      </c>
      <c r="AK436" s="2" t="str">
        <f aca="false">IF(AJ436=0,"keep","drop")</f>
        <v>drop</v>
      </c>
      <c r="AL436" s="2" t="str">
        <f aca="false">IF(Missing_Matrix!B436+Missing_Matrix!G436+Missing_Matrix!H436+Missing_Matrix!J436+Missing_Matrix!K436+Missing_Matrix!L436+Missing_Matrix!M436+Missing_Matrix!U436=0,"keep","drop")</f>
        <v>keep</v>
      </c>
    </row>
    <row r="437" customFormat="false" ht="15" hidden="false" customHeight="false" outlineLevel="0" collapsed="false">
      <c r="A437" s="2" t="str">
        <f aca="false">Clean!A437</f>
        <v>CL00436</v>
      </c>
      <c r="B437" s="3" t="n">
        <f aca="false">Clean!B437</f>
        <v>70</v>
      </c>
      <c r="C437" s="3" t="n">
        <f aca="false">IF(B437="",Strategies!$B$5,B437)</f>
        <v>70</v>
      </c>
      <c r="D437" s="3" t="n">
        <f aca="false">IF(B437="",1,0)</f>
        <v>0</v>
      </c>
      <c r="E437" s="2" t="str">
        <f aca="false">Clean!E437</f>
        <v>Business owner</v>
      </c>
      <c r="F437" s="2" t="str">
        <f aca="false">IF(E437="","Unknown",E437)</f>
        <v>Business owner</v>
      </c>
      <c r="G437" s="4" t="n">
        <f aca="false">Clean!G437</f>
        <v>56600</v>
      </c>
      <c r="H437" s="4" t="n">
        <f aca="false">IF(G437="",Strategies!$B$7,G437)</f>
        <v>56600</v>
      </c>
      <c r="I437" s="4" t="n">
        <f aca="false">IF(G437="",Strategies!$B$8,G437)</f>
        <v>56600</v>
      </c>
      <c r="J437" s="4" t="n">
        <f aca="false">IF(G437="",IFERROR(VLOOKUP(E437,Strategies!$A$26:$G$35,7,FALSE()),Strategies!$B$8),G437)</f>
        <v>56600</v>
      </c>
      <c r="K437" s="3" t="n">
        <f aca="false">IF(G437="",1,0)</f>
        <v>0</v>
      </c>
      <c r="L437" s="3" t="n">
        <f aca="false">Clean!H437</f>
        <v>30</v>
      </c>
      <c r="M437" s="5" t="n">
        <f aca="false">Clean!I437</f>
        <v>34977</v>
      </c>
      <c r="N437" s="3" t="n">
        <f aca="false">IF(L437="",IF(M437="",Strategies!$B$6,DATEDIF(M437,DATE(2026,9,13),"y")),L437)</f>
        <v>30</v>
      </c>
      <c r="O437" s="2" t="str">
        <f aca="false">IF(L437&lt;&gt;"","observed",IF(M437&lt;&gt;"","derived from date","median (fallback)"))</f>
        <v>observed</v>
      </c>
      <c r="P437" s="4" t="str">
        <f aca="false">Clean!M437</f>
        <v/>
      </c>
      <c r="Q437" s="4" t="n">
        <f aca="false">IF(P437="",Strategies!$B$9,P437)</f>
        <v>10652.68</v>
      </c>
      <c r="R437" s="3" t="n">
        <f aca="false">IF(P437="",1,0)</f>
        <v>1</v>
      </c>
      <c r="S437" s="3" t="n">
        <f aca="false">Clean!U437</f>
        <v>665</v>
      </c>
      <c r="T437" s="3" t="n">
        <f aca="false">IF(S437="",Strategies!$B$10,S437)</f>
        <v>665</v>
      </c>
      <c r="U437" s="2" t="str">
        <f aca="false">Clean!J437</f>
        <v>Online Banking</v>
      </c>
      <c r="V437" s="2" t="str">
        <f aca="false">IF(U437="",Strategies!$B$11,U437)</f>
        <v>Online Banking</v>
      </c>
      <c r="W437" s="2" t="str">
        <f aca="false">IF(U437="","Unknown",U437)</f>
        <v>Online Banking</v>
      </c>
      <c r="X437" s="4" t="n">
        <f aca="false">Clean!Q437</f>
        <v>11000</v>
      </c>
      <c r="Y437" s="4" t="n">
        <f aca="false">Clean!R437</f>
        <v>5081.7</v>
      </c>
      <c r="Z437" s="4" t="n">
        <f aca="false">IF(X437="",IF(Y437="",0,""),X437)</f>
        <v>11000</v>
      </c>
      <c r="AA437" s="4" t="n">
        <f aca="false">IF(Y437="",IF(X437="",0,IF(X437=0,0,ROUND(X437*Strategies!$B$12,2))),Y437)</f>
        <v>5081.7</v>
      </c>
      <c r="AB437" s="2" t="str">
        <f aca="false">IF(AND(X437="",Y437=""),"no card (structural)",IF(X437="","limit missing – verify",IF(Y437="","spend imputed by ratio","complete")))</f>
        <v>complete</v>
      </c>
      <c r="AC437" s="4" t="n">
        <f aca="false">Clean!S437</f>
        <v>0</v>
      </c>
      <c r="AD437" s="4" t="n">
        <f aca="false">Clean!T437</f>
        <v>0</v>
      </c>
      <c r="AE437" s="4" t="n">
        <f aca="false">IF(AC437="",IF(AD437="",0,""),AC437)</f>
        <v>0</v>
      </c>
      <c r="AF437" s="4" t="n">
        <f aca="false">IF(AD437="",IF(AC437="",0,IF(AC437=0,0,ROUND(AC437*Strategies!$B$13,0))),AD437)</f>
        <v>0</v>
      </c>
      <c r="AG437" s="3" t="str">
        <f aca="false">Clean!V437</f>
        <v/>
      </c>
      <c r="AH437" s="3" t="n">
        <f aca="false">IF(AG437="",0,AG437)</f>
        <v>0</v>
      </c>
      <c r="AI437" s="3" t="n">
        <f aca="false">IF(AG437="",1,0)</f>
        <v>1</v>
      </c>
      <c r="AJ437" s="3" t="n">
        <f aca="false">Missing_Matrix!W437</f>
        <v>2</v>
      </c>
      <c r="AK437" s="2" t="str">
        <f aca="false">IF(AJ437=0,"keep","drop")</f>
        <v>drop</v>
      </c>
      <c r="AL437" s="2" t="str">
        <f aca="false">IF(Missing_Matrix!B437+Missing_Matrix!G437+Missing_Matrix!H437+Missing_Matrix!J437+Missing_Matrix!K437+Missing_Matrix!L437+Missing_Matrix!M437+Missing_Matrix!U437=0,"keep","drop")</f>
        <v>drop</v>
      </c>
    </row>
    <row r="438" customFormat="false" ht="15" hidden="false" customHeight="false" outlineLevel="0" collapsed="false">
      <c r="A438" s="2" t="str">
        <f aca="false">Clean!A438</f>
        <v>CL00437</v>
      </c>
      <c r="B438" s="3" t="str">
        <f aca="false">Clean!B438</f>
        <v/>
      </c>
      <c r="C438" s="3" t="n">
        <f aca="false">IF(B438="",Strategies!$B$5,B438)</f>
        <v>47</v>
      </c>
      <c r="D438" s="3" t="n">
        <f aca="false">IF(B438="",1,0)</f>
        <v>1</v>
      </c>
      <c r="E438" s="2" t="str">
        <f aca="false">Clean!E438</f>
        <v>Self-employed</v>
      </c>
      <c r="F438" s="2" t="str">
        <f aca="false">IF(E438="","Unknown",E438)</f>
        <v>Self-employed</v>
      </c>
      <c r="G438" s="4" t="n">
        <f aca="false">Clean!G438</f>
        <v>48400</v>
      </c>
      <c r="H438" s="4" t="n">
        <f aca="false">IF(G438="",Strategies!$B$7,G438)</f>
        <v>48400</v>
      </c>
      <c r="I438" s="4" t="n">
        <f aca="false">IF(G438="",Strategies!$B$8,G438)</f>
        <v>48400</v>
      </c>
      <c r="J438" s="4" t="n">
        <f aca="false">IF(G438="",IFERROR(VLOOKUP(E438,Strategies!$A$26:$G$35,7,FALSE()),Strategies!$B$8),G438)</f>
        <v>48400</v>
      </c>
      <c r="K438" s="3" t="n">
        <f aca="false">IF(G438="",1,0)</f>
        <v>0</v>
      </c>
      <c r="L438" s="3" t="str">
        <f aca="false">Clean!H438</f>
        <v/>
      </c>
      <c r="M438" s="5" t="n">
        <f aca="false">Clean!I438</f>
        <v>36178</v>
      </c>
      <c r="N438" s="3" t="n">
        <f aca="false">IF(L438="",IF(M438="",Strategies!$B$6,DATEDIF(M438,DATE(2026,9,13),"y")),L438)</f>
        <v>27</v>
      </c>
      <c r="O438" s="2" t="str">
        <f aca="false">IF(L438&lt;&gt;"","observed",IF(M438&lt;&gt;"","derived from date","median (fallback)"))</f>
        <v>derived from date</v>
      </c>
      <c r="P438" s="4" t="n">
        <f aca="false">Clean!M438</f>
        <v>0</v>
      </c>
      <c r="Q438" s="4" t="n">
        <f aca="false">IF(P438="",Strategies!$B$9,P438)</f>
        <v>0</v>
      </c>
      <c r="R438" s="3" t="n">
        <f aca="false">IF(P438="",1,0)</f>
        <v>0</v>
      </c>
      <c r="S438" s="3" t="n">
        <f aca="false">Clean!U438</f>
        <v>697</v>
      </c>
      <c r="T438" s="3" t="n">
        <f aca="false">IF(S438="",Strategies!$B$10,S438)</f>
        <v>697</v>
      </c>
      <c r="U438" s="2" t="str">
        <f aca="false">Clean!J438</f>
        <v>App</v>
      </c>
      <c r="V438" s="2" t="str">
        <f aca="false">IF(U438="",Strategies!$B$11,U438)</f>
        <v>App</v>
      </c>
      <c r="W438" s="2" t="str">
        <f aca="false">IF(U438="","Unknown",U438)</f>
        <v>App</v>
      </c>
      <c r="X438" s="4" t="n">
        <f aca="false">Clean!Q438</f>
        <v>7000</v>
      </c>
      <c r="Y438" s="4" t="n">
        <f aca="false">Clean!R438</f>
        <v>1414.22</v>
      </c>
      <c r="Z438" s="4" t="n">
        <f aca="false">IF(X438="",IF(Y438="",0,""),X438)</f>
        <v>7000</v>
      </c>
      <c r="AA438" s="4" t="n">
        <f aca="false">IF(Y438="",IF(X438="",0,IF(X438=0,0,ROUND(X438*Strategies!$B$12,2))),Y438)</f>
        <v>1414.22</v>
      </c>
      <c r="AB438" s="2" t="str">
        <f aca="false">IF(AND(X438="",Y438=""),"no card (structural)",IF(X438="","limit missing – verify",IF(Y438="","spend imputed by ratio","complete")))</f>
        <v>complete</v>
      </c>
      <c r="AC438" s="4" t="n">
        <f aca="false">Clean!S438</f>
        <v>0</v>
      </c>
      <c r="AD438" s="4" t="n">
        <f aca="false">Clean!T438</f>
        <v>0</v>
      </c>
      <c r="AE438" s="4" t="n">
        <f aca="false">IF(AC438="",IF(AD438="",0,""),AC438)</f>
        <v>0</v>
      </c>
      <c r="AF438" s="4" t="n">
        <f aca="false">IF(AD438="",IF(AC438="",0,IF(AC438=0,0,ROUND(AC438*Strategies!$B$13,0))),AD438)</f>
        <v>0</v>
      </c>
      <c r="AG438" s="3" t="str">
        <f aca="false">Clean!V438</f>
        <v/>
      </c>
      <c r="AH438" s="3" t="n">
        <f aca="false">IF(AG438="",0,AG438)</f>
        <v>0</v>
      </c>
      <c r="AI438" s="3" t="n">
        <f aca="false">IF(AG438="",1,0)</f>
        <v>1</v>
      </c>
      <c r="AJ438" s="3" t="n">
        <f aca="false">Missing_Matrix!W438</f>
        <v>3</v>
      </c>
      <c r="AK438" s="2" t="str">
        <f aca="false">IF(AJ438=0,"keep","drop")</f>
        <v>drop</v>
      </c>
      <c r="AL438" s="2" t="str">
        <f aca="false">IF(Missing_Matrix!B438+Missing_Matrix!G438+Missing_Matrix!H438+Missing_Matrix!J438+Missing_Matrix!K438+Missing_Matrix!L438+Missing_Matrix!M438+Missing_Matrix!U438=0,"keep","drop")</f>
        <v>drop</v>
      </c>
    </row>
    <row r="439" customFormat="false" ht="15" hidden="false" customHeight="false" outlineLevel="0" collapsed="false">
      <c r="A439" s="2" t="str">
        <f aca="false">Clean!A439</f>
        <v>CL00438</v>
      </c>
      <c r="B439" s="3" t="n">
        <f aca="false">Clean!B439</f>
        <v>60</v>
      </c>
      <c r="C439" s="3" t="n">
        <f aca="false">IF(B439="",Strategies!$B$5,B439)</f>
        <v>60</v>
      </c>
      <c r="D439" s="3" t="n">
        <f aca="false">IF(B439="",1,0)</f>
        <v>0</v>
      </c>
      <c r="E439" s="2" t="str">
        <f aca="false">Clean!E439</f>
        <v>Unemployed</v>
      </c>
      <c r="F439" s="2" t="str">
        <f aca="false">IF(E439="","Unknown",E439)</f>
        <v>Unemployed</v>
      </c>
      <c r="G439" s="4" t="n">
        <f aca="false">Clean!G439</f>
        <v>4700</v>
      </c>
      <c r="H439" s="4" t="n">
        <f aca="false">IF(G439="",Strategies!$B$7,G439)</f>
        <v>4700</v>
      </c>
      <c r="I439" s="4" t="n">
        <f aca="false">IF(G439="",Strategies!$B$8,G439)</f>
        <v>4700</v>
      </c>
      <c r="J439" s="4" t="n">
        <f aca="false">IF(G439="",IFERROR(VLOOKUP(E439,Strategies!$A$26:$G$35,7,FALSE()),Strategies!$B$8),G439)</f>
        <v>4700</v>
      </c>
      <c r="K439" s="3" t="n">
        <f aca="false">IF(G439="",1,0)</f>
        <v>0</v>
      </c>
      <c r="L439" s="3" t="n">
        <f aca="false">Clean!H439</f>
        <v>28</v>
      </c>
      <c r="M439" s="5" t="str">
        <f aca="false">Clean!I439</f>
        <v/>
      </c>
      <c r="N439" s="3" t="n">
        <f aca="false">IF(L439="",IF(M439="",Strategies!$B$6,DATEDIF(M439,DATE(2026,9,13),"y")),L439)</f>
        <v>28</v>
      </c>
      <c r="O439" s="2" t="str">
        <f aca="false">IF(L439&lt;&gt;"","observed",IF(M439&lt;&gt;"","derived from date","median (fallback)"))</f>
        <v>observed</v>
      </c>
      <c r="P439" s="4" t="n">
        <f aca="false">Clean!M439</f>
        <v>4643.13</v>
      </c>
      <c r="Q439" s="4" t="n">
        <f aca="false">IF(P439="",Strategies!$B$9,P439)</f>
        <v>4643.13</v>
      </c>
      <c r="R439" s="3" t="n">
        <f aca="false">IF(P439="",1,0)</f>
        <v>0</v>
      </c>
      <c r="S439" s="3" t="n">
        <f aca="false">Clean!U439</f>
        <v>606</v>
      </c>
      <c r="T439" s="3" t="n">
        <f aca="false">IF(S439="",Strategies!$B$10,S439)</f>
        <v>606</v>
      </c>
      <c r="U439" s="2" t="str">
        <f aca="false">Clean!J439</f>
        <v>Branch</v>
      </c>
      <c r="V439" s="2" t="str">
        <f aca="false">IF(U439="",Strategies!$B$11,U439)</f>
        <v>Branch</v>
      </c>
      <c r="W439" s="2" t="str">
        <f aca="false">IF(U439="","Unknown",U439)</f>
        <v>Branch</v>
      </c>
      <c r="X439" s="4" t="n">
        <f aca="false">Clean!Q439</f>
        <v>1000</v>
      </c>
      <c r="Y439" s="4" t="n">
        <f aca="false">Clean!R439</f>
        <v>89.17</v>
      </c>
      <c r="Z439" s="4" t="n">
        <f aca="false">IF(X439="",IF(Y439="",0,""),X439)</f>
        <v>1000</v>
      </c>
      <c r="AA439" s="4" t="n">
        <f aca="false">IF(Y439="",IF(X439="",0,IF(X439=0,0,ROUND(X439*Strategies!$B$12,2))),Y439)</f>
        <v>89.17</v>
      </c>
      <c r="AB439" s="2" t="str">
        <f aca="false">IF(AND(X439="",Y439=""),"no card (structural)",IF(X439="","limit missing – verify",IF(Y439="","spend imputed by ratio","complete")))</f>
        <v>complete</v>
      </c>
      <c r="AC439" s="4" t="n">
        <f aca="false">Clean!S439</f>
        <v>0</v>
      </c>
      <c r="AD439" s="4" t="n">
        <f aca="false">Clean!T439</f>
        <v>0</v>
      </c>
      <c r="AE439" s="4" t="n">
        <f aca="false">IF(AC439="",IF(AD439="",0,""),AC439)</f>
        <v>0</v>
      </c>
      <c r="AF439" s="4" t="n">
        <f aca="false">IF(AD439="",IF(AC439="",0,IF(AC439=0,0,ROUND(AC439*Strategies!$B$13,0))),AD439)</f>
        <v>0</v>
      </c>
      <c r="AG439" s="3" t="n">
        <f aca="false">Clean!V439</f>
        <v>0</v>
      </c>
      <c r="AH439" s="3" t="n">
        <f aca="false">IF(AG439="",0,AG439)</f>
        <v>0</v>
      </c>
      <c r="AI439" s="3" t="n">
        <f aca="false">IF(AG439="",1,0)</f>
        <v>0</v>
      </c>
      <c r="AJ439" s="3" t="n">
        <f aca="false">Missing_Matrix!W439</f>
        <v>2</v>
      </c>
      <c r="AK439" s="2" t="str">
        <f aca="false">IF(AJ439=0,"keep","drop")</f>
        <v>drop</v>
      </c>
      <c r="AL439" s="2" t="str">
        <f aca="false">IF(Missing_Matrix!B439+Missing_Matrix!G439+Missing_Matrix!H439+Missing_Matrix!J439+Missing_Matrix!K439+Missing_Matrix!L439+Missing_Matrix!M439+Missing_Matrix!U439=0,"keep","drop")</f>
        <v>keep</v>
      </c>
    </row>
    <row r="440" customFormat="false" ht="15" hidden="false" customHeight="false" outlineLevel="0" collapsed="false">
      <c r="A440" s="2" t="str">
        <f aca="false">Clean!A440</f>
        <v>CL00439</v>
      </c>
      <c r="B440" s="3" t="n">
        <f aca="false">Clean!B440</f>
        <v>27</v>
      </c>
      <c r="C440" s="3" t="n">
        <f aca="false">IF(B440="",Strategies!$B$5,B440)</f>
        <v>27</v>
      </c>
      <c r="D440" s="3" t="n">
        <f aca="false">IF(B440="",1,0)</f>
        <v>0</v>
      </c>
      <c r="E440" s="2" t="str">
        <f aca="false">Clean!E440</f>
        <v>Employee</v>
      </c>
      <c r="F440" s="2" t="str">
        <f aca="false">IF(E440="","Unknown",E440)</f>
        <v>Employee</v>
      </c>
      <c r="G440" s="4" t="n">
        <f aca="false">Clean!G440</f>
        <v>21600</v>
      </c>
      <c r="H440" s="4" t="n">
        <f aca="false">IF(G440="",Strategies!$B$7,G440)</f>
        <v>21600</v>
      </c>
      <c r="I440" s="4" t="n">
        <f aca="false">IF(G440="",Strategies!$B$8,G440)</f>
        <v>21600</v>
      </c>
      <c r="J440" s="4" t="n">
        <f aca="false">IF(G440="",IFERROR(VLOOKUP(E440,Strategies!$A$26:$G$35,7,FALSE()),Strategies!$B$8),G440)</f>
        <v>21600</v>
      </c>
      <c r="K440" s="3" t="n">
        <f aca="false">IF(G440="",1,0)</f>
        <v>0</v>
      </c>
      <c r="L440" s="3" t="n">
        <f aca="false">Clean!H440</f>
        <v>2</v>
      </c>
      <c r="M440" s="5" t="n">
        <f aca="false">Clean!I440</f>
        <v>45516</v>
      </c>
      <c r="N440" s="3" t="n">
        <f aca="false">IF(L440="",IF(M440="",Strategies!$B$6,DATEDIF(M440,DATE(2026,9,13),"y")),L440)</f>
        <v>2</v>
      </c>
      <c r="O440" s="2" t="str">
        <f aca="false">IF(L440&lt;&gt;"","observed",IF(M440&lt;&gt;"","derived from date","median (fallback)"))</f>
        <v>observed</v>
      </c>
      <c r="P440" s="4" t="n">
        <f aca="false">Clean!M440</f>
        <v>4826.67</v>
      </c>
      <c r="Q440" s="4" t="n">
        <f aca="false">IF(P440="",Strategies!$B$9,P440)</f>
        <v>4826.67</v>
      </c>
      <c r="R440" s="3" t="n">
        <f aca="false">IF(P440="",1,0)</f>
        <v>0</v>
      </c>
      <c r="S440" s="3" t="n">
        <f aca="false">Clean!U440</f>
        <v>660</v>
      </c>
      <c r="T440" s="3" t="n">
        <f aca="false">IF(S440="",Strategies!$B$10,S440)</f>
        <v>660</v>
      </c>
      <c r="U440" s="2" t="str">
        <f aca="false">Clean!J440</f>
        <v>Online Banking</v>
      </c>
      <c r="V440" s="2" t="str">
        <f aca="false">IF(U440="",Strategies!$B$11,U440)</f>
        <v>Online Banking</v>
      </c>
      <c r="W440" s="2" t="str">
        <f aca="false">IF(U440="","Unknown",U440)</f>
        <v>Online Banking</v>
      </c>
      <c r="X440" s="4" t="str">
        <f aca="false">Clean!Q440</f>
        <v/>
      </c>
      <c r="Y440" s="4" t="n">
        <f aca="false">Clean!R440</f>
        <v>1000.22</v>
      </c>
      <c r="Z440" s="4" t="str">
        <f aca="false">IF(X440="",IF(Y440="",0,""),X440)</f>
        <v/>
      </c>
      <c r="AA440" s="4" t="n">
        <f aca="false">IF(Y440="",IF(X440="",0,IF(X440=0,0,ROUND(X440*Strategies!$B$12,2))),Y440)</f>
        <v>1000.22</v>
      </c>
      <c r="AB440" s="2" t="str">
        <f aca="false">IF(AND(X440="",Y440=""),"no card (structural)",IF(X440="","limit missing – verify",IF(Y440="","spend imputed by ratio","complete")))</f>
        <v>limit missing – verify</v>
      </c>
      <c r="AC440" s="4" t="str">
        <f aca="false">Clean!S440</f>
        <v/>
      </c>
      <c r="AD440" s="4" t="str">
        <f aca="false">Clean!T440</f>
        <v/>
      </c>
      <c r="AE440" s="4" t="n">
        <f aca="false">IF(AC440="",IF(AD440="",0,""),AC440)</f>
        <v>0</v>
      </c>
      <c r="AF440" s="4" t="n">
        <f aca="false">IF(AD440="",IF(AC440="",0,IF(AC440=0,0,ROUND(AC440*Strategies!$B$13,0))),AD440)</f>
        <v>0</v>
      </c>
      <c r="AG440" s="3" t="n">
        <f aca="false">Clean!V440</f>
        <v>0</v>
      </c>
      <c r="AH440" s="3" t="n">
        <f aca="false">IF(AG440="",0,AG440)</f>
        <v>0</v>
      </c>
      <c r="AI440" s="3" t="n">
        <f aca="false">IF(AG440="",1,0)</f>
        <v>0</v>
      </c>
      <c r="AJ440" s="3" t="n">
        <f aca="false">Missing_Matrix!W440</f>
        <v>3</v>
      </c>
      <c r="AK440" s="2" t="str">
        <f aca="false">IF(AJ440=0,"keep","drop")</f>
        <v>drop</v>
      </c>
      <c r="AL440" s="2" t="str">
        <f aca="false">IF(Missing_Matrix!B440+Missing_Matrix!G440+Missing_Matrix!H440+Missing_Matrix!J440+Missing_Matrix!K440+Missing_Matrix!L440+Missing_Matrix!M440+Missing_Matrix!U440=0,"keep","drop")</f>
        <v>keep</v>
      </c>
    </row>
    <row r="441" customFormat="false" ht="15" hidden="false" customHeight="false" outlineLevel="0" collapsed="false">
      <c r="A441" s="2" t="str">
        <f aca="false">Clean!A441</f>
        <v>CL00440</v>
      </c>
      <c r="B441" s="3" t="n">
        <f aca="false">Clean!B441</f>
        <v>51</v>
      </c>
      <c r="C441" s="3" t="n">
        <f aca="false">IF(B441="",Strategies!$B$5,B441)</f>
        <v>51</v>
      </c>
      <c r="D441" s="3" t="n">
        <f aca="false">IF(B441="",1,0)</f>
        <v>0</v>
      </c>
      <c r="E441" s="2" t="str">
        <f aca="false">Clean!E441</f>
        <v>Manual worker</v>
      </c>
      <c r="F441" s="2" t="str">
        <f aca="false">IF(E441="","Unknown",E441)</f>
        <v>Manual worker</v>
      </c>
      <c r="G441" s="4" t="n">
        <f aca="false">Clean!G441</f>
        <v>23200</v>
      </c>
      <c r="H441" s="4" t="n">
        <f aca="false">IF(G441="",Strategies!$B$7,G441)</f>
        <v>23200</v>
      </c>
      <c r="I441" s="4" t="n">
        <f aca="false">IF(G441="",Strategies!$B$8,G441)</f>
        <v>23200</v>
      </c>
      <c r="J441" s="4" t="n">
        <f aca="false">IF(G441="",IFERROR(VLOOKUP(E441,Strategies!$A$26:$G$35,7,FALSE()),Strategies!$B$8),G441)</f>
        <v>23200</v>
      </c>
      <c r="K441" s="3" t="n">
        <f aca="false">IF(G441="",1,0)</f>
        <v>0</v>
      </c>
      <c r="L441" s="3" t="n">
        <f aca="false">Clean!H441</f>
        <v>12</v>
      </c>
      <c r="M441" s="5" t="n">
        <f aca="false">Clean!I441</f>
        <v>41535</v>
      </c>
      <c r="N441" s="3" t="n">
        <f aca="false">IF(L441="",IF(M441="",Strategies!$B$6,DATEDIF(M441,DATE(2026,9,13),"y")),L441)</f>
        <v>12</v>
      </c>
      <c r="O441" s="2" t="str">
        <f aca="false">IF(L441&lt;&gt;"","observed",IF(M441&lt;&gt;"","derived from date","median (fallback)"))</f>
        <v>observed</v>
      </c>
      <c r="P441" s="4" t="n">
        <f aca="false">Clean!M441</f>
        <v>46160.69</v>
      </c>
      <c r="Q441" s="4" t="n">
        <f aca="false">IF(P441="",Strategies!$B$9,P441)</f>
        <v>46160.69</v>
      </c>
      <c r="R441" s="3" t="n">
        <f aca="false">IF(P441="",1,0)</f>
        <v>0</v>
      </c>
      <c r="S441" s="3" t="n">
        <f aca="false">Clean!U441</f>
        <v>582</v>
      </c>
      <c r="T441" s="3" t="n">
        <f aca="false">IF(S441="",Strategies!$B$10,S441)</f>
        <v>582</v>
      </c>
      <c r="U441" s="2" t="str">
        <f aca="false">Clean!J441</f>
        <v>Branch</v>
      </c>
      <c r="V441" s="2" t="str">
        <f aca="false">IF(U441="",Strategies!$B$11,U441)</f>
        <v>Branch</v>
      </c>
      <c r="W441" s="2" t="str">
        <f aca="false">IF(U441="","Unknown",U441)</f>
        <v>Branch</v>
      </c>
      <c r="X441" s="4" t="n">
        <f aca="false">Clean!Q441</f>
        <v>3000</v>
      </c>
      <c r="Y441" s="4" t="n">
        <f aca="false">Clean!R441</f>
        <v>1130.08</v>
      </c>
      <c r="Z441" s="4" t="n">
        <f aca="false">IF(X441="",IF(Y441="",0,""),X441)</f>
        <v>3000</v>
      </c>
      <c r="AA441" s="4" t="n">
        <f aca="false">IF(Y441="",IF(X441="",0,IF(X441=0,0,ROUND(X441*Strategies!$B$12,2))),Y441)</f>
        <v>1130.08</v>
      </c>
      <c r="AB441" s="2" t="str">
        <f aca="false">IF(AND(X441="",Y441=""),"no card (structural)",IF(X441="","limit missing – verify",IF(Y441="","spend imputed by ratio","complete")))</f>
        <v>complete</v>
      </c>
      <c r="AC441" s="4" t="n">
        <f aca="false">Clean!S441</f>
        <v>0</v>
      </c>
      <c r="AD441" s="4" t="n">
        <f aca="false">Clean!T441</f>
        <v>0</v>
      </c>
      <c r="AE441" s="4" t="n">
        <f aca="false">IF(AC441="",IF(AD441="",0,""),AC441)</f>
        <v>0</v>
      </c>
      <c r="AF441" s="4" t="n">
        <f aca="false">IF(AD441="",IF(AC441="",0,IF(AC441=0,0,ROUND(AC441*Strategies!$B$13,0))),AD441)</f>
        <v>0</v>
      </c>
      <c r="AG441" s="3" t="n">
        <f aca="false">Clean!V441</f>
        <v>0</v>
      </c>
      <c r="AH441" s="3" t="n">
        <f aca="false">IF(AG441="",0,AG441)</f>
        <v>0</v>
      </c>
      <c r="AI441" s="3" t="n">
        <f aca="false">IF(AG441="",1,0)</f>
        <v>0</v>
      </c>
      <c r="AJ441" s="3" t="n">
        <f aca="false">Missing_Matrix!W441</f>
        <v>0</v>
      </c>
      <c r="AK441" s="2" t="str">
        <f aca="false">IF(AJ441=0,"keep","drop")</f>
        <v>keep</v>
      </c>
      <c r="AL441" s="2" t="str">
        <f aca="false">IF(Missing_Matrix!B441+Missing_Matrix!G441+Missing_Matrix!H441+Missing_Matrix!J441+Missing_Matrix!K441+Missing_Matrix!L441+Missing_Matrix!M441+Missing_Matrix!U441=0,"keep","drop")</f>
        <v>keep</v>
      </c>
    </row>
    <row r="442" customFormat="false" ht="15" hidden="false" customHeight="false" outlineLevel="0" collapsed="false">
      <c r="A442" s="2" t="str">
        <f aca="false">Clean!A442</f>
        <v>CL00441</v>
      </c>
      <c r="B442" s="3" t="n">
        <f aca="false">Clean!B442</f>
        <v>48</v>
      </c>
      <c r="C442" s="3" t="n">
        <f aca="false">IF(B442="",Strategies!$B$5,B442)</f>
        <v>48</v>
      </c>
      <c r="D442" s="3" t="n">
        <f aca="false">IF(B442="",1,0)</f>
        <v>0</v>
      </c>
      <c r="E442" s="2" t="str">
        <f aca="false">Clean!E442</f>
        <v>Employee</v>
      </c>
      <c r="F442" s="2" t="str">
        <f aca="false">IF(E442="","Unknown",E442)</f>
        <v>Employee</v>
      </c>
      <c r="G442" s="4" t="n">
        <f aca="false">Clean!G442</f>
        <v>24200</v>
      </c>
      <c r="H442" s="4" t="n">
        <f aca="false">IF(G442="",Strategies!$B$7,G442)</f>
        <v>24200</v>
      </c>
      <c r="I442" s="4" t="n">
        <f aca="false">IF(G442="",Strategies!$B$8,G442)</f>
        <v>24200</v>
      </c>
      <c r="J442" s="4" t="n">
        <f aca="false">IF(G442="",IFERROR(VLOOKUP(E442,Strategies!$A$26:$G$35,7,FALSE()),Strategies!$B$8),G442)</f>
        <v>24200</v>
      </c>
      <c r="K442" s="3" t="n">
        <f aca="false">IF(G442="",1,0)</f>
        <v>0</v>
      </c>
      <c r="L442" s="3" t="n">
        <f aca="false">Clean!H442</f>
        <v>15</v>
      </c>
      <c r="M442" s="5" t="n">
        <f aca="false">Clean!I442</f>
        <v>40784</v>
      </c>
      <c r="N442" s="3" t="n">
        <f aca="false">IF(L442="",IF(M442="",Strategies!$B$6,DATEDIF(M442,DATE(2026,9,13),"y")),L442)</f>
        <v>15</v>
      </c>
      <c r="O442" s="2" t="str">
        <f aca="false">IF(L442&lt;&gt;"","observed",IF(M442&lt;&gt;"","derived from date","median (fallback)"))</f>
        <v>observed</v>
      </c>
      <c r="P442" s="4" t="n">
        <f aca="false">Clean!M442</f>
        <v>21367.68</v>
      </c>
      <c r="Q442" s="4" t="n">
        <f aca="false">IF(P442="",Strategies!$B$9,P442)</f>
        <v>21367.68</v>
      </c>
      <c r="R442" s="3" t="n">
        <f aca="false">IF(P442="",1,0)</f>
        <v>0</v>
      </c>
      <c r="S442" s="3" t="n">
        <f aca="false">Clean!U442</f>
        <v>676</v>
      </c>
      <c r="T442" s="3" t="n">
        <f aca="false">IF(S442="",Strategies!$B$10,S442)</f>
        <v>676</v>
      </c>
      <c r="U442" s="2" t="str">
        <f aca="false">Clean!J442</f>
        <v>Online Banking</v>
      </c>
      <c r="V442" s="2" t="str">
        <f aca="false">IF(U442="",Strategies!$B$11,U442)</f>
        <v>Online Banking</v>
      </c>
      <c r="W442" s="2" t="str">
        <f aca="false">IF(U442="","Unknown",U442)</f>
        <v>Online Banking</v>
      </c>
      <c r="X442" s="4" t="n">
        <f aca="false">Clean!Q442</f>
        <v>5500</v>
      </c>
      <c r="Y442" s="4" t="n">
        <f aca="false">Clean!R442</f>
        <v>1443.19</v>
      </c>
      <c r="Z442" s="4" t="n">
        <f aca="false">IF(X442="",IF(Y442="",0,""),X442)</f>
        <v>5500</v>
      </c>
      <c r="AA442" s="4" t="n">
        <f aca="false">IF(Y442="",IF(X442="",0,IF(X442=0,0,ROUND(X442*Strategies!$B$12,2))),Y442)</f>
        <v>1443.19</v>
      </c>
      <c r="AB442" s="2" t="str">
        <f aca="false">IF(AND(X442="",Y442=""),"no card (structural)",IF(X442="","limit missing – verify",IF(Y442="","spend imputed by ratio","complete")))</f>
        <v>complete</v>
      </c>
      <c r="AC442" s="4" t="n">
        <f aca="false">Clean!S442</f>
        <v>78000</v>
      </c>
      <c r="AD442" s="4" t="n">
        <f aca="false">Clean!T442</f>
        <v>557</v>
      </c>
      <c r="AE442" s="4" t="n">
        <f aca="false">IF(AC442="",IF(AD442="",0,""),AC442)</f>
        <v>78000</v>
      </c>
      <c r="AF442" s="4" t="n">
        <f aca="false">IF(AD442="",IF(AC442="",0,IF(AC442=0,0,ROUND(AC442*Strategies!$B$13,0))),AD442)</f>
        <v>557</v>
      </c>
      <c r="AG442" s="3" t="n">
        <f aca="false">Clean!V442</f>
        <v>0</v>
      </c>
      <c r="AH442" s="3" t="n">
        <f aca="false">IF(AG442="",0,AG442)</f>
        <v>0</v>
      </c>
      <c r="AI442" s="3" t="n">
        <f aca="false">IF(AG442="",1,0)</f>
        <v>0</v>
      </c>
      <c r="AJ442" s="3" t="n">
        <f aca="false">Missing_Matrix!W442</f>
        <v>0</v>
      </c>
      <c r="AK442" s="2" t="str">
        <f aca="false">IF(AJ442=0,"keep","drop")</f>
        <v>keep</v>
      </c>
      <c r="AL442" s="2" t="str">
        <f aca="false">IF(Missing_Matrix!B442+Missing_Matrix!G442+Missing_Matrix!H442+Missing_Matrix!J442+Missing_Matrix!K442+Missing_Matrix!L442+Missing_Matrix!M442+Missing_Matrix!U442=0,"keep","drop")</f>
        <v>keep</v>
      </c>
    </row>
    <row r="443" customFormat="false" ht="15" hidden="false" customHeight="false" outlineLevel="0" collapsed="false">
      <c r="A443" s="2" t="str">
        <f aca="false">Clean!A443</f>
        <v>CL00442</v>
      </c>
      <c r="B443" s="3" t="n">
        <f aca="false">Clean!B443</f>
        <v>23</v>
      </c>
      <c r="C443" s="3" t="n">
        <f aca="false">IF(B443="",Strategies!$B$5,B443)</f>
        <v>23</v>
      </c>
      <c r="D443" s="3" t="n">
        <f aca="false">IF(B443="",1,0)</f>
        <v>0</v>
      </c>
      <c r="E443" s="2" t="str">
        <f aca="false">Clean!E443</f>
        <v>Student</v>
      </c>
      <c r="F443" s="2" t="str">
        <f aca="false">IF(E443="","Unknown",E443)</f>
        <v>Student</v>
      </c>
      <c r="G443" s="4" t="n">
        <f aca="false">Clean!G443</f>
        <v>5700</v>
      </c>
      <c r="H443" s="4" t="n">
        <f aca="false">IF(G443="",Strategies!$B$7,G443)</f>
        <v>5700</v>
      </c>
      <c r="I443" s="4" t="n">
        <f aca="false">IF(G443="",Strategies!$B$8,G443)</f>
        <v>5700</v>
      </c>
      <c r="J443" s="4" t="n">
        <f aca="false">IF(G443="",IFERROR(VLOOKUP(E443,Strategies!$A$26:$G$35,7,FALSE()),Strategies!$B$8),G443)</f>
        <v>5700</v>
      </c>
      <c r="K443" s="3" t="n">
        <f aca="false">IF(G443="",1,0)</f>
        <v>0</v>
      </c>
      <c r="L443" s="3" t="n">
        <f aca="false">Clean!H443</f>
        <v>2</v>
      </c>
      <c r="M443" s="5" t="n">
        <f aca="false">Clean!I443</f>
        <v>45286</v>
      </c>
      <c r="N443" s="3" t="n">
        <f aca="false">IF(L443="",IF(M443="",Strategies!$B$6,DATEDIF(M443,DATE(2026,9,13),"y")),L443)</f>
        <v>2</v>
      </c>
      <c r="O443" s="2" t="str">
        <f aca="false">IF(L443&lt;&gt;"","observed",IF(M443&lt;&gt;"","derived from date","median (fallback)"))</f>
        <v>observed</v>
      </c>
      <c r="P443" s="4" t="n">
        <f aca="false">Clean!M443</f>
        <v>0</v>
      </c>
      <c r="Q443" s="4" t="n">
        <f aca="false">IF(P443="",Strategies!$B$9,P443)</f>
        <v>0</v>
      </c>
      <c r="R443" s="3" t="n">
        <f aca="false">IF(P443="",1,0)</f>
        <v>0</v>
      </c>
      <c r="S443" s="3" t="n">
        <f aca="false">Clean!U443</f>
        <v>549</v>
      </c>
      <c r="T443" s="3" t="n">
        <f aca="false">IF(S443="",Strategies!$B$10,S443)</f>
        <v>549</v>
      </c>
      <c r="U443" s="2" t="str">
        <f aca="false">Clean!J443</f>
        <v>App</v>
      </c>
      <c r="V443" s="2" t="str">
        <f aca="false">IF(U443="",Strategies!$B$11,U443)</f>
        <v>App</v>
      </c>
      <c r="W443" s="2" t="str">
        <f aca="false">IF(U443="","Unknown",U443)</f>
        <v>App</v>
      </c>
      <c r="X443" s="4" t="n">
        <f aca="false">Clean!Q443</f>
        <v>500</v>
      </c>
      <c r="Y443" s="4" t="n">
        <f aca="false">Clean!R443</f>
        <v>71.21</v>
      </c>
      <c r="Z443" s="4" t="n">
        <f aca="false">IF(X443="",IF(Y443="",0,""),X443)</f>
        <v>500</v>
      </c>
      <c r="AA443" s="4" t="n">
        <f aca="false">IF(Y443="",IF(X443="",0,IF(X443=0,0,ROUND(X443*Strategies!$B$12,2))),Y443)</f>
        <v>71.21</v>
      </c>
      <c r="AB443" s="2" t="str">
        <f aca="false">IF(AND(X443="",Y443=""),"no card (structural)",IF(X443="","limit missing – verify",IF(Y443="","spend imputed by ratio","complete")))</f>
        <v>complete</v>
      </c>
      <c r="AC443" s="4" t="n">
        <f aca="false">Clean!S443</f>
        <v>0</v>
      </c>
      <c r="AD443" s="4" t="n">
        <f aca="false">Clean!T443</f>
        <v>0</v>
      </c>
      <c r="AE443" s="4" t="n">
        <f aca="false">IF(AC443="",IF(AD443="",0,""),AC443)</f>
        <v>0</v>
      </c>
      <c r="AF443" s="4" t="n">
        <f aca="false">IF(AD443="",IF(AC443="",0,IF(AC443=0,0,ROUND(AC443*Strategies!$B$13,0))),AD443)</f>
        <v>0</v>
      </c>
      <c r="AG443" s="3" t="n">
        <f aca="false">Clean!V443</f>
        <v>0</v>
      </c>
      <c r="AH443" s="3" t="n">
        <f aca="false">IF(AG443="",0,AG443)</f>
        <v>0</v>
      </c>
      <c r="AI443" s="3" t="n">
        <f aca="false">IF(AG443="",1,0)</f>
        <v>0</v>
      </c>
      <c r="AJ443" s="3" t="n">
        <f aca="false">Missing_Matrix!W443</f>
        <v>0</v>
      </c>
      <c r="AK443" s="2" t="str">
        <f aca="false">IF(AJ443=0,"keep","drop")</f>
        <v>keep</v>
      </c>
      <c r="AL443" s="2" t="str">
        <f aca="false">IF(Missing_Matrix!B443+Missing_Matrix!G443+Missing_Matrix!H443+Missing_Matrix!J443+Missing_Matrix!K443+Missing_Matrix!L443+Missing_Matrix!M443+Missing_Matrix!U443=0,"keep","drop")</f>
        <v>keep</v>
      </c>
    </row>
    <row r="444" customFormat="false" ht="15" hidden="false" customHeight="false" outlineLevel="0" collapsed="false">
      <c r="A444" s="2" t="str">
        <f aca="false">Clean!A444</f>
        <v>CL00443</v>
      </c>
      <c r="B444" s="3" t="n">
        <f aca="false">Clean!B444</f>
        <v>71</v>
      </c>
      <c r="C444" s="3" t="n">
        <f aca="false">IF(B444="",Strategies!$B$5,B444)</f>
        <v>71</v>
      </c>
      <c r="D444" s="3" t="n">
        <f aca="false">IF(B444="",1,0)</f>
        <v>0</v>
      </c>
      <c r="E444" s="2" t="str">
        <f aca="false">Clean!E444</f>
        <v>Retired</v>
      </c>
      <c r="F444" s="2" t="str">
        <f aca="false">IF(E444="","Unknown",E444)</f>
        <v>Retired</v>
      </c>
      <c r="G444" s="4" t="n">
        <f aca="false">Clean!G444</f>
        <v>19200</v>
      </c>
      <c r="H444" s="4" t="n">
        <f aca="false">IF(G444="",Strategies!$B$7,G444)</f>
        <v>19200</v>
      </c>
      <c r="I444" s="4" t="n">
        <f aca="false">IF(G444="",Strategies!$B$8,G444)</f>
        <v>19200</v>
      </c>
      <c r="J444" s="4" t="n">
        <f aca="false">IF(G444="",IFERROR(VLOOKUP(E444,Strategies!$A$26:$G$35,7,FALSE()),Strategies!$B$8),G444)</f>
        <v>19200</v>
      </c>
      <c r="K444" s="3" t="n">
        <f aca="false">IF(G444="",1,0)</f>
        <v>0</v>
      </c>
      <c r="L444" s="3" t="n">
        <f aca="false">Clean!H444</f>
        <v>10</v>
      </c>
      <c r="M444" s="5" t="n">
        <f aca="false">Clean!I444</f>
        <v>42493</v>
      </c>
      <c r="N444" s="3" t="n">
        <f aca="false">IF(L444="",IF(M444="",Strategies!$B$6,DATEDIF(M444,DATE(2026,9,13),"y")),L444)</f>
        <v>10</v>
      </c>
      <c r="O444" s="2" t="str">
        <f aca="false">IF(L444&lt;&gt;"","observed",IF(M444&lt;&gt;"","derived from date","median (fallback)"))</f>
        <v>observed</v>
      </c>
      <c r="P444" s="4" t="n">
        <f aca="false">Clean!M444</f>
        <v>17429.74</v>
      </c>
      <c r="Q444" s="4" t="n">
        <f aca="false">IF(P444="",Strategies!$B$9,P444)</f>
        <v>17429.74</v>
      </c>
      <c r="R444" s="3" t="n">
        <f aca="false">IF(P444="",1,0)</f>
        <v>0</v>
      </c>
      <c r="S444" s="3" t="n">
        <f aca="false">Clean!U444</f>
        <v>636</v>
      </c>
      <c r="T444" s="3" t="n">
        <f aca="false">IF(S444="",Strategies!$B$10,S444)</f>
        <v>636</v>
      </c>
      <c r="U444" s="2" t="str">
        <f aca="false">Clean!J444</f>
        <v>Branch</v>
      </c>
      <c r="V444" s="2" t="str">
        <f aca="false">IF(U444="",Strategies!$B$11,U444)</f>
        <v>Branch</v>
      </c>
      <c r="W444" s="2" t="str">
        <f aca="false">IF(U444="","Unknown",U444)</f>
        <v>Branch</v>
      </c>
      <c r="X444" s="4" t="n">
        <f aca="false">Clean!Q444</f>
        <v>2000</v>
      </c>
      <c r="Y444" s="4" t="n">
        <f aca="false">Clean!R444</f>
        <v>394.54</v>
      </c>
      <c r="Z444" s="4" t="n">
        <f aca="false">IF(X444="",IF(Y444="",0,""),X444)</f>
        <v>2000</v>
      </c>
      <c r="AA444" s="4" t="n">
        <f aca="false">IF(Y444="",IF(X444="",0,IF(X444=0,0,ROUND(X444*Strategies!$B$12,2))),Y444)</f>
        <v>394.54</v>
      </c>
      <c r="AB444" s="2" t="str">
        <f aca="false">IF(AND(X444="",Y444=""),"no card (structural)",IF(X444="","limit missing – verify",IF(Y444="","spend imputed by ratio","complete")))</f>
        <v>complete</v>
      </c>
      <c r="AC444" s="4" t="n">
        <f aca="false">Clean!S444</f>
        <v>0</v>
      </c>
      <c r="AD444" s="4" t="n">
        <f aca="false">Clean!T444</f>
        <v>0</v>
      </c>
      <c r="AE444" s="4" t="n">
        <f aca="false">IF(AC444="",IF(AD444="",0,""),AC444)</f>
        <v>0</v>
      </c>
      <c r="AF444" s="4" t="n">
        <f aca="false">IF(AD444="",IF(AC444="",0,IF(AC444=0,0,ROUND(AC444*Strategies!$B$13,0))),AD444)</f>
        <v>0</v>
      </c>
      <c r="AG444" s="3" t="str">
        <f aca="false">Clean!V444</f>
        <v/>
      </c>
      <c r="AH444" s="3" t="n">
        <f aca="false">IF(AG444="",0,AG444)</f>
        <v>0</v>
      </c>
      <c r="AI444" s="3" t="n">
        <f aca="false">IF(AG444="",1,0)</f>
        <v>1</v>
      </c>
      <c r="AJ444" s="3" t="n">
        <f aca="false">Missing_Matrix!W444</f>
        <v>1</v>
      </c>
      <c r="AK444" s="2" t="str">
        <f aca="false">IF(AJ444=0,"keep","drop")</f>
        <v>drop</v>
      </c>
      <c r="AL444" s="2" t="str">
        <f aca="false">IF(Missing_Matrix!B444+Missing_Matrix!G444+Missing_Matrix!H444+Missing_Matrix!J444+Missing_Matrix!K444+Missing_Matrix!L444+Missing_Matrix!M444+Missing_Matrix!U444=0,"keep","drop")</f>
        <v>keep</v>
      </c>
    </row>
    <row r="445" customFormat="false" ht="15" hidden="false" customHeight="false" outlineLevel="0" collapsed="false">
      <c r="A445" s="2" t="str">
        <f aca="false">Clean!A445</f>
        <v>CL00444</v>
      </c>
      <c r="B445" s="3" t="n">
        <f aca="false">Clean!B445</f>
        <v>41</v>
      </c>
      <c r="C445" s="3" t="n">
        <f aca="false">IF(B445="",Strategies!$B$5,B445)</f>
        <v>41</v>
      </c>
      <c r="D445" s="3" t="n">
        <f aca="false">IF(B445="",1,0)</f>
        <v>0</v>
      </c>
      <c r="E445" s="2" t="str">
        <f aca="false">Clean!E445</f>
        <v>Unemployed</v>
      </c>
      <c r="F445" s="2" t="str">
        <f aca="false">IF(E445="","Unknown",E445)</f>
        <v>Unemployed</v>
      </c>
      <c r="G445" s="4" t="n">
        <f aca="false">Clean!G445</f>
        <v>4100</v>
      </c>
      <c r="H445" s="4" t="n">
        <f aca="false">IF(G445="",Strategies!$B$7,G445)</f>
        <v>4100</v>
      </c>
      <c r="I445" s="4" t="n">
        <f aca="false">IF(G445="",Strategies!$B$8,G445)</f>
        <v>4100</v>
      </c>
      <c r="J445" s="4" t="n">
        <f aca="false">IF(G445="",IFERROR(VLOOKUP(E445,Strategies!$A$26:$G$35,7,FALSE()),Strategies!$B$8),G445)</f>
        <v>4100</v>
      </c>
      <c r="K445" s="3" t="n">
        <f aca="false">IF(G445="",1,0)</f>
        <v>0</v>
      </c>
      <c r="L445" s="3" t="n">
        <f aca="false">Clean!H445</f>
        <v>9</v>
      </c>
      <c r="M445" s="5" t="n">
        <f aca="false">Clean!I445</f>
        <v>42834</v>
      </c>
      <c r="N445" s="3" t="n">
        <f aca="false">IF(L445="",IF(M445="",Strategies!$B$6,DATEDIF(M445,DATE(2026,9,13),"y")),L445)</f>
        <v>9</v>
      </c>
      <c r="O445" s="2" t="str">
        <f aca="false">IF(L445&lt;&gt;"","observed",IF(M445&lt;&gt;"","derived from date","median (fallback)"))</f>
        <v>observed</v>
      </c>
      <c r="P445" s="4" t="n">
        <f aca="false">Clean!M445</f>
        <v>2195.26</v>
      </c>
      <c r="Q445" s="4" t="n">
        <f aca="false">IF(P445="",Strategies!$B$9,P445)</f>
        <v>2195.26</v>
      </c>
      <c r="R445" s="3" t="n">
        <f aca="false">IF(P445="",1,0)</f>
        <v>0</v>
      </c>
      <c r="S445" s="3" t="n">
        <f aca="false">Clean!U445</f>
        <v>618</v>
      </c>
      <c r="T445" s="3" t="n">
        <f aca="false">IF(S445="",Strategies!$B$10,S445)</f>
        <v>618</v>
      </c>
      <c r="U445" s="2" t="str">
        <f aca="false">Clean!J445</f>
        <v>App</v>
      </c>
      <c r="V445" s="2" t="str">
        <f aca="false">IF(U445="",Strategies!$B$11,U445)</f>
        <v>App</v>
      </c>
      <c r="W445" s="2" t="str">
        <f aca="false">IF(U445="","Unknown",U445)</f>
        <v>App</v>
      </c>
      <c r="X445" s="4" t="n">
        <f aca="false">Clean!Q445</f>
        <v>500</v>
      </c>
      <c r="Y445" s="4" t="n">
        <f aca="false">Clean!R445</f>
        <v>120.58</v>
      </c>
      <c r="Z445" s="4" t="n">
        <f aca="false">IF(X445="",IF(Y445="",0,""),X445)</f>
        <v>500</v>
      </c>
      <c r="AA445" s="4" t="n">
        <f aca="false">IF(Y445="",IF(X445="",0,IF(X445=0,0,ROUND(X445*Strategies!$B$12,2))),Y445)</f>
        <v>120.58</v>
      </c>
      <c r="AB445" s="2" t="str">
        <f aca="false">IF(AND(X445="",Y445=""),"no card (structural)",IF(X445="","limit missing – verify",IF(Y445="","spend imputed by ratio","complete")))</f>
        <v>complete</v>
      </c>
      <c r="AC445" s="4" t="n">
        <f aca="false">Clean!S445</f>
        <v>0</v>
      </c>
      <c r="AD445" s="4" t="n">
        <f aca="false">Clean!T445</f>
        <v>0</v>
      </c>
      <c r="AE445" s="4" t="n">
        <f aca="false">IF(AC445="",IF(AD445="",0,""),AC445)</f>
        <v>0</v>
      </c>
      <c r="AF445" s="4" t="n">
        <f aca="false">IF(AD445="",IF(AC445="",0,IF(AC445=0,0,ROUND(AC445*Strategies!$B$13,0))),AD445)</f>
        <v>0</v>
      </c>
      <c r="AG445" s="3" t="n">
        <f aca="false">Clean!V445</f>
        <v>0</v>
      </c>
      <c r="AH445" s="3" t="n">
        <f aca="false">IF(AG445="",0,AG445)</f>
        <v>0</v>
      </c>
      <c r="AI445" s="3" t="n">
        <f aca="false">IF(AG445="",1,0)</f>
        <v>0</v>
      </c>
      <c r="AJ445" s="3" t="n">
        <f aca="false">Missing_Matrix!W445</f>
        <v>0</v>
      </c>
      <c r="AK445" s="2" t="str">
        <f aca="false">IF(AJ445=0,"keep","drop")</f>
        <v>keep</v>
      </c>
      <c r="AL445" s="2" t="str">
        <f aca="false">IF(Missing_Matrix!B445+Missing_Matrix!G445+Missing_Matrix!H445+Missing_Matrix!J445+Missing_Matrix!K445+Missing_Matrix!L445+Missing_Matrix!M445+Missing_Matrix!U445=0,"keep","drop")</f>
        <v>keep</v>
      </c>
    </row>
    <row r="446" customFormat="false" ht="15" hidden="false" customHeight="false" outlineLevel="0" collapsed="false">
      <c r="A446" s="2" t="str">
        <f aca="false">Clean!A446</f>
        <v>CL00445</v>
      </c>
      <c r="B446" s="3" t="n">
        <f aca="false">Clean!B446</f>
        <v>52</v>
      </c>
      <c r="C446" s="3" t="n">
        <f aca="false">IF(B446="",Strategies!$B$5,B446)</f>
        <v>52</v>
      </c>
      <c r="D446" s="3" t="n">
        <f aca="false">IF(B446="",1,0)</f>
        <v>0</v>
      </c>
      <c r="E446" s="2" t="str">
        <f aca="false">Clean!E446</f>
        <v>Business owner</v>
      </c>
      <c r="F446" s="2" t="str">
        <f aca="false">IF(E446="","Unknown",E446)</f>
        <v>Business owner</v>
      </c>
      <c r="G446" s="4" t="n">
        <f aca="false">Clean!G446</f>
        <v>75900</v>
      </c>
      <c r="H446" s="4" t="n">
        <f aca="false">IF(G446="",Strategies!$B$7,G446)</f>
        <v>75900</v>
      </c>
      <c r="I446" s="4" t="n">
        <f aca="false">IF(G446="",Strategies!$B$8,G446)</f>
        <v>75900</v>
      </c>
      <c r="J446" s="4" t="n">
        <f aca="false">IF(G446="",IFERROR(VLOOKUP(E446,Strategies!$A$26:$G$35,7,FALSE()),Strategies!$B$8),G446)</f>
        <v>75900</v>
      </c>
      <c r="K446" s="3" t="n">
        <f aca="false">IF(G446="",1,0)</f>
        <v>0</v>
      </c>
      <c r="L446" s="3" t="n">
        <f aca="false">Clean!H446</f>
        <v>8</v>
      </c>
      <c r="M446" s="5" t="n">
        <f aca="false">Clean!I446</f>
        <v>43269</v>
      </c>
      <c r="N446" s="3" t="n">
        <f aca="false">IF(L446="",IF(M446="",Strategies!$B$6,DATEDIF(M446,DATE(2026,9,13),"y")),L446)</f>
        <v>8</v>
      </c>
      <c r="O446" s="2" t="str">
        <f aca="false">IF(L446&lt;&gt;"","observed",IF(M446&lt;&gt;"","derived from date","median (fallback)"))</f>
        <v>observed</v>
      </c>
      <c r="P446" s="4" t="n">
        <f aca="false">Clean!M446</f>
        <v>0</v>
      </c>
      <c r="Q446" s="4" t="n">
        <f aca="false">IF(P446="",Strategies!$B$9,P446)</f>
        <v>0</v>
      </c>
      <c r="R446" s="3" t="n">
        <f aca="false">IF(P446="",1,0)</f>
        <v>0</v>
      </c>
      <c r="S446" s="3" t="n">
        <f aca="false">Clean!U446</f>
        <v>701</v>
      </c>
      <c r="T446" s="3" t="n">
        <f aca="false">IF(S446="",Strategies!$B$10,S446)</f>
        <v>701</v>
      </c>
      <c r="U446" s="2" t="str">
        <f aca="false">Clean!J446</f>
        <v>App</v>
      </c>
      <c r="V446" s="2" t="str">
        <f aca="false">IF(U446="",Strategies!$B$11,U446)</f>
        <v>App</v>
      </c>
      <c r="W446" s="2" t="str">
        <f aca="false">IF(U446="","Unknown",U446)</f>
        <v>App</v>
      </c>
      <c r="X446" s="4" t="n">
        <f aca="false">Clean!Q446</f>
        <v>15000</v>
      </c>
      <c r="Y446" s="4" t="n">
        <f aca="false">Clean!R446</f>
        <v>1275</v>
      </c>
      <c r="Z446" s="4" t="n">
        <f aca="false">IF(X446="",IF(Y446="",0,""),X446)</f>
        <v>15000</v>
      </c>
      <c r="AA446" s="4" t="n">
        <f aca="false">IF(Y446="",IF(X446="",0,IF(X446=0,0,ROUND(X446*Strategies!$B$12,2))),Y446)</f>
        <v>1275</v>
      </c>
      <c r="AB446" s="2" t="str">
        <f aca="false">IF(AND(X446="",Y446=""),"no card (structural)",IF(X446="","limit missing – verify",IF(Y446="","spend imputed by ratio","complete")))</f>
        <v>complete</v>
      </c>
      <c r="AC446" s="4" t="str">
        <f aca="false">Clean!S446</f>
        <v/>
      </c>
      <c r="AD446" s="4" t="str">
        <f aca="false">Clean!T446</f>
        <v/>
      </c>
      <c r="AE446" s="4" t="n">
        <f aca="false">IF(AC446="",IF(AD446="",0,""),AC446)</f>
        <v>0</v>
      </c>
      <c r="AF446" s="4" t="n">
        <f aca="false">IF(AD446="",IF(AC446="",0,IF(AC446=0,0,ROUND(AC446*Strategies!$B$13,0))),AD446)</f>
        <v>0</v>
      </c>
      <c r="AG446" s="3" t="n">
        <f aca="false">Clean!V446</f>
        <v>0</v>
      </c>
      <c r="AH446" s="3" t="n">
        <f aca="false">IF(AG446="",0,AG446)</f>
        <v>0</v>
      </c>
      <c r="AI446" s="3" t="n">
        <f aca="false">IF(AG446="",1,0)</f>
        <v>0</v>
      </c>
      <c r="AJ446" s="3" t="n">
        <f aca="false">Missing_Matrix!W446</f>
        <v>2</v>
      </c>
      <c r="AK446" s="2" t="str">
        <f aca="false">IF(AJ446=0,"keep","drop")</f>
        <v>drop</v>
      </c>
      <c r="AL446" s="2" t="str">
        <f aca="false">IF(Missing_Matrix!B446+Missing_Matrix!G446+Missing_Matrix!H446+Missing_Matrix!J446+Missing_Matrix!K446+Missing_Matrix!L446+Missing_Matrix!M446+Missing_Matrix!U446=0,"keep","drop")</f>
        <v>keep</v>
      </c>
    </row>
    <row r="447" customFormat="false" ht="15" hidden="false" customHeight="false" outlineLevel="0" collapsed="false">
      <c r="A447" s="2" t="str">
        <f aca="false">Clean!A447</f>
        <v>CL00446</v>
      </c>
      <c r="B447" s="3" t="n">
        <f aca="false">Clean!B447</f>
        <v>46</v>
      </c>
      <c r="C447" s="3" t="n">
        <f aca="false">IF(B447="",Strategies!$B$5,B447)</f>
        <v>46</v>
      </c>
      <c r="D447" s="3" t="n">
        <f aca="false">IF(B447="",1,0)</f>
        <v>0</v>
      </c>
      <c r="E447" s="2" t="str">
        <f aca="false">Clean!E447</f>
        <v>Self-employed</v>
      </c>
      <c r="F447" s="2" t="str">
        <f aca="false">IF(E447="","Unknown",E447)</f>
        <v>Self-employed</v>
      </c>
      <c r="G447" s="4" t="n">
        <f aca="false">Clean!G447</f>
        <v>108300</v>
      </c>
      <c r="H447" s="4" t="n">
        <f aca="false">IF(G447="",Strategies!$B$7,G447)</f>
        <v>108300</v>
      </c>
      <c r="I447" s="4" t="n">
        <f aca="false">IF(G447="",Strategies!$B$8,G447)</f>
        <v>108300</v>
      </c>
      <c r="J447" s="4" t="n">
        <f aca="false">IF(G447="",IFERROR(VLOOKUP(E447,Strategies!$A$26:$G$35,7,FALSE()),Strategies!$B$8),G447)</f>
        <v>108300</v>
      </c>
      <c r="K447" s="3" t="n">
        <f aca="false">IF(G447="",1,0)</f>
        <v>0</v>
      </c>
      <c r="L447" s="3" t="n">
        <f aca="false">Clean!H447</f>
        <v>9</v>
      </c>
      <c r="M447" s="5" t="n">
        <f aca="false">Clean!I447</f>
        <v>42977</v>
      </c>
      <c r="N447" s="3" t="n">
        <f aca="false">IF(L447="",IF(M447="",Strategies!$B$6,DATEDIF(M447,DATE(2026,9,13),"y")),L447)</f>
        <v>9</v>
      </c>
      <c r="O447" s="2" t="str">
        <f aca="false">IF(L447&lt;&gt;"","observed",IF(M447&lt;&gt;"","derived from date","median (fallback)"))</f>
        <v>observed</v>
      </c>
      <c r="P447" s="4" t="n">
        <f aca="false">Clean!M447</f>
        <v>87789.43</v>
      </c>
      <c r="Q447" s="4" t="n">
        <f aca="false">IF(P447="",Strategies!$B$9,P447)</f>
        <v>87789.43</v>
      </c>
      <c r="R447" s="3" t="n">
        <f aca="false">IF(P447="",1,0)</f>
        <v>0</v>
      </c>
      <c r="S447" s="3" t="n">
        <f aca="false">Clean!U447</f>
        <v>703</v>
      </c>
      <c r="T447" s="3" t="n">
        <f aca="false">IF(S447="",Strategies!$B$10,S447)</f>
        <v>703</v>
      </c>
      <c r="U447" s="2" t="str">
        <f aca="false">Clean!J447</f>
        <v>App</v>
      </c>
      <c r="V447" s="2" t="str">
        <f aca="false">IF(U447="",Strategies!$B$11,U447)</f>
        <v>App</v>
      </c>
      <c r="W447" s="2" t="str">
        <f aca="false">IF(U447="","Unknown",U447)</f>
        <v>App</v>
      </c>
      <c r="X447" s="4" t="n">
        <f aca="false">Clean!Q447</f>
        <v>0</v>
      </c>
      <c r="Y447" s="4" t="n">
        <f aca="false">Clean!R447</f>
        <v>0</v>
      </c>
      <c r="Z447" s="4" t="n">
        <f aca="false">IF(X447="",IF(Y447="",0,""),X447)</f>
        <v>0</v>
      </c>
      <c r="AA447" s="4" t="n">
        <f aca="false">IF(Y447="",IF(X447="",0,IF(X447=0,0,ROUND(X447*Strategies!$B$12,2))),Y447)</f>
        <v>0</v>
      </c>
      <c r="AB447" s="2" t="str">
        <f aca="false">IF(AND(X447="",Y447=""),"no card (structural)",IF(X447="","limit missing – verify",IF(Y447="","spend imputed by ratio","complete")))</f>
        <v>complete</v>
      </c>
      <c r="AC447" s="4" t="n">
        <f aca="false">Clean!S447</f>
        <v>221000</v>
      </c>
      <c r="AD447" s="4" t="n">
        <f aca="false">Clean!T447</f>
        <v>1459</v>
      </c>
      <c r="AE447" s="4" t="n">
        <f aca="false">IF(AC447="",IF(AD447="",0,""),AC447)</f>
        <v>221000</v>
      </c>
      <c r="AF447" s="4" t="n">
        <f aca="false">IF(AD447="",IF(AC447="",0,IF(AC447=0,0,ROUND(AC447*Strategies!$B$13,0))),AD447)</f>
        <v>1459</v>
      </c>
      <c r="AG447" s="3" t="n">
        <f aca="false">Clean!V447</f>
        <v>0</v>
      </c>
      <c r="AH447" s="3" t="n">
        <f aca="false">IF(AG447="",0,AG447)</f>
        <v>0</v>
      </c>
      <c r="AI447" s="3" t="n">
        <f aca="false">IF(AG447="",1,0)</f>
        <v>0</v>
      </c>
      <c r="AJ447" s="3" t="n">
        <f aca="false">Missing_Matrix!W447</f>
        <v>0</v>
      </c>
      <c r="AK447" s="2" t="str">
        <f aca="false">IF(AJ447=0,"keep","drop")</f>
        <v>keep</v>
      </c>
      <c r="AL447" s="2" t="str">
        <f aca="false">IF(Missing_Matrix!B447+Missing_Matrix!G447+Missing_Matrix!H447+Missing_Matrix!J447+Missing_Matrix!K447+Missing_Matrix!L447+Missing_Matrix!M447+Missing_Matrix!U447=0,"keep","drop")</f>
        <v>keep</v>
      </c>
    </row>
    <row r="448" customFormat="false" ht="15" hidden="false" customHeight="false" outlineLevel="0" collapsed="false">
      <c r="A448" s="2" t="str">
        <f aca="false">Clean!A448</f>
        <v>CL00447</v>
      </c>
      <c r="B448" s="3" t="n">
        <f aca="false">Clean!B448</f>
        <v>41</v>
      </c>
      <c r="C448" s="3" t="n">
        <f aca="false">IF(B448="",Strategies!$B$5,B448)</f>
        <v>41</v>
      </c>
      <c r="D448" s="3" t="n">
        <f aca="false">IF(B448="",1,0)</f>
        <v>0</v>
      </c>
      <c r="E448" s="2" t="str">
        <f aca="false">Clean!E448</f>
        <v>Self-employed</v>
      </c>
      <c r="F448" s="2" t="str">
        <f aca="false">IF(E448="","Unknown",E448)</f>
        <v>Self-employed</v>
      </c>
      <c r="G448" s="4" t="str">
        <f aca="false">Clean!G448</f>
        <v/>
      </c>
      <c r="H448" s="4" t="n">
        <f aca="false">IF(G448="",Strategies!$B$7,G448)</f>
        <v>34752</v>
      </c>
      <c r="I448" s="4" t="n">
        <f aca="false">IF(G448="",Strategies!$B$8,G448)</f>
        <v>29500</v>
      </c>
      <c r="J448" s="4" t="n">
        <f aca="false">IF(G448="",IFERROR(VLOOKUP(E448,Strategies!$A$26:$G$35,7,FALSE()),Strategies!$B$8),G448)</f>
        <v>50600</v>
      </c>
      <c r="K448" s="3" t="n">
        <f aca="false">IF(G448="",1,0)</f>
        <v>1</v>
      </c>
      <c r="L448" s="3" t="n">
        <f aca="false">Clean!H448</f>
        <v>7</v>
      </c>
      <c r="M448" s="5" t="n">
        <f aca="false">Clean!I448</f>
        <v>43400</v>
      </c>
      <c r="N448" s="3" t="n">
        <f aca="false">IF(L448="",IF(M448="",Strategies!$B$6,DATEDIF(M448,DATE(2026,9,13),"y")),L448)</f>
        <v>7</v>
      </c>
      <c r="O448" s="2" t="str">
        <f aca="false">IF(L448&lt;&gt;"","observed",IF(M448&lt;&gt;"","derived from date","median (fallback)"))</f>
        <v>observed</v>
      </c>
      <c r="P448" s="4" t="str">
        <f aca="false">Clean!M448</f>
        <v/>
      </c>
      <c r="Q448" s="4" t="n">
        <f aca="false">IF(P448="",Strategies!$B$9,P448)</f>
        <v>10652.68</v>
      </c>
      <c r="R448" s="3" t="n">
        <f aca="false">IF(P448="",1,0)</f>
        <v>1</v>
      </c>
      <c r="S448" s="3" t="n">
        <f aca="false">Clean!U448</f>
        <v>668</v>
      </c>
      <c r="T448" s="3" t="n">
        <f aca="false">IF(S448="",Strategies!$B$10,S448)</f>
        <v>668</v>
      </c>
      <c r="U448" s="2" t="str">
        <f aca="false">Clean!J448</f>
        <v>Online Banking</v>
      </c>
      <c r="V448" s="2" t="str">
        <f aca="false">IF(U448="",Strategies!$B$11,U448)</f>
        <v>Online Banking</v>
      </c>
      <c r="W448" s="2" t="str">
        <f aca="false">IF(U448="","Unknown",U448)</f>
        <v>Online Banking</v>
      </c>
      <c r="X448" s="4" t="n">
        <f aca="false">Clean!Q448</f>
        <v>11000</v>
      </c>
      <c r="Y448" s="4" t="n">
        <f aca="false">Clean!R448</f>
        <v>3192.9</v>
      </c>
      <c r="Z448" s="4" t="n">
        <f aca="false">IF(X448="",IF(Y448="",0,""),X448)</f>
        <v>11000</v>
      </c>
      <c r="AA448" s="4" t="n">
        <f aca="false">IF(Y448="",IF(X448="",0,IF(X448=0,0,ROUND(X448*Strategies!$B$12,2))),Y448)</f>
        <v>3192.9</v>
      </c>
      <c r="AB448" s="2" t="str">
        <f aca="false">IF(AND(X448="",Y448=""),"no card (structural)",IF(X448="","limit missing – verify",IF(Y448="","spend imputed by ratio","complete")))</f>
        <v>complete</v>
      </c>
      <c r="AC448" s="4" t="n">
        <f aca="false">Clean!S448</f>
        <v>268000</v>
      </c>
      <c r="AD448" s="4" t="n">
        <f aca="false">Clean!T448</f>
        <v>1983</v>
      </c>
      <c r="AE448" s="4" t="n">
        <f aca="false">IF(AC448="",IF(AD448="",0,""),AC448)</f>
        <v>268000</v>
      </c>
      <c r="AF448" s="4" t="n">
        <f aca="false">IF(AD448="",IF(AC448="",0,IF(AC448=0,0,ROUND(AC448*Strategies!$B$13,0))),AD448)</f>
        <v>1983</v>
      </c>
      <c r="AG448" s="3" t="n">
        <f aca="false">Clean!V448</f>
        <v>1</v>
      </c>
      <c r="AH448" s="3" t="n">
        <f aca="false">IF(AG448="",0,AG448)</f>
        <v>1</v>
      </c>
      <c r="AI448" s="3" t="n">
        <f aca="false">IF(AG448="",1,0)</f>
        <v>0</v>
      </c>
      <c r="AJ448" s="3" t="n">
        <f aca="false">Missing_Matrix!W448</f>
        <v>2</v>
      </c>
      <c r="AK448" s="2" t="str">
        <f aca="false">IF(AJ448=0,"keep","drop")</f>
        <v>drop</v>
      </c>
      <c r="AL448" s="2" t="str">
        <f aca="false">IF(Missing_Matrix!B448+Missing_Matrix!G448+Missing_Matrix!H448+Missing_Matrix!J448+Missing_Matrix!K448+Missing_Matrix!L448+Missing_Matrix!M448+Missing_Matrix!U448=0,"keep","drop")</f>
        <v>drop</v>
      </c>
    </row>
    <row r="449" customFormat="false" ht="15" hidden="false" customHeight="false" outlineLevel="0" collapsed="false">
      <c r="A449" s="2" t="str">
        <f aca="false">Clean!A449</f>
        <v>CL00448</v>
      </c>
      <c r="B449" s="3" t="n">
        <f aca="false">Clean!B449</f>
        <v>51</v>
      </c>
      <c r="C449" s="3" t="n">
        <f aca="false">IF(B449="",Strategies!$B$5,B449)</f>
        <v>51</v>
      </c>
      <c r="D449" s="3" t="n">
        <f aca="false">IF(B449="",1,0)</f>
        <v>0</v>
      </c>
      <c r="E449" s="2" t="str">
        <f aca="false">Clean!E449</f>
        <v>Employee</v>
      </c>
      <c r="F449" s="2" t="str">
        <f aca="false">IF(E449="","Unknown",E449)</f>
        <v>Employee</v>
      </c>
      <c r="G449" s="4" t="n">
        <f aca="false">Clean!G449</f>
        <v>84200</v>
      </c>
      <c r="H449" s="4" t="n">
        <f aca="false">IF(G449="",Strategies!$B$7,G449)</f>
        <v>84200</v>
      </c>
      <c r="I449" s="4" t="n">
        <f aca="false">IF(G449="",Strategies!$B$8,G449)</f>
        <v>84200</v>
      </c>
      <c r="J449" s="4" t="n">
        <f aca="false">IF(G449="",IFERROR(VLOOKUP(E449,Strategies!$A$26:$G$35,7,FALSE()),Strategies!$B$8),G449)</f>
        <v>84200</v>
      </c>
      <c r="K449" s="3" t="n">
        <f aca="false">IF(G449="",1,0)</f>
        <v>0</v>
      </c>
      <c r="L449" s="3" t="n">
        <f aca="false">Clean!H449</f>
        <v>12</v>
      </c>
      <c r="M449" s="5" t="n">
        <f aca="false">Clean!I449</f>
        <v>41822</v>
      </c>
      <c r="N449" s="3" t="n">
        <f aca="false">IF(L449="",IF(M449="",Strategies!$B$6,DATEDIF(M449,DATE(2026,9,13),"y")),L449)</f>
        <v>12</v>
      </c>
      <c r="O449" s="2" t="str">
        <f aca="false">IF(L449&lt;&gt;"","observed",IF(M449&lt;&gt;"","derived from date","median (fallback)"))</f>
        <v>observed</v>
      </c>
      <c r="P449" s="4" t="str">
        <f aca="false">Clean!M449</f>
        <v/>
      </c>
      <c r="Q449" s="4" t="n">
        <f aca="false">IF(P449="",Strategies!$B$9,P449)</f>
        <v>10652.68</v>
      </c>
      <c r="R449" s="3" t="n">
        <f aca="false">IF(P449="",1,0)</f>
        <v>1</v>
      </c>
      <c r="S449" s="3" t="n">
        <f aca="false">Clean!U449</f>
        <v>701</v>
      </c>
      <c r="T449" s="3" t="n">
        <f aca="false">IF(S449="",Strategies!$B$10,S449)</f>
        <v>701</v>
      </c>
      <c r="U449" s="2" t="str">
        <f aca="false">Clean!J449</f>
        <v>App</v>
      </c>
      <c r="V449" s="2" t="str">
        <f aca="false">IF(U449="",Strategies!$B$11,U449)</f>
        <v>App</v>
      </c>
      <c r="W449" s="2" t="str">
        <f aca="false">IF(U449="","Unknown",U449)</f>
        <v>App</v>
      </c>
      <c r="X449" s="4" t="n">
        <f aca="false">Clean!Q449</f>
        <v>11000</v>
      </c>
      <c r="Y449" s="4" t="n">
        <f aca="false">Clean!R449</f>
        <v>5371.02</v>
      </c>
      <c r="Z449" s="4" t="n">
        <f aca="false">IF(X449="",IF(Y449="",0,""),X449)</f>
        <v>11000</v>
      </c>
      <c r="AA449" s="4" t="n">
        <f aca="false">IF(Y449="",IF(X449="",0,IF(X449=0,0,ROUND(X449*Strategies!$B$12,2))),Y449)</f>
        <v>5371.02</v>
      </c>
      <c r="AB449" s="2" t="str">
        <f aca="false">IF(AND(X449="",Y449=""),"no card (structural)",IF(X449="","limit missing – verify",IF(Y449="","spend imputed by ratio","complete")))</f>
        <v>complete</v>
      </c>
      <c r="AC449" s="4" t="n">
        <f aca="false">Clean!S449</f>
        <v>0</v>
      </c>
      <c r="AD449" s="4" t="n">
        <f aca="false">Clean!T449</f>
        <v>0</v>
      </c>
      <c r="AE449" s="4" t="n">
        <f aca="false">IF(AC449="",IF(AD449="",0,""),AC449)</f>
        <v>0</v>
      </c>
      <c r="AF449" s="4" t="n">
        <f aca="false">IF(AD449="",IF(AC449="",0,IF(AC449=0,0,ROUND(AC449*Strategies!$B$13,0))),AD449)</f>
        <v>0</v>
      </c>
      <c r="AG449" s="3" t="n">
        <f aca="false">Clean!V449</f>
        <v>0</v>
      </c>
      <c r="AH449" s="3" t="n">
        <f aca="false">IF(AG449="",0,AG449)</f>
        <v>0</v>
      </c>
      <c r="AI449" s="3" t="n">
        <f aca="false">IF(AG449="",1,0)</f>
        <v>0</v>
      </c>
      <c r="AJ449" s="3" t="n">
        <f aca="false">Missing_Matrix!W449</f>
        <v>1</v>
      </c>
      <c r="AK449" s="2" t="str">
        <f aca="false">IF(AJ449=0,"keep","drop")</f>
        <v>drop</v>
      </c>
      <c r="AL449" s="2" t="str">
        <f aca="false">IF(Missing_Matrix!B449+Missing_Matrix!G449+Missing_Matrix!H449+Missing_Matrix!J449+Missing_Matrix!K449+Missing_Matrix!L449+Missing_Matrix!M449+Missing_Matrix!U449=0,"keep","drop")</f>
        <v>drop</v>
      </c>
    </row>
    <row r="450" customFormat="false" ht="15" hidden="false" customHeight="false" outlineLevel="0" collapsed="false">
      <c r="A450" s="2" t="str">
        <f aca="false">Clean!A450</f>
        <v>CL00449</v>
      </c>
      <c r="B450" s="3" t="n">
        <f aca="false">Clean!B450</f>
        <v>52</v>
      </c>
      <c r="C450" s="3" t="n">
        <f aca="false">IF(B450="",Strategies!$B$5,B450)</f>
        <v>52</v>
      </c>
      <c r="D450" s="3" t="n">
        <f aca="false">IF(B450="",1,0)</f>
        <v>0</v>
      </c>
      <c r="E450" s="2" t="str">
        <f aca="false">Clean!E450</f>
        <v>Employee</v>
      </c>
      <c r="F450" s="2" t="str">
        <f aca="false">IF(E450="","Unknown",E450)</f>
        <v>Employee</v>
      </c>
      <c r="G450" s="4" t="n">
        <f aca="false">Clean!G450</f>
        <v>20700</v>
      </c>
      <c r="H450" s="4" t="n">
        <f aca="false">IF(G450="",Strategies!$B$7,G450)</f>
        <v>20700</v>
      </c>
      <c r="I450" s="4" t="n">
        <f aca="false">IF(G450="",Strategies!$B$8,G450)</f>
        <v>20700</v>
      </c>
      <c r="J450" s="4" t="n">
        <f aca="false">IF(G450="",IFERROR(VLOOKUP(E450,Strategies!$A$26:$G$35,7,FALSE()),Strategies!$B$8),G450)</f>
        <v>20700</v>
      </c>
      <c r="K450" s="3" t="n">
        <f aca="false">IF(G450="",1,0)</f>
        <v>0</v>
      </c>
      <c r="L450" s="3" t="n">
        <f aca="false">Clean!H450</f>
        <v>9</v>
      </c>
      <c r="M450" s="5" t="n">
        <f aca="false">Clean!I450</f>
        <v>42789</v>
      </c>
      <c r="N450" s="3" t="n">
        <f aca="false">IF(L450="",IF(M450="",Strategies!$B$6,DATEDIF(M450,DATE(2026,9,13),"y")),L450)</f>
        <v>9</v>
      </c>
      <c r="O450" s="2" t="str">
        <f aca="false">IF(L450&lt;&gt;"","observed",IF(M450&lt;&gt;"","derived from date","median (fallback)"))</f>
        <v>observed</v>
      </c>
      <c r="P450" s="4" t="n">
        <f aca="false">Clean!M450</f>
        <v>0</v>
      </c>
      <c r="Q450" s="4" t="n">
        <f aca="false">IF(P450="",Strategies!$B$9,P450)</f>
        <v>0</v>
      </c>
      <c r="R450" s="3" t="n">
        <f aca="false">IF(P450="",1,0)</f>
        <v>0</v>
      </c>
      <c r="S450" s="3" t="n">
        <f aca="false">Clean!U450</f>
        <v>637</v>
      </c>
      <c r="T450" s="3" t="n">
        <f aca="false">IF(S450="",Strategies!$B$10,S450)</f>
        <v>637</v>
      </c>
      <c r="U450" s="2" t="str">
        <f aca="false">Clean!J450</f>
        <v>App</v>
      </c>
      <c r="V450" s="2" t="str">
        <f aca="false">IF(U450="",Strategies!$B$11,U450)</f>
        <v>App</v>
      </c>
      <c r="W450" s="2" t="str">
        <f aca="false">IF(U450="","Unknown",U450)</f>
        <v>App</v>
      </c>
      <c r="X450" s="4" t="n">
        <f aca="false">Clean!Q450</f>
        <v>0</v>
      </c>
      <c r="Y450" s="4" t="n">
        <f aca="false">Clean!R450</f>
        <v>0</v>
      </c>
      <c r="Z450" s="4" t="n">
        <f aca="false">IF(X450="",IF(Y450="",0,""),X450)</f>
        <v>0</v>
      </c>
      <c r="AA450" s="4" t="n">
        <f aca="false">IF(Y450="",IF(X450="",0,IF(X450=0,0,ROUND(X450*Strategies!$B$12,2))),Y450)</f>
        <v>0</v>
      </c>
      <c r="AB450" s="2" t="str">
        <f aca="false">IF(AND(X450="",Y450=""),"no card (structural)",IF(X450="","limit missing – verify",IF(Y450="","spend imputed by ratio","complete")))</f>
        <v>complete</v>
      </c>
      <c r="AC450" s="4" t="str">
        <f aca="false">Clean!S450</f>
        <v/>
      </c>
      <c r="AD450" s="4" t="str">
        <f aca="false">Clean!T450</f>
        <v/>
      </c>
      <c r="AE450" s="4" t="n">
        <f aca="false">IF(AC450="",IF(AD450="",0,""),AC450)</f>
        <v>0</v>
      </c>
      <c r="AF450" s="4" t="n">
        <f aca="false">IF(AD450="",IF(AC450="",0,IF(AC450=0,0,ROUND(AC450*Strategies!$B$13,0))),AD450)</f>
        <v>0</v>
      </c>
      <c r="AG450" s="3" t="str">
        <f aca="false">Clean!V450</f>
        <v/>
      </c>
      <c r="AH450" s="3" t="n">
        <f aca="false">IF(AG450="",0,AG450)</f>
        <v>0</v>
      </c>
      <c r="AI450" s="3" t="n">
        <f aca="false">IF(AG450="",1,0)</f>
        <v>1</v>
      </c>
      <c r="AJ450" s="3" t="n">
        <f aca="false">Missing_Matrix!W450</f>
        <v>3</v>
      </c>
      <c r="AK450" s="2" t="str">
        <f aca="false">IF(AJ450=0,"keep","drop")</f>
        <v>drop</v>
      </c>
      <c r="AL450" s="2" t="str">
        <f aca="false">IF(Missing_Matrix!B450+Missing_Matrix!G450+Missing_Matrix!H450+Missing_Matrix!J450+Missing_Matrix!K450+Missing_Matrix!L450+Missing_Matrix!M450+Missing_Matrix!U450=0,"keep","drop")</f>
        <v>keep</v>
      </c>
    </row>
    <row r="451" customFormat="false" ht="15" hidden="false" customHeight="false" outlineLevel="0" collapsed="false">
      <c r="A451" s="2" t="str">
        <f aca="false">Clean!A451</f>
        <v>CL00450</v>
      </c>
      <c r="B451" s="3" t="n">
        <f aca="false">Clean!B451</f>
        <v>49</v>
      </c>
      <c r="C451" s="3" t="n">
        <f aca="false">IF(B451="",Strategies!$B$5,B451)</f>
        <v>49</v>
      </c>
      <c r="D451" s="3" t="n">
        <f aca="false">IF(B451="",1,0)</f>
        <v>0</v>
      </c>
      <c r="E451" s="2" t="str">
        <f aca="false">Clean!E451</f>
        <v>Employee</v>
      </c>
      <c r="F451" s="2" t="str">
        <f aca="false">IF(E451="","Unknown",E451)</f>
        <v>Employee</v>
      </c>
      <c r="G451" s="4" t="n">
        <f aca="false">Clean!G451</f>
        <v>57000</v>
      </c>
      <c r="H451" s="4" t="n">
        <f aca="false">IF(G451="",Strategies!$B$7,G451)</f>
        <v>57000</v>
      </c>
      <c r="I451" s="4" t="n">
        <f aca="false">IF(G451="",Strategies!$B$8,G451)</f>
        <v>57000</v>
      </c>
      <c r="J451" s="4" t="n">
        <f aca="false">IF(G451="",IFERROR(VLOOKUP(E451,Strategies!$A$26:$G$35,7,FALSE()),Strategies!$B$8),G451)</f>
        <v>57000</v>
      </c>
      <c r="K451" s="3" t="n">
        <f aca="false">IF(G451="",1,0)</f>
        <v>0</v>
      </c>
      <c r="L451" s="3" t="n">
        <f aca="false">Clean!H451</f>
        <v>10</v>
      </c>
      <c r="M451" s="5" t="n">
        <f aca="false">Clean!I451</f>
        <v>42490</v>
      </c>
      <c r="N451" s="3" t="n">
        <f aca="false">IF(L451="",IF(M451="",Strategies!$B$6,DATEDIF(M451,DATE(2026,9,13),"y")),L451)</f>
        <v>10</v>
      </c>
      <c r="O451" s="2" t="str">
        <f aca="false">IF(L451&lt;&gt;"","observed",IF(M451&lt;&gt;"","derived from date","median (fallback)"))</f>
        <v>observed</v>
      </c>
      <c r="P451" s="4" t="n">
        <f aca="false">Clean!M451</f>
        <v>0</v>
      </c>
      <c r="Q451" s="4" t="n">
        <f aca="false">IF(P451="",Strategies!$B$9,P451)</f>
        <v>0</v>
      </c>
      <c r="R451" s="3" t="n">
        <f aca="false">IF(P451="",1,0)</f>
        <v>0</v>
      </c>
      <c r="S451" s="3" t="n">
        <f aca="false">Clean!U451</f>
        <v>645</v>
      </c>
      <c r="T451" s="3" t="n">
        <f aca="false">IF(S451="",Strategies!$B$10,S451)</f>
        <v>645</v>
      </c>
      <c r="U451" s="2" t="str">
        <f aca="false">Clean!J451</f>
        <v>Branch</v>
      </c>
      <c r="V451" s="2" t="str">
        <f aca="false">IF(U451="",Strategies!$B$11,U451)</f>
        <v>Branch</v>
      </c>
      <c r="W451" s="2" t="str">
        <f aca="false">IF(U451="","Unknown",U451)</f>
        <v>Branch</v>
      </c>
      <c r="X451" s="4" t="n">
        <f aca="false">Clean!Q451</f>
        <v>0</v>
      </c>
      <c r="Y451" s="4" t="n">
        <f aca="false">Clean!R451</f>
        <v>0</v>
      </c>
      <c r="Z451" s="4" t="n">
        <f aca="false">IF(X451="",IF(Y451="",0,""),X451)</f>
        <v>0</v>
      </c>
      <c r="AA451" s="4" t="n">
        <f aca="false">IF(Y451="",IF(X451="",0,IF(X451=0,0,ROUND(X451*Strategies!$B$12,2))),Y451)</f>
        <v>0</v>
      </c>
      <c r="AB451" s="2" t="str">
        <f aca="false">IF(AND(X451="",Y451=""),"no card (structural)",IF(X451="","limit missing – verify",IF(Y451="","spend imputed by ratio","complete")))</f>
        <v>complete</v>
      </c>
      <c r="AC451" s="4" t="n">
        <f aca="false">Clean!S451</f>
        <v>247000</v>
      </c>
      <c r="AD451" s="4" t="n">
        <f aca="false">Clean!T451</f>
        <v>1323</v>
      </c>
      <c r="AE451" s="4" t="n">
        <f aca="false">IF(AC451="",IF(AD451="",0,""),AC451)</f>
        <v>247000</v>
      </c>
      <c r="AF451" s="4" t="n">
        <f aca="false">IF(AD451="",IF(AC451="",0,IF(AC451=0,0,ROUND(AC451*Strategies!$B$13,0))),AD451)</f>
        <v>1323</v>
      </c>
      <c r="AG451" s="3" t="str">
        <f aca="false">Clean!V451</f>
        <v/>
      </c>
      <c r="AH451" s="3" t="n">
        <f aca="false">IF(AG451="",0,AG451)</f>
        <v>0</v>
      </c>
      <c r="AI451" s="3" t="n">
        <f aca="false">IF(AG451="",1,0)</f>
        <v>1</v>
      </c>
      <c r="AJ451" s="3" t="n">
        <f aca="false">Missing_Matrix!W451</f>
        <v>1</v>
      </c>
      <c r="AK451" s="2" t="str">
        <f aca="false">IF(AJ451=0,"keep","drop")</f>
        <v>drop</v>
      </c>
      <c r="AL451" s="2" t="str">
        <f aca="false">IF(Missing_Matrix!B451+Missing_Matrix!G451+Missing_Matrix!H451+Missing_Matrix!J451+Missing_Matrix!K451+Missing_Matrix!L451+Missing_Matrix!M451+Missing_Matrix!U451=0,"keep","drop")</f>
        <v>keep</v>
      </c>
    </row>
    <row r="452" customFormat="false" ht="15" hidden="false" customHeight="false" outlineLevel="0" collapsed="false">
      <c r="A452" s="2" t="str">
        <f aca="false">Clean!A452</f>
        <v>CL00451</v>
      </c>
      <c r="B452" s="3" t="n">
        <f aca="false">Clean!B452</f>
        <v>47</v>
      </c>
      <c r="C452" s="3" t="n">
        <f aca="false">IF(B452="",Strategies!$B$5,B452)</f>
        <v>47</v>
      </c>
      <c r="D452" s="3" t="n">
        <f aca="false">IF(B452="",1,0)</f>
        <v>0</v>
      </c>
      <c r="E452" s="2" t="str">
        <f aca="false">Clean!E452</f>
        <v>Manual worker</v>
      </c>
      <c r="F452" s="2" t="str">
        <f aca="false">IF(E452="","Unknown",E452)</f>
        <v>Manual worker</v>
      </c>
      <c r="G452" s="4" t="n">
        <f aca="false">Clean!G452</f>
        <v>23600</v>
      </c>
      <c r="H452" s="4" t="n">
        <f aca="false">IF(G452="",Strategies!$B$7,G452)</f>
        <v>23600</v>
      </c>
      <c r="I452" s="4" t="n">
        <f aca="false">IF(G452="",Strategies!$B$8,G452)</f>
        <v>23600</v>
      </c>
      <c r="J452" s="4" t="n">
        <f aca="false">IF(G452="",IFERROR(VLOOKUP(E452,Strategies!$A$26:$G$35,7,FALSE()),Strategies!$B$8),G452)</f>
        <v>23600</v>
      </c>
      <c r="K452" s="3" t="n">
        <f aca="false">IF(G452="",1,0)</f>
        <v>0</v>
      </c>
      <c r="L452" s="3" t="n">
        <f aca="false">Clean!H452</f>
        <v>4</v>
      </c>
      <c r="M452" s="5" t="n">
        <f aca="false">Clean!I452</f>
        <v>44636</v>
      </c>
      <c r="N452" s="3" t="n">
        <f aca="false">IF(L452="",IF(M452="",Strategies!$B$6,DATEDIF(M452,DATE(2026,9,13),"y")),L452)</f>
        <v>4</v>
      </c>
      <c r="O452" s="2" t="str">
        <f aca="false">IF(L452&lt;&gt;"","observed",IF(M452&lt;&gt;"","derived from date","median (fallback)"))</f>
        <v>observed</v>
      </c>
      <c r="P452" s="4" t="n">
        <f aca="false">Clean!M452</f>
        <v>0</v>
      </c>
      <c r="Q452" s="4" t="n">
        <f aca="false">IF(P452="",Strategies!$B$9,P452)</f>
        <v>0</v>
      </c>
      <c r="R452" s="3" t="n">
        <f aca="false">IF(P452="",1,0)</f>
        <v>0</v>
      </c>
      <c r="S452" s="3" t="n">
        <f aca="false">Clean!U452</f>
        <v>635</v>
      </c>
      <c r="T452" s="3" t="n">
        <f aca="false">IF(S452="",Strategies!$B$10,S452)</f>
        <v>635</v>
      </c>
      <c r="U452" s="2" t="str">
        <f aca="false">Clean!J452</f>
        <v>App</v>
      </c>
      <c r="V452" s="2" t="str">
        <f aca="false">IF(U452="",Strategies!$B$11,U452)</f>
        <v>App</v>
      </c>
      <c r="W452" s="2" t="str">
        <f aca="false">IF(U452="","Unknown",U452)</f>
        <v>App</v>
      </c>
      <c r="X452" s="4" t="str">
        <f aca="false">Clean!Q452</f>
        <v/>
      </c>
      <c r="Y452" s="4" t="str">
        <f aca="false">Clean!R452</f>
        <v/>
      </c>
      <c r="Z452" s="4" t="n">
        <f aca="false">IF(X452="",IF(Y452="",0,""),X452)</f>
        <v>0</v>
      </c>
      <c r="AA452" s="4" t="n">
        <f aca="false">IF(Y452="",IF(X452="",0,IF(X452=0,0,ROUND(X452*Strategies!$B$12,2))),Y452)</f>
        <v>0</v>
      </c>
      <c r="AB452" s="2" t="str">
        <f aca="false">IF(AND(X452="",Y452=""),"no card (structural)",IF(X452="","limit missing – verify",IF(Y452="","spend imputed by ratio","complete")))</f>
        <v>no card (structural)</v>
      </c>
      <c r="AC452" s="4" t="n">
        <f aca="false">Clean!S452</f>
        <v>76000</v>
      </c>
      <c r="AD452" s="4" t="n">
        <f aca="false">Clean!T452</f>
        <v>424</v>
      </c>
      <c r="AE452" s="4" t="n">
        <f aca="false">IF(AC452="",IF(AD452="",0,""),AC452)</f>
        <v>76000</v>
      </c>
      <c r="AF452" s="4" t="n">
        <f aca="false">IF(AD452="",IF(AC452="",0,IF(AC452=0,0,ROUND(AC452*Strategies!$B$13,0))),AD452)</f>
        <v>424</v>
      </c>
      <c r="AG452" s="3" t="n">
        <f aca="false">Clean!V452</f>
        <v>0</v>
      </c>
      <c r="AH452" s="3" t="n">
        <f aca="false">IF(AG452="",0,AG452)</f>
        <v>0</v>
      </c>
      <c r="AI452" s="3" t="n">
        <f aca="false">IF(AG452="",1,0)</f>
        <v>0</v>
      </c>
      <c r="AJ452" s="3" t="n">
        <f aca="false">Missing_Matrix!W452</f>
        <v>2</v>
      </c>
      <c r="AK452" s="2" t="str">
        <f aca="false">IF(AJ452=0,"keep","drop")</f>
        <v>drop</v>
      </c>
      <c r="AL452" s="2" t="str">
        <f aca="false">IF(Missing_Matrix!B452+Missing_Matrix!G452+Missing_Matrix!H452+Missing_Matrix!J452+Missing_Matrix!K452+Missing_Matrix!L452+Missing_Matrix!M452+Missing_Matrix!U452=0,"keep","drop")</f>
        <v>keep</v>
      </c>
    </row>
    <row r="453" customFormat="false" ht="15" hidden="false" customHeight="false" outlineLevel="0" collapsed="false">
      <c r="A453" s="2" t="str">
        <f aca="false">Clean!A453</f>
        <v>CL00452</v>
      </c>
      <c r="B453" s="3" t="n">
        <f aca="false">Clean!B453</f>
        <v>50</v>
      </c>
      <c r="C453" s="3" t="n">
        <f aca="false">IF(B453="",Strategies!$B$5,B453)</f>
        <v>50</v>
      </c>
      <c r="D453" s="3" t="n">
        <f aca="false">IF(B453="",1,0)</f>
        <v>0</v>
      </c>
      <c r="E453" s="2" t="str">
        <f aca="false">Clean!E453</f>
        <v>Unemployed</v>
      </c>
      <c r="F453" s="2" t="str">
        <f aca="false">IF(E453="","Unknown",E453)</f>
        <v>Unemployed</v>
      </c>
      <c r="G453" s="4" t="n">
        <f aca="false">Clean!G453</f>
        <v>3200</v>
      </c>
      <c r="H453" s="4" t="n">
        <f aca="false">IF(G453="",Strategies!$B$7,G453)</f>
        <v>3200</v>
      </c>
      <c r="I453" s="4" t="n">
        <f aca="false">IF(G453="",Strategies!$B$8,G453)</f>
        <v>3200</v>
      </c>
      <c r="J453" s="4" t="n">
        <f aca="false">IF(G453="",IFERROR(VLOOKUP(E453,Strategies!$A$26:$G$35,7,FALSE()),Strategies!$B$8),G453)</f>
        <v>3200</v>
      </c>
      <c r="K453" s="3" t="n">
        <f aca="false">IF(G453="",1,0)</f>
        <v>0</v>
      </c>
      <c r="L453" s="3" t="n">
        <f aca="false">Clean!H453</f>
        <v>11</v>
      </c>
      <c r="M453" s="5" t="n">
        <f aca="false">Clean!I453</f>
        <v>41927</v>
      </c>
      <c r="N453" s="3" t="n">
        <f aca="false">IF(L453="",IF(M453="",Strategies!$B$6,DATEDIF(M453,DATE(2026,9,13),"y")),L453)</f>
        <v>11</v>
      </c>
      <c r="O453" s="2" t="str">
        <f aca="false">IF(L453&lt;&gt;"","observed",IF(M453&lt;&gt;"","derived from date","median (fallback)"))</f>
        <v>observed</v>
      </c>
      <c r="P453" s="4" t="n">
        <f aca="false">Clean!M453</f>
        <v>5958.57</v>
      </c>
      <c r="Q453" s="4" t="n">
        <f aca="false">IF(P453="",Strategies!$B$9,P453)</f>
        <v>5958.57</v>
      </c>
      <c r="R453" s="3" t="n">
        <f aca="false">IF(P453="",1,0)</f>
        <v>0</v>
      </c>
      <c r="S453" s="3" t="n">
        <f aca="false">Clean!U453</f>
        <v>581</v>
      </c>
      <c r="T453" s="3" t="n">
        <f aca="false">IF(S453="",Strategies!$B$10,S453)</f>
        <v>581</v>
      </c>
      <c r="U453" s="2" t="str">
        <f aca="false">Clean!J453</f>
        <v>App</v>
      </c>
      <c r="V453" s="2" t="str">
        <f aca="false">IF(U453="",Strategies!$B$11,U453)</f>
        <v>App</v>
      </c>
      <c r="W453" s="2" t="str">
        <f aca="false">IF(U453="","Unknown",U453)</f>
        <v>App</v>
      </c>
      <c r="X453" s="4" t="n">
        <f aca="false">Clean!Q453</f>
        <v>500</v>
      </c>
      <c r="Y453" s="4" t="n">
        <f aca="false">Clean!R453</f>
        <v>21.47</v>
      </c>
      <c r="Z453" s="4" t="n">
        <f aca="false">IF(X453="",IF(Y453="",0,""),X453)</f>
        <v>500</v>
      </c>
      <c r="AA453" s="4" t="n">
        <f aca="false">IF(Y453="",IF(X453="",0,IF(X453=0,0,ROUND(X453*Strategies!$B$12,2))),Y453)</f>
        <v>21.47</v>
      </c>
      <c r="AB453" s="2" t="str">
        <f aca="false">IF(AND(X453="",Y453=""),"no card (structural)",IF(X453="","limit missing – verify",IF(Y453="","spend imputed by ratio","complete")))</f>
        <v>complete</v>
      </c>
      <c r="AC453" s="4" t="n">
        <f aca="false">Clean!S453</f>
        <v>0</v>
      </c>
      <c r="AD453" s="4" t="n">
        <f aca="false">Clean!T453</f>
        <v>0</v>
      </c>
      <c r="AE453" s="4" t="n">
        <f aca="false">IF(AC453="",IF(AD453="",0,""),AC453)</f>
        <v>0</v>
      </c>
      <c r="AF453" s="4" t="n">
        <f aca="false">IF(AD453="",IF(AC453="",0,IF(AC453=0,0,ROUND(AC453*Strategies!$B$13,0))),AD453)</f>
        <v>0</v>
      </c>
      <c r="AG453" s="3" t="n">
        <f aca="false">Clean!V453</f>
        <v>0</v>
      </c>
      <c r="AH453" s="3" t="n">
        <f aca="false">IF(AG453="",0,AG453)</f>
        <v>0</v>
      </c>
      <c r="AI453" s="3" t="n">
        <f aca="false">IF(AG453="",1,0)</f>
        <v>0</v>
      </c>
      <c r="AJ453" s="3" t="n">
        <f aca="false">Missing_Matrix!W453</f>
        <v>0</v>
      </c>
      <c r="AK453" s="2" t="str">
        <f aca="false">IF(AJ453=0,"keep","drop")</f>
        <v>keep</v>
      </c>
      <c r="AL453" s="2" t="str">
        <f aca="false">IF(Missing_Matrix!B453+Missing_Matrix!G453+Missing_Matrix!H453+Missing_Matrix!J453+Missing_Matrix!K453+Missing_Matrix!L453+Missing_Matrix!M453+Missing_Matrix!U453=0,"keep","drop")</f>
        <v>keep</v>
      </c>
    </row>
    <row r="454" customFormat="false" ht="15" hidden="false" customHeight="false" outlineLevel="0" collapsed="false">
      <c r="A454" s="2" t="str">
        <f aca="false">Clean!A454</f>
        <v>CL00453</v>
      </c>
      <c r="B454" s="3" t="n">
        <f aca="false">Clean!B454</f>
        <v>43</v>
      </c>
      <c r="C454" s="3" t="n">
        <f aca="false">IF(B454="",Strategies!$B$5,B454)</f>
        <v>43</v>
      </c>
      <c r="D454" s="3" t="n">
        <f aca="false">IF(B454="",1,0)</f>
        <v>0</v>
      </c>
      <c r="E454" s="2" t="str">
        <f aca="false">Clean!E454</f>
        <v>Manual worker</v>
      </c>
      <c r="F454" s="2" t="str">
        <f aca="false">IF(E454="","Unknown",E454)</f>
        <v>Manual worker</v>
      </c>
      <c r="G454" s="4" t="n">
        <f aca="false">Clean!G454</f>
        <v>35500</v>
      </c>
      <c r="H454" s="4" t="n">
        <f aca="false">IF(G454="",Strategies!$B$7,G454)</f>
        <v>35500</v>
      </c>
      <c r="I454" s="4" t="n">
        <f aca="false">IF(G454="",Strategies!$B$8,G454)</f>
        <v>35500</v>
      </c>
      <c r="J454" s="4" t="n">
        <f aca="false">IF(G454="",IFERROR(VLOOKUP(E454,Strategies!$A$26:$G$35,7,FALSE()),Strategies!$B$8),G454)</f>
        <v>35500</v>
      </c>
      <c r="K454" s="3" t="n">
        <f aca="false">IF(G454="",1,0)</f>
        <v>0</v>
      </c>
      <c r="L454" s="3" t="n">
        <f aca="false">Clean!H454</f>
        <v>8</v>
      </c>
      <c r="M454" s="5" t="n">
        <f aca="false">Clean!I454</f>
        <v>43202</v>
      </c>
      <c r="N454" s="3" t="n">
        <f aca="false">IF(L454="",IF(M454="",Strategies!$B$6,DATEDIF(M454,DATE(2026,9,13),"y")),L454)</f>
        <v>8</v>
      </c>
      <c r="O454" s="2" t="str">
        <f aca="false">IF(L454&lt;&gt;"","observed",IF(M454&lt;&gt;"","derived from date","median (fallback)"))</f>
        <v>observed</v>
      </c>
      <c r="P454" s="4" t="n">
        <f aca="false">Clean!M454</f>
        <v>33237.21</v>
      </c>
      <c r="Q454" s="4" t="n">
        <f aca="false">IF(P454="",Strategies!$B$9,P454)</f>
        <v>33237.21</v>
      </c>
      <c r="R454" s="3" t="n">
        <f aca="false">IF(P454="",1,0)</f>
        <v>0</v>
      </c>
      <c r="S454" s="3" t="n">
        <f aca="false">Clean!U454</f>
        <v>596</v>
      </c>
      <c r="T454" s="3" t="n">
        <f aca="false">IF(S454="",Strategies!$B$10,S454)</f>
        <v>596</v>
      </c>
      <c r="U454" s="2" t="str">
        <f aca="false">Clean!J454</f>
        <v>App</v>
      </c>
      <c r="V454" s="2" t="str">
        <f aca="false">IF(U454="",Strategies!$B$11,U454)</f>
        <v>App</v>
      </c>
      <c r="W454" s="2" t="str">
        <f aca="false">IF(U454="","Unknown",U454)</f>
        <v>App</v>
      </c>
      <c r="X454" s="4" t="n">
        <f aca="false">Clean!Q454</f>
        <v>3500</v>
      </c>
      <c r="Y454" s="4" t="n">
        <f aca="false">Clean!R454</f>
        <v>578.15</v>
      </c>
      <c r="Z454" s="4" t="n">
        <f aca="false">IF(X454="",IF(Y454="",0,""),X454)</f>
        <v>3500</v>
      </c>
      <c r="AA454" s="4" t="n">
        <f aca="false">IF(Y454="",IF(X454="",0,IF(X454=0,0,ROUND(X454*Strategies!$B$12,2))),Y454)</f>
        <v>578.15</v>
      </c>
      <c r="AB454" s="2" t="str">
        <f aca="false">IF(AND(X454="",Y454=""),"no card (structural)",IF(X454="","limit missing – verify",IF(Y454="","spend imputed by ratio","complete")))</f>
        <v>complete</v>
      </c>
      <c r="AC454" s="4" t="str">
        <f aca="false">Clean!S454</f>
        <v/>
      </c>
      <c r="AD454" s="4" t="str">
        <f aca="false">Clean!T454</f>
        <v/>
      </c>
      <c r="AE454" s="4" t="n">
        <f aca="false">IF(AC454="",IF(AD454="",0,""),AC454)</f>
        <v>0</v>
      </c>
      <c r="AF454" s="4" t="n">
        <f aca="false">IF(AD454="",IF(AC454="",0,IF(AC454=0,0,ROUND(AC454*Strategies!$B$13,0))),AD454)</f>
        <v>0</v>
      </c>
      <c r="AG454" s="3" t="n">
        <f aca="false">Clean!V454</f>
        <v>0</v>
      </c>
      <c r="AH454" s="3" t="n">
        <f aca="false">IF(AG454="",0,AG454)</f>
        <v>0</v>
      </c>
      <c r="AI454" s="3" t="n">
        <f aca="false">IF(AG454="",1,0)</f>
        <v>0</v>
      </c>
      <c r="AJ454" s="3" t="n">
        <f aca="false">Missing_Matrix!W454</f>
        <v>2</v>
      </c>
      <c r="AK454" s="2" t="str">
        <f aca="false">IF(AJ454=0,"keep","drop")</f>
        <v>drop</v>
      </c>
      <c r="AL454" s="2" t="str">
        <f aca="false">IF(Missing_Matrix!B454+Missing_Matrix!G454+Missing_Matrix!H454+Missing_Matrix!J454+Missing_Matrix!K454+Missing_Matrix!L454+Missing_Matrix!M454+Missing_Matrix!U454=0,"keep","drop")</f>
        <v>keep</v>
      </c>
    </row>
    <row r="455" customFormat="false" ht="15" hidden="false" customHeight="false" outlineLevel="0" collapsed="false">
      <c r="A455" s="2" t="str">
        <f aca="false">Clean!A455</f>
        <v>CL00454</v>
      </c>
      <c r="B455" s="3" t="n">
        <f aca="false">Clean!B455</f>
        <v>18</v>
      </c>
      <c r="C455" s="3" t="n">
        <f aca="false">IF(B455="",Strategies!$B$5,B455)</f>
        <v>18</v>
      </c>
      <c r="D455" s="3" t="n">
        <f aca="false">IF(B455="",1,0)</f>
        <v>0</v>
      </c>
      <c r="E455" s="2" t="str">
        <f aca="false">Clean!E455</f>
        <v>Student</v>
      </c>
      <c r="F455" s="2" t="str">
        <f aca="false">IF(E455="","Unknown",E455)</f>
        <v>Student</v>
      </c>
      <c r="G455" s="4" t="n">
        <f aca="false">Clean!G455</f>
        <v>7100</v>
      </c>
      <c r="H455" s="4" t="n">
        <f aca="false">IF(G455="",Strategies!$B$7,G455)</f>
        <v>7100</v>
      </c>
      <c r="I455" s="4" t="n">
        <f aca="false">IF(G455="",Strategies!$B$8,G455)</f>
        <v>7100</v>
      </c>
      <c r="J455" s="4" t="n">
        <f aca="false">IF(G455="",IFERROR(VLOOKUP(E455,Strategies!$A$26:$G$35,7,FALSE()),Strategies!$B$8),G455)</f>
        <v>7100</v>
      </c>
      <c r="K455" s="3" t="n">
        <f aca="false">IF(G455="",1,0)</f>
        <v>0</v>
      </c>
      <c r="L455" s="3" t="n">
        <f aca="false">Clean!H455</f>
        <v>0</v>
      </c>
      <c r="M455" s="5" t="n">
        <f aca="false">Clean!I455</f>
        <v>45926</v>
      </c>
      <c r="N455" s="3" t="n">
        <f aca="false">IF(L455="",IF(M455="",Strategies!$B$6,DATEDIF(M455,DATE(2026,9,13),"y")),L455)</f>
        <v>0</v>
      </c>
      <c r="O455" s="2" t="str">
        <f aca="false">IF(L455&lt;&gt;"","observed",IF(M455&lt;&gt;"","derived from date","median (fallback)"))</f>
        <v>observed</v>
      </c>
      <c r="P455" s="4" t="n">
        <f aca="false">Clean!M455</f>
        <v>2495.73</v>
      </c>
      <c r="Q455" s="4" t="n">
        <f aca="false">IF(P455="",Strategies!$B$9,P455)</f>
        <v>2495.73</v>
      </c>
      <c r="R455" s="3" t="n">
        <f aca="false">IF(P455="",1,0)</f>
        <v>0</v>
      </c>
      <c r="S455" s="3" t="n">
        <f aca="false">Clean!U455</f>
        <v>515</v>
      </c>
      <c r="T455" s="3" t="n">
        <f aca="false">IF(S455="",Strategies!$B$10,S455)</f>
        <v>515</v>
      </c>
      <c r="U455" s="2" t="str">
        <f aca="false">Clean!J455</f>
        <v>Branch</v>
      </c>
      <c r="V455" s="2" t="str">
        <f aca="false">IF(U455="",Strategies!$B$11,U455)</f>
        <v>Branch</v>
      </c>
      <c r="W455" s="2" t="str">
        <f aca="false">IF(U455="","Unknown",U455)</f>
        <v>Branch</v>
      </c>
      <c r="X455" s="4" t="n">
        <f aca="false">Clean!Q455</f>
        <v>1000</v>
      </c>
      <c r="Y455" s="4" t="n">
        <f aca="false">Clean!R455</f>
        <v>655.62</v>
      </c>
      <c r="Z455" s="4" t="n">
        <f aca="false">IF(X455="",IF(Y455="",0,""),X455)</f>
        <v>1000</v>
      </c>
      <c r="AA455" s="4" t="n">
        <f aca="false">IF(Y455="",IF(X455="",0,IF(X455=0,0,ROUND(X455*Strategies!$B$12,2))),Y455)</f>
        <v>655.62</v>
      </c>
      <c r="AB455" s="2" t="str">
        <f aca="false">IF(AND(X455="",Y455=""),"no card (structural)",IF(X455="","limit missing – verify",IF(Y455="","spend imputed by ratio","complete")))</f>
        <v>complete</v>
      </c>
      <c r="AC455" s="4" t="n">
        <f aca="false">Clean!S455</f>
        <v>34000</v>
      </c>
      <c r="AD455" s="4" t="n">
        <f aca="false">Clean!T455</f>
        <v>241</v>
      </c>
      <c r="AE455" s="4" t="n">
        <f aca="false">IF(AC455="",IF(AD455="",0,""),AC455)</f>
        <v>34000</v>
      </c>
      <c r="AF455" s="4" t="n">
        <f aca="false">IF(AD455="",IF(AC455="",0,IF(AC455=0,0,ROUND(AC455*Strategies!$B$13,0))),AD455)</f>
        <v>241</v>
      </c>
      <c r="AG455" s="3" t="n">
        <f aca="false">Clean!V455</f>
        <v>0</v>
      </c>
      <c r="AH455" s="3" t="n">
        <f aca="false">IF(AG455="",0,AG455)</f>
        <v>0</v>
      </c>
      <c r="AI455" s="3" t="n">
        <f aca="false">IF(AG455="",1,0)</f>
        <v>0</v>
      </c>
      <c r="AJ455" s="3" t="n">
        <f aca="false">Missing_Matrix!W455</f>
        <v>0</v>
      </c>
      <c r="AK455" s="2" t="str">
        <f aca="false">IF(AJ455=0,"keep","drop")</f>
        <v>keep</v>
      </c>
      <c r="AL455" s="2" t="str">
        <f aca="false">IF(Missing_Matrix!B455+Missing_Matrix!G455+Missing_Matrix!H455+Missing_Matrix!J455+Missing_Matrix!K455+Missing_Matrix!L455+Missing_Matrix!M455+Missing_Matrix!U455=0,"keep","drop")</f>
        <v>keep</v>
      </c>
    </row>
    <row r="456" customFormat="false" ht="15" hidden="false" customHeight="false" outlineLevel="0" collapsed="false">
      <c r="A456" s="2" t="str">
        <f aca="false">Clean!A456</f>
        <v>CL00455</v>
      </c>
      <c r="B456" s="3" t="n">
        <f aca="false">Clean!B456</f>
        <v>37</v>
      </c>
      <c r="C456" s="3" t="n">
        <f aca="false">IF(B456="",Strategies!$B$5,B456)</f>
        <v>37</v>
      </c>
      <c r="D456" s="3" t="n">
        <f aca="false">IF(B456="",1,0)</f>
        <v>0</v>
      </c>
      <c r="E456" s="2" t="str">
        <f aca="false">Clean!E456</f>
        <v>Manual worker</v>
      </c>
      <c r="F456" s="2" t="str">
        <f aca="false">IF(E456="","Unknown",E456)</f>
        <v>Manual worker</v>
      </c>
      <c r="G456" s="4" t="n">
        <f aca="false">Clean!G456</f>
        <v>18400</v>
      </c>
      <c r="H456" s="4" t="n">
        <f aca="false">IF(G456="",Strategies!$B$7,G456)</f>
        <v>18400</v>
      </c>
      <c r="I456" s="4" t="n">
        <f aca="false">IF(G456="",Strategies!$B$8,G456)</f>
        <v>18400</v>
      </c>
      <c r="J456" s="4" t="n">
        <f aca="false">IF(G456="",IFERROR(VLOOKUP(E456,Strategies!$A$26:$G$35,7,FALSE()),Strategies!$B$8),G456)</f>
        <v>18400</v>
      </c>
      <c r="K456" s="3" t="n">
        <f aca="false">IF(G456="",1,0)</f>
        <v>0</v>
      </c>
      <c r="L456" s="3" t="n">
        <f aca="false">Clean!H456</f>
        <v>9</v>
      </c>
      <c r="M456" s="5" t="n">
        <f aca="false">Clean!I456</f>
        <v>42917</v>
      </c>
      <c r="N456" s="3" t="n">
        <f aca="false">IF(L456="",IF(M456="",Strategies!$B$6,DATEDIF(M456,DATE(2026,9,13),"y")),L456)</f>
        <v>9</v>
      </c>
      <c r="O456" s="2" t="str">
        <f aca="false">IF(L456&lt;&gt;"","observed",IF(M456&lt;&gt;"","derived from date","median (fallback)"))</f>
        <v>observed</v>
      </c>
      <c r="P456" s="4" t="n">
        <f aca="false">Clean!M456</f>
        <v>0</v>
      </c>
      <c r="Q456" s="4" t="n">
        <f aca="false">IF(P456="",Strategies!$B$9,P456)</f>
        <v>0</v>
      </c>
      <c r="R456" s="3" t="n">
        <f aca="false">IF(P456="",1,0)</f>
        <v>0</v>
      </c>
      <c r="S456" s="3" t="n">
        <f aca="false">Clean!U456</f>
        <v>571</v>
      </c>
      <c r="T456" s="3" t="n">
        <f aca="false">IF(S456="",Strategies!$B$10,S456)</f>
        <v>571</v>
      </c>
      <c r="U456" s="2" t="str">
        <f aca="false">Clean!J456</f>
        <v>Online Banking</v>
      </c>
      <c r="V456" s="2" t="str">
        <f aca="false">IF(U456="",Strategies!$B$11,U456)</f>
        <v>Online Banking</v>
      </c>
      <c r="W456" s="2" t="str">
        <f aca="false">IF(U456="","Unknown",U456)</f>
        <v>Online Banking</v>
      </c>
      <c r="X456" s="4" t="n">
        <f aca="false">Clean!Q456</f>
        <v>2000</v>
      </c>
      <c r="Y456" s="4" t="n">
        <f aca="false">Clean!R456</f>
        <v>694.13</v>
      </c>
      <c r="Z456" s="4" t="n">
        <f aca="false">IF(X456="",IF(Y456="",0,""),X456)</f>
        <v>2000</v>
      </c>
      <c r="AA456" s="4" t="n">
        <f aca="false">IF(Y456="",IF(X456="",0,IF(X456=0,0,ROUND(X456*Strategies!$B$12,2))),Y456)</f>
        <v>694.13</v>
      </c>
      <c r="AB456" s="2" t="str">
        <f aca="false">IF(AND(X456="",Y456=""),"no card (structural)",IF(X456="","limit missing – verify",IF(Y456="","spend imputed by ratio","complete")))</f>
        <v>complete</v>
      </c>
      <c r="AC456" s="4" t="str">
        <f aca="false">Clean!S456</f>
        <v/>
      </c>
      <c r="AD456" s="4" t="str">
        <f aca="false">Clean!T456</f>
        <v/>
      </c>
      <c r="AE456" s="4" t="n">
        <f aca="false">IF(AC456="",IF(AD456="",0,""),AC456)</f>
        <v>0</v>
      </c>
      <c r="AF456" s="4" t="n">
        <f aca="false">IF(AD456="",IF(AC456="",0,IF(AC456=0,0,ROUND(AC456*Strategies!$B$13,0))),AD456)</f>
        <v>0</v>
      </c>
      <c r="AG456" s="3" t="str">
        <f aca="false">Clean!V456</f>
        <v/>
      </c>
      <c r="AH456" s="3" t="n">
        <f aca="false">IF(AG456="",0,AG456)</f>
        <v>0</v>
      </c>
      <c r="AI456" s="3" t="n">
        <f aca="false">IF(AG456="",1,0)</f>
        <v>1</v>
      </c>
      <c r="AJ456" s="3" t="n">
        <f aca="false">Missing_Matrix!W456</f>
        <v>3</v>
      </c>
      <c r="AK456" s="2" t="str">
        <f aca="false">IF(AJ456=0,"keep","drop")</f>
        <v>drop</v>
      </c>
      <c r="AL456" s="2" t="str">
        <f aca="false">IF(Missing_Matrix!B456+Missing_Matrix!G456+Missing_Matrix!H456+Missing_Matrix!J456+Missing_Matrix!K456+Missing_Matrix!L456+Missing_Matrix!M456+Missing_Matrix!U456=0,"keep","drop")</f>
        <v>keep</v>
      </c>
    </row>
    <row r="457" customFormat="false" ht="15" hidden="false" customHeight="false" outlineLevel="0" collapsed="false">
      <c r="A457" s="2" t="str">
        <f aca="false">Clean!A457</f>
        <v>CL00456</v>
      </c>
      <c r="B457" s="3" t="n">
        <f aca="false">Clean!B457</f>
        <v>51</v>
      </c>
      <c r="C457" s="3" t="n">
        <f aca="false">IF(B457="",Strategies!$B$5,B457)</f>
        <v>51</v>
      </c>
      <c r="D457" s="3" t="n">
        <f aca="false">IF(B457="",1,0)</f>
        <v>0</v>
      </c>
      <c r="E457" s="2" t="str">
        <f aca="false">Clean!E457</f>
        <v>Employee</v>
      </c>
      <c r="F457" s="2" t="str">
        <f aca="false">IF(E457="","Unknown",E457)</f>
        <v>Employee</v>
      </c>
      <c r="G457" s="4" t="n">
        <f aca="false">Clean!G457</f>
        <v>26400</v>
      </c>
      <c r="H457" s="4" t="n">
        <f aca="false">IF(G457="",Strategies!$B$7,G457)</f>
        <v>26400</v>
      </c>
      <c r="I457" s="4" t="n">
        <f aca="false">IF(G457="",Strategies!$B$8,G457)</f>
        <v>26400</v>
      </c>
      <c r="J457" s="4" t="n">
        <f aca="false">IF(G457="",IFERROR(VLOOKUP(E457,Strategies!$A$26:$G$35,7,FALSE()),Strategies!$B$8),G457)</f>
        <v>26400</v>
      </c>
      <c r="K457" s="3" t="n">
        <f aca="false">IF(G457="",1,0)</f>
        <v>0</v>
      </c>
      <c r="L457" s="3" t="str">
        <f aca="false">Clean!H457</f>
        <v/>
      </c>
      <c r="M457" s="5" t="str">
        <f aca="false">Clean!I457</f>
        <v/>
      </c>
      <c r="N457" s="3" t="n">
        <f aca="false">IF(L457="",IF(M457="",Strategies!$B$6,DATEDIF(M457,DATE(2026,9,13),"y")),L457)</f>
        <v>9</v>
      </c>
      <c r="O457" s="2" t="str">
        <f aca="false">IF(L457&lt;&gt;"","observed",IF(M457&lt;&gt;"","derived from date","median (fallback)"))</f>
        <v>median (fallback)</v>
      </c>
      <c r="P457" s="4" t="n">
        <f aca="false">Clean!M457</f>
        <v>0</v>
      </c>
      <c r="Q457" s="4" t="n">
        <f aca="false">IF(P457="",Strategies!$B$9,P457)</f>
        <v>0</v>
      </c>
      <c r="R457" s="3" t="n">
        <f aca="false">IF(P457="",1,0)</f>
        <v>0</v>
      </c>
      <c r="S457" s="3" t="n">
        <f aca="false">Clean!U457</f>
        <v>552</v>
      </c>
      <c r="T457" s="3" t="n">
        <f aca="false">IF(S457="",Strategies!$B$10,S457)</f>
        <v>552</v>
      </c>
      <c r="U457" s="2" t="str">
        <f aca="false">Clean!J457</f>
        <v>App</v>
      </c>
      <c r="V457" s="2" t="str">
        <f aca="false">IF(U457="",Strategies!$B$11,U457)</f>
        <v>App</v>
      </c>
      <c r="W457" s="2" t="str">
        <f aca="false">IF(U457="","Unknown",U457)</f>
        <v>App</v>
      </c>
      <c r="X457" s="4" t="n">
        <f aca="false">Clean!Q457</f>
        <v>4000</v>
      </c>
      <c r="Y457" s="4" t="n">
        <f aca="false">Clean!R457</f>
        <v>406.46</v>
      </c>
      <c r="Z457" s="4" t="n">
        <f aca="false">IF(X457="",IF(Y457="",0,""),X457)</f>
        <v>4000</v>
      </c>
      <c r="AA457" s="4" t="n">
        <f aca="false">IF(Y457="",IF(X457="",0,IF(X457=0,0,ROUND(X457*Strategies!$B$12,2))),Y457)</f>
        <v>406.46</v>
      </c>
      <c r="AB457" s="2" t="str">
        <f aca="false">IF(AND(X457="",Y457=""),"no card (structural)",IF(X457="","limit missing – verify",IF(Y457="","spend imputed by ratio","complete")))</f>
        <v>complete</v>
      </c>
      <c r="AC457" s="4" t="n">
        <f aca="false">Clean!S457</f>
        <v>0</v>
      </c>
      <c r="AD457" s="4" t="n">
        <f aca="false">Clean!T457</f>
        <v>0</v>
      </c>
      <c r="AE457" s="4" t="n">
        <f aca="false">IF(AC457="",IF(AD457="",0,""),AC457)</f>
        <v>0</v>
      </c>
      <c r="AF457" s="4" t="n">
        <f aca="false">IF(AD457="",IF(AC457="",0,IF(AC457=0,0,ROUND(AC457*Strategies!$B$13,0))),AD457)</f>
        <v>0</v>
      </c>
      <c r="AG457" s="3" t="n">
        <f aca="false">Clean!V457</f>
        <v>1</v>
      </c>
      <c r="AH457" s="3" t="n">
        <f aca="false">IF(AG457="",0,AG457)</f>
        <v>1</v>
      </c>
      <c r="AI457" s="3" t="n">
        <f aca="false">IF(AG457="",1,0)</f>
        <v>0</v>
      </c>
      <c r="AJ457" s="3" t="n">
        <f aca="false">Missing_Matrix!W457</f>
        <v>3</v>
      </c>
      <c r="AK457" s="2" t="str">
        <f aca="false">IF(AJ457=0,"keep","drop")</f>
        <v>drop</v>
      </c>
      <c r="AL457" s="2" t="str">
        <f aca="false">IF(Missing_Matrix!B457+Missing_Matrix!G457+Missing_Matrix!H457+Missing_Matrix!J457+Missing_Matrix!K457+Missing_Matrix!L457+Missing_Matrix!M457+Missing_Matrix!U457=0,"keep","drop")</f>
        <v>drop</v>
      </c>
    </row>
    <row r="458" customFormat="false" ht="15" hidden="false" customHeight="false" outlineLevel="0" collapsed="false">
      <c r="A458" s="2" t="str">
        <f aca="false">Clean!A458</f>
        <v>CL00457</v>
      </c>
      <c r="B458" s="3" t="n">
        <f aca="false">Clean!B458</f>
        <v>49</v>
      </c>
      <c r="C458" s="3" t="n">
        <f aca="false">IF(B458="",Strategies!$B$5,B458)</f>
        <v>49</v>
      </c>
      <c r="D458" s="3" t="n">
        <f aca="false">IF(B458="",1,0)</f>
        <v>0</v>
      </c>
      <c r="E458" s="2" t="str">
        <f aca="false">Clean!E458</f>
        <v>Employee</v>
      </c>
      <c r="F458" s="2" t="str">
        <f aca="false">IF(E458="","Unknown",E458)</f>
        <v>Employee</v>
      </c>
      <c r="G458" s="4" t="n">
        <f aca="false">Clean!G458</f>
        <v>39100</v>
      </c>
      <c r="H458" s="4" t="n">
        <f aca="false">IF(G458="",Strategies!$B$7,G458)</f>
        <v>39100</v>
      </c>
      <c r="I458" s="4" t="n">
        <f aca="false">IF(G458="",Strategies!$B$8,G458)</f>
        <v>39100</v>
      </c>
      <c r="J458" s="4" t="n">
        <f aca="false">IF(G458="",IFERROR(VLOOKUP(E458,Strategies!$A$26:$G$35,7,FALSE()),Strategies!$B$8),G458)</f>
        <v>39100</v>
      </c>
      <c r="K458" s="3" t="n">
        <f aca="false">IF(G458="",1,0)</f>
        <v>0</v>
      </c>
      <c r="L458" s="3" t="n">
        <f aca="false">Clean!H458</f>
        <v>21</v>
      </c>
      <c r="M458" s="5" t="n">
        <f aca="false">Clean!I458</f>
        <v>38358</v>
      </c>
      <c r="N458" s="3" t="n">
        <f aca="false">IF(L458="",IF(M458="",Strategies!$B$6,DATEDIF(M458,DATE(2026,9,13),"y")),L458)</f>
        <v>21</v>
      </c>
      <c r="O458" s="2" t="str">
        <f aca="false">IF(L458&lt;&gt;"","observed",IF(M458&lt;&gt;"","derived from date","median (fallback)"))</f>
        <v>observed</v>
      </c>
      <c r="P458" s="4" t="n">
        <f aca="false">Clean!M458</f>
        <v>0</v>
      </c>
      <c r="Q458" s="4" t="n">
        <f aca="false">IF(P458="",Strategies!$B$9,P458)</f>
        <v>0</v>
      </c>
      <c r="R458" s="3" t="n">
        <f aca="false">IF(P458="",1,0)</f>
        <v>0</v>
      </c>
      <c r="S458" s="3" t="n">
        <f aca="false">Clean!U458</f>
        <v>703</v>
      </c>
      <c r="T458" s="3" t="n">
        <f aca="false">IF(S458="",Strategies!$B$10,S458)</f>
        <v>703</v>
      </c>
      <c r="U458" s="2" t="str">
        <f aca="false">Clean!J458</f>
        <v>App</v>
      </c>
      <c r="V458" s="2" t="str">
        <f aca="false">IF(U458="",Strategies!$B$11,U458)</f>
        <v>App</v>
      </c>
      <c r="W458" s="2" t="str">
        <f aca="false">IF(U458="","Unknown",U458)</f>
        <v>App</v>
      </c>
      <c r="X458" s="4" t="n">
        <f aca="false">Clean!Q458</f>
        <v>7000</v>
      </c>
      <c r="Y458" s="4" t="n">
        <f aca="false">Clean!R458</f>
        <v>1643.64</v>
      </c>
      <c r="Z458" s="4" t="n">
        <f aca="false">IF(X458="",IF(Y458="",0,""),X458)</f>
        <v>7000</v>
      </c>
      <c r="AA458" s="4" t="n">
        <f aca="false">IF(Y458="",IF(X458="",0,IF(X458=0,0,ROUND(X458*Strategies!$B$12,2))),Y458)</f>
        <v>1643.64</v>
      </c>
      <c r="AB458" s="2" t="str">
        <f aca="false">IF(AND(X458="",Y458=""),"no card (structural)",IF(X458="","limit missing – verify",IF(Y458="","spend imputed by ratio","complete")))</f>
        <v>complete</v>
      </c>
      <c r="AC458" s="4" t="n">
        <f aca="false">Clean!S458</f>
        <v>79000</v>
      </c>
      <c r="AD458" s="4" t="n">
        <f aca="false">Clean!T458</f>
        <v>552</v>
      </c>
      <c r="AE458" s="4" t="n">
        <f aca="false">IF(AC458="",IF(AD458="",0,""),AC458)</f>
        <v>79000</v>
      </c>
      <c r="AF458" s="4" t="n">
        <f aca="false">IF(AD458="",IF(AC458="",0,IF(AC458=0,0,ROUND(AC458*Strategies!$B$13,0))),AD458)</f>
        <v>552</v>
      </c>
      <c r="AG458" s="3" t="n">
        <f aca="false">Clean!V458</f>
        <v>1</v>
      </c>
      <c r="AH458" s="3" t="n">
        <f aca="false">IF(AG458="",0,AG458)</f>
        <v>1</v>
      </c>
      <c r="AI458" s="3" t="n">
        <f aca="false">IF(AG458="",1,0)</f>
        <v>0</v>
      </c>
      <c r="AJ458" s="3" t="n">
        <f aca="false">Missing_Matrix!W458</f>
        <v>0</v>
      </c>
      <c r="AK458" s="2" t="str">
        <f aca="false">IF(AJ458=0,"keep","drop")</f>
        <v>keep</v>
      </c>
      <c r="AL458" s="2" t="str">
        <f aca="false">IF(Missing_Matrix!B458+Missing_Matrix!G458+Missing_Matrix!H458+Missing_Matrix!J458+Missing_Matrix!K458+Missing_Matrix!L458+Missing_Matrix!M458+Missing_Matrix!U458=0,"keep","drop")</f>
        <v>keep</v>
      </c>
    </row>
    <row r="459" customFormat="false" ht="15" hidden="false" customHeight="false" outlineLevel="0" collapsed="false">
      <c r="A459" s="2" t="str">
        <f aca="false">Clean!A459</f>
        <v>CL00458</v>
      </c>
      <c r="B459" s="3" t="n">
        <f aca="false">Clean!B459</f>
        <v>49</v>
      </c>
      <c r="C459" s="3" t="n">
        <f aca="false">IF(B459="",Strategies!$B$5,B459)</f>
        <v>49</v>
      </c>
      <c r="D459" s="3" t="n">
        <f aca="false">IF(B459="",1,0)</f>
        <v>0</v>
      </c>
      <c r="E459" s="2" t="str">
        <f aca="false">Clean!E459</f>
        <v>Teacher</v>
      </c>
      <c r="F459" s="2" t="str">
        <f aca="false">IF(E459="","Unknown",E459)</f>
        <v>Teacher</v>
      </c>
      <c r="G459" s="4" t="n">
        <f aca="false">Clean!G459</f>
        <v>25000</v>
      </c>
      <c r="H459" s="4" t="n">
        <f aca="false">IF(G459="",Strategies!$B$7,G459)</f>
        <v>25000</v>
      </c>
      <c r="I459" s="4" t="n">
        <f aca="false">IF(G459="",Strategies!$B$8,G459)</f>
        <v>25000</v>
      </c>
      <c r="J459" s="4" t="n">
        <f aca="false">IF(G459="",IFERROR(VLOOKUP(E459,Strategies!$A$26:$G$35,7,FALSE()),Strategies!$B$8),G459)</f>
        <v>25000</v>
      </c>
      <c r="K459" s="3" t="n">
        <f aca="false">IF(G459="",1,0)</f>
        <v>0</v>
      </c>
      <c r="L459" s="3" t="n">
        <f aca="false">Clean!H459</f>
        <v>3</v>
      </c>
      <c r="M459" s="5" t="n">
        <f aca="false">Clean!I459</f>
        <v>45146</v>
      </c>
      <c r="N459" s="3" t="n">
        <f aca="false">IF(L459="",IF(M459="",Strategies!$B$6,DATEDIF(M459,DATE(2026,9,13),"y")),L459)</f>
        <v>3</v>
      </c>
      <c r="O459" s="2" t="str">
        <f aca="false">IF(L459&lt;&gt;"","observed",IF(M459&lt;&gt;"","derived from date","median (fallback)"))</f>
        <v>observed</v>
      </c>
      <c r="P459" s="4" t="n">
        <f aca="false">Clean!M459</f>
        <v>5266.66</v>
      </c>
      <c r="Q459" s="4" t="n">
        <f aca="false">IF(P459="",Strategies!$B$9,P459)</f>
        <v>5266.66</v>
      </c>
      <c r="R459" s="3" t="n">
        <f aca="false">IF(P459="",1,0)</f>
        <v>0</v>
      </c>
      <c r="S459" s="3" t="str">
        <f aca="false">Clean!U459</f>
        <v/>
      </c>
      <c r="T459" s="3" t="n">
        <f aca="false">IF(S459="",Strategies!$B$10,S459)</f>
        <v>630</v>
      </c>
      <c r="U459" s="2" t="str">
        <f aca="false">Clean!J459</f>
        <v>Branch</v>
      </c>
      <c r="V459" s="2" t="str">
        <f aca="false">IF(U459="",Strategies!$B$11,U459)</f>
        <v>Branch</v>
      </c>
      <c r="W459" s="2" t="str">
        <f aca="false">IF(U459="","Unknown",U459)</f>
        <v>Branch</v>
      </c>
      <c r="X459" s="4" t="n">
        <f aca="false">Clean!Q459</f>
        <v>4000</v>
      </c>
      <c r="Y459" s="4" t="n">
        <f aca="false">Clean!R459</f>
        <v>503.56</v>
      </c>
      <c r="Z459" s="4" t="n">
        <f aca="false">IF(X459="",IF(Y459="",0,""),X459)</f>
        <v>4000</v>
      </c>
      <c r="AA459" s="4" t="n">
        <f aca="false">IF(Y459="",IF(X459="",0,IF(X459=0,0,ROUND(X459*Strategies!$B$12,2))),Y459)</f>
        <v>503.56</v>
      </c>
      <c r="AB459" s="2" t="str">
        <f aca="false">IF(AND(X459="",Y459=""),"no card (structural)",IF(X459="","limit missing – verify",IF(Y459="","spend imputed by ratio","complete")))</f>
        <v>complete</v>
      </c>
      <c r="AC459" s="4" t="n">
        <f aca="false">Clean!S459</f>
        <v>0</v>
      </c>
      <c r="AD459" s="4" t="n">
        <f aca="false">Clean!T459</f>
        <v>0</v>
      </c>
      <c r="AE459" s="4" t="n">
        <f aca="false">IF(AC459="",IF(AD459="",0,""),AC459)</f>
        <v>0</v>
      </c>
      <c r="AF459" s="4" t="n">
        <f aca="false">IF(AD459="",IF(AC459="",0,IF(AC459=0,0,ROUND(AC459*Strategies!$B$13,0))),AD459)</f>
        <v>0</v>
      </c>
      <c r="AG459" s="3" t="n">
        <f aca="false">Clean!V459</f>
        <v>0</v>
      </c>
      <c r="AH459" s="3" t="n">
        <f aca="false">IF(AG459="",0,AG459)</f>
        <v>0</v>
      </c>
      <c r="AI459" s="3" t="n">
        <f aca="false">IF(AG459="",1,0)</f>
        <v>0</v>
      </c>
      <c r="AJ459" s="3" t="n">
        <f aca="false">Missing_Matrix!W459</f>
        <v>1</v>
      </c>
      <c r="AK459" s="2" t="str">
        <f aca="false">IF(AJ459=0,"keep","drop")</f>
        <v>drop</v>
      </c>
      <c r="AL459" s="2" t="str">
        <f aca="false">IF(Missing_Matrix!B459+Missing_Matrix!G459+Missing_Matrix!H459+Missing_Matrix!J459+Missing_Matrix!K459+Missing_Matrix!L459+Missing_Matrix!M459+Missing_Matrix!U459=0,"keep","drop")</f>
        <v>drop</v>
      </c>
    </row>
    <row r="460" customFormat="false" ht="15" hidden="false" customHeight="false" outlineLevel="0" collapsed="false">
      <c r="A460" s="2" t="str">
        <f aca="false">Clean!A460</f>
        <v>CL00459</v>
      </c>
      <c r="B460" s="3" t="n">
        <f aca="false">Clean!B460</f>
        <v>39</v>
      </c>
      <c r="C460" s="3" t="n">
        <f aca="false">IF(B460="",Strategies!$B$5,B460)</f>
        <v>39</v>
      </c>
      <c r="D460" s="3" t="n">
        <f aca="false">IF(B460="",1,0)</f>
        <v>0</v>
      </c>
      <c r="E460" s="2" t="str">
        <f aca="false">Clean!E460</f>
        <v>Shopkeeper</v>
      </c>
      <c r="F460" s="2" t="str">
        <f aca="false">IF(E460="","Unknown",E460)</f>
        <v>Shopkeeper</v>
      </c>
      <c r="G460" s="4" t="n">
        <f aca="false">Clean!G460</f>
        <v>29500</v>
      </c>
      <c r="H460" s="4" t="n">
        <f aca="false">IF(G460="",Strategies!$B$7,G460)</f>
        <v>29500</v>
      </c>
      <c r="I460" s="4" t="n">
        <f aca="false">IF(G460="",Strategies!$B$8,G460)</f>
        <v>29500</v>
      </c>
      <c r="J460" s="4" t="n">
        <f aca="false">IF(G460="",IFERROR(VLOOKUP(E460,Strategies!$A$26:$G$35,7,FALSE()),Strategies!$B$8),G460)</f>
        <v>29500</v>
      </c>
      <c r="K460" s="3" t="n">
        <f aca="false">IF(G460="",1,0)</f>
        <v>0</v>
      </c>
      <c r="L460" s="3" t="n">
        <f aca="false">Clean!H460</f>
        <v>12</v>
      </c>
      <c r="M460" s="5" t="n">
        <f aca="false">Clean!I460</f>
        <v>41638</v>
      </c>
      <c r="N460" s="3" t="n">
        <f aca="false">IF(L460="",IF(M460="",Strategies!$B$6,DATEDIF(M460,DATE(2026,9,13),"y")),L460)</f>
        <v>12</v>
      </c>
      <c r="O460" s="2" t="str">
        <f aca="false">IF(L460&lt;&gt;"","observed",IF(M460&lt;&gt;"","derived from date","median (fallback)"))</f>
        <v>observed</v>
      </c>
      <c r="P460" s="4" t="n">
        <f aca="false">Clean!M460</f>
        <v>12229.03</v>
      </c>
      <c r="Q460" s="4" t="n">
        <f aca="false">IF(P460="",Strategies!$B$9,P460)</f>
        <v>12229.03</v>
      </c>
      <c r="R460" s="3" t="n">
        <f aca="false">IF(P460="",1,0)</f>
        <v>0</v>
      </c>
      <c r="S460" s="3" t="n">
        <f aca="false">Clean!U460</f>
        <v>632</v>
      </c>
      <c r="T460" s="3" t="n">
        <f aca="false">IF(S460="",Strategies!$B$10,S460)</f>
        <v>632</v>
      </c>
      <c r="U460" s="2" t="str">
        <f aca="false">Clean!J460</f>
        <v>App</v>
      </c>
      <c r="V460" s="2" t="str">
        <f aca="false">IF(U460="",Strategies!$B$11,U460)</f>
        <v>App</v>
      </c>
      <c r="W460" s="2" t="str">
        <f aca="false">IF(U460="","Unknown",U460)</f>
        <v>App</v>
      </c>
      <c r="X460" s="4" t="n">
        <f aca="false">Clean!Q460</f>
        <v>4500</v>
      </c>
      <c r="Y460" s="4" t="n">
        <f aca="false">Clean!R460</f>
        <v>410.16</v>
      </c>
      <c r="Z460" s="4" t="n">
        <f aca="false">IF(X460="",IF(Y460="",0,""),X460)</f>
        <v>4500</v>
      </c>
      <c r="AA460" s="4" t="n">
        <f aca="false">IF(Y460="",IF(X460="",0,IF(X460=0,0,ROUND(X460*Strategies!$B$12,2))),Y460)</f>
        <v>410.16</v>
      </c>
      <c r="AB460" s="2" t="str">
        <f aca="false">IF(AND(X460="",Y460=""),"no card (structural)",IF(X460="","limit missing – verify",IF(Y460="","spend imputed by ratio","complete")))</f>
        <v>complete</v>
      </c>
      <c r="AC460" s="4" t="n">
        <f aca="false">Clean!S460</f>
        <v>0</v>
      </c>
      <c r="AD460" s="4" t="n">
        <f aca="false">Clean!T460</f>
        <v>0</v>
      </c>
      <c r="AE460" s="4" t="n">
        <f aca="false">IF(AC460="",IF(AD460="",0,""),AC460)</f>
        <v>0</v>
      </c>
      <c r="AF460" s="4" t="n">
        <f aca="false">IF(AD460="",IF(AC460="",0,IF(AC460=0,0,ROUND(AC460*Strategies!$B$13,0))),AD460)</f>
        <v>0</v>
      </c>
      <c r="AG460" s="3" t="n">
        <f aca="false">Clean!V460</f>
        <v>0</v>
      </c>
      <c r="AH460" s="3" t="n">
        <f aca="false">IF(AG460="",0,AG460)</f>
        <v>0</v>
      </c>
      <c r="AI460" s="3" t="n">
        <f aca="false">IF(AG460="",1,0)</f>
        <v>0</v>
      </c>
      <c r="AJ460" s="3" t="n">
        <f aca="false">Missing_Matrix!W460</f>
        <v>0</v>
      </c>
      <c r="AK460" s="2" t="str">
        <f aca="false">IF(AJ460=0,"keep","drop")</f>
        <v>keep</v>
      </c>
      <c r="AL460" s="2" t="str">
        <f aca="false">IF(Missing_Matrix!B460+Missing_Matrix!G460+Missing_Matrix!H460+Missing_Matrix!J460+Missing_Matrix!K460+Missing_Matrix!L460+Missing_Matrix!M460+Missing_Matrix!U460=0,"keep","drop")</f>
        <v>keep</v>
      </c>
    </row>
    <row r="461" customFormat="false" ht="15" hidden="false" customHeight="false" outlineLevel="0" collapsed="false">
      <c r="A461" s="2" t="str">
        <f aca="false">Clean!A461</f>
        <v>CL00460</v>
      </c>
      <c r="B461" s="3" t="n">
        <f aca="false">Clean!B461</f>
        <v>41</v>
      </c>
      <c r="C461" s="3" t="n">
        <f aca="false">IF(B461="",Strategies!$B$5,B461)</f>
        <v>41</v>
      </c>
      <c r="D461" s="3" t="n">
        <f aca="false">IF(B461="",1,0)</f>
        <v>0</v>
      </c>
      <c r="E461" s="2" t="str">
        <f aca="false">Clean!E461</f>
        <v>Manual worker</v>
      </c>
      <c r="F461" s="2" t="str">
        <f aca="false">IF(E461="","Unknown",E461)</f>
        <v>Manual worker</v>
      </c>
      <c r="G461" s="4" t="n">
        <f aca="false">Clean!G461</f>
        <v>19600</v>
      </c>
      <c r="H461" s="4" t="n">
        <f aca="false">IF(G461="",Strategies!$B$7,G461)</f>
        <v>19600</v>
      </c>
      <c r="I461" s="4" t="n">
        <f aca="false">IF(G461="",Strategies!$B$8,G461)</f>
        <v>19600</v>
      </c>
      <c r="J461" s="4" t="n">
        <f aca="false">IF(G461="",IFERROR(VLOOKUP(E461,Strategies!$A$26:$G$35,7,FALSE()),Strategies!$B$8),G461)</f>
        <v>19600</v>
      </c>
      <c r="K461" s="3" t="n">
        <f aca="false">IF(G461="",1,0)</f>
        <v>0</v>
      </c>
      <c r="L461" s="3" t="n">
        <f aca="false">Clean!H461</f>
        <v>5</v>
      </c>
      <c r="M461" s="5" t="n">
        <f aca="false">Clean!I461</f>
        <v>44284</v>
      </c>
      <c r="N461" s="3" t="n">
        <f aca="false">IF(L461="",IF(M461="",Strategies!$B$6,DATEDIF(M461,DATE(2026,9,13),"y")),L461)</f>
        <v>5</v>
      </c>
      <c r="O461" s="2" t="str">
        <f aca="false">IF(L461&lt;&gt;"","observed",IF(M461&lt;&gt;"","derived from date","median (fallback)"))</f>
        <v>observed</v>
      </c>
      <c r="P461" s="4" t="n">
        <f aca="false">Clean!M461</f>
        <v>9300.93</v>
      </c>
      <c r="Q461" s="4" t="n">
        <f aca="false">IF(P461="",Strategies!$B$9,P461)</f>
        <v>9300.93</v>
      </c>
      <c r="R461" s="3" t="n">
        <f aca="false">IF(P461="",1,0)</f>
        <v>0</v>
      </c>
      <c r="S461" s="3" t="n">
        <f aca="false">Clean!U461</f>
        <v>556</v>
      </c>
      <c r="T461" s="3" t="n">
        <f aca="false">IF(S461="",Strategies!$B$10,S461)</f>
        <v>556</v>
      </c>
      <c r="U461" s="2" t="str">
        <f aca="false">Clean!J461</f>
        <v>Online Banking</v>
      </c>
      <c r="V461" s="2" t="str">
        <f aca="false">IF(U461="",Strategies!$B$11,U461)</f>
        <v>Online Banking</v>
      </c>
      <c r="W461" s="2" t="str">
        <f aca="false">IF(U461="","Unknown",U461)</f>
        <v>Online Banking</v>
      </c>
      <c r="X461" s="4" t="n">
        <f aca="false">Clean!Q461</f>
        <v>5000</v>
      </c>
      <c r="Y461" s="4" t="n">
        <f aca="false">Clean!R461</f>
        <v>2015.27</v>
      </c>
      <c r="Z461" s="4" t="n">
        <f aca="false">IF(X461="",IF(Y461="",0,""),X461)</f>
        <v>5000</v>
      </c>
      <c r="AA461" s="4" t="n">
        <f aca="false">IF(Y461="",IF(X461="",0,IF(X461=0,0,ROUND(X461*Strategies!$B$12,2))),Y461)</f>
        <v>2015.27</v>
      </c>
      <c r="AB461" s="2" t="str">
        <f aca="false">IF(AND(X461="",Y461=""),"no card (structural)",IF(X461="","limit missing – verify",IF(Y461="","spend imputed by ratio","complete")))</f>
        <v>complete</v>
      </c>
      <c r="AC461" s="4" t="n">
        <f aca="false">Clean!S461</f>
        <v>0</v>
      </c>
      <c r="AD461" s="4" t="n">
        <f aca="false">Clean!T461</f>
        <v>0</v>
      </c>
      <c r="AE461" s="4" t="n">
        <f aca="false">IF(AC461="",IF(AD461="",0,""),AC461)</f>
        <v>0</v>
      </c>
      <c r="AF461" s="4" t="n">
        <f aca="false">IF(AD461="",IF(AC461="",0,IF(AC461=0,0,ROUND(AC461*Strategies!$B$13,0))),AD461)</f>
        <v>0</v>
      </c>
      <c r="AG461" s="3" t="n">
        <f aca="false">Clean!V461</f>
        <v>1</v>
      </c>
      <c r="AH461" s="3" t="n">
        <f aca="false">IF(AG461="",0,AG461)</f>
        <v>1</v>
      </c>
      <c r="AI461" s="3" t="n">
        <f aca="false">IF(AG461="",1,0)</f>
        <v>0</v>
      </c>
      <c r="AJ461" s="3" t="n">
        <f aca="false">Missing_Matrix!W461</f>
        <v>0</v>
      </c>
      <c r="AK461" s="2" t="str">
        <f aca="false">IF(AJ461=0,"keep","drop")</f>
        <v>keep</v>
      </c>
      <c r="AL461" s="2" t="str">
        <f aca="false">IF(Missing_Matrix!B461+Missing_Matrix!G461+Missing_Matrix!H461+Missing_Matrix!J461+Missing_Matrix!K461+Missing_Matrix!L461+Missing_Matrix!M461+Missing_Matrix!U461=0,"keep","drop")</f>
        <v>keep</v>
      </c>
    </row>
    <row r="462" customFormat="false" ht="15" hidden="false" customHeight="false" outlineLevel="0" collapsed="false">
      <c r="A462" s="2" t="str">
        <f aca="false">Clean!A462</f>
        <v>CL00461</v>
      </c>
      <c r="B462" s="3" t="n">
        <f aca="false">Clean!B462</f>
        <v>42</v>
      </c>
      <c r="C462" s="3" t="n">
        <f aca="false">IF(B462="",Strategies!$B$5,B462)</f>
        <v>42</v>
      </c>
      <c r="D462" s="3" t="n">
        <f aca="false">IF(B462="",1,0)</f>
        <v>0</v>
      </c>
      <c r="E462" s="2" t="str">
        <f aca="false">Clean!E462</f>
        <v>Self-employed</v>
      </c>
      <c r="F462" s="2" t="str">
        <f aca="false">IF(E462="","Unknown",E462)</f>
        <v>Self-employed</v>
      </c>
      <c r="G462" s="4" t="n">
        <f aca="false">Clean!G462</f>
        <v>26600</v>
      </c>
      <c r="H462" s="4" t="n">
        <f aca="false">IF(G462="",Strategies!$B$7,G462)</f>
        <v>26600</v>
      </c>
      <c r="I462" s="4" t="n">
        <f aca="false">IF(G462="",Strategies!$B$8,G462)</f>
        <v>26600</v>
      </c>
      <c r="J462" s="4" t="n">
        <f aca="false">IF(G462="",IFERROR(VLOOKUP(E462,Strategies!$A$26:$G$35,7,FALSE()),Strategies!$B$8),G462)</f>
        <v>26600</v>
      </c>
      <c r="K462" s="3" t="n">
        <f aca="false">IF(G462="",1,0)</f>
        <v>0</v>
      </c>
      <c r="L462" s="3" t="n">
        <f aca="false">Clean!H462</f>
        <v>5</v>
      </c>
      <c r="M462" s="5" t="n">
        <f aca="false">Clean!I462</f>
        <v>44436</v>
      </c>
      <c r="N462" s="3" t="n">
        <f aca="false">IF(L462="",IF(M462="",Strategies!$B$6,DATEDIF(M462,DATE(2026,9,13),"y")),L462)</f>
        <v>5</v>
      </c>
      <c r="O462" s="2" t="str">
        <f aca="false">IF(L462&lt;&gt;"","observed",IF(M462&lt;&gt;"","derived from date","median (fallback)"))</f>
        <v>observed</v>
      </c>
      <c r="P462" s="4" t="n">
        <f aca="false">Clean!M462</f>
        <v>13293.5</v>
      </c>
      <c r="Q462" s="4" t="n">
        <f aca="false">IF(P462="",Strategies!$B$9,P462)</f>
        <v>13293.5</v>
      </c>
      <c r="R462" s="3" t="n">
        <f aca="false">IF(P462="",1,0)</f>
        <v>0</v>
      </c>
      <c r="S462" s="3" t="n">
        <f aca="false">Clean!U462</f>
        <v>615</v>
      </c>
      <c r="T462" s="3" t="n">
        <f aca="false">IF(S462="",Strategies!$B$10,S462)</f>
        <v>615</v>
      </c>
      <c r="U462" s="2" t="str">
        <f aca="false">Clean!J462</f>
        <v>App</v>
      </c>
      <c r="V462" s="2" t="str">
        <f aca="false">IF(U462="",Strategies!$B$11,U462)</f>
        <v>App</v>
      </c>
      <c r="W462" s="2" t="str">
        <f aca="false">IF(U462="","Unknown",U462)</f>
        <v>App</v>
      </c>
      <c r="X462" s="4" t="n">
        <f aca="false">Clean!Q462</f>
        <v>0</v>
      </c>
      <c r="Y462" s="4" t="n">
        <f aca="false">Clean!R462</f>
        <v>0</v>
      </c>
      <c r="Z462" s="4" t="n">
        <f aca="false">IF(X462="",IF(Y462="",0,""),X462)</f>
        <v>0</v>
      </c>
      <c r="AA462" s="4" t="n">
        <f aca="false">IF(Y462="",IF(X462="",0,IF(X462=0,0,ROUND(X462*Strategies!$B$12,2))),Y462)</f>
        <v>0</v>
      </c>
      <c r="AB462" s="2" t="str">
        <f aca="false">IF(AND(X462="",Y462=""),"no card (structural)",IF(X462="","limit missing – verify",IF(Y462="","spend imputed by ratio","complete")))</f>
        <v>complete</v>
      </c>
      <c r="AC462" s="4" t="n">
        <f aca="false">Clean!S462</f>
        <v>0</v>
      </c>
      <c r="AD462" s="4" t="n">
        <f aca="false">Clean!T462</f>
        <v>0</v>
      </c>
      <c r="AE462" s="4" t="n">
        <f aca="false">IF(AC462="",IF(AD462="",0,""),AC462)</f>
        <v>0</v>
      </c>
      <c r="AF462" s="4" t="n">
        <f aca="false">IF(AD462="",IF(AC462="",0,IF(AC462=0,0,ROUND(AC462*Strategies!$B$13,0))),AD462)</f>
        <v>0</v>
      </c>
      <c r="AG462" s="3" t="n">
        <f aca="false">Clean!V462</f>
        <v>0</v>
      </c>
      <c r="AH462" s="3" t="n">
        <f aca="false">IF(AG462="",0,AG462)</f>
        <v>0</v>
      </c>
      <c r="AI462" s="3" t="n">
        <f aca="false">IF(AG462="",1,0)</f>
        <v>0</v>
      </c>
      <c r="AJ462" s="3" t="n">
        <f aca="false">Missing_Matrix!W462</f>
        <v>0</v>
      </c>
      <c r="AK462" s="2" t="str">
        <f aca="false">IF(AJ462=0,"keep","drop")</f>
        <v>keep</v>
      </c>
      <c r="AL462" s="2" t="str">
        <f aca="false">IF(Missing_Matrix!B462+Missing_Matrix!G462+Missing_Matrix!H462+Missing_Matrix!J462+Missing_Matrix!K462+Missing_Matrix!L462+Missing_Matrix!M462+Missing_Matrix!U462=0,"keep","drop")</f>
        <v>keep</v>
      </c>
    </row>
    <row r="463" customFormat="false" ht="15" hidden="false" customHeight="false" outlineLevel="0" collapsed="false">
      <c r="A463" s="2" t="str">
        <f aca="false">Clean!A463</f>
        <v>CL00462</v>
      </c>
      <c r="B463" s="3" t="n">
        <f aca="false">Clean!B463</f>
        <v>49</v>
      </c>
      <c r="C463" s="3" t="n">
        <f aca="false">IF(B463="",Strategies!$B$5,B463)</f>
        <v>49</v>
      </c>
      <c r="D463" s="3" t="n">
        <f aca="false">IF(B463="",1,0)</f>
        <v>0</v>
      </c>
      <c r="E463" s="2" t="str">
        <f aca="false">Clean!E463</f>
        <v>Employee</v>
      </c>
      <c r="F463" s="2" t="str">
        <f aca="false">IF(E463="","Unknown",E463)</f>
        <v>Employee</v>
      </c>
      <c r="G463" s="4" t="n">
        <f aca="false">Clean!G463</f>
        <v>23300</v>
      </c>
      <c r="H463" s="4" t="n">
        <f aca="false">IF(G463="",Strategies!$B$7,G463)</f>
        <v>23300</v>
      </c>
      <c r="I463" s="4" t="n">
        <f aca="false">IF(G463="",Strategies!$B$8,G463)</f>
        <v>23300</v>
      </c>
      <c r="J463" s="4" t="n">
        <f aca="false">IF(G463="",IFERROR(VLOOKUP(E463,Strategies!$A$26:$G$35,7,FALSE()),Strategies!$B$8),G463)</f>
        <v>23300</v>
      </c>
      <c r="K463" s="3" t="n">
        <f aca="false">IF(G463="",1,0)</f>
        <v>0</v>
      </c>
      <c r="L463" s="3" t="n">
        <f aca="false">Clean!H463</f>
        <v>11</v>
      </c>
      <c r="M463" s="5" t="n">
        <f aca="false">Clean!I463</f>
        <v>41931</v>
      </c>
      <c r="N463" s="3" t="n">
        <f aca="false">IF(L463="",IF(M463="",Strategies!$B$6,DATEDIF(M463,DATE(2026,9,13),"y")),L463)</f>
        <v>11</v>
      </c>
      <c r="O463" s="2" t="str">
        <f aca="false">IF(L463&lt;&gt;"","observed",IF(M463&lt;&gt;"","derived from date","median (fallback)"))</f>
        <v>observed</v>
      </c>
      <c r="P463" s="4" t="n">
        <f aca="false">Clean!M463</f>
        <v>18869.97</v>
      </c>
      <c r="Q463" s="4" t="n">
        <f aca="false">IF(P463="",Strategies!$B$9,P463)</f>
        <v>18869.97</v>
      </c>
      <c r="R463" s="3" t="n">
        <f aca="false">IF(P463="",1,0)</f>
        <v>0</v>
      </c>
      <c r="S463" s="3" t="n">
        <f aca="false">Clean!U463</f>
        <v>655</v>
      </c>
      <c r="T463" s="3" t="n">
        <f aca="false">IF(S463="",Strategies!$B$10,S463)</f>
        <v>655</v>
      </c>
      <c r="U463" s="2" t="str">
        <f aca="false">Clean!J463</f>
        <v>Branch</v>
      </c>
      <c r="V463" s="2" t="str">
        <f aca="false">IF(U463="",Strategies!$B$11,U463)</f>
        <v>Branch</v>
      </c>
      <c r="W463" s="2" t="str">
        <f aca="false">IF(U463="","Unknown",U463)</f>
        <v>Branch</v>
      </c>
      <c r="X463" s="4" t="str">
        <f aca="false">Clean!Q463</f>
        <v/>
      </c>
      <c r="Y463" s="4" t="str">
        <f aca="false">Clean!R463</f>
        <v/>
      </c>
      <c r="Z463" s="4" t="n">
        <f aca="false">IF(X463="",IF(Y463="",0,""),X463)</f>
        <v>0</v>
      </c>
      <c r="AA463" s="4" t="n">
        <f aca="false">IF(Y463="",IF(X463="",0,IF(X463=0,0,ROUND(X463*Strategies!$B$12,2))),Y463)</f>
        <v>0</v>
      </c>
      <c r="AB463" s="2" t="str">
        <f aca="false">IF(AND(X463="",Y463=""),"no card (structural)",IF(X463="","limit missing – verify",IF(Y463="","spend imputed by ratio","complete")))</f>
        <v>no card (structural)</v>
      </c>
      <c r="AC463" s="4" t="n">
        <f aca="false">Clean!S463</f>
        <v>79000</v>
      </c>
      <c r="AD463" s="4" t="n">
        <f aca="false">Clean!T463</f>
        <v>368</v>
      </c>
      <c r="AE463" s="4" t="n">
        <f aca="false">IF(AC463="",IF(AD463="",0,""),AC463)</f>
        <v>79000</v>
      </c>
      <c r="AF463" s="4" t="n">
        <f aca="false">IF(AD463="",IF(AC463="",0,IF(AC463=0,0,ROUND(AC463*Strategies!$B$13,0))),AD463)</f>
        <v>368</v>
      </c>
      <c r="AG463" s="3" t="n">
        <f aca="false">Clean!V463</f>
        <v>0</v>
      </c>
      <c r="AH463" s="3" t="n">
        <f aca="false">IF(AG463="",0,AG463)</f>
        <v>0</v>
      </c>
      <c r="AI463" s="3" t="n">
        <f aca="false">IF(AG463="",1,0)</f>
        <v>0</v>
      </c>
      <c r="AJ463" s="3" t="n">
        <f aca="false">Missing_Matrix!W463</f>
        <v>2</v>
      </c>
      <c r="AK463" s="2" t="str">
        <f aca="false">IF(AJ463=0,"keep","drop")</f>
        <v>drop</v>
      </c>
      <c r="AL463" s="2" t="str">
        <f aca="false">IF(Missing_Matrix!B463+Missing_Matrix!G463+Missing_Matrix!H463+Missing_Matrix!J463+Missing_Matrix!K463+Missing_Matrix!L463+Missing_Matrix!M463+Missing_Matrix!U463=0,"keep","drop")</f>
        <v>keep</v>
      </c>
    </row>
    <row r="464" customFormat="false" ht="15" hidden="false" customHeight="false" outlineLevel="0" collapsed="false">
      <c r="A464" s="2" t="str">
        <f aca="false">Clean!A464</f>
        <v>CL00463</v>
      </c>
      <c r="B464" s="3" t="n">
        <f aca="false">Clean!B464</f>
        <v>55</v>
      </c>
      <c r="C464" s="3" t="n">
        <f aca="false">IF(B464="",Strategies!$B$5,B464)</f>
        <v>55</v>
      </c>
      <c r="D464" s="3" t="n">
        <f aca="false">IF(B464="",1,0)</f>
        <v>0</v>
      </c>
      <c r="E464" s="2" t="str">
        <f aca="false">Clean!E464</f>
        <v>Manual worker</v>
      </c>
      <c r="F464" s="2" t="str">
        <f aca="false">IF(E464="","Unknown",E464)</f>
        <v>Manual worker</v>
      </c>
      <c r="G464" s="4" t="n">
        <f aca="false">Clean!G464</f>
        <v>23200</v>
      </c>
      <c r="H464" s="4" t="n">
        <f aca="false">IF(G464="",Strategies!$B$7,G464)</f>
        <v>23200</v>
      </c>
      <c r="I464" s="4" t="n">
        <f aca="false">IF(G464="",Strategies!$B$8,G464)</f>
        <v>23200</v>
      </c>
      <c r="J464" s="4" t="n">
        <f aca="false">IF(G464="",IFERROR(VLOOKUP(E464,Strategies!$A$26:$G$35,7,FALSE()),Strategies!$B$8),G464)</f>
        <v>23200</v>
      </c>
      <c r="K464" s="3" t="n">
        <f aca="false">IF(G464="",1,0)</f>
        <v>0</v>
      </c>
      <c r="L464" s="3" t="n">
        <f aca="false">Clean!H464</f>
        <v>36</v>
      </c>
      <c r="M464" s="5" t="n">
        <f aca="false">Clean!I464</f>
        <v>32965</v>
      </c>
      <c r="N464" s="3" t="n">
        <f aca="false">IF(L464="",IF(M464="",Strategies!$B$6,DATEDIF(M464,DATE(2026,9,13),"y")),L464)</f>
        <v>36</v>
      </c>
      <c r="O464" s="2" t="str">
        <f aca="false">IF(L464&lt;&gt;"","observed",IF(M464&lt;&gt;"","derived from date","median (fallback)"))</f>
        <v>observed</v>
      </c>
      <c r="P464" s="4" t="n">
        <f aca="false">Clean!M464</f>
        <v>33580.7</v>
      </c>
      <c r="Q464" s="4" t="n">
        <f aca="false">IF(P464="",Strategies!$B$9,P464)</f>
        <v>33580.7</v>
      </c>
      <c r="R464" s="3" t="n">
        <f aca="false">IF(P464="",1,0)</f>
        <v>0</v>
      </c>
      <c r="S464" s="3" t="n">
        <f aca="false">Clean!U464</f>
        <v>661</v>
      </c>
      <c r="T464" s="3" t="n">
        <f aca="false">IF(S464="",Strategies!$B$10,S464)</f>
        <v>661</v>
      </c>
      <c r="U464" s="2" t="str">
        <f aca="false">Clean!J464</f>
        <v>Branch</v>
      </c>
      <c r="V464" s="2" t="str">
        <f aca="false">IF(U464="",Strategies!$B$11,U464)</f>
        <v>Branch</v>
      </c>
      <c r="W464" s="2" t="str">
        <f aca="false">IF(U464="","Unknown",U464)</f>
        <v>Branch</v>
      </c>
      <c r="X464" s="4" t="n">
        <f aca="false">Clean!Q464</f>
        <v>4000</v>
      </c>
      <c r="Y464" s="4" t="n">
        <f aca="false">Clean!R464</f>
        <v>820.58</v>
      </c>
      <c r="Z464" s="4" t="n">
        <f aca="false">IF(X464="",IF(Y464="",0,""),X464)</f>
        <v>4000</v>
      </c>
      <c r="AA464" s="4" t="n">
        <f aca="false">IF(Y464="",IF(X464="",0,IF(X464=0,0,ROUND(X464*Strategies!$B$12,2))),Y464)</f>
        <v>820.58</v>
      </c>
      <c r="AB464" s="2" t="str">
        <f aca="false">IF(AND(X464="",Y464=""),"no card (structural)",IF(X464="","limit missing – verify",IF(Y464="","spend imputed by ratio","complete")))</f>
        <v>complete</v>
      </c>
      <c r="AC464" s="4" t="n">
        <f aca="false">Clean!S464</f>
        <v>0</v>
      </c>
      <c r="AD464" s="4" t="n">
        <f aca="false">Clean!T464</f>
        <v>0</v>
      </c>
      <c r="AE464" s="4" t="n">
        <f aca="false">IF(AC464="",IF(AD464="",0,""),AC464)</f>
        <v>0</v>
      </c>
      <c r="AF464" s="4" t="n">
        <f aca="false">IF(AD464="",IF(AC464="",0,IF(AC464=0,0,ROUND(AC464*Strategies!$B$13,0))),AD464)</f>
        <v>0</v>
      </c>
      <c r="AG464" s="3" t="n">
        <f aca="false">Clean!V464</f>
        <v>1</v>
      </c>
      <c r="AH464" s="3" t="n">
        <f aca="false">IF(AG464="",0,AG464)</f>
        <v>1</v>
      </c>
      <c r="AI464" s="3" t="n">
        <f aca="false">IF(AG464="",1,0)</f>
        <v>0</v>
      </c>
      <c r="AJ464" s="3" t="n">
        <f aca="false">Missing_Matrix!W464</f>
        <v>1</v>
      </c>
      <c r="AK464" s="2" t="str">
        <f aca="false">IF(AJ464=0,"keep","drop")</f>
        <v>drop</v>
      </c>
      <c r="AL464" s="2" t="str">
        <f aca="false">IF(Missing_Matrix!B464+Missing_Matrix!G464+Missing_Matrix!H464+Missing_Matrix!J464+Missing_Matrix!K464+Missing_Matrix!L464+Missing_Matrix!M464+Missing_Matrix!U464=0,"keep","drop")</f>
        <v>keep</v>
      </c>
    </row>
    <row r="465" customFormat="false" ht="15" hidden="false" customHeight="false" outlineLevel="0" collapsed="false">
      <c r="A465" s="2" t="str">
        <f aca="false">Clean!A465</f>
        <v>CL00464</v>
      </c>
      <c r="B465" s="3" t="n">
        <f aca="false">Clean!B465</f>
        <v>48</v>
      </c>
      <c r="C465" s="3" t="n">
        <f aca="false">IF(B465="",Strategies!$B$5,B465)</f>
        <v>48</v>
      </c>
      <c r="D465" s="3" t="n">
        <f aca="false">IF(B465="",1,0)</f>
        <v>0</v>
      </c>
      <c r="E465" s="2" t="str">
        <f aca="false">Clean!E465</f>
        <v>Self-employed</v>
      </c>
      <c r="F465" s="2" t="str">
        <f aca="false">IF(E465="","Unknown",E465)</f>
        <v>Self-employed</v>
      </c>
      <c r="G465" s="4" t="n">
        <f aca="false">Clean!G465</f>
        <v>37700</v>
      </c>
      <c r="H465" s="4" t="n">
        <f aca="false">IF(G465="",Strategies!$B$7,G465)</f>
        <v>37700</v>
      </c>
      <c r="I465" s="4" t="n">
        <f aca="false">IF(G465="",Strategies!$B$8,G465)</f>
        <v>37700</v>
      </c>
      <c r="J465" s="4" t="n">
        <f aca="false">IF(G465="",IFERROR(VLOOKUP(E465,Strategies!$A$26:$G$35,7,FALSE()),Strategies!$B$8),G465)</f>
        <v>37700</v>
      </c>
      <c r="K465" s="3" t="n">
        <f aca="false">IF(G465="",1,0)</f>
        <v>0</v>
      </c>
      <c r="L465" s="3" t="n">
        <f aca="false">Clean!H465</f>
        <v>17</v>
      </c>
      <c r="M465" s="5" t="n">
        <f aca="false">Clean!I465</f>
        <v>40017</v>
      </c>
      <c r="N465" s="3" t="n">
        <f aca="false">IF(L465="",IF(M465="",Strategies!$B$6,DATEDIF(M465,DATE(2026,9,13),"y")),L465)</f>
        <v>17</v>
      </c>
      <c r="O465" s="2" t="str">
        <f aca="false">IF(L465&lt;&gt;"","observed",IF(M465&lt;&gt;"","derived from date","median (fallback)"))</f>
        <v>observed</v>
      </c>
      <c r="P465" s="4" t="n">
        <f aca="false">Clean!M465</f>
        <v>0</v>
      </c>
      <c r="Q465" s="4" t="n">
        <f aca="false">IF(P465="",Strategies!$B$9,P465)</f>
        <v>0</v>
      </c>
      <c r="R465" s="3" t="n">
        <f aca="false">IF(P465="",1,0)</f>
        <v>0</v>
      </c>
      <c r="S465" s="3" t="n">
        <f aca="false">Clean!U465</f>
        <v>601</v>
      </c>
      <c r="T465" s="3" t="n">
        <f aca="false">IF(S465="",Strategies!$B$10,S465)</f>
        <v>601</v>
      </c>
      <c r="U465" s="2" t="str">
        <f aca="false">Clean!J465</f>
        <v>App</v>
      </c>
      <c r="V465" s="2" t="str">
        <f aca="false">IF(U465="",Strategies!$B$11,U465)</f>
        <v>App</v>
      </c>
      <c r="W465" s="2" t="str">
        <f aca="false">IF(U465="","Unknown",U465)</f>
        <v>App</v>
      </c>
      <c r="X465" s="4" t="n">
        <f aca="false">Clean!Q465</f>
        <v>0</v>
      </c>
      <c r="Y465" s="4" t="n">
        <f aca="false">Clean!R465</f>
        <v>0</v>
      </c>
      <c r="Z465" s="4" t="n">
        <f aca="false">IF(X465="",IF(Y465="",0,""),X465)</f>
        <v>0</v>
      </c>
      <c r="AA465" s="4" t="n">
        <f aca="false">IF(Y465="",IF(X465="",0,IF(X465=0,0,ROUND(X465*Strategies!$B$12,2))),Y465)</f>
        <v>0</v>
      </c>
      <c r="AB465" s="2" t="str">
        <f aca="false">IF(AND(X465="",Y465=""),"no card (structural)",IF(X465="","limit missing – verify",IF(Y465="","spend imputed by ratio","complete")))</f>
        <v>complete</v>
      </c>
      <c r="AC465" s="4" t="n">
        <f aca="false">Clean!S465</f>
        <v>126000</v>
      </c>
      <c r="AD465" s="4" t="n">
        <f aca="false">Clean!T465</f>
        <v>714</v>
      </c>
      <c r="AE465" s="4" t="n">
        <f aca="false">IF(AC465="",IF(AD465="",0,""),AC465)</f>
        <v>126000</v>
      </c>
      <c r="AF465" s="4" t="n">
        <f aca="false">IF(AD465="",IF(AC465="",0,IF(AC465=0,0,ROUND(AC465*Strategies!$B$13,0))),AD465)</f>
        <v>714</v>
      </c>
      <c r="AG465" s="3" t="n">
        <f aca="false">Clean!V465</f>
        <v>0</v>
      </c>
      <c r="AH465" s="3" t="n">
        <f aca="false">IF(AG465="",0,AG465)</f>
        <v>0</v>
      </c>
      <c r="AI465" s="3" t="n">
        <f aca="false">IF(AG465="",1,0)</f>
        <v>0</v>
      </c>
      <c r="AJ465" s="3" t="n">
        <f aca="false">Missing_Matrix!W465</f>
        <v>0</v>
      </c>
      <c r="AK465" s="2" t="str">
        <f aca="false">IF(AJ465=0,"keep","drop")</f>
        <v>keep</v>
      </c>
      <c r="AL465" s="2" t="str">
        <f aca="false">IF(Missing_Matrix!B465+Missing_Matrix!G465+Missing_Matrix!H465+Missing_Matrix!J465+Missing_Matrix!K465+Missing_Matrix!L465+Missing_Matrix!M465+Missing_Matrix!U465=0,"keep","drop")</f>
        <v>keep</v>
      </c>
    </row>
    <row r="466" customFormat="false" ht="15" hidden="false" customHeight="false" outlineLevel="0" collapsed="false">
      <c r="A466" s="2" t="str">
        <f aca="false">Clean!A466</f>
        <v>CL00465</v>
      </c>
      <c r="B466" s="3" t="n">
        <f aca="false">Clean!B466</f>
        <v>41</v>
      </c>
      <c r="C466" s="3" t="n">
        <f aca="false">IF(B466="",Strategies!$B$5,B466)</f>
        <v>41</v>
      </c>
      <c r="D466" s="3" t="n">
        <f aca="false">IF(B466="",1,0)</f>
        <v>0</v>
      </c>
      <c r="E466" s="2" t="str">
        <f aca="false">Clean!E466</f>
        <v>Shopkeeper</v>
      </c>
      <c r="F466" s="2" t="str">
        <f aca="false">IF(E466="","Unknown",E466)</f>
        <v>Shopkeeper</v>
      </c>
      <c r="G466" s="4" t="n">
        <f aca="false">Clean!G466</f>
        <v>26400</v>
      </c>
      <c r="H466" s="4" t="n">
        <f aca="false">IF(G466="",Strategies!$B$7,G466)</f>
        <v>26400</v>
      </c>
      <c r="I466" s="4" t="n">
        <f aca="false">IF(G466="",Strategies!$B$8,G466)</f>
        <v>26400</v>
      </c>
      <c r="J466" s="4" t="n">
        <f aca="false">IF(G466="",IFERROR(VLOOKUP(E466,Strategies!$A$26:$G$35,7,FALSE()),Strategies!$B$8),G466)</f>
        <v>26400</v>
      </c>
      <c r="K466" s="3" t="n">
        <f aca="false">IF(G466="",1,0)</f>
        <v>0</v>
      </c>
      <c r="L466" s="3" t="n">
        <f aca="false">Clean!H466</f>
        <v>8</v>
      </c>
      <c r="M466" s="5" t="n">
        <f aca="false">Clean!I466</f>
        <v>43290</v>
      </c>
      <c r="N466" s="3" t="n">
        <f aca="false">IF(L466="",IF(M466="",Strategies!$B$6,DATEDIF(M466,DATE(2026,9,13),"y")),L466)</f>
        <v>8</v>
      </c>
      <c r="O466" s="2" t="str">
        <f aca="false">IF(L466&lt;&gt;"","observed",IF(M466&lt;&gt;"","derived from date","median (fallback)"))</f>
        <v>observed</v>
      </c>
      <c r="P466" s="4" t="n">
        <f aca="false">Clean!M466</f>
        <v>10660.05</v>
      </c>
      <c r="Q466" s="4" t="n">
        <f aca="false">IF(P466="",Strategies!$B$9,P466)</f>
        <v>10660.05</v>
      </c>
      <c r="R466" s="3" t="n">
        <f aca="false">IF(P466="",1,0)</f>
        <v>0</v>
      </c>
      <c r="S466" s="3" t="n">
        <f aca="false">Clean!U466</f>
        <v>637</v>
      </c>
      <c r="T466" s="3" t="n">
        <f aca="false">IF(S466="",Strategies!$B$10,S466)</f>
        <v>637</v>
      </c>
      <c r="U466" s="2" t="str">
        <f aca="false">Clean!J466</f>
        <v>Online Banking</v>
      </c>
      <c r="V466" s="2" t="str">
        <f aca="false">IF(U466="",Strategies!$B$11,U466)</f>
        <v>Online Banking</v>
      </c>
      <c r="W466" s="2" t="str">
        <f aca="false">IF(U466="","Unknown",U466)</f>
        <v>Online Banking</v>
      </c>
      <c r="X466" s="4" t="n">
        <f aca="false">Clean!Q466</f>
        <v>0</v>
      </c>
      <c r="Y466" s="4" t="n">
        <f aca="false">Clean!R466</f>
        <v>0</v>
      </c>
      <c r="Z466" s="4" t="n">
        <f aca="false">IF(X466="",IF(Y466="",0,""),X466)</f>
        <v>0</v>
      </c>
      <c r="AA466" s="4" t="n">
        <f aca="false">IF(Y466="",IF(X466="",0,IF(X466=0,0,ROUND(X466*Strategies!$B$12,2))),Y466)</f>
        <v>0</v>
      </c>
      <c r="AB466" s="2" t="str">
        <f aca="false">IF(AND(X466="",Y466=""),"no card (structural)",IF(X466="","limit missing – verify",IF(Y466="","spend imputed by ratio","complete")))</f>
        <v>complete</v>
      </c>
      <c r="AC466" s="4" t="n">
        <f aca="false">Clean!S466</f>
        <v>0</v>
      </c>
      <c r="AD466" s="4" t="n">
        <f aca="false">Clean!T466</f>
        <v>0</v>
      </c>
      <c r="AE466" s="4" t="n">
        <f aca="false">IF(AC466="",IF(AD466="",0,""),AC466)</f>
        <v>0</v>
      </c>
      <c r="AF466" s="4" t="n">
        <f aca="false">IF(AD466="",IF(AC466="",0,IF(AC466=0,0,ROUND(AC466*Strategies!$B$13,0))),AD466)</f>
        <v>0</v>
      </c>
      <c r="AG466" s="3" t="n">
        <f aca="false">Clean!V466</f>
        <v>0</v>
      </c>
      <c r="AH466" s="3" t="n">
        <f aca="false">IF(AG466="",0,AG466)</f>
        <v>0</v>
      </c>
      <c r="AI466" s="3" t="n">
        <f aca="false">IF(AG466="",1,0)</f>
        <v>0</v>
      </c>
      <c r="AJ466" s="3" t="n">
        <f aca="false">Missing_Matrix!W466</f>
        <v>0</v>
      </c>
      <c r="AK466" s="2" t="str">
        <f aca="false">IF(AJ466=0,"keep","drop")</f>
        <v>keep</v>
      </c>
      <c r="AL466" s="2" t="str">
        <f aca="false">IF(Missing_Matrix!B466+Missing_Matrix!G466+Missing_Matrix!H466+Missing_Matrix!J466+Missing_Matrix!K466+Missing_Matrix!L466+Missing_Matrix!M466+Missing_Matrix!U466=0,"keep","drop")</f>
        <v>keep</v>
      </c>
    </row>
    <row r="467" customFormat="false" ht="15" hidden="false" customHeight="false" outlineLevel="0" collapsed="false">
      <c r="A467" s="2" t="str">
        <f aca="false">Clean!A467</f>
        <v>CL00466</v>
      </c>
      <c r="B467" s="3" t="n">
        <f aca="false">Clean!B467</f>
        <v>60</v>
      </c>
      <c r="C467" s="3" t="n">
        <f aca="false">IF(B467="",Strategies!$B$5,B467)</f>
        <v>60</v>
      </c>
      <c r="D467" s="3" t="n">
        <f aca="false">IF(B467="",1,0)</f>
        <v>0</v>
      </c>
      <c r="E467" s="2" t="str">
        <f aca="false">Clean!E467</f>
        <v>Executive</v>
      </c>
      <c r="F467" s="2" t="str">
        <f aca="false">IF(E467="","Unknown",E467)</f>
        <v>Executive</v>
      </c>
      <c r="G467" s="4" t="n">
        <f aca="false">Clean!G467</f>
        <v>137300</v>
      </c>
      <c r="H467" s="4" t="n">
        <f aca="false">IF(G467="",Strategies!$B$7,G467)</f>
        <v>137300</v>
      </c>
      <c r="I467" s="4" t="n">
        <f aca="false">IF(G467="",Strategies!$B$8,G467)</f>
        <v>137300</v>
      </c>
      <c r="J467" s="4" t="n">
        <f aca="false">IF(G467="",IFERROR(VLOOKUP(E467,Strategies!$A$26:$G$35,7,FALSE()),Strategies!$B$8),G467)</f>
        <v>137300</v>
      </c>
      <c r="K467" s="3" t="n">
        <f aca="false">IF(G467="",1,0)</f>
        <v>0</v>
      </c>
      <c r="L467" s="3" t="n">
        <f aca="false">Clean!H467</f>
        <v>19</v>
      </c>
      <c r="M467" s="5" t="n">
        <f aca="false">Clean!I467</f>
        <v>39209</v>
      </c>
      <c r="N467" s="3" t="n">
        <f aca="false">IF(L467="",IF(M467="",Strategies!$B$6,DATEDIF(M467,DATE(2026,9,13),"y")),L467)</f>
        <v>19</v>
      </c>
      <c r="O467" s="2" t="str">
        <f aca="false">IF(L467&lt;&gt;"","observed",IF(M467&lt;&gt;"","derived from date","median (fallback)"))</f>
        <v>observed</v>
      </c>
      <c r="P467" s="4" t="str">
        <f aca="false">Clean!M467</f>
        <v/>
      </c>
      <c r="Q467" s="4" t="n">
        <f aca="false">IF(P467="",Strategies!$B$9,P467)</f>
        <v>10652.68</v>
      </c>
      <c r="R467" s="3" t="n">
        <f aca="false">IF(P467="",1,0)</f>
        <v>1</v>
      </c>
      <c r="S467" s="3" t="n">
        <f aca="false">Clean!U467</f>
        <v>805</v>
      </c>
      <c r="T467" s="3" t="n">
        <f aca="false">IF(S467="",Strategies!$B$10,S467)</f>
        <v>805</v>
      </c>
      <c r="U467" s="2" t="str">
        <f aca="false">Clean!J467</f>
        <v>App</v>
      </c>
      <c r="V467" s="2" t="str">
        <f aca="false">IF(U467="",Strategies!$B$11,U467)</f>
        <v>App</v>
      </c>
      <c r="W467" s="2" t="str">
        <f aca="false">IF(U467="","Unknown",U467)</f>
        <v>App</v>
      </c>
      <c r="X467" s="4" t="n">
        <f aca="false">Clean!Q467</f>
        <v>15000</v>
      </c>
      <c r="Y467" s="4" t="n">
        <f aca="false">Clean!R467</f>
        <v>1836.4</v>
      </c>
      <c r="Z467" s="4" t="n">
        <f aca="false">IF(X467="",IF(Y467="",0,""),X467)</f>
        <v>15000</v>
      </c>
      <c r="AA467" s="4" t="n">
        <f aca="false">IF(Y467="",IF(X467="",0,IF(X467=0,0,ROUND(X467*Strategies!$B$12,2))),Y467)</f>
        <v>1836.4</v>
      </c>
      <c r="AB467" s="2" t="str">
        <f aca="false">IF(AND(X467="",Y467=""),"no card (structural)",IF(X467="","limit missing – verify",IF(Y467="","spend imputed by ratio","complete")))</f>
        <v>complete</v>
      </c>
      <c r="AC467" s="4" t="n">
        <f aca="false">Clean!S467</f>
        <v>0</v>
      </c>
      <c r="AD467" s="4" t="n">
        <f aca="false">Clean!T467</f>
        <v>0</v>
      </c>
      <c r="AE467" s="4" t="n">
        <f aca="false">IF(AC467="",IF(AD467="",0,""),AC467)</f>
        <v>0</v>
      </c>
      <c r="AF467" s="4" t="n">
        <f aca="false">IF(AD467="",IF(AC467="",0,IF(AC467=0,0,ROUND(AC467*Strategies!$B$13,0))),AD467)</f>
        <v>0</v>
      </c>
      <c r="AG467" s="3" t="n">
        <f aca="false">Clean!V467</f>
        <v>0</v>
      </c>
      <c r="AH467" s="3" t="n">
        <f aca="false">IF(AG467="",0,AG467)</f>
        <v>0</v>
      </c>
      <c r="AI467" s="3" t="n">
        <f aca="false">IF(AG467="",1,0)</f>
        <v>0</v>
      </c>
      <c r="AJ467" s="3" t="n">
        <f aca="false">Missing_Matrix!W467</f>
        <v>1</v>
      </c>
      <c r="AK467" s="2" t="str">
        <f aca="false">IF(AJ467=0,"keep","drop")</f>
        <v>drop</v>
      </c>
      <c r="AL467" s="2" t="str">
        <f aca="false">IF(Missing_Matrix!B467+Missing_Matrix!G467+Missing_Matrix!H467+Missing_Matrix!J467+Missing_Matrix!K467+Missing_Matrix!L467+Missing_Matrix!M467+Missing_Matrix!U467=0,"keep","drop")</f>
        <v>drop</v>
      </c>
    </row>
    <row r="468" customFormat="false" ht="15" hidden="false" customHeight="false" outlineLevel="0" collapsed="false">
      <c r="A468" s="2" t="str">
        <f aca="false">Clean!A468</f>
        <v>CL00467</v>
      </c>
      <c r="B468" s="3" t="n">
        <f aca="false">Clean!B468</f>
        <v>40</v>
      </c>
      <c r="C468" s="3" t="n">
        <f aca="false">IF(B468="",Strategies!$B$5,B468)</f>
        <v>40</v>
      </c>
      <c r="D468" s="3" t="n">
        <f aca="false">IF(B468="",1,0)</f>
        <v>0</v>
      </c>
      <c r="E468" s="2" t="str">
        <f aca="false">Clean!E468</f>
        <v>Manual worker</v>
      </c>
      <c r="F468" s="2" t="str">
        <f aca="false">IF(E468="","Unknown",E468)</f>
        <v>Manual worker</v>
      </c>
      <c r="G468" s="4" t="n">
        <f aca="false">Clean!G468</f>
        <v>36400</v>
      </c>
      <c r="H468" s="4" t="n">
        <f aca="false">IF(G468="",Strategies!$B$7,G468)</f>
        <v>36400</v>
      </c>
      <c r="I468" s="4" t="n">
        <f aca="false">IF(G468="",Strategies!$B$8,G468)</f>
        <v>36400</v>
      </c>
      <c r="J468" s="4" t="n">
        <f aca="false">IF(G468="",IFERROR(VLOOKUP(E468,Strategies!$A$26:$G$35,7,FALSE()),Strategies!$B$8),G468)</f>
        <v>36400</v>
      </c>
      <c r="K468" s="3" t="n">
        <f aca="false">IF(G468="",1,0)</f>
        <v>0</v>
      </c>
      <c r="L468" s="3" t="n">
        <f aca="false">Clean!H468</f>
        <v>6</v>
      </c>
      <c r="M468" s="5" t="n">
        <f aca="false">Clean!I468</f>
        <v>43989</v>
      </c>
      <c r="N468" s="3" t="n">
        <f aca="false">IF(L468="",IF(M468="",Strategies!$B$6,DATEDIF(M468,DATE(2026,9,13),"y")),L468)</f>
        <v>6</v>
      </c>
      <c r="O468" s="2" t="str">
        <f aca="false">IF(L468&lt;&gt;"","observed",IF(M468&lt;&gt;"","derived from date","median (fallback)"))</f>
        <v>observed</v>
      </c>
      <c r="P468" s="4" t="n">
        <f aca="false">Clean!M468</f>
        <v>11476.05</v>
      </c>
      <c r="Q468" s="4" t="n">
        <f aca="false">IF(P468="",Strategies!$B$9,P468)</f>
        <v>11476.05</v>
      </c>
      <c r="R468" s="3" t="n">
        <f aca="false">IF(P468="",1,0)</f>
        <v>0</v>
      </c>
      <c r="S468" s="3" t="n">
        <f aca="false">Clean!U468</f>
        <v>708</v>
      </c>
      <c r="T468" s="3" t="n">
        <f aca="false">IF(S468="",Strategies!$B$10,S468)</f>
        <v>708</v>
      </c>
      <c r="U468" s="2" t="str">
        <f aca="false">Clean!J468</f>
        <v>App</v>
      </c>
      <c r="V468" s="2" t="str">
        <f aca="false">IF(U468="",Strategies!$B$11,U468)</f>
        <v>App</v>
      </c>
      <c r="W468" s="2" t="str">
        <f aca="false">IF(U468="","Unknown",U468)</f>
        <v>App</v>
      </c>
      <c r="X468" s="4" t="n">
        <f aca="false">Clean!Q468</f>
        <v>6000</v>
      </c>
      <c r="Y468" s="4" t="n">
        <f aca="false">Clean!R468</f>
        <v>1129.36</v>
      </c>
      <c r="Z468" s="4" t="n">
        <f aca="false">IF(X468="",IF(Y468="",0,""),X468)</f>
        <v>6000</v>
      </c>
      <c r="AA468" s="4" t="n">
        <f aca="false">IF(Y468="",IF(X468="",0,IF(X468=0,0,ROUND(X468*Strategies!$B$12,2))),Y468)</f>
        <v>1129.36</v>
      </c>
      <c r="AB468" s="2" t="str">
        <f aca="false">IF(AND(X468="",Y468=""),"no card (structural)",IF(X468="","limit missing – verify",IF(Y468="","spend imputed by ratio","complete")))</f>
        <v>complete</v>
      </c>
      <c r="AC468" s="4" t="n">
        <f aca="false">Clean!S468</f>
        <v>127000</v>
      </c>
      <c r="AD468" s="4" t="n">
        <f aca="false">Clean!T468</f>
        <v>817</v>
      </c>
      <c r="AE468" s="4" t="n">
        <f aca="false">IF(AC468="",IF(AD468="",0,""),AC468)</f>
        <v>127000</v>
      </c>
      <c r="AF468" s="4" t="n">
        <f aca="false">IF(AD468="",IF(AC468="",0,IF(AC468=0,0,ROUND(AC468*Strategies!$B$13,0))),AD468)</f>
        <v>817</v>
      </c>
      <c r="AG468" s="3" t="n">
        <f aca="false">Clean!V468</f>
        <v>0</v>
      </c>
      <c r="AH468" s="3" t="n">
        <f aca="false">IF(AG468="",0,AG468)</f>
        <v>0</v>
      </c>
      <c r="AI468" s="3" t="n">
        <f aca="false">IF(AG468="",1,0)</f>
        <v>0</v>
      </c>
      <c r="AJ468" s="3" t="n">
        <f aca="false">Missing_Matrix!W468</f>
        <v>0</v>
      </c>
      <c r="AK468" s="2" t="str">
        <f aca="false">IF(AJ468=0,"keep","drop")</f>
        <v>keep</v>
      </c>
      <c r="AL468" s="2" t="str">
        <f aca="false">IF(Missing_Matrix!B468+Missing_Matrix!G468+Missing_Matrix!H468+Missing_Matrix!J468+Missing_Matrix!K468+Missing_Matrix!L468+Missing_Matrix!M468+Missing_Matrix!U468=0,"keep","drop")</f>
        <v>keep</v>
      </c>
    </row>
    <row r="469" customFormat="false" ht="15" hidden="false" customHeight="false" outlineLevel="0" collapsed="false">
      <c r="A469" s="2" t="str">
        <f aca="false">Clean!A469</f>
        <v>CL00468</v>
      </c>
      <c r="B469" s="3" t="n">
        <f aca="false">Clean!B469</f>
        <v>36</v>
      </c>
      <c r="C469" s="3" t="n">
        <f aca="false">IF(B469="",Strategies!$B$5,B469)</f>
        <v>36</v>
      </c>
      <c r="D469" s="3" t="n">
        <f aca="false">IF(B469="",1,0)</f>
        <v>0</v>
      </c>
      <c r="E469" s="2" t="str">
        <f aca="false">Clean!E469</f>
        <v>Employee</v>
      </c>
      <c r="F469" s="2" t="str">
        <f aca="false">IF(E469="","Unknown",E469)</f>
        <v>Employee</v>
      </c>
      <c r="G469" s="4" t="n">
        <f aca="false">Clean!G469</f>
        <v>39700</v>
      </c>
      <c r="H469" s="4" t="n">
        <f aca="false">IF(G469="",Strategies!$B$7,G469)</f>
        <v>39700</v>
      </c>
      <c r="I469" s="4" t="n">
        <f aca="false">IF(G469="",Strategies!$B$8,G469)</f>
        <v>39700</v>
      </c>
      <c r="J469" s="4" t="n">
        <f aca="false">IF(G469="",IFERROR(VLOOKUP(E469,Strategies!$A$26:$G$35,7,FALSE()),Strategies!$B$8),G469)</f>
        <v>39700</v>
      </c>
      <c r="K469" s="3" t="n">
        <f aca="false">IF(G469="",1,0)</f>
        <v>0</v>
      </c>
      <c r="L469" s="3" t="n">
        <f aca="false">Clean!H469</f>
        <v>7</v>
      </c>
      <c r="M469" s="5" t="n">
        <f aca="false">Clean!I469</f>
        <v>43377</v>
      </c>
      <c r="N469" s="3" t="n">
        <f aca="false">IF(L469="",IF(M469="",Strategies!$B$6,DATEDIF(M469,DATE(2026,9,13),"y")),L469)</f>
        <v>7</v>
      </c>
      <c r="O469" s="2" t="str">
        <f aca="false">IF(L469&lt;&gt;"","observed",IF(M469&lt;&gt;"","derived from date","median (fallback)"))</f>
        <v>observed</v>
      </c>
      <c r="P469" s="4" t="n">
        <f aca="false">Clean!M469</f>
        <v>0</v>
      </c>
      <c r="Q469" s="4" t="n">
        <f aca="false">IF(P469="",Strategies!$B$9,P469)</f>
        <v>0</v>
      </c>
      <c r="R469" s="3" t="n">
        <f aca="false">IF(P469="",1,0)</f>
        <v>0</v>
      </c>
      <c r="S469" s="3" t="n">
        <f aca="false">Clean!U469</f>
        <v>622</v>
      </c>
      <c r="T469" s="3" t="n">
        <f aca="false">IF(S469="",Strategies!$B$10,S469)</f>
        <v>622</v>
      </c>
      <c r="U469" s="2" t="str">
        <f aca="false">Clean!J469</f>
        <v>Online Banking</v>
      </c>
      <c r="V469" s="2" t="str">
        <f aca="false">IF(U469="",Strategies!$B$11,U469)</f>
        <v>Online Banking</v>
      </c>
      <c r="W469" s="2" t="str">
        <f aca="false">IF(U469="","Unknown",U469)</f>
        <v>Online Banking</v>
      </c>
      <c r="X469" s="4" t="n">
        <f aca="false">Clean!Q469</f>
        <v>8500</v>
      </c>
      <c r="Y469" s="4" t="n">
        <f aca="false">Clean!R469</f>
        <v>763.1</v>
      </c>
      <c r="Z469" s="4" t="n">
        <f aca="false">IF(X469="",IF(Y469="",0,""),X469)</f>
        <v>8500</v>
      </c>
      <c r="AA469" s="4" t="n">
        <f aca="false">IF(Y469="",IF(X469="",0,IF(X469=0,0,ROUND(X469*Strategies!$B$12,2))),Y469)</f>
        <v>763.1</v>
      </c>
      <c r="AB469" s="2" t="str">
        <f aca="false">IF(AND(X469="",Y469=""),"no card (structural)",IF(X469="","limit missing – verify",IF(Y469="","spend imputed by ratio","complete")))</f>
        <v>complete</v>
      </c>
      <c r="AC469" s="4" t="n">
        <f aca="false">Clean!S469</f>
        <v>0</v>
      </c>
      <c r="AD469" s="4" t="n">
        <f aca="false">Clean!T469</f>
        <v>0</v>
      </c>
      <c r="AE469" s="4" t="n">
        <f aca="false">IF(AC469="",IF(AD469="",0,""),AC469)</f>
        <v>0</v>
      </c>
      <c r="AF469" s="4" t="n">
        <f aca="false">IF(AD469="",IF(AC469="",0,IF(AC469=0,0,ROUND(AC469*Strategies!$B$13,0))),AD469)</f>
        <v>0</v>
      </c>
      <c r="AG469" s="3" t="n">
        <f aca="false">Clean!V469</f>
        <v>1</v>
      </c>
      <c r="AH469" s="3" t="n">
        <f aca="false">IF(AG469="",0,AG469)</f>
        <v>1</v>
      </c>
      <c r="AI469" s="3" t="n">
        <f aca="false">IF(AG469="",1,0)</f>
        <v>0</v>
      </c>
      <c r="AJ469" s="3" t="n">
        <f aca="false">Missing_Matrix!W469</f>
        <v>1</v>
      </c>
      <c r="AK469" s="2" t="str">
        <f aca="false">IF(AJ469=0,"keep","drop")</f>
        <v>drop</v>
      </c>
      <c r="AL469" s="2" t="str">
        <f aca="false">IF(Missing_Matrix!B469+Missing_Matrix!G469+Missing_Matrix!H469+Missing_Matrix!J469+Missing_Matrix!K469+Missing_Matrix!L469+Missing_Matrix!M469+Missing_Matrix!U469=0,"keep","drop")</f>
        <v>keep</v>
      </c>
    </row>
    <row r="470" customFormat="false" ht="15" hidden="false" customHeight="false" outlineLevel="0" collapsed="false">
      <c r="A470" s="2" t="str">
        <f aca="false">Clean!A470</f>
        <v>CL00469</v>
      </c>
      <c r="B470" s="3" t="str">
        <f aca="false">Clean!B470</f>
        <v/>
      </c>
      <c r="C470" s="3" t="n">
        <f aca="false">IF(B470="",Strategies!$B$5,B470)</f>
        <v>47</v>
      </c>
      <c r="D470" s="3" t="n">
        <f aca="false">IF(B470="",1,0)</f>
        <v>1</v>
      </c>
      <c r="E470" s="2" t="str">
        <f aca="false">Clean!E470</f>
        <v>Manual worker</v>
      </c>
      <c r="F470" s="2" t="str">
        <f aca="false">IF(E470="","Unknown",E470)</f>
        <v>Manual worker</v>
      </c>
      <c r="G470" s="4" t="n">
        <f aca="false">Clean!G470</f>
        <v>20100</v>
      </c>
      <c r="H470" s="4" t="n">
        <f aca="false">IF(G470="",Strategies!$B$7,G470)</f>
        <v>20100</v>
      </c>
      <c r="I470" s="4" t="n">
        <f aca="false">IF(G470="",Strategies!$B$8,G470)</f>
        <v>20100</v>
      </c>
      <c r="J470" s="4" t="n">
        <f aca="false">IF(G470="",IFERROR(VLOOKUP(E470,Strategies!$A$26:$G$35,7,FALSE()),Strategies!$B$8),G470)</f>
        <v>20100</v>
      </c>
      <c r="K470" s="3" t="n">
        <f aca="false">IF(G470="",1,0)</f>
        <v>0</v>
      </c>
      <c r="L470" s="3" t="n">
        <f aca="false">Clean!H470</f>
        <v>17</v>
      </c>
      <c r="M470" s="5" t="n">
        <f aca="false">Clean!I470</f>
        <v>39899</v>
      </c>
      <c r="N470" s="3" t="n">
        <f aca="false">IF(L470="",IF(M470="",Strategies!$B$6,DATEDIF(M470,DATE(2026,9,13),"y")),L470)</f>
        <v>17</v>
      </c>
      <c r="O470" s="2" t="str">
        <f aca="false">IF(L470&lt;&gt;"","observed",IF(M470&lt;&gt;"","derived from date","median (fallback)"))</f>
        <v>observed</v>
      </c>
      <c r="P470" s="4" t="n">
        <f aca="false">Clean!M470</f>
        <v>18083.33</v>
      </c>
      <c r="Q470" s="4" t="n">
        <f aca="false">IF(P470="",Strategies!$B$9,P470)</f>
        <v>18083.33</v>
      </c>
      <c r="R470" s="3" t="n">
        <f aca="false">IF(P470="",1,0)</f>
        <v>0</v>
      </c>
      <c r="S470" s="3" t="n">
        <f aca="false">Clean!U470</f>
        <v>643</v>
      </c>
      <c r="T470" s="3" t="n">
        <f aca="false">IF(S470="",Strategies!$B$10,S470)</f>
        <v>643</v>
      </c>
      <c r="U470" s="2" t="str">
        <f aca="false">Clean!J470</f>
        <v>App</v>
      </c>
      <c r="V470" s="2" t="str">
        <f aca="false">IF(U470="",Strategies!$B$11,U470)</f>
        <v>App</v>
      </c>
      <c r="W470" s="2" t="str">
        <f aca="false">IF(U470="","Unknown",U470)</f>
        <v>App</v>
      </c>
      <c r="X470" s="4" t="n">
        <f aca="false">Clean!Q470</f>
        <v>4500</v>
      </c>
      <c r="Y470" s="4" t="n">
        <f aca="false">Clean!R470</f>
        <v>1091.73</v>
      </c>
      <c r="Z470" s="4" t="n">
        <f aca="false">IF(X470="",IF(Y470="",0,""),X470)</f>
        <v>4500</v>
      </c>
      <c r="AA470" s="4" t="n">
        <f aca="false">IF(Y470="",IF(X470="",0,IF(X470=0,0,ROUND(X470*Strategies!$B$12,2))),Y470)</f>
        <v>1091.73</v>
      </c>
      <c r="AB470" s="2" t="str">
        <f aca="false">IF(AND(X470="",Y470=""),"no card (structural)",IF(X470="","limit missing – verify",IF(Y470="","spend imputed by ratio","complete")))</f>
        <v>complete</v>
      </c>
      <c r="AC470" s="4" t="str">
        <f aca="false">Clean!S470</f>
        <v/>
      </c>
      <c r="AD470" s="4" t="str">
        <f aca="false">Clean!T470</f>
        <v/>
      </c>
      <c r="AE470" s="4" t="n">
        <f aca="false">IF(AC470="",IF(AD470="",0,""),AC470)</f>
        <v>0</v>
      </c>
      <c r="AF470" s="4" t="n">
        <f aca="false">IF(AD470="",IF(AC470="",0,IF(AC470=0,0,ROUND(AC470*Strategies!$B$13,0))),AD470)</f>
        <v>0</v>
      </c>
      <c r="AG470" s="3" t="n">
        <f aca="false">Clean!V470</f>
        <v>0</v>
      </c>
      <c r="AH470" s="3" t="n">
        <f aca="false">IF(AG470="",0,AG470)</f>
        <v>0</v>
      </c>
      <c r="AI470" s="3" t="n">
        <f aca="false">IF(AG470="",1,0)</f>
        <v>0</v>
      </c>
      <c r="AJ470" s="3" t="n">
        <f aca="false">Missing_Matrix!W470</f>
        <v>4</v>
      </c>
      <c r="AK470" s="2" t="str">
        <f aca="false">IF(AJ470=0,"keep","drop")</f>
        <v>drop</v>
      </c>
      <c r="AL470" s="2" t="str">
        <f aca="false">IF(Missing_Matrix!B470+Missing_Matrix!G470+Missing_Matrix!H470+Missing_Matrix!J470+Missing_Matrix!K470+Missing_Matrix!L470+Missing_Matrix!M470+Missing_Matrix!U470=0,"keep","drop")</f>
        <v>drop</v>
      </c>
    </row>
    <row r="471" customFormat="false" ht="15" hidden="false" customHeight="false" outlineLevel="0" collapsed="false">
      <c r="A471" s="2" t="str">
        <f aca="false">Clean!A471</f>
        <v>CL00470</v>
      </c>
      <c r="B471" s="3" t="n">
        <f aca="false">Clean!B471</f>
        <v>57</v>
      </c>
      <c r="C471" s="3" t="n">
        <f aca="false">IF(B471="",Strategies!$B$5,B471)</f>
        <v>57</v>
      </c>
      <c r="D471" s="3" t="n">
        <f aca="false">IF(B471="",1,0)</f>
        <v>0</v>
      </c>
      <c r="E471" s="2" t="str">
        <f aca="false">Clean!E471</f>
        <v>Manual worker</v>
      </c>
      <c r="F471" s="2" t="str">
        <f aca="false">IF(E471="","Unknown",E471)</f>
        <v>Manual worker</v>
      </c>
      <c r="G471" s="4" t="n">
        <f aca="false">Clean!G471</f>
        <v>31000</v>
      </c>
      <c r="H471" s="4" t="n">
        <f aca="false">IF(G471="",Strategies!$B$7,G471)</f>
        <v>31000</v>
      </c>
      <c r="I471" s="4" t="n">
        <f aca="false">IF(G471="",Strategies!$B$8,G471)</f>
        <v>31000</v>
      </c>
      <c r="J471" s="4" t="n">
        <f aca="false">IF(G471="",IFERROR(VLOOKUP(E471,Strategies!$A$26:$G$35,7,FALSE()),Strategies!$B$8),G471)</f>
        <v>31000</v>
      </c>
      <c r="K471" s="3" t="n">
        <f aca="false">IF(G471="",1,0)</f>
        <v>0</v>
      </c>
      <c r="L471" s="3" t="n">
        <f aca="false">Clean!H471</f>
        <v>27</v>
      </c>
      <c r="M471" s="5" t="n">
        <f aca="false">Clean!I471</f>
        <v>36157</v>
      </c>
      <c r="N471" s="3" t="n">
        <f aca="false">IF(L471="",IF(M471="",Strategies!$B$6,DATEDIF(M471,DATE(2026,9,13),"y")),L471)</f>
        <v>27</v>
      </c>
      <c r="O471" s="2" t="str">
        <f aca="false">IF(L471&lt;&gt;"","observed",IF(M471&lt;&gt;"","derived from date","median (fallback)"))</f>
        <v>observed</v>
      </c>
      <c r="P471" s="4" t="n">
        <f aca="false">Clean!M471</f>
        <v>0</v>
      </c>
      <c r="Q471" s="4" t="n">
        <f aca="false">IF(P471="",Strategies!$B$9,P471)</f>
        <v>0</v>
      </c>
      <c r="R471" s="3" t="n">
        <f aca="false">IF(P471="",1,0)</f>
        <v>0</v>
      </c>
      <c r="S471" s="3" t="n">
        <f aca="false">Clean!U471</f>
        <v>704</v>
      </c>
      <c r="T471" s="3" t="n">
        <f aca="false">IF(S471="",Strategies!$B$10,S471)</f>
        <v>704</v>
      </c>
      <c r="U471" s="2" t="str">
        <f aca="false">Clean!J471</f>
        <v>Online Banking</v>
      </c>
      <c r="V471" s="2" t="str">
        <f aca="false">IF(U471="",Strategies!$B$11,U471)</f>
        <v>Online Banking</v>
      </c>
      <c r="W471" s="2" t="str">
        <f aca="false">IF(U471="","Unknown",U471)</f>
        <v>Online Banking</v>
      </c>
      <c r="X471" s="4" t="n">
        <f aca="false">Clean!Q471</f>
        <v>3500</v>
      </c>
      <c r="Y471" s="4" t="n">
        <f aca="false">Clean!R471</f>
        <v>387.76</v>
      </c>
      <c r="Z471" s="4" t="n">
        <f aca="false">IF(X471="",IF(Y471="",0,""),X471)</f>
        <v>3500</v>
      </c>
      <c r="AA471" s="4" t="n">
        <f aca="false">IF(Y471="",IF(X471="",0,IF(X471=0,0,ROUND(X471*Strategies!$B$12,2))),Y471)</f>
        <v>387.76</v>
      </c>
      <c r="AB471" s="2" t="str">
        <f aca="false">IF(AND(X471="",Y471=""),"no card (structural)",IF(X471="","limit missing – verify",IF(Y471="","spend imputed by ratio","complete")))</f>
        <v>complete</v>
      </c>
      <c r="AC471" s="4" t="n">
        <f aca="false">Clean!S471</f>
        <v>0</v>
      </c>
      <c r="AD471" s="4" t="n">
        <f aca="false">Clean!T471</f>
        <v>0</v>
      </c>
      <c r="AE471" s="4" t="n">
        <f aca="false">IF(AC471="",IF(AD471="",0,""),AC471)</f>
        <v>0</v>
      </c>
      <c r="AF471" s="4" t="n">
        <f aca="false">IF(AD471="",IF(AC471="",0,IF(AC471=0,0,ROUND(AC471*Strategies!$B$13,0))),AD471)</f>
        <v>0</v>
      </c>
      <c r="AG471" s="3" t="n">
        <f aca="false">Clean!V471</f>
        <v>0</v>
      </c>
      <c r="AH471" s="3" t="n">
        <f aca="false">IF(AG471="",0,AG471)</f>
        <v>0</v>
      </c>
      <c r="AI471" s="3" t="n">
        <f aca="false">IF(AG471="",1,0)</f>
        <v>0</v>
      </c>
      <c r="AJ471" s="3" t="n">
        <f aca="false">Missing_Matrix!W471</f>
        <v>0</v>
      </c>
      <c r="AK471" s="2" t="str">
        <f aca="false">IF(AJ471=0,"keep","drop")</f>
        <v>keep</v>
      </c>
      <c r="AL471" s="2" t="str">
        <f aca="false">IF(Missing_Matrix!B471+Missing_Matrix!G471+Missing_Matrix!H471+Missing_Matrix!J471+Missing_Matrix!K471+Missing_Matrix!L471+Missing_Matrix!M471+Missing_Matrix!U471=0,"keep","drop")</f>
        <v>keep</v>
      </c>
    </row>
    <row r="472" customFormat="false" ht="15" hidden="false" customHeight="false" outlineLevel="0" collapsed="false">
      <c r="A472" s="2" t="str">
        <f aca="false">Clean!A472</f>
        <v>CL00471</v>
      </c>
      <c r="B472" s="3" t="n">
        <f aca="false">Clean!B472</f>
        <v>38</v>
      </c>
      <c r="C472" s="3" t="n">
        <f aca="false">IF(B472="",Strategies!$B$5,B472)</f>
        <v>38</v>
      </c>
      <c r="D472" s="3" t="n">
        <f aca="false">IF(B472="",1,0)</f>
        <v>0</v>
      </c>
      <c r="E472" s="2" t="str">
        <f aca="false">Clean!E472</f>
        <v>Shopkeeper</v>
      </c>
      <c r="F472" s="2" t="str">
        <f aca="false">IF(E472="","Unknown",E472)</f>
        <v>Shopkeeper</v>
      </c>
      <c r="G472" s="4" t="n">
        <f aca="false">Clean!G472</f>
        <v>40100</v>
      </c>
      <c r="H472" s="4" t="n">
        <f aca="false">IF(G472="",Strategies!$B$7,G472)</f>
        <v>40100</v>
      </c>
      <c r="I472" s="4" t="n">
        <f aca="false">IF(G472="",Strategies!$B$8,G472)</f>
        <v>40100</v>
      </c>
      <c r="J472" s="4" t="n">
        <f aca="false">IF(G472="",IFERROR(VLOOKUP(E472,Strategies!$A$26:$G$35,7,FALSE()),Strategies!$B$8),G472)</f>
        <v>40100</v>
      </c>
      <c r="K472" s="3" t="n">
        <f aca="false">IF(G472="",1,0)</f>
        <v>0</v>
      </c>
      <c r="L472" s="3" t="n">
        <f aca="false">Clean!H472</f>
        <v>5</v>
      </c>
      <c r="M472" s="5" t="n">
        <f aca="false">Clean!I472</f>
        <v>44186</v>
      </c>
      <c r="N472" s="3" t="n">
        <f aca="false">IF(L472="",IF(M472="",Strategies!$B$6,DATEDIF(M472,DATE(2026,9,13),"y")),L472)</f>
        <v>5</v>
      </c>
      <c r="O472" s="2" t="str">
        <f aca="false">IF(L472&lt;&gt;"","observed",IF(M472&lt;&gt;"","derived from date","median (fallback)"))</f>
        <v>observed</v>
      </c>
      <c r="P472" s="4" t="n">
        <f aca="false">Clean!M472</f>
        <v>16738.28</v>
      </c>
      <c r="Q472" s="4" t="n">
        <f aca="false">IF(P472="",Strategies!$B$9,P472)</f>
        <v>16738.28</v>
      </c>
      <c r="R472" s="3" t="n">
        <f aca="false">IF(P472="",1,0)</f>
        <v>0</v>
      </c>
      <c r="S472" s="3" t="n">
        <f aca="false">Clean!U472</f>
        <v>650</v>
      </c>
      <c r="T472" s="3" t="n">
        <f aca="false">IF(S472="",Strategies!$B$10,S472)</f>
        <v>650</v>
      </c>
      <c r="U472" s="2" t="str">
        <f aca="false">Clean!J472</f>
        <v>App</v>
      </c>
      <c r="V472" s="2" t="str">
        <f aca="false">IF(U472="",Strategies!$B$11,U472)</f>
        <v>App</v>
      </c>
      <c r="W472" s="2" t="str">
        <f aca="false">IF(U472="","Unknown",U472)</f>
        <v>App</v>
      </c>
      <c r="X472" s="4" t="n">
        <f aca="false">Clean!Q472</f>
        <v>5500</v>
      </c>
      <c r="Y472" s="4" t="n">
        <f aca="false">Clean!R472</f>
        <v>988.25</v>
      </c>
      <c r="Z472" s="4" t="n">
        <f aca="false">IF(X472="",IF(Y472="",0,""),X472)</f>
        <v>5500</v>
      </c>
      <c r="AA472" s="4" t="n">
        <f aca="false">IF(Y472="",IF(X472="",0,IF(X472=0,0,ROUND(X472*Strategies!$B$12,2))),Y472)</f>
        <v>988.25</v>
      </c>
      <c r="AB472" s="2" t="str">
        <f aca="false">IF(AND(X472="",Y472=""),"no card (structural)",IF(X472="","limit missing – verify",IF(Y472="","spend imputed by ratio","complete")))</f>
        <v>complete</v>
      </c>
      <c r="AC472" s="4" t="str">
        <f aca="false">Clean!S472</f>
        <v/>
      </c>
      <c r="AD472" s="4" t="str">
        <f aca="false">Clean!T472</f>
        <v/>
      </c>
      <c r="AE472" s="4" t="n">
        <f aca="false">IF(AC472="",IF(AD472="",0,""),AC472)</f>
        <v>0</v>
      </c>
      <c r="AF472" s="4" t="n">
        <f aca="false">IF(AD472="",IF(AC472="",0,IF(AC472=0,0,ROUND(AC472*Strategies!$B$13,0))),AD472)</f>
        <v>0</v>
      </c>
      <c r="AG472" s="3" t="n">
        <f aca="false">Clean!V472</f>
        <v>0</v>
      </c>
      <c r="AH472" s="3" t="n">
        <f aca="false">IF(AG472="",0,AG472)</f>
        <v>0</v>
      </c>
      <c r="AI472" s="3" t="n">
        <f aca="false">IF(AG472="",1,0)</f>
        <v>0</v>
      </c>
      <c r="AJ472" s="3" t="n">
        <f aca="false">Missing_Matrix!W472</f>
        <v>2</v>
      </c>
      <c r="AK472" s="2" t="str">
        <f aca="false">IF(AJ472=0,"keep","drop")</f>
        <v>drop</v>
      </c>
      <c r="AL472" s="2" t="str">
        <f aca="false">IF(Missing_Matrix!B472+Missing_Matrix!G472+Missing_Matrix!H472+Missing_Matrix!J472+Missing_Matrix!K472+Missing_Matrix!L472+Missing_Matrix!M472+Missing_Matrix!U472=0,"keep","drop")</f>
        <v>keep</v>
      </c>
    </row>
    <row r="473" customFormat="false" ht="15" hidden="false" customHeight="false" outlineLevel="0" collapsed="false">
      <c r="A473" s="2" t="str">
        <f aca="false">Clean!A473</f>
        <v>CL00472</v>
      </c>
      <c r="B473" s="3" t="n">
        <f aca="false">Clean!B473</f>
        <v>43</v>
      </c>
      <c r="C473" s="3" t="n">
        <f aca="false">IF(B473="",Strategies!$B$5,B473)</f>
        <v>43</v>
      </c>
      <c r="D473" s="3" t="n">
        <f aca="false">IF(B473="",1,0)</f>
        <v>0</v>
      </c>
      <c r="E473" s="2" t="str">
        <f aca="false">Clean!E473</f>
        <v>Manual worker</v>
      </c>
      <c r="F473" s="2" t="str">
        <f aca="false">IF(E473="","Unknown",E473)</f>
        <v>Manual worker</v>
      </c>
      <c r="G473" s="4" t="n">
        <f aca="false">Clean!G473</f>
        <v>11700</v>
      </c>
      <c r="H473" s="4" t="n">
        <f aca="false">IF(G473="",Strategies!$B$7,G473)</f>
        <v>11700</v>
      </c>
      <c r="I473" s="4" t="n">
        <f aca="false">IF(G473="",Strategies!$B$8,G473)</f>
        <v>11700</v>
      </c>
      <c r="J473" s="4" t="n">
        <f aca="false">IF(G473="",IFERROR(VLOOKUP(E473,Strategies!$A$26:$G$35,7,FALSE()),Strategies!$B$8),G473)</f>
        <v>11700</v>
      </c>
      <c r="K473" s="3" t="n">
        <f aca="false">IF(G473="",1,0)</f>
        <v>0</v>
      </c>
      <c r="L473" s="3" t="n">
        <f aca="false">Clean!H473</f>
        <v>11</v>
      </c>
      <c r="M473" s="5" t="n">
        <f aca="false">Clean!I473</f>
        <v>42133</v>
      </c>
      <c r="N473" s="3" t="n">
        <f aca="false">IF(L473="",IF(M473="",Strategies!$B$6,DATEDIF(M473,DATE(2026,9,13),"y")),L473)</f>
        <v>11</v>
      </c>
      <c r="O473" s="2" t="str">
        <f aca="false">IF(L473&lt;&gt;"","observed",IF(M473&lt;&gt;"","derived from date","median (fallback)"))</f>
        <v>observed</v>
      </c>
      <c r="P473" s="4" t="n">
        <f aca="false">Clean!M473</f>
        <v>12811.75</v>
      </c>
      <c r="Q473" s="4" t="n">
        <f aca="false">IF(P473="",Strategies!$B$9,P473)</f>
        <v>12811.75</v>
      </c>
      <c r="R473" s="3" t="n">
        <f aca="false">IF(P473="",1,0)</f>
        <v>0</v>
      </c>
      <c r="S473" s="3" t="n">
        <f aca="false">Clean!U473</f>
        <v>642</v>
      </c>
      <c r="T473" s="3" t="n">
        <f aca="false">IF(S473="",Strategies!$B$10,S473)</f>
        <v>642</v>
      </c>
      <c r="U473" s="2" t="str">
        <f aca="false">Clean!J473</f>
        <v>App</v>
      </c>
      <c r="V473" s="2" t="str">
        <f aca="false">IF(U473="",Strategies!$B$11,U473)</f>
        <v>App</v>
      </c>
      <c r="W473" s="2" t="str">
        <f aca="false">IF(U473="","Unknown",U473)</f>
        <v>App</v>
      </c>
      <c r="X473" s="4" t="n">
        <f aca="false">Clean!Q473</f>
        <v>2500</v>
      </c>
      <c r="Y473" s="4" t="n">
        <f aca="false">Clean!R473</f>
        <v>16.23</v>
      </c>
      <c r="Z473" s="4" t="n">
        <f aca="false">IF(X473="",IF(Y473="",0,""),X473)</f>
        <v>2500</v>
      </c>
      <c r="AA473" s="4" t="n">
        <f aca="false">IF(Y473="",IF(X473="",0,IF(X473=0,0,ROUND(X473*Strategies!$B$12,2))),Y473)</f>
        <v>16.23</v>
      </c>
      <c r="AB473" s="2" t="str">
        <f aca="false">IF(AND(X473="",Y473=""),"no card (structural)",IF(X473="","limit missing – verify",IF(Y473="","spend imputed by ratio","complete")))</f>
        <v>complete</v>
      </c>
      <c r="AC473" s="4" t="str">
        <f aca="false">Clean!S473</f>
        <v/>
      </c>
      <c r="AD473" s="4" t="str">
        <f aca="false">Clean!T473</f>
        <v/>
      </c>
      <c r="AE473" s="4" t="n">
        <f aca="false">IF(AC473="",IF(AD473="",0,""),AC473)</f>
        <v>0</v>
      </c>
      <c r="AF473" s="4" t="n">
        <f aca="false">IF(AD473="",IF(AC473="",0,IF(AC473=0,0,ROUND(AC473*Strategies!$B$13,0))),AD473)</f>
        <v>0</v>
      </c>
      <c r="AG473" s="3" t="n">
        <f aca="false">Clean!V473</f>
        <v>0</v>
      </c>
      <c r="AH473" s="3" t="n">
        <f aca="false">IF(AG473="",0,AG473)</f>
        <v>0</v>
      </c>
      <c r="AI473" s="3" t="n">
        <f aca="false">IF(AG473="",1,0)</f>
        <v>0</v>
      </c>
      <c r="AJ473" s="3" t="n">
        <f aca="false">Missing_Matrix!W473</f>
        <v>2</v>
      </c>
      <c r="AK473" s="2" t="str">
        <f aca="false">IF(AJ473=0,"keep","drop")</f>
        <v>drop</v>
      </c>
      <c r="AL473" s="2" t="str">
        <f aca="false">IF(Missing_Matrix!B473+Missing_Matrix!G473+Missing_Matrix!H473+Missing_Matrix!J473+Missing_Matrix!K473+Missing_Matrix!L473+Missing_Matrix!M473+Missing_Matrix!U473=0,"keep","drop")</f>
        <v>keep</v>
      </c>
    </row>
    <row r="474" customFormat="false" ht="15" hidden="false" customHeight="false" outlineLevel="0" collapsed="false">
      <c r="A474" s="2" t="str">
        <f aca="false">Clean!A474</f>
        <v>CL00473</v>
      </c>
      <c r="B474" s="3" t="n">
        <f aca="false">Clean!B474</f>
        <v>43</v>
      </c>
      <c r="C474" s="3" t="n">
        <f aca="false">IF(B474="",Strategies!$B$5,B474)</f>
        <v>43</v>
      </c>
      <c r="D474" s="3" t="n">
        <f aca="false">IF(B474="",1,0)</f>
        <v>0</v>
      </c>
      <c r="E474" s="2" t="str">
        <f aca="false">Clean!E474</f>
        <v>Employee</v>
      </c>
      <c r="F474" s="2" t="str">
        <f aca="false">IF(E474="","Unknown",E474)</f>
        <v>Employee</v>
      </c>
      <c r="G474" s="4" t="n">
        <f aca="false">Clean!G474</f>
        <v>28800</v>
      </c>
      <c r="H474" s="4" t="n">
        <f aca="false">IF(G474="",Strategies!$B$7,G474)</f>
        <v>28800</v>
      </c>
      <c r="I474" s="4" t="n">
        <f aca="false">IF(G474="",Strategies!$B$8,G474)</f>
        <v>28800</v>
      </c>
      <c r="J474" s="4" t="n">
        <f aca="false">IF(G474="",IFERROR(VLOOKUP(E474,Strategies!$A$26:$G$35,7,FALSE()),Strategies!$B$8),G474)</f>
        <v>28800</v>
      </c>
      <c r="K474" s="3" t="n">
        <f aca="false">IF(G474="",1,0)</f>
        <v>0</v>
      </c>
      <c r="L474" s="3" t="n">
        <f aca="false">Clean!H474</f>
        <v>14</v>
      </c>
      <c r="M474" s="5" t="n">
        <f aca="false">Clean!I474</f>
        <v>41055</v>
      </c>
      <c r="N474" s="3" t="n">
        <f aca="false">IF(L474="",IF(M474="",Strategies!$B$6,DATEDIF(M474,DATE(2026,9,13),"y")),L474)</f>
        <v>14</v>
      </c>
      <c r="O474" s="2" t="str">
        <f aca="false">IF(L474&lt;&gt;"","observed",IF(M474&lt;&gt;"","derived from date","median (fallback)"))</f>
        <v>observed</v>
      </c>
      <c r="P474" s="4" t="n">
        <f aca="false">Clean!M474</f>
        <v>0</v>
      </c>
      <c r="Q474" s="4" t="n">
        <f aca="false">IF(P474="",Strategies!$B$9,P474)</f>
        <v>0</v>
      </c>
      <c r="R474" s="3" t="n">
        <f aca="false">IF(P474="",1,0)</f>
        <v>0</v>
      </c>
      <c r="S474" s="3" t="n">
        <f aca="false">Clean!U474</f>
        <v>555</v>
      </c>
      <c r="T474" s="3" t="n">
        <f aca="false">IF(S474="",Strategies!$B$10,S474)</f>
        <v>555</v>
      </c>
      <c r="U474" s="2" t="str">
        <f aca="false">Clean!J474</f>
        <v>App</v>
      </c>
      <c r="V474" s="2" t="str">
        <f aca="false">IF(U474="",Strategies!$B$11,U474)</f>
        <v>App</v>
      </c>
      <c r="W474" s="2" t="str">
        <f aca="false">IF(U474="","Unknown",U474)</f>
        <v>App</v>
      </c>
      <c r="X474" s="4" t="n">
        <f aca="false">Clean!Q474</f>
        <v>6500</v>
      </c>
      <c r="Y474" s="4" t="n">
        <f aca="false">Clean!R474</f>
        <v>537.89</v>
      </c>
      <c r="Z474" s="4" t="n">
        <f aca="false">IF(X474="",IF(Y474="",0,""),X474)</f>
        <v>6500</v>
      </c>
      <c r="AA474" s="4" t="n">
        <f aca="false">IF(Y474="",IF(X474="",0,IF(X474=0,0,ROUND(X474*Strategies!$B$12,2))),Y474)</f>
        <v>537.89</v>
      </c>
      <c r="AB474" s="2" t="str">
        <f aca="false">IF(AND(X474="",Y474=""),"no card (structural)",IF(X474="","limit missing – verify",IF(Y474="","spend imputed by ratio","complete")))</f>
        <v>complete</v>
      </c>
      <c r="AC474" s="4" t="n">
        <f aca="false">Clean!S474</f>
        <v>91000</v>
      </c>
      <c r="AD474" s="4" t="n">
        <f aca="false">Clean!T474</f>
        <v>465</v>
      </c>
      <c r="AE474" s="4" t="n">
        <f aca="false">IF(AC474="",IF(AD474="",0,""),AC474)</f>
        <v>91000</v>
      </c>
      <c r="AF474" s="4" t="n">
        <f aca="false">IF(AD474="",IF(AC474="",0,IF(AC474=0,0,ROUND(AC474*Strategies!$B$13,0))),AD474)</f>
        <v>465</v>
      </c>
      <c r="AG474" s="3" t="n">
        <f aca="false">Clean!V474</f>
        <v>1</v>
      </c>
      <c r="AH474" s="3" t="n">
        <f aca="false">IF(AG474="",0,AG474)</f>
        <v>1</v>
      </c>
      <c r="AI474" s="3" t="n">
        <f aca="false">IF(AG474="",1,0)</f>
        <v>0</v>
      </c>
      <c r="AJ474" s="3" t="n">
        <f aca="false">Missing_Matrix!W474</f>
        <v>0</v>
      </c>
      <c r="AK474" s="2" t="str">
        <f aca="false">IF(AJ474=0,"keep","drop")</f>
        <v>keep</v>
      </c>
      <c r="AL474" s="2" t="str">
        <f aca="false">IF(Missing_Matrix!B474+Missing_Matrix!G474+Missing_Matrix!H474+Missing_Matrix!J474+Missing_Matrix!K474+Missing_Matrix!L474+Missing_Matrix!M474+Missing_Matrix!U474=0,"keep","drop")</f>
        <v>keep</v>
      </c>
    </row>
    <row r="475" customFormat="false" ht="15" hidden="false" customHeight="false" outlineLevel="0" collapsed="false">
      <c r="A475" s="2" t="str">
        <f aca="false">Clean!A475</f>
        <v>CL00474</v>
      </c>
      <c r="B475" s="3" t="n">
        <f aca="false">Clean!B475</f>
        <v>65</v>
      </c>
      <c r="C475" s="3" t="n">
        <f aca="false">IF(B475="",Strategies!$B$5,B475)</f>
        <v>65</v>
      </c>
      <c r="D475" s="3" t="n">
        <f aca="false">IF(B475="",1,0)</f>
        <v>0</v>
      </c>
      <c r="E475" s="2" t="str">
        <f aca="false">Clean!E475</f>
        <v>Teacher</v>
      </c>
      <c r="F475" s="2" t="str">
        <f aca="false">IF(E475="","Unknown",E475)</f>
        <v>Teacher</v>
      </c>
      <c r="G475" s="4" t="n">
        <f aca="false">Clean!G475</f>
        <v>29500</v>
      </c>
      <c r="H475" s="4" t="n">
        <f aca="false">IF(G475="",Strategies!$B$7,G475)</f>
        <v>29500</v>
      </c>
      <c r="I475" s="4" t="n">
        <f aca="false">IF(G475="",Strategies!$B$8,G475)</f>
        <v>29500</v>
      </c>
      <c r="J475" s="4" t="n">
        <f aca="false">IF(G475="",IFERROR(VLOOKUP(E475,Strategies!$A$26:$G$35,7,FALSE()),Strategies!$B$8),G475)</f>
        <v>29500</v>
      </c>
      <c r="K475" s="3" t="n">
        <f aca="false">IF(G475="",1,0)</f>
        <v>0</v>
      </c>
      <c r="L475" s="3" t="n">
        <f aca="false">Clean!H475</f>
        <v>9</v>
      </c>
      <c r="M475" s="5" t="n">
        <f aca="false">Clean!I475</f>
        <v>42779</v>
      </c>
      <c r="N475" s="3" t="n">
        <f aca="false">IF(L475="",IF(M475="",Strategies!$B$6,DATEDIF(M475,DATE(2026,9,13),"y")),L475)</f>
        <v>9</v>
      </c>
      <c r="O475" s="2" t="str">
        <f aca="false">IF(L475&lt;&gt;"","observed",IF(M475&lt;&gt;"","derived from date","median (fallback)"))</f>
        <v>observed</v>
      </c>
      <c r="P475" s="4" t="n">
        <f aca="false">Clean!M475</f>
        <v>22307.75</v>
      </c>
      <c r="Q475" s="4" t="n">
        <f aca="false">IF(P475="",Strategies!$B$9,P475)</f>
        <v>22307.75</v>
      </c>
      <c r="R475" s="3" t="n">
        <f aca="false">IF(P475="",1,0)</f>
        <v>0</v>
      </c>
      <c r="S475" s="3" t="n">
        <f aca="false">Clean!U475</f>
        <v>696</v>
      </c>
      <c r="T475" s="3" t="n">
        <f aca="false">IF(S475="",Strategies!$B$10,S475)</f>
        <v>696</v>
      </c>
      <c r="U475" s="2" t="str">
        <f aca="false">Clean!J475</f>
        <v>Branch</v>
      </c>
      <c r="V475" s="2" t="str">
        <f aca="false">IF(U475="",Strategies!$B$11,U475)</f>
        <v>Branch</v>
      </c>
      <c r="W475" s="2" t="str">
        <f aca="false">IF(U475="","Unknown",U475)</f>
        <v>Branch</v>
      </c>
      <c r="X475" s="4" t="n">
        <f aca="false">Clean!Q475</f>
        <v>4000</v>
      </c>
      <c r="Y475" s="4" t="n">
        <f aca="false">Clean!R475</f>
        <v>965.2</v>
      </c>
      <c r="Z475" s="4" t="n">
        <f aca="false">IF(X475="",IF(Y475="",0,""),X475)</f>
        <v>4000</v>
      </c>
      <c r="AA475" s="4" t="n">
        <f aca="false">IF(Y475="",IF(X475="",0,IF(X475=0,0,ROUND(X475*Strategies!$B$12,2))),Y475)</f>
        <v>965.2</v>
      </c>
      <c r="AB475" s="2" t="str">
        <f aca="false">IF(AND(X475="",Y475=""),"no card (structural)",IF(X475="","limit missing – verify",IF(Y475="","spend imputed by ratio","complete")))</f>
        <v>complete</v>
      </c>
      <c r="AC475" s="4" t="n">
        <f aca="false">Clean!S475</f>
        <v>0</v>
      </c>
      <c r="AD475" s="4" t="n">
        <f aca="false">Clean!T475</f>
        <v>0</v>
      </c>
      <c r="AE475" s="4" t="n">
        <f aca="false">IF(AC475="",IF(AD475="",0,""),AC475)</f>
        <v>0</v>
      </c>
      <c r="AF475" s="4" t="n">
        <f aca="false">IF(AD475="",IF(AC475="",0,IF(AC475=0,0,ROUND(AC475*Strategies!$B$13,0))),AD475)</f>
        <v>0</v>
      </c>
      <c r="AG475" s="3" t="n">
        <f aca="false">Clean!V475</f>
        <v>1</v>
      </c>
      <c r="AH475" s="3" t="n">
        <f aca="false">IF(AG475="",0,AG475)</f>
        <v>1</v>
      </c>
      <c r="AI475" s="3" t="n">
        <f aca="false">IF(AG475="",1,0)</f>
        <v>0</v>
      </c>
      <c r="AJ475" s="3" t="n">
        <f aca="false">Missing_Matrix!W475</f>
        <v>1</v>
      </c>
      <c r="AK475" s="2" t="str">
        <f aca="false">IF(AJ475=0,"keep","drop")</f>
        <v>drop</v>
      </c>
      <c r="AL475" s="2" t="str">
        <f aca="false">IF(Missing_Matrix!B475+Missing_Matrix!G475+Missing_Matrix!H475+Missing_Matrix!J475+Missing_Matrix!K475+Missing_Matrix!L475+Missing_Matrix!M475+Missing_Matrix!U475=0,"keep","drop")</f>
        <v>keep</v>
      </c>
    </row>
    <row r="476" customFormat="false" ht="15" hidden="false" customHeight="false" outlineLevel="0" collapsed="false">
      <c r="A476" s="2" t="str">
        <f aca="false">Clean!A476</f>
        <v>CL00475</v>
      </c>
      <c r="B476" s="3" t="n">
        <f aca="false">Clean!B476</f>
        <v>50</v>
      </c>
      <c r="C476" s="3" t="n">
        <f aca="false">IF(B476="",Strategies!$B$5,B476)</f>
        <v>50</v>
      </c>
      <c r="D476" s="3" t="n">
        <f aca="false">IF(B476="",1,0)</f>
        <v>0</v>
      </c>
      <c r="E476" s="2" t="str">
        <f aca="false">Clean!E476</f>
        <v>Manual worker</v>
      </c>
      <c r="F476" s="2" t="str">
        <f aca="false">IF(E476="","Unknown",E476)</f>
        <v>Manual worker</v>
      </c>
      <c r="G476" s="4" t="n">
        <f aca="false">Clean!G476</f>
        <v>37800</v>
      </c>
      <c r="H476" s="4" t="n">
        <f aca="false">IF(G476="",Strategies!$B$7,G476)</f>
        <v>37800</v>
      </c>
      <c r="I476" s="4" t="n">
        <f aca="false">IF(G476="",Strategies!$B$8,G476)</f>
        <v>37800</v>
      </c>
      <c r="J476" s="4" t="n">
        <f aca="false">IF(G476="",IFERROR(VLOOKUP(E476,Strategies!$A$26:$G$35,7,FALSE()),Strategies!$B$8),G476)</f>
        <v>37800</v>
      </c>
      <c r="K476" s="3" t="n">
        <f aca="false">IF(G476="",1,0)</f>
        <v>0</v>
      </c>
      <c r="L476" s="3" t="n">
        <f aca="false">Clean!H476</f>
        <v>21</v>
      </c>
      <c r="M476" s="5" t="n">
        <f aca="false">Clean!I476</f>
        <v>38588</v>
      </c>
      <c r="N476" s="3" t="n">
        <f aca="false">IF(L476="",IF(M476="",Strategies!$B$6,DATEDIF(M476,DATE(2026,9,13),"y")),L476)</f>
        <v>21</v>
      </c>
      <c r="O476" s="2" t="str">
        <f aca="false">IF(L476&lt;&gt;"","observed",IF(M476&lt;&gt;"","derived from date","median (fallback)"))</f>
        <v>observed</v>
      </c>
      <c r="P476" s="4" t="n">
        <f aca="false">Clean!M476</f>
        <v>45621.85</v>
      </c>
      <c r="Q476" s="4" t="n">
        <f aca="false">IF(P476="",Strategies!$B$9,P476)</f>
        <v>45621.85</v>
      </c>
      <c r="R476" s="3" t="n">
        <f aca="false">IF(P476="",1,0)</f>
        <v>0</v>
      </c>
      <c r="S476" s="3" t="str">
        <f aca="false">Clean!U476</f>
        <v/>
      </c>
      <c r="T476" s="3" t="n">
        <f aca="false">IF(S476="",Strategies!$B$10,S476)</f>
        <v>630</v>
      </c>
      <c r="U476" s="2" t="str">
        <f aca="false">Clean!J476</f>
        <v>App</v>
      </c>
      <c r="V476" s="2" t="str">
        <f aca="false">IF(U476="",Strategies!$B$11,U476)</f>
        <v>App</v>
      </c>
      <c r="W476" s="2" t="str">
        <f aca="false">IF(U476="","Unknown",U476)</f>
        <v>App</v>
      </c>
      <c r="X476" s="4" t="str">
        <f aca="false">Clean!Q476</f>
        <v/>
      </c>
      <c r="Y476" s="4" t="str">
        <f aca="false">Clean!R476</f>
        <v/>
      </c>
      <c r="Z476" s="4" t="n">
        <f aca="false">IF(X476="",IF(Y476="",0,""),X476)</f>
        <v>0</v>
      </c>
      <c r="AA476" s="4" t="n">
        <f aca="false">IF(Y476="",IF(X476="",0,IF(X476=0,0,ROUND(X476*Strategies!$B$12,2))),Y476)</f>
        <v>0</v>
      </c>
      <c r="AB476" s="2" t="str">
        <f aca="false">IF(AND(X476="",Y476=""),"no card (structural)",IF(X476="","limit missing – verify",IF(Y476="","spend imputed by ratio","complete")))</f>
        <v>no card (structural)</v>
      </c>
      <c r="AC476" s="4" t="n">
        <f aca="false">Clean!S476</f>
        <v>0</v>
      </c>
      <c r="AD476" s="4" t="n">
        <f aca="false">Clean!T476</f>
        <v>0</v>
      </c>
      <c r="AE476" s="4" t="n">
        <f aca="false">IF(AC476="",IF(AD476="",0,""),AC476)</f>
        <v>0</v>
      </c>
      <c r="AF476" s="4" t="n">
        <f aca="false">IF(AD476="",IF(AC476="",0,IF(AC476=0,0,ROUND(AC476*Strategies!$B$13,0))),AD476)</f>
        <v>0</v>
      </c>
      <c r="AG476" s="3" t="n">
        <f aca="false">Clean!V476</f>
        <v>0</v>
      </c>
      <c r="AH476" s="3" t="n">
        <f aca="false">IF(AG476="",0,AG476)</f>
        <v>0</v>
      </c>
      <c r="AI476" s="3" t="n">
        <f aca="false">IF(AG476="",1,0)</f>
        <v>0</v>
      </c>
      <c r="AJ476" s="3" t="n">
        <f aca="false">Missing_Matrix!W476</f>
        <v>3</v>
      </c>
      <c r="AK476" s="2" t="str">
        <f aca="false">IF(AJ476=0,"keep","drop")</f>
        <v>drop</v>
      </c>
      <c r="AL476" s="2" t="str">
        <f aca="false">IF(Missing_Matrix!B476+Missing_Matrix!G476+Missing_Matrix!H476+Missing_Matrix!J476+Missing_Matrix!K476+Missing_Matrix!L476+Missing_Matrix!M476+Missing_Matrix!U476=0,"keep","drop")</f>
        <v>drop</v>
      </c>
    </row>
    <row r="477" customFormat="false" ht="15" hidden="false" customHeight="false" outlineLevel="0" collapsed="false">
      <c r="A477" s="2" t="str">
        <f aca="false">Clean!A477</f>
        <v>CL00476</v>
      </c>
      <c r="B477" s="3" t="n">
        <f aca="false">Clean!B477</f>
        <v>47</v>
      </c>
      <c r="C477" s="3" t="n">
        <f aca="false">IF(B477="",Strategies!$B$5,B477)</f>
        <v>47</v>
      </c>
      <c r="D477" s="3" t="n">
        <f aca="false">IF(B477="",1,0)</f>
        <v>0</v>
      </c>
      <c r="E477" s="2" t="str">
        <f aca="false">Clean!E477</f>
        <v>Shopkeeper</v>
      </c>
      <c r="F477" s="2" t="str">
        <f aca="false">IF(E477="","Unknown",E477)</f>
        <v>Shopkeeper</v>
      </c>
      <c r="G477" s="4" t="n">
        <f aca="false">Clean!G477</f>
        <v>31500</v>
      </c>
      <c r="H477" s="4" t="n">
        <f aca="false">IF(G477="",Strategies!$B$7,G477)</f>
        <v>31500</v>
      </c>
      <c r="I477" s="4" t="n">
        <f aca="false">IF(G477="",Strategies!$B$8,G477)</f>
        <v>31500</v>
      </c>
      <c r="J477" s="4" t="n">
        <f aca="false">IF(G477="",IFERROR(VLOOKUP(E477,Strategies!$A$26:$G$35,7,FALSE()),Strategies!$B$8),G477)</f>
        <v>31500</v>
      </c>
      <c r="K477" s="3" t="n">
        <f aca="false">IF(G477="",1,0)</f>
        <v>0</v>
      </c>
      <c r="L477" s="3" t="n">
        <f aca="false">Clean!H477</f>
        <v>14</v>
      </c>
      <c r="M477" s="5" t="n">
        <f aca="false">Clean!I477</f>
        <v>41083</v>
      </c>
      <c r="N477" s="3" t="n">
        <f aca="false">IF(L477="",IF(M477="",Strategies!$B$6,DATEDIF(M477,DATE(2026,9,13),"y")),L477)</f>
        <v>14</v>
      </c>
      <c r="O477" s="2" t="str">
        <f aca="false">IF(L477&lt;&gt;"","observed",IF(M477&lt;&gt;"","derived from date","median (fallback)"))</f>
        <v>observed</v>
      </c>
      <c r="P477" s="4" t="str">
        <f aca="false">Clean!M477</f>
        <v/>
      </c>
      <c r="Q477" s="4" t="n">
        <f aca="false">IF(P477="",Strategies!$B$9,P477)</f>
        <v>10652.68</v>
      </c>
      <c r="R477" s="3" t="n">
        <f aca="false">IF(P477="",1,0)</f>
        <v>1</v>
      </c>
      <c r="S477" s="3" t="n">
        <f aca="false">Clean!U477</f>
        <v>595</v>
      </c>
      <c r="T477" s="3" t="n">
        <f aca="false">IF(S477="",Strategies!$B$10,S477)</f>
        <v>595</v>
      </c>
      <c r="U477" s="2" t="str">
        <f aca="false">Clean!J477</f>
        <v>Online Banking</v>
      </c>
      <c r="V477" s="2" t="str">
        <f aca="false">IF(U477="",Strategies!$B$11,U477)</f>
        <v>Online Banking</v>
      </c>
      <c r="W477" s="2" t="str">
        <f aca="false">IF(U477="","Unknown",U477)</f>
        <v>Online Banking</v>
      </c>
      <c r="X477" s="4" t="n">
        <f aca="false">Clean!Q477</f>
        <v>7000</v>
      </c>
      <c r="Y477" s="4" t="n">
        <f aca="false">Clean!R477</f>
        <v>421.77</v>
      </c>
      <c r="Z477" s="4" t="n">
        <f aca="false">IF(X477="",IF(Y477="",0,""),X477)</f>
        <v>7000</v>
      </c>
      <c r="AA477" s="4" t="n">
        <f aca="false">IF(Y477="",IF(X477="",0,IF(X477=0,0,ROUND(X477*Strategies!$B$12,2))),Y477)</f>
        <v>421.77</v>
      </c>
      <c r="AB477" s="2" t="str">
        <f aca="false">IF(AND(X477="",Y477=""),"no card (structural)",IF(X477="","limit missing – verify",IF(Y477="","spend imputed by ratio","complete")))</f>
        <v>complete</v>
      </c>
      <c r="AC477" s="4" t="n">
        <f aca="false">Clean!S477</f>
        <v>87000</v>
      </c>
      <c r="AD477" s="4" t="n">
        <f aca="false">Clean!T477</f>
        <v>520</v>
      </c>
      <c r="AE477" s="4" t="n">
        <f aca="false">IF(AC477="",IF(AD477="",0,""),AC477)</f>
        <v>87000</v>
      </c>
      <c r="AF477" s="4" t="n">
        <f aca="false">IF(AD477="",IF(AC477="",0,IF(AC477=0,0,ROUND(AC477*Strategies!$B$13,0))),AD477)</f>
        <v>520</v>
      </c>
      <c r="AG477" s="3" t="n">
        <f aca="false">Clean!V477</f>
        <v>1</v>
      </c>
      <c r="AH477" s="3" t="n">
        <f aca="false">IF(AG477="",0,AG477)</f>
        <v>1</v>
      </c>
      <c r="AI477" s="3" t="n">
        <f aca="false">IF(AG477="",1,0)</f>
        <v>0</v>
      </c>
      <c r="AJ477" s="3" t="n">
        <f aca="false">Missing_Matrix!W477</f>
        <v>1</v>
      </c>
      <c r="AK477" s="2" t="str">
        <f aca="false">IF(AJ477=0,"keep","drop")</f>
        <v>drop</v>
      </c>
      <c r="AL477" s="2" t="str">
        <f aca="false">IF(Missing_Matrix!B477+Missing_Matrix!G477+Missing_Matrix!H477+Missing_Matrix!J477+Missing_Matrix!K477+Missing_Matrix!L477+Missing_Matrix!M477+Missing_Matrix!U477=0,"keep","drop")</f>
        <v>drop</v>
      </c>
    </row>
    <row r="478" customFormat="false" ht="15" hidden="false" customHeight="false" outlineLevel="0" collapsed="false">
      <c r="A478" s="2" t="str">
        <f aca="false">Clean!A478</f>
        <v>CL00477</v>
      </c>
      <c r="B478" s="3" t="n">
        <f aca="false">Clean!B478</f>
        <v>31</v>
      </c>
      <c r="C478" s="3" t="n">
        <f aca="false">IF(B478="",Strategies!$B$5,B478)</f>
        <v>31</v>
      </c>
      <c r="D478" s="3" t="n">
        <f aca="false">IF(B478="",1,0)</f>
        <v>0</v>
      </c>
      <c r="E478" s="2" t="str">
        <f aca="false">Clean!E478</f>
        <v>Unemployed</v>
      </c>
      <c r="F478" s="2" t="str">
        <f aca="false">IF(E478="","Unknown",E478)</f>
        <v>Unemployed</v>
      </c>
      <c r="G478" s="4" t="n">
        <f aca="false">Clean!G478</f>
        <v>4900</v>
      </c>
      <c r="H478" s="4" t="n">
        <f aca="false">IF(G478="",Strategies!$B$7,G478)</f>
        <v>4900</v>
      </c>
      <c r="I478" s="4" t="n">
        <f aca="false">IF(G478="",Strategies!$B$8,G478)</f>
        <v>4900</v>
      </c>
      <c r="J478" s="4" t="n">
        <f aca="false">IF(G478="",IFERROR(VLOOKUP(E478,Strategies!$A$26:$G$35,7,FALSE()),Strategies!$B$8),G478)</f>
        <v>4900</v>
      </c>
      <c r="K478" s="3" t="n">
        <f aca="false">IF(G478="",1,0)</f>
        <v>0</v>
      </c>
      <c r="L478" s="3" t="n">
        <f aca="false">Clean!H478</f>
        <v>6</v>
      </c>
      <c r="M478" s="5" t="n">
        <f aca="false">Clean!I478</f>
        <v>43903</v>
      </c>
      <c r="N478" s="3" t="n">
        <f aca="false">IF(L478="",IF(M478="",Strategies!$B$6,DATEDIF(M478,DATE(2026,9,13),"y")),L478)</f>
        <v>6</v>
      </c>
      <c r="O478" s="2" t="str">
        <f aca="false">IF(L478&lt;&gt;"","observed",IF(M478&lt;&gt;"","derived from date","median (fallback)"))</f>
        <v>observed</v>
      </c>
      <c r="P478" s="4" t="n">
        <f aca="false">Clean!M478</f>
        <v>0</v>
      </c>
      <c r="Q478" s="4" t="n">
        <f aca="false">IF(P478="",Strategies!$B$9,P478)</f>
        <v>0</v>
      </c>
      <c r="R478" s="3" t="n">
        <f aca="false">IF(P478="",1,0)</f>
        <v>0</v>
      </c>
      <c r="S478" s="3" t="str">
        <f aca="false">Clean!U478</f>
        <v/>
      </c>
      <c r="T478" s="3" t="n">
        <f aca="false">IF(S478="",Strategies!$B$10,S478)</f>
        <v>630</v>
      </c>
      <c r="U478" s="2" t="str">
        <f aca="false">Clean!J478</f>
        <v>App</v>
      </c>
      <c r="V478" s="2" t="str">
        <f aca="false">IF(U478="",Strategies!$B$11,U478)</f>
        <v>App</v>
      </c>
      <c r="W478" s="2" t="str">
        <f aca="false">IF(U478="","Unknown",U478)</f>
        <v>App</v>
      </c>
      <c r="X478" s="4" t="n">
        <f aca="false">Clean!Q478</f>
        <v>500</v>
      </c>
      <c r="Y478" s="4" t="n">
        <f aca="false">Clean!R478</f>
        <v>161.86</v>
      </c>
      <c r="Z478" s="4" t="n">
        <f aca="false">IF(X478="",IF(Y478="",0,""),X478)</f>
        <v>500</v>
      </c>
      <c r="AA478" s="4" t="n">
        <f aca="false">IF(Y478="",IF(X478="",0,IF(X478=0,0,ROUND(X478*Strategies!$B$12,2))),Y478)</f>
        <v>161.86</v>
      </c>
      <c r="AB478" s="2" t="str">
        <f aca="false">IF(AND(X478="",Y478=""),"no card (structural)",IF(X478="","limit missing – verify",IF(Y478="","spend imputed by ratio","complete")))</f>
        <v>complete</v>
      </c>
      <c r="AC478" s="4" t="n">
        <f aca="false">Clean!S478</f>
        <v>0</v>
      </c>
      <c r="AD478" s="4" t="n">
        <f aca="false">Clean!T478</f>
        <v>0</v>
      </c>
      <c r="AE478" s="4" t="n">
        <f aca="false">IF(AC478="",IF(AD478="",0,""),AC478)</f>
        <v>0</v>
      </c>
      <c r="AF478" s="4" t="n">
        <f aca="false">IF(AD478="",IF(AC478="",0,IF(AC478=0,0,ROUND(AC478*Strategies!$B$13,0))),AD478)</f>
        <v>0</v>
      </c>
      <c r="AG478" s="3" t="n">
        <f aca="false">Clean!V478</f>
        <v>1</v>
      </c>
      <c r="AH478" s="3" t="n">
        <f aca="false">IF(AG478="",0,AG478)</f>
        <v>1</v>
      </c>
      <c r="AI478" s="3" t="n">
        <f aca="false">IF(AG478="",1,0)</f>
        <v>0</v>
      </c>
      <c r="AJ478" s="3" t="n">
        <f aca="false">Missing_Matrix!W478</f>
        <v>1</v>
      </c>
      <c r="AK478" s="2" t="str">
        <f aca="false">IF(AJ478=0,"keep","drop")</f>
        <v>drop</v>
      </c>
      <c r="AL478" s="2" t="str">
        <f aca="false">IF(Missing_Matrix!B478+Missing_Matrix!G478+Missing_Matrix!H478+Missing_Matrix!J478+Missing_Matrix!K478+Missing_Matrix!L478+Missing_Matrix!M478+Missing_Matrix!U478=0,"keep","drop")</f>
        <v>drop</v>
      </c>
    </row>
    <row r="479" customFormat="false" ht="15" hidden="false" customHeight="false" outlineLevel="0" collapsed="false">
      <c r="A479" s="2" t="str">
        <f aca="false">Clean!A479</f>
        <v>CL00478</v>
      </c>
      <c r="B479" s="3" t="n">
        <f aca="false">Clean!B479</f>
        <v>47</v>
      </c>
      <c r="C479" s="3" t="n">
        <f aca="false">IF(B479="",Strategies!$B$5,B479)</f>
        <v>47</v>
      </c>
      <c r="D479" s="3" t="n">
        <f aca="false">IF(B479="",1,0)</f>
        <v>0</v>
      </c>
      <c r="E479" s="2" t="str">
        <f aca="false">Clean!E479</f>
        <v>Teacher</v>
      </c>
      <c r="F479" s="2" t="str">
        <f aca="false">IF(E479="","Unknown",E479)</f>
        <v>Teacher</v>
      </c>
      <c r="G479" s="4" t="n">
        <f aca="false">Clean!G479</f>
        <v>24900</v>
      </c>
      <c r="H479" s="4" t="n">
        <f aca="false">IF(G479="",Strategies!$B$7,G479)</f>
        <v>24900</v>
      </c>
      <c r="I479" s="4" t="n">
        <f aca="false">IF(G479="",Strategies!$B$8,G479)</f>
        <v>24900</v>
      </c>
      <c r="J479" s="4" t="n">
        <f aca="false">IF(G479="",IFERROR(VLOOKUP(E479,Strategies!$A$26:$G$35,7,FALSE()),Strategies!$B$8),G479)</f>
        <v>24900</v>
      </c>
      <c r="K479" s="3" t="n">
        <f aca="false">IF(G479="",1,0)</f>
        <v>0</v>
      </c>
      <c r="L479" s="3" t="n">
        <f aca="false">Clean!H479</f>
        <v>14</v>
      </c>
      <c r="M479" s="5" t="n">
        <f aca="false">Clean!I479</f>
        <v>41025</v>
      </c>
      <c r="N479" s="3" t="n">
        <f aca="false">IF(L479="",IF(M479="",Strategies!$B$6,DATEDIF(M479,DATE(2026,9,13),"y")),L479)</f>
        <v>14</v>
      </c>
      <c r="O479" s="2" t="str">
        <f aca="false">IF(L479&lt;&gt;"","observed",IF(M479&lt;&gt;"","derived from date","median (fallback)"))</f>
        <v>observed</v>
      </c>
      <c r="P479" s="4" t="n">
        <f aca="false">Clean!M479</f>
        <v>29376.78</v>
      </c>
      <c r="Q479" s="4" t="n">
        <f aca="false">IF(P479="",Strategies!$B$9,P479)</f>
        <v>29376.78</v>
      </c>
      <c r="R479" s="3" t="n">
        <f aca="false">IF(P479="",1,0)</f>
        <v>0</v>
      </c>
      <c r="S479" s="3" t="n">
        <f aca="false">Clean!U479</f>
        <v>636</v>
      </c>
      <c r="T479" s="3" t="n">
        <f aca="false">IF(S479="",Strategies!$B$10,S479)</f>
        <v>636</v>
      </c>
      <c r="U479" s="2" t="str">
        <f aca="false">Clean!J479</f>
        <v>Branch</v>
      </c>
      <c r="V479" s="2" t="str">
        <f aca="false">IF(U479="",Strategies!$B$11,U479)</f>
        <v>Branch</v>
      </c>
      <c r="W479" s="2" t="str">
        <f aca="false">IF(U479="","Unknown",U479)</f>
        <v>Branch</v>
      </c>
      <c r="X479" s="4" t="n">
        <f aca="false">Clean!Q479</f>
        <v>5000</v>
      </c>
      <c r="Y479" s="4" t="n">
        <f aca="false">Clean!R479</f>
        <v>312.98</v>
      </c>
      <c r="Z479" s="4" t="n">
        <f aca="false">IF(X479="",IF(Y479="",0,""),X479)</f>
        <v>5000</v>
      </c>
      <c r="AA479" s="4" t="n">
        <f aca="false">IF(Y479="",IF(X479="",0,IF(X479=0,0,ROUND(X479*Strategies!$B$12,2))),Y479)</f>
        <v>312.98</v>
      </c>
      <c r="AB479" s="2" t="str">
        <f aca="false">IF(AND(X479="",Y479=""),"no card (structural)",IF(X479="","limit missing – verify",IF(Y479="","spend imputed by ratio","complete")))</f>
        <v>complete</v>
      </c>
      <c r="AC479" s="4" t="n">
        <f aca="false">Clean!S479</f>
        <v>0</v>
      </c>
      <c r="AD479" s="4" t="n">
        <f aca="false">Clean!T479</f>
        <v>0</v>
      </c>
      <c r="AE479" s="4" t="n">
        <f aca="false">IF(AC479="",IF(AD479="",0,""),AC479)</f>
        <v>0</v>
      </c>
      <c r="AF479" s="4" t="n">
        <f aca="false">IF(AD479="",IF(AC479="",0,IF(AC479=0,0,ROUND(AC479*Strategies!$B$13,0))),AD479)</f>
        <v>0</v>
      </c>
      <c r="AG479" s="3" t="n">
        <f aca="false">Clean!V479</f>
        <v>0</v>
      </c>
      <c r="AH479" s="3" t="n">
        <f aca="false">IF(AG479="",0,AG479)</f>
        <v>0</v>
      </c>
      <c r="AI479" s="3" t="n">
        <f aca="false">IF(AG479="",1,0)</f>
        <v>0</v>
      </c>
      <c r="AJ479" s="3" t="n">
        <f aca="false">Missing_Matrix!W479</f>
        <v>0</v>
      </c>
      <c r="AK479" s="2" t="str">
        <f aca="false">IF(AJ479=0,"keep","drop")</f>
        <v>keep</v>
      </c>
      <c r="AL479" s="2" t="str">
        <f aca="false">IF(Missing_Matrix!B479+Missing_Matrix!G479+Missing_Matrix!H479+Missing_Matrix!J479+Missing_Matrix!K479+Missing_Matrix!L479+Missing_Matrix!M479+Missing_Matrix!U479=0,"keep","drop")</f>
        <v>keep</v>
      </c>
    </row>
    <row r="480" customFormat="false" ht="15" hidden="false" customHeight="false" outlineLevel="0" collapsed="false">
      <c r="A480" s="2" t="str">
        <f aca="false">Clean!A480</f>
        <v>CL00479</v>
      </c>
      <c r="B480" s="3" t="n">
        <f aca="false">Clean!B480</f>
        <v>53</v>
      </c>
      <c r="C480" s="3" t="n">
        <f aca="false">IF(B480="",Strategies!$B$5,B480)</f>
        <v>53</v>
      </c>
      <c r="D480" s="3" t="n">
        <f aca="false">IF(B480="",1,0)</f>
        <v>0</v>
      </c>
      <c r="E480" s="2" t="str">
        <f aca="false">Clean!E480</f>
        <v>Employee</v>
      </c>
      <c r="F480" s="2" t="str">
        <f aca="false">IF(E480="","Unknown",E480)</f>
        <v>Employee</v>
      </c>
      <c r="G480" s="4" t="n">
        <f aca="false">Clean!G480</f>
        <v>39000</v>
      </c>
      <c r="H480" s="4" t="n">
        <f aca="false">IF(G480="",Strategies!$B$7,G480)</f>
        <v>39000</v>
      </c>
      <c r="I480" s="4" t="n">
        <f aca="false">IF(G480="",Strategies!$B$8,G480)</f>
        <v>39000</v>
      </c>
      <c r="J480" s="4" t="n">
        <f aca="false">IF(G480="",IFERROR(VLOOKUP(E480,Strategies!$A$26:$G$35,7,FALSE()),Strategies!$B$8),G480)</f>
        <v>39000</v>
      </c>
      <c r="K480" s="3" t="n">
        <f aca="false">IF(G480="",1,0)</f>
        <v>0</v>
      </c>
      <c r="L480" s="3" t="n">
        <f aca="false">Clean!H480</f>
        <v>2</v>
      </c>
      <c r="M480" s="5" t="n">
        <f aca="false">Clean!I480</f>
        <v>45529</v>
      </c>
      <c r="N480" s="3" t="n">
        <f aca="false">IF(L480="",IF(M480="",Strategies!$B$6,DATEDIF(M480,DATE(2026,9,13),"y")),L480)</f>
        <v>2</v>
      </c>
      <c r="O480" s="2" t="str">
        <f aca="false">IF(L480&lt;&gt;"","observed",IF(M480&lt;&gt;"","derived from date","median (fallback)"))</f>
        <v>observed</v>
      </c>
      <c r="P480" s="4" t="n">
        <f aca="false">Clean!M480</f>
        <v>0</v>
      </c>
      <c r="Q480" s="4" t="n">
        <f aca="false">IF(P480="",Strategies!$B$9,P480)</f>
        <v>0</v>
      </c>
      <c r="R480" s="3" t="n">
        <f aca="false">IF(P480="",1,0)</f>
        <v>0</v>
      </c>
      <c r="S480" s="3" t="n">
        <f aca="false">Clean!U480</f>
        <v>609</v>
      </c>
      <c r="T480" s="3" t="n">
        <f aca="false">IF(S480="",Strategies!$B$10,S480)</f>
        <v>609</v>
      </c>
      <c r="U480" s="2" t="str">
        <f aca="false">Clean!J480</f>
        <v>Branch</v>
      </c>
      <c r="V480" s="2" t="str">
        <f aca="false">IF(U480="",Strategies!$B$11,U480)</f>
        <v>Branch</v>
      </c>
      <c r="W480" s="2" t="str">
        <f aca="false">IF(U480="","Unknown",U480)</f>
        <v>Branch</v>
      </c>
      <c r="X480" s="4" t="n">
        <f aca="false">Clean!Q480</f>
        <v>8000</v>
      </c>
      <c r="Y480" s="4" t="n">
        <f aca="false">Clean!R480</f>
        <v>333.96</v>
      </c>
      <c r="Z480" s="4" t="n">
        <f aca="false">IF(X480="",IF(Y480="",0,""),X480)</f>
        <v>8000</v>
      </c>
      <c r="AA480" s="4" t="n">
        <f aca="false">IF(Y480="",IF(X480="",0,IF(X480=0,0,ROUND(X480*Strategies!$B$12,2))),Y480)</f>
        <v>333.96</v>
      </c>
      <c r="AB480" s="2" t="str">
        <f aca="false">IF(AND(X480="",Y480=""),"no card (structural)",IF(X480="","limit missing – verify",IF(Y480="","spend imputed by ratio","complete")))</f>
        <v>complete</v>
      </c>
      <c r="AC480" s="4" t="n">
        <f aca="false">Clean!S480</f>
        <v>0</v>
      </c>
      <c r="AD480" s="4" t="n">
        <f aca="false">Clean!T480</f>
        <v>0</v>
      </c>
      <c r="AE480" s="4" t="n">
        <f aca="false">IF(AC480="",IF(AD480="",0,""),AC480)</f>
        <v>0</v>
      </c>
      <c r="AF480" s="4" t="n">
        <f aca="false">IF(AD480="",IF(AC480="",0,IF(AC480=0,0,ROUND(AC480*Strategies!$B$13,0))),AD480)</f>
        <v>0</v>
      </c>
      <c r="AG480" s="3" t="str">
        <f aca="false">Clean!V480</f>
        <v/>
      </c>
      <c r="AH480" s="3" t="n">
        <f aca="false">IF(AG480="",0,AG480)</f>
        <v>0</v>
      </c>
      <c r="AI480" s="3" t="n">
        <f aca="false">IF(AG480="",1,0)</f>
        <v>1</v>
      </c>
      <c r="AJ480" s="3" t="n">
        <f aca="false">Missing_Matrix!W480</f>
        <v>2</v>
      </c>
      <c r="AK480" s="2" t="str">
        <f aca="false">IF(AJ480=0,"keep","drop")</f>
        <v>drop</v>
      </c>
      <c r="AL480" s="2" t="str">
        <f aca="false">IF(Missing_Matrix!B480+Missing_Matrix!G480+Missing_Matrix!H480+Missing_Matrix!J480+Missing_Matrix!K480+Missing_Matrix!L480+Missing_Matrix!M480+Missing_Matrix!U480=0,"keep","drop")</f>
        <v>keep</v>
      </c>
    </row>
    <row r="481" customFormat="false" ht="15" hidden="false" customHeight="false" outlineLevel="0" collapsed="false">
      <c r="A481" s="2" t="str">
        <f aca="false">Clean!A481</f>
        <v>CL00480</v>
      </c>
      <c r="B481" s="3" t="n">
        <f aca="false">Clean!B481</f>
        <v>58</v>
      </c>
      <c r="C481" s="3" t="n">
        <f aca="false">IF(B481="",Strategies!$B$5,B481)</f>
        <v>58</v>
      </c>
      <c r="D481" s="3" t="n">
        <f aca="false">IF(B481="",1,0)</f>
        <v>0</v>
      </c>
      <c r="E481" s="2" t="str">
        <f aca="false">Clean!E481</f>
        <v>Manual worker</v>
      </c>
      <c r="F481" s="2" t="str">
        <f aca="false">IF(E481="","Unknown",E481)</f>
        <v>Manual worker</v>
      </c>
      <c r="G481" s="4" t="n">
        <f aca="false">Clean!G481</f>
        <v>27900</v>
      </c>
      <c r="H481" s="4" t="n">
        <f aca="false">IF(G481="",Strategies!$B$7,G481)</f>
        <v>27900</v>
      </c>
      <c r="I481" s="4" t="n">
        <f aca="false">IF(G481="",Strategies!$B$8,G481)</f>
        <v>27900</v>
      </c>
      <c r="J481" s="4" t="n">
        <f aca="false">IF(G481="",IFERROR(VLOOKUP(E481,Strategies!$A$26:$G$35,7,FALSE()),Strategies!$B$8),G481)</f>
        <v>27900</v>
      </c>
      <c r="K481" s="3" t="n">
        <f aca="false">IF(G481="",1,0)</f>
        <v>0</v>
      </c>
      <c r="L481" s="3" t="n">
        <f aca="false">Clean!H481</f>
        <v>31</v>
      </c>
      <c r="M481" s="5" t="n">
        <f aca="false">Clean!I481</f>
        <v>34896</v>
      </c>
      <c r="N481" s="3" t="n">
        <f aca="false">IF(L481="",IF(M481="",Strategies!$B$6,DATEDIF(M481,DATE(2026,9,13),"y")),L481)</f>
        <v>31</v>
      </c>
      <c r="O481" s="2" t="str">
        <f aca="false">IF(L481&lt;&gt;"","observed",IF(M481&lt;&gt;"","derived from date","median (fallback)"))</f>
        <v>observed</v>
      </c>
      <c r="P481" s="4" t="n">
        <f aca="false">Clean!M481</f>
        <v>54131.66</v>
      </c>
      <c r="Q481" s="4" t="n">
        <f aca="false">IF(P481="",Strategies!$B$9,P481)</f>
        <v>54131.66</v>
      </c>
      <c r="R481" s="3" t="n">
        <f aca="false">IF(P481="",1,0)</f>
        <v>0</v>
      </c>
      <c r="S481" s="3" t="n">
        <f aca="false">Clean!U481</f>
        <v>621</v>
      </c>
      <c r="T481" s="3" t="n">
        <f aca="false">IF(S481="",Strategies!$B$10,S481)</f>
        <v>621</v>
      </c>
      <c r="U481" s="2" t="str">
        <f aca="false">Clean!J481</f>
        <v>Branch</v>
      </c>
      <c r="V481" s="2" t="str">
        <f aca="false">IF(U481="",Strategies!$B$11,U481)</f>
        <v>Branch</v>
      </c>
      <c r="W481" s="2" t="str">
        <f aca="false">IF(U481="","Unknown",U481)</f>
        <v>Branch</v>
      </c>
      <c r="X481" s="4" t="n">
        <f aca="false">Clean!Q481</f>
        <v>0</v>
      </c>
      <c r="Y481" s="4" t="n">
        <f aca="false">Clean!R481</f>
        <v>0</v>
      </c>
      <c r="Z481" s="4" t="n">
        <f aca="false">IF(X481="",IF(Y481="",0,""),X481)</f>
        <v>0</v>
      </c>
      <c r="AA481" s="4" t="n">
        <f aca="false">IF(Y481="",IF(X481="",0,IF(X481=0,0,ROUND(X481*Strategies!$B$12,2))),Y481)</f>
        <v>0</v>
      </c>
      <c r="AB481" s="2" t="str">
        <f aca="false">IF(AND(X481="",Y481=""),"no card (structural)",IF(X481="","limit missing – verify",IF(Y481="","spend imputed by ratio","complete")))</f>
        <v>complete</v>
      </c>
      <c r="AC481" s="4" t="n">
        <f aca="false">Clean!S481</f>
        <v>125000</v>
      </c>
      <c r="AD481" s="4" t="n">
        <f aca="false">Clean!T481</f>
        <v>805</v>
      </c>
      <c r="AE481" s="4" t="n">
        <f aca="false">IF(AC481="",IF(AD481="",0,""),AC481)</f>
        <v>125000</v>
      </c>
      <c r="AF481" s="4" t="n">
        <f aca="false">IF(AD481="",IF(AC481="",0,IF(AC481=0,0,ROUND(AC481*Strategies!$B$13,0))),AD481)</f>
        <v>805</v>
      </c>
      <c r="AG481" s="3" t="str">
        <f aca="false">Clean!V481</f>
        <v/>
      </c>
      <c r="AH481" s="3" t="n">
        <f aca="false">IF(AG481="",0,AG481)</f>
        <v>0</v>
      </c>
      <c r="AI481" s="3" t="n">
        <f aca="false">IF(AG481="",1,0)</f>
        <v>1</v>
      </c>
      <c r="AJ481" s="3" t="n">
        <f aca="false">Missing_Matrix!W481</f>
        <v>1</v>
      </c>
      <c r="AK481" s="2" t="str">
        <f aca="false">IF(AJ481=0,"keep","drop")</f>
        <v>drop</v>
      </c>
      <c r="AL481" s="2" t="str">
        <f aca="false">IF(Missing_Matrix!B481+Missing_Matrix!G481+Missing_Matrix!H481+Missing_Matrix!J481+Missing_Matrix!K481+Missing_Matrix!L481+Missing_Matrix!M481+Missing_Matrix!U481=0,"keep","drop")</f>
        <v>keep</v>
      </c>
    </row>
    <row r="482" customFormat="false" ht="15" hidden="false" customHeight="false" outlineLevel="0" collapsed="false">
      <c r="A482" s="2" t="str">
        <f aca="false">Clean!A482</f>
        <v>CL00481</v>
      </c>
      <c r="B482" s="3" t="n">
        <f aca="false">Clean!B482</f>
        <v>39</v>
      </c>
      <c r="C482" s="3" t="n">
        <f aca="false">IF(B482="",Strategies!$B$5,B482)</f>
        <v>39</v>
      </c>
      <c r="D482" s="3" t="n">
        <f aca="false">IF(B482="",1,0)</f>
        <v>0</v>
      </c>
      <c r="E482" s="2" t="str">
        <f aca="false">Clean!E482</f>
        <v>Manual worker</v>
      </c>
      <c r="F482" s="2" t="str">
        <f aca="false">IF(E482="","Unknown",E482)</f>
        <v>Manual worker</v>
      </c>
      <c r="G482" s="4" t="n">
        <f aca="false">Clean!G482</f>
        <v>12200</v>
      </c>
      <c r="H482" s="4" t="n">
        <f aca="false">IF(G482="",Strategies!$B$7,G482)</f>
        <v>12200</v>
      </c>
      <c r="I482" s="4" t="n">
        <f aca="false">IF(G482="",Strategies!$B$8,G482)</f>
        <v>12200</v>
      </c>
      <c r="J482" s="4" t="n">
        <f aca="false">IF(G482="",IFERROR(VLOOKUP(E482,Strategies!$A$26:$G$35,7,FALSE()),Strategies!$B$8),G482)</f>
        <v>12200</v>
      </c>
      <c r="K482" s="3" t="n">
        <f aca="false">IF(G482="",1,0)</f>
        <v>0</v>
      </c>
      <c r="L482" s="3" t="n">
        <f aca="false">Clean!H482</f>
        <v>7</v>
      </c>
      <c r="M482" s="5" t="n">
        <f aca="false">Clean!I482</f>
        <v>43359</v>
      </c>
      <c r="N482" s="3" t="n">
        <f aca="false">IF(L482="",IF(M482="",Strategies!$B$6,DATEDIF(M482,DATE(2026,9,13),"y")),L482)</f>
        <v>7</v>
      </c>
      <c r="O482" s="2" t="str">
        <f aca="false">IF(L482&lt;&gt;"","observed",IF(M482&lt;&gt;"","derived from date","median (fallback)"))</f>
        <v>observed</v>
      </c>
      <c r="P482" s="4" t="n">
        <f aca="false">Clean!M482</f>
        <v>15308.37</v>
      </c>
      <c r="Q482" s="4" t="n">
        <f aca="false">IF(P482="",Strategies!$B$9,P482)</f>
        <v>15308.37</v>
      </c>
      <c r="R482" s="3" t="n">
        <f aca="false">IF(P482="",1,0)</f>
        <v>0</v>
      </c>
      <c r="S482" s="3" t="n">
        <f aca="false">Clean!U482</f>
        <v>557</v>
      </c>
      <c r="T482" s="3" t="n">
        <f aca="false">IF(S482="",Strategies!$B$10,S482)</f>
        <v>557</v>
      </c>
      <c r="U482" s="2" t="str">
        <f aca="false">Clean!J482</f>
        <v>Online Banking</v>
      </c>
      <c r="V482" s="2" t="str">
        <f aca="false">IF(U482="",Strategies!$B$11,U482)</f>
        <v>Online Banking</v>
      </c>
      <c r="W482" s="2" t="str">
        <f aca="false">IF(U482="","Unknown",U482)</f>
        <v>Online Banking</v>
      </c>
      <c r="X482" s="4" t="n">
        <f aca="false">Clean!Q482</f>
        <v>0</v>
      </c>
      <c r="Y482" s="4" t="n">
        <f aca="false">Clean!R482</f>
        <v>0</v>
      </c>
      <c r="Z482" s="4" t="n">
        <f aca="false">IF(X482="",IF(Y482="",0,""),X482)</f>
        <v>0</v>
      </c>
      <c r="AA482" s="4" t="n">
        <f aca="false">IF(Y482="",IF(X482="",0,IF(X482=0,0,ROUND(X482*Strategies!$B$12,2))),Y482)</f>
        <v>0</v>
      </c>
      <c r="AB482" s="2" t="str">
        <f aca="false">IF(AND(X482="",Y482=""),"no card (structural)",IF(X482="","limit missing – verify",IF(Y482="","spend imputed by ratio","complete")))</f>
        <v>complete</v>
      </c>
      <c r="AC482" s="4" t="n">
        <f aca="false">Clean!S482</f>
        <v>0</v>
      </c>
      <c r="AD482" s="4" t="n">
        <f aca="false">Clean!T482</f>
        <v>0</v>
      </c>
      <c r="AE482" s="4" t="n">
        <f aca="false">IF(AC482="",IF(AD482="",0,""),AC482)</f>
        <v>0</v>
      </c>
      <c r="AF482" s="4" t="n">
        <f aca="false">IF(AD482="",IF(AC482="",0,IF(AC482=0,0,ROUND(AC482*Strategies!$B$13,0))),AD482)</f>
        <v>0</v>
      </c>
      <c r="AG482" s="3" t="str">
        <f aca="false">Clean!V482</f>
        <v/>
      </c>
      <c r="AH482" s="3" t="n">
        <f aca="false">IF(AG482="",0,AG482)</f>
        <v>0</v>
      </c>
      <c r="AI482" s="3" t="n">
        <f aca="false">IF(AG482="",1,0)</f>
        <v>1</v>
      </c>
      <c r="AJ482" s="3" t="n">
        <f aca="false">Missing_Matrix!W482</f>
        <v>1</v>
      </c>
      <c r="AK482" s="2" t="str">
        <f aca="false">IF(AJ482=0,"keep","drop")</f>
        <v>drop</v>
      </c>
      <c r="AL482" s="2" t="str">
        <f aca="false">IF(Missing_Matrix!B482+Missing_Matrix!G482+Missing_Matrix!H482+Missing_Matrix!J482+Missing_Matrix!K482+Missing_Matrix!L482+Missing_Matrix!M482+Missing_Matrix!U482=0,"keep","drop")</f>
        <v>keep</v>
      </c>
    </row>
    <row r="483" customFormat="false" ht="15" hidden="false" customHeight="false" outlineLevel="0" collapsed="false">
      <c r="A483" s="2" t="str">
        <f aca="false">Clean!A483</f>
        <v>CL00482</v>
      </c>
      <c r="B483" s="3" t="n">
        <f aca="false">Clean!B483</f>
        <v>30</v>
      </c>
      <c r="C483" s="3" t="n">
        <f aca="false">IF(B483="",Strategies!$B$5,B483)</f>
        <v>30</v>
      </c>
      <c r="D483" s="3" t="n">
        <f aca="false">IF(B483="",1,0)</f>
        <v>0</v>
      </c>
      <c r="E483" s="2" t="str">
        <f aca="false">Clean!E483</f>
        <v>Teacher</v>
      </c>
      <c r="F483" s="2" t="str">
        <f aca="false">IF(E483="","Unknown",E483)</f>
        <v>Teacher</v>
      </c>
      <c r="G483" s="4" t="n">
        <f aca="false">Clean!G483</f>
        <v>27700</v>
      </c>
      <c r="H483" s="4" t="n">
        <f aca="false">IF(G483="",Strategies!$B$7,G483)</f>
        <v>27700</v>
      </c>
      <c r="I483" s="4" t="n">
        <f aca="false">IF(G483="",Strategies!$B$8,G483)</f>
        <v>27700</v>
      </c>
      <c r="J483" s="4" t="n">
        <f aca="false">IF(G483="",IFERROR(VLOOKUP(E483,Strategies!$A$26:$G$35,7,FALSE()),Strategies!$B$8),G483)</f>
        <v>27700</v>
      </c>
      <c r="K483" s="3" t="n">
        <f aca="false">IF(G483="",1,0)</f>
        <v>0</v>
      </c>
      <c r="L483" s="3" t="str">
        <f aca="false">Clean!H483</f>
        <v/>
      </c>
      <c r="M483" s="5" t="str">
        <f aca="false">Clean!I483</f>
        <v/>
      </c>
      <c r="N483" s="3" t="n">
        <f aca="false">IF(L483="",IF(M483="",Strategies!$B$6,DATEDIF(M483,DATE(2026,9,13),"y")),L483)</f>
        <v>9</v>
      </c>
      <c r="O483" s="2" t="str">
        <f aca="false">IF(L483&lt;&gt;"","observed",IF(M483&lt;&gt;"","derived from date","median (fallback)"))</f>
        <v>median (fallback)</v>
      </c>
      <c r="P483" s="4" t="n">
        <f aca="false">Clean!M483</f>
        <v>5351.67</v>
      </c>
      <c r="Q483" s="4" t="n">
        <f aca="false">IF(P483="",Strategies!$B$9,P483)</f>
        <v>5351.67</v>
      </c>
      <c r="R483" s="3" t="n">
        <f aca="false">IF(P483="",1,0)</f>
        <v>0</v>
      </c>
      <c r="S483" s="3" t="n">
        <f aca="false">Clean!U483</f>
        <v>555</v>
      </c>
      <c r="T483" s="3" t="n">
        <f aca="false">IF(S483="",Strategies!$B$10,S483)</f>
        <v>555</v>
      </c>
      <c r="U483" s="2" t="str">
        <f aca="false">Clean!J483</f>
        <v>Online Banking</v>
      </c>
      <c r="V483" s="2" t="str">
        <f aca="false">IF(U483="",Strategies!$B$11,U483)</f>
        <v>Online Banking</v>
      </c>
      <c r="W483" s="2" t="str">
        <f aca="false">IF(U483="","Unknown",U483)</f>
        <v>Online Banking</v>
      </c>
      <c r="X483" s="4" t="n">
        <f aca="false">Clean!Q483</f>
        <v>6500</v>
      </c>
      <c r="Y483" s="4" t="n">
        <f aca="false">Clean!R483</f>
        <v>4026.58</v>
      </c>
      <c r="Z483" s="4" t="n">
        <f aca="false">IF(X483="",IF(Y483="",0,""),X483)</f>
        <v>6500</v>
      </c>
      <c r="AA483" s="4" t="n">
        <f aca="false">IF(Y483="",IF(X483="",0,IF(X483=0,0,ROUND(X483*Strategies!$B$12,2))),Y483)</f>
        <v>4026.58</v>
      </c>
      <c r="AB483" s="2" t="str">
        <f aca="false">IF(AND(X483="",Y483=""),"no card (structural)",IF(X483="","limit missing – verify",IF(Y483="","spend imputed by ratio","complete")))</f>
        <v>complete</v>
      </c>
      <c r="AC483" s="4" t="n">
        <f aca="false">Clean!S483</f>
        <v>0</v>
      </c>
      <c r="AD483" s="4" t="n">
        <f aca="false">Clean!T483</f>
        <v>0</v>
      </c>
      <c r="AE483" s="4" t="n">
        <f aca="false">IF(AC483="",IF(AD483="",0,""),AC483)</f>
        <v>0</v>
      </c>
      <c r="AF483" s="4" t="n">
        <f aca="false">IF(AD483="",IF(AC483="",0,IF(AC483=0,0,ROUND(AC483*Strategies!$B$13,0))),AD483)</f>
        <v>0</v>
      </c>
      <c r="AG483" s="3" t="n">
        <f aca="false">Clean!V483</f>
        <v>0</v>
      </c>
      <c r="AH483" s="3" t="n">
        <f aca="false">IF(AG483="",0,AG483)</f>
        <v>0</v>
      </c>
      <c r="AI483" s="3" t="n">
        <f aca="false">IF(AG483="",1,0)</f>
        <v>0</v>
      </c>
      <c r="AJ483" s="3" t="n">
        <f aca="false">Missing_Matrix!W483</f>
        <v>2</v>
      </c>
      <c r="AK483" s="2" t="str">
        <f aca="false">IF(AJ483=0,"keep","drop")</f>
        <v>drop</v>
      </c>
      <c r="AL483" s="2" t="str">
        <f aca="false">IF(Missing_Matrix!B483+Missing_Matrix!G483+Missing_Matrix!H483+Missing_Matrix!J483+Missing_Matrix!K483+Missing_Matrix!L483+Missing_Matrix!M483+Missing_Matrix!U483=0,"keep","drop")</f>
        <v>drop</v>
      </c>
    </row>
    <row r="484" customFormat="false" ht="15" hidden="false" customHeight="false" outlineLevel="0" collapsed="false">
      <c r="A484" s="2" t="str">
        <f aca="false">Clean!A484</f>
        <v>CL00483</v>
      </c>
      <c r="B484" s="3" t="n">
        <f aca="false">Clean!B484</f>
        <v>48</v>
      </c>
      <c r="C484" s="3" t="n">
        <f aca="false">IF(B484="",Strategies!$B$5,B484)</f>
        <v>48</v>
      </c>
      <c r="D484" s="3" t="n">
        <f aca="false">IF(B484="",1,0)</f>
        <v>0</v>
      </c>
      <c r="E484" s="2" t="str">
        <f aca="false">Clean!E484</f>
        <v>Self-employed</v>
      </c>
      <c r="F484" s="2" t="str">
        <f aca="false">IF(E484="","Unknown",E484)</f>
        <v>Self-employed</v>
      </c>
      <c r="G484" s="4" t="n">
        <f aca="false">Clean!G484</f>
        <v>31600</v>
      </c>
      <c r="H484" s="4" t="n">
        <f aca="false">IF(G484="",Strategies!$B$7,G484)</f>
        <v>31600</v>
      </c>
      <c r="I484" s="4" t="n">
        <f aca="false">IF(G484="",Strategies!$B$8,G484)</f>
        <v>31600</v>
      </c>
      <c r="J484" s="4" t="n">
        <f aca="false">IF(G484="",IFERROR(VLOOKUP(E484,Strategies!$A$26:$G$35,7,FALSE()),Strategies!$B$8),G484)</f>
        <v>31600</v>
      </c>
      <c r="K484" s="3" t="n">
        <f aca="false">IF(G484="",1,0)</f>
        <v>0</v>
      </c>
      <c r="L484" s="3" t="n">
        <f aca="false">Clean!H484</f>
        <v>8</v>
      </c>
      <c r="M484" s="5" t="n">
        <f aca="false">Clean!I484</f>
        <v>43299</v>
      </c>
      <c r="N484" s="3" t="n">
        <f aca="false">IF(L484="",IF(M484="",Strategies!$B$6,DATEDIF(M484,DATE(2026,9,13),"y")),L484)</f>
        <v>8</v>
      </c>
      <c r="O484" s="2" t="str">
        <f aca="false">IF(L484&lt;&gt;"","observed",IF(M484&lt;&gt;"","derived from date","median (fallback)"))</f>
        <v>observed</v>
      </c>
      <c r="P484" s="4" t="n">
        <f aca="false">Clean!M484</f>
        <v>26954.96</v>
      </c>
      <c r="Q484" s="4" t="n">
        <f aca="false">IF(P484="",Strategies!$B$9,P484)</f>
        <v>26954.96</v>
      </c>
      <c r="R484" s="3" t="n">
        <f aca="false">IF(P484="",1,0)</f>
        <v>0</v>
      </c>
      <c r="S484" s="3" t="n">
        <f aca="false">Clean!U484</f>
        <v>676</v>
      </c>
      <c r="T484" s="3" t="n">
        <f aca="false">IF(S484="",Strategies!$B$10,S484)</f>
        <v>676</v>
      </c>
      <c r="U484" s="2" t="str">
        <f aca="false">Clean!J484</f>
        <v>Online Banking</v>
      </c>
      <c r="V484" s="2" t="str">
        <f aca="false">IF(U484="",Strategies!$B$11,U484)</f>
        <v>Online Banking</v>
      </c>
      <c r="W484" s="2" t="str">
        <f aca="false">IF(U484="","Unknown",U484)</f>
        <v>Online Banking</v>
      </c>
      <c r="X484" s="4" t="str">
        <f aca="false">Clean!Q484</f>
        <v/>
      </c>
      <c r="Y484" s="4" t="str">
        <f aca="false">Clean!R484</f>
        <v/>
      </c>
      <c r="Z484" s="4" t="n">
        <f aca="false">IF(X484="",IF(Y484="",0,""),X484)</f>
        <v>0</v>
      </c>
      <c r="AA484" s="4" t="n">
        <f aca="false">IF(Y484="",IF(X484="",0,IF(X484=0,0,ROUND(X484*Strategies!$B$12,2))),Y484)</f>
        <v>0</v>
      </c>
      <c r="AB484" s="2" t="str">
        <f aca="false">IF(AND(X484="",Y484=""),"no card (structural)",IF(X484="","limit missing – verify",IF(Y484="","spend imputed by ratio","complete")))</f>
        <v>no card (structural)</v>
      </c>
      <c r="AC484" s="4" t="n">
        <f aca="false">Clean!S484</f>
        <v>144000</v>
      </c>
      <c r="AD484" s="4" t="n">
        <f aca="false">Clean!T484</f>
        <v>657</v>
      </c>
      <c r="AE484" s="4" t="n">
        <f aca="false">IF(AC484="",IF(AD484="",0,""),AC484)</f>
        <v>144000</v>
      </c>
      <c r="AF484" s="4" t="n">
        <f aca="false">IF(AD484="",IF(AC484="",0,IF(AC484=0,0,ROUND(AC484*Strategies!$B$13,0))),AD484)</f>
        <v>657</v>
      </c>
      <c r="AG484" s="3" t="n">
        <f aca="false">Clean!V484</f>
        <v>0</v>
      </c>
      <c r="AH484" s="3" t="n">
        <f aca="false">IF(AG484="",0,AG484)</f>
        <v>0</v>
      </c>
      <c r="AI484" s="3" t="n">
        <f aca="false">IF(AG484="",1,0)</f>
        <v>0</v>
      </c>
      <c r="AJ484" s="3" t="n">
        <f aca="false">Missing_Matrix!W484</f>
        <v>2</v>
      </c>
      <c r="AK484" s="2" t="str">
        <f aca="false">IF(AJ484=0,"keep","drop")</f>
        <v>drop</v>
      </c>
      <c r="AL484" s="2" t="str">
        <f aca="false">IF(Missing_Matrix!B484+Missing_Matrix!G484+Missing_Matrix!H484+Missing_Matrix!J484+Missing_Matrix!K484+Missing_Matrix!L484+Missing_Matrix!M484+Missing_Matrix!U484=0,"keep","drop")</f>
        <v>keep</v>
      </c>
    </row>
    <row r="485" customFormat="false" ht="15" hidden="false" customHeight="false" outlineLevel="0" collapsed="false">
      <c r="A485" s="2" t="str">
        <f aca="false">Clean!A485</f>
        <v>CL00484</v>
      </c>
      <c r="B485" s="3" t="n">
        <f aca="false">Clean!B485</f>
        <v>36</v>
      </c>
      <c r="C485" s="3" t="n">
        <f aca="false">IF(B485="",Strategies!$B$5,B485)</f>
        <v>36</v>
      </c>
      <c r="D485" s="3" t="n">
        <f aca="false">IF(B485="",1,0)</f>
        <v>0</v>
      </c>
      <c r="E485" s="2" t="str">
        <f aca="false">Clean!E485</f>
        <v>Teacher</v>
      </c>
      <c r="F485" s="2" t="str">
        <f aca="false">IF(E485="","Unknown",E485)</f>
        <v>Teacher</v>
      </c>
      <c r="G485" s="4" t="n">
        <f aca="false">Clean!G485</f>
        <v>28900</v>
      </c>
      <c r="H485" s="4" t="n">
        <f aca="false">IF(G485="",Strategies!$B$7,G485)</f>
        <v>28900</v>
      </c>
      <c r="I485" s="4" t="n">
        <f aca="false">IF(G485="",Strategies!$B$8,G485)</f>
        <v>28900</v>
      </c>
      <c r="J485" s="4" t="n">
        <f aca="false">IF(G485="",IFERROR(VLOOKUP(E485,Strategies!$A$26:$G$35,7,FALSE()),Strategies!$B$8),G485)</f>
        <v>28900</v>
      </c>
      <c r="K485" s="3" t="n">
        <f aca="false">IF(G485="",1,0)</f>
        <v>0</v>
      </c>
      <c r="L485" s="3" t="n">
        <f aca="false">Clean!H485</f>
        <v>8</v>
      </c>
      <c r="M485" s="5" t="n">
        <f aca="false">Clean!I485</f>
        <v>43071</v>
      </c>
      <c r="N485" s="3" t="n">
        <f aca="false">IF(L485="",IF(M485="",Strategies!$B$6,DATEDIF(M485,DATE(2026,9,13),"y")),L485)</f>
        <v>8</v>
      </c>
      <c r="O485" s="2" t="str">
        <f aca="false">IF(L485&lt;&gt;"","observed",IF(M485&lt;&gt;"","derived from date","median (fallback)"))</f>
        <v>observed</v>
      </c>
      <c r="P485" s="4" t="n">
        <f aca="false">Clean!M485</f>
        <v>19792.76</v>
      </c>
      <c r="Q485" s="4" t="n">
        <f aca="false">IF(P485="",Strategies!$B$9,P485)</f>
        <v>19792.76</v>
      </c>
      <c r="R485" s="3" t="n">
        <f aca="false">IF(P485="",1,0)</f>
        <v>0</v>
      </c>
      <c r="S485" s="3" t="n">
        <f aca="false">Clean!U485</f>
        <v>546</v>
      </c>
      <c r="T485" s="3" t="n">
        <f aca="false">IF(S485="",Strategies!$B$10,S485)</f>
        <v>546</v>
      </c>
      <c r="U485" s="2" t="str">
        <f aca="false">Clean!J485</f>
        <v>Branch</v>
      </c>
      <c r="V485" s="2" t="str">
        <f aca="false">IF(U485="",Strategies!$B$11,U485)</f>
        <v>Branch</v>
      </c>
      <c r="W485" s="2" t="str">
        <f aca="false">IF(U485="","Unknown",U485)</f>
        <v>Branch</v>
      </c>
      <c r="X485" s="4" t="str">
        <f aca="false">Clean!Q485</f>
        <v/>
      </c>
      <c r="Y485" s="4" t="str">
        <f aca="false">Clean!R485</f>
        <v/>
      </c>
      <c r="Z485" s="4" t="n">
        <f aca="false">IF(X485="",IF(Y485="",0,""),X485)</f>
        <v>0</v>
      </c>
      <c r="AA485" s="4" t="n">
        <f aca="false">IF(Y485="",IF(X485="",0,IF(X485=0,0,ROUND(X485*Strategies!$B$12,2))),Y485)</f>
        <v>0</v>
      </c>
      <c r="AB485" s="2" t="str">
        <f aca="false">IF(AND(X485="",Y485=""),"no card (structural)",IF(X485="","limit missing – verify",IF(Y485="","spend imputed by ratio","complete")))</f>
        <v>no card (structural)</v>
      </c>
      <c r="AC485" s="4" t="n">
        <f aca="false">Clean!S485</f>
        <v>53000</v>
      </c>
      <c r="AD485" s="4" t="n">
        <f aca="false">Clean!T485</f>
        <v>344</v>
      </c>
      <c r="AE485" s="4" t="n">
        <f aca="false">IF(AC485="",IF(AD485="",0,""),AC485)</f>
        <v>53000</v>
      </c>
      <c r="AF485" s="4" t="n">
        <f aca="false">IF(AD485="",IF(AC485="",0,IF(AC485=0,0,ROUND(AC485*Strategies!$B$13,0))),AD485)</f>
        <v>344</v>
      </c>
      <c r="AG485" s="3" t="n">
        <f aca="false">Clean!V485</f>
        <v>0</v>
      </c>
      <c r="AH485" s="3" t="n">
        <f aca="false">IF(AG485="",0,AG485)</f>
        <v>0</v>
      </c>
      <c r="AI485" s="3" t="n">
        <f aca="false">IF(AG485="",1,0)</f>
        <v>0</v>
      </c>
      <c r="AJ485" s="3" t="n">
        <f aca="false">Missing_Matrix!W485</f>
        <v>2</v>
      </c>
      <c r="AK485" s="2" t="str">
        <f aca="false">IF(AJ485=0,"keep","drop")</f>
        <v>drop</v>
      </c>
      <c r="AL485" s="2" t="str">
        <f aca="false">IF(Missing_Matrix!B485+Missing_Matrix!G485+Missing_Matrix!H485+Missing_Matrix!J485+Missing_Matrix!K485+Missing_Matrix!L485+Missing_Matrix!M485+Missing_Matrix!U485=0,"keep","drop")</f>
        <v>keep</v>
      </c>
    </row>
    <row r="486" customFormat="false" ht="15" hidden="false" customHeight="false" outlineLevel="0" collapsed="false">
      <c r="A486" s="2" t="str">
        <f aca="false">Clean!A486</f>
        <v>CL00485</v>
      </c>
      <c r="B486" s="3" t="n">
        <f aca="false">Clean!B486</f>
        <v>32</v>
      </c>
      <c r="C486" s="3" t="n">
        <f aca="false">IF(B486="",Strategies!$B$5,B486)</f>
        <v>32</v>
      </c>
      <c r="D486" s="3" t="n">
        <f aca="false">IF(B486="",1,0)</f>
        <v>0</v>
      </c>
      <c r="E486" s="2" t="str">
        <f aca="false">Clean!E486</f>
        <v>Employee</v>
      </c>
      <c r="F486" s="2" t="str">
        <f aca="false">IF(E486="","Unknown",E486)</f>
        <v>Employee</v>
      </c>
      <c r="G486" s="4" t="n">
        <f aca="false">Clean!G486</f>
        <v>26000</v>
      </c>
      <c r="H486" s="4" t="n">
        <f aca="false">IF(G486="",Strategies!$B$7,G486)</f>
        <v>26000</v>
      </c>
      <c r="I486" s="4" t="n">
        <f aca="false">IF(G486="",Strategies!$B$8,G486)</f>
        <v>26000</v>
      </c>
      <c r="J486" s="4" t="n">
        <f aca="false">IF(G486="",IFERROR(VLOOKUP(E486,Strategies!$A$26:$G$35,7,FALSE()),Strategies!$B$8),G486)</f>
        <v>26000</v>
      </c>
      <c r="K486" s="3" t="n">
        <f aca="false">IF(G486="",1,0)</f>
        <v>0</v>
      </c>
      <c r="L486" s="3" t="n">
        <f aca="false">Clean!H486</f>
        <v>3</v>
      </c>
      <c r="M486" s="5" t="n">
        <f aca="false">Clean!I486</f>
        <v>45177</v>
      </c>
      <c r="N486" s="3" t="n">
        <f aca="false">IF(L486="",IF(M486="",Strategies!$B$6,DATEDIF(M486,DATE(2026,9,13),"y")),L486)</f>
        <v>3</v>
      </c>
      <c r="O486" s="2" t="str">
        <f aca="false">IF(L486&lt;&gt;"","observed",IF(M486&lt;&gt;"","derived from date","median (fallback)"))</f>
        <v>observed</v>
      </c>
      <c r="P486" s="4" t="n">
        <f aca="false">Clean!M486</f>
        <v>10063.78</v>
      </c>
      <c r="Q486" s="4" t="n">
        <f aca="false">IF(P486="",Strategies!$B$9,P486)</f>
        <v>10063.78</v>
      </c>
      <c r="R486" s="3" t="n">
        <f aca="false">IF(P486="",1,0)</f>
        <v>0</v>
      </c>
      <c r="S486" s="3" t="str">
        <f aca="false">Clean!U486</f>
        <v/>
      </c>
      <c r="T486" s="3" t="n">
        <f aca="false">IF(S486="",Strategies!$B$10,S486)</f>
        <v>630</v>
      </c>
      <c r="U486" s="2" t="str">
        <f aca="false">Clean!J486</f>
        <v>Phone</v>
      </c>
      <c r="V486" s="2" t="str">
        <f aca="false">IF(U486="",Strategies!$B$11,U486)</f>
        <v>Phone</v>
      </c>
      <c r="W486" s="2" t="str">
        <f aca="false">IF(U486="","Unknown",U486)</f>
        <v>Phone</v>
      </c>
      <c r="X486" s="4" t="n">
        <f aca="false">Clean!Q486</f>
        <v>3500</v>
      </c>
      <c r="Y486" s="4" t="n">
        <f aca="false">Clean!R486</f>
        <v>719.76</v>
      </c>
      <c r="Z486" s="4" t="n">
        <f aca="false">IF(X486="",IF(Y486="",0,""),X486)</f>
        <v>3500</v>
      </c>
      <c r="AA486" s="4" t="n">
        <f aca="false">IF(Y486="",IF(X486="",0,IF(X486=0,0,ROUND(X486*Strategies!$B$12,2))),Y486)</f>
        <v>719.76</v>
      </c>
      <c r="AB486" s="2" t="str">
        <f aca="false">IF(AND(X486="",Y486=""),"no card (structural)",IF(X486="","limit missing – verify",IF(Y486="","spend imputed by ratio","complete")))</f>
        <v>complete</v>
      </c>
      <c r="AC486" s="4" t="str">
        <f aca="false">Clean!S486</f>
        <v/>
      </c>
      <c r="AD486" s="4" t="str">
        <f aca="false">Clean!T486</f>
        <v/>
      </c>
      <c r="AE486" s="4" t="n">
        <f aca="false">IF(AC486="",IF(AD486="",0,""),AC486)</f>
        <v>0</v>
      </c>
      <c r="AF486" s="4" t="n">
        <f aca="false">IF(AD486="",IF(AC486="",0,IF(AC486=0,0,ROUND(AC486*Strategies!$B$13,0))),AD486)</f>
        <v>0</v>
      </c>
      <c r="AG486" s="3" t="n">
        <f aca="false">Clean!V486</f>
        <v>0</v>
      </c>
      <c r="AH486" s="3" t="n">
        <f aca="false">IF(AG486="",0,AG486)</f>
        <v>0</v>
      </c>
      <c r="AI486" s="3" t="n">
        <f aca="false">IF(AG486="",1,0)</f>
        <v>0</v>
      </c>
      <c r="AJ486" s="3" t="n">
        <f aca="false">Missing_Matrix!W486</f>
        <v>4</v>
      </c>
      <c r="AK486" s="2" t="str">
        <f aca="false">IF(AJ486=0,"keep","drop")</f>
        <v>drop</v>
      </c>
      <c r="AL486" s="2" t="str">
        <f aca="false">IF(Missing_Matrix!B486+Missing_Matrix!G486+Missing_Matrix!H486+Missing_Matrix!J486+Missing_Matrix!K486+Missing_Matrix!L486+Missing_Matrix!M486+Missing_Matrix!U486=0,"keep","drop")</f>
        <v>drop</v>
      </c>
    </row>
    <row r="487" customFormat="false" ht="15" hidden="false" customHeight="false" outlineLevel="0" collapsed="false">
      <c r="A487" s="2" t="str">
        <f aca="false">Clean!A487</f>
        <v>CL00486</v>
      </c>
      <c r="B487" s="3" t="n">
        <f aca="false">Clean!B487</f>
        <v>31</v>
      </c>
      <c r="C487" s="3" t="n">
        <f aca="false">IF(B487="",Strategies!$B$5,B487)</f>
        <v>31</v>
      </c>
      <c r="D487" s="3" t="n">
        <f aca="false">IF(B487="",1,0)</f>
        <v>0</v>
      </c>
      <c r="E487" s="2" t="str">
        <f aca="false">Clean!E487</f>
        <v>Executive</v>
      </c>
      <c r="F487" s="2" t="str">
        <f aca="false">IF(E487="","Unknown",E487)</f>
        <v>Executive</v>
      </c>
      <c r="G487" s="4" t="str">
        <f aca="false">Clean!G487</f>
        <v/>
      </c>
      <c r="H487" s="4" t="n">
        <f aca="false">IF(G487="",Strategies!$B$7,G487)</f>
        <v>34752</v>
      </c>
      <c r="I487" s="4" t="n">
        <f aca="false">IF(G487="",Strategies!$B$8,G487)</f>
        <v>29500</v>
      </c>
      <c r="J487" s="4" t="n">
        <f aca="false">IF(G487="",IFERROR(VLOOKUP(E487,Strategies!$A$26:$G$35,7,FALSE()),Strategies!$B$8),G487)</f>
        <v>97200</v>
      </c>
      <c r="K487" s="3" t="n">
        <f aca="false">IF(G487="",1,0)</f>
        <v>1</v>
      </c>
      <c r="L487" s="3" t="n">
        <f aca="false">Clean!H487</f>
        <v>2</v>
      </c>
      <c r="M487" s="5" t="n">
        <f aca="false">Clean!I487</f>
        <v>45516</v>
      </c>
      <c r="N487" s="3" t="n">
        <f aca="false">IF(L487="",IF(M487="",Strategies!$B$6,DATEDIF(M487,DATE(2026,9,13),"y")),L487)</f>
        <v>2</v>
      </c>
      <c r="O487" s="2" t="str">
        <f aca="false">IF(L487&lt;&gt;"","observed",IF(M487&lt;&gt;"","derived from date","median (fallback)"))</f>
        <v>observed</v>
      </c>
      <c r="P487" s="4" t="n">
        <f aca="false">Clean!M487</f>
        <v>45380.54</v>
      </c>
      <c r="Q487" s="4" t="n">
        <f aca="false">IF(P487="",Strategies!$B$9,P487)</f>
        <v>45380.54</v>
      </c>
      <c r="R487" s="3" t="n">
        <f aca="false">IF(P487="",1,0)</f>
        <v>0</v>
      </c>
      <c r="S487" s="3" t="n">
        <f aca="false">Clean!U487</f>
        <v>610</v>
      </c>
      <c r="T487" s="3" t="n">
        <f aca="false">IF(S487="",Strategies!$B$10,S487)</f>
        <v>610</v>
      </c>
      <c r="U487" s="2" t="str">
        <f aca="false">Clean!J487</f>
        <v>App</v>
      </c>
      <c r="V487" s="2" t="str">
        <f aca="false">IF(U487="",Strategies!$B$11,U487)</f>
        <v>App</v>
      </c>
      <c r="W487" s="2" t="str">
        <f aca="false">IF(U487="","Unknown",U487)</f>
        <v>App</v>
      </c>
      <c r="X487" s="4" t="n">
        <f aca="false">Clean!Q487</f>
        <v>15000</v>
      </c>
      <c r="Y487" s="4" t="n">
        <f aca="false">Clean!R487</f>
        <v>9954.79</v>
      </c>
      <c r="Z487" s="4" t="n">
        <f aca="false">IF(X487="",IF(Y487="",0,""),X487)</f>
        <v>15000</v>
      </c>
      <c r="AA487" s="4" t="n">
        <f aca="false">IF(Y487="",IF(X487="",0,IF(X487=0,0,ROUND(X487*Strategies!$B$12,2))),Y487)</f>
        <v>9954.79</v>
      </c>
      <c r="AB487" s="2" t="str">
        <f aca="false">IF(AND(X487="",Y487=""),"no card (structural)",IF(X487="","limit missing – verify",IF(Y487="","spend imputed by ratio","complete")))</f>
        <v>complete</v>
      </c>
      <c r="AC487" s="4" t="str">
        <f aca="false">Clean!S487</f>
        <v/>
      </c>
      <c r="AD487" s="4" t="str">
        <f aca="false">Clean!T487</f>
        <v/>
      </c>
      <c r="AE487" s="4" t="n">
        <f aca="false">IF(AC487="",IF(AD487="",0,""),AC487)</f>
        <v>0</v>
      </c>
      <c r="AF487" s="4" t="n">
        <f aca="false">IF(AD487="",IF(AC487="",0,IF(AC487=0,0,ROUND(AC487*Strategies!$B$13,0))),AD487)</f>
        <v>0</v>
      </c>
      <c r="AG487" s="3" t="n">
        <f aca="false">Clean!V487</f>
        <v>0</v>
      </c>
      <c r="AH487" s="3" t="n">
        <f aca="false">IF(AG487="",0,AG487)</f>
        <v>0</v>
      </c>
      <c r="AI487" s="3" t="n">
        <f aca="false">IF(AG487="",1,0)</f>
        <v>0</v>
      </c>
      <c r="AJ487" s="3" t="n">
        <f aca="false">Missing_Matrix!W487</f>
        <v>3</v>
      </c>
      <c r="AK487" s="2" t="str">
        <f aca="false">IF(AJ487=0,"keep","drop")</f>
        <v>drop</v>
      </c>
      <c r="AL487" s="2" t="str">
        <f aca="false">IF(Missing_Matrix!B487+Missing_Matrix!G487+Missing_Matrix!H487+Missing_Matrix!J487+Missing_Matrix!K487+Missing_Matrix!L487+Missing_Matrix!M487+Missing_Matrix!U487=0,"keep","drop")</f>
        <v>drop</v>
      </c>
    </row>
    <row r="488" customFormat="false" ht="15" hidden="false" customHeight="false" outlineLevel="0" collapsed="false">
      <c r="A488" s="2" t="str">
        <f aca="false">Clean!A488</f>
        <v>CL00487</v>
      </c>
      <c r="B488" s="3" t="n">
        <f aca="false">Clean!B488</f>
        <v>44</v>
      </c>
      <c r="C488" s="3" t="n">
        <f aca="false">IF(B488="",Strategies!$B$5,B488)</f>
        <v>44</v>
      </c>
      <c r="D488" s="3" t="n">
        <f aca="false">IF(B488="",1,0)</f>
        <v>0</v>
      </c>
      <c r="E488" s="2" t="str">
        <f aca="false">Clean!E488</f>
        <v>Shopkeeper</v>
      </c>
      <c r="F488" s="2" t="str">
        <f aca="false">IF(E488="","Unknown",E488)</f>
        <v>Shopkeeper</v>
      </c>
      <c r="G488" s="4" t="n">
        <f aca="false">Clean!G488</f>
        <v>25700</v>
      </c>
      <c r="H488" s="4" t="n">
        <f aca="false">IF(G488="",Strategies!$B$7,G488)</f>
        <v>25700</v>
      </c>
      <c r="I488" s="4" t="n">
        <f aca="false">IF(G488="",Strategies!$B$8,G488)</f>
        <v>25700</v>
      </c>
      <c r="J488" s="4" t="n">
        <f aca="false">IF(G488="",IFERROR(VLOOKUP(E488,Strategies!$A$26:$G$35,7,FALSE()),Strategies!$B$8),G488)</f>
        <v>25700</v>
      </c>
      <c r="K488" s="3" t="n">
        <f aca="false">IF(G488="",1,0)</f>
        <v>0</v>
      </c>
      <c r="L488" s="3" t="n">
        <f aca="false">Clean!H488</f>
        <v>8</v>
      </c>
      <c r="M488" s="5" t="n">
        <f aca="false">Clean!I488</f>
        <v>43031</v>
      </c>
      <c r="N488" s="3" t="n">
        <f aca="false">IF(L488="",IF(M488="",Strategies!$B$6,DATEDIF(M488,DATE(2026,9,13),"y")),L488)</f>
        <v>8</v>
      </c>
      <c r="O488" s="2" t="str">
        <f aca="false">IF(L488&lt;&gt;"","observed",IF(M488&lt;&gt;"","derived from date","median (fallback)"))</f>
        <v>observed</v>
      </c>
      <c r="P488" s="4" t="n">
        <f aca="false">Clean!M488</f>
        <v>17452.72</v>
      </c>
      <c r="Q488" s="4" t="n">
        <f aca="false">IF(P488="",Strategies!$B$9,P488)</f>
        <v>17452.72</v>
      </c>
      <c r="R488" s="3" t="n">
        <f aca="false">IF(P488="",1,0)</f>
        <v>0</v>
      </c>
      <c r="S488" s="3" t="n">
        <f aca="false">Clean!U488</f>
        <v>652</v>
      </c>
      <c r="T488" s="3" t="n">
        <f aca="false">IF(S488="",Strategies!$B$10,S488)</f>
        <v>652</v>
      </c>
      <c r="U488" s="2" t="str">
        <f aca="false">Clean!J488</f>
        <v>App</v>
      </c>
      <c r="V488" s="2" t="str">
        <f aca="false">IF(U488="",Strategies!$B$11,U488)</f>
        <v>App</v>
      </c>
      <c r="W488" s="2" t="str">
        <f aca="false">IF(U488="","Unknown",U488)</f>
        <v>App</v>
      </c>
      <c r="X488" s="4" t="n">
        <f aca="false">Clean!Q488</f>
        <v>5500</v>
      </c>
      <c r="Y488" s="4" t="n">
        <f aca="false">Clean!R488</f>
        <v>1888.71</v>
      </c>
      <c r="Z488" s="4" t="n">
        <f aca="false">IF(X488="",IF(Y488="",0,""),X488)</f>
        <v>5500</v>
      </c>
      <c r="AA488" s="4" t="n">
        <f aca="false">IF(Y488="",IF(X488="",0,IF(X488=0,0,ROUND(X488*Strategies!$B$12,2))),Y488)</f>
        <v>1888.71</v>
      </c>
      <c r="AB488" s="2" t="str">
        <f aca="false">IF(AND(X488="",Y488=""),"no card (structural)",IF(X488="","limit missing – verify",IF(Y488="","spend imputed by ratio","complete")))</f>
        <v>complete</v>
      </c>
      <c r="AC488" s="4" t="n">
        <f aca="false">Clean!S488</f>
        <v>117000</v>
      </c>
      <c r="AD488" s="4" t="n">
        <f aca="false">Clean!T488</f>
        <v>877</v>
      </c>
      <c r="AE488" s="4" t="n">
        <f aca="false">IF(AC488="",IF(AD488="",0,""),AC488)</f>
        <v>117000</v>
      </c>
      <c r="AF488" s="4" t="n">
        <f aca="false">IF(AD488="",IF(AC488="",0,IF(AC488=0,0,ROUND(AC488*Strategies!$B$13,0))),AD488)</f>
        <v>877</v>
      </c>
      <c r="AG488" s="3" t="n">
        <f aca="false">Clean!V488</f>
        <v>0</v>
      </c>
      <c r="AH488" s="3" t="n">
        <f aca="false">IF(AG488="",0,AG488)</f>
        <v>0</v>
      </c>
      <c r="AI488" s="3" t="n">
        <f aca="false">IF(AG488="",1,0)</f>
        <v>0</v>
      </c>
      <c r="AJ488" s="3" t="n">
        <f aca="false">Missing_Matrix!W488</f>
        <v>0</v>
      </c>
      <c r="AK488" s="2" t="str">
        <f aca="false">IF(AJ488=0,"keep","drop")</f>
        <v>keep</v>
      </c>
      <c r="AL488" s="2" t="str">
        <f aca="false">IF(Missing_Matrix!B488+Missing_Matrix!G488+Missing_Matrix!H488+Missing_Matrix!J488+Missing_Matrix!K488+Missing_Matrix!L488+Missing_Matrix!M488+Missing_Matrix!U488=0,"keep","drop")</f>
        <v>keep</v>
      </c>
    </row>
    <row r="489" customFormat="false" ht="15" hidden="false" customHeight="false" outlineLevel="0" collapsed="false">
      <c r="A489" s="2" t="str">
        <f aca="false">Clean!A489</f>
        <v>CL00488</v>
      </c>
      <c r="B489" s="3" t="n">
        <f aca="false">Clean!B489</f>
        <v>59</v>
      </c>
      <c r="C489" s="3" t="n">
        <f aca="false">IF(B489="",Strategies!$B$5,B489)</f>
        <v>59</v>
      </c>
      <c r="D489" s="3" t="n">
        <f aca="false">IF(B489="",1,0)</f>
        <v>0</v>
      </c>
      <c r="E489" s="2" t="str">
        <f aca="false">Clean!E489</f>
        <v>Shopkeeper</v>
      </c>
      <c r="F489" s="2" t="str">
        <f aca="false">IF(E489="","Unknown",E489)</f>
        <v>Shopkeeper</v>
      </c>
      <c r="G489" s="4" t="n">
        <f aca="false">Clean!G489</f>
        <v>33200</v>
      </c>
      <c r="H489" s="4" t="n">
        <f aca="false">IF(G489="",Strategies!$B$7,G489)</f>
        <v>33200</v>
      </c>
      <c r="I489" s="4" t="n">
        <f aca="false">IF(G489="",Strategies!$B$8,G489)</f>
        <v>33200</v>
      </c>
      <c r="J489" s="4" t="n">
        <f aca="false">IF(G489="",IFERROR(VLOOKUP(E489,Strategies!$A$26:$G$35,7,FALSE()),Strategies!$B$8),G489)</f>
        <v>33200</v>
      </c>
      <c r="K489" s="3" t="n">
        <f aca="false">IF(G489="",1,0)</f>
        <v>0</v>
      </c>
      <c r="L489" s="3" t="n">
        <f aca="false">Clean!H489</f>
        <v>9</v>
      </c>
      <c r="M489" s="5" t="n">
        <f aca="false">Clean!I489</f>
        <v>42941</v>
      </c>
      <c r="N489" s="3" t="n">
        <f aca="false">IF(L489="",IF(M489="",Strategies!$B$6,DATEDIF(M489,DATE(2026,9,13),"y")),L489)</f>
        <v>9</v>
      </c>
      <c r="O489" s="2" t="str">
        <f aca="false">IF(L489&lt;&gt;"","observed",IF(M489&lt;&gt;"","derived from date","median (fallback)"))</f>
        <v>observed</v>
      </c>
      <c r="P489" s="4" t="n">
        <f aca="false">Clean!M489</f>
        <v>13264.87</v>
      </c>
      <c r="Q489" s="4" t="n">
        <f aca="false">IF(P489="",Strategies!$B$9,P489)</f>
        <v>13264.87</v>
      </c>
      <c r="R489" s="3" t="n">
        <f aca="false">IF(P489="",1,0)</f>
        <v>0</v>
      </c>
      <c r="S489" s="3" t="n">
        <f aca="false">Clean!U489</f>
        <v>605</v>
      </c>
      <c r="T489" s="3" t="n">
        <f aca="false">IF(S489="",Strategies!$B$10,S489)</f>
        <v>605</v>
      </c>
      <c r="U489" s="2" t="str">
        <f aca="false">Clean!J489</f>
        <v>Online Banking</v>
      </c>
      <c r="V489" s="2" t="str">
        <f aca="false">IF(U489="",Strategies!$B$11,U489)</f>
        <v>Online Banking</v>
      </c>
      <c r="W489" s="2" t="str">
        <f aca="false">IF(U489="","Unknown",U489)</f>
        <v>Online Banking</v>
      </c>
      <c r="X489" s="4" t="n">
        <f aca="false">Clean!Q489</f>
        <v>6500</v>
      </c>
      <c r="Y489" s="4" t="n">
        <f aca="false">Clean!R489</f>
        <v>801.06</v>
      </c>
      <c r="Z489" s="4" t="n">
        <f aca="false">IF(X489="",IF(Y489="",0,""),X489)</f>
        <v>6500</v>
      </c>
      <c r="AA489" s="4" t="n">
        <f aca="false">IF(Y489="",IF(X489="",0,IF(X489=0,0,ROUND(X489*Strategies!$B$12,2))),Y489)</f>
        <v>801.06</v>
      </c>
      <c r="AB489" s="2" t="str">
        <f aca="false">IF(AND(X489="",Y489=""),"no card (structural)",IF(X489="","limit missing – verify",IF(Y489="","spend imputed by ratio","complete")))</f>
        <v>complete</v>
      </c>
      <c r="AC489" s="4" t="str">
        <f aca="false">Clean!S489</f>
        <v/>
      </c>
      <c r="AD489" s="4" t="str">
        <f aca="false">Clean!T489</f>
        <v/>
      </c>
      <c r="AE489" s="4" t="n">
        <f aca="false">IF(AC489="",IF(AD489="",0,""),AC489)</f>
        <v>0</v>
      </c>
      <c r="AF489" s="4" t="n">
        <f aca="false">IF(AD489="",IF(AC489="",0,IF(AC489=0,0,ROUND(AC489*Strategies!$B$13,0))),AD489)</f>
        <v>0</v>
      </c>
      <c r="AG489" s="3" t="n">
        <f aca="false">Clean!V489</f>
        <v>0</v>
      </c>
      <c r="AH489" s="3" t="n">
        <f aca="false">IF(AG489="",0,AG489)</f>
        <v>0</v>
      </c>
      <c r="AI489" s="3" t="n">
        <f aca="false">IF(AG489="",1,0)</f>
        <v>0</v>
      </c>
      <c r="AJ489" s="3" t="n">
        <f aca="false">Missing_Matrix!W489</f>
        <v>2</v>
      </c>
      <c r="AK489" s="2" t="str">
        <f aca="false">IF(AJ489=0,"keep","drop")</f>
        <v>drop</v>
      </c>
      <c r="AL489" s="2" t="str">
        <f aca="false">IF(Missing_Matrix!B489+Missing_Matrix!G489+Missing_Matrix!H489+Missing_Matrix!J489+Missing_Matrix!K489+Missing_Matrix!L489+Missing_Matrix!M489+Missing_Matrix!U489=0,"keep","drop")</f>
        <v>keep</v>
      </c>
    </row>
    <row r="490" customFormat="false" ht="15" hidden="false" customHeight="false" outlineLevel="0" collapsed="false">
      <c r="A490" s="2" t="str">
        <f aca="false">Clean!A490</f>
        <v>CL00489</v>
      </c>
      <c r="B490" s="3" t="n">
        <f aca="false">Clean!B490</f>
        <v>40</v>
      </c>
      <c r="C490" s="3" t="n">
        <f aca="false">IF(B490="",Strategies!$B$5,B490)</f>
        <v>40</v>
      </c>
      <c r="D490" s="3" t="n">
        <f aca="false">IF(B490="",1,0)</f>
        <v>0</v>
      </c>
      <c r="E490" s="2" t="str">
        <f aca="false">Clean!E490</f>
        <v>Self-employed</v>
      </c>
      <c r="F490" s="2" t="str">
        <f aca="false">IF(E490="","Unknown",E490)</f>
        <v>Self-employed</v>
      </c>
      <c r="G490" s="4" t="n">
        <f aca="false">Clean!G490</f>
        <v>82200</v>
      </c>
      <c r="H490" s="4" t="n">
        <f aca="false">IF(G490="",Strategies!$B$7,G490)</f>
        <v>82200</v>
      </c>
      <c r="I490" s="4" t="n">
        <f aca="false">IF(G490="",Strategies!$B$8,G490)</f>
        <v>82200</v>
      </c>
      <c r="J490" s="4" t="n">
        <f aca="false">IF(G490="",IFERROR(VLOOKUP(E490,Strategies!$A$26:$G$35,7,FALSE()),Strategies!$B$8),G490)</f>
        <v>82200</v>
      </c>
      <c r="K490" s="3" t="n">
        <f aca="false">IF(G490="",1,0)</f>
        <v>0</v>
      </c>
      <c r="L490" s="3" t="n">
        <f aca="false">Clean!H490</f>
        <v>11</v>
      </c>
      <c r="M490" s="5" t="n">
        <f aca="false">Clean!I490</f>
        <v>41921</v>
      </c>
      <c r="N490" s="3" t="n">
        <f aca="false">IF(L490="",IF(M490="",Strategies!$B$6,DATEDIF(M490,DATE(2026,9,13),"y")),L490)</f>
        <v>11</v>
      </c>
      <c r="O490" s="2" t="str">
        <f aca="false">IF(L490&lt;&gt;"","observed",IF(M490&lt;&gt;"","derived from date","median (fallback)"))</f>
        <v>observed</v>
      </c>
      <c r="P490" s="4" t="n">
        <f aca="false">Clean!M490</f>
        <v>82781.12</v>
      </c>
      <c r="Q490" s="4" t="n">
        <f aca="false">IF(P490="",Strategies!$B$9,P490)</f>
        <v>82781.12</v>
      </c>
      <c r="R490" s="3" t="n">
        <f aca="false">IF(P490="",1,0)</f>
        <v>0</v>
      </c>
      <c r="S490" s="3" t="n">
        <f aca="false">Clean!U490</f>
        <v>696</v>
      </c>
      <c r="T490" s="3" t="n">
        <f aca="false">IF(S490="",Strategies!$B$10,S490)</f>
        <v>696</v>
      </c>
      <c r="U490" s="2" t="str">
        <f aca="false">Clean!J490</f>
        <v>App</v>
      </c>
      <c r="V490" s="2" t="str">
        <f aca="false">IF(U490="",Strategies!$B$11,U490)</f>
        <v>App</v>
      </c>
      <c r="W490" s="2" t="str">
        <f aca="false">IF(U490="","Unknown",U490)</f>
        <v>App</v>
      </c>
      <c r="X490" s="4" t="n">
        <f aca="false">Clean!Q490</f>
        <v>14500</v>
      </c>
      <c r="Y490" s="4" t="n">
        <f aca="false">Clean!R490</f>
        <v>3207.45</v>
      </c>
      <c r="Z490" s="4" t="n">
        <f aca="false">IF(X490="",IF(Y490="",0,""),X490)</f>
        <v>14500</v>
      </c>
      <c r="AA490" s="4" t="n">
        <f aca="false">IF(Y490="",IF(X490="",0,IF(X490=0,0,ROUND(X490*Strategies!$B$12,2))),Y490)</f>
        <v>3207.45</v>
      </c>
      <c r="AB490" s="2" t="str">
        <f aca="false">IF(AND(X490="",Y490=""),"no card (structural)",IF(X490="","limit missing – verify",IF(Y490="","spend imputed by ratio","complete")))</f>
        <v>complete</v>
      </c>
      <c r="AC490" s="4" t="n">
        <f aca="false">Clean!S490</f>
        <v>203000</v>
      </c>
      <c r="AD490" s="4" t="n">
        <f aca="false">Clean!T490</f>
        <v>1492</v>
      </c>
      <c r="AE490" s="4" t="n">
        <f aca="false">IF(AC490="",IF(AD490="",0,""),AC490)</f>
        <v>203000</v>
      </c>
      <c r="AF490" s="4" t="n">
        <f aca="false">IF(AD490="",IF(AC490="",0,IF(AC490=0,0,ROUND(AC490*Strategies!$B$13,0))),AD490)</f>
        <v>1492</v>
      </c>
      <c r="AG490" s="3" t="n">
        <f aca="false">Clean!V490</f>
        <v>0</v>
      </c>
      <c r="AH490" s="3" t="n">
        <f aca="false">IF(AG490="",0,AG490)</f>
        <v>0</v>
      </c>
      <c r="AI490" s="3" t="n">
        <f aca="false">IF(AG490="",1,0)</f>
        <v>0</v>
      </c>
      <c r="AJ490" s="3" t="n">
        <f aca="false">Missing_Matrix!W490</f>
        <v>0</v>
      </c>
      <c r="AK490" s="2" t="str">
        <f aca="false">IF(AJ490=0,"keep","drop")</f>
        <v>keep</v>
      </c>
      <c r="AL490" s="2" t="str">
        <f aca="false">IF(Missing_Matrix!B490+Missing_Matrix!G490+Missing_Matrix!H490+Missing_Matrix!J490+Missing_Matrix!K490+Missing_Matrix!L490+Missing_Matrix!M490+Missing_Matrix!U490=0,"keep","drop")</f>
        <v>keep</v>
      </c>
    </row>
    <row r="491" customFormat="false" ht="15" hidden="false" customHeight="false" outlineLevel="0" collapsed="false">
      <c r="A491" s="2" t="str">
        <f aca="false">Clean!A491</f>
        <v>CL00490</v>
      </c>
      <c r="B491" s="3" t="n">
        <f aca="false">Clean!B491</f>
        <v>24</v>
      </c>
      <c r="C491" s="3" t="n">
        <f aca="false">IF(B491="",Strategies!$B$5,B491)</f>
        <v>24</v>
      </c>
      <c r="D491" s="3" t="n">
        <f aca="false">IF(B491="",1,0)</f>
        <v>0</v>
      </c>
      <c r="E491" s="2" t="str">
        <f aca="false">Clean!E491</f>
        <v>Executive</v>
      </c>
      <c r="F491" s="2" t="str">
        <f aca="false">IF(E491="","Unknown",E491)</f>
        <v>Executive</v>
      </c>
      <c r="G491" s="4" t="n">
        <f aca="false">Clean!G491</f>
        <v>82200</v>
      </c>
      <c r="H491" s="4" t="n">
        <f aca="false">IF(G491="",Strategies!$B$7,G491)</f>
        <v>82200</v>
      </c>
      <c r="I491" s="4" t="n">
        <f aca="false">IF(G491="",Strategies!$B$8,G491)</f>
        <v>82200</v>
      </c>
      <c r="J491" s="4" t="n">
        <f aca="false">IF(G491="",IFERROR(VLOOKUP(E491,Strategies!$A$26:$G$35,7,FALSE()),Strategies!$B$8),G491)</f>
        <v>82200</v>
      </c>
      <c r="K491" s="3" t="n">
        <f aca="false">IF(G491="",1,0)</f>
        <v>0</v>
      </c>
      <c r="L491" s="3" t="n">
        <f aca="false">Clean!H491</f>
        <v>2</v>
      </c>
      <c r="M491" s="5" t="n">
        <f aca="false">Clean!I491</f>
        <v>45346</v>
      </c>
      <c r="N491" s="3" t="n">
        <f aca="false">IF(L491="",IF(M491="",Strategies!$B$6,DATEDIF(M491,DATE(2026,9,13),"y")),L491)</f>
        <v>2</v>
      </c>
      <c r="O491" s="2" t="str">
        <f aca="false">IF(L491&lt;&gt;"","observed",IF(M491&lt;&gt;"","derived from date","median (fallback)"))</f>
        <v>observed</v>
      </c>
      <c r="P491" s="4" t="n">
        <f aca="false">Clean!M491</f>
        <v>0</v>
      </c>
      <c r="Q491" s="4" t="n">
        <f aca="false">IF(P491="",Strategies!$B$9,P491)</f>
        <v>0</v>
      </c>
      <c r="R491" s="3" t="n">
        <f aca="false">IF(P491="",1,0)</f>
        <v>0</v>
      </c>
      <c r="S491" s="3" t="n">
        <f aca="false">Clean!U491</f>
        <v>761</v>
      </c>
      <c r="T491" s="3" t="n">
        <f aca="false">IF(S491="",Strategies!$B$10,S491)</f>
        <v>761</v>
      </c>
      <c r="U491" s="2" t="str">
        <f aca="false">Clean!J491</f>
        <v>App</v>
      </c>
      <c r="V491" s="2" t="str">
        <f aca="false">IF(U491="",Strategies!$B$11,U491)</f>
        <v>App</v>
      </c>
      <c r="W491" s="2" t="str">
        <f aca="false">IF(U491="","Unknown",U491)</f>
        <v>App</v>
      </c>
      <c r="X491" s="4" t="n">
        <f aca="false">Clean!Q491</f>
        <v>15000</v>
      </c>
      <c r="Y491" s="4" t="n">
        <f aca="false">Clean!R491</f>
        <v>2376.28</v>
      </c>
      <c r="Z491" s="4" t="n">
        <f aca="false">IF(X491="",IF(Y491="",0,""),X491)</f>
        <v>15000</v>
      </c>
      <c r="AA491" s="4" t="n">
        <f aca="false">IF(Y491="",IF(X491="",0,IF(X491=0,0,ROUND(X491*Strategies!$B$12,2))),Y491)</f>
        <v>2376.28</v>
      </c>
      <c r="AB491" s="2" t="str">
        <f aca="false">IF(AND(X491="",Y491=""),"no card (structural)",IF(X491="","limit missing – verify",IF(Y491="","spend imputed by ratio","complete")))</f>
        <v>complete</v>
      </c>
      <c r="AC491" s="4" t="n">
        <f aca="false">Clean!S491</f>
        <v>0</v>
      </c>
      <c r="AD491" s="4" t="n">
        <f aca="false">Clean!T491</f>
        <v>0</v>
      </c>
      <c r="AE491" s="4" t="n">
        <f aca="false">IF(AC491="",IF(AD491="",0,""),AC491)</f>
        <v>0</v>
      </c>
      <c r="AF491" s="4" t="n">
        <f aca="false">IF(AD491="",IF(AC491="",0,IF(AC491=0,0,ROUND(AC491*Strategies!$B$13,0))),AD491)</f>
        <v>0</v>
      </c>
      <c r="AG491" s="3" t="n">
        <f aca="false">Clean!V491</f>
        <v>1</v>
      </c>
      <c r="AH491" s="3" t="n">
        <f aca="false">IF(AG491="",0,AG491)</f>
        <v>1</v>
      </c>
      <c r="AI491" s="3" t="n">
        <f aca="false">IF(AG491="",1,0)</f>
        <v>0</v>
      </c>
      <c r="AJ491" s="3" t="n">
        <f aca="false">Missing_Matrix!W491</f>
        <v>1</v>
      </c>
      <c r="AK491" s="2" t="str">
        <f aca="false">IF(AJ491=0,"keep","drop")</f>
        <v>drop</v>
      </c>
      <c r="AL491" s="2" t="str">
        <f aca="false">IF(Missing_Matrix!B491+Missing_Matrix!G491+Missing_Matrix!H491+Missing_Matrix!J491+Missing_Matrix!K491+Missing_Matrix!L491+Missing_Matrix!M491+Missing_Matrix!U491=0,"keep","drop")</f>
        <v>keep</v>
      </c>
    </row>
    <row r="492" customFormat="false" ht="15" hidden="false" customHeight="false" outlineLevel="0" collapsed="false">
      <c r="A492" s="2" t="str">
        <f aca="false">Clean!A492</f>
        <v>CL00491</v>
      </c>
      <c r="B492" s="3" t="n">
        <f aca="false">Clean!B492</f>
        <v>52</v>
      </c>
      <c r="C492" s="3" t="n">
        <f aca="false">IF(B492="",Strategies!$B$5,B492)</f>
        <v>52</v>
      </c>
      <c r="D492" s="3" t="n">
        <f aca="false">IF(B492="",1,0)</f>
        <v>0</v>
      </c>
      <c r="E492" s="2" t="str">
        <f aca="false">Clean!E492</f>
        <v>Employee</v>
      </c>
      <c r="F492" s="2" t="str">
        <f aca="false">IF(E492="","Unknown",E492)</f>
        <v>Employee</v>
      </c>
      <c r="G492" s="4" t="n">
        <f aca="false">Clean!G492</f>
        <v>36500</v>
      </c>
      <c r="H492" s="4" t="n">
        <f aca="false">IF(G492="",Strategies!$B$7,G492)</f>
        <v>36500</v>
      </c>
      <c r="I492" s="4" t="n">
        <f aca="false">IF(G492="",Strategies!$B$8,G492)</f>
        <v>36500</v>
      </c>
      <c r="J492" s="4" t="n">
        <f aca="false">IF(G492="",IFERROR(VLOOKUP(E492,Strategies!$A$26:$G$35,7,FALSE()),Strategies!$B$8),G492)</f>
        <v>36500</v>
      </c>
      <c r="K492" s="3" t="n">
        <f aca="false">IF(G492="",1,0)</f>
        <v>0</v>
      </c>
      <c r="L492" s="3" t="n">
        <f aca="false">Clean!H492</f>
        <v>19</v>
      </c>
      <c r="M492" s="5" t="n">
        <f aca="false">Clean!I492</f>
        <v>39173</v>
      </c>
      <c r="N492" s="3" t="n">
        <f aca="false">IF(L492="",IF(M492="",Strategies!$B$6,DATEDIF(M492,DATE(2026,9,13),"y")),L492)</f>
        <v>19</v>
      </c>
      <c r="O492" s="2" t="str">
        <f aca="false">IF(L492&lt;&gt;"","observed",IF(M492&lt;&gt;"","derived from date","median (fallback)"))</f>
        <v>observed</v>
      </c>
      <c r="P492" s="4" t="n">
        <f aca="false">Clean!M492</f>
        <v>25810.62</v>
      </c>
      <c r="Q492" s="4" t="n">
        <f aca="false">IF(P492="",Strategies!$B$9,P492)</f>
        <v>25810.62</v>
      </c>
      <c r="R492" s="3" t="n">
        <f aca="false">IF(P492="",1,0)</f>
        <v>0</v>
      </c>
      <c r="S492" s="3" t="n">
        <f aca="false">Clean!U492</f>
        <v>601</v>
      </c>
      <c r="T492" s="3" t="n">
        <f aca="false">IF(S492="",Strategies!$B$10,S492)</f>
        <v>601</v>
      </c>
      <c r="U492" s="2" t="str">
        <f aca="false">Clean!J492</f>
        <v>Phone</v>
      </c>
      <c r="V492" s="2" t="str">
        <f aca="false">IF(U492="",Strategies!$B$11,U492)</f>
        <v>Phone</v>
      </c>
      <c r="W492" s="2" t="str">
        <f aca="false">IF(U492="","Unknown",U492)</f>
        <v>Phone</v>
      </c>
      <c r="X492" s="4" t="n">
        <f aca="false">Clean!Q492</f>
        <v>8500</v>
      </c>
      <c r="Y492" s="4" t="n">
        <f aca="false">Clean!R492</f>
        <v>1251.37</v>
      </c>
      <c r="Z492" s="4" t="n">
        <f aca="false">IF(X492="",IF(Y492="",0,""),X492)</f>
        <v>8500</v>
      </c>
      <c r="AA492" s="4" t="n">
        <f aca="false">IF(Y492="",IF(X492="",0,IF(X492=0,0,ROUND(X492*Strategies!$B$12,2))),Y492)</f>
        <v>1251.37</v>
      </c>
      <c r="AB492" s="2" t="str">
        <f aca="false">IF(AND(X492="",Y492=""),"no card (structural)",IF(X492="","limit missing – verify",IF(Y492="","spend imputed by ratio","complete")))</f>
        <v>complete</v>
      </c>
      <c r="AC492" s="4" t="n">
        <f aca="false">Clean!S492</f>
        <v>120000</v>
      </c>
      <c r="AD492" s="4" t="str">
        <f aca="false">Clean!T492</f>
        <v/>
      </c>
      <c r="AE492" s="4" t="n">
        <f aca="false">IF(AC492="",IF(AD492="",0,""),AC492)</f>
        <v>120000</v>
      </c>
      <c r="AF492" s="4" t="n">
        <f aca="false">IF(AD492="",IF(AC492="",0,IF(AC492=0,0,ROUND(AC492*Strategies!$B$13,0))),AD492)</f>
        <v>730</v>
      </c>
      <c r="AG492" s="3" t="n">
        <f aca="false">Clean!V492</f>
        <v>0</v>
      </c>
      <c r="AH492" s="3" t="n">
        <f aca="false">IF(AG492="",0,AG492)</f>
        <v>0</v>
      </c>
      <c r="AI492" s="3" t="n">
        <f aca="false">IF(AG492="",1,0)</f>
        <v>0</v>
      </c>
      <c r="AJ492" s="3" t="n">
        <f aca="false">Missing_Matrix!W492</f>
        <v>1</v>
      </c>
      <c r="AK492" s="2" t="str">
        <f aca="false">IF(AJ492=0,"keep","drop")</f>
        <v>drop</v>
      </c>
      <c r="AL492" s="2" t="str">
        <f aca="false">IF(Missing_Matrix!B492+Missing_Matrix!G492+Missing_Matrix!H492+Missing_Matrix!J492+Missing_Matrix!K492+Missing_Matrix!L492+Missing_Matrix!M492+Missing_Matrix!U492=0,"keep","drop")</f>
        <v>keep</v>
      </c>
    </row>
    <row r="493" customFormat="false" ht="15" hidden="false" customHeight="false" outlineLevel="0" collapsed="false">
      <c r="A493" s="2" t="str">
        <f aca="false">Clean!A493</f>
        <v>CL00492</v>
      </c>
      <c r="B493" s="3" t="n">
        <f aca="false">Clean!B493</f>
        <v>48</v>
      </c>
      <c r="C493" s="3" t="n">
        <f aca="false">IF(B493="",Strategies!$B$5,B493)</f>
        <v>48</v>
      </c>
      <c r="D493" s="3" t="n">
        <f aca="false">IF(B493="",1,0)</f>
        <v>0</v>
      </c>
      <c r="E493" s="2" t="str">
        <f aca="false">Clean!E493</f>
        <v>Employee</v>
      </c>
      <c r="F493" s="2" t="str">
        <f aca="false">IF(E493="","Unknown",E493)</f>
        <v>Employee</v>
      </c>
      <c r="G493" s="4" t="n">
        <f aca="false">Clean!G493</f>
        <v>51500</v>
      </c>
      <c r="H493" s="4" t="n">
        <f aca="false">IF(G493="",Strategies!$B$7,G493)</f>
        <v>51500</v>
      </c>
      <c r="I493" s="4" t="n">
        <f aca="false">IF(G493="",Strategies!$B$8,G493)</f>
        <v>51500</v>
      </c>
      <c r="J493" s="4" t="n">
        <f aca="false">IF(G493="",IFERROR(VLOOKUP(E493,Strategies!$A$26:$G$35,7,FALSE()),Strategies!$B$8),G493)</f>
        <v>51500</v>
      </c>
      <c r="K493" s="3" t="n">
        <f aca="false">IF(G493="",1,0)</f>
        <v>0</v>
      </c>
      <c r="L493" s="3" t="n">
        <f aca="false">Clean!H493</f>
        <v>9</v>
      </c>
      <c r="M493" s="5" t="n">
        <f aca="false">Clean!I493</f>
        <v>42928</v>
      </c>
      <c r="N493" s="3" t="n">
        <f aca="false">IF(L493="",IF(M493="",Strategies!$B$6,DATEDIF(M493,DATE(2026,9,13),"y")),L493)</f>
        <v>9</v>
      </c>
      <c r="O493" s="2" t="str">
        <f aca="false">IF(L493&lt;&gt;"","observed",IF(M493&lt;&gt;"","derived from date","median (fallback)"))</f>
        <v>observed</v>
      </c>
      <c r="P493" s="4" t="n">
        <f aca="false">Clean!M493</f>
        <v>0</v>
      </c>
      <c r="Q493" s="4" t="n">
        <f aca="false">IF(P493="",Strategies!$B$9,P493)</f>
        <v>0</v>
      </c>
      <c r="R493" s="3" t="n">
        <f aca="false">IF(P493="",1,0)</f>
        <v>0</v>
      </c>
      <c r="S493" s="3" t="n">
        <f aca="false">Clean!U493</f>
        <v>619</v>
      </c>
      <c r="T493" s="3" t="n">
        <f aca="false">IF(S493="",Strategies!$B$10,S493)</f>
        <v>619</v>
      </c>
      <c r="U493" s="2" t="str">
        <f aca="false">Clean!J493</f>
        <v>Online Banking</v>
      </c>
      <c r="V493" s="2" t="str">
        <f aca="false">IF(U493="",Strategies!$B$11,U493)</f>
        <v>Online Banking</v>
      </c>
      <c r="W493" s="2" t="str">
        <f aca="false">IF(U493="","Unknown",U493)</f>
        <v>Online Banking</v>
      </c>
      <c r="X493" s="4" t="str">
        <f aca="false">Clean!Q493</f>
        <v/>
      </c>
      <c r="Y493" s="4" t="str">
        <f aca="false">Clean!R493</f>
        <v/>
      </c>
      <c r="Z493" s="4" t="n">
        <f aca="false">IF(X493="",IF(Y493="",0,""),X493)</f>
        <v>0</v>
      </c>
      <c r="AA493" s="4" t="n">
        <f aca="false">IF(Y493="",IF(X493="",0,IF(X493=0,0,ROUND(X493*Strategies!$B$12,2))),Y493)</f>
        <v>0</v>
      </c>
      <c r="AB493" s="2" t="str">
        <f aca="false">IF(AND(X493="",Y493=""),"no card (structural)",IF(X493="","limit missing – verify",IF(Y493="","spend imputed by ratio","complete")))</f>
        <v>no card (structural)</v>
      </c>
      <c r="AC493" s="4" t="str">
        <f aca="false">Clean!S493</f>
        <v/>
      </c>
      <c r="AD493" s="4" t="str">
        <f aca="false">Clean!T493</f>
        <v/>
      </c>
      <c r="AE493" s="4" t="n">
        <f aca="false">IF(AC493="",IF(AD493="",0,""),AC493)</f>
        <v>0</v>
      </c>
      <c r="AF493" s="4" t="n">
        <f aca="false">IF(AD493="",IF(AC493="",0,IF(AC493=0,0,ROUND(AC493*Strategies!$B$13,0))),AD493)</f>
        <v>0</v>
      </c>
      <c r="AG493" s="3" t="n">
        <f aca="false">Clean!V493</f>
        <v>0</v>
      </c>
      <c r="AH493" s="3" t="n">
        <f aca="false">IF(AG493="",0,AG493)</f>
        <v>0</v>
      </c>
      <c r="AI493" s="3" t="n">
        <f aca="false">IF(AG493="",1,0)</f>
        <v>0</v>
      </c>
      <c r="AJ493" s="3" t="n">
        <f aca="false">Missing_Matrix!W493</f>
        <v>4</v>
      </c>
      <c r="AK493" s="2" t="str">
        <f aca="false">IF(AJ493=0,"keep","drop")</f>
        <v>drop</v>
      </c>
      <c r="AL493" s="2" t="str">
        <f aca="false">IF(Missing_Matrix!B493+Missing_Matrix!G493+Missing_Matrix!H493+Missing_Matrix!J493+Missing_Matrix!K493+Missing_Matrix!L493+Missing_Matrix!M493+Missing_Matrix!U493=0,"keep","drop")</f>
        <v>keep</v>
      </c>
    </row>
    <row r="494" customFormat="false" ht="15" hidden="false" customHeight="false" outlineLevel="0" collapsed="false">
      <c r="A494" s="2" t="str">
        <f aca="false">Clean!A494</f>
        <v>CL00493</v>
      </c>
      <c r="B494" s="3" t="n">
        <f aca="false">Clean!B494</f>
        <v>46</v>
      </c>
      <c r="C494" s="3" t="n">
        <f aca="false">IF(B494="",Strategies!$B$5,B494)</f>
        <v>46</v>
      </c>
      <c r="D494" s="3" t="n">
        <f aca="false">IF(B494="",1,0)</f>
        <v>0</v>
      </c>
      <c r="E494" s="2" t="str">
        <f aca="false">Clean!E494</f>
        <v>Self-employed</v>
      </c>
      <c r="F494" s="2" t="str">
        <f aca="false">IF(E494="","Unknown",E494)</f>
        <v>Self-employed</v>
      </c>
      <c r="G494" s="4" t="str">
        <f aca="false">Clean!G494</f>
        <v/>
      </c>
      <c r="H494" s="4" t="n">
        <f aca="false">IF(G494="",Strategies!$B$7,G494)</f>
        <v>34752</v>
      </c>
      <c r="I494" s="4" t="n">
        <f aca="false">IF(G494="",Strategies!$B$8,G494)</f>
        <v>29500</v>
      </c>
      <c r="J494" s="4" t="n">
        <f aca="false">IF(G494="",IFERROR(VLOOKUP(E494,Strategies!$A$26:$G$35,7,FALSE()),Strategies!$B$8),G494)</f>
        <v>50600</v>
      </c>
      <c r="K494" s="3" t="n">
        <f aca="false">IF(G494="",1,0)</f>
        <v>1</v>
      </c>
      <c r="L494" s="3" t="n">
        <f aca="false">Clean!H494</f>
        <v>17</v>
      </c>
      <c r="M494" s="5" t="n">
        <f aca="false">Clean!I494</f>
        <v>39925</v>
      </c>
      <c r="N494" s="3" t="n">
        <f aca="false">IF(L494="",IF(M494="",Strategies!$B$6,DATEDIF(M494,DATE(2026,9,13),"y")),L494)</f>
        <v>17</v>
      </c>
      <c r="O494" s="2" t="str">
        <f aca="false">IF(L494&lt;&gt;"","observed",IF(M494&lt;&gt;"","derived from date","median (fallback)"))</f>
        <v>observed</v>
      </c>
      <c r="P494" s="4" t="n">
        <f aca="false">Clean!M494</f>
        <v>52138.18</v>
      </c>
      <c r="Q494" s="4" t="n">
        <f aca="false">IF(P494="",Strategies!$B$9,P494)</f>
        <v>52138.18</v>
      </c>
      <c r="R494" s="3" t="n">
        <f aca="false">IF(P494="",1,0)</f>
        <v>0</v>
      </c>
      <c r="S494" s="3" t="n">
        <f aca="false">Clean!U494</f>
        <v>673</v>
      </c>
      <c r="T494" s="3" t="n">
        <f aca="false">IF(S494="",Strategies!$B$10,S494)</f>
        <v>673</v>
      </c>
      <c r="U494" s="2" t="str">
        <f aca="false">Clean!J494</f>
        <v>App</v>
      </c>
      <c r="V494" s="2" t="str">
        <f aca="false">IF(U494="",Strategies!$B$11,U494)</f>
        <v>App</v>
      </c>
      <c r="W494" s="2" t="str">
        <f aca="false">IF(U494="","Unknown",U494)</f>
        <v>App</v>
      </c>
      <c r="X494" s="4" t="str">
        <f aca="false">Clean!Q494</f>
        <v/>
      </c>
      <c r="Y494" s="4" t="str">
        <f aca="false">Clean!R494</f>
        <v/>
      </c>
      <c r="Z494" s="4" t="n">
        <f aca="false">IF(X494="",IF(Y494="",0,""),X494)</f>
        <v>0</v>
      </c>
      <c r="AA494" s="4" t="n">
        <f aca="false">IF(Y494="",IF(X494="",0,IF(X494=0,0,ROUND(X494*Strategies!$B$12,2))),Y494)</f>
        <v>0</v>
      </c>
      <c r="AB494" s="2" t="str">
        <f aca="false">IF(AND(X494="",Y494=""),"no card (structural)",IF(X494="","limit missing – verify",IF(Y494="","spend imputed by ratio","complete")))</f>
        <v>no card (structural)</v>
      </c>
      <c r="AC494" s="4" t="n">
        <f aca="false">Clean!S494</f>
        <v>0</v>
      </c>
      <c r="AD494" s="4" t="n">
        <f aca="false">Clean!T494</f>
        <v>0</v>
      </c>
      <c r="AE494" s="4" t="n">
        <f aca="false">IF(AC494="",IF(AD494="",0,""),AC494)</f>
        <v>0</v>
      </c>
      <c r="AF494" s="4" t="n">
        <f aca="false">IF(AD494="",IF(AC494="",0,IF(AC494=0,0,ROUND(AC494*Strategies!$B$13,0))),AD494)</f>
        <v>0</v>
      </c>
      <c r="AG494" s="3" t="n">
        <f aca="false">Clean!V494</f>
        <v>0</v>
      </c>
      <c r="AH494" s="3" t="n">
        <f aca="false">IF(AG494="",0,AG494)</f>
        <v>0</v>
      </c>
      <c r="AI494" s="3" t="n">
        <f aca="false">IF(AG494="",1,0)</f>
        <v>0</v>
      </c>
      <c r="AJ494" s="3" t="n">
        <f aca="false">Missing_Matrix!W494</f>
        <v>3</v>
      </c>
      <c r="AK494" s="2" t="str">
        <f aca="false">IF(AJ494=0,"keep","drop")</f>
        <v>drop</v>
      </c>
      <c r="AL494" s="2" t="str">
        <f aca="false">IF(Missing_Matrix!B494+Missing_Matrix!G494+Missing_Matrix!H494+Missing_Matrix!J494+Missing_Matrix!K494+Missing_Matrix!L494+Missing_Matrix!M494+Missing_Matrix!U494=0,"keep","drop")</f>
        <v>drop</v>
      </c>
    </row>
    <row r="495" customFormat="false" ht="15" hidden="false" customHeight="false" outlineLevel="0" collapsed="false">
      <c r="A495" s="2" t="str">
        <f aca="false">Clean!A495</f>
        <v>CL00494</v>
      </c>
      <c r="B495" s="3" t="n">
        <f aca="false">Clean!B495</f>
        <v>69</v>
      </c>
      <c r="C495" s="3" t="n">
        <f aca="false">IF(B495="",Strategies!$B$5,B495)</f>
        <v>69</v>
      </c>
      <c r="D495" s="3" t="n">
        <f aca="false">IF(B495="",1,0)</f>
        <v>0</v>
      </c>
      <c r="E495" s="2" t="str">
        <f aca="false">Clean!E495</f>
        <v>Retired</v>
      </c>
      <c r="F495" s="2" t="str">
        <f aca="false">IF(E495="","Unknown",E495)</f>
        <v>Retired</v>
      </c>
      <c r="G495" s="4" t="n">
        <f aca="false">Clean!G495</f>
        <v>20700</v>
      </c>
      <c r="H495" s="4" t="n">
        <f aca="false">IF(G495="",Strategies!$B$7,G495)</f>
        <v>20700</v>
      </c>
      <c r="I495" s="4" t="n">
        <f aca="false">IF(G495="",Strategies!$B$8,G495)</f>
        <v>20700</v>
      </c>
      <c r="J495" s="4" t="n">
        <f aca="false">IF(G495="",IFERROR(VLOOKUP(E495,Strategies!$A$26:$G$35,7,FALSE()),Strategies!$B$8),G495)</f>
        <v>20700</v>
      </c>
      <c r="K495" s="3" t="n">
        <f aca="false">IF(G495="",1,0)</f>
        <v>0</v>
      </c>
      <c r="L495" s="3" t="n">
        <f aca="false">Clean!H495</f>
        <v>10</v>
      </c>
      <c r="M495" s="5" t="n">
        <f aca="false">Clean!I495</f>
        <v>42305</v>
      </c>
      <c r="N495" s="3" t="n">
        <f aca="false">IF(L495="",IF(M495="",Strategies!$B$6,DATEDIF(M495,DATE(2026,9,13),"y")),L495)</f>
        <v>10</v>
      </c>
      <c r="O495" s="2" t="str">
        <f aca="false">IF(L495&lt;&gt;"","observed",IF(M495&lt;&gt;"","derived from date","median (fallback)"))</f>
        <v>observed</v>
      </c>
      <c r="P495" s="4" t="n">
        <f aca="false">Clean!M495</f>
        <v>0</v>
      </c>
      <c r="Q495" s="4" t="n">
        <f aca="false">IF(P495="",Strategies!$B$9,P495)</f>
        <v>0</v>
      </c>
      <c r="R495" s="3" t="n">
        <f aca="false">IF(P495="",1,0)</f>
        <v>0</v>
      </c>
      <c r="S495" s="3" t="n">
        <f aca="false">Clean!U495</f>
        <v>604</v>
      </c>
      <c r="T495" s="3" t="n">
        <f aca="false">IF(S495="",Strategies!$B$10,S495)</f>
        <v>604</v>
      </c>
      <c r="U495" s="2" t="str">
        <f aca="false">Clean!J495</f>
        <v/>
      </c>
      <c r="V495" s="2" t="str">
        <f aca="false">IF(U495="",Strategies!$B$11,U495)</f>
        <v>App</v>
      </c>
      <c r="W495" s="2" t="str">
        <f aca="false">IF(U495="","Unknown",U495)</f>
        <v>Unknown</v>
      </c>
      <c r="X495" s="4" t="n">
        <f aca="false">Clean!Q495</f>
        <v>4000</v>
      </c>
      <c r="Y495" s="4" t="n">
        <f aca="false">Clean!R495</f>
        <v>727.44</v>
      </c>
      <c r="Z495" s="4" t="n">
        <f aca="false">IF(X495="",IF(Y495="",0,""),X495)</f>
        <v>4000</v>
      </c>
      <c r="AA495" s="4" t="n">
        <f aca="false">IF(Y495="",IF(X495="",0,IF(X495=0,0,ROUND(X495*Strategies!$B$12,2))),Y495)</f>
        <v>727.44</v>
      </c>
      <c r="AB495" s="2" t="str">
        <f aca="false">IF(AND(X495="",Y495=""),"no card (structural)",IF(X495="","limit missing – verify",IF(Y495="","spend imputed by ratio","complete")))</f>
        <v>complete</v>
      </c>
      <c r="AC495" s="4" t="n">
        <f aca="false">Clean!S495</f>
        <v>0</v>
      </c>
      <c r="AD495" s="4" t="n">
        <f aca="false">Clean!T495</f>
        <v>0</v>
      </c>
      <c r="AE495" s="4" t="n">
        <f aca="false">IF(AC495="",IF(AD495="",0,""),AC495)</f>
        <v>0</v>
      </c>
      <c r="AF495" s="4" t="n">
        <f aca="false">IF(AD495="",IF(AC495="",0,IF(AC495=0,0,ROUND(AC495*Strategies!$B$13,0))),AD495)</f>
        <v>0</v>
      </c>
      <c r="AG495" s="3" t="n">
        <f aca="false">Clean!V495</f>
        <v>0</v>
      </c>
      <c r="AH495" s="3" t="n">
        <f aca="false">IF(AG495="",0,AG495)</f>
        <v>0</v>
      </c>
      <c r="AI495" s="3" t="n">
        <f aca="false">IF(AG495="",1,0)</f>
        <v>0</v>
      </c>
      <c r="AJ495" s="3" t="n">
        <f aca="false">Missing_Matrix!W495</f>
        <v>1</v>
      </c>
      <c r="AK495" s="2" t="str">
        <f aca="false">IF(AJ495=0,"keep","drop")</f>
        <v>drop</v>
      </c>
      <c r="AL495" s="2" t="str">
        <f aca="false">IF(Missing_Matrix!B495+Missing_Matrix!G495+Missing_Matrix!H495+Missing_Matrix!J495+Missing_Matrix!K495+Missing_Matrix!L495+Missing_Matrix!M495+Missing_Matrix!U495=0,"keep","drop")</f>
        <v>drop</v>
      </c>
    </row>
    <row r="496" customFormat="false" ht="15" hidden="false" customHeight="false" outlineLevel="0" collapsed="false">
      <c r="A496" s="2" t="str">
        <f aca="false">Clean!A496</f>
        <v>CL00495</v>
      </c>
      <c r="B496" s="3" t="n">
        <f aca="false">Clean!B496</f>
        <v>75</v>
      </c>
      <c r="C496" s="3" t="n">
        <f aca="false">IF(B496="",Strategies!$B$5,B496)</f>
        <v>75</v>
      </c>
      <c r="D496" s="3" t="n">
        <f aca="false">IF(B496="",1,0)</f>
        <v>0</v>
      </c>
      <c r="E496" s="2" t="str">
        <f aca="false">Clean!E496</f>
        <v>Retired</v>
      </c>
      <c r="F496" s="2" t="str">
        <f aca="false">IF(E496="","Unknown",E496)</f>
        <v>Retired</v>
      </c>
      <c r="G496" s="4" t="n">
        <f aca="false">Clean!G496</f>
        <v>13000</v>
      </c>
      <c r="H496" s="4" t="n">
        <f aca="false">IF(G496="",Strategies!$B$7,G496)</f>
        <v>13000</v>
      </c>
      <c r="I496" s="4" t="n">
        <f aca="false">IF(G496="",Strategies!$B$8,G496)</f>
        <v>13000</v>
      </c>
      <c r="J496" s="4" t="n">
        <f aca="false">IF(G496="",IFERROR(VLOOKUP(E496,Strategies!$A$26:$G$35,7,FALSE()),Strategies!$B$8),G496)</f>
        <v>13000</v>
      </c>
      <c r="K496" s="3" t="n">
        <f aca="false">IF(G496="",1,0)</f>
        <v>0</v>
      </c>
      <c r="L496" s="3" t="n">
        <f aca="false">Clean!H496</f>
        <v>17</v>
      </c>
      <c r="M496" s="5" t="n">
        <f aca="false">Clean!I496</f>
        <v>39979</v>
      </c>
      <c r="N496" s="3" t="n">
        <f aca="false">IF(L496="",IF(M496="",Strategies!$B$6,DATEDIF(M496,DATE(2026,9,13),"y")),L496)</f>
        <v>17</v>
      </c>
      <c r="O496" s="2" t="str">
        <f aca="false">IF(L496&lt;&gt;"","observed",IF(M496&lt;&gt;"","derived from date","median (fallback)"))</f>
        <v>observed</v>
      </c>
      <c r="P496" s="4" t="n">
        <f aca="false">Clean!M496</f>
        <v>18982.33</v>
      </c>
      <c r="Q496" s="4" t="n">
        <f aca="false">IF(P496="",Strategies!$B$9,P496)</f>
        <v>18982.33</v>
      </c>
      <c r="R496" s="3" t="n">
        <f aca="false">IF(P496="",1,0)</f>
        <v>0</v>
      </c>
      <c r="S496" s="3" t="n">
        <f aca="false">Clean!U496</f>
        <v>571</v>
      </c>
      <c r="T496" s="3" t="n">
        <f aca="false">IF(S496="",Strategies!$B$10,S496)</f>
        <v>571</v>
      </c>
      <c r="U496" s="2" t="str">
        <f aca="false">Clean!J496</f>
        <v>Branch</v>
      </c>
      <c r="V496" s="2" t="str">
        <f aca="false">IF(U496="",Strategies!$B$11,U496)</f>
        <v>Branch</v>
      </c>
      <c r="W496" s="2" t="str">
        <f aca="false">IF(U496="","Unknown",U496)</f>
        <v>Branch</v>
      </c>
      <c r="X496" s="4" t="str">
        <f aca="false">Clean!Q496</f>
        <v/>
      </c>
      <c r="Y496" s="4" t="str">
        <f aca="false">Clean!R496</f>
        <v/>
      </c>
      <c r="Z496" s="4" t="n">
        <f aca="false">IF(X496="",IF(Y496="",0,""),X496)</f>
        <v>0</v>
      </c>
      <c r="AA496" s="4" t="n">
        <f aca="false">IF(Y496="",IF(X496="",0,IF(X496=0,0,ROUND(X496*Strategies!$B$12,2))),Y496)</f>
        <v>0</v>
      </c>
      <c r="AB496" s="2" t="str">
        <f aca="false">IF(AND(X496="",Y496=""),"no card (structural)",IF(X496="","limit missing – verify",IF(Y496="","spend imputed by ratio","complete")))</f>
        <v>no card (structural)</v>
      </c>
      <c r="AC496" s="4" t="n">
        <f aca="false">Clean!S496</f>
        <v>0</v>
      </c>
      <c r="AD496" s="4" t="n">
        <f aca="false">Clean!T496</f>
        <v>0</v>
      </c>
      <c r="AE496" s="4" t="n">
        <f aca="false">IF(AC496="",IF(AD496="",0,""),AC496)</f>
        <v>0</v>
      </c>
      <c r="AF496" s="4" t="n">
        <f aca="false">IF(AD496="",IF(AC496="",0,IF(AC496=0,0,ROUND(AC496*Strategies!$B$13,0))),AD496)</f>
        <v>0</v>
      </c>
      <c r="AG496" s="3" t="n">
        <f aca="false">Clean!V496</f>
        <v>0</v>
      </c>
      <c r="AH496" s="3" t="n">
        <f aca="false">IF(AG496="",0,AG496)</f>
        <v>0</v>
      </c>
      <c r="AI496" s="3" t="n">
        <f aca="false">IF(AG496="",1,0)</f>
        <v>0</v>
      </c>
      <c r="AJ496" s="3" t="n">
        <f aca="false">Missing_Matrix!W496</f>
        <v>2</v>
      </c>
      <c r="AK496" s="2" t="str">
        <f aca="false">IF(AJ496=0,"keep","drop")</f>
        <v>drop</v>
      </c>
      <c r="AL496" s="2" t="str">
        <f aca="false">IF(Missing_Matrix!B496+Missing_Matrix!G496+Missing_Matrix!H496+Missing_Matrix!J496+Missing_Matrix!K496+Missing_Matrix!L496+Missing_Matrix!M496+Missing_Matrix!U496=0,"keep","drop")</f>
        <v>keep</v>
      </c>
    </row>
    <row r="497" customFormat="false" ht="15" hidden="false" customHeight="false" outlineLevel="0" collapsed="false">
      <c r="A497" s="2" t="str">
        <f aca="false">Clean!A497</f>
        <v>CL00496</v>
      </c>
      <c r="B497" s="3" t="n">
        <f aca="false">Clean!B497</f>
        <v>52</v>
      </c>
      <c r="C497" s="3" t="n">
        <f aca="false">IF(B497="",Strategies!$B$5,B497)</f>
        <v>52</v>
      </c>
      <c r="D497" s="3" t="n">
        <f aca="false">IF(B497="",1,0)</f>
        <v>0</v>
      </c>
      <c r="E497" s="2" t="str">
        <f aca="false">Clean!E497</f>
        <v>Employee</v>
      </c>
      <c r="F497" s="2" t="str">
        <f aca="false">IF(E497="","Unknown",E497)</f>
        <v>Employee</v>
      </c>
      <c r="G497" s="4" t="n">
        <f aca="false">Clean!G497</f>
        <v>37000</v>
      </c>
      <c r="H497" s="4" t="n">
        <f aca="false">IF(G497="",Strategies!$B$7,G497)</f>
        <v>37000</v>
      </c>
      <c r="I497" s="4" t="n">
        <f aca="false">IF(G497="",Strategies!$B$8,G497)</f>
        <v>37000</v>
      </c>
      <c r="J497" s="4" t="n">
        <f aca="false">IF(G497="",IFERROR(VLOOKUP(E497,Strategies!$A$26:$G$35,7,FALSE()),Strategies!$B$8),G497)</f>
        <v>37000</v>
      </c>
      <c r="K497" s="3" t="n">
        <f aca="false">IF(G497="",1,0)</f>
        <v>0</v>
      </c>
      <c r="L497" s="3" t="n">
        <f aca="false">Clean!H497</f>
        <v>19</v>
      </c>
      <c r="M497" s="5" t="n">
        <f aca="false">Clean!I497</f>
        <v>39180</v>
      </c>
      <c r="N497" s="3" t="n">
        <f aca="false">IF(L497="",IF(M497="",Strategies!$B$6,DATEDIF(M497,DATE(2026,9,13),"y")),L497)</f>
        <v>19</v>
      </c>
      <c r="O497" s="2" t="str">
        <f aca="false">IF(L497&lt;&gt;"","observed",IF(M497&lt;&gt;"","derived from date","median (fallback)"))</f>
        <v>observed</v>
      </c>
      <c r="P497" s="4" t="n">
        <f aca="false">Clean!M497</f>
        <v>23847.58</v>
      </c>
      <c r="Q497" s="4" t="n">
        <f aca="false">IF(P497="",Strategies!$B$9,P497)</f>
        <v>23847.58</v>
      </c>
      <c r="R497" s="3" t="n">
        <f aca="false">IF(P497="",1,0)</f>
        <v>0</v>
      </c>
      <c r="S497" s="3" t="n">
        <f aca="false">Clean!U497</f>
        <v>699</v>
      </c>
      <c r="T497" s="3" t="n">
        <f aca="false">IF(S497="",Strategies!$B$10,S497)</f>
        <v>699</v>
      </c>
      <c r="U497" s="2" t="str">
        <f aca="false">Clean!J497</f>
        <v>App</v>
      </c>
      <c r="V497" s="2" t="str">
        <f aca="false">IF(U497="",Strategies!$B$11,U497)</f>
        <v>App</v>
      </c>
      <c r="W497" s="2" t="str">
        <f aca="false">IF(U497="","Unknown",U497)</f>
        <v>App</v>
      </c>
      <c r="X497" s="4" t="n">
        <f aca="false">Clean!Q497</f>
        <v>7500</v>
      </c>
      <c r="Y497" s="4" t="n">
        <f aca="false">Clean!R497</f>
        <v>214.49</v>
      </c>
      <c r="Z497" s="4" t="n">
        <f aca="false">IF(X497="",IF(Y497="",0,""),X497)</f>
        <v>7500</v>
      </c>
      <c r="AA497" s="4" t="n">
        <f aca="false">IF(Y497="",IF(X497="",0,IF(X497=0,0,ROUND(X497*Strategies!$B$12,2))),Y497)</f>
        <v>214.49</v>
      </c>
      <c r="AB497" s="2" t="str">
        <f aca="false">IF(AND(X497="",Y497=""),"no card (structural)",IF(X497="","limit missing – verify",IF(Y497="","spend imputed by ratio","complete")))</f>
        <v>complete</v>
      </c>
      <c r="AC497" s="4" t="n">
        <f aca="false">Clean!S497</f>
        <v>128000</v>
      </c>
      <c r="AD497" s="4" t="n">
        <f aca="false">Clean!T497</f>
        <v>936</v>
      </c>
      <c r="AE497" s="4" t="n">
        <f aca="false">IF(AC497="",IF(AD497="",0,""),AC497)</f>
        <v>128000</v>
      </c>
      <c r="AF497" s="4" t="n">
        <f aca="false">IF(AD497="",IF(AC497="",0,IF(AC497=0,0,ROUND(AC497*Strategies!$B$13,0))),AD497)</f>
        <v>936</v>
      </c>
      <c r="AG497" s="3" t="n">
        <f aca="false">Clean!V497</f>
        <v>0</v>
      </c>
      <c r="AH497" s="3" t="n">
        <f aca="false">IF(AG497="",0,AG497)</f>
        <v>0</v>
      </c>
      <c r="AI497" s="3" t="n">
        <f aca="false">IF(AG497="",1,0)</f>
        <v>0</v>
      </c>
      <c r="AJ497" s="3" t="n">
        <f aca="false">Missing_Matrix!W497</f>
        <v>0</v>
      </c>
      <c r="AK497" s="2" t="str">
        <f aca="false">IF(AJ497=0,"keep","drop")</f>
        <v>keep</v>
      </c>
      <c r="AL497" s="2" t="str">
        <f aca="false">IF(Missing_Matrix!B497+Missing_Matrix!G497+Missing_Matrix!H497+Missing_Matrix!J497+Missing_Matrix!K497+Missing_Matrix!L497+Missing_Matrix!M497+Missing_Matrix!U497=0,"keep","drop")</f>
        <v>keep</v>
      </c>
    </row>
    <row r="498" customFormat="false" ht="15" hidden="false" customHeight="false" outlineLevel="0" collapsed="false">
      <c r="A498" s="2" t="str">
        <f aca="false">Clean!A498</f>
        <v>CL00497</v>
      </c>
      <c r="B498" s="3" t="n">
        <f aca="false">Clean!B498</f>
        <v>48</v>
      </c>
      <c r="C498" s="3" t="n">
        <f aca="false">IF(B498="",Strategies!$B$5,B498)</f>
        <v>48</v>
      </c>
      <c r="D498" s="3" t="n">
        <f aca="false">IF(B498="",1,0)</f>
        <v>0</v>
      </c>
      <c r="E498" s="2" t="str">
        <f aca="false">Clean!E498</f>
        <v>Self-employed</v>
      </c>
      <c r="F498" s="2" t="str">
        <f aca="false">IF(E498="","Unknown",E498)</f>
        <v>Self-employed</v>
      </c>
      <c r="G498" s="4" t="n">
        <f aca="false">Clean!G498</f>
        <v>87200</v>
      </c>
      <c r="H498" s="4" t="n">
        <f aca="false">IF(G498="",Strategies!$B$7,G498)</f>
        <v>87200</v>
      </c>
      <c r="I498" s="4" t="n">
        <f aca="false">IF(G498="",Strategies!$B$8,G498)</f>
        <v>87200</v>
      </c>
      <c r="J498" s="4" t="n">
        <f aca="false">IF(G498="",IFERROR(VLOOKUP(E498,Strategies!$A$26:$G$35,7,FALSE()),Strategies!$B$8),G498)</f>
        <v>87200</v>
      </c>
      <c r="K498" s="3" t="n">
        <f aca="false">IF(G498="",1,0)</f>
        <v>0</v>
      </c>
      <c r="L498" s="3" t="n">
        <f aca="false">Clean!H498</f>
        <v>12</v>
      </c>
      <c r="M498" s="5" t="n">
        <f aca="false">Clean!I498</f>
        <v>41714</v>
      </c>
      <c r="N498" s="3" t="n">
        <f aca="false">IF(L498="",IF(M498="",Strategies!$B$6,DATEDIF(M498,DATE(2026,9,13),"y")),L498)</f>
        <v>12</v>
      </c>
      <c r="O498" s="2" t="str">
        <f aca="false">IF(L498&lt;&gt;"","observed",IF(M498&lt;&gt;"","derived from date","median (fallback)"))</f>
        <v>observed</v>
      </c>
      <c r="P498" s="4" t="str">
        <f aca="false">Clean!M498</f>
        <v/>
      </c>
      <c r="Q498" s="4" t="n">
        <f aca="false">IF(P498="",Strategies!$B$9,P498)</f>
        <v>10652.68</v>
      </c>
      <c r="R498" s="3" t="n">
        <f aca="false">IF(P498="",1,0)</f>
        <v>1</v>
      </c>
      <c r="S498" s="3" t="n">
        <f aca="false">Clean!U498</f>
        <v>714</v>
      </c>
      <c r="T498" s="3" t="n">
        <f aca="false">IF(S498="",Strategies!$B$10,S498)</f>
        <v>714</v>
      </c>
      <c r="U498" s="2" t="str">
        <f aca="false">Clean!J498</f>
        <v>Online Banking</v>
      </c>
      <c r="V498" s="2" t="str">
        <f aca="false">IF(U498="",Strategies!$B$11,U498)</f>
        <v>Online Banking</v>
      </c>
      <c r="W498" s="2" t="str">
        <f aca="false">IF(U498="","Unknown",U498)</f>
        <v>Online Banking</v>
      </c>
      <c r="X498" s="4" t="n">
        <f aca="false">Clean!Q498</f>
        <v>15000</v>
      </c>
      <c r="Y498" s="4" t="n">
        <f aca="false">Clean!R498</f>
        <v>3579.83</v>
      </c>
      <c r="Z498" s="4" t="n">
        <f aca="false">IF(X498="",IF(Y498="",0,""),X498)</f>
        <v>15000</v>
      </c>
      <c r="AA498" s="4" t="n">
        <f aca="false">IF(Y498="",IF(X498="",0,IF(X498=0,0,ROUND(X498*Strategies!$B$12,2))),Y498)</f>
        <v>3579.83</v>
      </c>
      <c r="AB498" s="2" t="str">
        <f aca="false">IF(AND(X498="",Y498=""),"no card (structural)",IF(X498="","limit missing – verify",IF(Y498="","spend imputed by ratio","complete")))</f>
        <v>complete</v>
      </c>
      <c r="AC498" s="4" t="n">
        <f aca="false">Clean!S498</f>
        <v>307000</v>
      </c>
      <c r="AD498" s="4" t="n">
        <f aca="false">Clean!T498</f>
        <v>1761</v>
      </c>
      <c r="AE498" s="4" t="n">
        <f aca="false">IF(AC498="",IF(AD498="",0,""),AC498)</f>
        <v>307000</v>
      </c>
      <c r="AF498" s="4" t="n">
        <f aca="false">IF(AD498="",IF(AC498="",0,IF(AC498=0,0,ROUND(AC498*Strategies!$B$13,0))),AD498)</f>
        <v>1761</v>
      </c>
      <c r="AG498" s="3" t="n">
        <f aca="false">Clean!V498</f>
        <v>0</v>
      </c>
      <c r="AH498" s="3" t="n">
        <f aca="false">IF(AG498="",0,AG498)</f>
        <v>0</v>
      </c>
      <c r="AI498" s="3" t="n">
        <f aca="false">IF(AG498="",1,0)</f>
        <v>0</v>
      </c>
      <c r="AJ498" s="3" t="n">
        <f aca="false">Missing_Matrix!W498</f>
        <v>2</v>
      </c>
      <c r="AK498" s="2" t="str">
        <f aca="false">IF(AJ498=0,"keep","drop")</f>
        <v>drop</v>
      </c>
      <c r="AL498" s="2" t="str">
        <f aca="false">IF(Missing_Matrix!B498+Missing_Matrix!G498+Missing_Matrix!H498+Missing_Matrix!J498+Missing_Matrix!K498+Missing_Matrix!L498+Missing_Matrix!M498+Missing_Matrix!U498=0,"keep","drop")</f>
        <v>drop</v>
      </c>
    </row>
    <row r="499" customFormat="false" ht="15" hidden="false" customHeight="false" outlineLevel="0" collapsed="false">
      <c r="A499" s="2" t="str">
        <f aca="false">Clean!A499</f>
        <v>CL00498</v>
      </c>
      <c r="B499" s="3" t="n">
        <f aca="false">Clean!B499</f>
        <v>40</v>
      </c>
      <c r="C499" s="3" t="n">
        <f aca="false">IF(B499="",Strategies!$B$5,B499)</f>
        <v>40</v>
      </c>
      <c r="D499" s="3" t="n">
        <f aca="false">IF(B499="",1,0)</f>
        <v>0</v>
      </c>
      <c r="E499" s="2" t="str">
        <f aca="false">Clean!E499</f>
        <v>Business owner</v>
      </c>
      <c r="F499" s="2" t="str">
        <f aca="false">IF(E499="","Unknown",E499)</f>
        <v>Business owner</v>
      </c>
      <c r="G499" s="4" t="n">
        <f aca="false">Clean!G499</f>
        <v>55700</v>
      </c>
      <c r="H499" s="4" t="n">
        <f aca="false">IF(G499="",Strategies!$B$7,G499)</f>
        <v>55700</v>
      </c>
      <c r="I499" s="4" t="n">
        <f aca="false">IF(G499="",Strategies!$B$8,G499)</f>
        <v>55700</v>
      </c>
      <c r="J499" s="4" t="n">
        <f aca="false">IF(G499="",IFERROR(VLOOKUP(E499,Strategies!$A$26:$G$35,7,FALSE()),Strategies!$B$8),G499)</f>
        <v>55700</v>
      </c>
      <c r="K499" s="3" t="n">
        <f aca="false">IF(G499="",1,0)</f>
        <v>0</v>
      </c>
      <c r="L499" s="3" t="n">
        <f aca="false">Clean!H499</f>
        <v>3</v>
      </c>
      <c r="M499" s="5" t="n">
        <f aca="false">Clean!I499</f>
        <v>45020</v>
      </c>
      <c r="N499" s="3" t="n">
        <f aca="false">IF(L499="",IF(M499="",Strategies!$B$6,DATEDIF(M499,DATE(2026,9,13),"y")),L499)</f>
        <v>3</v>
      </c>
      <c r="O499" s="2" t="str">
        <f aca="false">IF(L499&lt;&gt;"","observed",IF(M499&lt;&gt;"","derived from date","median (fallback)"))</f>
        <v>observed</v>
      </c>
      <c r="P499" s="4" t="n">
        <f aca="false">Clean!M499</f>
        <v>0</v>
      </c>
      <c r="Q499" s="4" t="n">
        <f aca="false">IF(P499="",Strategies!$B$9,P499)</f>
        <v>0</v>
      </c>
      <c r="R499" s="3" t="n">
        <f aca="false">IF(P499="",1,0)</f>
        <v>0</v>
      </c>
      <c r="S499" s="3" t="n">
        <f aca="false">Clean!U499</f>
        <v>642</v>
      </c>
      <c r="T499" s="3" t="n">
        <f aca="false">IF(S499="",Strategies!$B$10,S499)</f>
        <v>642</v>
      </c>
      <c r="U499" s="2" t="str">
        <f aca="false">Clean!J499</f>
        <v>App</v>
      </c>
      <c r="V499" s="2" t="str">
        <f aca="false">IF(U499="",Strategies!$B$11,U499)</f>
        <v>App</v>
      </c>
      <c r="W499" s="2" t="str">
        <f aca="false">IF(U499="","Unknown",U499)</f>
        <v>App</v>
      </c>
      <c r="X499" s="4" t="n">
        <f aca="false">Clean!Q499</f>
        <v>11500</v>
      </c>
      <c r="Y499" s="4" t="n">
        <f aca="false">Clean!R499</f>
        <v>3993.53</v>
      </c>
      <c r="Z499" s="4" t="n">
        <f aca="false">IF(X499="",IF(Y499="",0,""),X499)</f>
        <v>11500</v>
      </c>
      <c r="AA499" s="4" t="n">
        <f aca="false">IF(Y499="",IF(X499="",0,IF(X499=0,0,ROUND(X499*Strategies!$B$12,2))),Y499)</f>
        <v>3993.53</v>
      </c>
      <c r="AB499" s="2" t="str">
        <f aca="false">IF(AND(X499="",Y499=""),"no card (structural)",IF(X499="","limit missing – verify",IF(Y499="","spend imputed by ratio","complete")))</f>
        <v>complete</v>
      </c>
      <c r="AC499" s="4" t="str">
        <f aca="false">Clean!S499</f>
        <v/>
      </c>
      <c r="AD499" s="4" t="str">
        <f aca="false">Clean!T499</f>
        <v/>
      </c>
      <c r="AE499" s="4" t="n">
        <f aca="false">IF(AC499="",IF(AD499="",0,""),AC499)</f>
        <v>0</v>
      </c>
      <c r="AF499" s="4" t="n">
        <f aca="false">IF(AD499="",IF(AC499="",0,IF(AC499=0,0,ROUND(AC499*Strategies!$B$13,0))),AD499)</f>
        <v>0</v>
      </c>
      <c r="AG499" s="3" t="n">
        <f aca="false">Clean!V499</f>
        <v>0</v>
      </c>
      <c r="AH499" s="3" t="n">
        <f aca="false">IF(AG499="",0,AG499)</f>
        <v>0</v>
      </c>
      <c r="AI499" s="3" t="n">
        <f aca="false">IF(AG499="",1,0)</f>
        <v>0</v>
      </c>
      <c r="AJ499" s="3" t="n">
        <f aca="false">Missing_Matrix!W499</f>
        <v>2</v>
      </c>
      <c r="AK499" s="2" t="str">
        <f aca="false">IF(AJ499=0,"keep","drop")</f>
        <v>drop</v>
      </c>
      <c r="AL499" s="2" t="str">
        <f aca="false">IF(Missing_Matrix!B499+Missing_Matrix!G499+Missing_Matrix!H499+Missing_Matrix!J499+Missing_Matrix!K499+Missing_Matrix!L499+Missing_Matrix!M499+Missing_Matrix!U499=0,"keep","drop")</f>
        <v>keep</v>
      </c>
    </row>
    <row r="500" customFormat="false" ht="15" hidden="false" customHeight="false" outlineLevel="0" collapsed="false">
      <c r="A500" s="2" t="str">
        <f aca="false">Clean!A500</f>
        <v>CL00499</v>
      </c>
      <c r="B500" s="3" t="n">
        <f aca="false">Clean!B500</f>
        <v>60</v>
      </c>
      <c r="C500" s="3" t="n">
        <f aca="false">IF(B500="",Strategies!$B$5,B500)</f>
        <v>60</v>
      </c>
      <c r="D500" s="3" t="n">
        <f aca="false">IF(B500="",1,0)</f>
        <v>0</v>
      </c>
      <c r="E500" s="2" t="str">
        <f aca="false">Clean!E500</f>
        <v>Manual worker</v>
      </c>
      <c r="F500" s="2" t="str">
        <f aca="false">IF(E500="","Unknown",E500)</f>
        <v>Manual worker</v>
      </c>
      <c r="G500" s="4" t="n">
        <f aca="false">Clean!G500</f>
        <v>21300</v>
      </c>
      <c r="H500" s="4" t="n">
        <f aca="false">IF(G500="",Strategies!$B$7,G500)</f>
        <v>21300</v>
      </c>
      <c r="I500" s="4" t="n">
        <f aca="false">IF(G500="",Strategies!$B$8,G500)</f>
        <v>21300</v>
      </c>
      <c r="J500" s="4" t="n">
        <f aca="false">IF(G500="",IFERROR(VLOOKUP(E500,Strategies!$A$26:$G$35,7,FALSE()),Strategies!$B$8),G500)</f>
        <v>21300</v>
      </c>
      <c r="K500" s="3" t="n">
        <f aca="false">IF(G500="",1,0)</f>
        <v>0</v>
      </c>
      <c r="L500" s="3" t="n">
        <f aca="false">Clean!H500</f>
        <v>6</v>
      </c>
      <c r="M500" s="5" t="n">
        <f aca="false">Clean!I500</f>
        <v>43876</v>
      </c>
      <c r="N500" s="3" t="n">
        <f aca="false">IF(L500="",IF(M500="",Strategies!$B$6,DATEDIF(M500,DATE(2026,9,13),"y")),L500)</f>
        <v>6</v>
      </c>
      <c r="O500" s="2" t="str">
        <f aca="false">IF(L500&lt;&gt;"","observed",IF(M500&lt;&gt;"","derived from date","median (fallback)"))</f>
        <v>observed</v>
      </c>
      <c r="P500" s="4" t="n">
        <f aca="false">Clean!M500</f>
        <v>0</v>
      </c>
      <c r="Q500" s="4" t="n">
        <f aca="false">IF(P500="",Strategies!$B$9,P500)</f>
        <v>0</v>
      </c>
      <c r="R500" s="3" t="n">
        <f aca="false">IF(P500="",1,0)</f>
        <v>0</v>
      </c>
      <c r="S500" s="3" t="n">
        <f aca="false">Clean!U500</f>
        <v>637</v>
      </c>
      <c r="T500" s="3" t="n">
        <f aca="false">IF(S500="",Strategies!$B$10,S500)</f>
        <v>637</v>
      </c>
      <c r="U500" s="2" t="str">
        <f aca="false">Clean!J500</f>
        <v>Branch</v>
      </c>
      <c r="V500" s="2" t="str">
        <f aca="false">IF(U500="",Strategies!$B$11,U500)</f>
        <v>Branch</v>
      </c>
      <c r="W500" s="2" t="str">
        <f aca="false">IF(U500="","Unknown",U500)</f>
        <v>Branch</v>
      </c>
      <c r="X500" s="4" t="n">
        <f aca="false">Clean!Q500</f>
        <v>0</v>
      </c>
      <c r="Y500" s="4" t="n">
        <f aca="false">Clean!R500</f>
        <v>0</v>
      </c>
      <c r="Z500" s="4" t="n">
        <f aca="false">IF(X500="",IF(Y500="",0,""),X500)</f>
        <v>0</v>
      </c>
      <c r="AA500" s="4" t="n">
        <f aca="false">IF(Y500="",IF(X500="",0,IF(X500=0,0,ROUND(X500*Strategies!$B$12,2))),Y500)</f>
        <v>0</v>
      </c>
      <c r="AB500" s="2" t="str">
        <f aca="false">IF(AND(X500="",Y500=""),"no card (structural)",IF(X500="","limit missing – verify",IF(Y500="","spend imputed by ratio","complete")))</f>
        <v>complete</v>
      </c>
      <c r="AC500" s="4" t="n">
        <f aca="false">Clean!S500</f>
        <v>0</v>
      </c>
      <c r="AD500" s="4" t="n">
        <f aca="false">Clean!T500</f>
        <v>0</v>
      </c>
      <c r="AE500" s="4" t="n">
        <f aca="false">IF(AC500="",IF(AD500="",0,""),AC500)</f>
        <v>0</v>
      </c>
      <c r="AF500" s="4" t="n">
        <f aca="false">IF(AD500="",IF(AC500="",0,IF(AC500=0,0,ROUND(AC500*Strategies!$B$13,0))),AD500)</f>
        <v>0</v>
      </c>
      <c r="AG500" s="3" t="n">
        <f aca="false">Clean!V500</f>
        <v>0</v>
      </c>
      <c r="AH500" s="3" t="n">
        <f aca="false">IF(AG500="",0,AG500)</f>
        <v>0</v>
      </c>
      <c r="AI500" s="3" t="n">
        <f aca="false">IF(AG500="",1,0)</f>
        <v>0</v>
      </c>
      <c r="AJ500" s="3" t="n">
        <f aca="false">Missing_Matrix!W500</f>
        <v>0</v>
      </c>
      <c r="AK500" s="2" t="str">
        <f aca="false">IF(AJ500=0,"keep","drop")</f>
        <v>keep</v>
      </c>
      <c r="AL500" s="2" t="str">
        <f aca="false">IF(Missing_Matrix!B500+Missing_Matrix!G500+Missing_Matrix!H500+Missing_Matrix!J500+Missing_Matrix!K500+Missing_Matrix!L500+Missing_Matrix!M500+Missing_Matrix!U500=0,"keep","drop")</f>
        <v>keep</v>
      </c>
    </row>
    <row r="501" customFormat="false" ht="15" hidden="false" customHeight="false" outlineLevel="0" collapsed="false">
      <c r="A501" s="2" t="str">
        <f aca="false">Clean!A501</f>
        <v>CL00500</v>
      </c>
      <c r="B501" s="3" t="n">
        <f aca="false">Clean!B501</f>
        <v>43</v>
      </c>
      <c r="C501" s="3" t="n">
        <f aca="false">IF(B501="",Strategies!$B$5,B501)</f>
        <v>43</v>
      </c>
      <c r="D501" s="3" t="n">
        <f aca="false">IF(B501="",1,0)</f>
        <v>0</v>
      </c>
      <c r="E501" s="2" t="str">
        <f aca="false">Clean!E501</f>
        <v>Employee</v>
      </c>
      <c r="F501" s="2" t="str">
        <f aca="false">IF(E501="","Unknown",E501)</f>
        <v>Employee</v>
      </c>
      <c r="G501" s="4" t="n">
        <f aca="false">Clean!G501</f>
        <v>51300</v>
      </c>
      <c r="H501" s="4" t="n">
        <f aca="false">IF(G501="",Strategies!$B$7,G501)</f>
        <v>51300</v>
      </c>
      <c r="I501" s="4" t="n">
        <f aca="false">IF(G501="",Strategies!$B$8,G501)</f>
        <v>51300</v>
      </c>
      <c r="J501" s="4" t="n">
        <f aca="false">IF(G501="",IFERROR(VLOOKUP(E501,Strategies!$A$26:$G$35,7,FALSE()),Strategies!$B$8),G501)</f>
        <v>51300</v>
      </c>
      <c r="K501" s="3" t="n">
        <f aca="false">IF(G501="",1,0)</f>
        <v>0</v>
      </c>
      <c r="L501" s="3" t="n">
        <f aca="false">Clean!H501</f>
        <v>2</v>
      </c>
      <c r="M501" s="5" t="n">
        <f aca="false">Clean!I501</f>
        <v>45302</v>
      </c>
      <c r="N501" s="3" t="n">
        <f aca="false">IF(L501="",IF(M501="",Strategies!$B$6,DATEDIF(M501,DATE(2026,9,13),"y")),L501)</f>
        <v>2</v>
      </c>
      <c r="O501" s="2" t="str">
        <f aca="false">IF(L501&lt;&gt;"","observed",IF(M501&lt;&gt;"","derived from date","median (fallback)"))</f>
        <v>observed</v>
      </c>
      <c r="P501" s="4" t="n">
        <f aca="false">Clean!M501</f>
        <v>0</v>
      </c>
      <c r="Q501" s="4" t="n">
        <f aca="false">IF(P501="",Strategies!$B$9,P501)</f>
        <v>0</v>
      </c>
      <c r="R501" s="3" t="n">
        <f aca="false">IF(P501="",1,0)</f>
        <v>0</v>
      </c>
      <c r="S501" s="3" t="n">
        <f aca="false">Clean!U501</f>
        <v>665</v>
      </c>
      <c r="T501" s="3" t="n">
        <f aca="false">IF(S501="",Strategies!$B$10,S501)</f>
        <v>665</v>
      </c>
      <c r="U501" s="2" t="str">
        <f aca="false">Clean!J501</f>
        <v>App</v>
      </c>
      <c r="V501" s="2" t="str">
        <f aca="false">IF(U501="",Strategies!$B$11,U501)</f>
        <v>App</v>
      </c>
      <c r="W501" s="2" t="str">
        <f aca="false">IF(U501="","Unknown",U501)</f>
        <v>App</v>
      </c>
      <c r="X501" s="4" t="n">
        <f aca="false">Clean!Q501</f>
        <v>6500</v>
      </c>
      <c r="Y501" s="4" t="n">
        <f aca="false">Clean!R501</f>
        <v>2794.48</v>
      </c>
      <c r="Z501" s="4" t="n">
        <f aca="false">IF(X501="",IF(Y501="",0,""),X501)</f>
        <v>6500</v>
      </c>
      <c r="AA501" s="4" t="n">
        <f aca="false">IF(Y501="",IF(X501="",0,IF(X501=0,0,ROUND(X501*Strategies!$B$12,2))),Y501)</f>
        <v>2794.48</v>
      </c>
      <c r="AB501" s="2" t="str">
        <f aca="false">IF(AND(X501="",Y501=""),"no card (structural)",IF(X501="","limit missing – verify",IF(Y501="","spend imputed by ratio","complete")))</f>
        <v>complete</v>
      </c>
      <c r="AC501" s="4" t="str">
        <f aca="false">Clean!S501</f>
        <v/>
      </c>
      <c r="AD501" s="4" t="str">
        <f aca="false">Clean!T501</f>
        <v/>
      </c>
      <c r="AE501" s="4" t="n">
        <f aca="false">IF(AC501="",IF(AD501="",0,""),AC501)</f>
        <v>0</v>
      </c>
      <c r="AF501" s="4" t="n">
        <f aca="false">IF(AD501="",IF(AC501="",0,IF(AC501=0,0,ROUND(AC501*Strategies!$B$13,0))),AD501)</f>
        <v>0</v>
      </c>
      <c r="AG501" s="3" t="n">
        <f aca="false">Clean!V501</f>
        <v>0</v>
      </c>
      <c r="AH501" s="3" t="n">
        <f aca="false">IF(AG501="",0,AG501)</f>
        <v>0</v>
      </c>
      <c r="AI501" s="3" t="n">
        <f aca="false">IF(AG501="",1,0)</f>
        <v>0</v>
      </c>
      <c r="AJ501" s="3" t="n">
        <f aca="false">Missing_Matrix!W501</f>
        <v>2</v>
      </c>
      <c r="AK501" s="2" t="str">
        <f aca="false">IF(AJ501=0,"keep","drop")</f>
        <v>drop</v>
      </c>
      <c r="AL501" s="2" t="str">
        <f aca="false">IF(Missing_Matrix!B501+Missing_Matrix!G501+Missing_Matrix!H501+Missing_Matrix!J501+Missing_Matrix!K501+Missing_Matrix!L501+Missing_Matrix!M501+Missing_Matrix!U501=0,"keep","drop")</f>
        <v>keep</v>
      </c>
    </row>
    <row r="502" customFormat="false" ht="15" hidden="false" customHeight="false" outlineLevel="0" collapsed="false">
      <c r="A502" s="2" t="str">
        <f aca="false">Clean!A502</f>
        <v>CL00501</v>
      </c>
      <c r="B502" s="3" t="n">
        <f aca="false">Clean!B502</f>
        <v>61</v>
      </c>
      <c r="C502" s="3" t="n">
        <f aca="false">IF(B502="",Strategies!$B$5,B502)</f>
        <v>61</v>
      </c>
      <c r="D502" s="3" t="n">
        <f aca="false">IF(B502="",1,0)</f>
        <v>0</v>
      </c>
      <c r="E502" s="2" t="str">
        <f aca="false">Clean!E502</f>
        <v>Business owner</v>
      </c>
      <c r="F502" s="2" t="str">
        <f aca="false">IF(E502="","Unknown",E502)</f>
        <v>Business owner</v>
      </c>
      <c r="G502" s="4" t="str">
        <f aca="false">Clean!G502</f>
        <v/>
      </c>
      <c r="H502" s="4" t="n">
        <f aca="false">IF(G502="",Strategies!$B$7,G502)</f>
        <v>34752</v>
      </c>
      <c r="I502" s="4" t="n">
        <f aca="false">IF(G502="",Strategies!$B$8,G502)</f>
        <v>29500</v>
      </c>
      <c r="J502" s="4" t="n">
        <f aca="false">IF(G502="",IFERROR(VLOOKUP(E502,Strategies!$A$26:$G$35,7,FALSE()),Strategies!$B$8),G502)</f>
        <v>64000</v>
      </c>
      <c r="K502" s="3" t="n">
        <f aca="false">IF(G502="",1,0)</f>
        <v>1</v>
      </c>
      <c r="L502" s="3" t="n">
        <f aca="false">Clean!H502</f>
        <v>10</v>
      </c>
      <c r="M502" s="5" t="n">
        <f aca="false">Clean!I502</f>
        <v>42278</v>
      </c>
      <c r="N502" s="3" t="n">
        <f aca="false">IF(L502="",IF(M502="",Strategies!$B$6,DATEDIF(M502,DATE(2026,9,13),"y")),L502)</f>
        <v>10</v>
      </c>
      <c r="O502" s="2" t="str">
        <f aca="false">IF(L502&lt;&gt;"","observed",IF(M502&lt;&gt;"","derived from date","median (fallback)"))</f>
        <v>observed</v>
      </c>
      <c r="P502" s="4" t="n">
        <f aca="false">Clean!M502</f>
        <v>54616.15</v>
      </c>
      <c r="Q502" s="4" t="n">
        <f aca="false">IF(P502="",Strategies!$B$9,P502)</f>
        <v>54616.15</v>
      </c>
      <c r="R502" s="3" t="n">
        <f aca="false">IF(P502="",1,0)</f>
        <v>0</v>
      </c>
      <c r="S502" s="3" t="n">
        <f aca="false">Clean!U502</f>
        <v>685</v>
      </c>
      <c r="T502" s="3" t="n">
        <f aca="false">IF(S502="",Strategies!$B$10,S502)</f>
        <v>685</v>
      </c>
      <c r="U502" s="2" t="str">
        <f aca="false">Clean!J502</f>
        <v>Online Banking</v>
      </c>
      <c r="V502" s="2" t="str">
        <f aca="false">IF(U502="",Strategies!$B$11,U502)</f>
        <v>Online Banking</v>
      </c>
      <c r="W502" s="2" t="str">
        <f aca="false">IF(U502="","Unknown",U502)</f>
        <v>Online Banking</v>
      </c>
      <c r="X502" s="4" t="n">
        <f aca="false">Clean!Q502</f>
        <v>14000</v>
      </c>
      <c r="Y502" s="4" t="n">
        <f aca="false">Clean!R502</f>
        <v>3293.97</v>
      </c>
      <c r="Z502" s="4" t="n">
        <f aca="false">IF(X502="",IF(Y502="",0,""),X502)</f>
        <v>14000</v>
      </c>
      <c r="AA502" s="4" t="n">
        <f aca="false">IF(Y502="",IF(X502="",0,IF(X502=0,0,ROUND(X502*Strategies!$B$12,2))),Y502)</f>
        <v>3293.97</v>
      </c>
      <c r="AB502" s="2" t="str">
        <f aca="false">IF(AND(X502="",Y502=""),"no card (structural)",IF(X502="","limit missing – verify",IF(Y502="","spend imputed by ratio","complete")))</f>
        <v>complete</v>
      </c>
      <c r="AC502" s="4" t="str">
        <f aca="false">Clean!S502</f>
        <v/>
      </c>
      <c r="AD502" s="4" t="str">
        <f aca="false">Clean!T502</f>
        <v/>
      </c>
      <c r="AE502" s="4" t="n">
        <f aca="false">IF(AC502="",IF(AD502="",0,""),AC502)</f>
        <v>0</v>
      </c>
      <c r="AF502" s="4" t="n">
        <f aca="false">IF(AD502="",IF(AC502="",0,IF(AC502=0,0,ROUND(AC502*Strategies!$B$13,0))),AD502)</f>
        <v>0</v>
      </c>
      <c r="AG502" s="3" t="n">
        <f aca="false">Clean!V502</f>
        <v>0</v>
      </c>
      <c r="AH502" s="3" t="n">
        <f aca="false">IF(AG502="",0,AG502)</f>
        <v>0</v>
      </c>
      <c r="AI502" s="3" t="n">
        <f aca="false">IF(AG502="",1,0)</f>
        <v>0</v>
      </c>
      <c r="AJ502" s="3" t="n">
        <f aca="false">Missing_Matrix!W502</f>
        <v>3</v>
      </c>
      <c r="AK502" s="2" t="str">
        <f aca="false">IF(AJ502=0,"keep","drop")</f>
        <v>drop</v>
      </c>
      <c r="AL502" s="2" t="str">
        <f aca="false">IF(Missing_Matrix!B502+Missing_Matrix!G502+Missing_Matrix!H502+Missing_Matrix!J502+Missing_Matrix!K502+Missing_Matrix!L502+Missing_Matrix!M502+Missing_Matrix!U502=0,"keep","drop")</f>
        <v>drop</v>
      </c>
    </row>
    <row r="503" customFormat="false" ht="15" hidden="false" customHeight="false" outlineLevel="0" collapsed="false">
      <c r="A503" s="2" t="str">
        <f aca="false">Clean!A503</f>
        <v>CL00502</v>
      </c>
      <c r="B503" s="3" t="n">
        <f aca="false">Clean!B503</f>
        <v>67</v>
      </c>
      <c r="C503" s="3" t="n">
        <f aca="false">IF(B503="",Strategies!$B$5,B503)</f>
        <v>67</v>
      </c>
      <c r="D503" s="3" t="n">
        <f aca="false">IF(B503="",1,0)</f>
        <v>0</v>
      </c>
      <c r="E503" s="2" t="str">
        <f aca="false">Clean!E503</f>
        <v>Retired</v>
      </c>
      <c r="F503" s="2" t="str">
        <f aca="false">IF(E503="","Unknown",E503)</f>
        <v>Retired</v>
      </c>
      <c r="G503" s="4" t="n">
        <f aca="false">Clean!G503</f>
        <v>12100</v>
      </c>
      <c r="H503" s="4" t="n">
        <f aca="false">IF(G503="",Strategies!$B$7,G503)</f>
        <v>12100</v>
      </c>
      <c r="I503" s="4" t="n">
        <f aca="false">IF(G503="",Strategies!$B$8,G503)</f>
        <v>12100</v>
      </c>
      <c r="J503" s="4" t="n">
        <f aca="false">IF(G503="",IFERROR(VLOOKUP(E503,Strategies!$A$26:$G$35,7,FALSE()),Strategies!$B$8),G503)</f>
        <v>12100</v>
      </c>
      <c r="K503" s="3" t="n">
        <f aca="false">IF(G503="",1,0)</f>
        <v>0</v>
      </c>
      <c r="L503" s="3" t="n">
        <f aca="false">Clean!H503</f>
        <v>20</v>
      </c>
      <c r="M503" s="5" t="n">
        <f aca="false">Clean!I503</f>
        <v>38625</v>
      </c>
      <c r="N503" s="3" t="n">
        <f aca="false">IF(L503="",IF(M503="",Strategies!$B$6,DATEDIF(M503,DATE(2026,9,13),"y")),L503)</f>
        <v>20</v>
      </c>
      <c r="O503" s="2" t="str">
        <f aca="false">IF(L503&lt;&gt;"","observed",IF(M503&lt;&gt;"","derived from date","median (fallback)"))</f>
        <v>observed</v>
      </c>
      <c r="P503" s="4" t="n">
        <f aca="false">Clean!M503</f>
        <v>0</v>
      </c>
      <c r="Q503" s="4" t="n">
        <f aca="false">IF(P503="",Strategies!$B$9,P503)</f>
        <v>0</v>
      </c>
      <c r="R503" s="3" t="n">
        <f aca="false">IF(P503="",1,0)</f>
        <v>0</v>
      </c>
      <c r="S503" s="3" t="n">
        <f aca="false">Clean!U503</f>
        <v>643</v>
      </c>
      <c r="T503" s="3" t="n">
        <f aca="false">IF(S503="",Strategies!$B$10,S503)</f>
        <v>643</v>
      </c>
      <c r="U503" s="2" t="str">
        <f aca="false">Clean!J503</f>
        <v>Branch</v>
      </c>
      <c r="V503" s="2" t="str">
        <f aca="false">IF(U503="",Strategies!$B$11,U503)</f>
        <v>Branch</v>
      </c>
      <c r="W503" s="2" t="str">
        <f aca="false">IF(U503="","Unknown",U503)</f>
        <v>Branch</v>
      </c>
      <c r="X503" s="4" t="n">
        <f aca="false">Clean!Q503</f>
        <v>2000</v>
      </c>
      <c r="Y503" s="4" t="n">
        <f aca="false">Clean!R503</f>
        <v>329.59</v>
      </c>
      <c r="Z503" s="4" t="n">
        <f aca="false">IF(X503="",IF(Y503="",0,""),X503)</f>
        <v>2000</v>
      </c>
      <c r="AA503" s="4" t="n">
        <f aca="false">IF(Y503="",IF(X503="",0,IF(X503=0,0,ROUND(X503*Strategies!$B$12,2))),Y503)</f>
        <v>329.59</v>
      </c>
      <c r="AB503" s="2" t="str">
        <f aca="false">IF(AND(X503="",Y503=""),"no card (structural)",IF(X503="","limit missing – verify",IF(Y503="","spend imputed by ratio","complete")))</f>
        <v>complete</v>
      </c>
      <c r="AC503" s="4" t="n">
        <f aca="false">Clean!S503</f>
        <v>0</v>
      </c>
      <c r="AD503" s="4" t="n">
        <f aca="false">Clean!T503</f>
        <v>0</v>
      </c>
      <c r="AE503" s="4" t="n">
        <f aca="false">IF(AC503="",IF(AD503="",0,""),AC503)</f>
        <v>0</v>
      </c>
      <c r="AF503" s="4" t="n">
        <f aca="false">IF(AD503="",IF(AC503="",0,IF(AC503=0,0,ROUND(AC503*Strategies!$B$13,0))),AD503)</f>
        <v>0</v>
      </c>
      <c r="AG503" s="3" t="n">
        <f aca="false">Clean!V503</f>
        <v>0</v>
      </c>
      <c r="AH503" s="3" t="n">
        <f aca="false">IF(AG503="",0,AG503)</f>
        <v>0</v>
      </c>
      <c r="AI503" s="3" t="n">
        <f aca="false">IF(AG503="",1,0)</f>
        <v>0</v>
      </c>
      <c r="AJ503" s="3" t="n">
        <f aca="false">Missing_Matrix!W503</f>
        <v>0</v>
      </c>
      <c r="AK503" s="2" t="str">
        <f aca="false">IF(AJ503=0,"keep","drop")</f>
        <v>keep</v>
      </c>
      <c r="AL503" s="2" t="str">
        <f aca="false">IF(Missing_Matrix!B503+Missing_Matrix!G503+Missing_Matrix!H503+Missing_Matrix!J503+Missing_Matrix!K503+Missing_Matrix!L503+Missing_Matrix!M503+Missing_Matrix!U503=0,"keep","drop")</f>
        <v>keep</v>
      </c>
    </row>
    <row r="504" customFormat="false" ht="15" hidden="false" customHeight="false" outlineLevel="0" collapsed="false">
      <c r="A504" s="2" t="str">
        <f aca="false">Clean!A504</f>
        <v>CL00503</v>
      </c>
      <c r="B504" s="3" t="n">
        <f aca="false">Clean!B504</f>
        <v>34</v>
      </c>
      <c r="C504" s="3" t="n">
        <f aca="false">IF(B504="",Strategies!$B$5,B504)</f>
        <v>34</v>
      </c>
      <c r="D504" s="3" t="n">
        <f aca="false">IF(B504="",1,0)</f>
        <v>0</v>
      </c>
      <c r="E504" s="2" t="str">
        <f aca="false">Clean!E504</f>
        <v>Manual worker</v>
      </c>
      <c r="F504" s="2" t="str">
        <f aca="false">IF(E504="","Unknown",E504)</f>
        <v>Manual worker</v>
      </c>
      <c r="G504" s="4" t="n">
        <f aca="false">Clean!G504</f>
        <v>18800</v>
      </c>
      <c r="H504" s="4" t="n">
        <f aca="false">IF(G504="",Strategies!$B$7,G504)</f>
        <v>18800</v>
      </c>
      <c r="I504" s="4" t="n">
        <f aca="false">IF(G504="",Strategies!$B$8,G504)</f>
        <v>18800</v>
      </c>
      <c r="J504" s="4" t="n">
        <f aca="false">IF(G504="",IFERROR(VLOOKUP(E504,Strategies!$A$26:$G$35,7,FALSE()),Strategies!$B$8),G504)</f>
        <v>18800</v>
      </c>
      <c r="K504" s="3" t="n">
        <f aca="false">IF(G504="",1,0)</f>
        <v>0</v>
      </c>
      <c r="L504" s="3" t="n">
        <f aca="false">Clean!H504</f>
        <v>5</v>
      </c>
      <c r="M504" s="5" t="n">
        <f aca="false">Clean!I504</f>
        <v>44191</v>
      </c>
      <c r="N504" s="3" t="n">
        <f aca="false">IF(L504="",IF(M504="",Strategies!$B$6,DATEDIF(M504,DATE(2026,9,13),"y")),L504)</f>
        <v>5</v>
      </c>
      <c r="O504" s="2" t="str">
        <f aca="false">IF(L504&lt;&gt;"","observed",IF(M504&lt;&gt;"","derived from date","median (fallback)"))</f>
        <v>observed</v>
      </c>
      <c r="P504" s="4" t="n">
        <f aca="false">Clean!M504</f>
        <v>0</v>
      </c>
      <c r="Q504" s="4" t="n">
        <f aca="false">IF(P504="",Strategies!$B$9,P504)</f>
        <v>0</v>
      </c>
      <c r="R504" s="3" t="n">
        <f aca="false">IF(P504="",1,0)</f>
        <v>0</v>
      </c>
      <c r="S504" s="3" t="n">
        <f aca="false">Clean!U504</f>
        <v>556</v>
      </c>
      <c r="T504" s="3" t="n">
        <f aca="false">IF(S504="",Strategies!$B$10,S504)</f>
        <v>556</v>
      </c>
      <c r="U504" s="2" t="str">
        <f aca="false">Clean!J504</f>
        <v>App</v>
      </c>
      <c r="V504" s="2" t="str">
        <f aca="false">IF(U504="",Strategies!$B$11,U504)</f>
        <v>App</v>
      </c>
      <c r="W504" s="2" t="str">
        <f aca="false">IF(U504="","Unknown",U504)</f>
        <v>App</v>
      </c>
      <c r="X504" s="4" t="n">
        <f aca="false">Clean!Q504</f>
        <v>0</v>
      </c>
      <c r="Y504" s="4" t="n">
        <f aca="false">Clean!R504</f>
        <v>0</v>
      </c>
      <c r="Z504" s="4" t="n">
        <f aca="false">IF(X504="",IF(Y504="",0,""),X504)</f>
        <v>0</v>
      </c>
      <c r="AA504" s="4" t="n">
        <f aca="false">IF(Y504="",IF(X504="",0,IF(X504=0,0,ROUND(X504*Strategies!$B$12,2))),Y504)</f>
        <v>0</v>
      </c>
      <c r="AB504" s="2" t="str">
        <f aca="false">IF(AND(X504="",Y504=""),"no card (structural)",IF(X504="","limit missing – verify",IF(Y504="","spend imputed by ratio","complete")))</f>
        <v>complete</v>
      </c>
      <c r="AC504" s="4" t="str">
        <f aca="false">Clean!S504</f>
        <v/>
      </c>
      <c r="AD504" s="4" t="str">
        <f aca="false">Clean!T504</f>
        <v/>
      </c>
      <c r="AE504" s="4" t="n">
        <f aca="false">IF(AC504="",IF(AD504="",0,""),AC504)</f>
        <v>0</v>
      </c>
      <c r="AF504" s="4" t="n">
        <f aca="false">IF(AD504="",IF(AC504="",0,IF(AC504=0,0,ROUND(AC504*Strategies!$B$13,0))),AD504)</f>
        <v>0</v>
      </c>
      <c r="AG504" s="3" t="n">
        <f aca="false">Clean!V504</f>
        <v>0</v>
      </c>
      <c r="AH504" s="3" t="n">
        <f aca="false">IF(AG504="",0,AG504)</f>
        <v>0</v>
      </c>
      <c r="AI504" s="3" t="n">
        <f aca="false">IF(AG504="",1,0)</f>
        <v>0</v>
      </c>
      <c r="AJ504" s="3" t="n">
        <f aca="false">Missing_Matrix!W504</f>
        <v>2</v>
      </c>
      <c r="AK504" s="2" t="str">
        <f aca="false">IF(AJ504=0,"keep","drop")</f>
        <v>drop</v>
      </c>
      <c r="AL504" s="2" t="str">
        <f aca="false">IF(Missing_Matrix!B504+Missing_Matrix!G504+Missing_Matrix!H504+Missing_Matrix!J504+Missing_Matrix!K504+Missing_Matrix!L504+Missing_Matrix!M504+Missing_Matrix!U504=0,"keep","drop")</f>
        <v>keep</v>
      </c>
    </row>
    <row r="505" customFormat="false" ht="15" hidden="false" customHeight="false" outlineLevel="0" collapsed="false">
      <c r="A505" s="2" t="str">
        <f aca="false">Clean!A505</f>
        <v>CL00504</v>
      </c>
      <c r="B505" s="3" t="n">
        <f aca="false">Clean!B505</f>
        <v>58</v>
      </c>
      <c r="C505" s="3" t="n">
        <f aca="false">IF(B505="",Strategies!$B$5,B505)</f>
        <v>58</v>
      </c>
      <c r="D505" s="3" t="n">
        <f aca="false">IF(B505="",1,0)</f>
        <v>0</v>
      </c>
      <c r="E505" s="2" t="str">
        <f aca="false">Clean!E505</f>
        <v>Manual worker</v>
      </c>
      <c r="F505" s="2" t="str">
        <f aca="false">IF(E505="","Unknown",E505)</f>
        <v>Manual worker</v>
      </c>
      <c r="G505" s="4" t="n">
        <f aca="false">Clean!G505</f>
        <v>23600</v>
      </c>
      <c r="H505" s="4" t="n">
        <f aca="false">IF(G505="",Strategies!$B$7,G505)</f>
        <v>23600</v>
      </c>
      <c r="I505" s="4" t="n">
        <f aca="false">IF(G505="",Strategies!$B$8,G505)</f>
        <v>23600</v>
      </c>
      <c r="J505" s="4" t="n">
        <f aca="false">IF(G505="",IFERROR(VLOOKUP(E505,Strategies!$A$26:$G$35,7,FALSE()),Strategies!$B$8),G505)</f>
        <v>23600</v>
      </c>
      <c r="K505" s="3" t="n">
        <f aca="false">IF(G505="",1,0)</f>
        <v>0</v>
      </c>
      <c r="L505" s="3" t="n">
        <f aca="false">Clean!H505</f>
        <v>15</v>
      </c>
      <c r="M505" s="5" t="n">
        <f aca="false">Clean!I505</f>
        <v>40443</v>
      </c>
      <c r="N505" s="3" t="n">
        <f aca="false">IF(L505="",IF(M505="",Strategies!$B$6,DATEDIF(M505,DATE(2026,9,13),"y")),L505)</f>
        <v>15</v>
      </c>
      <c r="O505" s="2" t="str">
        <f aca="false">IF(L505&lt;&gt;"","observed",IF(M505&lt;&gt;"","derived from date","median (fallback)"))</f>
        <v>observed</v>
      </c>
      <c r="P505" s="4" t="n">
        <f aca="false">Clean!M505</f>
        <v>18242.74</v>
      </c>
      <c r="Q505" s="4" t="n">
        <f aca="false">IF(P505="",Strategies!$B$9,P505)</f>
        <v>18242.74</v>
      </c>
      <c r="R505" s="3" t="n">
        <f aca="false">IF(P505="",1,0)</f>
        <v>0</v>
      </c>
      <c r="S505" s="3" t="n">
        <f aca="false">Clean!U505</f>
        <v>632</v>
      </c>
      <c r="T505" s="3" t="n">
        <f aca="false">IF(S505="",Strategies!$B$10,S505)</f>
        <v>632</v>
      </c>
      <c r="U505" s="2" t="str">
        <f aca="false">Clean!J505</f>
        <v>App</v>
      </c>
      <c r="V505" s="2" t="str">
        <f aca="false">IF(U505="",Strategies!$B$11,U505)</f>
        <v>App</v>
      </c>
      <c r="W505" s="2" t="str">
        <f aca="false">IF(U505="","Unknown",U505)</f>
        <v>App</v>
      </c>
      <c r="X505" s="4" t="n">
        <f aca="false">Clean!Q505</f>
        <v>5500</v>
      </c>
      <c r="Y505" s="4" t="n">
        <f aca="false">Clean!R505</f>
        <v>2461.96</v>
      </c>
      <c r="Z505" s="4" t="n">
        <f aca="false">IF(X505="",IF(Y505="",0,""),X505)</f>
        <v>5500</v>
      </c>
      <c r="AA505" s="4" t="n">
        <f aca="false">IF(Y505="",IF(X505="",0,IF(X505=0,0,ROUND(X505*Strategies!$B$12,2))),Y505)</f>
        <v>2461.96</v>
      </c>
      <c r="AB505" s="2" t="str">
        <f aca="false">IF(AND(X505="",Y505=""),"no card (structural)",IF(X505="","limit missing – verify",IF(Y505="","spend imputed by ratio","complete")))</f>
        <v>complete</v>
      </c>
      <c r="AC505" s="4" t="n">
        <f aca="false">Clean!S505</f>
        <v>0</v>
      </c>
      <c r="AD505" s="4" t="n">
        <f aca="false">Clean!T505</f>
        <v>0</v>
      </c>
      <c r="AE505" s="4" t="n">
        <f aca="false">IF(AC505="",IF(AD505="",0,""),AC505)</f>
        <v>0</v>
      </c>
      <c r="AF505" s="4" t="n">
        <f aca="false">IF(AD505="",IF(AC505="",0,IF(AC505=0,0,ROUND(AC505*Strategies!$B$13,0))),AD505)</f>
        <v>0</v>
      </c>
      <c r="AG505" s="3" t="n">
        <f aca="false">Clean!V505</f>
        <v>0</v>
      </c>
      <c r="AH505" s="3" t="n">
        <f aca="false">IF(AG505="",0,AG505)</f>
        <v>0</v>
      </c>
      <c r="AI505" s="3" t="n">
        <f aca="false">IF(AG505="",1,0)</f>
        <v>0</v>
      </c>
      <c r="AJ505" s="3" t="n">
        <f aca="false">Missing_Matrix!W505</f>
        <v>0</v>
      </c>
      <c r="AK505" s="2" t="str">
        <f aca="false">IF(AJ505=0,"keep","drop")</f>
        <v>keep</v>
      </c>
      <c r="AL505" s="2" t="str">
        <f aca="false">IF(Missing_Matrix!B505+Missing_Matrix!G505+Missing_Matrix!H505+Missing_Matrix!J505+Missing_Matrix!K505+Missing_Matrix!L505+Missing_Matrix!M505+Missing_Matrix!U505=0,"keep","drop")</f>
        <v>keep</v>
      </c>
    </row>
    <row r="506" customFormat="false" ht="15" hidden="false" customHeight="false" outlineLevel="0" collapsed="false">
      <c r="A506" s="2" t="str">
        <f aca="false">Clean!A506</f>
        <v>CL00505</v>
      </c>
      <c r="B506" s="3" t="n">
        <f aca="false">Clean!B506</f>
        <v>18</v>
      </c>
      <c r="C506" s="3" t="n">
        <f aca="false">IF(B506="",Strategies!$B$5,B506)</f>
        <v>18</v>
      </c>
      <c r="D506" s="3" t="n">
        <f aca="false">IF(B506="",1,0)</f>
        <v>0</v>
      </c>
      <c r="E506" s="2" t="str">
        <f aca="false">Clean!E506</f>
        <v>Student</v>
      </c>
      <c r="F506" s="2" t="str">
        <f aca="false">IF(E506="","Unknown",E506)</f>
        <v>Student</v>
      </c>
      <c r="G506" s="4" t="n">
        <f aca="false">Clean!G506</f>
        <v>6800</v>
      </c>
      <c r="H506" s="4" t="n">
        <f aca="false">IF(G506="",Strategies!$B$7,G506)</f>
        <v>6800</v>
      </c>
      <c r="I506" s="4" t="n">
        <f aca="false">IF(G506="",Strategies!$B$8,G506)</f>
        <v>6800</v>
      </c>
      <c r="J506" s="4" t="n">
        <f aca="false">IF(G506="",IFERROR(VLOOKUP(E506,Strategies!$A$26:$G$35,7,FALSE()),Strategies!$B$8),G506)</f>
        <v>6800</v>
      </c>
      <c r="K506" s="3" t="n">
        <f aca="false">IF(G506="",1,0)</f>
        <v>0</v>
      </c>
      <c r="L506" s="3" t="n">
        <f aca="false">Clean!H506</f>
        <v>0</v>
      </c>
      <c r="M506" s="5" t="n">
        <f aca="false">Clean!I506</f>
        <v>46047</v>
      </c>
      <c r="N506" s="3" t="n">
        <f aca="false">IF(L506="",IF(M506="",Strategies!$B$6,DATEDIF(M506,DATE(2026,9,13),"y")),L506)</f>
        <v>0</v>
      </c>
      <c r="O506" s="2" t="str">
        <f aca="false">IF(L506&lt;&gt;"","observed",IF(M506&lt;&gt;"","derived from date","median (fallback)"))</f>
        <v>observed</v>
      </c>
      <c r="P506" s="4" t="n">
        <f aca="false">Clean!M506</f>
        <v>893.94</v>
      </c>
      <c r="Q506" s="4" t="n">
        <f aca="false">IF(P506="",Strategies!$B$9,P506)</f>
        <v>893.94</v>
      </c>
      <c r="R506" s="3" t="n">
        <f aca="false">IF(P506="",1,0)</f>
        <v>0</v>
      </c>
      <c r="S506" s="3" t="str">
        <f aca="false">Clean!U506</f>
        <v/>
      </c>
      <c r="T506" s="3" t="n">
        <f aca="false">IF(S506="",Strategies!$B$10,S506)</f>
        <v>630</v>
      </c>
      <c r="U506" s="2" t="str">
        <f aca="false">Clean!J506</f>
        <v>Online Banking</v>
      </c>
      <c r="V506" s="2" t="str">
        <f aca="false">IF(U506="",Strategies!$B$11,U506)</f>
        <v>Online Banking</v>
      </c>
      <c r="W506" s="2" t="str">
        <f aca="false">IF(U506="","Unknown",U506)</f>
        <v>Online Banking</v>
      </c>
      <c r="X506" s="4" t="str">
        <f aca="false">Clean!Q506</f>
        <v/>
      </c>
      <c r="Y506" s="4" t="str">
        <f aca="false">Clean!R506</f>
        <v/>
      </c>
      <c r="Z506" s="4" t="n">
        <f aca="false">IF(X506="",IF(Y506="",0,""),X506)</f>
        <v>0</v>
      </c>
      <c r="AA506" s="4" t="n">
        <f aca="false">IF(Y506="",IF(X506="",0,IF(X506=0,0,ROUND(X506*Strategies!$B$12,2))),Y506)</f>
        <v>0</v>
      </c>
      <c r="AB506" s="2" t="str">
        <f aca="false">IF(AND(X506="",Y506=""),"no card (structural)",IF(X506="","limit missing – verify",IF(Y506="","spend imputed by ratio","complete")))</f>
        <v>no card (structural)</v>
      </c>
      <c r="AC506" s="4" t="n">
        <f aca="false">Clean!S506</f>
        <v>23000</v>
      </c>
      <c r="AD506" s="4" t="n">
        <f aca="false">Clean!T506</f>
        <v>108</v>
      </c>
      <c r="AE506" s="4" t="n">
        <f aca="false">IF(AC506="",IF(AD506="",0,""),AC506)</f>
        <v>23000</v>
      </c>
      <c r="AF506" s="4" t="n">
        <f aca="false">IF(AD506="",IF(AC506="",0,IF(AC506=0,0,ROUND(AC506*Strategies!$B$13,0))),AD506)</f>
        <v>108</v>
      </c>
      <c r="AG506" s="3" t="n">
        <f aca="false">Clean!V506</f>
        <v>0</v>
      </c>
      <c r="AH506" s="3" t="n">
        <f aca="false">IF(AG506="",0,AG506)</f>
        <v>0</v>
      </c>
      <c r="AI506" s="3" t="n">
        <f aca="false">IF(AG506="",1,0)</f>
        <v>0</v>
      </c>
      <c r="AJ506" s="3" t="n">
        <f aca="false">Missing_Matrix!W506</f>
        <v>3</v>
      </c>
      <c r="AK506" s="2" t="str">
        <f aca="false">IF(AJ506=0,"keep","drop")</f>
        <v>drop</v>
      </c>
      <c r="AL506" s="2" t="str">
        <f aca="false">IF(Missing_Matrix!B506+Missing_Matrix!G506+Missing_Matrix!H506+Missing_Matrix!J506+Missing_Matrix!K506+Missing_Matrix!L506+Missing_Matrix!M506+Missing_Matrix!U506=0,"keep","drop")</f>
        <v>drop</v>
      </c>
    </row>
    <row r="507" customFormat="false" ht="15" hidden="false" customHeight="false" outlineLevel="0" collapsed="false">
      <c r="A507" s="2" t="str">
        <f aca="false">Clean!A507</f>
        <v>CL00506</v>
      </c>
      <c r="B507" s="3" t="n">
        <f aca="false">Clean!B507</f>
        <v>35</v>
      </c>
      <c r="C507" s="3" t="n">
        <f aca="false">IF(B507="",Strategies!$B$5,B507)</f>
        <v>35</v>
      </c>
      <c r="D507" s="3" t="n">
        <f aca="false">IF(B507="",1,0)</f>
        <v>0</v>
      </c>
      <c r="E507" s="2" t="str">
        <f aca="false">Clean!E507</f>
        <v>Teacher</v>
      </c>
      <c r="F507" s="2" t="str">
        <f aca="false">IF(E507="","Unknown",E507)</f>
        <v>Teacher</v>
      </c>
      <c r="G507" s="4" t="n">
        <f aca="false">Clean!G507</f>
        <v>31700</v>
      </c>
      <c r="H507" s="4" t="n">
        <f aca="false">IF(G507="",Strategies!$B$7,G507)</f>
        <v>31700</v>
      </c>
      <c r="I507" s="4" t="n">
        <f aca="false">IF(G507="",Strategies!$B$8,G507)</f>
        <v>31700</v>
      </c>
      <c r="J507" s="4" t="n">
        <f aca="false">IF(G507="",IFERROR(VLOOKUP(E507,Strategies!$A$26:$G$35,7,FALSE()),Strategies!$B$8),G507)</f>
        <v>31700</v>
      </c>
      <c r="K507" s="3" t="n">
        <f aca="false">IF(G507="",1,0)</f>
        <v>0</v>
      </c>
      <c r="L507" s="3" t="n">
        <f aca="false">Clean!H507</f>
        <v>6</v>
      </c>
      <c r="M507" s="5" t="n">
        <f aca="false">Clean!I507</f>
        <v>43773</v>
      </c>
      <c r="N507" s="3" t="n">
        <f aca="false">IF(L507="",IF(M507="",Strategies!$B$6,DATEDIF(M507,DATE(2026,9,13),"y")),L507)</f>
        <v>6</v>
      </c>
      <c r="O507" s="2" t="str">
        <f aca="false">IF(L507&lt;&gt;"","observed",IF(M507&lt;&gt;"","derived from date","median (fallback)"))</f>
        <v>observed</v>
      </c>
      <c r="P507" s="4" t="n">
        <f aca="false">Clean!M507</f>
        <v>0</v>
      </c>
      <c r="Q507" s="4" t="n">
        <f aca="false">IF(P507="",Strategies!$B$9,P507)</f>
        <v>0</v>
      </c>
      <c r="R507" s="3" t="n">
        <f aca="false">IF(P507="",1,0)</f>
        <v>0</v>
      </c>
      <c r="S507" s="3" t="n">
        <f aca="false">Clean!U507</f>
        <v>630</v>
      </c>
      <c r="T507" s="3" t="n">
        <f aca="false">IF(S507="",Strategies!$B$10,S507)</f>
        <v>630</v>
      </c>
      <c r="U507" s="2" t="str">
        <f aca="false">Clean!J507</f>
        <v>App</v>
      </c>
      <c r="V507" s="2" t="str">
        <f aca="false">IF(U507="",Strategies!$B$11,U507)</f>
        <v>App</v>
      </c>
      <c r="W507" s="2" t="str">
        <f aca="false">IF(U507="","Unknown",U507)</f>
        <v>App</v>
      </c>
      <c r="X507" s="4" t="n">
        <f aca="false">Clean!Q507</f>
        <v>6000</v>
      </c>
      <c r="Y507" s="4" t="n">
        <f aca="false">Clean!R507</f>
        <v>687.49</v>
      </c>
      <c r="Z507" s="4" t="n">
        <f aca="false">IF(X507="",IF(Y507="",0,""),X507)</f>
        <v>6000</v>
      </c>
      <c r="AA507" s="4" t="n">
        <f aca="false">IF(Y507="",IF(X507="",0,IF(X507=0,0,ROUND(X507*Strategies!$B$12,2))),Y507)</f>
        <v>687.49</v>
      </c>
      <c r="AB507" s="2" t="str">
        <f aca="false">IF(AND(X507="",Y507=""),"no card (structural)",IF(X507="","limit missing – verify",IF(Y507="","spend imputed by ratio","complete")))</f>
        <v>complete</v>
      </c>
      <c r="AC507" s="4" t="n">
        <f aca="false">Clean!S507</f>
        <v>0</v>
      </c>
      <c r="AD507" s="4" t="n">
        <f aca="false">Clean!T507</f>
        <v>0</v>
      </c>
      <c r="AE507" s="4" t="n">
        <f aca="false">IF(AC507="",IF(AD507="",0,""),AC507)</f>
        <v>0</v>
      </c>
      <c r="AF507" s="4" t="n">
        <f aca="false">IF(AD507="",IF(AC507="",0,IF(AC507=0,0,ROUND(AC507*Strategies!$B$13,0))),AD507)</f>
        <v>0</v>
      </c>
      <c r="AG507" s="3" t="n">
        <f aca="false">Clean!V507</f>
        <v>0</v>
      </c>
      <c r="AH507" s="3" t="n">
        <f aca="false">IF(AG507="",0,AG507)</f>
        <v>0</v>
      </c>
      <c r="AI507" s="3" t="n">
        <f aca="false">IF(AG507="",1,0)</f>
        <v>0</v>
      </c>
      <c r="AJ507" s="3" t="n">
        <f aca="false">Missing_Matrix!W507</f>
        <v>0</v>
      </c>
      <c r="AK507" s="2" t="str">
        <f aca="false">IF(AJ507=0,"keep","drop")</f>
        <v>keep</v>
      </c>
      <c r="AL507" s="2" t="str">
        <f aca="false">IF(Missing_Matrix!B507+Missing_Matrix!G507+Missing_Matrix!H507+Missing_Matrix!J507+Missing_Matrix!K507+Missing_Matrix!L507+Missing_Matrix!M507+Missing_Matrix!U507=0,"keep","drop")</f>
        <v>keep</v>
      </c>
    </row>
    <row r="508" customFormat="false" ht="15" hidden="false" customHeight="false" outlineLevel="0" collapsed="false">
      <c r="A508" s="2" t="str">
        <f aca="false">Clean!A508</f>
        <v>CL00507</v>
      </c>
      <c r="B508" s="3" t="n">
        <f aca="false">Clean!B508</f>
        <v>54</v>
      </c>
      <c r="C508" s="3" t="n">
        <f aca="false">IF(B508="",Strategies!$B$5,B508)</f>
        <v>54</v>
      </c>
      <c r="D508" s="3" t="n">
        <f aca="false">IF(B508="",1,0)</f>
        <v>0</v>
      </c>
      <c r="E508" s="2" t="str">
        <f aca="false">Clean!E508</f>
        <v>Executive</v>
      </c>
      <c r="F508" s="2" t="str">
        <f aca="false">IF(E508="","Unknown",E508)</f>
        <v>Executive</v>
      </c>
      <c r="G508" s="4" t="n">
        <f aca="false">Clean!G508</f>
        <v>89800</v>
      </c>
      <c r="H508" s="4" t="n">
        <f aca="false">IF(G508="",Strategies!$B$7,G508)</f>
        <v>89800</v>
      </c>
      <c r="I508" s="4" t="n">
        <f aca="false">IF(G508="",Strategies!$B$8,G508)</f>
        <v>89800</v>
      </c>
      <c r="J508" s="4" t="n">
        <f aca="false">IF(G508="",IFERROR(VLOOKUP(E508,Strategies!$A$26:$G$35,7,FALSE()),Strategies!$B$8),G508)</f>
        <v>89800</v>
      </c>
      <c r="K508" s="3" t="n">
        <f aca="false">IF(G508="",1,0)</f>
        <v>0</v>
      </c>
      <c r="L508" s="3" t="n">
        <f aca="false">Clean!H508</f>
        <v>10</v>
      </c>
      <c r="M508" s="5" t="n">
        <f aca="false">Clean!I508</f>
        <v>42524</v>
      </c>
      <c r="N508" s="3" t="n">
        <f aca="false">IF(L508="",IF(M508="",Strategies!$B$6,DATEDIF(M508,DATE(2026,9,13),"y")),L508)</f>
        <v>10</v>
      </c>
      <c r="O508" s="2" t="str">
        <f aca="false">IF(L508&lt;&gt;"","observed",IF(M508&lt;&gt;"","derived from date","median (fallback)"))</f>
        <v>observed</v>
      </c>
      <c r="P508" s="4" t="n">
        <f aca="false">Clean!M508</f>
        <v>55478.21</v>
      </c>
      <c r="Q508" s="4" t="n">
        <f aca="false">IF(P508="",Strategies!$B$9,P508)</f>
        <v>55478.21</v>
      </c>
      <c r="R508" s="3" t="n">
        <f aca="false">IF(P508="",1,0)</f>
        <v>0</v>
      </c>
      <c r="S508" s="3" t="n">
        <f aca="false">Clean!U508</f>
        <v>783</v>
      </c>
      <c r="T508" s="3" t="n">
        <f aca="false">IF(S508="",Strategies!$B$10,S508)</f>
        <v>783</v>
      </c>
      <c r="U508" s="2" t="str">
        <f aca="false">Clean!J508</f>
        <v>App</v>
      </c>
      <c r="V508" s="2" t="str">
        <f aca="false">IF(U508="",Strategies!$B$11,U508)</f>
        <v>App</v>
      </c>
      <c r="W508" s="2" t="str">
        <f aca="false">IF(U508="","Unknown",U508)</f>
        <v>App</v>
      </c>
      <c r="X508" s="4" t="str">
        <f aca="false">Clean!Q508</f>
        <v/>
      </c>
      <c r="Y508" s="4" t="str">
        <f aca="false">Clean!R508</f>
        <v/>
      </c>
      <c r="Z508" s="4" t="n">
        <f aca="false">IF(X508="",IF(Y508="",0,""),X508)</f>
        <v>0</v>
      </c>
      <c r="AA508" s="4" t="n">
        <f aca="false">IF(Y508="",IF(X508="",0,IF(X508=0,0,ROUND(X508*Strategies!$B$12,2))),Y508)</f>
        <v>0</v>
      </c>
      <c r="AB508" s="2" t="str">
        <f aca="false">IF(AND(X508="",Y508=""),"no card (structural)",IF(X508="","limit missing – verify",IF(Y508="","spend imputed by ratio","complete")))</f>
        <v>no card (structural)</v>
      </c>
      <c r="AC508" s="4" t="str">
        <f aca="false">Clean!S508</f>
        <v/>
      </c>
      <c r="AD508" s="4" t="str">
        <f aca="false">Clean!T508</f>
        <v/>
      </c>
      <c r="AE508" s="4" t="n">
        <f aca="false">IF(AC508="",IF(AD508="",0,""),AC508)</f>
        <v>0</v>
      </c>
      <c r="AF508" s="4" t="n">
        <f aca="false">IF(AD508="",IF(AC508="",0,IF(AC508=0,0,ROUND(AC508*Strategies!$B$13,0))),AD508)</f>
        <v>0</v>
      </c>
      <c r="AG508" s="3" t="n">
        <f aca="false">Clean!V508</f>
        <v>0</v>
      </c>
      <c r="AH508" s="3" t="n">
        <f aca="false">IF(AG508="",0,AG508)</f>
        <v>0</v>
      </c>
      <c r="AI508" s="3" t="n">
        <f aca="false">IF(AG508="",1,0)</f>
        <v>0</v>
      </c>
      <c r="AJ508" s="3" t="n">
        <f aca="false">Missing_Matrix!W508</f>
        <v>5</v>
      </c>
      <c r="AK508" s="2" t="str">
        <f aca="false">IF(AJ508=0,"keep","drop")</f>
        <v>drop</v>
      </c>
      <c r="AL508" s="2" t="str">
        <f aca="false">IF(Missing_Matrix!B508+Missing_Matrix!G508+Missing_Matrix!H508+Missing_Matrix!J508+Missing_Matrix!K508+Missing_Matrix!L508+Missing_Matrix!M508+Missing_Matrix!U508=0,"keep","drop")</f>
        <v>keep</v>
      </c>
    </row>
    <row r="509" customFormat="false" ht="15" hidden="false" customHeight="false" outlineLevel="0" collapsed="false">
      <c r="A509" s="2" t="str">
        <f aca="false">Clean!A509</f>
        <v>CL00508</v>
      </c>
      <c r="B509" s="3" t="n">
        <f aca="false">Clean!B509</f>
        <v>52</v>
      </c>
      <c r="C509" s="3" t="n">
        <f aca="false">IF(B509="",Strategies!$B$5,B509)</f>
        <v>52</v>
      </c>
      <c r="D509" s="3" t="n">
        <f aca="false">IF(B509="",1,0)</f>
        <v>0</v>
      </c>
      <c r="E509" s="2" t="str">
        <f aca="false">Clean!E509</f>
        <v>Employee</v>
      </c>
      <c r="F509" s="2" t="str">
        <f aca="false">IF(E509="","Unknown",E509)</f>
        <v>Employee</v>
      </c>
      <c r="G509" s="4" t="str">
        <f aca="false">Clean!G509</f>
        <v/>
      </c>
      <c r="H509" s="4" t="n">
        <f aca="false">IF(G509="",Strategies!$B$7,G509)</f>
        <v>34752</v>
      </c>
      <c r="I509" s="4" t="n">
        <f aca="false">IF(G509="",Strategies!$B$8,G509)</f>
        <v>29500</v>
      </c>
      <c r="J509" s="4" t="n">
        <f aca="false">IF(G509="",IFERROR(VLOOKUP(E509,Strategies!$A$26:$G$35,7,FALSE()),Strategies!$B$8),G509)</f>
        <v>31600</v>
      </c>
      <c r="K509" s="3" t="n">
        <f aca="false">IF(G509="",1,0)</f>
        <v>1</v>
      </c>
      <c r="L509" s="3" t="n">
        <f aca="false">Clean!H509</f>
        <v>24</v>
      </c>
      <c r="M509" s="5" t="n">
        <f aca="false">Clean!I509</f>
        <v>37177</v>
      </c>
      <c r="N509" s="3" t="n">
        <f aca="false">IF(L509="",IF(M509="",Strategies!$B$6,DATEDIF(M509,DATE(2026,9,13),"y")),L509)</f>
        <v>24</v>
      </c>
      <c r="O509" s="2" t="str">
        <f aca="false">IF(L509&lt;&gt;"","observed",IF(M509&lt;&gt;"","derived from date","median (fallback)"))</f>
        <v>observed</v>
      </c>
      <c r="P509" s="4" t="n">
        <f aca="false">Clean!M509</f>
        <v>100710.67</v>
      </c>
      <c r="Q509" s="4" t="n">
        <f aca="false">IF(P509="",Strategies!$B$9,P509)</f>
        <v>100710.67</v>
      </c>
      <c r="R509" s="3" t="n">
        <f aca="false">IF(P509="",1,0)</f>
        <v>0</v>
      </c>
      <c r="S509" s="3" t="n">
        <f aca="false">Clean!U509</f>
        <v>661</v>
      </c>
      <c r="T509" s="3" t="n">
        <f aca="false">IF(S509="",Strategies!$B$10,S509)</f>
        <v>661</v>
      </c>
      <c r="U509" s="2" t="str">
        <f aca="false">Clean!J509</f>
        <v>Online Banking</v>
      </c>
      <c r="V509" s="2" t="str">
        <f aca="false">IF(U509="",Strategies!$B$11,U509)</f>
        <v>Online Banking</v>
      </c>
      <c r="W509" s="2" t="str">
        <f aca="false">IF(U509="","Unknown",U509)</f>
        <v>Online Banking</v>
      </c>
      <c r="X509" s="4" t="n">
        <f aca="false">Clean!Q509</f>
        <v>4500</v>
      </c>
      <c r="Y509" s="4" t="n">
        <f aca="false">Clean!R509</f>
        <v>1913.06</v>
      </c>
      <c r="Z509" s="4" t="n">
        <f aca="false">IF(X509="",IF(Y509="",0,""),X509)</f>
        <v>4500</v>
      </c>
      <c r="AA509" s="4" t="n">
        <f aca="false">IF(Y509="",IF(X509="",0,IF(X509=0,0,ROUND(X509*Strategies!$B$12,2))),Y509)</f>
        <v>1913.06</v>
      </c>
      <c r="AB509" s="2" t="str">
        <f aca="false">IF(AND(X509="",Y509=""),"no card (structural)",IF(X509="","limit missing – verify",IF(Y509="","spend imputed by ratio","complete")))</f>
        <v>complete</v>
      </c>
      <c r="AC509" s="4" t="n">
        <f aca="false">Clean!S509</f>
        <v>67000</v>
      </c>
      <c r="AD509" s="4" t="n">
        <f aca="false">Clean!T509</f>
        <v>437</v>
      </c>
      <c r="AE509" s="4" t="n">
        <f aca="false">IF(AC509="",IF(AD509="",0,""),AC509)</f>
        <v>67000</v>
      </c>
      <c r="AF509" s="4" t="n">
        <f aca="false">IF(AD509="",IF(AC509="",0,IF(AC509=0,0,ROUND(AC509*Strategies!$B$13,0))),AD509)</f>
        <v>437</v>
      </c>
      <c r="AG509" s="3" t="n">
        <f aca="false">Clean!V509</f>
        <v>0</v>
      </c>
      <c r="AH509" s="3" t="n">
        <f aca="false">IF(AG509="",0,AG509)</f>
        <v>0</v>
      </c>
      <c r="AI509" s="3" t="n">
        <f aca="false">IF(AG509="",1,0)</f>
        <v>0</v>
      </c>
      <c r="AJ509" s="3" t="n">
        <f aca="false">Missing_Matrix!W509</f>
        <v>1</v>
      </c>
      <c r="AK509" s="2" t="str">
        <f aca="false">IF(AJ509=0,"keep","drop")</f>
        <v>drop</v>
      </c>
      <c r="AL509" s="2" t="str">
        <f aca="false">IF(Missing_Matrix!B509+Missing_Matrix!G509+Missing_Matrix!H509+Missing_Matrix!J509+Missing_Matrix!K509+Missing_Matrix!L509+Missing_Matrix!M509+Missing_Matrix!U509=0,"keep","drop")</f>
        <v>drop</v>
      </c>
    </row>
    <row r="510" customFormat="false" ht="15" hidden="false" customHeight="false" outlineLevel="0" collapsed="false">
      <c r="A510" s="2" t="str">
        <f aca="false">Clean!A510</f>
        <v>CL00509</v>
      </c>
      <c r="B510" s="3" t="n">
        <f aca="false">Clean!B510</f>
        <v>51</v>
      </c>
      <c r="C510" s="3" t="n">
        <f aca="false">IF(B510="",Strategies!$B$5,B510)</f>
        <v>51</v>
      </c>
      <c r="D510" s="3" t="n">
        <f aca="false">IF(B510="",1,0)</f>
        <v>0</v>
      </c>
      <c r="E510" s="2" t="str">
        <f aca="false">Clean!E510</f>
        <v>Employee</v>
      </c>
      <c r="F510" s="2" t="str">
        <f aca="false">IF(E510="","Unknown",E510)</f>
        <v>Employee</v>
      </c>
      <c r="G510" s="4" t="n">
        <f aca="false">Clean!G510</f>
        <v>32100</v>
      </c>
      <c r="H510" s="4" t="n">
        <f aca="false">IF(G510="",Strategies!$B$7,G510)</f>
        <v>32100</v>
      </c>
      <c r="I510" s="4" t="n">
        <f aca="false">IF(G510="",Strategies!$B$8,G510)</f>
        <v>32100</v>
      </c>
      <c r="J510" s="4" t="n">
        <f aca="false">IF(G510="",IFERROR(VLOOKUP(E510,Strategies!$A$26:$G$35,7,FALSE()),Strategies!$B$8),G510)</f>
        <v>32100</v>
      </c>
      <c r="K510" s="3" t="n">
        <f aca="false">IF(G510="",1,0)</f>
        <v>0</v>
      </c>
      <c r="L510" s="3" t="n">
        <f aca="false">Clean!H510</f>
        <v>17</v>
      </c>
      <c r="M510" s="5" t="n">
        <f aca="false">Clean!I510</f>
        <v>39722</v>
      </c>
      <c r="N510" s="3" t="n">
        <f aca="false">IF(L510="",IF(M510="",Strategies!$B$6,DATEDIF(M510,DATE(2026,9,13),"y")),L510)</f>
        <v>17</v>
      </c>
      <c r="O510" s="2" t="str">
        <f aca="false">IF(L510&lt;&gt;"","observed",IF(M510&lt;&gt;"","derived from date","median (fallback)"))</f>
        <v>observed</v>
      </c>
      <c r="P510" s="4" t="n">
        <f aca="false">Clean!M510</f>
        <v>50877.46</v>
      </c>
      <c r="Q510" s="4" t="n">
        <f aca="false">IF(P510="",Strategies!$B$9,P510)</f>
        <v>50877.46</v>
      </c>
      <c r="R510" s="3" t="n">
        <f aca="false">IF(P510="",1,0)</f>
        <v>0</v>
      </c>
      <c r="S510" s="3" t="n">
        <f aca="false">Clean!U510</f>
        <v>621</v>
      </c>
      <c r="T510" s="3" t="n">
        <f aca="false">IF(S510="",Strategies!$B$10,S510)</f>
        <v>621</v>
      </c>
      <c r="U510" s="2" t="str">
        <f aca="false">Clean!J510</f>
        <v>Phone</v>
      </c>
      <c r="V510" s="2" t="str">
        <f aca="false">IF(U510="",Strategies!$B$11,U510)</f>
        <v>Phone</v>
      </c>
      <c r="W510" s="2" t="str">
        <f aca="false">IF(U510="","Unknown",U510)</f>
        <v>Phone</v>
      </c>
      <c r="X510" s="4" t="n">
        <f aca="false">Clean!Q510</f>
        <v>6500</v>
      </c>
      <c r="Y510" s="4" t="n">
        <f aca="false">Clean!R510</f>
        <v>920.82</v>
      </c>
      <c r="Z510" s="4" t="n">
        <f aca="false">IF(X510="",IF(Y510="",0,""),X510)</f>
        <v>6500</v>
      </c>
      <c r="AA510" s="4" t="n">
        <f aca="false">IF(Y510="",IF(X510="",0,IF(X510=0,0,ROUND(X510*Strategies!$B$12,2))),Y510)</f>
        <v>920.82</v>
      </c>
      <c r="AB510" s="2" t="str">
        <f aca="false">IF(AND(X510="",Y510=""),"no card (structural)",IF(X510="","limit missing – verify",IF(Y510="","spend imputed by ratio","complete")))</f>
        <v>complete</v>
      </c>
      <c r="AC510" s="4" t="n">
        <f aca="false">Clean!S510</f>
        <v>71000</v>
      </c>
      <c r="AD510" s="4" t="n">
        <f aca="false">Clean!T510</f>
        <v>345</v>
      </c>
      <c r="AE510" s="4" t="n">
        <f aca="false">IF(AC510="",IF(AD510="",0,""),AC510)</f>
        <v>71000</v>
      </c>
      <c r="AF510" s="4" t="n">
        <f aca="false">IF(AD510="",IF(AC510="",0,IF(AC510=0,0,ROUND(AC510*Strategies!$B$13,0))),AD510)</f>
        <v>345</v>
      </c>
      <c r="AG510" s="3" t="str">
        <f aca="false">Clean!V510</f>
        <v/>
      </c>
      <c r="AH510" s="3" t="n">
        <f aca="false">IF(AG510="",0,AG510)</f>
        <v>0</v>
      </c>
      <c r="AI510" s="3" t="n">
        <f aca="false">IF(AG510="",1,0)</f>
        <v>1</v>
      </c>
      <c r="AJ510" s="3" t="n">
        <f aca="false">Missing_Matrix!W510</f>
        <v>1</v>
      </c>
      <c r="AK510" s="2" t="str">
        <f aca="false">IF(AJ510=0,"keep","drop")</f>
        <v>drop</v>
      </c>
      <c r="AL510" s="2" t="str">
        <f aca="false">IF(Missing_Matrix!B510+Missing_Matrix!G510+Missing_Matrix!H510+Missing_Matrix!J510+Missing_Matrix!K510+Missing_Matrix!L510+Missing_Matrix!M510+Missing_Matrix!U510=0,"keep","drop")</f>
        <v>keep</v>
      </c>
    </row>
    <row r="511" customFormat="false" ht="15" hidden="false" customHeight="false" outlineLevel="0" collapsed="false">
      <c r="A511" s="2" t="str">
        <f aca="false">Clean!A511</f>
        <v>CL00510</v>
      </c>
      <c r="B511" s="3" t="str">
        <f aca="false">Clean!B511</f>
        <v/>
      </c>
      <c r="C511" s="3" t="n">
        <f aca="false">IF(B511="",Strategies!$B$5,B511)</f>
        <v>47</v>
      </c>
      <c r="D511" s="3" t="n">
        <f aca="false">IF(B511="",1,0)</f>
        <v>1</v>
      </c>
      <c r="E511" s="2" t="str">
        <f aca="false">Clean!E511</f>
        <v>Student</v>
      </c>
      <c r="F511" s="2" t="str">
        <f aca="false">IF(E511="","Unknown",E511)</f>
        <v>Student</v>
      </c>
      <c r="G511" s="4" t="n">
        <f aca="false">Clean!G511</f>
        <v>7800</v>
      </c>
      <c r="H511" s="4" t="n">
        <f aca="false">IF(G511="",Strategies!$B$7,G511)</f>
        <v>7800</v>
      </c>
      <c r="I511" s="4" t="n">
        <f aca="false">IF(G511="",Strategies!$B$8,G511)</f>
        <v>7800</v>
      </c>
      <c r="J511" s="4" t="n">
        <f aca="false">IF(G511="",IFERROR(VLOOKUP(E511,Strategies!$A$26:$G$35,7,FALSE()),Strategies!$B$8),G511)</f>
        <v>7800</v>
      </c>
      <c r="K511" s="3" t="n">
        <f aca="false">IF(G511="",1,0)</f>
        <v>0</v>
      </c>
      <c r="L511" s="3" t="n">
        <f aca="false">Clean!H511</f>
        <v>2</v>
      </c>
      <c r="M511" s="5" t="n">
        <f aca="false">Clean!I511</f>
        <v>45334</v>
      </c>
      <c r="N511" s="3" t="n">
        <f aca="false">IF(L511="",IF(M511="",Strategies!$B$6,DATEDIF(M511,DATE(2026,9,13),"y")),L511)</f>
        <v>2</v>
      </c>
      <c r="O511" s="2" t="str">
        <f aca="false">IF(L511&lt;&gt;"","observed",IF(M511&lt;&gt;"","derived from date","median (fallback)"))</f>
        <v>observed</v>
      </c>
      <c r="P511" s="4" t="n">
        <f aca="false">Clean!M511</f>
        <v>0</v>
      </c>
      <c r="Q511" s="4" t="n">
        <f aca="false">IF(P511="",Strategies!$B$9,P511)</f>
        <v>0</v>
      </c>
      <c r="R511" s="3" t="n">
        <f aca="false">IF(P511="",1,0)</f>
        <v>0</v>
      </c>
      <c r="S511" s="3" t="n">
        <f aca="false">Clean!U511</f>
        <v>565</v>
      </c>
      <c r="T511" s="3" t="n">
        <f aca="false">IF(S511="",Strategies!$B$10,S511)</f>
        <v>565</v>
      </c>
      <c r="U511" s="2" t="str">
        <f aca="false">Clean!J511</f>
        <v>Online Banking</v>
      </c>
      <c r="V511" s="2" t="str">
        <f aca="false">IF(U511="",Strategies!$B$11,U511)</f>
        <v>Online Banking</v>
      </c>
      <c r="W511" s="2" t="str">
        <f aca="false">IF(U511="","Unknown",U511)</f>
        <v>Online Banking</v>
      </c>
      <c r="X511" s="4" t="n">
        <f aca="false">Clean!Q511</f>
        <v>1000</v>
      </c>
      <c r="Y511" s="4" t="n">
        <f aca="false">Clean!R511</f>
        <v>59.82</v>
      </c>
      <c r="Z511" s="4" t="n">
        <f aca="false">IF(X511="",IF(Y511="",0,""),X511)</f>
        <v>1000</v>
      </c>
      <c r="AA511" s="4" t="n">
        <f aca="false">IF(Y511="",IF(X511="",0,IF(X511=0,0,ROUND(X511*Strategies!$B$12,2))),Y511)</f>
        <v>59.82</v>
      </c>
      <c r="AB511" s="2" t="str">
        <f aca="false">IF(AND(X511="",Y511=""),"no card (structural)",IF(X511="","limit missing – verify",IF(Y511="","spend imputed by ratio","complete")))</f>
        <v>complete</v>
      </c>
      <c r="AC511" s="4" t="str">
        <f aca="false">Clean!S511</f>
        <v/>
      </c>
      <c r="AD511" s="4" t="str">
        <f aca="false">Clean!T511</f>
        <v/>
      </c>
      <c r="AE511" s="4" t="n">
        <f aca="false">IF(AC511="",IF(AD511="",0,""),AC511)</f>
        <v>0</v>
      </c>
      <c r="AF511" s="4" t="n">
        <f aca="false">IF(AD511="",IF(AC511="",0,IF(AC511=0,0,ROUND(AC511*Strategies!$B$13,0))),AD511)</f>
        <v>0</v>
      </c>
      <c r="AG511" s="3" t="str">
        <f aca="false">Clean!V511</f>
        <v/>
      </c>
      <c r="AH511" s="3" t="n">
        <f aca="false">IF(AG511="",0,AG511)</f>
        <v>0</v>
      </c>
      <c r="AI511" s="3" t="n">
        <f aca="false">IF(AG511="",1,0)</f>
        <v>1</v>
      </c>
      <c r="AJ511" s="3" t="n">
        <f aca="false">Missing_Matrix!W511</f>
        <v>4</v>
      </c>
      <c r="AK511" s="2" t="str">
        <f aca="false">IF(AJ511=0,"keep","drop")</f>
        <v>drop</v>
      </c>
      <c r="AL511" s="2" t="str">
        <f aca="false">IF(Missing_Matrix!B511+Missing_Matrix!G511+Missing_Matrix!H511+Missing_Matrix!J511+Missing_Matrix!K511+Missing_Matrix!L511+Missing_Matrix!M511+Missing_Matrix!U511=0,"keep","drop")</f>
        <v>drop</v>
      </c>
    </row>
    <row r="512" customFormat="false" ht="15" hidden="false" customHeight="false" outlineLevel="0" collapsed="false">
      <c r="A512" s="2" t="str">
        <f aca="false">Clean!A512</f>
        <v>CL00511</v>
      </c>
      <c r="B512" s="3" t="n">
        <f aca="false">Clean!B512</f>
        <v>46</v>
      </c>
      <c r="C512" s="3" t="n">
        <f aca="false">IF(B512="",Strategies!$B$5,B512)</f>
        <v>46</v>
      </c>
      <c r="D512" s="3" t="n">
        <f aca="false">IF(B512="",1,0)</f>
        <v>0</v>
      </c>
      <c r="E512" s="2" t="str">
        <f aca="false">Clean!E512</f>
        <v/>
      </c>
      <c r="F512" s="2" t="str">
        <f aca="false">IF(E512="","Unknown",E512)</f>
        <v>Unknown</v>
      </c>
      <c r="G512" s="4" t="n">
        <f aca="false">Clean!G512</f>
        <v>24200</v>
      </c>
      <c r="H512" s="4" t="n">
        <f aca="false">IF(G512="",Strategies!$B$7,G512)</f>
        <v>24200</v>
      </c>
      <c r="I512" s="4" t="n">
        <f aca="false">IF(G512="",Strategies!$B$8,G512)</f>
        <v>24200</v>
      </c>
      <c r="J512" s="4" t="n">
        <f aca="false">IF(G512="",IFERROR(VLOOKUP(E512,Strategies!$A$26:$G$35,7,FALSE()),Strategies!$B$8),G512)</f>
        <v>24200</v>
      </c>
      <c r="K512" s="3" t="n">
        <f aca="false">IF(G512="",1,0)</f>
        <v>0</v>
      </c>
      <c r="L512" s="3" t="n">
        <f aca="false">Clean!H512</f>
        <v>4</v>
      </c>
      <c r="M512" s="5" t="n">
        <f aca="false">Clean!I512</f>
        <v>44709</v>
      </c>
      <c r="N512" s="3" t="n">
        <f aca="false">IF(L512="",IF(M512="",Strategies!$B$6,DATEDIF(M512,DATE(2026,9,13),"y")),L512)</f>
        <v>4</v>
      </c>
      <c r="O512" s="2" t="str">
        <f aca="false">IF(L512&lt;&gt;"","observed",IF(M512&lt;&gt;"","derived from date","median (fallback)"))</f>
        <v>observed</v>
      </c>
      <c r="P512" s="4" t="n">
        <f aca="false">Clean!M512</f>
        <v>0</v>
      </c>
      <c r="Q512" s="4" t="n">
        <f aca="false">IF(P512="",Strategies!$B$9,P512)</f>
        <v>0</v>
      </c>
      <c r="R512" s="3" t="n">
        <f aca="false">IF(P512="",1,0)</f>
        <v>0</v>
      </c>
      <c r="S512" s="3" t="n">
        <f aca="false">Clean!U512</f>
        <v>608</v>
      </c>
      <c r="T512" s="3" t="n">
        <f aca="false">IF(S512="",Strategies!$B$10,S512)</f>
        <v>608</v>
      </c>
      <c r="U512" s="2" t="str">
        <f aca="false">Clean!J512</f>
        <v>Online Banking</v>
      </c>
      <c r="V512" s="2" t="str">
        <f aca="false">IF(U512="",Strategies!$B$11,U512)</f>
        <v>Online Banking</v>
      </c>
      <c r="W512" s="2" t="str">
        <f aca="false">IF(U512="","Unknown",U512)</f>
        <v>Online Banking</v>
      </c>
      <c r="X512" s="4" t="n">
        <f aca="false">Clean!Q512</f>
        <v>4500</v>
      </c>
      <c r="Y512" s="4" t="n">
        <f aca="false">Clean!R512</f>
        <v>1788.92</v>
      </c>
      <c r="Z512" s="4" t="n">
        <f aca="false">IF(X512="",IF(Y512="",0,""),X512)</f>
        <v>4500</v>
      </c>
      <c r="AA512" s="4" t="n">
        <f aca="false">IF(Y512="",IF(X512="",0,IF(X512=0,0,ROUND(X512*Strategies!$B$12,2))),Y512)</f>
        <v>1788.92</v>
      </c>
      <c r="AB512" s="2" t="str">
        <f aca="false">IF(AND(X512="",Y512=""),"no card (structural)",IF(X512="","limit missing – verify",IF(Y512="","spend imputed by ratio","complete")))</f>
        <v>complete</v>
      </c>
      <c r="AC512" s="4" t="n">
        <f aca="false">Clean!S512</f>
        <v>102000</v>
      </c>
      <c r="AD512" s="4" t="n">
        <f aca="false">Clean!T512</f>
        <v>642</v>
      </c>
      <c r="AE512" s="4" t="n">
        <f aca="false">IF(AC512="",IF(AD512="",0,""),AC512)</f>
        <v>102000</v>
      </c>
      <c r="AF512" s="4" t="n">
        <f aca="false">IF(AD512="",IF(AC512="",0,IF(AC512=0,0,ROUND(AC512*Strategies!$B$13,0))),AD512)</f>
        <v>642</v>
      </c>
      <c r="AG512" s="3" t="n">
        <f aca="false">Clean!V512</f>
        <v>1</v>
      </c>
      <c r="AH512" s="3" t="n">
        <f aca="false">IF(AG512="",0,AG512)</f>
        <v>1</v>
      </c>
      <c r="AI512" s="3" t="n">
        <f aca="false">IF(AG512="",1,0)</f>
        <v>0</v>
      </c>
      <c r="AJ512" s="3" t="n">
        <f aca="false">Missing_Matrix!W512</f>
        <v>1</v>
      </c>
      <c r="AK512" s="2" t="str">
        <f aca="false">IF(AJ512=0,"keep","drop")</f>
        <v>drop</v>
      </c>
      <c r="AL512" s="2" t="str">
        <f aca="false">IF(Missing_Matrix!B512+Missing_Matrix!G512+Missing_Matrix!H512+Missing_Matrix!J512+Missing_Matrix!K512+Missing_Matrix!L512+Missing_Matrix!M512+Missing_Matrix!U512=0,"keep","drop")</f>
        <v>keep</v>
      </c>
    </row>
    <row r="513" customFormat="false" ht="15" hidden="false" customHeight="false" outlineLevel="0" collapsed="false">
      <c r="A513" s="2" t="str">
        <f aca="false">Clean!A513</f>
        <v>CL00512</v>
      </c>
      <c r="B513" s="3" t="n">
        <f aca="false">Clean!B513</f>
        <v>47</v>
      </c>
      <c r="C513" s="3" t="n">
        <f aca="false">IF(B513="",Strategies!$B$5,B513)</f>
        <v>47</v>
      </c>
      <c r="D513" s="3" t="n">
        <f aca="false">IF(B513="",1,0)</f>
        <v>0</v>
      </c>
      <c r="E513" s="2" t="str">
        <f aca="false">Clean!E513</f>
        <v>Manual worker</v>
      </c>
      <c r="F513" s="2" t="str">
        <f aca="false">IF(E513="","Unknown",E513)</f>
        <v>Manual worker</v>
      </c>
      <c r="G513" s="4" t="n">
        <f aca="false">Clean!G513</f>
        <v>25200</v>
      </c>
      <c r="H513" s="4" t="n">
        <f aca="false">IF(G513="",Strategies!$B$7,G513)</f>
        <v>25200</v>
      </c>
      <c r="I513" s="4" t="n">
        <f aca="false">IF(G513="",Strategies!$B$8,G513)</f>
        <v>25200</v>
      </c>
      <c r="J513" s="4" t="n">
        <f aca="false">IF(G513="",IFERROR(VLOOKUP(E513,Strategies!$A$26:$G$35,7,FALSE()),Strategies!$B$8),G513)</f>
        <v>25200</v>
      </c>
      <c r="K513" s="3" t="n">
        <f aca="false">IF(G513="",1,0)</f>
        <v>0</v>
      </c>
      <c r="L513" s="3" t="n">
        <f aca="false">Clean!H513</f>
        <v>5</v>
      </c>
      <c r="M513" s="5" t="n">
        <f aca="false">Clean!I513</f>
        <v>44321</v>
      </c>
      <c r="N513" s="3" t="n">
        <f aca="false">IF(L513="",IF(M513="",Strategies!$B$6,DATEDIF(M513,DATE(2026,9,13),"y")),L513)</f>
        <v>5</v>
      </c>
      <c r="O513" s="2" t="str">
        <f aca="false">IF(L513&lt;&gt;"","observed",IF(M513&lt;&gt;"","derived from date","median (fallback)"))</f>
        <v>observed</v>
      </c>
      <c r="P513" s="4" t="n">
        <f aca="false">Clean!M513</f>
        <v>13360.37</v>
      </c>
      <c r="Q513" s="4" t="n">
        <f aca="false">IF(P513="",Strategies!$B$9,P513)</f>
        <v>13360.37</v>
      </c>
      <c r="R513" s="3" t="n">
        <f aca="false">IF(P513="",1,0)</f>
        <v>0</v>
      </c>
      <c r="S513" s="3" t="n">
        <f aca="false">Clean!U513</f>
        <v>670</v>
      </c>
      <c r="T513" s="3" t="n">
        <f aca="false">IF(S513="",Strategies!$B$10,S513)</f>
        <v>670</v>
      </c>
      <c r="U513" s="2" t="str">
        <f aca="false">Clean!J513</f>
        <v>Online Banking</v>
      </c>
      <c r="V513" s="2" t="str">
        <f aca="false">IF(U513="",Strategies!$B$11,U513)</f>
        <v>Online Banking</v>
      </c>
      <c r="W513" s="2" t="str">
        <f aca="false">IF(U513="","Unknown",U513)</f>
        <v>Online Banking</v>
      </c>
      <c r="X513" s="4" t="n">
        <f aca="false">Clean!Q513</f>
        <v>3500</v>
      </c>
      <c r="Y513" s="4" t="n">
        <f aca="false">Clean!R513</f>
        <v>581.36</v>
      </c>
      <c r="Z513" s="4" t="n">
        <f aca="false">IF(X513="",IF(Y513="",0,""),X513)</f>
        <v>3500</v>
      </c>
      <c r="AA513" s="4" t="n">
        <f aca="false">IF(Y513="",IF(X513="",0,IF(X513=0,0,ROUND(X513*Strategies!$B$12,2))),Y513)</f>
        <v>581.36</v>
      </c>
      <c r="AB513" s="2" t="str">
        <f aca="false">IF(AND(X513="",Y513=""),"no card (structural)",IF(X513="","limit missing – verify",IF(Y513="","spend imputed by ratio","complete")))</f>
        <v>complete</v>
      </c>
      <c r="AC513" s="4" t="str">
        <f aca="false">Clean!S513</f>
        <v/>
      </c>
      <c r="AD513" s="4" t="str">
        <f aca="false">Clean!T513</f>
        <v/>
      </c>
      <c r="AE513" s="4" t="n">
        <f aca="false">IF(AC513="",IF(AD513="",0,""),AC513)</f>
        <v>0</v>
      </c>
      <c r="AF513" s="4" t="n">
        <f aca="false">IF(AD513="",IF(AC513="",0,IF(AC513=0,0,ROUND(AC513*Strategies!$B$13,0))),AD513)</f>
        <v>0</v>
      </c>
      <c r="AG513" s="3" t="n">
        <f aca="false">Clean!V513</f>
        <v>0</v>
      </c>
      <c r="AH513" s="3" t="n">
        <f aca="false">IF(AG513="",0,AG513)</f>
        <v>0</v>
      </c>
      <c r="AI513" s="3" t="n">
        <f aca="false">IF(AG513="",1,0)</f>
        <v>0</v>
      </c>
      <c r="AJ513" s="3" t="n">
        <f aca="false">Missing_Matrix!W513</f>
        <v>3</v>
      </c>
      <c r="AK513" s="2" t="str">
        <f aca="false">IF(AJ513=0,"keep","drop")</f>
        <v>drop</v>
      </c>
      <c r="AL513" s="2" t="str">
        <f aca="false">IF(Missing_Matrix!B513+Missing_Matrix!G513+Missing_Matrix!H513+Missing_Matrix!J513+Missing_Matrix!K513+Missing_Matrix!L513+Missing_Matrix!M513+Missing_Matrix!U513=0,"keep","drop")</f>
        <v>drop</v>
      </c>
    </row>
    <row r="514" customFormat="false" ht="15" hidden="false" customHeight="false" outlineLevel="0" collapsed="false">
      <c r="A514" s="2" t="str">
        <f aca="false">Clean!A514</f>
        <v>CL00513</v>
      </c>
      <c r="B514" s="3" t="n">
        <f aca="false">Clean!B514</f>
        <v>61</v>
      </c>
      <c r="C514" s="3" t="n">
        <f aca="false">IF(B514="",Strategies!$B$5,B514)</f>
        <v>61</v>
      </c>
      <c r="D514" s="3" t="n">
        <f aca="false">IF(B514="",1,0)</f>
        <v>0</v>
      </c>
      <c r="E514" s="2" t="str">
        <f aca="false">Clean!E514</f>
        <v>Unemployed</v>
      </c>
      <c r="F514" s="2" t="str">
        <f aca="false">IF(E514="","Unknown",E514)</f>
        <v>Unemployed</v>
      </c>
      <c r="G514" s="4" t="n">
        <f aca="false">Clean!G514</f>
        <v>2600</v>
      </c>
      <c r="H514" s="4" t="n">
        <f aca="false">IF(G514="",Strategies!$B$7,G514)</f>
        <v>2600</v>
      </c>
      <c r="I514" s="4" t="n">
        <f aca="false">IF(G514="",Strategies!$B$8,G514)</f>
        <v>2600</v>
      </c>
      <c r="J514" s="4" t="n">
        <f aca="false">IF(G514="",IFERROR(VLOOKUP(E514,Strategies!$A$26:$G$35,7,FALSE()),Strategies!$B$8),G514)</f>
        <v>2600</v>
      </c>
      <c r="K514" s="3" t="n">
        <f aca="false">IF(G514="",1,0)</f>
        <v>0</v>
      </c>
      <c r="L514" s="3" t="str">
        <f aca="false">Clean!H514</f>
        <v/>
      </c>
      <c r="M514" s="5" t="n">
        <f aca="false">Clean!I514</f>
        <v>34598</v>
      </c>
      <c r="N514" s="3" t="n">
        <f aca="false">IF(L514="",IF(M514="",Strategies!$B$6,DATEDIF(M514,DATE(2026,9,13),"y")),L514)</f>
        <v>31</v>
      </c>
      <c r="O514" s="2" t="str">
        <f aca="false">IF(L514&lt;&gt;"","observed",IF(M514&lt;&gt;"","derived from date","median (fallback)"))</f>
        <v>derived from date</v>
      </c>
      <c r="P514" s="4" t="n">
        <f aca="false">Clean!M514</f>
        <v>4492.75</v>
      </c>
      <c r="Q514" s="4" t="n">
        <f aca="false">IF(P514="",Strategies!$B$9,P514)</f>
        <v>4492.75</v>
      </c>
      <c r="R514" s="3" t="n">
        <f aca="false">IF(P514="",1,0)</f>
        <v>0</v>
      </c>
      <c r="S514" s="3" t="n">
        <f aca="false">Clean!U514</f>
        <v>546</v>
      </c>
      <c r="T514" s="3" t="n">
        <f aca="false">IF(S514="",Strategies!$B$10,S514)</f>
        <v>546</v>
      </c>
      <c r="U514" s="2" t="str">
        <f aca="false">Clean!J514</f>
        <v>Branch</v>
      </c>
      <c r="V514" s="2" t="str">
        <f aca="false">IF(U514="",Strategies!$B$11,U514)</f>
        <v>Branch</v>
      </c>
      <c r="W514" s="2" t="str">
        <f aca="false">IF(U514="","Unknown",U514)</f>
        <v>Branch</v>
      </c>
      <c r="X514" s="4" t="n">
        <f aca="false">Clean!Q514</f>
        <v>500</v>
      </c>
      <c r="Y514" s="4" t="n">
        <f aca="false">Clean!R514</f>
        <v>12.89</v>
      </c>
      <c r="Z514" s="4" t="n">
        <f aca="false">IF(X514="",IF(Y514="",0,""),X514)</f>
        <v>500</v>
      </c>
      <c r="AA514" s="4" t="n">
        <f aca="false">IF(Y514="",IF(X514="",0,IF(X514=0,0,ROUND(X514*Strategies!$B$12,2))),Y514)</f>
        <v>12.89</v>
      </c>
      <c r="AB514" s="2" t="str">
        <f aca="false">IF(AND(X514="",Y514=""),"no card (structural)",IF(X514="","limit missing – verify",IF(Y514="","spend imputed by ratio","complete")))</f>
        <v>complete</v>
      </c>
      <c r="AC514" s="4" t="n">
        <f aca="false">Clean!S514</f>
        <v>0</v>
      </c>
      <c r="AD514" s="4" t="n">
        <f aca="false">Clean!T514</f>
        <v>0</v>
      </c>
      <c r="AE514" s="4" t="n">
        <f aca="false">IF(AC514="",IF(AD514="",0,""),AC514)</f>
        <v>0</v>
      </c>
      <c r="AF514" s="4" t="n">
        <f aca="false">IF(AD514="",IF(AC514="",0,IF(AC514=0,0,ROUND(AC514*Strategies!$B$13,0))),AD514)</f>
        <v>0</v>
      </c>
      <c r="AG514" s="3" t="n">
        <f aca="false">Clean!V514</f>
        <v>0</v>
      </c>
      <c r="AH514" s="3" t="n">
        <f aca="false">IF(AG514="",0,AG514)</f>
        <v>0</v>
      </c>
      <c r="AI514" s="3" t="n">
        <f aca="false">IF(AG514="",1,0)</f>
        <v>0</v>
      </c>
      <c r="AJ514" s="3" t="n">
        <f aca="false">Missing_Matrix!W514</f>
        <v>2</v>
      </c>
      <c r="AK514" s="2" t="str">
        <f aca="false">IF(AJ514=0,"keep","drop")</f>
        <v>drop</v>
      </c>
      <c r="AL514" s="2" t="str">
        <f aca="false">IF(Missing_Matrix!B514+Missing_Matrix!G514+Missing_Matrix!H514+Missing_Matrix!J514+Missing_Matrix!K514+Missing_Matrix!L514+Missing_Matrix!M514+Missing_Matrix!U514=0,"keep","drop")</f>
        <v>drop</v>
      </c>
    </row>
    <row r="515" customFormat="false" ht="15" hidden="false" customHeight="false" outlineLevel="0" collapsed="false">
      <c r="A515" s="2" t="str">
        <f aca="false">Clean!A515</f>
        <v>CL00514</v>
      </c>
      <c r="B515" s="3" t="n">
        <f aca="false">Clean!B515</f>
        <v>38</v>
      </c>
      <c r="C515" s="3" t="n">
        <f aca="false">IF(B515="",Strategies!$B$5,B515)</f>
        <v>38</v>
      </c>
      <c r="D515" s="3" t="n">
        <f aca="false">IF(B515="",1,0)</f>
        <v>0</v>
      </c>
      <c r="E515" s="2" t="str">
        <f aca="false">Clean!E515</f>
        <v>Self-employed</v>
      </c>
      <c r="F515" s="2" t="str">
        <f aca="false">IF(E515="","Unknown",E515)</f>
        <v>Self-employed</v>
      </c>
      <c r="G515" s="4" t="n">
        <f aca="false">Clean!G515</f>
        <v>54200</v>
      </c>
      <c r="H515" s="4" t="n">
        <f aca="false">IF(G515="",Strategies!$B$7,G515)</f>
        <v>54200</v>
      </c>
      <c r="I515" s="4" t="n">
        <f aca="false">IF(G515="",Strategies!$B$8,G515)</f>
        <v>54200</v>
      </c>
      <c r="J515" s="4" t="n">
        <f aca="false">IF(G515="",IFERROR(VLOOKUP(E515,Strategies!$A$26:$G$35,7,FALSE()),Strategies!$B$8),G515)</f>
        <v>54200</v>
      </c>
      <c r="K515" s="3" t="n">
        <f aca="false">IF(G515="",1,0)</f>
        <v>0</v>
      </c>
      <c r="L515" s="3" t="n">
        <f aca="false">Clean!H515</f>
        <v>4</v>
      </c>
      <c r="M515" s="5" t="n">
        <f aca="false">Clean!I515</f>
        <v>44606</v>
      </c>
      <c r="N515" s="3" t="n">
        <f aca="false">IF(L515="",IF(M515="",Strategies!$B$6,DATEDIF(M515,DATE(2026,9,13),"y")),L515)</f>
        <v>4</v>
      </c>
      <c r="O515" s="2" t="str">
        <f aca="false">IF(L515&lt;&gt;"","observed",IF(M515&lt;&gt;"","derived from date","median (fallback)"))</f>
        <v>observed</v>
      </c>
      <c r="P515" s="4" t="n">
        <f aca="false">Clean!M515</f>
        <v>16016.24</v>
      </c>
      <c r="Q515" s="4" t="n">
        <f aca="false">IF(P515="",Strategies!$B$9,P515)</f>
        <v>16016.24</v>
      </c>
      <c r="R515" s="3" t="n">
        <f aca="false">IF(P515="",1,0)</f>
        <v>0</v>
      </c>
      <c r="S515" s="3" t="n">
        <f aca="false">Clean!U515</f>
        <v>723</v>
      </c>
      <c r="T515" s="3" t="n">
        <f aca="false">IF(S515="",Strategies!$B$10,S515)</f>
        <v>723</v>
      </c>
      <c r="U515" s="2" t="str">
        <f aca="false">Clean!J515</f>
        <v>Online Banking</v>
      </c>
      <c r="V515" s="2" t="str">
        <f aca="false">IF(U515="",Strategies!$B$11,U515)</f>
        <v>Online Banking</v>
      </c>
      <c r="W515" s="2" t="str">
        <f aca="false">IF(U515="","Unknown",U515)</f>
        <v>Online Banking</v>
      </c>
      <c r="X515" s="4" t="n">
        <f aca="false">Clean!Q515</f>
        <v>8500</v>
      </c>
      <c r="Y515" s="4" t="n">
        <f aca="false">Clean!R515</f>
        <v>2151.29</v>
      </c>
      <c r="Z515" s="4" t="n">
        <f aca="false">IF(X515="",IF(Y515="",0,""),X515)</f>
        <v>8500</v>
      </c>
      <c r="AA515" s="4" t="n">
        <f aca="false">IF(Y515="",IF(X515="",0,IF(X515=0,0,ROUND(X515*Strategies!$B$12,2))),Y515)</f>
        <v>2151.29</v>
      </c>
      <c r="AB515" s="2" t="str">
        <f aca="false">IF(AND(X515="",Y515=""),"no card (structural)",IF(X515="","limit missing – verify",IF(Y515="","spend imputed by ratio","complete")))</f>
        <v>complete</v>
      </c>
      <c r="AC515" s="4" t="n">
        <f aca="false">Clean!S515</f>
        <v>205000</v>
      </c>
      <c r="AD515" s="4" t="n">
        <f aca="false">Clean!T515</f>
        <v>1474</v>
      </c>
      <c r="AE515" s="4" t="n">
        <f aca="false">IF(AC515="",IF(AD515="",0,""),AC515)</f>
        <v>205000</v>
      </c>
      <c r="AF515" s="4" t="n">
        <f aca="false">IF(AD515="",IF(AC515="",0,IF(AC515=0,0,ROUND(AC515*Strategies!$B$13,0))),AD515)</f>
        <v>1474</v>
      </c>
      <c r="AG515" s="3" t="n">
        <f aca="false">Clean!V515</f>
        <v>0</v>
      </c>
      <c r="AH515" s="3" t="n">
        <f aca="false">IF(AG515="",0,AG515)</f>
        <v>0</v>
      </c>
      <c r="AI515" s="3" t="n">
        <f aca="false">IF(AG515="",1,0)</f>
        <v>0</v>
      </c>
      <c r="AJ515" s="3" t="n">
        <f aca="false">Missing_Matrix!W515</f>
        <v>0</v>
      </c>
      <c r="AK515" s="2" t="str">
        <f aca="false">IF(AJ515=0,"keep","drop")</f>
        <v>keep</v>
      </c>
      <c r="AL515" s="2" t="str">
        <f aca="false">IF(Missing_Matrix!B515+Missing_Matrix!G515+Missing_Matrix!H515+Missing_Matrix!J515+Missing_Matrix!K515+Missing_Matrix!L515+Missing_Matrix!M515+Missing_Matrix!U515=0,"keep","drop")</f>
        <v>keep</v>
      </c>
    </row>
    <row r="516" customFormat="false" ht="15" hidden="false" customHeight="false" outlineLevel="0" collapsed="false">
      <c r="A516" s="2" t="str">
        <f aca="false">Clean!A516</f>
        <v>CL00515</v>
      </c>
      <c r="B516" s="3" t="n">
        <f aca="false">Clean!B516</f>
        <v>40</v>
      </c>
      <c r="C516" s="3" t="n">
        <f aca="false">IF(B516="",Strategies!$B$5,B516)</f>
        <v>40</v>
      </c>
      <c r="D516" s="3" t="n">
        <f aca="false">IF(B516="",1,0)</f>
        <v>0</v>
      </c>
      <c r="E516" s="2" t="str">
        <f aca="false">Clean!E516</f>
        <v>Teacher</v>
      </c>
      <c r="F516" s="2" t="str">
        <f aca="false">IF(E516="","Unknown",E516)</f>
        <v>Teacher</v>
      </c>
      <c r="G516" s="4" t="n">
        <f aca="false">Clean!G516</f>
        <v>27100</v>
      </c>
      <c r="H516" s="4" t="n">
        <f aca="false">IF(G516="",Strategies!$B$7,G516)</f>
        <v>27100</v>
      </c>
      <c r="I516" s="4" t="n">
        <f aca="false">IF(G516="",Strategies!$B$8,G516)</f>
        <v>27100</v>
      </c>
      <c r="J516" s="4" t="n">
        <f aca="false">IF(G516="",IFERROR(VLOOKUP(E516,Strategies!$A$26:$G$35,7,FALSE()),Strategies!$B$8),G516)</f>
        <v>27100</v>
      </c>
      <c r="K516" s="3" t="n">
        <f aca="false">IF(G516="",1,0)</f>
        <v>0</v>
      </c>
      <c r="L516" s="3" t="n">
        <f aca="false">Clean!H516</f>
        <v>2</v>
      </c>
      <c r="M516" s="5" t="n">
        <f aca="false">Clean!I516</f>
        <v>45265</v>
      </c>
      <c r="N516" s="3" t="n">
        <f aca="false">IF(L516="",IF(M516="",Strategies!$B$6,DATEDIF(M516,DATE(2026,9,13),"y")),L516)</f>
        <v>2</v>
      </c>
      <c r="O516" s="2" t="str">
        <f aca="false">IF(L516&lt;&gt;"","observed",IF(M516&lt;&gt;"","derived from date","median (fallback)"))</f>
        <v>observed</v>
      </c>
      <c r="P516" s="4" t="n">
        <f aca="false">Clean!M516</f>
        <v>7983.95</v>
      </c>
      <c r="Q516" s="4" t="n">
        <f aca="false">IF(P516="",Strategies!$B$9,P516)</f>
        <v>7983.95</v>
      </c>
      <c r="R516" s="3" t="n">
        <f aca="false">IF(P516="",1,0)</f>
        <v>0</v>
      </c>
      <c r="S516" s="3" t="n">
        <f aca="false">Clean!U516</f>
        <v>723</v>
      </c>
      <c r="T516" s="3" t="n">
        <f aca="false">IF(S516="",Strategies!$B$10,S516)</f>
        <v>723</v>
      </c>
      <c r="U516" s="2" t="str">
        <f aca="false">Clean!J516</f>
        <v>App</v>
      </c>
      <c r="V516" s="2" t="str">
        <f aca="false">IF(U516="",Strategies!$B$11,U516)</f>
        <v>App</v>
      </c>
      <c r="W516" s="2" t="str">
        <f aca="false">IF(U516="","Unknown",U516)</f>
        <v>App</v>
      </c>
      <c r="X516" s="4" t="n">
        <f aca="false">Clean!Q516</f>
        <v>3000</v>
      </c>
      <c r="Y516" s="4" t="n">
        <f aca="false">Clean!R516</f>
        <v>377.87</v>
      </c>
      <c r="Z516" s="4" t="n">
        <f aca="false">IF(X516="",IF(Y516="",0,""),X516)</f>
        <v>3000</v>
      </c>
      <c r="AA516" s="4" t="n">
        <f aca="false">IF(Y516="",IF(X516="",0,IF(X516=0,0,ROUND(X516*Strategies!$B$12,2))),Y516)</f>
        <v>377.87</v>
      </c>
      <c r="AB516" s="2" t="str">
        <f aca="false">IF(AND(X516="",Y516=""),"no card (structural)",IF(X516="","limit missing – verify",IF(Y516="","spend imputed by ratio","complete")))</f>
        <v>complete</v>
      </c>
      <c r="AC516" s="4" t="n">
        <f aca="false">Clean!S516</f>
        <v>66000</v>
      </c>
      <c r="AD516" s="4" t="n">
        <f aca="false">Clean!T516</f>
        <v>303</v>
      </c>
      <c r="AE516" s="4" t="n">
        <f aca="false">IF(AC516="",IF(AD516="",0,""),AC516)</f>
        <v>66000</v>
      </c>
      <c r="AF516" s="4" t="n">
        <f aca="false">IF(AD516="",IF(AC516="",0,IF(AC516=0,0,ROUND(AC516*Strategies!$B$13,0))),AD516)</f>
        <v>303</v>
      </c>
      <c r="AG516" s="3" t="n">
        <f aca="false">Clean!V516</f>
        <v>0</v>
      </c>
      <c r="AH516" s="3" t="n">
        <f aca="false">IF(AG516="",0,AG516)</f>
        <v>0</v>
      </c>
      <c r="AI516" s="3" t="n">
        <f aca="false">IF(AG516="",1,0)</f>
        <v>0</v>
      </c>
      <c r="AJ516" s="3" t="n">
        <f aca="false">Missing_Matrix!W516</f>
        <v>0</v>
      </c>
      <c r="AK516" s="2" t="str">
        <f aca="false">IF(AJ516=0,"keep","drop")</f>
        <v>keep</v>
      </c>
      <c r="AL516" s="2" t="str">
        <f aca="false">IF(Missing_Matrix!B516+Missing_Matrix!G516+Missing_Matrix!H516+Missing_Matrix!J516+Missing_Matrix!K516+Missing_Matrix!L516+Missing_Matrix!M516+Missing_Matrix!U516=0,"keep","drop")</f>
        <v>keep</v>
      </c>
    </row>
    <row r="517" customFormat="false" ht="15" hidden="false" customHeight="false" outlineLevel="0" collapsed="false">
      <c r="A517" s="2" t="str">
        <f aca="false">Clean!A517</f>
        <v>CL00516</v>
      </c>
      <c r="B517" s="3" t="n">
        <f aca="false">Clean!B517</f>
        <v>33</v>
      </c>
      <c r="C517" s="3" t="n">
        <f aca="false">IF(B517="",Strategies!$B$5,B517)</f>
        <v>33</v>
      </c>
      <c r="D517" s="3" t="n">
        <f aca="false">IF(B517="",1,0)</f>
        <v>0</v>
      </c>
      <c r="E517" s="2" t="str">
        <f aca="false">Clean!E517</f>
        <v>Teacher</v>
      </c>
      <c r="F517" s="2" t="str">
        <f aca="false">IF(E517="","Unknown",E517)</f>
        <v>Teacher</v>
      </c>
      <c r="G517" s="4" t="n">
        <f aca="false">Clean!G517</f>
        <v>49200</v>
      </c>
      <c r="H517" s="4" t="n">
        <f aca="false">IF(G517="",Strategies!$B$7,G517)</f>
        <v>49200</v>
      </c>
      <c r="I517" s="4" t="n">
        <f aca="false">IF(G517="",Strategies!$B$8,G517)</f>
        <v>49200</v>
      </c>
      <c r="J517" s="4" t="n">
        <f aca="false">IF(G517="",IFERROR(VLOOKUP(E517,Strategies!$A$26:$G$35,7,FALSE()),Strategies!$B$8),G517)</f>
        <v>49200</v>
      </c>
      <c r="K517" s="3" t="n">
        <f aca="false">IF(G517="",1,0)</f>
        <v>0</v>
      </c>
      <c r="L517" s="3" t="n">
        <f aca="false">Clean!H517</f>
        <v>10</v>
      </c>
      <c r="M517" s="5" t="n">
        <f aca="false">Clean!I517</f>
        <v>42622</v>
      </c>
      <c r="N517" s="3" t="n">
        <f aca="false">IF(L517="",IF(M517="",Strategies!$B$6,DATEDIF(M517,DATE(2026,9,13),"y")),L517)</f>
        <v>10</v>
      </c>
      <c r="O517" s="2" t="str">
        <f aca="false">IF(L517&lt;&gt;"","observed",IF(M517&lt;&gt;"","derived from date","median (fallback)"))</f>
        <v>observed</v>
      </c>
      <c r="P517" s="4" t="n">
        <f aca="false">Clean!M517</f>
        <v>63951.64</v>
      </c>
      <c r="Q517" s="4" t="n">
        <f aca="false">IF(P517="",Strategies!$B$9,P517)</f>
        <v>63951.64</v>
      </c>
      <c r="R517" s="3" t="n">
        <f aca="false">IF(P517="",1,0)</f>
        <v>0</v>
      </c>
      <c r="S517" s="3" t="n">
        <f aca="false">Clean!U517</f>
        <v>638</v>
      </c>
      <c r="T517" s="3" t="n">
        <f aca="false">IF(S517="",Strategies!$B$10,S517)</f>
        <v>638</v>
      </c>
      <c r="U517" s="2" t="str">
        <f aca="false">Clean!J517</f>
        <v>App</v>
      </c>
      <c r="V517" s="2" t="str">
        <f aca="false">IF(U517="",Strategies!$B$11,U517)</f>
        <v>App</v>
      </c>
      <c r="W517" s="2" t="str">
        <f aca="false">IF(U517="","Unknown",U517)</f>
        <v>App</v>
      </c>
      <c r="X517" s="4" t="n">
        <f aca="false">Clean!Q517</f>
        <v>12500</v>
      </c>
      <c r="Y517" s="4" t="n">
        <f aca="false">Clean!R517</f>
        <v>4144.46</v>
      </c>
      <c r="Z517" s="4" t="n">
        <f aca="false">IF(X517="",IF(Y517="",0,""),X517)</f>
        <v>12500</v>
      </c>
      <c r="AA517" s="4" t="n">
        <f aca="false">IF(Y517="",IF(X517="",0,IF(X517=0,0,ROUND(X517*Strategies!$B$12,2))),Y517)</f>
        <v>4144.46</v>
      </c>
      <c r="AB517" s="2" t="str">
        <f aca="false">IF(AND(X517="",Y517=""),"no card (structural)",IF(X517="","limit missing – verify",IF(Y517="","spend imputed by ratio","complete")))</f>
        <v>complete</v>
      </c>
      <c r="AC517" s="4" t="n">
        <f aca="false">Clean!S517</f>
        <v>0</v>
      </c>
      <c r="AD517" s="4" t="n">
        <f aca="false">Clean!T517</f>
        <v>0</v>
      </c>
      <c r="AE517" s="4" t="n">
        <f aca="false">IF(AC517="",IF(AD517="",0,""),AC517)</f>
        <v>0</v>
      </c>
      <c r="AF517" s="4" t="n">
        <f aca="false">IF(AD517="",IF(AC517="",0,IF(AC517=0,0,ROUND(AC517*Strategies!$B$13,0))),AD517)</f>
        <v>0</v>
      </c>
      <c r="AG517" s="3" t="str">
        <f aca="false">Clean!V517</f>
        <v/>
      </c>
      <c r="AH517" s="3" t="n">
        <f aca="false">IF(AG517="",0,AG517)</f>
        <v>0</v>
      </c>
      <c r="AI517" s="3" t="n">
        <f aca="false">IF(AG517="",1,0)</f>
        <v>1</v>
      </c>
      <c r="AJ517" s="3" t="n">
        <f aca="false">Missing_Matrix!W517</f>
        <v>1</v>
      </c>
      <c r="AK517" s="2" t="str">
        <f aca="false">IF(AJ517=0,"keep","drop")</f>
        <v>drop</v>
      </c>
      <c r="AL517" s="2" t="str">
        <f aca="false">IF(Missing_Matrix!B517+Missing_Matrix!G517+Missing_Matrix!H517+Missing_Matrix!J517+Missing_Matrix!K517+Missing_Matrix!L517+Missing_Matrix!M517+Missing_Matrix!U517=0,"keep","drop")</f>
        <v>keep</v>
      </c>
    </row>
    <row r="518" customFormat="false" ht="15" hidden="false" customHeight="false" outlineLevel="0" collapsed="false">
      <c r="A518" s="2" t="str">
        <f aca="false">Clean!A518</f>
        <v>CL00517</v>
      </c>
      <c r="B518" s="3" t="n">
        <f aca="false">Clean!B518</f>
        <v>51</v>
      </c>
      <c r="C518" s="3" t="n">
        <f aca="false">IF(B518="",Strategies!$B$5,B518)</f>
        <v>51</v>
      </c>
      <c r="D518" s="3" t="n">
        <f aca="false">IF(B518="",1,0)</f>
        <v>0</v>
      </c>
      <c r="E518" s="2" t="str">
        <f aca="false">Clean!E518</f>
        <v>Unemployed</v>
      </c>
      <c r="F518" s="2" t="str">
        <f aca="false">IF(E518="","Unknown",E518)</f>
        <v>Unemployed</v>
      </c>
      <c r="G518" s="4" t="n">
        <f aca="false">Clean!G518</f>
        <v>4500</v>
      </c>
      <c r="H518" s="4" t="n">
        <f aca="false">IF(G518="",Strategies!$B$7,G518)</f>
        <v>4500</v>
      </c>
      <c r="I518" s="4" t="n">
        <f aca="false">IF(G518="",Strategies!$B$8,G518)</f>
        <v>4500</v>
      </c>
      <c r="J518" s="4" t="n">
        <f aca="false">IF(G518="",IFERROR(VLOOKUP(E518,Strategies!$A$26:$G$35,7,FALSE()),Strategies!$B$8),G518)</f>
        <v>4500</v>
      </c>
      <c r="K518" s="3" t="n">
        <f aca="false">IF(G518="",1,0)</f>
        <v>0</v>
      </c>
      <c r="L518" s="3" t="str">
        <f aca="false">Clean!H518</f>
        <v/>
      </c>
      <c r="M518" s="5" t="str">
        <f aca="false">Clean!I518</f>
        <v/>
      </c>
      <c r="N518" s="3" t="n">
        <f aca="false">IF(L518="",IF(M518="",Strategies!$B$6,DATEDIF(M518,DATE(2026,9,13),"y")),L518)</f>
        <v>9</v>
      </c>
      <c r="O518" s="2" t="str">
        <f aca="false">IF(L518&lt;&gt;"","observed",IF(M518&lt;&gt;"","derived from date","median (fallback)"))</f>
        <v>median (fallback)</v>
      </c>
      <c r="P518" s="4" t="n">
        <f aca="false">Clean!M518</f>
        <v>3339.59</v>
      </c>
      <c r="Q518" s="4" t="n">
        <f aca="false">IF(P518="",Strategies!$B$9,P518)</f>
        <v>3339.59</v>
      </c>
      <c r="R518" s="3" t="n">
        <f aca="false">IF(P518="",1,0)</f>
        <v>0</v>
      </c>
      <c r="S518" s="3" t="n">
        <f aca="false">Clean!U518</f>
        <v>594</v>
      </c>
      <c r="T518" s="3" t="n">
        <f aca="false">IF(S518="",Strategies!$B$10,S518)</f>
        <v>594</v>
      </c>
      <c r="U518" s="2" t="str">
        <f aca="false">Clean!J518</f>
        <v>Branch</v>
      </c>
      <c r="V518" s="2" t="str">
        <f aca="false">IF(U518="",Strategies!$B$11,U518)</f>
        <v>Branch</v>
      </c>
      <c r="W518" s="2" t="str">
        <f aca="false">IF(U518="","Unknown",U518)</f>
        <v>Branch</v>
      </c>
      <c r="X518" s="4" t="n">
        <f aca="false">Clean!Q518</f>
        <v>1000</v>
      </c>
      <c r="Y518" s="4" t="n">
        <f aca="false">Clean!R518</f>
        <v>254.66</v>
      </c>
      <c r="Z518" s="4" t="n">
        <f aca="false">IF(X518="",IF(Y518="",0,""),X518)</f>
        <v>1000</v>
      </c>
      <c r="AA518" s="4" t="n">
        <f aca="false">IF(Y518="",IF(X518="",0,IF(X518=0,0,ROUND(X518*Strategies!$B$12,2))),Y518)</f>
        <v>254.66</v>
      </c>
      <c r="AB518" s="2" t="str">
        <f aca="false">IF(AND(X518="",Y518=""),"no card (structural)",IF(X518="","limit missing – verify",IF(Y518="","spend imputed by ratio","complete")))</f>
        <v>complete</v>
      </c>
      <c r="AC518" s="4" t="n">
        <f aca="false">Clean!S518</f>
        <v>0</v>
      </c>
      <c r="AD518" s="4" t="n">
        <f aca="false">Clean!T518</f>
        <v>0</v>
      </c>
      <c r="AE518" s="4" t="n">
        <f aca="false">IF(AC518="",IF(AD518="",0,""),AC518)</f>
        <v>0</v>
      </c>
      <c r="AF518" s="4" t="n">
        <f aca="false">IF(AD518="",IF(AC518="",0,IF(AC518=0,0,ROUND(AC518*Strategies!$B$13,0))),AD518)</f>
        <v>0</v>
      </c>
      <c r="AG518" s="3" t="str">
        <f aca="false">Clean!V518</f>
        <v/>
      </c>
      <c r="AH518" s="3" t="n">
        <f aca="false">IF(AG518="",0,AG518)</f>
        <v>0</v>
      </c>
      <c r="AI518" s="3" t="n">
        <f aca="false">IF(AG518="",1,0)</f>
        <v>1</v>
      </c>
      <c r="AJ518" s="3" t="n">
        <f aca="false">Missing_Matrix!W518</f>
        <v>3</v>
      </c>
      <c r="AK518" s="2" t="str">
        <f aca="false">IF(AJ518=0,"keep","drop")</f>
        <v>drop</v>
      </c>
      <c r="AL518" s="2" t="str">
        <f aca="false">IF(Missing_Matrix!B518+Missing_Matrix!G518+Missing_Matrix!H518+Missing_Matrix!J518+Missing_Matrix!K518+Missing_Matrix!L518+Missing_Matrix!M518+Missing_Matrix!U518=0,"keep","drop")</f>
        <v>drop</v>
      </c>
    </row>
    <row r="519" customFormat="false" ht="15" hidden="false" customHeight="false" outlineLevel="0" collapsed="false">
      <c r="A519" s="2" t="str">
        <f aca="false">Clean!A519</f>
        <v>CL00518</v>
      </c>
      <c r="B519" s="3" t="n">
        <f aca="false">Clean!B519</f>
        <v>40</v>
      </c>
      <c r="C519" s="3" t="n">
        <f aca="false">IF(B519="",Strategies!$B$5,B519)</f>
        <v>40</v>
      </c>
      <c r="D519" s="3" t="n">
        <f aca="false">IF(B519="",1,0)</f>
        <v>0</v>
      </c>
      <c r="E519" s="2" t="str">
        <f aca="false">Clean!E519</f>
        <v>Manual worker</v>
      </c>
      <c r="F519" s="2" t="str">
        <f aca="false">IF(E519="","Unknown",E519)</f>
        <v>Manual worker</v>
      </c>
      <c r="G519" s="4" t="n">
        <f aca="false">Clean!G519</f>
        <v>16400</v>
      </c>
      <c r="H519" s="4" t="n">
        <f aca="false">IF(G519="",Strategies!$B$7,G519)</f>
        <v>16400</v>
      </c>
      <c r="I519" s="4" t="n">
        <f aca="false">IF(G519="",Strategies!$B$8,G519)</f>
        <v>16400</v>
      </c>
      <c r="J519" s="4" t="n">
        <f aca="false">IF(G519="",IFERROR(VLOOKUP(E519,Strategies!$A$26:$G$35,7,FALSE()),Strategies!$B$8),G519)</f>
        <v>16400</v>
      </c>
      <c r="K519" s="3" t="n">
        <f aca="false">IF(G519="",1,0)</f>
        <v>0</v>
      </c>
      <c r="L519" s="3" t="n">
        <f aca="false">Clean!H519</f>
        <v>9</v>
      </c>
      <c r="M519" s="5" t="n">
        <f aca="false">Clean!I519</f>
        <v>42634</v>
      </c>
      <c r="N519" s="3" t="n">
        <f aca="false">IF(L519="",IF(M519="",Strategies!$B$6,DATEDIF(M519,DATE(2026,9,13),"y")),L519)</f>
        <v>9</v>
      </c>
      <c r="O519" s="2" t="str">
        <f aca="false">IF(L519&lt;&gt;"","observed",IF(M519&lt;&gt;"","derived from date","median (fallback)"))</f>
        <v>observed</v>
      </c>
      <c r="P519" s="4" t="n">
        <f aca="false">Clean!M519</f>
        <v>21265.82</v>
      </c>
      <c r="Q519" s="4" t="n">
        <f aca="false">IF(P519="",Strategies!$B$9,P519)</f>
        <v>21265.82</v>
      </c>
      <c r="R519" s="3" t="n">
        <f aca="false">IF(P519="",1,0)</f>
        <v>0</v>
      </c>
      <c r="S519" s="3" t="n">
        <f aca="false">Clean!U519</f>
        <v>510</v>
      </c>
      <c r="T519" s="3" t="n">
        <f aca="false">IF(S519="",Strategies!$B$10,S519)</f>
        <v>510</v>
      </c>
      <c r="U519" s="2" t="str">
        <f aca="false">Clean!J519</f>
        <v>App</v>
      </c>
      <c r="V519" s="2" t="str">
        <f aca="false">IF(U519="",Strategies!$B$11,U519)</f>
        <v>App</v>
      </c>
      <c r="W519" s="2" t="str">
        <f aca="false">IF(U519="","Unknown",U519)</f>
        <v>App</v>
      </c>
      <c r="X519" s="4" t="n">
        <f aca="false">Clean!Q519</f>
        <v>3000</v>
      </c>
      <c r="Y519" s="4" t="n">
        <f aca="false">Clean!R519</f>
        <v>589.56</v>
      </c>
      <c r="Z519" s="4" t="n">
        <f aca="false">IF(X519="",IF(Y519="",0,""),X519)</f>
        <v>3000</v>
      </c>
      <c r="AA519" s="4" t="n">
        <f aca="false">IF(Y519="",IF(X519="",0,IF(X519=0,0,ROUND(X519*Strategies!$B$12,2))),Y519)</f>
        <v>589.56</v>
      </c>
      <c r="AB519" s="2" t="str">
        <f aca="false">IF(AND(X519="",Y519=""),"no card (structural)",IF(X519="","limit missing – verify",IF(Y519="","spend imputed by ratio","complete")))</f>
        <v>complete</v>
      </c>
      <c r="AC519" s="4" t="n">
        <f aca="false">Clean!S519</f>
        <v>45000</v>
      </c>
      <c r="AD519" s="4" t="n">
        <f aca="false">Clean!T519</f>
        <v>286</v>
      </c>
      <c r="AE519" s="4" t="n">
        <f aca="false">IF(AC519="",IF(AD519="",0,""),AC519)</f>
        <v>45000</v>
      </c>
      <c r="AF519" s="4" t="n">
        <f aca="false">IF(AD519="",IF(AC519="",0,IF(AC519=0,0,ROUND(AC519*Strategies!$B$13,0))),AD519)</f>
        <v>286</v>
      </c>
      <c r="AG519" s="3" t="n">
        <f aca="false">Clean!V519</f>
        <v>1</v>
      </c>
      <c r="AH519" s="3" t="n">
        <f aca="false">IF(AG519="",0,AG519)</f>
        <v>1</v>
      </c>
      <c r="AI519" s="3" t="n">
        <f aca="false">IF(AG519="",1,0)</f>
        <v>0</v>
      </c>
      <c r="AJ519" s="3" t="n">
        <f aca="false">Missing_Matrix!W519</f>
        <v>0</v>
      </c>
      <c r="AK519" s="2" t="str">
        <f aca="false">IF(AJ519=0,"keep","drop")</f>
        <v>keep</v>
      </c>
      <c r="AL519" s="2" t="str">
        <f aca="false">IF(Missing_Matrix!B519+Missing_Matrix!G519+Missing_Matrix!H519+Missing_Matrix!J519+Missing_Matrix!K519+Missing_Matrix!L519+Missing_Matrix!M519+Missing_Matrix!U519=0,"keep","drop")</f>
        <v>keep</v>
      </c>
    </row>
    <row r="520" customFormat="false" ht="15" hidden="false" customHeight="false" outlineLevel="0" collapsed="false">
      <c r="A520" s="2" t="str">
        <f aca="false">Clean!A520</f>
        <v>CL00519</v>
      </c>
      <c r="B520" s="3" t="n">
        <f aca="false">Clean!B520</f>
        <v>59</v>
      </c>
      <c r="C520" s="3" t="n">
        <f aca="false">IF(B520="",Strategies!$B$5,B520)</f>
        <v>59</v>
      </c>
      <c r="D520" s="3" t="n">
        <f aca="false">IF(B520="",1,0)</f>
        <v>0</v>
      </c>
      <c r="E520" s="2" t="str">
        <f aca="false">Clean!E520</f>
        <v>Teacher</v>
      </c>
      <c r="F520" s="2" t="str">
        <f aca="false">IF(E520="","Unknown",E520)</f>
        <v>Teacher</v>
      </c>
      <c r="G520" s="4" t="n">
        <f aca="false">Clean!G520</f>
        <v>24600</v>
      </c>
      <c r="H520" s="4" t="n">
        <f aca="false">IF(G520="",Strategies!$B$7,G520)</f>
        <v>24600</v>
      </c>
      <c r="I520" s="4" t="n">
        <f aca="false">IF(G520="",Strategies!$B$8,G520)</f>
        <v>24600</v>
      </c>
      <c r="J520" s="4" t="n">
        <f aca="false">IF(G520="",IFERROR(VLOOKUP(E520,Strategies!$A$26:$G$35,7,FALSE()),Strategies!$B$8),G520)</f>
        <v>24600</v>
      </c>
      <c r="K520" s="3" t="n">
        <f aca="false">IF(G520="",1,0)</f>
        <v>0</v>
      </c>
      <c r="L520" s="3" t="n">
        <f aca="false">Clean!H520</f>
        <v>26</v>
      </c>
      <c r="M520" s="5" t="n">
        <f aca="false">Clean!I520</f>
        <v>36603</v>
      </c>
      <c r="N520" s="3" t="n">
        <f aca="false">IF(L520="",IF(M520="",Strategies!$B$6,DATEDIF(M520,DATE(2026,9,13),"y")),L520)</f>
        <v>26</v>
      </c>
      <c r="O520" s="2" t="str">
        <f aca="false">IF(L520&lt;&gt;"","observed",IF(M520&lt;&gt;"","derived from date","median (fallback)"))</f>
        <v>observed</v>
      </c>
      <c r="P520" s="4" t="str">
        <f aca="false">Clean!M520</f>
        <v/>
      </c>
      <c r="Q520" s="4" t="n">
        <f aca="false">IF(P520="",Strategies!$B$9,P520)</f>
        <v>10652.68</v>
      </c>
      <c r="R520" s="3" t="n">
        <f aca="false">IF(P520="",1,0)</f>
        <v>1</v>
      </c>
      <c r="S520" s="3" t="n">
        <f aca="false">Clean!U520</f>
        <v>689</v>
      </c>
      <c r="T520" s="3" t="n">
        <f aca="false">IF(S520="",Strategies!$B$10,S520)</f>
        <v>689</v>
      </c>
      <c r="U520" s="2" t="str">
        <f aca="false">Clean!J520</f>
        <v>Branch</v>
      </c>
      <c r="V520" s="2" t="str">
        <f aca="false">IF(U520="",Strategies!$B$11,U520)</f>
        <v>Branch</v>
      </c>
      <c r="W520" s="2" t="str">
        <f aca="false">IF(U520="","Unknown",U520)</f>
        <v>Branch</v>
      </c>
      <c r="X520" s="4" t="n">
        <f aca="false">Clean!Q520</f>
        <v>5000</v>
      </c>
      <c r="Y520" s="4" t="n">
        <f aca="false">Clean!R520</f>
        <v>156.59</v>
      </c>
      <c r="Z520" s="4" t="n">
        <f aca="false">IF(X520="",IF(Y520="",0,""),X520)</f>
        <v>5000</v>
      </c>
      <c r="AA520" s="4" t="n">
        <f aca="false">IF(Y520="",IF(X520="",0,IF(X520=0,0,ROUND(X520*Strategies!$B$12,2))),Y520)</f>
        <v>156.59</v>
      </c>
      <c r="AB520" s="2" t="str">
        <f aca="false">IF(AND(X520="",Y520=""),"no card (structural)",IF(X520="","limit missing – verify",IF(Y520="","spend imputed by ratio","complete")))</f>
        <v>complete</v>
      </c>
      <c r="AC520" s="4" t="n">
        <f aca="false">Clean!S520</f>
        <v>101000</v>
      </c>
      <c r="AD520" s="4" t="n">
        <f aca="false">Clean!T520</f>
        <v>738</v>
      </c>
      <c r="AE520" s="4" t="n">
        <f aca="false">IF(AC520="",IF(AD520="",0,""),AC520)</f>
        <v>101000</v>
      </c>
      <c r="AF520" s="4" t="n">
        <f aca="false">IF(AD520="",IF(AC520="",0,IF(AC520=0,0,ROUND(AC520*Strategies!$B$13,0))),AD520)</f>
        <v>738</v>
      </c>
      <c r="AG520" s="3" t="n">
        <f aca="false">Clean!V520</f>
        <v>1</v>
      </c>
      <c r="AH520" s="3" t="n">
        <f aca="false">IF(AG520="",0,AG520)</f>
        <v>1</v>
      </c>
      <c r="AI520" s="3" t="n">
        <f aca="false">IF(AG520="",1,0)</f>
        <v>0</v>
      </c>
      <c r="AJ520" s="3" t="n">
        <f aca="false">Missing_Matrix!W520</f>
        <v>2</v>
      </c>
      <c r="AK520" s="2" t="str">
        <f aca="false">IF(AJ520=0,"keep","drop")</f>
        <v>drop</v>
      </c>
      <c r="AL520" s="2" t="str">
        <f aca="false">IF(Missing_Matrix!B520+Missing_Matrix!G520+Missing_Matrix!H520+Missing_Matrix!J520+Missing_Matrix!K520+Missing_Matrix!L520+Missing_Matrix!M520+Missing_Matrix!U520=0,"keep","drop")</f>
        <v>drop</v>
      </c>
    </row>
    <row r="521" customFormat="false" ht="15" hidden="false" customHeight="false" outlineLevel="0" collapsed="false">
      <c r="A521" s="2" t="str">
        <f aca="false">Clean!A521</f>
        <v>CL00520</v>
      </c>
      <c r="B521" s="3" t="n">
        <f aca="false">Clean!B521</f>
        <v>43</v>
      </c>
      <c r="C521" s="3" t="n">
        <f aca="false">IF(B521="",Strategies!$B$5,B521)</f>
        <v>43</v>
      </c>
      <c r="D521" s="3" t="n">
        <f aca="false">IF(B521="",1,0)</f>
        <v>0</v>
      </c>
      <c r="E521" s="2" t="str">
        <f aca="false">Clean!E521</f>
        <v>Shopkeeper</v>
      </c>
      <c r="F521" s="2" t="str">
        <f aca="false">IF(E521="","Unknown",E521)</f>
        <v>Shopkeeper</v>
      </c>
      <c r="G521" s="4" t="n">
        <f aca="false">Clean!G521</f>
        <v>24800</v>
      </c>
      <c r="H521" s="4" t="n">
        <f aca="false">IF(G521="",Strategies!$B$7,G521)</f>
        <v>24800</v>
      </c>
      <c r="I521" s="4" t="n">
        <f aca="false">IF(G521="",Strategies!$B$8,G521)</f>
        <v>24800</v>
      </c>
      <c r="J521" s="4" t="n">
        <f aca="false">IF(G521="",IFERROR(VLOOKUP(E521,Strategies!$A$26:$G$35,7,FALSE()),Strategies!$B$8),G521)</f>
        <v>24800</v>
      </c>
      <c r="K521" s="3" t="n">
        <f aca="false">IF(G521="",1,0)</f>
        <v>0</v>
      </c>
      <c r="L521" s="3" t="n">
        <f aca="false">Clean!H521</f>
        <v>5</v>
      </c>
      <c r="M521" s="5" t="n">
        <f aca="false">Clean!I521</f>
        <v>44196</v>
      </c>
      <c r="N521" s="3" t="n">
        <f aca="false">IF(L521="",IF(M521="",Strategies!$B$6,DATEDIF(M521,DATE(2026,9,13),"y")),L521)</f>
        <v>5</v>
      </c>
      <c r="O521" s="2" t="str">
        <f aca="false">IF(L521&lt;&gt;"","observed",IF(M521&lt;&gt;"","derived from date","median (fallback)"))</f>
        <v>observed</v>
      </c>
      <c r="P521" s="4" t="n">
        <f aca="false">Clean!M521</f>
        <v>22441.07</v>
      </c>
      <c r="Q521" s="4" t="n">
        <f aca="false">IF(P521="",Strategies!$B$9,P521)</f>
        <v>22441.07</v>
      </c>
      <c r="R521" s="3" t="n">
        <f aca="false">IF(P521="",1,0)</f>
        <v>0</v>
      </c>
      <c r="S521" s="3" t="n">
        <f aca="false">Clean!U521</f>
        <v>605</v>
      </c>
      <c r="T521" s="3" t="n">
        <f aca="false">IF(S521="",Strategies!$B$10,S521)</f>
        <v>605</v>
      </c>
      <c r="U521" s="2" t="str">
        <f aca="false">Clean!J521</f>
        <v>Online Banking</v>
      </c>
      <c r="V521" s="2" t="str">
        <f aca="false">IF(U521="",Strategies!$B$11,U521)</f>
        <v>Online Banking</v>
      </c>
      <c r="W521" s="2" t="str">
        <f aca="false">IF(U521="","Unknown",U521)</f>
        <v>Online Banking</v>
      </c>
      <c r="X521" s="4" t="n">
        <f aca="false">Clean!Q521</f>
        <v>5000</v>
      </c>
      <c r="Y521" s="4" t="n">
        <f aca="false">Clean!R521</f>
        <v>1400.23</v>
      </c>
      <c r="Z521" s="4" t="n">
        <f aca="false">IF(X521="",IF(Y521="",0,""),X521)</f>
        <v>5000</v>
      </c>
      <c r="AA521" s="4" t="n">
        <f aca="false">IF(Y521="",IF(X521="",0,IF(X521=0,0,ROUND(X521*Strategies!$B$12,2))),Y521)</f>
        <v>1400.23</v>
      </c>
      <c r="AB521" s="2" t="str">
        <f aca="false">IF(AND(X521="",Y521=""),"no card (structural)",IF(X521="","limit missing – verify",IF(Y521="","spend imputed by ratio","complete")))</f>
        <v>complete</v>
      </c>
      <c r="AC521" s="4" t="str">
        <f aca="false">Clean!S521</f>
        <v/>
      </c>
      <c r="AD521" s="4" t="str">
        <f aca="false">Clean!T521</f>
        <v/>
      </c>
      <c r="AE521" s="4" t="n">
        <f aca="false">IF(AC521="",IF(AD521="",0,""),AC521)</f>
        <v>0</v>
      </c>
      <c r="AF521" s="4" t="n">
        <f aca="false">IF(AD521="",IF(AC521="",0,IF(AC521=0,0,ROUND(AC521*Strategies!$B$13,0))),AD521)</f>
        <v>0</v>
      </c>
      <c r="AG521" s="3" t="str">
        <f aca="false">Clean!V521</f>
        <v/>
      </c>
      <c r="AH521" s="3" t="n">
        <f aca="false">IF(AG521="",0,AG521)</f>
        <v>0</v>
      </c>
      <c r="AI521" s="3" t="n">
        <f aca="false">IF(AG521="",1,0)</f>
        <v>1</v>
      </c>
      <c r="AJ521" s="3" t="n">
        <f aca="false">Missing_Matrix!W521</f>
        <v>3</v>
      </c>
      <c r="AK521" s="2" t="str">
        <f aca="false">IF(AJ521=0,"keep","drop")</f>
        <v>drop</v>
      </c>
      <c r="AL521" s="2" t="str">
        <f aca="false">IF(Missing_Matrix!B521+Missing_Matrix!G521+Missing_Matrix!H521+Missing_Matrix!J521+Missing_Matrix!K521+Missing_Matrix!L521+Missing_Matrix!M521+Missing_Matrix!U521=0,"keep","drop")</f>
        <v>keep</v>
      </c>
    </row>
    <row r="522" customFormat="false" ht="15" hidden="false" customHeight="false" outlineLevel="0" collapsed="false">
      <c r="A522" s="2" t="str">
        <f aca="false">Clean!A522</f>
        <v>CL00521</v>
      </c>
      <c r="B522" s="3" t="n">
        <f aca="false">Clean!B522</f>
        <v>40</v>
      </c>
      <c r="C522" s="3" t="n">
        <f aca="false">IF(B522="",Strategies!$B$5,B522)</f>
        <v>40</v>
      </c>
      <c r="D522" s="3" t="n">
        <f aca="false">IF(B522="",1,0)</f>
        <v>0</v>
      </c>
      <c r="E522" s="2" t="str">
        <f aca="false">Clean!E522</f>
        <v>Manual worker</v>
      </c>
      <c r="F522" s="2" t="str">
        <f aca="false">IF(E522="","Unknown",E522)</f>
        <v>Manual worker</v>
      </c>
      <c r="G522" s="4" t="n">
        <f aca="false">Clean!G522</f>
        <v>22100</v>
      </c>
      <c r="H522" s="4" t="n">
        <f aca="false">IF(G522="",Strategies!$B$7,G522)</f>
        <v>22100</v>
      </c>
      <c r="I522" s="4" t="n">
        <f aca="false">IF(G522="",Strategies!$B$8,G522)</f>
        <v>22100</v>
      </c>
      <c r="J522" s="4" t="n">
        <f aca="false">IF(G522="",IFERROR(VLOOKUP(E522,Strategies!$A$26:$G$35,7,FALSE()),Strategies!$B$8),G522)</f>
        <v>22100</v>
      </c>
      <c r="K522" s="3" t="n">
        <f aca="false">IF(G522="",1,0)</f>
        <v>0</v>
      </c>
      <c r="L522" s="3" t="n">
        <f aca="false">Clean!H522</f>
        <v>5</v>
      </c>
      <c r="M522" s="5" t="n">
        <f aca="false">Clean!I522</f>
        <v>44187</v>
      </c>
      <c r="N522" s="3" t="n">
        <f aca="false">IF(L522="",IF(M522="",Strategies!$B$6,DATEDIF(M522,DATE(2026,9,13),"y")),L522)</f>
        <v>5</v>
      </c>
      <c r="O522" s="2" t="str">
        <f aca="false">IF(L522&lt;&gt;"","observed",IF(M522&lt;&gt;"","derived from date","median (fallback)"))</f>
        <v>observed</v>
      </c>
      <c r="P522" s="4" t="n">
        <f aca="false">Clean!M522</f>
        <v>0</v>
      </c>
      <c r="Q522" s="4" t="n">
        <f aca="false">IF(P522="",Strategies!$B$9,P522)</f>
        <v>0</v>
      </c>
      <c r="R522" s="3" t="n">
        <f aca="false">IF(P522="",1,0)</f>
        <v>0</v>
      </c>
      <c r="S522" s="3" t="n">
        <f aca="false">Clean!U522</f>
        <v>636</v>
      </c>
      <c r="T522" s="3" t="n">
        <f aca="false">IF(S522="",Strategies!$B$10,S522)</f>
        <v>636</v>
      </c>
      <c r="U522" s="2" t="str">
        <f aca="false">Clean!J522</f>
        <v>Online Banking</v>
      </c>
      <c r="V522" s="2" t="str">
        <f aca="false">IF(U522="",Strategies!$B$11,U522)</f>
        <v>Online Banking</v>
      </c>
      <c r="W522" s="2" t="str">
        <f aca="false">IF(U522="","Unknown",U522)</f>
        <v>Online Banking</v>
      </c>
      <c r="X522" s="4" t="n">
        <f aca="false">Clean!Q522</f>
        <v>2500</v>
      </c>
      <c r="Y522" s="4" t="n">
        <f aca="false">Clean!R522</f>
        <v>625.93</v>
      </c>
      <c r="Z522" s="4" t="n">
        <f aca="false">IF(X522="",IF(Y522="",0,""),X522)</f>
        <v>2500</v>
      </c>
      <c r="AA522" s="4" t="n">
        <f aca="false">IF(Y522="",IF(X522="",0,IF(X522=0,0,ROUND(X522*Strategies!$B$12,2))),Y522)</f>
        <v>625.93</v>
      </c>
      <c r="AB522" s="2" t="str">
        <f aca="false">IF(AND(X522="",Y522=""),"no card (structural)",IF(X522="","limit missing – verify",IF(Y522="","spend imputed by ratio","complete")))</f>
        <v>complete</v>
      </c>
      <c r="AC522" s="4" t="n">
        <f aca="false">Clean!S522</f>
        <v>90000</v>
      </c>
      <c r="AD522" s="4" t="n">
        <f aca="false">Clean!T522</f>
        <v>417</v>
      </c>
      <c r="AE522" s="4" t="n">
        <f aca="false">IF(AC522="",IF(AD522="",0,""),AC522)</f>
        <v>90000</v>
      </c>
      <c r="AF522" s="4" t="n">
        <f aca="false">IF(AD522="",IF(AC522="",0,IF(AC522=0,0,ROUND(AC522*Strategies!$B$13,0))),AD522)</f>
        <v>417</v>
      </c>
      <c r="AG522" s="3" t="n">
        <f aca="false">Clean!V522</f>
        <v>0</v>
      </c>
      <c r="AH522" s="3" t="n">
        <f aca="false">IF(AG522="",0,AG522)</f>
        <v>0</v>
      </c>
      <c r="AI522" s="3" t="n">
        <f aca="false">IF(AG522="",1,0)</f>
        <v>0</v>
      </c>
      <c r="AJ522" s="3" t="n">
        <f aca="false">Missing_Matrix!W522</f>
        <v>0</v>
      </c>
      <c r="AK522" s="2" t="str">
        <f aca="false">IF(AJ522=0,"keep","drop")</f>
        <v>keep</v>
      </c>
      <c r="AL522" s="2" t="str">
        <f aca="false">IF(Missing_Matrix!B522+Missing_Matrix!G522+Missing_Matrix!H522+Missing_Matrix!J522+Missing_Matrix!K522+Missing_Matrix!L522+Missing_Matrix!M522+Missing_Matrix!U522=0,"keep","drop")</f>
        <v>keep</v>
      </c>
    </row>
    <row r="523" customFormat="false" ht="15" hidden="false" customHeight="false" outlineLevel="0" collapsed="false">
      <c r="A523" s="2" t="str">
        <f aca="false">Clean!A523</f>
        <v>CL00522</v>
      </c>
      <c r="B523" s="3" t="n">
        <f aca="false">Clean!B523</f>
        <v>57</v>
      </c>
      <c r="C523" s="3" t="n">
        <f aca="false">IF(B523="",Strategies!$B$5,B523)</f>
        <v>57</v>
      </c>
      <c r="D523" s="3" t="n">
        <f aca="false">IF(B523="",1,0)</f>
        <v>0</v>
      </c>
      <c r="E523" s="2" t="str">
        <f aca="false">Clean!E523</f>
        <v>Manual worker</v>
      </c>
      <c r="F523" s="2" t="str">
        <f aca="false">IF(E523="","Unknown",E523)</f>
        <v>Manual worker</v>
      </c>
      <c r="G523" s="4" t="n">
        <f aca="false">Clean!G523</f>
        <v>26200</v>
      </c>
      <c r="H523" s="4" t="n">
        <f aca="false">IF(G523="",Strategies!$B$7,G523)</f>
        <v>26200</v>
      </c>
      <c r="I523" s="4" t="n">
        <f aca="false">IF(G523="",Strategies!$B$8,G523)</f>
        <v>26200</v>
      </c>
      <c r="J523" s="4" t="n">
        <f aca="false">IF(G523="",IFERROR(VLOOKUP(E523,Strategies!$A$26:$G$35,7,FALSE()),Strategies!$B$8),G523)</f>
        <v>26200</v>
      </c>
      <c r="K523" s="3" t="n">
        <f aca="false">IF(G523="",1,0)</f>
        <v>0</v>
      </c>
      <c r="L523" s="3" t="n">
        <f aca="false">Clean!H523</f>
        <v>22</v>
      </c>
      <c r="M523" s="5" t="n">
        <f aca="false">Clean!I523</f>
        <v>38086</v>
      </c>
      <c r="N523" s="3" t="n">
        <f aca="false">IF(L523="",IF(M523="",Strategies!$B$6,DATEDIF(M523,DATE(2026,9,13),"y")),L523)</f>
        <v>22</v>
      </c>
      <c r="O523" s="2" t="str">
        <f aca="false">IF(L523&lt;&gt;"","observed",IF(M523&lt;&gt;"","derived from date","median (fallback)"))</f>
        <v>observed</v>
      </c>
      <c r="P523" s="4" t="n">
        <f aca="false">Clean!M523</f>
        <v>39343.25</v>
      </c>
      <c r="Q523" s="4" t="n">
        <f aca="false">IF(P523="",Strategies!$B$9,P523)</f>
        <v>39343.25</v>
      </c>
      <c r="R523" s="3" t="n">
        <f aca="false">IF(P523="",1,0)</f>
        <v>0</v>
      </c>
      <c r="S523" s="3" t="n">
        <f aca="false">Clean!U523</f>
        <v>662</v>
      </c>
      <c r="T523" s="3" t="n">
        <f aca="false">IF(S523="",Strategies!$B$10,S523)</f>
        <v>662</v>
      </c>
      <c r="U523" s="2" t="str">
        <f aca="false">Clean!J523</f>
        <v>App</v>
      </c>
      <c r="V523" s="2" t="str">
        <f aca="false">IF(U523="",Strategies!$B$11,U523)</f>
        <v>App</v>
      </c>
      <c r="W523" s="2" t="str">
        <f aca="false">IF(U523="","Unknown",U523)</f>
        <v>App</v>
      </c>
      <c r="X523" s="4" t="n">
        <f aca="false">Clean!Q523</f>
        <v>3500</v>
      </c>
      <c r="Y523" s="4" t="n">
        <f aca="false">Clean!R523</f>
        <v>410.38</v>
      </c>
      <c r="Z523" s="4" t="n">
        <f aca="false">IF(X523="",IF(Y523="",0,""),X523)</f>
        <v>3500</v>
      </c>
      <c r="AA523" s="4" t="n">
        <f aca="false">IF(Y523="",IF(X523="",0,IF(X523=0,0,ROUND(X523*Strategies!$B$12,2))),Y523)</f>
        <v>410.38</v>
      </c>
      <c r="AB523" s="2" t="str">
        <f aca="false">IF(AND(X523="",Y523=""),"no card (structural)",IF(X523="","limit missing – verify",IF(Y523="","spend imputed by ratio","complete")))</f>
        <v>complete</v>
      </c>
      <c r="AC523" s="4" t="n">
        <f aca="false">Clean!S523</f>
        <v>51000</v>
      </c>
      <c r="AD523" s="4" t="n">
        <f aca="false">Clean!T523</f>
        <v>313</v>
      </c>
      <c r="AE523" s="4" t="n">
        <f aca="false">IF(AC523="",IF(AD523="",0,""),AC523)</f>
        <v>51000</v>
      </c>
      <c r="AF523" s="4" t="n">
        <f aca="false">IF(AD523="",IF(AC523="",0,IF(AC523=0,0,ROUND(AC523*Strategies!$B$13,0))),AD523)</f>
        <v>313</v>
      </c>
      <c r="AG523" s="3" t="n">
        <f aca="false">Clean!V523</f>
        <v>0</v>
      </c>
      <c r="AH523" s="3" t="n">
        <f aca="false">IF(AG523="",0,AG523)</f>
        <v>0</v>
      </c>
      <c r="AI523" s="3" t="n">
        <f aca="false">IF(AG523="",1,0)</f>
        <v>0</v>
      </c>
      <c r="AJ523" s="3" t="n">
        <f aca="false">Missing_Matrix!W523</f>
        <v>0</v>
      </c>
      <c r="AK523" s="2" t="str">
        <f aca="false">IF(AJ523=0,"keep","drop")</f>
        <v>keep</v>
      </c>
      <c r="AL523" s="2" t="str">
        <f aca="false">IF(Missing_Matrix!B523+Missing_Matrix!G523+Missing_Matrix!H523+Missing_Matrix!J523+Missing_Matrix!K523+Missing_Matrix!L523+Missing_Matrix!M523+Missing_Matrix!U523=0,"keep","drop")</f>
        <v>keep</v>
      </c>
    </row>
    <row r="524" customFormat="false" ht="15" hidden="false" customHeight="false" outlineLevel="0" collapsed="false">
      <c r="A524" s="2" t="str">
        <f aca="false">Clean!A524</f>
        <v>CL00523</v>
      </c>
      <c r="B524" s="3" t="n">
        <f aca="false">Clean!B524</f>
        <v>39</v>
      </c>
      <c r="C524" s="3" t="n">
        <f aca="false">IF(B524="",Strategies!$B$5,B524)</f>
        <v>39</v>
      </c>
      <c r="D524" s="3" t="n">
        <f aca="false">IF(B524="",1,0)</f>
        <v>0</v>
      </c>
      <c r="E524" s="2" t="str">
        <f aca="false">Clean!E524</f>
        <v>Employee</v>
      </c>
      <c r="F524" s="2" t="str">
        <f aca="false">IF(E524="","Unknown",E524)</f>
        <v>Employee</v>
      </c>
      <c r="G524" s="4" t="n">
        <f aca="false">Clean!G524</f>
        <v>33800</v>
      </c>
      <c r="H524" s="4" t="n">
        <f aca="false">IF(G524="",Strategies!$B$7,G524)</f>
        <v>33800</v>
      </c>
      <c r="I524" s="4" t="n">
        <f aca="false">IF(G524="",Strategies!$B$8,G524)</f>
        <v>33800</v>
      </c>
      <c r="J524" s="4" t="n">
        <f aca="false">IF(G524="",IFERROR(VLOOKUP(E524,Strategies!$A$26:$G$35,7,FALSE()),Strategies!$B$8),G524)</f>
        <v>33800</v>
      </c>
      <c r="K524" s="3" t="n">
        <f aca="false">IF(G524="",1,0)</f>
        <v>0</v>
      </c>
      <c r="L524" s="3" t="str">
        <f aca="false">Clean!H524</f>
        <v/>
      </c>
      <c r="M524" s="5" t="n">
        <f aca="false">Clean!I524</f>
        <v>43740</v>
      </c>
      <c r="N524" s="3" t="n">
        <f aca="false">IF(L524="",IF(M524="",Strategies!$B$6,DATEDIF(M524,DATE(2026,9,13),"y")),L524)</f>
        <v>6</v>
      </c>
      <c r="O524" s="2" t="str">
        <f aca="false">IF(L524&lt;&gt;"","observed",IF(M524&lt;&gt;"","derived from date","median (fallback)"))</f>
        <v>derived from date</v>
      </c>
      <c r="P524" s="4" t="n">
        <f aca="false">Clean!M524</f>
        <v>14238</v>
      </c>
      <c r="Q524" s="4" t="n">
        <f aca="false">IF(P524="",Strategies!$B$9,P524)</f>
        <v>14238</v>
      </c>
      <c r="R524" s="3" t="n">
        <f aca="false">IF(P524="",1,0)</f>
        <v>0</v>
      </c>
      <c r="S524" s="3" t="n">
        <f aca="false">Clean!U524</f>
        <v>508</v>
      </c>
      <c r="T524" s="3" t="n">
        <f aca="false">IF(S524="",Strategies!$B$10,S524)</f>
        <v>508</v>
      </c>
      <c r="U524" s="2" t="str">
        <f aca="false">Clean!J524</f>
        <v>Branch</v>
      </c>
      <c r="V524" s="2" t="str">
        <f aca="false">IF(U524="",Strategies!$B$11,U524)</f>
        <v>Branch</v>
      </c>
      <c r="W524" s="2" t="str">
        <f aca="false">IF(U524="","Unknown",U524)</f>
        <v>Branch</v>
      </c>
      <c r="X524" s="4" t="str">
        <f aca="false">Clean!Q524</f>
        <v/>
      </c>
      <c r="Y524" s="4" t="n">
        <f aca="false">Clean!R524</f>
        <v>2498.75</v>
      </c>
      <c r="Z524" s="4" t="str">
        <f aca="false">IF(X524="",IF(Y524="",0,""),X524)</f>
        <v/>
      </c>
      <c r="AA524" s="4" t="n">
        <f aca="false">IF(Y524="",IF(X524="",0,IF(X524=0,0,ROUND(X524*Strategies!$B$12,2))),Y524)</f>
        <v>2498.75</v>
      </c>
      <c r="AB524" s="2" t="str">
        <f aca="false">IF(AND(X524="",Y524=""),"no card (structural)",IF(X524="","limit missing – verify",IF(Y524="","spend imputed by ratio","complete")))</f>
        <v>limit missing – verify</v>
      </c>
      <c r="AC524" s="4" t="n">
        <f aca="false">Clean!S524</f>
        <v>0</v>
      </c>
      <c r="AD524" s="4" t="n">
        <f aca="false">Clean!T524</f>
        <v>0</v>
      </c>
      <c r="AE524" s="4" t="n">
        <f aca="false">IF(AC524="",IF(AD524="",0,""),AC524)</f>
        <v>0</v>
      </c>
      <c r="AF524" s="4" t="n">
        <f aca="false">IF(AD524="",IF(AC524="",0,IF(AC524=0,0,ROUND(AC524*Strategies!$B$13,0))),AD524)</f>
        <v>0</v>
      </c>
      <c r="AG524" s="3" t="n">
        <f aca="false">Clean!V524</f>
        <v>1</v>
      </c>
      <c r="AH524" s="3" t="n">
        <f aca="false">IF(AG524="",0,AG524)</f>
        <v>1</v>
      </c>
      <c r="AI524" s="3" t="n">
        <f aca="false">IF(AG524="",1,0)</f>
        <v>0</v>
      </c>
      <c r="AJ524" s="3" t="n">
        <f aca="false">Missing_Matrix!W524</f>
        <v>2</v>
      </c>
      <c r="AK524" s="2" t="str">
        <f aca="false">IF(AJ524=0,"keep","drop")</f>
        <v>drop</v>
      </c>
      <c r="AL524" s="2" t="str">
        <f aca="false">IF(Missing_Matrix!B524+Missing_Matrix!G524+Missing_Matrix!H524+Missing_Matrix!J524+Missing_Matrix!K524+Missing_Matrix!L524+Missing_Matrix!M524+Missing_Matrix!U524=0,"keep","drop")</f>
        <v>drop</v>
      </c>
    </row>
    <row r="525" customFormat="false" ht="15" hidden="false" customHeight="false" outlineLevel="0" collapsed="false">
      <c r="A525" s="2" t="str">
        <f aca="false">Clean!A525</f>
        <v>CL00524</v>
      </c>
      <c r="B525" s="3" t="n">
        <f aca="false">Clean!B525</f>
        <v>49</v>
      </c>
      <c r="C525" s="3" t="n">
        <f aca="false">IF(B525="",Strategies!$B$5,B525)</f>
        <v>49</v>
      </c>
      <c r="D525" s="3" t="n">
        <f aca="false">IF(B525="",1,0)</f>
        <v>0</v>
      </c>
      <c r="E525" s="2" t="str">
        <f aca="false">Clean!E525</f>
        <v>Executive</v>
      </c>
      <c r="F525" s="2" t="str">
        <f aca="false">IF(E525="","Unknown",E525)</f>
        <v>Executive</v>
      </c>
      <c r="G525" s="4" t="n">
        <f aca="false">Clean!G525</f>
        <v>64400</v>
      </c>
      <c r="H525" s="4" t="n">
        <f aca="false">IF(G525="",Strategies!$B$7,G525)</f>
        <v>64400</v>
      </c>
      <c r="I525" s="4" t="n">
        <f aca="false">IF(G525="",Strategies!$B$8,G525)</f>
        <v>64400</v>
      </c>
      <c r="J525" s="4" t="n">
        <f aca="false">IF(G525="",IFERROR(VLOOKUP(E525,Strategies!$A$26:$G$35,7,FALSE()),Strategies!$B$8),G525)</f>
        <v>64400</v>
      </c>
      <c r="K525" s="3" t="n">
        <f aca="false">IF(G525="",1,0)</f>
        <v>0</v>
      </c>
      <c r="L525" s="3" t="n">
        <f aca="false">Clean!H525</f>
        <v>10</v>
      </c>
      <c r="M525" s="5" t="n">
        <f aca="false">Clean!I525</f>
        <v>42551</v>
      </c>
      <c r="N525" s="3" t="n">
        <f aca="false">IF(L525="",IF(M525="",Strategies!$B$6,DATEDIF(M525,DATE(2026,9,13),"y")),L525)</f>
        <v>10</v>
      </c>
      <c r="O525" s="2" t="str">
        <f aca="false">IF(L525&lt;&gt;"","observed",IF(M525&lt;&gt;"","derived from date","median (fallback)"))</f>
        <v>observed</v>
      </c>
      <c r="P525" s="4" t="n">
        <f aca="false">Clean!M525</f>
        <v>0</v>
      </c>
      <c r="Q525" s="4" t="n">
        <f aca="false">IF(P525="",Strategies!$B$9,P525)</f>
        <v>0</v>
      </c>
      <c r="R525" s="3" t="n">
        <f aca="false">IF(P525="",1,0)</f>
        <v>0</v>
      </c>
      <c r="S525" s="3" t="n">
        <f aca="false">Clean!U525</f>
        <v>659</v>
      </c>
      <c r="T525" s="3" t="n">
        <f aca="false">IF(S525="",Strategies!$B$10,S525)</f>
        <v>659</v>
      </c>
      <c r="U525" s="2" t="str">
        <f aca="false">Clean!J525</f>
        <v>Online Banking</v>
      </c>
      <c r="V525" s="2" t="str">
        <f aca="false">IF(U525="",Strategies!$B$11,U525)</f>
        <v>Online Banking</v>
      </c>
      <c r="W525" s="2" t="str">
        <f aca="false">IF(U525="","Unknown",U525)</f>
        <v>Online Banking</v>
      </c>
      <c r="X525" s="4" t="n">
        <f aca="false">Clean!Q525</f>
        <v>9500</v>
      </c>
      <c r="Y525" s="4" t="n">
        <f aca="false">Clean!R525</f>
        <v>1875.18</v>
      </c>
      <c r="Z525" s="4" t="n">
        <f aca="false">IF(X525="",IF(Y525="",0,""),X525)</f>
        <v>9500</v>
      </c>
      <c r="AA525" s="4" t="n">
        <f aca="false">IF(Y525="",IF(X525="",0,IF(X525=0,0,ROUND(X525*Strategies!$B$12,2))),Y525)</f>
        <v>1875.18</v>
      </c>
      <c r="AB525" s="2" t="str">
        <f aca="false">IF(AND(X525="",Y525=""),"no card (structural)",IF(X525="","limit missing – verify",IF(Y525="","spend imputed by ratio","complete")))</f>
        <v>complete</v>
      </c>
      <c r="AC525" s="4" t="n">
        <f aca="false">Clean!S525</f>
        <v>0</v>
      </c>
      <c r="AD525" s="4" t="n">
        <f aca="false">Clean!T525</f>
        <v>0</v>
      </c>
      <c r="AE525" s="4" t="n">
        <f aca="false">IF(AC525="",IF(AD525="",0,""),AC525)</f>
        <v>0</v>
      </c>
      <c r="AF525" s="4" t="n">
        <f aca="false">IF(AD525="",IF(AC525="",0,IF(AC525=0,0,ROUND(AC525*Strategies!$B$13,0))),AD525)</f>
        <v>0</v>
      </c>
      <c r="AG525" s="3" t="str">
        <f aca="false">Clean!V525</f>
        <v/>
      </c>
      <c r="AH525" s="3" t="n">
        <f aca="false">IF(AG525="",0,AG525)</f>
        <v>0</v>
      </c>
      <c r="AI525" s="3" t="n">
        <f aca="false">IF(AG525="",1,0)</f>
        <v>1</v>
      </c>
      <c r="AJ525" s="3" t="n">
        <f aca="false">Missing_Matrix!W525</f>
        <v>1</v>
      </c>
      <c r="AK525" s="2" t="str">
        <f aca="false">IF(AJ525=0,"keep","drop")</f>
        <v>drop</v>
      </c>
      <c r="AL525" s="2" t="str">
        <f aca="false">IF(Missing_Matrix!B525+Missing_Matrix!G525+Missing_Matrix!H525+Missing_Matrix!J525+Missing_Matrix!K525+Missing_Matrix!L525+Missing_Matrix!M525+Missing_Matrix!U525=0,"keep","drop")</f>
        <v>keep</v>
      </c>
    </row>
    <row r="526" customFormat="false" ht="15" hidden="false" customHeight="false" outlineLevel="0" collapsed="false">
      <c r="A526" s="2" t="str">
        <f aca="false">Clean!A526</f>
        <v>CL00525</v>
      </c>
      <c r="B526" s="3" t="n">
        <f aca="false">Clean!B526</f>
        <v>39</v>
      </c>
      <c r="C526" s="3" t="n">
        <f aca="false">IF(B526="",Strategies!$B$5,B526)</f>
        <v>39</v>
      </c>
      <c r="D526" s="3" t="n">
        <f aca="false">IF(B526="",1,0)</f>
        <v>0</v>
      </c>
      <c r="E526" s="2" t="str">
        <f aca="false">Clean!E526</f>
        <v>Employee</v>
      </c>
      <c r="F526" s="2" t="str">
        <f aca="false">IF(E526="","Unknown",E526)</f>
        <v>Employee</v>
      </c>
      <c r="G526" s="4" t="n">
        <f aca="false">Clean!G526</f>
        <v>46500</v>
      </c>
      <c r="H526" s="4" t="n">
        <f aca="false">IF(G526="",Strategies!$B$7,G526)</f>
        <v>46500</v>
      </c>
      <c r="I526" s="4" t="n">
        <f aca="false">IF(G526="",Strategies!$B$8,G526)</f>
        <v>46500</v>
      </c>
      <c r="J526" s="4" t="n">
        <f aca="false">IF(G526="",IFERROR(VLOOKUP(E526,Strategies!$A$26:$G$35,7,FALSE()),Strategies!$B$8),G526)</f>
        <v>46500</v>
      </c>
      <c r="K526" s="3" t="n">
        <f aca="false">IF(G526="",1,0)</f>
        <v>0</v>
      </c>
      <c r="L526" s="3" t="n">
        <f aca="false">Clean!H526</f>
        <v>9</v>
      </c>
      <c r="M526" s="5" t="n">
        <f aca="false">Clean!I526</f>
        <v>42858</v>
      </c>
      <c r="N526" s="3" t="n">
        <f aca="false">IF(L526="",IF(M526="",Strategies!$B$6,DATEDIF(M526,DATE(2026,9,13),"y")),L526)</f>
        <v>9</v>
      </c>
      <c r="O526" s="2" t="str">
        <f aca="false">IF(L526&lt;&gt;"","observed",IF(M526&lt;&gt;"","derived from date","median (fallback)"))</f>
        <v>observed</v>
      </c>
      <c r="P526" s="4" t="n">
        <f aca="false">Clean!M526</f>
        <v>60697.93</v>
      </c>
      <c r="Q526" s="4" t="n">
        <f aca="false">IF(P526="",Strategies!$B$9,P526)</f>
        <v>60697.93</v>
      </c>
      <c r="R526" s="3" t="n">
        <f aca="false">IF(P526="",1,0)</f>
        <v>0</v>
      </c>
      <c r="S526" s="3" t="n">
        <f aca="false">Clean!U526</f>
        <v>484</v>
      </c>
      <c r="T526" s="3" t="n">
        <f aca="false">IF(S526="",Strategies!$B$10,S526)</f>
        <v>484</v>
      </c>
      <c r="U526" s="2" t="str">
        <f aca="false">Clean!J526</f>
        <v>Branch</v>
      </c>
      <c r="V526" s="2" t="str">
        <f aca="false">IF(U526="",Strategies!$B$11,U526)</f>
        <v>Branch</v>
      </c>
      <c r="W526" s="2" t="str">
        <f aca="false">IF(U526="","Unknown",U526)</f>
        <v>Branch</v>
      </c>
      <c r="X526" s="4" t="str">
        <f aca="false">Clean!Q526</f>
        <v/>
      </c>
      <c r="Y526" s="4" t="n">
        <f aca="false">Clean!R526</f>
        <v>1060.67</v>
      </c>
      <c r="Z526" s="4" t="str">
        <f aca="false">IF(X526="",IF(Y526="",0,""),X526)</f>
        <v/>
      </c>
      <c r="AA526" s="4" t="n">
        <f aca="false">IF(Y526="",IF(X526="",0,IF(X526=0,0,ROUND(X526*Strategies!$B$12,2))),Y526)</f>
        <v>1060.67</v>
      </c>
      <c r="AB526" s="2" t="str">
        <f aca="false">IF(AND(X526="",Y526=""),"no card (structural)",IF(X526="","limit missing – verify",IF(Y526="","spend imputed by ratio","complete")))</f>
        <v>limit missing – verify</v>
      </c>
      <c r="AC526" s="4" t="n">
        <f aca="false">Clean!S526</f>
        <v>96000</v>
      </c>
      <c r="AD526" s="4" t="n">
        <f aca="false">Clean!T526</f>
        <v>676</v>
      </c>
      <c r="AE526" s="4" t="n">
        <f aca="false">IF(AC526="",IF(AD526="",0,""),AC526)</f>
        <v>96000</v>
      </c>
      <c r="AF526" s="4" t="n">
        <f aca="false">IF(AD526="",IF(AC526="",0,IF(AC526=0,0,ROUND(AC526*Strategies!$B$13,0))),AD526)</f>
        <v>676</v>
      </c>
      <c r="AG526" s="3" t="n">
        <f aca="false">Clean!V526</f>
        <v>3</v>
      </c>
      <c r="AH526" s="3" t="n">
        <f aca="false">IF(AG526="",0,AG526)</f>
        <v>3</v>
      </c>
      <c r="AI526" s="3" t="n">
        <f aca="false">IF(AG526="",1,0)</f>
        <v>0</v>
      </c>
      <c r="AJ526" s="3" t="n">
        <f aca="false">Missing_Matrix!W526</f>
        <v>1</v>
      </c>
      <c r="AK526" s="2" t="str">
        <f aca="false">IF(AJ526=0,"keep","drop")</f>
        <v>drop</v>
      </c>
      <c r="AL526" s="2" t="str">
        <f aca="false">IF(Missing_Matrix!B526+Missing_Matrix!G526+Missing_Matrix!H526+Missing_Matrix!J526+Missing_Matrix!K526+Missing_Matrix!L526+Missing_Matrix!M526+Missing_Matrix!U526=0,"keep","drop")</f>
        <v>keep</v>
      </c>
    </row>
    <row r="527" customFormat="false" ht="15" hidden="false" customHeight="false" outlineLevel="0" collapsed="false">
      <c r="A527" s="2" t="str">
        <f aca="false">Clean!A527</f>
        <v>CL00526</v>
      </c>
      <c r="B527" s="3" t="n">
        <f aca="false">Clean!B527</f>
        <v>80</v>
      </c>
      <c r="C527" s="3" t="n">
        <f aca="false">IF(B527="",Strategies!$B$5,B527)</f>
        <v>80</v>
      </c>
      <c r="D527" s="3" t="n">
        <f aca="false">IF(B527="",1,0)</f>
        <v>0</v>
      </c>
      <c r="E527" s="2" t="str">
        <f aca="false">Clean!E527</f>
        <v>Retired</v>
      </c>
      <c r="F527" s="2" t="str">
        <f aca="false">IF(E527="","Unknown",E527)</f>
        <v>Retired</v>
      </c>
      <c r="G527" s="4" t="n">
        <f aca="false">Clean!G527</f>
        <v>13700</v>
      </c>
      <c r="H527" s="4" t="n">
        <f aca="false">IF(G527="",Strategies!$B$7,G527)</f>
        <v>13700</v>
      </c>
      <c r="I527" s="4" t="n">
        <f aca="false">IF(G527="",Strategies!$B$8,G527)</f>
        <v>13700</v>
      </c>
      <c r="J527" s="4" t="n">
        <f aca="false">IF(G527="",IFERROR(VLOOKUP(E527,Strategies!$A$26:$G$35,7,FALSE()),Strategies!$B$8),G527)</f>
        <v>13700</v>
      </c>
      <c r="K527" s="3" t="n">
        <f aca="false">IF(G527="",1,0)</f>
        <v>0</v>
      </c>
      <c r="L527" s="3" t="n">
        <f aca="false">Clean!H527</f>
        <v>26</v>
      </c>
      <c r="M527" s="5" t="n">
        <f aca="false">Clean!I527</f>
        <v>36424</v>
      </c>
      <c r="N527" s="3" t="n">
        <f aca="false">IF(L527="",IF(M527="",Strategies!$B$6,DATEDIF(M527,DATE(2026,9,13),"y")),L527)</f>
        <v>26</v>
      </c>
      <c r="O527" s="2" t="str">
        <f aca="false">IF(L527&lt;&gt;"","observed",IF(M527&lt;&gt;"","derived from date","median (fallback)"))</f>
        <v>observed</v>
      </c>
      <c r="P527" s="4" t="n">
        <f aca="false">Clean!M527</f>
        <v>18109.07</v>
      </c>
      <c r="Q527" s="4" t="n">
        <f aca="false">IF(P527="",Strategies!$B$9,P527)</f>
        <v>18109.07</v>
      </c>
      <c r="R527" s="3" t="n">
        <f aca="false">IF(P527="",1,0)</f>
        <v>0</v>
      </c>
      <c r="S527" s="3" t="n">
        <f aca="false">Clean!U527</f>
        <v>635</v>
      </c>
      <c r="T527" s="3" t="n">
        <f aca="false">IF(S527="",Strategies!$B$10,S527)</f>
        <v>635</v>
      </c>
      <c r="U527" s="2" t="str">
        <f aca="false">Clean!J527</f>
        <v>Online Banking</v>
      </c>
      <c r="V527" s="2" t="str">
        <f aca="false">IF(U527="",Strategies!$B$11,U527)</f>
        <v>Online Banking</v>
      </c>
      <c r="W527" s="2" t="str">
        <f aca="false">IF(U527="","Unknown",U527)</f>
        <v>Online Banking</v>
      </c>
      <c r="X527" s="4" t="n">
        <f aca="false">Clean!Q527</f>
        <v>3000</v>
      </c>
      <c r="Y527" s="4" t="n">
        <f aca="false">Clean!R527</f>
        <v>188.35</v>
      </c>
      <c r="Z527" s="4" t="n">
        <f aca="false">IF(X527="",IF(Y527="",0,""),X527)</f>
        <v>3000</v>
      </c>
      <c r="AA527" s="4" t="n">
        <f aca="false">IF(Y527="",IF(X527="",0,IF(X527=0,0,ROUND(X527*Strategies!$B$12,2))),Y527)</f>
        <v>188.35</v>
      </c>
      <c r="AB527" s="2" t="str">
        <f aca="false">IF(AND(X527="",Y527=""),"no card (structural)",IF(X527="","limit missing – verify",IF(Y527="","spend imputed by ratio","complete")))</f>
        <v>complete</v>
      </c>
      <c r="AC527" s="4" t="str">
        <f aca="false">Clean!S527</f>
        <v/>
      </c>
      <c r="AD527" s="4" t="str">
        <f aca="false">Clean!T527</f>
        <v/>
      </c>
      <c r="AE527" s="4" t="n">
        <f aca="false">IF(AC527="",IF(AD527="",0,""),AC527)</f>
        <v>0</v>
      </c>
      <c r="AF527" s="4" t="n">
        <f aca="false">IF(AD527="",IF(AC527="",0,IF(AC527=0,0,ROUND(AC527*Strategies!$B$13,0))),AD527)</f>
        <v>0</v>
      </c>
      <c r="AG527" s="3" t="n">
        <f aca="false">Clean!V527</f>
        <v>0</v>
      </c>
      <c r="AH527" s="3" t="n">
        <f aca="false">IF(AG527="",0,AG527)</f>
        <v>0</v>
      </c>
      <c r="AI527" s="3" t="n">
        <f aca="false">IF(AG527="",1,0)</f>
        <v>0</v>
      </c>
      <c r="AJ527" s="3" t="n">
        <f aca="false">Missing_Matrix!W527</f>
        <v>2</v>
      </c>
      <c r="AK527" s="2" t="str">
        <f aca="false">IF(AJ527=0,"keep","drop")</f>
        <v>drop</v>
      </c>
      <c r="AL527" s="2" t="str">
        <f aca="false">IF(Missing_Matrix!B527+Missing_Matrix!G527+Missing_Matrix!H527+Missing_Matrix!J527+Missing_Matrix!K527+Missing_Matrix!L527+Missing_Matrix!M527+Missing_Matrix!U527=0,"keep","drop")</f>
        <v>keep</v>
      </c>
    </row>
    <row r="528" customFormat="false" ht="15" hidden="false" customHeight="false" outlineLevel="0" collapsed="false">
      <c r="A528" s="2" t="str">
        <f aca="false">Clean!A528</f>
        <v>CL00527</v>
      </c>
      <c r="B528" s="3" t="n">
        <f aca="false">Clean!B528</f>
        <v>62</v>
      </c>
      <c r="C528" s="3" t="n">
        <f aca="false">IF(B528="",Strategies!$B$5,B528)</f>
        <v>62</v>
      </c>
      <c r="D528" s="3" t="n">
        <f aca="false">IF(B528="",1,0)</f>
        <v>0</v>
      </c>
      <c r="E528" s="2" t="str">
        <f aca="false">Clean!E528</f>
        <v>Manual worker</v>
      </c>
      <c r="F528" s="2" t="str">
        <f aca="false">IF(E528="","Unknown",E528)</f>
        <v>Manual worker</v>
      </c>
      <c r="G528" s="4" t="n">
        <f aca="false">Clean!G528</f>
        <v>42800</v>
      </c>
      <c r="H528" s="4" t="n">
        <f aca="false">IF(G528="",Strategies!$B$7,G528)</f>
        <v>42800</v>
      </c>
      <c r="I528" s="4" t="n">
        <f aca="false">IF(G528="",Strategies!$B$8,G528)</f>
        <v>42800</v>
      </c>
      <c r="J528" s="4" t="n">
        <f aca="false">IF(G528="",IFERROR(VLOOKUP(E528,Strategies!$A$26:$G$35,7,FALSE()),Strategies!$B$8),G528)</f>
        <v>42800</v>
      </c>
      <c r="K528" s="3" t="n">
        <f aca="false">IF(G528="",1,0)</f>
        <v>0</v>
      </c>
      <c r="L528" s="3" t="n">
        <f aca="false">Clean!H528</f>
        <v>9</v>
      </c>
      <c r="M528" s="5" t="n">
        <f aca="false">Clean!I528</f>
        <v>42989</v>
      </c>
      <c r="N528" s="3" t="n">
        <f aca="false">IF(L528="",IF(M528="",Strategies!$B$6,DATEDIF(M528,DATE(2026,9,13),"y")),L528)</f>
        <v>9</v>
      </c>
      <c r="O528" s="2" t="str">
        <f aca="false">IF(L528&lt;&gt;"","observed",IF(M528&lt;&gt;"","derived from date","median (fallback)"))</f>
        <v>observed</v>
      </c>
      <c r="P528" s="4" t="str">
        <f aca="false">Clean!M528</f>
        <v/>
      </c>
      <c r="Q528" s="4" t="n">
        <f aca="false">IF(P528="",Strategies!$B$9,P528)</f>
        <v>10652.68</v>
      </c>
      <c r="R528" s="3" t="n">
        <f aca="false">IF(P528="",1,0)</f>
        <v>1</v>
      </c>
      <c r="S528" s="3" t="str">
        <f aca="false">Clean!U528</f>
        <v/>
      </c>
      <c r="T528" s="3" t="n">
        <f aca="false">IF(S528="",Strategies!$B$10,S528)</f>
        <v>630</v>
      </c>
      <c r="U528" s="2" t="str">
        <f aca="false">Clean!J528</f>
        <v>App</v>
      </c>
      <c r="V528" s="2" t="str">
        <f aca="false">IF(U528="",Strategies!$B$11,U528)</f>
        <v>App</v>
      </c>
      <c r="W528" s="2" t="str">
        <f aca="false">IF(U528="","Unknown",U528)</f>
        <v>App</v>
      </c>
      <c r="X528" s="4" t="n">
        <f aca="false">Clean!Q528</f>
        <v>7000</v>
      </c>
      <c r="Y528" s="4" t="n">
        <f aca="false">Clean!R528</f>
        <v>2758.19</v>
      </c>
      <c r="Z528" s="4" t="n">
        <f aca="false">IF(X528="",IF(Y528="",0,""),X528)</f>
        <v>7000</v>
      </c>
      <c r="AA528" s="4" t="n">
        <f aca="false">IF(Y528="",IF(X528="",0,IF(X528=0,0,ROUND(X528*Strategies!$B$12,2))),Y528)</f>
        <v>2758.19</v>
      </c>
      <c r="AB528" s="2" t="str">
        <f aca="false">IF(AND(X528="",Y528=""),"no card (structural)",IF(X528="","limit missing – verify",IF(Y528="","spend imputed by ratio","complete")))</f>
        <v>complete</v>
      </c>
      <c r="AC528" s="4" t="str">
        <f aca="false">Clean!S528</f>
        <v/>
      </c>
      <c r="AD528" s="4" t="str">
        <f aca="false">Clean!T528</f>
        <v/>
      </c>
      <c r="AE528" s="4" t="n">
        <f aca="false">IF(AC528="",IF(AD528="",0,""),AC528)</f>
        <v>0</v>
      </c>
      <c r="AF528" s="4" t="n">
        <f aca="false">IF(AD528="",IF(AC528="",0,IF(AC528=0,0,ROUND(AC528*Strategies!$B$13,0))),AD528)</f>
        <v>0</v>
      </c>
      <c r="AG528" s="3" t="n">
        <f aca="false">Clean!V528</f>
        <v>0</v>
      </c>
      <c r="AH528" s="3" t="n">
        <f aca="false">IF(AG528="",0,AG528)</f>
        <v>0</v>
      </c>
      <c r="AI528" s="3" t="n">
        <f aca="false">IF(AG528="",1,0)</f>
        <v>0</v>
      </c>
      <c r="AJ528" s="3" t="n">
        <f aca="false">Missing_Matrix!W528</f>
        <v>4</v>
      </c>
      <c r="AK528" s="2" t="str">
        <f aca="false">IF(AJ528=0,"keep","drop")</f>
        <v>drop</v>
      </c>
      <c r="AL528" s="2" t="str">
        <f aca="false">IF(Missing_Matrix!B528+Missing_Matrix!G528+Missing_Matrix!H528+Missing_Matrix!J528+Missing_Matrix!K528+Missing_Matrix!L528+Missing_Matrix!M528+Missing_Matrix!U528=0,"keep","drop")</f>
        <v>drop</v>
      </c>
    </row>
    <row r="529" customFormat="false" ht="15" hidden="false" customHeight="false" outlineLevel="0" collapsed="false">
      <c r="A529" s="2" t="str">
        <f aca="false">Clean!A529</f>
        <v>CL00528</v>
      </c>
      <c r="B529" s="3" t="n">
        <f aca="false">Clean!B529</f>
        <v>29</v>
      </c>
      <c r="C529" s="3" t="n">
        <f aca="false">IF(B529="",Strategies!$B$5,B529)</f>
        <v>29</v>
      </c>
      <c r="D529" s="3" t="n">
        <f aca="false">IF(B529="",1,0)</f>
        <v>0</v>
      </c>
      <c r="E529" s="2" t="str">
        <f aca="false">Clean!E529</f>
        <v>Employee</v>
      </c>
      <c r="F529" s="2" t="str">
        <f aca="false">IF(E529="","Unknown",E529)</f>
        <v>Employee</v>
      </c>
      <c r="G529" s="4" t="n">
        <f aca="false">Clean!G529</f>
        <v>25800</v>
      </c>
      <c r="H529" s="4" t="n">
        <f aca="false">IF(G529="",Strategies!$B$7,G529)</f>
        <v>25800</v>
      </c>
      <c r="I529" s="4" t="n">
        <f aca="false">IF(G529="",Strategies!$B$8,G529)</f>
        <v>25800</v>
      </c>
      <c r="J529" s="4" t="n">
        <f aca="false">IF(G529="",IFERROR(VLOOKUP(E529,Strategies!$A$26:$G$35,7,FALSE()),Strategies!$B$8),G529)</f>
        <v>25800</v>
      </c>
      <c r="K529" s="3" t="n">
        <f aca="false">IF(G529="",1,0)</f>
        <v>0</v>
      </c>
      <c r="L529" s="3" t="n">
        <f aca="false">Clean!H529</f>
        <v>7</v>
      </c>
      <c r="M529" s="5" t="n">
        <f aca="false">Clean!I529</f>
        <v>43540</v>
      </c>
      <c r="N529" s="3" t="n">
        <f aca="false">IF(L529="",IF(M529="",Strategies!$B$6,DATEDIF(M529,DATE(2026,9,13),"y")),L529)</f>
        <v>7</v>
      </c>
      <c r="O529" s="2" t="str">
        <f aca="false">IF(L529&lt;&gt;"","observed",IF(M529&lt;&gt;"","derived from date","median (fallback)"))</f>
        <v>observed</v>
      </c>
      <c r="P529" s="4" t="n">
        <f aca="false">Clean!M529</f>
        <v>14280.57</v>
      </c>
      <c r="Q529" s="4" t="n">
        <f aca="false">IF(P529="",Strategies!$B$9,P529)</f>
        <v>14280.57</v>
      </c>
      <c r="R529" s="3" t="n">
        <f aca="false">IF(P529="",1,0)</f>
        <v>0</v>
      </c>
      <c r="S529" s="3" t="n">
        <f aca="false">Clean!U529</f>
        <v>630</v>
      </c>
      <c r="T529" s="3" t="n">
        <f aca="false">IF(S529="",Strategies!$B$10,S529)</f>
        <v>630</v>
      </c>
      <c r="U529" s="2" t="str">
        <f aca="false">Clean!J529</f>
        <v>App</v>
      </c>
      <c r="V529" s="2" t="str">
        <f aca="false">IF(U529="",Strategies!$B$11,U529)</f>
        <v>App</v>
      </c>
      <c r="W529" s="2" t="str">
        <f aca="false">IF(U529="","Unknown",U529)</f>
        <v>App</v>
      </c>
      <c r="X529" s="4" t="n">
        <f aca="false">Clean!Q529</f>
        <v>5000</v>
      </c>
      <c r="Y529" s="4" t="n">
        <f aca="false">Clean!R529</f>
        <v>2486.63</v>
      </c>
      <c r="Z529" s="4" t="n">
        <f aca="false">IF(X529="",IF(Y529="",0,""),X529)</f>
        <v>5000</v>
      </c>
      <c r="AA529" s="4" t="n">
        <f aca="false">IF(Y529="",IF(X529="",0,IF(X529=0,0,ROUND(X529*Strategies!$B$12,2))),Y529)</f>
        <v>2486.63</v>
      </c>
      <c r="AB529" s="2" t="str">
        <f aca="false">IF(AND(X529="",Y529=""),"no card (structural)",IF(X529="","limit missing – verify",IF(Y529="","spend imputed by ratio","complete")))</f>
        <v>complete</v>
      </c>
      <c r="AC529" s="4" t="str">
        <f aca="false">Clean!S529</f>
        <v/>
      </c>
      <c r="AD529" s="4" t="str">
        <f aca="false">Clean!T529</f>
        <v/>
      </c>
      <c r="AE529" s="4" t="n">
        <f aca="false">IF(AC529="",IF(AD529="",0,""),AC529)</f>
        <v>0</v>
      </c>
      <c r="AF529" s="4" t="n">
        <f aca="false">IF(AD529="",IF(AC529="",0,IF(AC529=0,0,ROUND(AC529*Strategies!$B$13,0))),AD529)</f>
        <v>0</v>
      </c>
      <c r="AG529" s="3" t="n">
        <f aca="false">Clean!V529</f>
        <v>0</v>
      </c>
      <c r="AH529" s="3" t="n">
        <f aca="false">IF(AG529="",0,AG529)</f>
        <v>0</v>
      </c>
      <c r="AI529" s="3" t="n">
        <f aca="false">IF(AG529="",1,0)</f>
        <v>0</v>
      </c>
      <c r="AJ529" s="3" t="n">
        <f aca="false">Missing_Matrix!W529</f>
        <v>2</v>
      </c>
      <c r="AK529" s="2" t="str">
        <f aca="false">IF(AJ529=0,"keep","drop")</f>
        <v>drop</v>
      </c>
      <c r="AL529" s="2" t="str">
        <f aca="false">IF(Missing_Matrix!B529+Missing_Matrix!G529+Missing_Matrix!H529+Missing_Matrix!J529+Missing_Matrix!K529+Missing_Matrix!L529+Missing_Matrix!M529+Missing_Matrix!U529=0,"keep","drop")</f>
        <v>keep</v>
      </c>
    </row>
    <row r="530" customFormat="false" ht="15" hidden="false" customHeight="false" outlineLevel="0" collapsed="false">
      <c r="A530" s="2" t="str">
        <f aca="false">Clean!A530</f>
        <v>CL00529</v>
      </c>
      <c r="B530" s="3" t="n">
        <f aca="false">Clean!B530</f>
        <v>53</v>
      </c>
      <c r="C530" s="3" t="n">
        <f aca="false">IF(B530="",Strategies!$B$5,B530)</f>
        <v>53</v>
      </c>
      <c r="D530" s="3" t="n">
        <f aca="false">IF(B530="",1,0)</f>
        <v>0</v>
      </c>
      <c r="E530" s="2" t="str">
        <f aca="false">Clean!E530</f>
        <v>Employee</v>
      </c>
      <c r="F530" s="2" t="str">
        <f aca="false">IF(E530="","Unknown",E530)</f>
        <v>Employee</v>
      </c>
      <c r="G530" s="4" t="n">
        <f aca="false">Clean!G530</f>
        <v>35100</v>
      </c>
      <c r="H530" s="4" t="n">
        <f aca="false">IF(G530="",Strategies!$B$7,G530)</f>
        <v>35100</v>
      </c>
      <c r="I530" s="4" t="n">
        <f aca="false">IF(G530="",Strategies!$B$8,G530)</f>
        <v>35100</v>
      </c>
      <c r="J530" s="4" t="n">
        <f aca="false">IF(G530="",IFERROR(VLOOKUP(E530,Strategies!$A$26:$G$35,7,FALSE()),Strategies!$B$8),G530)</f>
        <v>35100</v>
      </c>
      <c r="K530" s="3" t="n">
        <f aca="false">IF(G530="",1,0)</f>
        <v>0</v>
      </c>
      <c r="L530" s="3" t="n">
        <f aca="false">Clean!H530</f>
        <v>8</v>
      </c>
      <c r="M530" s="5" t="n">
        <f aca="false">Clean!I530</f>
        <v>43076</v>
      </c>
      <c r="N530" s="3" t="n">
        <f aca="false">IF(L530="",IF(M530="",Strategies!$B$6,DATEDIF(M530,DATE(2026,9,13),"y")),L530)</f>
        <v>8</v>
      </c>
      <c r="O530" s="2" t="str">
        <f aca="false">IF(L530&lt;&gt;"","observed",IF(M530&lt;&gt;"","derived from date","median (fallback)"))</f>
        <v>observed</v>
      </c>
      <c r="P530" s="4" t="n">
        <f aca="false">Clean!M530</f>
        <v>0</v>
      </c>
      <c r="Q530" s="4" t="n">
        <f aca="false">IF(P530="",Strategies!$B$9,P530)</f>
        <v>0</v>
      </c>
      <c r="R530" s="3" t="n">
        <f aca="false">IF(P530="",1,0)</f>
        <v>0</v>
      </c>
      <c r="S530" s="3" t="n">
        <f aca="false">Clean!U530</f>
        <v>543</v>
      </c>
      <c r="T530" s="3" t="n">
        <f aca="false">IF(S530="",Strategies!$B$10,S530)</f>
        <v>543</v>
      </c>
      <c r="U530" s="2" t="str">
        <f aca="false">Clean!J530</f>
        <v>App</v>
      </c>
      <c r="V530" s="2" t="str">
        <f aca="false">IF(U530="",Strategies!$B$11,U530)</f>
        <v>App</v>
      </c>
      <c r="W530" s="2" t="str">
        <f aca="false">IF(U530="","Unknown",U530)</f>
        <v>App</v>
      </c>
      <c r="X530" s="4" t="n">
        <f aca="false">Clean!Q530</f>
        <v>0</v>
      </c>
      <c r="Y530" s="4" t="n">
        <f aca="false">Clean!R530</f>
        <v>0</v>
      </c>
      <c r="Z530" s="4" t="n">
        <f aca="false">IF(X530="",IF(Y530="",0,""),X530)</f>
        <v>0</v>
      </c>
      <c r="AA530" s="4" t="n">
        <f aca="false">IF(Y530="",IF(X530="",0,IF(X530=0,0,ROUND(X530*Strategies!$B$12,2))),Y530)</f>
        <v>0</v>
      </c>
      <c r="AB530" s="2" t="str">
        <f aca="false">IF(AND(X530="",Y530=""),"no card (structural)",IF(X530="","limit missing – verify",IF(Y530="","spend imputed by ratio","complete")))</f>
        <v>complete</v>
      </c>
      <c r="AC530" s="4" t="str">
        <f aca="false">Clean!S530</f>
        <v/>
      </c>
      <c r="AD530" s="4" t="str">
        <f aca="false">Clean!T530</f>
        <v/>
      </c>
      <c r="AE530" s="4" t="n">
        <f aca="false">IF(AC530="",IF(AD530="",0,""),AC530)</f>
        <v>0</v>
      </c>
      <c r="AF530" s="4" t="n">
        <f aca="false">IF(AD530="",IF(AC530="",0,IF(AC530=0,0,ROUND(AC530*Strategies!$B$13,0))),AD530)</f>
        <v>0</v>
      </c>
      <c r="AG530" s="3" t="n">
        <f aca="false">Clean!V530</f>
        <v>0</v>
      </c>
      <c r="AH530" s="3" t="n">
        <f aca="false">IF(AG530="",0,AG530)</f>
        <v>0</v>
      </c>
      <c r="AI530" s="3" t="n">
        <f aca="false">IF(AG530="",1,0)</f>
        <v>0</v>
      </c>
      <c r="AJ530" s="3" t="n">
        <f aca="false">Missing_Matrix!W530</f>
        <v>2</v>
      </c>
      <c r="AK530" s="2" t="str">
        <f aca="false">IF(AJ530=0,"keep","drop")</f>
        <v>drop</v>
      </c>
      <c r="AL530" s="2" t="str">
        <f aca="false">IF(Missing_Matrix!B530+Missing_Matrix!G530+Missing_Matrix!H530+Missing_Matrix!J530+Missing_Matrix!K530+Missing_Matrix!L530+Missing_Matrix!M530+Missing_Matrix!U530=0,"keep","drop")</f>
        <v>keep</v>
      </c>
    </row>
    <row r="531" customFormat="false" ht="15" hidden="false" customHeight="false" outlineLevel="0" collapsed="false">
      <c r="A531" s="2" t="str">
        <f aca="false">Clean!A531</f>
        <v>CL00530</v>
      </c>
      <c r="B531" s="3" t="n">
        <f aca="false">Clean!B531</f>
        <v>63</v>
      </c>
      <c r="C531" s="3" t="n">
        <f aca="false">IF(B531="",Strategies!$B$5,B531)</f>
        <v>63</v>
      </c>
      <c r="D531" s="3" t="n">
        <f aca="false">IF(B531="",1,0)</f>
        <v>0</v>
      </c>
      <c r="E531" s="2" t="str">
        <f aca="false">Clean!E531</f>
        <v>Manual worker</v>
      </c>
      <c r="F531" s="2" t="str">
        <f aca="false">IF(E531="","Unknown",E531)</f>
        <v>Manual worker</v>
      </c>
      <c r="G531" s="4" t="n">
        <f aca="false">Clean!G531</f>
        <v>34200</v>
      </c>
      <c r="H531" s="4" t="n">
        <f aca="false">IF(G531="",Strategies!$B$7,G531)</f>
        <v>34200</v>
      </c>
      <c r="I531" s="4" t="n">
        <f aca="false">IF(G531="",Strategies!$B$8,G531)</f>
        <v>34200</v>
      </c>
      <c r="J531" s="4" t="n">
        <f aca="false">IF(G531="",IFERROR(VLOOKUP(E531,Strategies!$A$26:$G$35,7,FALSE()),Strategies!$B$8),G531)</f>
        <v>34200</v>
      </c>
      <c r="K531" s="3" t="n">
        <f aca="false">IF(G531="",1,0)</f>
        <v>0</v>
      </c>
      <c r="L531" s="3" t="n">
        <f aca="false">Clean!H531</f>
        <v>12</v>
      </c>
      <c r="M531" s="5" t="n">
        <f aca="false">Clean!I531</f>
        <v>41785</v>
      </c>
      <c r="N531" s="3" t="n">
        <f aca="false">IF(L531="",IF(M531="",Strategies!$B$6,DATEDIF(M531,DATE(2026,9,13),"y")),L531)</f>
        <v>12</v>
      </c>
      <c r="O531" s="2" t="str">
        <f aca="false">IF(L531&lt;&gt;"","observed",IF(M531&lt;&gt;"","derived from date","median (fallback)"))</f>
        <v>observed</v>
      </c>
      <c r="P531" s="4" t="str">
        <f aca="false">Clean!M531</f>
        <v/>
      </c>
      <c r="Q531" s="4" t="n">
        <f aca="false">IF(P531="",Strategies!$B$9,P531)</f>
        <v>10652.68</v>
      </c>
      <c r="R531" s="3" t="n">
        <f aca="false">IF(P531="",1,0)</f>
        <v>1</v>
      </c>
      <c r="S531" s="3" t="n">
        <f aca="false">Clean!U531</f>
        <v>632</v>
      </c>
      <c r="T531" s="3" t="n">
        <f aca="false">IF(S531="",Strategies!$B$10,S531)</f>
        <v>632</v>
      </c>
      <c r="U531" s="2" t="str">
        <f aca="false">Clean!J531</f>
        <v>Branch</v>
      </c>
      <c r="V531" s="2" t="str">
        <f aca="false">IF(U531="",Strategies!$B$11,U531)</f>
        <v>Branch</v>
      </c>
      <c r="W531" s="2" t="str">
        <f aca="false">IF(U531="","Unknown",U531)</f>
        <v>Branch</v>
      </c>
      <c r="X531" s="4" t="n">
        <f aca="false">Clean!Q531</f>
        <v>7000</v>
      </c>
      <c r="Y531" s="4" t="n">
        <f aca="false">Clean!R531</f>
        <v>2480.91</v>
      </c>
      <c r="Z531" s="4" t="n">
        <f aca="false">IF(X531="",IF(Y531="",0,""),X531)</f>
        <v>7000</v>
      </c>
      <c r="AA531" s="4" t="n">
        <f aca="false">IF(Y531="",IF(X531="",0,IF(X531=0,0,ROUND(X531*Strategies!$B$12,2))),Y531)</f>
        <v>2480.91</v>
      </c>
      <c r="AB531" s="2" t="str">
        <f aca="false">IF(AND(X531="",Y531=""),"no card (structural)",IF(X531="","limit missing – verify",IF(Y531="","spend imputed by ratio","complete")))</f>
        <v>complete</v>
      </c>
      <c r="AC531" s="4" t="str">
        <f aca="false">Clean!S531</f>
        <v/>
      </c>
      <c r="AD531" s="4" t="str">
        <f aca="false">Clean!T531</f>
        <v/>
      </c>
      <c r="AE531" s="4" t="n">
        <f aca="false">IF(AC531="",IF(AD531="",0,""),AC531)</f>
        <v>0</v>
      </c>
      <c r="AF531" s="4" t="n">
        <f aca="false">IF(AD531="",IF(AC531="",0,IF(AC531=0,0,ROUND(AC531*Strategies!$B$13,0))),AD531)</f>
        <v>0</v>
      </c>
      <c r="AG531" s="3" t="str">
        <f aca="false">Clean!V531</f>
        <v/>
      </c>
      <c r="AH531" s="3" t="n">
        <f aca="false">IF(AG531="",0,AG531)</f>
        <v>0</v>
      </c>
      <c r="AI531" s="3" t="n">
        <f aca="false">IF(AG531="",1,0)</f>
        <v>1</v>
      </c>
      <c r="AJ531" s="3" t="n">
        <f aca="false">Missing_Matrix!W531</f>
        <v>4</v>
      </c>
      <c r="AK531" s="2" t="str">
        <f aca="false">IF(AJ531=0,"keep","drop")</f>
        <v>drop</v>
      </c>
      <c r="AL531" s="2" t="str">
        <f aca="false">IF(Missing_Matrix!B531+Missing_Matrix!G531+Missing_Matrix!H531+Missing_Matrix!J531+Missing_Matrix!K531+Missing_Matrix!L531+Missing_Matrix!M531+Missing_Matrix!U531=0,"keep","drop")</f>
        <v>drop</v>
      </c>
    </row>
    <row r="532" customFormat="false" ht="15" hidden="false" customHeight="false" outlineLevel="0" collapsed="false">
      <c r="A532" s="2" t="str">
        <f aca="false">Clean!A532</f>
        <v>CL00531</v>
      </c>
      <c r="B532" s="3" t="n">
        <f aca="false">Clean!B532</f>
        <v>37</v>
      </c>
      <c r="C532" s="3" t="n">
        <f aca="false">IF(B532="",Strategies!$B$5,B532)</f>
        <v>37</v>
      </c>
      <c r="D532" s="3" t="n">
        <f aca="false">IF(B532="",1,0)</f>
        <v>0</v>
      </c>
      <c r="E532" s="2" t="str">
        <f aca="false">Clean!E532</f>
        <v>Executive</v>
      </c>
      <c r="F532" s="2" t="str">
        <f aca="false">IF(E532="","Unknown",E532)</f>
        <v>Executive</v>
      </c>
      <c r="G532" s="4" t="n">
        <f aca="false">Clean!G532</f>
        <v>103300</v>
      </c>
      <c r="H532" s="4" t="n">
        <f aca="false">IF(G532="",Strategies!$B$7,G532)</f>
        <v>103300</v>
      </c>
      <c r="I532" s="4" t="n">
        <f aca="false">IF(G532="",Strategies!$B$8,G532)</f>
        <v>103300</v>
      </c>
      <c r="J532" s="4" t="n">
        <f aca="false">IF(G532="",IFERROR(VLOOKUP(E532,Strategies!$A$26:$G$35,7,FALSE()),Strategies!$B$8),G532)</f>
        <v>103300</v>
      </c>
      <c r="K532" s="3" t="n">
        <f aca="false">IF(G532="",1,0)</f>
        <v>0</v>
      </c>
      <c r="L532" s="3" t="n">
        <f aca="false">Clean!H532</f>
        <v>15</v>
      </c>
      <c r="M532" s="5" t="n">
        <f aca="false">Clean!I532</f>
        <v>40749</v>
      </c>
      <c r="N532" s="3" t="n">
        <f aca="false">IF(L532="",IF(M532="",Strategies!$B$6,DATEDIF(M532,DATE(2026,9,13),"y")),L532)</f>
        <v>15</v>
      </c>
      <c r="O532" s="2" t="str">
        <f aca="false">IF(L532&lt;&gt;"","observed",IF(M532&lt;&gt;"","derived from date","median (fallback)"))</f>
        <v>observed</v>
      </c>
      <c r="P532" s="4" t="n">
        <f aca="false">Clean!M532</f>
        <v>297604.64</v>
      </c>
      <c r="Q532" s="4" t="n">
        <f aca="false">IF(P532="",Strategies!$B$9,P532)</f>
        <v>297604.64</v>
      </c>
      <c r="R532" s="3" t="n">
        <f aca="false">IF(P532="",1,0)</f>
        <v>0</v>
      </c>
      <c r="S532" s="3" t="n">
        <f aca="false">Clean!U532</f>
        <v>656</v>
      </c>
      <c r="T532" s="3" t="n">
        <f aca="false">IF(S532="",Strategies!$B$10,S532)</f>
        <v>656</v>
      </c>
      <c r="U532" s="2" t="str">
        <f aca="false">Clean!J532</f>
        <v>Branch</v>
      </c>
      <c r="V532" s="2" t="str">
        <f aca="false">IF(U532="",Strategies!$B$11,U532)</f>
        <v>Branch</v>
      </c>
      <c r="W532" s="2" t="str">
        <f aca="false">IF(U532="","Unknown",U532)</f>
        <v>Branch</v>
      </c>
      <c r="X532" s="4" t="n">
        <f aca="false">Clean!Q532</f>
        <v>11500</v>
      </c>
      <c r="Y532" s="4" t="n">
        <f aca="false">Clean!R532</f>
        <v>3466.31</v>
      </c>
      <c r="Z532" s="4" t="n">
        <f aca="false">IF(X532="",IF(Y532="",0,""),X532)</f>
        <v>11500</v>
      </c>
      <c r="AA532" s="4" t="n">
        <f aca="false">IF(Y532="",IF(X532="",0,IF(X532=0,0,ROUND(X532*Strategies!$B$12,2))),Y532)</f>
        <v>3466.31</v>
      </c>
      <c r="AB532" s="2" t="str">
        <f aca="false">IF(AND(X532="",Y532=""),"no card (structural)",IF(X532="","limit missing – verify",IF(Y532="","spend imputed by ratio","complete")))</f>
        <v>complete</v>
      </c>
      <c r="AC532" s="4" t="n">
        <f aca="false">Clean!S532</f>
        <v>400000</v>
      </c>
      <c r="AD532" s="4" t="n">
        <f aca="false">Clean!T532</f>
        <v>2291</v>
      </c>
      <c r="AE532" s="4" t="n">
        <f aca="false">IF(AC532="",IF(AD532="",0,""),AC532)</f>
        <v>400000</v>
      </c>
      <c r="AF532" s="4" t="n">
        <f aca="false">IF(AD532="",IF(AC532="",0,IF(AC532=0,0,ROUND(AC532*Strategies!$B$13,0))),AD532)</f>
        <v>2291</v>
      </c>
      <c r="AG532" s="3" t="n">
        <f aca="false">Clean!V532</f>
        <v>1</v>
      </c>
      <c r="AH532" s="3" t="n">
        <f aca="false">IF(AG532="",0,AG532)</f>
        <v>1</v>
      </c>
      <c r="AI532" s="3" t="n">
        <f aca="false">IF(AG532="",1,0)</f>
        <v>0</v>
      </c>
      <c r="AJ532" s="3" t="n">
        <f aca="false">Missing_Matrix!W532</f>
        <v>1</v>
      </c>
      <c r="AK532" s="2" t="str">
        <f aca="false">IF(AJ532=0,"keep","drop")</f>
        <v>drop</v>
      </c>
      <c r="AL532" s="2" t="str">
        <f aca="false">IF(Missing_Matrix!B532+Missing_Matrix!G532+Missing_Matrix!H532+Missing_Matrix!J532+Missing_Matrix!K532+Missing_Matrix!L532+Missing_Matrix!M532+Missing_Matrix!U532=0,"keep","drop")</f>
        <v>drop</v>
      </c>
    </row>
    <row r="533" customFormat="false" ht="15" hidden="false" customHeight="false" outlineLevel="0" collapsed="false">
      <c r="A533" s="2" t="str">
        <f aca="false">Clean!A533</f>
        <v>CL00532</v>
      </c>
      <c r="B533" s="3" t="n">
        <f aca="false">Clean!B533</f>
        <v>19</v>
      </c>
      <c r="C533" s="3" t="n">
        <f aca="false">IF(B533="",Strategies!$B$5,B533)</f>
        <v>19</v>
      </c>
      <c r="D533" s="3" t="n">
        <f aca="false">IF(B533="",1,0)</f>
        <v>0</v>
      </c>
      <c r="E533" s="2" t="str">
        <f aca="false">Clean!E533</f>
        <v>Manual worker</v>
      </c>
      <c r="F533" s="2" t="str">
        <f aca="false">IF(E533="","Unknown",E533)</f>
        <v>Manual worker</v>
      </c>
      <c r="G533" s="4" t="n">
        <f aca="false">Clean!G533</f>
        <v>27600</v>
      </c>
      <c r="H533" s="4" t="n">
        <f aca="false">IF(G533="",Strategies!$B$7,G533)</f>
        <v>27600</v>
      </c>
      <c r="I533" s="4" t="n">
        <f aca="false">IF(G533="",Strategies!$B$8,G533)</f>
        <v>27600</v>
      </c>
      <c r="J533" s="4" t="n">
        <f aca="false">IF(G533="",IFERROR(VLOOKUP(E533,Strategies!$A$26:$G$35,7,FALSE()),Strategies!$B$8),G533)</f>
        <v>27600</v>
      </c>
      <c r="K533" s="3" t="n">
        <f aca="false">IF(G533="",1,0)</f>
        <v>0</v>
      </c>
      <c r="L533" s="3" t="n">
        <f aca="false">Clean!H533</f>
        <v>1</v>
      </c>
      <c r="M533" s="5" t="n">
        <f aca="false">Clean!I533</f>
        <v>45734</v>
      </c>
      <c r="N533" s="3" t="n">
        <f aca="false">IF(L533="",IF(M533="",Strategies!$B$6,DATEDIF(M533,DATE(2026,9,13),"y")),L533)</f>
        <v>1</v>
      </c>
      <c r="O533" s="2" t="str">
        <f aca="false">IF(L533&lt;&gt;"","observed",IF(M533&lt;&gt;"","derived from date","median (fallback)"))</f>
        <v>observed</v>
      </c>
      <c r="P533" s="4" t="n">
        <f aca="false">Clean!M533</f>
        <v>3603.63</v>
      </c>
      <c r="Q533" s="4" t="n">
        <f aca="false">IF(P533="",Strategies!$B$9,P533)</f>
        <v>3603.63</v>
      </c>
      <c r="R533" s="3" t="n">
        <f aca="false">IF(P533="",1,0)</f>
        <v>0</v>
      </c>
      <c r="S533" s="3" t="n">
        <f aca="false">Clean!U533</f>
        <v>599</v>
      </c>
      <c r="T533" s="3" t="n">
        <f aca="false">IF(S533="",Strategies!$B$10,S533)</f>
        <v>599</v>
      </c>
      <c r="U533" s="2" t="str">
        <f aca="false">Clean!J533</f>
        <v>App</v>
      </c>
      <c r="V533" s="2" t="str">
        <f aca="false">IF(U533="",Strategies!$B$11,U533)</f>
        <v>App</v>
      </c>
      <c r="W533" s="2" t="str">
        <f aca="false">IF(U533="","Unknown",U533)</f>
        <v>App</v>
      </c>
      <c r="X533" s="4" t="str">
        <f aca="false">Clean!Q533</f>
        <v/>
      </c>
      <c r="Y533" s="4" t="str">
        <f aca="false">Clean!R533</f>
        <v/>
      </c>
      <c r="Z533" s="4" t="n">
        <f aca="false">IF(X533="",IF(Y533="",0,""),X533)</f>
        <v>0</v>
      </c>
      <c r="AA533" s="4" t="n">
        <f aca="false">IF(Y533="",IF(X533="",0,IF(X533=0,0,ROUND(X533*Strategies!$B$12,2))),Y533)</f>
        <v>0</v>
      </c>
      <c r="AB533" s="2" t="str">
        <f aca="false">IF(AND(X533="",Y533=""),"no card (structural)",IF(X533="","limit missing – verify",IF(Y533="","spend imputed by ratio","complete")))</f>
        <v>no card (structural)</v>
      </c>
      <c r="AC533" s="4" t="n">
        <f aca="false">Clean!S533</f>
        <v>0</v>
      </c>
      <c r="AD533" s="4" t="n">
        <f aca="false">Clean!T533</f>
        <v>0</v>
      </c>
      <c r="AE533" s="4" t="n">
        <f aca="false">IF(AC533="",IF(AD533="",0,""),AC533)</f>
        <v>0</v>
      </c>
      <c r="AF533" s="4" t="n">
        <f aca="false">IF(AD533="",IF(AC533="",0,IF(AC533=0,0,ROUND(AC533*Strategies!$B$13,0))),AD533)</f>
        <v>0</v>
      </c>
      <c r="AG533" s="3" t="str">
        <f aca="false">Clean!V533</f>
        <v/>
      </c>
      <c r="AH533" s="3" t="n">
        <f aca="false">IF(AG533="",0,AG533)</f>
        <v>0</v>
      </c>
      <c r="AI533" s="3" t="n">
        <f aca="false">IF(AG533="",1,0)</f>
        <v>1</v>
      </c>
      <c r="AJ533" s="3" t="n">
        <f aca="false">Missing_Matrix!W533</f>
        <v>3</v>
      </c>
      <c r="AK533" s="2" t="str">
        <f aca="false">IF(AJ533=0,"keep","drop")</f>
        <v>drop</v>
      </c>
      <c r="AL533" s="2" t="str">
        <f aca="false">IF(Missing_Matrix!B533+Missing_Matrix!G533+Missing_Matrix!H533+Missing_Matrix!J533+Missing_Matrix!K533+Missing_Matrix!L533+Missing_Matrix!M533+Missing_Matrix!U533=0,"keep","drop")</f>
        <v>keep</v>
      </c>
    </row>
    <row r="534" customFormat="false" ht="15" hidden="false" customHeight="false" outlineLevel="0" collapsed="false">
      <c r="A534" s="2" t="str">
        <f aca="false">Clean!A534</f>
        <v>CL00533</v>
      </c>
      <c r="B534" s="3" t="n">
        <f aca="false">Clean!B534</f>
        <v>29</v>
      </c>
      <c r="C534" s="3" t="n">
        <f aca="false">IF(B534="",Strategies!$B$5,B534)</f>
        <v>29</v>
      </c>
      <c r="D534" s="3" t="n">
        <f aca="false">IF(B534="",1,0)</f>
        <v>0</v>
      </c>
      <c r="E534" s="2" t="str">
        <f aca="false">Clean!E534</f>
        <v>Self-employed</v>
      </c>
      <c r="F534" s="2" t="str">
        <f aca="false">IF(E534="","Unknown",E534)</f>
        <v>Self-employed</v>
      </c>
      <c r="G534" s="4" t="n">
        <f aca="false">Clean!G534</f>
        <v>33700</v>
      </c>
      <c r="H534" s="4" t="n">
        <f aca="false">IF(G534="",Strategies!$B$7,G534)</f>
        <v>33700</v>
      </c>
      <c r="I534" s="4" t="n">
        <f aca="false">IF(G534="",Strategies!$B$8,G534)</f>
        <v>33700</v>
      </c>
      <c r="J534" s="4" t="n">
        <f aca="false">IF(G534="",IFERROR(VLOOKUP(E534,Strategies!$A$26:$G$35,7,FALSE()),Strategies!$B$8),G534)</f>
        <v>33700</v>
      </c>
      <c r="K534" s="3" t="n">
        <f aca="false">IF(G534="",1,0)</f>
        <v>0</v>
      </c>
      <c r="L534" s="3" t="n">
        <f aca="false">Clean!H534</f>
        <v>2</v>
      </c>
      <c r="M534" s="5" t="n">
        <f aca="false">Clean!I534</f>
        <v>45340</v>
      </c>
      <c r="N534" s="3" t="n">
        <f aca="false">IF(L534="",IF(M534="",Strategies!$B$6,DATEDIF(M534,DATE(2026,9,13),"y")),L534)</f>
        <v>2</v>
      </c>
      <c r="O534" s="2" t="str">
        <f aca="false">IF(L534&lt;&gt;"","observed",IF(M534&lt;&gt;"","derived from date","median (fallback)"))</f>
        <v>observed</v>
      </c>
      <c r="P534" s="4" t="n">
        <f aca="false">Clean!M534</f>
        <v>7911.44</v>
      </c>
      <c r="Q534" s="4" t="n">
        <f aca="false">IF(P534="",Strategies!$B$9,P534)</f>
        <v>7911.44</v>
      </c>
      <c r="R534" s="3" t="n">
        <f aca="false">IF(P534="",1,0)</f>
        <v>0</v>
      </c>
      <c r="S534" s="3" t="n">
        <f aca="false">Clean!U534</f>
        <v>617</v>
      </c>
      <c r="T534" s="3" t="n">
        <f aca="false">IF(S534="",Strategies!$B$10,S534)</f>
        <v>617</v>
      </c>
      <c r="U534" s="2" t="str">
        <f aca="false">Clean!J534</f>
        <v>Online Banking</v>
      </c>
      <c r="V534" s="2" t="str">
        <f aca="false">IF(U534="",Strategies!$B$11,U534)</f>
        <v>Online Banking</v>
      </c>
      <c r="W534" s="2" t="str">
        <f aca="false">IF(U534="","Unknown",U534)</f>
        <v>Online Banking</v>
      </c>
      <c r="X534" s="4" t="n">
        <f aca="false">Clean!Q534</f>
        <v>7000</v>
      </c>
      <c r="Y534" s="4" t="n">
        <f aca="false">Clean!R534</f>
        <v>3950.53</v>
      </c>
      <c r="Z534" s="4" t="n">
        <f aca="false">IF(X534="",IF(Y534="",0,""),X534)</f>
        <v>7000</v>
      </c>
      <c r="AA534" s="4" t="n">
        <f aca="false">IF(Y534="",IF(X534="",0,IF(X534=0,0,ROUND(X534*Strategies!$B$12,2))),Y534)</f>
        <v>3950.53</v>
      </c>
      <c r="AB534" s="2" t="str">
        <f aca="false">IF(AND(X534="",Y534=""),"no card (structural)",IF(X534="","limit missing – verify",IF(Y534="","spend imputed by ratio","complete")))</f>
        <v>complete</v>
      </c>
      <c r="AC534" s="4" t="str">
        <f aca="false">Clean!S534</f>
        <v/>
      </c>
      <c r="AD534" s="4" t="str">
        <f aca="false">Clean!T534</f>
        <v/>
      </c>
      <c r="AE534" s="4" t="n">
        <f aca="false">IF(AC534="",IF(AD534="",0,""),AC534)</f>
        <v>0</v>
      </c>
      <c r="AF534" s="4" t="n">
        <f aca="false">IF(AD534="",IF(AC534="",0,IF(AC534=0,0,ROUND(AC534*Strategies!$B$13,0))),AD534)</f>
        <v>0</v>
      </c>
      <c r="AG534" s="3" t="str">
        <f aca="false">Clean!V534</f>
        <v/>
      </c>
      <c r="AH534" s="3" t="n">
        <f aca="false">IF(AG534="",0,AG534)</f>
        <v>0</v>
      </c>
      <c r="AI534" s="3" t="n">
        <f aca="false">IF(AG534="",1,0)</f>
        <v>1</v>
      </c>
      <c r="AJ534" s="3" t="n">
        <f aca="false">Missing_Matrix!W534</f>
        <v>3</v>
      </c>
      <c r="AK534" s="2" t="str">
        <f aca="false">IF(AJ534=0,"keep","drop")</f>
        <v>drop</v>
      </c>
      <c r="AL534" s="2" t="str">
        <f aca="false">IF(Missing_Matrix!B534+Missing_Matrix!G534+Missing_Matrix!H534+Missing_Matrix!J534+Missing_Matrix!K534+Missing_Matrix!L534+Missing_Matrix!M534+Missing_Matrix!U534=0,"keep","drop")</f>
        <v>keep</v>
      </c>
    </row>
    <row r="535" customFormat="false" ht="15" hidden="false" customHeight="false" outlineLevel="0" collapsed="false">
      <c r="A535" s="2" t="str">
        <f aca="false">Clean!A535</f>
        <v>CL00534</v>
      </c>
      <c r="B535" s="3" t="n">
        <f aca="false">Clean!B535</f>
        <v>29</v>
      </c>
      <c r="C535" s="3" t="n">
        <f aca="false">IF(B535="",Strategies!$B$5,B535)</f>
        <v>29</v>
      </c>
      <c r="D535" s="3" t="n">
        <f aca="false">IF(B535="",1,0)</f>
        <v>0</v>
      </c>
      <c r="E535" s="2" t="str">
        <f aca="false">Clean!E535</f>
        <v>Manual worker</v>
      </c>
      <c r="F535" s="2" t="str">
        <f aca="false">IF(E535="","Unknown",E535)</f>
        <v>Manual worker</v>
      </c>
      <c r="G535" s="4" t="n">
        <f aca="false">Clean!G535</f>
        <v>29900</v>
      </c>
      <c r="H535" s="4" t="n">
        <f aca="false">IF(G535="",Strategies!$B$7,G535)</f>
        <v>29900</v>
      </c>
      <c r="I535" s="4" t="n">
        <f aca="false">IF(G535="",Strategies!$B$8,G535)</f>
        <v>29900</v>
      </c>
      <c r="J535" s="4" t="n">
        <f aca="false">IF(G535="",IFERROR(VLOOKUP(E535,Strategies!$A$26:$G$35,7,FALSE()),Strategies!$B$8),G535)</f>
        <v>29900</v>
      </c>
      <c r="K535" s="3" t="n">
        <f aca="false">IF(G535="",1,0)</f>
        <v>0</v>
      </c>
      <c r="L535" s="3" t="n">
        <f aca="false">Clean!H535</f>
        <v>5</v>
      </c>
      <c r="M535" s="5" t="n">
        <f aca="false">Clean!I535</f>
        <v>44261</v>
      </c>
      <c r="N535" s="3" t="n">
        <f aca="false">IF(L535="",IF(M535="",Strategies!$B$6,DATEDIF(M535,DATE(2026,9,13),"y")),L535)</f>
        <v>5</v>
      </c>
      <c r="O535" s="2" t="str">
        <f aca="false">IF(L535&lt;&gt;"","observed",IF(M535&lt;&gt;"","derived from date","median (fallback)"))</f>
        <v>observed</v>
      </c>
      <c r="P535" s="4" t="n">
        <f aca="false">Clean!M535</f>
        <v>10903.54</v>
      </c>
      <c r="Q535" s="4" t="n">
        <f aca="false">IF(P535="",Strategies!$B$9,P535)</f>
        <v>10903.54</v>
      </c>
      <c r="R535" s="3" t="n">
        <f aca="false">IF(P535="",1,0)</f>
        <v>0</v>
      </c>
      <c r="S535" s="3" t="n">
        <f aca="false">Clean!U535</f>
        <v>650</v>
      </c>
      <c r="T535" s="3" t="n">
        <f aca="false">IF(S535="",Strategies!$B$10,S535)</f>
        <v>650</v>
      </c>
      <c r="U535" s="2" t="str">
        <f aca="false">Clean!J535</f>
        <v>Online Banking</v>
      </c>
      <c r="V535" s="2" t="str">
        <f aca="false">IF(U535="",Strategies!$B$11,U535)</f>
        <v>Online Banking</v>
      </c>
      <c r="W535" s="2" t="str">
        <f aca="false">IF(U535="","Unknown",U535)</f>
        <v>Online Banking</v>
      </c>
      <c r="X535" s="4" t="n">
        <f aca="false">Clean!Q535</f>
        <v>5000</v>
      </c>
      <c r="Y535" s="4" t="n">
        <f aca="false">Clean!R535</f>
        <v>783.32</v>
      </c>
      <c r="Z535" s="4" t="n">
        <f aca="false">IF(X535="",IF(Y535="",0,""),X535)</f>
        <v>5000</v>
      </c>
      <c r="AA535" s="4" t="n">
        <f aca="false">IF(Y535="",IF(X535="",0,IF(X535=0,0,ROUND(X535*Strategies!$B$12,2))),Y535)</f>
        <v>783.32</v>
      </c>
      <c r="AB535" s="2" t="str">
        <f aca="false">IF(AND(X535="",Y535=""),"no card (structural)",IF(X535="","limit missing – verify",IF(Y535="","spend imputed by ratio","complete")))</f>
        <v>complete</v>
      </c>
      <c r="AC535" s="4" t="n">
        <f aca="false">Clean!S535</f>
        <v>0</v>
      </c>
      <c r="AD535" s="4" t="n">
        <f aca="false">Clean!T535</f>
        <v>0</v>
      </c>
      <c r="AE535" s="4" t="n">
        <f aca="false">IF(AC535="",IF(AD535="",0,""),AC535)</f>
        <v>0</v>
      </c>
      <c r="AF535" s="4" t="n">
        <f aca="false">IF(AD535="",IF(AC535="",0,IF(AC535=0,0,ROUND(AC535*Strategies!$B$13,0))),AD535)</f>
        <v>0</v>
      </c>
      <c r="AG535" s="3" t="n">
        <f aca="false">Clean!V535</f>
        <v>0</v>
      </c>
      <c r="AH535" s="3" t="n">
        <f aca="false">IF(AG535="",0,AG535)</f>
        <v>0</v>
      </c>
      <c r="AI535" s="3" t="n">
        <f aca="false">IF(AG535="",1,0)</f>
        <v>0</v>
      </c>
      <c r="AJ535" s="3" t="n">
        <f aca="false">Missing_Matrix!W535</f>
        <v>0</v>
      </c>
      <c r="AK535" s="2" t="str">
        <f aca="false">IF(AJ535=0,"keep","drop")</f>
        <v>keep</v>
      </c>
      <c r="AL535" s="2" t="str">
        <f aca="false">IF(Missing_Matrix!B535+Missing_Matrix!G535+Missing_Matrix!H535+Missing_Matrix!J535+Missing_Matrix!K535+Missing_Matrix!L535+Missing_Matrix!M535+Missing_Matrix!U535=0,"keep","drop")</f>
        <v>keep</v>
      </c>
    </row>
    <row r="536" customFormat="false" ht="15" hidden="false" customHeight="false" outlineLevel="0" collapsed="false">
      <c r="A536" s="2" t="str">
        <f aca="false">Clean!A536</f>
        <v>CL00535</v>
      </c>
      <c r="B536" s="3" t="n">
        <f aca="false">Clean!B536</f>
        <v>69</v>
      </c>
      <c r="C536" s="3" t="n">
        <f aca="false">IF(B536="",Strategies!$B$5,B536)</f>
        <v>69</v>
      </c>
      <c r="D536" s="3" t="n">
        <f aca="false">IF(B536="",1,0)</f>
        <v>0</v>
      </c>
      <c r="E536" s="2" t="str">
        <f aca="false">Clean!E536</f>
        <v>Retired</v>
      </c>
      <c r="F536" s="2" t="str">
        <f aca="false">IF(E536="","Unknown",E536)</f>
        <v>Retired</v>
      </c>
      <c r="G536" s="4" t="n">
        <f aca="false">Clean!G536</f>
        <v>19500</v>
      </c>
      <c r="H536" s="4" t="n">
        <f aca="false">IF(G536="",Strategies!$B$7,G536)</f>
        <v>19500</v>
      </c>
      <c r="I536" s="4" t="n">
        <f aca="false">IF(G536="",Strategies!$B$8,G536)</f>
        <v>19500</v>
      </c>
      <c r="J536" s="4" t="n">
        <f aca="false">IF(G536="",IFERROR(VLOOKUP(E536,Strategies!$A$26:$G$35,7,FALSE()),Strategies!$B$8),G536)</f>
        <v>19500</v>
      </c>
      <c r="K536" s="3" t="n">
        <f aca="false">IF(G536="",1,0)</f>
        <v>0</v>
      </c>
      <c r="L536" s="3" t="n">
        <f aca="false">Clean!H536</f>
        <v>23</v>
      </c>
      <c r="M536" s="5" t="n">
        <f aca="false">Clean!I536</f>
        <v>37867</v>
      </c>
      <c r="N536" s="3" t="n">
        <f aca="false">IF(L536="",IF(M536="",Strategies!$B$6,DATEDIF(M536,DATE(2026,9,13),"y")),L536)</f>
        <v>23</v>
      </c>
      <c r="O536" s="2" t="str">
        <f aca="false">IF(L536&lt;&gt;"","observed",IF(M536&lt;&gt;"","derived from date","median (fallback)"))</f>
        <v>observed</v>
      </c>
      <c r="P536" s="4" t="n">
        <f aca="false">Clean!M536</f>
        <v>28048.83</v>
      </c>
      <c r="Q536" s="4" t="n">
        <f aca="false">IF(P536="",Strategies!$B$9,P536)</f>
        <v>28048.83</v>
      </c>
      <c r="R536" s="3" t="n">
        <f aca="false">IF(P536="",1,0)</f>
        <v>0</v>
      </c>
      <c r="S536" s="3" t="n">
        <f aca="false">Clean!U536</f>
        <v>550</v>
      </c>
      <c r="T536" s="3" t="n">
        <f aca="false">IF(S536="",Strategies!$B$10,S536)</f>
        <v>550</v>
      </c>
      <c r="U536" s="2" t="str">
        <f aca="false">Clean!J536</f>
        <v>Branch</v>
      </c>
      <c r="V536" s="2" t="str">
        <f aca="false">IF(U536="",Strategies!$B$11,U536)</f>
        <v>Branch</v>
      </c>
      <c r="W536" s="2" t="str">
        <f aca="false">IF(U536="","Unknown",U536)</f>
        <v>Branch</v>
      </c>
      <c r="X536" s="4" t="n">
        <f aca="false">Clean!Q536</f>
        <v>4500</v>
      </c>
      <c r="Y536" s="4" t="n">
        <f aca="false">Clean!R536</f>
        <v>1661.82</v>
      </c>
      <c r="Z536" s="4" t="n">
        <f aca="false">IF(X536="",IF(Y536="",0,""),X536)</f>
        <v>4500</v>
      </c>
      <c r="AA536" s="4" t="n">
        <f aca="false">IF(Y536="",IF(X536="",0,IF(X536=0,0,ROUND(X536*Strategies!$B$12,2))),Y536)</f>
        <v>1661.82</v>
      </c>
      <c r="AB536" s="2" t="str">
        <f aca="false">IF(AND(X536="",Y536=""),"no card (structural)",IF(X536="","limit missing – verify",IF(Y536="","spend imputed by ratio","complete")))</f>
        <v>complete</v>
      </c>
      <c r="AC536" s="4" t="n">
        <f aca="false">Clean!S536</f>
        <v>0</v>
      </c>
      <c r="AD536" s="4" t="n">
        <f aca="false">Clean!T536</f>
        <v>0</v>
      </c>
      <c r="AE536" s="4" t="n">
        <f aca="false">IF(AC536="",IF(AD536="",0,""),AC536)</f>
        <v>0</v>
      </c>
      <c r="AF536" s="4" t="n">
        <f aca="false">IF(AD536="",IF(AC536="",0,IF(AC536=0,0,ROUND(AC536*Strategies!$B$13,0))),AD536)</f>
        <v>0</v>
      </c>
      <c r="AG536" s="3" t="n">
        <f aca="false">Clean!V536</f>
        <v>1</v>
      </c>
      <c r="AH536" s="3" t="n">
        <f aca="false">IF(AG536="",0,AG536)</f>
        <v>1</v>
      </c>
      <c r="AI536" s="3" t="n">
        <f aca="false">IF(AG536="",1,0)</f>
        <v>0</v>
      </c>
      <c r="AJ536" s="3" t="n">
        <f aca="false">Missing_Matrix!W536</f>
        <v>1</v>
      </c>
      <c r="AK536" s="2" t="str">
        <f aca="false">IF(AJ536=0,"keep","drop")</f>
        <v>drop</v>
      </c>
      <c r="AL536" s="2" t="str">
        <f aca="false">IF(Missing_Matrix!B536+Missing_Matrix!G536+Missing_Matrix!H536+Missing_Matrix!J536+Missing_Matrix!K536+Missing_Matrix!L536+Missing_Matrix!M536+Missing_Matrix!U536=0,"keep","drop")</f>
        <v>keep</v>
      </c>
    </row>
    <row r="537" customFormat="false" ht="15" hidden="false" customHeight="false" outlineLevel="0" collapsed="false">
      <c r="A537" s="2" t="str">
        <f aca="false">Clean!A537</f>
        <v>CL00536</v>
      </c>
      <c r="B537" s="3" t="n">
        <f aca="false">Clean!B537</f>
        <v>18</v>
      </c>
      <c r="C537" s="3" t="n">
        <f aca="false">IF(B537="",Strategies!$B$5,B537)</f>
        <v>18</v>
      </c>
      <c r="D537" s="3" t="n">
        <f aca="false">IF(B537="",1,0)</f>
        <v>0</v>
      </c>
      <c r="E537" s="2" t="str">
        <f aca="false">Clean!E537</f>
        <v>Unemployed</v>
      </c>
      <c r="F537" s="2" t="str">
        <f aca="false">IF(E537="","Unknown",E537)</f>
        <v>Unemployed</v>
      </c>
      <c r="G537" s="4" t="str">
        <f aca="false">Clean!G537</f>
        <v/>
      </c>
      <c r="H537" s="4" t="n">
        <f aca="false">IF(G537="",Strategies!$B$7,G537)</f>
        <v>34752</v>
      </c>
      <c r="I537" s="4" t="n">
        <f aca="false">IF(G537="",Strategies!$B$8,G537)</f>
        <v>29500</v>
      </c>
      <c r="J537" s="4" t="n">
        <f aca="false">IF(G537="",IFERROR(VLOOKUP(E537,Strategies!$A$26:$G$35,7,FALSE()),Strategies!$B$8),G537)</f>
        <v>4900</v>
      </c>
      <c r="K537" s="3" t="n">
        <f aca="false">IF(G537="",1,0)</f>
        <v>1</v>
      </c>
      <c r="L537" s="3" t="n">
        <f aca="false">Clean!H537</f>
        <v>0</v>
      </c>
      <c r="M537" s="5" t="n">
        <f aca="false">Clean!I537</f>
        <v>46180</v>
      </c>
      <c r="N537" s="3" t="n">
        <f aca="false">IF(L537="",IF(M537="",Strategies!$B$6,DATEDIF(M537,DATE(2026,9,13),"y")),L537)</f>
        <v>0</v>
      </c>
      <c r="O537" s="2" t="str">
        <f aca="false">IF(L537&lt;&gt;"","observed",IF(M537&lt;&gt;"","derived from date","median (fallback)"))</f>
        <v>observed</v>
      </c>
      <c r="P537" s="4" t="n">
        <f aca="false">Clean!M537</f>
        <v>275.76</v>
      </c>
      <c r="Q537" s="4" t="n">
        <f aca="false">IF(P537="",Strategies!$B$9,P537)</f>
        <v>275.76</v>
      </c>
      <c r="R537" s="3" t="n">
        <f aca="false">IF(P537="",1,0)</f>
        <v>0</v>
      </c>
      <c r="S537" s="3" t="n">
        <f aca="false">Clean!U537</f>
        <v>513</v>
      </c>
      <c r="T537" s="3" t="n">
        <f aca="false">IF(S537="",Strategies!$B$10,S537)</f>
        <v>513</v>
      </c>
      <c r="U537" s="2" t="str">
        <f aca="false">Clean!J537</f>
        <v>Branch</v>
      </c>
      <c r="V537" s="2" t="str">
        <f aca="false">IF(U537="",Strategies!$B$11,U537)</f>
        <v>Branch</v>
      </c>
      <c r="W537" s="2" t="str">
        <f aca="false">IF(U537="","Unknown",U537)</f>
        <v>Branch</v>
      </c>
      <c r="X537" s="4" t="n">
        <f aca="false">Clean!Q537</f>
        <v>0</v>
      </c>
      <c r="Y537" s="4" t="n">
        <f aca="false">Clean!R537</f>
        <v>0</v>
      </c>
      <c r="Z537" s="4" t="n">
        <f aca="false">IF(X537="",IF(Y537="",0,""),X537)</f>
        <v>0</v>
      </c>
      <c r="AA537" s="4" t="n">
        <f aca="false">IF(Y537="",IF(X537="",0,IF(X537=0,0,ROUND(X537*Strategies!$B$12,2))),Y537)</f>
        <v>0</v>
      </c>
      <c r="AB537" s="2" t="str">
        <f aca="false">IF(AND(X537="",Y537=""),"no card (structural)",IF(X537="","limit missing – verify",IF(Y537="","spend imputed by ratio","complete")))</f>
        <v>complete</v>
      </c>
      <c r="AC537" s="4" t="str">
        <f aca="false">Clean!S537</f>
        <v/>
      </c>
      <c r="AD537" s="4" t="str">
        <f aca="false">Clean!T537</f>
        <v/>
      </c>
      <c r="AE537" s="4" t="n">
        <f aca="false">IF(AC537="",IF(AD537="",0,""),AC537)</f>
        <v>0</v>
      </c>
      <c r="AF537" s="4" t="n">
        <f aca="false">IF(AD537="",IF(AC537="",0,IF(AC537=0,0,ROUND(AC537*Strategies!$B$13,0))),AD537)</f>
        <v>0</v>
      </c>
      <c r="AG537" s="3" t="n">
        <f aca="false">Clean!V537</f>
        <v>1</v>
      </c>
      <c r="AH537" s="3" t="n">
        <f aca="false">IF(AG537="",0,AG537)</f>
        <v>1</v>
      </c>
      <c r="AI537" s="3" t="n">
        <f aca="false">IF(AG537="",1,0)</f>
        <v>0</v>
      </c>
      <c r="AJ537" s="3" t="n">
        <f aca="false">Missing_Matrix!W537</f>
        <v>3</v>
      </c>
      <c r="AK537" s="2" t="str">
        <f aca="false">IF(AJ537=0,"keep","drop")</f>
        <v>drop</v>
      </c>
      <c r="AL537" s="2" t="str">
        <f aca="false">IF(Missing_Matrix!B537+Missing_Matrix!G537+Missing_Matrix!H537+Missing_Matrix!J537+Missing_Matrix!K537+Missing_Matrix!L537+Missing_Matrix!M537+Missing_Matrix!U537=0,"keep","drop")</f>
        <v>drop</v>
      </c>
    </row>
    <row r="538" customFormat="false" ht="15" hidden="false" customHeight="false" outlineLevel="0" collapsed="false">
      <c r="A538" s="2" t="str">
        <f aca="false">Clean!A538</f>
        <v>CL00537</v>
      </c>
      <c r="B538" s="3" t="n">
        <f aca="false">Clean!B538</f>
        <v>38</v>
      </c>
      <c r="C538" s="3" t="n">
        <f aca="false">IF(B538="",Strategies!$B$5,B538)</f>
        <v>38</v>
      </c>
      <c r="D538" s="3" t="n">
        <f aca="false">IF(B538="",1,0)</f>
        <v>0</v>
      </c>
      <c r="E538" s="2" t="str">
        <f aca="false">Clean!E538</f>
        <v>Employee</v>
      </c>
      <c r="F538" s="2" t="str">
        <f aca="false">IF(E538="","Unknown",E538)</f>
        <v>Employee</v>
      </c>
      <c r="G538" s="4" t="n">
        <f aca="false">Clean!G538</f>
        <v>45600</v>
      </c>
      <c r="H538" s="4" t="n">
        <f aca="false">IF(G538="",Strategies!$B$7,G538)</f>
        <v>45600</v>
      </c>
      <c r="I538" s="4" t="n">
        <f aca="false">IF(G538="",Strategies!$B$8,G538)</f>
        <v>45600</v>
      </c>
      <c r="J538" s="4" t="n">
        <f aca="false">IF(G538="",IFERROR(VLOOKUP(E538,Strategies!$A$26:$G$35,7,FALSE()),Strategies!$B$8),G538)</f>
        <v>45600</v>
      </c>
      <c r="K538" s="3" t="n">
        <f aca="false">IF(G538="",1,0)</f>
        <v>0</v>
      </c>
      <c r="L538" s="3" t="n">
        <f aca="false">Clean!H538</f>
        <v>12</v>
      </c>
      <c r="M538" s="5" t="n">
        <f aca="false">Clean!I538</f>
        <v>41867</v>
      </c>
      <c r="N538" s="3" t="n">
        <f aca="false">IF(L538="",IF(M538="",Strategies!$B$6,DATEDIF(M538,DATE(2026,9,13),"y")),L538)</f>
        <v>12</v>
      </c>
      <c r="O538" s="2" t="str">
        <f aca="false">IF(L538&lt;&gt;"","observed",IF(M538&lt;&gt;"","derived from date","median (fallback)"))</f>
        <v>observed</v>
      </c>
      <c r="P538" s="4" t="n">
        <f aca="false">Clean!M538</f>
        <v>50813.48</v>
      </c>
      <c r="Q538" s="4" t="n">
        <f aca="false">IF(P538="",Strategies!$B$9,P538)</f>
        <v>50813.48</v>
      </c>
      <c r="R538" s="3" t="n">
        <f aca="false">IF(P538="",1,0)</f>
        <v>0</v>
      </c>
      <c r="S538" s="3" t="n">
        <f aca="false">Clean!U538</f>
        <v>621</v>
      </c>
      <c r="T538" s="3" t="n">
        <f aca="false">IF(S538="",Strategies!$B$10,S538)</f>
        <v>621</v>
      </c>
      <c r="U538" s="2" t="str">
        <f aca="false">Clean!J538</f>
        <v>Branch</v>
      </c>
      <c r="V538" s="2" t="str">
        <f aca="false">IF(U538="",Strategies!$B$11,U538)</f>
        <v>Branch</v>
      </c>
      <c r="W538" s="2" t="str">
        <f aca="false">IF(U538="","Unknown",U538)</f>
        <v>Branch</v>
      </c>
      <c r="X538" s="4" t="n">
        <f aca="false">Clean!Q538</f>
        <v>6500</v>
      </c>
      <c r="Y538" s="4" t="n">
        <f aca="false">Clean!R538</f>
        <v>187.64</v>
      </c>
      <c r="Z538" s="4" t="n">
        <f aca="false">IF(X538="",IF(Y538="",0,""),X538)</f>
        <v>6500</v>
      </c>
      <c r="AA538" s="4" t="n">
        <f aca="false">IF(Y538="",IF(X538="",0,IF(X538=0,0,ROUND(X538*Strategies!$B$12,2))),Y538)</f>
        <v>187.64</v>
      </c>
      <c r="AB538" s="2" t="str">
        <f aca="false">IF(AND(X538="",Y538=""),"no card (structural)",IF(X538="","limit missing – verify",IF(Y538="","spend imputed by ratio","complete")))</f>
        <v>complete</v>
      </c>
      <c r="AC538" s="4" t="n">
        <f aca="false">Clean!S538</f>
        <v>0</v>
      </c>
      <c r="AD538" s="4" t="n">
        <f aca="false">Clean!T538</f>
        <v>0</v>
      </c>
      <c r="AE538" s="4" t="n">
        <f aca="false">IF(AC538="",IF(AD538="",0,""),AC538)</f>
        <v>0</v>
      </c>
      <c r="AF538" s="4" t="n">
        <f aca="false">IF(AD538="",IF(AC538="",0,IF(AC538=0,0,ROUND(AC538*Strategies!$B$13,0))),AD538)</f>
        <v>0</v>
      </c>
      <c r="AG538" s="3" t="n">
        <f aca="false">Clean!V538</f>
        <v>0</v>
      </c>
      <c r="AH538" s="3" t="n">
        <f aca="false">IF(AG538="",0,AG538)</f>
        <v>0</v>
      </c>
      <c r="AI538" s="3" t="n">
        <f aca="false">IF(AG538="",1,0)</f>
        <v>0</v>
      </c>
      <c r="AJ538" s="3" t="n">
        <f aca="false">Missing_Matrix!W538</f>
        <v>0</v>
      </c>
      <c r="AK538" s="2" t="str">
        <f aca="false">IF(AJ538=0,"keep","drop")</f>
        <v>keep</v>
      </c>
      <c r="AL538" s="2" t="str">
        <f aca="false">IF(Missing_Matrix!B538+Missing_Matrix!G538+Missing_Matrix!H538+Missing_Matrix!J538+Missing_Matrix!K538+Missing_Matrix!L538+Missing_Matrix!M538+Missing_Matrix!U538=0,"keep","drop")</f>
        <v>keep</v>
      </c>
    </row>
    <row r="539" customFormat="false" ht="15" hidden="false" customHeight="false" outlineLevel="0" collapsed="false">
      <c r="A539" s="2" t="str">
        <f aca="false">Clean!A539</f>
        <v>CL00538</v>
      </c>
      <c r="B539" s="3" t="n">
        <f aca="false">Clean!B539</f>
        <v>57</v>
      </c>
      <c r="C539" s="3" t="n">
        <f aca="false">IF(B539="",Strategies!$B$5,B539)</f>
        <v>57</v>
      </c>
      <c r="D539" s="3" t="n">
        <f aca="false">IF(B539="",1,0)</f>
        <v>0</v>
      </c>
      <c r="E539" s="2" t="str">
        <f aca="false">Clean!E539</f>
        <v>Manual worker</v>
      </c>
      <c r="F539" s="2" t="str">
        <f aca="false">IF(E539="","Unknown",E539)</f>
        <v>Manual worker</v>
      </c>
      <c r="G539" s="4" t="n">
        <f aca="false">Clean!G539</f>
        <v>24500</v>
      </c>
      <c r="H539" s="4" t="n">
        <f aca="false">IF(G539="",Strategies!$B$7,G539)</f>
        <v>24500</v>
      </c>
      <c r="I539" s="4" t="n">
        <f aca="false">IF(G539="",Strategies!$B$8,G539)</f>
        <v>24500</v>
      </c>
      <c r="J539" s="4" t="n">
        <f aca="false">IF(G539="",IFERROR(VLOOKUP(E539,Strategies!$A$26:$G$35,7,FALSE()),Strategies!$B$8),G539)</f>
        <v>24500</v>
      </c>
      <c r="K539" s="3" t="n">
        <f aca="false">IF(G539="",1,0)</f>
        <v>0</v>
      </c>
      <c r="L539" s="3" t="n">
        <f aca="false">Clean!H539</f>
        <v>24</v>
      </c>
      <c r="M539" s="5" t="n">
        <f aca="false">Clean!I539</f>
        <v>37156</v>
      </c>
      <c r="N539" s="3" t="n">
        <f aca="false">IF(L539="",IF(M539="",Strategies!$B$6,DATEDIF(M539,DATE(2026,9,13),"y")),L539)</f>
        <v>24</v>
      </c>
      <c r="O539" s="2" t="str">
        <f aca="false">IF(L539&lt;&gt;"","observed",IF(M539&lt;&gt;"","derived from date","median (fallback)"))</f>
        <v>observed</v>
      </c>
      <c r="P539" s="4" t="n">
        <f aca="false">Clean!M539</f>
        <v>0</v>
      </c>
      <c r="Q539" s="4" t="n">
        <f aca="false">IF(P539="",Strategies!$B$9,P539)</f>
        <v>0</v>
      </c>
      <c r="R539" s="3" t="n">
        <f aca="false">IF(P539="",1,0)</f>
        <v>0</v>
      </c>
      <c r="S539" s="3" t="n">
        <f aca="false">Clean!U539</f>
        <v>666</v>
      </c>
      <c r="T539" s="3" t="n">
        <f aca="false">IF(S539="",Strategies!$B$10,S539)</f>
        <v>666</v>
      </c>
      <c r="U539" s="2" t="str">
        <f aca="false">Clean!J539</f>
        <v>Online Banking</v>
      </c>
      <c r="V539" s="2" t="str">
        <f aca="false">IF(U539="",Strategies!$B$11,U539)</f>
        <v>Online Banking</v>
      </c>
      <c r="W539" s="2" t="str">
        <f aca="false">IF(U539="","Unknown",U539)</f>
        <v>Online Banking</v>
      </c>
      <c r="X539" s="4" t="n">
        <f aca="false">Clean!Q539</f>
        <v>4500</v>
      </c>
      <c r="Y539" s="4" t="n">
        <f aca="false">Clean!R539</f>
        <v>1758.94</v>
      </c>
      <c r="Z539" s="4" t="n">
        <f aca="false">IF(X539="",IF(Y539="",0,""),X539)</f>
        <v>4500</v>
      </c>
      <c r="AA539" s="4" t="n">
        <f aca="false">IF(Y539="",IF(X539="",0,IF(X539=0,0,ROUND(X539*Strategies!$B$12,2))),Y539)</f>
        <v>1758.94</v>
      </c>
      <c r="AB539" s="2" t="str">
        <f aca="false">IF(AND(X539="",Y539=""),"no card (structural)",IF(X539="","limit missing – verify",IF(Y539="","spend imputed by ratio","complete")))</f>
        <v>complete</v>
      </c>
      <c r="AC539" s="4" t="n">
        <f aca="false">Clean!S539</f>
        <v>118000</v>
      </c>
      <c r="AD539" s="4" t="n">
        <f aca="false">Clean!T539</f>
        <v>787</v>
      </c>
      <c r="AE539" s="4" t="n">
        <f aca="false">IF(AC539="",IF(AD539="",0,""),AC539)</f>
        <v>118000</v>
      </c>
      <c r="AF539" s="4" t="n">
        <f aca="false">IF(AD539="",IF(AC539="",0,IF(AC539=0,0,ROUND(AC539*Strategies!$B$13,0))),AD539)</f>
        <v>787</v>
      </c>
      <c r="AG539" s="3" t="n">
        <f aca="false">Clean!V539</f>
        <v>0</v>
      </c>
      <c r="AH539" s="3" t="n">
        <f aca="false">IF(AG539="",0,AG539)</f>
        <v>0</v>
      </c>
      <c r="AI539" s="3" t="n">
        <f aca="false">IF(AG539="",1,0)</f>
        <v>0</v>
      </c>
      <c r="AJ539" s="3" t="n">
        <f aca="false">Missing_Matrix!W539</f>
        <v>0</v>
      </c>
      <c r="AK539" s="2" t="str">
        <f aca="false">IF(AJ539=0,"keep","drop")</f>
        <v>keep</v>
      </c>
      <c r="AL539" s="2" t="str">
        <f aca="false">IF(Missing_Matrix!B539+Missing_Matrix!G539+Missing_Matrix!H539+Missing_Matrix!J539+Missing_Matrix!K539+Missing_Matrix!L539+Missing_Matrix!M539+Missing_Matrix!U539=0,"keep","drop")</f>
        <v>keep</v>
      </c>
    </row>
    <row r="540" customFormat="false" ht="15" hidden="false" customHeight="false" outlineLevel="0" collapsed="false">
      <c r="A540" s="2" t="str">
        <f aca="false">Clean!A540</f>
        <v>CL00539</v>
      </c>
      <c r="B540" s="3" t="n">
        <f aca="false">Clean!B540</f>
        <v>66</v>
      </c>
      <c r="C540" s="3" t="n">
        <f aca="false">IF(B540="",Strategies!$B$5,B540)</f>
        <v>66</v>
      </c>
      <c r="D540" s="3" t="n">
        <f aca="false">IF(B540="",1,0)</f>
        <v>0</v>
      </c>
      <c r="E540" s="2" t="str">
        <f aca="false">Clean!E540</f>
        <v>Retired</v>
      </c>
      <c r="F540" s="2" t="str">
        <f aca="false">IF(E540="","Unknown",E540)</f>
        <v>Retired</v>
      </c>
      <c r="G540" s="4" t="n">
        <f aca="false">Clean!G540</f>
        <v>23200</v>
      </c>
      <c r="H540" s="4" t="n">
        <f aca="false">IF(G540="",Strategies!$B$7,G540)</f>
        <v>23200</v>
      </c>
      <c r="I540" s="4" t="n">
        <f aca="false">IF(G540="",Strategies!$B$8,G540)</f>
        <v>23200</v>
      </c>
      <c r="J540" s="4" t="n">
        <f aca="false">IF(G540="",IFERROR(VLOOKUP(E540,Strategies!$A$26:$G$35,7,FALSE()),Strategies!$B$8),G540)</f>
        <v>23200</v>
      </c>
      <c r="K540" s="3" t="n">
        <f aca="false">IF(G540="",1,0)</f>
        <v>0</v>
      </c>
      <c r="L540" s="3" t="n">
        <f aca="false">Clean!H540</f>
        <v>30</v>
      </c>
      <c r="M540" s="5" t="n">
        <f aca="false">Clean!I540</f>
        <v>35218</v>
      </c>
      <c r="N540" s="3" t="n">
        <f aca="false">IF(L540="",IF(M540="",Strategies!$B$6,DATEDIF(M540,DATE(2026,9,13),"y")),L540)</f>
        <v>30</v>
      </c>
      <c r="O540" s="2" t="str">
        <f aca="false">IF(L540&lt;&gt;"","observed",IF(M540&lt;&gt;"","derived from date","median (fallback)"))</f>
        <v>observed</v>
      </c>
      <c r="P540" s="4" t="n">
        <f aca="false">Clean!M540</f>
        <v>50511.83</v>
      </c>
      <c r="Q540" s="4" t="n">
        <f aca="false">IF(P540="",Strategies!$B$9,P540)</f>
        <v>50511.83</v>
      </c>
      <c r="R540" s="3" t="n">
        <f aca="false">IF(P540="",1,0)</f>
        <v>0</v>
      </c>
      <c r="S540" s="3" t="n">
        <f aca="false">Clean!U540</f>
        <v>735</v>
      </c>
      <c r="T540" s="3" t="n">
        <f aca="false">IF(S540="",Strategies!$B$10,S540)</f>
        <v>735</v>
      </c>
      <c r="U540" s="2" t="str">
        <f aca="false">Clean!J540</f>
        <v>Phone</v>
      </c>
      <c r="V540" s="2" t="str">
        <f aca="false">IF(U540="",Strategies!$B$11,U540)</f>
        <v>Phone</v>
      </c>
      <c r="W540" s="2" t="str">
        <f aca="false">IF(U540="","Unknown",U540)</f>
        <v>Phone</v>
      </c>
      <c r="X540" s="4" t="n">
        <f aca="false">Clean!Q540</f>
        <v>3000</v>
      </c>
      <c r="Y540" s="4" t="n">
        <f aca="false">Clean!R540</f>
        <v>707.54</v>
      </c>
      <c r="Z540" s="4" t="n">
        <f aca="false">IF(X540="",IF(Y540="",0,""),X540)</f>
        <v>3000</v>
      </c>
      <c r="AA540" s="4" t="n">
        <f aca="false">IF(Y540="",IF(X540="",0,IF(X540=0,0,ROUND(X540*Strategies!$B$12,2))),Y540)</f>
        <v>707.54</v>
      </c>
      <c r="AB540" s="2" t="str">
        <f aca="false">IF(AND(X540="",Y540=""),"no card (structural)",IF(X540="","limit missing – verify",IF(Y540="","spend imputed by ratio","complete")))</f>
        <v>complete</v>
      </c>
      <c r="AC540" s="4" t="n">
        <f aca="false">Clean!S540</f>
        <v>0</v>
      </c>
      <c r="AD540" s="4" t="n">
        <f aca="false">Clean!T540</f>
        <v>0</v>
      </c>
      <c r="AE540" s="4" t="n">
        <f aca="false">IF(AC540="",IF(AD540="",0,""),AC540)</f>
        <v>0</v>
      </c>
      <c r="AF540" s="4" t="n">
        <f aca="false">IF(AD540="",IF(AC540="",0,IF(AC540=0,0,ROUND(AC540*Strategies!$B$13,0))),AD540)</f>
        <v>0</v>
      </c>
      <c r="AG540" s="3" t="str">
        <f aca="false">Clean!V540</f>
        <v/>
      </c>
      <c r="AH540" s="3" t="n">
        <f aca="false">IF(AG540="",0,AG540)</f>
        <v>0</v>
      </c>
      <c r="AI540" s="3" t="n">
        <f aca="false">IF(AG540="",1,0)</f>
        <v>1</v>
      </c>
      <c r="AJ540" s="3" t="n">
        <f aca="false">Missing_Matrix!W540</f>
        <v>1</v>
      </c>
      <c r="AK540" s="2" t="str">
        <f aca="false">IF(AJ540=0,"keep","drop")</f>
        <v>drop</v>
      </c>
      <c r="AL540" s="2" t="str">
        <f aca="false">IF(Missing_Matrix!B540+Missing_Matrix!G540+Missing_Matrix!H540+Missing_Matrix!J540+Missing_Matrix!K540+Missing_Matrix!L540+Missing_Matrix!M540+Missing_Matrix!U540=0,"keep","drop")</f>
        <v>keep</v>
      </c>
    </row>
    <row r="541" customFormat="false" ht="15" hidden="false" customHeight="false" outlineLevel="0" collapsed="false">
      <c r="A541" s="2" t="str">
        <f aca="false">Clean!A541</f>
        <v>CL00540</v>
      </c>
      <c r="B541" s="3" t="n">
        <f aca="false">Clean!B541</f>
        <v>41</v>
      </c>
      <c r="C541" s="3" t="n">
        <f aca="false">IF(B541="",Strategies!$B$5,B541)</f>
        <v>41</v>
      </c>
      <c r="D541" s="3" t="n">
        <f aca="false">IF(B541="",1,0)</f>
        <v>0</v>
      </c>
      <c r="E541" s="2" t="str">
        <f aca="false">Clean!E541</f>
        <v>Manual worker</v>
      </c>
      <c r="F541" s="2" t="str">
        <f aca="false">IF(E541="","Unknown",E541)</f>
        <v>Manual worker</v>
      </c>
      <c r="G541" s="4" t="n">
        <f aca="false">Clean!G541</f>
        <v>21400</v>
      </c>
      <c r="H541" s="4" t="n">
        <f aca="false">IF(G541="",Strategies!$B$7,G541)</f>
        <v>21400</v>
      </c>
      <c r="I541" s="4" t="n">
        <f aca="false">IF(G541="",Strategies!$B$8,G541)</f>
        <v>21400</v>
      </c>
      <c r="J541" s="4" t="n">
        <f aca="false">IF(G541="",IFERROR(VLOOKUP(E541,Strategies!$A$26:$G$35,7,FALSE()),Strategies!$B$8),G541)</f>
        <v>21400</v>
      </c>
      <c r="K541" s="3" t="n">
        <f aca="false">IF(G541="",1,0)</f>
        <v>0</v>
      </c>
      <c r="L541" s="3" t="n">
        <f aca="false">Clean!H541</f>
        <v>2</v>
      </c>
      <c r="M541" s="5" t="n">
        <f aca="false">Clean!I541</f>
        <v>45253</v>
      </c>
      <c r="N541" s="3" t="n">
        <f aca="false">IF(L541="",IF(M541="",Strategies!$B$6,DATEDIF(M541,DATE(2026,9,13),"y")),L541)</f>
        <v>2</v>
      </c>
      <c r="O541" s="2" t="str">
        <f aca="false">IF(L541&lt;&gt;"","observed",IF(M541&lt;&gt;"","derived from date","median (fallback)"))</f>
        <v>observed</v>
      </c>
      <c r="P541" s="4" t="n">
        <f aca="false">Clean!M541</f>
        <v>7852.24</v>
      </c>
      <c r="Q541" s="4" t="n">
        <f aca="false">IF(P541="",Strategies!$B$9,P541)</f>
        <v>7852.24</v>
      </c>
      <c r="R541" s="3" t="n">
        <f aca="false">IF(P541="",1,0)</f>
        <v>0</v>
      </c>
      <c r="S541" s="3" t="n">
        <f aca="false">Clean!U541</f>
        <v>579</v>
      </c>
      <c r="T541" s="3" t="n">
        <f aca="false">IF(S541="",Strategies!$B$10,S541)</f>
        <v>579</v>
      </c>
      <c r="U541" s="2" t="str">
        <f aca="false">Clean!J541</f>
        <v>Online Banking</v>
      </c>
      <c r="V541" s="2" t="str">
        <f aca="false">IF(U541="",Strategies!$B$11,U541)</f>
        <v>Online Banking</v>
      </c>
      <c r="W541" s="2" t="str">
        <f aca="false">IF(U541="","Unknown",U541)</f>
        <v>Online Banking</v>
      </c>
      <c r="X541" s="4" t="n">
        <f aca="false">Clean!Q541</f>
        <v>4500</v>
      </c>
      <c r="Y541" s="4" t="n">
        <f aca="false">Clean!R541</f>
        <v>2540.03</v>
      </c>
      <c r="Z541" s="4" t="n">
        <f aca="false">IF(X541="",IF(Y541="",0,""),X541)</f>
        <v>4500</v>
      </c>
      <c r="AA541" s="4" t="n">
        <f aca="false">IF(Y541="",IF(X541="",0,IF(X541=0,0,ROUND(X541*Strategies!$B$12,2))),Y541)</f>
        <v>2540.03</v>
      </c>
      <c r="AB541" s="2" t="str">
        <f aca="false">IF(AND(X541="",Y541=""),"no card (structural)",IF(X541="","limit missing – verify",IF(Y541="","spend imputed by ratio","complete")))</f>
        <v>complete</v>
      </c>
      <c r="AC541" s="4" t="n">
        <f aca="false">Clean!S541</f>
        <v>35000</v>
      </c>
      <c r="AD541" s="4" t="n">
        <f aca="false">Clean!T541</f>
        <v>198</v>
      </c>
      <c r="AE541" s="4" t="n">
        <f aca="false">IF(AC541="",IF(AD541="",0,""),AC541)</f>
        <v>35000</v>
      </c>
      <c r="AF541" s="4" t="n">
        <f aca="false">IF(AD541="",IF(AC541="",0,IF(AC541=0,0,ROUND(AC541*Strategies!$B$13,0))),AD541)</f>
        <v>198</v>
      </c>
      <c r="AG541" s="3" t="n">
        <f aca="false">Clean!V541</f>
        <v>0</v>
      </c>
      <c r="AH541" s="3" t="n">
        <f aca="false">IF(AG541="",0,AG541)</f>
        <v>0</v>
      </c>
      <c r="AI541" s="3" t="n">
        <f aca="false">IF(AG541="",1,0)</f>
        <v>0</v>
      </c>
      <c r="AJ541" s="3" t="n">
        <f aca="false">Missing_Matrix!W541</f>
        <v>0</v>
      </c>
      <c r="AK541" s="2" t="str">
        <f aca="false">IF(AJ541=0,"keep","drop")</f>
        <v>keep</v>
      </c>
      <c r="AL541" s="2" t="str">
        <f aca="false">IF(Missing_Matrix!B541+Missing_Matrix!G541+Missing_Matrix!H541+Missing_Matrix!J541+Missing_Matrix!K541+Missing_Matrix!L541+Missing_Matrix!M541+Missing_Matrix!U541=0,"keep","drop")</f>
        <v>keep</v>
      </c>
    </row>
    <row r="542" customFormat="false" ht="15" hidden="false" customHeight="false" outlineLevel="0" collapsed="false">
      <c r="A542" s="2" t="str">
        <f aca="false">Clean!A542</f>
        <v>CL00541</v>
      </c>
      <c r="B542" s="3" t="n">
        <f aca="false">Clean!B542</f>
        <v>32</v>
      </c>
      <c r="C542" s="3" t="n">
        <f aca="false">IF(B542="",Strategies!$B$5,B542)</f>
        <v>32</v>
      </c>
      <c r="D542" s="3" t="n">
        <f aca="false">IF(B542="",1,0)</f>
        <v>0</v>
      </c>
      <c r="E542" s="2" t="str">
        <f aca="false">Clean!E542</f>
        <v>Employee</v>
      </c>
      <c r="F542" s="2" t="str">
        <f aca="false">IF(E542="","Unknown",E542)</f>
        <v>Employee</v>
      </c>
      <c r="G542" s="4" t="n">
        <f aca="false">Clean!G542</f>
        <v>38200</v>
      </c>
      <c r="H542" s="4" t="n">
        <f aca="false">IF(G542="",Strategies!$B$7,G542)</f>
        <v>38200</v>
      </c>
      <c r="I542" s="4" t="n">
        <f aca="false">IF(G542="",Strategies!$B$8,G542)</f>
        <v>38200</v>
      </c>
      <c r="J542" s="4" t="n">
        <f aca="false">IF(G542="",IFERROR(VLOOKUP(E542,Strategies!$A$26:$G$35,7,FALSE()),Strategies!$B$8),G542)</f>
        <v>38200</v>
      </c>
      <c r="K542" s="3" t="n">
        <f aca="false">IF(G542="",1,0)</f>
        <v>0</v>
      </c>
      <c r="L542" s="3" t="n">
        <f aca="false">Clean!H542</f>
        <v>10</v>
      </c>
      <c r="M542" s="5" t="n">
        <f aca="false">Clean!I542</f>
        <v>42262</v>
      </c>
      <c r="N542" s="3" t="n">
        <f aca="false">IF(L542="",IF(M542="",Strategies!$B$6,DATEDIF(M542,DATE(2026,9,13),"y")),L542)</f>
        <v>10</v>
      </c>
      <c r="O542" s="2" t="str">
        <f aca="false">IF(L542&lt;&gt;"","observed",IF(M542&lt;&gt;"","derived from date","median (fallback)"))</f>
        <v>observed</v>
      </c>
      <c r="P542" s="4" t="n">
        <f aca="false">Clean!M542</f>
        <v>0</v>
      </c>
      <c r="Q542" s="4" t="n">
        <f aca="false">IF(P542="",Strategies!$B$9,P542)</f>
        <v>0</v>
      </c>
      <c r="R542" s="3" t="n">
        <f aca="false">IF(P542="",1,0)</f>
        <v>0</v>
      </c>
      <c r="S542" s="3" t="n">
        <f aca="false">Clean!U542</f>
        <v>645</v>
      </c>
      <c r="T542" s="3" t="n">
        <f aca="false">IF(S542="",Strategies!$B$10,S542)</f>
        <v>645</v>
      </c>
      <c r="U542" s="2" t="str">
        <f aca="false">Clean!J542</f>
        <v>App</v>
      </c>
      <c r="V542" s="2" t="str">
        <f aca="false">IF(U542="",Strategies!$B$11,U542)</f>
        <v>App</v>
      </c>
      <c r="W542" s="2" t="str">
        <f aca="false">IF(U542="","Unknown",U542)</f>
        <v>App</v>
      </c>
      <c r="X542" s="4" t="n">
        <f aca="false">Clean!Q542</f>
        <v>7500</v>
      </c>
      <c r="Y542" s="4" t="n">
        <f aca="false">Clean!R542</f>
        <v>2630.21</v>
      </c>
      <c r="Z542" s="4" t="n">
        <f aca="false">IF(X542="",IF(Y542="",0,""),X542)</f>
        <v>7500</v>
      </c>
      <c r="AA542" s="4" t="n">
        <f aca="false">IF(Y542="",IF(X542="",0,IF(X542=0,0,ROUND(X542*Strategies!$B$12,2))),Y542)</f>
        <v>2630.21</v>
      </c>
      <c r="AB542" s="2" t="str">
        <f aca="false">IF(AND(X542="",Y542=""),"no card (structural)",IF(X542="","limit missing – verify",IF(Y542="","spend imputed by ratio","complete")))</f>
        <v>complete</v>
      </c>
      <c r="AC542" s="4" t="n">
        <f aca="false">Clean!S542</f>
        <v>0</v>
      </c>
      <c r="AD542" s="4" t="n">
        <f aca="false">Clean!T542</f>
        <v>0</v>
      </c>
      <c r="AE542" s="4" t="n">
        <f aca="false">IF(AC542="",IF(AD542="",0,""),AC542)</f>
        <v>0</v>
      </c>
      <c r="AF542" s="4" t="n">
        <f aca="false">IF(AD542="",IF(AC542="",0,IF(AC542=0,0,ROUND(AC542*Strategies!$B$13,0))),AD542)</f>
        <v>0</v>
      </c>
      <c r="AG542" s="3" t="n">
        <f aca="false">Clean!V542</f>
        <v>0</v>
      </c>
      <c r="AH542" s="3" t="n">
        <f aca="false">IF(AG542="",0,AG542)</f>
        <v>0</v>
      </c>
      <c r="AI542" s="3" t="n">
        <f aca="false">IF(AG542="",1,0)</f>
        <v>0</v>
      </c>
      <c r="AJ542" s="3" t="n">
        <f aca="false">Missing_Matrix!W542</f>
        <v>1</v>
      </c>
      <c r="AK542" s="2" t="str">
        <f aca="false">IF(AJ542=0,"keep","drop")</f>
        <v>drop</v>
      </c>
      <c r="AL542" s="2" t="str">
        <f aca="false">IF(Missing_Matrix!B542+Missing_Matrix!G542+Missing_Matrix!H542+Missing_Matrix!J542+Missing_Matrix!K542+Missing_Matrix!L542+Missing_Matrix!M542+Missing_Matrix!U542=0,"keep","drop")</f>
        <v>keep</v>
      </c>
    </row>
    <row r="543" customFormat="false" ht="15" hidden="false" customHeight="false" outlineLevel="0" collapsed="false">
      <c r="A543" s="2" t="str">
        <f aca="false">Clean!A543</f>
        <v>CL00542</v>
      </c>
      <c r="B543" s="3" t="n">
        <f aca="false">Clean!B543</f>
        <v>26</v>
      </c>
      <c r="C543" s="3" t="n">
        <f aca="false">IF(B543="",Strategies!$B$5,B543)</f>
        <v>26</v>
      </c>
      <c r="D543" s="3" t="n">
        <f aca="false">IF(B543="",1,0)</f>
        <v>0</v>
      </c>
      <c r="E543" s="2" t="str">
        <f aca="false">Clean!E543</f>
        <v>Employee</v>
      </c>
      <c r="F543" s="2" t="str">
        <f aca="false">IF(E543="","Unknown",E543)</f>
        <v>Employee</v>
      </c>
      <c r="G543" s="4" t="n">
        <f aca="false">Clean!G543</f>
        <v>25000</v>
      </c>
      <c r="H543" s="4" t="n">
        <f aca="false">IF(G543="",Strategies!$B$7,G543)</f>
        <v>25000</v>
      </c>
      <c r="I543" s="4" t="n">
        <f aca="false">IF(G543="",Strategies!$B$8,G543)</f>
        <v>25000</v>
      </c>
      <c r="J543" s="4" t="n">
        <f aca="false">IF(G543="",IFERROR(VLOOKUP(E543,Strategies!$A$26:$G$35,7,FALSE()),Strategies!$B$8),G543)</f>
        <v>25000</v>
      </c>
      <c r="K543" s="3" t="n">
        <f aca="false">IF(G543="",1,0)</f>
        <v>0</v>
      </c>
      <c r="L543" s="3" t="n">
        <f aca="false">Clean!H543</f>
        <v>1</v>
      </c>
      <c r="M543" s="5" t="n">
        <f aca="false">Clean!I543</f>
        <v>45806</v>
      </c>
      <c r="N543" s="3" t="n">
        <f aca="false">IF(L543="",IF(M543="",Strategies!$B$6,DATEDIF(M543,DATE(2026,9,13),"y")),L543)</f>
        <v>1</v>
      </c>
      <c r="O543" s="2" t="str">
        <f aca="false">IF(L543&lt;&gt;"","observed",IF(M543&lt;&gt;"","derived from date","median (fallback)"))</f>
        <v>observed</v>
      </c>
      <c r="P543" s="4" t="n">
        <f aca="false">Clean!M543</f>
        <v>0</v>
      </c>
      <c r="Q543" s="4" t="n">
        <f aca="false">IF(P543="",Strategies!$B$9,P543)</f>
        <v>0</v>
      </c>
      <c r="R543" s="3" t="n">
        <f aca="false">IF(P543="",1,0)</f>
        <v>0</v>
      </c>
      <c r="S543" s="3" t="n">
        <f aca="false">Clean!U543</f>
        <v>498</v>
      </c>
      <c r="T543" s="3" t="n">
        <f aca="false">IF(S543="",Strategies!$B$10,S543)</f>
        <v>498</v>
      </c>
      <c r="U543" s="2" t="str">
        <f aca="false">Clean!J543</f>
        <v>Online Banking</v>
      </c>
      <c r="V543" s="2" t="str">
        <f aca="false">IF(U543="",Strategies!$B$11,U543)</f>
        <v>Online Banking</v>
      </c>
      <c r="W543" s="2" t="str">
        <f aca="false">IF(U543="","Unknown",U543)</f>
        <v>Online Banking</v>
      </c>
      <c r="X543" s="4" t="n">
        <f aca="false">Clean!Q543</f>
        <v>3000</v>
      </c>
      <c r="Y543" s="4" t="n">
        <f aca="false">Clean!R543</f>
        <v>1130.31</v>
      </c>
      <c r="Z543" s="4" t="n">
        <f aca="false">IF(X543="",IF(Y543="",0,""),X543)</f>
        <v>3000</v>
      </c>
      <c r="AA543" s="4" t="n">
        <f aca="false">IF(Y543="",IF(X543="",0,IF(X543=0,0,ROUND(X543*Strategies!$B$12,2))),Y543)</f>
        <v>1130.31</v>
      </c>
      <c r="AB543" s="2" t="str">
        <f aca="false">IF(AND(X543="",Y543=""),"no card (structural)",IF(X543="","limit missing – verify",IF(Y543="","spend imputed by ratio","complete")))</f>
        <v>complete</v>
      </c>
      <c r="AC543" s="4" t="n">
        <f aca="false">Clean!S543</f>
        <v>0</v>
      </c>
      <c r="AD543" s="4" t="n">
        <f aca="false">Clean!T543</f>
        <v>0</v>
      </c>
      <c r="AE543" s="4" t="n">
        <f aca="false">IF(AC543="",IF(AD543="",0,""),AC543)</f>
        <v>0</v>
      </c>
      <c r="AF543" s="4" t="n">
        <f aca="false">IF(AD543="",IF(AC543="",0,IF(AC543=0,0,ROUND(AC543*Strategies!$B$13,0))),AD543)</f>
        <v>0</v>
      </c>
      <c r="AG543" s="3" t="str">
        <f aca="false">Clean!V543</f>
        <v/>
      </c>
      <c r="AH543" s="3" t="n">
        <f aca="false">IF(AG543="",0,AG543)</f>
        <v>0</v>
      </c>
      <c r="AI543" s="3" t="n">
        <f aca="false">IF(AG543="",1,0)</f>
        <v>1</v>
      </c>
      <c r="AJ543" s="3" t="n">
        <f aca="false">Missing_Matrix!W543</f>
        <v>2</v>
      </c>
      <c r="AK543" s="2" t="str">
        <f aca="false">IF(AJ543=0,"keep","drop")</f>
        <v>drop</v>
      </c>
      <c r="AL543" s="2" t="str">
        <f aca="false">IF(Missing_Matrix!B543+Missing_Matrix!G543+Missing_Matrix!H543+Missing_Matrix!J543+Missing_Matrix!K543+Missing_Matrix!L543+Missing_Matrix!M543+Missing_Matrix!U543=0,"keep","drop")</f>
        <v>keep</v>
      </c>
    </row>
    <row r="544" customFormat="false" ht="15" hidden="false" customHeight="false" outlineLevel="0" collapsed="false">
      <c r="A544" s="2" t="str">
        <f aca="false">Clean!A544</f>
        <v>CL00543</v>
      </c>
      <c r="B544" s="3" t="n">
        <f aca="false">Clean!B544</f>
        <v>53</v>
      </c>
      <c r="C544" s="3" t="n">
        <f aca="false">IF(B544="",Strategies!$B$5,B544)</f>
        <v>53</v>
      </c>
      <c r="D544" s="3" t="n">
        <f aca="false">IF(B544="",1,0)</f>
        <v>0</v>
      </c>
      <c r="E544" s="2" t="str">
        <f aca="false">Clean!E544</f>
        <v>Manual worker</v>
      </c>
      <c r="F544" s="2" t="str">
        <f aca="false">IF(E544="","Unknown",E544)</f>
        <v>Manual worker</v>
      </c>
      <c r="G544" s="4" t="n">
        <f aca="false">Clean!G544</f>
        <v>30700</v>
      </c>
      <c r="H544" s="4" t="n">
        <f aca="false">IF(G544="",Strategies!$B$7,G544)</f>
        <v>30700</v>
      </c>
      <c r="I544" s="4" t="n">
        <f aca="false">IF(G544="",Strategies!$B$8,G544)</f>
        <v>30700</v>
      </c>
      <c r="J544" s="4" t="n">
        <f aca="false">IF(G544="",IFERROR(VLOOKUP(E544,Strategies!$A$26:$G$35,7,FALSE()),Strategies!$B$8),G544)</f>
        <v>30700</v>
      </c>
      <c r="K544" s="3" t="n">
        <f aca="false">IF(G544="",1,0)</f>
        <v>0</v>
      </c>
      <c r="L544" s="3" t="n">
        <f aca="false">Clean!H544</f>
        <v>7</v>
      </c>
      <c r="M544" s="5" t="n">
        <f aca="false">Clean!I544</f>
        <v>43694</v>
      </c>
      <c r="N544" s="3" t="n">
        <f aca="false">IF(L544="",IF(M544="",Strategies!$B$6,DATEDIF(M544,DATE(2026,9,13),"y")),L544)</f>
        <v>7</v>
      </c>
      <c r="O544" s="2" t="str">
        <f aca="false">IF(L544&lt;&gt;"","observed",IF(M544&lt;&gt;"","derived from date","median (fallback)"))</f>
        <v>observed</v>
      </c>
      <c r="P544" s="4" t="n">
        <f aca="false">Clean!M544</f>
        <v>13313.81</v>
      </c>
      <c r="Q544" s="4" t="n">
        <f aca="false">IF(P544="",Strategies!$B$9,P544)</f>
        <v>13313.81</v>
      </c>
      <c r="R544" s="3" t="n">
        <f aca="false">IF(P544="",1,0)</f>
        <v>0</v>
      </c>
      <c r="S544" s="3" t="n">
        <f aca="false">Clean!U544</f>
        <v>582</v>
      </c>
      <c r="T544" s="3" t="n">
        <f aca="false">IF(S544="",Strategies!$B$10,S544)</f>
        <v>582</v>
      </c>
      <c r="U544" s="2" t="str">
        <f aca="false">Clean!J544</f>
        <v>App</v>
      </c>
      <c r="V544" s="2" t="str">
        <f aca="false">IF(U544="",Strategies!$B$11,U544)</f>
        <v>App</v>
      </c>
      <c r="W544" s="2" t="str">
        <f aca="false">IF(U544="","Unknown",U544)</f>
        <v>App</v>
      </c>
      <c r="X544" s="4" t="n">
        <f aca="false">Clean!Q544</f>
        <v>4000</v>
      </c>
      <c r="Y544" s="4" t="n">
        <f aca="false">Clean!R544</f>
        <v>169.55</v>
      </c>
      <c r="Z544" s="4" t="n">
        <f aca="false">IF(X544="",IF(Y544="",0,""),X544)</f>
        <v>4000</v>
      </c>
      <c r="AA544" s="4" t="n">
        <f aca="false">IF(Y544="",IF(X544="",0,IF(X544=0,0,ROUND(X544*Strategies!$B$12,2))),Y544)</f>
        <v>169.55</v>
      </c>
      <c r="AB544" s="2" t="str">
        <f aca="false">IF(AND(X544="",Y544=""),"no card (structural)",IF(X544="","limit missing – verify",IF(Y544="","spend imputed by ratio","complete")))</f>
        <v>complete</v>
      </c>
      <c r="AC544" s="4" t="n">
        <f aca="false">Clean!S544</f>
        <v>143000</v>
      </c>
      <c r="AD544" s="4" t="n">
        <f aca="false">Clean!T544</f>
        <v>1014</v>
      </c>
      <c r="AE544" s="4" t="n">
        <f aca="false">IF(AC544="",IF(AD544="",0,""),AC544)</f>
        <v>143000</v>
      </c>
      <c r="AF544" s="4" t="n">
        <f aca="false">IF(AD544="",IF(AC544="",0,IF(AC544=0,0,ROUND(AC544*Strategies!$B$13,0))),AD544)</f>
        <v>1014</v>
      </c>
      <c r="AG544" s="3" t="n">
        <f aca="false">Clean!V544</f>
        <v>0</v>
      </c>
      <c r="AH544" s="3" t="n">
        <f aca="false">IF(AG544="",0,AG544)</f>
        <v>0</v>
      </c>
      <c r="AI544" s="3" t="n">
        <f aca="false">IF(AG544="",1,0)</f>
        <v>0</v>
      </c>
      <c r="AJ544" s="3" t="n">
        <f aca="false">Missing_Matrix!W544</f>
        <v>1</v>
      </c>
      <c r="AK544" s="2" t="str">
        <f aca="false">IF(AJ544=0,"keep","drop")</f>
        <v>drop</v>
      </c>
      <c r="AL544" s="2" t="str">
        <f aca="false">IF(Missing_Matrix!B544+Missing_Matrix!G544+Missing_Matrix!H544+Missing_Matrix!J544+Missing_Matrix!K544+Missing_Matrix!L544+Missing_Matrix!M544+Missing_Matrix!U544=0,"keep","drop")</f>
        <v>keep</v>
      </c>
    </row>
    <row r="545" customFormat="false" ht="15" hidden="false" customHeight="false" outlineLevel="0" collapsed="false">
      <c r="A545" s="2" t="str">
        <f aca="false">Clean!A545</f>
        <v>CL00544</v>
      </c>
      <c r="B545" s="3" t="n">
        <f aca="false">Clean!B545</f>
        <v>44</v>
      </c>
      <c r="C545" s="3" t="n">
        <f aca="false">IF(B545="",Strategies!$B$5,B545)</f>
        <v>44</v>
      </c>
      <c r="D545" s="3" t="n">
        <f aca="false">IF(B545="",1,0)</f>
        <v>0</v>
      </c>
      <c r="E545" s="2" t="str">
        <f aca="false">Clean!E545</f>
        <v>Shopkeeper</v>
      </c>
      <c r="F545" s="2" t="str">
        <f aca="false">IF(E545="","Unknown",E545)</f>
        <v>Shopkeeper</v>
      </c>
      <c r="G545" s="4" t="str">
        <f aca="false">Clean!G545</f>
        <v/>
      </c>
      <c r="H545" s="4" t="n">
        <f aca="false">IF(G545="",Strategies!$B$7,G545)</f>
        <v>34752</v>
      </c>
      <c r="I545" s="4" t="n">
        <f aca="false">IF(G545="",Strategies!$B$8,G545)</f>
        <v>29500</v>
      </c>
      <c r="J545" s="4" t="n">
        <f aca="false">IF(G545="",IFERROR(VLOOKUP(E545,Strategies!$A$26:$G$35,7,FALSE()),Strategies!$B$8),G545)</f>
        <v>32300</v>
      </c>
      <c r="K545" s="3" t="n">
        <f aca="false">IF(G545="",1,0)</f>
        <v>1</v>
      </c>
      <c r="L545" s="3" t="n">
        <f aca="false">Clean!H545</f>
        <v>14</v>
      </c>
      <c r="M545" s="5" t="n">
        <f aca="false">Clean!I545</f>
        <v>40907</v>
      </c>
      <c r="N545" s="3" t="n">
        <f aca="false">IF(L545="",IF(M545="",Strategies!$B$6,DATEDIF(M545,DATE(2026,9,13),"y")),L545)</f>
        <v>14</v>
      </c>
      <c r="O545" s="2" t="str">
        <f aca="false">IF(L545&lt;&gt;"","observed",IF(M545&lt;&gt;"","derived from date","median (fallback)"))</f>
        <v>observed</v>
      </c>
      <c r="P545" s="4" t="n">
        <f aca="false">Clean!M545</f>
        <v>77106.31</v>
      </c>
      <c r="Q545" s="4" t="n">
        <f aca="false">IF(P545="",Strategies!$B$9,P545)</f>
        <v>77106.31</v>
      </c>
      <c r="R545" s="3" t="n">
        <f aca="false">IF(P545="",1,0)</f>
        <v>0</v>
      </c>
      <c r="S545" s="3" t="n">
        <f aca="false">Clean!U545</f>
        <v>660</v>
      </c>
      <c r="T545" s="3" t="n">
        <f aca="false">IF(S545="",Strategies!$B$10,S545)</f>
        <v>660</v>
      </c>
      <c r="U545" s="2" t="str">
        <f aca="false">Clean!J545</f>
        <v>Online Banking</v>
      </c>
      <c r="V545" s="2" t="str">
        <f aca="false">IF(U545="",Strategies!$B$11,U545)</f>
        <v>Online Banking</v>
      </c>
      <c r="W545" s="2" t="str">
        <f aca="false">IF(U545="","Unknown",U545)</f>
        <v>Online Banking</v>
      </c>
      <c r="X545" s="4" t="n">
        <f aca="false">Clean!Q545</f>
        <v>5000</v>
      </c>
      <c r="Y545" s="4" t="n">
        <f aca="false">Clean!R545</f>
        <v>1827.4</v>
      </c>
      <c r="Z545" s="4" t="n">
        <f aca="false">IF(X545="",IF(Y545="",0,""),X545)</f>
        <v>5000</v>
      </c>
      <c r="AA545" s="4" t="n">
        <f aca="false">IF(Y545="",IF(X545="",0,IF(X545=0,0,ROUND(X545*Strategies!$B$12,2))),Y545)</f>
        <v>1827.4</v>
      </c>
      <c r="AB545" s="2" t="str">
        <f aca="false">IF(AND(X545="",Y545=""),"no card (structural)",IF(X545="","limit missing – verify",IF(Y545="","spend imputed by ratio","complete")))</f>
        <v>complete</v>
      </c>
      <c r="AC545" s="4" t="n">
        <f aca="false">Clean!S545</f>
        <v>141000</v>
      </c>
      <c r="AD545" s="4" t="n">
        <f aca="false">Clean!T545</f>
        <v>692</v>
      </c>
      <c r="AE545" s="4" t="n">
        <f aca="false">IF(AC545="",IF(AD545="",0,""),AC545)</f>
        <v>141000</v>
      </c>
      <c r="AF545" s="4" t="n">
        <f aca="false">IF(AD545="",IF(AC545="",0,IF(AC545=0,0,ROUND(AC545*Strategies!$B$13,0))),AD545)</f>
        <v>692</v>
      </c>
      <c r="AG545" s="3" t="n">
        <f aca="false">Clean!V545</f>
        <v>0</v>
      </c>
      <c r="AH545" s="3" t="n">
        <f aca="false">IF(AG545="",0,AG545)</f>
        <v>0</v>
      </c>
      <c r="AI545" s="3" t="n">
        <f aca="false">IF(AG545="",1,0)</f>
        <v>0</v>
      </c>
      <c r="AJ545" s="3" t="n">
        <f aca="false">Missing_Matrix!W545</f>
        <v>1</v>
      </c>
      <c r="AK545" s="2" t="str">
        <f aca="false">IF(AJ545=0,"keep","drop")</f>
        <v>drop</v>
      </c>
      <c r="AL545" s="2" t="str">
        <f aca="false">IF(Missing_Matrix!B545+Missing_Matrix!G545+Missing_Matrix!H545+Missing_Matrix!J545+Missing_Matrix!K545+Missing_Matrix!L545+Missing_Matrix!M545+Missing_Matrix!U545=0,"keep","drop")</f>
        <v>drop</v>
      </c>
    </row>
    <row r="546" customFormat="false" ht="15" hidden="false" customHeight="false" outlineLevel="0" collapsed="false">
      <c r="A546" s="2" t="str">
        <f aca="false">Clean!A546</f>
        <v>CL00545</v>
      </c>
      <c r="B546" s="3" t="n">
        <f aca="false">Clean!B546</f>
        <v>42</v>
      </c>
      <c r="C546" s="3" t="n">
        <f aca="false">IF(B546="",Strategies!$B$5,B546)</f>
        <v>42</v>
      </c>
      <c r="D546" s="3" t="n">
        <f aca="false">IF(B546="",1,0)</f>
        <v>0</v>
      </c>
      <c r="E546" s="2" t="str">
        <f aca="false">Clean!E546</f>
        <v>Employee</v>
      </c>
      <c r="F546" s="2" t="str">
        <f aca="false">IF(E546="","Unknown",E546)</f>
        <v>Employee</v>
      </c>
      <c r="G546" s="4" t="n">
        <f aca="false">Clean!G546</f>
        <v>18500</v>
      </c>
      <c r="H546" s="4" t="n">
        <f aca="false">IF(G546="",Strategies!$B$7,G546)</f>
        <v>18500</v>
      </c>
      <c r="I546" s="4" t="n">
        <f aca="false">IF(G546="",Strategies!$B$8,G546)</f>
        <v>18500</v>
      </c>
      <c r="J546" s="4" t="n">
        <f aca="false">IF(G546="",IFERROR(VLOOKUP(E546,Strategies!$A$26:$G$35,7,FALSE()),Strategies!$B$8),G546)</f>
        <v>18500</v>
      </c>
      <c r="K546" s="3" t="n">
        <f aca="false">IF(G546="",1,0)</f>
        <v>0</v>
      </c>
      <c r="L546" s="3" t="n">
        <f aca="false">Clean!H546</f>
        <v>19</v>
      </c>
      <c r="M546" s="5" t="n">
        <f aca="false">Clean!I546</f>
        <v>39322</v>
      </c>
      <c r="N546" s="3" t="n">
        <f aca="false">IF(L546="",IF(M546="",Strategies!$B$6,DATEDIF(M546,DATE(2026,9,13),"y")),L546)</f>
        <v>19</v>
      </c>
      <c r="O546" s="2" t="str">
        <f aca="false">IF(L546&lt;&gt;"","observed",IF(M546&lt;&gt;"","derived from date","median (fallback)"))</f>
        <v>observed</v>
      </c>
      <c r="P546" s="4" t="n">
        <f aca="false">Clean!M546</f>
        <v>19060.26</v>
      </c>
      <c r="Q546" s="4" t="n">
        <f aca="false">IF(P546="",Strategies!$B$9,P546)</f>
        <v>19060.26</v>
      </c>
      <c r="R546" s="3" t="n">
        <f aca="false">IF(P546="",1,0)</f>
        <v>0</v>
      </c>
      <c r="S546" s="3" t="n">
        <f aca="false">Clean!U546</f>
        <v>674</v>
      </c>
      <c r="T546" s="3" t="n">
        <f aca="false">IF(S546="",Strategies!$B$10,S546)</f>
        <v>674</v>
      </c>
      <c r="U546" s="2" t="str">
        <f aca="false">Clean!J546</f>
        <v>App</v>
      </c>
      <c r="V546" s="2" t="str">
        <f aca="false">IF(U546="",Strategies!$B$11,U546)</f>
        <v>App</v>
      </c>
      <c r="W546" s="2" t="str">
        <f aca="false">IF(U546="","Unknown",U546)</f>
        <v>App</v>
      </c>
      <c r="X546" s="4" t="n">
        <f aca="false">Clean!Q546</f>
        <v>4500</v>
      </c>
      <c r="Y546" s="4" t="n">
        <f aca="false">Clean!R546</f>
        <v>494.09</v>
      </c>
      <c r="Z546" s="4" t="n">
        <f aca="false">IF(X546="",IF(Y546="",0,""),X546)</f>
        <v>4500</v>
      </c>
      <c r="AA546" s="4" t="n">
        <f aca="false">IF(Y546="",IF(X546="",0,IF(X546=0,0,ROUND(X546*Strategies!$B$12,2))),Y546)</f>
        <v>494.09</v>
      </c>
      <c r="AB546" s="2" t="str">
        <f aca="false">IF(AND(X546="",Y546=""),"no card (structural)",IF(X546="","limit missing – verify",IF(Y546="","spend imputed by ratio","complete")))</f>
        <v>complete</v>
      </c>
      <c r="AC546" s="4" t="n">
        <f aca="false">Clean!S546</f>
        <v>68000</v>
      </c>
      <c r="AD546" s="4" t="n">
        <f aca="false">Clean!T546</f>
        <v>480</v>
      </c>
      <c r="AE546" s="4" t="n">
        <f aca="false">IF(AC546="",IF(AD546="",0,""),AC546)</f>
        <v>68000</v>
      </c>
      <c r="AF546" s="4" t="n">
        <f aca="false">IF(AD546="",IF(AC546="",0,IF(AC546=0,0,ROUND(AC546*Strategies!$B$13,0))),AD546)</f>
        <v>480</v>
      </c>
      <c r="AG546" s="3" t="str">
        <f aca="false">Clean!V546</f>
        <v/>
      </c>
      <c r="AH546" s="3" t="n">
        <f aca="false">IF(AG546="",0,AG546)</f>
        <v>0</v>
      </c>
      <c r="AI546" s="3" t="n">
        <f aca="false">IF(AG546="",1,0)</f>
        <v>1</v>
      </c>
      <c r="AJ546" s="3" t="n">
        <f aca="false">Missing_Matrix!W546</f>
        <v>1</v>
      </c>
      <c r="AK546" s="2" t="str">
        <f aca="false">IF(AJ546=0,"keep","drop")</f>
        <v>drop</v>
      </c>
      <c r="AL546" s="2" t="str">
        <f aca="false">IF(Missing_Matrix!B546+Missing_Matrix!G546+Missing_Matrix!H546+Missing_Matrix!J546+Missing_Matrix!K546+Missing_Matrix!L546+Missing_Matrix!M546+Missing_Matrix!U546=0,"keep","drop")</f>
        <v>keep</v>
      </c>
    </row>
    <row r="547" customFormat="false" ht="15" hidden="false" customHeight="false" outlineLevel="0" collapsed="false">
      <c r="A547" s="2" t="str">
        <f aca="false">Clean!A547</f>
        <v>CL00546</v>
      </c>
      <c r="B547" s="3" t="n">
        <f aca="false">Clean!B547</f>
        <v>58</v>
      </c>
      <c r="C547" s="3" t="n">
        <f aca="false">IF(B547="",Strategies!$B$5,B547)</f>
        <v>58</v>
      </c>
      <c r="D547" s="3" t="n">
        <f aca="false">IF(B547="",1,0)</f>
        <v>0</v>
      </c>
      <c r="E547" s="2" t="str">
        <f aca="false">Clean!E547</f>
        <v>Employee</v>
      </c>
      <c r="F547" s="2" t="str">
        <f aca="false">IF(E547="","Unknown",E547)</f>
        <v>Employee</v>
      </c>
      <c r="G547" s="4" t="n">
        <f aca="false">Clean!G547</f>
        <v>29700</v>
      </c>
      <c r="H547" s="4" t="n">
        <f aca="false">IF(G547="",Strategies!$B$7,G547)</f>
        <v>29700</v>
      </c>
      <c r="I547" s="4" t="n">
        <f aca="false">IF(G547="",Strategies!$B$8,G547)</f>
        <v>29700</v>
      </c>
      <c r="J547" s="4" t="n">
        <f aca="false">IF(G547="",IFERROR(VLOOKUP(E547,Strategies!$A$26:$G$35,7,FALSE()),Strategies!$B$8),G547)</f>
        <v>29700</v>
      </c>
      <c r="K547" s="3" t="n">
        <f aca="false">IF(G547="",1,0)</f>
        <v>0</v>
      </c>
      <c r="L547" s="3" t="n">
        <f aca="false">Clean!H547</f>
        <v>21</v>
      </c>
      <c r="M547" s="5" t="n">
        <f aca="false">Clean!I547</f>
        <v>38429</v>
      </c>
      <c r="N547" s="3" t="n">
        <f aca="false">IF(L547="",IF(M547="",Strategies!$B$6,DATEDIF(M547,DATE(2026,9,13),"y")),L547)</f>
        <v>21</v>
      </c>
      <c r="O547" s="2" t="str">
        <f aca="false">IF(L547&lt;&gt;"","observed",IF(M547&lt;&gt;"","derived from date","median (fallback)"))</f>
        <v>observed</v>
      </c>
      <c r="P547" s="4" t="n">
        <f aca="false">Clean!M547</f>
        <v>40961.81</v>
      </c>
      <c r="Q547" s="4" t="n">
        <f aca="false">IF(P547="",Strategies!$B$9,P547)</f>
        <v>40961.81</v>
      </c>
      <c r="R547" s="3" t="n">
        <f aca="false">IF(P547="",1,0)</f>
        <v>0</v>
      </c>
      <c r="S547" s="3" t="n">
        <f aca="false">Clean!U547</f>
        <v>666</v>
      </c>
      <c r="T547" s="3" t="n">
        <f aca="false">IF(S547="",Strategies!$B$10,S547)</f>
        <v>666</v>
      </c>
      <c r="U547" s="2" t="str">
        <f aca="false">Clean!J547</f>
        <v>App</v>
      </c>
      <c r="V547" s="2" t="str">
        <f aca="false">IF(U547="",Strategies!$B$11,U547)</f>
        <v>App</v>
      </c>
      <c r="W547" s="2" t="str">
        <f aca="false">IF(U547="","Unknown",U547)</f>
        <v>App</v>
      </c>
      <c r="X547" s="4" t="n">
        <f aca="false">Clean!Q547</f>
        <v>7000</v>
      </c>
      <c r="Y547" s="4" t="n">
        <f aca="false">Clean!R547</f>
        <v>1419.27</v>
      </c>
      <c r="Z547" s="4" t="n">
        <f aca="false">IF(X547="",IF(Y547="",0,""),X547)</f>
        <v>7000</v>
      </c>
      <c r="AA547" s="4" t="n">
        <f aca="false">IF(Y547="",IF(X547="",0,IF(X547=0,0,ROUND(X547*Strategies!$B$12,2))),Y547)</f>
        <v>1419.27</v>
      </c>
      <c r="AB547" s="2" t="str">
        <f aca="false">IF(AND(X547="",Y547=""),"no card (structural)",IF(X547="","limit missing – verify",IF(Y547="","spend imputed by ratio","complete")))</f>
        <v>complete</v>
      </c>
      <c r="AC547" s="4" t="n">
        <f aca="false">Clean!S547</f>
        <v>0</v>
      </c>
      <c r="AD547" s="4" t="n">
        <f aca="false">Clean!T547</f>
        <v>0</v>
      </c>
      <c r="AE547" s="4" t="n">
        <f aca="false">IF(AC547="",IF(AD547="",0,""),AC547)</f>
        <v>0</v>
      </c>
      <c r="AF547" s="4" t="n">
        <f aca="false">IF(AD547="",IF(AC547="",0,IF(AC547=0,0,ROUND(AC547*Strategies!$B$13,0))),AD547)</f>
        <v>0</v>
      </c>
      <c r="AG547" s="3" t="n">
        <f aca="false">Clean!V547</f>
        <v>0</v>
      </c>
      <c r="AH547" s="3" t="n">
        <f aca="false">IF(AG547="",0,AG547)</f>
        <v>0</v>
      </c>
      <c r="AI547" s="3" t="n">
        <f aca="false">IF(AG547="",1,0)</f>
        <v>0</v>
      </c>
      <c r="AJ547" s="3" t="n">
        <f aca="false">Missing_Matrix!W547</f>
        <v>0</v>
      </c>
      <c r="AK547" s="2" t="str">
        <f aca="false">IF(AJ547=0,"keep","drop")</f>
        <v>keep</v>
      </c>
      <c r="AL547" s="2" t="str">
        <f aca="false">IF(Missing_Matrix!B547+Missing_Matrix!G547+Missing_Matrix!H547+Missing_Matrix!J547+Missing_Matrix!K547+Missing_Matrix!L547+Missing_Matrix!M547+Missing_Matrix!U547=0,"keep","drop")</f>
        <v>keep</v>
      </c>
    </row>
    <row r="548" customFormat="false" ht="15" hidden="false" customHeight="false" outlineLevel="0" collapsed="false">
      <c r="A548" s="2" t="str">
        <f aca="false">Clean!A548</f>
        <v>CL00547</v>
      </c>
      <c r="B548" s="3" t="n">
        <f aca="false">Clean!B548</f>
        <v>49</v>
      </c>
      <c r="C548" s="3" t="n">
        <f aca="false">IF(B548="",Strategies!$B$5,B548)</f>
        <v>49</v>
      </c>
      <c r="D548" s="3" t="n">
        <f aca="false">IF(B548="",1,0)</f>
        <v>0</v>
      </c>
      <c r="E548" s="2" t="str">
        <f aca="false">Clean!E548</f>
        <v>Executive</v>
      </c>
      <c r="F548" s="2" t="str">
        <f aca="false">IF(E548="","Unknown",E548)</f>
        <v>Executive</v>
      </c>
      <c r="G548" s="4" t="n">
        <f aca="false">Clean!G548</f>
        <v>62500</v>
      </c>
      <c r="H548" s="4" t="n">
        <f aca="false">IF(G548="",Strategies!$B$7,G548)</f>
        <v>62500</v>
      </c>
      <c r="I548" s="4" t="n">
        <f aca="false">IF(G548="",Strategies!$B$8,G548)</f>
        <v>62500</v>
      </c>
      <c r="J548" s="4" t="n">
        <f aca="false">IF(G548="",IFERROR(VLOOKUP(E548,Strategies!$A$26:$G$35,7,FALSE()),Strategies!$B$8),G548)</f>
        <v>62500</v>
      </c>
      <c r="K548" s="3" t="n">
        <f aca="false">IF(G548="",1,0)</f>
        <v>0</v>
      </c>
      <c r="L548" s="3" t="n">
        <f aca="false">Clean!H548</f>
        <v>9</v>
      </c>
      <c r="M548" s="5" t="n">
        <f aca="false">Clean!I548</f>
        <v>42983</v>
      </c>
      <c r="N548" s="3" t="n">
        <f aca="false">IF(L548="",IF(M548="",Strategies!$B$6,DATEDIF(M548,DATE(2026,9,13),"y")),L548)</f>
        <v>9</v>
      </c>
      <c r="O548" s="2" t="str">
        <f aca="false">IF(L548&lt;&gt;"","observed",IF(M548&lt;&gt;"","derived from date","median (fallback)"))</f>
        <v>observed</v>
      </c>
      <c r="P548" s="4" t="n">
        <f aca="false">Clean!M548</f>
        <v>0</v>
      </c>
      <c r="Q548" s="4" t="n">
        <f aca="false">IF(P548="",Strategies!$B$9,P548)</f>
        <v>0</v>
      </c>
      <c r="R548" s="3" t="n">
        <f aca="false">IF(P548="",1,0)</f>
        <v>0</v>
      </c>
      <c r="S548" s="3" t="n">
        <f aca="false">Clean!U548</f>
        <v>628</v>
      </c>
      <c r="T548" s="3" t="n">
        <f aca="false">IF(S548="",Strategies!$B$10,S548)</f>
        <v>628</v>
      </c>
      <c r="U548" s="2" t="str">
        <f aca="false">Clean!J548</f>
        <v>App</v>
      </c>
      <c r="V548" s="2" t="str">
        <f aca="false">IF(U548="",Strategies!$B$11,U548)</f>
        <v>App</v>
      </c>
      <c r="W548" s="2" t="str">
        <f aca="false">IF(U548="","Unknown",U548)</f>
        <v>App</v>
      </c>
      <c r="X548" s="4" t="n">
        <f aca="false">Clean!Q548</f>
        <v>13500</v>
      </c>
      <c r="Y548" s="4" t="n">
        <f aca="false">Clean!R548</f>
        <v>4674.13</v>
      </c>
      <c r="Z548" s="4" t="n">
        <f aca="false">IF(X548="",IF(Y548="",0,""),X548)</f>
        <v>13500</v>
      </c>
      <c r="AA548" s="4" t="n">
        <f aca="false">IF(Y548="",IF(X548="",0,IF(X548=0,0,ROUND(X548*Strategies!$B$12,2))),Y548)</f>
        <v>4674.13</v>
      </c>
      <c r="AB548" s="2" t="str">
        <f aca="false">IF(AND(X548="",Y548=""),"no card (structural)",IF(X548="","limit missing – verify",IF(Y548="","spend imputed by ratio","complete")))</f>
        <v>complete</v>
      </c>
      <c r="AC548" s="4" t="str">
        <f aca="false">Clean!S548</f>
        <v/>
      </c>
      <c r="AD548" s="4" t="str">
        <f aca="false">Clean!T548</f>
        <v/>
      </c>
      <c r="AE548" s="4" t="n">
        <f aca="false">IF(AC548="",IF(AD548="",0,""),AC548)</f>
        <v>0</v>
      </c>
      <c r="AF548" s="4" t="n">
        <f aca="false">IF(AD548="",IF(AC548="",0,IF(AC548=0,0,ROUND(AC548*Strategies!$B$13,0))),AD548)</f>
        <v>0</v>
      </c>
      <c r="AG548" s="3" t="str">
        <f aca="false">Clean!V548</f>
        <v/>
      </c>
      <c r="AH548" s="3" t="n">
        <f aca="false">IF(AG548="",0,AG548)</f>
        <v>0</v>
      </c>
      <c r="AI548" s="3" t="n">
        <f aca="false">IF(AG548="",1,0)</f>
        <v>1</v>
      </c>
      <c r="AJ548" s="3" t="n">
        <f aca="false">Missing_Matrix!W548</f>
        <v>3</v>
      </c>
      <c r="AK548" s="2" t="str">
        <f aca="false">IF(AJ548=0,"keep","drop")</f>
        <v>drop</v>
      </c>
      <c r="AL548" s="2" t="str">
        <f aca="false">IF(Missing_Matrix!B548+Missing_Matrix!G548+Missing_Matrix!H548+Missing_Matrix!J548+Missing_Matrix!K548+Missing_Matrix!L548+Missing_Matrix!M548+Missing_Matrix!U548=0,"keep","drop")</f>
        <v>keep</v>
      </c>
    </row>
    <row r="549" customFormat="false" ht="15" hidden="false" customHeight="false" outlineLevel="0" collapsed="false">
      <c r="A549" s="2" t="str">
        <f aca="false">Clean!A549</f>
        <v>CL00548</v>
      </c>
      <c r="B549" s="3" t="n">
        <f aca="false">Clean!B549</f>
        <v>48</v>
      </c>
      <c r="C549" s="3" t="n">
        <f aca="false">IF(B549="",Strategies!$B$5,B549)</f>
        <v>48</v>
      </c>
      <c r="D549" s="3" t="n">
        <f aca="false">IF(B549="",1,0)</f>
        <v>0</v>
      </c>
      <c r="E549" s="2" t="str">
        <f aca="false">Clean!E549</f>
        <v>Self-employed</v>
      </c>
      <c r="F549" s="2" t="str">
        <f aca="false">IF(E549="","Unknown",E549)</f>
        <v>Self-employed</v>
      </c>
      <c r="G549" s="4" t="n">
        <f aca="false">Clean!G549</f>
        <v>59600</v>
      </c>
      <c r="H549" s="4" t="n">
        <f aca="false">IF(G549="",Strategies!$B$7,G549)</f>
        <v>59600</v>
      </c>
      <c r="I549" s="4" t="n">
        <f aca="false">IF(G549="",Strategies!$B$8,G549)</f>
        <v>59600</v>
      </c>
      <c r="J549" s="4" t="n">
        <f aca="false">IF(G549="",IFERROR(VLOOKUP(E549,Strategies!$A$26:$G$35,7,FALSE()),Strategies!$B$8),G549)</f>
        <v>59600</v>
      </c>
      <c r="K549" s="3" t="n">
        <f aca="false">IF(G549="",1,0)</f>
        <v>0</v>
      </c>
      <c r="L549" s="3" t="n">
        <f aca="false">Clean!H549</f>
        <v>13</v>
      </c>
      <c r="M549" s="5" t="n">
        <f aca="false">Clean!I549</f>
        <v>41426</v>
      </c>
      <c r="N549" s="3" t="n">
        <f aca="false">IF(L549="",IF(M549="",Strategies!$B$6,DATEDIF(M549,DATE(2026,9,13),"y")),L549)</f>
        <v>13</v>
      </c>
      <c r="O549" s="2" t="str">
        <f aca="false">IF(L549&lt;&gt;"","observed",IF(M549&lt;&gt;"","derived from date","median (fallback)"))</f>
        <v>observed</v>
      </c>
      <c r="P549" s="4" t="n">
        <f aca="false">Clean!M549</f>
        <v>99970.16</v>
      </c>
      <c r="Q549" s="4" t="n">
        <f aca="false">IF(P549="",Strategies!$B$9,P549)</f>
        <v>99970.16</v>
      </c>
      <c r="R549" s="3" t="n">
        <f aca="false">IF(P549="",1,0)</f>
        <v>0</v>
      </c>
      <c r="S549" s="3" t="n">
        <f aca="false">Clean!U549</f>
        <v>624</v>
      </c>
      <c r="T549" s="3" t="n">
        <f aca="false">IF(S549="",Strategies!$B$10,S549)</f>
        <v>624</v>
      </c>
      <c r="U549" s="2" t="str">
        <f aca="false">Clean!J549</f>
        <v>Phone</v>
      </c>
      <c r="V549" s="2" t="str">
        <f aca="false">IF(U549="",Strategies!$B$11,U549)</f>
        <v>Phone</v>
      </c>
      <c r="W549" s="2" t="str">
        <f aca="false">IF(U549="","Unknown",U549)</f>
        <v>Phone</v>
      </c>
      <c r="X549" s="4" t="n">
        <f aca="false">Clean!Q549</f>
        <v>9500</v>
      </c>
      <c r="Y549" s="4" t="n">
        <f aca="false">Clean!R549</f>
        <v>2140.79</v>
      </c>
      <c r="Z549" s="4" t="n">
        <f aca="false">IF(X549="",IF(Y549="",0,""),X549)</f>
        <v>9500</v>
      </c>
      <c r="AA549" s="4" t="n">
        <f aca="false">IF(Y549="",IF(X549="",0,IF(X549=0,0,ROUND(X549*Strategies!$B$12,2))),Y549)</f>
        <v>2140.79</v>
      </c>
      <c r="AB549" s="2" t="str">
        <f aca="false">IF(AND(X549="",Y549=""),"no card (structural)",IF(X549="","limit missing – verify",IF(Y549="","spend imputed by ratio","complete")))</f>
        <v>complete</v>
      </c>
      <c r="AC549" s="4" t="n">
        <f aca="false">Clean!S549</f>
        <v>174000</v>
      </c>
      <c r="AD549" s="4" t="n">
        <f aca="false">Clean!T549</f>
        <v>837</v>
      </c>
      <c r="AE549" s="4" t="n">
        <f aca="false">IF(AC549="",IF(AD549="",0,""),AC549)</f>
        <v>174000</v>
      </c>
      <c r="AF549" s="4" t="n">
        <f aca="false">IF(AD549="",IF(AC549="",0,IF(AC549=0,0,ROUND(AC549*Strategies!$B$13,0))),AD549)</f>
        <v>837</v>
      </c>
      <c r="AG549" s="3" t="n">
        <f aca="false">Clean!V549</f>
        <v>0</v>
      </c>
      <c r="AH549" s="3" t="n">
        <f aca="false">IF(AG549="",0,AG549)</f>
        <v>0</v>
      </c>
      <c r="AI549" s="3" t="n">
        <f aca="false">IF(AG549="",1,0)</f>
        <v>0</v>
      </c>
      <c r="AJ549" s="3" t="n">
        <f aca="false">Missing_Matrix!W549</f>
        <v>0</v>
      </c>
      <c r="AK549" s="2" t="str">
        <f aca="false">IF(AJ549=0,"keep","drop")</f>
        <v>keep</v>
      </c>
      <c r="AL549" s="2" t="str">
        <f aca="false">IF(Missing_Matrix!B549+Missing_Matrix!G549+Missing_Matrix!H549+Missing_Matrix!J549+Missing_Matrix!K549+Missing_Matrix!L549+Missing_Matrix!M549+Missing_Matrix!U549=0,"keep","drop")</f>
        <v>keep</v>
      </c>
    </row>
    <row r="550" customFormat="false" ht="15" hidden="false" customHeight="false" outlineLevel="0" collapsed="false">
      <c r="A550" s="2" t="str">
        <f aca="false">Clean!A550</f>
        <v>CL00549</v>
      </c>
      <c r="B550" s="3" t="n">
        <f aca="false">Clean!B550</f>
        <v>46</v>
      </c>
      <c r="C550" s="3" t="n">
        <f aca="false">IF(B550="",Strategies!$B$5,B550)</f>
        <v>46</v>
      </c>
      <c r="D550" s="3" t="n">
        <f aca="false">IF(B550="",1,0)</f>
        <v>0</v>
      </c>
      <c r="E550" s="2" t="str">
        <f aca="false">Clean!E550</f>
        <v>Shopkeeper</v>
      </c>
      <c r="F550" s="2" t="str">
        <f aca="false">IF(E550="","Unknown",E550)</f>
        <v>Shopkeeper</v>
      </c>
      <c r="G550" s="4" t="n">
        <f aca="false">Clean!G550</f>
        <v>22600</v>
      </c>
      <c r="H550" s="4" t="n">
        <f aca="false">IF(G550="",Strategies!$B$7,G550)</f>
        <v>22600</v>
      </c>
      <c r="I550" s="4" t="n">
        <f aca="false">IF(G550="",Strategies!$B$8,G550)</f>
        <v>22600</v>
      </c>
      <c r="J550" s="4" t="n">
        <f aca="false">IF(G550="",IFERROR(VLOOKUP(E550,Strategies!$A$26:$G$35,7,FALSE()),Strategies!$B$8),G550)</f>
        <v>22600</v>
      </c>
      <c r="K550" s="3" t="n">
        <f aca="false">IF(G550="",1,0)</f>
        <v>0</v>
      </c>
      <c r="L550" s="3" t="n">
        <f aca="false">Clean!H550</f>
        <v>12</v>
      </c>
      <c r="M550" s="5" t="n">
        <f aca="false">Clean!I550</f>
        <v>41544</v>
      </c>
      <c r="N550" s="3" t="n">
        <f aca="false">IF(L550="",IF(M550="",Strategies!$B$6,DATEDIF(M550,DATE(2026,9,13),"y")),L550)</f>
        <v>12</v>
      </c>
      <c r="O550" s="2" t="str">
        <f aca="false">IF(L550&lt;&gt;"","observed",IF(M550&lt;&gt;"","derived from date","median (fallback)"))</f>
        <v>observed</v>
      </c>
      <c r="P550" s="4" t="n">
        <f aca="false">Clean!M550</f>
        <v>0</v>
      </c>
      <c r="Q550" s="4" t="n">
        <f aca="false">IF(P550="",Strategies!$B$9,P550)</f>
        <v>0</v>
      </c>
      <c r="R550" s="3" t="n">
        <f aca="false">IF(P550="",1,0)</f>
        <v>0</v>
      </c>
      <c r="S550" s="3" t="n">
        <f aca="false">Clean!U550</f>
        <v>582</v>
      </c>
      <c r="T550" s="3" t="n">
        <f aca="false">IF(S550="",Strategies!$B$10,S550)</f>
        <v>582</v>
      </c>
      <c r="U550" s="2" t="str">
        <f aca="false">Clean!J550</f>
        <v>App</v>
      </c>
      <c r="V550" s="2" t="str">
        <f aca="false">IF(U550="",Strategies!$B$11,U550)</f>
        <v>App</v>
      </c>
      <c r="W550" s="2" t="str">
        <f aca="false">IF(U550="","Unknown",U550)</f>
        <v>App</v>
      </c>
      <c r="X550" s="4" t="n">
        <f aca="false">Clean!Q550</f>
        <v>5000</v>
      </c>
      <c r="Y550" s="4" t="n">
        <f aca="false">Clean!R550</f>
        <v>386.21</v>
      </c>
      <c r="Z550" s="4" t="n">
        <f aca="false">IF(X550="",IF(Y550="",0,""),X550)</f>
        <v>5000</v>
      </c>
      <c r="AA550" s="4" t="n">
        <f aca="false">IF(Y550="",IF(X550="",0,IF(X550=0,0,ROUND(X550*Strategies!$B$12,2))),Y550)</f>
        <v>386.21</v>
      </c>
      <c r="AB550" s="2" t="str">
        <f aca="false">IF(AND(X550="",Y550=""),"no card (structural)",IF(X550="","limit missing – verify",IF(Y550="","spend imputed by ratio","complete")))</f>
        <v>complete</v>
      </c>
      <c r="AC550" s="4" t="n">
        <f aca="false">Clean!S550</f>
        <v>87000</v>
      </c>
      <c r="AD550" s="4" t="n">
        <f aca="false">Clean!T550</f>
        <v>609</v>
      </c>
      <c r="AE550" s="4" t="n">
        <f aca="false">IF(AC550="",IF(AD550="",0,""),AC550)</f>
        <v>87000</v>
      </c>
      <c r="AF550" s="4" t="n">
        <f aca="false">IF(AD550="",IF(AC550="",0,IF(AC550=0,0,ROUND(AC550*Strategies!$B$13,0))),AD550)</f>
        <v>609</v>
      </c>
      <c r="AG550" s="3" t="n">
        <f aca="false">Clean!V550</f>
        <v>0</v>
      </c>
      <c r="AH550" s="3" t="n">
        <f aca="false">IF(AG550="",0,AG550)</f>
        <v>0</v>
      </c>
      <c r="AI550" s="3" t="n">
        <f aca="false">IF(AG550="",1,0)</f>
        <v>0</v>
      </c>
      <c r="AJ550" s="3" t="n">
        <f aca="false">Missing_Matrix!W550</f>
        <v>0</v>
      </c>
      <c r="AK550" s="2" t="str">
        <f aca="false">IF(AJ550=0,"keep","drop")</f>
        <v>keep</v>
      </c>
      <c r="AL550" s="2" t="str">
        <f aca="false">IF(Missing_Matrix!B550+Missing_Matrix!G550+Missing_Matrix!H550+Missing_Matrix!J550+Missing_Matrix!K550+Missing_Matrix!L550+Missing_Matrix!M550+Missing_Matrix!U550=0,"keep","drop")</f>
        <v>keep</v>
      </c>
    </row>
    <row r="551" customFormat="false" ht="15" hidden="false" customHeight="false" outlineLevel="0" collapsed="false">
      <c r="A551" s="2" t="str">
        <f aca="false">Clean!A551</f>
        <v>CL00550</v>
      </c>
      <c r="B551" s="3" t="n">
        <f aca="false">Clean!B551</f>
        <v>18</v>
      </c>
      <c r="C551" s="3" t="n">
        <f aca="false">IF(B551="",Strategies!$B$5,B551)</f>
        <v>18</v>
      </c>
      <c r="D551" s="3" t="n">
        <f aca="false">IF(B551="",1,0)</f>
        <v>0</v>
      </c>
      <c r="E551" s="2" t="str">
        <f aca="false">Clean!E551</f>
        <v>Manual worker</v>
      </c>
      <c r="F551" s="2" t="str">
        <f aca="false">IF(E551="","Unknown",E551)</f>
        <v>Manual worker</v>
      </c>
      <c r="G551" s="4" t="n">
        <f aca="false">Clean!G551</f>
        <v>36000</v>
      </c>
      <c r="H551" s="4" t="n">
        <f aca="false">IF(G551="",Strategies!$B$7,G551)</f>
        <v>36000</v>
      </c>
      <c r="I551" s="4" t="n">
        <f aca="false">IF(G551="",Strategies!$B$8,G551)</f>
        <v>36000</v>
      </c>
      <c r="J551" s="4" t="n">
        <f aca="false">IF(G551="",IFERROR(VLOOKUP(E551,Strategies!$A$26:$G$35,7,FALSE()),Strategies!$B$8),G551)</f>
        <v>36000</v>
      </c>
      <c r="K551" s="3" t="n">
        <f aca="false">IF(G551="",1,0)</f>
        <v>0</v>
      </c>
      <c r="L551" s="3" t="n">
        <f aca="false">Clean!H551</f>
        <v>0</v>
      </c>
      <c r="M551" s="5" t="n">
        <f aca="false">Clean!I551</f>
        <v>46251</v>
      </c>
      <c r="N551" s="3" t="n">
        <f aca="false">IF(L551="",IF(M551="",Strategies!$B$6,DATEDIF(M551,DATE(2026,9,13),"y")),L551)</f>
        <v>0</v>
      </c>
      <c r="O551" s="2" t="str">
        <f aca="false">IF(L551&lt;&gt;"","observed",IF(M551&lt;&gt;"","derived from date","median (fallback)"))</f>
        <v>observed</v>
      </c>
      <c r="P551" s="4" t="n">
        <f aca="false">Clean!M551</f>
        <v>0</v>
      </c>
      <c r="Q551" s="4" t="n">
        <f aca="false">IF(P551="",Strategies!$B$9,P551)</f>
        <v>0</v>
      </c>
      <c r="R551" s="3" t="n">
        <f aca="false">IF(P551="",1,0)</f>
        <v>0</v>
      </c>
      <c r="S551" s="3" t="n">
        <f aca="false">Clean!U551</f>
        <v>682</v>
      </c>
      <c r="T551" s="3" t="n">
        <f aca="false">IF(S551="",Strategies!$B$10,S551)</f>
        <v>682</v>
      </c>
      <c r="U551" s="2" t="str">
        <f aca="false">Clean!J551</f>
        <v>Branch</v>
      </c>
      <c r="V551" s="2" t="str">
        <f aca="false">IF(U551="",Strategies!$B$11,U551)</f>
        <v>Branch</v>
      </c>
      <c r="W551" s="2" t="str">
        <f aca="false">IF(U551="","Unknown",U551)</f>
        <v>Branch</v>
      </c>
      <c r="X551" s="4" t="n">
        <f aca="false">Clean!Q551</f>
        <v>6000</v>
      </c>
      <c r="Y551" s="4" t="n">
        <f aca="false">Clean!R551</f>
        <v>1711.68</v>
      </c>
      <c r="Z551" s="4" t="n">
        <f aca="false">IF(X551="",IF(Y551="",0,""),X551)</f>
        <v>6000</v>
      </c>
      <c r="AA551" s="4" t="n">
        <f aca="false">IF(Y551="",IF(X551="",0,IF(X551=0,0,ROUND(X551*Strategies!$B$12,2))),Y551)</f>
        <v>1711.68</v>
      </c>
      <c r="AB551" s="2" t="str">
        <f aca="false">IF(AND(X551="",Y551=""),"no card (structural)",IF(X551="","limit missing – verify",IF(Y551="","spend imputed by ratio","complete")))</f>
        <v>complete</v>
      </c>
      <c r="AC551" s="4" t="str">
        <f aca="false">Clean!S551</f>
        <v/>
      </c>
      <c r="AD551" s="4" t="str">
        <f aca="false">Clean!T551</f>
        <v/>
      </c>
      <c r="AE551" s="4" t="n">
        <f aca="false">IF(AC551="",IF(AD551="",0,""),AC551)</f>
        <v>0</v>
      </c>
      <c r="AF551" s="4" t="n">
        <f aca="false">IF(AD551="",IF(AC551="",0,IF(AC551=0,0,ROUND(AC551*Strategies!$B$13,0))),AD551)</f>
        <v>0</v>
      </c>
      <c r="AG551" s="3" t="str">
        <f aca="false">Clean!V551</f>
        <v/>
      </c>
      <c r="AH551" s="3" t="n">
        <f aca="false">IF(AG551="",0,AG551)</f>
        <v>0</v>
      </c>
      <c r="AI551" s="3" t="n">
        <f aca="false">IF(AG551="",1,0)</f>
        <v>1</v>
      </c>
      <c r="AJ551" s="3" t="n">
        <f aca="false">Missing_Matrix!W551</f>
        <v>3</v>
      </c>
      <c r="AK551" s="2" t="str">
        <f aca="false">IF(AJ551=0,"keep","drop")</f>
        <v>drop</v>
      </c>
      <c r="AL551" s="2" t="str">
        <f aca="false">IF(Missing_Matrix!B551+Missing_Matrix!G551+Missing_Matrix!H551+Missing_Matrix!J551+Missing_Matrix!K551+Missing_Matrix!L551+Missing_Matrix!M551+Missing_Matrix!U551=0,"keep","drop")</f>
        <v>keep</v>
      </c>
    </row>
    <row r="552" customFormat="false" ht="15" hidden="false" customHeight="false" outlineLevel="0" collapsed="false">
      <c r="A552" s="2" t="str">
        <f aca="false">Clean!A552</f>
        <v>CL00551</v>
      </c>
      <c r="B552" s="3" t="n">
        <f aca="false">Clean!B552</f>
        <v>72</v>
      </c>
      <c r="C552" s="3" t="n">
        <f aca="false">IF(B552="",Strategies!$B$5,B552)</f>
        <v>72</v>
      </c>
      <c r="D552" s="3" t="n">
        <f aca="false">IF(B552="",1,0)</f>
        <v>0</v>
      </c>
      <c r="E552" s="2" t="str">
        <f aca="false">Clean!E552</f>
        <v>Retired</v>
      </c>
      <c r="F552" s="2" t="str">
        <f aca="false">IF(E552="","Unknown",E552)</f>
        <v>Retired</v>
      </c>
      <c r="G552" s="4" t="n">
        <f aca="false">Clean!G552</f>
        <v>12400</v>
      </c>
      <c r="H552" s="4" t="n">
        <f aca="false">IF(G552="",Strategies!$B$7,G552)</f>
        <v>12400</v>
      </c>
      <c r="I552" s="4" t="n">
        <f aca="false">IF(G552="",Strategies!$B$8,G552)</f>
        <v>12400</v>
      </c>
      <c r="J552" s="4" t="n">
        <f aca="false">IF(G552="",IFERROR(VLOOKUP(E552,Strategies!$A$26:$G$35,7,FALSE()),Strategies!$B$8),G552)</f>
        <v>12400</v>
      </c>
      <c r="K552" s="3" t="n">
        <f aca="false">IF(G552="",1,0)</f>
        <v>0</v>
      </c>
      <c r="L552" s="3" t="n">
        <f aca="false">Clean!H552</f>
        <v>30</v>
      </c>
      <c r="M552" s="5" t="n">
        <f aca="false">Clean!I552</f>
        <v>35107</v>
      </c>
      <c r="N552" s="3" t="n">
        <f aca="false">IF(L552="",IF(M552="",Strategies!$B$6,DATEDIF(M552,DATE(2026,9,13),"y")),L552)</f>
        <v>30</v>
      </c>
      <c r="O552" s="2" t="str">
        <f aca="false">IF(L552&lt;&gt;"","observed",IF(M552&lt;&gt;"","derived from date","median (fallback)"))</f>
        <v>observed</v>
      </c>
      <c r="P552" s="4" t="n">
        <f aca="false">Clean!M552</f>
        <v>37855.36</v>
      </c>
      <c r="Q552" s="4" t="n">
        <f aca="false">IF(P552="",Strategies!$B$9,P552)</f>
        <v>37855.36</v>
      </c>
      <c r="R552" s="3" t="n">
        <f aca="false">IF(P552="",1,0)</f>
        <v>0</v>
      </c>
      <c r="S552" s="3" t="n">
        <f aca="false">Clean!U552</f>
        <v>672</v>
      </c>
      <c r="T552" s="3" t="n">
        <f aca="false">IF(S552="",Strategies!$B$10,S552)</f>
        <v>672</v>
      </c>
      <c r="U552" s="2" t="str">
        <f aca="false">Clean!J552</f>
        <v/>
      </c>
      <c r="V552" s="2" t="str">
        <f aca="false">IF(U552="",Strategies!$B$11,U552)</f>
        <v>App</v>
      </c>
      <c r="W552" s="2" t="str">
        <f aca="false">IF(U552="","Unknown",U552)</f>
        <v>Unknown</v>
      </c>
      <c r="X552" s="4" t="n">
        <f aca="false">Clean!Q552</f>
        <v>3000</v>
      </c>
      <c r="Y552" s="4" t="str">
        <f aca="false">Clean!R552</f>
        <v/>
      </c>
      <c r="Z552" s="4" t="n">
        <f aca="false">IF(X552="",IF(Y552="",0,""),X552)</f>
        <v>3000</v>
      </c>
      <c r="AA552" s="4" t="n">
        <f aca="false">IF(Y552="",IF(X552="",0,IF(X552=0,0,ROUND(X552*Strategies!$B$12,2))),Y552)</f>
        <v>797.07</v>
      </c>
      <c r="AB552" s="2" t="str">
        <f aca="false">IF(AND(X552="",Y552=""),"no card (structural)",IF(X552="","limit missing – verify",IF(Y552="","spend imputed by ratio","complete")))</f>
        <v>spend imputed by ratio</v>
      </c>
      <c r="AC552" s="4" t="str">
        <f aca="false">Clean!S552</f>
        <v/>
      </c>
      <c r="AD552" s="4" t="str">
        <f aca="false">Clean!T552</f>
        <v/>
      </c>
      <c r="AE552" s="4" t="n">
        <f aca="false">IF(AC552="",IF(AD552="",0,""),AC552)</f>
        <v>0</v>
      </c>
      <c r="AF552" s="4" t="n">
        <f aca="false">IF(AD552="",IF(AC552="",0,IF(AC552=0,0,ROUND(AC552*Strategies!$B$13,0))),AD552)</f>
        <v>0</v>
      </c>
      <c r="AG552" s="3" t="n">
        <f aca="false">Clean!V552</f>
        <v>0</v>
      </c>
      <c r="AH552" s="3" t="n">
        <f aca="false">IF(AG552="",0,AG552)</f>
        <v>0</v>
      </c>
      <c r="AI552" s="3" t="n">
        <f aca="false">IF(AG552="",1,0)</f>
        <v>0</v>
      </c>
      <c r="AJ552" s="3" t="n">
        <f aca="false">Missing_Matrix!W552</f>
        <v>4</v>
      </c>
      <c r="AK552" s="2" t="str">
        <f aca="false">IF(AJ552=0,"keep","drop")</f>
        <v>drop</v>
      </c>
      <c r="AL552" s="2" t="str">
        <f aca="false">IF(Missing_Matrix!B552+Missing_Matrix!G552+Missing_Matrix!H552+Missing_Matrix!J552+Missing_Matrix!K552+Missing_Matrix!L552+Missing_Matrix!M552+Missing_Matrix!U552=0,"keep","drop")</f>
        <v>drop</v>
      </c>
    </row>
    <row r="553" customFormat="false" ht="15" hidden="false" customHeight="false" outlineLevel="0" collapsed="false">
      <c r="A553" s="2" t="str">
        <f aca="false">Clean!A553</f>
        <v>CL00552</v>
      </c>
      <c r="B553" s="3" t="n">
        <f aca="false">Clean!B553</f>
        <v>24</v>
      </c>
      <c r="C553" s="3" t="n">
        <f aca="false">IF(B553="",Strategies!$B$5,B553)</f>
        <v>24</v>
      </c>
      <c r="D553" s="3" t="n">
        <f aca="false">IF(B553="",1,0)</f>
        <v>0</v>
      </c>
      <c r="E553" s="2" t="str">
        <f aca="false">Clean!E553</f>
        <v>Executive</v>
      </c>
      <c r="F553" s="2" t="str">
        <f aca="false">IF(E553="","Unknown",E553)</f>
        <v>Executive</v>
      </c>
      <c r="G553" s="4" t="n">
        <f aca="false">Clean!G553</f>
        <v>96100</v>
      </c>
      <c r="H553" s="4" t="n">
        <f aca="false">IF(G553="",Strategies!$B$7,G553)</f>
        <v>96100</v>
      </c>
      <c r="I553" s="4" t="n">
        <f aca="false">IF(G553="",Strategies!$B$8,G553)</f>
        <v>96100</v>
      </c>
      <c r="J553" s="4" t="n">
        <f aca="false">IF(G553="",IFERROR(VLOOKUP(E553,Strategies!$A$26:$G$35,7,FALSE()),Strategies!$B$8),G553)</f>
        <v>96100</v>
      </c>
      <c r="K553" s="3" t="n">
        <f aca="false">IF(G553="",1,0)</f>
        <v>0</v>
      </c>
      <c r="L553" s="3" t="n">
        <f aca="false">Clean!H553</f>
        <v>3</v>
      </c>
      <c r="M553" s="5" t="n">
        <f aca="false">Clean!I553</f>
        <v>45133</v>
      </c>
      <c r="N553" s="3" t="n">
        <f aca="false">IF(L553="",IF(M553="",Strategies!$B$6,DATEDIF(M553,DATE(2026,9,13),"y")),L553)</f>
        <v>3</v>
      </c>
      <c r="O553" s="2" t="str">
        <f aca="false">IF(L553&lt;&gt;"","observed",IF(M553&lt;&gt;"","derived from date","median (fallback)"))</f>
        <v>observed</v>
      </c>
      <c r="P553" s="4" t="n">
        <f aca="false">Clean!M553</f>
        <v>0</v>
      </c>
      <c r="Q553" s="4" t="n">
        <f aca="false">IF(P553="",Strategies!$B$9,P553)</f>
        <v>0</v>
      </c>
      <c r="R553" s="3" t="n">
        <f aca="false">IF(P553="",1,0)</f>
        <v>0</v>
      </c>
      <c r="S553" s="3" t="n">
        <f aca="false">Clean!U553</f>
        <v>708</v>
      </c>
      <c r="T553" s="3" t="n">
        <f aca="false">IF(S553="",Strategies!$B$10,S553)</f>
        <v>708</v>
      </c>
      <c r="U553" s="2" t="str">
        <f aca="false">Clean!J553</f>
        <v>Online Banking</v>
      </c>
      <c r="V553" s="2" t="str">
        <f aca="false">IF(U553="",Strategies!$B$11,U553)</f>
        <v>Online Banking</v>
      </c>
      <c r="W553" s="2" t="str">
        <f aca="false">IF(U553="","Unknown",U553)</f>
        <v>Online Banking</v>
      </c>
      <c r="X553" s="4" t="n">
        <f aca="false">Clean!Q553</f>
        <v>10500</v>
      </c>
      <c r="Y553" s="4" t="n">
        <f aca="false">Clean!R553</f>
        <v>1519</v>
      </c>
      <c r="Z553" s="4" t="n">
        <f aca="false">IF(X553="",IF(Y553="",0,""),X553)</f>
        <v>10500</v>
      </c>
      <c r="AA553" s="4" t="n">
        <f aca="false">IF(Y553="",IF(X553="",0,IF(X553=0,0,ROUND(X553*Strategies!$B$12,2))),Y553)</f>
        <v>1519</v>
      </c>
      <c r="AB553" s="2" t="str">
        <f aca="false">IF(AND(X553="",Y553=""),"no card (structural)",IF(X553="","limit missing – verify",IF(Y553="","spend imputed by ratio","complete")))</f>
        <v>complete</v>
      </c>
      <c r="AC553" s="4" t="n">
        <f aca="false">Clean!S553</f>
        <v>0</v>
      </c>
      <c r="AD553" s="4" t="n">
        <f aca="false">Clean!T553</f>
        <v>0</v>
      </c>
      <c r="AE553" s="4" t="n">
        <f aca="false">IF(AC553="",IF(AD553="",0,""),AC553)</f>
        <v>0</v>
      </c>
      <c r="AF553" s="4" t="n">
        <f aca="false">IF(AD553="",IF(AC553="",0,IF(AC553=0,0,ROUND(AC553*Strategies!$B$13,0))),AD553)</f>
        <v>0</v>
      </c>
      <c r="AG553" s="3" t="n">
        <f aca="false">Clean!V553</f>
        <v>1</v>
      </c>
      <c r="AH553" s="3" t="n">
        <f aca="false">IF(AG553="",0,AG553)</f>
        <v>1</v>
      </c>
      <c r="AI553" s="3" t="n">
        <f aca="false">IF(AG553="",1,0)</f>
        <v>0</v>
      </c>
      <c r="AJ553" s="3" t="n">
        <f aca="false">Missing_Matrix!W553</f>
        <v>0</v>
      </c>
      <c r="AK553" s="2" t="str">
        <f aca="false">IF(AJ553=0,"keep","drop")</f>
        <v>keep</v>
      </c>
      <c r="AL553" s="2" t="str">
        <f aca="false">IF(Missing_Matrix!B553+Missing_Matrix!G553+Missing_Matrix!H553+Missing_Matrix!J553+Missing_Matrix!K553+Missing_Matrix!L553+Missing_Matrix!M553+Missing_Matrix!U553=0,"keep","drop")</f>
        <v>keep</v>
      </c>
    </row>
    <row r="554" customFormat="false" ht="15" hidden="false" customHeight="false" outlineLevel="0" collapsed="false">
      <c r="A554" s="2" t="str">
        <f aca="false">Clean!A554</f>
        <v>CL00553</v>
      </c>
      <c r="B554" s="3" t="n">
        <f aca="false">Clean!B554</f>
        <v>70</v>
      </c>
      <c r="C554" s="3" t="n">
        <f aca="false">IF(B554="",Strategies!$B$5,B554)</f>
        <v>70</v>
      </c>
      <c r="D554" s="3" t="n">
        <f aca="false">IF(B554="",1,0)</f>
        <v>0</v>
      </c>
      <c r="E554" s="2" t="str">
        <f aca="false">Clean!E554</f>
        <v/>
      </c>
      <c r="F554" s="2" t="str">
        <f aca="false">IF(E554="","Unknown",E554)</f>
        <v>Unknown</v>
      </c>
      <c r="G554" s="4" t="n">
        <f aca="false">Clean!G554</f>
        <v>28300</v>
      </c>
      <c r="H554" s="4" t="n">
        <f aca="false">IF(G554="",Strategies!$B$7,G554)</f>
        <v>28300</v>
      </c>
      <c r="I554" s="4" t="n">
        <f aca="false">IF(G554="",Strategies!$B$8,G554)</f>
        <v>28300</v>
      </c>
      <c r="J554" s="4" t="n">
        <f aca="false">IF(G554="",IFERROR(VLOOKUP(E554,Strategies!$A$26:$G$35,7,FALSE()),Strategies!$B$8),G554)</f>
        <v>28300</v>
      </c>
      <c r="K554" s="3" t="n">
        <f aca="false">IF(G554="",1,0)</f>
        <v>0</v>
      </c>
      <c r="L554" s="3" t="n">
        <f aca="false">Clean!H554</f>
        <v>10</v>
      </c>
      <c r="M554" s="5" t="n">
        <f aca="false">Clean!I554</f>
        <v>42350</v>
      </c>
      <c r="N554" s="3" t="n">
        <f aca="false">IF(L554="",IF(M554="",Strategies!$B$6,DATEDIF(M554,DATE(2026,9,13),"y")),L554)</f>
        <v>10</v>
      </c>
      <c r="O554" s="2" t="str">
        <f aca="false">IF(L554&lt;&gt;"","observed",IF(M554&lt;&gt;"","derived from date","median (fallback)"))</f>
        <v>observed</v>
      </c>
      <c r="P554" s="4" t="n">
        <f aca="false">Clean!M554</f>
        <v>12050.2</v>
      </c>
      <c r="Q554" s="4" t="n">
        <f aca="false">IF(P554="",Strategies!$B$9,P554)</f>
        <v>12050.2</v>
      </c>
      <c r="R554" s="3" t="n">
        <f aca="false">IF(P554="",1,0)</f>
        <v>0</v>
      </c>
      <c r="S554" s="3" t="n">
        <f aca="false">Clean!U554</f>
        <v>599</v>
      </c>
      <c r="T554" s="3" t="n">
        <f aca="false">IF(S554="",Strategies!$B$10,S554)</f>
        <v>599</v>
      </c>
      <c r="U554" s="2" t="str">
        <f aca="false">Clean!J554</f>
        <v>Branch</v>
      </c>
      <c r="V554" s="2" t="str">
        <f aca="false">IF(U554="",Strategies!$B$11,U554)</f>
        <v>Branch</v>
      </c>
      <c r="W554" s="2" t="str">
        <f aca="false">IF(U554="","Unknown",U554)</f>
        <v>Branch</v>
      </c>
      <c r="X554" s="4" t="n">
        <f aca="false">Clean!Q554</f>
        <v>6000</v>
      </c>
      <c r="Y554" s="4" t="n">
        <f aca="false">Clean!R554</f>
        <v>924.26</v>
      </c>
      <c r="Z554" s="4" t="n">
        <f aca="false">IF(X554="",IF(Y554="",0,""),X554)</f>
        <v>6000</v>
      </c>
      <c r="AA554" s="4" t="n">
        <f aca="false">IF(Y554="",IF(X554="",0,IF(X554=0,0,ROUND(X554*Strategies!$B$12,2))),Y554)</f>
        <v>924.26</v>
      </c>
      <c r="AB554" s="2" t="str">
        <f aca="false">IF(AND(X554="",Y554=""),"no card (structural)",IF(X554="","limit missing – verify",IF(Y554="","spend imputed by ratio","complete")))</f>
        <v>complete</v>
      </c>
      <c r="AC554" s="4" t="n">
        <f aca="false">Clean!S554</f>
        <v>0</v>
      </c>
      <c r="AD554" s="4" t="n">
        <f aca="false">Clean!T554</f>
        <v>0</v>
      </c>
      <c r="AE554" s="4" t="n">
        <f aca="false">IF(AC554="",IF(AD554="",0,""),AC554)</f>
        <v>0</v>
      </c>
      <c r="AF554" s="4" t="n">
        <f aca="false">IF(AD554="",IF(AC554="",0,IF(AC554=0,0,ROUND(AC554*Strategies!$B$13,0))),AD554)</f>
        <v>0</v>
      </c>
      <c r="AG554" s="3" t="str">
        <f aca="false">Clean!V554</f>
        <v/>
      </c>
      <c r="AH554" s="3" t="n">
        <f aca="false">IF(AG554="",0,AG554)</f>
        <v>0</v>
      </c>
      <c r="AI554" s="3" t="n">
        <f aca="false">IF(AG554="",1,0)</f>
        <v>1</v>
      </c>
      <c r="AJ554" s="3" t="n">
        <f aca="false">Missing_Matrix!W554</f>
        <v>2</v>
      </c>
      <c r="AK554" s="2" t="str">
        <f aca="false">IF(AJ554=0,"keep","drop")</f>
        <v>drop</v>
      </c>
      <c r="AL554" s="2" t="str">
        <f aca="false">IF(Missing_Matrix!B554+Missing_Matrix!G554+Missing_Matrix!H554+Missing_Matrix!J554+Missing_Matrix!K554+Missing_Matrix!L554+Missing_Matrix!M554+Missing_Matrix!U554=0,"keep","drop")</f>
        <v>keep</v>
      </c>
    </row>
    <row r="555" customFormat="false" ht="15" hidden="false" customHeight="false" outlineLevel="0" collapsed="false">
      <c r="A555" s="2" t="str">
        <f aca="false">Clean!A555</f>
        <v>CL00554</v>
      </c>
      <c r="B555" s="3" t="n">
        <f aca="false">Clean!B555</f>
        <v>47</v>
      </c>
      <c r="C555" s="3" t="n">
        <f aca="false">IF(B555="",Strategies!$B$5,B555)</f>
        <v>47</v>
      </c>
      <c r="D555" s="3" t="n">
        <f aca="false">IF(B555="",1,0)</f>
        <v>0</v>
      </c>
      <c r="E555" s="2" t="str">
        <f aca="false">Clean!E555</f>
        <v>Shopkeeper</v>
      </c>
      <c r="F555" s="2" t="str">
        <f aca="false">IF(E555="","Unknown",E555)</f>
        <v>Shopkeeper</v>
      </c>
      <c r="G555" s="4" t="n">
        <f aca="false">Clean!G555</f>
        <v>48100</v>
      </c>
      <c r="H555" s="4" t="n">
        <f aca="false">IF(G555="",Strategies!$B$7,G555)</f>
        <v>48100</v>
      </c>
      <c r="I555" s="4" t="n">
        <f aca="false">IF(G555="",Strategies!$B$8,G555)</f>
        <v>48100</v>
      </c>
      <c r="J555" s="4" t="n">
        <f aca="false">IF(G555="",IFERROR(VLOOKUP(E555,Strategies!$A$26:$G$35,7,FALSE()),Strategies!$B$8),G555)</f>
        <v>48100</v>
      </c>
      <c r="K555" s="3" t="n">
        <f aca="false">IF(G555="",1,0)</f>
        <v>0</v>
      </c>
      <c r="L555" s="3" t="n">
        <f aca="false">Clean!H555</f>
        <v>7</v>
      </c>
      <c r="M555" s="5" t="n">
        <f aca="false">Clean!I555</f>
        <v>43480</v>
      </c>
      <c r="N555" s="3" t="n">
        <f aca="false">IF(L555="",IF(M555="",Strategies!$B$6,DATEDIF(M555,DATE(2026,9,13),"y")),L555)</f>
        <v>7</v>
      </c>
      <c r="O555" s="2" t="str">
        <f aca="false">IF(L555&lt;&gt;"","observed",IF(M555&lt;&gt;"","derived from date","median (fallback)"))</f>
        <v>observed</v>
      </c>
      <c r="P555" s="4" t="n">
        <f aca="false">Clean!M555</f>
        <v>34045.95</v>
      </c>
      <c r="Q555" s="4" t="n">
        <f aca="false">IF(P555="",Strategies!$B$9,P555)</f>
        <v>34045.95</v>
      </c>
      <c r="R555" s="3" t="n">
        <f aca="false">IF(P555="",1,0)</f>
        <v>0</v>
      </c>
      <c r="S555" s="3" t="n">
        <f aca="false">Clean!U555</f>
        <v>636</v>
      </c>
      <c r="T555" s="3" t="n">
        <f aca="false">IF(S555="",Strategies!$B$10,S555)</f>
        <v>636</v>
      </c>
      <c r="U555" s="2" t="str">
        <f aca="false">Clean!J555</f>
        <v>Online Banking</v>
      </c>
      <c r="V555" s="2" t="str">
        <f aca="false">IF(U555="",Strategies!$B$11,U555)</f>
        <v>Online Banking</v>
      </c>
      <c r="W555" s="2" t="str">
        <f aca="false">IF(U555="","Unknown",U555)</f>
        <v>Online Banking</v>
      </c>
      <c r="X555" s="4" t="n">
        <f aca="false">Clean!Q555</f>
        <v>6000</v>
      </c>
      <c r="Y555" s="4" t="str">
        <f aca="false">Clean!R555</f>
        <v/>
      </c>
      <c r="Z555" s="4" t="n">
        <f aca="false">IF(X555="",IF(Y555="",0,""),X555)</f>
        <v>6000</v>
      </c>
      <c r="AA555" s="4" t="n">
        <f aca="false">IF(Y555="",IF(X555="",0,IF(X555=0,0,ROUND(X555*Strategies!$B$12,2))),Y555)</f>
        <v>1594.15</v>
      </c>
      <c r="AB555" s="2" t="str">
        <f aca="false">IF(AND(X555="",Y555=""),"no card (structural)",IF(X555="","limit missing – verify",IF(Y555="","spend imputed by ratio","complete")))</f>
        <v>spend imputed by ratio</v>
      </c>
      <c r="AC555" s="4" t="n">
        <f aca="false">Clean!S555</f>
        <v>0</v>
      </c>
      <c r="AD555" s="4" t="n">
        <f aca="false">Clean!T555</f>
        <v>0</v>
      </c>
      <c r="AE555" s="4" t="n">
        <f aca="false">IF(AC555="",IF(AD555="",0,""),AC555)</f>
        <v>0</v>
      </c>
      <c r="AF555" s="4" t="n">
        <f aca="false">IF(AD555="",IF(AC555="",0,IF(AC555=0,0,ROUND(AC555*Strategies!$B$13,0))),AD555)</f>
        <v>0</v>
      </c>
      <c r="AG555" s="3" t="n">
        <f aca="false">Clean!V555</f>
        <v>0</v>
      </c>
      <c r="AH555" s="3" t="n">
        <f aca="false">IF(AG555="",0,AG555)</f>
        <v>0</v>
      </c>
      <c r="AI555" s="3" t="n">
        <f aca="false">IF(AG555="",1,0)</f>
        <v>0</v>
      </c>
      <c r="AJ555" s="3" t="n">
        <f aca="false">Missing_Matrix!W555</f>
        <v>1</v>
      </c>
      <c r="AK555" s="2" t="str">
        <f aca="false">IF(AJ555=0,"keep","drop")</f>
        <v>drop</v>
      </c>
      <c r="AL555" s="2" t="str">
        <f aca="false">IF(Missing_Matrix!B555+Missing_Matrix!G555+Missing_Matrix!H555+Missing_Matrix!J555+Missing_Matrix!K555+Missing_Matrix!L555+Missing_Matrix!M555+Missing_Matrix!U555=0,"keep","drop")</f>
        <v>keep</v>
      </c>
    </row>
    <row r="556" customFormat="false" ht="15" hidden="false" customHeight="false" outlineLevel="0" collapsed="false">
      <c r="A556" s="2" t="str">
        <f aca="false">Clean!A556</f>
        <v>CL00555</v>
      </c>
      <c r="B556" s="3" t="n">
        <f aca="false">Clean!B556</f>
        <v>69</v>
      </c>
      <c r="C556" s="3" t="n">
        <f aca="false">IF(B556="",Strategies!$B$5,B556)</f>
        <v>69</v>
      </c>
      <c r="D556" s="3" t="n">
        <f aca="false">IF(B556="",1,0)</f>
        <v>0</v>
      </c>
      <c r="E556" s="2" t="str">
        <f aca="false">Clean!E556</f>
        <v>Business owner</v>
      </c>
      <c r="F556" s="2" t="str">
        <f aca="false">IF(E556="","Unknown",E556)</f>
        <v>Business owner</v>
      </c>
      <c r="G556" s="4" t="str">
        <f aca="false">Clean!G556</f>
        <v/>
      </c>
      <c r="H556" s="4" t="n">
        <f aca="false">IF(G556="",Strategies!$B$7,G556)</f>
        <v>34752</v>
      </c>
      <c r="I556" s="4" t="n">
        <f aca="false">IF(G556="",Strategies!$B$8,G556)</f>
        <v>29500</v>
      </c>
      <c r="J556" s="4" t="n">
        <f aca="false">IF(G556="",IFERROR(VLOOKUP(E556,Strategies!$A$26:$G$35,7,FALSE()),Strategies!$B$8),G556)</f>
        <v>64000</v>
      </c>
      <c r="K556" s="3" t="n">
        <f aca="false">IF(G556="",1,0)</f>
        <v>1</v>
      </c>
      <c r="L556" s="3" t="n">
        <f aca="false">Clean!H556</f>
        <v>22</v>
      </c>
      <c r="M556" s="5" t="n">
        <f aca="false">Clean!I556</f>
        <v>38223</v>
      </c>
      <c r="N556" s="3" t="n">
        <f aca="false">IF(L556="",IF(M556="",Strategies!$B$6,DATEDIF(M556,DATE(2026,9,13),"y")),L556)</f>
        <v>22</v>
      </c>
      <c r="O556" s="2" t="str">
        <f aca="false">IF(L556&lt;&gt;"","observed",IF(M556&lt;&gt;"","derived from date","median (fallback)"))</f>
        <v>observed</v>
      </c>
      <c r="P556" s="4" t="n">
        <f aca="false">Clean!M556</f>
        <v>0</v>
      </c>
      <c r="Q556" s="4" t="n">
        <f aca="false">IF(P556="",Strategies!$B$9,P556)</f>
        <v>0</v>
      </c>
      <c r="R556" s="3" t="n">
        <f aca="false">IF(P556="",1,0)</f>
        <v>0</v>
      </c>
      <c r="S556" s="3" t="n">
        <f aca="false">Clean!U556</f>
        <v>759</v>
      </c>
      <c r="T556" s="3" t="n">
        <f aca="false">IF(S556="",Strategies!$B$10,S556)</f>
        <v>759</v>
      </c>
      <c r="U556" s="2" t="str">
        <f aca="false">Clean!J556</f>
        <v>Branch</v>
      </c>
      <c r="V556" s="2" t="str">
        <f aca="false">IF(U556="",Strategies!$B$11,U556)</f>
        <v>Branch</v>
      </c>
      <c r="W556" s="2" t="str">
        <f aca="false">IF(U556="","Unknown",U556)</f>
        <v>Branch</v>
      </c>
      <c r="X556" s="4" t="n">
        <f aca="false">Clean!Q556</f>
        <v>7000</v>
      </c>
      <c r="Y556" s="4" t="n">
        <f aca="false">Clean!R556</f>
        <v>1711.84</v>
      </c>
      <c r="Z556" s="4" t="n">
        <f aca="false">IF(X556="",IF(Y556="",0,""),X556)</f>
        <v>7000</v>
      </c>
      <c r="AA556" s="4" t="n">
        <f aca="false">IF(Y556="",IF(X556="",0,IF(X556=0,0,ROUND(X556*Strategies!$B$12,2))),Y556)</f>
        <v>1711.84</v>
      </c>
      <c r="AB556" s="2" t="str">
        <f aca="false">IF(AND(X556="",Y556=""),"no card (structural)",IF(X556="","limit missing – verify",IF(Y556="","spend imputed by ratio","complete")))</f>
        <v>complete</v>
      </c>
      <c r="AC556" s="4" t="str">
        <f aca="false">Clean!S556</f>
        <v/>
      </c>
      <c r="AD556" s="4" t="str">
        <f aca="false">Clean!T556</f>
        <v/>
      </c>
      <c r="AE556" s="4" t="n">
        <f aca="false">IF(AC556="",IF(AD556="",0,""),AC556)</f>
        <v>0</v>
      </c>
      <c r="AF556" s="4" t="n">
        <f aca="false">IF(AD556="",IF(AC556="",0,IF(AC556=0,0,ROUND(AC556*Strategies!$B$13,0))),AD556)</f>
        <v>0</v>
      </c>
      <c r="AG556" s="3" t="n">
        <f aca="false">Clean!V556</f>
        <v>0</v>
      </c>
      <c r="AH556" s="3" t="n">
        <f aca="false">IF(AG556="",0,AG556)</f>
        <v>0</v>
      </c>
      <c r="AI556" s="3" t="n">
        <f aca="false">IF(AG556="",1,0)</f>
        <v>0</v>
      </c>
      <c r="AJ556" s="3" t="n">
        <f aca="false">Missing_Matrix!W556</f>
        <v>3</v>
      </c>
      <c r="AK556" s="2" t="str">
        <f aca="false">IF(AJ556=0,"keep","drop")</f>
        <v>drop</v>
      </c>
      <c r="AL556" s="2" t="str">
        <f aca="false">IF(Missing_Matrix!B556+Missing_Matrix!G556+Missing_Matrix!H556+Missing_Matrix!J556+Missing_Matrix!K556+Missing_Matrix!L556+Missing_Matrix!M556+Missing_Matrix!U556=0,"keep","drop")</f>
        <v>drop</v>
      </c>
    </row>
    <row r="557" customFormat="false" ht="15" hidden="false" customHeight="false" outlineLevel="0" collapsed="false">
      <c r="A557" s="2" t="str">
        <f aca="false">Clean!A557</f>
        <v>CL00556</v>
      </c>
      <c r="B557" s="3" t="str">
        <f aca="false">Clean!B557</f>
        <v/>
      </c>
      <c r="C557" s="3" t="n">
        <f aca="false">IF(B557="",Strategies!$B$5,B557)</f>
        <v>47</v>
      </c>
      <c r="D557" s="3" t="n">
        <f aca="false">IF(B557="",1,0)</f>
        <v>1</v>
      </c>
      <c r="E557" s="2" t="str">
        <f aca="false">Clean!E557</f>
        <v>Employee</v>
      </c>
      <c r="F557" s="2" t="str">
        <f aca="false">IF(E557="","Unknown",E557)</f>
        <v>Employee</v>
      </c>
      <c r="G557" s="4" t="n">
        <f aca="false">Clean!G557</f>
        <v>17200</v>
      </c>
      <c r="H557" s="4" t="n">
        <f aca="false">IF(G557="",Strategies!$B$7,G557)</f>
        <v>17200</v>
      </c>
      <c r="I557" s="4" t="n">
        <f aca="false">IF(G557="",Strategies!$B$8,G557)</f>
        <v>17200</v>
      </c>
      <c r="J557" s="4" t="n">
        <f aca="false">IF(G557="",IFERROR(VLOOKUP(E557,Strategies!$A$26:$G$35,7,FALSE()),Strategies!$B$8),G557)</f>
        <v>17200</v>
      </c>
      <c r="K557" s="3" t="n">
        <f aca="false">IF(G557="",1,0)</f>
        <v>0</v>
      </c>
      <c r="L557" s="3" t="n">
        <f aca="false">Clean!H557</f>
        <v>7</v>
      </c>
      <c r="M557" s="5" t="n">
        <f aca="false">Clean!I557</f>
        <v>43696</v>
      </c>
      <c r="N557" s="3" t="n">
        <f aca="false">IF(L557="",IF(M557="",Strategies!$B$6,DATEDIF(M557,DATE(2026,9,13),"y")),L557)</f>
        <v>7</v>
      </c>
      <c r="O557" s="2" t="str">
        <f aca="false">IF(L557&lt;&gt;"","observed",IF(M557&lt;&gt;"","derived from date","median (fallback)"))</f>
        <v>observed</v>
      </c>
      <c r="P557" s="4" t="n">
        <f aca="false">Clean!M557</f>
        <v>13032</v>
      </c>
      <c r="Q557" s="4" t="n">
        <f aca="false">IF(P557="",Strategies!$B$9,P557)</f>
        <v>13032</v>
      </c>
      <c r="R557" s="3" t="n">
        <f aca="false">IF(P557="",1,0)</f>
        <v>0</v>
      </c>
      <c r="S557" s="3" t="n">
        <f aca="false">Clean!U557</f>
        <v>702</v>
      </c>
      <c r="T557" s="3" t="n">
        <f aca="false">IF(S557="",Strategies!$B$10,S557)</f>
        <v>702</v>
      </c>
      <c r="U557" s="2" t="str">
        <f aca="false">Clean!J557</f>
        <v>Online Banking</v>
      </c>
      <c r="V557" s="2" t="str">
        <f aca="false">IF(U557="",Strategies!$B$11,U557)</f>
        <v>Online Banking</v>
      </c>
      <c r="W557" s="2" t="str">
        <f aca="false">IF(U557="","Unknown",U557)</f>
        <v>Online Banking</v>
      </c>
      <c r="X557" s="4" t="n">
        <f aca="false">Clean!Q557</f>
        <v>3000</v>
      </c>
      <c r="Y557" s="4" t="n">
        <f aca="false">Clean!R557</f>
        <v>287.98</v>
      </c>
      <c r="Z557" s="4" t="n">
        <f aca="false">IF(X557="",IF(Y557="",0,""),X557)</f>
        <v>3000</v>
      </c>
      <c r="AA557" s="4" t="n">
        <f aca="false">IF(Y557="",IF(X557="",0,IF(X557=0,0,ROUND(X557*Strategies!$B$12,2))),Y557)</f>
        <v>287.98</v>
      </c>
      <c r="AB557" s="2" t="str">
        <f aca="false">IF(AND(X557="",Y557=""),"no card (structural)",IF(X557="","limit missing – verify",IF(Y557="","spend imputed by ratio","complete")))</f>
        <v>complete</v>
      </c>
      <c r="AC557" s="4" t="str">
        <f aca="false">Clean!S557</f>
        <v/>
      </c>
      <c r="AD557" s="4" t="str">
        <f aca="false">Clean!T557</f>
        <v/>
      </c>
      <c r="AE557" s="4" t="n">
        <f aca="false">IF(AC557="",IF(AD557="",0,""),AC557)</f>
        <v>0</v>
      </c>
      <c r="AF557" s="4" t="n">
        <f aca="false">IF(AD557="",IF(AC557="",0,IF(AC557=0,0,ROUND(AC557*Strategies!$B$13,0))),AD557)</f>
        <v>0</v>
      </c>
      <c r="AG557" s="3" t="n">
        <f aca="false">Clean!V557</f>
        <v>0</v>
      </c>
      <c r="AH557" s="3" t="n">
        <f aca="false">IF(AG557="",0,AG557)</f>
        <v>0</v>
      </c>
      <c r="AI557" s="3" t="n">
        <f aca="false">IF(AG557="",1,0)</f>
        <v>0</v>
      </c>
      <c r="AJ557" s="3" t="n">
        <f aca="false">Missing_Matrix!W557</f>
        <v>4</v>
      </c>
      <c r="AK557" s="2" t="str">
        <f aca="false">IF(AJ557=0,"keep","drop")</f>
        <v>drop</v>
      </c>
      <c r="AL557" s="2" t="str">
        <f aca="false">IF(Missing_Matrix!B557+Missing_Matrix!G557+Missing_Matrix!H557+Missing_Matrix!J557+Missing_Matrix!K557+Missing_Matrix!L557+Missing_Matrix!M557+Missing_Matrix!U557=0,"keep","drop")</f>
        <v>drop</v>
      </c>
    </row>
    <row r="558" customFormat="false" ht="15" hidden="false" customHeight="false" outlineLevel="0" collapsed="false">
      <c r="A558" s="2" t="str">
        <f aca="false">Clean!A558</f>
        <v>CL00557</v>
      </c>
      <c r="B558" s="3" t="n">
        <f aca="false">Clean!B558</f>
        <v>49</v>
      </c>
      <c r="C558" s="3" t="n">
        <f aca="false">IF(B558="",Strategies!$B$5,B558)</f>
        <v>49</v>
      </c>
      <c r="D558" s="3" t="n">
        <f aca="false">IF(B558="",1,0)</f>
        <v>0</v>
      </c>
      <c r="E558" s="2" t="str">
        <f aca="false">Clean!E558</f>
        <v>Self-employed</v>
      </c>
      <c r="F558" s="2" t="str">
        <f aca="false">IF(E558="","Unknown",E558)</f>
        <v>Self-employed</v>
      </c>
      <c r="G558" s="4" t="n">
        <f aca="false">Clean!G558</f>
        <v>52500</v>
      </c>
      <c r="H558" s="4" t="n">
        <f aca="false">IF(G558="",Strategies!$B$7,G558)</f>
        <v>52500</v>
      </c>
      <c r="I558" s="4" t="n">
        <f aca="false">IF(G558="",Strategies!$B$8,G558)</f>
        <v>52500</v>
      </c>
      <c r="J558" s="4" t="n">
        <f aca="false">IF(G558="",IFERROR(VLOOKUP(E558,Strategies!$A$26:$G$35,7,FALSE()),Strategies!$B$8),G558)</f>
        <v>52500</v>
      </c>
      <c r="K558" s="3" t="n">
        <f aca="false">IF(G558="",1,0)</f>
        <v>0</v>
      </c>
      <c r="L558" s="3" t="n">
        <f aca="false">Clean!H558</f>
        <v>19</v>
      </c>
      <c r="M558" s="5" t="n">
        <f aca="false">Clean!I558</f>
        <v>39259</v>
      </c>
      <c r="N558" s="3" t="n">
        <f aca="false">IF(L558="",IF(M558="",Strategies!$B$6,DATEDIF(M558,DATE(2026,9,13),"y")),L558)</f>
        <v>19</v>
      </c>
      <c r="O558" s="2" t="str">
        <f aca="false">IF(L558&lt;&gt;"","observed",IF(M558&lt;&gt;"","derived from date","median (fallback)"))</f>
        <v>observed</v>
      </c>
      <c r="P558" s="4" t="n">
        <f aca="false">Clean!M558</f>
        <v>79671.83</v>
      </c>
      <c r="Q558" s="4" t="n">
        <f aca="false">IF(P558="",Strategies!$B$9,P558)</f>
        <v>79671.83</v>
      </c>
      <c r="R558" s="3" t="n">
        <f aca="false">IF(P558="",1,0)</f>
        <v>0</v>
      </c>
      <c r="S558" s="3" t="n">
        <f aca="false">Clean!U558</f>
        <v>749</v>
      </c>
      <c r="T558" s="3" t="n">
        <f aca="false">IF(S558="",Strategies!$B$10,S558)</f>
        <v>749</v>
      </c>
      <c r="U558" s="2" t="str">
        <f aca="false">Clean!J558</f>
        <v>Online Banking</v>
      </c>
      <c r="V558" s="2" t="str">
        <f aca="false">IF(U558="",Strategies!$B$11,U558)</f>
        <v>Online Banking</v>
      </c>
      <c r="W558" s="2" t="str">
        <f aca="false">IF(U558="","Unknown",U558)</f>
        <v>Online Banking</v>
      </c>
      <c r="X558" s="4" t="n">
        <f aca="false">Clean!Q558</f>
        <v>12000</v>
      </c>
      <c r="Y558" s="4" t="n">
        <f aca="false">Clean!R558</f>
        <v>3947.25</v>
      </c>
      <c r="Z558" s="4" t="n">
        <f aca="false">IF(X558="",IF(Y558="",0,""),X558)</f>
        <v>12000</v>
      </c>
      <c r="AA558" s="4" t="n">
        <f aca="false">IF(Y558="",IF(X558="",0,IF(X558=0,0,ROUND(X558*Strategies!$B$12,2))),Y558)</f>
        <v>3947.25</v>
      </c>
      <c r="AB558" s="2" t="str">
        <f aca="false">IF(AND(X558="",Y558=""),"no card (structural)",IF(X558="","limit missing – verify",IF(Y558="","spend imputed by ratio","complete")))</f>
        <v>complete</v>
      </c>
      <c r="AC558" s="4" t="n">
        <f aca="false">Clean!S558</f>
        <v>107000</v>
      </c>
      <c r="AD558" s="4" t="n">
        <f aca="false">Clean!T558</f>
        <v>544</v>
      </c>
      <c r="AE558" s="4" t="n">
        <f aca="false">IF(AC558="",IF(AD558="",0,""),AC558)</f>
        <v>107000</v>
      </c>
      <c r="AF558" s="4" t="n">
        <f aca="false">IF(AD558="",IF(AC558="",0,IF(AC558=0,0,ROUND(AC558*Strategies!$B$13,0))),AD558)</f>
        <v>544</v>
      </c>
      <c r="AG558" s="3" t="n">
        <f aca="false">Clean!V558</f>
        <v>0</v>
      </c>
      <c r="AH558" s="3" t="n">
        <f aca="false">IF(AG558="",0,AG558)</f>
        <v>0</v>
      </c>
      <c r="AI558" s="3" t="n">
        <f aca="false">IF(AG558="",1,0)</f>
        <v>0</v>
      </c>
      <c r="AJ558" s="3" t="n">
        <f aca="false">Missing_Matrix!W558</f>
        <v>0</v>
      </c>
      <c r="AK558" s="2" t="str">
        <f aca="false">IF(AJ558=0,"keep","drop")</f>
        <v>keep</v>
      </c>
      <c r="AL558" s="2" t="str">
        <f aca="false">IF(Missing_Matrix!B558+Missing_Matrix!G558+Missing_Matrix!H558+Missing_Matrix!J558+Missing_Matrix!K558+Missing_Matrix!L558+Missing_Matrix!M558+Missing_Matrix!U558=0,"keep","drop")</f>
        <v>keep</v>
      </c>
    </row>
    <row r="559" customFormat="false" ht="15" hidden="false" customHeight="false" outlineLevel="0" collapsed="false">
      <c r="A559" s="2" t="str">
        <f aca="false">Clean!A559</f>
        <v>CL00558</v>
      </c>
      <c r="B559" s="3" t="n">
        <f aca="false">Clean!B559</f>
        <v>26</v>
      </c>
      <c r="C559" s="3" t="n">
        <f aca="false">IF(B559="",Strategies!$B$5,B559)</f>
        <v>26</v>
      </c>
      <c r="D559" s="3" t="n">
        <f aca="false">IF(B559="",1,0)</f>
        <v>0</v>
      </c>
      <c r="E559" s="2" t="str">
        <f aca="false">Clean!E559</f>
        <v>Manual worker</v>
      </c>
      <c r="F559" s="2" t="str">
        <f aca="false">IF(E559="","Unknown",E559)</f>
        <v>Manual worker</v>
      </c>
      <c r="G559" s="4" t="n">
        <f aca="false">Clean!G559</f>
        <v>20100</v>
      </c>
      <c r="H559" s="4" t="n">
        <f aca="false">IF(G559="",Strategies!$B$7,G559)</f>
        <v>20100</v>
      </c>
      <c r="I559" s="4" t="n">
        <f aca="false">IF(G559="",Strategies!$B$8,G559)</f>
        <v>20100</v>
      </c>
      <c r="J559" s="4" t="n">
        <f aca="false">IF(G559="",IFERROR(VLOOKUP(E559,Strategies!$A$26:$G$35,7,FALSE()),Strategies!$B$8),G559)</f>
        <v>20100</v>
      </c>
      <c r="K559" s="3" t="n">
        <f aca="false">IF(G559="",1,0)</f>
        <v>0</v>
      </c>
      <c r="L559" s="3" t="n">
        <f aca="false">Clean!H559</f>
        <v>2</v>
      </c>
      <c r="M559" s="5" t="n">
        <f aca="false">Clean!I559</f>
        <v>45449</v>
      </c>
      <c r="N559" s="3" t="n">
        <f aca="false">IF(L559="",IF(M559="",Strategies!$B$6,DATEDIF(M559,DATE(2026,9,13),"y")),L559)</f>
        <v>2</v>
      </c>
      <c r="O559" s="2" t="str">
        <f aca="false">IF(L559&lt;&gt;"","observed",IF(M559&lt;&gt;"","derived from date","median (fallback)"))</f>
        <v>observed</v>
      </c>
      <c r="P559" s="4" t="n">
        <f aca="false">Clean!M559</f>
        <v>7533.97</v>
      </c>
      <c r="Q559" s="4" t="n">
        <f aca="false">IF(P559="",Strategies!$B$9,P559)</f>
        <v>7533.97</v>
      </c>
      <c r="R559" s="3" t="n">
        <f aca="false">IF(P559="",1,0)</f>
        <v>0</v>
      </c>
      <c r="S559" s="3" t="n">
        <f aca="false">Clean!U559</f>
        <v>580</v>
      </c>
      <c r="T559" s="3" t="n">
        <f aca="false">IF(S559="",Strategies!$B$10,S559)</f>
        <v>580</v>
      </c>
      <c r="U559" s="2" t="str">
        <f aca="false">Clean!J559</f>
        <v>App</v>
      </c>
      <c r="V559" s="2" t="str">
        <f aca="false">IF(U559="",Strategies!$B$11,U559)</f>
        <v>App</v>
      </c>
      <c r="W559" s="2" t="str">
        <f aca="false">IF(U559="","Unknown",U559)</f>
        <v>App</v>
      </c>
      <c r="X559" s="4" t="n">
        <f aca="false">Clean!Q559</f>
        <v>4000</v>
      </c>
      <c r="Y559" s="4" t="n">
        <f aca="false">Clean!R559</f>
        <v>856.54</v>
      </c>
      <c r="Z559" s="4" t="n">
        <f aca="false">IF(X559="",IF(Y559="",0,""),X559)</f>
        <v>4000</v>
      </c>
      <c r="AA559" s="4" t="n">
        <f aca="false">IF(Y559="",IF(X559="",0,IF(X559=0,0,ROUND(X559*Strategies!$B$12,2))),Y559)</f>
        <v>856.54</v>
      </c>
      <c r="AB559" s="2" t="str">
        <f aca="false">IF(AND(X559="",Y559=""),"no card (structural)",IF(X559="","limit missing – verify",IF(Y559="","spend imputed by ratio","complete")))</f>
        <v>complete</v>
      </c>
      <c r="AC559" s="4" t="str">
        <f aca="false">Clean!S559</f>
        <v/>
      </c>
      <c r="AD559" s="4" t="str">
        <f aca="false">Clean!T559</f>
        <v/>
      </c>
      <c r="AE559" s="4" t="n">
        <f aca="false">IF(AC559="",IF(AD559="",0,""),AC559)</f>
        <v>0</v>
      </c>
      <c r="AF559" s="4" t="n">
        <f aca="false">IF(AD559="",IF(AC559="",0,IF(AC559=0,0,ROUND(AC559*Strategies!$B$13,0))),AD559)</f>
        <v>0</v>
      </c>
      <c r="AG559" s="3" t="n">
        <f aca="false">Clean!V559</f>
        <v>0</v>
      </c>
      <c r="AH559" s="3" t="n">
        <f aca="false">IF(AG559="",0,AG559)</f>
        <v>0</v>
      </c>
      <c r="AI559" s="3" t="n">
        <f aca="false">IF(AG559="",1,0)</f>
        <v>0</v>
      </c>
      <c r="AJ559" s="3" t="n">
        <f aca="false">Missing_Matrix!W559</f>
        <v>3</v>
      </c>
      <c r="AK559" s="2" t="str">
        <f aca="false">IF(AJ559=0,"keep","drop")</f>
        <v>drop</v>
      </c>
      <c r="AL559" s="2" t="str">
        <f aca="false">IF(Missing_Matrix!B559+Missing_Matrix!G559+Missing_Matrix!H559+Missing_Matrix!J559+Missing_Matrix!K559+Missing_Matrix!L559+Missing_Matrix!M559+Missing_Matrix!U559=0,"keep","drop")</f>
        <v>keep</v>
      </c>
    </row>
    <row r="560" customFormat="false" ht="15" hidden="false" customHeight="false" outlineLevel="0" collapsed="false">
      <c r="A560" s="2" t="str">
        <f aca="false">Clean!A560</f>
        <v>CL00559</v>
      </c>
      <c r="B560" s="3" t="n">
        <f aca="false">Clean!B560</f>
        <v>45</v>
      </c>
      <c r="C560" s="3" t="n">
        <f aca="false">IF(B560="",Strategies!$B$5,B560)</f>
        <v>45</v>
      </c>
      <c r="D560" s="3" t="n">
        <f aca="false">IF(B560="",1,0)</f>
        <v>0</v>
      </c>
      <c r="E560" s="2" t="str">
        <f aca="false">Clean!E560</f>
        <v>Executive</v>
      </c>
      <c r="F560" s="2" t="str">
        <f aca="false">IF(E560="","Unknown",E560)</f>
        <v>Executive</v>
      </c>
      <c r="G560" s="4" t="n">
        <f aca="false">Clean!G560</f>
        <v>133800</v>
      </c>
      <c r="H560" s="4" t="n">
        <f aca="false">IF(G560="",Strategies!$B$7,G560)</f>
        <v>133800</v>
      </c>
      <c r="I560" s="4" t="n">
        <f aca="false">IF(G560="",Strategies!$B$8,G560)</f>
        <v>133800</v>
      </c>
      <c r="J560" s="4" t="n">
        <f aca="false">IF(G560="",IFERROR(VLOOKUP(E560,Strategies!$A$26:$G$35,7,FALSE()),Strategies!$B$8),G560)</f>
        <v>133800</v>
      </c>
      <c r="K560" s="3" t="n">
        <f aca="false">IF(G560="",1,0)</f>
        <v>0</v>
      </c>
      <c r="L560" s="3" t="str">
        <f aca="false">Clean!H560</f>
        <v/>
      </c>
      <c r="M560" s="5" t="n">
        <f aca="false">Clean!I560</f>
        <v>43484</v>
      </c>
      <c r="N560" s="3" t="n">
        <f aca="false">IF(L560="",IF(M560="",Strategies!$B$6,DATEDIF(M560,DATE(2026,9,13),"y")),L560)</f>
        <v>7</v>
      </c>
      <c r="O560" s="2" t="str">
        <f aca="false">IF(L560&lt;&gt;"","observed",IF(M560&lt;&gt;"","derived from date","median (fallback)"))</f>
        <v>derived from date</v>
      </c>
      <c r="P560" s="4" t="str">
        <f aca="false">Clean!M560</f>
        <v/>
      </c>
      <c r="Q560" s="4" t="n">
        <f aca="false">IF(P560="",Strategies!$B$9,P560)</f>
        <v>10652.68</v>
      </c>
      <c r="R560" s="3" t="n">
        <f aca="false">IF(P560="",1,0)</f>
        <v>1</v>
      </c>
      <c r="S560" s="3" t="n">
        <f aca="false">Clean!U560</f>
        <v>669</v>
      </c>
      <c r="T560" s="3" t="n">
        <f aca="false">IF(S560="",Strategies!$B$10,S560)</f>
        <v>669</v>
      </c>
      <c r="U560" s="2" t="str">
        <f aca="false">Clean!J560</f>
        <v>Online Banking</v>
      </c>
      <c r="V560" s="2" t="str">
        <f aca="false">IF(U560="",Strategies!$B$11,U560)</f>
        <v>Online Banking</v>
      </c>
      <c r="W560" s="2" t="str">
        <f aca="false">IF(U560="","Unknown",U560)</f>
        <v>Online Banking</v>
      </c>
      <c r="X560" s="4" t="n">
        <f aca="false">Clean!Q560</f>
        <v>13500</v>
      </c>
      <c r="Y560" s="4" t="n">
        <f aca="false">Clean!R560</f>
        <v>2785.03</v>
      </c>
      <c r="Z560" s="4" t="n">
        <f aca="false">IF(X560="",IF(Y560="",0,""),X560)</f>
        <v>13500</v>
      </c>
      <c r="AA560" s="4" t="n">
        <f aca="false">IF(Y560="",IF(X560="",0,IF(X560=0,0,ROUND(X560*Strategies!$B$12,2))),Y560)</f>
        <v>2785.03</v>
      </c>
      <c r="AB560" s="2" t="str">
        <f aca="false">IF(AND(X560="",Y560=""),"no card (structural)",IF(X560="","limit missing – verify",IF(Y560="","spend imputed by ratio","complete")))</f>
        <v>complete</v>
      </c>
      <c r="AC560" s="4" t="n">
        <f aca="false">Clean!S560</f>
        <v>0</v>
      </c>
      <c r="AD560" s="4" t="n">
        <f aca="false">Clean!T560</f>
        <v>0</v>
      </c>
      <c r="AE560" s="4" t="n">
        <f aca="false">IF(AC560="",IF(AD560="",0,""),AC560)</f>
        <v>0</v>
      </c>
      <c r="AF560" s="4" t="n">
        <f aca="false">IF(AD560="",IF(AC560="",0,IF(AC560=0,0,ROUND(AC560*Strategies!$B$13,0))),AD560)</f>
        <v>0</v>
      </c>
      <c r="AG560" s="3" t="n">
        <f aca="false">Clean!V560</f>
        <v>0</v>
      </c>
      <c r="AH560" s="3" t="n">
        <f aca="false">IF(AG560="",0,AG560)</f>
        <v>0</v>
      </c>
      <c r="AI560" s="3" t="n">
        <f aca="false">IF(AG560="",1,0)</f>
        <v>0</v>
      </c>
      <c r="AJ560" s="3" t="n">
        <f aca="false">Missing_Matrix!W560</f>
        <v>2</v>
      </c>
      <c r="AK560" s="2" t="str">
        <f aca="false">IF(AJ560=0,"keep","drop")</f>
        <v>drop</v>
      </c>
      <c r="AL560" s="2" t="str">
        <f aca="false">IF(Missing_Matrix!B560+Missing_Matrix!G560+Missing_Matrix!H560+Missing_Matrix!J560+Missing_Matrix!K560+Missing_Matrix!L560+Missing_Matrix!M560+Missing_Matrix!U560=0,"keep","drop")</f>
        <v>drop</v>
      </c>
    </row>
    <row r="561" customFormat="false" ht="15" hidden="false" customHeight="false" outlineLevel="0" collapsed="false">
      <c r="A561" s="2" t="str">
        <f aca="false">Clean!A561</f>
        <v>CL00560</v>
      </c>
      <c r="B561" s="3" t="n">
        <f aca="false">Clean!B561</f>
        <v>75</v>
      </c>
      <c r="C561" s="3" t="n">
        <f aca="false">IF(B561="",Strategies!$B$5,B561)</f>
        <v>75</v>
      </c>
      <c r="D561" s="3" t="n">
        <f aca="false">IF(B561="",1,0)</f>
        <v>0</v>
      </c>
      <c r="E561" s="2" t="str">
        <f aca="false">Clean!E561</f>
        <v>Retired</v>
      </c>
      <c r="F561" s="2" t="str">
        <f aca="false">IF(E561="","Unknown",E561)</f>
        <v>Retired</v>
      </c>
      <c r="G561" s="4" t="n">
        <f aca="false">Clean!G561</f>
        <v>21100</v>
      </c>
      <c r="H561" s="4" t="n">
        <f aca="false">IF(G561="",Strategies!$B$7,G561)</f>
        <v>21100</v>
      </c>
      <c r="I561" s="4" t="n">
        <f aca="false">IF(G561="",Strategies!$B$8,G561)</f>
        <v>21100</v>
      </c>
      <c r="J561" s="4" t="n">
        <f aca="false">IF(G561="",IFERROR(VLOOKUP(E561,Strategies!$A$26:$G$35,7,FALSE()),Strategies!$B$8),G561)</f>
        <v>21100</v>
      </c>
      <c r="K561" s="3" t="n">
        <f aca="false">IF(G561="",1,0)</f>
        <v>0</v>
      </c>
      <c r="L561" s="3" t="n">
        <f aca="false">Clean!H561</f>
        <v>32</v>
      </c>
      <c r="M561" s="5" t="n">
        <f aca="false">Clean!I561</f>
        <v>34321</v>
      </c>
      <c r="N561" s="3" t="n">
        <f aca="false">IF(L561="",IF(M561="",Strategies!$B$6,DATEDIF(M561,DATE(2026,9,13),"y")),L561)</f>
        <v>32</v>
      </c>
      <c r="O561" s="2" t="str">
        <f aca="false">IF(L561&lt;&gt;"","observed",IF(M561&lt;&gt;"","derived from date","median (fallback)"))</f>
        <v>observed</v>
      </c>
      <c r="P561" s="4" t="n">
        <f aca="false">Clean!M561</f>
        <v>0</v>
      </c>
      <c r="Q561" s="4" t="n">
        <f aca="false">IF(P561="",Strategies!$B$9,P561)</f>
        <v>0</v>
      </c>
      <c r="R561" s="3" t="n">
        <f aca="false">IF(P561="",1,0)</f>
        <v>0</v>
      </c>
      <c r="S561" s="3" t="n">
        <f aca="false">Clean!U561</f>
        <v>723</v>
      </c>
      <c r="T561" s="3" t="n">
        <f aca="false">IF(S561="",Strategies!$B$10,S561)</f>
        <v>723</v>
      </c>
      <c r="U561" s="2" t="str">
        <f aca="false">Clean!J561</f>
        <v>Branch</v>
      </c>
      <c r="V561" s="2" t="str">
        <f aca="false">IF(U561="",Strategies!$B$11,U561)</f>
        <v>Branch</v>
      </c>
      <c r="W561" s="2" t="str">
        <f aca="false">IF(U561="","Unknown",U561)</f>
        <v>Branch</v>
      </c>
      <c r="X561" s="4" t="n">
        <f aca="false">Clean!Q561</f>
        <v>4500</v>
      </c>
      <c r="Y561" s="4" t="n">
        <f aca="false">Clean!R561</f>
        <v>1353.95</v>
      </c>
      <c r="Z561" s="4" t="n">
        <f aca="false">IF(X561="",IF(Y561="",0,""),X561)</f>
        <v>4500</v>
      </c>
      <c r="AA561" s="4" t="n">
        <f aca="false">IF(Y561="",IF(X561="",0,IF(X561=0,0,ROUND(X561*Strategies!$B$12,2))),Y561)</f>
        <v>1353.95</v>
      </c>
      <c r="AB561" s="2" t="str">
        <f aca="false">IF(AND(X561="",Y561=""),"no card (structural)",IF(X561="","limit missing – verify",IF(Y561="","spend imputed by ratio","complete")))</f>
        <v>complete</v>
      </c>
      <c r="AC561" s="4" t="n">
        <f aca="false">Clean!S561</f>
        <v>0</v>
      </c>
      <c r="AD561" s="4" t="n">
        <f aca="false">Clean!T561</f>
        <v>0</v>
      </c>
      <c r="AE561" s="4" t="n">
        <f aca="false">IF(AC561="",IF(AD561="",0,""),AC561)</f>
        <v>0</v>
      </c>
      <c r="AF561" s="4" t="n">
        <f aca="false">IF(AD561="",IF(AC561="",0,IF(AC561=0,0,ROUND(AC561*Strategies!$B$13,0))),AD561)</f>
        <v>0</v>
      </c>
      <c r="AG561" s="3" t="n">
        <f aca="false">Clean!V561</f>
        <v>0</v>
      </c>
      <c r="AH561" s="3" t="n">
        <f aca="false">IF(AG561="",0,AG561)</f>
        <v>0</v>
      </c>
      <c r="AI561" s="3" t="n">
        <f aca="false">IF(AG561="",1,0)</f>
        <v>0</v>
      </c>
      <c r="AJ561" s="3" t="n">
        <f aca="false">Missing_Matrix!W561</f>
        <v>0</v>
      </c>
      <c r="AK561" s="2" t="str">
        <f aca="false">IF(AJ561=0,"keep","drop")</f>
        <v>keep</v>
      </c>
      <c r="AL561" s="2" t="str">
        <f aca="false">IF(Missing_Matrix!B561+Missing_Matrix!G561+Missing_Matrix!H561+Missing_Matrix!J561+Missing_Matrix!K561+Missing_Matrix!L561+Missing_Matrix!M561+Missing_Matrix!U561=0,"keep","drop")</f>
        <v>keep</v>
      </c>
    </row>
    <row r="562" customFormat="false" ht="15" hidden="false" customHeight="false" outlineLevel="0" collapsed="false">
      <c r="A562" s="2" t="str">
        <f aca="false">Clean!A562</f>
        <v>CL00561</v>
      </c>
      <c r="B562" s="3" t="n">
        <f aca="false">Clean!B562</f>
        <v>54</v>
      </c>
      <c r="C562" s="3" t="n">
        <f aca="false">IF(B562="",Strategies!$B$5,B562)</f>
        <v>54</v>
      </c>
      <c r="D562" s="3" t="n">
        <f aca="false">IF(B562="",1,0)</f>
        <v>0</v>
      </c>
      <c r="E562" s="2" t="str">
        <f aca="false">Clean!E562</f>
        <v>Teacher</v>
      </c>
      <c r="F562" s="2" t="str">
        <f aca="false">IF(E562="","Unknown",E562)</f>
        <v>Teacher</v>
      </c>
      <c r="G562" s="4" t="n">
        <f aca="false">Clean!G562</f>
        <v>45900</v>
      </c>
      <c r="H562" s="4" t="n">
        <f aca="false">IF(G562="",Strategies!$B$7,G562)</f>
        <v>45900</v>
      </c>
      <c r="I562" s="4" t="n">
        <f aca="false">IF(G562="",Strategies!$B$8,G562)</f>
        <v>45900</v>
      </c>
      <c r="J562" s="4" t="n">
        <f aca="false">IF(G562="",IFERROR(VLOOKUP(E562,Strategies!$A$26:$G$35,7,FALSE()),Strategies!$B$8),G562)</f>
        <v>45900</v>
      </c>
      <c r="K562" s="3" t="n">
        <f aca="false">IF(G562="",1,0)</f>
        <v>0</v>
      </c>
      <c r="L562" s="3" t="n">
        <f aca="false">Clean!H562</f>
        <v>9</v>
      </c>
      <c r="M562" s="5" t="n">
        <f aca="false">Clean!I562</f>
        <v>42851</v>
      </c>
      <c r="N562" s="3" t="n">
        <f aca="false">IF(L562="",IF(M562="",Strategies!$B$6,DATEDIF(M562,DATE(2026,9,13),"y")),L562)</f>
        <v>9</v>
      </c>
      <c r="O562" s="2" t="str">
        <f aca="false">IF(L562&lt;&gt;"","observed",IF(M562&lt;&gt;"","derived from date","median (fallback)"))</f>
        <v>observed</v>
      </c>
      <c r="P562" s="4" t="n">
        <f aca="false">Clean!M562</f>
        <v>0</v>
      </c>
      <c r="Q562" s="4" t="n">
        <f aca="false">IF(P562="",Strategies!$B$9,P562)</f>
        <v>0</v>
      </c>
      <c r="R562" s="3" t="n">
        <f aca="false">IF(P562="",1,0)</f>
        <v>0</v>
      </c>
      <c r="S562" s="3" t="n">
        <f aca="false">Clean!U562</f>
        <v>670</v>
      </c>
      <c r="T562" s="3" t="n">
        <f aca="false">IF(S562="",Strategies!$B$10,S562)</f>
        <v>670</v>
      </c>
      <c r="U562" s="2" t="str">
        <f aca="false">Clean!J562</f>
        <v>Online Banking</v>
      </c>
      <c r="V562" s="2" t="str">
        <f aca="false">IF(U562="",Strategies!$B$11,U562)</f>
        <v>Online Banking</v>
      </c>
      <c r="W562" s="2" t="str">
        <f aca="false">IF(U562="","Unknown",U562)</f>
        <v>Online Banking</v>
      </c>
      <c r="X562" s="4" t="str">
        <f aca="false">Clean!Q562</f>
        <v/>
      </c>
      <c r="Y562" s="4" t="str">
        <f aca="false">Clean!R562</f>
        <v/>
      </c>
      <c r="Z562" s="4" t="n">
        <f aca="false">IF(X562="",IF(Y562="",0,""),X562)</f>
        <v>0</v>
      </c>
      <c r="AA562" s="4" t="n">
        <f aca="false">IF(Y562="",IF(X562="",0,IF(X562=0,0,ROUND(X562*Strategies!$B$12,2))),Y562)</f>
        <v>0</v>
      </c>
      <c r="AB562" s="2" t="str">
        <f aca="false">IF(AND(X562="",Y562=""),"no card (structural)",IF(X562="","limit missing – verify",IF(Y562="","spend imputed by ratio","complete")))</f>
        <v>no card (structural)</v>
      </c>
      <c r="AC562" s="4" t="n">
        <f aca="false">Clean!S562</f>
        <v>0</v>
      </c>
      <c r="AD562" s="4" t="n">
        <f aca="false">Clean!T562</f>
        <v>0</v>
      </c>
      <c r="AE562" s="4" t="n">
        <f aca="false">IF(AC562="",IF(AD562="",0,""),AC562)</f>
        <v>0</v>
      </c>
      <c r="AF562" s="4" t="n">
        <f aca="false">IF(AD562="",IF(AC562="",0,IF(AC562=0,0,ROUND(AC562*Strategies!$B$13,0))),AD562)</f>
        <v>0</v>
      </c>
      <c r="AG562" s="3" t="n">
        <f aca="false">Clean!V562</f>
        <v>0</v>
      </c>
      <c r="AH562" s="3" t="n">
        <f aca="false">IF(AG562="",0,AG562)</f>
        <v>0</v>
      </c>
      <c r="AI562" s="3" t="n">
        <f aca="false">IF(AG562="",1,0)</f>
        <v>0</v>
      </c>
      <c r="AJ562" s="3" t="n">
        <f aca="false">Missing_Matrix!W562</f>
        <v>2</v>
      </c>
      <c r="AK562" s="2" t="str">
        <f aca="false">IF(AJ562=0,"keep","drop")</f>
        <v>drop</v>
      </c>
      <c r="AL562" s="2" t="str">
        <f aca="false">IF(Missing_Matrix!B562+Missing_Matrix!G562+Missing_Matrix!H562+Missing_Matrix!J562+Missing_Matrix!K562+Missing_Matrix!L562+Missing_Matrix!M562+Missing_Matrix!U562=0,"keep","drop")</f>
        <v>keep</v>
      </c>
    </row>
    <row r="563" customFormat="false" ht="15" hidden="false" customHeight="false" outlineLevel="0" collapsed="false">
      <c r="A563" s="2" t="str">
        <f aca="false">Clean!A563</f>
        <v>CL00562</v>
      </c>
      <c r="B563" s="3" t="n">
        <f aca="false">Clean!B563</f>
        <v>36</v>
      </c>
      <c r="C563" s="3" t="n">
        <f aca="false">IF(B563="",Strategies!$B$5,B563)</f>
        <v>36</v>
      </c>
      <c r="D563" s="3" t="n">
        <f aca="false">IF(B563="",1,0)</f>
        <v>0</v>
      </c>
      <c r="E563" s="2" t="str">
        <f aca="false">Clean!E563</f>
        <v>Manual worker</v>
      </c>
      <c r="F563" s="2" t="str">
        <f aca="false">IF(E563="","Unknown",E563)</f>
        <v>Manual worker</v>
      </c>
      <c r="G563" s="4" t="n">
        <f aca="false">Clean!G563</f>
        <v>19600</v>
      </c>
      <c r="H563" s="4" t="n">
        <f aca="false">IF(G563="",Strategies!$B$7,G563)</f>
        <v>19600</v>
      </c>
      <c r="I563" s="4" t="n">
        <f aca="false">IF(G563="",Strategies!$B$8,G563)</f>
        <v>19600</v>
      </c>
      <c r="J563" s="4" t="n">
        <f aca="false">IF(G563="",IFERROR(VLOOKUP(E563,Strategies!$A$26:$G$35,7,FALSE()),Strategies!$B$8),G563)</f>
        <v>19600</v>
      </c>
      <c r="K563" s="3" t="n">
        <f aca="false">IF(G563="",1,0)</f>
        <v>0</v>
      </c>
      <c r="L563" s="3" t="str">
        <f aca="false">Clean!H563</f>
        <v/>
      </c>
      <c r="M563" s="5" t="n">
        <f aca="false">Clean!I563</f>
        <v>40925</v>
      </c>
      <c r="N563" s="3" t="n">
        <f aca="false">IF(L563="",IF(M563="",Strategies!$B$6,DATEDIF(M563,DATE(2026,9,13),"y")),L563)</f>
        <v>14</v>
      </c>
      <c r="O563" s="2" t="str">
        <f aca="false">IF(L563&lt;&gt;"","observed",IF(M563&lt;&gt;"","derived from date","median (fallback)"))</f>
        <v>derived from date</v>
      </c>
      <c r="P563" s="4" t="n">
        <f aca="false">Clean!M563</f>
        <v>31862.57</v>
      </c>
      <c r="Q563" s="4" t="n">
        <f aca="false">IF(P563="",Strategies!$B$9,P563)</f>
        <v>31862.57</v>
      </c>
      <c r="R563" s="3" t="n">
        <f aca="false">IF(P563="",1,0)</f>
        <v>0</v>
      </c>
      <c r="S563" s="3" t="n">
        <f aca="false">Clean!U563</f>
        <v>641</v>
      </c>
      <c r="T563" s="3" t="n">
        <f aca="false">IF(S563="",Strategies!$B$10,S563)</f>
        <v>641</v>
      </c>
      <c r="U563" s="2" t="str">
        <f aca="false">Clean!J563</f>
        <v>Branch</v>
      </c>
      <c r="V563" s="2" t="str">
        <f aca="false">IF(U563="",Strategies!$B$11,U563)</f>
        <v>Branch</v>
      </c>
      <c r="W563" s="2" t="str">
        <f aca="false">IF(U563="","Unknown",U563)</f>
        <v>Branch</v>
      </c>
      <c r="X563" s="4" t="n">
        <f aca="false">Clean!Q563</f>
        <v>0</v>
      </c>
      <c r="Y563" s="4" t="n">
        <f aca="false">Clean!R563</f>
        <v>0</v>
      </c>
      <c r="Z563" s="4" t="n">
        <f aca="false">IF(X563="",IF(Y563="",0,""),X563)</f>
        <v>0</v>
      </c>
      <c r="AA563" s="4" t="n">
        <f aca="false">IF(Y563="",IF(X563="",0,IF(X563=0,0,ROUND(X563*Strategies!$B$12,2))),Y563)</f>
        <v>0</v>
      </c>
      <c r="AB563" s="2" t="str">
        <f aca="false">IF(AND(X563="",Y563=""),"no card (structural)",IF(X563="","limit missing – verify",IF(Y563="","spend imputed by ratio","complete")))</f>
        <v>complete</v>
      </c>
      <c r="AC563" s="4" t="n">
        <f aca="false">Clean!S563</f>
        <v>87000</v>
      </c>
      <c r="AD563" s="4" t="n">
        <f aca="false">Clean!T563</f>
        <v>618</v>
      </c>
      <c r="AE563" s="4" t="n">
        <f aca="false">IF(AC563="",IF(AD563="",0,""),AC563)</f>
        <v>87000</v>
      </c>
      <c r="AF563" s="4" t="n">
        <f aca="false">IF(AD563="",IF(AC563="",0,IF(AC563=0,0,ROUND(AC563*Strategies!$B$13,0))),AD563)</f>
        <v>618</v>
      </c>
      <c r="AG563" s="3" t="n">
        <f aca="false">Clean!V563</f>
        <v>0</v>
      </c>
      <c r="AH563" s="3" t="n">
        <f aca="false">IF(AG563="",0,AG563)</f>
        <v>0</v>
      </c>
      <c r="AI563" s="3" t="n">
        <f aca="false">IF(AG563="",1,0)</f>
        <v>0</v>
      </c>
      <c r="AJ563" s="3" t="n">
        <f aca="false">Missing_Matrix!W563</f>
        <v>1</v>
      </c>
      <c r="AK563" s="2" t="str">
        <f aca="false">IF(AJ563=0,"keep","drop")</f>
        <v>drop</v>
      </c>
      <c r="AL563" s="2" t="str">
        <f aca="false">IF(Missing_Matrix!B563+Missing_Matrix!G563+Missing_Matrix!H563+Missing_Matrix!J563+Missing_Matrix!K563+Missing_Matrix!L563+Missing_Matrix!M563+Missing_Matrix!U563=0,"keep","drop")</f>
        <v>drop</v>
      </c>
    </row>
    <row r="564" customFormat="false" ht="15" hidden="false" customHeight="false" outlineLevel="0" collapsed="false">
      <c r="A564" s="2" t="str">
        <f aca="false">Clean!A564</f>
        <v>CL00563</v>
      </c>
      <c r="B564" s="3" t="n">
        <f aca="false">Clean!B564</f>
        <v>45</v>
      </c>
      <c r="C564" s="3" t="n">
        <f aca="false">IF(B564="",Strategies!$B$5,B564)</f>
        <v>45</v>
      </c>
      <c r="D564" s="3" t="n">
        <f aca="false">IF(B564="",1,0)</f>
        <v>0</v>
      </c>
      <c r="E564" s="2" t="str">
        <f aca="false">Clean!E564</f>
        <v>Manual worker</v>
      </c>
      <c r="F564" s="2" t="str">
        <f aca="false">IF(E564="","Unknown",E564)</f>
        <v>Manual worker</v>
      </c>
      <c r="G564" s="4" t="n">
        <f aca="false">Clean!G564</f>
        <v>20500</v>
      </c>
      <c r="H564" s="4" t="n">
        <f aca="false">IF(G564="",Strategies!$B$7,G564)</f>
        <v>20500</v>
      </c>
      <c r="I564" s="4" t="n">
        <f aca="false">IF(G564="",Strategies!$B$8,G564)</f>
        <v>20500</v>
      </c>
      <c r="J564" s="4" t="n">
        <f aca="false">IF(G564="",IFERROR(VLOOKUP(E564,Strategies!$A$26:$G$35,7,FALSE()),Strategies!$B$8),G564)</f>
        <v>20500</v>
      </c>
      <c r="K564" s="3" t="n">
        <f aca="false">IF(G564="",1,0)</f>
        <v>0</v>
      </c>
      <c r="L564" s="3" t="n">
        <f aca="false">Clean!H564</f>
        <v>5</v>
      </c>
      <c r="M564" s="5" t="n">
        <f aca="false">Clean!I564</f>
        <v>44172</v>
      </c>
      <c r="N564" s="3" t="n">
        <f aca="false">IF(L564="",IF(M564="",Strategies!$B$6,DATEDIF(M564,DATE(2026,9,13),"y")),L564)</f>
        <v>5</v>
      </c>
      <c r="O564" s="2" t="str">
        <f aca="false">IF(L564&lt;&gt;"","observed",IF(M564&lt;&gt;"","derived from date","median (fallback)"))</f>
        <v>observed</v>
      </c>
      <c r="P564" s="4" t="str">
        <f aca="false">Clean!M564</f>
        <v/>
      </c>
      <c r="Q564" s="4" t="n">
        <f aca="false">IF(P564="",Strategies!$B$9,P564)</f>
        <v>10652.68</v>
      </c>
      <c r="R564" s="3" t="n">
        <f aca="false">IF(P564="",1,0)</f>
        <v>1</v>
      </c>
      <c r="S564" s="3" t="n">
        <f aca="false">Clean!U564</f>
        <v>640</v>
      </c>
      <c r="T564" s="3" t="n">
        <f aca="false">IF(S564="",Strategies!$B$10,S564)</f>
        <v>640</v>
      </c>
      <c r="U564" s="2" t="str">
        <f aca="false">Clean!J564</f>
        <v>App</v>
      </c>
      <c r="V564" s="2" t="str">
        <f aca="false">IF(U564="",Strategies!$B$11,U564)</f>
        <v>App</v>
      </c>
      <c r="W564" s="2" t="str">
        <f aca="false">IF(U564="","Unknown",U564)</f>
        <v>App</v>
      </c>
      <c r="X564" s="4" t="n">
        <f aca="false">Clean!Q564</f>
        <v>4500</v>
      </c>
      <c r="Y564" s="4" t="n">
        <f aca="false">Clean!R564</f>
        <v>339.36</v>
      </c>
      <c r="Z564" s="4" t="n">
        <f aca="false">IF(X564="",IF(Y564="",0,""),X564)</f>
        <v>4500</v>
      </c>
      <c r="AA564" s="4" t="n">
        <f aca="false">IF(Y564="",IF(X564="",0,IF(X564=0,0,ROUND(X564*Strategies!$B$12,2))),Y564)</f>
        <v>339.36</v>
      </c>
      <c r="AB564" s="2" t="str">
        <f aca="false">IF(AND(X564="",Y564=""),"no card (structural)",IF(X564="","limit missing – verify",IF(Y564="","spend imputed by ratio","complete")))</f>
        <v>complete</v>
      </c>
      <c r="AC564" s="4" t="n">
        <f aca="false">Clean!S564</f>
        <v>85000</v>
      </c>
      <c r="AD564" s="4" t="n">
        <f aca="false">Clean!T564</f>
        <v>456</v>
      </c>
      <c r="AE564" s="4" t="n">
        <f aca="false">IF(AC564="",IF(AD564="",0,""),AC564)</f>
        <v>85000</v>
      </c>
      <c r="AF564" s="4" t="n">
        <f aca="false">IF(AD564="",IF(AC564="",0,IF(AC564=0,0,ROUND(AC564*Strategies!$B$13,0))),AD564)</f>
        <v>456</v>
      </c>
      <c r="AG564" s="3" t="n">
        <f aca="false">Clean!V564</f>
        <v>0</v>
      </c>
      <c r="AH564" s="3" t="n">
        <f aca="false">IF(AG564="",0,AG564)</f>
        <v>0</v>
      </c>
      <c r="AI564" s="3" t="n">
        <f aca="false">IF(AG564="",1,0)</f>
        <v>0</v>
      </c>
      <c r="AJ564" s="3" t="n">
        <f aca="false">Missing_Matrix!W564</f>
        <v>1</v>
      </c>
      <c r="AK564" s="2" t="str">
        <f aca="false">IF(AJ564=0,"keep","drop")</f>
        <v>drop</v>
      </c>
      <c r="AL564" s="2" t="str">
        <f aca="false">IF(Missing_Matrix!B564+Missing_Matrix!G564+Missing_Matrix!H564+Missing_Matrix!J564+Missing_Matrix!K564+Missing_Matrix!L564+Missing_Matrix!M564+Missing_Matrix!U564=0,"keep","drop")</f>
        <v>drop</v>
      </c>
    </row>
    <row r="565" customFormat="false" ht="15" hidden="false" customHeight="false" outlineLevel="0" collapsed="false">
      <c r="A565" s="2" t="str">
        <f aca="false">Clean!A565</f>
        <v>CL00564</v>
      </c>
      <c r="B565" s="3" t="n">
        <f aca="false">Clean!B565</f>
        <v>38</v>
      </c>
      <c r="C565" s="3" t="n">
        <f aca="false">IF(B565="",Strategies!$B$5,B565)</f>
        <v>38</v>
      </c>
      <c r="D565" s="3" t="n">
        <f aca="false">IF(B565="",1,0)</f>
        <v>0</v>
      </c>
      <c r="E565" s="2" t="str">
        <f aca="false">Clean!E565</f>
        <v>Employee</v>
      </c>
      <c r="F565" s="2" t="str">
        <f aca="false">IF(E565="","Unknown",E565)</f>
        <v>Employee</v>
      </c>
      <c r="G565" s="4" t="n">
        <f aca="false">Clean!G565</f>
        <v>28800</v>
      </c>
      <c r="H565" s="4" t="n">
        <f aca="false">IF(G565="",Strategies!$B$7,G565)</f>
        <v>28800</v>
      </c>
      <c r="I565" s="4" t="n">
        <f aca="false">IF(G565="",Strategies!$B$8,G565)</f>
        <v>28800</v>
      </c>
      <c r="J565" s="4" t="n">
        <f aca="false">IF(G565="",IFERROR(VLOOKUP(E565,Strategies!$A$26:$G$35,7,FALSE()),Strategies!$B$8),G565)</f>
        <v>28800</v>
      </c>
      <c r="K565" s="3" t="n">
        <f aca="false">IF(G565="",1,0)</f>
        <v>0</v>
      </c>
      <c r="L565" s="3" t="n">
        <f aca="false">Clean!H565</f>
        <v>14</v>
      </c>
      <c r="M565" s="5" t="n">
        <f aca="false">Clean!I565</f>
        <v>40928</v>
      </c>
      <c r="N565" s="3" t="n">
        <f aca="false">IF(L565="",IF(M565="",Strategies!$B$6,DATEDIF(M565,DATE(2026,9,13),"y")),L565)</f>
        <v>14</v>
      </c>
      <c r="O565" s="2" t="str">
        <f aca="false">IF(L565&lt;&gt;"","observed",IF(M565&lt;&gt;"","derived from date","median (fallback)"))</f>
        <v>observed</v>
      </c>
      <c r="P565" s="4" t="n">
        <f aca="false">Clean!M565</f>
        <v>38076.38</v>
      </c>
      <c r="Q565" s="4" t="n">
        <f aca="false">IF(P565="",Strategies!$B$9,P565)</f>
        <v>38076.38</v>
      </c>
      <c r="R565" s="3" t="n">
        <f aca="false">IF(P565="",1,0)</f>
        <v>0</v>
      </c>
      <c r="S565" s="3" t="n">
        <f aca="false">Clean!U565</f>
        <v>606</v>
      </c>
      <c r="T565" s="3" t="n">
        <f aca="false">IF(S565="",Strategies!$B$10,S565)</f>
        <v>606</v>
      </c>
      <c r="U565" s="2" t="str">
        <f aca="false">Clean!J565</f>
        <v>Online Banking</v>
      </c>
      <c r="V565" s="2" t="str">
        <f aca="false">IF(U565="",Strategies!$B$11,U565)</f>
        <v>Online Banking</v>
      </c>
      <c r="W565" s="2" t="str">
        <f aca="false">IF(U565="","Unknown",U565)</f>
        <v>Online Banking</v>
      </c>
      <c r="X565" s="4" t="n">
        <f aca="false">Clean!Q565</f>
        <v>5000</v>
      </c>
      <c r="Y565" s="4" t="n">
        <f aca="false">Clean!R565</f>
        <v>97.71</v>
      </c>
      <c r="Z565" s="4" t="n">
        <f aca="false">IF(X565="",IF(Y565="",0,""),X565)</f>
        <v>5000</v>
      </c>
      <c r="AA565" s="4" t="n">
        <f aca="false">IF(Y565="",IF(X565="",0,IF(X565=0,0,ROUND(X565*Strategies!$B$12,2))),Y565)</f>
        <v>97.71</v>
      </c>
      <c r="AB565" s="2" t="str">
        <f aca="false">IF(AND(X565="",Y565=""),"no card (structural)",IF(X565="","limit missing – verify",IF(Y565="","spend imputed by ratio","complete")))</f>
        <v>complete</v>
      </c>
      <c r="AC565" s="4" t="n">
        <f aca="false">Clean!S565</f>
        <v>0</v>
      </c>
      <c r="AD565" s="4" t="n">
        <f aca="false">Clean!T565</f>
        <v>0</v>
      </c>
      <c r="AE565" s="4" t="n">
        <f aca="false">IF(AC565="",IF(AD565="",0,""),AC565)</f>
        <v>0</v>
      </c>
      <c r="AF565" s="4" t="n">
        <f aca="false">IF(AD565="",IF(AC565="",0,IF(AC565=0,0,ROUND(AC565*Strategies!$B$13,0))),AD565)</f>
        <v>0</v>
      </c>
      <c r="AG565" s="3" t="str">
        <f aca="false">Clean!V565</f>
        <v/>
      </c>
      <c r="AH565" s="3" t="n">
        <f aca="false">IF(AG565="",0,AG565)</f>
        <v>0</v>
      </c>
      <c r="AI565" s="3" t="n">
        <f aca="false">IF(AG565="",1,0)</f>
        <v>1</v>
      </c>
      <c r="AJ565" s="3" t="n">
        <f aca="false">Missing_Matrix!W565</f>
        <v>1</v>
      </c>
      <c r="AK565" s="2" t="str">
        <f aca="false">IF(AJ565=0,"keep","drop")</f>
        <v>drop</v>
      </c>
      <c r="AL565" s="2" t="str">
        <f aca="false">IF(Missing_Matrix!B565+Missing_Matrix!G565+Missing_Matrix!H565+Missing_Matrix!J565+Missing_Matrix!K565+Missing_Matrix!L565+Missing_Matrix!M565+Missing_Matrix!U565=0,"keep","drop")</f>
        <v>keep</v>
      </c>
    </row>
    <row r="566" customFormat="false" ht="15" hidden="false" customHeight="false" outlineLevel="0" collapsed="false">
      <c r="A566" s="2" t="str">
        <f aca="false">Clean!A566</f>
        <v>CL00565</v>
      </c>
      <c r="B566" s="3" t="n">
        <f aca="false">Clean!B566</f>
        <v>61</v>
      </c>
      <c r="C566" s="3" t="n">
        <f aca="false">IF(B566="",Strategies!$B$5,B566)</f>
        <v>61</v>
      </c>
      <c r="D566" s="3" t="n">
        <f aca="false">IF(B566="",1,0)</f>
        <v>0</v>
      </c>
      <c r="E566" s="2" t="str">
        <f aca="false">Clean!E566</f>
        <v>Unemployed</v>
      </c>
      <c r="F566" s="2" t="str">
        <f aca="false">IF(E566="","Unknown",E566)</f>
        <v>Unemployed</v>
      </c>
      <c r="G566" s="4" t="n">
        <f aca="false">Clean!G566</f>
        <v>7100</v>
      </c>
      <c r="H566" s="4" t="n">
        <f aca="false">IF(G566="",Strategies!$B$7,G566)</f>
        <v>7100</v>
      </c>
      <c r="I566" s="4" t="n">
        <f aca="false">IF(G566="",Strategies!$B$8,G566)</f>
        <v>7100</v>
      </c>
      <c r="J566" s="4" t="n">
        <f aca="false">IF(G566="",IFERROR(VLOOKUP(E566,Strategies!$A$26:$G$35,7,FALSE()),Strategies!$B$8),G566)</f>
        <v>7100</v>
      </c>
      <c r="K566" s="3" t="n">
        <f aca="false">IF(G566="",1,0)</f>
        <v>0</v>
      </c>
      <c r="L566" s="3" t="n">
        <f aca="false">Clean!H566</f>
        <v>3</v>
      </c>
      <c r="M566" s="5" t="n">
        <f aca="false">Clean!I566</f>
        <v>44947</v>
      </c>
      <c r="N566" s="3" t="n">
        <f aca="false">IF(L566="",IF(M566="",Strategies!$B$6,DATEDIF(M566,DATE(2026,9,13),"y")),L566)</f>
        <v>3</v>
      </c>
      <c r="O566" s="2" t="str">
        <f aca="false">IF(L566&lt;&gt;"","observed",IF(M566&lt;&gt;"","derived from date","median (fallback)"))</f>
        <v>observed</v>
      </c>
      <c r="P566" s="4" t="n">
        <f aca="false">Clean!M566</f>
        <v>2006.83</v>
      </c>
      <c r="Q566" s="4" t="n">
        <f aca="false">IF(P566="",Strategies!$B$9,P566)</f>
        <v>2006.83</v>
      </c>
      <c r="R566" s="3" t="n">
        <f aca="false">IF(P566="",1,0)</f>
        <v>0</v>
      </c>
      <c r="S566" s="3" t="str">
        <f aca="false">Clean!U566</f>
        <v/>
      </c>
      <c r="T566" s="3" t="n">
        <f aca="false">IF(S566="",Strategies!$B$10,S566)</f>
        <v>630</v>
      </c>
      <c r="U566" s="2" t="str">
        <f aca="false">Clean!J566</f>
        <v>Phone</v>
      </c>
      <c r="V566" s="2" t="str">
        <f aca="false">IF(U566="",Strategies!$B$11,U566)</f>
        <v>Phone</v>
      </c>
      <c r="W566" s="2" t="str">
        <f aca="false">IF(U566="","Unknown",U566)</f>
        <v>Phone</v>
      </c>
      <c r="X566" s="4" t="n">
        <f aca="false">Clean!Q566</f>
        <v>1500</v>
      </c>
      <c r="Y566" s="4" t="n">
        <f aca="false">Clean!R566</f>
        <v>147.27</v>
      </c>
      <c r="Z566" s="4" t="n">
        <f aca="false">IF(X566="",IF(Y566="",0,""),X566)</f>
        <v>1500</v>
      </c>
      <c r="AA566" s="4" t="n">
        <f aca="false">IF(Y566="",IF(X566="",0,IF(X566=0,0,ROUND(X566*Strategies!$B$12,2))),Y566)</f>
        <v>147.27</v>
      </c>
      <c r="AB566" s="2" t="str">
        <f aca="false">IF(AND(X566="",Y566=""),"no card (structural)",IF(X566="","limit missing – verify",IF(Y566="","spend imputed by ratio","complete")))</f>
        <v>complete</v>
      </c>
      <c r="AC566" s="4" t="str">
        <f aca="false">Clean!S566</f>
        <v/>
      </c>
      <c r="AD566" s="4" t="str">
        <f aca="false">Clean!T566</f>
        <v/>
      </c>
      <c r="AE566" s="4" t="n">
        <f aca="false">IF(AC566="",IF(AD566="",0,""),AC566)</f>
        <v>0</v>
      </c>
      <c r="AF566" s="4" t="n">
        <f aca="false">IF(AD566="",IF(AC566="",0,IF(AC566=0,0,ROUND(AC566*Strategies!$B$13,0))),AD566)</f>
        <v>0</v>
      </c>
      <c r="AG566" s="3" t="n">
        <f aca="false">Clean!V566</f>
        <v>0</v>
      </c>
      <c r="AH566" s="3" t="n">
        <f aca="false">IF(AG566="",0,AG566)</f>
        <v>0</v>
      </c>
      <c r="AI566" s="3" t="n">
        <f aca="false">IF(AG566="",1,0)</f>
        <v>0</v>
      </c>
      <c r="AJ566" s="3" t="n">
        <f aca="false">Missing_Matrix!W566</f>
        <v>3</v>
      </c>
      <c r="AK566" s="2" t="str">
        <f aca="false">IF(AJ566=0,"keep","drop")</f>
        <v>drop</v>
      </c>
      <c r="AL566" s="2" t="str">
        <f aca="false">IF(Missing_Matrix!B566+Missing_Matrix!G566+Missing_Matrix!H566+Missing_Matrix!J566+Missing_Matrix!K566+Missing_Matrix!L566+Missing_Matrix!M566+Missing_Matrix!U566=0,"keep","drop")</f>
        <v>drop</v>
      </c>
    </row>
    <row r="567" customFormat="false" ht="15" hidden="false" customHeight="false" outlineLevel="0" collapsed="false">
      <c r="A567" s="2" t="str">
        <f aca="false">Clean!A567</f>
        <v>CL00566</v>
      </c>
      <c r="B567" s="3" t="n">
        <f aca="false">Clean!B567</f>
        <v>52</v>
      </c>
      <c r="C567" s="3" t="n">
        <f aca="false">IF(B567="",Strategies!$B$5,B567)</f>
        <v>52</v>
      </c>
      <c r="D567" s="3" t="n">
        <f aca="false">IF(B567="",1,0)</f>
        <v>0</v>
      </c>
      <c r="E567" s="2" t="str">
        <f aca="false">Clean!E567</f>
        <v>Manual worker</v>
      </c>
      <c r="F567" s="2" t="str">
        <f aca="false">IF(E567="","Unknown",E567)</f>
        <v>Manual worker</v>
      </c>
      <c r="G567" s="4" t="n">
        <f aca="false">Clean!G567</f>
        <v>27400</v>
      </c>
      <c r="H567" s="4" t="n">
        <f aca="false">IF(G567="",Strategies!$B$7,G567)</f>
        <v>27400</v>
      </c>
      <c r="I567" s="4" t="n">
        <f aca="false">IF(G567="",Strategies!$B$8,G567)</f>
        <v>27400</v>
      </c>
      <c r="J567" s="4" t="n">
        <f aca="false">IF(G567="",IFERROR(VLOOKUP(E567,Strategies!$A$26:$G$35,7,FALSE()),Strategies!$B$8),G567)</f>
        <v>27400</v>
      </c>
      <c r="K567" s="3" t="n">
        <f aca="false">IF(G567="",1,0)</f>
        <v>0</v>
      </c>
      <c r="L567" s="3" t="n">
        <f aca="false">Clean!H567</f>
        <v>18</v>
      </c>
      <c r="M567" s="5" t="n">
        <f aca="false">Clean!I567</f>
        <v>39438</v>
      </c>
      <c r="N567" s="3" t="n">
        <f aca="false">IF(L567="",IF(M567="",Strategies!$B$6,DATEDIF(M567,DATE(2026,9,13),"y")),L567)</f>
        <v>18</v>
      </c>
      <c r="O567" s="2" t="str">
        <f aca="false">IF(L567&lt;&gt;"","observed",IF(M567&lt;&gt;"","derived from date","median (fallback)"))</f>
        <v>observed</v>
      </c>
      <c r="P567" s="4" t="str">
        <f aca="false">Clean!M567</f>
        <v/>
      </c>
      <c r="Q567" s="4" t="n">
        <f aca="false">IF(P567="",Strategies!$B$9,P567)</f>
        <v>10652.68</v>
      </c>
      <c r="R567" s="3" t="n">
        <f aca="false">IF(P567="",1,0)</f>
        <v>1</v>
      </c>
      <c r="S567" s="3" t="str">
        <f aca="false">Clean!U567</f>
        <v/>
      </c>
      <c r="T567" s="3" t="n">
        <f aca="false">IF(S567="",Strategies!$B$10,S567)</f>
        <v>630</v>
      </c>
      <c r="U567" s="2" t="str">
        <f aca="false">Clean!J567</f>
        <v/>
      </c>
      <c r="V567" s="2" t="str">
        <f aca="false">IF(U567="",Strategies!$B$11,U567)</f>
        <v>App</v>
      </c>
      <c r="W567" s="2" t="str">
        <f aca="false">IF(U567="","Unknown",U567)</f>
        <v>Unknown</v>
      </c>
      <c r="X567" s="4" t="str">
        <f aca="false">Clean!Q567</f>
        <v/>
      </c>
      <c r="Y567" s="4" t="str">
        <f aca="false">Clean!R567</f>
        <v/>
      </c>
      <c r="Z567" s="4" t="n">
        <f aca="false">IF(X567="",IF(Y567="",0,""),X567)</f>
        <v>0</v>
      </c>
      <c r="AA567" s="4" t="n">
        <f aca="false">IF(Y567="",IF(X567="",0,IF(X567=0,0,ROUND(X567*Strategies!$B$12,2))),Y567)</f>
        <v>0</v>
      </c>
      <c r="AB567" s="2" t="str">
        <f aca="false">IF(AND(X567="",Y567=""),"no card (structural)",IF(X567="","limit missing – verify",IF(Y567="","spend imputed by ratio","complete")))</f>
        <v>no card (structural)</v>
      </c>
      <c r="AC567" s="4" t="str">
        <f aca="false">Clean!S567</f>
        <v/>
      </c>
      <c r="AD567" s="4" t="str">
        <f aca="false">Clean!T567</f>
        <v/>
      </c>
      <c r="AE567" s="4" t="n">
        <f aca="false">IF(AC567="",IF(AD567="",0,""),AC567)</f>
        <v>0</v>
      </c>
      <c r="AF567" s="4" t="n">
        <f aca="false">IF(AD567="",IF(AC567="",0,IF(AC567=0,0,ROUND(AC567*Strategies!$B$13,0))),AD567)</f>
        <v>0</v>
      </c>
      <c r="AG567" s="3" t="str">
        <f aca="false">Clean!V567</f>
        <v/>
      </c>
      <c r="AH567" s="3" t="n">
        <f aca="false">IF(AG567="",0,AG567)</f>
        <v>0</v>
      </c>
      <c r="AI567" s="3" t="n">
        <f aca="false">IF(AG567="",1,0)</f>
        <v>1</v>
      </c>
      <c r="AJ567" s="3" t="n">
        <f aca="false">Missing_Matrix!W567</f>
        <v>13</v>
      </c>
      <c r="AK567" s="2" t="str">
        <f aca="false">IF(AJ567=0,"keep","drop")</f>
        <v>drop</v>
      </c>
      <c r="AL567" s="2" t="str">
        <f aca="false">IF(Missing_Matrix!B567+Missing_Matrix!G567+Missing_Matrix!H567+Missing_Matrix!J567+Missing_Matrix!K567+Missing_Matrix!L567+Missing_Matrix!M567+Missing_Matrix!U567=0,"keep","drop")</f>
        <v>drop</v>
      </c>
    </row>
    <row r="568" customFormat="false" ht="15" hidden="false" customHeight="false" outlineLevel="0" collapsed="false">
      <c r="A568" s="2" t="str">
        <f aca="false">Clean!A568</f>
        <v>CL00567</v>
      </c>
      <c r="B568" s="3" t="n">
        <f aca="false">Clean!B568</f>
        <v>56</v>
      </c>
      <c r="C568" s="3" t="n">
        <f aca="false">IF(B568="",Strategies!$B$5,B568)</f>
        <v>56</v>
      </c>
      <c r="D568" s="3" t="n">
        <f aca="false">IF(B568="",1,0)</f>
        <v>0</v>
      </c>
      <c r="E568" s="2" t="str">
        <f aca="false">Clean!E568</f>
        <v>Manual worker</v>
      </c>
      <c r="F568" s="2" t="str">
        <f aca="false">IF(E568="","Unknown",E568)</f>
        <v>Manual worker</v>
      </c>
      <c r="G568" s="4" t="n">
        <f aca="false">Clean!G568</f>
        <v>15000</v>
      </c>
      <c r="H568" s="4" t="n">
        <f aca="false">IF(G568="",Strategies!$B$7,G568)</f>
        <v>15000</v>
      </c>
      <c r="I568" s="4" t="n">
        <f aca="false">IF(G568="",Strategies!$B$8,G568)</f>
        <v>15000</v>
      </c>
      <c r="J568" s="4" t="n">
        <f aca="false">IF(G568="",IFERROR(VLOOKUP(E568,Strategies!$A$26:$G$35,7,FALSE()),Strategies!$B$8),G568)</f>
        <v>15000</v>
      </c>
      <c r="K568" s="3" t="n">
        <f aca="false">IF(G568="",1,0)</f>
        <v>0</v>
      </c>
      <c r="L568" s="3" t="n">
        <f aca="false">Clean!H568</f>
        <v>6</v>
      </c>
      <c r="M568" s="5" t="n">
        <f aca="false">Clean!I568</f>
        <v>44066</v>
      </c>
      <c r="N568" s="3" t="n">
        <f aca="false">IF(L568="",IF(M568="",Strategies!$B$6,DATEDIF(M568,DATE(2026,9,13),"y")),L568)</f>
        <v>6</v>
      </c>
      <c r="O568" s="2" t="str">
        <f aca="false">IF(L568&lt;&gt;"","observed",IF(M568&lt;&gt;"","derived from date","median (fallback)"))</f>
        <v>observed</v>
      </c>
      <c r="P568" s="4" t="n">
        <f aca="false">Clean!M568</f>
        <v>7342.8</v>
      </c>
      <c r="Q568" s="4" t="n">
        <f aca="false">IF(P568="",Strategies!$B$9,P568)</f>
        <v>7342.8</v>
      </c>
      <c r="R568" s="3" t="n">
        <f aca="false">IF(P568="",1,0)</f>
        <v>0</v>
      </c>
      <c r="S568" s="3" t="n">
        <f aca="false">Clean!U568</f>
        <v>539</v>
      </c>
      <c r="T568" s="3" t="n">
        <f aca="false">IF(S568="",Strategies!$B$10,S568)</f>
        <v>539</v>
      </c>
      <c r="U568" s="2" t="str">
        <f aca="false">Clean!J568</f>
        <v>Phone</v>
      </c>
      <c r="V568" s="2" t="str">
        <f aca="false">IF(U568="",Strategies!$B$11,U568)</f>
        <v>Phone</v>
      </c>
      <c r="W568" s="2" t="str">
        <f aca="false">IF(U568="","Unknown",U568)</f>
        <v>Phone</v>
      </c>
      <c r="X568" s="4" t="n">
        <f aca="false">Clean!Q568</f>
        <v>3000</v>
      </c>
      <c r="Y568" s="4" t="n">
        <f aca="false">Clean!R568</f>
        <v>401.51</v>
      </c>
      <c r="Z568" s="4" t="n">
        <f aca="false">IF(X568="",IF(Y568="",0,""),X568)</f>
        <v>3000</v>
      </c>
      <c r="AA568" s="4" t="n">
        <f aca="false">IF(Y568="",IF(X568="",0,IF(X568=0,0,ROUND(X568*Strategies!$B$12,2))),Y568)</f>
        <v>401.51</v>
      </c>
      <c r="AB568" s="2" t="str">
        <f aca="false">IF(AND(X568="",Y568=""),"no card (structural)",IF(X568="","limit missing – verify",IF(Y568="","spend imputed by ratio","complete")))</f>
        <v>complete</v>
      </c>
      <c r="AC568" s="4" t="str">
        <f aca="false">Clean!S568</f>
        <v/>
      </c>
      <c r="AD568" s="4" t="str">
        <f aca="false">Clean!T568</f>
        <v/>
      </c>
      <c r="AE568" s="4" t="n">
        <f aca="false">IF(AC568="",IF(AD568="",0,""),AC568)</f>
        <v>0</v>
      </c>
      <c r="AF568" s="4" t="n">
        <f aca="false">IF(AD568="",IF(AC568="",0,IF(AC568=0,0,ROUND(AC568*Strategies!$B$13,0))),AD568)</f>
        <v>0</v>
      </c>
      <c r="AG568" s="3" t="str">
        <f aca="false">Clean!V568</f>
        <v/>
      </c>
      <c r="AH568" s="3" t="n">
        <f aca="false">IF(AG568="",0,AG568)</f>
        <v>0</v>
      </c>
      <c r="AI568" s="3" t="n">
        <f aca="false">IF(AG568="",1,0)</f>
        <v>1</v>
      </c>
      <c r="AJ568" s="3" t="n">
        <f aca="false">Missing_Matrix!W568</f>
        <v>3</v>
      </c>
      <c r="AK568" s="2" t="str">
        <f aca="false">IF(AJ568=0,"keep","drop")</f>
        <v>drop</v>
      </c>
      <c r="AL568" s="2" t="str">
        <f aca="false">IF(Missing_Matrix!B568+Missing_Matrix!G568+Missing_Matrix!H568+Missing_Matrix!J568+Missing_Matrix!K568+Missing_Matrix!L568+Missing_Matrix!M568+Missing_Matrix!U568=0,"keep","drop")</f>
        <v>keep</v>
      </c>
    </row>
    <row r="569" customFormat="false" ht="15" hidden="false" customHeight="false" outlineLevel="0" collapsed="false">
      <c r="A569" s="2" t="str">
        <f aca="false">Clean!A569</f>
        <v>CL00568</v>
      </c>
      <c r="B569" s="3" t="n">
        <f aca="false">Clean!B569</f>
        <v>52</v>
      </c>
      <c r="C569" s="3" t="n">
        <f aca="false">IF(B569="",Strategies!$B$5,B569)</f>
        <v>52</v>
      </c>
      <c r="D569" s="3" t="n">
        <f aca="false">IF(B569="",1,0)</f>
        <v>0</v>
      </c>
      <c r="E569" s="2" t="str">
        <f aca="false">Clean!E569</f>
        <v>Employee</v>
      </c>
      <c r="F569" s="2" t="str">
        <f aca="false">IF(E569="","Unknown",E569)</f>
        <v>Employee</v>
      </c>
      <c r="G569" s="4" t="n">
        <f aca="false">Clean!G569</f>
        <v>60500</v>
      </c>
      <c r="H569" s="4" t="n">
        <f aca="false">IF(G569="",Strategies!$B$7,G569)</f>
        <v>60500</v>
      </c>
      <c r="I569" s="4" t="n">
        <f aca="false">IF(G569="",Strategies!$B$8,G569)</f>
        <v>60500</v>
      </c>
      <c r="J569" s="4" t="n">
        <f aca="false">IF(G569="",IFERROR(VLOOKUP(E569,Strategies!$A$26:$G$35,7,FALSE()),Strategies!$B$8),G569)</f>
        <v>60500</v>
      </c>
      <c r="K569" s="3" t="n">
        <f aca="false">IF(G569="",1,0)</f>
        <v>0</v>
      </c>
      <c r="L569" s="3" t="n">
        <f aca="false">Clean!H569</f>
        <v>15</v>
      </c>
      <c r="M569" s="5" t="n">
        <f aca="false">Clean!I569</f>
        <v>40493</v>
      </c>
      <c r="N569" s="3" t="n">
        <f aca="false">IF(L569="",IF(M569="",Strategies!$B$6,DATEDIF(M569,DATE(2026,9,13),"y")),L569)</f>
        <v>15</v>
      </c>
      <c r="O569" s="2" t="str">
        <f aca="false">IF(L569&lt;&gt;"","observed",IF(M569&lt;&gt;"","derived from date","median (fallback)"))</f>
        <v>observed</v>
      </c>
      <c r="P569" s="4" t="n">
        <f aca="false">Clean!M569</f>
        <v>64390.63</v>
      </c>
      <c r="Q569" s="4" t="n">
        <f aca="false">IF(P569="",Strategies!$B$9,P569)</f>
        <v>64390.63</v>
      </c>
      <c r="R569" s="3" t="n">
        <f aca="false">IF(P569="",1,0)</f>
        <v>0</v>
      </c>
      <c r="S569" s="3" t="n">
        <f aca="false">Clean!U569</f>
        <v>643</v>
      </c>
      <c r="T569" s="3" t="n">
        <f aca="false">IF(S569="",Strategies!$B$10,S569)</f>
        <v>643</v>
      </c>
      <c r="U569" s="2" t="str">
        <f aca="false">Clean!J569</f>
        <v>App</v>
      </c>
      <c r="V569" s="2" t="str">
        <f aca="false">IF(U569="",Strategies!$B$11,U569)</f>
        <v>App</v>
      </c>
      <c r="W569" s="2" t="str">
        <f aca="false">IF(U569="","Unknown",U569)</f>
        <v>App</v>
      </c>
      <c r="X569" s="4" t="n">
        <f aca="false">Clean!Q569</f>
        <v>14000</v>
      </c>
      <c r="Y569" s="4" t="n">
        <f aca="false">Clean!R569</f>
        <v>8422.24</v>
      </c>
      <c r="Z569" s="4" t="n">
        <f aca="false">IF(X569="",IF(Y569="",0,""),X569)</f>
        <v>14000</v>
      </c>
      <c r="AA569" s="4" t="n">
        <f aca="false">IF(Y569="",IF(X569="",0,IF(X569=0,0,ROUND(X569*Strategies!$B$12,2))),Y569)</f>
        <v>8422.24</v>
      </c>
      <c r="AB569" s="2" t="str">
        <f aca="false">IF(AND(X569="",Y569=""),"no card (structural)",IF(X569="","limit missing – verify",IF(Y569="","spend imputed by ratio","complete")))</f>
        <v>complete</v>
      </c>
      <c r="AC569" s="4" t="n">
        <f aca="false">Clean!S569</f>
        <v>245000</v>
      </c>
      <c r="AD569" s="4" t="n">
        <f aca="false">Clean!T569</f>
        <v>1236</v>
      </c>
      <c r="AE569" s="4" t="n">
        <f aca="false">IF(AC569="",IF(AD569="",0,""),AC569)</f>
        <v>245000</v>
      </c>
      <c r="AF569" s="4" t="n">
        <f aca="false">IF(AD569="",IF(AC569="",0,IF(AC569=0,0,ROUND(AC569*Strategies!$B$13,0))),AD569)</f>
        <v>1236</v>
      </c>
      <c r="AG569" s="3" t="n">
        <f aca="false">Clean!V569</f>
        <v>0</v>
      </c>
      <c r="AH569" s="3" t="n">
        <f aca="false">IF(AG569="",0,AG569)</f>
        <v>0</v>
      </c>
      <c r="AI569" s="3" t="n">
        <f aca="false">IF(AG569="",1,0)</f>
        <v>0</v>
      </c>
      <c r="AJ569" s="3" t="n">
        <f aca="false">Missing_Matrix!W569</f>
        <v>0</v>
      </c>
      <c r="AK569" s="2" t="str">
        <f aca="false">IF(AJ569=0,"keep","drop")</f>
        <v>keep</v>
      </c>
      <c r="AL569" s="2" t="str">
        <f aca="false">IF(Missing_Matrix!B569+Missing_Matrix!G569+Missing_Matrix!H569+Missing_Matrix!J569+Missing_Matrix!K569+Missing_Matrix!L569+Missing_Matrix!M569+Missing_Matrix!U569=0,"keep","drop")</f>
        <v>keep</v>
      </c>
    </row>
    <row r="570" customFormat="false" ht="15" hidden="false" customHeight="false" outlineLevel="0" collapsed="false">
      <c r="A570" s="2" t="str">
        <f aca="false">Clean!A570</f>
        <v>CL00569</v>
      </c>
      <c r="B570" s="3" t="n">
        <f aca="false">Clean!B570</f>
        <v>44</v>
      </c>
      <c r="C570" s="3" t="n">
        <f aca="false">IF(B570="",Strategies!$B$5,B570)</f>
        <v>44</v>
      </c>
      <c r="D570" s="3" t="n">
        <f aca="false">IF(B570="",1,0)</f>
        <v>0</v>
      </c>
      <c r="E570" s="2" t="str">
        <f aca="false">Clean!E570</f>
        <v>Self-employed</v>
      </c>
      <c r="F570" s="2" t="str">
        <f aca="false">IF(E570="","Unknown",E570)</f>
        <v>Self-employed</v>
      </c>
      <c r="G570" s="4" t="n">
        <f aca="false">Clean!G570</f>
        <v>66100</v>
      </c>
      <c r="H570" s="4" t="n">
        <f aca="false">IF(G570="",Strategies!$B$7,G570)</f>
        <v>66100</v>
      </c>
      <c r="I570" s="4" t="n">
        <f aca="false">IF(G570="",Strategies!$B$8,G570)</f>
        <v>66100</v>
      </c>
      <c r="J570" s="4" t="n">
        <f aca="false">IF(G570="",IFERROR(VLOOKUP(E570,Strategies!$A$26:$G$35,7,FALSE()),Strategies!$B$8),G570)</f>
        <v>66100</v>
      </c>
      <c r="K570" s="3" t="n">
        <f aca="false">IF(G570="",1,0)</f>
        <v>0</v>
      </c>
      <c r="L570" s="3" t="n">
        <f aca="false">Clean!H570</f>
        <v>15</v>
      </c>
      <c r="M570" s="5" t="n">
        <f aca="false">Clean!I570</f>
        <v>40574</v>
      </c>
      <c r="N570" s="3" t="n">
        <f aca="false">IF(L570="",IF(M570="",Strategies!$B$6,DATEDIF(M570,DATE(2026,9,13),"y")),L570)</f>
        <v>15</v>
      </c>
      <c r="O570" s="2" t="str">
        <f aca="false">IF(L570&lt;&gt;"","observed",IF(M570&lt;&gt;"","derived from date","median (fallback)"))</f>
        <v>observed</v>
      </c>
      <c r="P570" s="4" t="n">
        <f aca="false">Clean!M570</f>
        <v>55064.37</v>
      </c>
      <c r="Q570" s="4" t="n">
        <f aca="false">IF(P570="",Strategies!$B$9,P570)</f>
        <v>55064.37</v>
      </c>
      <c r="R570" s="3" t="n">
        <f aca="false">IF(P570="",1,0)</f>
        <v>0</v>
      </c>
      <c r="S570" s="3" t="n">
        <f aca="false">Clean!U570</f>
        <v>656</v>
      </c>
      <c r="T570" s="3" t="n">
        <f aca="false">IF(S570="",Strategies!$B$10,S570)</f>
        <v>656</v>
      </c>
      <c r="U570" s="2" t="str">
        <f aca="false">Clean!J570</f>
        <v>App</v>
      </c>
      <c r="V570" s="2" t="str">
        <f aca="false">IF(U570="",Strategies!$B$11,U570)</f>
        <v>App</v>
      </c>
      <c r="W570" s="2" t="str">
        <f aca="false">IF(U570="","Unknown",U570)</f>
        <v>App</v>
      </c>
      <c r="X570" s="4" t="n">
        <f aca="false">Clean!Q570</f>
        <v>7000</v>
      </c>
      <c r="Y570" s="4" t="n">
        <f aca="false">Clean!R570</f>
        <v>404.16</v>
      </c>
      <c r="Z570" s="4" t="n">
        <f aca="false">IF(X570="",IF(Y570="",0,""),X570)</f>
        <v>7000</v>
      </c>
      <c r="AA570" s="4" t="n">
        <f aca="false">IF(Y570="",IF(X570="",0,IF(X570=0,0,ROUND(X570*Strategies!$B$12,2))),Y570)</f>
        <v>404.16</v>
      </c>
      <c r="AB570" s="2" t="str">
        <f aca="false">IF(AND(X570="",Y570=""),"no card (structural)",IF(X570="","limit missing – verify",IF(Y570="","spend imputed by ratio","complete")))</f>
        <v>complete</v>
      </c>
      <c r="AC570" s="4" t="n">
        <f aca="false">Clean!S570</f>
        <v>184000</v>
      </c>
      <c r="AD570" s="4" t="n">
        <f aca="false">Clean!T570</f>
        <v>1250</v>
      </c>
      <c r="AE570" s="4" t="n">
        <f aca="false">IF(AC570="",IF(AD570="",0,""),AC570)</f>
        <v>184000</v>
      </c>
      <c r="AF570" s="4" t="n">
        <f aca="false">IF(AD570="",IF(AC570="",0,IF(AC570=0,0,ROUND(AC570*Strategies!$B$13,0))),AD570)</f>
        <v>1250</v>
      </c>
      <c r="AG570" s="3" t="n">
        <f aca="false">Clean!V570</f>
        <v>0</v>
      </c>
      <c r="AH570" s="3" t="n">
        <f aca="false">IF(AG570="",0,AG570)</f>
        <v>0</v>
      </c>
      <c r="AI570" s="3" t="n">
        <f aca="false">IF(AG570="",1,0)</f>
        <v>0</v>
      </c>
      <c r="AJ570" s="3" t="n">
        <f aca="false">Missing_Matrix!W570</f>
        <v>0</v>
      </c>
      <c r="AK570" s="2" t="str">
        <f aca="false">IF(AJ570=0,"keep","drop")</f>
        <v>keep</v>
      </c>
      <c r="AL570" s="2" t="str">
        <f aca="false">IF(Missing_Matrix!B570+Missing_Matrix!G570+Missing_Matrix!H570+Missing_Matrix!J570+Missing_Matrix!K570+Missing_Matrix!L570+Missing_Matrix!M570+Missing_Matrix!U570=0,"keep","drop")</f>
        <v>keep</v>
      </c>
    </row>
    <row r="571" customFormat="false" ht="15" hidden="false" customHeight="false" outlineLevel="0" collapsed="false">
      <c r="A571" s="2" t="str">
        <f aca="false">Clean!A571</f>
        <v>CL00570</v>
      </c>
      <c r="B571" s="3" t="n">
        <f aca="false">Clean!B571</f>
        <v>48</v>
      </c>
      <c r="C571" s="3" t="n">
        <f aca="false">IF(B571="",Strategies!$B$5,B571)</f>
        <v>48</v>
      </c>
      <c r="D571" s="3" t="n">
        <f aca="false">IF(B571="",1,0)</f>
        <v>0</v>
      </c>
      <c r="E571" s="2" t="str">
        <f aca="false">Clean!E571</f>
        <v>Employee</v>
      </c>
      <c r="F571" s="2" t="str">
        <f aca="false">IF(E571="","Unknown",E571)</f>
        <v>Employee</v>
      </c>
      <c r="G571" s="4" t="n">
        <f aca="false">Clean!G571</f>
        <v>38000</v>
      </c>
      <c r="H571" s="4" t="n">
        <f aca="false">IF(G571="",Strategies!$B$7,G571)</f>
        <v>38000</v>
      </c>
      <c r="I571" s="4" t="n">
        <f aca="false">IF(G571="",Strategies!$B$8,G571)</f>
        <v>38000</v>
      </c>
      <c r="J571" s="4" t="n">
        <f aca="false">IF(G571="",IFERROR(VLOOKUP(E571,Strategies!$A$26:$G$35,7,FALSE()),Strategies!$B$8),G571)</f>
        <v>38000</v>
      </c>
      <c r="K571" s="3" t="n">
        <f aca="false">IF(G571="",1,0)</f>
        <v>0</v>
      </c>
      <c r="L571" s="3" t="n">
        <f aca="false">Clean!H571</f>
        <v>8</v>
      </c>
      <c r="M571" s="5" t="n">
        <f aca="false">Clean!I571</f>
        <v>43232</v>
      </c>
      <c r="N571" s="3" t="n">
        <f aca="false">IF(L571="",IF(M571="",Strategies!$B$6,DATEDIF(M571,DATE(2026,9,13),"y")),L571)</f>
        <v>8</v>
      </c>
      <c r="O571" s="2" t="str">
        <f aca="false">IF(L571&lt;&gt;"","observed",IF(M571&lt;&gt;"","derived from date","median (fallback)"))</f>
        <v>observed</v>
      </c>
      <c r="P571" s="4" t="n">
        <f aca="false">Clean!M571</f>
        <v>19179.64</v>
      </c>
      <c r="Q571" s="4" t="n">
        <f aca="false">IF(P571="",Strategies!$B$9,P571)</f>
        <v>19179.64</v>
      </c>
      <c r="R571" s="3" t="n">
        <f aca="false">IF(P571="",1,0)</f>
        <v>0</v>
      </c>
      <c r="S571" s="3" t="n">
        <f aca="false">Clean!U571</f>
        <v>601</v>
      </c>
      <c r="T571" s="3" t="n">
        <f aca="false">IF(S571="",Strategies!$B$10,S571)</f>
        <v>601</v>
      </c>
      <c r="U571" s="2" t="str">
        <f aca="false">Clean!J571</f>
        <v>App</v>
      </c>
      <c r="V571" s="2" t="str">
        <f aca="false">IF(U571="",Strategies!$B$11,U571)</f>
        <v>App</v>
      </c>
      <c r="W571" s="2" t="str">
        <f aca="false">IF(U571="","Unknown",U571)</f>
        <v>App</v>
      </c>
      <c r="X571" s="4" t="n">
        <f aca="false">Clean!Q571</f>
        <v>0</v>
      </c>
      <c r="Y571" s="4" t="n">
        <f aca="false">Clean!R571</f>
        <v>0</v>
      </c>
      <c r="Z571" s="4" t="n">
        <f aca="false">IF(X571="",IF(Y571="",0,""),X571)</f>
        <v>0</v>
      </c>
      <c r="AA571" s="4" t="n">
        <f aca="false">IF(Y571="",IF(X571="",0,IF(X571=0,0,ROUND(X571*Strategies!$B$12,2))),Y571)</f>
        <v>0</v>
      </c>
      <c r="AB571" s="2" t="str">
        <f aca="false">IF(AND(X571="",Y571=""),"no card (structural)",IF(X571="","limit missing – verify",IF(Y571="","spend imputed by ratio","complete")))</f>
        <v>complete</v>
      </c>
      <c r="AC571" s="4" t="str">
        <f aca="false">Clean!S571</f>
        <v/>
      </c>
      <c r="AD571" s="4" t="str">
        <f aca="false">Clean!T571</f>
        <v/>
      </c>
      <c r="AE571" s="4" t="n">
        <f aca="false">IF(AC571="",IF(AD571="",0,""),AC571)</f>
        <v>0</v>
      </c>
      <c r="AF571" s="4" t="n">
        <f aca="false">IF(AD571="",IF(AC571="",0,IF(AC571=0,0,ROUND(AC571*Strategies!$B$13,0))),AD571)</f>
        <v>0</v>
      </c>
      <c r="AG571" s="3" t="n">
        <f aca="false">Clean!V571</f>
        <v>0</v>
      </c>
      <c r="AH571" s="3" t="n">
        <f aca="false">IF(AG571="",0,AG571)</f>
        <v>0</v>
      </c>
      <c r="AI571" s="3" t="n">
        <f aca="false">IF(AG571="",1,0)</f>
        <v>0</v>
      </c>
      <c r="AJ571" s="3" t="n">
        <f aca="false">Missing_Matrix!W571</f>
        <v>3</v>
      </c>
      <c r="AK571" s="2" t="str">
        <f aca="false">IF(AJ571=0,"keep","drop")</f>
        <v>drop</v>
      </c>
      <c r="AL571" s="2" t="str">
        <f aca="false">IF(Missing_Matrix!B571+Missing_Matrix!G571+Missing_Matrix!H571+Missing_Matrix!J571+Missing_Matrix!K571+Missing_Matrix!L571+Missing_Matrix!M571+Missing_Matrix!U571=0,"keep","drop")</f>
        <v>keep</v>
      </c>
    </row>
    <row r="572" customFormat="false" ht="15" hidden="false" customHeight="false" outlineLevel="0" collapsed="false">
      <c r="A572" s="2" t="str">
        <f aca="false">Clean!A572</f>
        <v>CL00571</v>
      </c>
      <c r="B572" s="3" t="n">
        <f aca="false">Clean!B572</f>
        <v>44</v>
      </c>
      <c r="C572" s="3" t="n">
        <f aca="false">IF(B572="",Strategies!$B$5,B572)</f>
        <v>44</v>
      </c>
      <c r="D572" s="3" t="n">
        <f aca="false">IF(B572="",1,0)</f>
        <v>0</v>
      </c>
      <c r="E572" s="2" t="str">
        <f aca="false">Clean!E572</f>
        <v>Unemployed</v>
      </c>
      <c r="F572" s="2" t="str">
        <f aca="false">IF(E572="","Unknown",E572)</f>
        <v>Unemployed</v>
      </c>
      <c r="G572" s="4" t="n">
        <f aca="false">Clean!G572</f>
        <v>6600</v>
      </c>
      <c r="H572" s="4" t="n">
        <f aca="false">IF(G572="",Strategies!$B$7,G572)</f>
        <v>6600</v>
      </c>
      <c r="I572" s="4" t="n">
        <f aca="false">IF(G572="",Strategies!$B$8,G572)</f>
        <v>6600</v>
      </c>
      <c r="J572" s="4" t="n">
        <f aca="false">IF(G572="",IFERROR(VLOOKUP(E572,Strategies!$A$26:$G$35,7,FALSE()),Strategies!$B$8),G572)</f>
        <v>6600</v>
      </c>
      <c r="K572" s="3" t="n">
        <f aca="false">IF(G572="",1,0)</f>
        <v>0</v>
      </c>
      <c r="L572" s="3" t="n">
        <f aca="false">Clean!H572</f>
        <v>17</v>
      </c>
      <c r="M572" s="5" t="n">
        <f aca="false">Clean!I572</f>
        <v>39824</v>
      </c>
      <c r="N572" s="3" t="n">
        <f aca="false">IF(L572="",IF(M572="",Strategies!$B$6,DATEDIF(M572,DATE(2026,9,13),"y")),L572)</f>
        <v>17</v>
      </c>
      <c r="O572" s="2" t="str">
        <f aca="false">IF(L572&lt;&gt;"","observed",IF(M572&lt;&gt;"","derived from date","median (fallback)"))</f>
        <v>observed</v>
      </c>
      <c r="P572" s="4" t="n">
        <f aca="false">Clean!M572</f>
        <v>3599.11</v>
      </c>
      <c r="Q572" s="4" t="n">
        <f aca="false">IF(P572="",Strategies!$B$9,P572)</f>
        <v>3599.11</v>
      </c>
      <c r="R572" s="3" t="n">
        <f aca="false">IF(P572="",1,0)</f>
        <v>0</v>
      </c>
      <c r="S572" s="3" t="n">
        <f aca="false">Clean!U572</f>
        <v>580</v>
      </c>
      <c r="T572" s="3" t="n">
        <f aca="false">IF(S572="",Strategies!$B$10,S572)</f>
        <v>580</v>
      </c>
      <c r="U572" s="2" t="str">
        <f aca="false">Clean!J572</f>
        <v>App</v>
      </c>
      <c r="V572" s="2" t="str">
        <f aca="false">IF(U572="",Strategies!$B$11,U572)</f>
        <v>App</v>
      </c>
      <c r="W572" s="2" t="str">
        <f aca="false">IF(U572="","Unknown",U572)</f>
        <v>App</v>
      </c>
      <c r="X572" s="4" t="n">
        <f aca="false">Clean!Q572</f>
        <v>1500</v>
      </c>
      <c r="Y572" s="4" t="n">
        <f aca="false">Clean!R572</f>
        <v>403.57</v>
      </c>
      <c r="Z572" s="4" t="n">
        <f aca="false">IF(X572="",IF(Y572="",0,""),X572)</f>
        <v>1500</v>
      </c>
      <c r="AA572" s="4" t="n">
        <f aca="false">IF(Y572="",IF(X572="",0,IF(X572=0,0,ROUND(X572*Strategies!$B$12,2))),Y572)</f>
        <v>403.57</v>
      </c>
      <c r="AB572" s="2" t="str">
        <f aca="false">IF(AND(X572="",Y572=""),"no card (structural)",IF(X572="","limit missing – verify",IF(Y572="","spend imputed by ratio","complete")))</f>
        <v>complete</v>
      </c>
      <c r="AC572" s="4" t="n">
        <f aca="false">Clean!S572</f>
        <v>0</v>
      </c>
      <c r="AD572" s="4" t="n">
        <f aca="false">Clean!T572</f>
        <v>0</v>
      </c>
      <c r="AE572" s="4" t="n">
        <f aca="false">IF(AC572="",IF(AD572="",0,""),AC572)</f>
        <v>0</v>
      </c>
      <c r="AF572" s="4" t="n">
        <f aca="false">IF(AD572="",IF(AC572="",0,IF(AC572=0,0,ROUND(AC572*Strategies!$B$13,0))),AD572)</f>
        <v>0</v>
      </c>
      <c r="AG572" s="3" t="str">
        <f aca="false">Clean!V572</f>
        <v/>
      </c>
      <c r="AH572" s="3" t="n">
        <f aca="false">IF(AG572="",0,AG572)</f>
        <v>0</v>
      </c>
      <c r="AI572" s="3" t="n">
        <f aca="false">IF(AG572="",1,0)</f>
        <v>1</v>
      </c>
      <c r="AJ572" s="3" t="n">
        <f aca="false">Missing_Matrix!W572</f>
        <v>2</v>
      </c>
      <c r="AK572" s="2" t="str">
        <f aca="false">IF(AJ572=0,"keep","drop")</f>
        <v>drop</v>
      </c>
      <c r="AL572" s="2" t="str">
        <f aca="false">IF(Missing_Matrix!B572+Missing_Matrix!G572+Missing_Matrix!H572+Missing_Matrix!J572+Missing_Matrix!K572+Missing_Matrix!L572+Missing_Matrix!M572+Missing_Matrix!U572=0,"keep","drop")</f>
        <v>keep</v>
      </c>
    </row>
    <row r="573" customFormat="false" ht="15" hidden="false" customHeight="false" outlineLevel="0" collapsed="false">
      <c r="A573" s="2" t="str">
        <f aca="false">Clean!A573</f>
        <v>CL00572</v>
      </c>
      <c r="B573" s="3" t="n">
        <f aca="false">Clean!B573</f>
        <v>64</v>
      </c>
      <c r="C573" s="3" t="n">
        <f aca="false">IF(B573="",Strategies!$B$5,B573)</f>
        <v>64</v>
      </c>
      <c r="D573" s="3" t="n">
        <f aca="false">IF(B573="",1,0)</f>
        <v>0</v>
      </c>
      <c r="E573" s="2" t="str">
        <f aca="false">Clean!E573</f>
        <v>Shopkeeper</v>
      </c>
      <c r="F573" s="2" t="str">
        <f aca="false">IF(E573="","Unknown",E573)</f>
        <v>Shopkeeper</v>
      </c>
      <c r="G573" s="4" t="n">
        <f aca="false">Clean!G573</f>
        <v>33800</v>
      </c>
      <c r="H573" s="4" t="n">
        <f aca="false">IF(G573="",Strategies!$B$7,G573)</f>
        <v>33800</v>
      </c>
      <c r="I573" s="4" t="n">
        <f aca="false">IF(G573="",Strategies!$B$8,G573)</f>
        <v>33800</v>
      </c>
      <c r="J573" s="4" t="n">
        <f aca="false">IF(G573="",IFERROR(VLOOKUP(E573,Strategies!$A$26:$G$35,7,FALSE()),Strategies!$B$8),G573)</f>
        <v>33800</v>
      </c>
      <c r="K573" s="3" t="n">
        <f aca="false">IF(G573="",1,0)</f>
        <v>0</v>
      </c>
      <c r="L573" s="3" t="n">
        <f aca="false">Clean!H573</f>
        <v>8</v>
      </c>
      <c r="M573" s="5" t="n">
        <f aca="false">Clean!I573</f>
        <v>43226</v>
      </c>
      <c r="N573" s="3" t="n">
        <f aca="false">IF(L573="",IF(M573="",Strategies!$B$6,DATEDIF(M573,DATE(2026,9,13),"y")),L573)</f>
        <v>8</v>
      </c>
      <c r="O573" s="2" t="str">
        <f aca="false">IF(L573&lt;&gt;"","observed",IF(M573&lt;&gt;"","derived from date","median (fallback)"))</f>
        <v>observed</v>
      </c>
      <c r="P573" s="4" t="n">
        <f aca="false">Clean!M573</f>
        <v>32858.33</v>
      </c>
      <c r="Q573" s="4" t="n">
        <f aca="false">IF(P573="",Strategies!$B$9,P573)</f>
        <v>32858.33</v>
      </c>
      <c r="R573" s="3" t="n">
        <f aca="false">IF(P573="",1,0)</f>
        <v>0</v>
      </c>
      <c r="S573" s="3" t="n">
        <f aca="false">Clean!U573</f>
        <v>613</v>
      </c>
      <c r="T573" s="3" t="n">
        <f aca="false">IF(S573="",Strategies!$B$10,S573)</f>
        <v>613</v>
      </c>
      <c r="U573" s="2" t="str">
        <f aca="false">Clean!J573</f>
        <v>Branch</v>
      </c>
      <c r="V573" s="2" t="str">
        <f aca="false">IF(U573="",Strategies!$B$11,U573)</f>
        <v>Branch</v>
      </c>
      <c r="W573" s="2" t="str">
        <f aca="false">IF(U573="","Unknown",U573)</f>
        <v>Branch</v>
      </c>
      <c r="X573" s="4" t="n">
        <f aca="false">Clean!Q573</f>
        <v>0</v>
      </c>
      <c r="Y573" s="4" t="n">
        <f aca="false">Clean!R573</f>
        <v>0</v>
      </c>
      <c r="Z573" s="4" t="n">
        <f aca="false">IF(X573="",IF(Y573="",0,""),X573)</f>
        <v>0</v>
      </c>
      <c r="AA573" s="4" t="n">
        <f aca="false">IF(Y573="",IF(X573="",0,IF(X573=0,0,ROUND(X573*Strategies!$B$12,2))),Y573)</f>
        <v>0</v>
      </c>
      <c r="AB573" s="2" t="str">
        <f aca="false">IF(AND(X573="",Y573=""),"no card (structural)",IF(X573="","limit missing – verify",IF(Y573="","spend imputed by ratio","complete")))</f>
        <v>complete</v>
      </c>
      <c r="AC573" s="4" t="n">
        <f aca="false">Clean!S573</f>
        <v>0</v>
      </c>
      <c r="AD573" s="4" t="n">
        <f aca="false">Clean!T573</f>
        <v>0</v>
      </c>
      <c r="AE573" s="4" t="n">
        <f aca="false">IF(AC573="",IF(AD573="",0,""),AC573)</f>
        <v>0</v>
      </c>
      <c r="AF573" s="4" t="n">
        <f aca="false">IF(AD573="",IF(AC573="",0,IF(AC573=0,0,ROUND(AC573*Strategies!$B$13,0))),AD573)</f>
        <v>0</v>
      </c>
      <c r="AG573" s="3" t="n">
        <f aca="false">Clean!V573</f>
        <v>0</v>
      </c>
      <c r="AH573" s="3" t="n">
        <f aca="false">IF(AG573="",0,AG573)</f>
        <v>0</v>
      </c>
      <c r="AI573" s="3" t="n">
        <f aca="false">IF(AG573="",1,0)</f>
        <v>0</v>
      </c>
      <c r="AJ573" s="3" t="n">
        <f aca="false">Missing_Matrix!W573</f>
        <v>0</v>
      </c>
      <c r="AK573" s="2" t="str">
        <f aca="false">IF(AJ573=0,"keep","drop")</f>
        <v>keep</v>
      </c>
      <c r="AL573" s="2" t="str">
        <f aca="false">IF(Missing_Matrix!B573+Missing_Matrix!G573+Missing_Matrix!H573+Missing_Matrix!J573+Missing_Matrix!K573+Missing_Matrix!L573+Missing_Matrix!M573+Missing_Matrix!U573=0,"keep","drop")</f>
        <v>keep</v>
      </c>
    </row>
    <row r="574" customFormat="false" ht="15" hidden="false" customHeight="false" outlineLevel="0" collapsed="false">
      <c r="A574" s="2" t="str">
        <f aca="false">Clean!A574</f>
        <v>CL00573</v>
      </c>
      <c r="B574" s="3" t="n">
        <f aca="false">Clean!B574</f>
        <v>49</v>
      </c>
      <c r="C574" s="3" t="n">
        <f aca="false">IF(B574="",Strategies!$B$5,B574)</f>
        <v>49</v>
      </c>
      <c r="D574" s="3" t="n">
        <f aca="false">IF(B574="",1,0)</f>
        <v>0</v>
      </c>
      <c r="E574" s="2" t="str">
        <f aca="false">Clean!E574</f>
        <v>Executive</v>
      </c>
      <c r="F574" s="2" t="str">
        <f aca="false">IF(E574="","Unknown",E574)</f>
        <v>Executive</v>
      </c>
      <c r="G574" s="4" t="n">
        <f aca="false">Clean!G574</f>
        <v>77000</v>
      </c>
      <c r="H574" s="4" t="n">
        <f aca="false">IF(G574="",Strategies!$B$7,G574)</f>
        <v>77000</v>
      </c>
      <c r="I574" s="4" t="n">
        <f aca="false">IF(G574="",Strategies!$B$8,G574)</f>
        <v>77000</v>
      </c>
      <c r="J574" s="4" t="n">
        <f aca="false">IF(G574="",IFERROR(VLOOKUP(E574,Strategies!$A$26:$G$35,7,FALSE()),Strategies!$B$8),G574)</f>
        <v>77000</v>
      </c>
      <c r="K574" s="3" t="n">
        <f aca="false">IF(G574="",1,0)</f>
        <v>0</v>
      </c>
      <c r="L574" s="3" t="n">
        <f aca="false">Clean!H574</f>
        <v>10</v>
      </c>
      <c r="M574" s="5" t="n">
        <f aca="false">Clean!I574</f>
        <v>42621</v>
      </c>
      <c r="N574" s="3" t="n">
        <f aca="false">IF(L574="",IF(M574="",Strategies!$B$6,DATEDIF(M574,DATE(2026,9,13),"y")),L574)</f>
        <v>10</v>
      </c>
      <c r="O574" s="2" t="str">
        <f aca="false">IF(L574&lt;&gt;"","observed",IF(M574&lt;&gt;"","derived from date","median (fallback)"))</f>
        <v>observed</v>
      </c>
      <c r="P574" s="4" t="str">
        <f aca="false">Clean!M574</f>
        <v/>
      </c>
      <c r="Q574" s="4" t="n">
        <f aca="false">IF(P574="",Strategies!$B$9,P574)</f>
        <v>10652.68</v>
      </c>
      <c r="R574" s="3" t="n">
        <f aca="false">IF(P574="",1,0)</f>
        <v>1</v>
      </c>
      <c r="S574" s="3" t="n">
        <f aca="false">Clean!U574</f>
        <v>647</v>
      </c>
      <c r="T574" s="3" t="n">
        <f aca="false">IF(S574="",Strategies!$B$10,S574)</f>
        <v>647</v>
      </c>
      <c r="U574" s="2" t="str">
        <f aca="false">Clean!J574</f>
        <v>App</v>
      </c>
      <c r="V574" s="2" t="str">
        <f aca="false">IF(U574="",Strategies!$B$11,U574)</f>
        <v>App</v>
      </c>
      <c r="W574" s="2" t="str">
        <f aca="false">IF(U574="","Unknown",U574)</f>
        <v>App</v>
      </c>
      <c r="X574" s="4" t="n">
        <f aca="false">Clean!Q574</f>
        <v>15000</v>
      </c>
      <c r="Y574" s="4" t="n">
        <f aca="false">Clean!R574</f>
        <v>3991.1</v>
      </c>
      <c r="Z574" s="4" t="n">
        <f aca="false">IF(X574="",IF(Y574="",0,""),X574)</f>
        <v>15000</v>
      </c>
      <c r="AA574" s="4" t="n">
        <f aca="false">IF(Y574="",IF(X574="",0,IF(X574=0,0,ROUND(X574*Strategies!$B$12,2))),Y574)</f>
        <v>3991.1</v>
      </c>
      <c r="AB574" s="2" t="str">
        <f aca="false">IF(AND(X574="",Y574=""),"no card (structural)",IF(X574="","limit missing – verify",IF(Y574="","spend imputed by ratio","complete")))</f>
        <v>complete</v>
      </c>
      <c r="AC574" s="4" t="str">
        <f aca="false">Clean!S574</f>
        <v/>
      </c>
      <c r="AD574" s="4" t="str">
        <f aca="false">Clean!T574</f>
        <v/>
      </c>
      <c r="AE574" s="4" t="n">
        <f aca="false">IF(AC574="",IF(AD574="",0,""),AC574)</f>
        <v>0</v>
      </c>
      <c r="AF574" s="4" t="n">
        <f aca="false">IF(AD574="",IF(AC574="",0,IF(AC574=0,0,ROUND(AC574*Strategies!$B$13,0))),AD574)</f>
        <v>0</v>
      </c>
      <c r="AG574" s="3" t="n">
        <f aca="false">Clean!V574</f>
        <v>0</v>
      </c>
      <c r="AH574" s="3" t="n">
        <f aca="false">IF(AG574="",0,AG574)</f>
        <v>0</v>
      </c>
      <c r="AI574" s="3" t="n">
        <f aca="false">IF(AG574="",1,0)</f>
        <v>0</v>
      </c>
      <c r="AJ574" s="3" t="n">
        <f aca="false">Missing_Matrix!W574</f>
        <v>3</v>
      </c>
      <c r="AK574" s="2" t="str">
        <f aca="false">IF(AJ574=0,"keep","drop")</f>
        <v>drop</v>
      </c>
      <c r="AL574" s="2" t="str">
        <f aca="false">IF(Missing_Matrix!B574+Missing_Matrix!G574+Missing_Matrix!H574+Missing_Matrix!J574+Missing_Matrix!K574+Missing_Matrix!L574+Missing_Matrix!M574+Missing_Matrix!U574=0,"keep","drop")</f>
        <v>drop</v>
      </c>
    </row>
    <row r="575" customFormat="false" ht="15" hidden="false" customHeight="false" outlineLevel="0" collapsed="false">
      <c r="A575" s="2" t="str">
        <f aca="false">Clean!A575</f>
        <v>CL00574</v>
      </c>
      <c r="B575" s="3" t="n">
        <f aca="false">Clean!B575</f>
        <v>42</v>
      </c>
      <c r="C575" s="3" t="n">
        <f aca="false">IF(B575="",Strategies!$B$5,B575)</f>
        <v>42</v>
      </c>
      <c r="D575" s="3" t="n">
        <f aca="false">IF(B575="",1,0)</f>
        <v>0</v>
      </c>
      <c r="E575" s="2" t="str">
        <f aca="false">Clean!E575</f>
        <v>Employee</v>
      </c>
      <c r="F575" s="2" t="str">
        <f aca="false">IF(E575="","Unknown",E575)</f>
        <v>Employee</v>
      </c>
      <c r="G575" s="4" t="n">
        <f aca="false">Clean!G575</f>
        <v>36700</v>
      </c>
      <c r="H575" s="4" t="n">
        <f aca="false">IF(G575="",Strategies!$B$7,G575)</f>
        <v>36700</v>
      </c>
      <c r="I575" s="4" t="n">
        <f aca="false">IF(G575="",Strategies!$B$8,G575)</f>
        <v>36700</v>
      </c>
      <c r="J575" s="4" t="n">
        <f aca="false">IF(G575="",IFERROR(VLOOKUP(E575,Strategies!$A$26:$G$35,7,FALSE()),Strategies!$B$8),G575)</f>
        <v>36700</v>
      </c>
      <c r="K575" s="3" t="n">
        <f aca="false">IF(G575="",1,0)</f>
        <v>0</v>
      </c>
      <c r="L575" s="3" t="n">
        <f aca="false">Clean!H575</f>
        <v>8</v>
      </c>
      <c r="M575" s="5" t="n">
        <f aca="false">Clean!I575</f>
        <v>43130</v>
      </c>
      <c r="N575" s="3" t="n">
        <f aca="false">IF(L575="",IF(M575="",Strategies!$B$6,DATEDIF(M575,DATE(2026,9,13),"y")),L575)</f>
        <v>8</v>
      </c>
      <c r="O575" s="2" t="str">
        <f aca="false">IF(L575&lt;&gt;"","observed",IF(M575&lt;&gt;"","derived from date","median (fallback)"))</f>
        <v>observed</v>
      </c>
      <c r="P575" s="4" t="n">
        <f aca="false">Clean!M575</f>
        <v>39016.19</v>
      </c>
      <c r="Q575" s="4" t="n">
        <f aca="false">IF(P575="",Strategies!$B$9,P575)</f>
        <v>39016.19</v>
      </c>
      <c r="R575" s="3" t="n">
        <f aca="false">IF(P575="",1,0)</f>
        <v>0</v>
      </c>
      <c r="S575" s="3" t="n">
        <f aca="false">Clean!U575</f>
        <v>632</v>
      </c>
      <c r="T575" s="3" t="n">
        <f aca="false">IF(S575="",Strategies!$B$10,S575)</f>
        <v>632</v>
      </c>
      <c r="U575" s="2" t="str">
        <f aca="false">Clean!J575</f>
        <v>Online Banking</v>
      </c>
      <c r="V575" s="2" t="str">
        <f aca="false">IF(U575="",Strategies!$B$11,U575)</f>
        <v>Online Banking</v>
      </c>
      <c r="W575" s="2" t="str">
        <f aca="false">IF(U575="","Unknown",U575)</f>
        <v>Online Banking</v>
      </c>
      <c r="X575" s="4" t="n">
        <f aca="false">Clean!Q575</f>
        <v>6000</v>
      </c>
      <c r="Y575" s="4" t="n">
        <f aca="false">Clean!R575</f>
        <v>195.94</v>
      </c>
      <c r="Z575" s="4" t="n">
        <f aca="false">IF(X575="",IF(Y575="",0,""),X575)</f>
        <v>6000</v>
      </c>
      <c r="AA575" s="4" t="n">
        <f aca="false">IF(Y575="",IF(X575="",0,IF(X575=0,0,ROUND(X575*Strategies!$B$12,2))),Y575)</f>
        <v>195.94</v>
      </c>
      <c r="AB575" s="2" t="str">
        <f aca="false">IF(AND(X575="",Y575=""),"no card (structural)",IF(X575="","limit missing – verify",IF(Y575="","spend imputed by ratio","complete")))</f>
        <v>complete</v>
      </c>
      <c r="AC575" s="4" t="str">
        <f aca="false">Clean!S575</f>
        <v/>
      </c>
      <c r="AD575" s="4" t="str">
        <f aca="false">Clean!T575</f>
        <v/>
      </c>
      <c r="AE575" s="4" t="n">
        <f aca="false">IF(AC575="",IF(AD575="",0,""),AC575)</f>
        <v>0</v>
      </c>
      <c r="AF575" s="4" t="n">
        <f aca="false">IF(AD575="",IF(AC575="",0,IF(AC575=0,0,ROUND(AC575*Strategies!$B$13,0))),AD575)</f>
        <v>0</v>
      </c>
      <c r="AG575" s="3" t="n">
        <f aca="false">Clean!V575</f>
        <v>0</v>
      </c>
      <c r="AH575" s="3" t="n">
        <f aca="false">IF(AG575="",0,AG575)</f>
        <v>0</v>
      </c>
      <c r="AI575" s="3" t="n">
        <f aca="false">IF(AG575="",1,0)</f>
        <v>0</v>
      </c>
      <c r="AJ575" s="3" t="n">
        <f aca="false">Missing_Matrix!W575</f>
        <v>3</v>
      </c>
      <c r="AK575" s="2" t="str">
        <f aca="false">IF(AJ575=0,"keep","drop")</f>
        <v>drop</v>
      </c>
      <c r="AL575" s="2" t="str">
        <f aca="false">IF(Missing_Matrix!B575+Missing_Matrix!G575+Missing_Matrix!H575+Missing_Matrix!J575+Missing_Matrix!K575+Missing_Matrix!L575+Missing_Matrix!M575+Missing_Matrix!U575=0,"keep","drop")</f>
        <v>drop</v>
      </c>
    </row>
    <row r="576" customFormat="false" ht="15" hidden="false" customHeight="false" outlineLevel="0" collapsed="false">
      <c r="A576" s="2" t="str">
        <f aca="false">Clean!A576</f>
        <v>CL00575</v>
      </c>
      <c r="B576" s="3" t="n">
        <f aca="false">Clean!B576</f>
        <v>45</v>
      </c>
      <c r="C576" s="3" t="n">
        <f aca="false">IF(B576="",Strategies!$B$5,B576)</f>
        <v>45</v>
      </c>
      <c r="D576" s="3" t="n">
        <f aca="false">IF(B576="",1,0)</f>
        <v>0</v>
      </c>
      <c r="E576" s="2" t="str">
        <f aca="false">Clean!E576</f>
        <v>Shopkeeper</v>
      </c>
      <c r="F576" s="2" t="str">
        <f aca="false">IF(E576="","Unknown",E576)</f>
        <v>Shopkeeper</v>
      </c>
      <c r="G576" s="4" t="n">
        <f aca="false">Clean!G576</f>
        <v>35800</v>
      </c>
      <c r="H576" s="4" t="n">
        <f aca="false">IF(G576="",Strategies!$B$7,G576)</f>
        <v>35800</v>
      </c>
      <c r="I576" s="4" t="n">
        <f aca="false">IF(G576="",Strategies!$B$8,G576)</f>
        <v>35800</v>
      </c>
      <c r="J576" s="4" t="n">
        <f aca="false">IF(G576="",IFERROR(VLOOKUP(E576,Strategies!$A$26:$G$35,7,FALSE()),Strategies!$B$8),G576)</f>
        <v>35800</v>
      </c>
      <c r="K576" s="3" t="n">
        <f aca="false">IF(G576="",1,0)</f>
        <v>0</v>
      </c>
      <c r="L576" s="3" t="n">
        <f aca="false">Clean!H576</f>
        <v>13</v>
      </c>
      <c r="M576" s="5" t="str">
        <f aca="false">Clean!I576</f>
        <v/>
      </c>
      <c r="N576" s="3" t="n">
        <f aca="false">IF(L576="",IF(M576="",Strategies!$B$6,DATEDIF(M576,DATE(2026,9,13),"y")),L576)</f>
        <v>13</v>
      </c>
      <c r="O576" s="2" t="str">
        <f aca="false">IF(L576&lt;&gt;"","observed",IF(M576&lt;&gt;"","derived from date","median (fallback)"))</f>
        <v>observed</v>
      </c>
      <c r="P576" s="4" t="n">
        <f aca="false">Clean!M576</f>
        <v>74207.54</v>
      </c>
      <c r="Q576" s="4" t="n">
        <f aca="false">IF(P576="",Strategies!$B$9,P576)</f>
        <v>74207.54</v>
      </c>
      <c r="R576" s="3" t="n">
        <f aca="false">IF(P576="",1,0)</f>
        <v>0</v>
      </c>
      <c r="S576" s="3" t="n">
        <f aca="false">Clean!U576</f>
        <v>656</v>
      </c>
      <c r="T576" s="3" t="n">
        <f aca="false">IF(S576="",Strategies!$B$10,S576)</f>
        <v>656</v>
      </c>
      <c r="U576" s="2" t="str">
        <f aca="false">Clean!J576</f>
        <v>Online Banking</v>
      </c>
      <c r="V576" s="2" t="str">
        <f aca="false">IF(U576="",Strategies!$B$11,U576)</f>
        <v>Online Banking</v>
      </c>
      <c r="W576" s="2" t="str">
        <f aca="false">IF(U576="","Unknown",U576)</f>
        <v>Online Banking</v>
      </c>
      <c r="X576" s="4" t="n">
        <f aca="false">Clean!Q576</f>
        <v>6500</v>
      </c>
      <c r="Y576" s="4" t="n">
        <f aca="false">Clean!R576</f>
        <v>790.44</v>
      </c>
      <c r="Z576" s="4" t="n">
        <f aca="false">IF(X576="",IF(Y576="",0,""),X576)</f>
        <v>6500</v>
      </c>
      <c r="AA576" s="4" t="n">
        <f aca="false">IF(Y576="",IF(X576="",0,IF(X576=0,0,ROUND(X576*Strategies!$B$12,2))),Y576)</f>
        <v>790.44</v>
      </c>
      <c r="AB576" s="2" t="str">
        <f aca="false">IF(AND(X576="",Y576=""),"no card (structural)",IF(X576="","limit missing – verify",IF(Y576="","spend imputed by ratio","complete")))</f>
        <v>complete</v>
      </c>
      <c r="AC576" s="4" t="n">
        <f aca="false">Clean!S576</f>
        <v>178000</v>
      </c>
      <c r="AD576" s="4" t="n">
        <f aca="false">Clean!T576</f>
        <v>983</v>
      </c>
      <c r="AE576" s="4" t="n">
        <f aca="false">IF(AC576="",IF(AD576="",0,""),AC576)</f>
        <v>178000</v>
      </c>
      <c r="AF576" s="4" t="n">
        <f aca="false">IF(AD576="",IF(AC576="",0,IF(AC576=0,0,ROUND(AC576*Strategies!$B$13,0))),AD576)</f>
        <v>983</v>
      </c>
      <c r="AG576" s="3" t="n">
        <f aca="false">Clean!V576</f>
        <v>1</v>
      </c>
      <c r="AH576" s="3" t="n">
        <f aca="false">IF(AG576="",0,AG576)</f>
        <v>1</v>
      </c>
      <c r="AI576" s="3" t="n">
        <f aca="false">IF(AG576="",1,0)</f>
        <v>0</v>
      </c>
      <c r="AJ576" s="3" t="n">
        <f aca="false">Missing_Matrix!W576</f>
        <v>1</v>
      </c>
      <c r="AK576" s="2" t="str">
        <f aca="false">IF(AJ576=0,"keep","drop")</f>
        <v>drop</v>
      </c>
      <c r="AL576" s="2" t="str">
        <f aca="false">IF(Missing_Matrix!B576+Missing_Matrix!G576+Missing_Matrix!H576+Missing_Matrix!J576+Missing_Matrix!K576+Missing_Matrix!L576+Missing_Matrix!M576+Missing_Matrix!U576=0,"keep","drop")</f>
        <v>keep</v>
      </c>
    </row>
    <row r="577" customFormat="false" ht="15" hidden="false" customHeight="false" outlineLevel="0" collapsed="false">
      <c r="A577" s="2" t="str">
        <f aca="false">Clean!A577</f>
        <v>CL00576</v>
      </c>
      <c r="B577" s="3" t="n">
        <f aca="false">Clean!B577</f>
        <v>29</v>
      </c>
      <c r="C577" s="3" t="n">
        <f aca="false">IF(B577="",Strategies!$B$5,B577)</f>
        <v>29</v>
      </c>
      <c r="D577" s="3" t="n">
        <f aca="false">IF(B577="",1,0)</f>
        <v>0</v>
      </c>
      <c r="E577" s="2" t="str">
        <f aca="false">Clean!E577</f>
        <v>Self-employed</v>
      </c>
      <c r="F577" s="2" t="str">
        <f aca="false">IF(E577="","Unknown",E577)</f>
        <v>Self-employed</v>
      </c>
      <c r="G577" s="4" t="n">
        <f aca="false">Clean!G577</f>
        <v>56500</v>
      </c>
      <c r="H577" s="4" t="n">
        <f aca="false">IF(G577="",Strategies!$B$7,G577)</f>
        <v>56500</v>
      </c>
      <c r="I577" s="4" t="n">
        <f aca="false">IF(G577="",Strategies!$B$8,G577)</f>
        <v>56500</v>
      </c>
      <c r="J577" s="4" t="n">
        <f aca="false">IF(G577="",IFERROR(VLOOKUP(E577,Strategies!$A$26:$G$35,7,FALSE()),Strategies!$B$8),G577)</f>
        <v>56500</v>
      </c>
      <c r="K577" s="3" t="n">
        <f aca="false">IF(G577="",1,0)</f>
        <v>0</v>
      </c>
      <c r="L577" s="3" t="n">
        <f aca="false">Clean!H577</f>
        <v>4</v>
      </c>
      <c r="M577" s="5" t="n">
        <f aca="false">Clean!I577</f>
        <v>44802</v>
      </c>
      <c r="N577" s="3" t="n">
        <f aca="false">IF(L577="",IF(M577="",Strategies!$B$6,DATEDIF(M577,DATE(2026,9,13),"y")),L577)</f>
        <v>4</v>
      </c>
      <c r="O577" s="2" t="str">
        <f aca="false">IF(L577&lt;&gt;"","observed",IF(M577&lt;&gt;"","derived from date","median (fallback)"))</f>
        <v>observed</v>
      </c>
      <c r="P577" s="4" t="n">
        <f aca="false">Clean!M577</f>
        <v>15561.02</v>
      </c>
      <c r="Q577" s="4" t="n">
        <f aca="false">IF(P577="",Strategies!$B$9,P577)</f>
        <v>15561.02</v>
      </c>
      <c r="R577" s="3" t="n">
        <f aca="false">IF(P577="",1,0)</f>
        <v>0</v>
      </c>
      <c r="S577" s="3" t="n">
        <f aca="false">Clean!U577</f>
        <v>651</v>
      </c>
      <c r="T577" s="3" t="n">
        <f aca="false">IF(S577="",Strategies!$B$10,S577)</f>
        <v>651</v>
      </c>
      <c r="U577" s="2" t="str">
        <f aca="false">Clean!J577</f>
        <v>Online Banking</v>
      </c>
      <c r="V577" s="2" t="str">
        <f aca="false">IF(U577="",Strategies!$B$11,U577)</f>
        <v>Online Banking</v>
      </c>
      <c r="W577" s="2" t="str">
        <f aca="false">IF(U577="","Unknown",U577)</f>
        <v>Online Banking</v>
      </c>
      <c r="X577" s="4" t="n">
        <f aca="false">Clean!Q577</f>
        <v>14000</v>
      </c>
      <c r="Y577" s="4" t="n">
        <f aca="false">Clean!R577</f>
        <v>2589.88</v>
      </c>
      <c r="Z577" s="4" t="n">
        <f aca="false">IF(X577="",IF(Y577="",0,""),X577)</f>
        <v>14000</v>
      </c>
      <c r="AA577" s="4" t="n">
        <f aca="false">IF(Y577="",IF(X577="",0,IF(X577=0,0,ROUND(X577*Strategies!$B$12,2))),Y577)</f>
        <v>2589.88</v>
      </c>
      <c r="AB577" s="2" t="str">
        <f aca="false">IF(AND(X577="",Y577=""),"no card (structural)",IF(X577="","limit missing – verify",IF(Y577="","spend imputed by ratio","complete")))</f>
        <v>complete</v>
      </c>
      <c r="AC577" s="4" t="n">
        <f aca="false">Clean!S577</f>
        <v>0</v>
      </c>
      <c r="AD577" s="4" t="n">
        <f aca="false">Clean!T577</f>
        <v>0</v>
      </c>
      <c r="AE577" s="4" t="n">
        <f aca="false">IF(AC577="",IF(AD577="",0,""),AC577)</f>
        <v>0</v>
      </c>
      <c r="AF577" s="4" t="n">
        <f aca="false">IF(AD577="",IF(AC577="",0,IF(AC577=0,0,ROUND(AC577*Strategies!$B$13,0))),AD577)</f>
        <v>0</v>
      </c>
      <c r="AG577" s="3" t="n">
        <f aca="false">Clean!V577</f>
        <v>0</v>
      </c>
      <c r="AH577" s="3" t="n">
        <f aca="false">IF(AG577="",0,AG577)</f>
        <v>0</v>
      </c>
      <c r="AI577" s="3" t="n">
        <f aca="false">IF(AG577="",1,0)</f>
        <v>0</v>
      </c>
      <c r="AJ577" s="3" t="n">
        <f aca="false">Missing_Matrix!W577</f>
        <v>0</v>
      </c>
      <c r="AK577" s="2" t="str">
        <f aca="false">IF(AJ577=0,"keep","drop")</f>
        <v>keep</v>
      </c>
      <c r="AL577" s="2" t="str">
        <f aca="false">IF(Missing_Matrix!B577+Missing_Matrix!G577+Missing_Matrix!H577+Missing_Matrix!J577+Missing_Matrix!K577+Missing_Matrix!L577+Missing_Matrix!M577+Missing_Matrix!U577=0,"keep","drop")</f>
        <v>keep</v>
      </c>
    </row>
    <row r="578" customFormat="false" ht="15" hidden="false" customHeight="false" outlineLevel="0" collapsed="false">
      <c r="A578" s="2" t="str">
        <f aca="false">Clean!A578</f>
        <v>CL00577</v>
      </c>
      <c r="B578" s="3" t="n">
        <f aca="false">Clean!B578</f>
        <v>50</v>
      </c>
      <c r="C578" s="3" t="n">
        <f aca="false">IF(B578="",Strategies!$B$5,B578)</f>
        <v>50</v>
      </c>
      <c r="D578" s="3" t="n">
        <f aca="false">IF(B578="",1,0)</f>
        <v>0</v>
      </c>
      <c r="E578" s="2" t="str">
        <f aca="false">Clean!E578</f>
        <v>Manual worker</v>
      </c>
      <c r="F578" s="2" t="str">
        <f aca="false">IF(E578="","Unknown",E578)</f>
        <v>Manual worker</v>
      </c>
      <c r="G578" s="4" t="n">
        <f aca="false">Clean!G578</f>
        <v>19000</v>
      </c>
      <c r="H578" s="4" t="n">
        <f aca="false">IF(G578="",Strategies!$B$7,G578)</f>
        <v>19000</v>
      </c>
      <c r="I578" s="4" t="n">
        <f aca="false">IF(G578="",Strategies!$B$8,G578)</f>
        <v>19000</v>
      </c>
      <c r="J578" s="4" t="n">
        <f aca="false">IF(G578="",IFERROR(VLOOKUP(E578,Strategies!$A$26:$G$35,7,FALSE()),Strategies!$B$8),G578)</f>
        <v>19000</v>
      </c>
      <c r="K578" s="3" t="n">
        <f aca="false">IF(G578="",1,0)</f>
        <v>0</v>
      </c>
      <c r="L578" s="3" t="n">
        <f aca="false">Clean!H578</f>
        <v>21</v>
      </c>
      <c r="M578" s="5" t="n">
        <f aca="false">Clean!I578</f>
        <v>38566</v>
      </c>
      <c r="N578" s="3" t="n">
        <f aca="false">IF(L578="",IF(M578="",Strategies!$B$6,DATEDIF(M578,DATE(2026,9,13),"y")),L578)</f>
        <v>21</v>
      </c>
      <c r="O578" s="2" t="str">
        <f aca="false">IF(L578&lt;&gt;"","observed",IF(M578&lt;&gt;"","derived from date","median (fallback)"))</f>
        <v>observed</v>
      </c>
      <c r="P578" s="4" t="n">
        <f aca="false">Clean!M578</f>
        <v>14478.9</v>
      </c>
      <c r="Q578" s="4" t="n">
        <f aca="false">IF(P578="",Strategies!$B$9,P578)</f>
        <v>14478.9</v>
      </c>
      <c r="R578" s="3" t="n">
        <f aca="false">IF(P578="",1,0)</f>
        <v>0</v>
      </c>
      <c r="S578" s="3" t="n">
        <f aca="false">Clean!U578</f>
        <v>674</v>
      </c>
      <c r="T578" s="3" t="n">
        <f aca="false">IF(S578="",Strategies!$B$10,S578)</f>
        <v>674</v>
      </c>
      <c r="U578" s="2" t="str">
        <f aca="false">Clean!J578</f>
        <v>Online Banking</v>
      </c>
      <c r="V578" s="2" t="str">
        <f aca="false">IF(U578="",Strategies!$B$11,U578)</f>
        <v>Online Banking</v>
      </c>
      <c r="W578" s="2" t="str">
        <f aca="false">IF(U578="","Unknown",U578)</f>
        <v>Online Banking</v>
      </c>
      <c r="X578" s="4" t="n">
        <f aca="false">Clean!Q578</f>
        <v>2500</v>
      </c>
      <c r="Y578" s="4" t="n">
        <f aca="false">Clean!R578</f>
        <v>562.37</v>
      </c>
      <c r="Z578" s="4" t="n">
        <f aca="false">IF(X578="",IF(Y578="",0,""),X578)</f>
        <v>2500</v>
      </c>
      <c r="AA578" s="4" t="n">
        <f aca="false">IF(Y578="",IF(X578="",0,IF(X578=0,0,ROUND(X578*Strategies!$B$12,2))),Y578)</f>
        <v>562.37</v>
      </c>
      <c r="AB578" s="2" t="str">
        <f aca="false">IF(AND(X578="",Y578=""),"no card (structural)",IF(X578="","limit missing – verify",IF(Y578="","spend imputed by ratio","complete")))</f>
        <v>complete</v>
      </c>
      <c r="AC578" s="4" t="n">
        <f aca="false">Clean!S578</f>
        <v>74000</v>
      </c>
      <c r="AD578" s="4" t="n">
        <f aca="false">Clean!T578</f>
        <v>341</v>
      </c>
      <c r="AE578" s="4" t="n">
        <f aca="false">IF(AC578="",IF(AD578="",0,""),AC578)</f>
        <v>74000</v>
      </c>
      <c r="AF578" s="4" t="n">
        <f aca="false">IF(AD578="",IF(AC578="",0,IF(AC578=0,0,ROUND(AC578*Strategies!$B$13,0))),AD578)</f>
        <v>341</v>
      </c>
      <c r="AG578" s="3" t="n">
        <f aca="false">Clean!V578</f>
        <v>0</v>
      </c>
      <c r="AH578" s="3" t="n">
        <f aca="false">IF(AG578="",0,AG578)</f>
        <v>0</v>
      </c>
      <c r="AI578" s="3" t="n">
        <f aca="false">IF(AG578="",1,0)</f>
        <v>0</v>
      </c>
      <c r="AJ578" s="3" t="n">
        <f aca="false">Missing_Matrix!W578</f>
        <v>0</v>
      </c>
      <c r="AK578" s="2" t="str">
        <f aca="false">IF(AJ578=0,"keep","drop")</f>
        <v>keep</v>
      </c>
      <c r="AL578" s="2" t="str">
        <f aca="false">IF(Missing_Matrix!B578+Missing_Matrix!G578+Missing_Matrix!H578+Missing_Matrix!J578+Missing_Matrix!K578+Missing_Matrix!L578+Missing_Matrix!M578+Missing_Matrix!U578=0,"keep","drop")</f>
        <v>keep</v>
      </c>
    </row>
    <row r="579" customFormat="false" ht="15" hidden="false" customHeight="false" outlineLevel="0" collapsed="false">
      <c r="A579" s="2" t="str">
        <f aca="false">Clean!A579</f>
        <v>CL00578</v>
      </c>
      <c r="B579" s="3" t="n">
        <f aca="false">Clean!B579</f>
        <v>32</v>
      </c>
      <c r="C579" s="3" t="n">
        <f aca="false">IF(B579="",Strategies!$B$5,B579)</f>
        <v>32</v>
      </c>
      <c r="D579" s="3" t="n">
        <f aca="false">IF(B579="",1,0)</f>
        <v>0</v>
      </c>
      <c r="E579" s="2" t="str">
        <f aca="false">Clean!E579</f>
        <v>Shopkeeper</v>
      </c>
      <c r="F579" s="2" t="str">
        <f aca="false">IF(E579="","Unknown",E579)</f>
        <v>Shopkeeper</v>
      </c>
      <c r="G579" s="4" t="n">
        <f aca="false">Clean!G579</f>
        <v>36400</v>
      </c>
      <c r="H579" s="4" t="n">
        <f aca="false">IF(G579="",Strategies!$B$7,G579)</f>
        <v>36400</v>
      </c>
      <c r="I579" s="4" t="n">
        <f aca="false">IF(G579="",Strategies!$B$8,G579)</f>
        <v>36400</v>
      </c>
      <c r="J579" s="4" t="n">
        <f aca="false">IF(G579="",IFERROR(VLOOKUP(E579,Strategies!$A$26:$G$35,7,FALSE()),Strategies!$B$8),G579)</f>
        <v>36400</v>
      </c>
      <c r="K579" s="3" t="n">
        <f aca="false">IF(G579="",1,0)</f>
        <v>0</v>
      </c>
      <c r="L579" s="3" t="n">
        <f aca="false">Clean!H579</f>
        <v>3</v>
      </c>
      <c r="M579" s="5" t="n">
        <f aca="false">Clean!I579</f>
        <v>44956</v>
      </c>
      <c r="N579" s="3" t="n">
        <f aca="false">IF(L579="",IF(M579="",Strategies!$B$6,DATEDIF(M579,DATE(2026,9,13),"y")),L579)</f>
        <v>3</v>
      </c>
      <c r="O579" s="2" t="str">
        <f aca="false">IF(L579&lt;&gt;"","observed",IF(M579&lt;&gt;"","derived from date","median (fallback)"))</f>
        <v>observed</v>
      </c>
      <c r="P579" s="4" t="n">
        <f aca="false">Clean!M579</f>
        <v>5130.49</v>
      </c>
      <c r="Q579" s="4" t="n">
        <f aca="false">IF(P579="",Strategies!$B$9,P579)</f>
        <v>5130.49</v>
      </c>
      <c r="R579" s="3" t="n">
        <f aca="false">IF(P579="",1,0)</f>
        <v>0</v>
      </c>
      <c r="S579" s="3" t="n">
        <f aca="false">Clean!U579</f>
        <v>666</v>
      </c>
      <c r="T579" s="3" t="n">
        <f aca="false">IF(S579="",Strategies!$B$10,S579)</f>
        <v>666</v>
      </c>
      <c r="U579" s="2" t="str">
        <f aca="false">Clean!J579</f>
        <v>Branch</v>
      </c>
      <c r="V579" s="2" t="str">
        <f aca="false">IF(U579="",Strategies!$B$11,U579)</f>
        <v>Branch</v>
      </c>
      <c r="W579" s="2" t="str">
        <f aca="false">IF(U579="","Unknown",U579)</f>
        <v>Branch</v>
      </c>
      <c r="X579" s="4" t="n">
        <f aca="false">Clean!Q579</f>
        <v>0</v>
      </c>
      <c r="Y579" s="4" t="n">
        <f aca="false">Clean!R579</f>
        <v>0</v>
      </c>
      <c r="Z579" s="4" t="n">
        <f aca="false">IF(X579="",IF(Y579="",0,""),X579)</f>
        <v>0</v>
      </c>
      <c r="AA579" s="4" t="n">
        <f aca="false">IF(Y579="",IF(X579="",0,IF(X579=0,0,ROUND(X579*Strategies!$B$12,2))),Y579)</f>
        <v>0</v>
      </c>
      <c r="AB579" s="2" t="str">
        <f aca="false">IF(AND(X579="",Y579=""),"no card (structural)",IF(X579="","limit missing – verify",IF(Y579="","spend imputed by ratio","complete")))</f>
        <v>complete</v>
      </c>
      <c r="AC579" s="4" t="n">
        <f aca="false">Clean!S579</f>
        <v>121000</v>
      </c>
      <c r="AD579" s="4" t="n">
        <f aca="false">Clean!T579</f>
        <v>660</v>
      </c>
      <c r="AE579" s="4" t="n">
        <f aca="false">IF(AC579="",IF(AD579="",0,""),AC579)</f>
        <v>121000</v>
      </c>
      <c r="AF579" s="4" t="n">
        <f aca="false">IF(AD579="",IF(AC579="",0,IF(AC579=0,0,ROUND(AC579*Strategies!$B$13,0))),AD579)</f>
        <v>660</v>
      </c>
      <c r="AG579" s="3" t="n">
        <f aca="false">Clean!V579</f>
        <v>0</v>
      </c>
      <c r="AH579" s="3" t="n">
        <f aca="false">IF(AG579="",0,AG579)</f>
        <v>0</v>
      </c>
      <c r="AI579" s="3" t="n">
        <f aca="false">IF(AG579="",1,0)</f>
        <v>0</v>
      </c>
      <c r="AJ579" s="3" t="n">
        <f aca="false">Missing_Matrix!W579</f>
        <v>1</v>
      </c>
      <c r="AK579" s="2" t="str">
        <f aca="false">IF(AJ579=0,"keep","drop")</f>
        <v>drop</v>
      </c>
      <c r="AL579" s="2" t="str">
        <f aca="false">IF(Missing_Matrix!B579+Missing_Matrix!G579+Missing_Matrix!H579+Missing_Matrix!J579+Missing_Matrix!K579+Missing_Matrix!L579+Missing_Matrix!M579+Missing_Matrix!U579=0,"keep","drop")</f>
        <v>keep</v>
      </c>
    </row>
    <row r="580" customFormat="false" ht="15" hidden="false" customHeight="false" outlineLevel="0" collapsed="false">
      <c r="A580" s="2" t="str">
        <f aca="false">Clean!A580</f>
        <v>CL00579</v>
      </c>
      <c r="B580" s="3" t="n">
        <f aca="false">Clean!B580</f>
        <v>46</v>
      </c>
      <c r="C580" s="3" t="n">
        <f aca="false">IF(B580="",Strategies!$B$5,B580)</f>
        <v>46</v>
      </c>
      <c r="D580" s="3" t="n">
        <f aca="false">IF(B580="",1,0)</f>
        <v>0</v>
      </c>
      <c r="E580" s="2" t="str">
        <f aca="false">Clean!E580</f>
        <v>Manual worker</v>
      </c>
      <c r="F580" s="2" t="str">
        <f aca="false">IF(E580="","Unknown",E580)</f>
        <v>Manual worker</v>
      </c>
      <c r="G580" s="4" t="n">
        <f aca="false">Clean!G580</f>
        <v>26900</v>
      </c>
      <c r="H580" s="4" t="n">
        <f aca="false">IF(G580="",Strategies!$B$7,G580)</f>
        <v>26900</v>
      </c>
      <c r="I580" s="4" t="n">
        <f aca="false">IF(G580="",Strategies!$B$8,G580)</f>
        <v>26900</v>
      </c>
      <c r="J580" s="4" t="n">
        <f aca="false">IF(G580="",IFERROR(VLOOKUP(E580,Strategies!$A$26:$G$35,7,FALSE()),Strategies!$B$8),G580)</f>
        <v>26900</v>
      </c>
      <c r="K580" s="3" t="n">
        <f aca="false">IF(G580="",1,0)</f>
        <v>0</v>
      </c>
      <c r="L580" s="3" t="n">
        <f aca="false">Clean!H580</f>
        <v>11</v>
      </c>
      <c r="M580" s="5" t="n">
        <f aca="false">Clean!I580</f>
        <v>41999</v>
      </c>
      <c r="N580" s="3" t="n">
        <f aca="false">IF(L580="",IF(M580="",Strategies!$B$6,DATEDIF(M580,DATE(2026,9,13),"y")),L580)</f>
        <v>11</v>
      </c>
      <c r="O580" s="2" t="str">
        <f aca="false">IF(L580&lt;&gt;"","observed",IF(M580&lt;&gt;"","derived from date","median (fallback)"))</f>
        <v>observed</v>
      </c>
      <c r="P580" s="4" t="n">
        <f aca="false">Clean!M580</f>
        <v>30607.02</v>
      </c>
      <c r="Q580" s="4" t="n">
        <f aca="false">IF(P580="",Strategies!$B$9,P580)</f>
        <v>30607.02</v>
      </c>
      <c r="R580" s="3" t="n">
        <f aca="false">IF(P580="",1,0)</f>
        <v>0</v>
      </c>
      <c r="S580" s="3" t="n">
        <f aca="false">Clean!U580</f>
        <v>637</v>
      </c>
      <c r="T580" s="3" t="n">
        <f aca="false">IF(S580="",Strategies!$B$10,S580)</f>
        <v>637</v>
      </c>
      <c r="U580" s="2" t="str">
        <f aca="false">Clean!J580</f>
        <v>Online Banking</v>
      </c>
      <c r="V580" s="2" t="str">
        <f aca="false">IF(U580="",Strategies!$B$11,U580)</f>
        <v>Online Banking</v>
      </c>
      <c r="W580" s="2" t="str">
        <f aca="false">IF(U580="","Unknown",U580)</f>
        <v>Online Banking</v>
      </c>
      <c r="X580" s="4" t="n">
        <f aca="false">Clean!Q580</f>
        <v>4500</v>
      </c>
      <c r="Y580" s="4" t="n">
        <f aca="false">Clean!R580</f>
        <v>2316.96</v>
      </c>
      <c r="Z580" s="4" t="n">
        <f aca="false">IF(X580="",IF(Y580="",0,""),X580)</f>
        <v>4500</v>
      </c>
      <c r="AA580" s="4" t="n">
        <f aca="false">IF(Y580="",IF(X580="",0,IF(X580=0,0,ROUND(X580*Strategies!$B$12,2))),Y580)</f>
        <v>2316.96</v>
      </c>
      <c r="AB580" s="2" t="str">
        <f aca="false">IF(AND(X580="",Y580=""),"no card (structural)",IF(X580="","limit missing – verify",IF(Y580="","spend imputed by ratio","complete")))</f>
        <v>complete</v>
      </c>
      <c r="AC580" s="4" t="n">
        <f aca="false">Clean!S580</f>
        <v>0</v>
      </c>
      <c r="AD580" s="4" t="n">
        <f aca="false">Clean!T580</f>
        <v>0</v>
      </c>
      <c r="AE580" s="4" t="n">
        <f aca="false">IF(AC580="",IF(AD580="",0,""),AC580)</f>
        <v>0</v>
      </c>
      <c r="AF580" s="4" t="n">
        <f aca="false">IF(AD580="",IF(AC580="",0,IF(AC580=0,0,ROUND(AC580*Strategies!$B$13,0))),AD580)</f>
        <v>0</v>
      </c>
      <c r="AG580" s="3" t="n">
        <f aca="false">Clean!V580</f>
        <v>0</v>
      </c>
      <c r="AH580" s="3" t="n">
        <f aca="false">IF(AG580="",0,AG580)</f>
        <v>0</v>
      </c>
      <c r="AI580" s="3" t="n">
        <f aca="false">IF(AG580="",1,0)</f>
        <v>0</v>
      </c>
      <c r="AJ580" s="3" t="n">
        <f aca="false">Missing_Matrix!W580</f>
        <v>0</v>
      </c>
      <c r="AK580" s="2" t="str">
        <f aca="false">IF(AJ580=0,"keep","drop")</f>
        <v>keep</v>
      </c>
      <c r="AL580" s="2" t="str">
        <f aca="false">IF(Missing_Matrix!B580+Missing_Matrix!G580+Missing_Matrix!H580+Missing_Matrix!J580+Missing_Matrix!K580+Missing_Matrix!L580+Missing_Matrix!M580+Missing_Matrix!U580=0,"keep","drop")</f>
        <v>keep</v>
      </c>
    </row>
    <row r="581" customFormat="false" ht="15" hidden="false" customHeight="false" outlineLevel="0" collapsed="false">
      <c r="A581" s="2" t="str">
        <f aca="false">Clean!A581</f>
        <v>CL00580</v>
      </c>
      <c r="B581" s="3" t="n">
        <f aca="false">Clean!B581</f>
        <v>43</v>
      </c>
      <c r="C581" s="3" t="n">
        <f aca="false">IF(B581="",Strategies!$B$5,B581)</f>
        <v>43</v>
      </c>
      <c r="D581" s="3" t="n">
        <f aca="false">IF(B581="",1,0)</f>
        <v>0</v>
      </c>
      <c r="E581" s="2" t="str">
        <f aca="false">Clean!E581</f>
        <v>Employee</v>
      </c>
      <c r="F581" s="2" t="str">
        <f aca="false">IF(E581="","Unknown",E581)</f>
        <v>Employee</v>
      </c>
      <c r="G581" s="4" t="n">
        <f aca="false">Clean!G581</f>
        <v>50200</v>
      </c>
      <c r="H581" s="4" t="n">
        <f aca="false">IF(G581="",Strategies!$B$7,G581)</f>
        <v>50200</v>
      </c>
      <c r="I581" s="4" t="n">
        <f aca="false">IF(G581="",Strategies!$B$8,G581)</f>
        <v>50200</v>
      </c>
      <c r="J581" s="4" t="n">
        <f aca="false">IF(G581="",IFERROR(VLOOKUP(E581,Strategies!$A$26:$G$35,7,FALSE()),Strategies!$B$8),G581)</f>
        <v>50200</v>
      </c>
      <c r="K581" s="3" t="n">
        <f aca="false">IF(G581="",1,0)</f>
        <v>0</v>
      </c>
      <c r="L581" s="3" t="n">
        <f aca="false">Clean!H581</f>
        <v>6</v>
      </c>
      <c r="M581" s="5" t="n">
        <f aca="false">Clean!I581</f>
        <v>43783</v>
      </c>
      <c r="N581" s="3" t="n">
        <f aca="false">IF(L581="",IF(M581="",Strategies!$B$6,DATEDIF(M581,DATE(2026,9,13),"y")),L581)</f>
        <v>6</v>
      </c>
      <c r="O581" s="2" t="str">
        <f aca="false">IF(L581&lt;&gt;"","observed",IF(M581&lt;&gt;"","derived from date","median (fallback)"))</f>
        <v>observed</v>
      </c>
      <c r="P581" s="4" t="n">
        <f aca="false">Clean!M581</f>
        <v>0</v>
      </c>
      <c r="Q581" s="4" t="n">
        <f aca="false">IF(P581="",Strategies!$B$9,P581)</f>
        <v>0</v>
      </c>
      <c r="R581" s="3" t="n">
        <f aca="false">IF(P581="",1,0)</f>
        <v>0</v>
      </c>
      <c r="S581" s="3" t="n">
        <f aca="false">Clean!U581</f>
        <v>630</v>
      </c>
      <c r="T581" s="3" t="n">
        <f aca="false">IF(S581="",Strategies!$B$10,S581)</f>
        <v>630</v>
      </c>
      <c r="U581" s="2" t="str">
        <f aca="false">Clean!J581</f>
        <v>Online Banking</v>
      </c>
      <c r="V581" s="2" t="str">
        <f aca="false">IF(U581="",Strategies!$B$11,U581)</f>
        <v>Online Banking</v>
      </c>
      <c r="W581" s="2" t="str">
        <f aca="false">IF(U581="","Unknown",U581)</f>
        <v>Online Banking</v>
      </c>
      <c r="X581" s="4" t="str">
        <f aca="false">Clean!Q581</f>
        <v/>
      </c>
      <c r="Y581" s="4" t="str">
        <f aca="false">Clean!R581</f>
        <v/>
      </c>
      <c r="Z581" s="4" t="n">
        <f aca="false">IF(X581="",IF(Y581="",0,""),X581)</f>
        <v>0</v>
      </c>
      <c r="AA581" s="4" t="n">
        <f aca="false">IF(Y581="",IF(X581="",0,IF(X581=0,0,ROUND(X581*Strategies!$B$12,2))),Y581)</f>
        <v>0</v>
      </c>
      <c r="AB581" s="2" t="str">
        <f aca="false">IF(AND(X581="",Y581=""),"no card (structural)",IF(X581="","limit missing – verify",IF(Y581="","spend imputed by ratio","complete")))</f>
        <v>no card (structural)</v>
      </c>
      <c r="AC581" s="4" t="n">
        <f aca="false">Clean!S581</f>
        <v>181000</v>
      </c>
      <c r="AD581" s="4" t="n">
        <f aca="false">Clean!T581</f>
        <v>1204</v>
      </c>
      <c r="AE581" s="4" t="n">
        <f aca="false">IF(AC581="",IF(AD581="",0,""),AC581)</f>
        <v>181000</v>
      </c>
      <c r="AF581" s="4" t="n">
        <f aca="false">IF(AD581="",IF(AC581="",0,IF(AC581=0,0,ROUND(AC581*Strategies!$B$13,0))),AD581)</f>
        <v>1204</v>
      </c>
      <c r="AG581" s="3" t="str">
        <f aca="false">Clean!V581</f>
        <v/>
      </c>
      <c r="AH581" s="3" t="n">
        <f aca="false">IF(AG581="",0,AG581)</f>
        <v>0</v>
      </c>
      <c r="AI581" s="3" t="n">
        <f aca="false">IF(AG581="",1,0)</f>
        <v>1</v>
      </c>
      <c r="AJ581" s="3" t="n">
        <f aca="false">Missing_Matrix!W581</f>
        <v>3</v>
      </c>
      <c r="AK581" s="2" t="str">
        <f aca="false">IF(AJ581=0,"keep","drop")</f>
        <v>drop</v>
      </c>
      <c r="AL581" s="2" t="str">
        <f aca="false">IF(Missing_Matrix!B581+Missing_Matrix!G581+Missing_Matrix!H581+Missing_Matrix!J581+Missing_Matrix!K581+Missing_Matrix!L581+Missing_Matrix!M581+Missing_Matrix!U581=0,"keep","drop")</f>
        <v>keep</v>
      </c>
    </row>
    <row r="582" customFormat="false" ht="15" hidden="false" customHeight="false" outlineLevel="0" collapsed="false">
      <c r="A582" s="2" t="str">
        <f aca="false">Clean!A582</f>
        <v>CL00581</v>
      </c>
      <c r="B582" s="3" t="n">
        <f aca="false">Clean!B582</f>
        <v>38</v>
      </c>
      <c r="C582" s="3" t="n">
        <f aca="false">IF(B582="",Strategies!$B$5,B582)</f>
        <v>38</v>
      </c>
      <c r="D582" s="3" t="n">
        <f aca="false">IF(B582="",1,0)</f>
        <v>0</v>
      </c>
      <c r="E582" s="2" t="str">
        <f aca="false">Clean!E582</f>
        <v>Manual worker</v>
      </c>
      <c r="F582" s="2" t="str">
        <f aca="false">IF(E582="","Unknown",E582)</f>
        <v>Manual worker</v>
      </c>
      <c r="G582" s="4" t="n">
        <f aca="false">Clean!G582</f>
        <v>19800</v>
      </c>
      <c r="H582" s="4" t="n">
        <f aca="false">IF(G582="",Strategies!$B$7,G582)</f>
        <v>19800</v>
      </c>
      <c r="I582" s="4" t="n">
        <f aca="false">IF(G582="",Strategies!$B$8,G582)</f>
        <v>19800</v>
      </c>
      <c r="J582" s="4" t="n">
        <f aca="false">IF(G582="",IFERROR(VLOOKUP(E582,Strategies!$A$26:$G$35,7,FALSE()),Strategies!$B$8),G582)</f>
        <v>19800</v>
      </c>
      <c r="K582" s="3" t="n">
        <f aca="false">IF(G582="",1,0)</f>
        <v>0</v>
      </c>
      <c r="L582" s="3" t="n">
        <f aca="false">Clean!H582</f>
        <v>4</v>
      </c>
      <c r="M582" s="5" t="n">
        <f aca="false">Clean!I582</f>
        <v>44489</v>
      </c>
      <c r="N582" s="3" t="n">
        <f aca="false">IF(L582="",IF(M582="",Strategies!$B$6,DATEDIF(M582,DATE(2026,9,13),"y")),L582)</f>
        <v>4</v>
      </c>
      <c r="O582" s="2" t="str">
        <f aca="false">IF(L582&lt;&gt;"","observed",IF(M582&lt;&gt;"","derived from date","median (fallback)"))</f>
        <v>observed</v>
      </c>
      <c r="P582" s="4" t="n">
        <f aca="false">Clean!M582</f>
        <v>5308.45</v>
      </c>
      <c r="Q582" s="4" t="n">
        <f aca="false">IF(P582="",Strategies!$B$9,P582)</f>
        <v>5308.45</v>
      </c>
      <c r="R582" s="3" t="n">
        <f aca="false">IF(P582="",1,0)</f>
        <v>0</v>
      </c>
      <c r="S582" s="3" t="n">
        <f aca="false">Clean!U582</f>
        <v>626</v>
      </c>
      <c r="T582" s="3" t="n">
        <f aca="false">IF(S582="",Strategies!$B$10,S582)</f>
        <v>626</v>
      </c>
      <c r="U582" s="2" t="str">
        <f aca="false">Clean!J582</f>
        <v/>
      </c>
      <c r="V582" s="2" t="str">
        <f aca="false">IF(U582="",Strategies!$B$11,U582)</f>
        <v>App</v>
      </c>
      <c r="W582" s="2" t="str">
        <f aca="false">IF(U582="","Unknown",U582)</f>
        <v>Unknown</v>
      </c>
      <c r="X582" s="4" t="n">
        <f aca="false">Clean!Q582</f>
        <v>4000</v>
      </c>
      <c r="Y582" s="4" t="n">
        <f aca="false">Clean!R582</f>
        <v>1047.59</v>
      </c>
      <c r="Z582" s="4" t="n">
        <f aca="false">IF(X582="",IF(Y582="",0,""),X582)</f>
        <v>4000</v>
      </c>
      <c r="AA582" s="4" t="n">
        <f aca="false">IF(Y582="",IF(X582="",0,IF(X582=0,0,ROUND(X582*Strategies!$B$12,2))),Y582)</f>
        <v>1047.59</v>
      </c>
      <c r="AB582" s="2" t="str">
        <f aca="false">IF(AND(X582="",Y582=""),"no card (structural)",IF(X582="","limit missing – verify",IF(Y582="","spend imputed by ratio","complete")))</f>
        <v>complete</v>
      </c>
      <c r="AC582" s="4" t="n">
        <f aca="false">Clean!S582</f>
        <v>62000</v>
      </c>
      <c r="AD582" s="4" t="n">
        <f aca="false">Clean!T582</f>
        <v>307</v>
      </c>
      <c r="AE582" s="4" t="n">
        <f aca="false">IF(AC582="",IF(AD582="",0,""),AC582)</f>
        <v>62000</v>
      </c>
      <c r="AF582" s="4" t="n">
        <f aca="false">IF(AD582="",IF(AC582="",0,IF(AC582=0,0,ROUND(AC582*Strategies!$B$13,0))),AD582)</f>
        <v>307</v>
      </c>
      <c r="AG582" s="3" t="n">
        <f aca="false">Clean!V582</f>
        <v>1</v>
      </c>
      <c r="AH582" s="3" t="n">
        <f aca="false">IF(AG582="",0,AG582)</f>
        <v>1</v>
      </c>
      <c r="AI582" s="3" t="n">
        <f aca="false">IF(AG582="",1,0)</f>
        <v>0</v>
      </c>
      <c r="AJ582" s="3" t="n">
        <f aca="false">Missing_Matrix!W582</f>
        <v>1</v>
      </c>
      <c r="AK582" s="2" t="str">
        <f aca="false">IF(AJ582=0,"keep","drop")</f>
        <v>drop</v>
      </c>
      <c r="AL582" s="2" t="str">
        <f aca="false">IF(Missing_Matrix!B582+Missing_Matrix!G582+Missing_Matrix!H582+Missing_Matrix!J582+Missing_Matrix!K582+Missing_Matrix!L582+Missing_Matrix!M582+Missing_Matrix!U582=0,"keep","drop")</f>
        <v>drop</v>
      </c>
    </row>
    <row r="583" customFormat="false" ht="15" hidden="false" customHeight="false" outlineLevel="0" collapsed="false">
      <c r="A583" s="2" t="str">
        <f aca="false">Clean!A583</f>
        <v>CL00582</v>
      </c>
      <c r="B583" s="3" t="n">
        <f aca="false">Clean!B583</f>
        <v>74</v>
      </c>
      <c r="C583" s="3" t="n">
        <f aca="false">IF(B583="",Strategies!$B$5,B583)</f>
        <v>74</v>
      </c>
      <c r="D583" s="3" t="n">
        <f aca="false">IF(B583="",1,0)</f>
        <v>0</v>
      </c>
      <c r="E583" s="2" t="str">
        <f aca="false">Clean!E583</f>
        <v>Self-employed</v>
      </c>
      <c r="F583" s="2" t="str">
        <f aca="false">IF(E583="","Unknown",E583)</f>
        <v>Self-employed</v>
      </c>
      <c r="G583" s="4" t="str">
        <f aca="false">Clean!G583</f>
        <v/>
      </c>
      <c r="H583" s="4" t="n">
        <f aca="false">IF(G583="",Strategies!$B$7,G583)</f>
        <v>34752</v>
      </c>
      <c r="I583" s="4" t="n">
        <f aca="false">IF(G583="",Strategies!$B$8,G583)</f>
        <v>29500</v>
      </c>
      <c r="J583" s="4" t="n">
        <f aca="false">IF(G583="",IFERROR(VLOOKUP(E583,Strategies!$A$26:$G$35,7,FALSE()),Strategies!$B$8),G583)</f>
        <v>50600</v>
      </c>
      <c r="K583" s="3" t="n">
        <f aca="false">IF(G583="",1,0)</f>
        <v>1</v>
      </c>
      <c r="L583" s="3" t="n">
        <f aca="false">Clean!H583</f>
        <v>13</v>
      </c>
      <c r="M583" s="5" t="n">
        <f aca="false">Clean!I583</f>
        <v>41346</v>
      </c>
      <c r="N583" s="3" t="n">
        <f aca="false">IF(L583="",IF(M583="",Strategies!$B$6,DATEDIF(M583,DATE(2026,9,13),"y")),L583)</f>
        <v>13</v>
      </c>
      <c r="O583" s="2" t="str">
        <f aca="false">IF(L583&lt;&gt;"","observed",IF(M583&lt;&gt;"","derived from date","median (fallback)"))</f>
        <v>observed</v>
      </c>
      <c r="P583" s="4" t="str">
        <f aca="false">Clean!M583</f>
        <v/>
      </c>
      <c r="Q583" s="4" t="n">
        <f aca="false">IF(P583="",Strategies!$B$9,P583)</f>
        <v>10652.68</v>
      </c>
      <c r="R583" s="3" t="n">
        <f aca="false">IF(P583="",1,0)</f>
        <v>1</v>
      </c>
      <c r="S583" s="3" t="n">
        <f aca="false">Clean!U583</f>
        <v>616</v>
      </c>
      <c r="T583" s="3" t="n">
        <f aca="false">IF(S583="",Strategies!$B$10,S583)</f>
        <v>616</v>
      </c>
      <c r="U583" s="2" t="str">
        <f aca="false">Clean!J583</f>
        <v>Branch</v>
      </c>
      <c r="V583" s="2" t="str">
        <f aca="false">IF(U583="",Strategies!$B$11,U583)</f>
        <v>Branch</v>
      </c>
      <c r="W583" s="2" t="str">
        <f aca="false">IF(U583="","Unknown",U583)</f>
        <v>Branch</v>
      </c>
      <c r="X583" s="4" t="n">
        <f aca="false">Clean!Q583</f>
        <v>10000</v>
      </c>
      <c r="Y583" s="4" t="n">
        <f aca="false">Clean!R583</f>
        <v>1595.52</v>
      </c>
      <c r="Z583" s="4" t="n">
        <f aca="false">IF(X583="",IF(Y583="",0,""),X583)</f>
        <v>10000</v>
      </c>
      <c r="AA583" s="4" t="n">
        <f aca="false">IF(Y583="",IF(X583="",0,IF(X583=0,0,ROUND(X583*Strategies!$B$12,2))),Y583)</f>
        <v>1595.52</v>
      </c>
      <c r="AB583" s="2" t="str">
        <f aca="false">IF(AND(X583="",Y583=""),"no card (structural)",IF(X583="","limit missing – verify",IF(Y583="","spend imputed by ratio","complete")))</f>
        <v>complete</v>
      </c>
      <c r="AC583" s="4" t="n">
        <f aca="false">Clean!S583</f>
        <v>0</v>
      </c>
      <c r="AD583" s="4" t="n">
        <f aca="false">Clean!T583</f>
        <v>0</v>
      </c>
      <c r="AE583" s="4" t="n">
        <f aca="false">IF(AC583="",IF(AD583="",0,""),AC583)</f>
        <v>0</v>
      </c>
      <c r="AF583" s="4" t="n">
        <f aca="false">IF(AD583="",IF(AC583="",0,IF(AC583=0,0,ROUND(AC583*Strategies!$B$13,0))),AD583)</f>
        <v>0</v>
      </c>
      <c r="AG583" s="3" t="n">
        <f aca="false">Clean!V583</f>
        <v>0</v>
      </c>
      <c r="AH583" s="3" t="n">
        <f aca="false">IF(AG583="",0,AG583)</f>
        <v>0</v>
      </c>
      <c r="AI583" s="3" t="n">
        <f aca="false">IF(AG583="",1,0)</f>
        <v>0</v>
      </c>
      <c r="AJ583" s="3" t="n">
        <f aca="false">Missing_Matrix!W583</f>
        <v>2</v>
      </c>
      <c r="AK583" s="2" t="str">
        <f aca="false">IF(AJ583=0,"keep","drop")</f>
        <v>drop</v>
      </c>
      <c r="AL583" s="2" t="str">
        <f aca="false">IF(Missing_Matrix!B583+Missing_Matrix!G583+Missing_Matrix!H583+Missing_Matrix!J583+Missing_Matrix!K583+Missing_Matrix!L583+Missing_Matrix!M583+Missing_Matrix!U583=0,"keep","drop")</f>
        <v>drop</v>
      </c>
    </row>
    <row r="584" customFormat="false" ht="15" hidden="false" customHeight="false" outlineLevel="0" collapsed="false">
      <c r="A584" s="2" t="str">
        <f aca="false">Clean!A584</f>
        <v>CL00583</v>
      </c>
      <c r="B584" s="3" t="n">
        <f aca="false">Clean!B584</f>
        <v>35</v>
      </c>
      <c r="C584" s="3" t="n">
        <f aca="false">IF(B584="",Strategies!$B$5,B584)</f>
        <v>35</v>
      </c>
      <c r="D584" s="3" t="n">
        <f aca="false">IF(B584="",1,0)</f>
        <v>0</v>
      </c>
      <c r="E584" s="2" t="str">
        <f aca="false">Clean!E584</f>
        <v>Employee</v>
      </c>
      <c r="F584" s="2" t="str">
        <f aca="false">IF(E584="","Unknown",E584)</f>
        <v>Employee</v>
      </c>
      <c r="G584" s="4" t="n">
        <f aca="false">Clean!G584</f>
        <v>42900</v>
      </c>
      <c r="H584" s="4" t="n">
        <f aca="false">IF(G584="",Strategies!$B$7,G584)</f>
        <v>42900</v>
      </c>
      <c r="I584" s="4" t="n">
        <f aca="false">IF(G584="",Strategies!$B$8,G584)</f>
        <v>42900</v>
      </c>
      <c r="J584" s="4" t="n">
        <f aca="false">IF(G584="",IFERROR(VLOOKUP(E584,Strategies!$A$26:$G$35,7,FALSE()),Strategies!$B$8),G584)</f>
        <v>42900</v>
      </c>
      <c r="K584" s="3" t="n">
        <f aca="false">IF(G584="",1,0)</f>
        <v>0</v>
      </c>
      <c r="L584" s="3" t="n">
        <f aca="false">Clean!H584</f>
        <v>7</v>
      </c>
      <c r="M584" s="5" t="n">
        <f aca="false">Clean!I584</f>
        <v>43447</v>
      </c>
      <c r="N584" s="3" t="n">
        <f aca="false">IF(L584="",IF(M584="",Strategies!$B$6,DATEDIF(M584,DATE(2026,9,13),"y")),L584)</f>
        <v>7</v>
      </c>
      <c r="O584" s="2" t="str">
        <f aca="false">IF(L584&lt;&gt;"","observed",IF(M584&lt;&gt;"","derived from date","median (fallback)"))</f>
        <v>observed</v>
      </c>
      <c r="P584" s="4" t="n">
        <f aca="false">Clean!M584</f>
        <v>30159.06</v>
      </c>
      <c r="Q584" s="4" t="n">
        <f aca="false">IF(P584="",Strategies!$B$9,P584)</f>
        <v>30159.06</v>
      </c>
      <c r="R584" s="3" t="n">
        <f aca="false">IF(P584="",1,0)</f>
        <v>0</v>
      </c>
      <c r="S584" s="3" t="n">
        <f aca="false">Clean!U584</f>
        <v>791</v>
      </c>
      <c r="T584" s="3" t="n">
        <f aca="false">IF(S584="",Strategies!$B$10,S584)</f>
        <v>791</v>
      </c>
      <c r="U584" s="2" t="str">
        <f aca="false">Clean!J584</f>
        <v>Online Banking</v>
      </c>
      <c r="V584" s="2" t="str">
        <f aca="false">IF(U584="",Strategies!$B$11,U584)</f>
        <v>Online Banking</v>
      </c>
      <c r="W584" s="2" t="str">
        <f aca="false">IF(U584="","Unknown",U584)</f>
        <v>Online Banking</v>
      </c>
      <c r="X584" s="4" t="n">
        <f aca="false">Clean!Q584</f>
        <v>5000</v>
      </c>
      <c r="Y584" s="4" t="n">
        <f aca="false">Clean!R584</f>
        <v>1185.95</v>
      </c>
      <c r="Z584" s="4" t="n">
        <f aca="false">IF(X584="",IF(Y584="",0,""),X584)</f>
        <v>5000</v>
      </c>
      <c r="AA584" s="4" t="n">
        <f aca="false">IF(Y584="",IF(X584="",0,IF(X584=0,0,ROUND(X584*Strategies!$B$12,2))),Y584)</f>
        <v>1185.95</v>
      </c>
      <c r="AB584" s="2" t="str">
        <f aca="false">IF(AND(X584="",Y584=""),"no card (structural)",IF(X584="","limit missing – verify",IF(Y584="","spend imputed by ratio","complete")))</f>
        <v>complete</v>
      </c>
      <c r="AC584" s="4" t="n">
        <f aca="false">Clean!S584</f>
        <v>111000</v>
      </c>
      <c r="AD584" s="4" t="n">
        <f aca="false">Clean!T584</f>
        <v>677</v>
      </c>
      <c r="AE584" s="4" t="n">
        <f aca="false">IF(AC584="",IF(AD584="",0,""),AC584)</f>
        <v>111000</v>
      </c>
      <c r="AF584" s="4" t="n">
        <f aca="false">IF(AD584="",IF(AC584="",0,IF(AC584=0,0,ROUND(AC584*Strategies!$B$13,0))),AD584)</f>
        <v>677</v>
      </c>
      <c r="AG584" s="3" t="str">
        <f aca="false">Clean!V584</f>
        <v/>
      </c>
      <c r="AH584" s="3" t="n">
        <f aca="false">IF(AG584="",0,AG584)</f>
        <v>0</v>
      </c>
      <c r="AI584" s="3" t="n">
        <f aca="false">IF(AG584="",1,0)</f>
        <v>1</v>
      </c>
      <c r="AJ584" s="3" t="n">
        <f aca="false">Missing_Matrix!W584</f>
        <v>2</v>
      </c>
      <c r="AK584" s="2" t="str">
        <f aca="false">IF(AJ584=0,"keep","drop")</f>
        <v>drop</v>
      </c>
      <c r="AL584" s="2" t="str">
        <f aca="false">IF(Missing_Matrix!B584+Missing_Matrix!G584+Missing_Matrix!H584+Missing_Matrix!J584+Missing_Matrix!K584+Missing_Matrix!L584+Missing_Matrix!M584+Missing_Matrix!U584=0,"keep","drop")</f>
        <v>keep</v>
      </c>
    </row>
    <row r="585" customFormat="false" ht="15" hidden="false" customHeight="false" outlineLevel="0" collapsed="false">
      <c r="A585" s="2" t="str">
        <f aca="false">Clean!A585</f>
        <v>CL00584</v>
      </c>
      <c r="B585" s="3" t="n">
        <f aca="false">Clean!B585</f>
        <v>49</v>
      </c>
      <c r="C585" s="3" t="n">
        <f aca="false">IF(B585="",Strategies!$B$5,B585)</f>
        <v>49</v>
      </c>
      <c r="D585" s="3" t="n">
        <f aca="false">IF(B585="",1,0)</f>
        <v>0</v>
      </c>
      <c r="E585" s="2" t="str">
        <f aca="false">Clean!E585</f>
        <v>Self-employed</v>
      </c>
      <c r="F585" s="2" t="str">
        <f aca="false">IF(E585="","Unknown",E585)</f>
        <v>Self-employed</v>
      </c>
      <c r="G585" s="4" t="n">
        <f aca="false">Clean!G585</f>
        <v>44100</v>
      </c>
      <c r="H585" s="4" t="n">
        <f aca="false">IF(G585="",Strategies!$B$7,G585)</f>
        <v>44100</v>
      </c>
      <c r="I585" s="4" t="n">
        <f aca="false">IF(G585="",Strategies!$B$8,G585)</f>
        <v>44100</v>
      </c>
      <c r="J585" s="4" t="n">
        <f aca="false">IF(G585="",IFERROR(VLOOKUP(E585,Strategies!$A$26:$G$35,7,FALSE()),Strategies!$B$8),G585)</f>
        <v>44100</v>
      </c>
      <c r="K585" s="3" t="n">
        <f aca="false">IF(G585="",1,0)</f>
        <v>0</v>
      </c>
      <c r="L585" s="3" t="n">
        <f aca="false">Clean!H585</f>
        <v>21</v>
      </c>
      <c r="M585" s="5" t="n">
        <f aca="false">Clean!I585</f>
        <v>38359</v>
      </c>
      <c r="N585" s="3" t="n">
        <f aca="false">IF(L585="",IF(M585="",Strategies!$B$6,DATEDIF(M585,DATE(2026,9,13),"y")),L585)</f>
        <v>21</v>
      </c>
      <c r="O585" s="2" t="str">
        <f aca="false">IF(L585&lt;&gt;"","observed",IF(M585&lt;&gt;"","derived from date","median (fallback)"))</f>
        <v>observed</v>
      </c>
      <c r="P585" s="4" t="n">
        <f aca="false">Clean!M585</f>
        <v>0</v>
      </c>
      <c r="Q585" s="4" t="n">
        <f aca="false">IF(P585="",Strategies!$B$9,P585)</f>
        <v>0</v>
      </c>
      <c r="R585" s="3" t="n">
        <f aca="false">IF(P585="",1,0)</f>
        <v>0</v>
      </c>
      <c r="S585" s="3" t="n">
        <f aca="false">Clean!U585</f>
        <v>740</v>
      </c>
      <c r="T585" s="3" t="n">
        <f aca="false">IF(S585="",Strategies!$B$10,S585)</f>
        <v>740</v>
      </c>
      <c r="U585" s="2" t="str">
        <f aca="false">Clean!J585</f>
        <v>App</v>
      </c>
      <c r="V585" s="2" t="str">
        <f aca="false">IF(U585="",Strategies!$B$11,U585)</f>
        <v>App</v>
      </c>
      <c r="W585" s="2" t="str">
        <f aca="false">IF(U585="","Unknown",U585)</f>
        <v>App</v>
      </c>
      <c r="X585" s="4" t="n">
        <f aca="false">Clean!Q585</f>
        <v>10500</v>
      </c>
      <c r="Y585" s="4" t="n">
        <f aca="false">Clean!R585</f>
        <v>1215.61</v>
      </c>
      <c r="Z585" s="4" t="n">
        <f aca="false">IF(X585="",IF(Y585="",0,""),X585)</f>
        <v>10500</v>
      </c>
      <c r="AA585" s="4" t="n">
        <f aca="false">IF(Y585="",IF(X585="",0,IF(X585=0,0,ROUND(X585*Strategies!$B$12,2))),Y585)</f>
        <v>1215.61</v>
      </c>
      <c r="AB585" s="2" t="str">
        <f aca="false">IF(AND(X585="",Y585=""),"no card (structural)",IF(X585="","limit missing – verify",IF(Y585="","spend imputed by ratio","complete")))</f>
        <v>complete</v>
      </c>
      <c r="AC585" s="4" t="n">
        <f aca="false">Clean!S585</f>
        <v>102000</v>
      </c>
      <c r="AD585" s="4" t="n">
        <f aca="false">Clean!T585</f>
        <v>695</v>
      </c>
      <c r="AE585" s="4" t="n">
        <f aca="false">IF(AC585="",IF(AD585="",0,""),AC585)</f>
        <v>102000</v>
      </c>
      <c r="AF585" s="4" t="n">
        <f aca="false">IF(AD585="",IF(AC585="",0,IF(AC585=0,0,ROUND(AC585*Strategies!$B$13,0))),AD585)</f>
        <v>695</v>
      </c>
      <c r="AG585" s="3" t="n">
        <f aca="false">Clean!V585</f>
        <v>0</v>
      </c>
      <c r="AH585" s="3" t="n">
        <f aca="false">IF(AG585="",0,AG585)</f>
        <v>0</v>
      </c>
      <c r="AI585" s="3" t="n">
        <f aca="false">IF(AG585="",1,0)</f>
        <v>0</v>
      </c>
      <c r="AJ585" s="3" t="n">
        <f aca="false">Missing_Matrix!W585</f>
        <v>0</v>
      </c>
      <c r="AK585" s="2" t="str">
        <f aca="false">IF(AJ585=0,"keep","drop")</f>
        <v>keep</v>
      </c>
      <c r="AL585" s="2" t="str">
        <f aca="false">IF(Missing_Matrix!B585+Missing_Matrix!G585+Missing_Matrix!H585+Missing_Matrix!J585+Missing_Matrix!K585+Missing_Matrix!L585+Missing_Matrix!M585+Missing_Matrix!U585=0,"keep","drop")</f>
        <v>keep</v>
      </c>
    </row>
    <row r="586" customFormat="false" ht="15" hidden="false" customHeight="false" outlineLevel="0" collapsed="false">
      <c r="A586" s="2" t="str">
        <f aca="false">Clean!A586</f>
        <v>CL00585</v>
      </c>
      <c r="B586" s="3" t="n">
        <f aca="false">Clean!B586</f>
        <v>40</v>
      </c>
      <c r="C586" s="3" t="n">
        <f aca="false">IF(B586="",Strategies!$B$5,B586)</f>
        <v>40</v>
      </c>
      <c r="D586" s="3" t="n">
        <f aca="false">IF(B586="",1,0)</f>
        <v>0</v>
      </c>
      <c r="E586" s="2" t="str">
        <f aca="false">Clean!E586</f>
        <v>Employee</v>
      </c>
      <c r="F586" s="2" t="str">
        <f aca="false">IF(E586="","Unknown",E586)</f>
        <v>Employee</v>
      </c>
      <c r="G586" s="4" t="str">
        <f aca="false">Clean!G586</f>
        <v/>
      </c>
      <c r="H586" s="4" t="n">
        <f aca="false">IF(G586="",Strategies!$B$7,G586)</f>
        <v>34752</v>
      </c>
      <c r="I586" s="4" t="n">
        <f aca="false">IF(G586="",Strategies!$B$8,G586)</f>
        <v>29500</v>
      </c>
      <c r="J586" s="4" t="n">
        <f aca="false">IF(G586="",IFERROR(VLOOKUP(E586,Strategies!$A$26:$G$35,7,FALSE()),Strategies!$B$8),G586)</f>
        <v>31600</v>
      </c>
      <c r="K586" s="3" t="n">
        <f aca="false">IF(G586="",1,0)</f>
        <v>1</v>
      </c>
      <c r="L586" s="3" t="n">
        <f aca="false">Clean!H586</f>
        <v>15</v>
      </c>
      <c r="M586" s="5" t="n">
        <f aca="false">Clean!I586</f>
        <v>40767</v>
      </c>
      <c r="N586" s="3" t="n">
        <f aca="false">IF(L586="",IF(M586="",Strategies!$B$6,DATEDIF(M586,DATE(2026,9,13),"y")),L586)</f>
        <v>15</v>
      </c>
      <c r="O586" s="2" t="str">
        <f aca="false">IF(L586&lt;&gt;"","observed",IF(M586&lt;&gt;"","derived from date","median (fallback)"))</f>
        <v>observed</v>
      </c>
      <c r="P586" s="4" t="n">
        <f aca="false">Clean!M586</f>
        <v>0</v>
      </c>
      <c r="Q586" s="4" t="n">
        <f aca="false">IF(P586="",Strategies!$B$9,P586)</f>
        <v>0</v>
      </c>
      <c r="R586" s="3" t="n">
        <f aca="false">IF(P586="",1,0)</f>
        <v>0</v>
      </c>
      <c r="S586" s="3" t="n">
        <f aca="false">Clean!U586</f>
        <v>624</v>
      </c>
      <c r="T586" s="3" t="n">
        <f aca="false">IF(S586="",Strategies!$B$10,S586)</f>
        <v>624</v>
      </c>
      <c r="U586" s="2" t="str">
        <f aca="false">Clean!J586</f>
        <v>Online Banking</v>
      </c>
      <c r="V586" s="2" t="str">
        <f aca="false">IF(U586="",Strategies!$B$11,U586)</f>
        <v>Online Banking</v>
      </c>
      <c r="W586" s="2" t="str">
        <f aca="false">IF(U586="","Unknown",U586)</f>
        <v>Online Banking</v>
      </c>
      <c r="X586" s="4" t="n">
        <f aca="false">Clean!Q586</f>
        <v>12500</v>
      </c>
      <c r="Y586" s="4" t="n">
        <f aca="false">Clean!R586</f>
        <v>4121.99</v>
      </c>
      <c r="Z586" s="4" t="n">
        <f aca="false">IF(X586="",IF(Y586="",0,""),X586)</f>
        <v>12500</v>
      </c>
      <c r="AA586" s="4" t="n">
        <f aca="false">IF(Y586="",IF(X586="",0,IF(X586=0,0,ROUND(X586*Strategies!$B$12,2))),Y586)</f>
        <v>4121.99</v>
      </c>
      <c r="AB586" s="2" t="str">
        <f aca="false">IF(AND(X586="",Y586=""),"no card (structural)",IF(X586="","limit missing – verify",IF(Y586="","spend imputed by ratio","complete")))</f>
        <v>complete</v>
      </c>
      <c r="AC586" s="4" t="n">
        <f aca="false">Clean!S586</f>
        <v>0</v>
      </c>
      <c r="AD586" s="4" t="n">
        <f aca="false">Clean!T586</f>
        <v>0</v>
      </c>
      <c r="AE586" s="4" t="n">
        <f aca="false">IF(AC586="",IF(AD586="",0,""),AC586)</f>
        <v>0</v>
      </c>
      <c r="AF586" s="4" t="n">
        <f aca="false">IF(AD586="",IF(AC586="",0,IF(AC586=0,0,ROUND(AC586*Strategies!$B$13,0))),AD586)</f>
        <v>0</v>
      </c>
      <c r="AG586" s="3" t="n">
        <f aca="false">Clean!V586</f>
        <v>1</v>
      </c>
      <c r="AH586" s="3" t="n">
        <f aca="false">IF(AG586="",0,AG586)</f>
        <v>1</v>
      </c>
      <c r="AI586" s="3" t="n">
        <f aca="false">IF(AG586="",1,0)</f>
        <v>0</v>
      </c>
      <c r="AJ586" s="3" t="n">
        <f aca="false">Missing_Matrix!W586</f>
        <v>1</v>
      </c>
      <c r="AK586" s="2" t="str">
        <f aca="false">IF(AJ586=0,"keep","drop")</f>
        <v>drop</v>
      </c>
      <c r="AL586" s="2" t="str">
        <f aca="false">IF(Missing_Matrix!B586+Missing_Matrix!G586+Missing_Matrix!H586+Missing_Matrix!J586+Missing_Matrix!K586+Missing_Matrix!L586+Missing_Matrix!M586+Missing_Matrix!U586=0,"keep","drop")</f>
        <v>drop</v>
      </c>
    </row>
    <row r="587" customFormat="false" ht="15" hidden="false" customHeight="false" outlineLevel="0" collapsed="false">
      <c r="A587" s="2" t="str">
        <f aca="false">Clean!A587</f>
        <v>CL00586</v>
      </c>
      <c r="B587" s="3" t="n">
        <f aca="false">Clean!B587</f>
        <v>58</v>
      </c>
      <c r="C587" s="3" t="n">
        <f aca="false">IF(B587="",Strategies!$B$5,B587)</f>
        <v>58</v>
      </c>
      <c r="D587" s="3" t="n">
        <f aca="false">IF(B587="",1,0)</f>
        <v>0</v>
      </c>
      <c r="E587" s="2" t="str">
        <f aca="false">Clean!E587</f>
        <v>Manual worker</v>
      </c>
      <c r="F587" s="2" t="str">
        <f aca="false">IF(E587="","Unknown",E587)</f>
        <v>Manual worker</v>
      </c>
      <c r="G587" s="4" t="n">
        <f aca="false">Clean!G587</f>
        <v>23100</v>
      </c>
      <c r="H587" s="4" t="n">
        <f aca="false">IF(G587="",Strategies!$B$7,G587)</f>
        <v>23100</v>
      </c>
      <c r="I587" s="4" t="n">
        <f aca="false">IF(G587="",Strategies!$B$8,G587)</f>
        <v>23100</v>
      </c>
      <c r="J587" s="4" t="n">
        <f aca="false">IF(G587="",IFERROR(VLOOKUP(E587,Strategies!$A$26:$G$35,7,FALSE()),Strategies!$B$8),G587)</f>
        <v>23100</v>
      </c>
      <c r="K587" s="3" t="n">
        <f aca="false">IF(G587="",1,0)</f>
        <v>0</v>
      </c>
      <c r="L587" s="3" t="n">
        <f aca="false">Clean!H587</f>
        <v>15</v>
      </c>
      <c r="M587" s="5" t="n">
        <f aca="false">Clean!I587</f>
        <v>40514</v>
      </c>
      <c r="N587" s="3" t="n">
        <f aca="false">IF(L587="",IF(M587="",Strategies!$B$6,DATEDIF(M587,DATE(2026,9,13),"y")),L587)</f>
        <v>15</v>
      </c>
      <c r="O587" s="2" t="str">
        <f aca="false">IF(L587&lt;&gt;"","observed",IF(M587&lt;&gt;"","derived from date","median (fallback)"))</f>
        <v>observed</v>
      </c>
      <c r="P587" s="4" t="n">
        <f aca="false">Clean!M587</f>
        <v>0</v>
      </c>
      <c r="Q587" s="4" t="n">
        <f aca="false">IF(P587="",Strategies!$B$9,P587)</f>
        <v>0</v>
      </c>
      <c r="R587" s="3" t="n">
        <f aca="false">IF(P587="",1,0)</f>
        <v>0</v>
      </c>
      <c r="S587" s="3" t="n">
        <f aca="false">Clean!U587</f>
        <v>569</v>
      </c>
      <c r="T587" s="3" t="n">
        <f aca="false">IF(S587="",Strategies!$B$10,S587)</f>
        <v>569</v>
      </c>
      <c r="U587" s="2" t="str">
        <f aca="false">Clean!J587</f>
        <v>Branch</v>
      </c>
      <c r="V587" s="2" t="str">
        <f aca="false">IF(U587="",Strategies!$B$11,U587)</f>
        <v>Branch</v>
      </c>
      <c r="W587" s="2" t="str">
        <f aca="false">IF(U587="","Unknown",U587)</f>
        <v>Branch</v>
      </c>
      <c r="X587" s="4" t="n">
        <f aca="false">Clean!Q587</f>
        <v>2500</v>
      </c>
      <c r="Y587" s="4" t="n">
        <f aca="false">Clean!R587</f>
        <v>475.82</v>
      </c>
      <c r="Z587" s="4" t="n">
        <f aca="false">IF(X587="",IF(Y587="",0,""),X587)</f>
        <v>2500</v>
      </c>
      <c r="AA587" s="4" t="n">
        <f aca="false">IF(Y587="",IF(X587="",0,IF(X587=0,0,ROUND(X587*Strategies!$B$12,2))),Y587)</f>
        <v>475.82</v>
      </c>
      <c r="AB587" s="2" t="str">
        <f aca="false">IF(AND(X587="",Y587=""),"no card (structural)",IF(X587="","limit missing – verify",IF(Y587="","spend imputed by ratio","complete")))</f>
        <v>complete</v>
      </c>
      <c r="AC587" s="4" t="str">
        <f aca="false">Clean!S587</f>
        <v/>
      </c>
      <c r="AD587" s="4" t="str">
        <f aca="false">Clean!T587</f>
        <v/>
      </c>
      <c r="AE587" s="4" t="n">
        <f aca="false">IF(AC587="",IF(AD587="",0,""),AC587)</f>
        <v>0</v>
      </c>
      <c r="AF587" s="4" t="n">
        <f aca="false">IF(AD587="",IF(AC587="",0,IF(AC587=0,0,ROUND(AC587*Strategies!$B$13,0))),AD587)</f>
        <v>0</v>
      </c>
      <c r="AG587" s="3" t="n">
        <f aca="false">Clean!V587</f>
        <v>1</v>
      </c>
      <c r="AH587" s="3" t="n">
        <f aca="false">IF(AG587="",0,AG587)</f>
        <v>1</v>
      </c>
      <c r="AI587" s="3" t="n">
        <f aca="false">IF(AG587="",1,0)</f>
        <v>0</v>
      </c>
      <c r="AJ587" s="3" t="n">
        <f aca="false">Missing_Matrix!W587</f>
        <v>3</v>
      </c>
      <c r="AK587" s="2" t="str">
        <f aca="false">IF(AJ587=0,"keep","drop")</f>
        <v>drop</v>
      </c>
      <c r="AL587" s="2" t="str">
        <f aca="false">IF(Missing_Matrix!B587+Missing_Matrix!G587+Missing_Matrix!H587+Missing_Matrix!J587+Missing_Matrix!K587+Missing_Matrix!L587+Missing_Matrix!M587+Missing_Matrix!U587=0,"keep","drop")</f>
        <v>drop</v>
      </c>
    </row>
    <row r="588" customFormat="false" ht="15" hidden="false" customHeight="false" outlineLevel="0" collapsed="false">
      <c r="A588" s="2" t="str">
        <f aca="false">Clean!A588</f>
        <v>CL00587</v>
      </c>
      <c r="B588" s="3" t="n">
        <f aca="false">Clean!B588</f>
        <v>59</v>
      </c>
      <c r="C588" s="3" t="n">
        <f aca="false">IF(B588="",Strategies!$B$5,B588)</f>
        <v>59</v>
      </c>
      <c r="D588" s="3" t="n">
        <f aca="false">IF(B588="",1,0)</f>
        <v>0</v>
      </c>
      <c r="E588" s="2" t="str">
        <f aca="false">Clean!E588</f>
        <v>Manual worker</v>
      </c>
      <c r="F588" s="2" t="str">
        <f aca="false">IF(E588="","Unknown",E588)</f>
        <v>Manual worker</v>
      </c>
      <c r="G588" s="4" t="n">
        <f aca="false">Clean!G588</f>
        <v>23700</v>
      </c>
      <c r="H588" s="4" t="n">
        <f aca="false">IF(G588="",Strategies!$B$7,G588)</f>
        <v>23700</v>
      </c>
      <c r="I588" s="4" t="n">
        <f aca="false">IF(G588="",Strategies!$B$8,G588)</f>
        <v>23700</v>
      </c>
      <c r="J588" s="4" t="n">
        <f aca="false">IF(G588="",IFERROR(VLOOKUP(E588,Strategies!$A$26:$G$35,7,FALSE()),Strategies!$B$8),G588)</f>
        <v>23700</v>
      </c>
      <c r="K588" s="3" t="n">
        <f aca="false">IF(G588="",1,0)</f>
        <v>0</v>
      </c>
      <c r="L588" s="3" t="n">
        <f aca="false">Clean!H588</f>
        <v>31</v>
      </c>
      <c r="M588" s="5" t="n">
        <f aca="false">Clean!I588</f>
        <v>34725</v>
      </c>
      <c r="N588" s="3" t="n">
        <f aca="false">IF(L588="",IF(M588="",Strategies!$B$6,DATEDIF(M588,DATE(2026,9,13),"y")),L588)</f>
        <v>31</v>
      </c>
      <c r="O588" s="2" t="str">
        <f aca="false">IF(L588&lt;&gt;"","observed",IF(M588&lt;&gt;"","derived from date","median (fallback)"))</f>
        <v>observed</v>
      </c>
      <c r="P588" s="4" t="n">
        <f aca="false">Clean!M588</f>
        <v>0</v>
      </c>
      <c r="Q588" s="4" t="n">
        <f aca="false">IF(P588="",Strategies!$B$9,P588)</f>
        <v>0</v>
      </c>
      <c r="R588" s="3" t="n">
        <f aca="false">IF(P588="",1,0)</f>
        <v>0</v>
      </c>
      <c r="S588" s="3" t="n">
        <f aca="false">Clean!U588</f>
        <v>666</v>
      </c>
      <c r="T588" s="3" t="n">
        <f aca="false">IF(S588="",Strategies!$B$10,S588)</f>
        <v>666</v>
      </c>
      <c r="U588" s="2" t="str">
        <f aca="false">Clean!J588</f>
        <v>Branch</v>
      </c>
      <c r="V588" s="2" t="str">
        <f aca="false">IF(U588="",Strategies!$B$11,U588)</f>
        <v>Branch</v>
      </c>
      <c r="W588" s="2" t="str">
        <f aca="false">IF(U588="","Unknown",U588)</f>
        <v>Branch</v>
      </c>
      <c r="X588" s="4" t="n">
        <f aca="false">Clean!Q588</f>
        <v>5500</v>
      </c>
      <c r="Y588" s="4" t="n">
        <f aca="false">Clean!R588</f>
        <v>1270.34</v>
      </c>
      <c r="Z588" s="4" t="n">
        <f aca="false">IF(X588="",IF(Y588="",0,""),X588)</f>
        <v>5500</v>
      </c>
      <c r="AA588" s="4" t="n">
        <f aca="false">IF(Y588="",IF(X588="",0,IF(X588=0,0,ROUND(X588*Strategies!$B$12,2))),Y588)</f>
        <v>1270.34</v>
      </c>
      <c r="AB588" s="2" t="str">
        <f aca="false">IF(AND(X588="",Y588=""),"no card (structural)",IF(X588="","limit missing – verify",IF(Y588="","spend imputed by ratio","complete")))</f>
        <v>complete</v>
      </c>
      <c r="AC588" s="4" t="n">
        <f aca="false">Clean!S588</f>
        <v>65000</v>
      </c>
      <c r="AD588" s="4" t="n">
        <f aca="false">Clean!T588</f>
        <v>296</v>
      </c>
      <c r="AE588" s="4" t="n">
        <f aca="false">IF(AC588="",IF(AD588="",0,""),AC588)</f>
        <v>65000</v>
      </c>
      <c r="AF588" s="4" t="n">
        <f aca="false">IF(AD588="",IF(AC588="",0,IF(AC588=0,0,ROUND(AC588*Strategies!$B$13,0))),AD588)</f>
        <v>296</v>
      </c>
      <c r="AG588" s="3" t="n">
        <f aca="false">Clean!V588</f>
        <v>0</v>
      </c>
      <c r="AH588" s="3" t="n">
        <f aca="false">IF(AG588="",0,AG588)</f>
        <v>0</v>
      </c>
      <c r="AI588" s="3" t="n">
        <f aca="false">IF(AG588="",1,0)</f>
        <v>0</v>
      </c>
      <c r="AJ588" s="3" t="n">
        <f aca="false">Missing_Matrix!W588</f>
        <v>1</v>
      </c>
      <c r="AK588" s="2" t="str">
        <f aca="false">IF(AJ588=0,"keep","drop")</f>
        <v>drop</v>
      </c>
      <c r="AL588" s="2" t="str">
        <f aca="false">IF(Missing_Matrix!B588+Missing_Matrix!G588+Missing_Matrix!H588+Missing_Matrix!J588+Missing_Matrix!K588+Missing_Matrix!L588+Missing_Matrix!M588+Missing_Matrix!U588=0,"keep","drop")</f>
        <v>keep</v>
      </c>
    </row>
    <row r="589" customFormat="false" ht="15" hidden="false" customHeight="false" outlineLevel="0" collapsed="false">
      <c r="A589" s="2" t="str">
        <f aca="false">Clean!A589</f>
        <v>CL00588</v>
      </c>
      <c r="B589" s="3" t="n">
        <f aca="false">Clean!B589</f>
        <v>45</v>
      </c>
      <c r="C589" s="3" t="n">
        <f aca="false">IF(B589="",Strategies!$B$5,B589)</f>
        <v>45</v>
      </c>
      <c r="D589" s="3" t="n">
        <f aca="false">IF(B589="",1,0)</f>
        <v>0</v>
      </c>
      <c r="E589" s="2" t="str">
        <f aca="false">Clean!E589</f>
        <v>Employee</v>
      </c>
      <c r="F589" s="2" t="str">
        <f aca="false">IF(E589="","Unknown",E589)</f>
        <v>Employee</v>
      </c>
      <c r="G589" s="4" t="n">
        <f aca="false">Clean!G589</f>
        <v>26900</v>
      </c>
      <c r="H589" s="4" t="n">
        <f aca="false">IF(G589="",Strategies!$B$7,G589)</f>
        <v>26900</v>
      </c>
      <c r="I589" s="4" t="n">
        <f aca="false">IF(G589="",Strategies!$B$8,G589)</f>
        <v>26900</v>
      </c>
      <c r="J589" s="4" t="n">
        <f aca="false">IF(G589="",IFERROR(VLOOKUP(E589,Strategies!$A$26:$G$35,7,FALSE()),Strategies!$B$8),G589)</f>
        <v>26900</v>
      </c>
      <c r="K589" s="3" t="n">
        <f aca="false">IF(G589="",1,0)</f>
        <v>0</v>
      </c>
      <c r="L589" s="3" t="n">
        <f aca="false">Clean!H589</f>
        <v>4</v>
      </c>
      <c r="M589" s="5" t="n">
        <f aca="false">Clean!I589</f>
        <v>44803</v>
      </c>
      <c r="N589" s="3" t="n">
        <f aca="false">IF(L589="",IF(M589="",Strategies!$B$6,DATEDIF(M589,DATE(2026,9,13),"y")),L589)</f>
        <v>4</v>
      </c>
      <c r="O589" s="2" t="str">
        <f aca="false">IF(L589&lt;&gt;"","observed",IF(M589&lt;&gt;"","derived from date","median (fallback)"))</f>
        <v>observed</v>
      </c>
      <c r="P589" s="4" t="n">
        <f aca="false">Clean!M589</f>
        <v>0</v>
      </c>
      <c r="Q589" s="4" t="n">
        <f aca="false">IF(P589="",Strategies!$B$9,P589)</f>
        <v>0</v>
      </c>
      <c r="R589" s="3" t="n">
        <f aca="false">IF(P589="",1,0)</f>
        <v>0</v>
      </c>
      <c r="S589" s="3" t="n">
        <f aca="false">Clean!U589</f>
        <v>687</v>
      </c>
      <c r="T589" s="3" t="n">
        <f aca="false">IF(S589="",Strategies!$B$10,S589)</f>
        <v>687</v>
      </c>
      <c r="U589" s="2" t="str">
        <f aca="false">Clean!J589</f>
        <v>Online Banking</v>
      </c>
      <c r="V589" s="2" t="str">
        <f aca="false">IF(U589="",Strategies!$B$11,U589)</f>
        <v>Online Banking</v>
      </c>
      <c r="W589" s="2" t="str">
        <f aca="false">IF(U589="","Unknown",U589)</f>
        <v>Online Banking</v>
      </c>
      <c r="X589" s="4" t="n">
        <f aca="false">Clean!Q589</f>
        <v>6000</v>
      </c>
      <c r="Y589" s="4" t="n">
        <f aca="false">Clean!R589</f>
        <v>573.99</v>
      </c>
      <c r="Z589" s="4" t="n">
        <f aca="false">IF(X589="",IF(Y589="",0,""),X589)</f>
        <v>6000</v>
      </c>
      <c r="AA589" s="4" t="n">
        <f aca="false">IF(Y589="",IF(X589="",0,IF(X589=0,0,ROUND(X589*Strategies!$B$12,2))),Y589)</f>
        <v>573.99</v>
      </c>
      <c r="AB589" s="2" t="str">
        <f aca="false">IF(AND(X589="",Y589=""),"no card (structural)",IF(X589="","limit missing – verify",IF(Y589="","spend imputed by ratio","complete")))</f>
        <v>complete</v>
      </c>
      <c r="AC589" s="4" t="n">
        <f aca="false">Clean!S589</f>
        <v>0</v>
      </c>
      <c r="AD589" s="4" t="n">
        <f aca="false">Clean!T589</f>
        <v>0</v>
      </c>
      <c r="AE589" s="4" t="n">
        <f aca="false">IF(AC589="",IF(AD589="",0,""),AC589)</f>
        <v>0</v>
      </c>
      <c r="AF589" s="4" t="n">
        <f aca="false">IF(AD589="",IF(AC589="",0,IF(AC589=0,0,ROUND(AC589*Strategies!$B$13,0))),AD589)</f>
        <v>0</v>
      </c>
      <c r="AG589" s="3" t="n">
        <f aca="false">Clean!V589</f>
        <v>0</v>
      </c>
      <c r="AH589" s="3" t="n">
        <f aca="false">IF(AG589="",0,AG589)</f>
        <v>0</v>
      </c>
      <c r="AI589" s="3" t="n">
        <f aca="false">IF(AG589="",1,0)</f>
        <v>0</v>
      </c>
      <c r="AJ589" s="3" t="n">
        <f aca="false">Missing_Matrix!W589</f>
        <v>0</v>
      </c>
      <c r="AK589" s="2" t="str">
        <f aca="false">IF(AJ589=0,"keep","drop")</f>
        <v>keep</v>
      </c>
      <c r="AL589" s="2" t="str">
        <f aca="false">IF(Missing_Matrix!B589+Missing_Matrix!G589+Missing_Matrix!H589+Missing_Matrix!J589+Missing_Matrix!K589+Missing_Matrix!L589+Missing_Matrix!M589+Missing_Matrix!U589=0,"keep","drop")</f>
        <v>keep</v>
      </c>
    </row>
    <row r="590" customFormat="false" ht="15" hidden="false" customHeight="false" outlineLevel="0" collapsed="false">
      <c r="A590" s="2" t="str">
        <f aca="false">Clean!A590</f>
        <v>CL00589</v>
      </c>
      <c r="B590" s="3" t="n">
        <f aca="false">Clean!B590</f>
        <v>28</v>
      </c>
      <c r="C590" s="3" t="n">
        <f aca="false">IF(B590="",Strategies!$B$5,B590)</f>
        <v>28</v>
      </c>
      <c r="D590" s="3" t="n">
        <f aca="false">IF(B590="",1,0)</f>
        <v>0</v>
      </c>
      <c r="E590" s="2" t="str">
        <f aca="false">Clean!E590</f>
        <v>Employee</v>
      </c>
      <c r="F590" s="2" t="str">
        <f aca="false">IF(E590="","Unknown",E590)</f>
        <v>Employee</v>
      </c>
      <c r="G590" s="4" t="n">
        <f aca="false">Clean!G590</f>
        <v>29800</v>
      </c>
      <c r="H590" s="4" t="n">
        <f aca="false">IF(G590="",Strategies!$B$7,G590)</f>
        <v>29800</v>
      </c>
      <c r="I590" s="4" t="n">
        <f aca="false">IF(G590="",Strategies!$B$8,G590)</f>
        <v>29800</v>
      </c>
      <c r="J590" s="4" t="n">
        <f aca="false">IF(G590="",IFERROR(VLOOKUP(E590,Strategies!$A$26:$G$35,7,FALSE()),Strategies!$B$8),G590)</f>
        <v>29800</v>
      </c>
      <c r="K590" s="3" t="n">
        <f aca="false">IF(G590="",1,0)</f>
        <v>0</v>
      </c>
      <c r="L590" s="3" t="n">
        <f aca="false">Clean!H590</f>
        <v>3</v>
      </c>
      <c r="M590" s="5" t="n">
        <f aca="false">Clean!I590</f>
        <v>44953</v>
      </c>
      <c r="N590" s="3" t="n">
        <f aca="false">IF(L590="",IF(M590="",Strategies!$B$6,DATEDIF(M590,DATE(2026,9,13),"y")),L590)</f>
        <v>3</v>
      </c>
      <c r="O590" s="2" t="str">
        <f aca="false">IF(L590&lt;&gt;"","observed",IF(M590&lt;&gt;"","derived from date","median (fallback)"))</f>
        <v>observed</v>
      </c>
      <c r="P590" s="4" t="n">
        <f aca="false">Clean!M590</f>
        <v>3769</v>
      </c>
      <c r="Q590" s="4" t="n">
        <f aca="false">IF(P590="",Strategies!$B$9,P590)</f>
        <v>3769</v>
      </c>
      <c r="R590" s="3" t="n">
        <f aca="false">IF(P590="",1,0)</f>
        <v>0</v>
      </c>
      <c r="S590" s="3" t="n">
        <f aca="false">Clean!U590</f>
        <v>667</v>
      </c>
      <c r="T590" s="3" t="n">
        <f aca="false">IF(S590="",Strategies!$B$10,S590)</f>
        <v>667</v>
      </c>
      <c r="U590" s="2" t="str">
        <f aca="false">Clean!J590</f>
        <v>App</v>
      </c>
      <c r="V590" s="2" t="str">
        <f aca="false">IF(U590="",Strategies!$B$11,U590)</f>
        <v>App</v>
      </c>
      <c r="W590" s="2" t="str">
        <f aca="false">IF(U590="","Unknown",U590)</f>
        <v>App</v>
      </c>
      <c r="X590" s="4" t="str">
        <f aca="false">Clean!Q590</f>
        <v/>
      </c>
      <c r="Y590" s="4" t="str">
        <f aca="false">Clean!R590</f>
        <v/>
      </c>
      <c r="Z590" s="4" t="n">
        <f aca="false">IF(X590="",IF(Y590="",0,""),X590)</f>
        <v>0</v>
      </c>
      <c r="AA590" s="4" t="n">
        <f aca="false">IF(Y590="",IF(X590="",0,IF(X590=0,0,ROUND(X590*Strategies!$B$12,2))),Y590)</f>
        <v>0</v>
      </c>
      <c r="AB590" s="2" t="str">
        <f aca="false">IF(AND(X590="",Y590=""),"no card (structural)",IF(X590="","limit missing – verify",IF(Y590="","spend imputed by ratio","complete")))</f>
        <v>no card (structural)</v>
      </c>
      <c r="AC590" s="4" t="n">
        <f aca="false">Clean!S590</f>
        <v>0</v>
      </c>
      <c r="AD590" s="4" t="n">
        <f aca="false">Clean!T590</f>
        <v>0</v>
      </c>
      <c r="AE590" s="4" t="n">
        <f aca="false">IF(AC590="",IF(AD590="",0,""),AC590)</f>
        <v>0</v>
      </c>
      <c r="AF590" s="4" t="n">
        <f aca="false">IF(AD590="",IF(AC590="",0,IF(AC590=0,0,ROUND(AC590*Strategies!$B$13,0))),AD590)</f>
        <v>0</v>
      </c>
      <c r="AG590" s="3" t="n">
        <f aca="false">Clean!V590</f>
        <v>0</v>
      </c>
      <c r="AH590" s="3" t="n">
        <f aca="false">IF(AG590="",0,AG590)</f>
        <v>0</v>
      </c>
      <c r="AI590" s="3" t="n">
        <f aca="false">IF(AG590="",1,0)</f>
        <v>0</v>
      </c>
      <c r="AJ590" s="3" t="n">
        <f aca="false">Missing_Matrix!W590</f>
        <v>2</v>
      </c>
      <c r="AK590" s="2" t="str">
        <f aca="false">IF(AJ590=0,"keep","drop")</f>
        <v>drop</v>
      </c>
      <c r="AL590" s="2" t="str">
        <f aca="false">IF(Missing_Matrix!B590+Missing_Matrix!G590+Missing_Matrix!H590+Missing_Matrix!J590+Missing_Matrix!K590+Missing_Matrix!L590+Missing_Matrix!M590+Missing_Matrix!U590=0,"keep","drop")</f>
        <v>keep</v>
      </c>
    </row>
    <row r="591" customFormat="false" ht="15" hidden="false" customHeight="false" outlineLevel="0" collapsed="false">
      <c r="A591" s="2" t="str">
        <f aca="false">Clean!A591</f>
        <v>CL00590</v>
      </c>
      <c r="B591" s="3" t="n">
        <f aca="false">Clean!B591</f>
        <v>32</v>
      </c>
      <c r="C591" s="3" t="n">
        <f aca="false">IF(B591="",Strategies!$B$5,B591)</f>
        <v>32</v>
      </c>
      <c r="D591" s="3" t="n">
        <f aca="false">IF(B591="",1,0)</f>
        <v>0</v>
      </c>
      <c r="E591" s="2" t="str">
        <f aca="false">Clean!E591</f>
        <v>Shopkeeper</v>
      </c>
      <c r="F591" s="2" t="str">
        <f aca="false">IF(E591="","Unknown",E591)</f>
        <v>Shopkeeper</v>
      </c>
      <c r="G591" s="4" t="n">
        <f aca="false">Clean!G591</f>
        <v>27400</v>
      </c>
      <c r="H591" s="4" t="n">
        <f aca="false">IF(G591="",Strategies!$B$7,G591)</f>
        <v>27400</v>
      </c>
      <c r="I591" s="4" t="n">
        <f aca="false">IF(G591="",Strategies!$B$8,G591)</f>
        <v>27400</v>
      </c>
      <c r="J591" s="4" t="n">
        <f aca="false">IF(G591="",IFERROR(VLOOKUP(E591,Strategies!$A$26:$G$35,7,FALSE()),Strategies!$B$8),G591)</f>
        <v>27400</v>
      </c>
      <c r="K591" s="3" t="n">
        <f aca="false">IF(G591="",1,0)</f>
        <v>0</v>
      </c>
      <c r="L591" s="3" t="n">
        <f aca="false">Clean!H591</f>
        <v>4</v>
      </c>
      <c r="M591" s="5" t="n">
        <f aca="false">Clean!I591</f>
        <v>44699</v>
      </c>
      <c r="N591" s="3" t="n">
        <f aca="false">IF(L591="",IF(M591="",Strategies!$B$6,DATEDIF(M591,DATE(2026,9,13),"y")),L591)</f>
        <v>4</v>
      </c>
      <c r="O591" s="2" t="str">
        <f aca="false">IF(L591&lt;&gt;"","observed",IF(M591&lt;&gt;"","derived from date","median (fallback)"))</f>
        <v>observed</v>
      </c>
      <c r="P591" s="4" t="n">
        <f aca="false">Clean!M591</f>
        <v>6447.5</v>
      </c>
      <c r="Q591" s="4" t="n">
        <f aca="false">IF(P591="",Strategies!$B$9,P591)</f>
        <v>6447.5</v>
      </c>
      <c r="R591" s="3" t="n">
        <f aca="false">IF(P591="",1,0)</f>
        <v>0</v>
      </c>
      <c r="S591" s="3" t="n">
        <f aca="false">Clean!U591</f>
        <v>575</v>
      </c>
      <c r="T591" s="3" t="n">
        <f aca="false">IF(S591="",Strategies!$B$10,S591)</f>
        <v>575</v>
      </c>
      <c r="U591" s="2" t="str">
        <f aca="false">Clean!J591</f>
        <v>App</v>
      </c>
      <c r="V591" s="2" t="str">
        <f aca="false">IF(U591="",Strategies!$B$11,U591)</f>
        <v>App</v>
      </c>
      <c r="W591" s="2" t="str">
        <f aca="false">IF(U591="","Unknown",U591)</f>
        <v>App</v>
      </c>
      <c r="X591" s="4" t="n">
        <f aca="false">Clean!Q591</f>
        <v>3000</v>
      </c>
      <c r="Y591" s="4" t="n">
        <f aca="false">Clean!R591</f>
        <v>533.73</v>
      </c>
      <c r="Z591" s="4" t="n">
        <f aca="false">IF(X591="",IF(Y591="",0,""),X591)</f>
        <v>3000</v>
      </c>
      <c r="AA591" s="4" t="n">
        <f aca="false">IF(Y591="",IF(X591="",0,IF(X591=0,0,ROUND(X591*Strategies!$B$12,2))),Y591)</f>
        <v>533.73</v>
      </c>
      <c r="AB591" s="2" t="str">
        <f aca="false">IF(AND(X591="",Y591=""),"no card (structural)",IF(X591="","limit missing – verify",IF(Y591="","spend imputed by ratio","complete")))</f>
        <v>complete</v>
      </c>
      <c r="AC591" s="4" t="n">
        <f aca="false">Clean!S591</f>
        <v>0</v>
      </c>
      <c r="AD591" s="4" t="n">
        <f aca="false">Clean!T591</f>
        <v>0</v>
      </c>
      <c r="AE591" s="4" t="n">
        <f aca="false">IF(AC591="",IF(AD591="",0,""),AC591)</f>
        <v>0</v>
      </c>
      <c r="AF591" s="4" t="n">
        <f aca="false">IF(AD591="",IF(AC591="",0,IF(AC591=0,0,ROUND(AC591*Strategies!$B$13,0))),AD591)</f>
        <v>0</v>
      </c>
      <c r="AG591" s="3" t="n">
        <f aca="false">Clean!V591</f>
        <v>0</v>
      </c>
      <c r="AH591" s="3" t="n">
        <f aca="false">IF(AG591="",0,AG591)</f>
        <v>0</v>
      </c>
      <c r="AI591" s="3" t="n">
        <f aca="false">IF(AG591="",1,0)</f>
        <v>0</v>
      </c>
      <c r="AJ591" s="3" t="n">
        <f aca="false">Missing_Matrix!W591</f>
        <v>0</v>
      </c>
      <c r="AK591" s="2" t="str">
        <f aca="false">IF(AJ591=0,"keep","drop")</f>
        <v>keep</v>
      </c>
      <c r="AL591" s="2" t="str">
        <f aca="false">IF(Missing_Matrix!B591+Missing_Matrix!G591+Missing_Matrix!H591+Missing_Matrix!J591+Missing_Matrix!K591+Missing_Matrix!L591+Missing_Matrix!M591+Missing_Matrix!U591=0,"keep","drop")</f>
        <v>keep</v>
      </c>
    </row>
    <row r="592" customFormat="false" ht="15" hidden="false" customHeight="false" outlineLevel="0" collapsed="false">
      <c r="A592" s="2" t="str">
        <f aca="false">Clean!A592</f>
        <v>CL00591</v>
      </c>
      <c r="B592" s="3" t="n">
        <f aca="false">Clean!B592</f>
        <v>55</v>
      </c>
      <c r="C592" s="3" t="n">
        <f aca="false">IF(B592="",Strategies!$B$5,B592)</f>
        <v>55</v>
      </c>
      <c r="D592" s="3" t="n">
        <f aca="false">IF(B592="",1,0)</f>
        <v>0</v>
      </c>
      <c r="E592" s="2" t="str">
        <f aca="false">Clean!E592</f>
        <v>Unemployed</v>
      </c>
      <c r="F592" s="2" t="str">
        <f aca="false">IF(E592="","Unknown",E592)</f>
        <v>Unemployed</v>
      </c>
      <c r="G592" s="4" t="n">
        <f aca="false">Clean!G592</f>
        <v>14200</v>
      </c>
      <c r="H592" s="4" t="n">
        <f aca="false">IF(G592="",Strategies!$B$7,G592)</f>
        <v>14200</v>
      </c>
      <c r="I592" s="4" t="n">
        <f aca="false">IF(G592="",Strategies!$B$8,G592)</f>
        <v>14200</v>
      </c>
      <c r="J592" s="4" t="n">
        <f aca="false">IF(G592="",IFERROR(VLOOKUP(E592,Strategies!$A$26:$G$35,7,FALSE()),Strategies!$B$8),G592)</f>
        <v>14200</v>
      </c>
      <c r="K592" s="3" t="n">
        <f aca="false">IF(G592="",1,0)</f>
        <v>0</v>
      </c>
      <c r="L592" s="3" t="n">
        <f aca="false">Clean!H592</f>
        <v>23</v>
      </c>
      <c r="M592" s="5" t="n">
        <f aca="false">Clean!I592</f>
        <v>37549</v>
      </c>
      <c r="N592" s="3" t="n">
        <f aca="false">IF(L592="",IF(M592="",Strategies!$B$6,DATEDIF(M592,DATE(2026,9,13),"y")),L592)</f>
        <v>23</v>
      </c>
      <c r="O592" s="2" t="str">
        <f aca="false">IF(L592&lt;&gt;"","observed",IF(M592&lt;&gt;"","derived from date","median (fallback)"))</f>
        <v>observed</v>
      </c>
      <c r="P592" s="4" t="n">
        <f aca="false">Clean!M592</f>
        <v>0</v>
      </c>
      <c r="Q592" s="4" t="n">
        <f aca="false">IF(P592="",Strategies!$B$9,P592)</f>
        <v>0</v>
      </c>
      <c r="R592" s="3" t="n">
        <f aca="false">IF(P592="",1,0)</f>
        <v>0</v>
      </c>
      <c r="S592" s="3" t="n">
        <f aca="false">Clean!U592</f>
        <v>762</v>
      </c>
      <c r="T592" s="3" t="n">
        <f aca="false">IF(S592="",Strategies!$B$10,S592)</f>
        <v>762</v>
      </c>
      <c r="U592" s="2" t="str">
        <f aca="false">Clean!J592</f>
        <v>Branch</v>
      </c>
      <c r="V592" s="2" t="str">
        <f aca="false">IF(U592="",Strategies!$B$11,U592)</f>
        <v>Branch</v>
      </c>
      <c r="W592" s="2" t="str">
        <f aca="false">IF(U592="","Unknown",U592)</f>
        <v>Branch</v>
      </c>
      <c r="X592" s="4" t="n">
        <f aca="false">Clean!Q592</f>
        <v>2000</v>
      </c>
      <c r="Y592" s="4" t="n">
        <f aca="false">Clean!R592</f>
        <v>133.6</v>
      </c>
      <c r="Z592" s="4" t="n">
        <f aca="false">IF(X592="",IF(Y592="",0,""),X592)</f>
        <v>2000</v>
      </c>
      <c r="AA592" s="4" t="n">
        <f aca="false">IF(Y592="",IF(X592="",0,IF(X592=0,0,ROUND(X592*Strategies!$B$12,2))),Y592)</f>
        <v>133.6</v>
      </c>
      <c r="AB592" s="2" t="str">
        <f aca="false">IF(AND(X592="",Y592=""),"no card (structural)",IF(X592="","limit missing – verify",IF(Y592="","spend imputed by ratio","complete")))</f>
        <v>complete</v>
      </c>
      <c r="AC592" s="4" t="n">
        <f aca="false">Clean!S592</f>
        <v>0</v>
      </c>
      <c r="AD592" s="4" t="n">
        <f aca="false">Clean!T592</f>
        <v>0</v>
      </c>
      <c r="AE592" s="4" t="n">
        <f aca="false">IF(AC592="",IF(AD592="",0,""),AC592)</f>
        <v>0</v>
      </c>
      <c r="AF592" s="4" t="n">
        <f aca="false">IF(AD592="",IF(AC592="",0,IF(AC592=0,0,ROUND(AC592*Strategies!$B$13,0))),AD592)</f>
        <v>0</v>
      </c>
      <c r="AG592" s="3" t="str">
        <f aca="false">Clean!V592</f>
        <v/>
      </c>
      <c r="AH592" s="3" t="n">
        <f aca="false">IF(AG592="",0,AG592)</f>
        <v>0</v>
      </c>
      <c r="AI592" s="3" t="n">
        <f aca="false">IF(AG592="",1,0)</f>
        <v>1</v>
      </c>
      <c r="AJ592" s="3" t="n">
        <f aca="false">Missing_Matrix!W592</f>
        <v>1</v>
      </c>
      <c r="AK592" s="2" t="str">
        <f aca="false">IF(AJ592=0,"keep","drop")</f>
        <v>drop</v>
      </c>
      <c r="AL592" s="2" t="str">
        <f aca="false">IF(Missing_Matrix!B592+Missing_Matrix!G592+Missing_Matrix!H592+Missing_Matrix!J592+Missing_Matrix!K592+Missing_Matrix!L592+Missing_Matrix!M592+Missing_Matrix!U592=0,"keep","drop")</f>
        <v>keep</v>
      </c>
    </row>
    <row r="593" customFormat="false" ht="15" hidden="false" customHeight="false" outlineLevel="0" collapsed="false">
      <c r="A593" s="2" t="str">
        <f aca="false">Clean!A593</f>
        <v>CL00592</v>
      </c>
      <c r="B593" s="3" t="n">
        <f aca="false">Clean!B593</f>
        <v>58</v>
      </c>
      <c r="C593" s="3" t="n">
        <f aca="false">IF(B593="",Strategies!$B$5,B593)</f>
        <v>58</v>
      </c>
      <c r="D593" s="3" t="n">
        <f aca="false">IF(B593="",1,0)</f>
        <v>0</v>
      </c>
      <c r="E593" s="2" t="str">
        <f aca="false">Clean!E593</f>
        <v>Self-employed</v>
      </c>
      <c r="F593" s="2" t="str">
        <f aca="false">IF(E593="","Unknown",E593)</f>
        <v>Self-employed</v>
      </c>
      <c r="G593" s="4" t="n">
        <f aca="false">Clean!G593</f>
        <v>46000</v>
      </c>
      <c r="H593" s="4" t="n">
        <f aca="false">IF(G593="",Strategies!$B$7,G593)</f>
        <v>46000</v>
      </c>
      <c r="I593" s="4" t="n">
        <f aca="false">IF(G593="",Strategies!$B$8,G593)</f>
        <v>46000</v>
      </c>
      <c r="J593" s="4" t="n">
        <f aca="false">IF(G593="",IFERROR(VLOOKUP(E593,Strategies!$A$26:$G$35,7,FALSE()),Strategies!$B$8),G593)</f>
        <v>46000</v>
      </c>
      <c r="K593" s="3" t="n">
        <f aca="false">IF(G593="",1,0)</f>
        <v>0</v>
      </c>
      <c r="L593" s="3" t="n">
        <f aca="false">Clean!H593</f>
        <v>25</v>
      </c>
      <c r="M593" s="5" t="n">
        <f aca="false">Clean!I593</f>
        <v>37050</v>
      </c>
      <c r="N593" s="3" t="n">
        <f aca="false">IF(L593="",IF(M593="",Strategies!$B$6,DATEDIF(M593,DATE(2026,9,13),"y")),L593)</f>
        <v>25</v>
      </c>
      <c r="O593" s="2" t="str">
        <f aca="false">IF(L593&lt;&gt;"","observed",IF(M593&lt;&gt;"","derived from date","median (fallback)"))</f>
        <v>observed</v>
      </c>
      <c r="P593" s="4" t="n">
        <f aca="false">Clean!M593</f>
        <v>36137.5</v>
      </c>
      <c r="Q593" s="4" t="n">
        <f aca="false">IF(P593="",Strategies!$B$9,P593)</f>
        <v>36137.5</v>
      </c>
      <c r="R593" s="3" t="n">
        <f aca="false">IF(P593="",1,0)</f>
        <v>0</v>
      </c>
      <c r="S593" s="3" t="n">
        <f aca="false">Clean!U593</f>
        <v>703</v>
      </c>
      <c r="T593" s="3" t="n">
        <f aca="false">IF(S593="",Strategies!$B$10,S593)</f>
        <v>703</v>
      </c>
      <c r="U593" s="2" t="str">
        <f aca="false">Clean!J593</f>
        <v>Online Banking</v>
      </c>
      <c r="V593" s="2" t="str">
        <f aca="false">IF(U593="",Strategies!$B$11,U593)</f>
        <v>Online Banking</v>
      </c>
      <c r="W593" s="2" t="str">
        <f aca="false">IF(U593="","Unknown",U593)</f>
        <v>Online Banking</v>
      </c>
      <c r="X593" s="4" t="n">
        <f aca="false">Clean!Q593</f>
        <v>6500</v>
      </c>
      <c r="Y593" s="4" t="n">
        <f aca="false">Clean!R593</f>
        <v>1195.21</v>
      </c>
      <c r="Z593" s="4" t="n">
        <f aca="false">IF(X593="",IF(Y593="",0,""),X593)</f>
        <v>6500</v>
      </c>
      <c r="AA593" s="4" t="n">
        <f aca="false">IF(Y593="",IF(X593="",0,IF(X593=0,0,ROUND(X593*Strategies!$B$12,2))),Y593)</f>
        <v>1195.21</v>
      </c>
      <c r="AB593" s="2" t="str">
        <f aca="false">IF(AND(X593="",Y593=""),"no card (structural)",IF(X593="","limit missing – verify",IF(Y593="","spend imputed by ratio","complete")))</f>
        <v>complete</v>
      </c>
      <c r="AC593" s="4" t="n">
        <f aca="false">Clean!S593</f>
        <v>105000</v>
      </c>
      <c r="AD593" s="4" t="n">
        <f aca="false">Clean!T593</f>
        <v>525</v>
      </c>
      <c r="AE593" s="4" t="n">
        <f aca="false">IF(AC593="",IF(AD593="",0,""),AC593)</f>
        <v>105000</v>
      </c>
      <c r="AF593" s="4" t="n">
        <f aca="false">IF(AD593="",IF(AC593="",0,IF(AC593=0,0,ROUND(AC593*Strategies!$B$13,0))),AD593)</f>
        <v>525</v>
      </c>
      <c r="AG593" s="3" t="n">
        <f aca="false">Clean!V593</f>
        <v>0</v>
      </c>
      <c r="AH593" s="3" t="n">
        <f aca="false">IF(AG593="",0,AG593)</f>
        <v>0</v>
      </c>
      <c r="AI593" s="3" t="n">
        <f aca="false">IF(AG593="",1,0)</f>
        <v>0</v>
      </c>
      <c r="AJ593" s="3" t="n">
        <f aca="false">Missing_Matrix!W593</f>
        <v>1</v>
      </c>
      <c r="AK593" s="2" t="str">
        <f aca="false">IF(AJ593=0,"keep","drop")</f>
        <v>drop</v>
      </c>
      <c r="AL593" s="2" t="str">
        <f aca="false">IF(Missing_Matrix!B593+Missing_Matrix!G593+Missing_Matrix!H593+Missing_Matrix!J593+Missing_Matrix!K593+Missing_Matrix!L593+Missing_Matrix!M593+Missing_Matrix!U593=0,"keep","drop")</f>
        <v>keep</v>
      </c>
    </row>
    <row r="594" customFormat="false" ht="15" hidden="false" customHeight="false" outlineLevel="0" collapsed="false">
      <c r="A594" s="2" t="str">
        <f aca="false">Clean!A594</f>
        <v>CL00593</v>
      </c>
      <c r="B594" s="3" t="n">
        <f aca="false">Clean!B594</f>
        <v>56</v>
      </c>
      <c r="C594" s="3" t="n">
        <f aca="false">IF(B594="",Strategies!$B$5,B594)</f>
        <v>56</v>
      </c>
      <c r="D594" s="3" t="n">
        <f aca="false">IF(B594="",1,0)</f>
        <v>0</v>
      </c>
      <c r="E594" s="2" t="str">
        <f aca="false">Clean!E594</f>
        <v>Business owner</v>
      </c>
      <c r="F594" s="2" t="str">
        <f aca="false">IF(E594="","Unknown",E594)</f>
        <v>Business owner</v>
      </c>
      <c r="G594" s="4" t="str">
        <f aca="false">Clean!G594</f>
        <v/>
      </c>
      <c r="H594" s="4" t="n">
        <f aca="false">IF(G594="",Strategies!$B$7,G594)</f>
        <v>34752</v>
      </c>
      <c r="I594" s="4" t="n">
        <f aca="false">IF(G594="",Strategies!$B$8,G594)</f>
        <v>29500</v>
      </c>
      <c r="J594" s="4" t="n">
        <f aca="false">IF(G594="",IFERROR(VLOOKUP(E594,Strategies!$A$26:$G$35,7,FALSE()),Strategies!$B$8),G594)</f>
        <v>64000</v>
      </c>
      <c r="K594" s="3" t="n">
        <f aca="false">IF(G594="",1,0)</f>
        <v>1</v>
      </c>
      <c r="L594" s="3" t="n">
        <f aca="false">Clean!H594</f>
        <v>9</v>
      </c>
      <c r="M594" s="5" t="n">
        <f aca="false">Clean!I594</f>
        <v>42728</v>
      </c>
      <c r="N594" s="3" t="n">
        <f aca="false">IF(L594="",IF(M594="",Strategies!$B$6,DATEDIF(M594,DATE(2026,9,13),"y")),L594)</f>
        <v>9</v>
      </c>
      <c r="O594" s="2" t="str">
        <f aca="false">IF(L594&lt;&gt;"","observed",IF(M594&lt;&gt;"","derived from date","median (fallback)"))</f>
        <v>observed</v>
      </c>
      <c r="P594" s="4" t="n">
        <f aca="false">Clean!M594</f>
        <v>92852.73</v>
      </c>
      <c r="Q594" s="4" t="n">
        <f aca="false">IF(P594="",Strategies!$B$9,P594)</f>
        <v>92852.73</v>
      </c>
      <c r="R594" s="3" t="n">
        <f aca="false">IF(P594="",1,0)</f>
        <v>0</v>
      </c>
      <c r="S594" s="3" t="n">
        <f aca="false">Clean!U594</f>
        <v>630</v>
      </c>
      <c r="T594" s="3" t="n">
        <f aca="false">IF(S594="",Strategies!$B$10,S594)</f>
        <v>630</v>
      </c>
      <c r="U594" s="2" t="str">
        <f aca="false">Clean!J594</f>
        <v>Branch</v>
      </c>
      <c r="V594" s="2" t="str">
        <f aca="false">IF(U594="",Strategies!$B$11,U594)</f>
        <v>Branch</v>
      </c>
      <c r="W594" s="2" t="str">
        <f aca="false">IF(U594="","Unknown",U594)</f>
        <v>Branch</v>
      </c>
      <c r="X594" s="4" t="n">
        <f aca="false">Clean!Q594</f>
        <v>9500</v>
      </c>
      <c r="Y594" s="4" t="n">
        <f aca="false">Clean!R594</f>
        <v>5218.08</v>
      </c>
      <c r="Z594" s="4" t="n">
        <f aca="false">IF(X594="",IF(Y594="",0,""),X594)</f>
        <v>9500</v>
      </c>
      <c r="AA594" s="4" t="n">
        <f aca="false">IF(Y594="",IF(X594="",0,IF(X594=0,0,ROUND(X594*Strategies!$B$12,2))),Y594)</f>
        <v>5218.08</v>
      </c>
      <c r="AB594" s="2" t="str">
        <f aca="false">IF(AND(X594="",Y594=""),"no card (structural)",IF(X594="","limit missing – verify",IF(Y594="","spend imputed by ratio","complete")))</f>
        <v>complete</v>
      </c>
      <c r="AC594" s="4" t="n">
        <f aca="false">Clean!S594</f>
        <v>0</v>
      </c>
      <c r="AD594" s="4" t="n">
        <f aca="false">Clean!T594</f>
        <v>0</v>
      </c>
      <c r="AE594" s="4" t="n">
        <f aca="false">IF(AC594="",IF(AD594="",0,""),AC594)</f>
        <v>0</v>
      </c>
      <c r="AF594" s="4" t="n">
        <f aca="false">IF(AD594="",IF(AC594="",0,IF(AC594=0,0,ROUND(AC594*Strategies!$B$13,0))),AD594)</f>
        <v>0</v>
      </c>
      <c r="AG594" s="3" t="str">
        <f aca="false">Clean!V594</f>
        <v/>
      </c>
      <c r="AH594" s="3" t="n">
        <f aca="false">IF(AG594="",0,AG594)</f>
        <v>0</v>
      </c>
      <c r="AI594" s="3" t="n">
        <f aca="false">IF(AG594="",1,0)</f>
        <v>1</v>
      </c>
      <c r="AJ594" s="3" t="n">
        <f aca="false">Missing_Matrix!W594</f>
        <v>2</v>
      </c>
      <c r="AK594" s="2" t="str">
        <f aca="false">IF(AJ594=0,"keep","drop")</f>
        <v>drop</v>
      </c>
      <c r="AL594" s="2" t="str">
        <f aca="false">IF(Missing_Matrix!B594+Missing_Matrix!G594+Missing_Matrix!H594+Missing_Matrix!J594+Missing_Matrix!K594+Missing_Matrix!L594+Missing_Matrix!M594+Missing_Matrix!U594=0,"keep","drop")</f>
        <v>drop</v>
      </c>
    </row>
    <row r="595" customFormat="false" ht="15" hidden="false" customHeight="false" outlineLevel="0" collapsed="false">
      <c r="A595" s="2" t="str">
        <f aca="false">Clean!A595</f>
        <v>CL00594</v>
      </c>
      <c r="B595" s="3" t="n">
        <f aca="false">Clean!B595</f>
        <v>25</v>
      </c>
      <c r="C595" s="3" t="n">
        <f aca="false">IF(B595="",Strategies!$B$5,B595)</f>
        <v>25</v>
      </c>
      <c r="D595" s="3" t="n">
        <f aca="false">IF(B595="",1,0)</f>
        <v>0</v>
      </c>
      <c r="E595" s="2" t="str">
        <f aca="false">Clean!E595</f>
        <v>Employee</v>
      </c>
      <c r="F595" s="2" t="str">
        <f aca="false">IF(E595="","Unknown",E595)</f>
        <v>Employee</v>
      </c>
      <c r="G595" s="4" t="n">
        <f aca="false">Clean!G595</f>
        <v>34300</v>
      </c>
      <c r="H595" s="4" t="n">
        <f aca="false">IF(G595="",Strategies!$B$7,G595)</f>
        <v>34300</v>
      </c>
      <c r="I595" s="4" t="n">
        <f aca="false">IF(G595="",Strategies!$B$8,G595)</f>
        <v>34300</v>
      </c>
      <c r="J595" s="4" t="n">
        <f aca="false">IF(G595="",IFERROR(VLOOKUP(E595,Strategies!$A$26:$G$35,7,FALSE()),Strategies!$B$8),G595)</f>
        <v>34300</v>
      </c>
      <c r="K595" s="3" t="n">
        <f aca="false">IF(G595="",1,0)</f>
        <v>0</v>
      </c>
      <c r="L595" s="3" t="n">
        <f aca="false">Clean!H595</f>
        <v>0</v>
      </c>
      <c r="M595" s="5" t="n">
        <f aca="false">Clean!I595</f>
        <v>45987</v>
      </c>
      <c r="N595" s="3" t="n">
        <f aca="false">IF(L595="",IF(M595="",Strategies!$B$6,DATEDIF(M595,DATE(2026,9,13),"y")),L595)</f>
        <v>0</v>
      </c>
      <c r="O595" s="2" t="str">
        <f aca="false">IF(L595&lt;&gt;"","observed",IF(M595&lt;&gt;"","derived from date","median (fallback)"))</f>
        <v>observed</v>
      </c>
      <c r="P595" s="4" t="n">
        <f aca="false">Clean!M595</f>
        <v>0</v>
      </c>
      <c r="Q595" s="4" t="n">
        <f aca="false">IF(P595="",Strategies!$B$9,P595)</f>
        <v>0</v>
      </c>
      <c r="R595" s="3" t="n">
        <f aca="false">IF(P595="",1,0)</f>
        <v>0</v>
      </c>
      <c r="S595" s="3" t="n">
        <f aca="false">Clean!U595</f>
        <v>685</v>
      </c>
      <c r="T595" s="3" t="n">
        <f aca="false">IF(S595="",Strategies!$B$10,S595)</f>
        <v>685</v>
      </c>
      <c r="U595" s="2" t="str">
        <f aca="false">Clean!J595</f>
        <v>App</v>
      </c>
      <c r="V595" s="2" t="str">
        <f aca="false">IF(U595="",Strategies!$B$11,U595)</f>
        <v>App</v>
      </c>
      <c r="W595" s="2" t="str">
        <f aca="false">IF(U595="","Unknown",U595)</f>
        <v>App</v>
      </c>
      <c r="X595" s="4" t="n">
        <f aca="false">Clean!Q595</f>
        <v>7000</v>
      </c>
      <c r="Y595" s="4" t="n">
        <f aca="false">Clean!R595</f>
        <v>1903.12</v>
      </c>
      <c r="Z595" s="4" t="n">
        <f aca="false">IF(X595="",IF(Y595="",0,""),X595)</f>
        <v>7000</v>
      </c>
      <c r="AA595" s="4" t="n">
        <f aca="false">IF(Y595="",IF(X595="",0,IF(X595=0,0,ROUND(X595*Strategies!$B$12,2))),Y595)</f>
        <v>1903.12</v>
      </c>
      <c r="AB595" s="2" t="str">
        <f aca="false">IF(AND(X595="",Y595=""),"no card (structural)",IF(X595="","limit missing – verify",IF(Y595="","spend imputed by ratio","complete")))</f>
        <v>complete</v>
      </c>
      <c r="AC595" s="4" t="str">
        <f aca="false">Clean!S595</f>
        <v/>
      </c>
      <c r="AD595" s="4" t="str">
        <f aca="false">Clean!T595</f>
        <v/>
      </c>
      <c r="AE595" s="4" t="n">
        <f aca="false">IF(AC595="",IF(AD595="",0,""),AC595)</f>
        <v>0</v>
      </c>
      <c r="AF595" s="4" t="n">
        <f aca="false">IF(AD595="",IF(AC595="",0,IF(AC595=0,0,ROUND(AC595*Strategies!$B$13,0))),AD595)</f>
        <v>0</v>
      </c>
      <c r="AG595" s="3" t="str">
        <f aca="false">Clean!V595</f>
        <v/>
      </c>
      <c r="AH595" s="3" t="n">
        <f aca="false">IF(AG595="",0,AG595)</f>
        <v>0</v>
      </c>
      <c r="AI595" s="3" t="n">
        <f aca="false">IF(AG595="",1,0)</f>
        <v>1</v>
      </c>
      <c r="AJ595" s="3" t="n">
        <f aca="false">Missing_Matrix!W595</f>
        <v>3</v>
      </c>
      <c r="AK595" s="2" t="str">
        <f aca="false">IF(AJ595=0,"keep","drop")</f>
        <v>drop</v>
      </c>
      <c r="AL595" s="2" t="str">
        <f aca="false">IF(Missing_Matrix!B595+Missing_Matrix!G595+Missing_Matrix!H595+Missing_Matrix!J595+Missing_Matrix!K595+Missing_Matrix!L595+Missing_Matrix!M595+Missing_Matrix!U595=0,"keep","drop")</f>
        <v>keep</v>
      </c>
    </row>
    <row r="596" customFormat="false" ht="15" hidden="false" customHeight="false" outlineLevel="0" collapsed="false">
      <c r="A596" s="2" t="str">
        <f aca="false">Clean!A596</f>
        <v>CL00595</v>
      </c>
      <c r="B596" s="3" t="n">
        <f aca="false">Clean!B596</f>
        <v>35</v>
      </c>
      <c r="C596" s="3" t="n">
        <f aca="false">IF(B596="",Strategies!$B$5,B596)</f>
        <v>35</v>
      </c>
      <c r="D596" s="3" t="n">
        <f aca="false">IF(B596="",1,0)</f>
        <v>0</v>
      </c>
      <c r="E596" s="2" t="str">
        <f aca="false">Clean!E596</f>
        <v>Manual worker</v>
      </c>
      <c r="F596" s="2" t="str">
        <f aca="false">IF(E596="","Unknown",E596)</f>
        <v>Manual worker</v>
      </c>
      <c r="G596" s="4" t="n">
        <f aca="false">Clean!G596</f>
        <v>27600</v>
      </c>
      <c r="H596" s="4" t="n">
        <f aca="false">IF(G596="",Strategies!$B$7,G596)</f>
        <v>27600</v>
      </c>
      <c r="I596" s="4" t="n">
        <f aca="false">IF(G596="",Strategies!$B$8,G596)</f>
        <v>27600</v>
      </c>
      <c r="J596" s="4" t="n">
        <f aca="false">IF(G596="",IFERROR(VLOOKUP(E596,Strategies!$A$26:$G$35,7,FALSE()),Strategies!$B$8),G596)</f>
        <v>27600</v>
      </c>
      <c r="K596" s="3" t="n">
        <f aca="false">IF(G596="",1,0)</f>
        <v>0</v>
      </c>
      <c r="L596" s="3" t="n">
        <f aca="false">Clean!H596</f>
        <v>8</v>
      </c>
      <c r="M596" s="5" t="n">
        <f aca="false">Clean!I596</f>
        <v>43125</v>
      </c>
      <c r="N596" s="3" t="n">
        <f aca="false">IF(L596="",IF(M596="",Strategies!$B$6,DATEDIF(M596,DATE(2026,9,13),"y")),L596)</f>
        <v>8</v>
      </c>
      <c r="O596" s="2" t="str">
        <f aca="false">IF(L596&lt;&gt;"","observed",IF(M596&lt;&gt;"","derived from date","median (fallback)"))</f>
        <v>observed</v>
      </c>
      <c r="P596" s="4" t="n">
        <f aca="false">Clean!M596</f>
        <v>44984.95</v>
      </c>
      <c r="Q596" s="4" t="n">
        <f aca="false">IF(P596="",Strategies!$B$9,P596)</f>
        <v>44984.95</v>
      </c>
      <c r="R596" s="3" t="n">
        <f aca="false">IF(P596="",1,0)</f>
        <v>0</v>
      </c>
      <c r="S596" s="3" t="n">
        <f aca="false">Clean!U596</f>
        <v>552</v>
      </c>
      <c r="T596" s="3" t="n">
        <f aca="false">IF(S596="",Strategies!$B$10,S596)</f>
        <v>552</v>
      </c>
      <c r="U596" s="2" t="str">
        <f aca="false">Clean!J596</f>
        <v>Online Banking</v>
      </c>
      <c r="V596" s="2" t="str">
        <f aca="false">IF(U596="",Strategies!$B$11,U596)</f>
        <v>Online Banking</v>
      </c>
      <c r="W596" s="2" t="str">
        <f aca="false">IF(U596="","Unknown",U596)</f>
        <v>Online Banking</v>
      </c>
      <c r="X596" s="4" t="n">
        <f aca="false">Clean!Q596</f>
        <v>3000</v>
      </c>
      <c r="Y596" s="4" t="n">
        <f aca="false">Clean!R596</f>
        <v>1274.57</v>
      </c>
      <c r="Z596" s="4" t="n">
        <f aca="false">IF(X596="",IF(Y596="",0,""),X596)</f>
        <v>3000</v>
      </c>
      <c r="AA596" s="4" t="n">
        <f aca="false">IF(Y596="",IF(X596="",0,IF(X596=0,0,ROUND(X596*Strategies!$B$12,2))),Y596)</f>
        <v>1274.57</v>
      </c>
      <c r="AB596" s="2" t="str">
        <f aca="false">IF(AND(X596="",Y596=""),"no card (structural)",IF(X596="","limit missing – verify",IF(Y596="","spend imputed by ratio","complete")))</f>
        <v>complete</v>
      </c>
      <c r="AC596" s="4" t="n">
        <f aca="false">Clean!S596</f>
        <v>79000</v>
      </c>
      <c r="AD596" s="4" t="n">
        <f aca="false">Clean!T596</f>
        <v>417</v>
      </c>
      <c r="AE596" s="4" t="n">
        <f aca="false">IF(AC596="",IF(AD596="",0,""),AC596)</f>
        <v>79000</v>
      </c>
      <c r="AF596" s="4" t="n">
        <f aca="false">IF(AD596="",IF(AC596="",0,IF(AC596=0,0,ROUND(AC596*Strategies!$B$13,0))),AD596)</f>
        <v>417</v>
      </c>
      <c r="AG596" s="3" t="str">
        <f aca="false">Clean!V596</f>
        <v/>
      </c>
      <c r="AH596" s="3" t="n">
        <f aca="false">IF(AG596="",0,AG596)</f>
        <v>0</v>
      </c>
      <c r="AI596" s="3" t="n">
        <f aca="false">IF(AG596="",1,0)</f>
        <v>1</v>
      </c>
      <c r="AJ596" s="3" t="n">
        <f aca="false">Missing_Matrix!W596</f>
        <v>1</v>
      </c>
      <c r="AK596" s="2" t="str">
        <f aca="false">IF(AJ596=0,"keep","drop")</f>
        <v>drop</v>
      </c>
      <c r="AL596" s="2" t="str">
        <f aca="false">IF(Missing_Matrix!B596+Missing_Matrix!G596+Missing_Matrix!H596+Missing_Matrix!J596+Missing_Matrix!K596+Missing_Matrix!L596+Missing_Matrix!M596+Missing_Matrix!U596=0,"keep","drop")</f>
        <v>keep</v>
      </c>
    </row>
    <row r="597" customFormat="false" ht="15" hidden="false" customHeight="false" outlineLevel="0" collapsed="false">
      <c r="A597" s="2" t="str">
        <f aca="false">Clean!A597</f>
        <v>CL00596</v>
      </c>
      <c r="B597" s="3" t="n">
        <f aca="false">Clean!B597</f>
        <v>37</v>
      </c>
      <c r="C597" s="3" t="n">
        <f aca="false">IF(B597="",Strategies!$B$5,B597)</f>
        <v>37</v>
      </c>
      <c r="D597" s="3" t="n">
        <f aca="false">IF(B597="",1,0)</f>
        <v>0</v>
      </c>
      <c r="E597" s="2" t="str">
        <f aca="false">Clean!E597</f>
        <v>Self-employed</v>
      </c>
      <c r="F597" s="2" t="str">
        <f aca="false">IF(E597="","Unknown",E597)</f>
        <v>Self-employed</v>
      </c>
      <c r="G597" s="4" t="n">
        <f aca="false">Clean!G597</f>
        <v>46300</v>
      </c>
      <c r="H597" s="4" t="n">
        <f aca="false">IF(G597="",Strategies!$B$7,G597)</f>
        <v>46300</v>
      </c>
      <c r="I597" s="4" t="n">
        <f aca="false">IF(G597="",Strategies!$B$8,G597)</f>
        <v>46300</v>
      </c>
      <c r="J597" s="4" t="n">
        <f aca="false">IF(G597="",IFERROR(VLOOKUP(E597,Strategies!$A$26:$G$35,7,FALSE()),Strategies!$B$8),G597)</f>
        <v>46300</v>
      </c>
      <c r="K597" s="3" t="n">
        <f aca="false">IF(G597="",1,0)</f>
        <v>0</v>
      </c>
      <c r="L597" s="3" t="n">
        <f aca="false">Clean!H597</f>
        <v>12</v>
      </c>
      <c r="M597" s="5" t="n">
        <f aca="false">Clean!I597</f>
        <v>41615</v>
      </c>
      <c r="N597" s="3" t="n">
        <f aca="false">IF(L597="",IF(M597="",Strategies!$B$6,DATEDIF(M597,DATE(2026,9,13),"y")),L597)</f>
        <v>12</v>
      </c>
      <c r="O597" s="2" t="str">
        <f aca="false">IF(L597&lt;&gt;"","observed",IF(M597&lt;&gt;"","derived from date","median (fallback)"))</f>
        <v>observed</v>
      </c>
      <c r="P597" s="4" t="n">
        <f aca="false">Clean!M597</f>
        <v>0</v>
      </c>
      <c r="Q597" s="4" t="n">
        <f aca="false">IF(P597="",Strategies!$B$9,P597)</f>
        <v>0</v>
      </c>
      <c r="R597" s="3" t="n">
        <f aca="false">IF(P597="",1,0)</f>
        <v>0</v>
      </c>
      <c r="S597" s="3" t="n">
        <f aca="false">Clean!U597</f>
        <v>592</v>
      </c>
      <c r="T597" s="3" t="n">
        <f aca="false">IF(S597="",Strategies!$B$10,S597)</f>
        <v>592</v>
      </c>
      <c r="U597" s="2" t="str">
        <f aca="false">Clean!J597</f>
        <v>Online Banking</v>
      </c>
      <c r="V597" s="2" t="str">
        <f aca="false">IF(U597="",Strategies!$B$11,U597)</f>
        <v>Online Banking</v>
      </c>
      <c r="W597" s="2" t="str">
        <f aca="false">IF(U597="","Unknown",U597)</f>
        <v>Online Banking</v>
      </c>
      <c r="X597" s="4" t="n">
        <f aca="false">Clean!Q597</f>
        <v>0</v>
      </c>
      <c r="Y597" s="4" t="n">
        <f aca="false">Clean!R597</f>
        <v>0</v>
      </c>
      <c r="Z597" s="4" t="n">
        <f aca="false">IF(X597="",IF(Y597="",0,""),X597)</f>
        <v>0</v>
      </c>
      <c r="AA597" s="4" t="n">
        <f aca="false">IF(Y597="",IF(X597="",0,IF(X597=0,0,ROUND(X597*Strategies!$B$12,2))),Y597)</f>
        <v>0</v>
      </c>
      <c r="AB597" s="2" t="str">
        <f aca="false">IF(AND(X597="",Y597=""),"no card (structural)",IF(X597="","limit missing – verify",IF(Y597="","spend imputed by ratio","complete")))</f>
        <v>complete</v>
      </c>
      <c r="AC597" s="4" t="n">
        <f aca="false">Clean!S597</f>
        <v>91000</v>
      </c>
      <c r="AD597" s="4" t="n">
        <f aca="false">Clean!T597</f>
        <v>459</v>
      </c>
      <c r="AE597" s="4" t="n">
        <f aca="false">IF(AC597="",IF(AD597="",0,""),AC597)</f>
        <v>91000</v>
      </c>
      <c r="AF597" s="4" t="n">
        <f aca="false">IF(AD597="",IF(AC597="",0,IF(AC597=0,0,ROUND(AC597*Strategies!$B$13,0))),AD597)</f>
        <v>459</v>
      </c>
      <c r="AG597" s="3" t="n">
        <f aca="false">Clean!V597</f>
        <v>0</v>
      </c>
      <c r="AH597" s="3" t="n">
        <f aca="false">IF(AG597="",0,AG597)</f>
        <v>0</v>
      </c>
      <c r="AI597" s="3" t="n">
        <f aca="false">IF(AG597="",1,0)</f>
        <v>0</v>
      </c>
      <c r="AJ597" s="3" t="n">
        <f aca="false">Missing_Matrix!W597</f>
        <v>0</v>
      </c>
      <c r="AK597" s="2" t="str">
        <f aca="false">IF(AJ597=0,"keep","drop")</f>
        <v>keep</v>
      </c>
      <c r="AL597" s="2" t="str">
        <f aca="false">IF(Missing_Matrix!B597+Missing_Matrix!G597+Missing_Matrix!H597+Missing_Matrix!J597+Missing_Matrix!K597+Missing_Matrix!L597+Missing_Matrix!M597+Missing_Matrix!U597=0,"keep","drop")</f>
        <v>keep</v>
      </c>
    </row>
    <row r="598" customFormat="false" ht="15" hidden="false" customHeight="false" outlineLevel="0" collapsed="false">
      <c r="A598" s="2" t="str">
        <f aca="false">Clean!A598</f>
        <v>CL00597</v>
      </c>
      <c r="B598" s="3" t="n">
        <f aca="false">Clean!B598</f>
        <v>34</v>
      </c>
      <c r="C598" s="3" t="n">
        <f aca="false">IF(B598="",Strategies!$B$5,B598)</f>
        <v>34</v>
      </c>
      <c r="D598" s="3" t="n">
        <f aca="false">IF(B598="",1,0)</f>
        <v>0</v>
      </c>
      <c r="E598" s="2" t="str">
        <f aca="false">Clean!E598</f>
        <v>Employee</v>
      </c>
      <c r="F598" s="2" t="str">
        <f aca="false">IF(E598="","Unknown",E598)</f>
        <v>Employee</v>
      </c>
      <c r="G598" s="4" t="n">
        <f aca="false">Clean!G598</f>
        <v>30500</v>
      </c>
      <c r="H598" s="4" t="n">
        <f aca="false">IF(G598="",Strategies!$B$7,G598)</f>
        <v>30500</v>
      </c>
      <c r="I598" s="4" t="n">
        <f aca="false">IF(G598="",Strategies!$B$8,G598)</f>
        <v>30500</v>
      </c>
      <c r="J598" s="4" t="n">
        <f aca="false">IF(G598="",IFERROR(VLOOKUP(E598,Strategies!$A$26:$G$35,7,FALSE()),Strategies!$B$8),G598)</f>
        <v>30500</v>
      </c>
      <c r="K598" s="3" t="n">
        <f aca="false">IF(G598="",1,0)</f>
        <v>0</v>
      </c>
      <c r="L598" s="3" t="n">
        <f aca="false">Clean!H598</f>
        <v>7</v>
      </c>
      <c r="M598" s="5" t="n">
        <f aca="false">Clean!I598</f>
        <v>43638</v>
      </c>
      <c r="N598" s="3" t="n">
        <f aca="false">IF(L598="",IF(M598="",Strategies!$B$6,DATEDIF(M598,DATE(2026,9,13),"y")),L598)</f>
        <v>7</v>
      </c>
      <c r="O598" s="2" t="str">
        <f aca="false">IF(L598&lt;&gt;"","observed",IF(M598&lt;&gt;"","derived from date","median (fallback)"))</f>
        <v>observed</v>
      </c>
      <c r="P598" s="4" t="n">
        <f aca="false">Clean!M598</f>
        <v>0</v>
      </c>
      <c r="Q598" s="4" t="n">
        <f aca="false">IF(P598="",Strategies!$B$9,P598)</f>
        <v>0</v>
      </c>
      <c r="R598" s="3" t="n">
        <f aca="false">IF(P598="",1,0)</f>
        <v>0</v>
      </c>
      <c r="S598" s="3" t="n">
        <f aca="false">Clean!U598</f>
        <v>597</v>
      </c>
      <c r="T598" s="3" t="n">
        <f aca="false">IF(S598="",Strategies!$B$10,S598)</f>
        <v>597</v>
      </c>
      <c r="U598" s="2" t="str">
        <f aca="false">Clean!J598</f>
        <v>App</v>
      </c>
      <c r="V598" s="2" t="str">
        <f aca="false">IF(U598="",Strategies!$B$11,U598)</f>
        <v>App</v>
      </c>
      <c r="W598" s="2" t="str">
        <f aca="false">IF(U598="","Unknown",U598)</f>
        <v>App</v>
      </c>
      <c r="X598" s="4" t="n">
        <f aca="false">Clean!Q598</f>
        <v>0</v>
      </c>
      <c r="Y598" s="4" t="n">
        <f aca="false">Clean!R598</f>
        <v>0</v>
      </c>
      <c r="Z598" s="4" t="n">
        <f aca="false">IF(X598="",IF(Y598="",0,""),X598)</f>
        <v>0</v>
      </c>
      <c r="AA598" s="4" t="n">
        <f aca="false">IF(Y598="",IF(X598="",0,IF(X598=0,0,ROUND(X598*Strategies!$B$12,2))),Y598)</f>
        <v>0</v>
      </c>
      <c r="AB598" s="2" t="str">
        <f aca="false">IF(AND(X598="",Y598=""),"no card (structural)",IF(X598="","limit missing – verify",IF(Y598="","spend imputed by ratio","complete")))</f>
        <v>complete</v>
      </c>
      <c r="AC598" s="4" t="n">
        <f aca="false">Clean!S598</f>
        <v>0</v>
      </c>
      <c r="AD598" s="4" t="n">
        <f aca="false">Clean!T598</f>
        <v>0</v>
      </c>
      <c r="AE598" s="4" t="n">
        <f aca="false">IF(AC598="",IF(AD598="",0,""),AC598)</f>
        <v>0</v>
      </c>
      <c r="AF598" s="4" t="n">
        <f aca="false">IF(AD598="",IF(AC598="",0,IF(AC598=0,0,ROUND(AC598*Strategies!$B$13,0))),AD598)</f>
        <v>0</v>
      </c>
      <c r="AG598" s="3" t="n">
        <f aca="false">Clean!V598</f>
        <v>0</v>
      </c>
      <c r="AH598" s="3" t="n">
        <f aca="false">IF(AG598="",0,AG598)</f>
        <v>0</v>
      </c>
      <c r="AI598" s="3" t="n">
        <f aca="false">IF(AG598="",1,0)</f>
        <v>0</v>
      </c>
      <c r="AJ598" s="3" t="n">
        <f aca="false">Missing_Matrix!W598</f>
        <v>1</v>
      </c>
      <c r="AK598" s="2" t="str">
        <f aca="false">IF(AJ598=0,"keep","drop")</f>
        <v>drop</v>
      </c>
      <c r="AL598" s="2" t="str">
        <f aca="false">IF(Missing_Matrix!B598+Missing_Matrix!G598+Missing_Matrix!H598+Missing_Matrix!J598+Missing_Matrix!K598+Missing_Matrix!L598+Missing_Matrix!M598+Missing_Matrix!U598=0,"keep","drop")</f>
        <v>drop</v>
      </c>
    </row>
    <row r="599" customFormat="false" ht="15" hidden="false" customHeight="false" outlineLevel="0" collapsed="false">
      <c r="A599" s="2" t="str">
        <f aca="false">Clean!A599</f>
        <v>CL00598</v>
      </c>
      <c r="B599" s="3" t="n">
        <f aca="false">Clean!B599</f>
        <v>62</v>
      </c>
      <c r="C599" s="3" t="n">
        <f aca="false">IF(B599="",Strategies!$B$5,B599)</f>
        <v>62</v>
      </c>
      <c r="D599" s="3" t="n">
        <f aca="false">IF(B599="",1,0)</f>
        <v>0</v>
      </c>
      <c r="E599" s="2" t="str">
        <f aca="false">Clean!E599</f>
        <v>Teacher</v>
      </c>
      <c r="F599" s="2" t="str">
        <f aca="false">IF(E599="","Unknown",E599)</f>
        <v>Teacher</v>
      </c>
      <c r="G599" s="4" t="n">
        <f aca="false">Clean!G599</f>
        <v>40100</v>
      </c>
      <c r="H599" s="4" t="n">
        <f aca="false">IF(G599="",Strategies!$B$7,G599)</f>
        <v>40100</v>
      </c>
      <c r="I599" s="4" t="n">
        <f aca="false">IF(G599="",Strategies!$B$8,G599)</f>
        <v>40100</v>
      </c>
      <c r="J599" s="4" t="n">
        <f aca="false">IF(G599="",IFERROR(VLOOKUP(E599,Strategies!$A$26:$G$35,7,FALSE()),Strategies!$B$8),G599)</f>
        <v>40100</v>
      </c>
      <c r="K599" s="3" t="n">
        <f aca="false">IF(G599="",1,0)</f>
        <v>0</v>
      </c>
      <c r="L599" s="3" t="n">
        <f aca="false">Clean!H599</f>
        <v>15</v>
      </c>
      <c r="M599" s="5" t="n">
        <f aca="false">Clean!I599</f>
        <v>40676</v>
      </c>
      <c r="N599" s="3" t="n">
        <f aca="false">IF(L599="",IF(M599="",Strategies!$B$6,DATEDIF(M599,DATE(2026,9,13),"y")),L599)</f>
        <v>15</v>
      </c>
      <c r="O599" s="2" t="str">
        <f aca="false">IF(L599&lt;&gt;"","observed",IF(M599&lt;&gt;"","derived from date","median (fallback)"))</f>
        <v>observed</v>
      </c>
      <c r="P599" s="4" t="n">
        <f aca="false">Clean!M599</f>
        <v>84671.75</v>
      </c>
      <c r="Q599" s="4" t="n">
        <f aca="false">IF(P599="",Strategies!$B$9,P599)</f>
        <v>84671.75</v>
      </c>
      <c r="R599" s="3" t="n">
        <f aca="false">IF(P599="",1,0)</f>
        <v>0</v>
      </c>
      <c r="S599" s="3" t="n">
        <f aca="false">Clean!U599</f>
        <v>744</v>
      </c>
      <c r="T599" s="3" t="n">
        <f aca="false">IF(S599="",Strategies!$B$10,S599)</f>
        <v>744</v>
      </c>
      <c r="U599" s="2" t="str">
        <f aca="false">Clean!J599</f>
        <v>Online Banking</v>
      </c>
      <c r="V599" s="2" t="str">
        <f aca="false">IF(U599="",Strategies!$B$11,U599)</f>
        <v>Online Banking</v>
      </c>
      <c r="W599" s="2" t="str">
        <f aca="false">IF(U599="","Unknown",U599)</f>
        <v>Online Banking</v>
      </c>
      <c r="X599" s="4" t="n">
        <f aca="false">Clean!Q599</f>
        <v>7000</v>
      </c>
      <c r="Y599" s="4" t="n">
        <f aca="false">Clean!R599</f>
        <v>2111.48</v>
      </c>
      <c r="Z599" s="4" t="n">
        <f aca="false">IF(X599="",IF(Y599="",0,""),X599)</f>
        <v>7000</v>
      </c>
      <c r="AA599" s="4" t="n">
        <f aca="false">IF(Y599="",IF(X599="",0,IF(X599=0,0,ROUND(X599*Strategies!$B$12,2))),Y599)</f>
        <v>2111.48</v>
      </c>
      <c r="AB599" s="2" t="str">
        <f aca="false">IF(AND(X599="",Y599=""),"no card (structural)",IF(X599="","limit missing – verify",IF(Y599="","spend imputed by ratio","complete")))</f>
        <v>complete</v>
      </c>
      <c r="AC599" s="4" t="n">
        <f aca="false">Clean!S599</f>
        <v>0</v>
      </c>
      <c r="AD599" s="4" t="n">
        <f aca="false">Clean!T599</f>
        <v>0</v>
      </c>
      <c r="AE599" s="4" t="n">
        <f aca="false">IF(AC599="",IF(AD599="",0,""),AC599)</f>
        <v>0</v>
      </c>
      <c r="AF599" s="4" t="n">
        <f aca="false">IF(AD599="",IF(AC599="",0,IF(AC599=0,0,ROUND(AC599*Strategies!$B$13,0))),AD599)</f>
        <v>0</v>
      </c>
      <c r="AG599" s="3" t="str">
        <f aca="false">Clean!V599</f>
        <v/>
      </c>
      <c r="AH599" s="3" t="n">
        <f aca="false">IF(AG599="",0,AG599)</f>
        <v>0</v>
      </c>
      <c r="AI599" s="3" t="n">
        <f aca="false">IF(AG599="",1,0)</f>
        <v>1</v>
      </c>
      <c r="AJ599" s="3" t="n">
        <f aca="false">Missing_Matrix!W599</f>
        <v>1</v>
      </c>
      <c r="AK599" s="2" t="str">
        <f aca="false">IF(AJ599=0,"keep","drop")</f>
        <v>drop</v>
      </c>
      <c r="AL599" s="2" t="str">
        <f aca="false">IF(Missing_Matrix!B599+Missing_Matrix!G599+Missing_Matrix!H599+Missing_Matrix!J599+Missing_Matrix!K599+Missing_Matrix!L599+Missing_Matrix!M599+Missing_Matrix!U599=0,"keep","drop")</f>
        <v>keep</v>
      </c>
    </row>
    <row r="600" customFormat="false" ht="15" hidden="false" customHeight="false" outlineLevel="0" collapsed="false">
      <c r="A600" s="2" t="str">
        <f aca="false">Clean!A600</f>
        <v>CL00599</v>
      </c>
      <c r="B600" s="3" t="n">
        <f aca="false">Clean!B600</f>
        <v>36</v>
      </c>
      <c r="C600" s="3" t="n">
        <f aca="false">IF(B600="",Strategies!$B$5,B600)</f>
        <v>36</v>
      </c>
      <c r="D600" s="3" t="n">
        <f aca="false">IF(B600="",1,0)</f>
        <v>0</v>
      </c>
      <c r="E600" s="2" t="str">
        <f aca="false">Clean!E600</f>
        <v>Business owner</v>
      </c>
      <c r="F600" s="2" t="str">
        <f aca="false">IF(E600="","Unknown",E600)</f>
        <v>Business owner</v>
      </c>
      <c r="G600" s="4" t="str">
        <f aca="false">Clean!G600</f>
        <v/>
      </c>
      <c r="H600" s="4" t="n">
        <f aca="false">IF(G600="",Strategies!$B$7,G600)</f>
        <v>34752</v>
      </c>
      <c r="I600" s="4" t="n">
        <f aca="false">IF(G600="",Strategies!$B$8,G600)</f>
        <v>29500</v>
      </c>
      <c r="J600" s="4" t="n">
        <f aca="false">IF(G600="",IFERROR(VLOOKUP(E600,Strategies!$A$26:$G$35,7,FALSE()),Strategies!$B$8),G600)</f>
        <v>64000</v>
      </c>
      <c r="K600" s="3" t="n">
        <f aca="false">IF(G600="",1,0)</f>
        <v>1</v>
      </c>
      <c r="L600" s="3" t="n">
        <f aca="false">Clean!H600</f>
        <v>9</v>
      </c>
      <c r="M600" s="5" t="n">
        <f aca="false">Clean!I600</f>
        <v>42919</v>
      </c>
      <c r="N600" s="3" t="n">
        <f aca="false">IF(L600="",IF(M600="",Strategies!$B$6,DATEDIF(M600,DATE(2026,9,13),"y")),L600)</f>
        <v>9</v>
      </c>
      <c r="O600" s="2" t="str">
        <f aca="false">IF(L600&lt;&gt;"","observed",IF(M600&lt;&gt;"","derived from date","median (fallback)"))</f>
        <v>observed</v>
      </c>
      <c r="P600" s="4" t="n">
        <f aca="false">Clean!M600</f>
        <v>91434.29</v>
      </c>
      <c r="Q600" s="4" t="n">
        <f aca="false">IF(P600="",Strategies!$B$9,P600)</f>
        <v>91434.29</v>
      </c>
      <c r="R600" s="3" t="n">
        <f aca="false">IF(P600="",1,0)</f>
        <v>0</v>
      </c>
      <c r="S600" s="3" t="n">
        <f aca="false">Clean!U600</f>
        <v>638</v>
      </c>
      <c r="T600" s="3" t="n">
        <f aca="false">IF(S600="",Strategies!$B$10,S600)</f>
        <v>638</v>
      </c>
      <c r="U600" s="2" t="str">
        <f aca="false">Clean!J600</f>
        <v>App</v>
      </c>
      <c r="V600" s="2" t="str">
        <f aca="false">IF(U600="",Strategies!$B$11,U600)</f>
        <v>App</v>
      </c>
      <c r="W600" s="2" t="str">
        <f aca="false">IF(U600="","Unknown",U600)</f>
        <v>App</v>
      </c>
      <c r="X600" s="4" t="n">
        <f aca="false">Clean!Q600</f>
        <v>0</v>
      </c>
      <c r="Y600" s="4" t="n">
        <f aca="false">Clean!R600</f>
        <v>0</v>
      </c>
      <c r="Z600" s="4" t="n">
        <f aca="false">IF(X600="",IF(Y600="",0,""),X600)</f>
        <v>0</v>
      </c>
      <c r="AA600" s="4" t="n">
        <f aca="false">IF(Y600="",IF(X600="",0,IF(X600=0,0,ROUND(X600*Strategies!$B$12,2))),Y600)</f>
        <v>0</v>
      </c>
      <c r="AB600" s="2" t="str">
        <f aca="false">IF(AND(X600="",Y600=""),"no card (structural)",IF(X600="","limit missing – verify",IF(Y600="","spend imputed by ratio","complete")))</f>
        <v>complete</v>
      </c>
      <c r="AC600" s="4" t="n">
        <f aca="false">Clean!S600</f>
        <v>0</v>
      </c>
      <c r="AD600" s="4" t="n">
        <f aca="false">Clean!T600</f>
        <v>0</v>
      </c>
      <c r="AE600" s="4" t="n">
        <f aca="false">IF(AC600="",IF(AD600="",0,""),AC600)</f>
        <v>0</v>
      </c>
      <c r="AF600" s="4" t="n">
        <f aca="false">IF(AD600="",IF(AC600="",0,IF(AC600=0,0,ROUND(AC600*Strategies!$B$13,0))),AD600)</f>
        <v>0</v>
      </c>
      <c r="AG600" s="3" t="n">
        <f aca="false">Clean!V600</f>
        <v>0</v>
      </c>
      <c r="AH600" s="3" t="n">
        <f aca="false">IF(AG600="",0,AG600)</f>
        <v>0</v>
      </c>
      <c r="AI600" s="3" t="n">
        <f aca="false">IF(AG600="",1,0)</f>
        <v>0</v>
      </c>
      <c r="AJ600" s="3" t="n">
        <f aca="false">Missing_Matrix!W600</f>
        <v>2</v>
      </c>
      <c r="AK600" s="2" t="str">
        <f aca="false">IF(AJ600=0,"keep","drop")</f>
        <v>drop</v>
      </c>
      <c r="AL600" s="2" t="str">
        <f aca="false">IF(Missing_Matrix!B600+Missing_Matrix!G600+Missing_Matrix!H600+Missing_Matrix!J600+Missing_Matrix!K600+Missing_Matrix!L600+Missing_Matrix!M600+Missing_Matrix!U600=0,"keep","drop")</f>
        <v>drop</v>
      </c>
    </row>
    <row r="601" customFormat="false" ht="15" hidden="false" customHeight="false" outlineLevel="0" collapsed="false">
      <c r="A601" s="2" t="str">
        <f aca="false">Clean!A601</f>
        <v>CL00600</v>
      </c>
      <c r="B601" s="3" t="n">
        <f aca="false">Clean!B601</f>
        <v>51</v>
      </c>
      <c r="C601" s="3" t="n">
        <f aca="false">IF(B601="",Strategies!$B$5,B601)</f>
        <v>51</v>
      </c>
      <c r="D601" s="3" t="n">
        <f aca="false">IF(B601="",1,0)</f>
        <v>0</v>
      </c>
      <c r="E601" s="2" t="str">
        <f aca="false">Clean!E601</f>
        <v>Employee</v>
      </c>
      <c r="F601" s="2" t="str">
        <f aca="false">IF(E601="","Unknown",E601)</f>
        <v>Employee</v>
      </c>
      <c r="G601" s="4" t="n">
        <f aca="false">Clean!G601</f>
        <v>37100</v>
      </c>
      <c r="H601" s="4" t="n">
        <f aca="false">IF(G601="",Strategies!$B$7,G601)</f>
        <v>37100</v>
      </c>
      <c r="I601" s="4" t="n">
        <f aca="false">IF(G601="",Strategies!$B$8,G601)</f>
        <v>37100</v>
      </c>
      <c r="J601" s="4" t="n">
        <f aca="false">IF(G601="",IFERROR(VLOOKUP(E601,Strategies!$A$26:$G$35,7,FALSE()),Strategies!$B$8),G601)</f>
        <v>37100</v>
      </c>
      <c r="K601" s="3" t="n">
        <f aca="false">IF(G601="",1,0)</f>
        <v>0</v>
      </c>
      <c r="L601" s="3" t="n">
        <f aca="false">Clean!H601</f>
        <v>2</v>
      </c>
      <c r="M601" s="5" t="n">
        <f aca="false">Clean!I601</f>
        <v>45461</v>
      </c>
      <c r="N601" s="3" t="n">
        <f aca="false">IF(L601="",IF(M601="",Strategies!$B$6,DATEDIF(M601,DATE(2026,9,13),"y")),L601)</f>
        <v>2</v>
      </c>
      <c r="O601" s="2" t="str">
        <f aca="false">IF(L601&lt;&gt;"","observed",IF(M601&lt;&gt;"","derived from date","median (fallback)"))</f>
        <v>observed</v>
      </c>
      <c r="P601" s="4" t="n">
        <f aca="false">Clean!M601</f>
        <v>22235.52</v>
      </c>
      <c r="Q601" s="4" t="n">
        <f aca="false">IF(P601="",Strategies!$B$9,P601)</f>
        <v>22235.52</v>
      </c>
      <c r="R601" s="3" t="n">
        <f aca="false">IF(P601="",1,0)</f>
        <v>0</v>
      </c>
      <c r="S601" s="3" t="n">
        <f aca="false">Clean!U601</f>
        <v>629</v>
      </c>
      <c r="T601" s="3" t="n">
        <f aca="false">IF(S601="",Strategies!$B$10,S601)</f>
        <v>629</v>
      </c>
      <c r="U601" s="2" t="str">
        <f aca="false">Clean!J601</f>
        <v>Online Banking</v>
      </c>
      <c r="V601" s="2" t="str">
        <f aca="false">IF(U601="",Strategies!$B$11,U601)</f>
        <v>Online Banking</v>
      </c>
      <c r="W601" s="2" t="str">
        <f aca="false">IF(U601="","Unknown",U601)</f>
        <v>Online Banking</v>
      </c>
      <c r="X601" s="4" t="n">
        <f aca="false">Clean!Q601</f>
        <v>7500</v>
      </c>
      <c r="Y601" s="4" t="n">
        <f aca="false">Clean!R601</f>
        <v>248.17</v>
      </c>
      <c r="Z601" s="4" t="n">
        <f aca="false">IF(X601="",IF(Y601="",0,""),X601)</f>
        <v>7500</v>
      </c>
      <c r="AA601" s="4" t="n">
        <f aca="false">IF(Y601="",IF(X601="",0,IF(X601=0,0,ROUND(X601*Strategies!$B$12,2))),Y601)</f>
        <v>248.17</v>
      </c>
      <c r="AB601" s="2" t="str">
        <f aca="false">IF(AND(X601="",Y601=""),"no card (structural)",IF(X601="","limit missing – verify",IF(Y601="","spend imputed by ratio","complete")))</f>
        <v>complete</v>
      </c>
      <c r="AC601" s="4" t="n">
        <f aca="false">Clean!S601</f>
        <v>61000</v>
      </c>
      <c r="AD601" s="4" t="n">
        <f aca="false">Clean!T601</f>
        <v>299</v>
      </c>
      <c r="AE601" s="4" t="n">
        <f aca="false">IF(AC601="",IF(AD601="",0,""),AC601)</f>
        <v>61000</v>
      </c>
      <c r="AF601" s="4" t="n">
        <f aca="false">IF(AD601="",IF(AC601="",0,IF(AC601=0,0,ROUND(AC601*Strategies!$B$13,0))),AD601)</f>
        <v>299</v>
      </c>
      <c r="AG601" s="3" t="n">
        <f aca="false">Clean!V601</f>
        <v>1</v>
      </c>
      <c r="AH601" s="3" t="n">
        <f aca="false">IF(AG601="",0,AG601)</f>
        <v>1</v>
      </c>
      <c r="AI601" s="3" t="n">
        <f aca="false">IF(AG601="",1,0)</f>
        <v>0</v>
      </c>
      <c r="AJ601" s="3" t="n">
        <f aca="false">Missing_Matrix!W601</f>
        <v>0</v>
      </c>
      <c r="AK601" s="2" t="str">
        <f aca="false">IF(AJ601=0,"keep","drop")</f>
        <v>keep</v>
      </c>
      <c r="AL601" s="2" t="str">
        <f aca="false">IF(Missing_Matrix!B601+Missing_Matrix!G601+Missing_Matrix!H601+Missing_Matrix!J601+Missing_Matrix!K601+Missing_Matrix!L601+Missing_Matrix!M601+Missing_Matrix!U601=0,"keep","drop")</f>
        <v>keep</v>
      </c>
    </row>
    <row r="602" customFormat="false" ht="15" hidden="false" customHeight="false" outlineLevel="0" collapsed="false">
      <c r="A602" s="2" t="str">
        <f aca="false">Clean!A602</f>
        <v>CL00601</v>
      </c>
      <c r="B602" s="3" t="n">
        <f aca="false">Clean!B602</f>
        <v>60</v>
      </c>
      <c r="C602" s="3" t="n">
        <f aca="false">IF(B602="",Strategies!$B$5,B602)</f>
        <v>60</v>
      </c>
      <c r="D602" s="3" t="n">
        <f aca="false">IF(B602="",1,0)</f>
        <v>0</v>
      </c>
      <c r="E602" s="2" t="str">
        <f aca="false">Clean!E602</f>
        <v>Self-employed</v>
      </c>
      <c r="F602" s="2" t="str">
        <f aca="false">IF(E602="","Unknown",E602)</f>
        <v>Self-employed</v>
      </c>
      <c r="G602" s="4" t="n">
        <f aca="false">Clean!G602</f>
        <v>47300</v>
      </c>
      <c r="H602" s="4" t="n">
        <f aca="false">IF(G602="",Strategies!$B$7,G602)</f>
        <v>47300</v>
      </c>
      <c r="I602" s="4" t="n">
        <f aca="false">IF(G602="",Strategies!$B$8,G602)</f>
        <v>47300</v>
      </c>
      <c r="J602" s="4" t="n">
        <f aca="false">IF(G602="",IFERROR(VLOOKUP(E602,Strategies!$A$26:$G$35,7,FALSE()),Strategies!$B$8),G602)</f>
        <v>47300</v>
      </c>
      <c r="K602" s="3" t="n">
        <f aca="false">IF(G602="",1,0)</f>
        <v>0</v>
      </c>
      <c r="L602" s="3" t="n">
        <f aca="false">Clean!H602</f>
        <v>14</v>
      </c>
      <c r="M602" s="5" t="n">
        <f aca="false">Clean!I602</f>
        <v>41094</v>
      </c>
      <c r="N602" s="3" t="n">
        <f aca="false">IF(L602="",IF(M602="",Strategies!$B$6,DATEDIF(M602,DATE(2026,9,13),"y")),L602)</f>
        <v>14</v>
      </c>
      <c r="O602" s="2" t="str">
        <f aca="false">IF(L602&lt;&gt;"","observed",IF(M602&lt;&gt;"","derived from date","median (fallback)"))</f>
        <v>observed</v>
      </c>
      <c r="P602" s="4" t="n">
        <f aca="false">Clean!M602</f>
        <v>0</v>
      </c>
      <c r="Q602" s="4" t="n">
        <f aca="false">IF(P602="",Strategies!$B$9,P602)</f>
        <v>0</v>
      </c>
      <c r="R602" s="3" t="n">
        <f aca="false">IF(P602="",1,0)</f>
        <v>0</v>
      </c>
      <c r="S602" s="3" t="n">
        <f aca="false">Clean!U602</f>
        <v>668</v>
      </c>
      <c r="T602" s="3" t="n">
        <f aca="false">IF(S602="",Strategies!$B$10,S602)</f>
        <v>668</v>
      </c>
      <c r="U602" s="2" t="str">
        <f aca="false">Clean!J602</f>
        <v>Branch</v>
      </c>
      <c r="V602" s="2" t="str">
        <f aca="false">IF(U602="",Strategies!$B$11,U602)</f>
        <v>Branch</v>
      </c>
      <c r="W602" s="2" t="str">
        <f aca="false">IF(U602="","Unknown",U602)</f>
        <v>Branch</v>
      </c>
      <c r="X602" s="4" t="n">
        <f aca="false">Clean!Q602</f>
        <v>10000</v>
      </c>
      <c r="Y602" s="4" t="n">
        <f aca="false">Clean!R602</f>
        <v>488.28</v>
      </c>
      <c r="Z602" s="4" t="n">
        <f aca="false">IF(X602="",IF(Y602="",0,""),X602)</f>
        <v>10000</v>
      </c>
      <c r="AA602" s="4" t="n">
        <f aca="false">IF(Y602="",IF(X602="",0,IF(X602=0,0,ROUND(X602*Strategies!$B$12,2))),Y602)</f>
        <v>488.28</v>
      </c>
      <c r="AB602" s="2" t="str">
        <f aca="false">IF(AND(X602="",Y602=""),"no card (structural)",IF(X602="","limit missing – verify",IF(Y602="","spend imputed by ratio","complete")))</f>
        <v>complete</v>
      </c>
      <c r="AC602" s="4" t="str">
        <f aca="false">Clean!S602</f>
        <v/>
      </c>
      <c r="AD602" s="4" t="str">
        <f aca="false">Clean!T602</f>
        <v/>
      </c>
      <c r="AE602" s="4" t="n">
        <f aca="false">IF(AC602="",IF(AD602="",0,""),AC602)</f>
        <v>0</v>
      </c>
      <c r="AF602" s="4" t="n">
        <f aca="false">IF(AD602="",IF(AC602="",0,IF(AC602=0,0,ROUND(AC602*Strategies!$B$13,0))),AD602)</f>
        <v>0</v>
      </c>
      <c r="AG602" s="3" t="str">
        <f aca="false">Clean!V602</f>
        <v/>
      </c>
      <c r="AH602" s="3" t="n">
        <f aca="false">IF(AG602="",0,AG602)</f>
        <v>0</v>
      </c>
      <c r="AI602" s="3" t="n">
        <f aca="false">IF(AG602="",1,0)</f>
        <v>1</v>
      </c>
      <c r="AJ602" s="3" t="n">
        <f aca="false">Missing_Matrix!W602</f>
        <v>3</v>
      </c>
      <c r="AK602" s="2" t="str">
        <f aca="false">IF(AJ602=0,"keep","drop")</f>
        <v>drop</v>
      </c>
      <c r="AL602" s="2" t="str">
        <f aca="false">IF(Missing_Matrix!B602+Missing_Matrix!G602+Missing_Matrix!H602+Missing_Matrix!J602+Missing_Matrix!K602+Missing_Matrix!L602+Missing_Matrix!M602+Missing_Matrix!U602=0,"keep","drop")</f>
        <v>keep</v>
      </c>
    </row>
    <row r="603" customFormat="false" ht="15" hidden="false" customHeight="false" outlineLevel="0" collapsed="false">
      <c r="A603" s="2" t="str">
        <f aca="false">Clean!A603</f>
        <v>CL00602</v>
      </c>
      <c r="B603" s="3" t="n">
        <f aca="false">Clean!B603</f>
        <v>50</v>
      </c>
      <c r="C603" s="3" t="n">
        <f aca="false">IF(B603="",Strategies!$B$5,B603)</f>
        <v>50</v>
      </c>
      <c r="D603" s="3" t="n">
        <f aca="false">IF(B603="",1,0)</f>
        <v>0</v>
      </c>
      <c r="E603" s="2" t="str">
        <f aca="false">Clean!E603</f>
        <v>Executive</v>
      </c>
      <c r="F603" s="2" t="str">
        <f aca="false">IF(E603="","Unknown",E603)</f>
        <v>Executive</v>
      </c>
      <c r="G603" s="4" t="n">
        <f aca="false">Clean!G603</f>
        <v>118700</v>
      </c>
      <c r="H603" s="4" t="n">
        <f aca="false">IF(G603="",Strategies!$B$7,G603)</f>
        <v>118700</v>
      </c>
      <c r="I603" s="4" t="n">
        <f aca="false">IF(G603="",Strategies!$B$8,G603)</f>
        <v>118700</v>
      </c>
      <c r="J603" s="4" t="n">
        <f aca="false">IF(G603="",IFERROR(VLOOKUP(E603,Strategies!$A$26:$G$35,7,FALSE()),Strategies!$B$8),G603)</f>
        <v>118700</v>
      </c>
      <c r="K603" s="3" t="n">
        <f aca="false">IF(G603="",1,0)</f>
        <v>0</v>
      </c>
      <c r="L603" s="3" t="n">
        <f aca="false">Clean!H603</f>
        <v>4</v>
      </c>
      <c r="M603" s="5" t="str">
        <f aca="false">Clean!I603</f>
        <v/>
      </c>
      <c r="N603" s="3" t="n">
        <f aca="false">IF(L603="",IF(M603="",Strategies!$B$6,DATEDIF(M603,DATE(2026,9,13),"y")),L603)</f>
        <v>4</v>
      </c>
      <c r="O603" s="2" t="str">
        <f aca="false">IF(L603&lt;&gt;"","observed",IF(M603&lt;&gt;"","derived from date","median (fallback)"))</f>
        <v>observed</v>
      </c>
      <c r="P603" s="4" t="n">
        <f aca="false">Clean!M603</f>
        <v>90454.52</v>
      </c>
      <c r="Q603" s="4" t="n">
        <f aca="false">IF(P603="",Strategies!$B$9,P603)</f>
        <v>90454.52</v>
      </c>
      <c r="R603" s="3" t="n">
        <f aca="false">IF(P603="",1,0)</f>
        <v>0</v>
      </c>
      <c r="S603" s="3" t="n">
        <f aca="false">Clean!U603</f>
        <v>684</v>
      </c>
      <c r="T603" s="3" t="n">
        <f aca="false">IF(S603="",Strategies!$B$10,S603)</f>
        <v>684</v>
      </c>
      <c r="U603" s="2" t="str">
        <f aca="false">Clean!J603</f>
        <v>Branch</v>
      </c>
      <c r="V603" s="2" t="str">
        <f aca="false">IF(U603="",Strategies!$B$11,U603)</f>
        <v>Branch</v>
      </c>
      <c r="W603" s="2" t="str">
        <f aca="false">IF(U603="","Unknown",U603)</f>
        <v>Branch</v>
      </c>
      <c r="X603" s="4" t="n">
        <f aca="false">Clean!Q603</f>
        <v>13500</v>
      </c>
      <c r="Y603" s="4" t="n">
        <f aca="false">Clean!R603</f>
        <v>3408.22</v>
      </c>
      <c r="Z603" s="4" t="n">
        <f aca="false">IF(X603="",IF(Y603="",0,""),X603)</f>
        <v>13500</v>
      </c>
      <c r="AA603" s="4" t="n">
        <f aca="false">IF(Y603="",IF(X603="",0,IF(X603=0,0,ROUND(X603*Strategies!$B$12,2))),Y603)</f>
        <v>3408.22</v>
      </c>
      <c r="AB603" s="2" t="str">
        <f aca="false">IF(AND(X603="",Y603=""),"no card (structural)",IF(X603="","limit missing – verify",IF(Y603="","spend imputed by ratio","complete")))</f>
        <v>complete</v>
      </c>
      <c r="AC603" s="4" t="n">
        <f aca="false">Clean!S603</f>
        <v>400000</v>
      </c>
      <c r="AD603" s="4" t="str">
        <f aca="false">Clean!T603</f>
        <v/>
      </c>
      <c r="AE603" s="4" t="n">
        <f aca="false">IF(AC603="",IF(AD603="",0,""),AC603)</f>
        <v>400000</v>
      </c>
      <c r="AF603" s="4" t="n">
        <f aca="false">IF(AD603="",IF(AC603="",0,IF(AC603=0,0,ROUND(AC603*Strategies!$B$13,0))),AD603)</f>
        <v>2433</v>
      </c>
      <c r="AG603" s="3" t="str">
        <f aca="false">Clean!V603</f>
        <v/>
      </c>
      <c r="AH603" s="3" t="n">
        <f aca="false">IF(AG603="",0,AG603)</f>
        <v>0</v>
      </c>
      <c r="AI603" s="3" t="n">
        <f aca="false">IF(AG603="",1,0)</f>
        <v>1</v>
      </c>
      <c r="AJ603" s="3" t="n">
        <f aca="false">Missing_Matrix!W603</f>
        <v>3</v>
      </c>
      <c r="AK603" s="2" t="str">
        <f aca="false">IF(AJ603=0,"keep","drop")</f>
        <v>drop</v>
      </c>
      <c r="AL603" s="2" t="str">
        <f aca="false">IF(Missing_Matrix!B603+Missing_Matrix!G603+Missing_Matrix!H603+Missing_Matrix!J603+Missing_Matrix!K603+Missing_Matrix!L603+Missing_Matrix!M603+Missing_Matrix!U603=0,"keep","drop")</f>
        <v>keep</v>
      </c>
    </row>
    <row r="604" customFormat="false" ht="15" hidden="false" customHeight="false" outlineLevel="0" collapsed="false">
      <c r="A604" s="2" t="str">
        <f aca="false">Clean!A604</f>
        <v>CL00603</v>
      </c>
      <c r="B604" s="3" t="n">
        <f aca="false">Clean!B604</f>
        <v>57</v>
      </c>
      <c r="C604" s="3" t="n">
        <f aca="false">IF(B604="",Strategies!$B$5,B604)</f>
        <v>57</v>
      </c>
      <c r="D604" s="3" t="n">
        <f aca="false">IF(B604="",1,0)</f>
        <v>0</v>
      </c>
      <c r="E604" s="2" t="str">
        <f aca="false">Clean!E604</f>
        <v>Employee</v>
      </c>
      <c r="F604" s="2" t="str">
        <f aca="false">IF(E604="","Unknown",E604)</f>
        <v>Employee</v>
      </c>
      <c r="G604" s="4" t="n">
        <f aca="false">Clean!G604</f>
        <v>50900</v>
      </c>
      <c r="H604" s="4" t="n">
        <f aca="false">IF(G604="",Strategies!$B$7,G604)</f>
        <v>50900</v>
      </c>
      <c r="I604" s="4" t="n">
        <f aca="false">IF(G604="",Strategies!$B$8,G604)</f>
        <v>50900</v>
      </c>
      <c r="J604" s="4" t="n">
        <f aca="false">IF(G604="",IFERROR(VLOOKUP(E604,Strategies!$A$26:$G$35,7,FALSE()),Strategies!$B$8),G604)</f>
        <v>50900</v>
      </c>
      <c r="K604" s="3" t="n">
        <f aca="false">IF(G604="",1,0)</f>
        <v>0</v>
      </c>
      <c r="L604" s="3" t="n">
        <f aca="false">Clean!H604</f>
        <v>22</v>
      </c>
      <c r="M604" s="5" t="n">
        <f aca="false">Clean!I604</f>
        <v>37999</v>
      </c>
      <c r="N604" s="3" t="n">
        <f aca="false">IF(L604="",IF(M604="",Strategies!$B$6,DATEDIF(M604,DATE(2026,9,13),"y")),L604)</f>
        <v>22</v>
      </c>
      <c r="O604" s="2" t="str">
        <f aca="false">IF(L604&lt;&gt;"","observed",IF(M604&lt;&gt;"","derived from date","median (fallback)"))</f>
        <v>observed</v>
      </c>
      <c r="P604" s="4" t="n">
        <f aca="false">Clean!M604</f>
        <v>0</v>
      </c>
      <c r="Q604" s="4" t="n">
        <f aca="false">IF(P604="",Strategies!$B$9,P604)</f>
        <v>0</v>
      </c>
      <c r="R604" s="3" t="n">
        <f aca="false">IF(P604="",1,0)</f>
        <v>0</v>
      </c>
      <c r="S604" s="3" t="n">
        <f aca="false">Clean!U604</f>
        <v>731</v>
      </c>
      <c r="T604" s="3" t="n">
        <f aca="false">IF(S604="",Strategies!$B$10,S604)</f>
        <v>731</v>
      </c>
      <c r="U604" s="2" t="str">
        <f aca="false">Clean!J604</f>
        <v>Phone</v>
      </c>
      <c r="V604" s="2" t="str">
        <f aca="false">IF(U604="",Strategies!$B$11,U604)</f>
        <v>Phone</v>
      </c>
      <c r="W604" s="2" t="str">
        <f aca="false">IF(U604="","Unknown",U604)</f>
        <v>Phone</v>
      </c>
      <c r="X604" s="4" t="n">
        <f aca="false">Clean!Q604</f>
        <v>7500</v>
      </c>
      <c r="Y604" s="4" t="n">
        <f aca="false">Clean!R604</f>
        <v>2473.19</v>
      </c>
      <c r="Z604" s="4" t="n">
        <f aca="false">IF(X604="",IF(Y604="",0,""),X604)</f>
        <v>7500</v>
      </c>
      <c r="AA604" s="4" t="n">
        <f aca="false">IF(Y604="",IF(X604="",0,IF(X604=0,0,ROUND(X604*Strategies!$B$12,2))),Y604)</f>
        <v>2473.19</v>
      </c>
      <c r="AB604" s="2" t="str">
        <f aca="false">IF(AND(X604="",Y604=""),"no card (structural)",IF(X604="","limit missing – verify",IF(Y604="","spend imputed by ratio","complete")))</f>
        <v>complete</v>
      </c>
      <c r="AC604" s="4" t="n">
        <f aca="false">Clean!S604</f>
        <v>254000</v>
      </c>
      <c r="AD604" s="4" t="n">
        <f aca="false">Clean!T604</f>
        <v>1880</v>
      </c>
      <c r="AE604" s="4" t="n">
        <f aca="false">IF(AC604="",IF(AD604="",0,""),AC604)</f>
        <v>254000</v>
      </c>
      <c r="AF604" s="4" t="n">
        <f aca="false">IF(AD604="",IF(AC604="",0,IF(AC604=0,0,ROUND(AC604*Strategies!$B$13,0))),AD604)</f>
        <v>1880</v>
      </c>
      <c r="AG604" s="3" t="str">
        <f aca="false">Clean!V604</f>
        <v/>
      </c>
      <c r="AH604" s="3" t="n">
        <f aca="false">IF(AG604="",0,AG604)</f>
        <v>0</v>
      </c>
      <c r="AI604" s="3" t="n">
        <f aca="false">IF(AG604="",1,0)</f>
        <v>1</v>
      </c>
      <c r="AJ604" s="3" t="n">
        <f aca="false">Missing_Matrix!W604</f>
        <v>1</v>
      </c>
      <c r="AK604" s="2" t="str">
        <f aca="false">IF(AJ604=0,"keep","drop")</f>
        <v>drop</v>
      </c>
      <c r="AL604" s="2" t="str">
        <f aca="false">IF(Missing_Matrix!B604+Missing_Matrix!G604+Missing_Matrix!H604+Missing_Matrix!J604+Missing_Matrix!K604+Missing_Matrix!L604+Missing_Matrix!M604+Missing_Matrix!U604=0,"keep","drop")</f>
        <v>keep</v>
      </c>
    </row>
    <row r="605" customFormat="false" ht="15" hidden="false" customHeight="false" outlineLevel="0" collapsed="false">
      <c r="A605" s="2" t="str">
        <f aca="false">Clean!A605</f>
        <v>CL00604</v>
      </c>
      <c r="B605" s="3" t="n">
        <f aca="false">Clean!B605</f>
        <v>39</v>
      </c>
      <c r="C605" s="3" t="n">
        <f aca="false">IF(B605="",Strategies!$B$5,B605)</f>
        <v>39</v>
      </c>
      <c r="D605" s="3" t="n">
        <f aca="false">IF(B605="",1,0)</f>
        <v>0</v>
      </c>
      <c r="E605" s="2" t="str">
        <f aca="false">Clean!E605</f>
        <v>Employee</v>
      </c>
      <c r="F605" s="2" t="str">
        <f aca="false">IF(E605="","Unknown",E605)</f>
        <v>Employee</v>
      </c>
      <c r="G605" s="4" t="n">
        <f aca="false">Clean!G605</f>
        <v>50200</v>
      </c>
      <c r="H605" s="4" t="n">
        <f aca="false">IF(G605="",Strategies!$B$7,G605)</f>
        <v>50200</v>
      </c>
      <c r="I605" s="4" t="n">
        <f aca="false">IF(G605="",Strategies!$B$8,G605)</f>
        <v>50200</v>
      </c>
      <c r="J605" s="4" t="n">
        <f aca="false">IF(G605="",IFERROR(VLOOKUP(E605,Strategies!$A$26:$G$35,7,FALSE()),Strategies!$B$8),G605)</f>
        <v>50200</v>
      </c>
      <c r="K605" s="3" t="n">
        <f aca="false">IF(G605="",1,0)</f>
        <v>0</v>
      </c>
      <c r="L605" s="3" t="n">
        <f aca="false">Clean!H605</f>
        <v>9</v>
      </c>
      <c r="M605" s="5" t="n">
        <f aca="false">Clean!I605</f>
        <v>42930</v>
      </c>
      <c r="N605" s="3" t="n">
        <f aca="false">IF(L605="",IF(M605="",Strategies!$B$6,DATEDIF(M605,DATE(2026,9,13),"y")),L605)</f>
        <v>9</v>
      </c>
      <c r="O605" s="2" t="str">
        <f aca="false">IF(L605&lt;&gt;"","observed",IF(M605&lt;&gt;"","derived from date","median (fallback)"))</f>
        <v>observed</v>
      </c>
      <c r="P605" s="4" t="n">
        <f aca="false">Clean!M605</f>
        <v>28694.33</v>
      </c>
      <c r="Q605" s="4" t="n">
        <f aca="false">IF(P605="",Strategies!$B$9,P605)</f>
        <v>28694.33</v>
      </c>
      <c r="R605" s="3" t="n">
        <f aca="false">IF(P605="",1,0)</f>
        <v>0</v>
      </c>
      <c r="S605" s="3" t="n">
        <f aca="false">Clean!U605</f>
        <v>599</v>
      </c>
      <c r="T605" s="3" t="n">
        <f aca="false">IF(S605="",Strategies!$B$10,S605)</f>
        <v>599</v>
      </c>
      <c r="U605" s="2" t="str">
        <f aca="false">Clean!J605</f>
        <v>Branch</v>
      </c>
      <c r="V605" s="2" t="str">
        <f aca="false">IF(U605="",Strategies!$B$11,U605)</f>
        <v>Branch</v>
      </c>
      <c r="W605" s="2" t="str">
        <f aca="false">IF(U605="","Unknown",U605)</f>
        <v>Branch</v>
      </c>
      <c r="X605" s="4" t="n">
        <f aca="false">Clean!Q605</f>
        <v>6000</v>
      </c>
      <c r="Y605" s="4" t="n">
        <f aca="false">Clean!R605</f>
        <v>1595.62</v>
      </c>
      <c r="Z605" s="4" t="n">
        <f aca="false">IF(X605="",IF(Y605="",0,""),X605)</f>
        <v>6000</v>
      </c>
      <c r="AA605" s="4" t="n">
        <f aca="false">IF(Y605="",IF(X605="",0,IF(X605=0,0,ROUND(X605*Strategies!$B$12,2))),Y605)</f>
        <v>1595.62</v>
      </c>
      <c r="AB605" s="2" t="str">
        <f aca="false">IF(AND(X605="",Y605=""),"no card (structural)",IF(X605="","limit missing – verify",IF(Y605="","spend imputed by ratio","complete")))</f>
        <v>complete</v>
      </c>
      <c r="AC605" s="4" t="n">
        <f aca="false">Clean!S605</f>
        <v>114000</v>
      </c>
      <c r="AD605" s="4" t="n">
        <f aca="false">Clean!T605</f>
        <v>533</v>
      </c>
      <c r="AE605" s="4" t="n">
        <f aca="false">IF(AC605="",IF(AD605="",0,""),AC605)</f>
        <v>114000</v>
      </c>
      <c r="AF605" s="4" t="n">
        <f aca="false">IF(AD605="",IF(AC605="",0,IF(AC605=0,0,ROUND(AC605*Strategies!$B$13,0))),AD605)</f>
        <v>533</v>
      </c>
      <c r="AG605" s="3" t="n">
        <f aca="false">Clean!V605</f>
        <v>2</v>
      </c>
      <c r="AH605" s="3" t="n">
        <f aca="false">IF(AG605="",0,AG605)</f>
        <v>2</v>
      </c>
      <c r="AI605" s="3" t="n">
        <f aca="false">IF(AG605="",1,0)</f>
        <v>0</v>
      </c>
      <c r="AJ605" s="3" t="n">
        <f aca="false">Missing_Matrix!W605</f>
        <v>1</v>
      </c>
      <c r="AK605" s="2" t="str">
        <f aca="false">IF(AJ605=0,"keep","drop")</f>
        <v>drop</v>
      </c>
      <c r="AL605" s="2" t="str">
        <f aca="false">IF(Missing_Matrix!B605+Missing_Matrix!G605+Missing_Matrix!H605+Missing_Matrix!J605+Missing_Matrix!K605+Missing_Matrix!L605+Missing_Matrix!M605+Missing_Matrix!U605=0,"keep","drop")</f>
        <v>keep</v>
      </c>
    </row>
    <row r="606" customFormat="false" ht="15" hidden="false" customHeight="false" outlineLevel="0" collapsed="false">
      <c r="A606" s="2" t="str">
        <f aca="false">Clean!A606</f>
        <v>CL00605</v>
      </c>
      <c r="B606" s="3" t="n">
        <f aca="false">Clean!B606</f>
        <v>44</v>
      </c>
      <c r="C606" s="3" t="n">
        <f aca="false">IF(B606="",Strategies!$B$5,B606)</f>
        <v>44</v>
      </c>
      <c r="D606" s="3" t="n">
        <f aca="false">IF(B606="",1,0)</f>
        <v>0</v>
      </c>
      <c r="E606" s="2" t="str">
        <f aca="false">Clean!E606</f>
        <v>Employee</v>
      </c>
      <c r="F606" s="2" t="str">
        <f aca="false">IF(E606="","Unknown",E606)</f>
        <v>Employee</v>
      </c>
      <c r="G606" s="4" t="str">
        <f aca="false">Clean!G606</f>
        <v/>
      </c>
      <c r="H606" s="4" t="n">
        <f aca="false">IF(G606="",Strategies!$B$7,G606)</f>
        <v>34752</v>
      </c>
      <c r="I606" s="4" t="n">
        <f aca="false">IF(G606="",Strategies!$B$8,G606)</f>
        <v>29500</v>
      </c>
      <c r="J606" s="4" t="n">
        <f aca="false">IF(G606="",IFERROR(VLOOKUP(E606,Strategies!$A$26:$G$35,7,FALSE()),Strategies!$B$8),G606)</f>
        <v>31600</v>
      </c>
      <c r="K606" s="3" t="n">
        <f aca="false">IF(G606="",1,0)</f>
        <v>1</v>
      </c>
      <c r="L606" s="3" t="str">
        <f aca="false">Clean!H606</f>
        <v/>
      </c>
      <c r="M606" s="5" t="str">
        <f aca="false">Clean!I606</f>
        <v/>
      </c>
      <c r="N606" s="3" t="n">
        <f aca="false">IF(L606="",IF(M606="",Strategies!$B$6,DATEDIF(M606,DATE(2026,9,13),"y")),L606)</f>
        <v>9</v>
      </c>
      <c r="O606" s="2" t="str">
        <f aca="false">IF(L606&lt;&gt;"","observed",IF(M606&lt;&gt;"","derived from date","median (fallback)"))</f>
        <v>median (fallback)</v>
      </c>
      <c r="P606" s="4" t="n">
        <f aca="false">Clean!M606</f>
        <v>48523.1</v>
      </c>
      <c r="Q606" s="4" t="n">
        <f aca="false">IF(P606="",Strategies!$B$9,P606)</f>
        <v>48523.1</v>
      </c>
      <c r="R606" s="3" t="n">
        <f aca="false">IF(P606="",1,0)</f>
        <v>0</v>
      </c>
      <c r="S606" s="3" t="n">
        <f aca="false">Clean!U606</f>
        <v>622</v>
      </c>
      <c r="T606" s="3" t="n">
        <f aca="false">IF(S606="",Strategies!$B$10,S606)</f>
        <v>622</v>
      </c>
      <c r="U606" s="2" t="str">
        <f aca="false">Clean!J606</f>
        <v>App</v>
      </c>
      <c r="V606" s="2" t="str">
        <f aca="false">IF(U606="",Strategies!$B$11,U606)</f>
        <v>App</v>
      </c>
      <c r="W606" s="2" t="str">
        <f aca="false">IF(U606="","Unknown",U606)</f>
        <v>App</v>
      </c>
      <c r="X606" s="4" t="n">
        <f aca="false">Clean!Q606</f>
        <v>0</v>
      </c>
      <c r="Y606" s="4" t="n">
        <f aca="false">Clean!R606</f>
        <v>0</v>
      </c>
      <c r="Z606" s="4" t="n">
        <f aca="false">IF(X606="",IF(Y606="",0,""),X606)</f>
        <v>0</v>
      </c>
      <c r="AA606" s="4" t="n">
        <f aca="false">IF(Y606="",IF(X606="",0,IF(X606=0,0,ROUND(X606*Strategies!$B$12,2))),Y606)</f>
        <v>0</v>
      </c>
      <c r="AB606" s="2" t="str">
        <f aca="false">IF(AND(X606="",Y606=""),"no card (structural)",IF(X606="","limit missing – verify",IF(Y606="","spend imputed by ratio","complete")))</f>
        <v>complete</v>
      </c>
      <c r="AC606" s="4" t="n">
        <f aca="false">Clean!S606</f>
        <v>179000</v>
      </c>
      <c r="AD606" s="4" t="n">
        <f aca="false">Clean!T606</f>
        <v>1148</v>
      </c>
      <c r="AE606" s="4" t="n">
        <f aca="false">IF(AC606="",IF(AD606="",0,""),AC606)</f>
        <v>179000</v>
      </c>
      <c r="AF606" s="4" t="n">
        <f aca="false">IF(AD606="",IF(AC606="",0,IF(AC606=0,0,ROUND(AC606*Strategies!$B$13,0))),AD606)</f>
        <v>1148</v>
      </c>
      <c r="AG606" s="3" t="n">
        <f aca="false">Clean!V606</f>
        <v>0</v>
      </c>
      <c r="AH606" s="3" t="n">
        <f aca="false">IF(AG606="",0,AG606)</f>
        <v>0</v>
      </c>
      <c r="AI606" s="3" t="n">
        <f aca="false">IF(AG606="",1,0)</f>
        <v>0</v>
      </c>
      <c r="AJ606" s="3" t="n">
        <f aca="false">Missing_Matrix!W606</f>
        <v>3</v>
      </c>
      <c r="AK606" s="2" t="str">
        <f aca="false">IF(AJ606=0,"keep","drop")</f>
        <v>drop</v>
      </c>
      <c r="AL606" s="2" t="str">
        <f aca="false">IF(Missing_Matrix!B606+Missing_Matrix!G606+Missing_Matrix!H606+Missing_Matrix!J606+Missing_Matrix!K606+Missing_Matrix!L606+Missing_Matrix!M606+Missing_Matrix!U606=0,"keep","drop")</f>
        <v>drop</v>
      </c>
    </row>
    <row r="607" customFormat="false" ht="15" hidden="false" customHeight="false" outlineLevel="0" collapsed="false">
      <c r="A607" s="2" t="str">
        <f aca="false">Clean!A607</f>
        <v>CL00606</v>
      </c>
      <c r="B607" s="3" t="n">
        <f aca="false">Clean!B607</f>
        <v>31</v>
      </c>
      <c r="C607" s="3" t="n">
        <f aca="false">IF(B607="",Strategies!$B$5,B607)</f>
        <v>31</v>
      </c>
      <c r="D607" s="3" t="n">
        <f aca="false">IF(B607="",1,0)</f>
        <v>0</v>
      </c>
      <c r="E607" s="2" t="str">
        <f aca="false">Clean!E607</f>
        <v>Shopkeeper</v>
      </c>
      <c r="F607" s="2" t="str">
        <f aca="false">IF(E607="","Unknown",E607)</f>
        <v>Shopkeeper</v>
      </c>
      <c r="G607" s="4" t="n">
        <f aca="false">Clean!G607</f>
        <v>46300</v>
      </c>
      <c r="H607" s="4" t="n">
        <f aca="false">IF(G607="",Strategies!$B$7,G607)</f>
        <v>46300</v>
      </c>
      <c r="I607" s="4" t="n">
        <f aca="false">IF(G607="",Strategies!$B$8,G607)</f>
        <v>46300</v>
      </c>
      <c r="J607" s="4" t="n">
        <f aca="false">IF(G607="",IFERROR(VLOOKUP(E607,Strategies!$A$26:$G$35,7,FALSE()),Strategies!$B$8),G607)</f>
        <v>46300</v>
      </c>
      <c r="K607" s="3" t="n">
        <f aca="false">IF(G607="",1,0)</f>
        <v>0</v>
      </c>
      <c r="L607" s="3" t="n">
        <f aca="false">Clean!H607</f>
        <v>3</v>
      </c>
      <c r="M607" s="5" t="n">
        <f aca="false">Clean!I607</f>
        <v>45156</v>
      </c>
      <c r="N607" s="3" t="n">
        <f aca="false">IF(L607="",IF(M607="",Strategies!$B$6,DATEDIF(M607,DATE(2026,9,13),"y")),L607)</f>
        <v>3</v>
      </c>
      <c r="O607" s="2" t="str">
        <f aca="false">IF(L607&lt;&gt;"","observed",IF(M607&lt;&gt;"","derived from date","median (fallback)"))</f>
        <v>observed</v>
      </c>
      <c r="P607" s="4" t="n">
        <f aca="false">Clean!M607</f>
        <v>16487.98</v>
      </c>
      <c r="Q607" s="4" t="n">
        <f aca="false">IF(P607="",Strategies!$B$9,P607)</f>
        <v>16487.98</v>
      </c>
      <c r="R607" s="3" t="n">
        <f aca="false">IF(P607="",1,0)</f>
        <v>0</v>
      </c>
      <c r="S607" s="3" t="n">
        <f aca="false">Clean!U607</f>
        <v>628</v>
      </c>
      <c r="T607" s="3" t="n">
        <f aca="false">IF(S607="",Strategies!$B$10,S607)</f>
        <v>628</v>
      </c>
      <c r="U607" s="2" t="str">
        <f aca="false">Clean!J607</f>
        <v>Branch</v>
      </c>
      <c r="V607" s="2" t="str">
        <f aca="false">IF(U607="",Strategies!$B$11,U607)</f>
        <v>Branch</v>
      </c>
      <c r="W607" s="2" t="str">
        <f aca="false">IF(U607="","Unknown",U607)</f>
        <v>Branch</v>
      </c>
      <c r="X607" s="4" t="n">
        <f aca="false">Clean!Q607</f>
        <v>4500</v>
      </c>
      <c r="Y607" s="4" t="n">
        <f aca="false">Clean!R607</f>
        <v>1204.28</v>
      </c>
      <c r="Z607" s="4" t="n">
        <f aca="false">IF(X607="",IF(Y607="",0,""),X607)</f>
        <v>4500</v>
      </c>
      <c r="AA607" s="4" t="n">
        <f aca="false">IF(Y607="",IF(X607="",0,IF(X607=0,0,ROUND(X607*Strategies!$B$12,2))),Y607)</f>
        <v>1204.28</v>
      </c>
      <c r="AB607" s="2" t="str">
        <f aca="false">IF(AND(X607="",Y607=""),"no card (structural)",IF(X607="","limit missing – verify",IF(Y607="","spend imputed by ratio","complete")))</f>
        <v>complete</v>
      </c>
      <c r="AC607" s="4" t="n">
        <f aca="false">Clean!S607</f>
        <v>185000</v>
      </c>
      <c r="AD607" s="4" t="n">
        <f aca="false">Clean!T607</f>
        <v>1223</v>
      </c>
      <c r="AE607" s="4" t="n">
        <f aca="false">IF(AC607="",IF(AD607="",0,""),AC607)</f>
        <v>185000</v>
      </c>
      <c r="AF607" s="4" t="n">
        <f aca="false">IF(AD607="",IF(AC607="",0,IF(AC607=0,0,ROUND(AC607*Strategies!$B$13,0))),AD607)</f>
        <v>1223</v>
      </c>
      <c r="AG607" s="3" t="n">
        <f aca="false">Clean!V607</f>
        <v>0</v>
      </c>
      <c r="AH607" s="3" t="n">
        <f aca="false">IF(AG607="",0,AG607)</f>
        <v>0</v>
      </c>
      <c r="AI607" s="3" t="n">
        <f aca="false">IF(AG607="",1,0)</f>
        <v>0</v>
      </c>
      <c r="AJ607" s="3" t="n">
        <f aca="false">Missing_Matrix!W607</f>
        <v>0</v>
      </c>
      <c r="AK607" s="2" t="str">
        <f aca="false">IF(AJ607=0,"keep","drop")</f>
        <v>keep</v>
      </c>
      <c r="AL607" s="2" t="str">
        <f aca="false">IF(Missing_Matrix!B607+Missing_Matrix!G607+Missing_Matrix!H607+Missing_Matrix!J607+Missing_Matrix!K607+Missing_Matrix!L607+Missing_Matrix!M607+Missing_Matrix!U607=0,"keep","drop")</f>
        <v>keep</v>
      </c>
    </row>
    <row r="608" customFormat="false" ht="15" hidden="false" customHeight="false" outlineLevel="0" collapsed="false">
      <c r="A608" s="2" t="str">
        <f aca="false">Clean!A608</f>
        <v>CL00607</v>
      </c>
      <c r="B608" s="3" t="n">
        <f aca="false">Clean!B608</f>
        <v>27</v>
      </c>
      <c r="C608" s="3" t="n">
        <f aca="false">IF(B608="",Strategies!$B$5,B608)</f>
        <v>27</v>
      </c>
      <c r="D608" s="3" t="n">
        <f aca="false">IF(B608="",1,0)</f>
        <v>0</v>
      </c>
      <c r="E608" s="2" t="str">
        <f aca="false">Clean!E608</f>
        <v>Self-employed</v>
      </c>
      <c r="F608" s="2" t="str">
        <f aca="false">IF(E608="","Unknown",E608)</f>
        <v>Self-employed</v>
      </c>
      <c r="G608" s="4" t="n">
        <f aca="false">Clean!G608</f>
        <v>46000</v>
      </c>
      <c r="H608" s="4" t="n">
        <f aca="false">IF(G608="",Strategies!$B$7,G608)</f>
        <v>46000</v>
      </c>
      <c r="I608" s="4" t="n">
        <f aca="false">IF(G608="",Strategies!$B$8,G608)</f>
        <v>46000</v>
      </c>
      <c r="J608" s="4" t="n">
        <f aca="false">IF(G608="",IFERROR(VLOOKUP(E608,Strategies!$A$26:$G$35,7,FALSE()),Strategies!$B$8),G608)</f>
        <v>46000</v>
      </c>
      <c r="K608" s="3" t="n">
        <f aca="false">IF(G608="",1,0)</f>
        <v>0</v>
      </c>
      <c r="L608" s="3" t="n">
        <f aca="false">Clean!H608</f>
        <v>3</v>
      </c>
      <c r="M608" s="5" t="n">
        <f aca="false">Clean!I608</f>
        <v>45049</v>
      </c>
      <c r="N608" s="3" t="n">
        <f aca="false">IF(L608="",IF(M608="",Strategies!$B$6,DATEDIF(M608,DATE(2026,9,13),"y")),L608)</f>
        <v>3</v>
      </c>
      <c r="O608" s="2" t="str">
        <f aca="false">IF(L608&lt;&gt;"","observed",IF(M608&lt;&gt;"","derived from date","median (fallback)"))</f>
        <v>observed</v>
      </c>
      <c r="P608" s="4" t="n">
        <f aca="false">Clean!M608</f>
        <v>9841.6</v>
      </c>
      <c r="Q608" s="4" t="n">
        <f aca="false">IF(P608="",Strategies!$B$9,P608)</f>
        <v>9841.6</v>
      </c>
      <c r="R608" s="3" t="n">
        <f aca="false">IF(P608="",1,0)</f>
        <v>0</v>
      </c>
      <c r="S608" s="3" t="n">
        <f aca="false">Clean!U608</f>
        <v>604</v>
      </c>
      <c r="T608" s="3" t="n">
        <f aca="false">IF(S608="",Strategies!$B$10,S608)</f>
        <v>604</v>
      </c>
      <c r="U608" s="2" t="str">
        <f aca="false">Clean!J608</f>
        <v>App</v>
      </c>
      <c r="V608" s="2" t="str">
        <f aca="false">IF(U608="",Strategies!$B$11,U608)</f>
        <v>App</v>
      </c>
      <c r="W608" s="2" t="str">
        <f aca="false">IF(U608="","Unknown",U608)</f>
        <v>App</v>
      </c>
      <c r="X608" s="4" t="n">
        <f aca="false">Clean!Q608</f>
        <v>0</v>
      </c>
      <c r="Y608" s="4" t="n">
        <f aca="false">Clean!R608</f>
        <v>0</v>
      </c>
      <c r="Z608" s="4" t="n">
        <f aca="false">IF(X608="",IF(Y608="",0,""),X608)</f>
        <v>0</v>
      </c>
      <c r="AA608" s="4" t="n">
        <f aca="false">IF(Y608="",IF(X608="",0,IF(X608=0,0,ROUND(X608*Strategies!$B$12,2))),Y608)</f>
        <v>0</v>
      </c>
      <c r="AB608" s="2" t="str">
        <f aca="false">IF(AND(X608="",Y608=""),"no card (structural)",IF(X608="","limit missing – verify",IF(Y608="","spend imputed by ratio","complete")))</f>
        <v>complete</v>
      </c>
      <c r="AC608" s="4" t="n">
        <f aca="false">Clean!S608</f>
        <v>0</v>
      </c>
      <c r="AD608" s="4" t="n">
        <f aca="false">Clean!T608</f>
        <v>0</v>
      </c>
      <c r="AE608" s="4" t="n">
        <f aca="false">IF(AC608="",IF(AD608="",0,""),AC608)</f>
        <v>0</v>
      </c>
      <c r="AF608" s="4" t="n">
        <f aca="false">IF(AD608="",IF(AC608="",0,IF(AC608=0,0,ROUND(AC608*Strategies!$B$13,0))),AD608)</f>
        <v>0</v>
      </c>
      <c r="AG608" s="3" t="n">
        <f aca="false">Clean!V608</f>
        <v>1</v>
      </c>
      <c r="AH608" s="3" t="n">
        <f aca="false">IF(AG608="",0,AG608)</f>
        <v>1</v>
      </c>
      <c r="AI608" s="3" t="n">
        <f aca="false">IF(AG608="",1,0)</f>
        <v>0</v>
      </c>
      <c r="AJ608" s="3" t="n">
        <f aca="false">Missing_Matrix!W608</f>
        <v>0</v>
      </c>
      <c r="AK608" s="2" t="str">
        <f aca="false">IF(AJ608=0,"keep","drop")</f>
        <v>keep</v>
      </c>
      <c r="AL608" s="2" t="str">
        <f aca="false">IF(Missing_Matrix!B608+Missing_Matrix!G608+Missing_Matrix!H608+Missing_Matrix!J608+Missing_Matrix!K608+Missing_Matrix!L608+Missing_Matrix!M608+Missing_Matrix!U608=0,"keep","drop")</f>
        <v>keep</v>
      </c>
    </row>
    <row r="609" customFormat="false" ht="15" hidden="false" customHeight="false" outlineLevel="0" collapsed="false">
      <c r="A609" s="2" t="str">
        <f aca="false">Clean!A609</f>
        <v>CL00608</v>
      </c>
      <c r="B609" s="3" t="n">
        <f aca="false">Clean!B609</f>
        <v>69</v>
      </c>
      <c r="C609" s="3" t="n">
        <f aca="false">IF(B609="",Strategies!$B$5,B609)</f>
        <v>69</v>
      </c>
      <c r="D609" s="3" t="n">
        <f aca="false">IF(B609="",1,0)</f>
        <v>0</v>
      </c>
      <c r="E609" s="2" t="str">
        <f aca="false">Clean!E609</f>
        <v>Retired</v>
      </c>
      <c r="F609" s="2" t="str">
        <f aca="false">IF(E609="","Unknown",E609)</f>
        <v>Retired</v>
      </c>
      <c r="G609" s="4" t="n">
        <f aca="false">Clean!G609</f>
        <v>16600</v>
      </c>
      <c r="H609" s="4" t="n">
        <f aca="false">IF(G609="",Strategies!$B$7,G609)</f>
        <v>16600</v>
      </c>
      <c r="I609" s="4" t="n">
        <f aca="false">IF(G609="",Strategies!$B$8,G609)</f>
        <v>16600</v>
      </c>
      <c r="J609" s="4" t="n">
        <f aca="false">IF(G609="",IFERROR(VLOOKUP(E609,Strategies!$A$26:$G$35,7,FALSE()),Strategies!$B$8),G609)</f>
        <v>16600</v>
      </c>
      <c r="K609" s="3" t="n">
        <f aca="false">IF(G609="",1,0)</f>
        <v>0</v>
      </c>
      <c r="L609" s="3" t="n">
        <f aca="false">Clean!H609</f>
        <v>5</v>
      </c>
      <c r="M609" s="5" t="n">
        <f aca="false">Clean!I609</f>
        <v>44290</v>
      </c>
      <c r="N609" s="3" t="n">
        <f aca="false">IF(L609="",IF(M609="",Strategies!$B$6,DATEDIF(M609,DATE(2026,9,13),"y")),L609)</f>
        <v>5</v>
      </c>
      <c r="O609" s="2" t="str">
        <f aca="false">IF(L609&lt;&gt;"","observed",IF(M609&lt;&gt;"","derived from date","median (fallback)"))</f>
        <v>observed</v>
      </c>
      <c r="P609" s="4" t="n">
        <f aca="false">Clean!M609</f>
        <v>5884.3</v>
      </c>
      <c r="Q609" s="4" t="n">
        <f aca="false">IF(P609="",Strategies!$B$9,P609)</f>
        <v>5884.3</v>
      </c>
      <c r="R609" s="3" t="n">
        <f aca="false">IF(P609="",1,0)</f>
        <v>0</v>
      </c>
      <c r="S609" s="3" t="n">
        <f aca="false">Clean!U609</f>
        <v>574</v>
      </c>
      <c r="T609" s="3" t="n">
        <f aca="false">IF(S609="",Strategies!$B$10,S609)</f>
        <v>574</v>
      </c>
      <c r="U609" s="2" t="str">
        <f aca="false">Clean!J609</f>
        <v>Branch</v>
      </c>
      <c r="V609" s="2" t="str">
        <f aca="false">IF(U609="",Strategies!$B$11,U609)</f>
        <v>Branch</v>
      </c>
      <c r="W609" s="2" t="str">
        <f aca="false">IF(U609="","Unknown",U609)</f>
        <v>Branch</v>
      </c>
      <c r="X609" s="4" t="n">
        <f aca="false">Clean!Q609</f>
        <v>2000</v>
      </c>
      <c r="Y609" s="4" t="n">
        <f aca="false">Clean!R609</f>
        <v>593.97</v>
      </c>
      <c r="Z609" s="4" t="n">
        <f aca="false">IF(X609="",IF(Y609="",0,""),X609)</f>
        <v>2000</v>
      </c>
      <c r="AA609" s="4" t="n">
        <f aca="false">IF(Y609="",IF(X609="",0,IF(X609=0,0,ROUND(X609*Strategies!$B$12,2))),Y609)</f>
        <v>593.97</v>
      </c>
      <c r="AB609" s="2" t="str">
        <f aca="false">IF(AND(X609="",Y609=""),"no card (structural)",IF(X609="","limit missing – verify",IF(Y609="","spend imputed by ratio","complete")))</f>
        <v>complete</v>
      </c>
      <c r="AC609" s="4" t="str">
        <f aca="false">Clean!S609</f>
        <v/>
      </c>
      <c r="AD609" s="4" t="str">
        <f aca="false">Clean!T609</f>
        <v/>
      </c>
      <c r="AE609" s="4" t="n">
        <f aca="false">IF(AC609="",IF(AD609="",0,""),AC609)</f>
        <v>0</v>
      </c>
      <c r="AF609" s="4" t="n">
        <f aca="false">IF(AD609="",IF(AC609="",0,IF(AC609=0,0,ROUND(AC609*Strategies!$B$13,0))),AD609)</f>
        <v>0</v>
      </c>
      <c r="AG609" s="3" t="n">
        <f aca="false">Clean!V609</f>
        <v>0</v>
      </c>
      <c r="AH609" s="3" t="n">
        <f aca="false">IF(AG609="",0,AG609)</f>
        <v>0</v>
      </c>
      <c r="AI609" s="3" t="n">
        <f aca="false">IF(AG609="",1,0)</f>
        <v>0</v>
      </c>
      <c r="AJ609" s="3" t="n">
        <f aca="false">Missing_Matrix!W609</f>
        <v>2</v>
      </c>
      <c r="AK609" s="2" t="str">
        <f aca="false">IF(AJ609=0,"keep","drop")</f>
        <v>drop</v>
      </c>
      <c r="AL609" s="2" t="str">
        <f aca="false">IF(Missing_Matrix!B609+Missing_Matrix!G609+Missing_Matrix!H609+Missing_Matrix!J609+Missing_Matrix!K609+Missing_Matrix!L609+Missing_Matrix!M609+Missing_Matrix!U609=0,"keep","drop")</f>
        <v>keep</v>
      </c>
    </row>
    <row r="610" customFormat="false" ht="15" hidden="false" customHeight="false" outlineLevel="0" collapsed="false">
      <c r="A610" s="2" t="str">
        <f aca="false">Clean!A610</f>
        <v>CL00609</v>
      </c>
      <c r="B610" s="3" t="n">
        <f aca="false">Clean!B610</f>
        <v>18</v>
      </c>
      <c r="C610" s="3" t="n">
        <f aca="false">IF(B610="",Strategies!$B$5,B610)</f>
        <v>18</v>
      </c>
      <c r="D610" s="3" t="n">
        <f aca="false">IF(B610="",1,0)</f>
        <v>0</v>
      </c>
      <c r="E610" s="2" t="str">
        <f aca="false">Clean!E610</f>
        <v>Student</v>
      </c>
      <c r="F610" s="2" t="str">
        <f aca="false">IF(E610="","Unknown",E610)</f>
        <v>Student</v>
      </c>
      <c r="G610" s="4" t="n">
        <f aca="false">Clean!G610</f>
        <v>5900</v>
      </c>
      <c r="H610" s="4" t="n">
        <f aca="false">IF(G610="",Strategies!$B$7,G610)</f>
        <v>5900</v>
      </c>
      <c r="I610" s="4" t="n">
        <f aca="false">IF(G610="",Strategies!$B$8,G610)</f>
        <v>5900</v>
      </c>
      <c r="J610" s="4" t="n">
        <f aca="false">IF(G610="",IFERROR(VLOOKUP(E610,Strategies!$A$26:$G$35,7,FALSE()),Strategies!$B$8),G610)</f>
        <v>5900</v>
      </c>
      <c r="K610" s="3" t="n">
        <f aca="false">IF(G610="",1,0)</f>
        <v>0</v>
      </c>
      <c r="L610" s="3" t="n">
        <f aca="false">Clean!H610</f>
        <v>0</v>
      </c>
      <c r="M610" s="5" t="n">
        <f aca="false">Clean!I610</f>
        <v>45969</v>
      </c>
      <c r="N610" s="3" t="n">
        <f aca="false">IF(L610="",IF(M610="",Strategies!$B$6,DATEDIF(M610,DATE(2026,9,13),"y")),L610)</f>
        <v>0</v>
      </c>
      <c r="O610" s="2" t="str">
        <f aca="false">IF(L610&lt;&gt;"","observed",IF(M610&lt;&gt;"","derived from date","median (fallback)"))</f>
        <v>observed</v>
      </c>
      <c r="P610" s="4" t="n">
        <f aca="false">Clean!M610</f>
        <v>0</v>
      </c>
      <c r="Q610" s="4" t="n">
        <f aca="false">IF(P610="",Strategies!$B$9,P610)</f>
        <v>0</v>
      </c>
      <c r="R610" s="3" t="n">
        <f aca="false">IF(P610="",1,0)</f>
        <v>0</v>
      </c>
      <c r="S610" s="3" t="n">
        <f aca="false">Clean!U610</f>
        <v>529</v>
      </c>
      <c r="T610" s="3" t="n">
        <f aca="false">IF(S610="",Strategies!$B$10,S610)</f>
        <v>529</v>
      </c>
      <c r="U610" s="2" t="str">
        <f aca="false">Clean!J610</f>
        <v>Online Banking</v>
      </c>
      <c r="V610" s="2" t="str">
        <f aca="false">IF(U610="",Strategies!$B$11,U610)</f>
        <v>Online Banking</v>
      </c>
      <c r="W610" s="2" t="str">
        <f aca="false">IF(U610="","Unknown",U610)</f>
        <v>Online Banking</v>
      </c>
      <c r="X610" s="4" t="n">
        <f aca="false">Clean!Q610</f>
        <v>1000</v>
      </c>
      <c r="Y610" s="4" t="n">
        <f aca="false">Clean!R610</f>
        <v>93.91</v>
      </c>
      <c r="Z610" s="4" t="n">
        <f aca="false">IF(X610="",IF(Y610="",0,""),X610)</f>
        <v>1000</v>
      </c>
      <c r="AA610" s="4" t="n">
        <f aca="false">IF(Y610="",IF(X610="",0,IF(X610=0,0,ROUND(X610*Strategies!$B$12,2))),Y610)</f>
        <v>93.91</v>
      </c>
      <c r="AB610" s="2" t="str">
        <f aca="false">IF(AND(X610="",Y610=""),"no card (structural)",IF(X610="","limit missing – verify",IF(Y610="","spend imputed by ratio","complete")))</f>
        <v>complete</v>
      </c>
      <c r="AC610" s="4" t="n">
        <f aca="false">Clean!S610</f>
        <v>0</v>
      </c>
      <c r="AD610" s="4" t="n">
        <f aca="false">Clean!T610</f>
        <v>0</v>
      </c>
      <c r="AE610" s="4" t="n">
        <f aca="false">IF(AC610="",IF(AD610="",0,""),AC610)</f>
        <v>0</v>
      </c>
      <c r="AF610" s="4" t="n">
        <f aca="false">IF(AD610="",IF(AC610="",0,IF(AC610=0,0,ROUND(AC610*Strategies!$B$13,0))),AD610)</f>
        <v>0</v>
      </c>
      <c r="AG610" s="3" t="n">
        <f aca="false">Clean!V610</f>
        <v>0</v>
      </c>
      <c r="AH610" s="3" t="n">
        <f aca="false">IF(AG610="",0,AG610)</f>
        <v>0</v>
      </c>
      <c r="AI610" s="3" t="n">
        <f aca="false">IF(AG610="",1,0)</f>
        <v>0</v>
      </c>
      <c r="AJ610" s="3" t="n">
        <f aca="false">Missing_Matrix!W610</f>
        <v>0</v>
      </c>
      <c r="AK610" s="2" t="str">
        <f aca="false">IF(AJ610=0,"keep","drop")</f>
        <v>keep</v>
      </c>
      <c r="AL610" s="2" t="str">
        <f aca="false">IF(Missing_Matrix!B610+Missing_Matrix!G610+Missing_Matrix!H610+Missing_Matrix!J610+Missing_Matrix!K610+Missing_Matrix!L610+Missing_Matrix!M610+Missing_Matrix!U610=0,"keep","drop")</f>
        <v>keep</v>
      </c>
    </row>
    <row r="611" customFormat="false" ht="15" hidden="false" customHeight="false" outlineLevel="0" collapsed="false">
      <c r="A611" s="2" t="str">
        <f aca="false">Clean!A611</f>
        <v>CL00610</v>
      </c>
      <c r="B611" s="3" t="n">
        <f aca="false">Clean!B611</f>
        <v>37</v>
      </c>
      <c r="C611" s="3" t="n">
        <f aca="false">IF(B611="",Strategies!$B$5,B611)</f>
        <v>37</v>
      </c>
      <c r="D611" s="3" t="n">
        <f aca="false">IF(B611="",1,0)</f>
        <v>0</v>
      </c>
      <c r="E611" s="2" t="str">
        <f aca="false">Clean!E611</f>
        <v>Employee</v>
      </c>
      <c r="F611" s="2" t="str">
        <f aca="false">IF(E611="","Unknown",E611)</f>
        <v>Employee</v>
      </c>
      <c r="G611" s="4" t="str">
        <f aca="false">Clean!G611</f>
        <v/>
      </c>
      <c r="H611" s="4" t="n">
        <f aca="false">IF(G611="",Strategies!$B$7,G611)</f>
        <v>34752</v>
      </c>
      <c r="I611" s="4" t="n">
        <f aca="false">IF(G611="",Strategies!$B$8,G611)</f>
        <v>29500</v>
      </c>
      <c r="J611" s="4" t="n">
        <f aca="false">IF(G611="",IFERROR(VLOOKUP(E611,Strategies!$A$26:$G$35,7,FALSE()),Strategies!$B$8),G611)</f>
        <v>31600</v>
      </c>
      <c r="K611" s="3" t="n">
        <f aca="false">IF(G611="",1,0)</f>
        <v>1</v>
      </c>
      <c r="L611" s="3" t="n">
        <f aca="false">Clean!H611</f>
        <v>6</v>
      </c>
      <c r="M611" s="5" t="n">
        <f aca="false">Clean!I611</f>
        <v>43975</v>
      </c>
      <c r="N611" s="3" t="n">
        <f aca="false">IF(L611="",IF(M611="",Strategies!$B$6,DATEDIF(M611,DATE(2026,9,13),"y")),L611)</f>
        <v>6</v>
      </c>
      <c r="O611" s="2" t="str">
        <f aca="false">IF(L611&lt;&gt;"","observed",IF(M611&lt;&gt;"","derived from date","median (fallback)"))</f>
        <v>observed</v>
      </c>
      <c r="P611" s="4" t="n">
        <f aca="false">Clean!M611</f>
        <v>0</v>
      </c>
      <c r="Q611" s="4" t="n">
        <f aca="false">IF(P611="",Strategies!$B$9,P611)</f>
        <v>0</v>
      </c>
      <c r="R611" s="3" t="n">
        <f aca="false">IF(P611="",1,0)</f>
        <v>0</v>
      </c>
      <c r="S611" s="3" t="n">
        <f aca="false">Clean!U611</f>
        <v>678</v>
      </c>
      <c r="T611" s="3" t="n">
        <f aca="false">IF(S611="",Strategies!$B$10,S611)</f>
        <v>678</v>
      </c>
      <c r="U611" s="2" t="str">
        <f aca="false">Clean!J611</f>
        <v>App</v>
      </c>
      <c r="V611" s="2" t="str">
        <f aca="false">IF(U611="",Strategies!$B$11,U611)</f>
        <v>App</v>
      </c>
      <c r="W611" s="2" t="str">
        <f aca="false">IF(U611="","Unknown",U611)</f>
        <v>App</v>
      </c>
      <c r="X611" s="4" t="n">
        <f aca="false">Clean!Q611</f>
        <v>0</v>
      </c>
      <c r="Y611" s="4" t="n">
        <f aca="false">Clean!R611</f>
        <v>0</v>
      </c>
      <c r="Z611" s="4" t="n">
        <f aca="false">IF(X611="",IF(Y611="",0,""),X611)</f>
        <v>0</v>
      </c>
      <c r="AA611" s="4" t="n">
        <f aca="false">IF(Y611="",IF(X611="",0,IF(X611=0,0,ROUND(X611*Strategies!$B$12,2))),Y611)</f>
        <v>0</v>
      </c>
      <c r="AB611" s="2" t="str">
        <f aca="false">IF(AND(X611="",Y611=""),"no card (structural)",IF(X611="","limit missing – verify",IF(Y611="","spend imputed by ratio","complete")))</f>
        <v>complete</v>
      </c>
      <c r="AC611" s="4" t="n">
        <f aca="false">Clean!S611</f>
        <v>0</v>
      </c>
      <c r="AD611" s="4" t="n">
        <f aca="false">Clean!T611</f>
        <v>0</v>
      </c>
      <c r="AE611" s="4" t="n">
        <f aca="false">IF(AC611="",IF(AD611="",0,""),AC611)</f>
        <v>0</v>
      </c>
      <c r="AF611" s="4" t="n">
        <f aca="false">IF(AD611="",IF(AC611="",0,IF(AC611=0,0,ROUND(AC611*Strategies!$B$13,0))),AD611)</f>
        <v>0</v>
      </c>
      <c r="AG611" s="3" t="n">
        <f aca="false">Clean!V611</f>
        <v>0</v>
      </c>
      <c r="AH611" s="3" t="n">
        <f aca="false">IF(AG611="",0,AG611)</f>
        <v>0</v>
      </c>
      <c r="AI611" s="3" t="n">
        <f aca="false">IF(AG611="",1,0)</f>
        <v>0</v>
      </c>
      <c r="AJ611" s="3" t="n">
        <f aca="false">Missing_Matrix!W611</f>
        <v>1</v>
      </c>
      <c r="AK611" s="2" t="str">
        <f aca="false">IF(AJ611=0,"keep","drop")</f>
        <v>drop</v>
      </c>
      <c r="AL611" s="2" t="str">
        <f aca="false">IF(Missing_Matrix!B611+Missing_Matrix!G611+Missing_Matrix!H611+Missing_Matrix!J611+Missing_Matrix!K611+Missing_Matrix!L611+Missing_Matrix!M611+Missing_Matrix!U611=0,"keep","drop")</f>
        <v>drop</v>
      </c>
    </row>
    <row r="612" customFormat="false" ht="15" hidden="false" customHeight="false" outlineLevel="0" collapsed="false">
      <c r="A612" s="2" t="str">
        <f aca="false">Clean!A612</f>
        <v>CL00611</v>
      </c>
      <c r="B612" s="3" t="n">
        <f aca="false">Clean!B612</f>
        <v>66</v>
      </c>
      <c r="C612" s="3" t="n">
        <f aca="false">IF(B612="",Strategies!$B$5,B612)</f>
        <v>66</v>
      </c>
      <c r="D612" s="3" t="n">
        <f aca="false">IF(B612="",1,0)</f>
        <v>0</v>
      </c>
      <c r="E612" s="2" t="str">
        <f aca="false">Clean!E612</f>
        <v>Retired</v>
      </c>
      <c r="F612" s="2" t="str">
        <f aca="false">IF(E612="","Unknown",E612)</f>
        <v>Retired</v>
      </c>
      <c r="G612" s="4" t="n">
        <f aca="false">Clean!G612</f>
        <v>29000</v>
      </c>
      <c r="H612" s="4" t="n">
        <f aca="false">IF(G612="",Strategies!$B$7,G612)</f>
        <v>29000</v>
      </c>
      <c r="I612" s="4" t="n">
        <f aca="false">IF(G612="",Strategies!$B$8,G612)</f>
        <v>29000</v>
      </c>
      <c r="J612" s="4" t="n">
        <f aca="false">IF(G612="",IFERROR(VLOOKUP(E612,Strategies!$A$26:$G$35,7,FALSE()),Strategies!$B$8),G612)</f>
        <v>29000</v>
      </c>
      <c r="K612" s="3" t="n">
        <f aca="false">IF(G612="",1,0)</f>
        <v>0</v>
      </c>
      <c r="L612" s="3" t="n">
        <f aca="false">Clean!H612</f>
        <v>18</v>
      </c>
      <c r="M612" s="5" t="n">
        <f aca="false">Clean!I612</f>
        <v>39576</v>
      </c>
      <c r="N612" s="3" t="n">
        <f aca="false">IF(L612="",IF(M612="",Strategies!$B$6,DATEDIF(M612,DATE(2026,9,13),"y")),L612)</f>
        <v>18</v>
      </c>
      <c r="O612" s="2" t="str">
        <f aca="false">IF(L612&lt;&gt;"","observed",IF(M612&lt;&gt;"","derived from date","median (fallback)"))</f>
        <v>observed</v>
      </c>
      <c r="P612" s="4" t="n">
        <f aca="false">Clean!M612</f>
        <v>15938.18</v>
      </c>
      <c r="Q612" s="4" t="n">
        <f aca="false">IF(P612="",Strategies!$B$9,P612)</f>
        <v>15938.18</v>
      </c>
      <c r="R612" s="3" t="n">
        <f aca="false">IF(P612="",1,0)</f>
        <v>0</v>
      </c>
      <c r="S612" s="3" t="n">
        <f aca="false">Clean!U612</f>
        <v>633</v>
      </c>
      <c r="T612" s="3" t="n">
        <f aca="false">IF(S612="",Strategies!$B$10,S612)</f>
        <v>633</v>
      </c>
      <c r="U612" s="2" t="str">
        <f aca="false">Clean!J612</f>
        <v>Branch</v>
      </c>
      <c r="V612" s="2" t="str">
        <f aca="false">IF(U612="",Strategies!$B$11,U612)</f>
        <v>Branch</v>
      </c>
      <c r="W612" s="2" t="str">
        <f aca="false">IF(U612="","Unknown",U612)</f>
        <v>Branch</v>
      </c>
      <c r="X612" s="4" t="n">
        <f aca="false">Clean!Q612</f>
        <v>4000</v>
      </c>
      <c r="Y612" s="4" t="n">
        <f aca="false">Clean!R612</f>
        <v>481.16</v>
      </c>
      <c r="Z612" s="4" t="n">
        <f aca="false">IF(X612="",IF(Y612="",0,""),X612)</f>
        <v>4000</v>
      </c>
      <c r="AA612" s="4" t="n">
        <f aca="false">IF(Y612="",IF(X612="",0,IF(X612=0,0,ROUND(X612*Strategies!$B$12,2))),Y612)</f>
        <v>481.16</v>
      </c>
      <c r="AB612" s="2" t="str">
        <f aca="false">IF(AND(X612="",Y612=""),"no card (structural)",IF(X612="","limit missing – verify",IF(Y612="","spend imputed by ratio","complete")))</f>
        <v>complete</v>
      </c>
      <c r="AC612" s="4" t="str">
        <f aca="false">Clean!S612</f>
        <v/>
      </c>
      <c r="AD612" s="4" t="str">
        <f aca="false">Clean!T612</f>
        <v/>
      </c>
      <c r="AE612" s="4" t="n">
        <f aca="false">IF(AC612="",IF(AD612="",0,""),AC612)</f>
        <v>0</v>
      </c>
      <c r="AF612" s="4" t="n">
        <f aca="false">IF(AD612="",IF(AC612="",0,IF(AC612=0,0,ROUND(AC612*Strategies!$B$13,0))),AD612)</f>
        <v>0</v>
      </c>
      <c r="AG612" s="3" t="n">
        <f aca="false">Clean!V612</f>
        <v>2</v>
      </c>
      <c r="AH612" s="3" t="n">
        <f aca="false">IF(AG612="",0,AG612)</f>
        <v>2</v>
      </c>
      <c r="AI612" s="3" t="n">
        <f aca="false">IF(AG612="",1,0)</f>
        <v>0</v>
      </c>
      <c r="AJ612" s="3" t="n">
        <f aca="false">Missing_Matrix!W612</f>
        <v>2</v>
      </c>
      <c r="AK612" s="2" t="str">
        <f aca="false">IF(AJ612=0,"keep","drop")</f>
        <v>drop</v>
      </c>
      <c r="AL612" s="2" t="str">
        <f aca="false">IF(Missing_Matrix!B612+Missing_Matrix!G612+Missing_Matrix!H612+Missing_Matrix!J612+Missing_Matrix!K612+Missing_Matrix!L612+Missing_Matrix!M612+Missing_Matrix!U612=0,"keep","drop")</f>
        <v>keep</v>
      </c>
    </row>
    <row r="613" customFormat="false" ht="15" hidden="false" customHeight="false" outlineLevel="0" collapsed="false">
      <c r="A613" s="2" t="str">
        <f aca="false">Clean!A613</f>
        <v>CL00612</v>
      </c>
      <c r="B613" s="3" t="n">
        <f aca="false">Clean!B613</f>
        <v>49</v>
      </c>
      <c r="C613" s="3" t="n">
        <f aca="false">IF(B613="",Strategies!$B$5,B613)</f>
        <v>49</v>
      </c>
      <c r="D613" s="3" t="n">
        <f aca="false">IF(B613="",1,0)</f>
        <v>0</v>
      </c>
      <c r="E613" s="2" t="str">
        <f aca="false">Clean!E613</f>
        <v>Manual worker</v>
      </c>
      <c r="F613" s="2" t="str">
        <f aca="false">IF(E613="","Unknown",E613)</f>
        <v>Manual worker</v>
      </c>
      <c r="G613" s="4" t="n">
        <f aca="false">Clean!G613</f>
        <v>18600</v>
      </c>
      <c r="H613" s="4" t="n">
        <f aca="false">IF(G613="",Strategies!$B$7,G613)</f>
        <v>18600</v>
      </c>
      <c r="I613" s="4" t="n">
        <f aca="false">IF(G613="",Strategies!$B$8,G613)</f>
        <v>18600</v>
      </c>
      <c r="J613" s="4" t="n">
        <f aca="false">IF(G613="",IFERROR(VLOOKUP(E613,Strategies!$A$26:$G$35,7,FALSE()),Strategies!$B$8),G613)</f>
        <v>18600</v>
      </c>
      <c r="K613" s="3" t="n">
        <f aca="false">IF(G613="",1,0)</f>
        <v>0</v>
      </c>
      <c r="L613" s="3" t="n">
        <f aca="false">Clean!H613</f>
        <v>9</v>
      </c>
      <c r="M613" s="5" t="n">
        <f aca="false">Clean!I613</f>
        <v>42954</v>
      </c>
      <c r="N613" s="3" t="n">
        <f aca="false">IF(L613="",IF(M613="",Strategies!$B$6,DATEDIF(M613,DATE(2026,9,13),"y")),L613)</f>
        <v>9</v>
      </c>
      <c r="O613" s="2" t="str">
        <f aca="false">IF(L613&lt;&gt;"","observed",IF(M613&lt;&gt;"","derived from date","median (fallback)"))</f>
        <v>observed</v>
      </c>
      <c r="P613" s="4" t="n">
        <f aca="false">Clean!M613</f>
        <v>22955.52</v>
      </c>
      <c r="Q613" s="4" t="n">
        <f aca="false">IF(P613="",Strategies!$B$9,P613)</f>
        <v>22955.52</v>
      </c>
      <c r="R613" s="3" t="n">
        <f aca="false">IF(P613="",1,0)</f>
        <v>0</v>
      </c>
      <c r="S613" s="3" t="n">
        <f aca="false">Clean!U613</f>
        <v>651</v>
      </c>
      <c r="T613" s="3" t="n">
        <f aca="false">IF(S613="",Strategies!$B$10,S613)</f>
        <v>651</v>
      </c>
      <c r="U613" s="2" t="str">
        <f aca="false">Clean!J613</f>
        <v>App</v>
      </c>
      <c r="V613" s="2" t="str">
        <f aca="false">IF(U613="",Strategies!$B$11,U613)</f>
        <v>App</v>
      </c>
      <c r="W613" s="2" t="str">
        <f aca="false">IF(U613="","Unknown",U613)</f>
        <v>App</v>
      </c>
      <c r="X613" s="4" t="n">
        <f aca="false">Clean!Q613</f>
        <v>4500</v>
      </c>
      <c r="Y613" s="4" t="n">
        <f aca="false">Clean!R613</f>
        <v>642.33</v>
      </c>
      <c r="Z613" s="4" t="n">
        <f aca="false">IF(X613="",IF(Y613="",0,""),X613)</f>
        <v>4500</v>
      </c>
      <c r="AA613" s="4" t="n">
        <f aca="false">IF(Y613="",IF(X613="",0,IF(X613=0,0,ROUND(X613*Strategies!$B$12,2))),Y613)</f>
        <v>642.33</v>
      </c>
      <c r="AB613" s="2" t="str">
        <f aca="false">IF(AND(X613="",Y613=""),"no card (structural)",IF(X613="","limit missing – verify",IF(Y613="","spend imputed by ratio","complete")))</f>
        <v>complete</v>
      </c>
      <c r="AC613" s="4" t="n">
        <f aca="false">Clean!S613</f>
        <v>42000</v>
      </c>
      <c r="AD613" s="4" t="n">
        <f aca="false">Clean!T613</f>
        <v>224</v>
      </c>
      <c r="AE613" s="4" t="n">
        <f aca="false">IF(AC613="",IF(AD613="",0,""),AC613)</f>
        <v>42000</v>
      </c>
      <c r="AF613" s="4" t="n">
        <f aca="false">IF(AD613="",IF(AC613="",0,IF(AC613=0,0,ROUND(AC613*Strategies!$B$13,0))),AD613)</f>
        <v>224</v>
      </c>
      <c r="AG613" s="3" t="n">
        <f aca="false">Clean!V613</f>
        <v>0</v>
      </c>
      <c r="AH613" s="3" t="n">
        <f aca="false">IF(AG613="",0,AG613)</f>
        <v>0</v>
      </c>
      <c r="AI613" s="3" t="n">
        <f aca="false">IF(AG613="",1,0)</f>
        <v>0</v>
      </c>
      <c r="AJ613" s="3" t="n">
        <f aca="false">Missing_Matrix!W613</f>
        <v>0</v>
      </c>
      <c r="AK613" s="2" t="str">
        <f aca="false">IF(AJ613=0,"keep","drop")</f>
        <v>keep</v>
      </c>
      <c r="AL613" s="2" t="str">
        <f aca="false">IF(Missing_Matrix!B613+Missing_Matrix!G613+Missing_Matrix!H613+Missing_Matrix!J613+Missing_Matrix!K613+Missing_Matrix!L613+Missing_Matrix!M613+Missing_Matrix!U613=0,"keep","drop")</f>
        <v>keep</v>
      </c>
    </row>
    <row r="614" customFormat="false" ht="15" hidden="false" customHeight="false" outlineLevel="0" collapsed="false">
      <c r="A614" s="2" t="str">
        <f aca="false">Clean!A614</f>
        <v>CL00613</v>
      </c>
      <c r="B614" s="3" t="n">
        <f aca="false">Clean!B614</f>
        <v>30</v>
      </c>
      <c r="C614" s="3" t="n">
        <f aca="false">IF(B614="",Strategies!$B$5,B614)</f>
        <v>30</v>
      </c>
      <c r="D614" s="3" t="n">
        <f aca="false">IF(B614="",1,0)</f>
        <v>0</v>
      </c>
      <c r="E614" s="2" t="str">
        <f aca="false">Clean!E614</f>
        <v>Manual worker</v>
      </c>
      <c r="F614" s="2" t="str">
        <f aca="false">IF(E614="","Unknown",E614)</f>
        <v>Manual worker</v>
      </c>
      <c r="G614" s="4" t="n">
        <f aca="false">Clean!G614</f>
        <v>19400</v>
      </c>
      <c r="H614" s="4" t="n">
        <f aca="false">IF(G614="",Strategies!$B$7,G614)</f>
        <v>19400</v>
      </c>
      <c r="I614" s="4" t="n">
        <f aca="false">IF(G614="",Strategies!$B$8,G614)</f>
        <v>19400</v>
      </c>
      <c r="J614" s="4" t="n">
        <f aca="false">IF(G614="",IFERROR(VLOOKUP(E614,Strategies!$A$26:$G$35,7,FALSE()),Strategies!$B$8),G614)</f>
        <v>19400</v>
      </c>
      <c r="K614" s="3" t="n">
        <f aca="false">IF(G614="",1,0)</f>
        <v>0</v>
      </c>
      <c r="L614" s="3" t="n">
        <f aca="false">Clean!H614</f>
        <v>8</v>
      </c>
      <c r="M614" s="5" t="n">
        <f aca="false">Clean!I614</f>
        <v>43093</v>
      </c>
      <c r="N614" s="3" t="n">
        <f aca="false">IF(L614="",IF(M614="",Strategies!$B$6,DATEDIF(M614,DATE(2026,9,13),"y")),L614)</f>
        <v>8</v>
      </c>
      <c r="O614" s="2" t="str">
        <f aca="false">IF(L614&lt;&gt;"","observed",IF(M614&lt;&gt;"","derived from date","median (fallback)"))</f>
        <v>observed</v>
      </c>
      <c r="P614" s="4" t="n">
        <f aca="false">Clean!M614</f>
        <v>0</v>
      </c>
      <c r="Q614" s="4" t="n">
        <f aca="false">IF(P614="",Strategies!$B$9,P614)</f>
        <v>0</v>
      </c>
      <c r="R614" s="3" t="n">
        <f aca="false">IF(P614="",1,0)</f>
        <v>0</v>
      </c>
      <c r="S614" s="3" t="n">
        <f aca="false">Clean!U614</f>
        <v>607</v>
      </c>
      <c r="T614" s="3" t="n">
        <f aca="false">IF(S614="",Strategies!$B$10,S614)</f>
        <v>607</v>
      </c>
      <c r="U614" s="2" t="str">
        <f aca="false">Clean!J614</f>
        <v/>
      </c>
      <c r="V614" s="2" t="str">
        <f aca="false">IF(U614="",Strategies!$B$11,U614)</f>
        <v>App</v>
      </c>
      <c r="W614" s="2" t="str">
        <f aca="false">IF(U614="","Unknown",U614)</f>
        <v>Unknown</v>
      </c>
      <c r="X614" s="4" t="n">
        <f aca="false">Clean!Q614</f>
        <v>3000</v>
      </c>
      <c r="Y614" s="4" t="n">
        <f aca="false">Clean!R614</f>
        <v>498.94</v>
      </c>
      <c r="Z614" s="4" t="n">
        <f aca="false">IF(X614="",IF(Y614="",0,""),X614)</f>
        <v>3000</v>
      </c>
      <c r="AA614" s="4" t="n">
        <f aca="false">IF(Y614="",IF(X614="",0,IF(X614=0,0,ROUND(X614*Strategies!$B$12,2))),Y614)</f>
        <v>498.94</v>
      </c>
      <c r="AB614" s="2" t="str">
        <f aca="false">IF(AND(X614="",Y614=""),"no card (structural)",IF(X614="","limit missing – verify",IF(Y614="","spend imputed by ratio","complete")))</f>
        <v>complete</v>
      </c>
      <c r="AC614" s="4" t="n">
        <f aca="false">Clean!S614</f>
        <v>0</v>
      </c>
      <c r="AD614" s="4" t="n">
        <f aca="false">Clean!T614</f>
        <v>0</v>
      </c>
      <c r="AE614" s="4" t="n">
        <f aca="false">IF(AC614="",IF(AD614="",0,""),AC614)</f>
        <v>0</v>
      </c>
      <c r="AF614" s="4" t="n">
        <f aca="false">IF(AD614="",IF(AC614="",0,IF(AC614=0,0,ROUND(AC614*Strategies!$B$13,0))),AD614)</f>
        <v>0</v>
      </c>
      <c r="AG614" s="3" t="n">
        <f aca="false">Clean!V614</f>
        <v>0</v>
      </c>
      <c r="AH614" s="3" t="n">
        <f aca="false">IF(AG614="",0,AG614)</f>
        <v>0</v>
      </c>
      <c r="AI614" s="3" t="n">
        <f aca="false">IF(AG614="",1,0)</f>
        <v>0</v>
      </c>
      <c r="AJ614" s="3" t="n">
        <f aca="false">Missing_Matrix!W614</f>
        <v>2</v>
      </c>
      <c r="AK614" s="2" t="str">
        <f aca="false">IF(AJ614=0,"keep","drop")</f>
        <v>drop</v>
      </c>
      <c r="AL614" s="2" t="str">
        <f aca="false">IF(Missing_Matrix!B614+Missing_Matrix!G614+Missing_Matrix!H614+Missing_Matrix!J614+Missing_Matrix!K614+Missing_Matrix!L614+Missing_Matrix!M614+Missing_Matrix!U614=0,"keep","drop")</f>
        <v>drop</v>
      </c>
    </row>
    <row r="615" customFormat="false" ht="15" hidden="false" customHeight="false" outlineLevel="0" collapsed="false">
      <c r="A615" s="2" t="str">
        <f aca="false">Clean!A615</f>
        <v>CL00614</v>
      </c>
      <c r="B615" s="3" t="n">
        <f aca="false">Clean!B615</f>
        <v>59</v>
      </c>
      <c r="C615" s="3" t="n">
        <f aca="false">IF(B615="",Strategies!$B$5,B615)</f>
        <v>59</v>
      </c>
      <c r="D615" s="3" t="n">
        <f aca="false">IF(B615="",1,0)</f>
        <v>0</v>
      </c>
      <c r="E615" s="2" t="str">
        <f aca="false">Clean!E615</f>
        <v>Manual worker</v>
      </c>
      <c r="F615" s="2" t="str">
        <f aca="false">IF(E615="","Unknown",E615)</f>
        <v>Manual worker</v>
      </c>
      <c r="G615" s="4" t="n">
        <f aca="false">Clean!G615</f>
        <v>17800</v>
      </c>
      <c r="H615" s="4" t="n">
        <f aca="false">IF(G615="",Strategies!$B$7,G615)</f>
        <v>17800</v>
      </c>
      <c r="I615" s="4" t="n">
        <f aca="false">IF(G615="",Strategies!$B$8,G615)</f>
        <v>17800</v>
      </c>
      <c r="J615" s="4" t="n">
        <f aca="false">IF(G615="",IFERROR(VLOOKUP(E615,Strategies!$A$26:$G$35,7,FALSE()),Strategies!$B$8),G615)</f>
        <v>17800</v>
      </c>
      <c r="K615" s="3" t="n">
        <f aca="false">IF(G615="",1,0)</f>
        <v>0</v>
      </c>
      <c r="L615" s="3" t="n">
        <f aca="false">Clean!H615</f>
        <v>17</v>
      </c>
      <c r="M615" s="5" t="n">
        <f aca="false">Clean!I615</f>
        <v>39839</v>
      </c>
      <c r="N615" s="3" t="n">
        <f aca="false">IF(L615="",IF(M615="",Strategies!$B$6,DATEDIF(M615,DATE(2026,9,13),"y")),L615)</f>
        <v>17</v>
      </c>
      <c r="O615" s="2" t="str">
        <f aca="false">IF(L615&lt;&gt;"","observed",IF(M615&lt;&gt;"","derived from date","median (fallback)"))</f>
        <v>observed</v>
      </c>
      <c r="P615" s="4" t="n">
        <f aca="false">Clean!M615</f>
        <v>14078.95</v>
      </c>
      <c r="Q615" s="4" t="n">
        <f aca="false">IF(P615="",Strategies!$B$9,P615)</f>
        <v>14078.95</v>
      </c>
      <c r="R615" s="3" t="n">
        <f aca="false">IF(P615="",1,0)</f>
        <v>0</v>
      </c>
      <c r="S615" s="3" t="n">
        <f aca="false">Clean!U615</f>
        <v>671</v>
      </c>
      <c r="T615" s="3" t="n">
        <f aca="false">IF(S615="",Strategies!$B$10,S615)</f>
        <v>671</v>
      </c>
      <c r="U615" s="2" t="str">
        <f aca="false">Clean!J615</f>
        <v>App</v>
      </c>
      <c r="V615" s="2" t="str">
        <f aca="false">IF(U615="",Strategies!$B$11,U615)</f>
        <v>App</v>
      </c>
      <c r="W615" s="2" t="str">
        <f aca="false">IF(U615="","Unknown",U615)</f>
        <v>App</v>
      </c>
      <c r="X615" s="4" t="str">
        <f aca="false">Clean!Q615</f>
        <v/>
      </c>
      <c r="Y615" s="4" t="n">
        <f aca="false">Clean!R615</f>
        <v>215.38</v>
      </c>
      <c r="Z615" s="4" t="str">
        <f aca="false">IF(X615="",IF(Y615="",0,""),X615)</f>
        <v/>
      </c>
      <c r="AA615" s="4" t="n">
        <f aca="false">IF(Y615="",IF(X615="",0,IF(X615=0,0,ROUND(X615*Strategies!$B$12,2))),Y615)</f>
        <v>215.38</v>
      </c>
      <c r="AB615" s="2" t="str">
        <f aca="false">IF(AND(X615="",Y615=""),"no card (structural)",IF(X615="","limit missing – verify",IF(Y615="","spend imputed by ratio","complete")))</f>
        <v>limit missing – verify</v>
      </c>
      <c r="AC615" s="4" t="n">
        <f aca="false">Clean!S615</f>
        <v>0</v>
      </c>
      <c r="AD615" s="4" t="n">
        <f aca="false">Clean!T615</f>
        <v>0</v>
      </c>
      <c r="AE615" s="4" t="n">
        <f aca="false">IF(AC615="",IF(AD615="",0,""),AC615)</f>
        <v>0</v>
      </c>
      <c r="AF615" s="4" t="n">
        <f aca="false">IF(AD615="",IF(AC615="",0,IF(AC615=0,0,ROUND(AC615*Strategies!$B$13,0))),AD615)</f>
        <v>0</v>
      </c>
      <c r="AG615" s="3" t="str">
        <f aca="false">Clean!V615</f>
        <v/>
      </c>
      <c r="AH615" s="3" t="n">
        <f aca="false">IF(AG615="",0,AG615)</f>
        <v>0</v>
      </c>
      <c r="AI615" s="3" t="n">
        <f aca="false">IF(AG615="",1,0)</f>
        <v>1</v>
      </c>
      <c r="AJ615" s="3" t="n">
        <f aca="false">Missing_Matrix!W615</f>
        <v>2</v>
      </c>
      <c r="AK615" s="2" t="str">
        <f aca="false">IF(AJ615=0,"keep","drop")</f>
        <v>drop</v>
      </c>
      <c r="AL615" s="2" t="str">
        <f aca="false">IF(Missing_Matrix!B615+Missing_Matrix!G615+Missing_Matrix!H615+Missing_Matrix!J615+Missing_Matrix!K615+Missing_Matrix!L615+Missing_Matrix!M615+Missing_Matrix!U615=0,"keep","drop")</f>
        <v>keep</v>
      </c>
    </row>
    <row r="616" customFormat="false" ht="15" hidden="false" customHeight="false" outlineLevel="0" collapsed="false">
      <c r="A616" s="2" t="str">
        <f aca="false">Clean!A616</f>
        <v>CL00615</v>
      </c>
      <c r="B616" s="3" t="n">
        <f aca="false">Clean!B616</f>
        <v>49</v>
      </c>
      <c r="C616" s="3" t="n">
        <f aca="false">IF(B616="",Strategies!$B$5,B616)</f>
        <v>49</v>
      </c>
      <c r="D616" s="3" t="n">
        <f aca="false">IF(B616="",1,0)</f>
        <v>0</v>
      </c>
      <c r="E616" s="2" t="str">
        <f aca="false">Clean!E616</f>
        <v>Employee</v>
      </c>
      <c r="F616" s="2" t="str">
        <f aca="false">IF(E616="","Unknown",E616)</f>
        <v>Employee</v>
      </c>
      <c r="G616" s="4" t="n">
        <f aca="false">Clean!G616</f>
        <v>41900</v>
      </c>
      <c r="H616" s="4" t="n">
        <f aca="false">IF(G616="",Strategies!$B$7,G616)</f>
        <v>41900</v>
      </c>
      <c r="I616" s="4" t="n">
        <f aca="false">IF(G616="",Strategies!$B$8,G616)</f>
        <v>41900</v>
      </c>
      <c r="J616" s="4" t="n">
        <f aca="false">IF(G616="",IFERROR(VLOOKUP(E616,Strategies!$A$26:$G$35,7,FALSE()),Strategies!$B$8),G616)</f>
        <v>41900</v>
      </c>
      <c r="K616" s="3" t="n">
        <f aca="false">IF(G616="",1,0)</f>
        <v>0</v>
      </c>
      <c r="L616" s="3" t="n">
        <f aca="false">Clean!H616</f>
        <v>15</v>
      </c>
      <c r="M616" s="5" t="n">
        <f aca="false">Clean!I616</f>
        <v>40489</v>
      </c>
      <c r="N616" s="3" t="n">
        <f aca="false">IF(L616="",IF(M616="",Strategies!$B$6,DATEDIF(M616,DATE(2026,9,13),"y")),L616)</f>
        <v>15</v>
      </c>
      <c r="O616" s="2" t="str">
        <f aca="false">IF(L616&lt;&gt;"","observed",IF(M616&lt;&gt;"","derived from date","median (fallback)"))</f>
        <v>observed</v>
      </c>
      <c r="P616" s="4" t="str">
        <f aca="false">Clean!M616</f>
        <v/>
      </c>
      <c r="Q616" s="4" t="n">
        <f aca="false">IF(P616="",Strategies!$B$9,P616)</f>
        <v>10652.68</v>
      </c>
      <c r="R616" s="3" t="n">
        <f aca="false">IF(P616="",1,0)</f>
        <v>1</v>
      </c>
      <c r="S616" s="3" t="str">
        <f aca="false">Clean!U616</f>
        <v/>
      </c>
      <c r="T616" s="3" t="n">
        <f aca="false">IF(S616="",Strategies!$B$10,S616)</f>
        <v>630</v>
      </c>
      <c r="U616" s="2" t="str">
        <f aca="false">Clean!J616</f>
        <v/>
      </c>
      <c r="V616" s="2" t="str">
        <f aca="false">IF(U616="",Strategies!$B$11,U616)</f>
        <v>App</v>
      </c>
      <c r="W616" s="2" t="str">
        <f aca="false">IF(U616="","Unknown",U616)</f>
        <v>Unknown</v>
      </c>
      <c r="X616" s="4" t="str">
        <f aca="false">Clean!Q616</f>
        <v/>
      </c>
      <c r="Y616" s="4" t="str">
        <f aca="false">Clean!R616</f>
        <v/>
      </c>
      <c r="Z616" s="4" t="n">
        <f aca="false">IF(X616="",IF(Y616="",0,""),X616)</f>
        <v>0</v>
      </c>
      <c r="AA616" s="4" t="n">
        <f aca="false">IF(Y616="",IF(X616="",0,IF(X616=0,0,ROUND(X616*Strategies!$B$12,2))),Y616)</f>
        <v>0</v>
      </c>
      <c r="AB616" s="2" t="str">
        <f aca="false">IF(AND(X616="",Y616=""),"no card (structural)",IF(X616="","limit missing – verify",IF(Y616="","spend imputed by ratio","complete")))</f>
        <v>no card (structural)</v>
      </c>
      <c r="AC616" s="4" t="str">
        <f aca="false">Clean!S616</f>
        <v/>
      </c>
      <c r="AD616" s="4" t="str">
        <f aca="false">Clean!T616</f>
        <v/>
      </c>
      <c r="AE616" s="4" t="n">
        <f aca="false">IF(AC616="",IF(AD616="",0,""),AC616)</f>
        <v>0</v>
      </c>
      <c r="AF616" s="4" t="n">
        <f aca="false">IF(AD616="",IF(AC616="",0,IF(AC616=0,0,ROUND(AC616*Strategies!$B$13,0))),AD616)</f>
        <v>0</v>
      </c>
      <c r="AG616" s="3" t="str">
        <f aca="false">Clean!V616</f>
        <v/>
      </c>
      <c r="AH616" s="3" t="n">
        <f aca="false">IF(AG616="",0,AG616)</f>
        <v>0</v>
      </c>
      <c r="AI616" s="3" t="n">
        <f aca="false">IF(AG616="",1,0)</f>
        <v>1</v>
      </c>
      <c r="AJ616" s="3" t="n">
        <f aca="false">Missing_Matrix!W616</f>
        <v>13</v>
      </c>
      <c r="AK616" s="2" t="str">
        <f aca="false">IF(AJ616=0,"keep","drop")</f>
        <v>drop</v>
      </c>
      <c r="AL616" s="2" t="str">
        <f aca="false">IF(Missing_Matrix!B616+Missing_Matrix!G616+Missing_Matrix!H616+Missing_Matrix!J616+Missing_Matrix!K616+Missing_Matrix!L616+Missing_Matrix!M616+Missing_Matrix!U616=0,"keep","drop")</f>
        <v>drop</v>
      </c>
    </row>
    <row r="617" customFormat="false" ht="15" hidden="false" customHeight="false" outlineLevel="0" collapsed="false">
      <c r="A617" s="2" t="str">
        <f aca="false">Clean!A617</f>
        <v>CL00616</v>
      </c>
      <c r="B617" s="3" t="n">
        <f aca="false">Clean!B617</f>
        <v>51</v>
      </c>
      <c r="C617" s="3" t="n">
        <f aca="false">IF(B617="",Strategies!$B$5,B617)</f>
        <v>51</v>
      </c>
      <c r="D617" s="3" t="n">
        <f aca="false">IF(B617="",1,0)</f>
        <v>0</v>
      </c>
      <c r="E617" s="2" t="str">
        <f aca="false">Clean!E617</f>
        <v>Self-employed</v>
      </c>
      <c r="F617" s="2" t="str">
        <f aca="false">IF(E617="","Unknown",E617)</f>
        <v>Self-employed</v>
      </c>
      <c r="G617" s="4" t="n">
        <f aca="false">Clean!G617</f>
        <v>41900</v>
      </c>
      <c r="H617" s="4" t="n">
        <f aca="false">IF(G617="",Strategies!$B$7,G617)</f>
        <v>41900</v>
      </c>
      <c r="I617" s="4" t="n">
        <f aca="false">IF(G617="",Strategies!$B$8,G617)</f>
        <v>41900</v>
      </c>
      <c r="J617" s="4" t="n">
        <f aca="false">IF(G617="",IFERROR(VLOOKUP(E617,Strategies!$A$26:$G$35,7,FALSE()),Strategies!$B$8),G617)</f>
        <v>41900</v>
      </c>
      <c r="K617" s="3" t="n">
        <f aca="false">IF(G617="",1,0)</f>
        <v>0</v>
      </c>
      <c r="L617" s="3" t="n">
        <f aca="false">Clean!H617</f>
        <v>12</v>
      </c>
      <c r="M617" s="5" t="n">
        <f aca="false">Clean!I617</f>
        <v>41854</v>
      </c>
      <c r="N617" s="3" t="n">
        <f aca="false">IF(L617="",IF(M617="",Strategies!$B$6,DATEDIF(M617,DATE(2026,9,13),"y")),L617)</f>
        <v>12</v>
      </c>
      <c r="O617" s="2" t="str">
        <f aca="false">IF(L617&lt;&gt;"","observed",IF(M617&lt;&gt;"","derived from date","median (fallback)"))</f>
        <v>observed</v>
      </c>
      <c r="P617" s="4" t="n">
        <f aca="false">Clean!M617</f>
        <v>27531.63</v>
      </c>
      <c r="Q617" s="4" t="n">
        <f aca="false">IF(P617="",Strategies!$B$9,P617)</f>
        <v>27531.63</v>
      </c>
      <c r="R617" s="3" t="n">
        <f aca="false">IF(P617="",1,0)</f>
        <v>0</v>
      </c>
      <c r="S617" s="3" t="n">
        <f aca="false">Clean!U617</f>
        <v>661</v>
      </c>
      <c r="T617" s="3" t="n">
        <f aca="false">IF(S617="",Strategies!$B$10,S617)</f>
        <v>661</v>
      </c>
      <c r="U617" s="2" t="str">
        <f aca="false">Clean!J617</f>
        <v>App</v>
      </c>
      <c r="V617" s="2" t="str">
        <f aca="false">IF(U617="",Strategies!$B$11,U617)</f>
        <v>App</v>
      </c>
      <c r="W617" s="2" t="str">
        <f aca="false">IF(U617="","Unknown",U617)</f>
        <v>App</v>
      </c>
      <c r="X617" s="4" t="n">
        <f aca="false">Clean!Q617</f>
        <v>9500</v>
      </c>
      <c r="Y617" s="4" t="n">
        <f aca="false">Clean!R617</f>
        <v>1262.74</v>
      </c>
      <c r="Z617" s="4" t="n">
        <f aca="false">IF(X617="",IF(Y617="",0,""),X617)</f>
        <v>9500</v>
      </c>
      <c r="AA617" s="4" t="n">
        <f aca="false">IF(Y617="",IF(X617="",0,IF(X617=0,0,ROUND(X617*Strategies!$B$12,2))),Y617)</f>
        <v>1262.74</v>
      </c>
      <c r="AB617" s="2" t="str">
        <f aca="false">IF(AND(X617="",Y617=""),"no card (structural)",IF(X617="","limit missing – verify",IF(Y617="","spend imputed by ratio","complete")))</f>
        <v>complete</v>
      </c>
      <c r="AC617" s="4" t="n">
        <f aca="false">Clean!S617</f>
        <v>0</v>
      </c>
      <c r="AD617" s="4" t="n">
        <f aca="false">Clean!T617</f>
        <v>0</v>
      </c>
      <c r="AE617" s="4" t="n">
        <f aca="false">IF(AC617="",IF(AD617="",0,""),AC617)</f>
        <v>0</v>
      </c>
      <c r="AF617" s="4" t="n">
        <f aca="false">IF(AD617="",IF(AC617="",0,IF(AC617=0,0,ROUND(AC617*Strategies!$B$13,0))),AD617)</f>
        <v>0</v>
      </c>
      <c r="AG617" s="3" t="n">
        <f aca="false">Clean!V617</f>
        <v>2</v>
      </c>
      <c r="AH617" s="3" t="n">
        <f aca="false">IF(AG617="",0,AG617)</f>
        <v>2</v>
      </c>
      <c r="AI617" s="3" t="n">
        <f aca="false">IF(AG617="",1,0)</f>
        <v>0</v>
      </c>
      <c r="AJ617" s="3" t="n">
        <f aca="false">Missing_Matrix!W617</f>
        <v>0</v>
      </c>
      <c r="AK617" s="2" t="str">
        <f aca="false">IF(AJ617=0,"keep","drop")</f>
        <v>keep</v>
      </c>
      <c r="AL617" s="2" t="str">
        <f aca="false">IF(Missing_Matrix!B617+Missing_Matrix!G617+Missing_Matrix!H617+Missing_Matrix!J617+Missing_Matrix!K617+Missing_Matrix!L617+Missing_Matrix!M617+Missing_Matrix!U617=0,"keep","drop")</f>
        <v>keep</v>
      </c>
    </row>
    <row r="618" customFormat="false" ht="15" hidden="false" customHeight="false" outlineLevel="0" collapsed="false">
      <c r="A618" s="2" t="str">
        <f aca="false">Clean!A618</f>
        <v>CL00617</v>
      </c>
      <c r="B618" s="3" t="n">
        <f aca="false">Clean!B618</f>
        <v>45</v>
      </c>
      <c r="C618" s="3" t="n">
        <f aca="false">IF(B618="",Strategies!$B$5,B618)</f>
        <v>45</v>
      </c>
      <c r="D618" s="3" t="n">
        <f aca="false">IF(B618="",1,0)</f>
        <v>0</v>
      </c>
      <c r="E618" s="2" t="str">
        <f aca="false">Clean!E618</f>
        <v>Manual worker</v>
      </c>
      <c r="F618" s="2" t="str">
        <f aca="false">IF(E618="","Unknown",E618)</f>
        <v>Manual worker</v>
      </c>
      <c r="G618" s="4" t="n">
        <f aca="false">Clean!G618</f>
        <v>14200</v>
      </c>
      <c r="H618" s="4" t="n">
        <f aca="false">IF(G618="",Strategies!$B$7,G618)</f>
        <v>14200</v>
      </c>
      <c r="I618" s="4" t="n">
        <f aca="false">IF(G618="",Strategies!$B$8,G618)</f>
        <v>14200</v>
      </c>
      <c r="J618" s="4" t="n">
        <f aca="false">IF(G618="",IFERROR(VLOOKUP(E618,Strategies!$A$26:$G$35,7,FALSE()),Strategies!$B$8),G618)</f>
        <v>14200</v>
      </c>
      <c r="K618" s="3" t="n">
        <f aca="false">IF(G618="",1,0)</f>
        <v>0</v>
      </c>
      <c r="L618" s="3" t="n">
        <f aca="false">Clean!H618</f>
        <v>12</v>
      </c>
      <c r="M618" s="5" t="n">
        <f aca="false">Clean!I618</f>
        <v>41563</v>
      </c>
      <c r="N618" s="3" t="n">
        <f aca="false">IF(L618="",IF(M618="",Strategies!$B$6,DATEDIF(M618,DATE(2026,9,13),"y")),L618)</f>
        <v>12</v>
      </c>
      <c r="O618" s="2" t="str">
        <f aca="false">IF(L618&lt;&gt;"","observed",IF(M618&lt;&gt;"","derived from date","median (fallback)"))</f>
        <v>observed</v>
      </c>
      <c r="P618" s="4" t="n">
        <f aca="false">Clean!M618</f>
        <v>10905.68</v>
      </c>
      <c r="Q618" s="4" t="n">
        <f aca="false">IF(P618="",Strategies!$B$9,P618)</f>
        <v>10905.68</v>
      </c>
      <c r="R618" s="3" t="n">
        <f aca="false">IF(P618="",1,0)</f>
        <v>0</v>
      </c>
      <c r="S618" s="3" t="n">
        <f aca="false">Clean!U618</f>
        <v>564</v>
      </c>
      <c r="T618" s="3" t="n">
        <f aca="false">IF(S618="",Strategies!$B$10,S618)</f>
        <v>564</v>
      </c>
      <c r="U618" s="2" t="str">
        <f aca="false">Clean!J618</f>
        <v>App</v>
      </c>
      <c r="V618" s="2" t="str">
        <f aca="false">IF(U618="",Strategies!$B$11,U618)</f>
        <v>App</v>
      </c>
      <c r="W618" s="2" t="str">
        <f aca="false">IF(U618="","Unknown",U618)</f>
        <v>App</v>
      </c>
      <c r="X618" s="4" t="n">
        <f aca="false">Clean!Q618</f>
        <v>3000</v>
      </c>
      <c r="Y618" s="4" t="n">
        <f aca="false">Clean!R618</f>
        <v>1674.38</v>
      </c>
      <c r="Z618" s="4" t="n">
        <f aca="false">IF(X618="",IF(Y618="",0,""),X618)</f>
        <v>3000</v>
      </c>
      <c r="AA618" s="4" t="n">
        <f aca="false">IF(Y618="",IF(X618="",0,IF(X618=0,0,ROUND(X618*Strategies!$B$12,2))),Y618)</f>
        <v>1674.38</v>
      </c>
      <c r="AB618" s="2" t="str">
        <f aca="false">IF(AND(X618="",Y618=""),"no card (structural)",IF(X618="","limit missing – verify",IF(Y618="","spend imputed by ratio","complete")))</f>
        <v>complete</v>
      </c>
      <c r="AC618" s="4" t="str">
        <f aca="false">Clean!S618</f>
        <v/>
      </c>
      <c r="AD618" s="4" t="str">
        <f aca="false">Clean!T618</f>
        <v/>
      </c>
      <c r="AE618" s="4" t="n">
        <f aca="false">IF(AC618="",IF(AD618="",0,""),AC618)</f>
        <v>0</v>
      </c>
      <c r="AF618" s="4" t="n">
        <f aca="false">IF(AD618="",IF(AC618="",0,IF(AC618=0,0,ROUND(AC618*Strategies!$B$13,0))),AD618)</f>
        <v>0</v>
      </c>
      <c r="AG618" s="3" t="n">
        <f aca="false">Clean!V618</f>
        <v>0</v>
      </c>
      <c r="AH618" s="3" t="n">
        <f aca="false">IF(AG618="",0,AG618)</f>
        <v>0</v>
      </c>
      <c r="AI618" s="3" t="n">
        <f aca="false">IF(AG618="",1,0)</f>
        <v>0</v>
      </c>
      <c r="AJ618" s="3" t="n">
        <f aca="false">Missing_Matrix!W618</f>
        <v>2</v>
      </c>
      <c r="AK618" s="2" t="str">
        <f aca="false">IF(AJ618=0,"keep","drop")</f>
        <v>drop</v>
      </c>
      <c r="AL618" s="2" t="str">
        <f aca="false">IF(Missing_Matrix!B618+Missing_Matrix!G618+Missing_Matrix!H618+Missing_Matrix!J618+Missing_Matrix!K618+Missing_Matrix!L618+Missing_Matrix!M618+Missing_Matrix!U618=0,"keep","drop")</f>
        <v>keep</v>
      </c>
    </row>
    <row r="619" customFormat="false" ht="15" hidden="false" customHeight="false" outlineLevel="0" collapsed="false">
      <c r="A619" s="2" t="str">
        <f aca="false">Clean!A619</f>
        <v>CL00618</v>
      </c>
      <c r="B619" s="3" t="n">
        <f aca="false">Clean!B619</f>
        <v>45</v>
      </c>
      <c r="C619" s="3" t="n">
        <f aca="false">IF(B619="",Strategies!$B$5,B619)</f>
        <v>45</v>
      </c>
      <c r="D619" s="3" t="n">
        <f aca="false">IF(B619="",1,0)</f>
        <v>0</v>
      </c>
      <c r="E619" s="2" t="str">
        <f aca="false">Clean!E619</f>
        <v>Employee</v>
      </c>
      <c r="F619" s="2" t="str">
        <f aca="false">IF(E619="","Unknown",E619)</f>
        <v>Employee</v>
      </c>
      <c r="G619" s="4" t="n">
        <f aca="false">Clean!G619</f>
        <v>32300</v>
      </c>
      <c r="H619" s="4" t="n">
        <f aca="false">IF(G619="",Strategies!$B$7,G619)</f>
        <v>32300</v>
      </c>
      <c r="I619" s="4" t="n">
        <f aca="false">IF(G619="",Strategies!$B$8,G619)</f>
        <v>32300</v>
      </c>
      <c r="J619" s="4" t="n">
        <f aca="false">IF(G619="",IFERROR(VLOOKUP(E619,Strategies!$A$26:$G$35,7,FALSE()),Strategies!$B$8),G619)</f>
        <v>32300</v>
      </c>
      <c r="K619" s="3" t="n">
        <f aca="false">IF(G619="",1,0)</f>
        <v>0</v>
      </c>
      <c r="L619" s="3" t="n">
        <f aca="false">Clean!H619</f>
        <v>14</v>
      </c>
      <c r="M619" s="5" t="n">
        <f aca="false">Clean!I619</f>
        <v>41065</v>
      </c>
      <c r="N619" s="3" t="n">
        <f aca="false">IF(L619="",IF(M619="",Strategies!$B$6,DATEDIF(M619,DATE(2026,9,13),"y")),L619)</f>
        <v>14</v>
      </c>
      <c r="O619" s="2" t="str">
        <f aca="false">IF(L619&lt;&gt;"","observed",IF(M619&lt;&gt;"","derived from date","median (fallback)"))</f>
        <v>observed</v>
      </c>
      <c r="P619" s="4" t="str">
        <f aca="false">Clean!M619</f>
        <v/>
      </c>
      <c r="Q619" s="4" t="n">
        <f aca="false">IF(P619="",Strategies!$B$9,P619)</f>
        <v>10652.68</v>
      </c>
      <c r="R619" s="3" t="n">
        <f aca="false">IF(P619="",1,0)</f>
        <v>1</v>
      </c>
      <c r="S619" s="3" t="n">
        <f aca="false">Clean!U619</f>
        <v>567</v>
      </c>
      <c r="T619" s="3" t="n">
        <f aca="false">IF(S619="",Strategies!$B$10,S619)</f>
        <v>567</v>
      </c>
      <c r="U619" s="2" t="str">
        <f aca="false">Clean!J619</f>
        <v/>
      </c>
      <c r="V619" s="2" t="str">
        <f aca="false">IF(U619="",Strategies!$B$11,U619)</f>
        <v>App</v>
      </c>
      <c r="W619" s="2" t="str">
        <f aca="false">IF(U619="","Unknown",U619)</f>
        <v>Unknown</v>
      </c>
      <c r="X619" s="4" t="n">
        <f aca="false">Clean!Q619</f>
        <v>6500</v>
      </c>
      <c r="Y619" s="4" t="n">
        <f aca="false">Clean!R619</f>
        <v>2267.23</v>
      </c>
      <c r="Z619" s="4" t="n">
        <f aca="false">IF(X619="",IF(Y619="",0,""),X619)</f>
        <v>6500</v>
      </c>
      <c r="AA619" s="4" t="n">
        <f aca="false">IF(Y619="",IF(X619="",0,IF(X619=0,0,ROUND(X619*Strategies!$B$12,2))),Y619)</f>
        <v>2267.23</v>
      </c>
      <c r="AB619" s="2" t="str">
        <f aca="false">IF(AND(X619="",Y619=""),"no card (structural)",IF(X619="","limit missing – verify",IF(Y619="","spend imputed by ratio","complete")))</f>
        <v>complete</v>
      </c>
      <c r="AC619" s="4" t="n">
        <f aca="false">Clean!S619</f>
        <v>62000</v>
      </c>
      <c r="AD619" s="4" t="n">
        <f aca="false">Clean!T619</f>
        <v>371</v>
      </c>
      <c r="AE619" s="4" t="n">
        <f aca="false">IF(AC619="",IF(AD619="",0,""),AC619)</f>
        <v>62000</v>
      </c>
      <c r="AF619" s="4" t="n">
        <f aca="false">IF(AD619="",IF(AC619="",0,IF(AC619=0,0,ROUND(AC619*Strategies!$B$13,0))),AD619)</f>
        <v>371</v>
      </c>
      <c r="AG619" s="3" t="n">
        <f aca="false">Clean!V619</f>
        <v>1</v>
      </c>
      <c r="AH619" s="3" t="n">
        <f aca="false">IF(AG619="",0,AG619)</f>
        <v>1</v>
      </c>
      <c r="AI619" s="3" t="n">
        <f aca="false">IF(AG619="",1,0)</f>
        <v>0</v>
      </c>
      <c r="AJ619" s="3" t="n">
        <f aca="false">Missing_Matrix!W619</f>
        <v>2</v>
      </c>
      <c r="AK619" s="2" t="str">
        <f aca="false">IF(AJ619=0,"keep","drop")</f>
        <v>drop</v>
      </c>
      <c r="AL619" s="2" t="str">
        <f aca="false">IF(Missing_Matrix!B619+Missing_Matrix!G619+Missing_Matrix!H619+Missing_Matrix!J619+Missing_Matrix!K619+Missing_Matrix!L619+Missing_Matrix!M619+Missing_Matrix!U619=0,"keep","drop")</f>
        <v>drop</v>
      </c>
    </row>
    <row r="620" customFormat="false" ht="15" hidden="false" customHeight="false" outlineLevel="0" collapsed="false">
      <c r="A620" s="2" t="str">
        <f aca="false">Clean!A620</f>
        <v>CL00619</v>
      </c>
      <c r="B620" s="3" t="n">
        <f aca="false">Clean!B620</f>
        <v>32</v>
      </c>
      <c r="C620" s="3" t="n">
        <f aca="false">IF(B620="",Strategies!$B$5,B620)</f>
        <v>32</v>
      </c>
      <c r="D620" s="3" t="n">
        <f aca="false">IF(B620="",1,0)</f>
        <v>0</v>
      </c>
      <c r="E620" s="2" t="str">
        <f aca="false">Clean!E620</f>
        <v>Manual worker</v>
      </c>
      <c r="F620" s="2" t="str">
        <f aca="false">IF(E620="","Unknown",E620)</f>
        <v>Manual worker</v>
      </c>
      <c r="G620" s="4" t="n">
        <f aca="false">Clean!G620</f>
        <v>19300</v>
      </c>
      <c r="H620" s="4" t="n">
        <f aca="false">IF(G620="",Strategies!$B$7,G620)</f>
        <v>19300</v>
      </c>
      <c r="I620" s="4" t="n">
        <f aca="false">IF(G620="",Strategies!$B$8,G620)</f>
        <v>19300</v>
      </c>
      <c r="J620" s="4" t="n">
        <f aca="false">IF(G620="",IFERROR(VLOOKUP(E620,Strategies!$A$26:$G$35,7,FALSE()),Strategies!$B$8),G620)</f>
        <v>19300</v>
      </c>
      <c r="K620" s="3" t="n">
        <f aca="false">IF(G620="",1,0)</f>
        <v>0</v>
      </c>
      <c r="L620" s="3" t="n">
        <f aca="false">Clean!H620</f>
        <v>10</v>
      </c>
      <c r="M620" s="5" t="n">
        <f aca="false">Clean!I620</f>
        <v>42340</v>
      </c>
      <c r="N620" s="3" t="n">
        <f aca="false">IF(L620="",IF(M620="",Strategies!$B$6,DATEDIF(M620,DATE(2026,9,13),"y")),L620)</f>
        <v>10</v>
      </c>
      <c r="O620" s="2" t="str">
        <f aca="false">IF(L620&lt;&gt;"","observed",IF(M620&lt;&gt;"","derived from date","median (fallback)"))</f>
        <v>observed</v>
      </c>
      <c r="P620" s="4" t="n">
        <f aca="false">Clean!M620</f>
        <v>13380.04</v>
      </c>
      <c r="Q620" s="4" t="n">
        <f aca="false">IF(P620="",Strategies!$B$9,P620)</f>
        <v>13380.04</v>
      </c>
      <c r="R620" s="3" t="n">
        <f aca="false">IF(P620="",1,0)</f>
        <v>0</v>
      </c>
      <c r="S620" s="3" t="n">
        <f aca="false">Clean!U620</f>
        <v>607</v>
      </c>
      <c r="T620" s="3" t="n">
        <f aca="false">IF(S620="",Strategies!$B$10,S620)</f>
        <v>607</v>
      </c>
      <c r="U620" s="2" t="str">
        <f aca="false">Clean!J620</f>
        <v>Online Banking</v>
      </c>
      <c r="V620" s="2" t="str">
        <f aca="false">IF(U620="",Strategies!$B$11,U620)</f>
        <v>Online Banking</v>
      </c>
      <c r="W620" s="2" t="str">
        <f aca="false">IF(U620="","Unknown",U620)</f>
        <v>Online Banking</v>
      </c>
      <c r="X620" s="4" t="n">
        <f aca="false">Clean!Q620</f>
        <v>2500</v>
      </c>
      <c r="Y620" s="4" t="n">
        <f aca="false">Clean!R620</f>
        <v>950.74</v>
      </c>
      <c r="Z620" s="4" t="n">
        <f aca="false">IF(X620="",IF(Y620="",0,""),X620)</f>
        <v>2500</v>
      </c>
      <c r="AA620" s="4" t="n">
        <f aca="false">IF(Y620="",IF(X620="",0,IF(X620=0,0,ROUND(X620*Strategies!$B$12,2))),Y620)</f>
        <v>950.74</v>
      </c>
      <c r="AB620" s="2" t="str">
        <f aca="false">IF(AND(X620="",Y620=""),"no card (structural)",IF(X620="","limit missing – verify",IF(Y620="","spend imputed by ratio","complete")))</f>
        <v>complete</v>
      </c>
      <c r="AC620" s="4" t="str">
        <f aca="false">Clean!S620</f>
        <v/>
      </c>
      <c r="AD620" s="4" t="str">
        <f aca="false">Clean!T620</f>
        <v/>
      </c>
      <c r="AE620" s="4" t="n">
        <f aca="false">IF(AC620="",IF(AD620="",0,""),AC620)</f>
        <v>0</v>
      </c>
      <c r="AF620" s="4" t="n">
        <f aca="false">IF(AD620="",IF(AC620="",0,IF(AC620=0,0,ROUND(AC620*Strategies!$B$13,0))),AD620)</f>
        <v>0</v>
      </c>
      <c r="AG620" s="3" t="n">
        <f aca="false">Clean!V620</f>
        <v>0</v>
      </c>
      <c r="AH620" s="3" t="n">
        <f aca="false">IF(AG620="",0,AG620)</f>
        <v>0</v>
      </c>
      <c r="AI620" s="3" t="n">
        <f aca="false">IF(AG620="",1,0)</f>
        <v>0</v>
      </c>
      <c r="AJ620" s="3" t="n">
        <f aca="false">Missing_Matrix!W620</f>
        <v>3</v>
      </c>
      <c r="AK620" s="2" t="str">
        <f aca="false">IF(AJ620=0,"keep","drop")</f>
        <v>drop</v>
      </c>
      <c r="AL620" s="2" t="str">
        <f aca="false">IF(Missing_Matrix!B620+Missing_Matrix!G620+Missing_Matrix!H620+Missing_Matrix!J620+Missing_Matrix!K620+Missing_Matrix!L620+Missing_Matrix!M620+Missing_Matrix!U620=0,"keep","drop")</f>
        <v>drop</v>
      </c>
    </row>
    <row r="621" customFormat="false" ht="15" hidden="false" customHeight="false" outlineLevel="0" collapsed="false">
      <c r="A621" s="2" t="str">
        <f aca="false">Clean!A621</f>
        <v>CL00620</v>
      </c>
      <c r="B621" s="3" t="n">
        <f aca="false">Clean!B621</f>
        <v>34</v>
      </c>
      <c r="C621" s="3" t="n">
        <f aca="false">IF(B621="",Strategies!$B$5,B621)</f>
        <v>34</v>
      </c>
      <c r="D621" s="3" t="n">
        <f aca="false">IF(B621="",1,0)</f>
        <v>0</v>
      </c>
      <c r="E621" s="2" t="str">
        <f aca="false">Clean!E621</f>
        <v>Teacher</v>
      </c>
      <c r="F621" s="2" t="str">
        <f aca="false">IF(E621="","Unknown",E621)</f>
        <v>Teacher</v>
      </c>
      <c r="G621" s="4" t="n">
        <f aca="false">Clean!G621</f>
        <v>29000</v>
      </c>
      <c r="H621" s="4" t="n">
        <f aca="false">IF(G621="",Strategies!$B$7,G621)</f>
        <v>29000</v>
      </c>
      <c r="I621" s="4" t="n">
        <f aca="false">IF(G621="",Strategies!$B$8,G621)</f>
        <v>29000</v>
      </c>
      <c r="J621" s="4" t="n">
        <f aca="false">IF(G621="",IFERROR(VLOOKUP(E621,Strategies!$A$26:$G$35,7,FALSE()),Strategies!$B$8),G621)</f>
        <v>29000</v>
      </c>
      <c r="K621" s="3" t="n">
        <f aca="false">IF(G621="",1,0)</f>
        <v>0</v>
      </c>
      <c r="L621" s="3" t="n">
        <f aca="false">Clean!H621</f>
        <v>5</v>
      </c>
      <c r="M621" s="5" t="n">
        <f aca="false">Clean!I621</f>
        <v>44096</v>
      </c>
      <c r="N621" s="3" t="n">
        <f aca="false">IF(L621="",IF(M621="",Strategies!$B$6,DATEDIF(M621,DATE(2026,9,13),"y")),L621)</f>
        <v>5</v>
      </c>
      <c r="O621" s="2" t="str">
        <f aca="false">IF(L621&lt;&gt;"","observed",IF(M621&lt;&gt;"","derived from date","median (fallback)"))</f>
        <v>observed</v>
      </c>
      <c r="P621" s="4" t="n">
        <f aca="false">Clean!M621</f>
        <v>13391.44</v>
      </c>
      <c r="Q621" s="4" t="n">
        <f aca="false">IF(P621="",Strategies!$B$9,P621)</f>
        <v>13391.44</v>
      </c>
      <c r="R621" s="3" t="n">
        <f aca="false">IF(P621="",1,0)</f>
        <v>0</v>
      </c>
      <c r="S621" s="3" t="n">
        <f aca="false">Clean!U621</f>
        <v>543</v>
      </c>
      <c r="T621" s="3" t="n">
        <f aca="false">IF(S621="",Strategies!$B$10,S621)</f>
        <v>543</v>
      </c>
      <c r="U621" s="2" t="str">
        <f aca="false">Clean!J621</f>
        <v>Phone</v>
      </c>
      <c r="V621" s="2" t="str">
        <f aca="false">IF(U621="",Strategies!$B$11,U621)</f>
        <v>Phone</v>
      </c>
      <c r="W621" s="2" t="str">
        <f aca="false">IF(U621="","Unknown",U621)</f>
        <v>Phone</v>
      </c>
      <c r="X621" s="4" t="n">
        <f aca="false">Clean!Q621</f>
        <v>3000</v>
      </c>
      <c r="Y621" s="4" t="n">
        <f aca="false">Clean!R621</f>
        <v>1003.59</v>
      </c>
      <c r="Z621" s="4" t="n">
        <f aca="false">IF(X621="",IF(Y621="",0,""),X621)</f>
        <v>3000</v>
      </c>
      <c r="AA621" s="4" t="n">
        <f aca="false">IF(Y621="",IF(X621="",0,IF(X621=0,0,ROUND(X621*Strategies!$B$12,2))),Y621)</f>
        <v>1003.59</v>
      </c>
      <c r="AB621" s="2" t="str">
        <f aca="false">IF(AND(X621="",Y621=""),"no card (structural)",IF(X621="","limit missing – verify",IF(Y621="","spend imputed by ratio","complete")))</f>
        <v>complete</v>
      </c>
      <c r="AC621" s="4" t="n">
        <f aca="false">Clean!S621</f>
        <v>50000</v>
      </c>
      <c r="AD621" s="4" t="n">
        <f aca="false">Clean!T621</f>
        <v>363</v>
      </c>
      <c r="AE621" s="4" t="n">
        <f aca="false">IF(AC621="",IF(AD621="",0,""),AC621)</f>
        <v>50000</v>
      </c>
      <c r="AF621" s="4" t="n">
        <f aca="false">IF(AD621="",IF(AC621="",0,IF(AC621=0,0,ROUND(AC621*Strategies!$B$13,0))),AD621)</f>
        <v>363</v>
      </c>
      <c r="AG621" s="3" t="n">
        <f aca="false">Clean!V621</f>
        <v>0</v>
      </c>
      <c r="AH621" s="3" t="n">
        <f aca="false">IF(AG621="",0,AG621)</f>
        <v>0</v>
      </c>
      <c r="AI621" s="3" t="n">
        <f aca="false">IF(AG621="",1,0)</f>
        <v>0</v>
      </c>
      <c r="AJ621" s="3" t="n">
        <f aca="false">Missing_Matrix!W621</f>
        <v>0</v>
      </c>
      <c r="AK621" s="2" t="str">
        <f aca="false">IF(AJ621=0,"keep","drop")</f>
        <v>keep</v>
      </c>
      <c r="AL621" s="2" t="str">
        <f aca="false">IF(Missing_Matrix!B621+Missing_Matrix!G621+Missing_Matrix!H621+Missing_Matrix!J621+Missing_Matrix!K621+Missing_Matrix!L621+Missing_Matrix!M621+Missing_Matrix!U621=0,"keep","drop")</f>
        <v>keep</v>
      </c>
    </row>
    <row r="622" customFormat="false" ht="15" hidden="false" customHeight="false" outlineLevel="0" collapsed="false">
      <c r="A622" s="2" t="str">
        <f aca="false">Clean!A622</f>
        <v>CL00621</v>
      </c>
      <c r="B622" s="3" t="n">
        <f aca="false">Clean!B622</f>
        <v>54</v>
      </c>
      <c r="C622" s="3" t="n">
        <f aca="false">IF(B622="",Strategies!$B$5,B622)</f>
        <v>54</v>
      </c>
      <c r="D622" s="3" t="n">
        <f aca="false">IF(B622="",1,0)</f>
        <v>0</v>
      </c>
      <c r="E622" s="2" t="str">
        <f aca="false">Clean!E622</f>
        <v>Unemployed</v>
      </c>
      <c r="F622" s="2" t="str">
        <f aca="false">IF(E622="","Unknown",E622)</f>
        <v>Unemployed</v>
      </c>
      <c r="G622" s="4" t="n">
        <f aca="false">Clean!G622</f>
        <v>3900</v>
      </c>
      <c r="H622" s="4" t="n">
        <f aca="false">IF(G622="",Strategies!$B$7,G622)</f>
        <v>3900</v>
      </c>
      <c r="I622" s="4" t="n">
        <f aca="false">IF(G622="",Strategies!$B$8,G622)</f>
        <v>3900</v>
      </c>
      <c r="J622" s="4" t="n">
        <f aca="false">IF(G622="",IFERROR(VLOOKUP(E622,Strategies!$A$26:$G$35,7,FALSE()),Strategies!$B$8),G622)</f>
        <v>3900</v>
      </c>
      <c r="K622" s="3" t="n">
        <f aca="false">IF(G622="",1,0)</f>
        <v>0</v>
      </c>
      <c r="L622" s="3" t="n">
        <f aca="false">Clean!H622</f>
        <v>7</v>
      </c>
      <c r="M622" s="5" t="n">
        <f aca="false">Clean!I622</f>
        <v>43636</v>
      </c>
      <c r="N622" s="3" t="n">
        <f aca="false">IF(L622="",IF(M622="",Strategies!$B$6,DATEDIF(M622,DATE(2026,9,13),"y")),L622)</f>
        <v>7</v>
      </c>
      <c r="O622" s="2" t="str">
        <f aca="false">IF(L622&lt;&gt;"","observed",IF(M622&lt;&gt;"","derived from date","median (fallback)"))</f>
        <v>observed</v>
      </c>
      <c r="P622" s="4" t="n">
        <f aca="false">Clean!M622</f>
        <v>1319.1</v>
      </c>
      <c r="Q622" s="4" t="n">
        <f aca="false">IF(P622="",Strategies!$B$9,P622)</f>
        <v>1319.1</v>
      </c>
      <c r="R622" s="3" t="n">
        <f aca="false">IF(P622="",1,0)</f>
        <v>0</v>
      </c>
      <c r="S622" s="3" t="n">
        <f aca="false">Clean!U622</f>
        <v>504</v>
      </c>
      <c r="T622" s="3" t="n">
        <f aca="false">IF(S622="",Strategies!$B$10,S622)</f>
        <v>504</v>
      </c>
      <c r="U622" s="2" t="str">
        <f aca="false">Clean!J622</f>
        <v>Online Banking</v>
      </c>
      <c r="V622" s="2" t="str">
        <f aca="false">IF(U622="",Strategies!$B$11,U622)</f>
        <v>Online Banking</v>
      </c>
      <c r="W622" s="2" t="str">
        <f aca="false">IF(U622="","Unknown",U622)</f>
        <v>Online Banking</v>
      </c>
      <c r="X622" s="4" t="n">
        <f aca="false">Clean!Q622</f>
        <v>500</v>
      </c>
      <c r="Y622" s="4" t="n">
        <f aca="false">Clean!R622</f>
        <v>7.15</v>
      </c>
      <c r="Z622" s="4" t="n">
        <f aca="false">IF(X622="",IF(Y622="",0,""),X622)</f>
        <v>500</v>
      </c>
      <c r="AA622" s="4" t="n">
        <f aca="false">IF(Y622="",IF(X622="",0,IF(X622=0,0,ROUND(X622*Strategies!$B$12,2))),Y622)</f>
        <v>7.15</v>
      </c>
      <c r="AB622" s="2" t="str">
        <f aca="false">IF(AND(X622="",Y622=""),"no card (structural)",IF(X622="","limit missing – verify",IF(Y622="","spend imputed by ratio","complete")))</f>
        <v>complete</v>
      </c>
      <c r="AC622" s="4" t="str">
        <f aca="false">Clean!S622</f>
        <v/>
      </c>
      <c r="AD622" s="4" t="str">
        <f aca="false">Clean!T622</f>
        <v/>
      </c>
      <c r="AE622" s="4" t="n">
        <f aca="false">IF(AC622="",IF(AD622="",0,""),AC622)</f>
        <v>0</v>
      </c>
      <c r="AF622" s="4" t="n">
        <f aca="false">IF(AD622="",IF(AC622="",0,IF(AC622=0,0,ROUND(AC622*Strategies!$B$13,0))),AD622)</f>
        <v>0</v>
      </c>
      <c r="AG622" s="3" t="str">
        <f aca="false">Clean!V622</f>
        <v/>
      </c>
      <c r="AH622" s="3" t="n">
        <f aca="false">IF(AG622="",0,AG622)</f>
        <v>0</v>
      </c>
      <c r="AI622" s="3" t="n">
        <f aca="false">IF(AG622="",1,0)</f>
        <v>1</v>
      </c>
      <c r="AJ622" s="3" t="n">
        <f aca="false">Missing_Matrix!W622</f>
        <v>4</v>
      </c>
      <c r="AK622" s="2" t="str">
        <f aca="false">IF(AJ622=0,"keep","drop")</f>
        <v>drop</v>
      </c>
      <c r="AL622" s="2" t="str">
        <f aca="false">IF(Missing_Matrix!B622+Missing_Matrix!G622+Missing_Matrix!H622+Missing_Matrix!J622+Missing_Matrix!K622+Missing_Matrix!L622+Missing_Matrix!M622+Missing_Matrix!U622=0,"keep","drop")</f>
        <v>keep</v>
      </c>
    </row>
    <row r="623" customFormat="false" ht="15" hidden="false" customHeight="false" outlineLevel="0" collapsed="false">
      <c r="A623" s="2" t="str">
        <f aca="false">Clean!A623</f>
        <v>CL00622</v>
      </c>
      <c r="B623" s="3" t="n">
        <f aca="false">Clean!B623</f>
        <v>36</v>
      </c>
      <c r="C623" s="3" t="n">
        <f aca="false">IF(B623="",Strategies!$B$5,B623)</f>
        <v>36</v>
      </c>
      <c r="D623" s="3" t="n">
        <f aca="false">IF(B623="",1,0)</f>
        <v>0</v>
      </c>
      <c r="E623" s="2" t="str">
        <f aca="false">Clean!E623</f>
        <v>Teacher</v>
      </c>
      <c r="F623" s="2" t="str">
        <f aca="false">IF(E623="","Unknown",E623)</f>
        <v>Teacher</v>
      </c>
      <c r="G623" s="4" t="n">
        <f aca="false">Clean!G623</f>
        <v>31500</v>
      </c>
      <c r="H623" s="4" t="n">
        <f aca="false">IF(G623="",Strategies!$B$7,G623)</f>
        <v>31500</v>
      </c>
      <c r="I623" s="4" t="n">
        <f aca="false">IF(G623="",Strategies!$B$8,G623)</f>
        <v>31500</v>
      </c>
      <c r="J623" s="4" t="n">
        <f aca="false">IF(G623="",IFERROR(VLOOKUP(E623,Strategies!$A$26:$G$35,7,FALSE()),Strategies!$B$8),G623)</f>
        <v>31500</v>
      </c>
      <c r="K623" s="3" t="n">
        <f aca="false">IF(G623="",1,0)</f>
        <v>0</v>
      </c>
      <c r="L623" s="3" t="n">
        <f aca="false">Clean!H623</f>
        <v>4</v>
      </c>
      <c r="M623" s="5" t="n">
        <f aca="false">Clean!I623</f>
        <v>44642</v>
      </c>
      <c r="N623" s="3" t="n">
        <f aca="false">IF(L623="",IF(M623="",Strategies!$B$6,DATEDIF(M623,DATE(2026,9,13),"y")),L623)</f>
        <v>4</v>
      </c>
      <c r="O623" s="2" t="str">
        <f aca="false">IF(L623&lt;&gt;"","observed",IF(M623&lt;&gt;"","derived from date","median (fallback)"))</f>
        <v>observed</v>
      </c>
      <c r="P623" s="4" t="n">
        <f aca="false">Clean!M623</f>
        <v>0</v>
      </c>
      <c r="Q623" s="4" t="n">
        <f aca="false">IF(P623="",Strategies!$B$9,P623)</f>
        <v>0</v>
      </c>
      <c r="R623" s="3" t="n">
        <f aca="false">IF(P623="",1,0)</f>
        <v>0</v>
      </c>
      <c r="S623" s="3" t="n">
        <f aca="false">Clean!U623</f>
        <v>639</v>
      </c>
      <c r="T623" s="3" t="n">
        <f aca="false">IF(S623="",Strategies!$B$10,S623)</f>
        <v>639</v>
      </c>
      <c r="U623" s="2" t="str">
        <f aca="false">Clean!J623</f>
        <v>Branch</v>
      </c>
      <c r="V623" s="2" t="str">
        <f aca="false">IF(U623="",Strategies!$B$11,U623)</f>
        <v>Branch</v>
      </c>
      <c r="W623" s="2" t="str">
        <f aca="false">IF(U623="","Unknown",U623)</f>
        <v>Branch</v>
      </c>
      <c r="X623" s="4" t="n">
        <f aca="false">Clean!Q623</f>
        <v>3500</v>
      </c>
      <c r="Y623" s="4" t="n">
        <f aca="false">Clean!R623</f>
        <v>382.2</v>
      </c>
      <c r="Z623" s="4" t="n">
        <f aca="false">IF(X623="",IF(Y623="",0,""),X623)</f>
        <v>3500</v>
      </c>
      <c r="AA623" s="4" t="n">
        <f aca="false">IF(Y623="",IF(X623="",0,IF(X623=0,0,ROUND(X623*Strategies!$B$12,2))),Y623)</f>
        <v>382.2</v>
      </c>
      <c r="AB623" s="2" t="str">
        <f aca="false">IF(AND(X623="",Y623=""),"no card (structural)",IF(X623="","limit missing – verify",IF(Y623="","spend imputed by ratio","complete")))</f>
        <v>complete</v>
      </c>
      <c r="AC623" s="4" t="n">
        <f aca="false">Clean!S623</f>
        <v>63000</v>
      </c>
      <c r="AD623" s="4" t="n">
        <f aca="false">Clean!T623</f>
        <v>387</v>
      </c>
      <c r="AE623" s="4" t="n">
        <f aca="false">IF(AC623="",IF(AD623="",0,""),AC623)</f>
        <v>63000</v>
      </c>
      <c r="AF623" s="4" t="n">
        <f aca="false">IF(AD623="",IF(AC623="",0,IF(AC623=0,0,ROUND(AC623*Strategies!$B$13,0))),AD623)</f>
        <v>387</v>
      </c>
      <c r="AG623" s="3" t="str">
        <f aca="false">Clean!V623</f>
        <v/>
      </c>
      <c r="AH623" s="3" t="n">
        <f aca="false">IF(AG623="",0,AG623)</f>
        <v>0</v>
      </c>
      <c r="AI623" s="3" t="n">
        <f aca="false">IF(AG623="",1,0)</f>
        <v>1</v>
      </c>
      <c r="AJ623" s="3" t="n">
        <f aca="false">Missing_Matrix!W623</f>
        <v>1</v>
      </c>
      <c r="AK623" s="2" t="str">
        <f aca="false">IF(AJ623=0,"keep","drop")</f>
        <v>drop</v>
      </c>
      <c r="AL623" s="2" t="str">
        <f aca="false">IF(Missing_Matrix!B623+Missing_Matrix!G623+Missing_Matrix!H623+Missing_Matrix!J623+Missing_Matrix!K623+Missing_Matrix!L623+Missing_Matrix!M623+Missing_Matrix!U623=0,"keep","drop")</f>
        <v>keep</v>
      </c>
    </row>
    <row r="624" customFormat="false" ht="15" hidden="false" customHeight="false" outlineLevel="0" collapsed="false">
      <c r="A624" s="2" t="str">
        <f aca="false">Clean!A624</f>
        <v>CL00623</v>
      </c>
      <c r="B624" s="3" t="n">
        <f aca="false">Clean!B624</f>
        <v>48</v>
      </c>
      <c r="C624" s="3" t="n">
        <f aca="false">IF(B624="",Strategies!$B$5,B624)</f>
        <v>48</v>
      </c>
      <c r="D624" s="3" t="n">
        <f aca="false">IF(B624="",1,0)</f>
        <v>0</v>
      </c>
      <c r="E624" s="2" t="str">
        <f aca="false">Clean!E624</f>
        <v>Employee</v>
      </c>
      <c r="F624" s="2" t="str">
        <f aca="false">IF(E624="","Unknown",E624)</f>
        <v>Employee</v>
      </c>
      <c r="G624" s="4" t="n">
        <f aca="false">Clean!G624</f>
        <v>58700</v>
      </c>
      <c r="H624" s="4" t="n">
        <f aca="false">IF(G624="",Strategies!$B$7,G624)</f>
        <v>58700</v>
      </c>
      <c r="I624" s="4" t="n">
        <f aca="false">IF(G624="",Strategies!$B$8,G624)</f>
        <v>58700</v>
      </c>
      <c r="J624" s="4" t="n">
        <f aca="false">IF(G624="",IFERROR(VLOOKUP(E624,Strategies!$A$26:$G$35,7,FALSE()),Strategies!$B$8),G624)</f>
        <v>58700</v>
      </c>
      <c r="K624" s="3" t="n">
        <f aca="false">IF(G624="",1,0)</f>
        <v>0</v>
      </c>
      <c r="L624" s="3" t="n">
        <f aca="false">Clean!H624</f>
        <v>6</v>
      </c>
      <c r="M624" s="5" t="n">
        <f aca="false">Clean!I624</f>
        <v>43852</v>
      </c>
      <c r="N624" s="3" t="n">
        <f aca="false">IF(L624="",IF(M624="",Strategies!$B$6,DATEDIF(M624,DATE(2026,9,13),"y")),L624)</f>
        <v>6</v>
      </c>
      <c r="O624" s="2" t="str">
        <f aca="false">IF(L624&lt;&gt;"","observed",IF(M624&lt;&gt;"","derived from date","median (fallback)"))</f>
        <v>observed</v>
      </c>
      <c r="P624" s="4" t="n">
        <f aca="false">Clean!M624</f>
        <v>0</v>
      </c>
      <c r="Q624" s="4" t="n">
        <f aca="false">IF(P624="",Strategies!$B$9,P624)</f>
        <v>0</v>
      </c>
      <c r="R624" s="3" t="n">
        <f aca="false">IF(P624="",1,0)</f>
        <v>0</v>
      </c>
      <c r="S624" s="3" t="n">
        <f aca="false">Clean!U624</f>
        <v>592</v>
      </c>
      <c r="T624" s="3" t="n">
        <f aca="false">IF(S624="",Strategies!$B$10,S624)</f>
        <v>592</v>
      </c>
      <c r="U624" s="2" t="str">
        <f aca="false">Clean!J624</f>
        <v>Branch</v>
      </c>
      <c r="V624" s="2" t="str">
        <f aca="false">IF(U624="",Strategies!$B$11,U624)</f>
        <v>Branch</v>
      </c>
      <c r="W624" s="2" t="str">
        <f aca="false">IF(U624="","Unknown",U624)</f>
        <v>Branch</v>
      </c>
      <c r="X624" s="4" t="n">
        <f aca="false">Clean!Q624</f>
        <v>14000</v>
      </c>
      <c r="Y624" s="4" t="n">
        <f aca="false">Clean!R624</f>
        <v>2896.23</v>
      </c>
      <c r="Z624" s="4" t="n">
        <f aca="false">IF(X624="",IF(Y624="",0,""),X624)</f>
        <v>14000</v>
      </c>
      <c r="AA624" s="4" t="n">
        <f aca="false">IF(Y624="",IF(X624="",0,IF(X624=0,0,ROUND(X624*Strategies!$B$12,2))),Y624)</f>
        <v>2896.23</v>
      </c>
      <c r="AB624" s="2" t="str">
        <f aca="false">IF(AND(X624="",Y624=""),"no card (structural)",IF(X624="","limit missing – verify",IF(Y624="","spend imputed by ratio","complete")))</f>
        <v>complete</v>
      </c>
      <c r="AC624" s="4" t="n">
        <f aca="false">Clean!S624</f>
        <v>0</v>
      </c>
      <c r="AD624" s="4" t="n">
        <f aca="false">Clean!T624</f>
        <v>0</v>
      </c>
      <c r="AE624" s="4" t="n">
        <f aca="false">IF(AC624="",IF(AD624="",0,""),AC624)</f>
        <v>0</v>
      </c>
      <c r="AF624" s="4" t="n">
        <f aca="false">IF(AD624="",IF(AC624="",0,IF(AC624=0,0,ROUND(AC624*Strategies!$B$13,0))),AD624)</f>
        <v>0</v>
      </c>
      <c r="AG624" s="3" t="str">
        <f aca="false">Clean!V624</f>
        <v/>
      </c>
      <c r="AH624" s="3" t="n">
        <f aca="false">IF(AG624="",0,AG624)</f>
        <v>0</v>
      </c>
      <c r="AI624" s="3" t="n">
        <f aca="false">IF(AG624="",1,0)</f>
        <v>1</v>
      </c>
      <c r="AJ624" s="3" t="n">
        <f aca="false">Missing_Matrix!W624</f>
        <v>1</v>
      </c>
      <c r="AK624" s="2" t="str">
        <f aca="false">IF(AJ624=0,"keep","drop")</f>
        <v>drop</v>
      </c>
      <c r="AL624" s="2" t="str">
        <f aca="false">IF(Missing_Matrix!B624+Missing_Matrix!G624+Missing_Matrix!H624+Missing_Matrix!J624+Missing_Matrix!K624+Missing_Matrix!L624+Missing_Matrix!M624+Missing_Matrix!U624=0,"keep","drop")</f>
        <v>keep</v>
      </c>
    </row>
    <row r="625" customFormat="false" ht="15" hidden="false" customHeight="false" outlineLevel="0" collapsed="false">
      <c r="A625" s="2" t="str">
        <f aca="false">Clean!A625</f>
        <v>CL00624</v>
      </c>
      <c r="B625" s="3" t="n">
        <f aca="false">Clean!B625</f>
        <v>67</v>
      </c>
      <c r="C625" s="3" t="n">
        <f aca="false">IF(B625="",Strategies!$B$5,B625)</f>
        <v>67</v>
      </c>
      <c r="D625" s="3" t="n">
        <f aca="false">IF(B625="",1,0)</f>
        <v>0</v>
      </c>
      <c r="E625" s="2" t="str">
        <f aca="false">Clean!E625</f>
        <v>Retired</v>
      </c>
      <c r="F625" s="2" t="str">
        <f aca="false">IF(E625="","Unknown",E625)</f>
        <v>Retired</v>
      </c>
      <c r="G625" s="4" t="n">
        <f aca="false">Clean!G625</f>
        <v>35600</v>
      </c>
      <c r="H625" s="4" t="n">
        <f aca="false">IF(G625="",Strategies!$B$7,G625)</f>
        <v>35600</v>
      </c>
      <c r="I625" s="4" t="n">
        <f aca="false">IF(G625="",Strategies!$B$8,G625)</f>
        <v>35600</v>
      </c>
      <c r="J625" s="4" t="n">
        <f aca="false">IF(G625="",IFERROR(VLOOKUP(E625,Strategies!$A$26:$G$35,7,FALSE()),Strategies!$B$8),G625)</f>
        <v>35600</v>
      </c>
      <c r="K625" s="3" t="n">
        <f aca="false">IF(G625="",1,0)</f>
        <v>0</v>
      </c>
      <c r="L625" s="3" t="n">
        <f aca="false">Clean!H625</f>
        <v>24</v>
      </c>
      <c r="M625" s="5" t="n">
        <f aca="false">Clean!I625</f>
        <v>37351</v>
      </c>
      <c r="N625" s="3" t="n">
        <f aca="false">IF(L625="",IF(M625="",Strategies!$B$6,DATEDIF(M625,DATE(2026,9,13),"y")),L625)</f>
        <v>24</v>
      </c>
      <c r="O625" s="2" t="str">
        <f aca="false">IF(L625&lt;&gt;"","observed",IF(M625&lt;&gt;"","derived from date","median (fallback)"))</f>
        <v>observed</v>
      </c>
      <c r="P625" s="4" t="n">
        <f aca="false">Clean!M625</f>
        <v>0</v>
      </c>
      <c r="Q625" s="4" t="n">
        <f aca="false">IF(P625="",Strategies!$B$9,P625)</f>
        <v>0</v>
      </c>
      <c r="R625" s="3" t="n">
        <f aca="false">IF(P625="",1,0)</f>
        <v>0</v>
      </c>
      <c r="S625" s="3" t="n">
        <f aca="false">Clean!U625</f>
        <v>741</v>
      </c>
      <c r="T625" s="3" t="n">
        <f aca="false">IF(S625="",Strategies!$B$10,S625)</f>
        <v>741</v>
      </c>
      <c r="U625" s="2" t="str">
        <f aca="false">Clean!J625</f>
        <v>Branch</v>
      </c>
      <c r="V625" s="2" t="str">
        <f aca="false">IF(U625="",Strategies!$B$11,U625)</f>
        <v>Branch</v>
      </c>
      <c r="W625" s="2" t="str">
        <f aca="false">IF(U625="","Unknown",U625)</f>
        <v>Branch</v>
      </c>
      <c r="X625" s="4" t="n">
        <f aca="false">Clean!Q625</f>
        <v>0</v>
      </c>
      <c r="Y625" s="4" t="n">
        <f aca="false">Clean!R625</f>
        <v>0</v>
      </c>
      <c r="Z625" s="4" t="n">
        <f aca="false">IF(X625="",IF(Y625="",0,""),X625)</f>
        <v>0</v>
      </c>
      <c r="AA625" s="4" t="n">
        <f aca="false">IF(Y625="",IF(X625="",0,IF(X625=0,0,ROUND(X625*Strategies!$B$12,2))),Y625)</f>
        <v>0</v>
      </c>
      <c r="AB625" s="2" t="str">
        <f aca="false">IF(AND(X625="",Y625=""),"no card (structural)",IF(X625="","limit missing – verify",IF(Y625="","spend imputed by ratio","complete")))</f>
        <v>complete</v>
      </c>
      <c r="AC625" s="4" t="n">
        <f aca="false">Clean!S625</f>
        <v>0</v>
      </c>
      <c r="AD625" s="4" t="n">
        <f aca="false">Clean!T625</f>
        <v>0</v>
      </c>
      <c r="AE625" s="4" t="n">
        <f aca="false">IF(AC625="",IF(AD625="",0,""),AC625)</f>
        <v>0</v>
      </c>
      <c r="AF625" s="4" t="n">
        <f aca="false">IF(AD625="",IF(AC625="",0,IF(AC625=0,0,ROUND(AC625*Strategies!$B$13,0))),AD625)</f>
        <v>0</v>
      </c>
      <c r="AG625" s="3" t="n">
        <f aca="false">Clean!V625</f>
        <v>0</v>
      </c>
      <c r="AH625" s="3" t="n">
        <f aca="false">IF(AG625="",0,AG625)</f>
        <v>0</v>
      </c>
      <c r="AI625" s="3" t="n">
        <f aca="false">IF(AG625="",1,0)</f>
        <v>0</v>
      </c>
      <c r="AJ625" s="3" t="n">
        <f aca="false">Missing_Matrix!W625</f>
        <v>0</v>
      </c>
      <c r="AK625" s="2" t="str">
        <f aca="false">IF(AJ625=0,"keep","drop")</f>
        <v>keep</v>
      </c>
      <c r="AL625" s="2" t="str">
        <f aca="false">IF(Missing_Matrix!B625+Missing_Matrix!G625+Missing_Matrix!H625+Missing_Matrix!J625+Missing_Matrix!K625+Missing_Matrix!L625+Missing_Matrix!M625+Missing_Matrix!U625=0,"keep","drop")</f>
        <v>keep</v>
      </c>
    </row>
    <row r="626" customFormat="false" ht="15" hidden="false" customHeight="false" outlineLevel="0" collapsed="false">
      <c r="A626" s="2" t="str">
        <f aca="false">Clean!A626</f>
        <v>CL00625</v>
      </c>
      <c r="B626" s="3" t="n">
        <f aca="false">Clean!B626</f>
        <v>48</v>
      </c>
      <c r="C626" s="3" t="n">
        <f aca="false">IF(B626="",Strategies!$B$5,B626)</f>
        <v>48</v>
      </c>
      <c r="D626" s="3" t="n">
        <f aca="false">IF(B626="",1,0)</f>
        <v>0</v>
      </c>
      <c r="E626" s="2" t="str">
        <f aca="false">Clean!E626</f>
        <v>Shopkeeper</v>
      </c>
      <c r="F626" s="2" t="str">
        <f aca="false">IF(E626="","Unknown",E626)</f>
        <v>Shopkeeper</v>
      </c>
      <c r="G626" s="4" t="n">
        <f aca="false">Clean!G626</f>
        <v>37000</v>
      </c>
      <c r="H626" s="4" t="n">
        <f aca="false">IF(G626="",Strategies!$B$7,G626)</f>
        <v>37000</v>
      </c>
      <c r="I626" s="4" t="n">
        <f aca="false">IF(G626="",Strategies!$B$8,G626)</f>
        <v>37000</v>
      </c>
      <c r="J626" s="4" t="n">
        <f aca="false">IF(G626="",IFERROR(VLOOKUP(E626,Strategies!$A$26:$G$35,7,FALSE()),Strategies!$B$8),G626)</f>
        <v>37000</v>
      </c>
      <c r="K626" s="3" t="n">
        <f aca="false">IF(G626="",1,0)</f>
        <v>0</v>
      </c>
      <c r="L626" s="3" t="n">
        <f aca="false">Clean!H626</f>
        <v>8</v>
      </c>
      <c r="M626" s="5" t="n">
        <f aca="false">Clean!I626</f>
        <v>43090</v>
      </c>
      <c r="N626" s="3" t="n">
        <f aca="false">IF(L626="",IF(M626="",Strategies!$B$6,DATEDIF(M626,DATE(2026,9,13),"y")),L626)</f>
        <v>8</v>
      </c>
      <c r="O626" s="2" t="str">
        <f aca="false">IF(L626&lt;&gt;"","observed",IF(M626&lt;&gt;"","derived from date","median (fallback)"))</f>
        <v>observed</v>
      </c>
      <c r="P626" s="4" t="n">
        <f aca="false">Clean!M626</f>
        <v>0</v>
      </c>
      <c r="Q626" s="4" t="n">
        <f aca="false">IF(P626="",Strategies!$B$9,P626)</f>
        <v>0</v>
      </c>
      <c r="R626" s="3" t="n">
        <f aca="false">IF(P626="",1,0)</f>
        <v>0</v>
      </c>
      <c r="S626" s="3" t="n">
        <f aca="false">Clean!U626</f>
        <v>618</v>
      </c>
      <c r="T626" s="3" t="n">
        <f aca="false">IF(S626="",Strategies!$B$10,S626)</f>
        <v>618</v>
      </c>
      <c r="U626" s="2" t="str">
        <f aca="false">Clean!J626</f>
        <v>Branch</v>
      </c>
      <c r="V626" s="2" t="str">
        <f aca="false">IF(U626="",Strategies!$B$11,U626)</f>
        <v>Branch</v>
      </c>
      <c r="W626" s="2" t="str">
        <f aca="false">IF(U626="","Unknown",U626)</f>
        <v>Branch</v>
      </c>
      <c r="X626" s="4" t="n">
        <f aca="false">Clean!Q626</f>
        <v>9000</v>
      </c>
      <c r="Y626" s="4" t="n">
        <f aca="false">Clean!R626</f>
        <v>1175.85</v>
      </c>
      <c r="Z626" s="4" t="n">
        <f aca="false">IF(X626="",IF(Y626="",0,""),X626)</f>
        <v>9000</v>
      </c>
      <c r="AA626" s="4" t="n">
        <f aca="false">IF(Y626="",IF(X626="",0,IF(X626=0,0,ROUND(X626*Strategies!$B$12,2))),Y626)</f>
        <v>1175.85</v>
      </c>
      <c r="AB626" s="2" t="str">
        <f aca="false">IF(AND(X626="",Y626=""),"no card (structural)",IF(X626="","limit missing – verify",IF(Y626="","spend imputed by ratio","complete")))</f>
        <v>complete</v>
      </c>
      <c r="AC626" s="4" t="str">
        <f aca="false">Clean!S626</f>
        <v/>
      </c>
      <c r="AD626" s="4" t="str">
        <f aca="false">Clean!T626</f>
        <v/>
      </c>
      <c r="AE626" s="4" t="n">
        <f aca="false">IF(AC626="",IF(AD626="",0,""),AC626)</f>
        <v>0</v>
      </c>
      <c r="AF626" s="4" t="n">
        <f aca="false">IF(AD626="",IF(AC626="",0,IF(AC626=0,0,ROUND(AC626*Strategies!$B$13,0))),AD626)</f>
        <v>0</v>
      </c>
      <c r="AG626" s="3" t="n">
        <f aca="false">Clean!V626</f>
        <v>0</v>
      </c>
      <c r="AH626" s="3" t="n">
        <f aca="false">IF(AG626="",0,AG626)</f>
        <v>0</v>
      </c>
      <c r="AI626" s="3" t="n">
        <f aca="false">IF(AG626="",1,0)</f>
        <v>0</v>
      </c>
      <c r="AJ626" s="3" t="n">
        <f aca="false">Missing_Matrix!W626</f>
        <v>2</v>
      </c>
      <c r="AK626" s="2" t="str">
        <f aca="false">IF(AJ626=0,"keep","drop")</f>
        <v>drop</v>
      </c>
      <c r="AL626" s="2" t="str">
        <f aca="false">IF(Missing_Matrix!B626+Missing_Matrix!G626+Missing_Matrix!H626+Missing_Matrix!J626+Missing_Matrix!K626+Missing_Matrix!L626+Missing_Matrix!M626+Missing_Matrix!U626=0,"keep","drop")</f>
        <v>keep</v>
      </c>
    </row>
    <row r="627" customFormat="false" ht="15" hidden="false" customHeight="false" outlineLevel="0" collapsed="false">
      <c r="A627" s="2" t="str">
        <f aca="false">Clean!A627</f>
        <v>CL00626</v>
      </c>
      <c r="B627" s="3" t="n">
        <f aca="false">Clean!B627</f>
        <v>30</v>
      </c>
      <c r="C627" s="3" t="n">
        <f aca="false">IF(B627="",Strategies!$B$5,B627)</f>
        <v>30</v>
      </c>
      <c r="D627" s="3" t="n">
        <f aca="false">IF(B627="",1,0)</f>
        <v>0</v>
      </c>
      <c r="E627" s="2" t="str">
        <f aca="false">Clean!E627</f>
        <v>Employee</v>
      </c>
      <c r="F627" s="2" t="str">
        <f aca="false">IF(E627="","Unknown",E627)</f>
        <v>Employee</v>
      </c>
      <c r="G627" s="4" t="n">
        <f aca="false">Clean!G627</f>
        <v>24400</v>
      </c>
      <c r="H627" s="4" t="n">
        <f aca="false">IF(G627="",Strategies!$B$7,G627)</f>
        <v>24400</v>
      </c>
      <c r="I627" s="4" t="n">
        <f aca="false">IF(G627="",Strategies!$B$8,G627)</f>
        <v>24400</v>
      </c>
      <c r="J627" s="4" t="n">
        <f aca="false">IF(G627="",IFERROR(VLOOKUP(E627,Strategies!$A$26:$G$35,7,FALSE()),Strategies!$B$8),G627)</f>
        <v>24400</v>
      </c>
      <c r="K627" s="3" t="n">
        <f aca="false">IF(G627="",1,0)</f>
        <v>0</v>
      </c>
      <c r="L627" s="3" t="n">
        <f aca="false">Clean!H627</f>
        <v>9</v>
      </c>
      <c r="M627" s="5" t="n">
        <f aca="false">Clean!I627</f>
        <v>42630</v>
      </c>
      <c r="N627" s="3" t="n">
        <f aca="false">IF(L627="",IF(M627="",Strategies!$B$6,DATEDIF(M627,DATE(2026,9,13),"y")),L627)</f>
        <v>9</v>
      </c>
      <c r="O627" s="2" t="str">
        <f aca="false">IF(L627&lt;&gt;"","observed",IF(M627&lt;&gt;"","derived from date","median (fallback)"))</f>
        <v>observed</v>
      </c>
      <c r="P627" s="4" t="n">
        <f aca="false">Clean!M627</f>
        <v>6230.44</v>
      </c>
      <c r="Q627" s="4" t="n">
        <f aca="false">IF(P627="",Strategies!$B$9,P627)</f>
        <v>6230.44</v>
      </c>
      <c r="R627" s="3" t="n">
        <f aca="false">IF(P627="",1,0)</f>
        <v>0</v>
      </c>
      <c r="S627" s="3" t="n">
        <f aca="false">Clean!U627</f>
        <v>596</v>
      </c>
      <c r="T627" s="3" t="n">
        <f aca="false">IF(S627="",Strategies!$B$10,S627)</f>
        <v>596</v>
      </c>
      <c r="U627" s="2" t="str">
        <f aca="false">Clean!J627</f>
        <v>App</v>
      </c>
      <c r="V627" s="2" t="str">
        <f aca="false">IF(U627="",Strategies!$B$11,U627)</f>
        <v>App</v>
      </c>
      <c r="W627" s="2" t="str">
        <f aca="false">IF(U627="","Unknown",U627)</f>
        <v>App</v>
      </c>
      <c r="X627" s="4" t="n">
        <f aca="false">Clean!Q627</f>
        <v>5500</v>
      </c>
      <c r="Y627" s="4" t="n">
        <f aca="false">Clean!R627</f>
        <v>1473.28</v>
      </c>
      <c r="Z627" s="4" t="n">
        <f aca="false">IF(X627="",IF(Y627="",0,""),X627)</f>
        <v>5500</v>
      </c>
      <c r="AA627" s="4" t="n">
        <f aca="false">IF(Y627="",IF(X627="",0,IF(X627=0,0,ROUND(X627*Strategies!$B$12,2))),Y627)</f>
        <v>1473.28</v>
      </c>
      <c r="AB627" s="2" t="str">
        <f aca="false">IF(AND(X627="",Y627=""),"no card (structural)",IF(X627="","limit missing – verify",IF(Y627="","spend imputed by ratio","complete")))</f>
        <v>complete</v>
      </c>
      <c r="AC627" s="4" t="n">
        <f aca="false">Clean!S627</f>
        <v>66000</v>
      </c>
      <c r="AD627" s="4" t="n">
        <f aca="false">Clean!T627</f>
        <v>478</v>
      </c>
      <c r="AE627" s="4" t="n">
        <f aca="false">IF(AC627="",IF(AD627="",0,""),AC627)</f>
        <v>66000</v>
      </c>
      <c r="AF627" s="4" t="n">
        <f aca="false">IF(AD627="",IF(AC627="",0,IF(AC627=0,0,ROUND(AC627*Strategies!$B$13,0))),AD627)</f>
        <v>478</v>
      </c>
      <c r="AG627" s="3" t="n">
        <f aca="false">Clean!V627</f>
        <v>0</v>
      </c>
      <c r="AH627" s="3" t="n">
        <f aca="false">IF(AG627="",0,AG627)</f>
        <v>0</v>
      </c>
      <c r="AI627" s="3" t="n">
        <f aca="false">IF(AG627="",1,0)</f>
        <v>0</v>
      </c>
      <c r="AJ627" s="3" t="n">
        <f aca="false">Missing_Matrix!W627</f>
        <v>0</v>
      </c>
      <c r="AK627" s="2" t="str">
        <f aca="false">IF(AJ627=0,"keep","drop")</f>
        <v>keep</v>
      </c>
      <c r="AL627" s="2" t="str">
        <f aca="false">IF(Missing_Matrix!B627+Missing_Matrix!G627+Missing_Matrix!H627+Missing_Matrix!J627+Missing_Matrix!K627+Missing_Matrix!L627+Missing_Matrix!M627+Missing_Matrix!U627=0,"keep","drop")</f>
        <v>keep</v>
      </c>
    </row>
    <row r="628" customFormat="false" ht="15" hidden="false" customHeight="false" outlineLevel="0" collapsed="false">
      <c r="A628" s="2" t="str">
        <f aca="false">Clean!A628</f>
        <v>CL00627</v>
      </c>
      <c r="B628" s="3" t="n">
        <f aca="false">Clean!B628</f>
        <v>60</v>
      </c>
      <c r="C628" s="3" t="n">
        <f aca="false">IF(B628="",Strategies!$B$5,B628)</f>
        <v>60</v>
      </c>
      <c r="D628" s="3" t="n">
        <f aca="false">IF(B628="",1,0)</f>
        <v>0</v>
      </c>
      <c r="E628" s="2" t="str">
        <f aca="false">Clean!E628</f>
        <v>Employee</v>
      </c>
      <c r="F628" s="2" t="str">
        <f aca="false">IF(E628="","Unknown",E628)</f>
        <v>Employee</v>
      </c>
      <c r="G628" s="4" t="n">
        <f aca="false">Clean!G628</f>
        <v>26500</v>
      </c>
      <c r="H628" s="4" t="n">
        <f aca="false">IF(G628="",Strategies!$B$7,G628)</f>
        <v>26500</v>
      </c>
      <c r="I628" s="4" t="n">
        <f aca="false">IF(G628="",Strategies!$B$8,G628)</f>
        <v>26500</v>
      </c>
      <c r="J628" s="4" t="n">
        <f aca="false">IF(G628="",IFERROR(VLOOKUP(E628,Strategies!$A$26:$G$35,7,FALSE()),Strategies!$B$8),G628)</f>
        <v>26500</v>
      </c>
      <c r="K628" s="3" t="n">
        <f aca="false">IF(G628="",1,0)</f>
        <v>0</v>
      </c>
      <c r="L628" s="3" t="n">
        <f aca="false">Clean!H628</f>
        <v>14</v>
      </c>
      <c r="M628" s="5" t="n">
        <f aca="false">Clean!I628</f>
        <v>41019</v>
      </c>
      <c r="N628" s="3" t="n">
        <f aca="false">IF(L628="",IF(M628="",Strategies!$B$6,DATEDIF(M628,DATE(2026,9,13),"y")),L628)</f>
        <v>14</v>
      </c>
      <c r="O628" s="2" t="str">
        <f aca="false">IF(L628&lt;&gt;"","observed",IF(M628&lt;&gt;"","derived from date","median (fallback)"))</f>
        <v>observed</v>
      </c>
      <c r="P628" s="4" t="n">
        <f aca="false">Clean!M628</f>
        <v>26565.31</v>
      </c>
      <c r="Q628" s="4" t="n">
        <f aca="false">IF(P628="",Strategies!$B$9,P628)</f>
        <v>26565.31</v>
      </c>
      <c r="R628" s="3" t="n">
        <f aca="false">IF(P628="",1,0)</f>
        <v>0</v>
      </c>
      <c r="S628" s="3" t="n">
        <f aca="false">Clean!U628</f>
        <v>628</v>
      </c>
      <c r="T628" s="3" t="n">
        <f aca="false">IF(S628="",Strategies!$B$10,S628)</f>
        <v>628</v>
      </c>
      <c r="U628" s="2" t="str">
        <f aca="false">Clean!J628</f>
        <v>Phone</v>
      </c>
      <c r="V628" s="2" t="str">
        <f aca="false">IF(U628="",Strategies!$B$11,U628)</f>
        <v>Phone</v>
      </c>
      <c r="W628" s="2" t="str">
        <f aca="false">IF(U628="","Unknown",U628)</f>
        <v>Phone</v>
      </c>
      <c r="X628" s="4" t="n">
        <f aca="false">Clean!Q628</f>
        <v>3000</v>
      </c>
      <c r="Y628" s="4" t="n">
        <f aca="false">Clean!R628</f>
        <v>560.32</v>
      </c>
      <c r="Z628" s="4" t="n">
        <f aca="false">IF(X628="",IF(Y628="",0,""),X628)</f>
        <v>3000</v>
      </c>
      <c r="AA628" s="4" t="n">
        <f aca="false">IF(Y628="",IF(X628="",0,IF(X628=0,0,ROUND(X628*Strategies!$B$12,2))),Y628)</f>
        <v>560.32</v>
      </c>
      <c r="AB628" s="2" t="str">
        <f aca="false">IF(AND(X628="",Y628=""),"no card (structural)",IF(X628="","limit missing – verify",IF(Y628="","spend imputed by ratio","complete")))</f>
        <v>complete</v>
      </c>
      <c r="AC628" s="4" t="n">
        <f aca="false">Clean!S628</f>
        <v>103000</v>
      </c>
      <c r="AD628" s="4" t="n">
        <f aca="false">Clean!T628</f>
        <v>526</v>
      </c>
      <c r="AE628" s="4" t="n">
        <f aca="false">IF(AC628="",IF(AD628="",0,""),AC628)</f>
        <v>103000</v>
      </c>
      <c r="AF628" s="4" t="n">
        <f aca="false">IF(AD628="",IF(AC628="",0,IF(AC628=0,0,ROUND(AC628*Strategies!$B$13,0))),AD628)</f>
        <v>526</v>
      </c>
      <c r="AG628" s="3" t="n">
        <f aca="false">Clean!V628</f>
        <v>0</v>
      </c>
      <c r="AH628" s="3" t="n">
        <f aca="false">IF(AG628="",0,AG628)</f>
        <v>0</v>
      </c>
      <c r="AI628" s="3" t="n">
        <f aca="false">IF(AG628="",1,0)</f>
        <v>0</v>
      </c>
      <c r="AJ628" s="3" t="n">
        <f aca="false">Missing_Matrix!W628</f>
        <v>0</v>
      </c>
      <c r="AK628" s="2" t="str">
        <f aca="false">IF(AJ628=0,"keep","drop")</f>
        <v>keep</v>
      </c>
      <c r="AL628" s="2" t="str">
        <f aca="false">IF(Missing_Matrix!B628+Missing_Matrix!G628+Missing_Matrix!H628+Missing_Matrix!J628+Missing_Matrix!K628+Missing_Matrix!L628+Missing_Matrix!M628+Missing_Matrix!U628=0,"keep","drop")</f>
        <v>keep</v>
      </c>
    </row>
    <row r="629" customFormat="false" ht="15" hidden="false" customHeight="false" outlineLevel="0" collapsed="false">
      <c r="A629" s="2" t="str">
        <f aca="false">Clean!A629</f>
        <v>CL00628</v>
      </c>
      <c r="B629" s="3" t="str">
        <f aca="false">Clean!B629</f>
        <v/>
      </c>
      <c r="C629" s="3" t="n">
        <f aca="false">IF(B629="",Strategies!$B$5,B629)</f>
        <v>47</v>
      </c>
      <c r="D629" s="3" t="n">
        <f aca="false">IF(B629="",1,0)</f>
        <v>1</v>
      </c>
      <c r="E629" s="2" t="str">
        <f aca="false">Clean!E629</f>
        <v>Employee</v>
      </c>
      <c r="F629" s="2" t="str">
        <f aca="false">IF(E629="","Unknown",E629)</f>
        <v>Employee</v>
      </c>
      <c r="G629" s="4" t="n">
        <f aca="false">Clean!G629</f>
        <v>31500</v>
      </c>
      <c r="H629" s="4" t="n">
        <f aca="false">IF(G629="",Strategies!$B$7,G629)</f>
        <v>31500</v>
      </c>
      <c r="I629" s="4" t="n">
        <f aca="false">IF(G629="",Strategies!$B$8,G629)</f>
        <v>31500</v>
      </c>
      <c r="J629" s="4" t="n">
        <f aca="false">IF(G629="",IFERROR(VLOOKUP(E629,Strategies!$A$26:$G$35,7,FALSE()),Strategies!$B$8),G629)</f>
        <v>31500</v>
      </c>
      <c r="K629" s="3" t="n">
        <f aca="false">IF(G629="",1,0)</f>
        <v>0</v>
      </c>
      <c r="L629" s="3" t="n">
        <f aca="false">Clean!H629</f>
        <v>19</v>
      </c>
      <c r="M629" s="5" t="n">
        <f aca="false">Clean!I629</f>
        <v>39164</v>
      </c>
      <c r="N629" s="3" t="n">
        <f aca="false">IF(L629="",IF(M629="",Strategies!$B$6,DATEDIF(M629,DATE(2026,9,13),"y")),L629)</f>
        <v>19</v>
      </c>
      <c r="O629" s="2" t="str">
        <f aca="false">IF(L629&lt;&gt;"","observed",IF(M629&lt;&gt;"","derived from date","median (fallback)"))</f>
        <v>observed</v>
      </c>
      <c r="P629" s="4" t="n">
        <f aca="false">Clean!M629</f>
        <v>30420.72</v>
      </c>
      <c r="Q629" s="4" t="n">
        <f aca="false">IF(P629="",Strategies!$B$9,P629)</f>
        <v>30420.72</v>
      </c>
      <c r="R629" s="3" t="n">
        <f aca="false">IF(P629="",1,0)</f>
        <v>0</v>
      </c>
      <c r="S629" s="3" t="n">
        <f aca="false">Clean!U629</f>
        <v>720</v>
      </c>
      <c r="T629" s="3" t="n">
        <f aca="false">IF(S629="",Strategies!$B$10,S629)</f>
        <v>720</v>
      </c>
      <c r="U629" s="2" t="str">
        <f aca="false">Clean!J629</f>
        <v>Branch</v>
      </c>
      <c r="V629" s="2" t="str">
        <f aca="false">IF(U629="",Strategies!$B$11,U629)</f>
        <v>Branch</v>
      </c>
      <c r="W629" s="2" t="str">
        <f aca="false">IF(U629="","Unknown",U629)</f>
        <v>Branch</v>
      </c>
      <c r="X629" s="4" t="n">
        <f aca="false">Clean!Q629</f>
        <v>0</v>
      </c>
      <c r="Y629" s="4" t="n">
        <f aca="false">Clean!R629</f>
        <v>0</v>
      </c>
      <c r="Z629" s="4" t="n">
        <f aca="false">IF(X629="",IF(Y629="",0,""),X629)</f>
        <v>0</v>
      </c>
      <c r="AA629" s="4" t="n">
        <f aca="false">IF(Y629="",IF(X629="",0,IF(X629=0,0,ROUND(X629*Strategies!$B$12,2))),Y629)</f>
        <v>0</v>
      </c>
      <c r="AB629" s="2" t="str">
        <f aca="false">IF(AND(X629="",Y629=""),"no card (structural)",IF(X629="","limit missing – verify",IF(Y629="","spend imputed by ratio","complete")))</f>
        <v>complete</v>
      </c>
      <c r="AC629" s="4" t="n">
        <f aca="false">Clean!S629</f>
        <v>0</v>
      </c>
      <c r="AD629" s="4" t="n">
        <f aca="false">Clean!T629</f>
        <v>0</v>
      </c>
      <c r="AE629" s="4" t="n">
        <f aca="false">IF(AC629="",IF(AD629="",0,""),AC629)</f>
        <v>0</v>
      </c>
      <c r="AF629" s="4" t="n">
        <f aca="false">IF(AD629="",IF(AC629="",0,IF(AC629=0,0,ROUND(AC629*Strategies!$B$13,0))),AD629)</f>
        <v>0</v>
      </c>
      <c r="AG629" s="3" t="str">
        <f aca="false">Clean!V629</f>
        <v/>
      </c>
      <c r="AH629" s="3" t="n">
        <f aca="false">IF(AG629="",0,AG629)</f>
        <v>0</v>
      </c>
      <c r="AI629" s="3" t="n">
        <f aca="false">IF(AG629="",1,0)</f>
        <v>1</v>
      </c>
      <c r="AJ629" s="3" t="n">
        <f aca="false">Missing_Matrix!W629</f>
        <v>2</v>
      </c>
      <c r="AK629" s="2" t="str">
        <f aca="false">IF(AJ629=0,"keep","drop")</f>
        <v>drop</v>
      </c>
      <c r="AL629" s="2" t="str">
        <f aca="false">IF(Missing_Matrix!B629+Missing_Matrix!G629+Missing_Matrix!H629+Missing_Matrix!J629+Missing_Matrix!K629+Missing_Matrix!L629+Missing_Matrix!M629+Missing_Matrix!U629=0,"keep","drop")</f>
        <v>drop</v>
      </c>
    </row>
    <row r="630" customFormat="false" ht="15" hidden="false" customHeight="false" outlineLevel="0" collapsed="false">
      <c r="A630" s="2" t="str">
        <f aca="false">Clean!A630</f>
        <v>CL00629</v>
      </c>
      <c r="B630" s="3" t="n">
        <f aca="false">Clean!B630</f>
        <v>37</v>
      </c>
      <c r="C630" s="3" t="n">
        <f aca="false">IF(B630="",Strategies!$B$5,B630)</f>
        <v>37</v>
      </c>
      <c r="D630" s="3" t="n">
        <f aca="false">IF(B630="",1,0)</f>
        <v>0</v>
      </c>
      <c r="E630" s="2" t="str">
        <f aca="false">Clean!E630</f>
        <v>Manual worker</v>
      </c>
      <c r="F630" s="2" t="str">
        <f aca="false">IF(E630="","Unknown",E630)</f>
        <v>Manual worker</v>
      </c>
      <c r="G630" s="4" t="n">
        <f aca="false">Clean!G630</f>
        <v>16900</v>
      </c>
      <c r="H630" s="4" t="n">
        <f aca="false">IF(G630="",Strategies!$B$7,G630)</f>
        <v>16900</v>
      </c>
      <c r="I630" s="4" t="n">
        <f aca="false">IF(G630="",Strategies!$B$8,G630)</f>
        <v>16900</v>
      </c>
      <c r="J630" s="4" t="n">
        <f aca="false">IF(G630="",IFERROR(VLOOKUP(E630,Strategies!$A$26:$G$35,7,FALSE()),Strategies!$B$8),G630)</f>
        <v>16900</v>
      </c>
      <c r="K630" s="3" t="n">
        <f aca="false">IF(G630="",1,0)</f>
        <v>0</v>
      </c>
      <c r="L630" s="3" t="n">
        <f aca="false">Clean!H630</f>
        <v>2</v>
      </c>
      <c r="M630" s="5" t="n">
        <f aca="false">Clean!I630</f>
        <v>45272</v>
      </c>
      <c r="N630" s="3" t="n">
        <f aca="false">IF(L630="",IF(M630="",Strategies!$B$6,DATEDIF(M630,DATE(2026,9,13),"y")),L630)</f>
        <v>2</v>
      </c>
      <c r="O630" s="2" t="str">
        <f aca="false">IF(L630&lt;&gt;"","observed",IF(M630&lt;&gt;"","derived from date","median (fallback)"))</f>
        <v>observed</v>
      </c>
      <c r="P630" s="4" t="n">
        <f aca="false">Clean!M630</f>
        <v>0</v>
      </c>
      <c r="Q630" s="4" t="n">
        <f aca="false">IF(P630="",Strategies!$B$9,P630)</f>
        <v>0</v>
      </c>
      <c r="R630" s="3" t="n">
        <f aca="false">IF(P630="",1,0)</f>
        <v>0</v>
      </c>
      <c r="S630" s="3" t="str">
        <f aca="false">Clean!U630</f>
        <v/>
      </c>
      <c r="T630" s="3" t="n">
        <f aca="false">IF(S630="",Strategies!$B$10,S630)</f>
        <v>630</v>
      </c>
      <c r="U630" s="2" t="str">
        <f aca="false">Clean!J630</f>
        <v>Branch</v>
      </c>
      <c r="V630" s="2" t="str">
        <f aca="false">IF(U630="",Strategies!$B$11,U630)</f>
        <v>Branch</v>
      </c>
      <c r="W630" s="2" t="str">
        <f aca="false">IF(U630="","Unknown",U630)</f>
        <v>Branch</v>
      </c>
      <c r="X630" s="4" t="n">
        <f aca="false">Clean!Q630</f>
        <v>2000</v>
      </c>
      <c r="Y630" s="4" t="n">
        <f aca="false">Clean!R630</f>
        <v>222.82</v>
      </c>
      <c r="Z630" s="4" t="n">
        <f aca="false">IF(X630="",IF(Y630="",0,""),X630)</f>
        <v>2000</v>
      </c>
      <c r="AA630" s="4" t="n">
        <f aca="false">IF(Y630="",IF(X630="",0,IF(X630=0,0,ROUND(X630*Strategies!$B$12,2))),Y630)</f>
        <v>222.82</v>
      </c>
      <c r="AB630" s="2" t="str">
        <f aca="false">IF(AND(X630="",Y630=""),"no card (structural)",IF(X630="","limit missing – verify",IF(Y630="","spend imputed by ratio","complete")))</f>
        <v>complete</v>
      </c>
      <c r="AC630" s="4" t="n">
        <f aca="false">Clean!S630</f>
        <v>0</v>
      </c>
      <c r="AD630" s="4" t="n">
        <f aca="false">Clean!T630</f>
        <v>0</v>
      </c>
      <c r="AE630" s="4" t="n">
        <f aca="false">IF(AC630="",IF(AD630="",0,""),AC630)</f>
        <v>0</v>
      </c>
      <c r="AF630" s="4" t="n">
        <f aca="false">IF(AD630="",IF(AC630="",0,IF(AC630=0,0,ROUND(AC630*Strategies!$B$13,0))),AD630)</f>
        <v>0</v>
      </c>
      <c r="AG630" s="3" t="n">
        <f aca="false">Clean!V630</f>
        <v>0</v>
      </c>
      <c r="AH630" s="3" t="n">
        <f aca="false">IF(AG630="",0,AG630)</f>
        <v>0</v>
      </c>
      <c r="AI630" s="3" t="n">
        <f aca="false">IF(AG630="",1,0)</f>
        <v>0</v>
      </c>
      <c r="AJ630" s="3" t="n">
        <f aca="false">Missing_Matrix!W630</f>
        <v>1</v>
      </c>
      <c r="AK630" s="2" t="str">
        <f aca="false">IF(AJ630=0,"keep","drop")</f>
        <v>drop</v>
      </c>
      <c r="AL630" s="2" t="str">
        <f aca="false">IF(Missing_Matrix!B630+Missing_Matrix!G630+Missing_Matrix!H630+Missing_Matrix!J630+Missing_Matrix!K630+Missing_Matrix!L630+Missing_Matrix!M630+Missing_Matrix!U630=0,"keep","drop")</f>
        <v>drop</v>
      </c>
    </row>
    <row r="631" customFormat="false" ht="15" hidden="false" customHeight="false" outlineLevel="0" collapsed="false">
      <c r="A631" s="2" t="str">
        <f aca="false">Clean!A631</f>
        <v>CL00630</v>
      </c>
      <c r="B631" s="3" t="n">
        <f aca="false">Clean!B631</f>
        <v>22</v>
      </c>
      <c r="C631" s="3" t="n">
        <f aca="false">IF(B631="",Strategies!$B$5,B631)</f>
        <v>22</v>
      </c>
      <c r="D631" s="3" t="n">
        <f aca="false">IF(B631="",1,0)</f>
        <v>0</v>
      </c>
      <c r="E631" s="2" t="str">
        <f aca="false">Clean!E631</f>
        <v>Student</v>
      </c>
      <c r="F631" s="2" t="str">
        <f aca="false">IF(E631="","Unknown",E631)</f>
        <v>Student</v>
      </c>
      <c r="G631" s="4" t="n">
        <f aca="false">Clean!G631</f>
        <v>5000</v>
      </c>
      <c r="H631" s="4" t="n">
        <f aca="false">IF(G631="",Strategies!$B$7,G631)</f>
        <v>5000</v>
      </c>
      <c r="I631" s="4" t="n">
        <f aca="false">IF(G631="",Strategies!$B$8,G631)</f>
        <v>5000</v>
      </c>
      <c r="J631" s="4" t="n">
        <f aca="false">IF(G631="",IFERROR(VLOOKUP(E631,Strategies!$A$26:$G$35,7,FALSE()),Strategies!$B$8),G631)</f>
        <v>5000</v>
      </c>
      <c r="K631" s="3" t="n">
        <f aca="false">IF(G631="",1,0)</f>
        <v>0</v>
      </c>
      <c r="L631" s="3" t="n">
        <f aca="false">Clean!H631</f>
        <v>2</v>
      </c>
      <c r="M631" s="5" t="n">
        <f aca="false">Clean!I631</f>
        <v>45335</v>
      </c>
      <c r="N631" s="3" t="n">
        <f aca="false">IF(L631="",IF(M631="",Strategies!$B$6,DATEDIF(M631,DATE(2026,9,13),"y")),L631)</f>
        <v>2</v>
      </c>
      <c r="O631" s="2" t="str">
        <f aca="false">IF(L631&lt;&gt;"","observed",IF(M631&lt;&gt;"","derived from date","median (fallback)"))</f>
        <v>observed</v>
      </c>
      <c r="P631" s="4" t="n">
        <f aca="false">Clean!M631</f>
        <v>3712.13</v>
      </c>
      <c r="Q631" s="4" t="n">
        <f aca="false">IF(P631="",Strategies!$B$9,P631)</f>
        <v>3712.13</v>
      </c>
      <c r="R631" s="3" t="n">
        <f aca="false">IF(P631="",1,0)</f>
        <v>0</v>
      </c>
      <c r="S631" s="3" t="n">
        <f aca="false">Clean!U631</f>
        <v>510</v>
      </c>
      <c r="T631" s="3" t="n">
        <f aca="false">IF(S631="",Strategies!$B$10,S631)</f>
        <v>510</v>
      </c>
      <c r="U631" s="2" t="str">
        <f aca="false">Clean!J631</f>
        <v>App</v>
      </c>
      <c r="V631" s="2" t="str">
        <f aca="false">IF(U631="",Strategies!$B$11,U631)</f>
        <v>App</v>
      </c>
      <c r="W631" s="2" t="str">
        <f aca="false">IF(U631="","Unknown",U631)</f>
        <v>App</v>
      </c>
      <c r="X631" s="4" t="n">
        <f aca="false">Clean!Q631</f>
        <v>0</v>
      </c>
      <c r="Y631" s="4" t="n">
        <f aca="false">Clean!R631</f>
        <v>0</v>
      </c>
      <c r="Z631" s="4" t="n">
        <f aca="false">IF(X631="",IF(Y631="",0,""),X631)</f>
        <v>0</v>
      </c>
      <c r="AA631" s="4" t="n">
        <f aca="false">IF(Y631="",IF(X631="",0,IF(X631=0,0,ROUND(X631*Strategies!$B$12,2))),Y631)</f>
        <v>0</v>
      </c>
      <c r="AB631" s="2" t="str">
        <f aca="false">IF(AND(X631="",Y631=""),"no card (structural)",IF(X631="","limit missing – verify",IF(Y631="","spend imputed by ratio","complete")))</f>
        <v>complete</v>
      </c>
      <c r="AC631" s="4" t="n">
        <f aca="false">Clean!S631</f>
        <v>0</v>
      </c>
      <c r="AD631" s="4" t="n">
        <f aca="false">Clean!T631</f>
        <v>0</v>
      </c>
      <c r="AE631" s="4" t="n">
        <f aca="false">IF(AC631="",IF(AD631="",0,""),AC631)</f>
        <v>0</v>
      </c>
      <c r="AF631" s="4" t="n">
        <f aca="false">IF(AD631="",IF(AC631="",0,IF(AC631=0,0,ROUND(AC631*Strategies!$B$13,0))),AD631)</f>
        <v>0</v>
      </c>
      <c r="AG631" s="3" t="n">
        <f aca="false">Clean!V631</f>
        <v>0</v>
      </c>
      <c r="AH631" s="3" t="n">
        <f aca="false">IF(AG631="",0,AG631)</f>
        <v>0</v>
      </c>
      <c r="AI631" s="3" t="n">
        <f aca="false">IF(AG631="",1,0)</f>
        <v>0</v>
      </c>
      <c r="AJ631" s="3" t="n">
        <f aca="false">Missing_Matrix!W631</f>
        <v>0</v>
      </c>
      <c r="AK631" s="2" t="str">
        <f aca="false">IF(AJ631=0,"keep","drop")</f>
        <v>keep</v>
      </c>
      <c r="AL631" s="2" t="str">
        <f aca="false">IF(Missing_Matrix!B631+Missing_Matrix!G631+Missing_Matrix!H631+Missing_Matrix!J631+Missing_Matrix!K631+Missing_Matrix!L631+Missing_Matrix!M631+Missing_Matrix!U631=0,"keep","drop")</f>
        <v>keep</v>
      </c>
    </row>
    <row r="632" customFormat="false" ht="15" hidden="false" customHeight="false" outlineLevel="0" collapsed="false">
      <c r="A632" s="2" t="str">
        <f aca="false">Clean!A632</f>
        <v>CL00631</v>
      </c>
      <c r="B632" s="3" t="n">
        <f aca="false">Clean!B632</f>
        <v>63</v>
      </c>
      <c r="C632" s="3" t="n">
        <f aca="false">IF(B632="",Strategies!$B$5,B632)</f>
        <v>63</v>
      </c>
      <c r="D632" s="3" t="n">
        <f aca="false">IF(B632="",1,0)</f>
        <v>0</v>
      </c>
      <c r="E632" s="2" t="str">
        <f aca="false">Clean!E632</f>
        <v>Manual worker</v>
      </c>
      <c r="F632" s="2" t="str">
        <f aca="false">IF(E632="","Unknown",E632)</f>
        <v>Manual worker</v>
      </c>
      <c r="G632" s="4" t="n">
        <f aca="false">Clean!G632</f>
        <v>12900</v>
      </c>
      <c r="H632" s="4" t="n">
        <f aca="false">IF(G632="",Strategies!$B$7,G632)</f>
        <v>12900</v>
      </c>
      <c r="I632" s="4" t="n">
        <f aca="false">IF(G632="",Strategies!$B$8,G632)</f>
        <v>12900</v>
      </c>
      <c r="J632" s="4" t="n">
        <f aca="false">IF(G632="",IFERROR(VLOOKUP(E632,Strategies!$A$26:$G$35,7,FALSE()),Strategies!$B$8),G632)</f>
        <v>12900</v>
      </c>
      <c r="K632" s="3" t="n">
        <f aca="false">IF(G632="",1,0)</f>
        <v>0</v>
      </c>
      <c r="L632" s="3" t="n">
        <f aca="false">Clean!H632</f>
        <v>12</v>
      </c>
      <c r="M632" s="5" t="n">
        <f aca="false">Clean!I632</f>
        <v>41787</v>
      </c>
      <c r="N632" s="3" t="n">
        <f aca="false">IF(L632="",IF(M632="",Strategies!$B$6,DATEDIF(M632,DATE(2026,9,13),"y")),L632)</f>
        <v>12</v>
      </c>
      <c r="O632" s="2" t="str">
        <f aca="false">IF(L632&lt;&gt;"","observed",IF(M632&lt;&gt;"","derived from date","median (fallback)"))</f>
        <v>observed</v>
      </c>
      <c r="P632" s="4" t="n">
        <f aca="false">Clean!M632</f>
        <v>13579.56</v>
      </c>
      <c r="Q632" s="4" t="n">
        <f aca="false">IF(P632="",Strategies!$B$9,P632)</f>
        <v>13579.56</v>
      </c>
      <c r="R632" s="3" t="n">
        <f aca="false">IF(P632="",1,0)</f>
        <v>0</v>
      </c>
      <c r="S632" s="3" t="n">
        <f aca="false">Clean!U632</f>
        <v>700</v>
      </c>
      <c r="T632" s="3" t="n">
        <f aca="false">IF(S632="",Strategies!$B$10,S632)</f>
        <v>700</v>
      </c>
      <c r="U632" s="2" t="str">
        <f aca="false">Clean!J632</f>
        <v>Online Banking</v>
      </c>
      <c r="V632" s="2" t="str">
        <f aca="false">IF(U632="",Strategies!$B$11,U632)</f>
        <v>Online Banking</v>
      </c>
      <c r="W632" s="2" t="str">
        <f aca="false">IF(U632="","Unknown",U632)</f>
        <v>Online Banking</v>
      </c>
      <c r="X632" s="4" t="n">
        <f aca="false">Clean!Q632</f>
        <v>1500</v>
      </c>
      <c r="Y632" s="4" t="n">
        <f aca="false">Clean!R632</f>
        <v>443.03</v>
      </c>
      <c r="Z632" s="4" t="n">
        <f aca="false">IF(X632="",IF(Y632="",0,""),X632)</f>
        <v>1500</v>
      </c>
      <c r="AA632" s="4" t="n">
        <f aca="false">IF(Y632="",IF(X632="",0,IF(X632=0,0,ROUND(X632*Strategies!$B$12,2))),Y632)</f>
        <v>443.03</v>
      </c>
      <c r="AB632" s="2" t="str">
        <f aca="false">IF(AND(X632="",Y632=""),"no card (structural)",IF(X632="","limit missing – verify",IF(Y632="","spend imputed by ratio","complete")))</f>
        <v>complete</v>
      </c>
      <c r="AC632" s="4" t="str">
        <f aca="false">Clean!S632</f>
        <v/>
      </c>
      <c r="AD632" s="4" t="str">
        <f aca="false">Clean!T632</f>
        <v/>
      </c>
      <c r="AE632" s="4" t="n">
        <f aca="false">IF(AC632="",IF(AD632="",0,""),AC632)</f>
        <v>0</v>
      </c>
      <c r="AF632" s="4" t="n">
        <f aca="false">IF(AD632="",IF(AC632="",0,IF(AC632=0,0,ROUND(AC632*Strategies!$B$13,0))),AD632)</f>
        <v>0</v>
      </c>
      <c r="AG632" s="3" t="n">
        <f aca="false">Clean!V632</f>
        <v>0</v>
      </c>
      <c r="AH632" s="3" t="n">
        <f aca="false">IF(AG632="",0,AG632)</f>
        <v>0</v>
      </c>
      <c r="AI632" s="3" t="n">
        <f aca="false">IF(AG632="",1,0)</f>
        <v>0</v>
      </c>
      <c r="AJ632" s="3" t="n">
        <f aca="false">Missing_Matrix!W632</f>
        <v>3</v>
      </c>
      <c r="AK632" s="2" t="str">
        <f aca="false">IF(AJ632=0,"keep","drop")</f>
        <v>drop</v>
      </c>
      <c r="AL632" s="2" t="str">
        <f aca="false">IF(Missing_Matrix!B632+Missing_Matrix!G632+Missing_Matrix!H632+Missing_Matrix!J632+Missing_Matrix!K632+Missing_Matrix!L632+Missing_Matrix!M632+Missing_Matrix!U632=0,"keep","drop")</f>
        <v>keep</v>
      </c>
    </row>
    <row r="633" customFormat="false" ht="15" hidden="false" customHeight="false" outlineLevel="0" collapsed="false">
      <c r="A633" s="2" t="str">
        <f aca="false">Clean!A633</f>
        <v>CL00632</v>
      </c>
      <c r="B633" s="3" t="n">
        <f aca="false">Clean!B633</f>
        <v>52</v>
      </c>
      <c r="C633" s="3" t="n">
        <f aca="false">IF(B633="",Strategies!$B$5,B633)</f>
        <v>52</v>
      </c>
      <c r="D633" s="3" t="n">
        <f aca="false">IF(B633="",1,0)</f>
        <v>0</v>
      </c>
      <c r="E633" s="2" t="str">
        <f aca="false">Clean!E633</f>
        <v>Self-employed</v>
      </c>
      <c r="F633" s="2" t="str">
        <f aca="false">IF(E633="","Unknown",E633)</f>
        <v>Self-employed</v>
      </c>
      <c r="G633" s="4" t="str">
        <f aca="false">Clean!G633</f>
        <v/>
      </c>
      <c r="H633" s="4" t="n">
        <f aca="false">IF(G633="",Strategies!$B$7,G633)</f>
        <v>34752</v>
      </c>
      <c r="I633" s="4" t="n">
        <f aca="false">IF(G633="",Strategies!$B$8,G633)</f>
        <v>29500</v>
      </c>
      <c r="J633" s="4" t="n">
        <f aca="false">IF(G633="",IFERROR(VLOOKUP(E633,Strategies!$A$26:$G$35,7,FALSE()),Strategies!$B$8),G633)</f>
        <v>50600</v>
      </c>
      <c r="K633" s="3" t="n">
        <f aca="false">IF(G633="",1,0)</f>
        <v>1</v>
      </c>
      <c r="L633" s="3" t="n">
        <f aca="false">Clean!H633</f>
        <v>17</v>
      </c>
      <c r="M633" s="5" t="n">
        <f aca="false">Clean!I633</f>
        <v>39766</v>
      </c>
      <c r="N633" s="3" t="n">
        <f aca="false">IF(L633="",IF(M633="",Strategies!$B$6,DATEDIF(M633,DATE(2026,9,13),"y")),L633)</f>
        <v>17</v>
      </c>
      <c r="O633" s="2" t="str">
        <f aca="false">IF(L633&lt;&gt;"","observed",IF(M633&lt;&gt;"","derived from date","median (fallback)"))</f>
        <v>observed</v>
      </c>
      <c r="P633" s="4" t="n">
        <f aca="false">Clean!M633</f>
        <v>71520.31</v>
      </c>
      <c r="Q633" s="4" t="n">
        <f aca="false">IF(P633="",Strategies!$B$9,P633)</f>
        <v>71520.31</v>
      </c>
      <c r="R633" s="3" t="n">
        <f aca="false">IF(P633="",1,0)</f>
        <v>0</v>
      </c>
      <c r="S633" s="3" t="n">
        <f aca="false">Clean!U633</f>
        <v>635</v>
      </c>
      <c r="T633" s="3" t="n">
        <f aca="false">IF(S633="",Strategies!$B$10,S633)</f>
        <v>635</v>
      </c>
      <c r="U633" s="2" t="str">
        <f aca="false">Clean!J633</f>
        <v>Online Banking</v>
      </c>
      <c r="V633" s="2" t="str">
        <f aca="false">IF(U633="",Strategies!$B$11,U633)</f>
        <v>Online Banking</v>
      </c>
      <c r="W633" s="2" t="str">
        <f aca="false">IF(U633="","Unknown",U633)</f>
        <v>Online Banking</v>
      </c>
      <c r="X633" s="4" t="n">
        <f aca="false">Clean!Q633</f>
        <v>13500</v>
      </c>
      <c r="Y633" s="4" t="n">
        <f aca="false">Clean!R633</f>
        <v>540.99</v>
      </c>
      <c r="Z633" s="4" t="n">
        <f aca="false">IF(X633="",IF(Y633="",0,""),X633)</f>
        <v>13500</v>
      </c>
      <c r="AA633" s="4" t="n">
        <f aca="false">IF(Y633="",IF(X633="",0,IF(X633=0,0,ROUND(X633*Strategies!$B$12,2))),Y633)</f>
        <v>540.99</v>
      </c>
      <c r="AB633" s="2" t="str">
        <f aca="false">IF(AND(X633="",Y633=""),"no card (structural)",IF(X633="","limit missing – verify",IF(Y633="","spend imputed by ratio","complete")))</f>
        <v>complete</v>
      </c>
      <c r="AC633" s="4" t="n">
        <f aca="false">Clean!S633</f>
        <v>263000</v>
      </c>
      <c r="AD633" s="4" t="n">
        <f aca="false">Clean!T633</f>
        <v>1501</v>
      </c>
      <c r="AE633" s="4" t="n">
        <f aca="false">IF(AC633="",IF(AD633="",0,""),AC633)</f>
        <v>263000</v>
      </c>
      <c r="AF633" s="4" t="n">
        <f aca="false">IF(AD633="",IF(AC633="",0,IF(AC633=0,0,ROUND(AC633*Strategies!$B$13,0))),AD633)</f>
        <v>1501</v>
      </c>
      <c r="AG633" s="3" t="str">
        <f aca="false">Clean!V633</f>
        <v/>
      </c>
      <c r="AH633" s="3" t="n">
        <f aca="false">IF(AG633="",0,AG633)</f>
        <v>0</v>
      </c>
      <c r="AI633" s="3" t="n">
        <f aca="false">IF(AG633="",1,0)</f>
        <v>1</v>
      </c>
      <c r="AJ633" s="3" t="n">
        <f aca="false">Missing_Matrix!W633</f>
        <v>2</v>
      </c>
      <c r="AK633" s="2" t="str">
        <f aca="false">IF(AJ633=0,"keep","drop")</f>
        <v>drop</v>
      </c>
      <c r="AL633" s="2" t="str">
        <f aca="false">IF(Missing_Matrix!B633+Missing_Matrix!G633+Missing_Matrix!H633+Missing_Matrix!J633+Missing_Matrix!K633+Missing_Matrix!L633+Missing_Matrix!M633+Missing_Matrix!U633=0,"keep","drop")</f>
        <v>drop</v>
      </c>
    </row>
    <row r="634" customFormat="false" ht="15" hidden="false" customHeight="false" outlineLevel="0" collapsed="false">
      <c r="A634" s="2" t="str">
        <f aca="false">Clean!A634</f>
        <v>CL00633</v>
      </c>
      <c r="B634" s="3" t="n">
        <f aca="false">Clean!B634</f>
        <v>53</v>
      </c>
      <c r="C634" s="3" t="n">
        <f aca="false">IF(B634="",Strategies!$B$5,B634)</f>
        <v>53</v>
      </c>
      <c r="D634" s="3" t="n">
        <f aca="false">IF(B634="",1,0)</f>
        <v>0</v>
      </c>
      <c r="E634" s="2" t="str">
        <f aca="false">Clean!E634</f>
        <v>Business owner</v>
      </c>
      <c r="F634" s="2" t="str">
        <f aca="false">IF(E634="","Unknown",E634)</f>
        <v>Business owner</v>
      </c>
      <c r="G634" s="4" t="str">
        <f aca="false">Clean!G634</f>
        <v/>
      </c>
      <c r="H634" s="4" t="n">
        <f aca="false">IF(G634="",Strategies!$B$7,G634)</f>
        <v>34752</v>
      </c>
      <c r="I634" s="4" t="n">
        <f aca="false">IF(G634="",Strategies!$B$8,G634)</f>
        <v>29500</v>
      </c>
      <c r="J634" s="4" t="n">
        <f aca="false">IF(G634="",IFERROR(VLOOKUP(E634,Strategies!$A$26:$G$35,7,FALSE()),Strategies!$B$8),G634)</f>
        <v>64000</v>
      </c>
      <c r="K634" s="3" t="n">
        <f aca="false">IF(G634="",1,0)</f>
        <v>1</v>
      </c>
      <c r="L634" s="3" t="n">
        <f aca="false">Clean!H634</f>
        <v>21</v>
      </c>
      <c r="M634" s="5" t="n">
        <f aca="false">Clean!I634</f>
        <v>38290</v>
      </c>
      <c r="N634" s="3" t="n">
        <f aca="false">IF(L634="",IF(M634="",Strategies!$B$6,DATEDIF(M634,DATE(2026,9,13),"y")),L634)</f>
        <v>21</v>
      </c>
      <c r="O634" s="2" t="str">
        <f aca="false">IF(L634&lt;&gt;"","observed",IF(M634&lt;&gt;"","derived from date","median (fallback)"))</f>
        <v>observed</v>
      </c>
      <c r="P634" s="4" t="n">
        <f aca="false">Clean!M634</f>
        <v>0</v>
      </c>
      <c r="Q634" s="4" t="n">
        <f aca="false">IF(P634="",Strategies!$B$9,P634)</f>
        <v>0</v>
      </c>
      <c r="R634" s="3" t="n">
        <f aca="false">IF(P634="",1,0)</f>
        <v>0</v>
      </c>
      <c r="S634" s="3" t="n">
        <f aca="false">Clean!U634</f>
        <v>734</v>
      </c>
      <c r="T634" s="3" t="n">
        <f aca="false">IF(S634="",Strategies!$B$10,S634)</f>
        <v>734</v>
      </c>
      <c r="U634" s="2" t="str">
        <f aca="false">Clean!J634</f>
        <v>Online Banking</v>
      </c>
      <c r="V634" s="2" t="str">
        <f aca="false">IF(U634="",Strategies!$B$11,U634)</f>
        <v>Online Banking</v>
      </c>
      <c r="W634" s="2" t="str">
        <f aca="false">IF(U634="","Unknown",U634)</f>
        <v>Online Banking</v>
      </c>
      <c r="X634" s="4" t="str">
        <f aca="false">Clean!Q634</f>
        <v/>
      </c>
      <c r="Y634" s="4" t="n">
        <f aca="false">Clean!R634</f>
        <v>138.49</v>
      </c>
      <c r="Z634" s="4" t="str">
        <f aca="false">IF(X634="",IF(Y634="",0,""),X634)</f>
        <v/>
      </c>
      <c r="AA634" s="4" t="n">
        <f aca="false">IF(Y634="",IF(X634="",0,IF(X634=0,0,ROUND(X634*Strategies!$B$12,2))),Y634)</f>
        <v>138.49</v>
      </c>
      <c r="AB634" s="2" t="str">
        <f aca="false">IF(AND(X634="",Y634=""),"no card (structural)",IF(X634="","limit missing – verify",IF(Y634="","spend imputed by ratio","complete")))</f>
        <v>limit missing – verify</v>
      </c>
      <c r="AC634" s="4" t="n">
        <f aca="false">Clean!S634</f>
        <v>0</v>
      </c>
      <c r="AD634" s="4" t="n">
        <f aca="false">Clean!T634</f>
        <v>0</v>
      </c>
      <c r="AE634" s="4" t="n">
        <f aca="false">IF(AC634="",IF(AD634="",0,""),AC634)</f>
        <v>0</v>
      </c>
      <c r="AF634" s="4" t="n">
        <f aca="false">IF(AD634="",IF(AC634="",0,IF(AC634=0,0,ROUND(AC634*Strategies!$B$13,0))),AD634)</f>
        <v>0</v>
      </c>
      <c r="AG634" s="3" t="n">
        <f aca="false">Clean!V634</f>
        <v>0</v>
      </c>
      <c r="AH634" s="3" t="n">
        <f aca="false">IF(AG634="",0,AG634)</f>
        <v>0</v>
      </c>
      <c r="AI634" s="3" t="n">
        <f aca="false">IF(AG634="",1,0)</f>
        <v>0</v>
      </c>
      <c r="AJ634" s="3" t="n">
        <f aca="false">Missing_Matrix!W634</f>
        <v>2</v>
      </c>
      <c r="AK634" s="2" t="str">
        <f aca="false">IF(AJ634=0,"keep","drop")</f>
        <v>drop</v>
      </c>
      <c r="AL634" s="2" t="str">
        <f aca="false">IF(Missing_Matrix!B634+Missing_Matrix!G634+Missing_Matrix!H634+Missing_Matrix!J634+Missing_Matrix!K634+Missing_Matrix!L634+Missing_Matrix!M634+Missing_Matrix!U634=0,"keep","drop")</f>
        <v>drop</v>
      </c>
    </row>
    <row r="635" customFormat="false" ht="15" hidden="false" customHeight="false" outlineLevel="0" collapsed="false">
      <c r="A635" s="2" t="str">
        <f aca="false">Clean!A635</f>
        <v>CL00634</v>
      </c>
      <c r="B635" s="3" t="n">
        <f aca="false">Clean!B635</f>
        <v>48</v>
      </c>
      <c r="C635" s="3" t="n">
        <f aca="false">IF(B635="",Strategies!$B$5,B635)</f>
        <v>48</v>
      </c>
      <c r="D635" s="3" t="n">
        <f aca="false">IF(B635="",1,0)</f>
        <v>0</v>
      </c>
      <c r="E635" s="2" t="str">
        <f aca="false">Clean!E635</f>
        <v>Shopkeeper</v>
      </c>
      <c r="F635" s="2" t="str">
        <f aca="false">IF(E635="","Unknown",E635)</f>
        <v>Shopkeeper</v>
      </c>
      <c r="G635" s="4" t="n">
        <f aca="false">Clean!G635</f>
        <v>38400</v>
      </c>
      <c r="H635" s="4" t="n">
        <f aca="false">IF(G635="",Strategies!$B$7,G635)</f>
        <v>38400</v>
      </c>
      <c r="I635" s="4" t="n">
        <f aca="false">IF(G635="",Strategies!$B$8,G635)</f>
        <v>38400</v>
      </c>
      <c r="J635" s="4" t="n">
        <f aca="false">IF(G635="",IFERROR(VLOOKUP(E635,Strategies!$A$26:$G$35,7,FALSE()),Strategies!$B$8),G635)</f>
        <v>38400</v>
      </c>
      <c r="K635" s="3" t="n">
        <f aca="false">IF(G635="",1,0)</f>
        <v>0</v>
      </c>
      <c r="L635" s="3" t="n">
        <f aca="false">Clean!H635</f>
        <v>12</v>
      </c>
      <c r="M635" s="5" t="n">
        <f aca="false">Clean!I635</f>
        <v>41685</v>
      </c>
      <c r="N635" s="3" t="n">
        <f aca="false">IF(L635="",IF(M635="",Strategies!$B$6,DATEDIF(M635,DATE(2026,9,13),"y")),L635)</f>
        <v>12</v>
      </c>
      <c r="O635" s="2" t="str">
        <f aca="false">IF(L635&lt;&gt;"","observed",IF(M635&lt;&gt;"","derived from date","median (fallback)"))</f>
        <v>observed</v>
      </c>
      <c r="P635" s="4" t="str">
        <f aca="false">Clean!M635</f>
        <v/>
      </c>
      <c r="Q635" s="4" t="n">
        <f aca="false">IF(P635="",Strategies!$B$9,P635)</f>
        <v>10652.68</v>
      </c>
      <c r="R635" s="3" t="n">
        <f aca="false">IF(P635="",1,0)</f>
        <v>1</v>
      </c>
      <c r="S635" s="3" t="n">
        <f aca="false">Clean!U635</f>
        <v>609</v>
      </c>
      <c r="T635" s="3" t="n">
        <f aca="false">IF(S635="",Strategies!$B$10,S635)</f>
        <v>609</v>
      </c>
      <c r="U635" s="2" t="str">
        <f aca="false">Clean!J635</f>
        <v>App</v>
      </c>
      <c r="V635" s="2" t="str">
        <f aca="false">IF(U635="",Strategies!$B$11,U635)</f>
        <v>App</v>
      </c>
      <c r="W635" s="2" t="str">
        <f aca="false">IF(U635="","Unknown",U635)</f>
        <v>App</v>
      </c>
      <c r="X635" s="4" t="str">
        <f aca="false">Clean!Q635</f>
        <v/>
      </c>
      <c r="Y635" s="4" t="str">
        <f aca="false">Clean!R635</f>
        <v/>
      </c>
      <c r="Z635" s="4" t="n">
        <f aca="false">IF(X635="",IF(Y635="",0,""),X635)</f>
        <v>0</v>
      </c>
      <c r="AA635" s="4" t="n">
        <f aca="false">IF(Y635="",IF(X635="",0,IF(X635=0,0,ROUND(X635*Strategies!$B$12,2))),Y635)</f>
        <v>0</v>
      </c>
      <c r="AB635" s="2" t="str">
        <f aca="false">IF(AND(X635="",Y635=""),"no card (structural)",IF(X635="","limit missing – verify",IF(Y635="","spend imputed by ratio","complete")))</f>
        <v>no card (structural)</v>
      </c>
      <c r="AC635" s="4" t="n">
        <f aca="false">Clean!S635</f>
        <v>0</v>
      </c>
      <c r="AD635" s="4" t="n">
        <f aca="false">Clean!T635</f>
        <v>0</v>
      </c>
      <c r="AE635" s="4" t="n">
        <f aca="false">IF(AC635="",IF(AD635="",0,""),AC635)</f>
        <v>0</v>
      </c>
      <c r="AF635" s="4" t="n">
        <f aca="false">IF(AD635="",IF(AC635="",0,IF(AC635=0,0,ROUND(AC635*Strategies!$B$13,0))),AD635)</f>
        <v>0</v>
      </c>
      <c r="AG635" s="3" t="str">
        <f aca="false">Clean!V635</f>
        <v/>
      </c>
      <c r="AH635" s="3" t="n">
        <f aca="false">IF(AG635="",0,AG635)</f>
        <v>0</v>
      </c>
      <c r="AI635" s="3" t="n">
        <f aca="false">IF(AG635="",1,0)</f>
        <v>1</v>
      </c>
      <c r="AJ635" s="3" t="n">
        <f aca="false">Missing_Matrix!W635</f>
        <v>4</v>
      </c>
      <c r="AK635" s="2" t="str">
        <f aca="false">IF(AJ635=0,"keep","drop")</f>
        <v>drop</v>
      </c>
      <c r="AL635" s="2" t="str">
        <f aca="false">IF(Missing_Matrix!B635+Missing_Matrix!G635+Missing_Matrix!H635+Missing_Matrix!J635+Missing_Matrix!K635+Missing_Matrix!L635+Missing_Matrix!M635+Missing_Matrix!U635=0,"keep","drop")</f>
        <v>drop</v>
      </c>
    </row>
    <row r="636" customFormat="false" ht="15" hidden="false" customHeight="false" outlineLevel="0" collapsed="false">
      <c r="A636" s="2" t="str">
        <f aca="false">Clean!A636</f>
        <v>CL00635</v>
      </c>
      <c r="B636" s="3" t="n">
        <f aca="false">Clean!B636</f>
        <v>53</v>
      </c>
      <c r="C636" s="3" t="n">
        <f aca="false">IF(B636="",Strategies!$B$5,B636)</f>
        <v>53</v>
      </c>
      <c r="D636" s="3" t="n">
        <f aca="false">IF(B636="",1,0)</f>
        <v>0</v>
      </c>
      <c r="E636" s="2" t="str">
        <f aca="false">Clean!E636</f>
        <v>Business owner</v>
      </c>
      <c r="F636" s="2" t="str">
        <f aca="false">IF(E636="","Unknown",E636)</f>
        <v>Business owner</v>
      </c>
      <c r="G636" s="4" t="n">
        <f aca="false">Clean!G636</f>
        <v>75600</v>
      </c>
      <c r="H636" s="4" t="n">
        <f aca="false">IF(G636="",Strategies!$B$7,G636)</f>
        <v>75600</v>
      </c>
      <c r="I636" s="4" t="n">
        <f aca="false">IF(G636="",Strategies!$B$8,G636)</f>
        <v>75600</v>
      </c>
      <c r="J636" s="4" t="n">
        <f aca="false">IF(G636="",IFERROR(VLOOKUP(E636,Strategies!$A$26:$G$35,7,FALSE()),Strategies!$B$8),G636)</f>
        <v>75600</v>
      </c>
      <c r="K636" s="3" t="n">
        <f aca="false">IF(G636="",1,0)</f>
        <v>0</v>
      </c>
      <c r="L636" s="3" t="n">
        <f aca="false">Clean!H636</f>
        <v>16</v>
      </c>
      <c r="M636" s="5" t="n">
        <f aca="false">Clean!I636</f>
        <v>40366</v>
      </c>
      <c r="N636" s="3" t="n">
        <f aca="false">IF(L636="",IF(M636="",Strategies!$B$6,DATEDIF(M636,DATE(2026,9,13),"y")),L636)</f>
        <v>16</v>
      </c>
      <c r="O636" s="2" t="str">
        <f aca="false">IF(L636&lt;&gt;"","observed",IF(M636&lt;&gt;"","derived from date","median (fallback)"))</f>
        <v>observed</v>
      </c>
      <c r="P636" s="4" t="n">
        <f aca="false">Clean!M636</f>
        <v>38593.54</v>
      </c>
      <c r="Q636" s="4" t="n">
        <f aca="false">IF(P636="",Strategies!$B$9,P636)</f>
        <v>38593.54</v>
      </c>
      <c r="R636" s="3" t="n">
        <f aca="false">IF(P636="",1,0)</f>
        <v>0</v>
      </c>
      <c r="S636" s="3" t="n">
        <f aca="false">Clean!U636</f>
        <v>718</v>
      </c>
      <c r="T636" s="3" t="n">
        <f aca="false">IF(S636="",Strategies!$B$10,S636)</f>
        <v>718</v>
      </c>
      <c r="U636" s="2" t="str">
        <f aca="false">Clean!J636</f>
        <v>Online Banking</v>
      </c>
      <c r="V636" s="2" t="str">
        <f aca="false">IF(U636="",Strategies!$B$11,U636)</f>
        <v>Online Banking</v>
      </c>
      <c r="W636" s="2" t="str">
        <f aca="false">IF(U636="","Unknown",U636)</f>
        <v>Online Banking</v>
      </c>
      <c r="X636" s="4" t="n">
        <f aca="false">Clean!Q636</f>
        <v>15000</v>
      </c>
      <c r="Y636" s="4" t="n">
        <f aca="false">Clean!R636</f>
        <v>5177.39</v>
      </c>
      <c r="Z636" s="4" t="n">
        <f aca="false">IF(X636="",IF(Y636="",0,""),X636)</f>
        <v>15000</v>
      </c>
      <c r="AA636" s="4" t="n">
        <f aca="false">IF(Y636="",IF(X636="",0,IF(X636=0,0,ROUND(X636*Strategies!$B$12,2))),Y636)</f>
        <v>5177.39</v>
      </c>
      <c r="AB636" s="2" t="str">
        <f aca="false">IF(AND(X636="",Y636=""),"no card (structural)",IF(X636="","limit missing – verify",IF(Y636="","spend imputed by ratio","complete")))</f>
        <v>complete</v>
      </c>
      <c r="AC636" s="4" t="str">
        <f aca="false">Clean!S636</f>
        <v/>
      </c>
      <c r="AD636" s="4" t="str">
        <f aca="false">Clean!T636</f>
        <v/>
      </c>
      <c r="AE636" s="4" t="n">
        <f aca="false">IF(AC636="",IF(AD636="",0,""),AC636)</f>
        <v>0</v>
      </c>
      <c r="AF636" s="4" t="n">
        <f aca="false">IF(AD636="",IF(AC636="",0,IF(AC636=0,0,ROUND(AC636*Strategies!$B$13,0))),AD636)</f>
        <v>0</v>
      </c>
      <c r="AG636" s="3" t="n">
        <f aca="false">Clean!V636</f>
        <v>0</v>
      </c>
      <c r="AH636" s="3" t="n">
        <f aca="false">IF(AG636="",0,AG636)</f>
        <v>0</v>
      </c>
      <c r="AI636" s="3" t="n">
        <f aca="false">IF(AG636="",1,0)</f>
        <v>0</v>
      </c>
      <c r="AJ636" s="3" t="n">
        <f aca="false">Missing_Matrix!W636</f>
        <v>3</v>
      </c>
      <c r="AK636" s="2" t="str">
        <f aca="false">IF(AJ636=0,"keep","drop")</f>
        <v>drop</v>
      </c>
      <c r="AL636" s="2" t="str">
        <f aca="false">IF(Missing_Matrix!B636+Missing_Matrix!G636+Missing_Matrix!H636+Missing_Matrix!J636+Missing_Matrix!K636+Missing_Matrix!L636+Missing_Matrix!M636+Missing_Matrix!U636=0,"keep","drop")</f>
        <v>keep</v>
      </c>
    </row>
    <row r="637" customFormat="false" ht="15" hidden="false" customHeight="false" outlineLevel="0" collapsed="false">
      <c r="A637" s="2" t="str">
        <f aca="false">Clean!A637</f>
        <v>CL00636</v>
      </c>
      <c r="B637" s="3" t="n">
        <f aca="false">Clean!B637</f>
        <v>37</v>
      </c>
      <c r="C637" s="3" t="n">
        <f aca="false">IF(B637="",Strategies!$B$5,B637)</f>
        <v>37</v>
      </c>
      <c r="D637" s="3" t="n">
        <f aca="false">IF(B637="",1,0)</f>
        <v>0</v>
      </c>
      <c r="E637" s="2" t="str">
        <f aca="false">Clean!E637</f>
        <v>Business owner</v>
      </c>
      <c r="F637" s="2" t="str">
        <f aca="false">IF(E637="","Unknown",E637)</f>
        <v>Business owner</v>
      </c>
      <c r="G637" s="4" t="str">
        <f aca="false">Clean!G637</f>
        <v/>
      </c>
      <c r="H637" s="4" t="n">
        <f aca="false">IF(G637="",Strategies!$B$7,G637)</f>
        <v>34752</v>
      </c>
      <c r="I637" s="4" t="n">
        <f aca="false">IF(G637="",Strategies!$B$8,G637)</f>
        <v>29500</v>
      </c>
      <c r="J637" s="4" t="n">
        <f aca="false">IF(G637="",IFERROR(VLOOKUP(E637,Strategies!$A$26:$G$35,7,FALSE()),Strategies!$B$8),G637)</f>
        <v>64000</v>
      </c>
      <c r="K637" s="3" t="n">
        <f aca="false">IF(G637="",1,0)</f>
        <v>1</v>
      </c>
      <c r="L637" s="3" t="n">
        <f aca="false">Clean!H637</f>
        <v>3</v>
      </c>
      <c r="M637" s="5" t="n">
        <f aca="false">Clean!I637</f>
        <v>44971</v>
      </c>
      <c r="N637" s="3" t="n">
        <f aca="false">IF(L637="",IF(M637="",Strategies!$B$6,DATEDIF(M637,DATE(2026,9,13),"y")),L637)</f>
        <v>3</v>
      </c>
      <c r="O637" s="2" t="str">
        <f aca="false">IF(L637&lt;&gt;"","observed",IF(M637&lt;&gt;"","derived from date","median (fallback)"))</f>
        <v>observed</v>
      </c>
      <c r="P637" s="4" t="n">
        <f aca="false">Clean!M637</f>
        <v>20205.84</v>
      </c>
      <c r="Q637" s="4" t="n">
        <f aca="false">IF(P637="",Strategies!$B$9,P637)</f>
        <v>20205.84</v>
      </c>
      <c r="R637" s="3" t="n">
        <f aca="false">IF(P637="",1,0)</f>
        <v>0</v>
      </c>
      <c r="S637" s="3" t="n">
        <f aca="false">Clean!U637</f>
        <v>633</v>
      </c>
      <c r="T637" s="3" t="n">
        <f aca="false">IF(S637="",Strategies!$B$10,S637)</f>
        <v>633</v>
      </c>
      <c r="U637" s="2" t="str">
        <f aca="false">Clean!J637</f>
        <v>Online Banking</v>
      </c>
      <c r="V637" s="2" t="str">
        <f aca="false">IF(U637="",Strategies!$B$11,U637)</f>
        <v>Online Banking</v>
      </c>
      <c r="W637" s="2" t="str">
        <f aca="false">IF(U637="","Unknown",U637)</f>
        <v>Online Banking</v>
      </c>
      <c r="X637" s="4" t="n">
        <f aca="false">Clean!Q637</f>
        <v>0</v>
      </c>
      <c r="Y637" s="4" t="n">
        <f aca="false">Clean!R637</f>
        <v>0</v>
      </c>
      <c r="Z637" s="4" t="n">
        <f aca="false">IF(X637="",IF(Y637="",0,""),X637)</f>
        <v>0</v>
      </c>
      <c r="AA637" s="4" t="n">
        <f aca="false">IF(Y637="",IF(X637="",0,IF(X637=0,0,ROUND(X637*Strategies!$B$12,2))),Y637)</f>
        <v>0</v>
      </c>
      <c r="AB637" s="2" t="str">
        <f aca="false">IF(AND(X637="",Y637=""),"no card (structural)",IF(X637="","limit missing – verify",IF(Y637="","spend imputed by ratio","complete")))</f>
        <v>complete</v>
      </c>
      <c r="AC637" s="4" t="n">
        <f aca="false">Clean!S637</f>
        <v>304000</v>
      </c>
      <c r="AD637" s="4" t="n">
        <f aca="false">Clean!T637</f>
        <v>2071</v>
      </c>
      <c r="AE637" s="4" t="n">
        <f aca="false">IF(AC637="",IF(AD637="",0,""),AC637)</f>
        <v>304000</v>
      </c>
      <c r="AF637" s="4" t="n">
        <f aca="false">IF(AD637="",IF(AC637="",0,IF(AC637=0,0,ROUND(AC637*Strategies!$B$13,0))),AD637)</f>
        <v>2071</v>
      </c>
      <c r="AG637" s="3" t="n">
        <f aca="false">Clean!V637</f>
        <v>0</v>
      </c>
      <c r="AH637" s="3" t="n">
        <f aca="false">IF(AG637="",0,AG637)</f>
        <v>0</v>
      </c>
      <c r="AI637" s="3" t="n">
        <f aca="false">IF(AG637="",1,0)</f>
        <v>0</v>
      </c>
      <c r="AJ637" s="3" t="n">
        <f aca="false">Missing_Matrix!W637</f>
        <v>1</v>
      </c>
      <c r="AK637" s="2" t="str">
        <f aca="false">IF(AJ637=0,"keep","drop")</f>
        <v>drop</v>
      </c>
      <c r="AL637" s="2" t="str">
        <f aca="false">IF(Missing_Matrix!B637+Missing_Matrix!G637+Missing_Matrix!H637+Missing_Matrix!J637+Missing_Matrix!K637+Missing_Matrix!L637+Missing_Matrix!M637+Missing_Matrix!U637=0,"keep","drop")</f>
        <v>drop</v>
      </c>
    </row>
    <row r="638" customFormat="false" ht="15" hidden="false" customHeight="false" outlineLevel="0" collapsed="false">
      <c r="A638" s="2" t="str">
        <f aca="false">Clean!A638</f>
        <v>CL00637</v>
      </c>
      <c r="B638" s="3" t="n">
        <f aca="false">Clean!B638</f>
        <v>56</v>
      </c>
      <c r="C638" s="3" t="n">
        <f aca="false">IF(B638="",Strategies!$B$5,B638)</f>
        <v>56</v>
      </c>
      <c r="D638" s="3" t="n">
        <f aca="false">IF(B638="",1,0)</f>
        <v>0</v>
      </c>
      <c r="E638" s="2" t="str">
        <f aca="false">Clean!E638</f>
        <v>Manual worker</v>
      </c>
      <c r="F638" s="2" t="str">
        <f aca="false">IF(E638="","Unknown",E638)</f>
        <v>Manual worker</v>
      </c>
      <c r="G638" s="4" t="n">
        <f aca="false">Clean!G638</f>
        <v>19800</v>
      </c>
      <c r="H638" s="4" t="n">
        <f aca="false">IF(G638="",Strategies!$B$7,G638)</f>
        <v>19800</v>
      </c>
      <c r="I638" s="4" t="n">
        <f aca="false">IF(G638="",Strategies!$B$8,G638)</f>
        <v>19800</v>
      </c>
      <c r="J638" s="4" t="n">
        <f aca="false">IF(G638="",IFERROR(VLOOKUP(E638,Strategies!$A$26:$G$35,7,FALSE()),Strategies!$B$8),G638)</f>
        <v>19800</v>
      </c>
      <c r="K638" s="3" t="n">
        <f aca="false">IF(G638="",1,0)</f>
        <v>0</v>
      </c>
      <c r="L638" s="3" t="str">
        <f aca="false">Clean!H638</f>
        <v/>
      </c>
      <c r="M638" s="5" t="n">
        <f aca="false">Clean!I638</f>
        <v>45780</v>
      </c>
      <c r="N638" s="3" t="n">
        <f aca="false">IF(L638="",IF(M638="",Strategies!$B$6,DATEDIF(M638,DATE(2026,9,13),"y")),L638)</f>
        <v>1</v>
      </c>
      <c r="O638" s="2" t="str">
        <f aca="false">IF(L638&lt;&gt;"","observed",IF(M638&lt;&gt;"","derived from date","median (fallback)"))</f>
        <v>derived from date</v>
      </c>
      <c r="P638" s="4" t="n">
        <f aca="false">Clean!M638</f>
        <v>0</v>
      </c>
      <c r="Q638" s="4" t="n">
        <f aca="false">IF(P638="",Strategies!$B$9,P638)</f>
        <v>0</v>
      </c>
      <c r="R638" s="3" t="n">
        <f aca="false">IF(P638="",1,0)</f>
        <v>0</v>
      </c>
      <c r="S638" s="3" t="n">
        <f aca="false">Clean!U638</f>
        <v>622</v>
      </c>
      <c r="T638" s="3" t="n">
        <f aca="false">IF(S638="",Strategies!$B$10,S638)</f>
        <v>622</v>
      </c>
      <c r="U638" s="2" t="str">
        <f aca="false">Clean!J638</f>
        <v>Online Banking</v>
      </c>
      <c r="V638" s="2" t="str">
        <f aca="false">IF(U638="",Strategies!$B$11,U638)</f>
        <v>Online Banking</v>
      </c>
      <c r="W638" s="2" t="str">
        <f aca="false">IF(U638="","Unknown",U638)</f>
        <v>Online Banking</v>
      </c>
      <c r="X638" s="4" t="n">
        <f aca="false">Clean!Q638</f>
        <v>2000</v>
      </c>
      <c r="Y638" s="4" t="n">
        <f aca="false">Clean!R638</f>
        <v>347.02</v>
      </c>
      <c r="Z638" s="4" t="n">
        <f aca="false">IF(X638="",IF(Y638="",0,""),X638)</f>
        <v>2000</v>
      </c>
      <c r="AA638" s="4" t="n">
        <f aca="false">IF(Y638="",IF(X638="",0,IF(X638=0,0,ROUND(X638*Strategies!$B$12,2))),Y638)</f>
        <v>347.02</v>
      </c>
      <c r="AB638" s="2" t="str">
        <f aca="false">IF(AND(X638="",Y638=""),"no card (structural)",IF(X638="","limit missing – verify",IF(Y638="","spend imputed by ratio","complete")))</f>
        <v>complete</v>
      </c>
      <c r="AC638" s="4" t="n">
        <f aca="false">Clean!S638</f>
        <v>0</v>
      </c>
      <c r="AD638" s="4" t="n">
        <f aca="false">Clean!T638</f>
        <v>0</v>
      </c>
      <c r="AE638" s="4" t="n">
        <f aca="false">IF(AC638="",IF(AD638="",0,""),AC638)</f>
        <v>0</v>
      </c>
      <c r="AF638" s="4" t="n">
        <f aca="false">IF(AD638="",IF(AC638="",0,IF(AC638=0,0,ROUND(AC638*Strategies!$B$13,0))),AD638)</f>
        <v>0</v>
      </c>
      <c r="AG638" s="3" t="n">
        <f aca="false">Clean!V638</f>
        <v>0</v>
      </c>
      <c r="AH638" s="3" t="n">
        <f aca="false">IF(AG638="",0,AG638)</f>
        <v>0</v>
      </c>
      <c r="AI638" s="3" t="n">
        <f aca="false">IF(AG638="",1,0)</f>
        <v>0</v>
      </c>
      <c r="AJ638" s="3" t="n">
        <f aca="false">Missing_Matrix!W638</f>
        <v>1</v>
      </c>
      <c r="AK638" s="2" t="str">
        <f aca="false">IF(AJ638=0,"keep","drop")</f>
        <v>drop</v>
      </c>
      <c r="AL638" s="2" t="str">
        <f aca="false">IF(Missing_Matrix!B638+Missing_Matrix!G638+Missing_Matrix!H638+Missing_Matrix!J638+Missing_Matrix!K638+Missing_Matrix!L638+Missing_Matrix!M638+Missing_Matrix!U638=0,"keep","drop")</f>
        <v>drop</v>
      </c>
    </row>
    <row r="639" customFormat="false" ht="15" hidden="false" customHeight="false" outlineLevel="0" collapsed="false">
      <c r="A639" s="2" t="str">
        <f aca="false">Clean!A639</f>
        <v>CL00638</v>
      </c>
      <c r="B639" s="3" t="n">
        <f aca="false">Clean!B639</f>
        <v>50</v>
      </c>
      <c r="C639" s="3" t="n">
        <f aca="false">IF(B639="",Strategies!$B$5,B639)</f>
        <v>50</v>
      </c>
      <c r="D639" s="3" t="n">
        <f aca="false">IF(B639="",1,0)</f>
        <v>0</v>
      </c>
      <c r="E639" s="2" t="str">
        <f aca="false">Clean!E639</f>
        <v>Self-employed</v>
      </c>
      <c r="F639" s="2" t="str">
        <f aca="false">IF(E639="","Unknown",E639)</f>
        <v>Self-employed</v>
      </c>
      <c r="G639" s="4" t="n">
        <f aca="false">Clean!G639</f>
        <v>72200</v>
      </c>
      <c r="H639" s="4" t="n">
        <f aca="false">IF(G639="",Strategies!$B$7,G639)</f>
        <v>72200</v>
      </c>
      <c r="I639" s="4" t="n">
        <f aca="false">IF(G639="",Strategies!$B$8,G639)</f>
        <v>72200</v>
      </c>
      <c r="J639" s="4" t="n">
        <f aca="false">IF(G639="",IFERROR(VLOOKUP(E639,Strategies!$A$26:$G$35,7,FALSE()),Strategies!$B$8),G639)</f>
        <v>72200</v>
      </c>
      <c r="K639" s="3" t="n">
        <f aca="false">IF(G639="",1,0)</f>
        <v>0</v>
      </c>
      <c r="L639" s="3" t="n">
        <f aca="false">Clean!H639</f>
        <v>16</v>
      </c>
      <c r="M639" s="5" t="n">
        <f aca="false">Clean!I639</f>
        <v>40324</v>
      </c>
      <c r="N639" s="3" t="n">
        <f aca="false">IF(L639="",IF(M639="",Strategies!$B$6,DATEDIF(M639,DATE(2026,9,13),"y")),L639)</f>
        <v>16</v>
      </c>
      <c r="O639" s="2" t="str">
        <f aca="false">IF(L639&lt;&gt;"","observed",IF(M639&lt;&gt;"","derived from date","median (fallback)"))</f>
        <v>observed</v>
      </c>
      <c r="P639" s="4" t="n">
        <f aca="false">Clean!M639</f>
        <v>110633.87</v>
      </c>
      <c r="Q639" s="4" t="n">
        <f aca="false">IF(P639="",Strategies!$B$9,P639)</f>
        <v>110633.87</v>
      </c>
      <c r="R639" s="3" t="n">
        <f aca="false">IF(P639="",1,0)</f>
        <v>0</v>
      </c>
      <c r="S639" s="3" t="n">
        <f aca="false">Clean!U639</f>
        <v>689</v>
      </c>
      <c r="T639" s="3" t="n">
        <f aca="false">IF(S639="",Strategies!$B$10,S639)</f>
        <v>689</v>
      </c>
      <c r="U639" s="2" t="str">
        <f aca="false">Clean!J639</f>
        <v>Online Banking</v>
      </c>
      <c r="V639" s="2" t="str">
        <f aca="false">IF(U639="",Strategies!$B$11,U639)</f>
        <v>Online Banking</v>
      </c>
      <c r="W639" s="2" t="str">
        <f aca="false">IF(U639="","Unknown",U639)</f>
        <v>Online Banking</v>
      </c>
      <c r="X639" s="4" t="n">
        <f aca="false">Clean!Q639</f>
        <v>7500</v>
      </c>
      <c r="Y639" s="4" t="n">
        <f aca="false">Clean!R639</f>
        <v>972.62</v>
      </c>
      <c r="Z639" s="4" t="n">
        <f aca="false">IF(X639="",IF(Y639="",0,""),X639)</f>
        <v>7500</v>
      </c>
      <c r="AA639" s="4" t="n">
        <f aca="false">IF(Y639="",IF(X639="",0,IF(X639=0,0,ROUND(X639*Strategies!$B$12,2))),Y639)</f>
        <v>972.62</v>
      </c>
      <c r="AB639" s="2" t="str">
        <f aca="false">IF(AND(X639="",Y639=""),"no card (structural)",IF(X639="","limit missing – verify",IF(Y639="","spend imputed by ratio","complete")))</f>
        <v>complete</v>
      </c>
      <c r="AC639" s="4" t="n">
        <f aca="false">Clean!S639</f>
        <v>0</v>
      </c>
      <c r="AD639" s="4" t="n">
        <f aca="false">Clean!T639</f>
        <v>0</v>
      </c>
      <c r="AE639" s="4" t="n">
        <f aca="false">IF(AC639="",IF(AD639="",0,""),AC639)</f>
        <v>0</v>
      </c>
      <c r="AF639" s="4" t="n">
        <f aca="false">IF(AD639="",IF(AC639="",0,IF(AC639=0,0,ROUND(AC639*Strategies!$B$13,0))),AD639)</f>
        <v>0</v>
      </c>
      <c r="AG639" s="3" t="str">
        <f aca="false">Clean!V639</f>
        <v/>
      </c>
      <c r="AH639" s="3" t="n">
        <f aca="false">IF(AG639="",0,AG639)</f>
        <v>0</v>
      </c>
      <c r="AI639" s="3" t="n">
        <f aca="false">IF(AG639="",1,0)</f>
        <v>1</v>
      </c>
      <c r="AJ639" s="3" t="n">
        <f aca="false">Missing_Matrix!W639</f>
        <v>2</v>
      </c>
      <c r="AK639" s="2" t="str">
        <f aca="false">IF(AJ639=0,"keep","drop")</f>
        <v>drop</v>
      </c>
      <c r="AL639" s="2" t="str">
        <f aca="false">IF(Missing_Matrix!B639+Missing_Matrix!G639+Missing_Matrix!H639+Missing_Matrix!J639+Missing_Matrix!K639+Missing_Matrix!L639+Missing_Matrix!M639+Missing_Matrix!U639=0,"keep","drop")</f>
        <v>keep</v>
      </c>
    </row>
    <row r="640" customFormat="false" ht="15" hidden="false" customHeight="false" outlineLevel="0" collapsed="false">
      <c r="A640" s="2" t="str">
        <f aca="false">Clean!A640</f>
        <v>CL00639</v>
      </c>
      <c r="B640" s="3" t="n">
        <f aca="false">Clean!B640</f>
        <v>85</v>
      </c>
      <c r="C640" s="3" t="n">
        <f aca="false">IF(B640="",Strategies!$B$5,B640)</f>
        <v>85</v>
      </c>
      <c r="D640" s="3" t="n">
        <f aca="false">IF(B640="",1,0)</f>
        <v>0</v>
      </c>
      <c r="E640" s="2" t="str">
        <f aca="false">Clean!E640</f>
        <v>Retired</v>
      </c>
      <c r="F640" s="2" t="str">
        <f aca="false">IF(E640="","Unknown",E640)</f>
        <v>Retired</v>
      </c>
      <c r="G640" s="4" t="n">
        <f aca="false">Clean!G640</f>
        <v>25200</v>
      </c>
      <c r="H640" s="4" t="n">
        <f aca="false">IF(G640="",Strategies!$B$7,G640)</f>
        <v>25200</v>
      </c>
      <c r="I640" s="4" t="n">
        <f aca="false">IF(G640="",Strategies!$B$8,G640)</f>
        <v>25200</v>
      </c>
      <c r="J640" s="4" t="n">
        <f aca="false">IF(G640="",IFERROR(VLOOKUP(E640,Strategies!$A$26:$G$35,7,FALSE()),Strategies!$B$8),G640)</f>
        <v>25200</v>
      </c>
      <c r="K640" s="3" t="n">
        <f aca="false">IF(G640="",1,0)</f>
        <v>0</v>
      </c>
      <c r="L640" s="3" t="n">
        <f aca="false">Clean!H640</f>
        <v>3</v>
      </c>
      <c r="M640" s="5" t="n">
        <f aca="false">Clean!I640</f>
        <v>44913</v>
      </c>
      <c r="N640" s="3" t="n">
        <f aca="false">IF(L640="",IF(M640="",Strategies!$B$6,DATEDIF(M640,DATE(2026,9,13),"y")),L640)</f>
        <v>3</v>
      </c>
      <c r="O640" s="2" t="str">
        <f aca="false">IF(L640&lt;&gt;"","observed",IF(M640&lt;&gt;"","derived from date","median (fallback)"))</f>
        <v>observed</v>
      </c>
      <c r="P640" s="4" t="n">
        <f aca="false">Clean!M640</f>
        <v>0</v>
      </c>
      <c r="Q640" s="4" t="n">
        <f aca="false">IF(P640="",Strategies!$B$9,P640)</f>
        <v>0</v>
      </c>
      <c r="R640" s="3" t="n">
        <f aca="false">IF(P640="",1,0)</f>
        <v>0</v>
      </c>
      <c r="S640" s="3" t="n">
        <f aca="false">Clean!U640</f>
        <v>620</v>
      </c>
      <c r="T640" s="3" t="n">
        <f aca="false">IF(S640="",Strategies!$B$10,S640)</f>
        <v>620</v>
      </c>
      <c r="U640" s="2" t="str">
        <f aca="false">Clean!J640</f>
        <v>Online Banking</v>
      </c>
      <c r="V640" s="2" t="str">
        <f aca="false">IF(U640="",Strategies!$B$11,U640)</f>
        <v>Online Banking</v>
      </c>
      <c r="W640" s="2" t="str">
        <f aca="false">IF(U640="","Unknown",U640)</f>
        <v>Online Banking</v>
      </c>
      <c r="X640" s="4" t="n">
        <f aca="false">Clean!Q640</f>
        <v>5000</v>
      </c>
      <c r="Y640" s="4" t="n">
        <f aca="false">Clean!R640</f>
        <v>1962.94</v>
      </c>
      <c r="Z640" s="4" t="n">
        <f aca="false">IF(X640="",IF(Y640="",0,""),X640)</f>
        <v>5000</v>
      </c>
      <c r="AA640" s="4" t="n">
        <f aca="false">IF(Y640="",IF(X640="",0,IF(X640=0,0,ROUND(X640*Strategies!$B$12,2))),Y640)</f>
        <v>1962.94</v>
      </c>
      <c r="AB640" s="2" t="str">
        <f aca="false">IF(AND(X640="",Y640=""),"no card (structural)",IF(X640="","limit missing – verify",IF(Y640="","spend imputed by ratio","complete")))</f>
        <v>complete</v>
      </c>
      <c r="AC640" s="4" t="str">
        <f aca="false">Clean!S640</f>
        <v/>
      </c>
      <c r="AD640" s="4" t="str">
        <f aca="false">Clean!T640</f>
        <v/>
      </c>
      <c r="AE640" s="4" t="n">
        <f aca="false">IF(AC640="",IF(AD640="",0,""),AC640)</f>
        <v>0</v>
      </c>
      <c r="AF640" s="4" t="n">
        <f aca="false">IF(AD640="",IF(AC640="",0,IF(AC640=0,0,ROUND(AC640*Strategies!$B$13,0))),AD640)</f>
        <v>0</v>
      </c>
      <c r="AG640" s="3" t="n">
        <f aca="false">Clean!V640</f>
        <v>0</v>
      </c>
      <c r="AH640" s="3" t="n">
        <f aca="false">IF(AG640="",0,AG640)</f>
        <v>0</v>
      </c>
      <c r="AI640" s="3" t="n">
        <f aca="false">IF(AG640="",1,0)</f>
        <v>0</v>
      </c>
      <c r="AJ640" s="3" t="n">
        <f aca="false">Missing_Matrix!W640</f>
        <v>2</v>
      </c>
      <c r="AK640" s="2" t="str">
        <f aca="false">IF(AJ640=0,"keep","drop")</f>
        <v>drop</v>
      </c>
      <c r="AL640" s="2" t="str">
        <f aca="false">IF(Missing_Matrix!B640+Missing_Matrix!G640+Missing_Matrix!H640+Missing_Matrix!J640+Missing_Matrix!K640+Missing_Matrix!L640+Missing_Matrix!M640+Missing_Matrix!U640=0,"keep","drop")</f>
        <v>keep</v>
      </c>
    </row>
    <row r="641" customFormat="false" ht="15" hidden="false" customHeight="false" outlineLevel="0" collapsed="false">
      <c r="A641" s="2" t="str">
        <f aca="false">Clean!A641</f>
        <v>CL00640</v>
      </c>
      <c r="B641" s="3" t="n">
        <f aca="false">Clean!B641</f>
        <v>28</v>
      </c>
      <c r="C641" s="3" t="n">
        <f aca="false">IF(B641="",Strategies!$B$5,B641)</f>
        <v>28</v>
      </c>
      <c r="D641" s="3" t="n">
        <f aca="false">IF(B641="",1,0)</f>
        <v>0</v>
      </c>
      <c r="E641" s="2" t="str">
        <f aca="false">Clean!E641</f>
        <v>Teacher</v>
      </c>
      <c r="F641" s="2" t="str">
        <f aca="false">IF(E641="","Unknown",E641)</f>
        <v>Teacher</v>
      </c>
      <c r="G641" s="4" t="n">
        <f aca="false">Clean!G641</f>
        <v>25200</v>
      </c>
      <c r="H641" s="4" t="n">
        <f aca="false">IF(G641="",Strategies!$B$7,G641)</f>
        <v>25200</v>
      </c>
      <c r="I641" s="4" t="n">
        <f aca="false">IF(G641="",Strategies!$B$8,G641)</f>
        <v>25200</v>
      </c>
      <c r="J641" s="4" t="n">
        <f aca="false">IF(G641="",IFERROR(VLOOKUP(E641,Strategies!$A$26:$G$35,7,FALSE()),Strategies!$B$8),G641)</f>
        <v>25200</v>
      </c>
      <c r="K641" s="3" t="n">
        <f aca="false">IF(G641="",1,0)</f>
        <v>0</v>
      </c>
      <c r="L641" s="3" t="n">
        <f aca="false">Clean!H641</f>
        <v>3</v>
      </c>
      <c r="M641" s="5" t="n">
        <f aca="false">Clean!I641</f>
        <v>45175</v>
      </c>
      <c r="N641" s="3" t="n">
        <f aca="false">IF(L641="",IF(M641="",Strategies!$B$6,DATEDIF(M641,DATE(2026,9,13),"y")),L641)</f>
        <v>3</v>
      </c>
      <c r="O641" s="2" t="str">
        <f aca="false">IF(L641&lt;&gt;"","observed",IF(M641&lt;&gt;"","derived from date","median (fallback)"))</f>
        <v>observed</v>
      </c>
      <c r="P641" s="4" t="n">
        <f aca="false">Clean!M641</f>
        <v>6865.45</v>
      </c>
      <c r="Q641" s="4" t="n">
        <f aca="false">IF(P641="",Strategies!$B$9,P641)</f>
        <v>6865.45</v>
      </c>
      <c r="R641" s="3" t="n">
        <f aca="false">IF(P641="",1,0)</f>
        <v>0</v>
      </c>
      <c r="S641" s="3" t="n">
        <f aca="false">Clean!U641</f>
        <v>586</v>
      </c>
      <c r="T641" s="3" t="n">
        <f aca="false">IF(S641="",Strategies!$B$10,S641)</f>
        <v>586</v>
      </c>
      <c r="U641" s="2" t="str">
        <f aca="false">Clean!J641</f>
        <v>Online Banking</v>
      </c>
      <c r="V641" s="2" t="str">
        <f aca="false">IF(U641="",Strategies!$B$11,U641)</f>
        <v>Online Banking</v>
      </c>
      <c r="W641" s="2" t="str">
        <f aca="false">IF(U641="","Unknown",U641)</f>
        <v>Online Banking</v>
      </c>
      <c r="X641" s="4" t="n">
        <f aca="false">Clean!Q641</f>
        <v>6000</v>
      </c>
      <c r="Y641" s="4" t="n">
        <f aca="false">Clean!R641</f>
        <v>2703.11</v>
      </c>
      <c r="Z641" s="4" t="n">
        <f aca="false">IF(X641="",IF(Y641="",0,""),X641)</f>
        <v>6000</v>
      </c>
      <c r="AA641" s="4" t="n">
        <f aca="false">IF(Y641="",IF(X641="",0,IF(X641=0,0,ROUND(X641*Strategies!$B$12,2))),Y641)</f>
        <v>2703.11</v>
      </c>
      <c r="AB641" s="2" t="str">
        <f aca="false">IF(AND(X641="",Y641=""),"no card (structural)",IF(X641="","limit missing – verify",IF(Y641="","spend imputed by ratio","complete")))</f>
        <v>complete</v>
      </c>
      <c r="AC641" s="4" t="n">
        <f aca="false">Clean!S641</f>
        <v>107000</v>
      </c>
      <c r="AD641" s="4" t="n">
        <f aca="false">Clean!T641</f>
        <v>588</v>
      </c>
      <c r="AE641" s="4" t="n">
        <f aca="false">IF(AC641="",IF(AD641="",0,""),AC641)</f>
        <v>107000</v>
      </c>
      <c r="AF641" s="4" t="n">
        <f aca="false">IF(AD641="",IF(AC641="",0,IF(AC641=0,0,ROUND(AC641*Strategies!$B$13,0))),AD641)</f>
        <v>588</v>
      </c>
      <c r="AG641" s="3" t="n">
        <f aca="false">Clean!V641</f>
        <v>1</v>
      </c>
      <c r="AH641" s="3" t="n">
        <f aca="false">IF(AG641="",0,AG641)</f>
        <v>1</v>
      </c>
      <c r="AI641" s="3" t="n">
        <f aca="false">IF(AG641="",1,0)</f>
        <v>0</v>
      </c>
      <c r="AJ641" s="3" t="n">
        <f aca="false">Missing_Matrix!W641</f>
        <v>1</v>
      </c>
      <c r="AK641" s="2" t="str">
        <f aca="false">IF(AJ641=0,"keep","drop")</f>
        <v>drop</v>
      </c>
      <c r="AL641" s="2" t="str">
        <f aca="false">IF(Missing_Matrix!B641+Missing_Matrix!G641+Missing_Matrix!H641+Missing_Matrix!J641+Missing_Matrix!K641+Missing_Matrix!L641+Missing_Matrix!M641+Missing_Matrix!U641=0,"keep","drop")</f>
        <v>keep</v>
      </c>
    </row>
    <row r="642" customFormat="false" ht="15" hidden="false" customHeight="false" outlineLevel="0" collapsed="false">
      <c r="A642" s="2" t="str">
        <f aca="false">Clean!A642</f>
        <v>CL00641</v>
      </c>
      <c r="B642" s="3" t="n">
        <f aca="false">Clean!B642</f>
        <v>51</v>
      </c>
      <c r="C642" s="3" t="n">
        <f aca="false">IF(B642="",Strategies!$B$5,B642)</f>
        <v>51</v>
      </c>
      <c r="D642" s="3" t="n">
        <f aca="false">IF(B642="",1,0)</f>
        <v>0</v>
      </c>
      <c r="E642" s="2" t="str">
        <f aca="false">Clean!E642</f>
        <v>Employee</v>
      </c>
      <c r="F642" s="2" t="str">
        <f aca="false">IF(E642="","Unknown",E642)</f>
        <v>Employee</v>
      </c>
      <c r="G642" s="4" t="n">
        <f aca="false">Clean!G642</f>
        <v>30300</v>
      </c>
      <c r="H642" s="4" t="n">
        <f aca="false">IF(G642="",Strategies!$B$7,G642)</f>
        <v>30300</v>
      </c>
      <c r="I642" s="4" t="n">
        <f aca="false">IF(G642="",Strategies!$B$8,G642)</f>
        <v>30300</v>
      </c>
      <c r="J642" s="4" t="n">
        <f aca="false">IF(G642="",IFERROR(VLOOKUP(E642,Strategies!$A$26:$G$35,7,FALSE()),Strategies!$B$8),G642)</f>
        <v>30300</v>
      </c>
      <c r="K642" s="3" t="n">
        <f aca="false">IF(G642="",1,0)</f>
        <v>0</v>
      </c>
      <c r="L642" s="3" t="n">
        <f aca="false">Clean!H642</f>
        <v>10</v>
      </c>
      <c r="M642" s="5" t="str">
        <f aca="false">Clean!I642</f>
        <v/>
      </c>
      <c r="N642" s="3" t="n">
        <f aca="false">IF(L642="",IF(M642="",Strategies!$B$6,DATEDIF(M642,DATE(2026,9,13),"y")),L642)</f>
        <v>10</v>
      </c>
      <c r="O642" s="2" t="str">
        <f aca="false">IF(L642&lt;&gt;"","observed",IF(M642&lt;&gt;"","derived from date","median (fallback)"))</f>
        <v>observed</v>
      </c>
      <c r="P642" s="4" t="n">
        <f aca="false">Clean!M642</f>
        <v>9556.78</v>
      </c>
      <c r="Q642" s="4" t="n">
        <f aca="false">IF(P642="",Strategies!$B$9,P642)</f>
        <v>9556.78</v>
      </c>
      <c r="R642" s="3" t="n">
        <f aca="false">IF(P642="",1,0)</f>
        <v>0</v>
      </c>
      <c r="S642" s="3" t="n">
        <f aca="false">Clean!U642</f>
        <v>530</v>
      </c>
      <c r="T642" s="3" t="n">
        <f aca="false">IF(S642="",Strategies!$B$10,S642)</f>
        <v>530</v>
      </c>
      <c r="U642" s="2" t="str">
        <f aca="false">Clean!J642</f>
        <v>Online Banking</v>
      </c>
      <c r="V642" s="2" t="str">
        <f aca="false">IF(U642="",Strategies!$B$11,U642)</f>
        <v>Online Banking</v>
      </c>
      <c r="W642" s="2" t="str">
        <f aca="false">IF(U642="","Unknown",U642)</f>
        <v>Online Banking</v>
      </c>
      <c r="X642" s="4" t="n">
        <f aca="false">Clean!Q642</f>
        <v>3000</v>
      </c>
      <c r="Y642" s="4" t="n">
        <f aca="false">Clean!R642</f>
        <v>99.16</v>
      </c>
      <c r="Z642" s="4" t="n">
        <f aca="false">IF(X642="",IF(Y642="",0,""),X642)</f>
        <v>3000</v>
      </c>
      <c r="AA642" s="4" t="n">
        <f aca="false">IF(Y642="",IF(X642="",0,IF(X642=0,0,ROUND(X642*Strategies!$B$12,2))),Y642)</f>
        <v>99.16</v>
      </c>
      <c r="AB642" s="2" t="str">
        <f aca="false">IF(AND(X642="",Y642=""),"no card (structural)",IF(X642="","limit missing – verify",IF(Y642="","spend imputed by ratio","complete")))</f>
        <v>complete</v>
      </c>
      <c r="AC642" s="4" t="n">
        <f aca="false">Clean!S642</f>
        <v>0</v>
      </c>
      <c r="AD642" s="4" t="n">
        <f aca="false">Clean!T642</f>
        <v>0</v>
      </c>
      <c r="AE642" s="4" t="n">
        <f aca="false">IF(AC642="",IF(AD642="",0,""),AC642)</f>
        <v>0</v>
      </c>
      <c r="AF642" s="4" t="n">
        <f aca="false">IF(AD642="",IF(AC642="",0,IF(AC642=0,0,ROUND(AC642*Strategies!$B$13,0))),AD642)</f>
        <v>0</v>
      </c>
      <c r="AG642" s="3" t="n">
        <f aca="false">Clean!V642</f>
        <v>1</v>
      </c>
      <c r="AH642" s="3" t="n">
        <f aca="false">IF(AG642="",0,AG642)</f>
        <v>1</v>
      </c>
      <c r="AI642" s="3" t="n">
        <f aca="false">IF(AG642="",1,0)</f>
        <v>0</v>
      </c>
      <c r="AJ642" s="3" t="n">
        <f aca="false">Missing_Matrix!W642</f>
        <v>1</v>
      </c>
      <c r="AK642" s="2" t="str">
        <f aca="false">IF(AJ642=0,"keep","drop")</f>
        <v>drop</v>
      </c>
      <c r="AL642" s="2" t="str">
        <f aca="false">IF(Missing_Matrix!B642+Missing_Matrix!G642+Missing_Matrix!H642+Missing_Matrix!J642+Missing_Matrix!K642+Missing_Matrix!L642+Missing_Matrix!M642+Missing_Matrix!U642=0,"keep","drop")</f>
        <v>keep</v>
      </c>
    </row>
    <row r="643" customFormat="false" ht="15" hidden="false" customHeight="false" outlineLevel="0" collapsed="false">
      <c r="A643" s="2" t="str">
        <f aca="false">Clean!A643</f>
        <v>CL00642</v>
      </c>
      <c r="B643" s="3" t="n">
        <f aca="false">Clean!B643</f>
        <v>34</v>
      </c>
      <c r="C643" s="3" t="n">
        <f aca="false">IF(B643="",Strategies!$B$5,B643)</f>
        <v>34</v>
      </c>
      <c r="D643" s="3" t="n">
        <f aca="false">IF(B643="",1,0)</f>
        <v>0</v>
      </c>
      <c r="E643" s="2" t="str">
        <f aca="false">Clean!E643</f>
        <v>Employee</v>
      </c>
      <c r="F643" s="2" t="str">
        <f aca="false">IF(E643="","Unknown",E643)</f>
        <v>Employee</v>
      </c>
      <c r="G643" s="4" t="n">
        <f aca="false">Clean!G643</f>
        <v>30500</v>
      </c>
      <c r="H643" s="4" t="n">
        <f aca="false">IF(G643="",Strategies!$B$7,G643)</f>
        <v>30500</v>
      </c>
      <c r="I643" s="4" t="n">
        <f aca="false">IF(G643="",Strategies!$B$8,G643)</f>
        <v>30500</v>
      </c>
      <c r="J643" s="4" t="n">
        <f aca="false">IF(G643="",IFERROR(VLOOKUP(E643,Strategies!$A$26:$G$35,7,FALSE()),Strategies!$B$8),G643)</f>
        <v>30500</v>
      </c>
      <c r="K643" s="3" t="n">
        <f aca="false">IF(G643="",1,0)</f>
        <v>0</v>
      </c>
      <c r="L643" s="3" t="n">
        <f aca="false">Clean!H643</f>
        <v>6</v>
      </c>
      <c r="M643" s="5" t="n">
        <f aca="false">Clean!I643</f>
        <v>43917</v>
      </c>
      <c r="N643" s="3" t="n">
        <f aca="false">IF(L643="",IF(M643="",Strategies!$B$6,DATEDIF(M643,DATE(2026,9,13),"y")),L643)</f>
        <v>6</v>
      </c>
      <c r="O643" s="2" t="str">
        <f aca="false">IF(L643&lt;&gt;"","observed",IF(M643&lt;&gt;"","derived from date","median (fallback)"))</f>
        <v>observed</v>
      </c>
      <c r="P643" s="4" t="n">
        <f aca="false">Clean!M643</f>
        <v>11523.08</v>
      </c>
      <c r="Q643" s="4" t="n">
        <f aca="false">IF(P643="",Strategies!$B$9,P643)</f>
        <v>11523.08</v>
      </c>
      <c r="R643" s="3" t="n">
        <f aca="false">IF(P643="",1,0)</f>
        <v>0</v>
      </c>
      <c r="S643" s="3" t="n">
        <f aca="false">Clean!U643</f>
        <v>583</v>
      </c>
      <c r="T643" s="3" t="n">
        <f aca="false">IF(S643="",Strategies!$B$10,S643)</f>
        <v>583</v>
      </c>
      <c r="U643" s="2" t="str">
        <f aca="false">Clean!J643</f>
        <v>App</v>
      </c>
      <c r="V643" s="2" t="str">
        <f aca="false">IF(U643="",Strategies!$B$11,U643)</f>
        <v>App</v>
      </c>
      <c r="W643" s="2" t="str">
        <f aca="false">IF(U643="","Unknown",U643)</f>
        <v>App</v>
      </c>
      <c r="X643" s="4" t="n">
        <f aca="false">Clean!Q643</f>
        <v>0</v>
      </c>
      <c r="Y643" s="4" t="n">
        <f aca="false">Clean!R643</f>
        <v>0</v>
      </c>
      <c r="Z643" s="4" t="n">
        <f aca="false">IF(X643="",IF(Y643="",0,""),X643)</f>
        <v>0</v>
      </c>
      <c r="AA643" s="4" t="n">
        <f aca="false">IF(Y643="",IF(X643="",0,IF(X643=0,0,ROUND(X643*Strategies!$B$12,2))),Y643)</f>
        <v>0</v>
      </c>
      <c r="AB643" s="2" t="str">
        <f aca="false">IF(AND(X643="",Y643=""),"no card (structural)",IF(X643="","limit missing – verify",IF(Y643="","spend imputed by ratio","complete")))</f>
        <v>complete</v>
      </c>
      <c r="AC643" s="4" t="str">
        <f aca="false">Clean!S643</f>
        <v/>
      </c>
      <c r="AD643" s="4" t="str">
        <f aca="false">Clean!T643</f>
        <v/>
      </c>
      <c r="AE643" s="4" t="n">
        <f aca="false">IF(AC643="",IF(AD643="",0,""),AC643)</f>
        <v>0</v>
      </c>
      <c r="AF643" s="4" t="n">
        <f aca="false">IF(AD643="",IF(AC643="",0,IF(AC643=0,0,ROUND(AC643*Strategies!$B$13,0))),AD643)</f>
        <v>0</v>
      </c>
      <c r="AG643" s="3" t="n">
        <f aca="false">Clean!V643</f>
        <v>1</v>
      </c>
      <c r="AH643" s="3" t="n">
        <f aca="false">IF(AG643="",0,AG643)</f>
        <v>1</v>
      </c>
      <c r="AI643" s="3" t="n">
        <f aca="false">IF(AG643="",1,0)</f>
        <v>0</v>
      </c>
      <c r="AJ643" s="3" t="n">
        <f aca="false">Missing_Matrix!W643</f>
        <v>2</v>
      </c>
      <c r="AK643" s="2" t="str">
        <f aca="false">IF(AJ643=0,"keep","drop")</f>
        <v>drop</v>
      </c>
      <c r="AL643" s="2" t="str">
        <f aca="false">IF(Missing_Matrix!B643+Missing_Matrix!G643+Missing_Matrix!H643+Missing_Matrix!J643+Missing_Matrix!K643+Missing_Matrix!L643+Missing_Matrix!M643+Missing_Matrix!U643=0,"keep","drop")</f>
        <v>keep</v>
      </c>
    </row>
    <row r="644" customFormat="false" ht="15" hidden="false" customHeight="false" outlineLevel="0" collapsed="false">
      <c r="A644" s="2" t="str">
        <f aca="false">Clean!A644</f>
        <v>CL00643</v>
      </c>
      <c r="B644" s="3" t="n">
        <f aca="false">Clean!B644</f>
        <v>36</v>
      </c>
      <c r="C644" s="3" t="n">
        <f aca="false">IF(B644="",Strategies!$B$5,B644)</f>
        <v>36</v>
      </c>
      <c r="D644" s="3" t="n">
        <f aca="false">IF(B644="",1,0)</f>
        <v>0</v>
      </c>
      <c r="E644" s="2" t="str">
        <f aca="false">Clean!E644</f>
        <v>Employee</v>
      </c>
      <c r="F644" s="2" t="str">
        <f aca="false">IF(E644="","Unknown",E644)</f>
        <v>Employee</v>
      </c>
      <c r="G644" s="4" t="str">
        <f aca="false">Clean!G644</f>
        <v/>
      </c>
      <c r="H644" s="4" t="n">
        <f aca="false">IF(G644="",Strategies!$B$7,G644)</f>
        <v>34752</v>
      </c>
      <c r="I644" s="4" t="n">
        <f aca="false">IF(G644="",Strategies!$B$8,G644)</f>
        <v>29500</v>
      </c>
      <c r="J644" s="4" t="n">
        <f aca="false">IF(G644="",IFERROR(VLOOKUP(E644,Strategies!$A$26:$G$35,7,FALSE()),Strategies!$B$8),G644)</f>
        <v>31600</v>
      </c>
      <c r="K644" s="3" t="n">
        <f aca="false">IF(G644="",1,0)</f>
        <v>1</v>
      </c>
      <c r="L644" s="3" t="n">
        <f aca="false">Clean!H644</f>
        <v>4</v>
      </c>
      <c r="M644" s="5" t="n">
        <f aca="false">Clean!I644</f>
        <v>44767</v>
      </c>
      <c r="N644" s="3" t="n">
        <f aca="false">IF(L644="",IF(M644="",Strategies!$B$6,DATEDIF(M644,DATE(2026,9,13),"y")),L644)</f>
        <v>4</v>
      </c>
      <c r="O644" s="2" t="str">
        <f aca="false">IF(L644&lt;&gt;"","observed",IF(M644&lt;&gt;"","derived from date","median (fallback)"))</f>
        <v>observed</v>
      </c>
      <c r="P644" s="4" t="n">
        <f aca="false">Clean!M644</f>
        <v>6708.65</v>
      </c>
      <c r="Q644" s="4" t="n">
        <f aca="false">IF(P644="",Strategies!$B$9,P644)</f>
        <v>6708.65</v>
      </c>
      <c r="R644" s="3" t="n">
        <f aca="false">IF(P644="",1,0)</f>
        <v>0</v>
      </c>
      <c r="S644" s="3" t="n">
        <f aca="false">Clean!U644</f>
        <v>549</v>
      </c>
      <c r="T644" s="3" t="n">
        <f aca="false">IF(S644="",Strategies!$B$10,S644)</f>
        <v>549</v>
      </c>
      <c r="U644" s="2" t="str">
        <f aca="false">Clean!J644</f>
        <v>Phone</v>
      </c>
      <c r="V644" s="2" t="str">
        <f aca="false">IF(U644="",Strategies!$B$11,U644)</f>
        <v>Phone</v>
      </c>
      <c r="W644" s="2" t="str">
        <f aca="false">IF(U644="","Unknown",U644)</f>
        <v>Phone</v>
      </c>
      <c r="X644" s="4" t="n">
        <f aca="false">Clean!Q644</f>
        <v>3500</v>
      </c>
      <c r="Y644" s="4" t="n">
        <f aca="false">Clean!R644</f>
        <v>1416.92</v>
      </c>
      <c r="Z644" s="4" t="n">
        <f aca="false">IF(X644="",IF(Y644="",0,""),X644)</f>
        <v>3500</v>
      </c>
      <c r="AA644" s="4" t="n">
        <f aca="false">IF(Y644="",IF(X644="",0,IF(X644=0,0,ROUND(X644*Strategies!$B$12,2))),Y644)</f>
        <v>1416.92</v>
      </c>
      <c r="AB644" s="2" t="str">
        <f aca="false">IF(AND(X644="",Y644=""),"no card (structural)",IF(X644="","limit missing – verify",IF(Y644="","spend imputed by ratio","complete")))</f>
        <v>complete</v>
      </c>
      <c r="AC644" s="4" t="str">
        <f aca="false">Clean!S644</f>
        <v/>
      </c>
      <c r="AD644" s="4" t="str">
        <f aca="false">Clean!T644</f>
        <v/>
      </c>
      <c r="AE644" s="4" t="n">
        <f aca="false">IF(AC644="",IF(AD644="",0,""),AC644)</f>
        <v>0</v>
      </c>
      <c r="AF644" s="4" t="n">
        <f aca="false">IF(AD644="",IF(AC644="",0,IF(AC644=0,0,ROUND(AC644*Strategies!$B$13,0))),AD644)</f>
        <v>0</v>
      </c>
      <c r="AG644" s="3" t="str">
        <f aca="false">Clean!V644</f>
        <v/>
      </c>
      <c r="AH644" s="3" t="n">
        <f aca="false">IF(AG644="",0,AG644)</f>
        <v>0</v>
      </c>
      <c r="AI644" s="3" t="n">
        <f aca="false">IF(AG644="",1,0)</f>
        <v>1</v>
      </c>
      <c r="AJ644" s="3" t="n">
        <f aca="false">Missing_Matrix!W644</f>
        <v>4</v>
      </c>
      <c r="AK644" s="2" t="str">
        <f aca="false">IF(AJ644=0,"keep","drop")</f>
        <v>drop</v>
      </c>
      <c r="AL644" s="2" t="str">
        <f aca="false">IF(Missing_Matrix!B644+Missing_Matrix!G644+Missing_Matrix!H644+Missing_Matrix!J644+Missing_Matrix!K644+Missing_Matrix!L644+Missing_Matrix!M644+Missing_Matrix!U644=0,"keep","drop")</f>
        <v>drop</v>
      </c>
    </row>
    <row r="645" customFormat="false" ht="15" hidden="false" customHeight="false" outlineLevel="0" collapsed="false">
      <c r="A645" s="2" t="str">
        <f aca="false">Clean!A645</f>
        <v>CL00644</v>
      </c>
      <c r="B645" s="3" t="n">
        <f aca="false">Clean!B645</f>
        <v>56</v>
      </c>
      <c r="C645" s="3" t="n">
        <f aca="false">IF(B645="",Strategies!$B$5,B645)</f>
        <v>56</v>
      </c>
      <c r="D645" s="3" t="n">
        <f aca="false">IF(B645="",1,0)</f>
        <v>0</v>
      </c>
      <c r="E645" s="2" t="str">
        <f aca="false">Clean!E645</f>
        <v>Manual worker</v>
      </c>
      <c r="F645" s="2" t="str">
        <f aca="false">IF(E645="","Unknown",E645)</f>
        <v>Manual worker</v>
      </c>
      <c r="G645" s="4" t="n">
        <f aca="false">Clean!G645</f>
        <v>25200</v>
      </c>
      <c r="H645" s="4" t="n">
        <f aca="false">IF(G645="",Strategies!$B$7,G645)</f>
        <v>25200</v>
      </c>
      <c r="I645" s="4" t="n">
        <f aca="false">IF(G645="",Strategies!$B$8,G645)</f>
        <v>25200</v>
      </c>
      <c r="J645" s="4" t="n">
        <f aca="false">IF(G645="",IFERROR(VLOOKUP(E645,Strategies!$A$26:$G$35,7,FALSE()),Strategies!$B$8),G645)</f>
        <v>25200</v>
      </c>
      <c r="K645" s="3" t="n">
        <f aca="false">IF(G645="",1,0)</f>
        <v>0</v>
      </c>
      <c r="L645" s="3" t="n">
        <f aca="false">Clean!H645</f>
        <v>11</v>
      </c>
      <c r="M645" s="5" t="n">
        <f aca="false">Clean!I645</f>
        <v>41944</v>
      </c>
      <c r="N645" s="3" t="n">
        <f aca="false">IF(L645="",IF(M645="",Strategies!$B$6,DATEDIF(M645,DATE(2026,9,13),"y")),L645)</f>
        <v>11</v>
      </c>
      <c r="O645" s="2" t="str">
        <f aca="false">IF(L645&lt;&gt;"","observed",IF(M645&lt;&gt;"","derived from date","median (fallback)"))</f>
        <v>observed</v>
      </c>
      <c r="P645" s="4" t="n">
        <f aca="false">Clean!M645</f>
        <v>24718.03</v>
      </c>
      <c r="Q645" s="4" t="n">
        <f aca="false">IF(P645="",Strategies!$B$9,P645)</f>
        <v>24718.03</v>
      </c>
      <c r="R645" s="3" t="n">
        <f aca="false">IF(P645="",1,0)</f>
        <v>0</v>
      </c>
      <c r="S645" s="3" t="n">
        <f aca="false">Clean!U645</f>
        <v>630</v>
      </c>
      <c r="T645" s="3" t="n">
        <f aca="false">IF(S645="",Strategies!$B$10,S645)</f>
        <v>630</v>
      </c>
      <c r="U645" s="2" t="str">
        <f aca="false">Clean!J645</f>
        <v>Branch</v>
      </c>
      <c r="V645" s="2" t="str">
        <f aca="false">IF(U645="",Strategies!$B$11,U645)</f>
        <v>Branch</v>
      </c>
      <c r="W645" s="2" t="str">
        <f aca="false">IF(U645="","Unknown",U645)</f>
        <v>Branch</v>
      </c>
      <c r="X645" s="4" t="n">
        <f aca="false">Clean!Q645</f>
        <v>4500</v>
      </c>
      <c r="Y645" s="4" t="n">
        <f aca="false">Clean!R645</f>
        <v>627.77</v>
      </c>
      <c r="Z645" s="4" t="n">
        <f aca="false">IF(X645="",IF(Y645="",0,""),X645)</f>
        <v>4500</v>
      </c>
      <c r="AA645" s="4" t="n">
        <f aca="false">IF(Y645="",IF(X645="",0,IF(X645=0,0,ROUND(X645*Strategies!$B$12,2))),Y645)</f>
        <v>627.77</v>
      </c>
      <c r="AB645" s="2" t="str">
        <f aca="false">IF(AND(X645="",Y645=""),"no card (structural)",IF(X645="","limit missing – verify",IF(Y645="","spend imputed by ratio","complete")))</f>
        <v>complete</v>
      </c>
      <c r="AC645" s="4" t="n">
        <f aca="false">Clean!S645</f>
        <v>0</v>
      </c>
      <c r="AD645" s="4" t="n">
        <f aca="false">Clean!T645</f>
        <v>0</v>
      </c>
      <c r="AE645" s="4" t="n">
        <f aca="false">IF(AC645="",IF(AD645="",0,""),AC645)</f>
        <v>0</v>
      </c>
      <c r="AF645" s="4" t="n">
        <f aca="false">IF(AD645="",IF(AC645="",0,IF(AC645=0,0,ROUND(AC645*Strategies!$B$13,0))),AD645)</f>
        <v>0</v>
      </c>
      <c r="AG645" s="3" t="n">
        <f aca="false">Clean!V645</f>
        <v>1</v>
      </c>
      <c r="AH645" s="3" t="n">
        <f aca="false">IF(AG645="",0,AG645)</f>
        <v>1</v>
      </c>
      <c r="AI645" s="3" t="n">
        <f aca="false">IF(AG645="",1,0)</f>
        <v>0</v>
      </c>
      <c r="AJ645" s="3" t="n">
        <f aca="false">Missing_Matrix!W645</f>
        <v>0</v>
      </c>
      <c r="AK645" s="2" t="str">
        <f aca="false">IF(AJ645=0,"keep","drop")</f>
        <v>keep</v>
      </c>
      <c r="AL645" s="2" t="str">
        <f aca="false">IF(Missing_Matrix!B645+Missing_Matrix!G645+Missing_Matrix!H645+Missing_Matrix!J645+Missing_Matrix!K645+Missing_Matrix!L645+Missing_Matrix!M645+Missing_Matrix!U645=0,"keep","drop")</f>
        <v>keep</v>
      </c>
    </row>
    <row r="646" customFormat="false" ht="15" hidden="false" customHeight="false" outlineLevel="0" collapsed="false">
      <c r="A646" s="2" t="str">
        <f aca="false">Clean!A646</f>
        <v>CL00645</v>
      </c>
      <c r="B646" s="3" t="n">
        <f aca="false">Clean!B646</f>
        <v>51</v>
      </c>
      <c r="C646" s="3" t="n">
        <f aca="false">IF(B646="",Strategies!$B$5,B646)</f>
        <v>51</v>
      </c>
      <c r="D646" s="3" t="n">
        <f aca="false">IF(B646="",1,0)</f>
        <v>0</v>
      </c>
      <c r="E646" s="2" t="str">
        <f aca="false">Clean!E646</f>
        <v>Shopkeeper</v>
      </c>
      <c r="F646" s="2" t="str">
        <f aca="false">IF(E646="","Unknown",E646)</f>
        <v>Shopkeeper</v>
      </c>
      <c r="G646" s="4" t="n">
        <f aca="false">Clean!G646</f>
        <v>33300</v>
      </c>
      <c r="H646" s="4" t="n">
        <f aca="false">IF(G646="",Strategies!$B$7,G646)</f>
        <v>33300</v>
      </c>
      <c r="I646" s="4" t="n">
        <f aca="false">IF(G646="",Strategies!$B$8,G646)</f>
        <v>33300</v>
      </c>
      <c r="J646" s="4" t="n">
        <f aca="false">IF(G646="",IFERROR(VLOOKUP(E646,Strategies!$A$26:$G$35,7,FALSE()),Strategies!$B$8),G646)</f>
        <v>33300</v>
      </c>
      <c r="K646" s="3" t="n">
        <f aca="false">IF(G646="",1,0)</f>
        <v>0</v>
      </c>
      <c r="L646" s="3" t="n">
        <f aca="false">Clean!H646</f>
        <v>7</v>
      </c>
      <c r="M646" s="5" t="n">
        <f aca="false">Clean!I646</f>
        <v>43573</v>
      </c>
      <c r="N646" s="3" t="n">
        <f aca="false">IF(L646="",IF(M646="",Strategies!$B$6,DATEDIF(M646,DATE(2026,9,13),"y")),L646)</f>
        <v>7</v>
      </c>
      <c r="O646" s="2" t="str">
        <f aca="false">IF(L646&lt;&gt;"","observed",IF(M646&lt;&gt;"","derived from date","median (fallback)"))</f>
        <v>observed</v>
      </c>
      <c r="P646" s="4" t="n">
        <f aca="false">Clean!M646</f>
        <v>0</v>
      </c>
      <c r="Q646" s="4" t="n">
        <f aca="false">IF(P646="",Strategies!$B$9,P646)</f>
        <v>0</v>
      </c>
      <c r="R646" s="3" t="n">
        <f aca="false">IF(P646="",1,0)</f>
        <v>0</v>
      </c>
      <c r="S646" s="3" t="n">
        <f aca="false">Clean!U646</f>
        <v>688</v>
      </c>
      <c r="T646" s="3" t="n">
        <f aca="false">IF(S646="",Strategies!$B$10,S646)</f>
        <v>688</v>
      </c>
      <c r="U646" s="2" t="str">
        <f aca="false">Clean!J646</f>
        <v>Online Banking</v>
      </c>
      <c r="V646" s="2" t="str">
        <f aca="false">IF(U646="",Strategies!$B$11,U646)</f>
        <v>Online Banking</v>
      </c>
      <c r="W646" s="2" t="str">
        <f aca="false">IF(U646="","Unknown",U646)</f>
        <v>Online Banking</v>
      </c>
      <c r="X646" s="4" t="n">
        <f aca="false">Clean!Q646</f>
        <v>7000</v>
      </c>
      <c r="Y646" s="4" t="n">
        <f aca="false">Clean!R646</f>
        <v>1668.08</v>
      </c>
      <c r="Z646" s="4" t="n">
        <f aca="false">IF(X646="",IF(Y646="",0,""),X646)</f>
        <v>7000</v>
      </c>
      <c r="AA646" s="4" t="n">
        <f aca="false">IF(Y646="",IF(X646="",0,IF(X646=0,0,ROUND(X646*Strategies!$B$12,2))),Y646)</f>
        <v>1668.08</v>
      </c>
      <c r="AB646" s="2" t="str">
        <f aca="false">IF(AND(X646="",Y646=""),"no card (structural)",IF(X646="","limit missing – verify",IF(Y646="","spend imputed by ratio","complete")))</f>
        <v>complete</v>
      </c>
      <c r="AC646" s="4" t="n">
        <f aca="false">Clean!S646</f>
        <v>0</v>
      </c>
      <c r="AD646" s="4" t="n">
        <f aca="false">Clean!T646</f>
        <v>0</v>
      </c>
      <c r="AE646" s="4" t="n">
        <f aca="false">IF(AC646="",IF(AD646="",0,""),AC646)</f>
        <v>0</v>
      </c>
      <c r="AF646" s="4" t="n">
        <f aca="false">IF(AD646="",IF(AC646="",0,IF(AC646=0,0,ROUND(AC646*Strategies!$B$13,0))),AD646)</f>
        <v>0</v>
      </c>
      <c r="AG646" s="3" t="n">
        <f aca="false">Clean!V646</f>
        <v>0</v>
      </c>
      <c r="AH646" s="3" t="n">
        <f aca="false">IF(AG646="",0,AG646)</f>
        <v>0</v>
      </c>
      <c r="AI646" s="3" t="n">
        <f aca="false">IF(AG646="",1,0)</f>
        <v>0</v>
      </c>
      <c r="AJ646" s="3" t="n">
        <f aca="false">Missing_Matrix!W646</f>
        <v>0</v>
      </c>
      <c r="AK646" s="2" t="str">
        <f aca="false">IF(AJ646=0,"keep","drop")</f>
        <v>keep</v>
      </c>
      <c r="AL646" s="2" t="str">
        <f aca="false">IF(Missing_Matrix!B646+Missing_Matrix!G646+Missing_Matrix!H646+Missing_Matrix!J646+Missing_Matrix!K646+Missing_Matrix!L646+Missing_Matrix!M646+Missing_Matrix!U646=0,"keep","drop")</f>
        <v>keep</v>
      </c>
    </row>
    <row r="647" customFormat="false" ht="15" hidden="false" customHeight="false" outlineLevel="0" collapsed="false">
      <c r="A647" s="2" t="str">
        <f aca="false">Clean!A647</f>
        <v>CL00646</v>
      </c>
      <c r="B647" s="3" t="n">
        <f aca="false">Clean!B647</f>
        <v>56</v>
      </c>
      <c r="C647" s="3" t="n">
        <f aca="false">IF(B647="",Strategies!$B$5,B647)</f>
        <v>56</v>
      </c>
      <c r="D647" s="3" t="n">
        <f aca="false">IF(B647="",1,0)</f>
        <v>0</v>
      </c>
      <c r="E647" s="2" t="str">
        <f aca="false">Clean!E647</f>
        <v/>
      </c>
      <c r="F647" s="2" t="str">
        <f aca="false">IF(E647="","Unknown",E647)</f>
        <v>Unknown</v>
      </c>
      <c r="G647" s="4" t="n">
        <f aca="false">Clean!G647</f>
        <v>50500</v>
      </c>
      <c r="H647" s="4" t="n">
        <f aca="false">IF(G647="",Strategies!$B$7,G647)</f>
        <v>50500</v>
      </c>
      <c r="I647" s="4" t="n">
        <f aca="false">IF(G647="",Strategies!$B$8,G647)</f>
        <v>50500</v>
      </c>
      <c r="J647" s="4" t="n">
        <f aca="false">IF(G647="",IFERROR(VLOOKUP(E647,Strategies!$A$26:$G$35,7,FALSE()),Strategies!$B$8),G647)</f>
        <v>50500</v>
      </c>
      <c r="K647" s="3" t="n">
        <f aca="false">IF(G647="",1,0)</f>
        <v>0</v>
      </c>
      <c r="L647" s="3" t="n">
        <f aca="false">Clean!H647</f>
        <v>24</v>
      </c>
      <c r="M647" s="5" t="n">
        <f aca="false">Clean!I647</f>
        <v>37273</v>
      </c>
      <c r="N647" s="3" t="n">
        <f aca="false">IF(L647="",IF(M647="",Strategies!$B$6,DATEDIF(M647,DATE(2026,9,13),"y")),L647)</f>
        <v>24</v>
      </c>
      <c r="O647" s="2" t="str">
        <f aca="false">IF(L647&lt;&gt;"","observed",IF(M647&lt;&gt;"","derived from date","median (fallback)"))</f>
        <v>observed</v>
      </c>
      <c r="P647" s="4" t="str">
        <f aca="false">Clean!M647</f>
        <v/>
      </c>
      <c r="Q647" s="4" t="n">
        <f aca="false">IF(P647="",Strategies!$B$9,P647)</f>
        <v>10652.68</v>
      </c>
      <c r="R647" s="3" t="n">
        <f aca="false">IF(P647="",1,0)</f>
        <v>1</v>
      </c>
      <c r="S647" s="3" t="n">
        <f aca="false">Clean!U647</f>
        <v>706</v>
      </c>
      <c r="T647" s="3" t="n">
        <f aca="false">IF(S647="",Strategies!$B$10,S647)</f>
        <v>706</v>
      </c>
      <c r="U647" s="2" t="str">
        <f aca="false">Clean!J647</f>
        <v>Online Banking</v>
      </c>
      <c r="V647" s="2" t="str">
        <f aca="false">IF(U647="",Strategies!$B$11,U647)</f>
        <v>Online Banking</v>
      </c>
      <c r="W647" s="2" t="str">
        <f aca="false">IF(U647="","Unknown",U647)</f>
        <v>Online Banking</v>
      </c>
      <c r="X647" s="4" t="n">
        <f aca="false">Clean!Q647</f>
        <v>6000</v>
      </c>
      <c r="Y647" s="4" t="n">
        <f aca="false">Clean!R647</f>
        <v>239.33</v>
      </c>
      <c r="Z647" s="4" t="n">
        <f aca="false">IF(X647="",IF(Y647="",0,""),X647)</f>
        <v>6000</v>
      </c>
      <c r="AA647" s="4" t="n">
        <f aca="false">IF(Y647="",IF(X647="",0,IF(X647=0,0,ROUND(X647*Strategies!$B$12,2))),Y647)</f>
        <v>239.33</v>
      </c>
      <c r="AB647" s="2" t="str">
        <f aca="false">IF(AND(X647="",Y647=""),"no card (structural)",IF(X647="","limit missing – verify",IF(Y647="","spend imputed by ratio","complete")))</f>
        <v>complete</v>
      </c>
      <c r="AC647" s="4" t="n">
        <f aca="false">Clean!S647</f>
        <v>0</v>
      </c>
      <c r="AD647" s="4" t="n">
        <f aca="false">Clean!T647</f>
        <v>0</v>
      </c>
      <c r="AE647" s="4" t="n">
        <f aca="false">IF(AC647="",IF(AD647="",0,""),AC647)</f>
        <v>0</v>
      </c>
      <c r="AF647" s="4" t="n">
        <f aca="false">IF(AD647="",IF(AC647="",0,IF(AC647=0,0,ROUND(AC647*Strategies!$B$13,0))),AD647)</f>
        <v>0</v>
      </c>
      <c r="AG647" s="3" t="n">
        <f aca="false">Clean!V647</f>
        <v>0</v>
      </c>
      <c r="AH647" s="3" t="n">
        <f aca="false">IF(AG647="",0,AG647)</f>
        <v>0</v>
      </c>
      <c r="AI647" s="3" t="n">
        <f aca="false">IF(AG647="",1,0)</f>
        <v>0</v>
      </c>
      <c r="AJ647" s="3" t="n">
        <f aca="false">Missing_Matrix!W647</f>
        <v>2</v>
      </c>
      <c r="AK647" s="2" t="str">
        <f aca="false">IF(AJ647=0,"keep","drop")</f>
        <v>drop</v>
      </c>
      <c r="AL647" s="2" t="str">
        <f aca="false">IF(Missing_Matrix!B647+Missing_Matrix!G647+Missing_Matrix!H647+Missing_Matrix!J647+Missing_Matrix!K647+Missing_Matrix!L647+Missing_Matrix!M647+Missing_Matrix!U647=0,"keep","drop")</f>
        <v>drop</v>
      </c>
    </row>
    <row r="648" customFormat="false" ht="15" hidden="false" customHeight="false" outlineLevel="0" collapsed="false">
      <c r="A648" s="2" t="str">
        <f aca="false">Clean!A648</f>
        <v>CL00647</v>
      </c>
      <c r="B648" s="3" t="n">
        <f aca="false">Clean!B648</f>
        <v>44</v>
      </c>
      <c r="C648" s="3" t="n">
        <f aca="false">IF(B648="",Strategies!$B$5,B648)</f>
        <v>44</v>
      </c>
      <c r="D648" s="3" t="n">
        <f aca="false">IF(B648="",1,0)</f>
        <v>0</v>
      </c>
      <c r="E648" s="2" t="str">
        <f aca="false">Clean!E648</f>
        <v>Executive</v>
      </c>
      <c r="F648" s="2" t="str">
        <f aca="false">IF(E648="","Unknown",E648)</f>
        <v>Executive</v>
      </c>
      <c r="G648" s="4" t="n">
        <f aca="false">Clean!G648</f>
        <v>127700</v>
      </c>
      <c r="H648" s="4" t="n">
        <f aca="false">IF(G648="",Strategies!$B$7,G648)</f>
        <v>127700</v>
      </c>
      <c r="I648" s="4" t="n">
        <f aca="false">IF(G648="",Strategies!$B$8,G648)</f>
        <v>127700</v>
      </c>
      <c r="J648" s="4" t="n">
        <f aca="false">IF(G648="",IFERROR(VLOOKUP(E648,Strategies!$A$26:$G$35,7,FALSE()),Strategies!$B$8),G648)</f>
        <v>127700</v>
      </c>
      <c r="K648" s="3" t="n">
        <f aca="false">IF(G648="",1,0)</f>
        <v>0</v>
      </c>
      <c r="L648" s="3" t="n">
        <f aca="false">Clean!H648</f>
        <v>15</v>
      </c>
      <c r="M648" s="5" t="n">
        <f aca="false">Clean!I648</f>
        <v>40512</v>
      </c>
      <c r="N648" s="3" t="n">
        <f aca="false">IF(L648="",IF(M648="",Strategies!$B$6,DATEDIF(M648,DATE(2026,9,13),"y")),L648)</f>
        <v>15</v>
      </c>
      <c r="O648" s="2" t="str">
        <f aca="false">IF(L648&lt;&gt;"","observed",IF(M648&lt;&gt;"","derived from date","median (fallback)"))</f>
        <v>observed</v>
      </c>
      <c r="P648" s="4" t="n">
        <f aca="false">Clean!M648</f>
        <v>0</v>
      </c>
      <c r="Q648" s="4" t="n">
        <f aca="false">IF(P648="",Strategies!$B$9,P648)</f>
        <v>0</v>
      </c>
      <c r="R648" s="3" t="n">
        <f aca="false">IF(P648="",1,0)</f>
        <v>0</v>
      </c>
      <c r="S648" s="3" t="n">
        <f aca="false">Clean!U648</f>
        <v>603</v>
      </c>
      <c r="T648" s="3" t="n">
        <f aca="false">IF(S648="",Strategies!$B$10,S648)</f>
        <v>603</v>
      </c>
      <c r="U648" s="2" t="str">
        <f aca="false">Clean!J648</f>
        <v>Branch</v>
      </c>
      <c r="V648" s="2" t="str">
        <f aca="false">IF(U648="",Strategies!$B$11,U648)</f>
        <v>Branch</v>
      </c>
      <c r="W648" s="2" t="str">
        <f aca="false">IF(U648="","Unknown",U648)</f>
        <v>Branch</v>
      </c>
      <c r="X648" s="4" t="n">
        <f aca="false">Clean!Q648</f>
        <v>15000</v>
      </c>
      <c r="Y648" s="4" t="n">
        <f aca="false">Clean!R648</f>
        <v>1815.29</v>
      </c>
      <c r="Z648" s="4" t="n">
        <f aca="false">IF(X648="",IF(Y648="",0,""),X648)</f>
        <v>15000</v>
      </c>
      <c r="AA648" s="4" t="n">
        <f aca="false">IF(Y648="",IF(X648="",0,IF(X648=0,0,ROUND(X648*Strategies!$B$12,2))),Y648)</f>
        <v>1815.29</v>
      </c>
      <c r="AB648" s="2" t="str">
        <f aca="false">IF(AND(X648="",Y648=""),"no card (structural)",IF(X648="","limit missing – verify",IF(Y648="","spend imputed by ratio","complete")))</f>
        <v>complete</v>
      </c>
      <c r="AC648" s="4" t="n">
        <f aca="false">Clean!S648</f>
        <v>0</v>
      </c>
      <c r="AD648" s="4" t="n">
        <f aca="false">Clean!T648</f>
        <v>0</v>
      </c>
      <c r="AE648" s="4" t="n">
        <f aca="false">IF(AC648="",IF(AD648="",0,""),AC648)</f>
        <v>0</v>
      </c>
      <c r="AF648" s="4" t="n">
        <f aca="false">IF(AD648="",IF(AC648="",0,IF(AC648=0,0,ROUND(AC648*Strategies!$B$13,0))),AD648)</f>
        <v>0</v>
      </c>
      <c r="AG648" s="3" t="n">
        <f aca="false">Clean!V648</f>
        <v>1</v>
      </c>
      <c r="AH648" s="3" t="n">
        <f aca="false">IF(AG648="",0,AG648)</f>
        <v>1</v>
      </c>
      <c r="AI648" s="3" t="n">
        <f aca="false">IF(AG648="",1,0)</f>
        <v>0</v>
      </c>
      <c r="AJ648" s="3" t="n">
        <f aca="false">Missing_Matrix!W648</f>
        <v>0</v>
      </c>
      <c r="AK648" s="2" t="str">
        <f aca="false">IF(AJ648=0,"keep","drop")</f>
        <v>keep</v>
      </c>
      <c r="AL648" s="2" t="str">
        <f aca="false">IF(Missing_Matrix!B648+Missing_Matrix!G648+Missing_Matrix!H648+Missing_Matrix!J648+Missing_Matrix!K648+Missing_Matrix!L648+Missing_Matrix!M648+Missing_Matrix!U648=0,"keep","drop")</f>
        <v>keep</v>
      </c>
    </row>
    <row r="649" customFormat="false" ht="15" hidden="false" customHeight="false" outlineLevel="0" collapsed="false">
      <c r="A649" s="2" t="str">
        <f aca="false">Clean!A649</f>
        <v>CL00648</v>
      </c>
      <c r="B649" s="3" t="n">
        <f aca="false">Clean!B649</f>
        <v>34</v>
      </c>
      <c r="C649" s="3" t="n">
        <f aca="false">IF(B649="",Strategies!$B$5,B649)</f>
        <v>34</v>
      </c>
      <c r="D649" s="3" t="n">
        <f aca="false">IF(B649="",1,0)</f>
        <v>0</v>
      </c>
      <c r="E649" s="2" t="str">
        <f aca="false">Clean!E649</f>
        <v>Self-employed</v>
      </c>
      <c r="F649" s="2" t="str">
        <f aca="false">IF(E649="","Unknown",E649)</f>
        <v>Self-employed</v>
      </c>
      <c r="G649" s="4" t="n">
        <f aca="false">Clean!G649</f>
        <v>39800</v>
      </c>
      <c r="H649" s="4" t="n">
        <f aca="false">IF(G649="",Strategies!$B$7,G649)</f>
        <v>39800</v>
      </c>
      <c r="I649" s="4" t="n">
        <f aca="false">IF(G649="",Strategies!$B$8,G649)</f>
        <v>39800</v>
      </c>
      <c r="J649" s="4" t="n">
        <f aca="false">IF(G649="",IFERROR(VLOOKUP(E649,Strategies!$A$26:$G$35,7,FALSE()),Strategies!$B$8),G649)</f>
        <v>39800</v>
      </c>
      <c r="K649" s="3" t="n">
        <f aca="false">IF(G649="",1,0)</f>
        <v>0</v>
      </c>
      <c r="L649" s="3" t="n">
        <f aca="false">Clean!H649</f>
        <v>7</v>
      </c>
      <c r="M649" s="5" t="n">
        <f aca="false">Clean!I649</f>
        <v>43650</v>
      </c>
      <c r="N649" s="3" t="n">
        <f aca="false">IF(L649="",IF(M649="",Strategies!$B$6,DATEDIF(M649,DATE(2026,9,13),"y")),L649)</f>
        <v>7</v>
      </c>
      <c r="O649" s="2" t="str">
        <f aca="false">IF(L649&lt;&gt;"","observed",IF(M649&lt;&gt;"","derived from date","median (fallback)"))</f>
        <v>observed</v>
      </c>
      <c r="P649" s="4" t="n">
        <f aca="false">Clean!M649</f>
        <v>21794.66</v>
      </c>
      <c r="Q649" s="4" t="n">
        <f aca="false">IF(P649="",Strategies!$B$9,P649)</f>
        <v>21794.66</v>
      </c>
      <c r="R649" s="3" t="n">
        <f aca="false">IF(P649="",1,0)</f>
        <v>0</v>
      </c>
      <c r="S649" s="3" t="n">
        <f aca="false">Clean!U649</f>
        <v>596</v>
      </c>
      <c r="T649" s="3" t="n">
        <f aca="false">IF(S649="",Strategies!$B$10,S649)</f>
        <v>596</v>
      </c>
      <c r="U649" s="2" t="str">
        <f aca="false">Clean!J649</f>
        <v>Online Banking</v>
      </c>
      <c r="V649" s="2" t="str">
        <f aca="false">IF(U649="",Strategies!$B$11,U649)</f>
        <v>Online Banking</v>
      </c>
      <c r="W649" s="2" t="str">
        <f aca="false">IF(U649="","Unknown",U649)</f>
        <v>Online Banking</v>
      </c>
      <c r="X649" s="4" t="n">
        <f aca="false">Clean!Q649</f>
        <v>6500</v>
      </c>
      <c r="Y649" s="4" t="n">
        <f aca="false">Clean!R649</f>
        <v>2905.51</v>
      </c>
      <c r="Z649" s="4" t="n">
        <f aca="false">IF(X649="",IF(Y649="",0,""),X649)</f>
        <v>6500</v>
      </c>
      <c r="AA649" s="4" t="n">
        <f aca="false">IF(Y649="",IF(X649="",0,IF(X649=0,0,ROUND(X649*Strategies!$B$12,2))),Y649)</f>
        <v>2905.51</v>
      </c>
      <c r="AB649" s="2" t="str">
        <f aca="false">IF(AND(X649="",Y649=""),"no card (structural)",IF(X649="","limit missing – verify",IF(Y649="","spend imputed by ratio","complete")))</f>
        <v>complete</v>
      </c>
      <c r="AC649" s="4" t="n">
        <f aca="false">Clean!S649</f>
        <v>0</v>
      </c>
      <c r="AD649" s="4" t="n">
        <f aca="false">Clean!T649</f>
        <v>0</v>
      </c>
      <c r="AE649" s="4" t="n">
        <f aca="false">IF(AC649="",IF(AD649="",0,""),AC649)</f>
        <v>0</v>
      </c>
      <c r="AF649" s="4" t="n">
        <f aca="false">IF(AD649="",IF(AC649="",0,IF(AC649=0,0,ROUND(AC649*Strategies!$B$13,0))),AD649)</f>
        <v>0</v>
      </c>
      <c r="AG649" s="3" t="str">
        <f aca="false">Clean!V649</f>
        <v/>
      </c>
      <c r="AH649" s="3" t="n">
        <f aca="false">IF(AG649="",0,AG649)</f>
        <v>0</v>
      </c>
      <c r="AI649" s="3" t="n">
        <f aca="false">IF(AG649="",1,0)</f>
        <v>1</v>
      </c>
      <c r="AJ649" s="3" t="n">
        <f aca="false">Missing_Matrix!W649</f>
        <v>2</v>
      </c>
      <c r="AK649" s="2" t="str">
        <f aca="false">IF(AJ649=0,"keep","drop")</f>
        <v>drop</v>
      </c>
      <c r="AL649" s="2" t="str">
        <f aca="false">IF(Missing_Matrix!B649+Missing_Matrix!G649+Missing_Matrix!H649+Missing_Matrix!J649+Missing_Matrix!K649+Missing_Matrix!L649+Missing_Matrix!M649+Missing_Matrix!U649=0,"keep","drop")</f>
        <v>keep</v>
      </c>
    </row>
    <row r="650" customFormat="false" ht="15" hidden="false" customHeight="false" outlineLevel="0" collapsed="false">
      <c r="A650" s="2" t="str">
        <f aca="false">Clean!A650</f>
        <v>CL00649</v>
      </c>
      <c r="B650" s="3" t="n">
        <f aca="false">Clean!B650</f>
        <v>59</v>
      </c>
      <c r="C650" s="3" t="n">
        <f aca="false">IF(B650="",Strategies!$B$5,B650)</f>
        <v>59</v>
      </c>
      <c r="D650" s="3" t="n">
        <f aca="false">IF(B650="",1,0)</f>
        <v>0</v>
      </c>
      <c r="E650" s="2" t="str">
        <f aca="false">Clean!E650</f>
        <v>Teacher</v>
      </c>
      <c r="F650" s="2" t="str">
        <f aca="false">IF(E650="","Unknown",E650)</f>
        <v>Teacher</v>
      </c>
      <c r="G650" s="4" t="n">
        <f aca="false">Clean!G650</f>
        <v>47600</v>
      </c>
      <c r="H650" s="4" t="n">
        <f aca="false">IF(G650="",Strategies!$B$7,G650)</f>
        <v>47600</v>
      </c>
      <c r="I650" s="4" t="n">
        <f aca="false">IF(G650="",Strategies!$B$8,G650)</f>
        <v>47600</v>
      </c>
      <c r="J650" s="4" t="n">
        <f aca="false">IF(G650="",IFERROR(VLOOKUP(E650,Strategies!$A$26:$G$35,7,FALSE()),Strategies!$B$8),G650)</f>
        <v>47600</v>
      </c>
      <c r="K650" s="3" t="n">
        <f aca="false">IF(G650="",1,0)</f>
        <v>0</v>
      </c>
      <c r="L650" s="3" t="n">
        <f aca="false">Clean!H650</f>
        <v>24</v>
      </c>
      <c r="M650" s="5" t="n">
        <f aca="false">Clean!I650</f>
        <v>37185</v>
      </c>
      <c r="N650" s="3" t="n">
        <f aca="false">IF(L650="",IF(M650="",Strategies!$B$6,DATEDIF(M650,DATE(2026,9,13),"y")),L650)</f>
        <v>24</v>
      </c>
      <c r="O650" s="2" t="str">
        <f aca="false">IF(L650&lt;&gt;"","observed",IF(M650&lt;&gt;"","derived from date","median (fallback)"))</f>
        <v>observed</v>
      </c>
      <c r="P650" s="4" t="str">
        <f aca="false">Clean!M650</f>
        <v/>
      </c>
      <c r="Q650" s="4" t="n">
        <f aca="false">IF(P650="",Strategies!$B$9,P650)</f>
        <v>10652.68</v>
      </c>
      <c r="R650" s="3" t="n">
        <f aca="false">IF(P650="",1,0)</f>
        <v>1</v>
      </c>
      <c r="S650" s="3" t="n">
        <f aca="false">Clean!U650</f>
        <v>702</v>
      </c>
      <c r="T650" s="3" t="n">
        <f aca="false">IF(S650="",Strategies!$B$10,S650)</f>
        <v>702</v>
      </c>
      <c r="U650" s="2" t="str">
        <f aca="false">Clean!J650</f>
        <v>Branch</v>
      </c>
      <c r="V650" s="2" t="str">
        <f aca="false">IF(U650="",Strategies!$B$11,U650)</f>
        <v>Branch</v>
      </c>
      <c r="W650" s="2" t="str">
        <f aca="false">IF(U650="","Unknown",U650)</f>
        <v>Branch</v>
      </c>
      <c r="X650" s="4" t="n">
        <f aca="false">Clean!Q650</f>
        <v>5500</v>
      </c>
      <c r="Y650" s="4" t="n">
        <f aca="false">Clean!R650</f>
        <v>2245.02</v>
      </c>
      <c r="Z650" s="4" t="n">
        <f aca="false">IF(X650="",IF(Y650="",0,""),X650)</f>
        <v>5500</v>
      </c>
      <c r="AA650" s="4" t="n">
        <f aca="false">IF(Y650="",IF(X650="",0,IF(X650=0,0,ROUND(X650*Strategies!$B$12,2))),Y650)</f>
        <v>2245.02</v>
      </c>
      <c r="AB650" s="2" t="str">
        <f aca="false">IF(AND(X650="",Y650=""),"no card (structural)",IF(X650="","limit missing – verify",IF(Y650="","spend imputed by ratio","complete")))</f>
        <v>complete</v>
      </c>
      <c r="AC650" s="4" t="n">
        <f aca="false">Clean!S650</f>
        <v>0</v>
      </c>
      <c r="AD650" s="4" t="n">
        <f aca="false">Clean!T650</f>
        <v>0</v>
      </c>
      <c r="AE650" s="4" t="n">
        <f aca="false">IF(AC650="",IF(AD650="",0,""),AC650)</f>
        <v>0</v>
      </c>
      <c r="AF650" s="4" t="n">
        <f aca="false">IF(AD650="",IF(AC650="",0,IF(AC650=0,0,ROUND(AC650*Strategies!$B$13,0))),AD650)</f>
        <v>0</v>
      </c>
      <c r="AG650" s="3" t="str">
        <f aca="false">Clean!V650</f>
        <v/>
      </c>
      <c r="AH650" s="3" t="n">
        <f aca="false">IF(AG650="",0,AG650)</f>
        <v>0</v>
      </c>
      <c r="AI650" s="3" t="n">
        <f aca="false">IF(AG650="",1,0)</f>
        <v>1</v>
      </c>
      <c r="AJ650" s="3" t="n">
        <f aca="false">Missing_Matrix!W650</f>
        <v>3</v>
      </c>
      <c r="AK650" s="2" t="str">
        <f aca="false">IF(AJ650=0,"keep","drop")</f>
        <v>drop</v>
      </c>
      <c r="AL650" s="2" t="str">
        <f aca="false">IF(Missing_Matrix!B650+Missing_Matrix!G650+Missing_Matrix!H650+Missing_Matrix!J650+Missing_Matrix!K650+Missing_Matrix!L650+Missing_Matrix!M650+Missing_Matrix!U650=0,"keep","drop")</f>
        <v>drop</v>
      </c>
    </row>
    <row r="651" customFormat="false" ht="15" hidden="false" customHeight="false" outlineLevel="0" collapsed="false">
      <c r="A651" s="2" t="str">
        <f aca="false">Clean!A651</f>
        <v>CL00650</v>
      </c>
      <c r="B651" s="3" t="n">
        <f aca="false">Clean!B651</f>
        <v>50</v>
      </c>
      <c r="C651" s="3" t="n">
        <f aca="false">IF(B651="",Strategies!$B$5,B651)</f>
        <v>50</v>
      </c>
      <c r="D651" s="3" t="n">
        <f aca="false">IF(B651="",1,0)</f>
        <v>0</v>
      </c>
      <c r="E651" s="2" t="str">
        <f aca="false">Clean!E651</f>
        <v>Employee</v>
      </c>
      <c r="F651" s="2" t="str">
        <f aca="false">IF(E651="","Unknown",E651)</f>
        <v>Employee</v>
      </c>
      <c r="G651" s="4" t="n">
        <f aca="false">Clean!G651</f>
        <v>33000</v>
      </c>
      <c r="H651" s="4" t="n">
        <f aca="false">IF(G651="",Strategies!$B$7,G651)</f>
        <v>33000</v>
      </c>
      <c r="I651" s="4" t="n">
        <f aca="false">IF(G651="",Strategies!$B$8,G651)</f>
        <v>33000</v>
      </c>
      <c r="J651" s="4" t="n">
        <f aca="false">IF(G651="",IFERROR(VLOOKUP(E651,Strategies!$A$26:$G$35,7,FALSE()),Strategies!$B$8),G651)</f>
        <v>33000</v>
      </c>
      <c r="K651" s="3" t="n">
        <f aca="false">IF(G651="",1,0)</f>
        <v>0</v>
      </c>
      <c r="L651" s="3" t="n">
        <f aca="false">Clean!H651</f>
        <v>12</v>
      </c>
      <c r="M651" s="5" t="n">
        <f aca="false">Clean!I651</f>
        <v>41783</v>
      </c>
      <c r="N651" s="3" t="n">
        <f aca="false">IF(L651="",IF(M651="",Strategies!$B$6,DATEDIF(M651,DATE(2026,9,13),"y")),L651)</f>
        <v>12</v>
      </c>
      <c r="O651" s="2" t="str">
        <f aca="false">IF(L651&lt;&gt;"","observed",IF(M651&lt;&gt;"","derived from date","median (fallback)"))</f>
        <v>observed</v>
      </c>
      <c r="P651" s="4" t="n">
        <f aca="false">Clean!M651</f>
        <v>0</v>
      </c>
      <c r="Q651" s="4" t="n">
        <f aca="false">IF(P651="",Strategies!$B$9,P651)</f>
        <v>0</v>
      </c>
      <c r="R651" s="3" t="n">
        <f aca="false">IF(P651="",1,0)</f>
        <v>0</v>
      </c>
      <c r="S651" s="3" t="n">
        <f aca="false">Clean!U651</f>
        <v>672</v>
      </c>
      <c r="T651" s="3" t="n">
        <f aca="false">IF(S651="",Strategies!$B$10,S651)</f>
        <v>672</v>
      </c>
      <c r="U651" s="2" t="str">
        <f aca="false">Clean!J651</f>
        <v>Phone</v>
      </c>
      <c r="V651" s="2" t="str">
        <f aca="false">IF(U651="",Strategies!$B$11,U651)</f>
        <v>Phone</v>
      </c>
      <c r="W651" s="2" t="str">
        <f aca="false">IF(U651="","Unknown",U651)</f>
        <v>Phone</v>
      </c>
      <c r="X651" s="4" t="n">
        <f aca="false">Clean!Q651</f>
        <v>0</v>
      </c>
      <c r="Y651" s="4" t="n">
        <f aca="false">Clean!R651</f>
        <v>0</v>
      </c>
      <c r="Z651" s="4" t="n">
        <f aca="false">IF(X651="",IF(Y651="",0,""),X651)</f>
        <v>0</v>
      </c>
      <c r="AA651" s="4" t="n">
        <f aca="false">IF(Y651="",IF(X651="",0,IF(X651=0,0,ROUND(X651*Strategies!$B$12,2))),Y651)</f>
        <v>0</v>
      </c>
      <c r="AB651" s="2" t="str">
        <f aca="false">IF(AND(X651="",Y651=""),"no card (structural)",IF(X651="","limit missing – verify",IF(Y651="","spend imputed by ratio","complete")))</f>
        <v>complete</v>
      </c>
      <c r="AC651" s="4" t="str">
        <f aca="false">Clean!S651</f>
        <v/>
      </c>
      <c r="AD651" s="4" t="n">
        <f aca="false">Clean!T651</f>
        <v>961</v>
      </c>
      <c r="AE651" s="4" t="str">
        <f aca="false">IF(AC651="",IF(AD651="",0,""),AC651)</f>
        <v/>
      </c>
      <c r="AF651" s="4" t="n">
        <f aca="false">IF(AD651="",IF(AC651="",0,IF(AC651=0,0,ROUND(AC651*Strategies!$B$13,0))),AD651)</f>
        <v>961</v>
      </c>
      <c r="AG651" s="3" t="n">
        <f aca="false">Clean!V651</f>
        <v>0</v>
      </c>
      <c r="AH651" s="3" t="n">
        <f aca="false">IF(AG651="",0,AG651)</f>
        <v>0</v>
      </c>
      <c r="AI651" s="3" t="n">
        <f aca="false">IF(AG651="",1,0)</f>
        <v>0</v>
      </c>
      <c r="AJ651" s="3" t="n">
        <f aca="false">Missing_Matrix!W651</f>
        <v>1</v>
      </c>
      <c r="AK651" s="2" t="str">
        <f aca="false">IF(AJ651=0,"keep","drop")</f>
        <v>drop</v>
      </c>
      <c r="AL651" s="2" t="str">
        <f aca="false">IF(Missing_Matrix!B651+Missing_Matrix!G651+Missing_Matrix!H651+Missing_Matrix!J651+Missing_Matrix!K651+Missing_Matrix!L651+Missing_Matrix!M651+Missing_Matrix!U651=0,"keep","drop")</f>
        <v>keep</v>
      </c>
    </row>
    <row r="652" customFormat="false" ht="15" hidden="false" customHeight="false" outlineLevel="0" collapsed="false">
      <c r="A652" s="2" t="str">
        <f aca="false">Clean!A652</f>
        <v>CL00651</v>
      </c>
      <c r="B652" s="3" t="n">
        <f aca="false">Clean!B652</f>
        <v>40</v>
      </c>
      <c r="C652" s="3" t="n">
        <f aca="false">IF(B652="",Strategies!$B$5,B652)</f>
        <v>40</v>
      </c>
      <c r="D652" s="3" t="n">
        <f aca="false">IF(B652="",1,0)</f>
        <v>0</v>
      </c>
      <c r="E652" s="2" t="str">
        <f aca="false">Clean!E652</f>
        <v>Business owner</v>
      </c>
      <c r="F652" s="2" t="str">
        <f aca="false">IF(E652="","Unknown",E652)</f>
        <v>Business owner</v>
      </c>
      <c r="G652" s="4" t="n">
        <f aca="false">Clean!G652</f>
        <v>44600</v>
      </c>
      <c r="H652" s="4" t="n">
        <f aca="false">IF(G652="",Strategies!$B$7,G652)</f>
        <v>44600</v>
      </c>
      <c r="I652" s="4" t="n">
        <f aca="false">IF(G652="",Strategies!$B$8,G652)</f>
        <v>44600</v>
      </c>
      <c r="J652" s="4" t="n">
        <f aca="false">IF(G652="",IFERROR(VLOOKUP(E652,Strategies!$A$26:$G$35,7,FALSE()),Strategies!$B$8),G652)</f>
        <v>44600</v>
      </c>
      <c r="K652" s="3" t="n">
        <f aca="false">IF(G652="",1,0)</f>
        <v>0</v>
      </c>
      <c r="L652" s="3" t="n">
        <f aca="false">Clean!H652</f>
        <v>8</v>
      </c>
      <c r="M652" s="5" t="n">
        <f aca="false">Clean!I652</f>
        <v>43165</v>
      </c>
      <c r="N652" s="3" t="n">
        <f aca="false">IF(L652="",IF(M652="",Strategies!$B$6,DATEDIF(M652,DATE(2026,9,13),"y")),L652)</f>
        <v>8</v>
      </c>
      <c r="O652" s="2" t="str">
        <f aca="false">IF(L652&lt;&gt;"","observed",IF(M652&lt;&gt;"","derived from date","median (fallback)"))</f>
        <v>observed</v>
      </c>
      <c r="P652" s="4" t="n">
        <f aca="false">Clean!M652</f>
        <v>35628.12</v>
      </c>
      <c r="Q652" s="4" t="n">
        <f aca="false">IF(P652="",Strategies!$B$9,P652)</f>
        <v>35628.12</v>
      </c>
      <c r="R652" s="3" t="n">
        <f aca="false">IF(P652="",1,0)</f>
        <v>0</v>
      </c>
      <c r="S652" s="3" t="n">
        <f aca="false">Clean!U652</f>
        <v>666</v>
      </c>
      <c r="T652" s="3" t="n">
        <f aca="false">IF(S652="",Strategies!$B$10,S652)</f>
        <v>666</v>
      </c>
      <c r="U652" s="2" t="str">
        <f aca="false">Clean!J652</f>
        <v>Online Banking</v>
      </c>
      <c r="V652" s="2" t="str">
        <f aca="false">IF(U652="",Strategies!$B$11,U652)</f>
        <v>Online Banking</v>
      </c>
      <c r="W652" s="2" t="str">
        <f aca="false">IF(U652="","Unknown",U652)</f>
        <v>Online Banking</v>
      </c>
      <c r="X652" s="4" t="n">
        <f aca="false">Clean!Q652</f>
        <v>6500</v>
      </c>
      <c r="Y652" s="4" t="n">
        <f aca="false">Clean!R652</f>
        <v>2588.91</v>
      </c>
      <c r="Z652" s="4" t="n">
        <f aca="false">IF(X652="",IF(Y652="",0,""),X652)</f>
        <v>6500</v>
      </c>
      <c r="AA652" s="4" t="n">
        <f aca="false">IF(Y652="",IF(X652="",0,IF(X652=0,0,ROUND(X652*Strategies!$B$12,2))),Y652)</f>
        <v>2588.91</v>
      </c>
      <c r="AB652" s="2" t="str">
        <f aca="false">IF(AND(X652="",Y652=""),"no card (structural)",IF(X652="","limit missing – verify",IF(Y652="","spend imputed by ratio","complete")))</f>
        <v>complete</v>
      </c>
      <c r="AC652" s="4" t="n">
        <f aca="false">Clean!S652</f>
        <v>0</v>
      </c>
      <c r="AD652" s="4" t="n">
        <f aca="false">Clean!T652</f>
        <v>0</v>
      </c>
      <c r="AE652" s="4" t="n">
        <f aca="false">IF(AC652="",IF(AD652="",0,""),AC652)</f>
        <v>0</v>
      </c>
      <c r="AF652" s="4" t="n">
        <f aca="false">IF(AD652="",IF(AC652="",0,IF(AC652=0,0,ROUND(AC652*Strategies!$B$13,0))),AD652)</f>
        <v>0</v>
      </c>
      <c r="AG652" s="3" t="n">
        <f aca="false">Clean!V652</f>
        <v>0</v>
      </c>
      <c r="AH652" s="3" t="n">
        <f aca="false">IF(AG652="",0,AG652)</f>
        <v>0</v>
      </c>
      <c r="AI652" s="3" t="n">
        <f aca="false">IF(AG652="",1,0)</f>
        <v>0</v>
      </c>
      <c r="AJ652" s="3" t="n">
        <f aca="false">Missing_Matrix!W652</f>
        <v>0</v>
      </c>
      <c r="AK652" s="2" t="str">
        <f aca="false">IF(AJ652=0,"keep","drop")</f>
        <v>keep</v>
      </c>
      <c r="AL652" s="2" t="str">
        <f aca="false">IF(Missing_Matrix!B652+Missing_Matrix!G652+Missing_Matrix!H652+Missing_Matrix!J652+Missing_Matrix!K652+Missing_Matrix!L652+Missing_Matrix!M652+Missing_Matrix!U652=0,"keep","drop")</f>
        <v>keep</v>
      </c>
    </row>
    <row r="653" customFormat="false" ht="15" hidden="false" customHeight="false" outlineLevel="0" collapsed="false">
      <c r="A653" s="2" t="str">
        <f aca="false">Clean!A653</f>
        <v>CL00652</v>
      </c>
      <c r="B653" s="3" t="n">
        <f aca="false">Clean!B653</f>
        <v>57</v>
      </c>
      <c r="C653" s="3" t="n">
        <f aca="false">IF(B653="",Strategies!$B$5,B653)</f>
        <v>57</v>
      </c>
      <c r="D653" s="3" t="n">
        <f aca="false">IF(B653="",1,0)</f>
        <v>0</v>
      </c>
      <c r="E653" s="2" t="str">
        <f aca="false">Clean!E653</f>
        <v>Employee</v>
      </c>
      <c r="F653" s="2" t="str">
        <f aca="false">IF(E653="","Unknown",E653)</f>
        <v>Employee</v>
      </c>
      <c r="G653" s="4" t="n">
        <f aca="false">Clean!G653</f>
        <v>33100</v>
      </c>
      <c r="H653" s="4" t="n">
        <f aca="false">IF(G653="",Strategies!$B$7,G653)</f>
        <v>33100</v>
      </c>
      <c r="I653" s="4" t="n">
        <f aca="false">IF(G653="",Strategies!$B$8,G653)</f>
        <v>33100</v>
      </c>
      <c r="J653" s="4" t="n">
        <f aca="false">IF(G653="",IFERROR(VLOOKUP(E653,Strategies!$A$26:$G$35,7,FALSE()),Strategies!$B$8),G653)</f>
        <v>33100</v>
      </c>
      <c r="K653" s="3" t="n">
        <f aca="false">IF(G653="",1,0)</f>
        <v>0</v>
      </c>
      <c r="L653" s="3" t="n">
        <f aca="false">Clean!H653</f>
        <v>21</v>
      </c>
      <c r="M653" s="5" t="n">
        <f aca="false">Clean!I653</f>
        <v>38496</v>
      </c>
      <c r="N653" s="3" t="n">
        <f aca="false">IF(L653="",IF(M653="",Strategies!$B$6,DATEDIF(M653,DATE(2026,9,13),"y")),L653)</f>
        <v>21</v>
      </c>
      <c r="O653" s="2" t="str">
        <f aca="false">IF(L653&lt;&gt;"","observed",IF(M653&lt;&gt;"","derived from date","median (fallback)"))</f>
        <v>observed</v>
      </c>
      <c r="P653" s="4" t="n">
        <f aca="false">Clean!M653</f>
        <v>33912.65</v>
      </c>
      <c r="Q653" s="4" t="n">
        <f aca="false">IF(P653="",Strategies!$B$9,P653)</f>
        <v>33912.65</v>
      </c>
      <c r="R653" s="3" t="n">
        <f aca="false">IF(P653="",1,0)</f>
        <v>0</v>
      </c>
      <c r="S653" s="3" t="n">
        <f aca="false">Clean!U653</f>
        <v>712</v>
      </c>
      <c r="T653" s="3" t="n">
        <f aca="false">IF(S653="",Strategies!$B$10,S653)</f>
        <v>712</v>
      </c>
      <c r="U653" s="2" t="str">
        <f aca="false">Clean!J653</f>
        <v>Online Banking</v>
      </c>
      <c r="V653" s="2" t="str">
        <f aca="false">IF(U653="",Strategies!$B$11,U653)</f>
        <v>Online Banking</v>
      </c>
      <c r="W653" s="2" t="str">
        <f aca="false">IF(U653="","Unknown",U653)</f>
        <v>Online Banking</v>
      </c>
      <c r="X653" s="4" t="str">
        <f aca="false">Clean!Q653</f>
        <v/>
      </c>
      <c r="Y653" s="4" t="str">
        <f aca="false">Clean!R653</f>
        <v/>
      </c>
      <c r="Z653" s="4" t="n">
        <f aca="false">IF(X653="",IF(Y653="",0,""),X653)</f>
        <v>0</v>
      </c>
      <c r="AA653" s="4" t="n">
        <f aca="false">IF(Y653="",IF(X653="",0,IF(X653=0,0,ROUND(X653*Strategies!$B$12,2))),Y653)</f>
        <v>0</v>
      </c>
      <c r="AB653" s="2" t="str">
        <f aca="false">IF(AND(X653="",Y653=""),"no card (structural)",IF(X653="","limit missing – verify",IF(Y653="","spend imputed by ratio","complete")))</f>
        <v>no card (structural)</v>
      </c>
      <c r="AC653" s="4" t="n">
        <f aca="false">Clean!S653</f>
        <v>0</v>
      </c>
      <c r="AD653" s="4" t="n">
        <f aca="false">Clean!T653</f>
        <v>0</v>
      </c>
      <c r="AE653" s="4" t="n">
        <f aca="false">IF(AC653="",IF(AD653="",0,""),AC653)</f>
        <v>0</v>
      </c>
      <c r="AF653" s="4" t="n">
        <f aca="false">IF(AD653="",IF(AC653="",0,IF(AC653=0,0,ROUND(AC653*Strategies!$B$13,0))),AD653)</f>
        <v>0</v>
      </c>
      <c r="AG653" s="3" t="n">
        <f aca="false">Clean!V653</f>
        <v>0</v>
      </c>
      <c r="AH653" s="3" t="n">
        <f aca="false">IF(AG653="",0,AG653)</f>
        <v>0</v>
      </c>
      <c r="AI653" s="3" t="n">
        <f aca="false">IF(AG653="",1,0)</f>
        <v>0</v>
      </c>
      <c r="AJ653" s="3" t="n">
        <f aca="false">Missing_Matrix!W653</f>
        <v>2</v>
      </c>
      <c r="AK653" s="2" t="str">
        <f aca="false">IF(AJ653=0,"keep","drop")</f>
        <v>drop</v>
      </c>
      <c r="AL653" s="2" t="str">
        <f aca="false">IF(Missing_Matrix!B653+Missing_Matrix!G653+Missing_Matrix!H653+Missing_Matrix!J653+Missing_Matrix!K653+Missing_Matrix!L653+Missing_Matrix!M653+Missing_Matrix!U653=0,"keep","drop")</f>
        <v>keep</v>
      </c>
    </row>
    <row r="654" customFormat="false" ht="15" hidden="false" customHeight="false" outlineLevel="0" collapsed="false">
      <c r="A654" s="2" t="str">
        <f aca="false">Clean!A654</f>
        <v>CL00653</v>
      </c>
      <c r="B654" s="3" t="n">
        <f aca="false">Clean!B654</f>
        <v>38</v>
      </c>
      <c r="C654" s="3" t="n">
        <f aca="false">IF(B654="",Strategies!$B$5,B654)</f>
        <v>38</v>
      </c>
      <c r="D654" s="3" t="n">
        <f aca="false">IF(B654="",1,0)</f>
        <v>0</v>
      </c>
      <c r="E654" s="2" t="str">
        <f aca="false">Clean!E654</f>
        <v>Unemployed</v>
      </c>
      <c r="F654" s="2" t="str">
        <f aca="false">IF(E654="","Unknown",E654)</f>
        <v>Unemployed</v>
      </c>
      <c r="G654" s="4" t="str">
        <f aca="false">Clean!G654</f>
        <v/>
      </c>
      <c r="H654" s="4" t="n">
        <f aca="false">IF(G654="",Strategies!$B$7,G654)</f>
        <v>34752</v>
      </c>
      <c r="I654" s="4" t="n">
        <f aca="false">IF(G654="",Strategies!$B$8,G654)</f>
        <v>29500</v>
      </c>
      <c r="J654" s="4" t="n">
        <f aca="false">IF(G654="",IFERROR(VLOOKUP(E654,Strategies!$A$26:$G$35,7,FALSE()),Strategies!$B$8),G654)</f>
        <v>4900</v>
      </c>
      <c r="K654" s="3" t="n">
        <f aca="false">IF(G654="",1,0)</f>
        <v>1</v>
      </c>
      <c r="L654" s="3" t="n">
        <f aca="false">Clean!H654</f>
        <v>14</v>
      </c>
      <c r="M654" s="5" t="n">
        <f aca="false">Clean!I654</f>
        <v>40812</v>
      </c>
      <c r="N654" s="3" t="n">
        <f aca="false">IF(L654="",IF(M654="",Strategies!$B$6,DATEDIF(M654,DATE(2026,9,13),"y")),L654)</f>
        <v>14</v>
      </c>
      <c r="O654" s="2" t="str">
        <f aca="false">IF(L654&lt;&gt;"","observed",IF(M654&lt;&gt;"","derived from date","median (fallback)"))</f>
        <v>observed</v>
      </c>
      <c r="P654" s="4" t="n">
        <f aca="false">Clean!M654</f>
        <v>4724.17</v>
      </c>
      <c r="Q654" s="4" t="n">
        <f aca="false">IF(P654="",Strategies!$B$9,P654)</f>
        <v>4724.17</v>
      </c>
      <c r="R654" s="3" t="n">
        <f aca="false">IF(P654="",1,0)</f>
        <v>0</v>
      </c>
      <c r="S654" s="3" t="n">
        <f aca="false">Clean!U654</f>
        <v>624</v>
      </c>
      <c r="T654" s="3" t="n">
        <f aca="false">IF(S654="",Strategies!$B$10,S654)</f>
        <v>624</v>
      </c>
      <c r="U654" s="2" t="str">
        <f aca="false">Clean!J654</f>
        <v>App</v>
      </c>
      <c r="V654" s="2" t="str">
        <f aca="false">IF(U654="",Strategies!$B$11,U654)</f>
        <v>App</v>
      </c>
      <c r="W654" s="2" t="str">
        <f aca="false">IF(U654="","Unknown",U654)</f>
        <v>App</v>
      </c>
      <c r="X654" s="4" t="n">
        <f aca="false">Clean!Q654</f>
        <v>500</v>
      </c>
      <c r="Y654" s="4" t="n">
        <f aca="false">Clean!R654</f>
        <v>74.18</v>
      </c>
      <c r="Z654" s="4" t="n">
        <f aca="false">IF(X654="",IF(Y654="",0,""),X654)</f>
        <v>500</v>
      </c>
      <c r="AA654" s="4" t="n">
        <f aca="false">IF(Y654="",IF(X654="",0,IF(X654=0,0,ROUND(X654*Strategies!$B$12,2))),Y654)</f>
        <v>74.18</v>
      </c>
      <c r="AB654" s="2" t="str">
        <f aca="false">IF(AND(X654="",Y654=""),"no card (structural)",IF(X654="","limit missing – verify",IF(Y654="","spend imputed by ratio","complete")))</f>
        <v>complete</v>
      </c>
      <c r="AC654" s="4" t="str">
        <f aca="false">Clean!S654</f>
        <v/>
      </c>
      <c r="AD654" s="4" t="str">
        <f aca="false">Clean!T654</f>
        <v/>
      </c>
      <c r="AE654" s="4" t="n">
        <f aca="false">IF(AC654="",IF(AD654="",0,""),AC654)</f>
        <v>0</v>
      </c>
      <c r="AF654" s="4" t="n">
        <f aca="false">IF(AD654="",IF(AC654="",0,IF(AC654=0,0,ROUND(AC654*Strategies!$B$13,0))),AD654)</f>
        <v>0</v>
      </c>
      <c r="AG654" s="3" t="n">
        <f aca="false">Clean!V654</f>
        <v>0</v>
      </c>
      <c r="AH654" s="3" t="n">
        <f aca="false">IF(AG654="",0,AG654)</f>
        <v>0</v>
      </c>
      <c r="AI654" s="3" t="n">
        <f aca="false">IF(AG654="",1,0)</f>
        <v>0</v>
      </c>
      <c r="AJ654" s="3" t="n">
        <f aca="false">Missing_Matrix!W654</f>
        <v>3</v>
      </c>
      <c r="AK654" s="2" t="str">
        <f aca="false">IF(AJ654=0,"keep","drop")</f>
        <v>drop</v>
      </c>
      <c r="AL654" s="2" t="str">
        <f aca="false">IF(Missing_Matrix!B654+Missing_Matrix!G654+Missing_Matrix!H654+Missing_Matrix!J654+Missing_Matrix!K654+Missing_Matrix!L654+Missing_Matrix!M654+Missing_Matrix!U654=0,"keep","drop")</f>
        <v>drop</v>
      </c>
    </row>
    <row r="655" customFormat="false" ht="15" hidden="false" customHeight="false" outlineLevel="0" collapsed="false">
      <c r="A655" s="2" t="str">
        <f aca="false">Clean!A655</f>
        <v>CL00654</v>
      </c>
      <c r="B655" s="3" t="n">
        <f aca="false">Clean!B655</f>
        <v>47</v>
      </c>
      <c r="C655" s="3" t="n">
        <f aca="false">IF(B655="",Strategies!$B$5,B655)</f>
        <v>47</v>
      </c>
      <c r="D655" s="3" t="n">
        <f aca="false">IF(B655="",1,0)</f>
        <v>0</v>
      </c>
      <c r="E655" s="2" t="str">
        <f aca="false">Clean!E655</f>
        <v>Employee</v>
      </c>
      <c r="F655" s="2" t="str">
        <f aca="false">IF(E655="","Unknown",E655)</f>
        <v>Employee</v>
      </c>
      <c r="G655" s="4" t="n">
        <f aca="false">Clean!G655</f>
        <v>42300</v>
      </c>
      <c r="H655" s="4" t="n">
        <f aca="false">IF(G655="",Strategies!$B$7,G655)</f>
        <v>42300</v>
      </c>
      <c r="I655" s="4" t="n">
        <f aca="false">IF(G655="",Strategies!$B$8,G655)</f>
        <v>42300</v>
      </c>
      <c r="J655" s="4" t="n">
        <f aca="false">IF(G655="",IFERROR(VLOOKUP(E655,Strategies!$A$26:$G$35,7,FALSE()),Strategies!$B$8),G655)</f>
        <v>42300</v>
      </c>
      <c r="K655" s="3" t="n">
        <f aca="false">IF(G655="",1,0)</f>
        <v>0</v>
      </c>
      <c r="L655" s="3" t="n">
        <f aca="false">Clean!H655</f>
        <v>15</v>
      </c>
      <c r="M655" s="5" t="n">
        <f aca="false">Clean!I655</f>
        <v>40454</v>
      </c>
      <c r="N655" s="3" t="n">
        <f aca="false">IF(L655="",IF(M655="",Strategies!$B$6,DATEDIF(M655,DATE(2026,9,13),"y")),L655)</f>
        <v>15</v>
      </c>
      <c r="O655" s="2" t="str">
        <f aca="false">IF(L655&lt;&gt;"","observed",IF(M655&lt;&gt;"","derived from date","median (fallback)"))</f>
        <v>observed</v>
      </c>
      <c r="P655" s="4" t="n">
        <f aca="false">Clean!M655</f>
        <v>0</v>
      </c>
      <c r="Q655" s="4" t="n">
        <f aca="false">IF(P655="",Strategies!$B$9,P655)</f>
        <v>0</v>
      </c>
      <c r="R655" s="3" t="n">
        <f aca="false">IF(P655="",1,0)</f>
        <v>0</v>
      </c>
      <c r="S655" s="3" t="str">
        <f aca="false">Clean!U655</f>
        <v/>
      </c>
      <c r="T655" s="3" t="n">
        <f aca="false">IF(S655="",Strategies!$B$10,S655)</f>
        <v>630</v>
      </c>
      <c r="U655" s="2" t="str">
        <f aca="false">Clean!J655</f>
        <v>Branch</v>
      </c>
      <c r="V655" s="2" t="str">
        <f aca="false">IF(U655="",Strategies!$B$11,U655)</f>
        <v>Branch</v>
      </c>
      <c r="W655" s="2" t="str">
        <f aca="false">IF(U655="","Unknown",U655)</f>
        <v>Branch</v>
      </c>
      <c r="X655" s="4" t="n">
        <f aca="false">Clean!Q655</f>
        <v>5500</v>
      </c>
      <c r="Y655" s="4" t="n">
        <f aca="false">Clean!R655</f>
        <v>2315.61</v>
      </c>
      <c r="Z655" s="4" t="n">
        <f aca="false">IF(X655="",IF(Y655="",0,""),X655)</f>
        <v>5500</v>
      </c>
      <c r="AA655" s="4" t="n">
        <f aca="false">IF(Y655="",IF(X655="",0,IF(X655=0,0,ROUND(X655*Strategies!$B$12,2))),Y655)</f>
        <v>2315.61</v>
      </c>
      <c r="AB655" s="2" t="str">
        <f aca="false">IF(AND(X655="",Y655=""),"no card (structural)",IF(X655="","limit missing – verify",IF(Y655="","spend imputed by ratio","complete")))</f>
        <v>complete</v>
      </c>
      <c r="AC655" s="4" t="str">
        <f aca="false">Clean!S655</f>
        <v/>
      </c>
      <c r="AD655" s="4" t="str">
        <f aca="false">Clean!T655</f>
        <v/>
      </c>
      <c r="AE655" s="4" t="n">
        <f aca="false">IF(AC655="",IF(AD655="",0,""),AC655)</f>
        <v>0</v>
      </c>
      <c r="AF655" s="4" t="n">
        <f aca="false">IF(AD655="",IF(AC655="",0,IF(AC655=0,0,ROUND(AC655*Strategies!$B$13,0))),AD655)</f>
        <v>0</v>
      </c>
      <c r="AG655" s="3" t="n">
        <f aca="false">Clean!V655</f>
        <v>1</v>
      </c>
      <c r="AH655" s="3" t="n">
        <f aca="false">IF(AG655="",0,AG655)</f>
        <v>1</v>
      </c>
      <c r="AI655" s="3" t="n">
        <f aca="false">IF(AG655="",1,0)</f>
        <v>0</v>
      </c>
      <c r="AJ655" s="3" t="n">
        <f aca="false">Missing_Matrix!W655</f>
        <v>4</v>
      </c>
      <c r="AK655" s="2" t="str">
        <f aca="false">IF(AJ655=0,"keep","drop")</f>
        <v>drop</v>
      </c>
      <c r="AL655" s="2" t="str">
        <f aca="false">IF(Missing_Matrix!B655+Missing_Matrix!G655+Missing_Matrix!H655+Missing_Matrix!J655+Missing_Matrix!K655+Missing_Matrix!L655+Missing_Matrix!M655+Missing_Matrix!U655=0,"keep","drop")</f>
        <v>drop</v>
      </c>
    </row>
    <row r="656" customFormat="false" ht="15" hidden="false" customHeight="false" outlineLevel="0" collapsed="false">
      <c r="A656" s="2" t="str">
        <f aca="false">Clean!A656</f>
        <v>CL00655</v>
      </c>
      <c r="B656" s="3" t="n">
        <f aca="false">Clean!B656</f>
        <v>31</v>
      </c>
      <c r="C656" s="3" t="n">
        <f aca="false">IF(B656="",Strategies!$B$5,B656)</f>
        <v>31</v>
      </c>
      <c r="D656" s="3" t="n">
        <f aca="false">IF(B656="",1,0)</f>
        <v>0</v>
      </c>
      <c r="E656" s="2" t="str">
        <f aca="false">Clean!E656</f>
        <v>Employee</v>
      </c>
      <c r="F656" s="2" t="str">
        <f aca="false">IF(E656="","Unknown",E656)</f>
        <v>Employee</v>
      </c>
      <c r="G656" s="4" t="n">
        <f aca="false">Clean!G656</f>
        <v>42500</v>
      </c>
      <c r="H656" s="4" t="n">
        <f aca="false">IF(G656="",Strategies!$B$7,G656)</f>
        <v>42500</v>
      </c>
      <c r="I656" s="4" t="n">
        <f aca="false">IF(G656="",Strategies!$B$8,G656)</f>
        <v>42500</v>
      </c>
      <c r="J656" s="4" t="n">
        <f aca="false">IF(G656="",IFERROR(VLOOKUP(E656,Strategies!$A$26:$G$35,7,FALSE()),Strategies!$B$8),G656)</f>
        <v>42500</v>
      </c>
      <c r="K656" s="3" t="n">
        <f aca="false">IF(G656="",1,0)</f>
        <v>0</v>
      </c>
      <c r="L656" s="3" t="n">
        <f aca="false">Clean!H656</f>
        <v>9</v>
      </c>
      <c r="M656" s="5" t="n">
        <f aca="false">Clean!I656</f>
        <v>42903</v>
      </c>
      <c r="N656" s="3" t="n">
        <f aca="false">IF(L656="",IF(M656="",Strategies!$B$6,DATEDIF(M656,DATE(2026,9,13),"y")),L656)</f>
        <v>9</v>
      </c>
      <c r="O656" s="2" t="str">
        <f aca="false">IF(L656&lt;&gt;"","observed",IF(M656&lt;&gt;"","derived from date","median (fallback)"))</f>
        <v>observed</v>
      </c>
      <c r="P656" s="4" t="n">
        <f aca="false">Clean!M656</f>
        <v>19544.3</v>
      </c>
      <c r="Q656" s="4" t="n">
        <f aca="false">IF(P656="",Strategies!$B$9,P656)</f>
        <v>19544.3</v>
      </c>
      <c r="R656" s="3" t="n">
        <f aca="false">IF(P656="",1,0)</f>
        <v>0</v>
      </c>
      <c r="S656" s="3" t="n">
        <f aca="false">Clean!U656</f>
        <v>673</v>
      </c>
      <c r="T656" s="3" t="n">
        <f aca="false">IF(S656="",Strategies!$B$10,S656)</f>
        <v>673</v>
      </c>
      <c r="U656" s="2" t="str">
        <f aca="false">Clean!J656</f>
        <v>App</v>
      </c>
      <c r="V656" s="2" t="str">
        <f aca="false">IF(U656="",Strategies!$B$11,U656)</f>
        <v>App</v>
      </c>
      <c r="W656" s="2" t="str">
        <f aca="false">IF(U656="","Unknown",U656)</f>
        <v>App</v>
      </c>
      <c r="X656" s="4" t="str">
        <f aca="false">Clean!Q656</f>
        <v/>
      </c>
      <c r="Y656" s="4" t="str">
        <f aca="false">Clean!R656</f>
        <v/>
      </c>
      <c r="Z656" s="4" t="n">
        <f aca="false">IF(X656="",IF(Y656="",0,""),X656)</f>
        <v>0</v>
      </c>
      <c r="AA656" s="4" t="n">
        <f aca="false">IF(Y656="",IF(X656="",0,IF(X656=0,0,ROUND(X656*Strategies!$B$12,2))),Y656)</f>
        <v>0</v>
      </c>
      <c r="AB656" s="2" t="str">
        <f aca="false">IF(AND(X656="",Y656=""),"no card (structural)",IF(X656="","limit missing – verify",IF(Y656="","spend imputed by ratio","complete")))</f>
        <v>no card (structural)</v>
      </c>
      <c r="AC656" s="4" t="n">
        <f aca="false">Clean!S656</f>
        <v>185000</v>
      </c>
      <c r="AD656" s="4" t="n">
        <f aca="false">Clean!T656</f>
        <v>938</v>
      </c>
      <c r="AE656" s="4" t="n">
        <f aca="false">IF(AC656="",IF(AD656="",0,""),AC656)</f>
        <v>185000</v>
      </c>
      <c r="AF656" s="4" t="n">
        <f aca="false">IF(AD656="",IF(AC656="",0,IF(AC656=0,0,ROUND(AC656*Strategies!$B$13,0))),AD656)</f>
        <v>938</v>
      </c>
      <c r="AG656" s="3" t="n">
        <f aca="false">Clean!V656</f>
        <v>0</v>
      </c>
      <c r="AH656" s="3" t="n">
        <f aca="false">IF(AG656="",0,AG656)</f>
        <v>0</v>
      </c>
      <c r="AI656" s="3" t="n">
        <f aca="false">IF(AG656="",1,0)</f>
        <v>0</v>
      </c>
      <c r="AJ656" s="3" t="n">
        <f aca="false">Missing_Matrix!W656</f>
        <v>2</v>
      </c>
      <c r="AK656" s="2" t="str">
        <f aca="false">IF(AJ656=0,"keep","drop")</f>
        <v>drop</v>
      </c>
      <c r="AL656" s="2" t="str">
        <f aca="false">IF(Missing_Matrix!B656+Missing_Matrix!G656+Missing_Matrix!H656+Missing_Matrix!J656+Missing_Matrix!K656+Missing_Matrix!L656+Missing_Matrix!M656+Missing_Matrix!U656=0,"keep","drop")</f>
        <v>keep</v>
      </c>
    </row>
    <row r="657" customFormat="false" ht="15" hidden="false" customHeight="false" outlineLevel="0" collapsed="false">
      <c r="A657" s="2" t="str">
        <f aca="false">Clean!A657</f>
        <v>CL00656</v>
      </c>
      <c r="B657" s="3" t="n">
        <f aca="false">Clean!B657</f>
        <v>62</v>
      </c>
      <c r="C657" s="3" t="n">
        <f aca="false">IF(B657="",Strategies!$B$5,B657)</f>
        <v>62</v>
      </c>
      <c r="D657" s="3" t="n">
        <f aca="false">IF(B657="",1,0)</f>
        <v>0</v>
      </c>
      <c r="E657" s="2" t="str">
        <f aca="false">Clean!E657</f>
        <v>Employee</v>
      </c>
      <c r="F657" s="2" t="str">
        <f aca="false">IF(E657="","Unknown",E657)</f>
        <v>Employee</v>
      </c>
      <c r="G657" s="4" t="n">
        <f aca="false">Clean!G657</f>
        <v>32000</v>
      </c>
      <c r="H657" s="4" t="n">
        <f aca="false">IF(G657="",Strategies!$B$7,G657)</f>
        <v>32000</v>
      </c>
      <c r="I657" s="4" t="n">
        <f aca="false">IF(G657="",Strategies!$B$8,G657)</f>
        <v>32000</v>
      </c>
      <c r="J657" s="4" t="n">
        <f aca="false">IF(G657="",IFERROR(VLOOKUP(E657,Strategies!$A$26:$G$35,7,FALSE()),Strategies!$B$8),G657)</f>
        <v>32000</v>
      </c>
      <c r="K657" s="3" t="n">
        <f aca="false">IF(G657="",1,0)</f>
        <v>0</v>
      </c>
      <c r="L657" s="3" t="n">
        <f aca="false">Clean!H657</f>
        <v>23</v>
      </c>
      <c r="M657" s="5" t="n">
        <f aca="false">Clean!I657</f>
        <v>37613</v>
      </c>
      <c r="N657" s="3" t="n">
        <f aca="false">IF(L657="",IF(M657="",Strategies!$B$6,DATEDIF(M657,DATE(2026,9,13),"y")),L657)</f>
        <v>23</v>
      </c>
      <c r="O657" s="2" t="str">
        <f aca="false">IF(L657&lt;&gt;"","observed",IF(M657&lt;&gt;"","derived from date","median (fallback)"))</f>
        <v>observed</v>
      </c>
      <c r="P657" s="4" t="n">
        <f aca="false">Clean!M657</f>
        <v>58630.77</v>
      </c>
      <c r="Q657" s="4" t="n">
        <f aca="false">IF(P657="",Strategies!$B$9,P657)</f>
        <v>58630.77</v>
      </c>
      <c r="R657" s="3" t="n">
        <f aca="false">IF(P657="",1,0)</f>
        <v>0</v>
      </c>
      <c r="S657" s="3" t="n">
        <f aca="false">Clean!U657</f>
        <v>723</v>
      </c>
      <c r="T657" s="3" t="n">
        <f aca="false">IF(S657="",Strategies!$B$10,S657)</f>
        <v>723</v>
      </c>
      <c r="U657" s="2" t="str">
        <f aca="false">Clean!J657</f>
        <v>Online Banking</v>
      </c>
      <c r="V657" s="2" t="str">
        <f aca="false">IF(U657="",Strategies!$B$11,U657)</f>
        <v>Online Banking</v>
      </c>
      <c r="W657" s="2" t="str">
        <f aca="false">IF(U657="","Unknown",U657)</f>
        <v>Online Banking</v>
      </c>
      <c r="X657" s="4" t="str">
        <f aca="false">Clean!Q657</f>
        <v/>
      </c>
      <c r="Y657" s="4" t="str">
        <f aca="false">Clean!R657</f>
        <v/>
      </c>
      <c r="Z657" s="4" t="n">
        <f aca="false">IF(X657="",IF(Y657="",0,""),X657)</f>
        <v>0</v>
      </c>
      <c r="AA657" s="4" t="n">
        <f aca="false">IF(Y657="",IF(X657="",0,IF(X657=0,0,ROUND(X657*Strategies!$B$12,2))),Y657)</f>
        <v>0</v>
      </c>
      <c r="AB657" s="2" t="str">
        <f aca="false">IF(AND(X657="",Y657=""),"no card (structural)",IF(X657="","limit missing – verify",IF(Y657="","spend imputed by ratio","complete")))</f>
        <v>no card (structural)</v>
      </c>
      <c r="AC657" s="4" t="n">
        <f aca="false">Clean!S657</f>
        <v>0</v>
      </c>
      <c r="AD657" s="4" t="n">
        <f aca="false">Clean!T657</f>
        <v>0</v>
      </c>
      <c r="AE657" s="4" t="n">
        <f aca="false">IF(AC657="",IF(AD657="",0,""),AC657)</f>
        <v>0</v>
      </c>
      <c r="AF657" s="4" t="n">
        <f aca="false">IF(AD657="",IF(AC657="",0,IF(AC657=0,0,ROUND(AC657*Strategies!$B$13,0))),AD657)</f>
        <v>0</v>
      </c>
      <c r="AG657" s="3" t="n">
        <f aca="false">Clean!V657</f>
        <v>0</v>
      </c>
      <c r="AH657" s="3" t="n">
        <f aca="false">IF(AG657="",0,AG657)</f>
        <v>0</v>
      </c>
      <c r="AI657" s="3" t="n">
        <f aca="false">IF(AG657="",1,0)</f>
        <v>0</v>
      </c>
      <c r="AJ657" s="3" t="n">
        <f aca="false">Missing_Matrix!W657</f>
        <v>2</v>
      </c>
      <c r="AK657" s="2" t="str">
        <f aca="false">IF(AJ657=0,"keep","drop")</f>
        <v>drop</v>
      </c>
      <c r="AL657" s="2" t="str">
        <f aca="false">IF(Missing_Matrix!B657+Missing_Matrix!G657+Missing_Matrix!H657+Missing_Matrix!J657+Missing_Matrix!K657+Missing_Matrix!L657+Missing_Matrix!M657+Missing_Matrix!U657=0,"keep","drop")</f>
        <v>keep</v>
      </c>
    </row>
    <row r="658" customFormat="false" ht="15" hidden="false" customHeight="false" outlineLevel="0" collapsed="false">
      <c r="A658" s="2" t="str">
        <f aca="false">Clean!A658</f>
        <v>CL00657</v>
      </c>
      <c r="B658" s="3" t="n">
        <f aca="false">Clean!B658</f>
        <v>41</v>
      </c>
      <c r="C658" s="3" t="n">
        <f aca="false">IF(B658="",Strategies!$B$5,B658)</f>
        <v>41</v>
      </c>
      <c r="D658" s="3" t="n">
        <f aca="false">IF(B658="",1,0)</f>
        <v>0</v>
      </c>
      <c r="E658" s="2" t="str">
        <f aca="false">Clean!E658</f>
        <v>Self-employed</v>
      </c>
      <c r="F658" s="2" t="str">
        <f aca="false">IF(E658="","Unknown",E658)</f>
        <v>Self-employed</v>
      </c>
      <c r="G658" s="4" t="n">
        <f aca="false">Clean!G658</f>
        <v>53400</v>
      </c>
      <c r="H658" s="4" t="n">
        <f aca="false">IF(G658="",Strategies!$B$7,G658)</f>
        <v>53400</v>
      </c>
      <c r="I658" s="4" t="n">
        <f aca="false">IF(G658="",Strategies!$B$8,G658)</f>
        <v>53400</v>
      </c>
      <c r="J658" s="4" t="n">
        <f aca="false">IF(G658="",IFERROR(VLOOKUP(E658,Strategies!$A$26:$G$35,7,FALSE()),Strategies!$B$8),G658)</f>
        <v>53400</v>
      </c>
      <c r="K658" s="3" t="n">
        <f aca="false">IF(G658="",1,0)</f>
        <v>0</v>
      </c>
      <c r="L658" s="3" t="n">
        <f aca="false">Clean!H658</f>
        <v>20</v>
      </c>
      <c r="M658" s="5" t="n">
        <f aca="false">Clean!I658</f>
        <v>38776</v>
      </c>
      <c r="N658" s="3" t="n">
        <f aca="false">IF(L658="",IF(M658="",Strategies!$B$6,DATEDIF(M658,DATE(2026,9,13),"y")),L658)</f>
        <v>20</v>
      </c>
      <c r="O658" s="2" t="str">
        <f aca="false">IF(L658&lt;&gt;"","observed",IF(M658&lt;&gt;"","derived from date","median (fallback)"))</f>
        <v>observed</v>
      </c>
      <c r="P658" s="4" t="n">
        <f aca="false">Clean!M658</f>
        <v>63834</v>
      </c>
      <c r="Q658" s="4" t="n">
        <f aca="false">IF(P658="",Strategies!$B$9,P658)</f>
        <v>63834</v>
      </c>
      <c r="R658" s="3" t="n">
        <f aca="false">IF(P658="",1,0)</f>
        <v>0</v>
      </c>
      <c r="S658" s="3" t="n">
        <f aca="false">Clean!U658</f>
        <v>679</v>
      </c>
      <c r="T658" s="3" t="n">
        <f aca="false">IF(S658="",Strategies!$B$10,S658)</f>
        <v>679</v>
      </c>
      <c r="U658" s="2" t="str">
        <f aca="false">Clean!J658</f>
        <v>App</v>
      </c>
      <c r="V658" s="2" t="str">
        <f aca="false">IF(U658="",Strategies!$B$11,U658)</f>
        <v>App</v>
      </c>
      <c r="W658" s="2" t="str">
        <f aca="false">IF(U658="","Unknown",U658)</f>
        <v>App</v>
      </c>
      <c r="X658" s="4" t="str">
        <f aca="false">Clean!Q658</f>
        <v/>
      </c>
      <c r="Y658" s="4" t="str">
        <f aca="false">Clean!R658</f>
        <v/>
      </c>
      <c r="Z658" s="4" t="n">
        <f aca="false">IF(X658="",IF(Y658="",0,""),X658)</f>
        <v>0</v>
      </c>
      <c r="AA658" s="4" t="n">
        <f aca="false">IF(Y658="",IF(X658="",0,IF(X658=0,0,ROUND(X658*Strategies!$B$12,2))),Y658)</f>
        <v>0</v>
      </c>
      <c r="AB658" s="2" t="str">
        <f aca="false">IF(AND(X658="",Y658=""),"no card (structural)",IF(X658="","limit missing – verify",IF(Y658="","spend imputed by ratio","complete")))</f>
        <v>no card (structural)</v>
      </c>
      <c r="AC658" s="4" t="n">
        <f aca="false">Clean!S658</f>
        <v>0</v>
      </c>
      <c r="AD658" s="4" t="n">
        <f aca="false">Clean!T658</f>
        <v>0</v>
      </c>
      <c r="AE658" s="4" t="n">
        <f aca="false">IF(AC658="",IF(AD658="",0,""),AC658)</f>
        <v>0</v>
      </c>
      <c r="AF658" s="4" t="n">
        <f aca="false">IF(AD658="",IF(AC658="",0,IF(AC658=0,0,ROUND(AC658*Strategies!$B$13,0))),AD658)</f>
        <v>0</v>
      </c>
      <c r="AG658" s="3" t="str">
        <f aca="false">Clean!V658</f>
        <v/>
      </c>
      <c r="AH658" s="3" t="n">
        <f aca="false">IF(AG658="",0,AG658)</f>
        <v>0</v>
      </c>
      <c r="AI658" s="3" t="n">
        <f aca="false">IF(AG658="",1,0)</f>
        <v>1</v>
      </c>
      <c r="AJ658" s="3" t="n">
        <f aca="false">Missing_Matrix!W658</f>
        <v>3</v>
      </c>
      <c r="AK658" s="2" t="str">
        <f aca="false">IF(AJ658=0,"keep","drop")</f>
        <v>drop</v>
      </c>
      <c r="AL658" s="2" t="str">
        <f aca="false">IF(Missing_Matrix!B658+Missing_Matrix!G658+Missing_Matrix!H658+Missing_Matrix!J658+Missing_Matrix!K658+Missing_Matrix!L658+Missing_Matrix!M658+Missing_Matrix!U658=0,"keep","drop")</f>
        <v>keep</v>
      </c>
    </row>
    <row r="659" customFormat="false" ht="15" hidden="false" customHeight="false" outlineLevel="0" collapsed="false">
      <c r="A659" s="2" t="str">
        <f aca="false">Clean!A659</f>
        <v>CL00658</v>
      </c>
      <c r="B659" s="3" t="n">
        <f aca="false">Clean!B659</f>
        <v>30</v>
      </c>
      <c r="C659" s="3" t="n">
        <f aca="false">IF(B659="",Strategies!$B$5,B659)</f>
        <v>30</v>
      </c>
      <c r="D659" s="3" t="n">
        <f aca="false">IF(B659="",1,0)</f>
        <v>0</v>
      </c>
      <c r="E659" s="2" t="str">
        <f aca="false">Clean!E659</f>
        <v>Manual worker</v>
      </c>
      <c r="F659" s="2" t="str">
        <f aca="false">IF(E659="","Unknown",E659)</f>
        <v>Manual worker</v>
      </c>
      <c r="G659" s="4" t="n">
        <f aca="false">Clean!G659</f>
        <v>15200</v>
      </c>
      <c r="H659" s="4" t="n">
        <f aca="false">IF(G659="",Strategies!$B$7,G659)</f>
        <v>15200</v>
      </c>
      <c r="I659" s="4" t="n">
        <f aca="false">IF(G659="",Strategies!$B$8,G659)</f>
        <v>15200</v>
      </c>
      <c r="J659" s="4" t="n">
        <f aca="false">IF(G659="",IFERROR(VLOOKUP(E659,Strategies!$A$26:$G$35,7,FALSE()),Strategies!$B$8),G659)</f>
        <v>15200</v>
      </c>
      <c r="K659" s="3" t="n">
        <f aca="false">IF(G659="",1,0)</f>
        <v>0</v>
      </c>
      <c r="L659" s="3" t="n">
        <f aca="false">Clean!H659</f>
        <v>3</v>
      </c>
      <c r="M659" s="5" t="n">
        <f aca="false">Clean!I659</f>
        <v>44905</v>
      </c>
      <c r="N659" s="3" t="n">
        <f aca="false">IF(L659="",IF(M659="",Strategies!$B$6,DATEDIF(M659,DATE(2026,9,13),"y")),L659)</f>
        <v>3</v>
      </c>
      <c r="O659" s="2" t="str">
        <f aca="false">IF(L659&lt;&gt;"","observed",IF(M659&lt;&gt;"","derived from date","median (fallback)"))</f>
        <v>observed</v>
      </c>
      <c r="P659" s="4" t="n">
        <f aca="false">Clean!M659</f>
        <v>6390.93</v>
      </c>
      <c r="Q659" s="4" t="n">
        <f aca="false">IF(P659="",Strategies!$B$9,P659)</f>
        <v>6390.93</v>
      </c>
      <c r="R659" s="3" t="n">
        <f aca="false">IF(P659="",1,0)</f>
        <v>0</v>
      </c>
      <c r="S659" s="3" t="n">
        <f aca="false">Clean!U659</f>
        <v>588</v>
      </c>
      <c r="T659" s="3" t="n">
        <f aca="false">IF(S659="",Strategies!$B$10,S659)</f>
        <v>588</v>
      </c>
      <c r="U659" s="2" t="str">
        <f aca="false">Clean!J659</f>
        <v>App</v>
      </c>
      <c r="V659" s="2" t="str">
        <f aca="false">IF(U659="",Strategies!$B$11,U659)</f>
        <v>App</v>
      </c>
      <c r="W659" s="2" t="str">
        <f aca="false">IF(U659="","Unknown",U659)</f>
        <v>App</v>
      </c>
      <c r="X659" s="4" t="n">
        <f aca="false">Clean!Q659</f>
        <v>3000</v>
      </c>
      <c r="Y659" s="4" t="n">
        <f aca="false">Clean!R659</f>
        <v>365.2</v>
      </c>
      <c r="Z659" s="4" t="n">
        <f aca="false">IF(X659="",IF(Y659="",0,""),X659)</f>
        <v>3000</v>
      </c>
      <c r="AA659" s="4" t="n">
        <f aca="false">IF(Y659="",IF(X659="",0,IF(X659=0,0,ROUND(X659*Strategies!$B$12,2))),Y659)</f>
        <v>365.2</v>
      </c>
      <c r="AB659" s="2" t="str">
        <f aca="false">IF(AND(X659="",Y659=""),"no card (structural)",IF(X659="","limit missing – verify",IF(Y659="","spend imputed by ratio","complete")))</f>
        <v>complete</v>
      </c>
      <c r="AC659" s="4" t="str">
        <f aca="false">Clean!S659</f>
        <v/>
      </c>
      <c r="AD659" s="4" t="str">
        <f aca="false">Clean!T659</f>
        <v/>
      </c>
      <c r="AE659" s="4" t="n">
        <f aca="false">IF(AC659="",IF(AD659="",0,""),AC659)</f>
        <v>0</v>
      </c>
      <c r="AF659" s="4" t="n">
        <f aca="false">IF(AD659="",IF(AC659="",0,IF(AC659=0,0,ROUND(AC659*Strategies!$B$13,0))),AD659)</f>
        <v>0</v>
      </c>
      <c r="AG659" s="3" t="n">
        <f aca="false">Clean!V659</f>
        <v>0</v>
      </c>
      <c r="AH659" s="3" t="n">
        <f aca="false">IF(AG659="",0,AG659)</f>
        <v>0</v>
      </c>
      <c r="AI659" s="3" t="n">
        <f aca="false">IF(AG659="",1,0)</f>
        <v>0</v>
      </c>
      <c r="AJ659" s="3" t="n">
        <f aca="false">Missing_Matrix!W659</f>
        <v>2</v>
      </c>
      <c r="AK659" s="2" t="str">
        <f aca="false">IF(AJ659=0,"keep","drop")</f>
        <v>drop</v>
      </c>
      <c r="AL659" s="2" t="str">
        <f aca="false">IF(Missing_Matrix!B659+Missing_Matrix!G659+Missing_Matrix!H659+Missing_Matrix!J659+Missing_Matrix!K659+Missing_Matrix!L659+Missing_Matrix!M659+Missing_Matrix!U659=0,"keep","drop")</f>
        <v>keep</v>
      </c>
    </row>
    <row r="660" customFormat="false" ht="15" hidden="false" customHeight="false" outlineLevel="0" collapsed="false">
      <c r="A660" s="2" t="str">
        <f aca="false">Clean!A660</f>
        <v>CL00659</v>
      </c>
      <c r="B660" s="3" t="n">
        <f aca="false">Clean!B660</f>
        <v>34</v>
      </c>
      <c r="C660" s="3" t="n">
        <f aca="false">IF(B660="",Strategies!$B$5,B660)</f>
        <v>34</v>
      </c>
      <c r="D660" s="3" t="n">
        <f aca="false">IF(B660="",1,0)</f>
        <v>0</v>
      </c>
      <c r="E660" s="2" t="str">
        <f aca="false">Clean!E660</f>
        <v>Shopkeeper</v>
      </c>
      <c r="F660" s="2" t="str">
        <f aca="false">IF(E660="","Unknown",E660)</f>
        <v>Shopkeeper</v>
      </c>
      <c r="G660" s="4" t="n">
        <f aca="false">Clean!G660</f>
        <v>24700</v>
      </c>
      <c r="H660" s="4" t="n">
        <f aca="false">IF(G660="",Strategies!$B$7,G660)</f>
        <v>24700</v>
      </c>
      <c r="I660" s="4" t="n">
        <f aca="false">IF(G660="",Strategies!$B$8,G660)</f>
        <v>24700</v>
      </c>
      <c r="J660" s="4" t="n">
        <f aca="false">IF(G660="",IFERROR(VLOOKUP(E660,Strategies!$A$26:$G$35,7,FALSE()),Strategies!$B$8),G660)</f>
        <v>24700</v>
      </c>
      <c r="K660" s="3" t="n">
        <f aca="false">IF(G660="",1,0)</f>
        <v>0</v>
      </c>
      <c r="L660" s="3" t="n">
        <f aca="false">Clean!H660</f>
        <v>8</v>
      </c>
      <c r="M660" s="5" t="n">
        <f aca="false">Clean!I660</f>
        <v>43326</v>
      </c>
      <c r="N660" s="3" t="n">
        <f aca="false">IF(L660="",IF(M660="",Strategies!$B$6,DATEDIF(M660,DATE(2026,9,13),"y")),L660)</f>
        <v>8</v>
      </c>
      <c r="O660" s="2" t="str">
        <f aca="false">IF(L660&lt;&gt;"","observed",IF(M660&lt;&gt;"","derived from date","median (fallback)"))</f>
        <v>observed</v>
      </c>
      <c r="P660" s="4" t="n">
        <f aca="false">Clean!M660</f>
        <v>0</v>
      </c>
      <c r="Q660" s="4" t="n">
        <f aca="false">IF(P660="",Strategies!$B$9,P660)</f>
        <v>0</v>
      </c>
      <c r="R660" s="3" t="n">
        <f aca="false">IF(P660="",1,0)</f>
        <v>0</v>
      </c>
      <c r="S660" s="3" t="n">
        <f aca="false">Clean!U660</f>
        <v>626</v>
      </c>
      <c r="T660" s="3" t="n">
        <f aca="false">IF(S660="",Strategies!$B$10,S660)</f>
        <v>626</v>
      </c>
      <c r="U660" s="2" t="str">
        <f aca="false">Clean!J660</f>
        <v>App</v>
      </c>
      <c r="V660" s="2" t="str">
        <f aca="false">IF(U660="",Strategies!$B$11,U660)</f>
        <v>App</v>
      </c>
      <c r="W660" s="2" t="str">
        <f aca="false">IF(U660="","Unknown",U660)</f>
        <v>App</v>
      </c>
      <c r="X660" s="4" t="n">
        <f aca="false">Clean!Q660</f>
        <v>4000</v>
      </c>
      <c r="Y660" s="4" t="n">
        <f aca="false">Clean!R660</f>
        <v>1066.87</v>
      </c>
      <c r="Z660" s="4" t="n">
        <f aca="false">IF(X660="",IF(Y660="",0,""),X660)</f>
        <v>4000</v>
      </c>
      <c r="AA660" s="4" t="n">
        <f aca="false">IF(Y660="",IF(X660="",0,IF(X660=0,0,ROUND(X660*Strategies!$B$12,2))),Y660)</f>
        <v>1066.87</v>
      </c>
      <c r="AB660" s="2" t="str">
        <f aca="false">IF(AND(X660="",Y660=""),"no card (structural)",IF(X660="","limit missing – verify",IF(Y660="","spend imputed by ratio","complete")))</f>
        <v>complete</v>
      </c>
      <c r="AC660" s="4" t="str">
        <f aca="false">Clean!S660</f>
        <v/>
      </c>
      <c r="AD660" s="4" t="str">
        <f aca="false">Clean!T660</f>
        <v/>
      </c>
      <c r="AE660" s="4" t="n">
        <f aca="false">IF(AC660="",IF(AD660="",0,""),AC660)</f>
        <v>0</v>
      </c>
      <c r="AF660" s="4" t="n">
        <f aca="false">IF(AD660="",IF(AC660="",0,IF(AC660=0,0,ROUND(AC660*Strategies!$B$13,0))),AD660)</f>
        <v>0</v>
      </c>
      <c r="AG660" s="3" t="n">
        <f aca="false">Clean!V660</f>
        <v>1</v>
      </c>
      <c r="AH660" s="3" t="n">
        <f aca="false">IF(AG660="",0,AG660)</f>
        <v>1</v>
      </c>
      <c r="AI660" s="3" t="n">
        <f aca="false">IF(AG660="",1,0)</f>
        <v>0</v>
      </c>
      <c r="AJ660" s="3" t="n">
        <f aca="false">Missing_Matrix!W660</f>
        <v>2</v>
      </c>
      <c r="AK660" s="2" t="str">
        <f aca="false">IF(AJ660=0,"keep","drop")</f>
        <v>drop</v>
      </c>
      <c r="AL660" s="2" t="str">
        <f aca="false">IF(Missing_Matrix!B660+Missing_Matrix!G660+Missing_Matrix!H660+Missing_Matrix!J660+Missing_Matrix!K660+Missing_Matrix!L660+Missing_Matrix!M660+Missing_Matrix!U660=0,"keep","drop")</f>
        <v>keep</v>
      </c>
    </row>
    <row r="661" customFormat="false" ht="15" hidden="false" customHeight="false" outlineLevel="0" collapsed="false">
      <c r="A661" s="2" t="str">
        <f aca="false">Clean!A661</f>
        <v>CL00660</v>
      </c>
      <c r="B661" s="3" t="n">
        <f aca="false">Clean!B661</f>
        <v>42</v>
      </c>
      <c r="C661" s="3" t="n">
        <f aca="false">IF(B661="",Strategies!$B$5,B661)</f>
        <v>42</v>
      </c>
      <c r="D661" s="3" t="n">
        <f aca="false">IF(B661="",1,0)</f>
        <v>0</v>
      </c>
      <c r="E661" s="2" t="str">
        <f aca="false">Clean!E661</f>
        <v>Manual worker</v>
      </c>
      <c r="F661" s="2" t="str">
        <f aca="false">IF(E661="","Unknown",E661)</f>
        <v>Manual worker</v>
      </c>
      <c r="G661" s="4" t="n">
        <f aca="false">Clean!G661</f>
        <v>23400</v>
      </c>
      <c r="H661" s="4" t="n">
        <f aca="false">IF(G661="",Strategies!$B$7,G661)</f>
        <v>23400</v>
      </c>
      <c r="I661" s="4" t="n">
        <f aca="false">IF(G661="",Strategies!$B$8,G661)</f>
        <v>23400</v>
      </c>
      <c r="J661" s="4" t="n">
        <f aca="false">IF(G661="",IFERROR(VLOOKUP(E661,Strategies!$A$26:$G$35,7,FALSE()),Strategies!$B$8),G661)</f>
        <v>23400</v>
      </c>
      <c r="K661" s="3" t="n">
        <f aca="false">IF(G661="",1,0)</f>
        <v>0</v>
      </c>
      <c r="L661" s="3" t="n">
        <f aca="false">Clean!H661</f>
        <v>12</v>
      </c>
      <c r="M661" s="5" t="n">
        <f aca="false">Clean!I661</f>
        <v>41776</v>
      </c>
      <c r="N661" s="3" t="n">
        <f aca="false">IF(L661="",IF(M661="",Strategies!$B$6,DATEDIF(M661,DATE(2026,9,13),"y")),L661)</f>
        <v>12</v>
      </c>
      <c r="O661" s="2" t="str">
        <f aca="false">IF(L661&lt;&gt;"","observed",IF(M661&lt;&gt;"","derived from date","median (fallback)"))</f>
        <v>observed</v>
      </c>
      <c r="P661" s="4" t="n">
        <f aca="false">Clean!M661</f>
        <v>0</v>
      </c>
      <c r="Q661" s="4" t="n">
        <f aca="false">IF(P661="",Strategies!$B$9,P661)</f>
        <v>0</v>
      </c>
      <c r="R661" s="3" t="n">
        <f aca="false">IF(P661="",1,0)</f>
        <v>0</v>
      </c>
      <c r="S661" s="3" t="n">
        <f aca="false">Clean!U661</f>
        <v>615</v>
      </c>
      <c r="T661" s="3" t="n">
        <f aca="false">IF(S661="",Strategies!$B$10,S661)</f>
        <v>615</v>
      </c>
      <c r="U661" s="2" t="str">
        <f aca="false">Clean!J661</f>
        <v>Online Banking</v>
      </c>
      <c r="V661" s="2" t="str">
        <f aca="false">IF(U661="",Strategies!$B$11,U661)</f>
        <v>Online Banking</v>
      </c>
      <c r="W661" s="2" t="str">
        <f aca="false">IF(U661="","Unknown",U661)</f>
        <v>Online Banking</v>
      </c>
      <c r="X661" s="4" t="str">
        <f aca="false">Clean!Q661</f>
        <v/>
      </c>
      <c r="Y661" s="4" t="str">
        <f aca="false">Clean!R661</f>
        <v/>
      </c>
      <c r="Z661" s="4" t="n">
        <f aca="false">IF(X661="",IF(Y661="",0,""),X661)</f>
        <v>0</v>
      </c>
      <c r="AA661" s="4" t="n">
        <f aca="false">IF(Y661="",IF(X661="",0,IF(X661=0,0,ROUND(X661*Strategies!$B$12,2))),Y661)</f>
        <v>0</v>
      </c>
      <c r="AB661" s="2" t="str">
        <f aca="false">IF(AND(X661="",Y661=""),"no card (structural)",IF(X661="","limit missing – verify",IF(Y661="","spend imputed by ratio","complete")))</f>
        <v>no card (structural)</v>
      </c>
      <c r="AC661" s="4" t="n">
        <f aca="false">Clean!S661</f>
        <v>48000</v>
      </c>
      <c r="AD661" s="4" t="n">
        <f aca="false">Clean!T661</f>
        <v>297</v>
      </c>
      <c r="AE661" s="4" t="n">
        <f aca="false">IF(AC661="",IF(AD661="",0,""),AC661)</f>
        <v>48000</v>
      </c>
      <c r="AF661" s="4" t="n">
        <f aca="false">IF(AD661="",IF(AC661="",0,IF(AC661=0,0,ROUND(AC661*Strategies!$B$13,0))),AD661)</f>
        <v>297</v>
      </c>
      <c r="AG661" s="3" t="str">
        <f aca="false">Clean!V661</f>
        <v/>
      </c>
      <c r="AH661" s="3" t="n">
        <f aca="false">IF(AG661="",0,AG661)</f>
        <v>0</v>
      </c>
      <c r="AI661" s="3" t="n">
        <f aca="false">IF(AG661="",1,0)</f>
        <v>1</v>
      </c>
      <c r="AJ661" s="3" t="n">
        <f aca="false">Missing_Matrix!W661</f>
        <v>3</v>
      </c>
      <c r="AK661" s="2" t="str">
        <f aca="false">IF(AJ661=0,"keep","drop")</f>
        <v>drop</v>
      </c>
      <c r="AL661" s="2" t="str">
        <f aca="false">IF(Missing_Matrix!B661+Missing_Matrix!G661+Missing_Matrix!H661+Missing_Matrix!J661+Missing_Matrix!K661+Missing_Matrix!L661+Missing_Matrix!M661+Missing_Matrix!U661=0,"keep","drop")</f>
        <v>keep</v>
      </c>
    </row>
    <row r="662" customFormat="false" ht="15" hidden="false" customHeight="false" outlineLevel="0" collapsed="false">
      <c r="A662" s="2" t="str">
        <f aca="false">Clean!A662</f>
        <v>CL00661</v>
      </c>
      <c r="B662" s="3" t="n">
        <f aca="false">Clean!B662</f>
        <v>30</v>
      </c>
      <c r="C662" s="3" t="n">
        <f aca="false">IF(B662="",Strategies!$B$5,B662)</f>
        <v>30</v>
      </c>
      <c r="D662" s="3" t="n">
        <f aca="false">IF(B662="",1,0)</f>
        <v>0</v>
      </c>
      <c r="E662" s="2" t="str">
        <f aca="false">Clean!E662</f>
        <v>Employee</v>
      </c>
      <c r="F662" s="2" t="str">
        <f aca="false">IF(E662="","Unknown",E662)</f>
        <v>Employee</v>
      </c>
      <c r="G662" s="4" t="n">
        <f aca="false">Clean!G662</f>
        <v>25500</v>
      </c>
      <c r="H662" s="4" t="n">
        <f aca="false">IF(G662="",Strategies!$B$7,G662)</f>
        <v>25500</v>
      </c>
      <c r="I662" s="4" t="n">
        <f aca="false">IF(G662="",Strategies!$B$8,G662)</f>
        <v>25500</v>
      </c>
      <c r="J662" s="4" t="n">
        <f aca="false">IF(G662="",IFERROR(VLOOKUP(E662,Strategies!$A$26:$G$35,7,FALSE()),Strategies!$B$8),G662)</f>
        <v>25500</v>
      </c>
      <c r="K662" s="3" t="n">
        <f aca="false">IF(G662="",1,0)</f>
        <v>0</v>
      </c>
      <c r="L662" s="3" t="n">
        <f aca="false">Clean!H662</f>
        <v>8</v>
      </c>
      <c r="M662" s="5" t="n">
        <f aca="false">Clean!I662</f>
        <v>43187</v>
      </c>
      <c r="N662" s="3" t="n">
        <f aca="false">IF(L662="",IF(M662="",Strategies!$B$6,DATEDIF(M662,DATE(2026,9,13),"y")),L662)</f>
        <v>8</v>
      </c>
      <c r="O662" s="2" t="str">
        <f aca="false">IF(L662&lt;&gt;"","observed",IF(M662&lt;&gt;"","derived from date","median (fallback)"))</f>
        <v>observed</v>
      </c>
      <c r="P662" s="4" t="n">
        <f aca="false">Clean!M662</f>
        <v>25176.12</v>
      </c>
      <c r="Q662" s="4" t="n">
        <f aca="false">IF(P662="",Strategies!$B$9,P662)</f>
        <v>25176.12</v>
      </c>
      <c r="R662" s="3" t="n">
        <f aca="false">IF(P662="",1,0)</f>
        <v>0</v>
      </c>
      <c r="S662" s="3" t="n">
        <f aca="false">Clean!U662</f>
        <v>623</v>
      </c>
      <c r="T662" s="3" t="n">
        <f aca="false">IF(S662="",Strategies!$B$10,S662)</f>
        <v>623</v>
      </c>
      <c r="U662" s="2" t="str">
        <f aca="false">Clean!J662</f>
        <v>App</v>
      </c>
      <c r="V662" s="2" t="str">
        <f aca="false">IF(U662="",Strategies!$B$11,U662)</f>
        <v>App</v>
      </c>
      <c r="W662" s="2" t="str">
        <f aca="false">IF(U662="","Unknown",U662)</f>
        <v>App</v>
      </c>
      <c r="X662" s="4" t="n">
        <f aca="false">Clean!Q662</f>
        <v>5500</v>
      </c>
      <c r="Y662" s="4" t="n">
        <f aca="false">Clean!R662</f>
        <v>525.81</v>
      </c>
      <c r="Z662" s="4" t="n">
        <f aca="false">IF(X662="",IF(Y662="",0,""),X662)</f>
        <v>5500</v>
      </c>
      <c r="AA662" s="4" t="n">
        <f aca="false">IF(Y662="",IF(X662="",0,IF(X662=0,0,ROUND(X662*Strategies!$B$12,2))),Y662)</f>
        <v>525.81</v>
      </c>
      <c r="AB662" s="2" t="str">
        <f aca="false">IF(AND(X662="",Y662=""),"no card (structural)",IF(X662="","limit missing – verify",IF(Y662="","spend imputed by ratio","complete")))</f>
        <v>complete</v>
      </c>
      <c r="AC662" s="4" t="str">
        <f aca="false">Clean!S662</f>
        <v/>
      </c>
      <c r="AD662" s="4" t="str">
        <f aca="false">Clean!T662</f>
        <v/>
      </c>
      <c r="AE662" s="4" t="n">
        <f aca="false">IF(AC662="",IF(AD662="",0,""),AC662)</f>
        <v>0</v>
      </c>
      <c r="AF662" s="4" t="n">
        <f aca="false">IF(AD662="",IF(AC662="",0,IF(AC662=0,0,ROUND(AC662*Strategies!$B$13,0))),AD662)</f>
        <v>0</v>
      </c>
      <c r="AG662" s="3" t="n">
        <f aca="false">Clean!V662</f>
        <v>0</v>
      </c>
      <c r="AH662" s="3" t="n">
        <f aca="false">IF(AG662="",0,AG662)</f>
        <v>0</v>
      </c>
      <c r="AI662" s="3" t="n">
        <f aca="false">IF(AG662="",1,0)</f>
        <v>0</v>
      </c>
      <c r="AJ662" s="3" t="n">
        <f aca="false">Missing_Matrix!W662</f>
        <v>3</v>
      </c>
      <c r="AK662" s="2" t="str">
        <f aca="false">IF(AJ662=0,"keep","drop")</f>
        <v>drop</v>
      </c>
      <c r="AL662" s="2" t="str">
        <f aca="false">IF(Missing_Matrix!B662+Missing_Matrix!G662+Missing_Matrix!H662+Missing_Matrix!J662+Missing_Matrix!K662+Missing_Matrix!L662+Missing_Matrix!M662+Missing_Matrix!U662=0,"keep","drop")</f>
        <v>keep</v>
      </c>
    </row>
    <row r="663" customFormat="false" ht="15" hidden="false" customHeight="false" outlineLevel="0" collapsed="false">
      <c r="A663" s="2" t="str">
        <f aca="false">Clean!A663</f>
        <v>CL00662</v>
      </c>
      <c r="B663" s="3" t="n">
        <f aca="false">Clean!B663</f>
        <v>55</v>
      </c>
      <c r="C663" s="3" t="n">
        <f aca="false">IF(B663="",Strategies!$B$5,B663)</f>
        <v>55</v>
      </c>
      <c r="D663" s="3" t="n">
        <f aca="false">IF(B663="",1,0)</f>
        <v>0</v>
      </c>
      <c r="E663" s="2" t="str">
        <f aca="false">Clean!E663</f>
        <v>Unemployed</v>
      </c>
      <c r="F663" s="2" t="str">
        <f aca="false">IF(E663="","Unknown",E663)</f>
        <v>Unemployed</v>
      </c>
      <c r="G663" s="4" t="n">
        <f aca="false">Clean!G663</f>
        <v>7800</v>
      </c>
      <c r="H663" s="4" t="n">
        <f aca="false">IF(G663="",Strategies!$B$7,G663)</f>
        <v>7800</v>
      </c>
      <c r="I663" s="4" t="n">
        <f aca="false">IF(G663="",Strategies!$B$8,G663)</f>
        <v>7800</v>
      </c>
      <c r="J663" s="4" t="n">
        <f aca="false">IF(G663="",IFERROR(VLOOKUP(E663,Strategies!$A$26:$G$35,7,FALSE()),Strategies!$B$8),G663)</f>
        <v>7800</v>
      </c>
      <c r="K663" s="3" t="n">
        <f aca="false">IF(G663="",1,0)</f>
        <v>0</v>
      </c>
      <c r="L663" s="3" t="n">
        <f aca="false">Clean!H663</f>
        <v>20</v>
      </c>
      <c r="M663" s="5" t="n">
        <f aca="false">Clean!I663</f>
        <v>38831</v>
      </c>
      <c r="N663" s="3" t="n">
        <f aca="false">IF(L663="",IF(M663="",Strategies!$B$6,DATEDIF(M663,DATE(2026,9,13),"y")),L663)</f>
        <v>20</v>
      </c>
      <c r="O663" s="2" t="str">
        <f aca="false">IF(L663&lt;&gt;"","observed",IF(M663&lt;&gt;"","derived from date","median (fallback)"))</f>
        <v>observed</v>
      </c>
      <c r="P663" s="4" t="n">
        <f aca="false">Clean!M663</f>
        <v>0</v>
      </c>
      <c r="Q663" s="4" t="n">
        <f aca="false">IF(P663="",Strategies!$B$9,P663)</f>
        <v>0</v>
      </c>
      <c r="R663" s="3" t="n">
        <f aca="false">IF(P663="",1,0)</f>
        <v>0</v>
      </c>
      <c r="S663" s="3" t="n">
        <f aca="false">Clean!U663</f>
        <v>519</v>
      </c>
      <c r="T663" s="3" t="n">
        <f aca="false">IF(S663="",Strategies!$B$10,S663)</f>
        <v>519</v>
      </c>
      <c r="U663" s="2" t="str">
        <f aca="false">Clean!J663</f>
        <v>Branch</v>
      </c>
      <c r="V663" s="2" t="str">
        <f aca="false">IF(U663="",Strategies!$B$11,U663)</f>
        <v>Branch</v>
      </c>
      <c r="W663" s="2" t="str">
        <f aca="false">IF(U663="","Unknown",U663)</f>
        <v>Branch</v>
      </c>
      <c r="X663" s="4" t="n">
        <f aca="false">Clean!Q663</f>
        <v>1500</v>
      </c>
      <c r="Y663" s="4" t="n">
        <f aca="false">Clean!R663</f>
        <v>205</v>
      </c>
      <c r="Z663" s="4" t="n">
        <f aca="false">IF(X663="",IF(Y663="",0,""),X663)</f>
        <v>1500</v>
      </c>
      <c r="AA663" s="4" t="n">
        <f aca="false">IF(Y663="",IF(X663="",0,IF(X663=0,0,ROUND(X663*Strategies!$B$12,2))),Y663)</f>
        <v>205</v>
      </c>
      <c r="AB663" s="2" t="str">
        <f aca="false">IF(AND(X663="",Y663=""),"no card (structural)",IF(X663="","limit missing – verify",IF(Y663="","spend imputed by ratio","complete")))</f>
        <v>complete</v>
      </c>
      <c r="AC663" s="4" t="str">
        <f aca="false">Clean!S663</f>
        <v/>
      </c>
      <c r="AD663" s="4" t="str">
        <f aca="false">Clean!T663</f>
        <v/>
      </c>
      <c r="AE663" s="4" t="n">
        <f aca="false">IF(AC663="",IF(AD663="",0,""),AC663)</f>
        <v>0</v>
      </c>
      <c r="AF663" s="4" t="n">
        <f aca="false">IF(AD663="",IF(AC663="",0,IF(AC663=0,0,ROUND(AC663*Strategies!$B$13,0))),AD663)</f>
        <v>0</v>
      </c>
      <c r="AG663" s="3" t="n">
        <f aca="false">Clean!V663</f>
        <v>1</v>
      </c>
      <c r="AH663" s="3" t="n">
        <f aca="false">IF(AG663="",0,AG663)</f>
        <v>1</v>
      </c>
      <c r="AI663" s="3" t="n">
        <f aca="false">IF(AG663="",1,0)</f>
        <v>0</v>
      </c>
      <c r="AJ663" s="3" t="n">
        <f aca="false">Missing_Matrix!W663</f>
        <v>2</v>
      </c>
      <c r="AK663" s="2" t="str">
        <f aca="false">IF(AJ663=0,"keep","drop")</f>
        <v>drop</v>
      </c>
      <c r="AL663" s="2" t="str">
        <f aca="false">IF(Missing_Matrix!B663+Missing_Matrix!G663+Missing_Matrix!H663+Missing_Matrix!J663+Missing_Matrix!K663+Missing_Matrix!L663+Missing_Matrix!M663+Missing_Matrix!U663=0,"keep","drop")</f>
        <v>keep</v>
      </c>
    </row>
    <row r="664" customFormat="false" ht="15" hidden="false" customHeight="false" outlineLevel="0" collapsed="false">
      <c r="A664" s="2" t="str">
        <f aca="false">Clean!A664</f>
        <v>CL00663</v>
      </c>
      <c r="B664" s="3" t="n">
        <f aca="false">Clean!B664</f>
        <v>51</v>
      </c>
      <c r="C664" s="3" t="n">
        <f aca="false">IF(B664="",Strategies!$B$5,B664)</f>
        <v>51</v>
      </c>
      <c r="D664" s="3" t="n">
        <f aca="false">IF(B664="",1,0)</f>
        <v>0</v>
      </c>
      <c r="E664" s="2" t="str">
        <f aca="false">Clean!E664</f>
        <v>Executive</v>
      </c>
      <c r="F664" s="2" t="str">
        <f aca="false">IF(E664="","Unknown",E664)</f>
        <v>Executive</v>
      </c>
      <c r="G664" s="4" t="n">
        <f aca="false">Clean!G664</f>
        <v>107400</v>
      </c>
      <c r="H664" s="4" t="n">
        <f aca="false">IF(G664="",Strategies!$B$7,G664)</f>
        <v>107400</v>
      </c>
      <c r="I664" s="4" t="n">
        <f aca="false">IF(G664="",Strategies!$B$8,G664)</f>
        <v>107400</v>
      </c>
      <c r="J664" s="4" t="n">
        <f aca="false">IF(G664="",IFERROR(VLOOKUP(E664,Strategies!$A$26:$G$35,7,FALSE()),Strategies!$B$8),G664)</f>
        <v>107400</v>
      </c>
      <c r="K664" s="3" t="n">
        <f aca="false">IF(G664="",1,0)</f>
        <v>0</v>
      </c>
      <c r="L664" s="3" t="n">
        <f aca="false">Clean!H664</f>
        <v>18</v>
      </c>
      <c r="M664" s="5" t="n">
        <f aca="false">Clean!I664</f>
        <v>39672</v>
      </c>
      <c r="N664" s="3" t="n">
        <f aca="false">IF(L664="",IF(M664="",Strategies!$B$6,DATEDIF(M664,DATE(2026,9,13),"y")),L664)</f>
        <v>18</v>
      </c>
      <c r="O664" s="2" t="str">
        <f aca="false">IF(L664&lt;&gt;"","observed",IF(M664&lt;&gt;"","derived from date","median (fallback)"))</f>
        <v>observed</v>
      </c>
      <c r="P664" s="4" t="n">
        <f aca="false">Clean!M664</f>
        <v>96092.13</v>
      </c>
      <c r="Q664" s="4" t="n">
        <f aca="false">IF(P664="",Strategies!$B$9,P664)</f>
        <v>96092.13</v>
      </c>
      <c r="R664" s="3" t="n">
        <f aca="false">IF(P664="",1,0)</f>
        <v>0</v>
      </c>
      <c r="S664" s="3" t="n">
        <f aca="false">Clean!U664</f>
        <v>723</v>
      </c>
      <c r="T664" s="3" t="n">
        <f aca="false">IF(S664="",Strategies!$B$10,S664)</f>
        <v>723</v>
      </c>
      <c r="U664" s="2" t="str">
        <f aca="false">Clean!J664</f>
        <v>Phone</v>
      </c>
      <c r="V664" s="2" t="str">
        <f aca="false">IF(U664="",Strategies!$B$11,U664)</f>
        <v>Phone</v>
      </c>
      <c r="W664" s="2" t="str">
        <f aca="false">IF(U664="","Unknown",U664)</f>
        <v>Phone</v>
      </c>
      <c r="X664" s="4" t="n">
        <f aca="false">Clean!Q664</f>
        <v>14000</v>
      </c>
      <c r="Y664" s="4" t="n">
        <f aca="false">Clean!R664</f>
        <v>6799.66</v>
      </c>
      <c r="Z664" s="4" t="n">
        <f aca="false">IF(X664="",IF(Y664="",0,""),X664)</f>
        <v>14000</v>
      </c>
      <c r="AA664" s="4" t="n">
        <f aca="false">IF(Y664="",IF(X664="",0,IF(X664=0,0,ROUND(X664*Strategies!$B$12,2))),Y664)</f>
        <v>6799.66</v>
      </c>
      <c r="AB664" s="2" t="str">
        <f aca="false">IF(AND(X664="",Y664=""),"no card (structural)",IF(X664="","limit missing – verify",IF(Y664="","spend imputed by ratio","complete")))</f>
        <v>complete</v>
      </c>
      <c r="AC664" s="4" t="n">
        <f aca="false">Clean!S664</f>
        <v>0</v>
      </c>
      <c r="AD664" s="4" t="n">
        <f aca="false">Clean!T664</f>
        <v>0</v>
      </c>
      <c r="AE664" s="4" t="n">
        <f aca="false">IF(AC664="",IF(AD664="",0,""),AC664)</f>
        <v>0</v>
      </c>
      <c r="AF664" s="4" t="n">
        <f aca="false">IF(AD664="",IF(AC664="",0,IF(AC664=0,0,ROUND(AC664*Strategies!$B$13,0))),AD664)</f>
        <v>0</v>
      </c>
      <c r="AG664" s="3" t="n">
        <f aca="false">Clean!V664</f>
        <v>0</v>
      </c>
      <c r="AH664" s="3" t="n">
        <f aca="false">IF(AG664="",0,AG664)</f>
        <v>0</v>
      </c>
      <c r="AI664" s="3" t="n">
        <f aca="false">IF(AG664="",1,0)</f>
        <v>0</v>
      </c>
      <c r="AJ664" s="3" t="n">
        <f aca="false">Missing_Matrix!W664</f>
        <v>0</v>
      </c>
      <c r="AK664" s="2" t="str">
        <f aca="false">IF(AJ664=0,"keep","drop")</f>
        <v>keep</v>
      </c>
      <c r="AL664" s="2" t="str">
        <f aca="false">IF(Missing_Matrix!B664+Missing_Matrix!G664+Missing_Matrix!H664+Missing_Matrix!J664+Missing_Matrix!K664+Missing_Matrix!L664+Missing_Matrix!M664+Missing_Matrix!U664=0,"keep","drop")</f>
        <v>keep</v>
      </c>
    </row>
    <row r="665" customFormat="false" ht="15" hidden="false" customHeight="false" outlineLevel="0" collapsed="false">
      <c r="A665" s="2" t="str">
        <f aca="false">Clean!A665</f>
        <v>CL00664</v>
      </c>
      <c r="B665" s="3" t="n">
        <f aca="false">Clean!B665</f>
        <v>42</v>
      </c>
      <c r="C665" s="3" t="n">
        <f aca="false">IF(B665="",Strategies!$B$5,B665)</f>
        <v>42</v>
      </c>
      <c r="D665" s="3" t="n">
        <f aca="false">IF(B665="",1,0)</f>
        <v>0</v>
      </c>
      <c r="E665" s="2" t="str">
        <f aca="false">Clean!E665</f>
        <v>Employee</v>
      </c>
      <c r="F665" s="2" t="str">
        <f aca="false">IF(E665="","Unknown",E665)</f>
        <v>Employee</v>
      </c>
      <c r="G665" s="4" t="n">
        <f aca="false">Clean!G665</f>
        <v>15800</v>
      </c>
      <c r="H665" s="4" t="n">
        <f aca="false">IF(G665="",Strategies!$B$7,G665)</f>
        <v>15800</v>
      </c>
      <c r="I665" s="4" t="n">
        <f aca="false">IF(G665="",Strategies!$B$8,G665)</f>
        <v>15800</v>
      </c>
      <c r="J665" s="4" t="n">
        <f aca="false">IF(G665="",IFERROR(VLOOKUP(E665,Strategies!$A$26:$G$35,7,FALSE()),Strategies!$B$8),G665)</f>
        <v>15800</v>
      </c>
      <c r="K665" s="3" t="n">
        <f aca="false">IF(G665="",1,0)</f>
        <v>0</v>
      </c>
      <c r="L665" s="3" t="n">
        <f aca="false">Clean!H665</f>
        <v>9</v>
      </c>
      <c r="M665" s="5" t="n">
        <f aca="false">Clean!I665</f>
        <v>42920</v>
      </c>
      <c r="N665" s="3" t="n">
        <f aca="false">IF(L665="",IF(M665="",Strategies!$B$6,DATEDIF(M665,DATE(2026,9,13),"y")),L665)</f>
        <v>9</v>
      </c>
      <c r="O665" s="2" t="str">
        <f aca="false">IF(L665&lt;&gt;"","observed",IF(M665&lt;&gt;"","derived from date","median (fallback)"))</f>
        <v>observed</v>
      </c>
      <c r="P665" s="4" t="n">
        <f aca="false">Clean!M665</f>
        <v>0</v>
      </c>
      <c r="Q665" s="4" t="n">
        <f aca="false">IF(P665="",Strategies!$B$9,P665)</f>
        <v>0</v>
      </c>
      <c r="R665" s="3" t="n">
        <f aca="false">IF(P665="",1,0)</f>
        <v>0</v>
      </c>
      <c r="S665" s="3" t="n">
        <f aca="false">Clean!U665</f>
        <v>537</v>
      </c>
      <c r="T665" s="3" t="n">
        <f aca="false">IF(S665="",Strategies!$B$10,S665)</f>
        <v>537</v>
      </c>
      <c r="U665" s="2" t="str">
        <f aca="false">Clean!J665</f>
        <v>Branch</v>
      </c>
      <c r="V665" s="2" t="str">
        <f aca="false">IF(U665="",Strategies!$B$11,U665)</f>
        <v>Branch</v>
      </c>
      <c r="W665" s="2" t="str">
        <f aca="false">IF(U665="","Unknown",U665)</f>
        <v>Branch</v>
      </c>
      <c r="X665" s="4" t="n">
        <f aca="false">Clean!Q665</f>
        <v>3500</v>
      </c>
      <c r="Y665" s="4" t="n">
        <f aca="false">Clean!R665</f>
        <v>1761.78</v>
      </c>
      <c r="Z665" s="4" t="n">
        <f aca="false">IF(X665="",IF(Y665="",0,""),X665)</f>
        <v>3500</v>
      </c>
      <c r="AA665" s="4" t="n">
        <f aca="false">IF(Y665="",IF(X665="",0,IF(X665=0,0,ROUND(X665*Strategies!$B$12,2))),Y665)</f>
        <v>1761.78</v>
      </c>
      <c r="AB665" s="2" t="str">
        <f aca="false">IF(AND(X665="",Y665=""),"no card (structural)",IF(X665="","limit missing – verify",IF(Y665="","spend imputed by ratio","complete")))</f>
        <v>complete</v>
      </c>
      <c r="AC665" s="4" t="str">
        <f aca="false">Clean!S665</f>
        <v/>
      </c>
      <c r="AD665" s="4" t="str">
        <f aca="false">Clean!T665</f>
        <v/>
      </c>
      <c r="AE665" s="4" t="n">
        <f aca="false">IF(AC665="",IF(AD665="",0,""),AC665)</f>
        <v>0</v>
      </c>
      <c r="AF665" s="4" t="n">
        <f aca="false">IF(AD665="",IF(AC665="",0,IF(AC665=0,0,ROUND(AC665*Strategies!$B$13,0))),AD665)</f>
        <v>0</v>
      </c>
      <c r="AG665" s="3" t="n">
        <f aca="false">Clean!V665</f>
        <v>0</v>
      </c>
      <c r="AH665" s="3" t="n">
        <f aca="false">IF(AG665="",0,AG665)</f>
        <v>0</v>
      </c>
      <c r="AI665" s="3" t="n">
        <f aca="false">IF(AG665="",1,0)</f>
        <v>0</v>
      </c>
      <c r="AJ665" s="3" t="n">
        <f aca="false">Missing_Matrix!W665</f>
        <v>2</v>
      </c>
      <c r="AK665" s="2" t="str">
        <f aca="false">IF(AJ665=0,"keep","drop")</f>
        <v>drop</v>
      </c>
      <c r="AL665" s="2" t="str">
        <f aca="false">IF(Missing_Matrix!B665+Missing_Matrix!G665+Missing_Matrix!H665+Missing_Matrix!J665+Missing_Matrix!K665+Missing_Matrix!L665+Missing_Matrix!M665+Missing_Matrix!U665=0,"keep","drop")</f>
        <v>keep</v>
      </c>
    </row>
    <row r="666" customFormat="false" ht="15" hidden="false" customHeight="false" outlineLevel="0" collapsed="false">
      <c r="A666" s="2" t="str">
        <f aca="false">Clean!A666</f>
        <v>CL00665</v>
      </c>
      <c r="B666" s="3" t="n">
        <f aca="false">Clean!B666</f>
        <v>47</v>
      </c>
      <c r="C666" s="3" t="n">
        <f aca="false">IF(B666="",Strategies!$B$5,B666)</f>
        <v>47</v>
      </c>
      <c r="D666" s="3" t="n">
        <f aca="false">IF(B666="",1,0)</f>
        <v>0</v>
      </c>
      <c r="E666" s="2" t="str">
        <f aca="false">Clean!E666</f>
        <v>Employee</v>
      </c>
      <c r="F666" s="2" t="str">
        <f aca="false">IF(E666="","Unknown",E666)</f>
        <v>Employee</v>
      </c>
      <c r="G666" s="4" t="n">
        <f aca="false">Clean!G666</f>
        <v>21500</v>
      </c>
      <c r="H666" s="4" t="n">
        <f aca="false">IF(G666="",Strategies!$B$7,G666)</f>
        <v>21500</v>
      </c>
      <c r="I666" s="4" t="n">
        <f aca="false">IF(G666="",Strategies!$B$8,G666)</f>
        <v>21500</v>
      </c>
      <c r="J666" s="4" t="n">
        <f aca="false">IF(G666="",IFERROR(VLOOKUP(E666,Strategies!$A$26:$G$35,7,FALSE()),Strategies!$B$8),G666)</f>
        <v>21500</v>
      </c>
      <c r="K666" s="3" t="n">
        <f aca="false">IF(G666="",1,0)</f>
        <v>0</v>
      </c>
      <c r="L666" s="3" t="n">
        <f aca="false">Clean!H666</f>
        <v>10</v>
      </c>
      <c r="M666" s="5" t="n">
        <f aca="false">Clean!I666</f>
        <v>42553</v>
      </c>
      <c r="N666" s="3" t="n">
        <f aca="false">IF(L666="",IF(M666="",Strategies!$B$6,DATEDIF(M666,DATE(2026,9,13),"y")),L666)</f>
        <v>10</v>
      </c>
      <c r="O666" s="2" t="str">
        <f aca="false">IF(L666&lt;&gt;"","observed",IF(M666&lt;&gt;"","derived from date","median (fallback)"))</f>
        <v>observed</v>
      </c>
      <c r="P666" s="4" t="n">
        <f aca="false">Clean!M666</f>
        <v>9140.85</v>
      </c>
      <c r="Q666" s="4" t="n">
        <f aca="false">IF(P666="",Strategies!$B$9,P666)</f>
        <v>9140.85</v>
      </c>
      <c r="R666" s="3" t="n">
        <f aca="false">IF(P666="",1,0)</f>
        <v>0</v>
      </c>
      <c r="S666" s="3" t="n">
        <f aca="false">Clean!U666</f>
        <v>667</v>
      </c>
      <c r="T666" s="3" t="n">
        <f aca="false">IF(S666="",Strategies!$B$10,S666)</f>
        <v>667</v>
      </c>
      <c r="U666" s="2" t="str">
        <f aca="false">Clean!J666</f>
        <v>Online Banking</v>
      </c>
      <c r="V666" s="2" t="str">
        <f aca="false">IF(U666="",Strategies!$B$11,U666)</f>
        <v>Online Banking</v>
      </c>
      <c r="W666" s="2" t="str">
        <f aca="false">IF(U666="","Unknown",U666)</f>
        <v>Online Banking</v>
      </c>
      <c r="X666" s="4" t="n">
        <f aca="false">Clean!Q666</f>
        <v>5000</v>
      </c>
      <c r="Y666" s="4" t="n">
        <f aca="false">Clean!R666</f>
        <v>743.7</v>
      </c>
      <c r="Z666" s="4" t="n">
        <f aca="false">IF(X666="",IF(Y666="",0,""),X666)</f>
        <v>5000</v>
      </c>
      <c r="AA666" s="4" t="n">
        <f aca="false">IF(Y666="",IF(X666="",0,IF(X666=0,0,ROUND(X666*Strategies!$B$12,2))),Y666)</f>
        <v>743.7</v>
      </c>
      <c r="AB666" s="2" t="str">
        <f aca="false">IF(AND(X666="",Y666=""),"no card (structural)",IF(X666="","limit missing – verify",IF(Y666="","spend imputed by ratio","complete")))</f>
        <v>complete</v>
      </c>
      <c r="AC666" s="4" t="n">
        <f aca="false">Clean!S666</f>
        <v>0</v>
      </c>
      <c r="AD666" s="4" t="n">
        <f aca="false">Clean!T666</f>
        <v>0</v>
      </c>
      <c r="AE666" s="4" t="n">
        <f aca="false">IF(AC666="",IF(AD666="",0,""),AC666)</f>
        <v>0</v>
      </c>
      <c r="AF666" s="4" t="n">
        <f aca="false">IF(AD666="",IF(AC666="",0,IF(AC666=0,0,ROUND(AC666*Strategies!$B$13,0))),AD666)</f>
        <v>0</v>
      </c>
      <c r="AG666" s="3" t="n">
        <f aca="false">Clean!V666</f>
        <v>0</v>
      </c>
      <c r="AH666" s="3" t="n">
        <f aca="false">IF(AG666="",0,AG666)</f>
        <v>0</v>
      </c>
      <c r="AI666" s="3" t="n">
        <f aca="false">IF(AG666="",1,0)</f>
        <v>0</v>
      </c>
      <c r="AJ666" s="3" t="n">
        <f aca="false">Missing_Matrix!W666</f>
        <v>0</v>
      </c>
      <c r="AK666" s="2" t="str">
        <f aca="false">IF(AJ666=0,"keep","drop")</f>
        <v>keep</v>
      </c>
      <c r="AL666" s="2" t="str">
        <f aca="false">IF(Missing_Matrix!B666+Missing_Matrix!G666+Missing_Matrix!H666+Missing_Matrix!J666+Missing_Matrix!K666+Missing_Matrix!L666+Missing_Matrix!M666+Missing_Matrix!U666=0,"keep","drop")</f>
        <v>keep</v>
      </c>
    </row>
    <row r="667" customFormat="false" ht="15" hidden="false" customHeight="false" outlineLevel="0" collapsed="false">
      <c r="A667" s="2" t="str">
        <f aca="false">Clean!A667</f>
        <v>CL00666</v>
      </c>
      <c r="B667" s="3" t="n">
        <f aca="false">Clean!B667</f>
        <v>48</v>
      </c>
      <c r="C667" s="3" t="n">
        <f aca="false">IF(B667="",Strategies!$B$5,B667)</f>
        <v>48</v>
      </c>
      <c r="D667" s="3" t="n">
        <f aca="false">IF(B667="",1,0)</f>
        <v>0</v>
      </c>
      <c r="E667" s="2" t="str">
        <f aca="false">Clean!E667</f>
        <v>Manual worker</v>
      </c>
      <c r="F667" s="2" t="str">
        <f aca="false">IF(E667="","Unknown",E667)</f>
        <v>Manual worker</v>
      </c>
      <c r="G667" s="4" t="n">
        <f aca="false">Clean!G667</f>
        <v>30300</v>
      </c>
      <c r="H667" s="4" t="n">
        <f aca="false">IF(G667="",Strategies!$B$7,G667)</f>
        <v>30300</v>
      </c>
      <c r="I667" s="4" t="n">
        <f aca="false">IF(G667="",Strategies!$B$8,G667)</f>
        <v>30300</v>
      </c>
      <c r="J667" s="4" t="n">
        <f aca="false">IF(G667="",IFERROR(VLOOKUP(E667,Strategies!$A$26:$G$35,7,FALSE()),Strategies!$B$8),G667)</f>
        <v>30300</v>
      </c>
      <c r="K667" s="3" t="n">
        <f aca="false">IF(G667="",1,0)</f>
        <v>0</v>
      </c>
      <c r="L667" s="3" t="n">
        <f aca="false">Clean!H667</f>
        <v>10</v>
      </c>
      <c r="M667" s="5" t="n">
        <f aca="false">Clean!I667</f>
        <v>42485</v>
      </c>
      <c r="N667" s="3" t="n">
        <f aca="false">IF(L667="",IF(M667="",Strategies!$B$6,DATEDIF(M667,DATE(2026,9,13),"y")),L667)</f>
        <v>10</v>
      </c>
      <c r="O667" s="2" t="str">
        <f aca="false">IF(L667&lt;&gt;"","observed",IF(M667&lt;&gt;"","derived from date","median (fallback)"))</f>
        <v>observed</v>
      </c>
      <c r="P667" s="4" t="str">
        <f aca="false">Clean!M667</f>
        <v/>
      </c>
      <c r="Q667" s="4" t="n">
        <f aca="false">IF(P667="",Strategies!$B$9,P667)</f>
        <v>10652.68</v>
      </c>
      <c r="R667" s="3" t="n">
        <f aca="false">IF(P667="",1,0)</f>
        <v>1</v>
      </c>
      <c r="S667" s="3" t="str">
        <f aca="false">Clean!U667</f>
        <v/>
      </c>
      <c r="T667" s="3" t="n">
        <f aca="false">IF(S667="",Strategies!$B$10,S667)</f>
        <v>630</v>
      </c>
      <c r="U667" s="2" t="str">
        <f aca="false">Clean!J667</f>
        <v/>
      </c>
      <c r="V667" s="2" t="str">
        <f aca="false">IF(U667="",Strategies!$B$11,U667)</f>
        <v>App</v>
      </c>
      <c r="W667" s="2" t="str">
        <f aca="false">IF(U667="","Unknown",U667)</f>
        <v>Unknown</v>
      </c>
      <c r="X667" s="4" t="str">
        <f aca="false">Clean!Q667</f>
        <v/>
      </c>
      <c r="Y667" s="4" t="str">
        <f aca="false">Clean!R667</f>
        <v/>
      </c>
      <c r="Z667" s="4" t="n">
        <f aca="false">IF(X667="",IF(Y667="",0,""),X667)</f>
        <v>0</v>
      </c>
      <c r="AA667" s="4" t="n">
        <f aca="false">IF(Y667="",IF(X667="",0,IF(X667=0,0,ROUND(X667*Strategies!$B$12,2))),Y667)</f>
        <v>0</v>
      </c>
      <c r="AB667" s="2" t="str">
        <f aca="false">IF(AND(X667="",Y667=""),"no card (structural)",IF(X667="","limit missing – verify",IF(Y667="","spend imputed by ratio","complete")))</f>
        <v>no card (structural)</v>
      </c>
      <c r="AC667" s="4" t="str">
        <f aca="false">Clean!S667</f>
        <v/>
      </c>
      <c r="AD667" s="4" t="str">
        <f aca="false">Clean!T667</f>
        <v/>
      </c>
      <c r="AE667" s="4" t="n">
        <f aca="false">IF(AC667="",IF(AD667="",0,""),AC667)</f>
        <v>0</v>
      </c>
      <c r="AF667" s="4" t="n">
        <f aca="false">IF(AD667="",IF(AC667="",0,IF(AC667=0,0,ROUND(AC667*Strategies!$B$13,0))),AD667)</f>
        <v>0</v>
      </c>
      <c r="AG667" s="3" t="str">
        <f aca="false">Clean!V667</f>
        <v/>
      </c>
      <c r="AH667" s="3" t="n">
        <f aca="false">IF(AG667="",0,AG667)</f>
        <v>0</v>
      </c>
      <c r="AI667" s="3" t="n">
        <f aca="false">IF(AG667="",1,0)</f>
        <v>1</v>
      </c>
      <c r="AJ667" s="3" t="n">
        <f aca="false">Missing_Matrix!W667</f>
        <v>13</v>
      </c>
      <c r="AK667" s="2" t="str">
        <f aca="false">IF(AJ667=0,"keep","drop")</f>
        <v>drop</v>
      </c>
      <c r="AL667" s="2" t="str">
        <f aca="false">IF(Missing_Matrix!B667+Missing_Matrix!G667+Missing_Matrix!H667+Missing_Matrix!J667+Missing_Matrix!K667+Missing_Matrix!L667+Missing_Matrix!M667+Missing_Matrix!U667=0,"keep","drop")</f>
        <v>drop</v>
      </c>
    </row>
    <row r="668" customFormat="false" ht="15" hidden="false" customHeight="false" outlineLevel="0" collapsed="false">
      <c r="A668" s="2" t="str">
        <f aca="false">Clean!A668</f>
        <v>CL00667</v>
      </c>
      <c r="B668" s="3" t="n">
        <f aca="false">Clean!B668</f>
        <v>39</v>
      </c>
      <c r="C668" s="3" t="n">
        <f aca="false">IF(B668="",Strategies!$B$5,B668)</f>
        <v>39</v>
      </c>
      <c r="D668" s="3" t="n">
        <f aca="false">IF(B668="",1,0)</f>
        <v>0</v>
      </c>
      <c r="E668" s="2" t="str">
        <f aca="false">Clean!E668</f>
        <v>Self-employed</v>
      </c>
      <c r="F668" s="2" t="str">
        <f aca="false">IF(E668="","Unknown",E668)</f>
        <v>Self-employed</v>
      </c>
      <c r="G668" s="4" t="n">
        <f aca="false">Clean!G668</f>
        <v>87800</v>
      </c>
      <c r="H668" s="4" t="n">
        <f aca="false">IF(G668="",Strategies!$B$7,G668)</f>
        <v>87800</v>
      </c>
      <c r="I668" s="4" t="n">
        <f aca="false">IF(G668="",Strategies!$B$8,G668)</f>
        <v>87800</v>
      </c>
      <c r="J668" s="4" t="n">
        <f aca="false">IF(G668="",IFERROR(VLOOKUP(E668,Strategies!$A$26:$G$35,7,FALSE()),Strategies!$B$8),G668)</f>
        <v>87800</v>
      </c>
      <c r="K668" s="3" t="n">
        <f aca="false">IF(G668="",1,0)</f>
        <v>0</v>
      </c>
      <c r="L668" s="3" t="n">
        <f aca="false">Clean!H668</f>
        <v>0</v>
      </c>
      <c r="M668" s="5" t="n">
        <f aca="false">Clean!I668</f>
        <v>46188</v>
      </c>
      <c r="N668" s="3" t="n">
        <f aca="false">IF(L668="",IF(M668="",Strategies!$B$6,DATEDIF(M668,DATE(2026,9,13),"y")),L668)</f>
        <v>0</v>
      </c>
      <c r="O668" s="2" t="str">
        <f aca="false">IF(L668&lt;&gt;"","observed",IF(M668&lt;&gt;"","derived from date","median (fallback)"))</f>
        <v>observed</v>
      </c>
      <c r="P668" s="4" t="n">
        <f aca="false">Clean!M668</f>
        <v>14204.33</v>
      </c>
      <c r="Q668" s="4" t="n">
        <f aca="false">IF(P668="",Strategies!$B$9,P668)</f>
        <v>14204.33</v>
      </c>
      <c r="R668" s="3" t="n">
        <f aca="false">IF(P668="",1,0)</f>
        <v>0</v>
      </c>
      <c r="S668" s="3" t="n">
        <f aca="false">Clean!U668</f>
        <v>708</v>
      </c>
      <c r="T668" s="3" t="n">
        <f aca="false">IF(S668="",Strategies!$B$10,S668)</f>
        <v>708</v>
      </c>
      <c r="U668" s="2" t="str">
        <f aca="false">Clean!J668</f>
        <v>Online Banking</v>
      </c>
      <c r="V668" s="2" t="str">
        <f aca="false">IF(U668="",Strategies!$B$11,U668)</f>
        <v>Online Banking</v>
      </c>
      <c r="W668" s="2" t="str">
        <f aca="false">IF(U668="","Unknown",U668)</f>
        <v>Online Banking</v>
      </c>
      <c r="X668" s="4" t="str">
        <f aca="false">Clean!Q668</f>
        <v/>
      </c>
      <c r="Y668" s="4" t="str">
        <f aca="false">Clean!R668</f>
        <v/>
      </c>
      <c r="Z668" s="4" t="n">
        <f aca="false">IF(X668="",IF(Y668="",0,""),X668)</f>
        <v>0</v>
      </c>
      <c r="AA668" s="4" t="n">
        <f aca="false">IF(Y668="",IF(X668="",0,IF(X668=0,0,ROUND(X668*Strategies!$B$12,2))),Y668)</f>
        <v>0</v>
      </c>
      <c r="AB668" s="2" t="str">
        <f aca="false">IF(AND(X668="",Y668=""),"no card (structural)",IF(X668="","limit missing – verify",IF(Y668="","spend imputed by ratio","complete")))</f>
        <v>no card (structural)</v>
      </c>
      <c r="AC668" s="4" t="n">
        <f aca="false">Clean!S668</f>
        <v>261000</v>
      </c>
      <c r="AD668" s="4" t="n">
        <f aca="false">Clean!T668</f>
        <v>1585</v>
      </c>
      <c r="AE668" s="4" t="n">
        <f aca="false">IF(AC668="",IF(AD668="",0,""),AC668)</f>
        <v>261000</v>
      </c>
      <c r="AF668" s="4" t="n">
        <f aca="false">IF(AD668="",IF(AC668="",0,IF(AC668=0,0,ROUND(AC668*Strategies!$B$13,0))),AD668)</f>
        <v>1585</v>
      </c>
      <c r="AG668" s="3" t="n">
        <f aca="false">Clean!V668</f>
        <v>1</v>
      </c>
      <c r="AH668" s="3" t="n">
        <f aca="false">IF(AG668="",0,AG668)</f>
        <v>1</v>
      </c>
      <c r="AI668" s="3" t="n">
        <f aca="false">IF(AG668="",1,0)</f>
        <v>0</v>
      </c>
      <c r="AJ668" s="3" t="n">
        <f aca="false">Missing_Matrix!W668</f>
        <v>3</v>
      </c>
      <c r="AK668" s="2" t="str">
        <f aca="false">IF(AJ668=0,"keep","drop")</f>
        <v>drop</v>
      </c>
      <c r="AL668" s="2" t="str">
        <f aca="false">IF(Missing_Matrix!B668+Missing_Matrix!G668+Missing_Matrix!H668+Missing_Matrix!J668+Missing_Matrix!K668+Missing_Matrix!L668+Missing_Matrix!M668+Missing_Matrix!U668=0,"keep","drop")</f>
        <v>drop</v>
      </c>
    </row>
    <row r="669" customFormat="false" ht="15" hidden="false" customHeight="false" outlineLevel="0" collapsed="false">
      <c r="A669" s="2" t="str">
        <f aca="false">Clean!A669</f>
        <v>CL00668</v>
      </c>
      <c r="B669" s="3" t="n">
        <f aca="false">Clean!B669</f>
        <v>42</v>
      </c>
      <c r="C669" s="3" t="n">
        <f aca="false">IF(B669="",Strategies!$B$5,B669)</f>
        <v>42</v>
      </c>
      <c r="D669" s="3" t="n">
        <f aca="false">IF(B669="",1,0)</f>
        <v>0</v>
      </c>
      <c r="E669" s="2" t="str">
        <f aca="false">Clean!E669</f>
        <v/>
      </c>
      <c r="F669" s="2" t="str">
        <f aca="false">IF(E669="","Unknown",E669)</f>
        <v>Unknown</v>
      </c>
      <c r="G669" s="4" t="n">
        <f aca="false">Clean!G669</f>
        <v>21100</v>
      </c>
      <c r="H669" s="4" t="n">
        <f aca="false">IF(G669="",Strategies!$B$7,G669)</f>
        <v>21100</v>
      </c>
      <c r="I669" s="4" t="n">
        <f aca="false">IF(G669="",Strategies!$B$8,G669)</f>
        <v>21100</v>
      </c>
      <c r="J669" s="4" t="n">
        <f aca="false">IF(G669="",IFERROR(VLOOKUP(E669,Strategies!$A$26:$G$35,7,FALSE()),Strategies!$B$8),G669)</f>
        <v>21100</v>
      </c>
      <c r="K669" s="3" t="n">
        <f aca="false">IF(G669="",1,0)</f>
        <v>0</v>
      </c>
      <c r="L669" s="3" t="n">
        <f aca="false">Clean!H669</f>
        <v>5</v>
      </c>
      <c r="M669" s="5" t="n">
        <f aca="false">Clean!I669</f>
        <v>44440</v>
      </c>
      <c r="N669" s="3" t="n">
        <f aca="false">IF(L669="",IF(M669="",Strategies!$B$6,DATEDIF(M669,DATE(2026,9,13),"y")),L669)</f>
        <v>5</v>
      </c>
      <c r="O669" s="2" t="str">
        <f aca="false">IF(L669&lt;&gt;"","observed",IF(M669&lt;&gt;"","derived from date","median (fallback)"))</f>
        <v>observed</v>
      </c>
      <c r="P669" s="4" t="n">
        <f aca="false">Clean!M669</f>
        <v>0</v>
      </c>
      <c r="Q669" s="4" t="n">
        <f aca="false">IF(P669="",Strategies!$B$9,P669)</f>
        <v>0</v>
      </c>
      <c r="R669" s="3" t="n">
        <f aca="false">IF(P669="",1,0)</f>
        <v>0</v>
      </c>
      <c r="S669" s="3" t="n">
        <f aca="false">Clean!U669</f>
        <v>608</v>
      </c>
      <c r="T669" s="3" t="n">
        <f aca="false">IF(S669="",Strategies!$B$10,S669)</f>
        <v>608</v>
      </c>
      <c r="U669" s="2" t="str">
        <f aca="false">Clean!J669</f>
        <v>Online Banking</v>
      </c>
      <c r="V669" s="2" t="str">
        <f aca="false">IF(U669="",Strategies!$B$11,U669)</f>
        <v>Online Banking</v>
      </c>
      <c r="W669" s="2" t="str">
        <f aca="false">IF(U669="","Unknown",U669)</f>
        <v>Online Banking</v>
      </c>
      <c r="X669" s="4" t="n">
        <f aca="false">Clean!Q669</f>
        <v>4000</v>
      </c>
      <c r="Y669" s="4" t="n">
        <f aca="false">Clean!R669</f>
        <v>1352.48</v>
      </c>
      <c r="Z669" s="4" t="n">
        <f aca="false">IF(X669="",IF(Y669="",0,""),X669)</f>
        <v>4000</v>
      </c>
      <c r="AA669" s="4" t="n">
        <f aca="false">IF(Y669="",IF(X669="",0,IF(X669=0,0,ROUND(X669*Strategies!$B$12,2))),Y669)</f>
        <v>1352.48</v>
      </c>
      <c r="AB669" s="2" t="str">
        <f aca="false">IF(AND(X669="",Y669=""),"no card (structural)",IF(X669="","limit missing – verify",IF(Y669="","spend imputed by ratio","complete")))</f>
        <v>complete</v>
      </c>
      <c r="AC669" s="4" t="str">
        <f aca="false">Clean!S669</f>
        <v/>
      </c>
      <c r="AD669" s="4" t="str">
        <f aca="false">Clean!T669</f>
        <v/>
      </c>
      <c r="AE669" s="4" t="n">
        <f aca="false">IF(AC669="",IF(AD669="",0,""),AC669)</f>
        <v>0</v>
      </c>
      <c r="AF669" s="4" t="n">
        <f aca="false">IF(AD669="",IF(AC669="",0,IF(AC669=0,0,ROUND(AC669*Strategies!$B$13,0))),AD669)</f>
        <v>0</v>
      </c>
      <c r="AG669" s="3" t="n">
        <f aca="false">Clean!V669</f>
        <v>0</v>
      </c>
      <c r="AH669" s="3" t="n">
        <f aca="false">IF(AG669="",0,AG669)</f>
        <v>0</v>
      </c>
      <c r="AI669" s="3" t="n">
        <f aca="false">IF(AG669="",1,0)</f>
        <v>0</v>
      </c>
      <c r="AJ669" s="3" t="n">
        <f aca="false">Missing_Matrix!W669</f>
        <v>3</v>
      </c>
      <c r="AK669" s="2" t="str">
        <f aca="false">IF(AJ669=0,"keep","drop")</f>
        <v>drop</v>
      </c>
      <c r="AL669" s="2" t="str">
        <f aca="false">IF(Missing_Matrix!B669+Missing_Matrix!G669+Missing_Matrix!H669+Missing_Matrix!J669+Missing_Matrix!K669+Missing_Matrix!L669+Missing_Matrix!M669+Missing_Matrix!U669=0,"keep","drop")</f>
        <v>keep</v>
      </c>
    </row>
    <row r="670" customFormat="false" ht="15" hidden="false" customHeight="false" outlineLevel="0" collapsed="false">
      <c r="A670" s="2" t="str">
        <f aca="false">Clean!A670</f>
        <v>CL00669</v>
      </c>
      <c r="B670" s="3" t="n">
        <f aca="false">Clean!B670</f>
        <v>18</v>
      </c>
      <c r="C670" s="3" t="n">
        <f aca="false">IF(B670="",Strategies!$B$5,B670)</f>
        <v>18</v>
      </c>
      <c r="D670" s="3" t="n">
        <f aca="false">IF(B670="",1,0)</f>
        <v>0</v>
      </c>
      <c r="E670" s="2" t="str">
        <f aca="false">Clean!E670</f>
        <v>Student</v>
      </c>
      <c r="F670" s="2" t="str">
        <f aca="false">IF(E670="","Unknown",E670)</f>
        <v>Student</v>
      </c>
      <c r="G670" s="4" t="str">
        <f aca="false">Clean!G670</f>
        <v/>
      </c>
      <c r="H670" s="4" t="n">
        <f aca="false">IF(G670="",Strategies!$B$7,G670)</f>
        <v>34752</v>
      </c>
      <c r="I670" s="4" t="n">
        <f aca="false">IF(G670="",Strategies!$B$8,G670)</f>
        <v>29500</v>
      </c>
      <c r="J670" s="4" t="n">
        <f aca="false">IF(G670="",IFERROR(VLOOKUP(E670,Strategies!$A$26:$G$35,7,FALSE()),Strategies!$B$8),G670)</f>
        <v>5900</v>
      </c>
      <c r="K670" s="3" t="n">
        <f aca="false">IF(G670="",1,0)</f>
        <v>1</v>
      </c>
      <c r="L670" s="3" t="n">
        <f aca="false">Clean!H670</f>
        <v>0</v>
      </c>
      <c r="M670" s="5" t="n">
        <f aca="false">Clean!I670</f>
        <v>46182</v>
      </c>
      <c r="N670" s="3" t="n">
        <f aca="false">IF(L670="",IF(M670="",Strategies!$B$6,DATEDIF(M670,DATE(2026,9,13),"y")),L670)</f>
        <v>0</v>
      </c>
      <c r="O670" s="2" t="str">
        <f aca="false">IF(L670&lt;&gt;"","observed",IF(M670&lt;&gt;"","derived from date","median (fallback)"))</f>
        <v>observed</v>
      </c>
      <c r="P670" s="4" t="n">
        <f aca="false">Clean!M670</f>
        <v>0</v>
      </c>
      <c r="Q670" s="4" t="n">
        <f aca="false">IF(P670="",Strategies!$B$9,P670)</f>
        <v>0</v>
      </c>
      <c r="R670" s="3" t="n">
        <f aca="false">IF(P670="",1,0)</f>
        <v>0</v>
      </c>
      <c r="S670" s="3" t="str">
        <f aca="false">Clean!U670</f>
        <v/>
      </c>
      <c r="T670" s="3" t="n">
        <f aca="false">IF(S670="",Strategies!$B$10,S670)</f>
        <v>630</v>
      </c>
      <c r="U670" s="2" t="str">
        <f aca="false">Clean!J670</f>
        <v>App</v>
      </c>
      <c r="V670" s="2" t="str">
        <f aca="false">IF(U670="",Strategies!$B$11,U670)</f>
        <v>App</v>
      </c>
      <c r="W670" s="2" t="str">
        <f aca="false">IF(U670="","Unknown",U670)</f>
        <v>App</v>
      </c>
      <c r="X670" s="4" t="n">
        <f aca="false">Clean!Q670</f>
        <v>2500</v>
      </c>
      <c r="Y670" s="4" t="n">
        <f aca="false">Clean!R670</f>
        <v>423.28</v>
      </c>
      <c r="Z670" s="4" t="n">
        <f aca="false">IF(X670="",IF(Y670="",0,""),X670)</f>
        <v>2500</v>
      </c>
      <c r="AA670" s="4" t="n">
        <f aca="false">IF(Y670="",IF(X670="",0,IF(X670=0,0,ROUND(X670*Strategies!$B$12,2))),Y670)</f>
        <v>423.28</v>
      </c>
      <c r="AB670" s="2" t="str">
        <f aca="false">IF(AND(X670="",Y670=""),"no card (structural)",IF(X670="","limit missing – verify",IF(Y670="","spend imputed by ratio","complete")))</f>
        <v>complete</v>
      </c>
      <c r="AC670" s="4" t="n">
        <f aca="false">Clean!S670</f>
        <v>0</v>
      </c>
      <c r="AD670" s="4" t="n">
        <f aca="false">Clean!T670</f>
        <v>0</v>
      </c>
      <c r="AE670" s="4" t="n">
        <f aca="false">IF(AC670="",IF(AD670="",0,""),AC670)</f>
        <v>0</v>
      </c>
      <c r="AF670" s="4" t="n">
        <f aca="false">IF(AD670="",IF(AC670="",0,IF(AC670=0,0,ROUND(AC670*Strategies!$B$13,0))),AD670)</f>
        <v>0</v>
      </c>
      <c r="AG670" s="3" t="n">
        <f aca="false">Clean!V670</f>
        <v>0</v>
      </c>
      <c r="AH670" s="3" t="n">
        <f aca="false">IF(AG670="",0,AG670)</f>
        <v>0</v>
      </c>
      <c r="AI670" s="3" t="n">
        <f aca="false">IF(AG670="",1,0)</f>
        <v>0</v>
      </c>
      <c r="AJ670" s="3" t="n">
        <f aca="false">Missing_Matrix!W670</f>
        <v>3</v>
      </c>
      <c r="AK670" s="2" t="str">
        <f aca="false">IF(AJ670=0,"keep","drop")</f>
        <v>drop</v>
      </c>
      <c r="AL670" s="2" t="str">
        <f aca="false">IF(Missing_Matrix!B670+Missing_Matrix!G670+Missing_Matrix!H670+Missing_Matrix!J670+Missing_Matrix!K670+Missing_Matrix!L670+Missing_Matrix!M670+Missing_Matrix!U670=0,"keep","drop")</f>
        <v>drop</v>
      </c>
    </row>
    <row r="671" customFormat="false" ht="15" hidden="false" customHeight="false" outlineLevel="0" collapsed="false">
      <c r="A671" s="2" t="str">
        <f aca="false">Clean!A671</f>
        <v>CL00670</v>
      </c>
      <c r="B671" s="3" t="n">
        <f aca="false">Clean!B671</f>
        <v>50</v>
      </c>
      <c r="C671" s="3" t="n">
        <f aca="false">IF(B671="",Strategies!$B$5,B671)</f>
        <v>50</v>
      </c>
      <c r="D671" s="3" t="n">
        <f aca="false">IF(B671="",1,0)</f>
        <v>0</v>
      </c>
      <c r="E671" s="2" t="str">
        <f aca="false">Clean!E671</f>
        <v>Manual worker</v>
      </c>
      <c r="F671" s="2" t="str">
        <f aca="false">IF(E671="","Unknown",E671)</f>
        <v>Manual worker</v>
      </c>
      <c r="G671" s="4" t="n">
        <f aca="false">Clean!G671</f>
        <v>28900</v>
      </c>
      <c r="H671" s="4" t="n">
        <f aca="false">IF(G671="",Strategies!$B$7,G671)</f>
        <v>28900</v>
      </c>
      <c r="I671" s="4" t="n">
        <f aca="false">IF(G671="",Strategies!$B$8,G671)</f>
        <v>28900</v>
      </c>
      <c r="J671" s="4" t="n">
        <f aca="false">IF(G671="",IFERROR(VLOOKUP(E671,Strategies!$A$26:$G$35,7,FALSE()),Strategies!$B$8),G671)</f>
        <v>28900</v>
      </c>
      <c r="K671" s="3" t="n">
        <f aca="false">IF(G671="",1,0)</f>
        <v>0</v>
      </c>
      <c r="L671" s="3" t="n">
        <f aca="false">Clean!H671</f>
        <v>6</v>
      </c>
      <c r="M671" s="5" t="n">
        <f aca="false">Clean!I671</f>
        <v>43808</v>
      </c>
      <c r="N671" s="3" t="n">
        <f aca="false">IF(L671="",IF(M671="",Strategies!$B$6,DATEDIF(M671,DATE(2026,9,13),"y")),L671)</f>
        <v>6</v>
      </c>
      <c r="O671" s="2" t="str">
        <f aca="false">IF(L671&lt;&gt;"","observed",IF(M671&lt;&gt;"","derived from date","median (fallback)"))</f>
        <v>observed</v>
      </c>
      <c r="P671" s="4" t="n">
        <f aca="false">Clean!M671</f>
        <v>13796.8</v>
      </c>
      <c r="Q671" s="4" t="n">
        <f aca="false">IF(P671="",Strategies!$B$9,P671)</f>
        <v>13796.8</v>
      </c>
      <c r="R671" s="3" t="n">
        <f aca="false">IF(P671="",1,0)</f>
        <v>0</v>
      </c>
      <c r="S671" s="3" t="n">
        <f aca="false">Clean!U671</f>
        <v>615</v>
      </c>
      <c r="T671" s="3" t="n">
        <f aca="false">IF(S671="",Strategies!$B$10,S671)</f>
        <v>615</v>
      </c>
      <c r="U671" s="2" t="str">
        <f aca="false">Clean!J671</f>
        <v>App</v>
      </c>
      <c r="V671" s="2" t="str">
        <f aca="false">IF(U671="",Strategies!$B$11,U671)</f>
        <v>App</v>
      </c>
      <c r="W671" s="2" t="str">
        <f aca="false">IF(U671="","Unknown",U671)</f>
        <v>App</v>
      </c>
      <c r="X671" s="4" t="n">
        <f aca="false">Clean!Q671</f>
        <v>6000</v>
      </c>
      <c r="Y671" s="4" t="n">
        <f aca="false">Clean!R671</f>
        <v>104.37</v>
      </c>
      <c r="Z671" s="4" t="n">
        <f aca="false">IF(X671="",IF(Y671="",0,""),X671)</f>
        <v>6000</v>
      </c>
      <c r="AA671" s="4" t="n">
        <f aca="false">IF(Y671="",IF(X671="",0,IF(X671=0,0,ROUND(X671*Strategies!$B$12,2))),Y671)</f>
        <v>104.37</v>
      </c>
      <c r="AB671" s="2" t="str">
        <f aca="false">IF(AND(X671="",Y671=""),"no card (structural)",IF(X671="","limit missing – verify",IF(Y671="","spend imputed by ratio","complete")))</f>
        <v>complete</v>
      </c>
      <c r="AC671" s="4" t="n">
        <f aca="false">Clean!S671</f>
        <v>110000</v>
      </c>
      <c r="AD671" s="4" t="n">
        <f aca="false">Clean!T671</f>
        <v>570</v>
      </c>
      <c r="AE671" s="4" t="n">
        <f aca="false">IF(AC671="",IF(AD671="",0,""),AC671)</f>
        <v>110000</v>
      </c>
      <c r="AF671" s="4" t="n">
        <f aca="false">IF(AD671="",IF(AC671="",0,IF(AC671=0,0,ROUND(AC671*Strategies!$B$13,0))),AD671)</f>
        <v>570</v>
      </c>
      <c r="AG671" s="3" t="n">
        <f aca="false">Clean!V671</f>
        <v>0</v>
      </c>
      <c r="AH671" s="3" t="n">
        <f aca="false">IF(AG671="",0,AG671)</f>
        <v>0</v>
      </c>
      <c r="AI671" s="3" t="n">
        <f aca="false">IF(AG671="",1,0)</f>
        <v>0</v>
      </c>
      <c r="AJ671" s="3" t="n">
        <f aca="false">Missing_Matrix!W671</f>
        <v>0</v>
      </c>
      <c r="AK671" s="2" t="str">
        <f aca="false">IF(AJ671=0,"keep","drop")</f>
        <v>keep</v>
      </c>
      <c r="AL671" s="2" t="str">
        <f aca="false">IF(Missing_Matrix!B671+Missing_Matrix!G671+Missing_Matrix!H671+Missing_Matrix!J671+Missing_Matrix!K671+Missing_Matrix!L671+Missing_Matrix!M671+Missing_Matrix!U671=0,"keep","drop")</f>
        <v>keep</v>
      </c>
    </row>
    <row r="672" customFormat="false" ht="15" hidden="false" customHeight="false" outlineLevel="0" collapsed="false">
      <c r="A672" s="2" t="str">
        <f aca="false">Clean!A672</f>
        <v>CL00671</v>
      </c>
      <c r="B672" s="3" t="n">
        <f aca="false">Clean!B672</f>
        <v>56</v>
      </c>
      <c r="C672" s="3" t="n">
        <f aca="false">IF(B672="",Strategies!$B$5,B672)</f>
        <v>56</v>
      </c>
      <c r="D672" s="3" t="n">
        <f aca="false">IF(B672="",1,0)</f>
        <v>0</v>
      </c>
      <c r="E672" s="2" t="str">
        <f aca="false">Clean!E672</f>
        <v>Manual worker</v>
      </c>
      <c r="F672" s="2" t="str">
        <f aca="false">IF(E672="","Unknown",E672)</f>
        <v>Manual worker</v>
      </c>
      <c r="G672" s="4" t="n">
        <f aca="false">Clean!G672</f>
        <v>16200</v>
      </c>
      <c r="H672" s="4" t="n">
        <f aca="false">IF(G672="",Strategies!$B$7,G672)</f>
        <v>16200</v>
      </c>
      <c r="I672" s="4" t="n">
        <f aca="false">IF(G672="",Strategies!$B$8,G672)</f>
        <v>16200</v>
      </c>
      <c r="J672" s="4" t="n">
        <f aca="false">IF(G672="",IFERROR(VLOOKUP(E672,Strategies!$A$26:$G$35,7,FALSE()),Strategies!$B$8),G672)</f>
        <v>16200</v>
      </c>
      <c r="K672" s="3" t="n">
        <f aca="false">IF(G672="",1,0)</f>
        <v>0</v>
      </c>
      <c r="L672" s="3" t="n">
        <f aca="false">Clean!H672</f>
        <v>21</v>
      </c>
      <c r="M672" s="5" t="n">
        <f aca="false">Clean!I672</f>
        <v>38392</v>
      </c>
      <c r="N672" s="3" t="n">
        <f aca="false">IF(L672="",IF(M672="",Strategies!$B$6,DATEDIF(M672,DATE(2026,9,13),"y")),L672)</f>
        <v>21</v>
      </c>
      <c r="O672" s="2" t="str">
        <f aca="false">IF(L672&lt;&gt;"","observed",IF(M672&lt;&gt;"","derived from date","median (fallback)"))</f>
        <v>observed</v>
      </c>
      <c r="P672" s="4" t="n">
        <f aca="false">Clean!M672</f>
        <v>0</v>
      </c>
      <c r="Q672" s="4" t="n">
        <f aca="false">IF(P672="",Strategies!$B$9,P672)</f>
        <v>0</v>
      </c>
      <c r="R672" s="3" t="n">
        <f aca="false">IF(P672="",1,0)</f>
        <v>0</v>
      </c>
      <c r="S672" s="3" t="n">
        <f aca="false">Clean!U672</f>
        <v>646</v>
      </c>
      <c r="T672" s="3" t="n">
        <f aca="false">IF(S672="",Strategies!$B$10,S672)</f>
        <v>646</v>
      </c>
      <c r="U672" s="2" t="str">
        <f aca="false">Clean!J672</f>
        <v>Online Banking</v>
      </c>
      <c r="V672" s="2" t="str">
        <f aca="false">IF(U672="",Strategies!$B$11,U672)</f>
        <v>Online Banking</v>
      </c>
      <c r="W672" s="2" t="str">
        <f aca="false">IF(U672="","Unknown",U672)</f>
        <v>Online Banking</v>
      </c>
      <c r="X672" s="4" t="n">
        <f aca="false">Clean!Q672</f>
        <v>2500</v>
      </c>
      <c r="Y672" s="4" t="n">
        <f aca="false">Clean!R672</f>
        <v>1228.97</v>
      </c>
      <c r="Z672" s="4" t="n">
        <f aca="false">IF(X672="",IF(Y672="",0,""),X672)</f>
        <v>2500</v>
      </c>
      <c r="AA672" s="4" t="n">
        <f aca="false">IF(Y672="",IF(X672="",0,IF(X672=0,0,ROUND(X672*Strategies!$B$12,2))),Y672)</f>
        <v>1228.97</v>
      </c>
      <c r="AB672" s="2" t="str">
        <f aca="false">IF(AND(X672="",Y672=""),"no card (structural)",IF(X672="","limit missing – verify",IF(Y672="","spend imputed by ratio","complete")))</f>
        <v>complete</v>
      </c>
      <c r="AC672" s="4" t="n">
        <f aca="false">Clean!S672</f>
        <v>25000</v>
      </c>
      <c r="AD672" s="4" t="n">
        <f aca="false">Clean!T672</f>
        <v>170</v>
      </c>
      <c r="AE672" s="4" t="n">
        <f aca="false">IF(AC672="",IF(AD672="",0,""),AC672)</f>
        <v>25000</v>
      </c>
      <c r="AF672" s="4" t="n">
        <f aca="false">IF(AD672="",IF(AC672="",0,IF(AC672=0,0,ROUND(AC672*Strategies!$B$13,0))),AD672)</f>
        <v>170</v>
      </c>
      <c r="AG672" s="3" t="n">
        <f aca="false">Clean!V672</f>
        <v>0</v>
      </c>
      <c r="AH672" s="3" t="n">
        <f aca="false">IF(AG672="",0,AG672)</f>
        <v>0</v>
      </c>
      <c r="AI672" s="3" t="n">
        <f aca="false">IF(AG672="",1,0)</f>
        <v>0</v>
      </c>
      <c r="AJ672" s="3" t="n">
        <f aca="false">Missing_Matrix!W672</f>
        <v>1</v>
      </c>
      <c r="AK672" s="2" t="str">
        <f aca="false">IF(AJ672=0,"keep","drop")</f>
        <v>drop</v>
      </c>
      <c r="AL672" s="2" t="str">
        <f aca="false">IF(Missing_Matrix!B672+Missing_Matrix!G672+Missing_Matrix!H672+Missing_Matrix!J672+Missing_Matrix!K672+Missing_Matrix!L672+Missing_Matrix!M672+Missing_Matrix!U672=0,"keep","drop")</f>
        <v>drop</v>
      </c>
    </row>
    <row r="673" customFormat="false" ht="15" hidden="false" customHeight="false" outlineLevel="0" collapsed="false">
      <c r="A673" s="2" t="str">
        <f aca="false">Clean!A673</f>
        <v>CL00672</v>
      </c>
      <c r="B673" s="3" t="n">
        <f aca="false">Clean!B673</f>
        <v>68</v>
      </c>
      <c r="C673" s="3" t="n">
        <f aca="false">IF(B673="",Strategies!$B$5,B673)</f>
        <v>68</v>
      </c>
      <c r="D673" s="3" t="n">
        <f aca="false">IF(B673="",1,0)</f>
        <v>0</v>
      </c>
      <c r="E673" s="2" t="str">
        <f aca="false">Clean!E673</f>
        <v>Retired</v>
      </c>
      <c r="F673" s="2" t="str">
        <f aca="false">IF(E673="","Unknown",E673)</f>
        <v>Retired</v>
      </c>
      <c r="G673" s="4" t="n">
        <f aca="false">Clean!G673</f>
        <v>26800</v>
      </c>
      <c r="H673" s="4" t="n">
        <f aca="false">IF(G673="",Strategies!$B$7,G673)</f>
        <v>26800</v>
      </c>
      <c r="I673" s="4" t="n">
        <f aca="false">IF(G673="",Strategies!$B$8,G673)</f>
        <v>26800</v>
      </c>
      <c r="J673" s="4" t="n">
        <f aca="false">IF(G673="",IFERROR(VLOOKUP(E673,Strategies!$A$26:$G$35,7,FALSE()),Strategies!$B$8),G673)</f>
        <v>26800</v>
      </c>
      <c r="K673" s="3" t="n">
        <f aca="false">IF(G673="",1,0)</f>
        <v>0</v>
      </c>
      <c r="L673" s="3" t="n">
        <f aca="false">Clean!H673</f>
        <v>22</v>
      </c>
      <c r="M673" s="5" t="n">
        <f aca="false">Clean!I673</f>
        <v>38108</v>
      </c>
      <c r="N673" s="3" t="n">
        <f aca="false">IF(L673="",IF(M673="",Strategies!$B$6,DATEDIF(M673,DATE(2026,9,13),"y")),L673)</f>
        <v>22</v>
      </c>
      <c r="O673" s="2" t="str">
        <f aca="false">IF(L673&lt;&gt;"","observed",IF(M673&lt;&gt;"","derived from date","median (fallback)"))</f>
        <v>observed</v>
      </c>
      <c r="P673" s="4" t="n">
        <f aca="false">Clean!M673</f>
        <v>34844.89</v>
      </c>
      <c r="Q673" s="4" t="n">
        <f aca="false">IF(P673="",Strategies!$B$9,P673)</f>
        <v>34844.89</v>
      </c>
      <c r="R673" s="3" t="n">
        <f aca="false">IF(P673="",1,0)</f>
        <v>0</v>
      </c>
      <c r="S673" s="3" t="str">
        <f aca="false">Clean!U673</f>
        <v/>
      </c>
      <c r="T673" s="3" t="n">
        <f aca="false">IF(S673="",Strategies!$B$10,S673)</f>
        <v>630</v>
      </c>
      <c r="U673" s="2" t="str">
        <f aca="false">Clean!J673</f>
        <v>Online Banking</v>
      </c>
      <c r="V673" s="2" t="str">
        <f aca="false">IF(U673="",Strategies!$B$11,U673)</f>
        <v>Online Banking</v>
      </c>
      <c r="W673" s="2" t="str">
        <f aca="false">IF(U673="","Unknown",U673)</f>
        <v>Online Banking</v>
      </c>
      <c r="X673" s="4" t="n">
        <f aca="false">Clean!Q673</f>
        <v>0</v>
      </c>
      <c r="Y673" s="4" t="n">
        <f aca="false">Clean!R673</f>
        <v>0</v>
      </c>
      <c r="Z673" s="4" t="n">
        <f aca="false">IF(X673="",IF(Y673="",0,""),X673)</f>
        <v>0</v>
      </c>
      <c r="AA673" s="4" t="n">
        <f aca="false">IF(Y673="",IF(X673="",0,IF(X673=0,0,ROUND(X673*Strategies!$B$12,2))),Y673)</f>
        <v>0</v>
      </c>
      <c r="AB673" s="2" t="str">
        <f aca="false">IF(AND(X673="",Y673=""),"no card (structural)",IF(X673="","limit missing – verify",IF(Y673="","spend imputed by ratio","complete")))</f>
        <v>complete</v>
      </c>
      <c r="AC673" s="4" t="n">
        <f aca="false">Clean!S673</f>
        <v>0</v>
      </c>
      <c r="AD673" s="4" t="n">
        <f aca="false">Clean!T673</f>
        <v>0</v>
      </c>
      <c r="AE673" s="4" t="n">
        <f aca="false">IF(AC673="",IF(AD673="",0,""),AC673)</f>
        <v>0</v>
      </c>
      <c r="AF673" s="4" t="n">
        <f aca="false">IF(AD673="",IF(AC673="",0,IF(AC673=0,0,ROUND(AC673*Strategies!$B$13,0))),AD673)</f>
        <v>0</v>
      </c>
      <c r="AG673" s="3" t="str">
        <f aca="false">Clean!V673</f>
        <v/>
      </c>
      <c r="AH673" s="3" t="n">
        <f aca="false">IF(AG673="",0,AG673)</f>
        <v>0</v>
      </c>
      <c r="AI673" s="3" t="n">
        <f aca="false">IF(AG673="",1,0)</f>
        <v>1</v>
      </c>
      <c r="AJ673" s="3" t="n">
        <f aca="false">Missing_Matrix!W673</f>
        <v>2</v>
      </c>
      <c r="AK673" s="2" t="str">
        <f aca="false">IF(AJ673=0,"keep","drop")</f>
        <v>drop</v>
      </c>
      <c r="AL673" s="2" t="str">
        <f aca="false">IF(Missing_Matrix!B673+Missing_Matrix!G673+Missing_Matrix!H673+Missing_Matrix!J673+Missing_Matrix!K673+Missing_Matrix!L673+Missing_Matrix!M673+Missing_Matrix!U673=0,"keep","drop")</f>
        <v>drop</v>
      </c>
    </row>
    <row r="674" customFormat="false" ht="15" hidden="false" customHeight="false" outlineLevel="0" collapsed="false">
      <c r="A674" s="2" t="str">
        <f aca="false">Clean!A674</f>
        <v>CL00673</v>
      </c>
      <c r="B674" s="3" t="n">
        <f aca="false">Clean!B674</f>
        <v>72</v>
      </c>
      <c r="C674" s="3" t="n">
        <f aca="false">IF(B674="",Strategies!$B$5,B674)</f>
        <v>72</v>
      </c>
      <c r="D674" s="3" t="n">
        <f aca="false">IF(B674="",1,0)</f>
        <v>0</v>
      </c>
      <c r="E674" s="2" t="str">
        <f aca="false">Clean!E674</f>
        <v>Retired</v>
      </c>
      <c r="F674" s="2" t="str">
        <f aca="false">IF(E674="","Unknown",E674)</f>
        <v>Retired</v>
      </c>
      <c r="G674" s="4" t="n">
        <f aca="false">Clean!G674</f>
        <v>18900</v>
      </c>
      <c r="H674" s="4" t="n">
        <f aca="false">IF(G674="",Strategies!$B$7,G674)</f>
        <v>18900</v>
      </c>
      <c r="I674" s="4" t="n">
        <f aca="false">IF(G674="",Strategies!$B$8,G674)</f>
        <v>18900</v>
      </c>
      <c r="J674" s="4" t="n">
        <f aca="false">IF(G674="",IFERROR(VLOOKUP(E674,Strategies!$A$26:$G$35,7,FALSE()),Strategies!$B$8),G674)</f>
        <v>18900</v>
      </c>
      <c r="K674" s="3" t="n">
        <f aca="false">IF(G674="",1,0)</f>
        <v>0</v>
      </c>
      <c r="L674" s="3" t="n">
        <f aca="false">Clean!H674</f>
        <v>10</v>
      </c>
      <c r="M674" s="5" t="n">
        <f aca="false">Clean!I674</f>
        <v>42323</v>
      </c>
      <c r="N674" s="3" t="n">
        <f aca="false">IF(L674="",IF(M674="",Strategies!$B$6,DATEDIF(M674,DATE(2026,9,13),"y")),L674)</f>
        <v>10</v>
      </c>
      <c r="O674" s="2" t="str">
        <f aca="false">IF(L674&lt;&gt;"","observed",IF(M674&lt;&gt;"","derived from date","median (fallback)"))</f>
        <v>observed</v>
      </c>
      <c r="P674" s="4" t="n">
        <f aca="false">Clean!M674</f>
        <v>20046.92</v>
      </c>
      <c r="Q674" s="4" t="n">
        <f aca="false">IF(P674="",Strategies!$B$9,P674)</f>
        <v>20046.92</v>
      </c>
      <c r="R674" s="3" t="n">
        <f aca="false">IF(P674="",1,0)</f>
        <v>0</v>
      </c>
      <c r="S674" s="3" t="n">
        <f aca="false">Clean!U674</f>
        <v>671</v>
      </c>
      <c r="T674" s="3" t="n">
        <f aca="false">IF(S674="",Strategies!$B$10,S674)</f>
        <v>671</v>
      </c>
      <c r="U674" s="2" t="str">
        <f aca="false">Clean!J674</f>
        <v>Branch</v>
      </c>
      <c r="V674" s="2" t="str">
        <f aca="false">IF(U674="",Strategies!$B$11,U674)</f>
        <v>Branch</v>
      </c>
      <c r="W674" s="2" t="str">
        <f aca="false">IF(U674="","Unknown",U674)</f>
        <v>Branch</v>
      </c>
      <c r="X674" s="4" t="n">
        <f aca="false">Clean!Q674</f>
        <v>4500</v>
      </c>
      <c r="Y674" s="4" t="n">
        <f aca="false">Clean!R674</f>
        <v>2343.51</v>
      </c>
      <c r="Z674" s="4" t="n">
        <f aca="false">IF(X674="",IF(Y674="",0,""),X674)</f>
        <v>4500</v>
      </c>
      <c r="AA674" s="4" t="n">
        <f aca="false">IF(Y674="",IF(X674="",0,IF(X674=0,0,ROUND(X674*Strategies!$B$12,2))),Y674)</f>
        <v>2343.51</v>
      </c>
      <c r="AB674" s="2" t="str">
        <f aca="false">IF(AND(X674="",Y674=""),"no card (structural)",IF(X674="","limit missing – verify",IF(Y674="","spend imputed by ratio","complete")))</f>
        <v>complete</v>
      </c>
      <c r="AC674" s="4" t="n">
        <f aca="false">Clean!S674</f>
        <v>0</v>
      </c>
      <c r="AD674" s="4" t="n">
        <f aca="false">Clean!T674</f>
        <v>0</v>
      </c>
      <c r="AE674" s="4" t="n">
        <f aca="false">IF(AC674="",IF(AD674="",0,""),AC674)</f>
        <v>0</v>
      </c>
      <c r="AF674" s="4" t="n">
        <f aca="false">IF(AD674="",IF(AC674="",0,IF(AC674=0,0,ROUND(AC674*Strategies!$B$13,0))),AD674)</f>
        <v>0</v>
      </c>
      <c r="AG674" s="3" t="n">
        <f aca="false">Clean!V674</f>
        <v>0</v>
      </c>
      <c r="AH674" s="3" t="n">
        <f aca="false">IF(AG674="",0,AG674)</f>
        <v>0</v>
      </c>
      <c r="AI674" s="3" t="n">
        <f aca="false">IF(AG674="",1,0)</f>
        <v>0</v>
      </c>
      <c r="AJ674" s="3" t="n">
        <f aca="false">Missing_Matrix!W674</f>
        <v>0</v>
      </c>
      <c r="AK674" s="2" t="str">
        <f aca="false">IF(AJ674=0,"keep","drop")</f>
        <v>keep</v>
      </c>
      <c r="AL674" s="2" t="str">
        <f aca="false">IF(Missing_Matrix!B674+Missing_Matrix!G674+Missing_Matrix!H674+Missing_Matrix!J674+Missing_Matrix!K674+Missing_Matrix!L674+Missing_Matrix!M674+Missing_Matrix!U674=0,"keep","drop")</f>
        <v>keep</v>
      </c>
    </row>
    <row r="675" customFormat="false" ht="15" hidden="false" customHeight="false" outlineLevel="0" collapsed="false">
      <c r="A675" s="2" t="str">
        <f aca="false">Clean!A675</f>
        <v>CL00674</v>
      </c>
      <c r="B675" s="3" t="n">
        <f aca="false">Clean!B675</f>
        <v>48</v>
      </c>
      <c r="C675" s="3" t="n">
        <f aca="false">IF(B675="",Strategies!$B$5,B675)</f>
        <v>48</v>
      </c>
      <c r="D675" s="3" t="n">
        <f aca="false">IF(B675="",1,0)</f>
        <v>0</v>
      </c>
      <c r="E675" s="2" t="str">
        <f aca="false">Clean!E675</f>
        <v>Teacher</v>
      </c>
      <c r="F675" s="2" t="str">
        <f aca="false">IF(E675="","Unknown",E675)</f>
        <v>Teacher</v>
      </c>
      <c r="G675" s="4" t="n">
        <f aca="false">Clean!G675</f>
        <v>37500</v>
      </c>
      <c r="H675" s="4" t="n">
        <f aca="false">IF(G675="",Strategies!$B$7,G675)</f>
        <v>37500</v>
      </c>
      <c r="I675" s="4" t="n">
        <f aca="false">IF(G675="",Strategies!$B$8,G675)</f>
        <v>37500</v>
      </c>
      <c r="J675" s="4" t="n">
        <f aca="false">IF(G675="",IFERROR(VLOOKUP(E675,Strategies!$A$26:$G$35,7,FALSE()),Strategies!$B$8),G675)</f>
        <v>37500</v>
      </c>
      <c r="K675" s="3" t="n">
        <f aca="false">IF(G675="",1,0)</f>
        <v>0</v>
      </c>
      <c r="L675" s="3" t="n">
        <f aca="false">Clean!H675</f>
        <v>11</v>
      </c>
      <c r="M675" s="5" t="n">
        <f aca="false">Clean!I675</f>
        <v>42135</v>
      </c>
      <c r="N675" s="3" t="n">
        <f aca="false">IF(L675="",IF(M675="",Strategies!$B$6,DATEDIF(M675,DATE(2026,9,13),"y")),L675)</f>
        <v>11</v>
      </c>
      <c r="O675" s="2" t="str">
        <f aca="false">IF(L675&lt;&gt;"","observed",IF(M675&lt;&gt;"","derived from date","median (fallback)"))</f>
        <v>observed</v>
      </c>
      <c r="P675" s="4" t="n">
        <f aca="false">Clean!M675</f>
        <v>0</v>
      </c>
      <c r="Q675" s="4" t="n">
        <f aca="false">IF(P675="",Strategies!$B$9,P675)</f>
        <v>0</v>
      </c>
      <c r="R675" s="3" t="n">
        <f aca="false">IF(P675="",1,0)</f>
        <v>0</v>
      </c>
      <c r="S675" s="3" t="n">
        <f aca="false">Clean!U675</f>
        <v>689</v>
      </c>
      <c r="T675" s="3" t="n">
        <f aca="false">IF(S675="",Strategies!$B$10,S675)</f>
        <v>689</v>
      </c>
      <c r="U675" s="2" t="str">
        <f aca="false">Clean!J675</f>
        <v>Online Banking</v>
      </c>
      <c r="V675" s="2" t="str">
        <f aca="false">IF(U675="",Strategies!$B$11,U675)</f>
        <v>Online Banking</v>
      </c>
      <c r="W675" s="2" t="str">
        <f aca="false">IF(U675="","Unknown",U675)</f>
        <v>Online Banking</v>
      </c>
      <c r="X675" s="4" t="n">
        <f aca="false">Clean!Q675</f>
        <v>9000</v>
      </c>
      <c r="Y675" s="4" t="n">
        <f aca="false">Clean!R675</f>
        <v>3751.61</v>
      </c>
      <c r="Z675" s="4" t="n">
        <f aca="false">IF(X675="",IF(Y675="",0,""),X675)</f>
        <v>9000</v>
      </c>
      <c r="AA675" s="4" t="n">
        <f aca="false">IF(Y675="",IF(X675="",0,IF(X675=0,0,ROUND(X675*Strategies!$B$12,2))),Y675)</f>
        <v>3751.61</v>
      </c>
      <c r="AB675" s="2" t="str">
        <f aca="false">IF(AND(X675="",Y675=""),"no card (structural)",IF(X675="","limit missing – verify",IF(Y675="","spend imputed by ratio","complete")))</f>
        <v>complete</v>
      </c>
      <c r="AC675" s="4" t="n">
        <f aca="false">Clean!S675</f>
        <v>0</v>
      </c>
      <c r="AD675" s="4" t="n">
        <f aca="false">Clean!T675</f>
        <v>0</v>
      </c>
      <c r="AE675" s="4" t="n">
        <f aca="false">IF(AC675="",IF(AD675="",0,""),AC675)</f>
        <v>0</v>
      </c>
      <c r="AF675" s="4" t="n">
        <f aca="false">IF(AD675="",IF(AC675="",0,IF(AC675=0,0,ROUND(AC675*Strategies!$B$13,0))),AD675)</f>
        <v>0</v>
      </c>
      <c r="AG675" s="3" t="n">
        <f aca="false">Clean!V675</f>
        <v>1</v>
      </c>
      <c r="AH675" s="3" t="n">
        <f aca="false">IF(AG675="",0,AG675)</f>
        <v>1</v>
      </c>
      <c r="AI675" s="3" t="n">
        <f aca="false">IF(AG675="",1,0)</f>
        <v>0</v>
      </c>
      <c r="AJ675" s="3" t="n">
        <f aca="false">Missing_Matrix!W675</f>
        <v>0</v>
      </c>
      <c r="AK675" s="2" t="str">
        <f aca="false">IF(AJ675=0,"keep","drop")</f>
        <v>keep</v>
      </c>
      <c r="AL675" s="2" t="str">
        <f aca="false">IF(Missing_Matrix!B675+Missing_Matrix!G675+Missing_Matrix!H675+Missing_Matrix!J675+Missing_Matrix!K675+Missing_Matrix!L675+Missing_Matrix!M675+Missing_Matrix!U675=0,"keep","drop")</f>
        <v>keep</v>
      </c>
    </row>
    <row r="676" customFormat="false" ht="15" hidden="false" customHeight="false" outlineLevel="0" collapsed="false">
      <c r="A676" s="2" t="str">
        <f aca="false">Clean!A676</f>
        <v>CL00675</v>
      </c>
      <c r="B676" s="3" t="n">
        <f aca="false">Clean!B676</f>
        <v>23</v>
      </c>
      <c r="C676" s="3" t="n">
        <f aca="false">IF(B676="",Strategies!$B$5,B676)</f>
        <v>23</v>
      </c>
      <c r="D676" s="3" t="n">
        <f aca="false">IF(B676="",1,0)</f>
        <v>0</v>
      </c>
      <c r="E676" s="2" t="str">
        <f aca="false">Clean!E676</f>
        <v>Unemployed</v>
      </c>
      <c r="F676" s="2" t="str">
        <f aca="false">IF(E676="","Unknown",E676)</f>
        <v>Unemployed</v>
      </c>
      <c r="G676" s="4" t="n">
        <f aca="false">Clean!G676</f>
        <v>5700</v>
      </c>
      <c r="H676" s="4" t="n">
        <f aca="false">IF(G676="",Strategies!$B$7,G676)</f>
        <v>5700</v>
      </c>
      <c r="I676" s="4" t="n">
        <f aca="false">IF(G676="",Strategies!$B$8,G676)</f>
        <v>5700</v>
      </c>
      <c r="J676" s="4" t="n">
        <f aca="false">IF(G676="",IFERROR(VLOOKUP(E676,Strategies!$A$26:$G$35,7,FALSE()),Strategies!$B$8),G676)</f>
        <v>5700</v>
      </c>
      <c r="K676" s="3" t="n">
        <f aca="false">IF(G676="",1,0)</f>
        <v>0</v>
      </c>
      <c r="L676" s="3" t="n">
        <f aca="false">Clean!H676</f>
        <v>3</v>
      </c>
      <c r="M676" s="5" t="n">
        <f aca="false">Clean!I676</f>
        <v>44875</v>
      </c>
      <c r="N676" s="3" t="n">
        <f aca="false">IF(L676="",IF(M676="",Strategies!$B$6,DATEDIF(M676,DATE(2026,9,13),"y")),L676)</f>
        <v>3</v>
      </c>
      <c r="O676" s="2" t="str">
        <f aca="false">IF(L676&lt;&gt;"","observed",IF(M676&lt;&gt;"","derived from date","median (fallback)"))</f>
        <v>observed</v>
      </c>
      <c r="P676" s="4" t="n">
        <f aca="false">Clean!M676</f>
        <v>3712.58</v>
      </c>
      <c r="Q676" s="4" t="n">
        <f aca="false">IF(P676="",Strategies!$B$9,P676)</f>
        <v>3712.58</v>
      </c>
      <c r="R676" s="3" t="n">
        <f aca="false">IF(P676="",1,0)</f>
        <v>0</v>
      </c>
      <c r="S676" s="3" t="n">
        <f aca="false">Clean!U676</f>
        <v>554</v>
      </c>
      <c r="T676" s="3" t="n">
        <f aca="false">IF(S676="",Strategies!$B$10,S676)</f>
        <v>554</v>
      </c>
      <c r="U676" s="2" t="str">
        <f aca="false">Clean!J676</f>
        <v>App</v>
      </c>
      <c r="V676" s="2" t="str">
        <f aca="false">IF(U676="",Strategies!$B$11,U676)</f>
        <v>App</v>
      </c>
      <c r="W676" s="2" t="str">
        <f aca="false">IF(U676="","Unknown",U676)</f>
        <v>App</v>
      </c>
      <c r="X676" s="4" t="str">
        <f aca="false">Clean!Q676</f>
        <v/>
      </c>
      <c r="Y676" s="4" t="str">
        <f aca="false">Clean!R676</f>
        <v/>
      </c>
      <c r="Z676" s="4" t="n">
        <f aca="false">IF(X676="",IF(Y676="",0,""),X676)</f>
        <v>0</v>
      </c>
      <c r="AA676" s="4" t="n">
        <f aca="false">IF(Y676="",IF(X676="",0,IF(X676=0,0,ROUND(X676*Strategies!$B$12,2))),Y676)</f>
        <v>0</v>
      </c>
      <c r="AB676" s="2" t="str">
        <f aca="false">IF(AND(X676="",Y676=""),"no card (structural)",IF(X676="","limit missing – verify",IF(Y676="","spend imputed by ratio","complete")))</f>
        <v>no card (structural)</v>
      </c>
      <c r="AC676" s="4" t="str">
        <f aca="false">Clean!S676</f>
        <v/>
      </c>
      <c r="AD676" s="4" t="str">
        <f aca="false">Clean!T676</f>
        <v/>
      </c>
      <c r="AE676" s="4" t="n">
        <f aca="false">IF(AC676="",IF(AD676="",0,""),AC676)</f>
        <v>0</v>
      </c>
      <c r="AF676" s="4" t="n">
        <f aca="false">IF(AD676="",IF(AC676="",0,IF(AC676=0,0,ROUND(AC676*Strategies!$B$13,0))),AD676)</f>
        <v>0</v>
      </c>
      <c r="AG676" s="3" t="n">
        <f aca="false">Clean!V676</f>
        <v>0</v>
      </c>
      <c r="AH676" s="3" t="n">
        <f aca="false">IF(AG676="",0,AG676)</f>
        <v>0</v>
      </c>
      <c r="AI676" s="3" t="n">
        <f aca="false">IF(AG676="",1,0)</f>
        <v>0</v>
      </c>
      <c r="AJ676" s="3" t="n">
        <f aca="false">Missing_Matrix!W676</f>
        <v>4</v>
      </c>
      <c r="AK676" s="2" t="str">
        <f aca="false">IF(AJ676=0,"keep","drop")</f>
        <v>drop</v>
      </c>
      <c r="AL676" s="2" t="str">
        <f aca="false">IF(Missing_Matrix!B676+Missing_Matrix!G676+Missing_Matrix!H676+Missing_Matrix!J676+Missing_Matrix!K676+Missing_Matrix!L676+Missing_Matrix!M676+Missing_Matrix!U676=0,"keep","drop")</f>
        <v>keep</v>
      </c>
    </row>
    <row r="677" customFormat="false" ht="15" hidden="false" customHeight="false" outlineLevel="0" collapsed="false">
      <c r="A677" s="2" t="str">
        <f aca="false">Clean!A677</f>
        <v>CL00676</v>
      </c>
      <c r="B677" s="3" t="n">
        <f aca="false">Clean!B677</f>
        <v>48</v>
      </c>
      <c r="C677" s="3" t="n">
        <f aca="false">IF(B677="",Strategies!$B$5,B677)</f>
        <v>48</v>
      </c>
      <c r="D677" s="3" t="n">
        <f aca="false">IF(B677="",1,0)</f>
        <v>0</v>
      </c>
      <c r="E677" s="2" t="str">
        <f aca="false">Clean!E677</f>
        <v/>
      </c>
      <c r="F677" s="2" t="str">
        <f aca="false">IF(E677="","Unknown",E677)</f>
        <v>Unknown</v>
      </c>
      <c r="G677" s="4" t="n">
        <f aca="false">Clean!G677</f>
        <v>31300</v>
      </c>
      <c r="H677" s="4" t="n">
        <f aca="false">IF(G677="",Strategies!$B$7,G677)</f>
        <v>31300</v>
      </c>
      <c r="I677" s="4" t="n">
        <f aca="false">IF(G677="",Strategies!$B$8,G677)</f>
        <v>31300</v>
      </c>
      <c r="J677" s="4" t="n">
        <f aca="false">IF(G677="",IFERROR(VLOOKUP(E677,Strategies!$A$26:$G$35,7,FALSE()),Strategies!$B$8),G677)</f>
        <v>31300</v>
      </c>
      <c r="K677" s="3" t="n">
        <f aca="false">IF(G677="",1,0)</f>
        <v>0</v>
      </c>
      <c r="L677" s="3" t="n">
        <f aca="false">Clean!H677</f>
        <v>15</v>
      </c>
      <c r="M677" s="5" t="n">
        <f aca="false">Clean!I677</f>
        <v>40453</v>
      </c>
      <c r="N677" s="3" t="n">
        <f aca="false">IF(L677="",IF(M677="",Strategies!$B$6,DATEDIF(M677,DATE(2026,9,13),"y")),L677)</f>
        <v>15</v>
      </c>
      <c r="O677" s="2" t="str">
        <f aca="false">IF(L677&lt;&gt;"","observed",IF(M677&lt;&gt;"","derived from date","median (fallback)"))</f>
        <v>observed</v>
      </c>
      <c r="P677" s="4" t="n">
        <f aca="false">Clean!M677</f>
        <v>58708.04</v>
      </c>
      <c r="Q677" s="4" t="n">
        <f aca="false">IF(P677="",Strategies!$B$9,P677)</f>
        <v>58708.04</v>
      </c>
      <c r="R677" s="3" t="n">
        <f aca="false">IF(P677="",1,0)</f>
        <v>0</v>
      </c>
      <c r="S677" s="3" t="n">
        <f aca="false">Clean!U677</f>
        <v>575</v>
      </c>
      <c r="T677" s="3" t="n">
        <f aca="false">IF(S677="",Strategies!$B$10,S677)</f>
        <v>575</v>
      </c>
      <c r="U677" s="2" t="str">
        <f aca="false">Clean!J677</f>
        <v>Online Banking</v>
      </c>
      <c r="V677" s="2" t="str">
        <f aca="false">IF(U677="",Strategies!$B$11,U677)</f>
        <v>Online Banking</v>
      </c>
      <c r="W677" s="2" t="str">
        <f aca="false">IF(U677="","Unknown",U677)</f>
        <v>Online Banking</v>
      </c>
      <c r="X677" s="4" t="str">
        <f aca="false">Clean!Q677</f>
        <v/>
      </c>
      <c r="Y677" s="4" t="str">
        <f aca="false">Clean!R677</f>
        <v/>
      </c>
      <c r="Z677" s="4" t="n">
        <f aca="false">IF(X677="",IF(Y677="",0,""),X677)</f>
        <v>0</v>
      </c>
      <c r="AA677" s="4" t="n">
        <f aca="false">IF(Y677="",IF(X677="",0,IF(X677=0,0,ROUND(X677*Strategies!$B$12,2))),Y677)</f>
        <v>0</v>
      </c>
      <c r="AB677" s="2" t="str">
        <f aca="false">IF(AND(X677="",Y677=""),"no card (structural)",IF(X677="","limit missing – verify",IF(Y677="","spend imputed by ratio","complete")))</f>
        <v>no card (structural)</v>
      </c>
      <c r="AC677" s="4" t="n">
        <f aca="false">Clean!S677</f>
        <v>153000</v>
      </c>
      <c r="AD677" s="4" t="n">
        <f aca="false">Clean!T677</f>
        <v>1034</v>
      </c>
      <c r="AE677" s="4" t="n">
        <f aca="false">IF(AC677="",IF(AD677="",0,""),AC677)</f>
        <v>153000</v>
      </c>
      <c r="AF677" s="4" t="n">
        <f aca="false">IF(AD677="",IF(AC677="",0,IF(AC677=0,0,ROUND(AC677*Strategies!$B$13,0))),AD677)</f>
        <v>1034</v>
      </c>
      <c r="AG677" s="3" t="n">
        <f aca="false">Clean!V677</f>
        <v>1</v>
      </c>
      <c r="AH677" s="3" t="n">
        <f aca="false">IF(AG677="",0,AG677)</f>
        <v>1</v>
      </c>
      <c r="AI677" s="3" t="n">
        <f aca="false">IF(AG677="",1,0)</f>
        <v>0</v>
      </c>
      <c r="AJ677" s="3" t="n">
        <f aca="false">Missing_Matrix!W677</f>
        <v>3</v>
      </c>
      <c r="AK677" s="2" t="str">
        <f aca="false">IF(AJ677=0,"keep","drop")</f>
        <v>drop</v>
      </c>
      <c r="AL677" s="2" t="str">
        <f aca="false">IF(Missing_Matrix!B677+Missing_Matrix!G677+Missing_Matrix!H677+Missing_Matrix!J677+Missing_Matrix!K677+Missing_Matrix!L677+Missing_Matrix!M677+Missing_Matrix!U677=0,"keep","drop")</f>
        <v>keep</v>
      </c>
    </row>
    <row r="678" customFormat="false" ht="15" hidden="false" customHeight="false" outlineLevel="0" collapsed="false">
      <c r="A678" s="2" t="str">
        <f aca="false">Clean!A678</f>
        <v>CL00677</v>
      </c>
      <c r="B678" s="3" t="n">
        <f aca="false">Clean!B678</f>
        <v>32</v>
      </c>
      <c r="C678" s="3" t="n">
        <f aca="false">IF(B678="",Strategies!$B$5,B678)</f>
        <v>32</v>
      </c>
      <c r="D678" s="3" t="n">
        <f aca="false">IF(B678="",1,0)</f>
        <v>0</v>
      </c>
      <c r="E678" s="2" t="str">
        <f aca="false">Clean!E678</f>
        <v>Employee</v>
      </c>
      <c r="F678" s="2" t="str">
        <f aca="false">IF(E678="","Unknown",E678)</f>
        <v>Employee</v>
      </c>
      <c r="G678" s="4" t="n">
        <f aca="false">Clean!G678</f>
        <v>51600</v>
      </c>
      <c r="H678" s="4" t="n">
        <f aca="false">IF(G678="",Strategies!$B$7,G678)</f>
        <v>51600</v>
      </c>
      <c r="I678" s="4" t="n">
        <f aca="false">IF(G678="",Strategies!$B$8,G678)</f>
        <v>51600</v>
      </c>
      <c r="J678" s="4" t="n">
        <f aca="false">IF(G678="",IFERROR(VLOOKUP(E678,Strategies!$A$26:$G$35,7,FALSE()),Strategies!$B$8),G678)</f>
        <v>51600</v>
      </c>
      <c r="K678" s="3" t="n">
        <f aca="false">IF(G678="",1,0)</f>
        <v>0</v>
      </c>
      <c r="L678" s="3" t="n">
        <f aca="false">Clean!H678</f>
        <v>10</v>
      </c>
      <c r="M678" s="5" t="n">
        <f aca="false">Clean!I678</f>
        <v>42612</v>
      </c>
      <c r="N678" s="3" t="n">
        <f aca="false">IF(L678="",IF(M678="",Strategies!$B$6,DATEDIF(M678,DATE(2026,9,13),"y")),L678)</f>
        <v>10</v>
      </c>
      <c r="O678" s="2" t="str">
        <f aca="false">IF(L678&lt;&gt;"","observed",IF(M678&lt;&gt;"","derived from date","median (fallback)"))</f>
        <v>observed</v>
      </c>
      <c r="P678" s="4" t="n">
        <f aca="false">Clean!M678</f>
        <v>41337.73</v>
      </c>
      <c r="Q678" s="4" t="n">
        <f aca="false">IF(P678="",Strategies!$B$9,P678)</f>
        <v>41337.73</v>
      </c>
      <c r="R678" s="3" t="n">
        <f aca="false">IF(P678="",1,0)</f>
        <v>0</v>
      </c>
      <c r="S678" s="3" t="n">
        <f aca="false">Clean!U678</f>
        <v>686</v>
      </c>
      <c r="T678" s="3" t="n">
        <f aca="false">IF(S678="",Strategies!$B$10,S678)</f>
        <v>686</v>
      </c>
      <c r="U678" s="2" t="str">
        <f aca="false">Clean!J678</f>
        <v>Branch</v>
      </c>
      <c r="V678" s="2" t="str">
        <f aca="false">IF(U678="",Strategies!$B$11,U678)</f>
        <v>Branch</v>
      </c>
      <c r="W678" s="2" t="str">
        <f aca="false">IF(U678="","Unknown",U678)</f>
        <v>Branch</v>
      </c>
      <c r="X678" s="4" t="n">
        <f aca="false">Clean!Q678</f>
        <v>12000</v>
      </c>
      <c r="Y678" s="4" t="n">
        <f aca="false">Clean!R678</f>
        <v>1283.07</v>
      </c>
      <c r="Z678" s="4" t="n">
        <f aca="false">IF(X678="",IF(Y678="",0,""),X678)</f>
        <v>12000</v>
      </c>
      <c r="AA678" s="4" t="n">
        <f aca="false">IF(Y678="",IF(X678="",0,IF(X678=0,0,ROUND(X678*Strategies!$B$12,2))),Y678)</f>
        <v>1283.07</v>
      </c>
      <c r="AB678" s="2" t="str">
        <f aca="false">IF(AND(X678="",Y678=""),"no card (structural)",IF(X678="","limit missing – verify",IF(Y678="","spend imputed by ratio","complete")))</f>
        <v>complete</v>
      </c>
      <c r="AC678" s="4" t="n">
        <f aca="false">Clean!S678</f>
        <v>209000</v>
      </c>
      <c r="AD678" s="4" t="n">
        <f aca="false">Clean!T678</f>
        <v>1056</v>
      </c>
      <c r="AE678" s="4" t="n">
        <f aca="false">IF(AC678="",IF(AD678="",0,""),AC678)</f>
        <v>209000</v>
      </c>
      <c r="AF678" s="4" t="n">
        <f aca="false">IF(AD678="",IF(AC678="",0,IF(AC678=0,0,ROUND(AC678*Strategies!$B$13,0))),AD678)</f>
        <v>1056</v>
      </c>
      <c r="AG678" s="3" t="n">
        <f aca="false">Clean!V678</f>
        <v>0</v>
      </c>
      <c r="AH678" s="3" t="n">
        <f aca="false">IF(AG678="",0,AG678)</f>
        <v>0</v>
      </c>
      <c r="AI678" s="3" t="n">
        <f aca="false">IF(AG678="",1,0)</f>
        <v>0</v>
      </c>
      <c r="AJ678" s="3" t="n">
        <f aca="false">Missing_Matrix!W678</f>
        <v>0</v>
      </c>
      <c r="AK678" s="2" t="str">
        <f aca="false">IF(AJ678=0,"keep","drop")</f>
        <v>keep</v>
      </c>
      <c r="AL678" s="2" t="str">
        <f aca="false">IF(Missing_Matrix!B678+Missing_Matrix!G678+Missing_Matrix!H678+Missing_Matrix!J678+Missing_Matrix!K678+Missing_Matrix!L678+Missing_Matrix!M678+Missing_Matrix!U678=0,"keep","drop")</f>
        <v>keep</v>
      </c>
    </row>
    <row r="679" customFormat="false" ht="15" hidden="false" customHeight="false" outlineLevel="0" collapsed="false">
      <c r="A679" s="2" t="str">
        <f aca="false">Clean!A679</f>
        <v>CL00678</v>
      </c>
      <c r="B679" s="3" t="n">
        <f aca="false">Clean!B679</f>
        <v>38</v>
      </c>
      <c r="C679" s="3" t="n">
        <f aca="false">IF(B679="",Strategies!$B$5,B679)</f>
        <v>38</v>
      </c>
      <c r="D679" s="3" t="n">
        <f aca="false">IF(B679="",1,0)</f>
        <v>0</v>
      </c>
      <c r="E679" s="2" t="str">
        <f aca="false">Clean!E679</f>
        <v>Self-employed</v>
      </c>
      <c r="F679" s="2" t="str">
        <f aca="false">IF(E679="","Unknown",E679)</f>
        <v>Self-employed</v>
      </c>
      <c r="G679" s="4" t="n">
        <f aca="false">Clean!G679</f>
        <v>98200</v>
      </c>
      <c r="H679" s="4" t="n">
        <f aca="false">IF(G679="",Strategies!$B$7,G679)</f>
        <v>98200</v>
      </c>
      <c r="I679" s="4" t="n">
        <f aca="false">IF(G679="",Strategies!$B$8,G679)</f>
        <v>98200</v>
      </c>
      <c r="J679" s="4" t="n">
        <f aca="false">IF(G679="",IFERROR(VLOOKUP(E679,Strategies!$A$26:$G$35,7,FALSE()),Strategies!$B$8),G679)</f>
        <v>98200</v>
      </c>
      <c r="K679" s="3" t="n">
        <f aca="false">IF(G679="",1,0)</f>
        <v>0</v>
      </c>
      <c r="L679" s="3" t="n">
        <f aca="false">Clean!H679</f>
        <v>10</v>
      </c>
      <c r="M679" s="5" t="n">
        <f aca="false">Clean!I679</f>
        <v>42514</v>
      </c>
      <c r="N679" s="3" t="n">
        <f aca="false">IF(L679="",IF(M679="",Strategies!$B$6,DATEDIF(M679,DATE(2026,9,13),"y")),L679)</f>
        <v>10</v>
      </c>
      <c r="O679" s="2" t="str">
        <f aca="false">IF(L679&lt;&gt;"","observed",IF(M679&lt;&gt;"","derived from date","median (fallback)"))</f>
        <v>observed</v>
      </c>
      <c r="P679" s="4" t="n">
        <f aca="false">Clean!M679</f>
        <v>0</v>
      </c>
      <c r="Q679" s="4" t="n">
        <f aca="false">IF(P679="",Strategies!$B$9,P679)</f>
        <v>0</v>
      </c>
      <c r="R679" s="3" t="n">
        <f aca="false">IF(P679="",1,0)</f>
        <v>0</v>
      </c>
      <c r="S679" s="3" t="n">
        <f aca="false">Clean!U679</f>
        <v>638</v>
      </c>
      <c r="T679" s="3" t="n">
        <f aca="false">IF(S679="",Strategies!$B$10,S679)</f>
        <v>638</v>
      </c>
      <c r="U679" s="2" t="str">
        <f aca="false">Clean!J679</f>
        <v>App</v>
      </c>
      <c r="V679" s="2" t="str">
        <f aca="false">IF(U679="",Strategies!$B$11,U679)</f>
        <v>App</v>
      </c>
      <c r="W679" s="2" t="str">
        <f aca="false">IF(U679="","Unknown",U679)</f>
        <v>App</v>
      </c>
      <c r="X679" s="4" t="n">
        <f aca="false">Clean!Q679</f>
        <v>12000</v>
      </c>
      <c r="Y679" s="4" t="n">
        <f aca="false">Clean!R679</f>
        <v>3031.21</v>
      </c>
      <c r="Z679" s="4" t="n">
        <f aca="false">IF(X679="",IF(Y679="",0,""),X679)</f>
        <v>12000</v>
      </c>
      <c r="AA679" s="4" t="n">
        <f aca="false">IF(Y679="",IF(X679="",0,IF(X679=0,0,ROUND(X679*Strategies!$B$12,2))),Y679)</f>
        <v>3031.21</v>
      </c>
      <c r="AB679" s="2" t="str">
        <f aca="false">IF(AND(X679="",Y679=""),"no card (structural)",IF(X679="","limit missing – verify",IF(Y679="","spend imputed by ratio","complete")))</f>
        <v>complete</v>
      </c>
      <c r="AC679" s="4" t="n">
        <f aca="false">Clean!S679</f>
        <v>372000</v>
      </c>
      <c r="AD679" s="4" t="n">
        <f aca="false">Clean!T679</f>
        <v>2787</v>
      </c>
      <c r="AE679" s="4" t="n">
        <f aca="false">IF(AC679="",IF(AD679="",0,""),AC679)</f>
        <v>372000</v>
      </c>
      <c r="AF679" s="4" t="n">
        <f aca="false">IF(AD679="",IF(AC679="",0,IF(AC679=0,0,ROUND(AC679*Strategies!$B$13,0))),AD679)</f>
        <v>2787</v>
      </c>
      <c r="AG679" s="3" t="n">
        <f aca="false">Clean!V679</f>
        <v>0</v>
      </c>
      <c r="AH679" s="3" t="n">
        <f aca="false">IF(AG679="",0,AG679)</f>
        <v>0</v>
      </c>
      <c r="AI679" s="3" t="n">
        <f aca="false">IF(AG679="",1,0)</f>
        <v>0</v>
      </c>
      <c r="AJ679" s="3" t="n">
        <f aca="false">Missing_Matrix!W679</f>
        <v>0</v>
      </c>
      <c r="AK679" s="2" t="str">
        <f aca="false">IF(AJ679=0,"keep","drop")</f>
        <v>keep</v>
      </c>
      <c r="AL679" s="2" t="str">
        <f aca="false">IF(Missing_Matrix!B679+Missing_Matrix!G679+Missing_Matrix!H679+Missing_Matrix!J679+Missing_Matrix!K679+Missing_Matrix!L679+Missing_Matrix!M679+Missing_Matrix!U679=0,"keep","drop")</f>
        <v>keep</v>
      </c>
    </row>
    <row r="680" customFormat="false" ht="15" hidden="false" customHeight="false" outlineLevel="0" collapsed="false">
      <c r="A680" s="2" t="str">
        <f aca="false">Clean!A680</f>
        <v>CL00679</v>
      </c>
      <c r="B680" s="3" t="n">
        <f aca="false">Clean!B680</f>
        <v>45</v>
      </c>
      <c r="C680" s="3" t="n">
        <f aca="false">IF(B680="",Strategies!$B$5,B680)</f>
        <v>45</v>
      </c>
      <c r="D680" s="3" t="n">
        <f aca="false">IF(B680="",1,0)</f>
        <v>0</v>
      </c>
      <c r="E680" s="2" t="str">
        <f aca="false">Clean!E680</f>
        <v/>
      </c>
      <c r="F680" s="2" t="str">
        <f aca="false">IF(E680="","Unknown",E680)</f>
        <v>Unknown</v>
      </c>
      <c r="G680" s="4" t="n">
        <f aca="false">Clean!G680</f>
        <v>27600</v>
      </c>
      <c r="H680" s="4" t="n">
        <f aca="false">IF(G680="",Strategies!$B$7,G680)</f>
        <v>27600</v>
      </c>
      <c r="I680" s="4" t="n">
        <f aca="false">IF(G680="",Strategies!$B$8,G680)</f>
        <v>27600</v>
      </c>
      <c r="J680" s="4" t="n">
        <f aca="false">IF(G680="",IFERROR(VLOOKUP(E680,Strategies!$A$26:$G$35,7,FALSE()),Strategies!$B$8),G680)</f>
        <v>27600</v>
      </c>
      <c r="K680" s="3" t="n">
        <f aca="false">IF(G680="",1,0)</f>
        <v>0</v>
      </c>
      <c r="L680" s="3" t="n">
        <f aca="false">Clean!H680</f>
        <v>9</v>
      </c>
      <c r="M680" s="5" t="n">
        <f aca="false">Clean!I680</f>
        <v>42705</v>
      </c>
      <c r="N680" s="3" t="n">
        <f aca="false">IF(L680="",IF(M680="",Strategies!$B$6,DATEDIF(M680,DATE(2026,9,13),"y")),L680)</f>
        <v>9</v>
      </c>
      <c r="O680" s="2" t="str">
        <f aca="false">IF(L680&lt;&gt;"","observed",IF(M680&lt;&gt;"","derived from date","median (fallback)"))</f>
        <v>observed</v>
      </c>
      <c r="P680" s="4" t="n">
        <f aca="false">Clean!M680</f>
        <v>11798.55</v>
      </c>
      <c r="Q680" s="4" t="n">
        <f aca="false">IF(P680="",Strategies!$B$9,P680)</f>
        <v>11798.55</v>
      </c>
      <c r="R680" s="3" t="n">
        <f aca="false">IF(P680="",1,0)</f>
        <v>0</v>
      </c>
      <c r="S680" s="3" t="n">
        <f aca="false">Clean!U680</f>
        <v>639</v>
      </c>
      <c r="T680" s="3" t="n">
        <f aca="false">IF(S680="",Strategies!$B$10,S680)</f>
        <v>639</v>
      </c>
      <c r="U680" s="2" t="str">
        <f aca="false">Clean!J680</f>
        <v>App</v>
      </c>
      <c r="V680" s="2" t="str">
        <f aca="false">IF(U680="",Strategies!$B$11,U680)</f>
        <v>App</v>
      </c>
      <c r="W680" s="2" t="str">
        <f aca="false">IF(U680="","Unknown",U680)</f>
        <v>App</v>
      </c>
      <c r="X680" s="4" t="n">
        <f aca="false">Clean!Q680</f>
        <v>6500</v>
      </c>
      <c r="Y680" s="4" t="n">
        <f aca="false">Clean!R680</f>
        <v>2080.12</v>
      </c>
      <c r="Z680" s="4" t="n">
        <f aca="false">IF(X680="",IF(Y680="",0,""),X680)</f>
        <v>6500</v>
      </c>
      <c r="AA680" s="4" t="n">
        <f aca="false">IF(Y680="",IF(X680="",0,IF(X680=0,0,ROUND(X680*Strategies!$B$12,2))),Y680)</f>
        <v>2080.12</v>
      </c>
      <c r="AB680" s="2" t="str">
        <f aca="false">IF(AND(X680="",Y680=""),"no card (structural)",IF(X680="","limit missing – verify",IF(Y680="","spend imputed by ratio","complete")))</f>
        <v>complete</v>
      </c>
      <c r="AC680" s="4" t="str">
        <f aca="false">Clean!S680</f>
        <v/>
      </c>
      <c r="AD680" s="4" t="str">
        <f aca="false">Clean!T680</f>
        <v/>
      </c>
      <c r="AE680" s="4" t="n">
        <f aca="false">IF(AC680="",IF(AD680="",0,""),AC680)</f>
        <v>0</v>
      </c>
      <c r="AF680" s="4" t="n">
        <f aca="false">IF(AD680="",IF(AC680="",0,IF(AC680=0,0,ROUND(AC680*Strategies!$B$13,0))),AD680)</f>
        <v>0</v>
      </c>
      <c r="AG680" s="3" t="str">
        <f aca="false">Clean!V680</f>
        <v/>
      </c>
      <c r="AH680" s="3" t="n">
        <f aca="false">IF(AG680="",0,AG680)</f>
        <v>0</v>
      </c>
      <c r="AI680" s="3" t="n">
        <f aca="false">IF(AG680="",1,0)</f>
        <v>1</v>
      </c>
      <c r="AJ680" s="3" t="n">
        <f aca="false">Missing_Matrix!W680</f>
        <v>4</v>
      </c>
      <c r="AK680" s="2" t="str">
        <f aca="false">IF(AJ680=0,"keep","drop")</f>
        <v>drop</v>
      </c>
      <c r="AL680" s="2" t="str">
        <f aca="false">IF(Missing_Matrix!B680+Missing_Matrix!G680+Missing_Matrix!H680+Missing_Matrix!J680+Missing_Matrix!K680+Missing_Matrix!L680+Missing_Matrix!M680+Missing_Matrix!U680=0,"keep","drop")</f>
        <v>keep</v>
      </c>
    </row>
    <row r="681" customFormat="false" ht="15" hidden="false" customHeight="false" outlineLevel="0" collapsed="false">
      <c r="A681" s="2" t="str">
        <f aca="false">Clean!A681</f>
        <v>CL00680</v>
      </c>
      <c r="B681" s="3" t="n">
        <f aca="false">Clean!B681</f>
        <v>41</v>
      </c>
      <c r="C681" s="3" t="n">
        <f aca="false">IF(B681="",Strategies!$B$5,B681)</f>
        <v>41</v>
      </c>
      <c r="D681" s="3" t="n">
        <f aca="false">IF(B681="",1,0)</f>
        <v>0</v>
      </c>
      <c r="E681" s="2" t="str">
        <f aca="false">Clean!E681</f>
        <v>Manual worker</v>
      </c>
      <c r="F681" s="2" t="str">
        <f aca="false">IF(E681="","Unknown",E681)</f>
        <v>Manual worker</v>
      </c>
      <c r="G681" s="4" t="n">
        <f aca="false">Clean!G681</f>
        <v>15900</v>
      </c>
      <c r="H681" s="4" t="n">
        <f aca="false">IF(G681="",Strategies!$B$7,G681)</f>
        <v>15900</v>
      </c>
      <c r="I681" s="4" t="n">
        <f aca="false">IF(G681="",Strategies!$B$8,G681)</f>
        <v>15900</v>
      </c>
      <c r="J681" s="4" t="n">
        <f aca="false">IF(G681="",IFERROR(VLOOKUP(E681,Strategies!$A$26:$G$35,7,FALSE()),Strategies!$B$8),G681)</f>
        <v>15900</v>
      </c>
      <c r="K681" s="3" t="n">
        <f aca="false">IF(G681="",1,0)</f>
        <v>0</v>
      </c>
      <c r="L681" s="3" t="n">
        <f aca="false">Clean!H681</f>
        <v>9</v>
      </c>
      <c r="M681" s="5" t="n">
        <f aca="false">Clean!I681</f>
        <v>42883</v>
      </c>
      <c r="N681" s="3" t="n">
        <f aca="false">IF(L681="",IF(M681="",Strategies!$B$6,DATEDIF(M681,DATE(2026,9,13),"y")),L681)</f>
        <v>9</v>
      </c>
      <c r="O681" s="2" t="str">
        <f aca="false">IF(L681&lt;&gt;"","observed",IF(M681&lt;&gt;"","derived from date","median (fallback)"))</f>
        <v>observed</v>
      </c>
      <c r="P681" s="4" t="n">
        <f aca="false">Clean!M681</f>
        <v>0</v>
      </c>
      <c r="Q681" s="4" t="n">
        <f aca="false">IF(P681="",Strategies!$B$9,P681)</f>
        <v>0</v>
      </c>
      <c r="R681" s="3" t="n">
        <f aca="false">IF(P681="",1,0)</f>
        <v>0</v>
      </c>
      <c r="S681" s="3" t="n">
        <f aca="false">Clean!U681</f>
        <v>628</v>
      </c>
      <c r="T681" s="3" t="n">
        <f aca="false">IF(S681="",Strategies!$B$10,S681)</f>
        <v>628</v>
      </c>
      <c r="U681" s="2" t="str">
        <f aca="false">Clean!J681</f>
        <v>App</v>
      </c>
      <c r="V681" s="2" t="str">
        <f aca="false">IF(U681="",Strategies!$B$11,U681)</f>
        <v>App</v>
      </c>
      <c r="W681" s="2" t="str">
        <f aca="false">IF(U681="","Unknown",U681)</f>
        <v>App</v>
      </c>
      <c r="X681" s="4" t="n">
        <f aca="false">Clean!Q681</f>
        <v>3000</v>
      </c>
      <c r="Y681" s="4" t="n">
        <f aca="false">Clean!R681</f>
        <v>470.26</v>
      </c>
      <c r="Z681" s="4" t="n">
        <f aca="false">IF(X681="",IF(Y681="",0,""),X681)</f>
        <v>3000</v>
      </c>
      <c r="AA681" s="4" t="n">
        <f aca="false">IF(Y681="",IF(X681="",0,IF(X681=0,0,ROUND(X681*Strategies!$B$12,2))),Y681)</f>
        <v>470.26</v>
      </c>
      <c r="AB681" s="2" t="str">
        <f aca="false">IF(AND(X681="",Y681=""),"no card (structural)",IF(X681="","limit missing – verify",IF(Y681="","spend imputed by ratio","complete")))</f>
        <v>complete</v>
      </c>
      <c r="AC681" s="4" t="n">
        <f aca="false">Clean!S681</f>
        <v>45000</v>
      </c>
      <c r="AD681" s="4" t="n">
        <f aca="false">Clean!T681</f>
        <v>245</v>
      </c>
      <c r="AE681" s="4" t="n">
        <f aca="false">IF(AC681="",IF(AD681="",0,""),AC681)</f>
        <v>45000</v>
      </c>
      <c r="AF681" s="4" t="n">
        <f aca="false">IF(AD681="",IF(AC681="",0,IF(AC681=0,0,ROUND(AC681*Strategies!$B$13,0))),AD681)</f>
        <v>245</v>
      </c>
      <c r="AG681" s="3" t="n">
        <f aca="false">Clean!V681</f>
        <v>1</v>
      </c>
      <c r="AH681" s="3" t="n">
        <f aca="false">IF(AG681="",0,AG681)</f>
        <v>1</v>
      </c>
      <c r="AI681" s="3" t="n">
        <f aca="false">IF(AG681="",1,0)</f>
        <v>0</v>
      </c>
      <c r="AJ681" s="3" t="n">
        <f aca="false">Missing_Matrix!W681</f>
        <v>0</v>
      </c>
      <c r="AK681" s="2" t="str">
        <f aca="false">IF(AJ681=0,"keep","drop")</f>
        <v>keep</v>
      </c>
      <c r="AL681" s="2" t="str">
        <f aca="false">IF(Missing_Matrix!B681+Missing_Matrix!G681+Missing_Matrix!H681+Missing_Matrix!J681+Missing_Matrix!K681+Missing_Matrix!L681+Missing_Matrix!M681+Missing_Matrix!U681=0,"keep","drop")</f>
        <v>keep</v>
      </c>
    </row>
    <row r="682" customFormat="false" ht="15" hidden="false" customHeight="false" outlineLevel="0" collapsed="false">
      <c r="A682" s="2" t="str">
        <f aca="false">Clean!A682</f>
        <v>CL00681</v>
      </c>
      <c r="B682" s="3" t="n">
        <f aca="false">Clean!B682</f>
        <v>46</v>
      </c>
      <c r="C682" s="3" t="n">
        <f aca="false">IF(B682="",Strategies!$B$5,B682)</f>
        <v>46</v>
      </c>
      <c r="D682" s="3" t="n">
        <f aca="false">IF(B682="",1,0)</f>
        <v>0</v>
      </c>
      <c r="E682" s="2" t="str">
        <f aca="false">Clean!E682</f>
        <v>Self-employed</v>
      </c>
      <c r="F682" s="2" t="str">
        <f aca="false">IF(E682="","Unknown",E682)</f>
        <v>Self-employed</v>
      </c>
      <c r="G682" s="4" t="n">
        <f aca="false">Clean!G682</f>
        <v>59800</v>
      </c>
      <c r="H682" s="4" t="n">
        <f aca="false">IF(G682="",Strategies!$B$7,G682)</f>
        <v>59800</v>
      </c>
      <c r="I682" s="4" t="n">
        <f aca="false">IF(G682="",Strategies!$B$8,G682)</f>
        <v>59800</v>
      </c>
      <c r="J682" s="4" t="n">
        <f aca="false">IF(G682="",IFERROR(VLOOKUP(E682,Strategies!$A$26:$G$35,7,FALSE()),Strategies!$B$8),G682)</f>
        <v>59800</v>
      </c>
      <c r="K682" s="3" t="n">
        <f aca="false">IF(G682="",1,0)</f>
        <v>0</v>
      </c>
      <c r="L682" s="3" t="n">
        <f aca="false">Clean!H682</f>
        <v>1</v>
      </c>
      <c r="M682" s="5" t="n">
        <f aca="false">Clean!I682</f>
        <v>45573</v>
      </c>
      <c r="N682" s="3" t="n">
        <f aca="false">IF(L682="",IF(M682="",Strategies!$B$6,DATEDIF(M682,DATE(2026,9,13),"y")),L682)</f>
        <v>1</v>
      </c>
      <c r="O682" s="2" t="str">
        <f aca="false">IF(L682&lt;&gt;"","observed",IF(M682&lt;&gt;"","derived from date","median (fallback)"))</f>
        <v>observed</v>
      </c>
      <c r="P682" s="4" t="n">
        <f aca="false">Clean!M682</f>
        <v>9463.86</v>
      </c>
      <c r="Q682" s="4" t="n">
        <f aca="false">IF(P682="",Strategies!$B$9,P682)</f>
        <v>9463.86</v>
      </c>
      <c r="R682" s="3" t="n">
        <f aca="false">IF(P682="",1,0)</f>
        <v>0</v>
      </c>
      <c r="S682" s="3" t="n">
        <f aca="false">Clean!U682</f>
        <v>618</v>
      </c>
      <c r="T682" s="3" t="n">
        <f aca="false">IF(S682="",Strategies!$B$10,S682)</f>
        <v>618</v>
      </c>
      <c r="U682" s="2" t="str">
        <f aca="false">Clean!J682</f>
        <v>Online Banking</v>
      </c>
      <c r="V682" s="2" t="str">
        <f aca="false">IF(U682="",Strategies!$B$11,U682)</f>
        <v>Online Banking</v>
      </c>
      <c r="W682" s="2" t="str">
        <f aca="false">IF(U682="","Unknown",U682)</f>
        <v>Online Banking</v>
      </c>
      <c r="X682" s="4" t="n">
        <f aca="false">Clean!Q682</f>
        <v>10500</v>
      </c>
      <c r="Y682" s="4" t="str">
        <f aca="false">Clean!R682</f>
        <v/>
      </c>
      <c r="Z682" s="4" t="n">
        <f aca="false">IF(X682="",IF(Y682="",0,""),X682)</f>
        <v>10500</v>
      </c>
      <c r="AA682" s="4" t="n">
        <f aca="false">IF(Y682="",IF(X682="",0,IF(X682=0,0,ROUND(X682*Strategies!$B$12,2))),Y682)</f>
        <v>2789.76</v>
      </c>
      <c r="AB682" s="2" t="str">
        <f aca="false">IF(AND(X682="",Y682=""),"no card (structural)",IF(X682="","limit missing – verify",IF(Y682="","spend imputed by ratio","complete")))</f>
        <v>spend imputed by ratio</v>
      </c>
      <c r="AC682" s="4" t="n">
        <f aca="false">Clean!S682</f>
        <v>0</v>
      </c>
      <c r="AD682" s="4" t="n">
        <f aca="false">Clean!T682</f>
        <v>0</v>
      </c>
      <c r="AE682" s="4" t="n">
        <f aca="false">IF(AC682="",IF(AD682="",0,""),AC682)</f>
        <v>0</v>
      </c>
      <c r="AF682" s="4" t="n">
        <f aca="false">IF(AD682="",IF(AC682="",0,IF(AC682=0,0,ROUND(AC682*Strategies!$B$13,0))),AD682)</f>
        <v>0</v>
      </c>
      <c r="AG682" s="3" t="n">
        <f aca="false">Clean!V682</f>
        <v>0</v>
      </c>
      <c r="AH682" s="3" t="n">
        <f aca="false">IF(AG682="",0,AG682)</f>
        <v>0</v>
      </c>
      <c r="AI682" s="3" t="n">
        <f aca="false">IF(AG682="",1,0)</f>
        <v>0</v>
      </c>
      <c r="AJ682" s="3" t="n">
        <f aca="false">Missing_Matrix!W682</f>
        <v>1</v>
      </c>
      <c r="AK682" s="2" t="str">
        <f aca="false">IF(AJ682=0,"keep","drop")</f>
        <v>drop</v>
      </c>
      <c r="AL682" s="2" t="str">
        <f aca="false">IF(Missing_Matrix!B682+Missing_Matrix!G682+Missing_Matrix!H682+Missing_Matrix!J682+Missing_Matrix!K682+Missing_Matrix!L682+Missing_Matrix!M682+Missing_Matrix!U682=0,"keep","drop")</f>
        <v>keep</v>
      </c>
    </row>
    <row r="683" customFormat="false" ht="15" hidden="false" customHeight="false" outlineLevel="0" collapsed="false">
      <c r="A683" s="2" t="str">
        <f aca="false">Clean!A683</f>
        <v>CL00682</v>
      </c>
      <c r="B683" s="3" t="n">
        <f aca="false">Clean!B683</f>
        <v>31</v>
      </c>
      <c r="C683" s="3" t="n">
        <f aca="false">IF(B683="",Strategies!$B$5,B683)</f>
        <v>31</v>
      </c>
      <c r="D683" s="3" t="n">
        <f aca="false">IF(B683="",1,0)</f>
        <v>0</v>
      </c>
      <c r="E683" s="2" t="str">
        <f aca="false">Clean!E683</f>
        <v>Employee</v>
      </c>
      <c r="F683" s="2" t="str">
        <f aca="false">IF(E683="","Unknown",E683)</f>
        <v>Employee</v>
      </c>
      <c r="G683" s="4" t="n">
        <f aca="false">Clean!G683</f>
        <v>39300</v>
      </c>
      <c r="H683" s="4" t="n">
        <f aca="false">IF(G683="",Strategies!$B$7,G683)</f>
        <v>39300</v>
      </c>
      <c r="I683" s="4" t="n">
        <f aca="false">IF(G683="",Strategies!$B$8,G683)</f>
        <v>39300</v>
      </c>
      <c r="J683" s="4" t="n">
        <f aca="false">IF(G683="",IFERROR(VLOOKUP(E683,Strategies!$A$26:$G$35,7,FALSE()),Strategies!$B$8),G683)</f>
        <v>39300</v>
      </c>
      <c r="K683" s="3" t="n">
        <f aca="false">IF(G683="",1,0)</f>
        <v>0</v>
      </c>
      <c r="L683" s="3" t="n">
        <f aca="false">Clean!H683</f>
        <v>12</v>
      </c>
      <c r="M683" s="5" t="n">
        <f aca="false">Clean!I683</f>
        <v>41789</v>
      </c>
      <c r="N683" s="3" t="n">
        <f aca="false">IF(L683="",IF(M683="",Strategies!$B$6,DATEDIF(M683,DATE(2026,9,13),"y")),L683)</f>
        <v>12</v>
      </c>
      <c r="O683" s="2" t="str">
        <f aca="false">IF(L683&lt;&gt;"","observed",IF(M683&lt;&gt;"","derived from date","median (fallback)"))</f>
        <v>observed</v>
      </c>
      <c r="P683" s="4" t="n">
        <f aca="false">Clean!M683</f>
        <v>0</v>
      </c>
      <c r="Q683" s="4" t="n">
        <f aca="false">IF(P683="",Strategies!$B$9,P683)</f>
        <v>0</v>
      </c>
      <c r="R683" s="3" t="n">
        <f aca="false">IF(P683="",1,0)</f>
        <v>0</v>
      </c>
      <c r="S683" s="3" t="n">
        <f aca="false">Clean!U683</f>
        <v>598</v>
      </c>
      <c r="T683" s="3" t="n">
        <f aca="false">IF(S683="",Strategies!$B$10,S683)</f>
        <v>598</v>
      </c>
      <c r="U683" s="2" t="str">
        <f aca="false">Clean!J683</f>
        <v>Online Banking</v>
      </c>
      <c r="V683" s="2" t="str">
        <f aca="false">IF(U683="",Strategies!$B$11,U683)</f>
        <v>Online Banking</v>
      </c>
      <c r="W683" s="2" t="str">
        <f aca="false">IF(U683="","Unknown",U683)</f>
        <v>Online Banking</v>
      </c>
      <c r="X683" s="4" t="n">
        <f aca="false">Clean!Q683</f>
        <v>8500</v>
      </c>
      <c r="Y683" s="4" t="n">
        <f aca="false">Clean!R683</f>
        <v>3673.66</v>
      </c>
      <c r="Z683" s="4" t="n">
        <f aca="false">IF(X683="",IF(Y683="",0,""),X683)</f>
        <v>8500</v>
      </c>
      <c r="AA683" s="4" t="n">
        <f aca="false">IF(Y683="",IF(X683="",0,IF(X683=0,0,ROUND(X683*Strategies!$B$12,2))),Y683)</f>
        <v>3673.66</v>
      </c>
      <c r="AB683" s="2" t="str">
        <f aca="false">IF(AND(X683="",Y683=""),"no card (structural)",IF(X683="","limit missing – verify",IF(Y683="","spend imputed by ratio","complete")))</f>
        <v>complete</v>
      </c>
      <c r="AC683" s="4" t="n">
        <f aca="false">Clean!S683</f>
        <v>0</v>
      </c>
      <c r="AD683" s="4" t="n">
        <f aca="false">Clean!T683</f>
        <v>0</v>
      </c>
      <c r="AE683" s="4" t="n">
        <f aca="false">IF(AC683="",IF(AD683="",0,""),AC683)</f>
        <v>0</v>
      </c>
      <c r="AF683" s="4" t="n">
        <f aca="false">IF(AD683="",IF(AC683="",0,IF(AC683=0,0,ROUND(AC683*Strategies!$B$13,0))),AD683)</f>
        <v>0</v>
      </c>
      <c r="AG683" s="3" t="str">
        <f aca="false">Clean!V683</f>
        <v/>
      </c>
      <c r="AH683" s="3" t="n">
        <f aca="false">IF(AG683="",0,AG683)</f>
        <v>0</v>
      </c>
      <c r="AI683" s="3" t="n">
        <f aca="false">IF(AG683="",1,0)</f>
        <v>1</v>
      </c>
      <c r="AJ683" s="3" t="n">
        <f aca="false">Missing_Matrix!W683</f>
        <v>1</v>
      </c>
      <c r="AK683" s="2" t="str">
        <f aca="false">IF(AJ683=0,"keep","drop")</f>
        <v>drop</v>
      </c>
      <c r="AL683" s="2" t="str">
        <f aca="false">IF(Missing_Matrix!B683+Missing_Matrix!G683+Missing_Matrix!H683+Missing_Matrix!J683+Missing_Matrix!K683+Missing_Matrix!L683+Missing_Matrix!M683+Missing_Matrix!U683=0,"keep","drop")</f>
        <v>keep</v>
      </c>
    </row>
    <row r="684" customFormat="false" ht="15" hidden="false" customHeight="false" outlineLevel="0" collapsed="false">
      <c r="A684" s="2" t="str">
        <f aca="false">Clean!A684</f>
        <v>CL00683</v>
      </c>
      <c r="B684" s="3" t="n">
        <f aca="false">Clean!B684</f>
        <v>63</v>
      </c>
      <c r="C684" s="3" t="n">
        <f aca="false">IF(B684="",Strategies!$B$5,B684)</f>
        <v>63</v>
      </c>
      <c r="D684" s="3" t="n">
        <f aca="false">IF(B684="",1,0)</f>
        <v>0</v>
      </c>
      <c r="E684" s="2" t="str">
        <f aca="false">Clean!E684</f>
        <v>Manual worker</v>
      </c>
      <c r="F684" s="2" t="str">
        <f aca="false">IF(E684="","Unknown",E684)</f>
        <v>Manual worker</v>
      </c>
      <c r="G684" s="4" t="n">
        <f aca="false">Clean!G684</f>
        <v>27800</v>
      </c>
      <c r="H684" s="4" t="n">
        <f aca="false">IF(G684="",Strategies!$B$7,G684)</f>
        <v>27800</v>
      </c>
      <c r="I684" s="4" t="n">
        <f aca="false">IF(G684="",Strategies!$B$8,G684)</f>
        <v>27800</v>
      </c>
      <c r="J684" s="4" t="n">
        <f aca="false">IF(G684="",IFERROR(VLOOKUP(E684,Strategies!$A$26:$G$35,7,FALSE()),Strategies!$B$8),G684)</f>
        <v>27800</v>
      </c>
      <c r="K684" s="3" t="n">
        <f aca="false">IF(G684="",1,0)</f>
        <v>0</v>
      </c>
      <c r="L684" s="3" t="n">
        <f aca="false">Clean!H684</f>
        <v>21</v>
      </c>
      <c r="M684" s="5" t="n">
        <f aca="false">Clean!I684</f>
        <v>38375</v>
      </c>
      <c r="N684" s="3" t="n">
        <f aca="false">IF(L684="",IF(M684="",Strategies!$B$6,DATEDIF(M684,DATE(2026,9,13),"y")),L684)</f>
        <v>21</v>
      </c>
      <c r="O684" s="2" t="str">
        <f aca="false">IF(L684&lt;&gt;"","observed",IF(M684&lt;&gt;"","derived from date","median (fallback)"))</f>
        <v>observed</v>
      </c>
      <c r="P684" s="4" t="n">
        <f aca="false">Clean!M684</f>
        <v>22815.1</v>
      </c>
      <c r="Q684" s="4" t="n">
        <f aca="false">IF(P684="",Strategies!$B$9,P684)</f>
        <v>22815.1</v>
      </c>
      <c r="R684" s="3" t="n">
        <f aca="false">IF(P684="",1,0)</f>
        <v>0</v>
      </c>
      <c r="S684" s="3" t="n">
        <f aca="false">Clean!U684</f>
        <v>630</v>
      </c>
      <c r="T684" s="3" t="n">
        <f aca="false">IF(S684="",Strategies!$B$10,S684)</f>
        <v>630</v>
      </c>
      <c r="U684" s="2" t="str">
        <f aca="false">Clean!J684</f>
        <v>Online Banking</v>
      </c>
      <c r="V684" s="2" t="str">
        <f aca="false">IF(U684="",Strategies!$B$11,U684)</f>
        <v>Online Banking</v>
      </c>
      <c r="W684" s="2" t="str">
        <f aca="false">IF(U684="","Unknown",U684)</f>
        <v>Online Banking</v>
      </c>
      <c r="X684" s="4" t="str">
        <f aca="false">Clean!Q684</f>
        <v/>
      </c>
      <c r="Y684" s="4" t="str">
        <f aca="false">Clean!R684</f>
        <v/>
      </c>
      <c r="Z684" s="4" t="n">
        <f aca="false">IF(X684="",IF(Y684="",0,""),X684)</f>
        <v>0</v>
      </c>
      <c r="AA684" s="4" t="n">
        <f aca="false">IF(Y684="",IF(X684="",0,IF(X684=0,0,ROUND(X684*Strategies!$B$12,2))),Y684)</f>
        <v>0</v>
      </c>
      <c r="AB684" s="2" t="str">
        <f aca="false">IF(AND(X684="",Y684=""),"no card (structural)",IF(X684="","limit missing – verify",IF(Y684="","spend imputed by ratio","complete")))</f>
        <v>no card (structural)</v>
      </c>
      <c r="AC684" s="4" t="str">
        <f aca="false">Clean!S684</f>
        <v/>
      </c>
      <c r="AD684" s="4" t="str">
        <f aca="false">Clean!T684</f>
        <v/>
      </c>
      <c r="AE684" s="4" t="n">
        <f aca="false">IF(AC684="",IF(AD684="",0,""),AC684)</f>
        <v>0</v>
      </c>
      <c r="AF684" s="4" t="n">
        <f aca="false">IF(AD684="",IF(AC684="",0,IF(AC684=0,0,ROUND(AC684*Strategies!$B$13,0))),AD684)</f>
        <v>0</v>
      </c>
      <c r="AG684" s="3" t="str">
        <f aca="false">Clean!V684</f>
        <v/>
      </c>
      <c r="AH684" s="3" t="n">
        <f aca="false">IF(AG684="",0,AG684)</f>
        <v>0</v>
      </c>
      <c r="AI684" s="3" t="n">
        <f aca="false">IF(AG684="",1,0)</f>
        <v>1</v>
      </c>
      <c r="AJ684" s="3" t="n">
        <f aca="false">Missing_Matrix!W684</f>
        <v>5</v>
      </c>
      <c r="AK684" s="2" t="str">
        <f aca="false">IF(AJ684=0,"keep","drop")</f>
        <v>drop</v>
      </c>
      <c r="AL684" s="2" t="str">
        <f aca="false">IF(Missing_Matrix!B684+Missing_Matrix!G684+Missing_Matrix!H684+Missing_Matrix!J684+Missing_Matrix!K684+Missing_Matrix!L684+Missing_Matrix!M684+Missing_Matrix!U684=0,"keep","drop")</f>
        <v>keep</v>
      </c>
    </row>
    <row r="685" customFormat="false" ht="15" hidden="false" customHeight="false" outlineLevel="0" collapsed="false">
      <c r="A685" s="2" t="str">
        <f aca="false">Clean!A685</f>
        <v>CL00684</v>
      </c>
      <c r="B685" s="3" t="n">
        <f aca="false">Clean!B685</f>
        <v>60</v>
      </c>
      <c r="C685" s="3" t="n">
        <f aca="false">IF(B685="",Strategies!$B$5,B685)</f>
        <v>60</v>
      </c>
      <c r="D685" s="3" t="n">
        <f aca="false">IF(B685="",1,0)</f>
        <v>0</v>
      </c>
      <c r="E685" s="2" t="str">
        <f aca="false">Clean!E685</f>
        <v>Manual worker</v>
      </c>
      <c r="F685" s="2" t="str">
        <f aca="false">IF(E685="","Unknown",E685)</f>
        <v>Manual worker</v>
      </c>
      <c r="G685" s="4" t="n">
        <f aca="false">Clean!G685</f>
        <v>19500</v>
      </c>
      <c r="H685" s="4" t="n">
        <f aca="false">IF(G685="",Strategies!$B$7,G685)</f>
        <v>19500</v>
      </c>
      <c r="I685" s="4" t="n">
        <f aca="false">IF(G685="",Strategies!$B$8,G685)</f>
        <v>19500</v>
      </c>
      <c r="J685" s="4" t="n">
        <f aca="false">IF(G685="",IFERROR(VLOOKUP(E685,Strategies!$A$26:$G$35,7,FALSE()),Strategies!$B$8),G685)</f>
        <v>19500</v>
      </c>
      <c r="K685" s="3" t="n">
        <f aca="false">IF(G685="",1,0)</f>
        <v>0</v>
      </c>
      <c r="L685" s="3" t="n">
        <f aca="false">Clean!H685</f>
        <v>26</v>
      </c>
      <c r="M685" s="5" t="n">
        <f aca="false">Clean!I685</f>
        <v>36663</v>
      </c>
      <c r="N685" s="3" t="n">
        <f aca="false">IF(L685="",IF(M685="",Strategies!$B$6,DATEDIF(M685,DATE(2026,9,13),"y")),L685)</f>
        <v>26</v>
      </c>
      <c r="O685" s="2" t="str">
        <f aca="false">IF(L685&lt;&gt;"","observed",IF(M685&lt;&gt;"","derived from date","median (fallback)"))</f>
        <v>observed</v>
      </c>
      <c r="P685" s="4" t="n">
        <f aca="false">Clean!M685</f>
        <v>0</v>
      </c>
      <c r="Q685" s="4" t="n">
        <f aca="false">IF(P685="",Strategies!$B$9,P685)</f>
        <v>0</v>
      </c>
      <c r="R685" s="3" t="n">
        <f aca="false">IF(P685="",1,0)</f>
        <v>0</v>
      </c>
      <c r="S685" s="3" t="n">
        <f aca="false">Clean!U685</f>
        <v>646</v>
      </c>
      <c r="T685" s="3" t="n">
        <f aca="false">IF(S685="",Strategies!$B$10,S685)</f>
        <v>646</v>
      </c>
      <c r="U685" s="2" t="str">
        <f aca="false">Clean!J685</f>
        <v>Online Banking</v>
      </c>
      <c r="V685" s="2" t="str">
        <f aca="false">IF(U685="",Strategies!$B$11,U685)</f>
        <v>Online Banking</v>
      </c>
      <c r="W685" s="2" t="str">
        <f aca="false">IF(U685="","Unknown",U685)</f>
        <v>Online Banking</v>
      </c>
      <c r="X685" s="4" t="n">
        <f aca="false">Clean!Q685</f>
        <v>5000</v>
      </c>
      <c r="Y685" s="4" t="n">
        <f aca="false">Clean!R685</f>
        <v>3081.47</v>
      </c>
      <c r="Z685" s="4" t="n">
        <f aca="false">IF(X685="",IF(Y685="",0,""),X685)</f>
        <v>5000</v>
      </c>
      <c r="AA685" s="4" t="n">
        <f aca="false">IF(Y685="",IF(X685="",0,IF(X685=0,0,ROUND(X685*Strategies!$B$12,2))),Y685)</f>
        <v>3081.47</v>
      </c>
      <c r="AB685" s="2" t="str">
        <f aca="false">IF(AND(X685="",Y685=""),"no card (structural)",IF(X685="","limit missing – verify",IF(Y685="","spend imputed by ratio","complete")))</f>
        <v>complete</v>
      </c>
      <c r="AC685" s="4" t="n">
        <f aca="false">Clean!S685</f>
        <v>0</v>
      </c>
      <c r="AD685" s="4" t="n">
        <f aca="false">Clean!T685</f>
        <v>0</v>
      </c>
      <c r="AE685" s="4" t="n">
        <f aca="false">IF(AC685="",IF(AD685="",0,""),AC685)</f>
        <v>0</v>
      </c>
      <c r="AF685" s="4" t="n">
        <f aca="false">IF(AD685="",IF(AC685="",0,IF(AC685=0,0,ROUND(AC685*Strategies!$B$13,0))),AD685)</f>
        <v>0</v>
      </c>
      <c r="AG685" s="3" t="n">
        <f aca="false">Clean!V685</f>
        <v>0</v>
      </c>
      <c r="AH685" s="3" t="n">
        <f aca="false">IF(AG685="",0,AG685)</f>
        <v>0</v>
      </c>
      <c r="AI685" s="3" t="n">
        <f aca="false">IF(AG685="",1,0)</f>
        <v>0</v>
      </c>
      <c r="AJ685" s="3" t="n">
        <f aca="false">Missing_Matrix!W685</f>
        <v>1</v>
      </c>
      <c r="AK685" s="2" t="str">
        <f aca="false">IF(AJ685=0,"keep","drop")</f>
        <v>drop</v>
      </c>
      <c r="AL685" s="2" t="str">
        <f aca="false">IF(Missing_Matrix!B685+Missing_Matrix!G685+Missing_Matrix!H685+Missing_Matrix!J685+Missing_Matrix!K685+Missing_Matrix!L685+Missing_Matrix!M685+Missing_Matrix!U685=0,"keep","drop")</f>
        <v>keep</v>
      </c>
    </row>
    <row r="686" customFormat="false" ht="15" hidden="false" customHeight="false" outlineLevel="0" collapsed="false">
      <c r="A686" s="2" t="str">
        <f aca="false">Clean!A686</f>
        <v>CL00685</v>
      </c>
      <c r="B686" s="3" t="n">
        <f aca="false">Clean!B686</f>
        <v>45</v>
      </c>
      <c r="C686" s="3" t="n">
        <f aca="false">IF(B686="",Strategies!$B$5,B686)</f>
        <v>45</v>
      </c>
      <c r="D686" s="3" t="n">
        <f aca="false">IF(B686="",1,0)</f>
        <v>0</v>
      </c>
      <c r="E686" s="2" t="str">
        <f aca="false">Clean!E686</f>
        <v>Executive</v>
      </c>
      <c r="F686" s="2" t="str">
        <f aca="false">IF(E686="","Unknown",E686)</f>
        <v>Executive</v>
      </c>
      <c r="G686" s="4" t="n">
        <f aca="false">Clean!G686</f>
        <v>132200</v>
      </c>
      <c r="H686" s="4" t="n">
        <f aca="false">IF(G686="",Strategies!$B$7,G686)</f>
        <v>132200</v>
      </c>
      <c r="I686" s="4" t="n">
        <f aca="false">IF(G686="",Strategies!$B$8,G686)</f>
        <v>132200</v>
      </c>
      <c r="J686" s="4" t="n">
        <f aca="false">IF(G686="",IFERROR(VLOOKUP(E686,Strategies!$A$26:$G$35,7,FALSE()),Strategies!$B$8),G686)</f>
        <v>132200</v>
      </c>
      <c r="K686" s="3" t="n">
        <f aca="false">IF(G686="",1,0)</f>
        <v>0</v>
      </c>
      <c r="L686" s="3" t="n">
        <f aca="false">Clean!H686</f>
        <v>8</v>
      </c>
      <c r="M686" s="5" t="n">
        <f aca="false">Clean!I686</f>
        <v>43268</v>
      </c>
      <c r="N686" s="3" t="n">
        <f aca="false">IF(L686="",IF(M686="",Strategies!$B$6,DATEDIF(M686,DATE(2026,9,13),"y")),L686)</f>
        <v>8</v>
      </c>
      <c r="O686" s="2" t="str">
        <f aca="false">IF(L686&lt;&gt;"","observed",IF(M686&lt;&gt;"","derived from date","median (fallback)"))</f>
        <v>observed</v>
      </c>
      <c r="P686" s="4" t="n">
        <f aca="false">Clean!M686</f>
        <v>0</v>
      </c>
      <c r="Q686" s="4" t="n">
        <f aca="false">IF(P686="",Strategies!$B$9,P686)</f>
        <v>0</v>
      </c>
      <c r="R686" s="3" t="n">
        <f aca="false">IF(P686="",1,0)</f>
        <v>0</v>
      </c>
      <c r="S686" s="3" t="n">
        <f aca="false">Clean!U686</f>
        <v>708</v>
      </c>
      <c r="T686" s="3" t="n">
        <f aca="false">IF(S686="",Strategies!$B$10,S686)</f>
        <v>708</v>
      </c>
      <c r="U686" s="2" t="str">
        <f aca="false">Clean!J686</f>
        <v>Online Banking</v>
      </c>
      <c r="V686" s="2" t="str">
        <f aca="false">IF(U686="",Strategies!$B$11,U686)</f>
        <v>Online Banking</v>
      </c>
      <c r="W686" s="2" t="str">
        <f aca="false">IF(U686="","Unknown",U686)</f>
        <v>Online Banking</v>
      </c>
      <c r="X686" s="4" t="n">
        <f aca="false">Clean!Q686</f>
        <v>0</v>
      </c>
      <c r="Y686" s="4" t="n">
        <f aca="false">Clean!R686</f>
        <v>0</v>
      </c>
      <c r="Z686" s="4" t="n">
        <f aca="false">IF(X686="",IF(Y686="",0,""),X686)</f>
        <v>0</v>
      </c>
      <c r="AA686" s="4" t="n">
        <f aca="false">IF(Y686="",IF(X686="",0,IF(X686=0,0,ROUND(X686*Strategies!$B$12,2))),Y686)</f>
        <v>0</v>
      </c>
      <c r="AB686" s="2" t="str">
        <f aca="false">IF(AND(X686="",Y686=""),"no card (structural)",IF(X686="","limit missing – verify",IF(Y686="","spend imputed by ratio","complete")))</f>
        <v>complete</v>
      </c>
      <c r="AC686" s="4" t="n">
        <f aca="false">Clean!S686</f>
        <v>0</v>
      </c>
      <c r="AD686" s="4" t="n">
        <f aca="false">Clean!T686</f>
        <v>0</v>
      </c>
      <c r="AE686" s="4" t="n">
        <f aca="false">IF(AC686="",IF(AD686="",0,""),AC686)</f>
        <v>0</v>
      </c>
      <c r="AF686" s="4" t="n">
        <f aca="false">IF(AD686="",IF(AC686="",0,IF(AC686=0,0,ROUND(AC686*Strategies!$B$13,0))),AD686)</f>
        <v>0</v>
      </c>
      <c r="AG686" s="3" t="n">
        <f aca="false">Clean!V686</f>
        <v>0</v>
      </c>
      <c r="AH686" s="3" t="n">
        <f aca="false">IF(AG686="",0,AG686)</f>
        <v>0</v>
      </c>
      <c r="AI686" s="3" t="n">
        <f aca="false">IF(AG686="",1,0)</f>
        <v>0</v>
      </c>
      <c r="AJ686" s="3" t="n">
        <f aca="false">Missing_Matrix!W686</f>
        <v>0</v>
      </c>
      <c r="AK686" s="2" t="str">
        <f aca="false">IF(AJ686=0,"keep","drop")</f>
        <v>keep</v>
      </c>
      <c r="AL686" s="2" t="str">
        <f aca="false">IF(Missing_Matrix!B686+Missing_Matrix!G686+Missing_Matrix!H686+Missing_Matrix!J686+Missing_Matrix!K686+Missing_Matrix!L686+Missing_Matrix!M686+Missing_Matrix!U686=0,"keep","drop")</f>
        <v>keep</v>
      </c>
    </row>
    <row r="687" customFormat="false" ht="15" hidden="false" customHeight="false" outlineLevel="0" collapsed="false">
      <c r="A687" s="2" t="str">
        <f aca="false">Clean!A687</f>
        <v>CL00686</v>
      </c>
      <c r="B687" s="3" t="n">
        <f aca="false">Clean!B687</f>
        <v>18</v>
      </c>
      <c r="C687" s="3" t="n">
        <f aca="false">IF(B687="",Strategies!$B$5,B687)</f>
        <v>18</v>
      </c>
      <c r="D687" s="3" t="n">
        <f aca="false">IF(B687="",1,0)</f>
        <v>0</v>
      </c>
      <c r="E687" s="2" t="str">
        <f aca="false">Clean!E687</f>
        <v>Student</v>
      </c>
      <c r="F687" s="2" t="str">
        <f aca="false">IF(E687="","Unknown",E687)</f>
        <v>Student</v>
      </c>
      <c r="G687" s="4" t="n">
        <f aca="false">Clean!G687</f>
        <v>6800</v>
      </c>
      <c r="H687" s="4" t="n">
        <f aca="false">IF(G687="",Strategies!$B$7,G687)</f>
        <v>6800</v>
      </c>
      <c r="I687" s="4" t="n">
        <f aca="false">IF(G687="",Strategies!$B$8,G687)</f>
        <v>6800</v>
      </c>
      <c r="J687" s="4" t="n">
        <f aca="false">IF(G687="",IFERROR(VLOOKUP(E687,Strategies!$A$26:$G$35,7,FALSE()),Strategies!$B$8),G687)</f>
        <v>6800</v>
      </c>
      <c r="K687" s="3" t="n">
        <f aca="false">IF(G687="",1,0)</f>
        <v>0</v>
      </c>
      <c r="L687" s="3" t="n">
        <f aca="false">Clean!H687</f>
        <v>0</v>
      </c>
      <c r="M687" s="5" t="n">
        <f aca="false">Clean!I687</f>
        <v>45954</v>
      </c>
      <c r="N687" s="3" t="n">
        <f aca="false">IF(L687="",IF(M687="",Strategies!$B$6,DATEDIF(M687,DATE(2026,9,13),"y")),L687)</f>
        <v>0</v>
      </c>
      <c r="O687" s="2" t="str">
        <f aca="false">IF(L687&lt;&gt;"","observed",IF(M687&lt;&gt;"","derived from date","median (fallback)"))</f>
        <v>observed</v>
      </c>
      <c r="P687" s="4" t="n">
        <f aca="false">Clean!M687</f>
        <v>0</v>
      </c>
      <c r="Q687" s="4" t="n">
        <f aca="false">IF(P687="",Strategies!$B$9,P687)</f>
        <v>0</v>
      </c>
      <c r="R687" s="3" t="n">
        <f aca="false">IF(P687="",1,0)</f>
        <v>0</v>
      </c>
      <c r="S687" s="3" t="n">
        <f aca="false">Clean!U687</f>
        <v>632</v>
      </c>
      <c r="T687" s="3" t="n">
        <f aca="false">IF(S687="",Strategies!$B$10,S687)</f>
        <v>632</v>
      </c>
      <c r="U687" s="2" t="str">
        <f aca="false">Clean!J687</f>
        <v>Branch</v>
      </c>
      <c r="V687" s="2" t="str">
        <f aca="false">IF(U687="",Strategies!$B$11,U687)</f>
        <v>Branch</v>
      </c>
      <c r="W687" s="2" t="str">
        <f aca="false">IF(U687="","Unknown",U687)</f>
        <v>Branch</v>
      </c>
      <c r="X687" s="4" t="n">
        <f aca="false">Clean!Q687</f>
        <v>1500</v>
      </c>
      <c r="Y687" s="4" t="n">
        <f aca="false">Clean!R687</f>
        <v>180.27</v>
      </c>
      <c r="Z687" s="4" t="n">
        <f aca="false">IF(X687="",IF(Y687="",0,""),X687)</f>
        <v>1500</v>
      </c>
      <c r="AA687" s="4" t="n">
        <f aca="false">IF(Y687="",IF(X687="",0,IF(X687=0,0,ROUND(X687*Strategies!$B$12,2))),Y687)</f>
        <v>180.27</v>
      </c>
      <c r="AB687" s="2" t="str">
        <f aca="false">IF(AND(X687="",Y687=""),"no card (structural)",IF(X687="","limit missing – verify",IF(Y687="","spend imputed by ratio","complete")))</f>
        <v>complete</v>
      </c>
      <c r="AC687" s="4" t="n">
        <f aca="false">Clean!S687</f>
        <v>0</v>
      </c>
      <c r="AD687" s="4" t="n">
        <f aca="false">Clean!T687</f>
        <v>0</v>
      </c>
      <c r="AE687" s="4" t="n">
        <f aca="false">IF(AC687="",IF(AD687="",0,""),AC687)</f>
        <v>0</v>
      </c>
      <c r="AF687" s="4" t="n">
        <f aca="false">IF(AD687="",IF(AC687="",0,IF(AC687=0,0,ROUND(AC687*Strategies!$B$13,0))),AD687)</f>
        <v>0</v>
      </c>
      <c r="AG687" s="3" t="n">
        <f aca="false">Clean!V687</f>
        <v>0</v>
      </c>
      <c r="AH687" s="3" t="n">
        <f aca="false">IF(AG687="",0,AG687)</f>
        <v>0</v>
      </c>
      <c r="AI687" s="3" t="n">
        <f aca="false">IF(AG687="",1,0)</f>
        <v>0</v>
      </c>
      <c r="AJ687" s="3" t="n">
        <f aca="false">Missing_Matrix!W687</f>
        <v>0</v>
      </c>
      <c r="AK687" s="2" t="str">
        <f aca="false">IF(AJ687=0,"keep","drop")</f>
        <v>keep</v>
      </c>
      <c r="AL687" s="2" t="str">
        <f aca="false">IF(Missing_Matrix!B687+Missing_Matrix!G687+Missing_Matrix!H687+Missing_Matrix!J687+Missing_Matrix!K687+Missing_Matrix!L687+Missing_Matrix!M687+Missing_Matrix!U687=0,"keep","drop")</f>
        <v>keep</v>
      </c>
    </row>
    <row r="688" customFormat="false" ht="15" hidden="false" customHeight="false" outlineLevel="0" collapsed="false">
      <c r="A688" s="2" t="str">
        <f aca="false">Clean!A688</f>
        <v>CL00687</v>
      </c>
      <c r="B688" s="3" t="n">
        <f aca="false">Clean!B688</f>
        <v>51</v>
      </c>
      <c r="C688" s="3" t="n">
        <f aca="false">IF(B688="",Strategies!$B$5,B688)</f>
        <v>51</v>
      </c>
      <c r="D688" s="3" t="n">
        <f aca="false">IF(B688="",1,0)</f>
        <v>0</v>
      </c>
      <c r="E688" s="2" t="str">
        <f aca="false">Clean!E688</f>
        <v>Unemployed</v>
      </c>
      <c r="F688" s="2" t="str">
        <f aca="false">IF(E688="","Unknown",E688)</f>
        <v>Unemployed</v>
      </c>
      <c r="G688" s="4" t="n">
        <f aca="false">Clean!G688</f>
        <v>5100</v>
      </c>
      <c r="H688" s="4" t="n">
        <f aca="false">IF(G688="",Strategies!$B$7,G688)</f>
        <v>5100</v>
      </c>
      <c r="I688" s="4" t="n">
        <f aca="false">IF(G688="",Strategies!$B$8,G688)</f>
        <v>5100</v>
      </c>
      <c r="J688" s="4" t="n">
        <f aca="false">IF(G688="",IFERROR(VLOOKUP(E688,Strategies!$A$26:$G$35,7,FALSE()),Strategies!$B$8),G688)</f>
        <v>5100</v>
      </c>
      <c r="K688" s="3" t="n">
        <f aca="false">IF(G688="",1,0)</f>
        <v>0</v>
      </c>
      <c r="L688" s="3" t="n">
        <f aca="false">Clean!H688</f>
        <v>16</v>
      </c>
      <c r="M688" s="5" t="n">
        <f aca="false">Clean!I688</f>
        <v>40395</v>
      </c>
      <c r="N688" s="3" t="n">
        <f aca="false">IF(L688="",IF(M688="",Strategies!$B$6,DATEDIF(M688,DATE(2026,9,13),"y")),L688)</f>
        <v>16</v>
      </c>
      <c r="O688" s="2" t="str">
        <f aca="false">IF(L688&lt;&gt;"","observed",IF(M688&lt;&gt;"","derived from date","median (fallback)"))</f>
        <v>observed</v>
      </c>
      <c r="P688" s="4" t="n">
        <f aca="false">Clean!M688</f>
        <v>8216.12</v>
      </c>
      <c r="Q688" s="4" t="n">
        <f aca="false">IF(P688="",Strategies!$B$9,P688)</f>
        <v>8216.12</v>
      </c>
      <c r="R688" s="3" t="n">
        <f aca="false">IF(P688="",1,0)</f>
        <v>0</v>
      </c>
      <c r="S688" s="3" t="n">
        <f aca="false">Clean!U688</f>
        <v>582</v>
      </c>
      <c r="T688" s="3" t="n">
        <f aca="false">IF(S688="",Strategies!$B$10,S688)</f>
        <v>582</v>
      </c>
      <c r="U688" s="2" t="str">
        <f aca="false">Clean!J688</f>
        <v>Online Banking</v>
      </c>
      <c r="V688" s="2" t="str">
        <f aca="false">IF(U688="",Strategies!$B$11,U688)</f>
        <v>Online Banking</v>
      </c>
      <c r="W688" s="2" t="str">
        <f aca="false">IF(U688="","Unknown",U688)</f>
        <v>Online Banking</v>
      </c>
      <c r="X688" s="4" t="n">
        <f aca="false">Clean!Q688</f>
        <v>500</v>
      </c>
      <c r="Y688" s="4" t="n">
        <f aca="false">Clean!R688</f>
        <v>28.06</v>
      </c>
      <c r="Z688" s="4" t="n">
        <f aca="false">IF(X688="",IF(Y688="",0,""),X688)</f>
        <v>500</v>
      </c>
      <c r="AA688" s="4" t="n">
        <f aca="false">IF(Y688="",IF(X688="",0,IF(X688=0,0,ROUND(X688*Strategies!$B$12,2))),Y688)</f>
        <v>28.06</v>
      </c>
      <c r="AB688" s="2" t="str">
        <f aca="false">IF(AND(X688="",Y688=""),"no card (structural)",IF(X688="","limit missing – verify",IF(Y688="","spend imputed by ratio","complete")))</f>
        <v>complete</v>
      </c>
      <c r="AC688" s="4" t="n">
        <f aca="false">Clean!S688</f>
        <v>0</v>
      </c>
      <c r="AD688" s="4" t="n">
        <f aca="false">Clean!T688</f>
        <v>0</v>
      </c>
      <c r="AE688" s="4" t="n">
        <f aca="false">IF(AC688="",IF(AD688="",0,""),AC688)</f>
        <v>0</v>
      </c>
      <c r="AF688" s="4" t="n">
        <f aca="false">IF(AD688="",IF(AC688="",0,IF(AC688=0,0,ROUND(AC688*Strategies!$B$13,0))),AD688)</f>
        <v>0</v>
      </c>
      <c r="AG688" s="3" t="n">
        <f aca="false">Clean!V688</f>
        <v>0</v>
      </c>
      <c r="AH688" s="3" t="n">
        <f aca="false">IF(AG688="",0,AG688)</f>
        <v>0</v>
      </c>
      <c r="AI688" s="3" t="n">
        <f aca="false">IF(AG688="",1,0)</f>
        <v>0</v>
      </c>
      <c r="AJ688" s="3" t="n">
        <f aca="false">Missing_Matrix!W688</f>
        <v>0</v>
      </c>
      <c r="AK688" s="2" t="str">
        <f aca="false">IF(AJ688=0,"keep","drop")</f>
        <v>keep</v>
      </c>
      <c r="AL688" s="2" t="str">
        <f aca="false">IF(Missing_Matrix!B688+Missing_Matrix!G688+Missing_Matrix!H688+Missing_Matrix!J688+Missing_Matrix!K688+Missing_Matrix!L688+Missing_Matrix!M688+Missing_Matrix!U688=0,"keep","drop")</f>
        <v>keep</v>
      </c>
    </row>
    <row r="689" customFormat="false" ht="15" hidden="false" customHeight="false" outlineLevel="0" collapsed="false">
      <c r="A689" s="2" t="str">
        <f aca="false">Clean!A689</f>
        <v>CL00688</v>
      </c>
      <c r="B689" s="3" t="n">
        <f aca="false">Clean!B689</f>
        <v>61</v>
      </c>
      <c r="C689" s="3" t="n">
        <f aca="false">IF(B689="",Strategies!$B$5,B689)</f>
        <v>61</v>
      </c>
      <c r="D689" s="3" t="n">
        <f aca="false">IF(B689="",1,0)</f>
        <v>0</v>
      </c>
      <c r="E689" s="2" t="str">
        <f aca="false">Clean!E689</f>
        <v>Employee</v>
      </c>
      <c r="F689" s="2" t="str">
        <f aca="false">IF(E689="","Unknown",E689)</f>
        <v>Employee</v>
      </c>
      <c r="G689" s="4" t="n">
        <f aca="false">Clean!G689</f>
        <v>47300</v>
      </c>
      <c r="H689" s="4" t="n">
        <f aca="false">IF(G689="",Strategies!$B$7,G689)</f>
        <v>47300</v>
      </c>
      <c r="I689" s="4" t="n">
        <f aca="false">IF(G689="",Strategies!$B$8,G689)</f>
        <v>47300</v>
      </c>
      <c r="J689" s="4" t="n">
        <f aca="false">IF(G689="",IFERROR(VLOOKUP(E689,Strategies!$A$26:$G$35,7,FALSE()),Strategies!$B$8),G689)</f>
        <v>47300</v>
      </c>
      <c r="K689" s="3" t="n">
        <f aca="false">IF(G689="",1,0)</f>
        <v>0</v>
      </c>
      <c r="L689" s="3" t="n">
        <f aca="false">Clean!H689</f>
        <v>30</v>
      </c>
      <c r="M689" s="5" t="n">
        <f aca="false">Clean!I689</f>
        <v>35208</v>
      </c>
      <c r="N689" s="3" t="n">
        <f aca="false">IF(L689="",IF(M689="",Strategies!$B$6,DATEDIF(M689,DATE(2026,9,13),"y")),L689)</f>
        <v>30</v>
      </c>
      <c r="O689" s="2" t="str">
        <f aca="false">IF(L689&lt;&gt;"","observed",IF(M689&lt;&gt;"","derived from date","median (fallback)"))</f>
        <v>observed</v>
      </c>
      <c r="P689" s="4" t="n">
        <f aca="false">Clean!M689</f>
        <v>39954.73</v>
      </c>
      <c r="Q689" s="4" t="n">
        <f aca="false">IF(P689="",Strategies!$B$9,P689)</f>
        <v>39954.73</v>
      </c>
      <c r="R689" s="3" t="n">
        <f aca="false">IF(P689="",1,0)</f>
        <v>0</v>
      </c>
      <c r="S689" s="3" t="n">
        <f aca="false">Clean!U689</f>
        <v>706</v>
      </c>
      <c r="T689" s="3" t="n">
        <f aca="false">IF(S689="",Strategies!$B$10,S689)</f>
        <v>706</v>
      </c>
      <c r="U689" s="2" t="str">
        <f aca="false">Clean!J689</f>
        <v>Online Banking</v>
      </c>
      <c r="V689" s="2" t="str">
        <f aca="false">IF(U689="",Strategies!$B$11,U689)</f>
        <v>Online Banking</v>
      </c>
      <c r="W689" s="2" t="str">
        <f aca="false">IF(U689="","Unknown",U689)</f>
        <v>Online Banking</v>
      </c>
      <c r="X689" s="4" t="n">
        <f aca="false">Clean!Q689</f>
        <v>7000</v>
      </c>
      <c r="Y689" s="4" t="n">
        <f aca="false">Clean!R689</f>
        <v>1450.07</v>
      </c>
      <c r="Z689" s="4" t="n">
        <f aca="false">IF(X689="",IF(Y689="",0,""),X689)</f>
        <v>7000</v>
      </c>
      <c r="AA689" s="4" t="n">
        <f aca="false">IF(Y689="",IF(X689="",0,IF(X689=0,0,ROUND(X689*Strategies!$B$12,2))),Y689)</f>
        <v>1450.07</v>
      </c>
      <c r="AB689" s="2" t="str">
        <f aca="false">IF(AND(X689="",Y689=""),"no card (structural)",IF(X689="","limit missing – verify",IF(Y689="","spend imputed by ratio","complete")))</f>
        <v>complete</v>
      </c>
      <c r="AC689" s="4" t="str">
        <f aca="false">Clean!S689</f>
        <v/>
      </c>
      <c r="AD689" s="4" t="str">
        <f aca="false">Clean!T689</f>
        <v/>
      </c>
      <c r="AE689" s="4" t="n">
        <f aca="false">IF(AC689="",IF(AD689="",0,""),AC689)</f>
        <v>0</v>
      </c>
      <c r="AF689" s="4" t="n">
        <f aca="false">IF(AD689="",IF(AC689="",0,IF(AC689=0,0,ROUND(AC689*Strategies!$B$13,0))),AD689)</f>
        <v>0</v>
      </c>
      <c r="AG689" s="3" t="n">
        <f aca="false">Clean!V689</f>
        <v>0</v>
      </c>
      <c r="AH689" s="3" t="n">
        <f aca="false">IF(AG689="",0,AG689)</f>
        <v>0</v>
      </c>
      <c r="AI689" s="3" t="n">
        <f aca="false">IF(AG689="",1,0)</f>
        <v>0</v>
      </c>
      <c r="AJ689" s="3" t="n">
        <f aca="false">Missing_Matrix!W689</f>
        <v>2</v>
      </c>
      <c r="AK689" s="2" t="str">
        <f aca="false">IF(AJ689=0,"keep","drop")</f>
        <v>drop</v>
      </c>
      <c r="AL689" s="2" t="str">
        <f aca="false">IF(Missing_Matrix!B689+Missing_Matrix!G689+Missing_Matrix!H689+Missing_Matrix!J689+Missing_Matrix!K689+Missing_Matrix!L689+Missing_Matrix!M689+Missing_Matrix!U689=0,"keep","drop")</f>
        <v>keep</v>
      </c>
    </row>
    <row r="690" customFormat="false" ht="15" hidden="false" customHeight="false" outlineLevel="0" collapsed="false">
      <c r="A690" s="2" t="str">
        <f aca="false">Clean!A690</f>
        <v>CL00689</v>
      </c>
      <c r="B690" s="3" t="n">
        <f aca="false">Clean!B690</f>
        <v>42</v>
      </c>
      <c r="C690" s="3" t="n">
        <f aca="false">IF(B690="",Strategies!$B$5,B690)</f>
        <v>42</v>
      </c>
      <c r="D690" s="3" t="n">
        <f aca="false">IF(B690="",1,0)</f>
        <v>0</v>
      </c>
      <c r="E690" s="2" t="str">
        <f aca="false">Clean!E690</f>
        <v>Shopkeeper</v>
      </c>
      <c r="F690" s="2" t="str">
        <f aca="false">IF(E690="","Unknown",E690)</f>
        <v>Shopkeeper</v>
      </c>
      <c r="G690" s="4" t="n">
        <f aca="false">Clean!G690</f>
        <v>33800</v>
      </c>
      <c r="H690" s="4" t="n">
        <f aca="false">IF(G690="",Strategies!$B$7,G690)</f>
        <v>33800</v>
      </c>
      <c r="I690" s="4" t="n">
        <f aca="false">IF(G690="",Strategies!$B$8,G690)</f>
        <v>33800</v>
      </c>
      <c r="J690" s="4" t="n">
        <f aca="false">IF(G690="",IFERROR(VLOOKUP(E690,Strategies!$A$26:$G$35,7,FALSE()),Strategies!$B$8),G690)</f>
        <v>33800</v>
      </c>
      <c r="K690" s="3" t="n">
        <f aca="false">IF(G690="",1,0)</f>
        <v>0</v>
      </c>
      <c r="L690" s="3" t="n">
        <f aca="false">Clean!H690</f>
        <v>2</v>
      </c>
      <c r="M690" s="5" t="n">
        <f aca="false">Clean!I690</f>
        <v>45294</v>
      </c>
      <c r="N690" s="3" t="n">
        <f aca="false">IF(L690="",IF(M690="",Strategies!$B$6,DATEDIF(M690,DATE(2026,9,13),"y")),L690)</f>
        <v>2</v>
      </c>
      <c r="O690" s="2" t="str">
        <f aca="false">IF(L690&lt;&gt;"","observed",IF(M690&lt;&gt;"","derived from date","median (fallback)"))</f>
        <v>observed</v>
      </c>
      <c r="P690" s="4" t="n">
        <f aca="false">Clean!M690</f>
        <v>16600.24</v>
      </c>
      <c r="Q690" s="4" t="n">
        <f aca="false">IF(P690="",Strategies!$B$9,P690)</f>
        <v>16600.24</v>
      </c>
      <c r="R690" s="3" t="n">
        <f aca="false">IF(P690="",1,0)</f>
        <v>0</v>
      </c>
      <c r="S690" s="3" t="n">
        <f aca="false">Clean!U690</f>
        <v>635</v>
      </c>
      <c r="T690" s="3" t="n">
        <f aca="false">IF(S690="",Strategies!$B$10,S690)</f>
        <v>635</v>
      </c>
      <c r="U690" s="2" t="str">
        <f aca="false">Clean!J690</f>
        <v>Online Banking</v>
      </c>
      <c r="V690" s="2" t="str">
        <f aca="false">IF(U690="",Strategies!$B$11,U690)</f>
        <v>Online Banking</v>
      </c>
      <c r="W690" s="2" t="str">
        <f aca="false">IF(U690="","Unknown",U690)</f>
        <v>Online Banking</v>
      </c>
      <c r="X690" s="4" t="n">
        <f aca="false">Clean!Q690</f>
        <v>5500</v>
      </c>
      <c r="Y690" s="4" t="n">
        <f aca="false">Clean!R690</f>
        <v>2621.97</v>
      </c>
      <c r="Z690" s="4" t="n">
        <f aca="false">IF(X690="",IF(Y690="",0,""),X690)</f>
        <v>5500</v>
      </c>
      <c r="AA690" s="4" t="n">
        <f aca="false">IF(Y690="",IF(X690="",0,IF(X690=0,0,ROUND(X690*Strategies!$B$12,2))),Y690)</f>
        <v>2621.97</v>
      </c>
      <c r="AB690" s="2" t="str">
        <f aca="false">IF(AND(X690="",Y690=""),"no card (structural)",IF(X690="","limit missing – verify",IF(Y690="","spend imputed by ratio","complete")))</f>
        <v>complete</v>
      </c>
      <c r="AC690" s="4" t="n">
        <f aca="false">Clean!S690</f>
        <v>118000</v>
      </c>
      <c r="AD690" s="4" t="n">
        <f aca="false">Clean!T690</f>
        <v>719</v>
      </c>
      <c r="AE690" s="4" t="n">
        <f aca="false">IF(AC690="",IF(AD690="",0,""),AC690)</f>
        <v>118000</v>
      </c>
      <c r="AF690" s="4" t="n">
        <f aca="false">IF(AD690="",IF(AC690="",0,IF(AC690=0,0,ROUND(AC690*Strategies!$B$13,0))),AD690)</f>
        <v>719</v>
      </c>
      <c r="AG690" s="3" t="n">
        <f aca="false">Clean!V690</f>
        <v>0</v>
      </c>
      <c r="AH690" s="3" t="n">
        <f aca="false">IF(AG690="",0,AG690)</f>
        <v>0</v>
      </c>
      <c r="AI690" s="3" t="n">
        <f aca="false">IF(AG690="",1,0)</f>
        <v>0</v>
      </c>
      <c r="AJ690" s="3" t="n">
        <f aca="false">Missing_Matrix!W690</f>
        <v>0</v>
      </c>
      <c r="AK690" s="2" t="str">
        <f aca="false">IF(AJ690=0,"keep","drop")</f>
        <v>keep</v>
      </c>
      <c r="AL690" s="2" t="str">
        <f aca="false">IF(Missing_Matrix!B690+Missing_Matrix!G690+Missing_Matrix!H690+Missing_Matrix!J690+Missing_Matrix!K690+Missing_Matrix!L690+Missing_Matrix!M690+Missing_Matrix!U690=0,"keep","drop")</f>
        <v>keep</v>
      </c>
    </row>
    <row r="691" customFormat="false" ht="15" hidden="false" customHeight="false" outlineLevel="0" collapsed="false">
      <c r="A691" s="2" t="str">
        <f aca="false">Clean!A691</f>
        <v>CL00690</v>
      </c>
      <c r="B691" s="3" t="n">
        <f aca="false">Clean!B691</f>
        <v>65</v>
      </c>
      <c r="C691" s="3" t="n">
        <f aca="false">IF(B691="",Strategies!$B$5,B691)</f>
        <v>65</v>
      </c>
      <c r="D691" s="3" t="n">
        <f aca="false">IF(B691="",1,0)</f>
        <v>0</v>
      </c>
      <c r="E691" s="2" t="str">
        <f aca="false">Clean!E691</f>
        <v>Executive</v>
      </c>
      <c r="F691" s="2" t="str">
        <f aca="false">IF(E691="","Unknown",E691)</f>
        <v>Executive</v>
      </c>
      <c r="G691" s="4" t="n">
        <f aca="false">Clean!G691</f>
        <v>166200</v>
      </c>
      <c r="H691" s="4" t="n">
        <f aca="false">IF(G691="",Strategies!$B$7,G691)</f>
        <v>166200</v>
      </c>
      <c r="I691" s="4" t="n">
        <f aca="false">IF(G691="",Strategies!$B$8,G691)</f>
        <v>166200</v>
      </c>
      <c r="J691" s="4" t="n">
        <f aca="false">IF(G691="",IFERROR(VLOOKUP(E691,Strategies!$A$26:$G$35,7,FALSE()),Strategies!$B$8),G691)</f>
        <v>166200</v>
      </c>
      <c r="K691" s="3" t="n">
        <f aca="false">IF(G691="",1,0)</f>
        <v>0</v>
      </c>
      <c r="L691" s="3" t="n">
        <f aca="false">Clean!H691</f>
        <v>21</v>
      </c>
      <c r="M691" s="5" t="n">
        <f aca="false">Clean!I691</f>
        <v>38516</v>
      </c>
      <c r="N691" s="3" t="n">
        <f aca="false">IF(L691="",IF(M691="",Strategies!$B$6,DATEDIF(M691,DATE(2026,9,13),"y")),L691)</f>
        <v>21</v>
      </c>
      <c r="O691" s="2" t="str">
        <f aca="false">IF(L691&lt;&gt;"","observed",IF(M691&lt;&gt;"","derived from date","median (fallback)"))</f>
        <v>observed</v>
      </c>
      <c r="P691" s="4" t="n">
        <f aca="false">Clean!M691</f>
        <v>0</v>
      </c>
      <c r="Q691" s="4" t="n">
        <f aca="false">IF(P691="",Strategies!$B$9,P691)</f>
        <v>0</v>
      </c>
      <c r="R691" s="3" t="n">
        <f aca="false">IF(P691="",1,0)</f>
        <v>0</v>
      </c>
      <c r="S691" s="3" t="n">
        <f aca="false">Clean!U691</f>
        <v>744</v>
      </c>
      <c r="T691" s="3" t="n">
        <f aca="false">IF(S691="",Strategies!$B$10,S691)</f>
        <v>744</v>
      </c>
      <c r="U691" s="2" t="str">
        <f aca="false">Clean!J691</f>
        <v/>
      </c>
      <c r="V691" s="2" t="str">
        <f aca="false">IF(U691="",Strategies!$B$11,U691)</f>
        <v>App</v>
      </c>
      <c r="W691" s="2" t="str">
        <f aca="false">IF(U691="","Unknown",U691)</f>
        <v>Unknown</v>
      </c>
      <c r="X691" s="4" t="n">
        <f aca="false">Clean!Q691</f>
        <v>15000</v>
      </c>
      <c r="Y691" s="4" t="n">
        <f aca="false">Clean!R691</f>
        <v>1833.14</v>
      </c>
      <c r="Z691" s="4" t="n">
        <f aca="false">IF(X691="",IF(Y691="",0,""),X691)</f>
        <v>15000</v>
      </c>
      <c r="AA691" s="4" t="n">
        <f aca="false">IF(Y691="",IF(X691="",0,IF(X691=0,0,ROUND(X691*Strategies!$B$12,2))),Y691)</f>
        <v>1833.14</v>
      </c>
      <c r="AB691" s="2" t="str">
        <f aca="false">IF(AND(X691="",Y691=""),"no card (structural)",IF(X691="","limit missing – verify",IF(Y691="","spend imputed by ratio","complete")))</f>
        <v>complete</v>
      </c>
      <c r="AC691" s="4" t="str">
        <f aca="false">Clean!S691</f>
        <v/>
      </c>
      <c r="AD691" s="4" t="str">
        <f aca="false">Clean!T691</f>
        <v/>
      </c>
      <c r="AE691" s="4" t="n">
        <f aca="false">IF(AC691="",IF(AD691="",0,""),AC691)</f>
        <v>0</v>
      </c>
      <c r="AF691" s="4" t="n">
        <f aca="false">IF(AD691="",IF(AC691="",0,IF(AC691=0,0,ROUND(AC691*Strategies!$B$13,0))),AD691)</f>
        <v>0</v>
      </c>
      <c r="AG691" s="3" t="n">
        <f aca="false">Clean!V691</f>
        <v>0</v>
      </c>
      <c r="AH691" s="3" t="n">
        <f aca="false">IF(AG691="",0,AG691)</f>
        <v>0</v>
      </c>
      <c r="AI691" s="3" t="n">
        <f aca="false">IF(AG691="",1,0)</f>
        <v>0</v>
      </c>
      <c r="AJ691" s="3" t="n">
        <f aca="false">Missing_Matrix!W691</f>
        <v>3</v>
      </c>
      <c r="AK691" s="2" t="str">
        <f aca="false">IF(AJ691=0,"keep","drop")</f>
        <v>drop</v>
      </c>
      <c r="AL691" s="2" t="str">
        <f aca="false">IF(Missing_Matrix!B691+Missing_Matrix!G691+Missing_Matrix!H691+Missing_Matrix!J691+Missing_Matrix!K691+Missing_Matrix!L691+Missing_Matrix!M691+Missing_Matrix!U691=0,"keep","drop")</f>
        <v>drop</v>
      </c>
    </row>
    <row r="692" customFormat="false" ht="15" hidden="false" customHeight="false" outlineLevel="0" collapsed="false">
      <c r="A692" s="2" t="str">
        <f aca="false">Clean!A692</f>
        <v>CL00691</v>
      </c>
      <c r="B692" s="3" t="n">
        <f aca="false">Clean!B692</f>
        <v>18</v>
      </c>
      <c r="C692" s="3" t="n">
        <f aca="false">IF(B692="",Strategies!$B$5,B692)</f>
        <v>18</v>
      </c>
      <c r="D692" s="3" t="n">
        <f aca="false">IF(B692="",1,0)</f>
        <v>0</v>
      </c>
      <c r="E692" s="2" t="str">
        <f aca="false">Clean!E692</f>
        <v>Student</v>
      </c>
      <c r="F692" s="2" t="str">
        <f aca="false">IF(E692="","Unknown",E692)</f>
        <v>Student</v>
      </c>
      <c r="G692" s="4" t="n">
        <f aca="false">Clean!G692</f>
        <v>5900</v>
      </c>
      <c r="H692" s="4" t="n">
        <f aca="false">IF(G692="",Strategies!$B$7,G692)</f>
        <v>5900</v>
      </c>
      <c r="I692" s="4" t="n">
        <f aca="false">IF(G692="",Strategies!$B$8,G692)</f>
        <v>5900</v>
      </c>
      <c r="J692" s="4" t="n">
        <f aca="false">IF(G692="",IFERROR(VLOOKUP(E692,Strategies!$A$26:$G$35,7,FALSE()),Strategies!$B$8),G692)</f>
        <v>5900</v>
      </c>
      <c r="K692" s="3" t="n">
        <f aca="false">IF(G692="",1,0)</f>
        <v>0</v>
      </c>
      <c r="L692" s="3" t="n">
        <f aca="false">Clean!H692</f>
        <v>0</v>
      </c>
      <c r="M692" s="5" t="n">
        <f aca="false">Clean!I692</f>
        <v>45925</v>
      </c>
      <c r="N692" s="3" t="n">
        <f aca="false">IF(L692="",IF(M692="",Strategies!$B$6,DATEDIF(M692,DATE(2026,9,13),"y")),L692)</f>
        <v>0</v>
      </c>
      <c r="O692" s="2" t="str">
        <f aca="false">IF(L692&lt;&gt;"","observed",IF(M692&lt;&gt;"","derived from date","median (fallback)"))</f>
        <v>observed</v>
      </c>
      <c r="P692" s="4" t="n">
        <f aca="false">Clean!M692</f>
        <v>753.55</v>
      </c>
      <c r="Q692" s="4" t="n">
        <f aca="false">IF(P692="",Strategies!$B$9,P692)</f>
        <v>753.55</v>
      </c>
      <c r="R692" s="3" t="n">
        <f aca="false">IF(P692="",1,0)</f>
        <v>0</v>
      </c>
      <c r="S692" s="3" t="n">
        <f aca="false">Clean!U692</f>
        <v>592</v>
      </c>
      <c r="T692" s="3" t="n">
        <f aca="false">IF(S692="",Strategies!$B$10,S692)</f>
        <v>592</v>
      </c>
      <c r="U692" s="2" t="str">
        <f aca="false">Clean!J692</f>
        <v>Branch</v>
      </c>
      <c r="V692" s="2" t="str">
        <f aca="false">IF(U692="",Strategies!$B$11,U692)</f>
        <v>Branch</v>
      </c>
      <c r="W692" s="2" t="str">
        <f aca="false">IF(U692="","Unknown",U692)</f>
        <v>Branch</v>
      </c>
      <c r="X692" s="4" t="str">
        <f aca="false">Clean!Q692</f>
        <v/>
      </c>
      <c r="Y692" s="4" t="str">
        <f aca="false">Clean!R692</f>
        <v/>
      </c>
      <c r="Z692" s="4" t="n">
        <f aca="false">IF(X692="",IF(Y692="",0,""),X692)</f>
        <v>0</v>
      </c>
      <c r="AA692" s="4" t="n">
        <f aca="false">IF(Y692="",IF(X692="",0,IF(X692=0,0,ROUND(X692*Strategies!$B$12,2))),Y692)</f>
        <v>0</v>
      </c>
      <c r="AB692" s="2" t="str">
        <f aca="false">IF(AND(X692="",Y692=""),"no card (structural)",IF(X692="","limit missing – verify",IF(Y692="","spend imputed by ratio","complete")))</f>
        <v>no card (structural)</v>
      </c>
      <c r="AC692" s="4" t="n">
        <f aca="false">Clean!S692</f>
        <v>0</v>
      </c>
      <c r="AD692" s="4" t="n">
        <f aca="false">Clean!T692</f>
        <v>0</v>
      </c>
      <c r="AE692" s="4" t="n">
        <f aca="false">IF(AC692="",IF(AD692="",0,""),AC692)</f>
        <v>0</v>
      </c>
      <c r="AF692" s="4" t="n">
        <f aca="false">IF(AD692="",IF(AC692="",0,IF(AC692=0,0,ROUND(AC692*Strategies!$B$13,0))),AD692)</f>
        <v>0</v>
      </c>
      <c r="AG692" s="3" t="n">
        <f aca="false">Clean!V692</f>
        <v>0</v>
      </c>
      <c r="AH692" s="3" t="n">
        <f aca="false">IF(AG692="",0,AG692)</f>
        <v>0</v>
      </c>
      <c r="AI692" s="3" t="n">
        <f aca="false">IF(AG692="",1,0)</f>
        <v>0</v>
      </c>
      <c r="AJ692" s="3" t="n">
        <f aca="false">Missing_Matrix!W692</f>
        <v>2</v>
      </c>
      <c r="AK692" s="2" t="str">
        <f aca="false">IF(AJ692=0,"keep","drop")</f>
        <v>drop</v>
      </c>
      <c r="AL692" s="2" t="str">
        <f aca="false">IF(Missing_Matrix!B692+Missing_Matrix!G692+Missing_Matrix!H692+Missing_Matrix!J692+Missing_Matrix!K692+Missing_Matrix!L692+Missing_Matrix!M692+Missing_Matrix!U692=0,"keep","drop")</f>
        <v>keep</v>
      </c>
    </row>
    <row r="693" customFormat="false" ht="15" hidden="false" customHeight="false" outlineLevel="0" collapsed="false">
      <c r="A693" s="2" t="str">
        <f aca="false">Clean!A693</f>
        <v>CL00692</v>
      </c>
      <c r="B693" s="3" t="n">
        <f aca="false">Clean!B693</f>
        <v>67</v>
      </c>
      <c r="C693" s="3" t="n">
        <f aca="false">IF(B693="",Strategies!$B$5,B693)</f>
        <v>67</v>
      </c>
      <c r="D693" s="3" t="n">
        <f aca="false">IF(B693="",1,0)</f>
        <v>0</v>
      </c>
      <c r="E693" s="2" t="str">
        <f aca="false">Clean!E693</f>
        <v>Retired</v>
      </c>
      <c r="F693" s="2" t="str">
        <f aca="false">IF(E693="","Unknown",E693)</f>
        <v>Retired</v>
      </c>
      <c r="G693" s="4" t="n">
        <f aca="false">Clean!G693</f>
        <v>23500</v>
      </c>
      <c r="H693" s="4" t="n">
        <f aca="false">IF(G693="",Strategies!$B$7,G693)</f>
        <v>23500</v>
      </c>
      <c r="I693" s="4" t="n">
        <f aca="false">IF(G693="",Strategies!$B$8,G693)</f>
        <v>23500</v>
      </c>
      <c r="J693" s="4" t="n">
        <f aca="false">IF(G693="",IFERROR(VLOOKUP(E693,Strategies!$A$26:$G$35,7,FALSE()),Strategies!$B$8),G693)</f>
        <v>23500</v>
      </c>
      <c r="K693" s="3" t="n">
        <f aca="false">IF(G693="",1,0)</f>
        <v>0</v>
      </c>
      <c r="L693" s="3" t="n">
        <f aca="false">Clean!H693</f>
        <v>23</v>
      </c>
      <c r="M693" s="5" t="str">
        <f aca="false">Clean!I693</f>
        <v/>
      </c>
      <c r="N693" s="3" t="n">
        <f aca="false">IF(L693="",IF(M693="",Strategies!$B$6,DATEDIF(M693,DATE(2026,9,13),"y")),L693)</f>
        <v>23</v>
      </c>
      <c r="O693" s="2" t="str">
        <f aca="false">IF(L693&lt;&gt;"","observed",IF(M693&lt;&gt;"","derived from date","median (fallback)"))</f>
        <v>observed</v>
      </c>
      <c r="P693" s="4" t="n">
        <f aca="false">Clean!M693</f>
        <v>26356.72</v>
      </c>
      <c r="Q693" s="4" t="n">
        <f aca="false">IF(P693="",Strategies!$B$9,P693)</f>
        <v>26356.72</v>
      </c>
      <c r="R693" s="3" t="n">
        <f aca="false">IF(P693="",1,0)</f>
        <v>0</v>
      </c>
      <c r="S693" s="3" t="n">
        <f aca="false">Clean!U693</f>
        <v>641</v>
      </c>
      <c r="T693" s="3" t="n">
        <f aca="false">IF(S693="",Strategies!$B$10,S693)</f>
        <v>641</v>
      </c>
      <c r="U693" s="2" t="str">
        <f aca="false">Clean!J693</f>
        <v/>
      </c>
      <c r="V693" s="2" t="str">
        <f aca="false">IF(U693="",Strategies!$B$11,U693)</f>
        <v>App</v>
      </c>
      <c r="W693" s="2" t="str">
        <f aca="false">IF(U693="","Unknown",U693)</f>
        <v>Unknown</v>
      </c>
      <c r="X693" s="4" t="n">
        <f aca="false">Clean!Q693</f>
        <v>5500</v>
      </c>
      <c r="Y693" s="4" t="n">
        <f aca="false">Clean!R693</f>
        <v>324.08</v>
      </c>
      <c r="Z693" s="4" t="n">
        <f aca="false">IF(X693="",IF(Y693="",0,""),X693)</f>
        <v>5500</v>
      </c>
      <c r="AA693" s="4" t="n">
        <f aca="false">IF(Y693="",IF(X693="",0,IF(X693=0,0,ROUND(X693*Strategies!$B$12,2))),Y693)</f>
        <v>324.08</v>
      </c>
      <c r="AB693" s="2" t="str">
        <f aca="false">IF(AND(X693="",Y693=""),"no card (structural)",IF(X693="","limit missing – verify",IF(Y693="","spend imputed by ratio","complete")))</f>
        <v>complete</v>
      </c>
      <c r="AC693" s="4" t="n">
        <f aca="false">Clean!S693</f>
        <v>89000</v>
      </c>
      <c r="AD693" s="4" t="n">
        <f aca="false">Clean!T693</f>
        <v>563</v>
      </c>
      <c r="AE693" s="4" t="n">
        <f aca="false">IF(AC693="",IF(AD693="",0,""),AC693)</f>
        <v>89000</v>
      </c>
      <c r="AF693" s="4" t="n">
        <f aca="false">IF(AD693="",IF(AC693="",0,IF(AC693=0,0,ROUND(AC693*Strategies!$B$13,0))),AD693)</f>
        <v>563</v>
      </c>
      <c r="AG693" s="3" t="str">
        <f aca="false">Clean!V693</f>
        <v/>
      </c>
      <c r="AH693" s="3" t="n">
        <f aca="false">IF(AG693="",0,AG693)</f>
        <v>0</v>
      </c>
      <c r="AI693" s="3" t="n">
        <f aca="false">IF(AG693="",1,0)</f>
        <v>1</v>
      </c>
      <c r="AJ693" s="3" t="n">
        <f aca="false">Missing_Matrix!W693</f>
        <v>3</v>
      </c>
      <c r="AK693" s="2" t="str">
        <f aca="false">IF(AJ693=0,"keep","drop")</f>
        <v>drop</v>
      </c>
      <c r="AL693" s="2" t="str">
        <f aca="false">IF(Missing_Matrix!B693+Missing_Matrix!G693+Missing_Matrix!H693+Missing_Matrix!J693+Missing_Matrix!K693+Missing_Matrix!L693+Missing_Matrix!M693+Missing_Matrix!U693=0,"keep","drop")</f>
        <v>drop</v>
      </c>
    </row>
    <row r="694" customFormat="false" ht="15" hidden="false" customHeight="false" outlineLevel="0" collapsed="false">
      <c r="A694" s="2" t="str">
        <f aca="false">Clean!A694</f>
        <v>CL00693</v>
      </c>
      <c r="B694" s="3" t="n">
        <f aca="false">Clean!B694</f>
        <v>37</v>
      </c>
      <c r="C694" s="3" t="n">
        <f aca="false">IF(B694="",Strategies!$B$5,B694)</f>
        <v>37</v>
      </c>
      <c r="D694" s="3" t="n">
        <f aca="false">IF(B694="",1,0)</f>
        <v>0</v>
      </c>
      <c r="E694" s="2" t="str">
        <f aca="false">Clean!E694</f>
        <v>Manual worker</v>
      </c>
      <c r="F694" s="2" t="str">
        <f aca="false">IF(E694="","Unknown",E694)</f>
        <v>Manual worker</v>
      </c>
      <c r="G694" s="4" t="n">
        <f aca="false">Clean!G694</f>
        <v>17800</v>
      </c>
      <c r="H694" s="4" t="n">
        <f aca="false">IF(G694="",Strategies!$B$7,G694)</f>
        <v>17800</v>
      </c>
      <c r="I694" s="4" t="n">
        <f aca="false">IF(G694="",Strategies!$B$8,G694)</f>
        <v>17800</v>
      </c>
      <c r="J694" s="4" t="n">
        <f aca="false">IF(G694="",IFERROR(VLOOKUP(E694,Strategies!$A$26:$G$35,7,FALSE()),Strategies!$B$8),G694)</f>
        <v>17800</v>
      </c>
      <c r="K694" s="3" t="n">
        <f aca="false">IF(G694="",1,0)</f>
        <v>0</v>
      </c>
      <c r="L694" s="3" t="n">
        <f aca="false">Clean!H694</f>
        <v>16</v>
      </c>
      <c r="M694" s="5" t="n">
        <f aca="false">Clean!I694</f>
        <v>40123</v>
      </c>
      <c r="N694" s="3" t="n">
        <f aca="false">IF(L694="",IF(M694="",Strategies!$B$6,DATEDIF(M694,DATE(2026,9,13),"y")),L694)</f>
        <v>16</v>
      </c>
      <c r="O694" s="2" t="str">
        <f aca="false">IF(L694&lt;&gt;"","observed",IF(M694&lt;&gt;"","derived from date","median (fallback)"))</f>
        <v>observed</v>
      </c>
      <c r="P694" s="4" t="n">
        <f aca="false">Clean!M694</f>
        <v>33918.87</v>
      </c>
      <c r="Q694" s="4" t="n">
        <f aca="false">IF(P694="",Strategies!$B$9,P694)</f>
        <v>33918.87</v>
      </c>
      <c r="R694" s="3" t="n">
        <f aca="false">IF(P694="",1,0)</f>
        <v>0</v>
      </c>
      <c r="S694" s="3" t="n">
        <f aca="false">Clean!U694</f>
        <v>676</v>
      </c>
      <c r="T694" s="3" t="n">
        <f aca="false">IF(S694="",Strategies!$B$10,S694)</f>
        <v>676</v>
      </c>
      <c r="U694" s="2" t="str">
        <f aca="false">Clean!J694</f>
        <v>App</v>
      </c>
      <c r="V694" s="2" t="str">
        <f aca="false">IF(U694="",Strategies!$B$11,U694)</f>
        <v>App</v>
      </c>
      <c r="W694" s="2" t="str">
        <f aca="false">IF(U694="","Unknown",U694)</f>
        <v>App</v>
      </c>
      <c r="X694" s="4" t="n">
        <f aca="false">Clean!Q694</f>
        <v>3500</v>
      </c>
      <c r="Y694" s="4" t="n">
        <f aca="false">Clean!R694</f>
        <v>806.53</v>
      </c>
      <c r="Z694" s="4" t="n">
        <f aca="false">IF(X694="",IF(Y694="",0,""),X694)</f>
        <v>3500</v>
      </c>
      <c r="AA694" s="4" t="n">
        <f aca="false">IF(Y694="",IF(X694="",0,IF(X694=0,0,ROUND(X694*Strategies!$B$12,2))),Y694)</f>
        <v>806.53</v>
      </c>
      <c r="AB694" s="2" t="str">
        <f aca="false">IF(AND(X694="",Y694=""),"no card (structural)",IF(X694="","limit missing – verify",IF(Y694="","spend imputed by ratio","complete")))</f>
        <v>complete</v>
      </c>
      <c r="AC694" s="4" t="str">
        <f aca="false">Clean!S694</f>
        <v/>
      </c>
      <c r="AD694" s="4" t="str">
        <f aca="false">Clean!T694</f>
        <v/>
      </c>
      <c r="AE694" s="4" t="n">
        <f aca="false">IF(AC694="",IF(AD694="",0,""),AC694)</f>
        <v>0</v>
      </c>
      <c r="AF694" s="4" t="n">
        <f aca="false">IF(AD694="",IF(AC694="",0,IF(AC694=0,0,ROUND(AC694*Strategies!$B$13,0))),AD694)</f>
        <v>0</v>
      </c>
      <c r="AG694" s="3" t="str">
        <f aca="false">Clean!V694</f>
        <v/>
      </c>
      <c r="AH694" s="3" t="n">
        <f aca="false">IF(AG694="",0,AG694)</f>
        <v>0</v>
      </c>
      <c r="AI694" s="3" t="n">
        <f aca="false">IF(AG694="",1,0)</f>
        <v>1</v>
      </c>
      <c r="AJ694" s="3" t="n">
        <f aca="false">Missing_Matrix!W694</f>
        <v>3</v>
      </c>
      <c r="AK694" s="2" t="str">
        <f aca="false">IF(AJ694=0,"keep","drop")</f>
        <v>drop</v>
      </c>
      <c r="AL694" s="2" t="str">
        <f aca="false">IF(Missing_Matrix!B694+Missing_Matrix!G694+Missing_Matrix!H694+Missing_Matrix!J694+Missing_Matrix!K694+Missing_Matrix!L694+Missing_Matrix!M694+Missing_Matrix!U694=0,"keep","drop")</f>
        <v>keep</v>
      </c>
    </row>
    <row r="695" customFormat="false" ht="15" hidden="false" customHeight="false" outlineLevel="0" collapsed="false">
      <c r="A695" s="2" t="str">
        <f aca="false">Clean!A695</f>
        <v>CL00694</v>
      </c>
      <c r="B695" s="3" t="n">
        <f aca="false">Clean!B695</f>
        <v>54</v>
      </c>
      <c r="C695" s="3" t="n">
        <f aca="false">IF(B695="",Strategies!$B$5,B695)</f>
        <v>54</v>
      </c>
      <c r="D695" s="3" t="n">
        <f aca="false">IF(B695="",1,0)</f>
        <v>0</v>
      </c>
      <c r="E695" s="2" t="str">
        <f aca="false">Clean!E695</f>
        <v>Teacher</v>
      </c>
      <c r="F695" s="2" t="str">
        <f aca="false">IF(E695="","Unknown",E695)</f>
        <v>Teacher</v>
      </c>
      <c r="G695" s="4" t="n">
        <f aca="false">Clean!G695</f>
        <v>29300</v>
      </c>
      <c r="H695" s="4" t="n">
        <f aca="false">IF(G695="",Strategies!$B$7,G695)</f>
        <v>29300</v>
      </c>
      <c r="I695" s="4" t="n">
        <f aca="false">IF(G695="",Strategies!$B$8,G695)</f>
        <v>29300</v>
      </c>
      <c r="J695" s="4" t="n">
        <f aca="false">IF(G695="",IFERROR(VLOOKUP(E695,Strategies!$A$26:$G$35,7,FALSE()),Strategies!$B$8),G695)</f>
        <v>29300</v>
      </c>
      <c r="K695" s="3" t="n">
        <f aca="false">IF(G695="",1,0)</f>
        <v>0</v>
      </c>
      <c r="L695" s="3" t="n">
        <f aca="false">Clean!H695</f>
        <v>15</v>
      </c>
      <c r="M695" s="5" t="n">
        <f aca="false">Clean!I695</f>
        <v>40580</v>
      </c>
      <c r="N695" s="3" t="n">
        <f aca="false">IF(L695="",IF(M695="",Strategies!$B$6,DATEDIF(M695,DATE(2026,9,13),"y")),L695)</f>
        <v>15</v>
      </c>
      <c r="O695" s="2" t="str">
        <f aca="false">IF(L695&lt;&gt;"","observed",IF(M695&lt;&gt;"","derived from date","median (fallback)"))</f>
        <v>observed</v>
      </c>
      <c r="P695" s="4" t="n">
        <f aca="false">Clean!M695</f>
        <v>21507.24</v>
      </c>
      <c r="Q695" s="4" t="n">
        <f aca="false">IF(P695="",Strategies!$B$9,P695)</f>
        <v>21507.24</v>
      </c>
      <c r="R695" s="3" t="n">
        <f aca="false">IF(P695="",1,0)</f>
        <v>0</v>
      </c>
      <c r="S695" s="3" t="n">
        <f aca="false">Clean!U695</f>
        <v>687</v>
      </c>
      <c r="T695" s="3" t="n">
        <f aca="false">IF(S695="",Strategies!$B$10,S695)</f>
        <v>687</v>
      </c>
      <c r="U695" s="2" t="str">
        <f aca="false">Clean!J695</f>
        <v>Online Banking</v>
      </c>
      <c r="V695" s="2" t="str">
        <f aca="false">IF(U695="",Strategies!$B$11,U695)</f>
        <v>Online Banking</v>
      </c>
      <c r="W695" s="2" t="str">
        <f aca="false">IF(U695="","Unknown",U695)</f>
        <v>Online Banking</v>
      </c>
      <c r="X695" s="4" t="n">
        <f aca="false">Clean!Q695</f>
        <v>5500</v>
      </c>
      <c r="Y695" s="4" t="n">
        <f aca="false">Clean!R695</f>
        <v>2993.44</v>
      </c>
      <c r="Z695" s="4" t="n">
        <f aca="false">IF(X695="",IF(Y695="",0,""),X695)</f>
        <v>5500</v>
      </c>
      <c r="AA695" s="4" t="n">
        <f aca="false">IF(Y695="",IF(X695="",0,IF(X695=0,0,ROUND(X695*Strategies!$B$12,2))),Y695)</f>
        <v>2993.44</v>
      </c>
      <c r="AB695" s="2" t="str">
        <f aca="false">IF(AND(X695="",Y695=""),"no card (structural)",IF(X695="","limit missing – verify",IF(Y695="","spend imputed by ratio","complete")))</f>
        <v>complete</v>
      </c>
      <c r="AC695" s="4" t="n">
        <f aca="false">Clean!S695</f>
        <v>0</v>
      </c>
      <c r="AD695" s="4" t="n">
        <f aca="false">Clean!T695</f>
        <v>0</v>
      </c>
      <c r="AE695" s="4" t="n">
        <f aca="false">IF(AC695="",IF(AD695="",0,""),AC695)</f>
        <v>0</v>
      </c>
      <c r="AF695" s="4" t="n">
        <f aca="false">IF(AD695="",IF(AC695="",0,IF(AC695=0,0,ROUND(AC695*Strategies!$B$13,0))),AD695)</f>
        <v>0</v>
      </c>
      <c r="AG695" s="3" t="n">
        <f aca="false">Clean!V695</f>
        <v>0</v>
      </c>
      <c r="AH695" s="3" t="n">
        <f aca="false">IF(AG695="",0,AG695)</f>
        <v>0</v>
      </c>
      <c r="AI695" s="3" t="n">
        <f aca="false">IF(AG695="",1,0)</f>
        <v>0</v>
      </c>
      <c r="AJ695" s="3" t="n">
        <f aca="false">Missing_Matrix!W695</f>
        <v>0</v>
      </c>
      <c r="AK695" s="2" t="str">
        <f aca="false">IF(AJ695=0,"keep","drop")</f>
        <v>keep</v>
      </c>
      <c r="AL695" s="2" t="str">
        <f aca="false">IF(Missing_Matrix!B695+Missing_Matrix!G695+Missing_Matrix!H695+Missing_Matrix!J695+Missing_Matrix!K695+Missing_Matrix!L695+Missing_Matrix!M695+Missing_Matrix!U695=0,"keep","drop")</f>
        <v>keep</v>
      </c>
    </row>
    <row r="696" customFormat="false" ht="15" hidden="false" customHeight="false" outlineLevel="0" collapsed="false">
      <c r="A696" s="2" t="str">
        <f aca="false">Clean!A696</f>
        <v>CL00695</v>
      </c>
      <c r="B696" s="3" t="n">
        <f aca="false">Clean!B696</f>
        <v>55</v>
      </c>
      <c r="C696" s="3" t="n">
        <f aca="false">IF(B696="",Strategies!$B$5,B696)</f>
        <v>55</v>
      </c>
      <c r="D696" s="3" t="n">
        <f aca="false">IF(B696="",1,0)</f>
        <v>0</v>
      </c>
      <c r="E696" s="2" t="str">
        <f aca="false">Clean!E696</f>
        <v>Executive</v>
      </c>
      <c r="F696" s="2" t="str">
        <f aca="false">IF(E696="","Unknown",E696)</f>
        <v>Executive</v>
      </c>
      <c r="G696" s="4" t="n">
        <f aca="false">Clean!G696</f>
        <v>130800</v>
      </c>
      <c r="H696" s="4" t="n">
        <f aca="false">IF(G696="",Strategies!$B$7,G696)</f>
        <v>130800</v>
      </c>
      <c r="I696" s="4" t="n">
        <f aca="false">IF(G696="",Strategies!$B$8,G696)</f>
        <v>130800</v>
      </c>
      <c r="J696" s="4" t="n">
        <f aca="false">IF(G696="",IFERROR(VLOOKUP(E696,Strategies!$A$26:$G$35,7,FALSE()),Strategies!$B$8),G696)</f>
        <v>130800</v>
      </c>
      <c r="K696" s="3" t="n">
        <f aca="false">IF(G696="",1,0)</f>
        <v>0</v>
      </c>
      <c r="L696" s="3" t="n">
        <f aca="false">Clean!H696</f>
        <v>24</v>
      </c>
      <c r="M696" s="5" t="n">
        <f aca="false">Clean!I696</f>
        <v>37276</v>
      </c>
      <c r="N696" s="3" t="n">
        <f aca="false">IF(L696="",IF(M696="",Strategies!$B$6,DATEDIF(M696,DATE(2026,9,13),"y")),L696)</f>
        <v>24</v>
      </c>
      <c r="O696" s="2" t="str">
        <f aca="false">IF(L696&lt;&gt;"","observed",IF(M696&lt;&gt;"","derived from date","median (fallback)"))</f>
        <v>observed</v>
      </c>
      <c r="P696" s="4" t="n">
        <f aca="false">Clean!M696</f>
        <v>249645.72</v>
      </c>
      <c r="Q696" s="4" t="n">
        <f aca="false">IF(P696="",Strategies!$B$9,P696)</f>
        <v>249645.72</v>
      </c>
      <c r="R696" s="3" t="n">
        <f aca="false">IF(P696="",1,0)</f>
        <v>0</v>
      </c>
      <c r="S696" s="3" t="n">
        <f aca="false">Clean!U696</f>
        <v>674</v>
      </c>
      <c r="T696" s="3" t="n">
        <f aca="false">IF(S696="",Strategies!$B$10,S696)</f>
        <v>674</v>
      </c>
      <c r="U696" s="2" t="str">
        <f aca="false">Clean!J696</f>
        <v>Branch</v>
      </c>
      <c r="V696" s="2" t="str">
        <f aca="false">IF(U696="",Strategies!$B$11,U696)</f>
        <v>Branch</v>
      </c>
      <c r="W696" s="2" t="str">
        <f aca="false">IF(U696="","Unknown",U696)</f>
        <v>Branch</v>
      </c>
      <c r="X696" s="4" t="n">
        <f aca="false">Clean!Q696</f>
        <v>15000</v>
      </c>
      <c r="Y696" s="4" t="n">
        <f aca="false">Clean!R696</f>
        <v>5680.33</v>
      </c>
      <c r="Z696" s="4" t="n">
        <f aca="false">IF(X696="",IF(Y696="",0,""),X696)</f>
        <v>15000</v>
      </c>
      <c r="AA696" s="4" t="n">
        <f aca="false">IF(Y696="",IF(X696="",0,IF(X696=0,0,ROUND(X696*Strategies!$B$12,2))),Y696)</f>
        <v>5680.33</v>
      </c>
      <c r="AB696" s="2" t="str">
        <f aca="false">IF(AND(X696="",Y696=""),"no card (structural)",IF(X696="","limit missing – verify",IF(Y696="","spend imputed by ratio","complete")))</f>
        <v>complete</v>
      </c>
      <c r="AC696" s="4" t="n">
        <f aca="false">Clean!S696</f>
        <v>0</v>
      </c>
      <c r="AD696" s="4" t="n">
        <f aca="false">Clean!T696</f>
        <v>0</v>
      </c>
      <c r="AE696" s="4" t="n">
        <f aca="false">IF(AC696="",IF(AD696="",0,""),AC696)</f>
        <v>0</v>
      </c>
      <c r="AF696" s="4" t="n">
        <f aca="false">IF(AD696="",IF(AC696="",0,IF(AC696=0,0,ROUND(AC696*Strategies!$B$13,0))),AD696)</f>
        <v>0</v>
      </c>
      <c r="AG696" s="3" t="n">
        <f aca="false">Clean!V696</f>
        <v>0</v>
      </c>
      <c r="AH696" s="3" t="n">
        <f aca="false">IF(AG696="",0,AG696)</f>
        <v>0</v>
      </c>
      <c r="AI696" s="3" t="n">
        <f aca="false">IF(AG696="",1,0)</f>
        <v>0</v>
      </c>
      <c r="AJ696" s="3" t="n">
        <f aca="false">Missing_Matrix!W696</f>
        <v>0</v>
      </c>
      <c r="AK696" s="2" t="str">
        <f aca="false">IF(AJ696=0,"keep","drop")</f>
        <v>keep</v>
      </c>
      <c r="AL696" s="2" t="str">
        <f aca="false">IF(Missing_Matrix!B696+Missing_Matrix!G696+Missing_Matrix!H696+Missing_Matrix!J696+Missing_Matrix!K696+Missing_Matrix!L696+Missing_Matrix!M696+Missing_Matrix!U696=0,"keep","drop")</f>
        <v>keep</v>
      </c>
    </row>
    <row r="697" customFormat="false" ht="15" hidden="false" customHeight="false" outlineLevel="0" collapsed="false">
      <c r="A697" s="2" t="str">
        <f aca="false">Clean!A697</f>
        <v>CL00696</v>
      </c>
      <c r="B697" s="3" t="n">
        <f aca="false">Clean!B697</f>
        <v>43</v>
      </c>
      <c r="C697" s="3" t="n">
        <f aca="false">IF(B697="",Strategies!$B$5,B697)</f>
        <v>43</v>
      </c>
      <c r="D697" s="3" t="n">
        <f aca="false">IF(B697="",1,0)</f>
        <v>0</v>
      </c>
      <c r="E697" s="2" t="str">
        <f aca="false">Clean!E697</f>
        <v>Manual worker</v>
      </c>
      <c r="F697" s="2" t="str">
        <f aca="false">IF(E697="","Unknown",E697)</f>
        <v>Manual worker</v>
      </c>
      <c r="G697" s="4" t="n">
        <f aca="false">Clean!G697</f>
        <v>18900</v>
      </c>
      <c r="H697" s="4" t="n">
        <f aca="false">IF(G697="",Strategies!$B$7,G697)</f>
        <v>18900</v>
      </c>
      <c r="I697" s="4" t="n">
        <f aca="false">IF(G697="",Strategies!$B$8,G697)</f>
        <v>18900</v>
      </c>
      <c r="J697" s="4" t="n">
        <f aca="false">IF(G697="",IFERROR(VLOOKUP(E697,Strategies!$A$26:$G$35,7,FALSE()),Strategies!$B$8),G697)</f>
        <v>18900</v>
      </c>
      <c r="K697" s="3" t="n">
        <f aca="false">IF(G697="",1,0)</f>
        <v>0</v>
      </c>
      <c r="L697" s="3" t="n">
        <f aca="false">Clean!H697</f>
        <v>9</v>
      </c>
      <c r="M697" s="5" t="n">
        <f aca="false">Clean!I697</f>
        <v>42724</v>
      </c>
      <c r="N697" s="3" t="n">
        <f aca="false">IF(L697="",IF(M697="",Strategies!$B$6,DATEDIF(M697,DATE(2026,9,13),"y")),L697)</f>
        <v>9</v>
      </c>
      <c r="O697" s="2" t="str">
        <f aca="false">IF(L697&lt;&gt;"","observed",IF(M697&lt;&gt;"","derived from date","median (fallback)"))</f>
        <v>observed</v>
      </c>
      <c r="P697" s="4" t="n">
        <f aca="false">Clean!M697</f>
        <v>0</v>
      </c>
      <c r="Q697" s="4" t="n">
        <f aca="false">IF(P697="",Strategies!$B$9,P697)</f>
        <v>0</v>
      </c>
      <c r="R697" s="3" t="n">
        <f aca="false">IF(P697="",1,0)</f>
        <v>0</v>
      </c>
      <c r="S697" s="3" t="n">
        <f aca="false">Clean!U697</f>
        <v>618</v>
      </c>
      <c r="T697" s="3" t="n">
        <f aca="false">IF(S697="",Strategies!$B$10,S697)</f>
        <v>618</v>
      </c>
      <c r="U697" s="2" t="str">
        <f aca="false">Clean!J697</f>
        <v/>
      </c>
      <c r="V697" s="2" t="str">
        <f aca="false">IF(U697="",Strategies!$B$11,U697)</f>
        <v>App</v>
      </c>
      <c r="W697" s="2" t="str">
        <f aca="false">IF(U697="","Unknown",U697)</f>
        <v>Unknown</v>
      </c>
      <c r="X697" s="4" t="n">
        <f aca="false">Clean!Q697</f>
        <v>3000</v>
      </c>
      <c r="Y697" s="4" t="n">
        <f aca="false">Clean!R697</f>
        <v>1081.51</v>
      </c>
      <c r="Z697" s="4" t="n">
        <f aca="false">IF(X697="",IF(Y697="",0,""),X697)</f>
        <v>3000</v>
      </c>
      <c r="AA697" s="4" t="n">
        <f aca="false">IF(Y697="",IF(X697="",0,IF(X697=0,0,ROUND(X697*Strategies!$B$12,2))),Y697)</f>
        <v>1081.51</v>
      </c>
      <c r="AB697" s="2" t="str">
        <f aca="false">IF(AND(X697="",Y697=""),"no card (structural)",IF(X697="","limit missing – verify",IF(Y697="","spend imputed by ratio","complete")))</f>
        <v>complete</v>
      </c>
      <c r="AC697" s="4" t="n">
        <f aca="false">Clean!S697</f>
        <v>0</v>
      </c>
      <c r="AD697" s="4" t="n">
        <f aca="false">Clean!T697</f>
        <v>0</v>
      </c>
      <c r="AE697" s="4" t="n">
        <f aca="false">IF(AC697="",IF(AD697="",0,""),AC697)</f>
        <v>0</v>
      </c>
      <c r="AF697" s="4" t="n">
        <f aca="false">IF(AD697="",IF(AC697="",0,IF(AC697=0,0,ROUND(AC697*Strategies!$B$13,0))),AD697)</f>
        <v>0</v>
      </c>
      <c r="AG697" s="3" t="n">
        <f aca="false">Clean!V697</f>
        <v>0</v>
      </c>
      <c r="AH697" s="3" t="n">
        <f aca="false">IF(AG697="",0,AG697)</f>
        <v>0</v>
      </c>
      <c r="AI697" s="3" t="n">
        <f aca="false">IF(AG697="",1,0)</f>
        <v>0</v>
      </c>
      <c r="AJ697" s="3" t="n">
        <f aca="false">Missing_Matrix!W697</f>
        <v>1</v>
      </c>
      <c r="AK697" s="2" t="str">
        <f aca="false">IF(AJ697=0,"keep","drop")</f>
        <v>drop</v>
      </c>
      <c r="AL697" s="2" t="str">
        <f aca="false">IF(Missing_Matrix!B697+Missing_Matrix!G697+Missing_Matrix!H697+Missing_Matrix!J697+Missing_Matrix!K697+Missing_Matrix!L697+Missing_Matrix!M697+Missing_Matrix!U697=0,"keep","drop")</f>
        <v>drop</v>
      </c>
    </row>
    <row r="698" customFormat="false" ht="15" hidden="false" customHeight="false" outlineLevel="0" collapsed="false">
      <c r="A698" s="2" t="str">
        <f aca="false">Clean!A698</f>
        <v>CL00697</v>
      </c>
      <c r="B698" s="3" t="n">
        <f aca="false">Clean!B698</f>
        <v>36</v>
      </c>
      <c r="C698" s="3" t="n">
        <f aca="false">IF(B698="",Strategies!$B$5,B698)</f>
        <v>36</v>
      </c>
      <c r="D698" s="3" t="n">
        <f aca="false">IF(B698="",1,0)</f>
        <v>0</v>
      </c>
      <c r="E698" s="2" t="str">
        <f aca="false">Clean!E698</f>
        <v>Business owner</v>
      </c>
      <c r="F698" s="2" t="str">
        <f aca="false">IF(E698="","Unknown",E698)</f>
        <v>Business owner</v>
      </c>
      <c r="G698" s="4" t="n">
        <f aca="false">Clean!G698</f>
        <v>47500</v>
      </c>
      <c r="H698" s="4" t="n">
        <f aca="false">IF(G698="",Strategies!$B$7,G698)</f>
        <v>47500</v>
      </c>
      <c r="I698" s="4" t="n">
        <f aca="false">IF(G698="",Strategies!$B$8,G698)</f>
        <v>47500</v>
      </c>
      <c r="J698" s="4" t="n">
        <f aca="false">IF(G698="",IFERROR(VLOOKUP(E698,Strategies!$A$26:$G$35,7,FALSE()),Strategies!$B$8),G698)</f>
        <v>47500</v>
      </c>
      <c r="K698" s="3" t="n">
        <f aca="false">IF(G698="",1,0)</f>
        <v>0</v>
      </c>
      <c r="L698" s="3" t="n">
        <f aca="false">Clean!H698</f>
        <v>5</v>
      </c>
      <c r="M698" s="5" t="n">
        <f aca="false">Clean!I698</f>
        <v>44223</v>
      </c>
      <c r="N698" s="3" t="n">
        <f aca="false">IF(L698="",IF(M698="",Strategies!$B$6,DATEDIF(M698,DATE(2026,9,13),"y")),L698)</f>
        <v>5</v>
      </c>
      <c r="O698" s="2" t="str">
        <f aca="false">IF(L698&lt;&gt;"","observed",IF(M698&lt;&gt;"","derived from date","median (fallback)"))</f>
        <v>observed</v>
      </c>
      <c r="P698" s="4" t="n">
        <f aca="false">Clean!M698</f>
        <v>8844.52</v>
      </c>
      <c r="Q698" s="4" t="n">
        <f aca="false">IF(P698="",Strategies!$B$9,P698)</f>
        <v>8844.52</v>
      </c>
      <c r="R698" s="3" t="n">
        <f aca="false">IF(P698="",1,0)</f>
        <v>0</v>
      </c>
      <c r="S698" s="3" t="n">
        <f aca="false">Clean!U698</f>
        <v>503</v>
      </c>
      <c r="T698" s="3" t="n">
        <f aca="false">IF(S698="",Strategies!$B$10,S698)</f>
        <v>503</v>
      </c>
      <c r="U698" s="2" t="str">
        <f aca="false">Clean!J698</f>
        <v>App</v>
      </c>
      <c r="V698" s="2" t="str">
        <f aca="false">IF(U698="",Strategies!$B$11,U698)</f>
        <v>App</v>
      </c>
      <c r="W698" s="2" t="str">
        <f aca="false">IF(U698="","Unknown",U698)</f>
        <v>App</v>
      </c>
      <c r="X698" s="4" t="n">
        <f aca="false">Clean!Q698</f>
        <v>5000</v>
      </c>
      <c r="Y698" s="4" t="n">
        <f aca="false">Clean!R698</f>
        <v>1344.06</v>
      </c>
      <c r="Z698" s="4" t="n">
        <f aca="false">IF(X698="",IF(Y698="",0,""),X698)</f>
        <v>5000</v>
      </c>
      <c r="AA698" s="4" t="n">
        <f aca="false">IF(Y698="",IF(X698="",0,IF(X698=0,0,ROUND(X698*Strategies!$B$12,2))),Y698)</f>
        <v>1344.06</v>
      </c>
      <c r="AB698" s="2" t="str">
        <f aca="false">IF(AND(X698="",Y698=""),"no card (structural)",IF(X698="","limit missing – verify",IF(Y698="","spend imputed by ratio","complete")))</f>
        <v>complete</v>
      </c>
      <c r="AC698" s="4" t="n">
        <f aca="false">Clean!S698</f>
        <v>0</v>
      </c>
      <c r="AD698" s="4" t="n">
        <f aca="false">Clean!T698</f>
        <v>0</v>
      </c>
      <c r="AE698" s="4" t="n">
        <f aca="false">IF(AC698="",IF(AD698="",0,""),AC698)</f>
        <v>0</v>
      </c>
      <c r="AF698" s="4" t="n">
        <f aca="false">IF(AD698="",IF(AC698="",0,IF(AC698=0,0,ROUND(AC698*Strategies!$B$13,0))),AD698)</f>
        <v>0</v>
      </c>
      <c r="AG698" s="3" t="n">
        <f aca="false">Clean!V698</f>
        <v>0</v>
      </c>
      <c r="AH698" s="3" t="n">
        <f aca="false">IF(AG698="",0,AG698)</f>
        <v>0</v>
      </c>
      <c r="AI698" s="3" t="n">
        <f aca="false">IF(AG698="",1,0)</f>
        <v>0</v>
      </c>
      <c r="AJ698" s="3" t="n">
        <f aca="false">Missing_Matrix!W698</f>
        <v>1</v>
      </c>
      <c r="AK698" s="2" t="str">
        <f aca="false">IF(AJ698=0,"keep","drop")</f>
        <v>drop</v>
      </c>
      <c r="AL698" s="2" t="str">
        <f aca="false">IF(Missing_Matrix!B698+Missing_Matrix!G698+Missing_Matrix!H698+Missing_Matrix!J698+Missing_Matrix!K698+Missing_Matrix!L698+Missing_Matrix!M698+Missing_Matrix!U698=0,"keep","drop")</f>
        <v>keep</v>
      </c>
    </row>
    <row r="699" customFormat="false" ht="15" hidden="false" customHeight="false" outlineLevel="0" collapsed="false">
      <c r="A699" s="2" t="str">
        <f aca="false">Clean!A699</f>
        <v>CL00698</v>
      </c>
      <c r="B699" s="3" t="n">
        <f aca="false">Clean!B699</f>
        <v>27</v>
      </c>
      <c r="C699" s="3" t="n">
        <f aca="false">IF(B699="",Strategies!$B$5,B699)</f>
        <v>27</v>
      </c>
      <c r="D699" s="3" t="n">
        <f aca="false">IF(B699="",1,0)</f>
        <v>0</v>
      </c>
      <c r="E699" s="2" t="str">
        <f aca="false">Clean!E699</f>
        <v>Unemployed</v>
      </c>
      <c r="F699" s="2" t="str">
        <f aca="false">IF(E699="","Unknown",E699)</f>
        <v>Unemployed</v>
      </c>
      <c r="G699" s="4" t="n">
        <f aca="false">Clean!G699</f>
        <v>5000</v>
      </c>
      <c r="H699" s="4" t="n">
        <f aca="false">IF(G699="",Strategies!$B$7,G699)</f>
        <v>5000</v>
      </c>
      <c r="I699" s="4" t="n">
        <f aca="false">IF(G699="",Strategies!$B$8,G699)</f>
        <v>5000</v>
      </c>
      <c r="J699" s="4" t="n">
        <f aca="false">IF(G699="",IFERROR(VLOOKUP(E699,Strategies!$A$26:$G$35,7,FALSE()),Strategies!$B$8),G699)</f>
        <v>5000</v>
      </c>
      <c r="K699" s="3" t="n">
        <f aca="false">IF(G699="",1,0)</f>
        <v>0</v>
      </c>
      <c r="L699" s="3" t="n">
        <f aca="false">Clean!H699</f>
        <v>3</v>
      </c>
      <c r="M699" s="5" t="n">
        <f aca="false">Clean!I699</f>
        <v>45174</v>
      </c>
      <c r="N699" s="3" t="n">
        <f aca="false">IF(L699="",IF(M699="",Strategies!$B$6,DATEDIF(M699,DATE(2026,9,13),"y")),L699)</f>
        <v>3</v>
      </c>
      <c r="O699" s="2" t="str">
        <f aca="false">IF(L699&lt;&gt;"","observed",IF(M699&lt;&gt;"","derived from date","median (fallback)"))</f>
        <v>observed</v>
      </c>
      <c r="P699" s="4" t="n">
        <f aca="false">Clean!M699</f>
        <v>0</v>
      </c>
      <c r="Q699" s="4" t="n">
        <f aca="false">IF(P699="",Strategies!$B$9,P699)</f>
        <v>0</v>
      </c>
      <c r="R699" s="3" t="n">
        <f aca="false">IF(P699="",1,0)</f>
        <v>0</v>
      </c>
      <c r="S699" s="3" t="n">
        <f aca="false">Clean!U699</f>
        <v>546</v>
      </c>
      <c r="T699" s="3" t="n">
        <f aca="false">IF(S699="",Strategies!$B$10,S699)</f>
        <v>546</v>
      </c>
      <c r="U699" s="2" t="str">
        <f aca="false">Clean!J699</f>
        <v>Online Banking</v>
      </c>
      <c r="V699" s="2" t="str">
        <f aca="false">IF(U699="",Strategies!$B$11,U699)</f>
        <v>Online Banking</v>
      </c>
      <c r="W699" s="2" t="str">
        <f aca="false">IF(U699="","Unknown",U699)</f>
        <v>Online Banking</v>
      </c>
      <c r="X699" s="4" t="str">
        <f aca="false">Clean!Q699</f>
        <v/>
      </c>
      <c r="Y699" s="4" t="str">
        <f aca="false">Clean!R699</f>
        <v/>
      </c>
      <c r="Z699" s="4" t="n">
        <f aca="false">IF(X699="",IF(Y699="",0,""),X699)</f>
        <v>0</v>
      </c>
      <c r="AA699" s="4" t="n">
        <f aca="false">IF(Y699="",IF(X699="",0,IF(X699=0,0,ROUND(X699*Strategies!$B$12,2))),Y699)</f>
        <v>0</v>
      </c>
      <c r="AB699" s="2" t="str">
        <f aca="false">IF(AND(X699="",Y699=""),"no card (structural)",IF(X699="","limit missing – verify",IF(Y699="","spend imputed by ratio","complete")))</f>
        <v>no card (structural)</v>
      </c>
      <c r="AC699" s="4" t="n">
        <f aca="false">Clean!S699</f>
        <v>0</v>
      </c>
      <c r="AD699" s="4" t="n">
        <f aca="false">Clean!T699</f>
        <v>0</v>
      </c>
      <c r="AE699" s="4" t="n">
        <f aca="false">IF(AC699="",IF(AD699="",0,""),AC699)</f>
        <v>0</v>
      </c>
      <c r="AF699" s="4" t="n">
        <f aca="false">IF(AD699="",IF(AC699="",0,IF(AC699=0,0,ROUND(AC699*Strategies!$B$13,0))),AD699)</f>
        <v>0</v>
      </c>
      <c r="AG699" s="3" t="n">
        <f aca="false">Clean!V699</f>
        <v>0</v>
      </c>
      <c r="AH699" s="3" t="n">
        <f aca="false">IF(AG699="",0,AG699)</f>
        <v>0</v>
      </c>
      <c r="AI699" s="3" t="n">
        <f aca="false">IF(AG699="",1,0)</f>
        <v>0</v>
      </c>
      <c r="AJ699" s="3" t="n">
        <f aca="false">Missing_Matrix!W699</f>
        <v>3</v>
      </c>
      <c r="AK699" s="2" t="str">
        <f aca="false">IF(AJ699=0,"keep","drop")</f>
        <v>drop</v>
      </c>
      <c r="AL699" s="2" t="str">
        <f aca="false">IF(Missing_Matrix!B699+Missing_Matrix!G699+Missing_Matrix!H699+Missing_Matrix!J699+Missing_Matrix!K699+Missing_Matrix!L699+Missing_Matrix!M699+Missing_Matrix!U699=0,"keep","drop")</f>
        <v>keep</v>
      </c>
    </row>
    <row r="700" customFormat="false" ht="15" hidden="false" customHeight="false" outlineLevel="0" collapsed="false">
      <c r="A700" s="2" t="str">
        <f aca="false">Clean!A700</f>
        <v>CL00699</v>
      </c>
      <c r="B700" s="3" t="n">
        <f aca="false">Clean!B700</f>
        <v>25</v>
      </c>
      <c r="C700" s="3" t="n">
        <f aca="false">IF(B700="",Strategies!$B$5,B700)</f>
        <v>25</v>
      </c>
      <c r="D700" s="3" t="n">
        <f aca="false">IF(B700="",1,0)</f>
        <v>0</v>
      </c>
      <c r="E700" s="2" t="str">
        <f aca="false">Clean!E700</f>
        <v>Self-employed</v>
      </c>
      <c r="F700" s="2" t="str">
        <f aca="false">IF(E700="","Unknown",E700)</f>
        <v>Self-employed</v>
      </c>
      <c r="G700" s="4" t="n">
        <f aca="false">Clean!G700</f>
        <v>45400</v>
      </c>
      <c r="H700" s="4" t="n">
        <f aca="false">IF(G700="",Strategies!$B$7,G700)</f>
        <v>45400</v>
      </c>
      <c r="I700" s="4" t="n">
        <f aca="false">IF(G700="",Strategies!$B$8,G700)</f>
        <v>45400</v>
      </c>
      <c r="J700" s="4" t="n">
        <f aca="false">IF(G700="",IFERROR(VLOOKUP(E700,Strategies!$A$26:$G$35,7,FALSE()),Strategies!$B$8),G700)</f>
        <v>45400</v>
      </c>
      <c r="K700" s="3" t="n">
        <f aca="false">IF(G700="",1,0)</f>
        <v>0</v>
      </c>
      <c r="L700" s="3" t="n">
        <f aca="false">Clean!H700</f>
        <v>0</v>
      </c>
      <c r="M700" s="5" t="n">
        <f aca="false">Clean!I700</f>
        <v>46089</v>
      </c>
      <c r="N700" s="3" t="n">
        <f aca="false">IF(L700="",IF(M700="",Strategies!$B$6,DATEDIF(M700,DATE(2026,9,13),"y")),L700)</f>
        <v>0</v>
      </c>
      <c r="O700" s="2" t="str">
        <f aca="false">IF(L700&lt;&gt;"","observed",IF(M700&lt;&gt;"","derived from date","median (fallback)"))</f>
        <v>observed</v>
      </c>
      <c r="P700" s="4" t="n">
        <f aca="false">Clean!M700</f>
        <v>4061.56</v>
      </c>
      <c r="Q700" s="4" t="n">
        <f aca="false">IF(P700="",Strategies!$B$9,P700)</f>
        <v>4061.56</v>
      </c>
      <c r="R700" s="3" t="n">
        <f aca="false">IF(P700="",1,0)</f>
        <v>0</v>
      </c>
      <c r="S700" s="3" t="n">
        <f aca="false">Clean!U700</f>
        <v>645</v>
      </c>
      <c r="T700" s="3" t="n">
        <f aca="false">IF(S700="",Strategies!$B$10,S700)</f>
        <v>645</v>
      </c>
      <c r="U700" s="2" t="str">
        <f aca="false">Clean!J700</f>
        <v/>
      </c>
      <c r="V700" s="2" t="str">
        <f aca="false">IF(U700="",Strategies!$B$11,U700)</f>
        <v>App</v>
      </c>
      <c r="W700" s="2" t="str">
        <f aca="false">IF(U700="","Unknown",U700)</f>
        <v>Unknown</v>
      </c>
      <c r="X700" s="4" t="n">
        <f aca="false">Clean!Q700</f>
        <v>9500</v>
      </c>
      <c r="Y700" s="4" t="n">
        <f aca="false">Clean!R700</f>
        <v>465.1</v>
      </c>
      <c r="Z700" s="4" t="n">
        <f aca="false">IF(X700="",IF(Y700="",0,""),X700)</f>
        <v>9500</v>
      </c>
      <c r="AA700" s="4" t="n">
        <f aca="false">IF(Y700="",IF(X700="",0,IF(X700=0,0,ROUND(X700*Strategies!$B$12,2))),Y700)</f>
        <v>465.1</v>
      </c>
      <c r="AB700" s="2" t="str">
        <f aca="false">IF(AND(X700="",Y700=""),"no card (structural)",IF(X700="","limit missing – verify",IF(Y700="","spend imputed by ratio","complete")))</f>
        <v>complete</v>
      </c>
      <c r="AC700" s="4" t="n">
        <f aca="false">Clean!S700</f>
        <v>0</v>
      </c>
      <c r="AD700" s="4" t="n">
        <f aca="false">Clean!T700</f>
        <v>0</v>
      </c>
      <c r="AE700" s="4" t="n">
        <f aca="false">IF(AC700="",IF(AD700="",0,""),AC700)</f>
        <v>0</v>
      </c>
      <c r="AF700" s="4" t="n">
        <f aca="false">IF(AD700="",IF(AC700="",0,IF(AC700=0,0,ROUND(AC700*Strategies!$B$13,0))),AD700)</f>
        <v>0</v>
      </c>
      <c r="AG700" s="3" t="str">
        <f aca="false">Clean!V700</f>
        <v/>
      </c>
      <c r="AH700" s="3" t="n">
        <f aca="false">IF(AG700="",0,AG700)</f>
        <v>0</v>
      </c>
      <c r="AI700" s="3" t="n">
        <f aca="false">IF(AG700="",1,0)</f>
        <v>1</v>
      </c>
      <c r="AJ700" s="3" t="n">
        <f aca="false">Missing_Matrix!W700</f>
        <v>2</v>
      </c>
      <c r="AK700" s="2" t="str">
        <f aca="false">IF(AJ700=0,"keep","drop")</f>
        <v>drop</v>
      </c>
      <c r="AL700" s="2" t="str">
        <f aca="false">IF(Missing_Matrix!B700+Missing_Matrix!G700+Missing_Matrix!H700+Missing_Matrix!J700+Missing_Matrix!K700+Missing_Matrix!L700+Missing_Matrix!M700+Missing_Matrix!U700=0,"keep","drop")</f>
        <v>drop</v>
      </c>
    </row>
    <row r="701" customFormat="false" ht="15" hidden="false" customHeight="false" outlineLevel="0" collapsed="false">
      <c r="A701" s="2" t="str">
        <f aca="false">Clean!A701</f>
        <v>CL00700</v>
      </c>
      <c r="B701" s="3" t="n">
        <f aca="false">Clean!B701</f>
        <v>47</v>
      </c>
      <c r="C701" s="3" t="n">
        <f aca="false">IF(B701="",Strategies!$B$5,B701)</f>
        <v>47</v>
      </c>
      <c r="D701" s="3" t="n">
        <f aca="false">IF(B701="",1,0)</f>
        <v>0</v>
      </c>
      <c r="E701" s="2" t="str">
        <f aca="false">Clean!E701</f>
        <v>Unemployed</v>
      </c>
      <c r="F701" s="2" t="str">
        <f aca="false">IF(E701="","Unknown",E701)</f>
        <v>Unemployed</v>
      </c>
      <c r="G701" s="4" t="n">
        <f aca="false">Clean!G701</f>
        <v>6400</v>
      </c>
      <c r="H701" s="4" t="n">
        <f aca="false">IF(G701="",Strategies!$B$7,G701)</f>
        <v>6400</v>
      </c>
      <c r="I701" s="4" t="n">
        <f aca="false">IF(G701="",Strategies!$B$8,G701)</f>
        <v>6400</v>
      </c>
      <c r="J701" s="4" t="n">
        <f aca="false">IF(G701="",IFERROR(VLOOKUP(E701,Strategies!$A$26:$G$35,7,FALSE()),Strategies!$B$8),G701)</f>
        <v>6400</v>
      </c>
      <c r="K701" s="3" t="n">
        <f aca="false">IF(G701="",1,0)</f>
        <v>0</v>
      </c>
      <c r="L701" s="3" t="n">
        <f aca="false">Clean!H701</f>
        <v>9</v>
      </c>
      <c r="M701" s="5" t="n">
        <f aca="false">Clean!I701</f>
        <v>42707</v>
      </c>
      <c r="N701" s="3" t="n">
        <f aca="false">IF(L701="",IF(M701="",Strategies!$B$6,DATEDIF(M701,DATE(2026,9,13),"y")),L701)</f>
        <v>9</v>
      </c>
      <c r="O701" s="2" t="str">
        <f aca="false">IF(L701&lt;&gt;"","observed",IF(M701&lt;&gt;"","derived from date","median (fallback)"))</f>
        <v>observed</v>
      </c>
      <c r="P701" s="4" t="n">
        <f aca="false">Clean!M701</f>
        <v>7453.48</v>
      </c>
      <c r="Q701" s="4" t="n">
        <f aca="false">IF(P701="",Strategies!$B$9,P701)</f>
        <v>7453.48</v>
      </c>
      <c r="R701" s="3" t="n">
        <f aca="false">IF(P701="",1,0)</f>
        <v>0</v>
      </c>
      <c r="S701" s="3" t="n">
        <f aca="false">Clean!U701</f>
        <v>647</v>
      </c>
      <c r="T701" s="3" t="n">
        <f aca="false">IF(S701="",Strategies!$B$10,S701)</f>
        <v>647</v>
      </c>
      <c r="U701" s="2" t="str">
        <f aca="false">Clean!J701</f>
        <v>App</v>
      </c>
      <c r="V701" s="2" t="str">
        <f aca="false">IF(U701="",Strategies!$B$11,U701)</f>
        <v>App</v>
      </c>
      <c r="W701" s="2" t="str">
        <f aca="false">IF(U701="","Unknown",U701)</f>
        <v>App</v>
      </c>
      <c r="X701" s="4" t="n">
        <f aca="false">Clean!Q701</f>
        <v>1000</v>
      </c>
      <c r="Y701" s="4" t="n">
        <f aca="false">Clean!R701</f>
        <v>591.21</v>
      </c>
      <c r="Z701" s="4" t="n">
        <f aca="false">IF(X701="",IF(Y701="",0,""),X701)</f>
        <v>1000</v>
      </c>
      <c r="AA701" s="4" t="n">
        <f aca="false">IF(Y701="",IF(X701="",0,IF(X701=0,0,ROUND(X701*Strategies!$B$12,2))),Y701)</f>
        <v>591.21</v>
      </c>
      <c r="AB701" s="2" t="str">
        <f aca="false">IF(AND(X701="",Y701=""),"no card (structural)",IF(X701="","limit missing – verify",IF(Y701="","spend imputed by ratio","complete")))</f>
        <v>complete</v>
      </c>
      <c r="AC701" s="4" t="n">
        <f aca="false">Clean!S701</f>
        <v>0</v>
      </c>
      <c r="AD701" s="4" t="n">
        <f aca="false">Clean!T701</f>
        <v>0</v>
      </c>
      <c r="AE701" s="4" t="n">
        <f aca="false">IF(AC701="",IF(AD701="",0,""),AC701)</f>
        <v>0</v>
      </c>
      <c r="AF701" s="4" t="n">
        <f aca="false">IF(AD701="",IF(AC701="",0,IF(AC701=0,0,ROUND(AC701*Strategies!$B$13,0))),AD701)</f>
        <v>0</v>
      </c>
      <c r="AG701" s="3" t="n">
        <f aca="false">Clean!V701</f>
        <v>1</v>
      </c>
      <c r="AH701" s="3" t="n">
        <f aca="false">IF(AG701="",0,AG701)</f>
        <v>1</v>
      </c>
      <c r="AI701" s="3" t="n">
        <f aca="false">IF(AG701="",1,0)</f>
        <v>0</v>
      </c>
      <c r="AJ701" s="3" t="n">
        <f aca="false">Missing_Matrix!W701</f>
        <v>0</v>
      </c>
      <c r="AK701" s="2" t="str">
        <f aca="false">IF(AJ701=0,"keep","drop")</f>
        <v>keep</v>
      </c>
      <c r="AL701" s="2" t="str">
        <f aca="false">IF(Missing_Matrix!B701+Missing_Matrix!G701+Missing_Matrix!H701+Missing_Matrix!J701+Missing_Matrix!K701+Missing_Matrix!L701+Missing_Matrix!M701+Missing_Matrix!U701=0,"keep","drop")</f>
        <v>keep</v>
      </c>
    </row>
    <row r="702" customFormat="false" ht="15" hidden="false" customHeight="false" outlineLevel="0" collapsed="false">
      <c r="A702" s="2" t="str">
        <f aca="false">Clean!A702</f>
        <v>CL00701</v>
      </c>
      <c r="B702" s="3" t="n">
        <f aca="false">Clean!B702</f>
        <v>53</v>
      </c>
      <c r="C702" s="3" t="n">
        <f aca="false">IF(B702="",Strategies!$B$5,B702)</f>
        <v>53</v>
      </c>
      <c r="D702" s="3" t="n">
        <f aca="false">IF(B702="",1,0)</f>
        <v>0</v>
      </c>
      <c r="E702" s="2" t="str">
        <f aca="false">Clean!E702</f>
        <v>Employee</v>
      </c>
      <c r="F702" s="2" t="str">
        <f aca="false">IF(E702="","Unknown",E702)</f>
        <v>Employee</v>
      </c>
      <c r="G702" s="4" t="str">
        <f aca="false">Clean!G702</f>
        <v/>
      </c>
      <c r="H702" s="4" t="n">
        <f aca="false">IF(G702="",Strategies!$B$7,G702)</f>
        <v>34752</v>
      </c>
      <c r="I702" s="4" t="n">
        <f aca="false">IF(G702="",Strategies!$B$8,G702)</f>
        <v>29500</v>
      </c>
      <c r="J702" s="4" t="n">
        <f aca="false">IF(G702="",IFERROR(VLOOKUP(E702,Strategies!$A$26:$G$35,7,FALSE()),Strategies!$B$8),G702)</f>
        <v>31600</v>
      </c>
      <c r="K702" s="3" t="n">
        <f aca="false">IF(G702="",1,0)</f>
        <v>1</v>
      </c>
      <c r="L702" s="3" t="str">
        <f aca="false">Clean!H702</f>
        <v/>
      </c>
      <c r="M702" s="5" t="n">
        <f aca="false">Clean!I702</f>
        <v>41779</v>
      </c>
      <c r="N702" s="3" t="n">
        <f aca="false">IF(L702="",IF(M702="",Strategies!$B$6,DATEDIF(M702,DATE(2026,9,13),"y")),L702)</f>
        <v>12</v>
      </c>
      <c r="O702" s="2" t="str">
        <f aca="false">IF(L702&lt;&gt;"","observed",IF(M702&lt;&gt;"","derived from date","median (fallback)"))</f>
        <v>derived from date</v>
      </c>
      <c r="P702" s="4" t="n">
        <f aca="false">Clean!M702</f>
        <v>8224.12</v>
      </c>
      <c r="Q702" s="4" t="n">
        <f aca="false">IF(P702="",Strategies!$B$9,P702)</f>
        <v>8224.12</v>
      </c>
      <c r="R702" s="3" t="n">
        <f aca="false">IF(P702="",1,0)</f>
        <v>0</v>
      </c>
      <c r="S702" s="3" t="n">
        <f aca="false">Clean!U702</f>
        <v>583</v>
      </c>
      <c r="T702" s="3" t="n">
        <f aca="false">IF(S702="",Strategies!$B$10,S702)</f>
        <v>583</v>
      </c>
      <c r="U702" s="2" t="str">
        <f aca="false">Clean!J702</f>
        <v>Online Banking</v>
      </c>
      <c r="V702" s="2" t="str">
        <f aca="false">IF(U702="",Strategies!$B$11,U702)</f>
        <v>Online Banking</v>
      </c>
      <c r="W702" s="2" t="str">
        <f aca="false">IF(U702="","Unknown",U702)</f>
        <v>Online Banking</v>
      </c>
      <c r="X702" s="4" t="n">
        <f aca="false">Clean!Q702</f>
        <v>3500</v>
      </c>
      <c r="Y702" s="4" t="n">
        <f aca="false">Clean!R702</f>
        <v>1235.14</v>
      </c>
      <c r="Z702" s="4" t="n">
        <f aca="false">IF(X702="",IF(Y702="",0,""),X702)</f>
        <v>3500</v>
      </c>
      <c r="AA702" s="4" t="n">
        <f aca="false">IF(Y702="",IF(X702="",0,IF(X702=0,0,ROUND(X702*Strategies!$B$12,2))),Y702)</f>
        <v>1235.14</v>
      </c>
      <c r="AB702" s="2" t="str">
        <f aca="false">IF(AND(X702="",Y702=""),"no card (structural)",IF(X702="","limit missing – verify",IF(Y702="","spend imputed by ratio","complete")))</f>
        <v>complete</v>
      </c>
      <c r="AC702" s="4" t="n">
        <f aca="false">Clean!S702</f>
        <v>32000</v>
      </c>
      <c r="AD702" s="4" t="n">
        <f aca="false">Clean!T702</f>
        <v>179</v>
      </c>
      <c r="AE702" s="4" t="n">
        <f aca="false">IF(AC702="",IF(AD702="",0,""),AC702)</f>
        <v>32000</v>
      </c>
      <c r="AF702" s="4" t="n">
        <f aca="false">IF(AD702="",IF(AC702="",0,IF(AC702=0,0,ROUND(AC702*Strategies!$B$13,0))),AD702)</f>
        <v>179</v>
      </c>
      <c r="AG702" s="3" t="n">
        <f aca="false">Clean!V702</f>
        <v>0</v>
      </c>
      <c r="AH702" s="3" t="n">
        <f aca="false">IF(AG702="",0,AG702)</f>
        <v>0</v>
      </c>
      <c r="AI702" s="3" t="n">
        <f aca="false">IF(AG702="",1,0)</f>
        <v>0</v>
      </c>
      <c r="AJ702" s="3" t="n">
        <f aca="false">Missing_Matrix!W702</f>
        <v>2</v>
      </c>
      <c r="AK702" s="2" t="str">
        <f aca="false">IF(AJ702=0,"keep","drop")</f>
        <v>drop</v>
      </c>
      <c r="AL702" s="2" t="str">
        <f aca="false">IF(Missing_Matrix!B702+Missing_Matrix!G702+Missing_Matrix!H702+Missing_Matrix!J702+Missing_Matrix!K702+Missing_Matrix!L702+Missing_Matrix!M702+Missing_Matrix!U702=0,"keep","drop")</f>
        <v>drop</v>
      </c>
    </row>
    <row r="703" customFormat="false" ht="15" hidden="false" customHeight="false" outlineLevel="0" collapsed="false">
      <c r="A703" s="2" t="str">
        <f aca="false">Clean!A703</f>
        <v>CL00702</v>
      </c>
      <c r="B703" s="3" t="n">
        <f aca="false">Clean!B703</f>
        <v>55</v>
      </c>
      <c r="C703" s="3" t="n">
        <f aca="false">IF(B703="",Strategies!$B$5,B703)</f>
        <v>55</v>
      </c>
      <c r="D703" s="3" t="n">
        <f aca="false">IF(B703="",1,0)</f>
        <v>0</v>
      </c>
      <c r="E703" s="2" t="str">
        <f aca="false">Clean!E703</f>
        <v>Shopkeeper</v>
      </c>
      <c r="F703" s="2" t="str">
        <f aca="false">IF(E703="","Unknown",E703)</f>
        <v>Shopkeeper</v>
      </c>
      <c r="G703" s="4" t="n">
        <f aca="false">Clean!G703</f>
        <v>24500</v>
      </c>
      <c r="H703" s="4" t="n">
        <f aca="false">IF(G703="",Strategies!$B$7,G703)</f>
        <v>24500</v>
      </c>
      <c r="I703" s="4" t="n">
        <f aca="false">IF(G703="",Strategies!$B$8,G703)</f>
        <v>24500</v>
      </c>
      <c r="J703" s="4" t="n">
        <f aca="false">IF(G703="",IFERROR(VLOOKUP(E703,Strategies!$A$26:$G$35,7,FALSE()),Strategies!$B$8),G703)</f>
        <v>24500</v>
      </c>
      <c r="K703" s="3" t="n">
        <f aca="false">IF(G703="",1,0)</f>
        <v>0</v>
      </c>
      <c r="L703" s="3" t="n">
        <f aca="false">Clean!H703</f>
        <v>17</v>
      </c>
      <c r="M703" s="5" t="n">
        <f aca="false">Clean!I703</f>
        <v>39721</v>
      </c>
      <c r="N703" s="3" t="n">
        <f aca="false">IF(L703="",IF(M703="",Strategies!$B$6,DATEDIF(M703,DATE(2026,9,13),"y")),L703)</f>
        <v>17</v>
      </c>
      <c r="O703" s="2" t="str">
        <f aca="false">IF(L703&lt;&gt;"","observed",IF(M703&lt;&gt;"","derived from date","median (fallback)"))</f>
        <v>observed</v>
      </c>
      <c r="P703" s="4" t="n">
        <f aca="false">Clean!M703</f>
        <v>0</v>
      </c>
      <c r="Q703" s="4" t="n">
        <f aca="false">IF(P703="",Strategies!$B$9,P703)</f>
        <v>0</v>
      </c>
      <c r="R703" s="3" t="n">
        <f aca="false">IF(P703="",1,0)</f>
        <v>0</v>
      </c>
      <c r="S703" s="3" t="n">
        <f aca="false">Clean!U703</f>
        <v>645</v>
      </c>
      <c r="T703" s="3" t="n">
        <f aca="false">IF(S703="",Strategies!$B$10,S703)</f>
        <v>645</v>
      </c>
      <c r="U703" s="2" t="str">
        <f aca="false">Clean!J703</f>
        <v>Online Banking</v>
      </c>
      <c r="V703" s="2" t="str">
        <f aca="false">IF(U703="",Strategies!$B$11,U703)</f>
        <v>Online Banking</v>
      </c>
      <c r="W703" s="2" t="str">
        <f aca="false">IF(U703="","Unknown",U703)</f>
        <v>Online Banking</v>
      </c>
      <c r="X703" s="4" t="n">
        <f aca="false">Clean!Q703</f>
        <v>5000</v>
      </c>
      <c r="Y703" s="4" t="n">
        <f aca="false">Clean!R703</f>
        <v>2139.47</v>
      </c>
      <c r="Z703" s="4" t="n">
        <f aca="false">IF(X703="",IF(Y703="",0,""),X703)</f>
        <v>5000</v>
      </c>
      <c r="AA703" s="4" t="n">
        <f aca="false">IF(Y703="",IF(X703="",0,IF(X703=0,0,ROUND(X703*Strategies!$B$12,2))),Y703)</f>
        <v>2139.47</v>
      </c>
      <c r="AB703" s="2" t="str">
        <f aca="false">IF(AND(X703="",Y703=""),"no card (structural)",IF(X703="","limit missing – verify",IF(Y703="","spend imputed by ratio","complete")))</f>
        <v>complete</v>
      </c>
      <c r="AC703" s="4" t="n">
        <f aca="false">Clean!S703</f>
        <v>42000</v>
      </c>
      <c r="AD703" s="4" t="n">
        <f aca="false">Clean!T703</f>
        <v>291</v>
      </c>
      <c r="AE703" s="4" t="n">
        <f aca="false">IF(AC703="",IF(AD703="",0,""),AC703)</f>
        <v>42000</v>
      </c>
      <c r="AF703" s="4" t="n">
        <f aca="false">IF(AD703="",IF(AC703="",0,IF(AC703=0,0,ROUND(AC703*Strategies!$B$13,0))),AD703)</f>
        <v>291</v>
      </c>
      <c r="AG703" s="3" t="str">
        <f aca="false">Clean!V703</f>
        <v/>
      </c>
      <c r="AH703" s="3" t="n">
        <f aca="false">IF(AG703="",0,AG703)</f>
        <v>0</v>
      </c>
      <c r="AI703" s="3" t="n">
        <f aca="false">IF(AG703="",1,0)</f>
        <v>1</v>
      </c>
      <c r="AJ703" s="3" t="n">
        <f aca="false">Missing_Matrix!W703</f>
        <v>1</v>
      </c>
      <c r="AK703" s="2" t="str">
        <f aca="false">IF(AJ703=0,"keep","drop")</f>
        <v>drop</v>
      </c>
      <c r="AL703" s="2" t="str">
        <f aca="false">IF(Missing_Matrix!B703+Missing_Matrix!G703+Missing_Matrix!H703+Missing_Matrix!J703+Missing_Matrix!K703+Missing_Matrix!L703+Missing_Matrix!M703+Missing_Matrix!U703=0,"keep","drop")</f>
        <v>keep</v>
      </c>
    </row>
    <row r="704" customFormat="false" ht="15" hidden="false" customHeight="false" outlineLevel="0" collapsed="false">
      <c r="A704" s="2" t="str">
        <f aca="false">Clean!A704</f>
        <v>CL00703</v>
      </c>
      <c r="B704" s="3" t="n">
        <f aca="false">Clean!B704</f>
        <v>50</v>
      </c>
      <c r="C704" s="3" t="n">
        <f aca="false">IF(B704="",Strategies!$B$5,B704)</f>
        <v>50</v>
      </c>
      <c r="D704" s="3" t="n">
        <f aca="false">IF(B704="",1,0)</f>
        <v>0</v>
      </c>
      <c r="E704" s="2" t="str">
        <f aca="false">Clean!E704</f>
        <v>Self-employed</v>
      </c>
      <c r="F704" s="2" t="str">
        <f aca="false">IF(E704="","Unknown",E704)</f>
        <v>Self-employed</v>
      </c>
      <c r="G704" s="4" t="n">
        <f aca="false">Clean!G704</f>
        <v>88300</v>
      </c>
      <c r="H704" s="4" t="n">
        <f aca="false">IF(G704="",Strategies!$B$7,G704)</f>
        <v>88300</v>
      </c>
      <c r="I704" s="4" t="n">
        <f aca="false">IF(G704="",Strategies!$B$8,G704)</f>
        <v>88300</v>
      </c>
      <c r="J704" s="4" t="n">
        <f aca="false">IF(G704="",IFERROR(VLOOKUP(E704,Strategies!$A$26:$G$35,7,FALSE()),Strategies!$B$8),G704)</f>
        <v>88300</v>
      </c>
      <c r="K704" s="3" t="n">
        <f aca="false">IF(G704="",1,0)</f>
        <v>0</v>
      </c>
      <c r="L704" s="3" t="n">
        <f aca="false">Clean!H704</f>
        <v>21</v>
      </c>
      <c r="M704" s="5" t="n">
        <f aca="false">Clean!I704</f>
        <v>38342</v>
      </c>
      <c r="N704" s="3" t="n">
        <f aca="false">IF(L704="",IF(M704="",Strategies!$B$6,DATEDIF(M704,DATE(2026,9,13),"y")),L704)</f>
        <v>21</v>
      </c>
      <c r="O704" s="2" t="str">
        <f aca="false">IF(L704&lt;&gt;"","observed",IF(M704&lt;&gt;"","derived from date","median (fallback)"))</f>
        <v>observed</v>
      </c>
      <c r="P704" s="4" t="str">
        <f aca="false">Clean!M704</f>
        <v/>
      </c>
      <c r="Q704" s="4" t="n">
        <f aca="false">IF(P704="",Strategies!$B$9,P704)</f>
        <v>10652.68</v>
      </c>
      <c r="R704" s="3" t="n">
        <f aca="false">IF(P704="",1,0)</f>
        <v>1</v>
      </c>
      <c r="S704" s="3" t="n">
        <f aca="false">Clean!U704</f>
        <v>776</v>
      </c>
      <c r="T704" s="3" t="n">
        <f aca="false">IF(S704="",Strategies!$B$10,S704)</f>
        <v>776</v>
      </c>
      <c r="U704" s="2" t="str">
        <f aca="false">Clean!J704</f>
        <v>App</v>
      </c>
      <c r="V704" s="2" t="str">
        <f aca="false">IF(U704="",Strategies!$B$11,U704)</f>
        <v>App</v>
      </c>
      <c r="W704" s="2" t="str">
        <f aca="false">IF(U704="","Unknown",U704)</f>
        <v>App</v>
      </c>
      <c r="X704" s="4" t="n">
        <f aca="false">Clean!Q704</f>
        <v>10000</v>
      </c>
      <c r="Y704" s="4" t="n">
        <f aca="false">Clean!R704</f>
        <v>1001.59</v>
      </c>
      <c r="Z704" s="4" t="n">
        <f aca="false">IF(X704="",IF(Y704="",0,""),X704)</f>
        <v>10000</v>
      </c>
      <c r="AA704" s="4" t="n">
        <f aca="false">IF(Y704="",IF(X704="",0,IF(X704=0,0,ROUND(X704*Strategies!$B$12,2))),Y704)</f>
        <v>1001.59</v>
      </c>
      <c r="AB704" s="2" t="str">
        <f aca="false">IF(AND(X704="",Y704=""),"no card (structural)",IF(X704="","limit missing – verify",IF(Y704="","spend imputed by ratio","complete")))</f>
        <v>complete</v>
      </c>
      <c r="AC704" s="4" t="n">
        <f aca="false">Clean!S704</f>
        <v>150000</v>
      </c>
      <c r="AD704" s="4" t="n">
        <f aca="false">Clean!T704</f>
        <v>974</v>
      </c>
      <c r="AE704" s="4" t="n">
        <f aca="false">IF(AC704="",IF(AD704="",0,""),AC704)</f>
        <v>150000</v>
      </c>
      <c r="AF704" s="4" t="n">
        <f aca="false">IF(AD704="",IF(AC704="",0,IF(AC704=0,0,ROUND(AC704*Strategies!$B$13,0))),AD704)</f>
        <v>974</v>
      </c>
      <c r="AG704" s="3" t="n">
        <f aca="false">Clean!V704</f>
        <v>0</v>
      </c>
      <c r="AH704" s="3" t="n">
        <f aca="false">IF(AG704="",0,AG704)</f>
        <v>0</v>
      </c>
      <c r="AI704" s="3" t="n">
        <f aca="false">IF(AG704="",1,0)</f>
        <v>0</v>
      </c>
      <c r="AJ704" s="3" t="n">
        <f aca="false">Missing_Matrix!W704</f>
        <v>2</v>
      </c>
      <c r="AK704" s="2" t="str">
        <f aca="false">IF(AJ704=0,"keep","drop")</f>
        <v>drop</v>
      </c>
      <c r="AL704" s="2" t="str">
        <f aca="false">IF(Missing_Matrix!B704+Missing_Matrix!G704+Missing_Matrix!H704+Missing_Matrix!J704+Missing_Matrix!K704+Missing_Matrix!L704+Missing_Matrix!M704+Missing_Matrix!U704=0,"keep","drop")</f>
        <v>drop</v>
      </c>
    </row>
    <row r="705" customFormat="false" ht="15" hidden="false" customHeight="false" outlineLevel="0" collapsed="false">
      <c r="A705" s="2" t="str">
        <f aca="false">Clean!A705</f>
        <v>CL00704</v>
      </c>
      <c r="B705" s="3" t="n">
        <f aca="false">Clean!B705</f>
        <v>18</v>
      </c>
      <c r="C705" s="3" t="n">
        <f aca="false">IF(B705="",Strategies!$B$5,B705)</f>
        <v>18</v>
      </c>
      <c r="D705" s="3" t="n">
        <f aca="false">IF(B705="",1,0)</f>
        <v>0</v>
      </c>
      <c r="E705" s="2" t="str">
        <f aca="false">Clean!E705</f>
        <v>Student</v>
      </c>
      <c r="F705" s="2" t="str">
        <f aca="false">IF(E705="","Unknown",E705)</f>
        <v>Student</v>
      </c>
      <c r="G705" s="4" t="n">
        <f aca="false">Clean!G705</f>
        <v>6100</v>
      </c>
      <c r="H705" s="4" t="n">
        <f aca="false">IF(G705="",Strategies!$B$7,G705)</f>
        <v>6100</v>
      </c>
      <c r="I705" s="4" t="n">
        <f aca="false">IF(G705="",Strategies!$B$8,G705)</f>
        <v>6100</v>
      </c>
      <c r="J705" s="4" t="n">
        <f aca="false">IF(G705="",IFERROR(VLOOKUP(E705,Strategies!$A$26:$G$35,7,FALSE()),Strategies!$B$8),G705)</f>
        <v>6100</v>
      </c>
      <c r="K705" s="3" t="n">
        <f aca="false">IF(G705="",1,0)</f>
        <v>0</v>
      </c>
      <c r="L705" s="3" t="n">
        <f aca="false">Clean!H705</f>
        <v>0</v>
      </c>
      <c r="M705" s="5" t="n">
        <f aca="false">Clean!I705</f>
        <v>46186</v>
      </c>
      <c r="N705" s="3" t="n">
        <f aca="false">IF(L705="",IF(M705="",Strategies!$B$6,DATEDIF(M705,DATE(2026,9,13),"y")),L705)</f>
        <v>0</v>
      </c>
      <c r="O705" s="2" t="str">
        <f aca="false">IF(L705&lt;&gt;"","observed",IF(M705&lt;&gt;"","derived from date","median (fallback)"))</f>
        <v>observed</v>
      </c>
      <c r="P705" s="4" t="n">
        <f aca="false">Clean!M705</f>
        <v>0</v>
      </c>
      <c r="Q705" s="4" t="n">
        <f aca="false">IF(P705="",Strategies!$B$9,P705)</f>
        <v>0</v>
      </c>
      <c r="R705" s="3" t="n">
        <f aca="false">IF(P705="",1,0)</f>
        <v>0</v>
      </c>
      <c r="S705" s="3" t="n">
        <f aca="false">Clean!U705</f>
        <v>656</v>
      </c>
      <c r="T705" s="3" t="n">
        <f aca="false">IF(S705="",Strategies!$B$10,S705)</f>
        <v>656</v>
      </c>
      <c r="U705" s="2" t="str">
        <f aca="false">Clean!J705</f>
        <v>App</v>
      </c>
      <c r="V705" s="2" t="str">
        <f aca="false">IF(U705="",Strategies!$B$11,U705)</f>
        <v>App</v>
      </c>
      <c r="W705" s="2" t="str">
        <f aca="false">IF(U705="","Unknown",U705)</f>
        <v>App</v>
      </c>
      <c r="X705" s="4" t="n">
        <f aca="false">Clean!Q705</f>
        <v>1000</v>
      </c>
      <c r="Y705" s="4" t="n">
        <f aca="false">Clean!R705</f>
        <v>541.91</v>
      </c>
      <c r="Z705" s="4" t="n">
        <f aca="false">IF(X705="",IF(Y705="",0,""),X705)</f>
        <v>1000</v>
      </c>
      <c r="AA705" s="4" t="n">
        <f aca="false">IF(Y705="",IF(X705="",0,IF(X705=0,0,ROUND(X705*Strategies!$B$12,2))),Y705)</f>
        <v>541.91</v>
      </c>
      <c r="AB705" s="2" t="str">
        <f aca="false">IF(AND(X705="",Y705=""),"no card (structural)",IF(X705="","limit missing – verify",IF(Y705="","spend imputed by ratio","complete")))</f>
        <v>complete</v>
      </c>
      <c r="AC705" s="4" t="n">
        <f aca="false">Clean!S705</f>
        <v>0</v>
      </c>
      <c r="AD705" s="4" t="n">
        <f aca="false">Clean!T705</f>
        <v>0</v>
      </c>
      <c r="AE705" s="4" t="n">
        <f aca="false">IF(AC705="",IF(AD705="",0,""),AC705)</f>
        <v>0</v>
      </c>
      <c r="AF705" s="4" t="n">
        <f aca="false">IF(AD705="",IF(AC705="",0,IF(AC705=0,0,ROUND(AC705*Strategies!$B$13,0))),AD705)</f>
        <v>0</v>
      </c>
      <c r="AG705" s="3" t="n">
        <f aca="false">Clean!V705</f>
        <v>0</v>
      </c>
      <c r="AH705" s="3" t="n">
        <f aca="false">IF(AG705="",0,AG705)</f>
        <v>0</v>
      </c>
      <c r="AI705" s="3" t="n">
        <f aca="false">IF(AG705="",1,0)</f>
        <v>0</v>
      </c>
      <c r="AJ705" s="3" t="n">
        <f aca="false">Missing_Matrix!W705</f>
        <v>1</v>
      </c>
      <c r="AK705" s="2" t="str">
        <f aca="false">IF(AJ705=0,"keep","drop")</f>
        <v>drop</v>
      </c>
      <c r="AL705" s="2" t="str">
        <f aca="false">IF(Missing_Matrix!B705+Missing_Matrix!G705+Missing_Matrix!H705+Missing_Matrix!J705+Missing_Matrix!K705+Missing_Matrix!L705+Missing_Matrix!M705+Missing_Matrix!U705=0,"keep","drop")</f>
        <v>keep</v>
      </c>
    </row>
    <row r="706" customFormat="false" ht="15" hidden="false" customHeight="false" outlineLevel="0" collapsed="false">
      <c r="A706" s="2" t="str">
        <f aca="false">Clean!A706</f>
        <v>CL00705</v>
      </c>
      <c r="B706" s="3" t="n">
        <f aca="false">Clean!B706</f>
        <v>53</v>
      </c>
      <c r="C706" s="3" t="n">
        <f aca="false">IF(B706="",Strategies!$B$5,B706)</f>
        <v>53</v>
      </c>
      <c r="D706" s="3" t="n">
        <f aca="false">IF(B706="",1,0)</f>
        <v>0</v>
      </c>
      <c r="E706" s="2" t="str">
        <f aca="false">Clean!E706</f>
        <v>Employee</v>
      </c>
      <c r="F706" s="2" t="str">
        <f aca="false">IF(E706="","Unknown",E706)</f>
        <v>Employee</v>
      </c>
      <c r="G706" s="4" t="n">
        <f aca="false">Clean!G706</f>
        <v>40700</v>
      </c>
      <c r="H706" s="4" t="n">
        <f aca="false">IF(G706="",Strategies!$B$7,G706)</f>
        <v>40700</v>
      </c>
      <c r="I706" s="4" t="n">
        <f aca="false">IF(G706="",Strategies!$B$8,G706)</f>
        <v>40700</v>
      </c>
      <c r="J706" s="4" t="n">
        <f aca="false">IF(G706="",IFERROR(VLOOKUP(E706,Strategies!$A$26:$G$35,7,FALSE()),Strategies!$B$8),G706)</f>
        <v>40700</v>
      </c>
      <c r="K706" s="3" t="n">
        <f aca="false">IF(G706="",1,0)</f>
        <v>0</v>
      </c>
      <c r="L706" s="3" t="n">
        <f aca="false">Clean!H706</f>
        <v>4</v>
      </c>
      <c r="M706" s="5" t="n">
        <f aca="false">Clean!I706</f>
        <v>44571</v>
      </c>
      <c r="N706" s="3" t="n">
        <f aca="false">IF(L706="",IF(M706="",Strategies!$B$6,DATEDIF(M706,DATE(2026,9,13),"y")),L706)</f>
        <v>4</v>
      </c>
      <c r="O706" s="2" t="str">
        <f aca="false">IF(L706&lt;&gt;"","observed",IF(M706&lt;&gt;"","derived from date","median (fallback)"))</f>
        <v>observed</v>
      </c>
      <c r="P706" s="4" t="n">
        <f aca="false">Clean!M706</f>
        <v>0</v>
      </c>
      <c r="Q706" s="4" t="n">
        <f aca="false">IF(P706="",Strategies!$B$9,P706)</f>
        <v>0</v>
      </c>
      <c r="R706" s="3" t="n">
        <f aca="false">IF(P706="",1,0)</f>
        <v>0</v>
      </c>
      <c r="S706" s="3" t="n">
        <f aca="false">Clean!U706</f>
        <v>666</v>
      </c>
      <c r="T706" s="3" t="n">
        <f aca="false">IF(S706="",Strategies!$B$10,S706)</f>
        <v>666</v>
      </c>
      <c r="U706" s="2" t="str">
        <f aca="false">Clean!J706</f>
        <v>Online Banking</v>
      </c>
      <c r="V706" s="2" t="str">
        <f aca="false">IF(U706="",Strategies!$B$11,U706)</f>
        <v>Online Banking</v>
      </c>
      <c r="W706" s="2" t="str">
        <f aca="false">IF(U706="","Unknown",U706)</f>
        <v>Online Banking</v>
      </c>
      <c r="X706" s="4" t="n">
        <f aca="false">Clean!Q706</f>
        <v>9000</v>
      </c>
      <c r="Y706" s="4" t="n">
        <f aca="false">Clean!R706</f>
        <v>4497.14</v>
      </c>
      <c r="Z706" s="4" t="n">
        <f aca="false">IF(X706="",IF(Y706="",0,""),X706)</f>
        <v>9000</v>
      </c>
      <c r="AA706" s="4" t="n">
        <f aca="false">IF(Y706="",IF(X706="",0,IF(X706=0,0,ROUND(X706*Strategies!$B$12,2))),Y706)</f>
        <v>4497.14</v>
      </c>
      <c r="AB706" s="2" t="str">
        <f aca="false">IF(AND(X706="",Y706=""),"no card (structural)",IF(X706="","limit missing – verify",IF(Y706="","spend imputed by ratio","complete")))</f>
        <v>complete</v>
      </c>
      <c r="AC706" s="4" t="n">
        <f aca="false">Clean!S706</f>
        <v>0</v>
      </c>
      <c r="AD706" s="4" t="n">
        <f aca="false">Clean!T706</f>
        <v>0</v>
      </c>
      <c r="AE706" s="4" t="n">
        <f aca="false">IF(AC706="",IF(AD706="",0,""),AC706)</f>
        <v>0</v>
      </c>
      <c r="AF706" s="4" t="n">
        <f aca="false">IF(AD706="",IF(AC706="",0,IF(AC706=0,0,ROUND(AC706*Strategies!$B$13,0))),AD706)</f>
        <v>0</v>
      </c>
      <c r="AG706" s="3" t="n">
        <f aca="false">Clean!V706</f>
        <v>0</v>
      </c>
      <c r="AH706" s="3" t="n">
        <f aca="false">IF(AG706="",0,AG706)</f>
        <v>0</v>
      </c>
      <c r="AI706" s="3" t="n">
        <f aca="false">IF(AG706="",1,0)</f>
        <v>0</v>
      </c>
      <c r="AJ706" s="3" t="n">
        <f aca="false">Missing_Matrix!W706</f>
        <v>1</v>
      </c>
      <c r="AK706" s="2" t="str">
        <f aca="false">IF(AJ706=0,"keep","drop")</f>
        <v>drop</v>
      </c>
      <c r="AL706" s="2" t="str">
        <f aca="false">IF(Missing_Matrix!B706+Missing_Matrix!G706+Missing_Matrix!H706+Missing_Matrix!J706+Missing_Matrix!K706+Missing_Matrix!L706+Missing_Matrix!M706+Missing_Matrix!U706=0,"keep","drop")</f>
        <v>keep</v>
      </c>
    </row>
    <row r="707" customFormat="false" ht="15" hidden="false" customHeight="false" outlineLevel="0" collapsed="false">
      <c r="A707" s="2" t="str">
        <f aca="false">Clean!A707</f>
        <v>CL00706</v>
      </c>
      <c r="B707" s="3" t="n">
        <f aca="false">Clean!B707</f>
        <v>37</v>
      </c>
      <c r="C707" s="3" t="n">
        <f aca="false">IF(B707="",Strategies!$B$5,B707)</f>
        <v>37</v>
      </c>
      <c r="D707" s="3" t="n">
        <f aca="false">IF(B707="",1,0)</f>
        <v>0</v>
      </c>
      <c r="E707" s="2" t="str">
        <f aca="false">Clean!E707</f>
        <v>Employee</v>
      </c>
      <c r="F707" s="2" t="str">
        <f aca="false">IF(E707="","Unknown",E707)</f>
        <v>Employee</v>
      </c>
      <c r="G707" s="4" t="n">
        <f aca="false">Clean!G707</f>
        <v>36100</v>
      </c>
      <c r="H707" s="4" t="n">
        <f aca="false">IF(G707="",Strategies!$B$7,G707)</f>
        <v>36100</v>
      </c>
      <c r="I707" s="4" t="n">
        <f aca="false">IF(G707="",Strategies!$B$8,G707)</f>
        <v>36100</v>
      </c>
      <c r="J707" s="4" t="n">
        <f aca="false">IF(G707="",IFERROR(VLOOKUP(E707,Strategies!$A$26:$G$35,7,FALSE()),Strategies!$B$8),G707)</f>
        <v>36100</v>
      </c>
      <c r="K707" s="3" t="n">
        <f aca="false">IF(G707="",1,0)</f>
        <v>0</v>
      </c>
      <c r="L707" s="3" t="n">
        <f aca="false">Clean!H707</f>
        <v>8</v>
      </c>
      <c r="M707" s="5" t="n">
        <f aca="false">Clean!I707</f>
        <v>42995</v>
      </c>
      <c r="N707" s="3" t="n">
        <f aca="false">IF(L707="",IF(M707="",Strategies!$B$6,DATEDIF(M707,DATE(2026,9,13),"y")),L707)</f>
        <v>8</v>
      </c>
      <c r="O707" s="2" t="str">
        <f aca="false">IF(L707&lt;&gt;"","observed",IF(M707&lt;&gt;"","derived from date","median (fallback)"))</f>
        <v>observed</v>
      </c>
      <c r="P707" s="4" t="n">
        <f aca="false">Clean!M707</f>
        <v>37082.1</v>
      </c>
      <c r="Q707" s="4" t="n">
        <f aca="false">IF(P707="",Strategies!$B$9,P707)</f>
        <v>37082.1</v>
      </c>
      <c r="R707" s="3" t="n">
        <f aca="false">IF(P707="",1,0)</f>
        <v>0</v>
      </c>
      <c r="S707" s="3" t="n">
        <f aca="false">Clean!U707</f>
        <v>651</v>
      </c>
      <c r="T707" s="3" t="n">
        <f aca="false">IF(S707="",Strategies!$B$10,S707)</f>
        <v>651</v>
      </c>
      <c r="U707" s="2" t="str">
        <f aca="false">Clean!J707</f>
        <v>Online Banking</v>
      </c>
      <c r="V707" s="2" t="str">
        <f aca="false">IF(U707="",Strategies!$B$11,U707)</f>
        <v>Online Banking</v>
      </c>
      <c r="W707" s="2" t="str">
        <f aca="false">IF(U707="","Unknown",U707)</f>
        <v>Online Banking</v>
      </c>
      <c r="X707" s="4" t="n">
        <f aca="false">Clean!Q707</f>
        <v>6000</v>
      </c>
      <c r="Y707" s="4" t="n">
        <f aca="false">Clean!R707</f>
        <v>2049.06</v>
      </c>
      <c r="Z707" s="4" t="n">
        <f aca="false">IF(X707="",IF(Y707="",0,""),X707)</f>
        <v>6000</v>
      </c>
      <c r="AA707" s="4" t="n">
        <f aca="false">IF(Y707="",IF(X707="",0,IF(X707=0,0,ROUND(X707*Strategies!$B$12,2))),Y707)</f>
        <v>2049.06</v>
      </c>
      <c r="AB707" s="2" t="str">
        <f aca="false">IF(AND(X707="",Y707=""),"no card (structural)",IF(X707="","limit missing – verify",IF(Y707="","spend imputed by ratio","complete")))</f>
        <v>complete</v>
      </c>
      <c r="AC707" s="4" t="n">
        <f aca="false">Clean!S707</f>
        <v>145000</v>
      </c>
      <c r="AD707" s="4" t="n">
        <f aca="false">Clean!T707</f>
        <v>771</v>
      </c>
      <c r="AE707" s="4" t="n">
        <f aca="false">IF(AC707="",IF(AD707="",0,""),AC707)</f>
        <v>145000</v>
      </c>
      <c r="AF707" s="4" t="n">
        <f aca="false">IF(AD707="",IF(AC707="",0,IF(AC707=0,0,ROUND(AC707*Strategies!$B$13,0))),AD707)</f>
        <v>771</v>
      </c>
      <c r="AG707" s="3" t="n">
        <f aca="false">Clean!V707</f>
        <v>1</v>
      </c>
      <c r="AH707" s="3" t="n">
        <f aca="false">IF(AG707="",0,AG707)</f>
        <v>1</v>
      </c>
      <c r="AI707" s="3" t="n">
        <f aca="false">IF(AG707="",1,0)</f>
        <v>0</v>
      </c>
      <c r="AJ707" s="3" t="n">
        <f aca="false">Missing_Matrix!W707</f>
        <v>0</v>
      </c>
      <c r="AK707" s="2" t="str">
        <f aca="false">IF(AJ707=0,"keep","drop")</f>
        <v>keep</v>
      </c>
      <c r="AL707" s="2" t="str">
        <f aca="false">IF(Missing_Matrix!B707+Missing_Matrix!G707+Missing_Matrix!H707+Missing_Matrix!J707+Missing_Matrix!K707+Missing_Matrix!L707+Missing_Matrix!M707+Missing_Matrix!U707=0,"keep","drop")</f>
        <v>keep</v>
      </c>
    </row>
    <row r="708" customFormat="false" ht="15" hidden="false" customHeight="false" outlineLevel="0" collapsed="false">
      <c r="A708" s="2" t="str">
        <f aca="false">Clean!A708</f>
        <v>CL00707</v>
      </c>
      <c r="B708" s="3" t="n">
        <f aca="false">Clean!B708</f>
        <v>57</v>
      </c>
      <c r="C708" s="3" t="n">
        <f aca="false">IF(B708="",Strategies!$B$5,B708)</f>
        <v>57</v>
      </c>
      <c r="D708" s="3" t="n">
        <f aca="false">IF(B708="",1,0)</f>
        <v>0</v>
      </c>
      <c r="E708" s="2" t="str">
        <f aca="false">Clean!E708</f>
        <v>Employee</v>
      </c>
      <c r="F708" s="2" t="str">
        <f aca="false">IF(E708="","Unknown",E708)</f>
        <v>Employee</v>
      </c>
      <c r="G708" s="4" t="n">
        <f aca="false">Clean!G708</f>
        <v>23600</v>
      </c>
      <c r="H708" s="4" t="n">
        <f aca="false">IF(G708="",Strategies!$B$7,G708)</f>
        <v>23600</v>
      </c>
      <c r="I708" s="4" t="n">
        <f aca="false">IF(G708="",Strategies!$B$8,G708)</f>
        <v>23600</v>
      </c>
      <c r="J708" s="4" t="n">
        <f aca="false">IF(G708="",IFERROR(VLOOKUP(E708,Strategies!$A$26:$G$35,7,FALSE()),Strategies!$B$8),G708)</f>
        <v>23600</v>
      </c>
      <c r="K708" s="3" t="n">
        <f aca="false">IF(G708="",1,0)</f>
        <v>0</v>
      </c>
      <c r="L708" s="3" t="n">
        <f aca="false">Clean!H708</f>
        <v>31</v>
      </c>
      <c r="M708" s="5" t="n">
        <f aca="false">Clean!I708</f>
        <v>34827</v>
      </c>
      <c r="N708" s="3" t="n">
        <f aca="false">IF(L708="",IF(M708="",Strategies!$B$6,DATEDIF(M708,DATE(2026,9,13),"y")),L708)</f>
        <v>31</v>
      </c>
      <c r="O708" s="2" t="str">
        <f aca="false">IF(L708&lt;&gt;"","observed",IF(M708&lt;&gt;"","derived from date","median (fallback)"))</f>
        <v>observed</v>
      </c>
      <c r="P708" s="4" t="n">
        <f aca="false">Clean!M708</f>
        <v>25652.42</v>
      </c>
      <c r="Q708" s="4" t="n">
        <f aca="false">IF(P708="",Strategies!$B$9,P708)</f>
        <v>25652.42</v>
      </c>
      <c r="R708" s="3" t="n">
        <f aca="false">IF(P708="",1,0)</f>
        <v>0</v>
      </c>
      <c r="S708" s="3" t="n">
        <f aca="false">Clean!U708</f>
        <v>722</v>
      </c>
      <c r="T708" s="3" t="n">
        <f aca="false">IF(S708="",Strategies!$B$10,S708)</f>
        <v>722</v>
      </c>
      <c r="U708" s="2" t="str">
        <f aca="false">Clean!J708</f>
        <v>Branch</v>
      </c>
      <c r="V708" s="2" t="str">
        <f aca="false">IF(U708="",Strategies!$B$11,U708)</f>
        <v>Branch</v>
      </c>
      <c r="W708" s="2" t="str">
        <f aca="false">IF(U708="","Unknown",U708)</f>
        <v>Branch</v>
      </c>
      <c r="X708" s="4" t="str">
        <f aca="false">Clean!Q708</f>
        <v/>
      </c>
      <c r="Y708" s="4" t="str">
        <f aca="false">Clean!R708</f>
        <v/>
      </c>
      <c r="Z708" s="4" t="n">
        <f aca="false">IF(X708="",IF(Y708="",0,""),X708)</f>
        <v>0</v>
      </c>
      <c r="AA708" s="4" t="n">
        <f aca="false">IF(Y708="",IF(X708="",0,IF(X708=0,0,ROUND(X708*Strategies!$B$12,2))),Y708)</f>
        <v>0</v>
      </c>
      <c r="AB708" s="2" t="str">
        <f aca="false">IF(AND(X708="",Y708=""),"no card (structural)",IF(X708="","limit missing – verify",IF(Y708="","spend imputed by ratio","complete")))</f>
        <v>no card (structural)</v>
      </c>
      <c r="AC708" s="4" t="n">
        <f aca="false">Clean!S708</f>
        <v>74000</v>
      </c>
      <c r="AD708" s="4" t="n">
        <f aca="false">Clean!T708</f>
        <v>389</v>
      </c>
      <c r="AE708" s="4" t="n">
        <f aca="false">IF(AC708="",IF(AD708="",0,""),AC708)</f>
        <v>74000</v>
      </c>
      <c r="AF708" s="4" t="n">
        <f aca="false">IF(AD708="",IF(AC708="",0,IF(AC708=0,0,ROUND(AC708*Strategies!$B$13,0))),AD708)</f>
        <v>389</v>
      </c>
      <c r="AG708" s="3" t="n">
        <f aca="false">Clean!V708</f>
        <v>0</v>
      </c>
      <c r="AH708" s="3" t="n">
        <f aca="false">IF(AG708="",0,AG708)</f>
        <v>0</v>
      </c>
      <c r="AI708" s="3" t="n">
        <f aca="false">IF(AG708="",1,0)</f>
        <v>0</v>
      </c>
      <c r="AJ708" s="3" t="n">
        <f aca="false">Missing_Matrix!W708</f>
        <v>2</v>
      </c>
      <c r="AK708" s="2" t="str">
        <f aca="false">IF(AJ708=0,"keep","drop")</f>
        <v>drop</v>
      </c>
      <c r="AL708" s="2" t="str">
        <f aca="false">IF(Missing_Matrix!B708+Missing_Matrix!G708+Missing_Matrix!H708+Missing_Matrix!J708+Missing_Matrix!K708+Missing_Matrix!L708+Missing_Matrix!M708+Missing_Matrix!U708=0,"keep","drop")</f>
        <v>keep</v>
      </c>
    </row>
    <row r="709" customFormat="false" ht="15" hidden="false" customHeight="false" outlineLevel="0" collapsed="false">
      <c r="A709" s="2" t="str">
        <f aca="false">Clean!A709</f>
        <v>CL00708</v>
      </c>
      <c r="B709" s="3" t="n">
        <f aca="false">Clean!B709</f>
        <v>58</v>
      </c>
      <c r="C709" s="3" t="n">
        <f aca="false">IF(B709="",Strategies!$B$5,B709)</f>
        <v>58</v>
      </c>
      <c r="D709" s="3" t="n">
        <f aca="false">IF(B709="",1,0)</f>
        <v>0</v>
      </c>
      <c r="E709" s="2" t="str">
        <f aca="false">Clean!E709</f>
        <v>Teacher</v>
      </c>
      <c r="F709" s="2" t="str">
        <f aca="false">IF(E709="","Unknown",E709)</f>
        <v>Teacher</v>
      </c>
      <c r="G709" s="4" t="n">
        <f aca="false">Clean!G709</f>
        <v>35000</v>
      </c>
      <c r="H709" s="4" t="n">
        <f aca="false">IF(G709="",Strategies!$B$7,G709)</f>
        <v>35000</v>
      </c>
      <c r="I709" s="4" t="n">
        <f aca="false">IF(G709="",Strategies!$B$8,G709)</f>
        <v>35000</v>
      </c>
      <c r="J709" s="4" t="n">
        <f aca="false">IF(G709="",IFERROR(VLOOKUP(E709,Strategies!$A$26:$G$35,7,FALSE()),Strategies!$B$8),G709)</f>
        <v>35000</v>
      </c>
      <c r="K709" s="3" t="n">
        <f aca="false">IF(G709="",1,0)</f>
        <v>0</v>
      </c>
      <c r="L709" s="3" t="n">
        <f aca="false">Clean!H709</f>
        <v>8</v>
      </c>
      <c r="M709" s="5" t="n">
        <f aca="false">Clean!I709</f>
        <v>43169</v>
      </c>
      <c r="N709" s="3" t="n">
        <f aca="false">IF(L709="",IF(M709="",Strategies!$B$6,DATEDIF(M709,DATE(2026,9,13),"y")),L709)</f>
        <v>8</v>
      </c>
      <c r="O709" s="2" t="str">
        <f aca="false">IF(L709&lt;&gt;"","observed",IF(M709&lt;&gt;"","derived from date","median (fallback)"))</f>
        <v>observed</v>
      </c>
      <c r="P709" s="4" t="n">
        <f aca="false">Clean!M709</f>
        <v>20212.78</v>
      </c>
      <c r="Q709" s="4" t="n">
        <f aca="false">IF(P709="",Strategies!$B$9,P709)</f>
        <v>20212.78</v>
      </c>
      <c r="R709" s="3" t="n">
        <f aca="false">IF(P709="",1,0)</f>
        <v>0</v>
      </c>
      <c r="S709" s="3" t="n">
        <f aca="false">Clean!U709</f>
        <v>608</v>
      </c>
      <c r="T709" s="3" t="n">
        <f aca="false">IF(S709="",Strategies!$B$10,S709)</f>
        <v>608</v>
      </c>
      <c r="U709" s="2" t="str">
        <f aca="false">Clean!J709</f>
        <v>Branch</v>
      </c>
      <c r="V709" s="2" t="str">
        <f aca="false">IF(U709="",Strategies!$B$11,U709)</f>
        <v>Branch</v>
      </c>
      <c r="W709" s="2" t="str">
        <f aca="false">IF(U709="","Unknown",U709)</f>
        <v>Branch</v>
      </c>
      <c r="X709" s="4" t="str">
        <f aca="false">Clean!Q709</f>
        <v/>
      </c>
      <c r="Y709" s="4" t="str">
        <f aca="false">Clean!R709</f>
        <v/>
      </c>
      <c r="Z709" s="4" t="n">
        <f aca="false">IF(X709="",IF(Y709="",0,""),X709)</f>
        <v>0</v>
      </c>
      <c r="AA709" s="4" t="n">
        <f aca="false">IF(Y709="",IF(X709="",0,IF(X709=0,0,ROUND(X709*Strategies!$B$12,2))),Y709)</f>
        <v>0</v>
      </c>
      <c r="AB709" s="2" t="str">
        <f aca="false">IF(AND(X709="",Y709=""),"no card (structural)",IF(X709="","limit missing – verify",IF(Y709="","spend imputed by ratio","complete")))</f>
        <v>no card (structural)</v>
      </c>
      <c r="AC709" s="4" t="n">
        <f aca="false">Clean!S709</f>
        <v>0</v>
      </c>
      <c r="AD709" s="4" t="n">
        <f aca="false">Clean!T709</f>
        <v>0</v>
      </c>
      <c r="AE709" s="4" t="n">
        <f aca="false">IF(AC709="",IF(AD709="",0,""),AC709)</f>
        <v>0</v>
      </c>
      <c r="AF709" s="4" t="n">
        <f aca="false">IF(AD709="",IF(AC709="",0,IF(AC709=0,0,ROUND(AC709*Strategies!$B$13,0))),AD709)</f>
        <v>0</v>
      </c>
      <c r="AG709" s="3" t="n">
        <f aca="false">Clean!V709</f>
        <v>0</v>
      </c>
      <c r="AH709" s="3" t="n">
        <f aca="false">IF(AG709="",0,AG709)</f>
        <v>0</v>
      </c>
      <c r="AI709" s="3" t="n">
        <f aca="false">IF(AG709="",1,0)</f>
        <v>0</v>
      </c>
      <c r="AJ709" s="3" t="n">
        <f aca="false">Missing_Matrix!W709</f>
        <v>3</v>
      </c>
      <c r="AK709" s="2" t="str">
        <f aca="false">IF(AJ709=0,"keep","drop")</f>
        <v>drop</v>
      </c>
      <c r="AL709" s="2" t="str">
        <f aca="false">IF(Missing_Matrix!B709+Missing_Matrix!G709+Missing_Matrix!H709+Missing_Matrix!J709+Missing_Matrix!K709+Missing_Matrix!L709+Missing_Matrix!M709+Missing_Matrix!U709=0,"keep","drop")</f>
        <v>keep</v>
      </c>
    </row>
    <row r="710" customFormat="false" ht="15" hidden="false" customHeight="false" outlineLevel="0" collapsed="false">
      <c r="A710" s="2" t="str">
        <f aca="false">Clean!A710</f>
        <v>CL00709</v>
      </c>
      <c r="B710" s="3" t="str">
        <f aca="false">Clean!B710</f>
        <v/>
      </c>
      <c r="C710" s="3" t="n">
        <f aca="false">IF(B710="",Strategies!$B$5,B710)</f>
        <v>47</v>
      </c>
      <c r="D710" s="3" t="n">
        <f aca="false">IF(B710="",1,0)</f>
        <v>1</v>
      </c>
      <c r="E710" s="2" t="str">
        <f aca="false">Clean!E710</f>
        <v>Shopkeeper</v>
      </c>
      <c r="F710" s="2" t="str">
        <f aca="false">IF(E710="","Unknown",E710)</f>
        <v>Shopkeeper</v>
      </c>
      <c r="G710" s="4" t="n">
        <f aca="false">Clean!G710</f>
        <v>26100</v>
      </c>
      <c r="H710" s="4" t="n">
        <f aca="false">IF(G710="",Strategies!$B$7,G710)</f>
        <v>26100</v>
      </c>
      <c r="I710" s="4" t="n">
        <f aca="false">IF(G710="",Strategies!$B$8,G710)</f>
        <v>26100</v>
      </c>
      <c r="J710" s="4" t="n">
        <f aca="false">IF(G710="",IFERROR(VLOOKUP(E710,Strategies!$A$26:$G$35,7,FALSE()),Strategies!$B$8),G710)</f>
        <v>26100</v>
      </c>
      <c r="K710" s="3" t="n">
        <f aca="false">IF(G710="",1,0)</f>
        <v>0</v>
      </c>
      <c r="L710" s="3" t="n">
        <f aca="false">Clean!H710</f>
        <v>21</v>
      </c>
      <c r="M710" s="5" t="n">
        <f aca="false">Clean!I710</f>
        <v>38279</v>
      </c>
      <c r="N710" s="3" t="n">
        <f aca="false">IF(L710="",IF(M710="",Strategies!$B$6,DATEDIF(M710,DATE(2026,9,13),"y")),L710)</f>
        <v>21</v>
      </c>
      <c r="O710" s="2" t="str">
        <f aca="false">IF(L710&lt;&gt;"","observed",IF(M710&lt;&gt;"","derived from date","median (fallback)"))</f>
        <v>observed</v>
      </c>
      <c r="P710" s="4" t="n">
        <f aca="false">Clean!M710</f>
        <v>65989.43</v>
      </c>
      <c r="Q710" s="4" t="n">
        <f aca="false">IF(P710="",Strategies!$B$9,P710)</f>
        <v>65989.43</v>
      </c>
      <c r="R710" s="3" t="n">
        <f aca="false">IF(P710="",1,0)</f>
        <v>0</v>
      </c>
      <c r="S710" s="3" t="n">
        <f aca="false">Clean!U710</f>
        <v>579</v>
      </c>
      <c r="T710" s="3" t="n">
        <f aca="false">IF(S710="",Strategies!$B$10,S710)</f>
        <v>579</v>
      </c>
      <c r="U710" s="2" t="str">
        <f aca="false">Clean!J710</f>
        <v>Branch</v>
      </c>
      <c r="V710" s="2" t="str">
        <f aca="false">IF(U710="",Strategies!$B$11,U710)</f>
        <v>Branch</v>
      </c>
      <c r="W710" s="2" t="str">
        <f aca="false">IF(U710="","Unknown",U710)</f>
        <v>Branch</v>
      </c>
      <c r="X710" s="4" t="n">
        <f aca="false">Clean!Q710</f>
        <v>3000</v>
      </c>
      <c r="Y710" s="4" t="n">
        <f aca="false">Clean!R710</f>
        <v>353.29</v>
      </c>
      <c r="Z710" s="4" t="n">
        <f aca="false">IF(X710="",IF(Y710="",0,""),X710)</f>
        <v>3000</v>
      </c>
      <c r="AA710" s="4" t="n">
        <f aca="false">IF(Y710="",IF(X710="",0,IF(X710=0,0,ROUND(X710*Strategies!$B$12,2))),Y710)</f>
        <v>353.29</v>
      </c>
      <c r="AB710" s="2" t="str">
        <f aca="false">IF(AND(X710="",Y710=""),"no card (structural)",IF(X710="","limit missing – verify",IF(Y710="","spend imputed by ratio","complete")))</f>
        <v>complete</v>
      </c>
      <c r="AC710" s="4" t="str">
        <f aca="false">Clean!S710</f>
        <v/>
      </c>
      <c r="AD710" s="4" t="str">
        <f aca="false">Clean!T710</f>
        <v/>
      </c>
      <c r="AE710" s="4" t="n">
        <f aca="false">IF(AC710="",IF(AD710="",0,""),AC710)</f>
        <v>0</v>
      </c>
      <c r="AF710" s="4" t="n">
        <f aca="false">IF(AD710="",IF(AC710="",0,IF(AC710=0,0,ROUND(AC710*Strategies!$B$13,0))),AD710)</f>
        <v>0</v>
      </c>
      <c r="AG710" s="3" t="n">
        <f aca="false">Clean!V710</f>
        <v>1</v>
      </c>
      <c r="AH710" s="3" t="n">
        <f aca="false">IF(AG710="",0,AG710)</f>
        <v>1</v>
      </c>
      <c r="AI710" s="3" t="n">
        <f aca="false">IF(AG710="",1,0)</f>
        <v>0</v>
      </c>
      <c r="AJ710" s="3" t="n">
        <f aca="false">Missing_Matrix!W710</f>
        <v>3</v>
      </c>
      <c r="AK710" s="2" t="str">
        <f aca="false">IF(AJ710=0,"keep","drop")</f>
        <v>drop</v>
      </c>
      <c r="AL710" s="2" t="str">
        <f aca="false">IF(Missing_Matrix!B710+Missing_Matrix!G710+Missing_Matrix!H710+Missing_Matrix!J710+Missing_Matrix!K710+Missing_Matrix!L710+Missing_Matrix!M710+Missing_Matrix!U710=0,"keep","drop")</f>
        <v>drop</v>
      </c>
    </row>
    <row r="711" customFormat="false" ht="15" hidden="false" customHeight="false" outlineLevel="0" collapsed="false">
      <c r="A711" s="2" t="str">
        <f aca="false">Clean!A711</f>
        <v>CL00710</v>
      </c>
      <c r="B711" s="3" t="n">
        <f aca="false">Clean!B711</f>
        <v>24</v>
      </c>
      <c r="C711" s="3" t="n">
        <f aca="false">IF(B711="",Strategies!$B$5,B711)</f>
        <v>24</v>
      </c>
      <c r="D711" s="3" t="n">
        <f aca="false">IF(B711="",1,0)</f>
        <v>0</v>
      </c>
      <c r="E711" s="2" t="str">
        <f aca="false">Clean!E711</f>
        <v>Manual worker</v>
      </c>
      <c r="F711" s="2" t="str">
        <f aca="false">IF(E711="","Unknown",E711)</f>
        <v>Manual worker</v>
      </c>
      <c r="G711" s="4" t="n">
        <f aca="false">Clean!G711</f>
        <v>11600</v>
      </c>
      <c r="H711" s="4" t="n">
        <f aca="false">IF(G711="",Strategies!$B$7,G711)</f>
        <v>11600</v>
      </c>
      <c r="I711" s="4" t="n">
        <f aca="false">IF(G711="",Strategies!$B$8,G711)</f>
        <v>11600</v>
      </c>
      <c r="J711" s="4" t="n">
        <f aca="false">IF(G711="",IFERROR(VLOOKUP(E711,Strategies!$A$26:$G$35,7,FALSE()),Strategies!$B$8),G711)</f>
        <v>11600</v>
      </c>
      <c r="K711" s="3" t="n">
        <f aca="false">IF(G711="",1,0)</f>
        <v>0</v>
      </c>
      <c r="L711" s="3" t="n">
        <f aca="false">Clean!H711</f>
        <v>3</v>
      </c>
      <c r="M711" s="5" t="n">
        <f aca="false">Clean!I711</f>
        <v>45171</v>
      </c>
      <c r="N711" s="3" t="n">
        <f aca="false">IF(L711="",IF(M711="",Strategies!$B$6,DATEDIF(M711,DATE(2026,9,13),"y")),L711)</f>
        <v>3</v>
      </c>
      <c r="O711" s="2" t="str">
        <f aca="false">IF(L711&lt;&gt;"","observed",IF(M711&lt;&gt;"","derived from date","median (fallback)"))</f>
        <v>observed</v>
      </c>
      <c r="P711" s="4" t="n">
        <f aca="false">Clean!M711</f>
        <v>11902.58</v>
      </c>
      <c r="Q711" s="4" t="n">
        <f aca="false">IF(P711="",Strategies!$B$9,P711)</f>
        <v>11902.58</v>
      </c>
      <c r="R711" s="3" t="n">
        <f aca="false">IF(P711="",1,0)</f>
        <v>0</v>
      </c>
      <c r="S711" s="3" t="n">
        <f aca="false">Clean!U711</f>
        <v>551</v>
      </c>
      <c r="T711" s="3" t="n">
        <f aca="false">IF(S711="",Strategies!$B$10,S711)</f>
        <v>551</v>
      </c>
      <c r="U711" s="2" t="str">
        <f aca="false">Clean!J711</f>
        <v>App</v>
      </c>
      <c r="V711" s="2" t="str">
        <f aca="false">IF(U711="",Strategies!$B$11,U711)</f>
        <v>App</v>
      </c>
      <c r="W711" s="2" t="str">
        <f aca="false">IF(U711="","Unknown",U711)</f>
        <v>App</v>
      </c>
      <c r="X711" s="4" t="n">
        <f aca="false">Clean!Q711</f>
        <v>1500</v>
      </c>
      <c r="Y711" s="4" t="n">
        <f aca="false">Clean!R711</f>
        <v>672.1</v>
      </c>
      <c r="Z711" s="4" t="n">
        <f aca="false">IF(X711="",IF(Y711="",0,""),X711)</f>
        <v>1500</v>
      </c>
      <c r="AA711" s="4" t="n">
        <f aca="false">IF(Y711="",IF(X711="",0,IF(X711=0,0,ROUND(X711*Strategies!$B$12,2))),Y711)</f>
        <v>672.1</v>
      </c>
      <c r="AB711" s="2" t="str">
        <f aca="false">IF(AND(X711="",Y711=""),"no card (structural)",IF(X711="","limit missing – verify",IF(Y711="","spend imputed by ratio","complete")))</f>
        <v>complete</v>
      </c>
      <c r="AC711" s="4" t="str">
        <f aca="false">Clean!S711</f>
        <v/>
      </c>
      <c r="AD711" s="4" t="str">
        <f aca="false">Clean!T711</f>
        <v/>
      </c>
      <c r="AE711" s="4" t="n">
        <f aca="false">IF(AC711="",IF(AD711="",0,""),AC711)</f>
        <v>0</v>
      </c>
      <c r="AF711" s="4" t="n">
        <f aca="false">IF(AD711="",IF(AC711="",0,IF(AC711=0,0,ROUND(AC711*Strategies!$B$13,0))),AD711)</f>
        <v>0</v>
      </c>
      <c r="AG711" s="3" t="n">
        <f aca="false">Clean!V711</f>
        <v>0</v>
      </c>
      <c r="AH711" s="3" t="n">
        <f aca="false">IF(AG711="",0,AG711)</f>
        <v>0</v>
      </c>
      <c r="AI711" s="3" t="n">
        <f aca="false">IF(AG711="",1,0)</f>
        <v>0</v>
      </c>
      <c r="AJ711" s="3" t="n">
        <f aca="false">Missing_Matrix!W711</f>
        <v>2</v>
      </c>
      <c r="AK711" s="2" t="str">
        <f aca="false">IF(AJ711=0,"keep","drop")</f>
        <v>drop</v>
      </c>
      <c r="AL711" s="2" t="str">
        <f aca="false">IF(Missing_Matrix!B711+Missing_Matrix!G711+Missing_Matrix!H711+Missing_Matrix!J711+Missing_Matrix!K711+Missing_Matrix!L711+Missing_Matrix!M711+Missing_Matrix!U711=0,"keep","drop")</f>
        <v>keep</v>
      </c>
    </row>
    <row r="712" customFormat="false" ht="15" hidden="false" customHeight="false" outlineLevel="0" collapsed="false">
      <c r="A712" s="2" t="str">
        <f aca="false">Clean!A712</f>
        <v>CL00711</v>
      </c>
      <c r="B712" s="3" t="n">
        <f aca="false">Clean!B712</f>
        <v>51</v>
      </c>
      <c r="C712" s="3" t="n">
        <f aca="false">IF(B712="",Strategies!$B$5,B712)</f>
        <v>51</v>
      </c>
      <c r="D712" s="3" t="n">
        <f aca="false">IF(B712="",1,0)</f>
        <v>0</v>
      </c>
      <c r="E712" s="2" t="str">
        <f aca="false">Clean!E712</f>
        <v>Self-employed</v>
      </c>
      <c r="F712" s="2" t="str">
        <f aca="false">IF(E712="","Unknown",E712)</f>
        <v>Self-employed</v>
      </c>
      <c r="G712" s="4" t="n">
        <f aca="false">Clean!G712</f>
        <v>49300</v>
      </c>
      <c r="H712" s="4" t="n">
        <f aca="false">IF(G712="",Strategies!$B$7,G712)</f>
        <v>49300</v>
      </c>
      <c r="I712" s="4" t="n">
        <f aca="false">IF(G712="",Strategies!$B$8,G712)</f>
        <v>49300</v>
      </c>
      <c r="J712" s="4" t="n">
        <f aca="false">IF(G712="",IFERROR(VLOOKUP(E712,Strategies!$A$26:$G$35,7,FALSE()),Strategies!$B$8),G712)</f>
        <v>49300</v>
      </c>
      <c r="K712" s="3" t="n">
        <f aca="false">IF(G712="",1,0)</f>
        <v>0</v>
      </c>
      <c r="L712" s="3" t="n">
        <f aca="false">Clean!H712</f>
        <v>11</v>
      </c>
      <c r="M712" s="5" t="n">
        <f aca="false">Clean!I712</f>
        <v>42226</v>
      </c>
      <c r="N712" s="3" t="n">
        <f aca="false">IF(L712="",IF(M712="",Strategies!$B$6,DATEDIF(M712,DATE(2026,9,13),"y")),L712)</f>
        <v>11</v>
      </c>
      <c r="O712" s="2" t="str">
        <f aca="false">IF(L712&lt;&gt;"","observed",IF(M712&lt;&gt;"","derived from date","median (fallback)"))</f>
        <v>observed</v>
      </c>
      <c r="P712" s="4" t="n">
        <f aca="false">Clean!M712</f>
        <v>19415.16</v>
      </c>
      <c r="Q712" s="4" t="n">
        <f aca="false">IF(P712="",Strategies!$B$9,P712)</f>
        <v>19415.16</v>
      </c>
      <c r="R712" s="3" t="n">
        <f aca="false">IF(P712="",1,0)</f>
        <v>0</v>
      </c>
      <c r="S712" s="3" t="n">
        <f aca="false">Clean!U712</f>
        <v>608</v>
      </c>
      <c r="T712" s="3" t="n">
        <f aca="false">IF(S712="",Strategies!$B$10,S712)</f>
        <v>608</v>
      </c>
      <c r="U712" s="2" t="str">
        <f aca="false">Clean!J712</f>
        <v>Phone</v>
      </c>
      <c r="V712" s="2" t="str">
        <f aca="false">IF(U712="",Strategies!$B$11,U712)</f>
        <v>Phone</v>
      </c>
      <c r="W712" s="2" t="str">
        <f aca="false">IF(U712="","Unknown",U712)</f>
        <v>Phone</v>
      </c>
      <c r="X712" s="4" t="n">
        <f aca="false">Clean!Q712</f>
        <v>5500</v>
      </c>
      <c r="Y712" s="4" t="n">
        <f aca="false">Clean!R712</f>
        <v>1087.72</v>
      </c>
      <c r="Z712" s="4" t="n">
        <f aca="false">IF(X712="",IF(Y712="",0,""),X712)</f>
        <v>5500</v>
      </c>
      <c r="AA712" s="4" t="n">
        <f aca="false">IF(Y712="",IF(X712="",0,IF(X712=0,0,ROUND(X712*Strategies!$B$12,2))),Y712)</f>
        <v>1087.72</v>
      </c>
      <c r="AB712" s="2" t="str">
        <f aca="false">IF(AND(X712="",Y712=""),"no card (structural)",IF(X712="","limit missing – verify",IF(Y712="","spend imputed by ratio","complete")))</f>
        <v>complete</v>
      </c>
      <c r="AC712" s="4" t="str">
        <f aca="false">Clean!S712</f>
        <v/>
      </c>
      <c r="AD712" s="4" t="str">
        <f aca="false">Clean!T712</f>
        <v/>
      </c>
      <c r="AE712" s="4" t="n">
        <f aca="false">IF(AC712="",IF(AD712="",0,""),AC712)</f>
        <v>0</v>
      </c>
      <c r="AF712" s="4" t="n">
        <f aca="false">IF(AD712="",IF(AC712="",0,IF(AC712=0,0,ROUND(AC712*Strategies!$B$13,0))),AD712)</f>
        <v>0</v>
      </c>
      <c r="AG712" s="3" t="str">
        <f aca="false">Clean!V712</f>
        <v/>
      </c>
      <c r="AH712" s="3" t="n">
        <f aca="false">IF(AG712="",0,AG712)</f>
        <v>0</v>
      </c>
      <c r="AI712" s="3" t="n">
        <f aca="false">IF(AG712="",1,0)</f>
        <v>1</v>
      </c>
      <c r="AJ712" s="3" t="n">
        <f aca="false">Missing_Matrix!W712</f>
        <v>3</v>
      </c>
      <c r="AK712" s="2" t="str">
        <f aca="false">IF(AJ712=0,"keep","drop")</f>
        <v>drop</v>
      </c>
      <c r="AL712" s="2" t="str">
        <f aca="false">IF(Missing_Matrix!B712+Missing_Matrix!G712+Missing_Matrix!H712+Missing_Matrix!J712+Missing_Matrix!K712+Missing_Matrix!L712+Missing_Matrix!M712+Missing_Matrix!U712=0,"keep","drop")</f>
        <v>keep</v>
      </c>
    </row>
    <row r="713" customFormat="false" ht="15" hidden="false" customHeight="false" outlineLevel="0" collapsed="false">
      <c r="A713" s="2" t="str">
        <f aca="false">Clean!A713</f>
        <v>CL00712</v>
      </c>
      <c r="B713" s="3" t="n">
        <f aca="false">Clean!B713</f>
        <v>64</v>
      </c>
      <c r="C713" s="3" t="n">
        <f aca="false">IF(B713="",Strategies!$B$5,B713)</f>
        <v>64</v>
      </c>
      <c r="D713" s="3" t="n">
        <f aca="false">IF(B713="",1,0)</f>
        <v>0</v>
      </c>
      <c r="E713" s="2" t="str">
        <f aca="false">Clean!E713</f>
        <v>Self-employed</v>
      </c>
      <c r="F713" s="2" t="str">
        <f aca="false">IF(E713="","Unknown",E713)</f>
        <v>Self-employed</v>
      </c>
      <c r="G713" s="4" t="n">
        <f aca="false">Clean!G713</f>
        <v>68600</v>
      </c>
      <c r="H713" s="4" t="n">
        <f aca="false">IF(G713="",Strategies!$B$7,G713)</f>
        <v>68600</v>
      </c>
      <c r="I713" s="4" t="n">
        <f aca="false">IF(G713="",Strategies!$B$8,G713)</f>
        <v>68600</v>
      </c>
      <c r="J713" s="4" t="n">
        <f aca="false">IF(G713="",IFERROR(VLOOKUP(E713,Strategies!$A$26:$G$35,7,FALSE()),Strategies!$B$8),G713)</f>
        <v>68600</v>
      </c>
      <c r="K713" s="3" t="n">
        <f aca="false">IF(G713="",1,0)</f>
        <v>0</v>
      </c>
      <c r="L713" s="3" t="n">
        <f aca="false">Clean!H713</f>
        <v>33</v>
      </c>
      <c r="M713" s="5" t="n">
        <f aca="false">Clean!I713</f>
        <v>34187</v>
      </c>
      <c r="N713" s="3" t="n">
        <f aca="false">IF(L713="",IF(M713="",Strategies!$B$6,DATEDIF(M713,DATE(2026,9,13),"y")),L713)</f>
        <v>33</v>
      </c>
      <c r="O713" s="2" t="str">
        <f aca="false">IF(L713&lt;&gt;"","observed",IF(M713&lt;&gt;"","derived from date","median (fallback)"))</f>
        <v>observed</v>
      </c>
      <c r="P713" s="4" t="n">
        <f aca="false">Clean!M713</f>
        <v>0</v>
      </c>
      <c r="Q713" s="4" t="n">
        <f aca="false">IF(P713="",Strategies!$B$9,P713)</f>
        <v>0</v>
      </c>
      <c r="R713" s="3" t="n">
        <f aca="false">IF(P713="",1,0)</f>
        <v>0</v>
      </c>
      <c r="S713" s="3" t="n">
        <f aca="false">Clean!U713</f>
        <v>677</v>
      </c>
      <c r="T713" s="3" t="n">
        <f aca="false">IF(S713="",Strategies!$B$10,S713)</f>
        <v>677</v>
      </c>
      <c r="U713" s="2" t="str">
        <f aca="false">Clean!J713</f>
        <v>Online Banking</v>
      </c>
      <c r="V713" s="2" t="str">
        <f aca="false">IF(U713="",Strategies!$B$11,U713)</f>
        <v>Online Banking</v>
      </c>
      <c r="W713" s="2" t="str">
        <f aca="false">IF(U713="","Unknown",U713)</f>
        <v>Online Banking</v>
      </c>
      <c r="X713" s="4" t="n">
        <f aca="false">Clean!Q713</f>
        <v>15000</v>
      </c>
      <c r="Y713" s="4" t="n">
        <f aca="false">Clean!R713</f>
        <v>5362.23</v>
      </c>
      <c r="Z713" s="4" t="n">
        <f aca="false">IF(X713="",IF(Y713="",0,""),X713)</f>
        <v>15000</v>
      </c>
      <c r="AA713" s="4" t="n">
        <f aca="false">IF(Y713="",IF(X713="",0,IF(X713=0,0,ROUND(X713*Strategies!$B$12,2))),Y713)</f>
        <v>5362.23</v>
      </c>
      <c r="AB713" s="2" t="str">
        <f aca="false">IF(AND(X713="",Y713=""),"no card (structural)",IF(X713="","limit missing – verify",IF(Y713="","spend imputed by ratio","complete")))</f>
        <v>complete</v>
      </c>
      <c r="AC713" s="4" t="str">
        <f aca="false">Clean!S713</f>
        <v/>
      </c>
      <c r="AD713" s="4" t="str">
        <f aca="false">Clean!T713</f>
        <v/>
      </c>
      <c r="AE713" s="4" t="n">
        <f aca="false">IF(AC713="",IF(AD713="",0,""),AC713)</f>
        <v>0</v>
      </c>
      <c r="AF713" s="4" t="n">
        <f aca="false">IF(AD713="",IF(AC713="",0,IF(AC713=0,0,ROUND(AC713*Strategies!$B$13,0))),AD713)</f>
        <v>0</v>
      </c>
      <c r="AG713" s="3" t="n">
        <f aca="false">Clean!V713</f>
        <v>0</v>
      </c>
      <c r="AH713" s="3" t="n">
        <f aca="false">IF(AG713="",0,AG713)</f>
        <v>0</v>
      </c>
      <c r="AI713" s="3" t="n">
        <f aca="false">IF(AG713="",1,0)</f>
        <v>0</v>
      </c>
      <c r="AJ713" s="3" t="n">
        <f aca="false">Missing_Matrix!W713</f>
        <v>2</v>
      </c>
      <c r="AK713" s="2" t="str">
        <f aca="false">IF(AJ713=0,"keep","drop")</f>
        <v>drop</v>
      </c>
      <c r="AL713" s="2" t="str">
        <f aca="false">IF(Missing_Matrix!B713+Missing_Matrix!G713+Missing_Matrix!H713+Missing_Matrix!J713+Missing_Matrix!K713+Missing_Matrix!L713+Missing_Matrix!M713+Missing_Matrix!U713=0,"keep","drop")</f>
        <v>keep</v>
      </c>
    </row>
    <row r="714" customFormat="false" ht="15" hidden="false" customHeight="false" outlineLevel="0" collapsed="false">
      <c r="A714" s="2" t="str">
        <f aca="false">Clean!A714</f>
        <v>CL00713</v>
      </c>
      <c r="B714" s="3" t="n">
        <f aca="false">Clean!B714</f>
        <v>39</v>
      </c>
      <c r="C714" s="3" t="n">
        <f aca="false">IF(B714="",Strategies!$B$5,B714)</f>
        <v>39</v>
      </c>
      <c r="D714" s="3" t="n">
        <f aca="false">IF(B714="",1,0)</f>
        <v>0</v>
      </c>
      <c r="E714" s="2" t="str">
        <f aca="false">Clean!E714</f>
        <v>Teacher</v>
      </c>
      <c r="F714" s="2" t="str">
        <f aca="false">IF(E714="","Unknown",E714)</f>
        <v>Teacher</v>
      </c>
      <c r="G714" s="4" t="n">
        <f aca="false">Clean!G714</f>
        <v>20200</v>
      </c>
      <c r="H714" s="4" t="n">
        <f aca="false">IF(G714="",Strategies!$B$7,G714)</f>
        <v>20200</v>
      </c>
      <c r="I714" s="4" t="n">
        <f aca="false">IF(G714="",Strategies!$B$8,G714)</f>
        <v>20200</v>
      </c>
      <c r="J714" s="4" t="n">
        <f aca="false">IF(G714="",IFERROR(VLOOKUP(E714,Strategies!$A$26:$G$35,7,FALSE()),Strategies!$B$8),G714)</f>
        <v>20200</v>
      </c>
      <c r="K714" s="3" t="n">
        <f aca="false">IF(G714="",1,0)</f>
        <v>0</v>
      </c>
      <c r="L714" s="3" t="n">
        <f aca="false">Clean!H714</f>
        <v>5</v>
      </c>
      <c r="M714" s="5" t="n">
        <f aca="false">Clean!I714</f>
        <v>44446</v>
      </c>
      <c r="N714" s="3" t="n">
        <f aca="false">IF(L714="",IF(M714="",Strategies!$B$6,DATEDIF(M714,DATE(2026,9,13),"y")),L714)</f>
        <v>5</v>
      </c>
      <c r="O714" s="2" t="str">
        <f aca="false">IF(L714&lt;&gt;"","observed",IF(M714&lt;&gt;"","derived from date","median (fallback)"))</f>
        <v>observed</v>
      </c>
      <c r="P714" s="4" t="n">
        <f aca="false">Clean!M714</f>
        <v>0</v>
      </c>
      <c r="Q714" s="4" t="n">
        <f aca="false">IF(P714="",Strategies!$B$9,P714)</f>
        <v>0</v>
      </c>
      <c r="R714" s="3" t="n">
        <f aca="false">IF(P714="",1,0)</f>
        <v>0</v>
      </c>
      <c r="S714" s="3" t="n">
        <f aca="false">Clean!U714</f>
        <v>499</v>
      </c>
      <c r="T714" s="3" t="n">
        <f aca="false">IF(S714="",Strategies!$B$10,S714)</f>
        <v>499</v>
      </c>
      <c r="U714" s="2" t="str">
        <f aca="false">Clean!J714</f>
        <v>App</v>
      </c>
      <c r="V714" s="2" t="str">
        <f aca="false">IF(U714="",Strategies!$B$11,U714)</f>
        <v>App</v>
      </c>
      <c r="W714" s="2" t="str">
        <f aca="false">IF(U714="","Unknown",U714)</f>
        <v>App</v>
      </c>
      <c r="X714" s="4" t="n">
        <f aca="false">Clean!Q714</f>
        <v>3500</v>
      </c>
      <c r="Y714" s="4" t="n">
        <f aca="false">Clean!R714</f>
        <v>628.02</v>
      </c>
      <c r="Z714" s="4" t="n">
        <f aca="false">IF(X714="",IF(Y714="",0,""),X714)</f>
        <v>3500</v>
      </c>
      <c r="AA714" s="4" t="n">
        <f aca="false">IF(Y714="",IF(X714="",0,IF(X714=0,0,ROUND(X714*Strategies!$B$12,2))),Y714)</f>
        <v>628.02</v>
      </c>
      <c r="AB714" s="2" t="str">
        <f aca="false">IF(AND(X714="",Y714=""),"no card (structural)",IF(X714="","limit missing – verify",IF(Y714="","spend imputed by ratio","complete")))</f>
        <v>complete</v>
      </c>
      <c r="AC714" s="4" t="n">
        <f aca="false">Clean!S714</f>
        <v>0</v>
      </c>
      <c r="AD714" s="4" t="n">
        <f aca="false">Clean!T714</f>
        <v>0</v>
      </c>
      <c r="AE714" s="4" t="n">
        <f aca="false">IF(AC714="",IF(AD714="",0,""),AC714)</f>
        <v>0</v>
      </c>
      <c r="AF714" s="4" t="n">
        <f aca="false">IF(AD714="",IF(AC714="",0,IF(AC714=0,0,ROUND(AC714*Strategies!$B$13,0))),AD714)</f>
        <v>0</v>
      </c>
      <c r="AG714" s="3" t="n">
        <f aca="false">Clean!V714</f>
        <v>0</v>
      </c>
      <c r="AH714" s="3" t="n">
        <f aca="false">IF(AG714="",0,AG714)</f>
        <v>0</v>
      </c>
      <c r="AI714" s="3" t="n">
        <f aca="false">IF(AG714="",1,0)</f>
        <v>0</v>
      </c>
      <c r="AJ714" s="3" t="n">
        <f aca="false">Missing_Matrix!W714</f>
        <v>0</v>
      </c>
      <c r="AK714" s="2" t="str">
        <f aca="false">IF(AJ714=0,"keep","drop")</f>
        <v>keep</v>
      </c>
      <c r="AL714" s="2" t="str">
        <f aca="false">IF(Missing_Matrix!B714+Missing_Matrix!G714+Missing_Matrix!H714+Missing_Matrix!J714+Missing_Matrix!K714+Missing_Matrix!L714+Missing_Matrix!M714+Missing_Matrix!U714=0,"keep","drop")</f>
        <v>keep</v>
      </c>
    </row>
    <row r="715" customFormat="false" ht="15" hidden="false" customHeight="false" outlineLevel="0" collapsed="false">
      <c r="A715" s="2" t="str">
        <f aca="false">Clean!A715</f>
        <v>CL00714</v>
      </c>
      <c r="B715" s="3" t="n">
        <f aca="false">Clean!B715</f>
        <v>39</v>
      </c>
      <c r="C715" s="3" t="n">
        <f aca="false">IF(B715="",Strategies!$B$5,B715)</f>
        <v>39</v>
      </c>
      <c r="D715" s="3" t="n">
        <f aca="false">IF(B715="",1,0)</f>
        <v>0</v>
      </c>
      <c r="E715" s="2" t="str">
        <f aca="false">Clean!E715</f>
        <v>Business owner</v>
      </c>
      <c r="F715" s="2" t="str">
        <f aca="false">IF(E715="","Unknown",E715)</f>
        <v>Business owner</v>
      </c>
      <c r="G715" s="4" t="n">
        <f aca="false">Clean!G715</f>
        <v>57700</v>
      </c>
      <c r="H715" s="4" t="n">
        <f aca="false">IF(G715="",Strategies!$B$7,G715)</f>
        <v>57700</v>
      </c>
      <c r="I715" s="4" t="n">
        <f aca="false">IF(G715="",Strategies!$B$8,G715)</f>
        <v>57700</v>
      </c>
      <c r="J715" s="4" t="n">
        <f aca="false">IF(G715="",IFERROR(VLOOKUP(E715,Strategies!$A$26:$G$35,7,FALSE()),Strategies!$B$8),G715)</f>
        <v>57700</v>
      </c>
      <c r="K715" s="3" t="n">
        <f aca="false">IF(G715="",1,0)</f>
        <v>0</v>
      </c>
      <c r="L715" s="3" t="n">
        <f aca="false">Clean!H715</f>
        <v>2</v>
      </c>
      <c r="M715" s="5" t="n">
        <f aca="false">Clean!I715</f>
        <v>45311</v>
      </c>
      <c r="N715" s="3" t="n">
        <f aca="false">IF(L715="",IF(M715="",Strategies!$B$6,DATEDIF(M715,DATE(2026,9,13),"y")),L715)</f>
        <v>2</v>
      </c>
      <c r="O715" s="2" t="str">
        <f aca="false">IF(L715&lt;&gt;"","observed",IF(M715&lt;&gt;"","derived from date","median (fallback)"))</f>
        <v>observed</v>
      </c>
      <c r="P715" s="4" t="n">
        <f aca="false">Clean!M715</f>
        <v>15350.54</v>
      </c>
      <c r="Q715" s="4" t="n">
        <f aca="false">IF(P715="",Strategies!$B$9,P715)</f>
        <v>15350.54</v>
      </c>
      <c r="R715" s="3" t="n">
        <f aca="false">IF(P715="",1,0)</f>
        <v>0</v>
      </c>
      <c r="S715" s="3" t="n">
        <f aca="false">Clean!U715</f>
        <v>620</v>
      </c>
      <c r="T715" s="3" t="n">
        <f aca="false">IF(S715="",Strategies!$B$10,S715)</f>
        <v>620</v>
      </c>
      <c r="U715" s="2" t="str">
        <f aca="false">Clean!J715</f>
        <v>Online Banking</v>
      </c>
      <c r="V715" s="2" t="str">
        <f aca="false">IF(U715="",Strategies!$B$11,U715)</f>
        <v>Online Banking</v>
      </c>
      <c r="W715" s="2" t="str">
        <f aca="false">IF(U715="","Unknown",U715)</f>
        <v>Online Banking</v>
      </c>
      <c r="X715" s="4" t="n">
        <f aca="false">Clean!Q715</f>
        <v>0</v>
      </c>
      <c r="Y715" s="4" t="n">
        <f aca="false">Clean!R715</f>
        <v>0</v>
      </c>
      <c r="Z715" s="4" t="n">
        <f aca="false">IF(X715="",IF(Y715="",0,""),X715)</f>
        <v>0</v>
      </c>
      <c r="AA715" s="4" t="n">
        <f aca="false">IF(Y715="",IF(X715="",0,IF(X715=0,0,ROUND(X715*Strategies!$B$12,2))),Y715)</f>
        <v>0</v>
      </c>
      <c r="AB715" s="2" t="str">
        <f aca="false">IF(AND(X715="",Y715=""),"no card (structural)",IF(X715="","limit missing – verify",IF(Y715="","spend imputed by ratio","complete")))</f>
        <v>complete</v>
      </c>
      <c r="AC715" s="4" t="str">
        <f aca="false">Clean!S715</f>
        <v/>
      </c>
      <c r="AD715" s="4" t="str">
        <f aca="false">Clean!T715</f>
        <v/>
      </c>
      <c r="AE715" s="4" t="n">
        <f aca="false">IF(AC715="",IF(AD715="",0,""),AC715)</f>
        <v>0</v>
      </c>
      <c r="AF715" s="4" t="n">
        <f aca="false">IF(AD715="",IF(AC715="",0,IF(AC715=0,0,ROUND(AC715*Strategies!$B$13,0))),AD715)</f>
        <v>0</v>
      </c>
      <c r="AG715" s="3" t="n">
        <f aca="false">Clean!V715</f>
        <v>1</v>
      </c>
      <c r="AH715" s="3" t="n">
        <f aca="false">IF(AG715="",0,AG715)</f>
        <v>1</v>
      </c>
      <c r="AI715" s="3" t="n">
        <f aca="false">IF(AG715="",1,0)</f>
        <v>0</v>
      </c>
      <c r="AJ715" s="3" t="n">
        <f aca="false">Missing_Matrix!W715</f>
        <v>2</v>
      </c>
      <c r="AK715" s="2" t="str">
        <f aca="false">IF(AJ715=0,"keep","drop")</f>
        <v>drop</v>
      </c>
      <c r="AL715" s="2" t="str">
        <f aca="false">IF(Missing_Matrix!B715+Missing_Matrix!G715+Missing_Matrix!H715+Missing_Matrix!J715+Missing_Matrix!K715+Missing_Matrix!L715+Missing_Matrix!M715+Missing_Matrix!U715=0,"keep","drop")</f>
        <v>keep</v>
      </c>
    </row>
    <row r="716" customFormat="false" ht="15" hidden="false" customHeight="false" outlineLevel="0" collapsed="false">
      <c r="A716" s="2" t="str">
        <f aca="false">Clean!A716</f>
        <v>CL00715</v>
      </c>
      <c r="B716" s="3" t="n">
        <f aca="false">Clean!B716</f>
        <v>63</v>
      </c>
      <c r="C716" s="3" t="n">
        <f aca="false">IF(B716="",Strategies!$B$5,B716)</f>
        <v>63</v>
      </c>
      <c r="D716" s="3" t="n">
        <f aca="false">IF(B716="",1,0)</f>
        <v>0</v>
      </c>
      <c r="E716" s="2" t="str">
        <f aca="false">Clean!E716</f>
        <v>Manual worker</v>
      </c>
      <c r="F716" s="2" t="str">
        <f aca="false">IF(E716="","Unknown",E716)</f>
        <v>Manual worker</v>
      </c>
      <c r="G716" s="4" t="n">
        <f aca="false">Clean!G716</f>
        <v>13200</v>
      </c>
      <c r="H716" s="4" t="n">
        <f aca="false">IF(G716="",Strategies!$B$7,G716)</f>
        <v>13200</v>
      </c>
      <c r="I716" s="4" t="n">
        <f aca="false">IF(G716="",Strategies!$B$8,G716)</f>
        <v>13200</v>
      </c>
      <c r="J716" s="4" t="n">
        <f aca="false">IF(G716="",IFERROR(VLOOKUP(E716,Strategies!$A$26:$G$35,7,FALSE()),Strategies!$B$8),G716)</f>
        <v>13200</v>
      </c>
      <c r="K716" s="3" t="n">
        <f aca="false">IF(G716="",1,0)</f>
        <v>0</v>
      </c>
      <c r="L716" s="3" t="n">
        <f aca="false">Clean!H716</f>
        <v>10</v>
      </c>
      <c r="M716" s="5" t="n">
        <f aca="false">Clean!I716</f>
        <v>42316</v>
      </c>
      <c r="N716" s="3" t="n">
        <f aca="false">IF(L716="",IF(M716="",Strategies!$B$6,DATEDIF(M716,DATE(2026,9,13),"y")),L716)</f>
        <v>10</v>
      </c>
      <c r="O716" s="2" t="str">
        <f aca="false">IF(L716&lt;&gt;"","observed",IF(M716&lt;&gt;"","derived from date","median (fallback)"))</f>
        <v>observed</v>
      </c>
      <c r="P716" s="4" t="str">
        <f aca="false">Clean!M716</f>
        <v/>
      </c>
      <c r="Q716" s="4" t="n">
        <f aca="false">IF(P716="",Strategies!$B$9,P716)</f>
        <v>10652.68</v>
      </c>
      <c r="R716" s="3" t="n">
        <f aca="false">IF(P716="",1,0)</f>
        <v>1</v>
      </c>
      <c r="S716" s="3" t="n">
        <f aca="false">Clean!U716</f>
        <v>526</v>
      </c>
      <c r="T716" s="3" t="n">
        <f aca="false">IF(S716="",Strategies!$B$10,S716)</f>
        <v>526</v>
      </c>
      <c r="U716" s="2" t="str">
        <f aca="false">Clean!J716</f>
        <v>Branch</v>
      </c>
      <c r="V716" s="2" t="str">
        <f aca="false">IF(U716="",Strategies!$B$11,U716)</f>
        <v>Branch</v>
      </c>
      <c r="W716" s="2" t="str">
        <f aca="false">IF(U716="","Unknown",U716)</f>
        <v>Branch</v>
      </c>
      <c r="X716" s="4" t="n">
        <f aca="false">Clean!Q716</f>
        <v>3000</v>
      </c>
      <c r="Y716" s="4" t="n">
        <f aca="false">Clean!R716</f>
        <v>279</v>
      </c>
      <c r="Z716" s="4" t="n">
        <f aca="false">IF(X716="",IF(Y716="",0,""),X716)</f>
        <v>3000</v>
      </c>
      <c r="AA716" s="4" t="n">
        <f aca="false">IF(Y716="",IF(X716="",0,IF(X716=0,0,ROUND(X716*Strategies!$B$12,2))),Y716)</f>
        <v>279</v>
      </c>
      <c r="AB716" s="2" t="str">
        <f aca="false">IF(AND(X716="",Y716=""),"no card (structural)",IF(X716="","limit missing – verify",IF(Y716="","spend imputed by ratio","complete")))</f>
        <v>complete</v>
      </c>
      <c r="AC716" s="4" t="n">
        <f aca="false">Clean!S716</f>
        <v>0</v>
      </c>
      <c r="AD716" s="4" t="n">
        <f aca="false">Clean!T716</f>
        <v>0</v>
      </c>
      <c r="AE716" s="4" t="n">
        <f aca="false">IF(AC716="",IF(AD716="",0,""),AC716)</f>
        <v>0</v>
      </c>
      <c r="AF716" s="4" t="n">
        <f aca="false">IF(AD716="",IF(AC716="",0,IF(AC716=0,0,ROUND(AC716*Strategies!$B$13,0))),AD716)</f>
        <v>0</v>
      </c>
      <c r="AG716" s="3" t="n">
        <f aca="false">Clean!V716</f>
        <v>1</v>
      </c>
      <c r="AH716" s="3" t="n">
        <f aca="false">IF(AG716="",0,AG716)</f>
        <v>1</v>
      </c>
      <c r="AI716" s="3" t="n">
        <f aca="false">IF(AG716="",1,0)</f>
        <v>0</v>
      </c>
      <c r="AJ716" s="3" t="n">
        <f aca="false">Missing_Matrix!W716</f>
        <v>1</v>
      </c>
      <c r="AK716" s="2" t="str">
        <f aca="false">IF(AJ716=0,"keep","drop")</f>
        <v>drop</v>
      </c>
      <c r="AL716" s="2" t="str">
        <f aca="false">IF(Missing_Matrix!B716+Missing_Matrix!G716+Missing_Matrix!H716+Missing_Matrix!J716+Missing_Matrix!K716+Missing_Matrix!L716+Missing_Matrix!M716+Missing_Matrix!U716=0,"keep","drop")</f>
        <v>drop</v>
      </c>
    </row>
    <row r="717" customFormat="false" ht="15" hidden="false" customHeight="false" outlineLevel="0" collapsed="false">
      <c r="A717" s="2" t="str">
        <f aca="false">Clean!A717</f>
        <v>CL00716</v>
      </c>
      <c r="B717" s="3" t="str">
        <f aca="false">Clean!B717</f>
        <v/>
      </c>
      <c r="C717" s="3" t="n">
        <f aca="false">IF(B717="",Strategies!$B$5,B717)</f>
        <v>47</v>
      </c>
      <c r="D717" s="3" t="n">
        <f aca="false">IF(B717="",1,0)</f>
        <v>1</v>
      </c>
      <c r="E717" s="2" t="str">
        <f aca="false">Clean!E717</f>
        <v>Business owner</v>
      </c>
      <c r="F717" s="2" t="str">
        <f aca="false">IF(E717="","Unknown",E717)</f>
        <v>Business owner</v>
      </c>
      <c r="G717" s="4" t="n">
        <f aca="false">Clean!G717</f>
        <v>107800</v>
      </c>
      <c r="H717" s="4" t="n">
        <f aca="false">IF(G717="",Strategies!$B$7,G717)</f>
        <v>107800</v>
      </c>
      <c r="I717" s="4" t="n">
        <f aca="false">IF(G717="",Strategies!$B$8,G717)</f>
        <v>107800</v>
      </c>
      <c r="J717" s="4" t="n">
        <f aca="false">IF(G717="",IFERROR(VLOOKUP(E717,Strategies!$A$26:$G$35,7,FALSE()),Strategies!$B$8),G717)</f>
        <v>107800</v>
      </c>
      <c r="K717" s="3" t="n">
        <f aca="false">IF(G717="",1,0)</f>
        <v>0</v>
      </c>
      <c r="L717" s="3" t="n">
        <f aca="false">Clean!H717</f>
        <v>16</v>
      </c>
      <c r="M717" s="5" t="n">
        <f aca="false">Clean!I717</f>
        <v>40292</v>
      </c>
      <c r="N717" s="3" t="n">
        <f aca="false">IF(L717="",IF(M717="",Strategies!$B$6,DATEDIF(M717,DATE(2026,9,13),"y")),L717)</f>
        <v>16</v>
      </c>
      <c r="O717" s="2" t="str">
        <f aca="false">IF(L717&lt;&gt;"","observed",IF(M717&lt;&gt;"","derived from date","median (fallback)"))</f>
        <v>observed</v>
      </c>
      <c r="P717" s="4" t="n">
        <f aca="false">Clean!M717</f>
        <v>261489.72</v>
      </c>
      <c r="Q717" s="4" t="n">
        <f aca="false">IF(P717="",Strategies!$B$9,P717)</f>
        <v>261489.72</v>
      </c>
      <c r="R717" s="3" t="n">
        <f aca="false">IF(P717="",1,0)</f>
        <v>0</v>
      </c>
      <c r="S717" s="3" t="n">
        <f aca="false">Clean!U717</f>
        <v>670</v>
      </c>
      <c r="T717" s="3" t="n">
        <f aca="false">IF(S717="",Strategies!$B$10,S717)</f>
        <v>670</v>
      </c>
      <c r="U717" s="2" t="str">
        <f aca="false">Clean!J717</f>
        <v>Branch</v>
      </c>
      <c r="V717" s="2" t="str">
        <f aca="false">IF(U717="",Strategies!$B$11,U717)</f>
        <v>Branch</v>
      </c>
      <c r="W717" s="2" t="str">
        <f aca="false">IF(U717="","Unknown",U717)</f>
        <v>Branch</v>
      </c>
      <c r="X717" s="4" t="n">
        <f aca="false">Clean!Q717</f>
        <v>0</v>
      </c>
      <c r="Y717" s="4" t="n">
        <f aca="false">Clean!R717</f>
        <v>0</v>
      </c>
      <c r="Z717" s="4" t="n">
        <f aca="false">IF(X717="",IF(Y717="",0,""),X717)</f>
        <v>0</v>
      </c>
      <c r="AA717" s="4" t="n">
        <f aca="false">IF(Y717="",IF(X717="",0,IF(X717=0,0,ROUND(X717*Strategies!$B$12,2))),Y717)</f>
        <v>0</v>
      </c>
      <c r="AB717" s="2" t="str">
        <f aca="false">IF(AND(X717="",Y717=""),"no card (structural)",IF(X717="","limit missing – verify",IF(Y717="","spend imputed by ratio","complete")))</f>
        <v>complete</v>
      </c>
      <c r="AC717" s="4" t="n">
        <f aca="false">Clean!S717</f>
        <v>400000</v>
      </c>
      <c r="AD717" s="4" t="n">
        <f aca="false">Clean!T717</f>
        <v>2755</v>
      </c>
      <c r="AE717" s="4" t="n">
        <f aca="false">IF(AC717="",IF(AD717="",0,""),AC717)</f>
        <v>400000</v>
      </c>
      <c r="AF717" s="4" t="n">
        <f aca="false">IF(AD717="",IF(AC717="",0,IF(AC717=0,0,ROUND(AC717*Strategies!$B$13,0))),AD717)</f>
        <v>2755</v>
      </c>
      <c r="AG717" s="3" t="str">
        <f aca="false">Clean!V717</f>
        <v/>
      </c>
      <c r="AH717" s="3" t="n">
        <f aca="false">IF(AG717="",0,AG717)</f>
        <v>0</v>
      </c>
      <c r="AI717" s="3" t="n">
        <f aca="false">IF(AG717="",1,0)</f>
        <v>1</v>
      </c>
      <c r="AJ717" s="3" t="n">
        <f aca="false">Missing_Matrix!W717</f>
        <v>2</v>
      </c>
      <c r="AK717" s="2" t="str">
        <f aca="false">IF(AJ717=0,"keep","drop")</f>
        <v>drop</v>
      </c>
      <c r="AL717" s="2" t="str">
        <f aca="false">IF(Missing_Matrix!B717+Missing_Matrix!G717+Missing_Matrix!H717+Missing_Matrix!J717+Missing_Matrix!K717+Missing_Matrix!L717+Missing_Matrix!M717+Missing_Matrix!U717=0,"keep","drop")</f>
        <v>drop</v>
      </c>
    </row>
    <row r="718" customFormat="false" ht="15" hidden="false" customHeight="false" outlineLevel="0" collapsed="false">
      <c r="A718" s="2" t="str">
        <f aca="false">Clean!A718</f>
        <v>CL00717</v>
      </c>
      <c r="B718" s="3" t="n">
        <f aca="false">Clean!B718</f>
        <v>39</v>
      </c>
      <c r="C718" s="3" t="n">
        <f aca="false">IF(B718="",Strategies!$B$5,B718)</f>
        <v>39</v>
      </c>
      <c r="D718" s="3" t="n">
        <f aca="false">IF(B718="",1,0)</f>
        <v>0</v>
      </c>
      <c r="E718" s="2" t="str">
        <f aca="false">Clean!E718</f>
        <v>Employee</v>
      </c>
      <c r="F718" s="2" t="str">
        <f aca="false">IF(E718="","Unknown",E718)</f>
        <v>Employee</v>
      </c>
      <c r="G718" s="4" t="n">
        <f aca="false">Clean!G718</f>
        <v>24600</v>
      </c>
      <c r="H718" s="4" t="n">
        <f aca="false">IF(G718="",Strategies!$B$7,G718)</f>
        <v>24600</v>
      </c>
      <c r="I718" s="4" t="n">
        <f aca="false">IF(G718="",Strategies!$B$8,G718)</f>
        <v>24600</v>
      </c>
      <c r="J718" s="4" t="n">
        <f aca="false">IF(G718="",IFERROR(VLOOKUP(E718,Strategies!$A$26:$G$35,7,FALSE()),Strategies!$B$8),G718)</f>
        <v>24600</v>
      </c>
      <c r="K718" s="3" t="n">
        <f aca="false">IF(G718="",1,0)</f>
        <v>0</v>
      </c>
      <c r="L718" s="3" t="n">
        <f aca="false">Clean!H718</f>
        <v>12</v>
      </c>
      <c r="M718" s="5" t="n">
        <f aca="false">Clean!I718</f>
        <v>41722</v>
      </c>
      <c r="N718" s="3" t="n">
        <f aca="false">IF(L718="",IF(M718="",Strategies!$B$6,DATEDIF(M718,DATE(2026,9,13),"y")),L718)</f>
        <v>12</v>
      </c>
      <c r="O718" s="2" t="str">
        <f aca="false">IF(L718&lt;&gt;"","observed",IF(M718&lt;&gt;"","derived from date","median (fallback)"))</f>
        <v>observed</v>
      </c>
      <c r="P718" s="4" t="n">
        <f aca="false">Clean!M718</f>
        <v>29921.67</v>
      </c>
      <c r="Q718" s="4" t="n">
        <f aca="false">IF(P718="",Strategies!$B$9,P718)</f>
        <v>29921.67</v>
      </c>
      <c r="R718" s="3" t="n">
        <f aca="false">IF(P718="",1,0)</f>
        <v>0</v>
      </c>
      <c r="S718" s="3" t="n">
        <f aca="false">Clean!U718</f>
        <v>648</v>
      </c>
      <c r="T718" s="3" t="n">
        <f aca="false">IF(S718="",Strategies!$B$10,S718)</f>
        <v>648</v>
      </c>
      <c r="U718" s="2" t="str">
        <f aca="false">Clean!J718</f>
        <v>Phone</v>
      </c>
      <c r="V718" s="2" t="str">
        <f aca="false">IF(U718="",Strategies!$B$11,U718)</f>
        <v>Phone</v>
      </c>
      <c r="W718" s="2" t="str">
        <f aca="false">IF(U718="","Unknown",U718)</f>
        <v>Phone</v>
      </c>
      <c r="X718" s="4" t="n">
        <f aca="false">Clean!Q718</f>
        <v>5000</v>
      </c>
      <c r="Y718" s="4" t="n">
        <f aca="false">Clean!R718</f>
        <v>606.7</v>
      </c>
      <c r="Z718" s="4" t="n">
        <f aca="false">IF(X718="",IF(Y718="",0,""),X718)</f>
        <v>5000</v>
      </c>
      <c r="AA718" s="4" t="n">
        <f aca="false">IF(Y718="",IF(X718="",0,IF(X718=0,0,ROUND(X718*Strategies!$B$12,2))),Y718)</f>
        <v>606.7</v>
      </c>
      <c r="AB718" s="2" t="str">
        <f aca="false">IF(AND(X718="",Y718=""),"no card (structural)",IF(X718="","limit missing – verify",IF(Y718="","spend imputed by ratio","complete")))</f>
        <v>complete</v>
      </c>
      <c r="AC718" s="4" t="n">
        <f aca="false">Clean!S718</f>
        <v>100000</v>
      </c>
      <c r="AD718" s="4" t="n">
        <f aca="false">Clean!T718</f>
        <v>672</v>
      </c>
      <c r="AE718" s="4" t="n">
        <f aca="false">IF(AC718="",IF(AD718="",0,""),AC718)</f>
        <v>100000</v>
      </c>
      <c r="AF718" s="4" t="n">
        <f aca="false">IF(AD718="",IF(AC718="",0,IF(AC718=0,0,ROUND(AC718*Strategies!$B$13,0))),AD718)</f>
        <v>672</v>
      </c>
      <c r="AG718" s="3" t="n">
        <f aca="false">Clean!V718</f>
        <v>0</v>
      </c>
      <c r="AH718" s="3" t="n">
        <f aca="false">IF(AG718="",0,AG718)</f>
        <v>0</v>
      </c>
      <c r="AI718" s="3" t="n">
        <f aca="false">IF(AG718="",1,0)</f>
        <v>0</v>
      </c>
      <c r="AJ718" s="3" t="n">
        <f aca="false">Missing_Matrix!W718</f>
        <v>0</v>
      </c>
      <c r="AK718" s="2" t="str">
        <f aca="false">IF(AJ718=0,"keep","drop")</f>
        <v>keep</v>
      </c>
      <c r="AL718" s="2" t="str">
        <f aca="false">IF(Missing_Matrix!B718+Missing_Matrix!G718+Missing_Matrix!H718+Missing_Matrix!J718+Missing_Matrix!K718+Missing_Matrix!L718+Missing_Matrix!M718+Missing_Matrix!U718=0,"keep","drop")</f>
        <v>keep</v>
      </c>
    </row>
    <row r="719" customFormat="false" ht="15" hidden="false" customHeight="false" outlineLevel="0" collapsed="false">
      <c r="A719" s="2" t="str">
        <f aca="false">Clean!A719</f>
        <v>CL00718</v>
      </c>
      <c r="B719" s="3" t="n">
        <f aca="false">Clean!B719</f>
        <v>60</v>
      </c>
      <c r="C719" s="3" t="n">
        <f aca="false">IF(B719="",Strategies!$B$5,B719)</f>
        <v>60</v>
      </c>
      <c r="D719" s="3" t="n">
        <f aca="false">IF(B719="",1,0)</f>
        <v>0</v>
      </c>
      <c r="E719" s="2" t="str">
        <f aca="false">Clean!E719</f>
        <v>Employee</v>
      </c>
      <c r="F719" s="2" t="str">
        <f aca="false">IF(E719="","Unknown",E719)</f>
        <v>Employee</v>
      </c>
      <c r="G719" s="4" t="n">
        <f aca="false">Clean!G719</f>
        <v>44000</v>
      </c>
      <c r="H719" s="4" t="n">
        <f aca="false">IF(G719="",Strategies!$B$7,G719)</f>
        <v>44000</v>
      </c>
      <c r="I719" s="4" t="n">
        <f aca="false">IF(G719="",Strategies!$B$8,G719)</f>
        <v>44000</v>
      </c>
      <c r="J719" s="4" t="n">
        <f aca="false">IF(G719="",IFERROR(VLOOKUP(E719,Strategies!$A$26:$G$35,7,FALSE()),Strategies!$B$8),G719)</f>
        <v>44000</v>
      </c>
      <c r="K719" s="3" t="n">
        <f aca="false">IF(G719="",1,0)</f>
        <v>0</v>
      </c>
      <c r="L719" s="3" t="n">
        <f aca="false">Clean!H719</f>
        <v>29</v>
      </c>
      <c r="M719" s="5" t="n">
        <f aca="false">Clean!I719</f>
        <v>35328</v>
      </c>
      <c r="N719" s="3" t="n">
        <f aca="false">IF(L719="",IF(M719="",Strategies!$B$6,DATEDIF(M719,DATE(2026,9,13),"y")),L719)</f>
        <v>29</v>
      </c>
      <c r="O719" s="2" t="str">
        <f aca="false">IF(L719&lt;&gt;"","observed",IF(M719&lt;&gt;"","derived from date","median (fallback)"))</f>
        <v>observed</v>
      </c>
      <c r="P719" s="4" t="n">
        <f aca="false">Clean!M719</f>
        <v>297883.77</v>
      </c>
      <c r="Q719" s="4" t="n">
        <f aca="false">IF(P719="",Strategies!$B$9,P719)</f>
        <v>297883.77</v>
      </c>
      <c r="R719" s="3" t="n">
        <f aca="false">IF(P719="",1,0)</f>
        <v>0</v>
      </c>
      <c r="S719" s="3" t="n">
        <f aca="false">Clean!U719</f>
        <v>755</v>
      </c>
      <c r="T719" s="3" t="n">
        <f aca="false">IF(S719="",Strategies!$B$10,S719)</f>
        <v>755</v>
      </c>
      <c r="U719" s="2" t="str">
        <f aca="false">Clean!J719</f>
        <v>Branch</v>
      </c>
      <c r="V719" s="2" t="str">
        <f aca="false">IF(U719="",Strategies!$B$11,U719)</f>
        <v>Branch</v>
      </c>
      <c r="W719" s="2" t="str">
        <f aca="false">IF(U719="","Unknown",U719)</f>
        <v>Branch</v>
      </c>
      <c r="X719" s="4" t="n">
        <f aca="false">Clean!Q719</f>
        <v>10500</v>
      </c>
      <c r="Y719" s="4" t="n">
        <f aca="false">Clean!R719</f>
        <v>5709.59</v>
      </c>
      <c r="Z719" s="4" t="n">
        <f aca="false">IF(X719="",IF(Y719="",0,""),X719)</f>
        <v>10500</v>
      </c>
      <c r="AA719" s="4" t="n">
        <f aca="false">IF(Y719="",IF(X719="",0,IF(X719=0,0,ROUND(X719*Strategies!$B$12,2))),Y719)</f>
        <v>5709.59</v>
      </c>
      <c r="AB719" s="2" t="str">
        <f aca="false">IF(AND(X719="",Y719=""),"no card (structural)",IF(X719="","limit missing – verify",IF(Y719="","spend imputed by ratio","complete")))</f>
        <v>complete</v>
      </c>
      <c r="AC719" s="4" t="n">
        <f aca="false">Clean!S719</f>
        <v>70000</v>
      </c>
      <c r="AD719" s="4" t="n">
        <f aca="false">Clean!T719</f>
        <v>500</v>
      </c>
      <c r="AE719" s="4" t="n">
        <f aca="false">IF(AC719="",IF(AD719="",0,""),AC719)</f>
        <v>70000</v>
      </c>
      <c r="AF719" s="4" t="n">
        <f aca="false">IF(AD719="",IF(AC719="",0,IF(AC719=0,0,ROUND(AC719*Strategies!$B$13,0))),AD719)</f>
        <v>500</v>
      </c>
      <c r="AG719" s="3" t="str">
        <f aca="false">Clean!V719</f>
        <v/>
      </c>
      <c r="AH719" s="3" t="n">
        <f aca="false">IF(AG719="",0,AG719)</f>
        <v>0</v>
      </c>
      <c r="AI719" s="3" t="n">
        <f aca="false">IF(AG719="",1,0)</f>
        <v>1</v>
      </c>
      <c r="AJ719" s="3" t="n">
        <f aca="false">Missing_Matrix!W719</f>
        <v>1</v>
      </c>
      <c r="AK719" s="2" t="str">
        <f aca="false">IF(AJ719=0,"keep","drop")</f>
        <v>drop</v>
      </c>
      <c r="AL719" s="2" t="str">
        <f aca="false">IF(Missing_Matrix!B719+Missing_Matrix!G719+Missing_Matrix!H719+Missing_Matrix!J719+Missing_Matrix!K719+Missing_Matrix!L719+Missing_Matrix!M719+Missing_Matrix!U719=0,"keep","drop")</f>
        <v>keep</v>
      </c>
    </row>
    <row r="720" customFormat="false" ht="15" hidden="false" customHeight="false" outlineLevel="0" collapsed="false">
      <c r="A720" s="2" t="str">
        <f aca="false">Clean!A720</f>
        <v>CL00719</v>
      </c>
      <c r="B720" s="3" t="n">
        <f aca="false">Clean!B720</f>
        <v>60</v>
      </c>
      <c r="C720" s="3" t="n">
        <f aca="false">IF(B720="",Strategies!$B$5,B720)</f>
        <v>60</v>
      </c>
      <c r="D720" s="3" t="n">
        <f aca="false">IF(B720="",1,0)</f>
        <v>0</v>
      </c>
      <c r="E720" s="2" t="str">
        <f aca="false">Clean!E720</f>
        <v>Employee</v>
      </c>
      <c r="F720" s="2" t="str">
        <f aca="false">IF(E720="","Unknown",E720)</f>
        <v>Employee</v>
      </c>
      <c r="G720" s="4" t="n">
        <f aca="false">Clean!G720</f>
        <v>47800</v>
      </c>
      <c r="H720" s="4" t="n">
        <f aca="false">IF(G720="",Strategies!$B$7,G720)</f>
        <v>47800</v>
      </c>
      <c r="I720" s="4" t="n">
        <f aca="false">IF(G720="",Strategies!$B$8,G720)</f>
        <v>47800</v>
      </c>
      <c r="J720" s="4" t="n">
        <f aca="false">IF(G720="",IFERROR(VLOOKUP(E720,Strategies!$A$26:$G$35,7,FALSE()),Strategies!$B$8),G720)</f>
        <v>47800</v>
      </c>
      <c r="K720" s="3" t="n">
        <f aca="false">IF(G720="",1,0)</f>
        <v>0</v>
      </c>
      <c r="L720" s="3" t="n">
        <f aca="false">Clean!H720</f>
        <v>25</v>
      </c>
      <c r="M720" s="5" t="n">
        <f aca="false">Clean!I720</f>
        <v>36815</v>
      </c>
      <c r="N720" s="3" t="n">
        <f aca="false">IF(L720="",IF(M720="",Strategies!$B$6,DATEDIF(M720,DATE(2026,9,13),"y")),L720)</f>
        <v>25</v>
      </c>
      <c r="O720" s="2" t="str">
        <f aca="false">IF(L720&lt;&gt;"","observed",IF(M720&lt;&gt;"","derived from date","median (fallback)"))</f>
        <v>observed</v>
      </c>
      <c r="P720" s="4" t="n">
        <f aca="false">Clean!M720</f>
        <v>0</v>
      </c>
      <c r="Q720" s="4" t="n">
        <f aca="false">IF(P720="",Strategies!$B$9,P720)</f>
        <v>0</v>
      </c>
      <c r="R720" s="3" t="n">
        <f aca="false">IF(P720="",1,0)</f>
        <v>0</v>
      </c>
      <c r="S720" s="3" t="n">
        <f aca="false">Clean!U720</f>
        <v>693</v>
      </c>
      <c r="T720" s="3" t="n">
        <f aca="false">IF(S720="",Strategies!$B$10,S720)</f>
        <v>693</v>
      </c>
      <c r="U720" s="2" t="str">
        <f aca="false">Clean!J720</f>
        <v>Online Banking</v>
      </c>
      <c r="V720" s="2" t="str">
        <f aca="false">IF(U720="",Strategies!$B$11,U720)</f>
        <v>Online Banking</v>
      </c>
      <c r="W720" s="2" t="str">
        <f aca="false">IF(U720="","Unknown",U720)</f>
        <v>Online Banking</v>
      </c>
      <c r="X720" s="4" t="n">
        <f aca="false">Clean!Q720</f>
        <v>6500</v>
      </c>
      <c r="Y720" s="4" t="n">
        <f aca="false">Clean!R720</f>
        <v>1905.29</v>
      </c>
      <c r="Z720" s="4" t="n">
        <f aca="false">IF(X720="",IF(Y720="",0,""),X720)</f>
        <v>6500</v>
      </c>
      <c r="AA720" s="4" t="n">
        <f aca="false">IF(Y720="",IF(X720="",0,IF(X720=0,0,ROUND(X720*Strategies!$B$12,2))),Y720)</f>
        <v>1905.29</v>
      </c>
      <c r="AB720" s="2" t="str">
        <f aca="false">IF(AND(X720="",Y720=""),"no card (structural)",IF(X720="","limit missing – verify",IF(Y720="","spend imputed by ratio","complete")))</f>
        <v>complete</v>
      </c>
      <c r="AC720" s="4" t="n">
        <f aca="false">Clean!S720</f>
        <v>0</v>
      </c>
      <c r="AD720" s="4" t="n">
        <f aca="false">Clean!T720</f>
        <v>0</v>
      </c>
      <c r="AE720" s="4" t="n">
        <f aca="false">IF(AC720="",IF(AD720="",0,""),AC720)</f>
        <v>0</v>
      </c>
      <c r="AF720" s="4" t="n">
        <f aca="false">IF(AD720="",IF(AC720="",0,IF(AC720=0,0,ROUND(AC720*Strategies!$B$13,0))),AD720)</f>
        <v>0</v>
      </c>
      <c r="AG720" s="3" t="n">
        <f aca="false">Clean!V720</f>
        <v>1</v>
      </c>
      <c r="AH720" s="3" t="n">
        <f aca="false">IF(AG720="",0,AG720)</f>
        <v>1</v>
      </c>
      <c r="AI720" s="3" t="n">
        <f aca="false">IF(AG720="",1,0)</f>
        <v>0</v>
      </c>
      <c r="AJ720" s="3" t="n">
        <f aca="false">Missing_Matrix!W720</f>
        <v>0</v>
      </c>
      <c r="AK720" s="2" t="str">
        <f aca="false">IF(AJ720=0,"keep","drop")</f>
        <v>keep</v>
      </c>
      <c r="AL720" s="2" t="str">
        <f aca="false">IF(Missing_Matrix!B720+Missing_Matrix!G720+Missing_Matrix!H720+Missing_Matrix!J720+Missing_Matrix!K720+Missing_Matrix!L720+Missing_Matrix!M720+Missing_Matrix!U720=0,"keep","drop")</f>
        <v>keep</v>
      </c>
    </row>
    <row r="721" customFormat="false" ht="15" hidden="false" customHeight="false" outlineLevel="0" collapsed="false">
      <c r="A721" s="2" t="str">
        <f aca="false">Clean!A721</f>
        <v>CL00720</v>
      </c>
      <c r="B721" s="3" t="n">
        <f aca="false">Clean!B721</f>
        <v>42</v>
      </c>
      <c r="C721" s="3" t="n">
        <f aca="false">IF(B721="",Strategies!$B$5,B721)</f>
        <v>42</v>
      </c>
      <c r="D721" s="3" t="n">
        <f aca="false">IF(B721="",1,0)</f>
        <v>0</v>
      </c>
      <c r="E721" s="2" t="str">
        <f aca="false">Clean!E721</f>
        <v>Employee</v>
      </c>
      <c r="F721" s="2" t="str">
        <f aca="false">IF(E721="","Unknown",E721)</f>
        <v>Employee</v>
      </c>
      <c r="G721" s="4" t="n">
        <f aca="false">Clean!G721</f>
        <v>21900</v>
      </c>
      <c r="H721" s="4" t="n">
        <f aca="false">IF(G721="",Strategies!$B$7,G721)</f>
        <v>21900</v>
      </c>
      <c r="I721" s="4" t="n">
        <f aca="false">IF(G721="",Strategies!$B$8,G721)</f>
        <v>21900</v>
      </c>
      <c r="J721" s="4" t="n">
        <f aca="false">IF(G721="",IFERROR(VLOOKUP(E721,Strategies!$A$26:$G$35,7,FALSE()),Strategies!$B$8),G721)</f>
        <v>21900</v>
      </c>
      <c r="K721" s="3" t="n">
        <f aca="false">IF(G721="",1,0)</f>
        <v>0</v>
      </c>
      <c r="L721" s="3" t="n">
        <f aca="false">Clean!H721</f>
        <v>5</v>
      </c>
      <c r="M721" s="5" t="n">
        <f aca="false">Clean!I721</f>
        <v>44299</v>
      </c>
      <c r="N721" s="3" t="n">
        <f aca="false">IF(L721="",IF(M721="",Strategies!$B$6,DATEDIF(M721,DATE(2026,9,13),"y")),L721)</f>
        <v>5</v>
      </c>
      <c r="O721" s="2" t="str">
        <f aca="false">IF(L721&lt;&gt;"","observed",IF(M721&lt;&gt;"","derived from date","median (fallback)"))</f>
        <v>observed</v>
      </c>
      <c r="P721" s="4" t="n">
        <f aca="false">Clean!M721</f>
        <v>12482.11</v>
      </c>
      <c r="Q721" s="4" t="n">
        <f aca="false">IF(P721="",Strategies!$B$9,P721)</f>
        <v>12482.11</v>
      </c>
      <c r="R721" s="3" t="n">
        <f aca="false">IF(P721="",1,0)</f>
        <v>0</v>
      </c>
      <c r="S721" s="3" t="str">
        <f aca="false">Clean!U721</f>
        <v/>
      </c>
      <c r="T721" s="3" t="n">
        <f aca="false">IF(S721="",Strategies!$B$10,S721)</f>
        <v>630</v>
      </c>
      <c r="U721" s="2" t="str">
        <f aca="false">Clean!J721</f>
        <v>Online Banking</v>
      </c>
      <c r="V721" s="2" t="str">
        <f aca="false">IF(U721="",Strategies!$B$11,U721)</f>
        <v>Online Banking</v>
      </c>
      <c r="W721" s="2" t="str">
        <f aca="false">IF(U721="","Unknown",U721)</f>
        <v>Online Banking</v>
      </c>
      <c r="X721" s="4" t="n">
        <f aca="false">Clean!Q721</f>
        <v>5500</v>
      </c>
      <c r="Y721" s="4" t="n">
        <f aca="false">Clean!R721</f>
        <v>923.93</v>
      </c>
      <c r="Z721" s="4" t="n">
        <f aca="false">IF(X721="",IF(Y721="",0,""),X721)</f>
        <v>5500</v>
      </c>
      <c r="AA721" s="4" t="n">
        <f aca="false">IF(Y721="",IF(X721="",0,IF(X721=0,0,ROUND(X721*Strategies!$B$12,2))),Y721)</f>
        <v>923.93</v>
      </c>
      <c r="AB721" s="2" t="str">
        <f aca="false">IF(AND(X721="",Y721=""),"no card (structural)",IF(X721="","limit missing – verify",IF(Y721="","spend imputed by ratio","complete")))</f>
        <v>complete</v>
      </c>
      <c r="AC721" s="4" t="n">
        <f aca="false">Clean!S721</f>
        <v>0</v>
      </c>
      <c r="AD721" s="4" t="n">
        <f aca="false">Clean!T721</f>
        <v>0</v>
      </c>
      <c r="AE721" s="4" t="n">
        <f aca="false">IF(AC721="",IF(AD721="",0,""),AC721)</f>
        <v>0</v>
      </c>
      <c r="AF721" s="4" t="n">
        <f aca="false">IF(AD721="",IF(AC721="",0,IF(AC721=0,0,ROUND(AC721*Strategies!$B$13,0))),AD721)</f>
        <v>0</v>
      </c>
      <c r="AG721" s="3" t="n">
        <f aca="false">Clean!V721</f>
        <v>1</v>
      </c>
      <c r="AH721" s="3" t="n">
        <f aca="false">IF(AG721="",0,AG721)</f>
        <v>1</v>
      </c>
      <c r="AI721" s="3" t="n">
        <f aca="false">IF(AG721="",1,0)</f>
        <v>0</v>
      </c>
      <c r="AJ721" s="3" t="n">
        <f aca="false">Missing_Matrix!W721</f>
        <v>1</v>
      </c>
      <c r="AK721" s="2" t="str">
        <f aca="false">IF(AJ721=0,"keep","drop")</f>
        <v>drop</v>
      </c>
      <c r="AL721" s="2" t="str">
        <f aca="false">IF(Missing_Matrix!B721+Missing_Matrix!G721+Missing_Matrix!H721+Missing_Matrix!J721+Missing_Matrix!K721+Missing_Matrix!L721+Missing_Matrix!M721+Missing_Matrix!U721=0,"keep","drop")</f>
        <v>drop</v>
      </c>
    </row>
    <row r="722" customFormat="false" ht="15" hidden="false" customHeight="false" outlineLevel="0" collapsed="false">
      <c r="A722" s="2" t="str">
        <f aca="false">Clean!A722</f>
        <v>CL00721</v>
      </c>
      <c r="B722" s="3" t="n">
        <f aca="false">Clean!B722</f>
        <v>18</v>
      </c>
      <c r="C722" s="3" t="n">
        <f aca="false">IF(B722="",Strategies!$B$5,B722)</f>
        <v>18</v>
      </c>
      <c r="D722" s="3" t="n">
        <f aca="false">IF(B722="",1,0)</f>
        <v>0</v>
      </c>
      <c r="E722" s="2" t="str">
        <f aca="false">Clean!E722</f>
        <v>Student</v>
      </c>
      <c r="F722" s="2" t="str">
        <f aca="false">IF(E722="","Unknown",E722)</f>
        <v>Student</v>
      </c>
      <c r="G722" s="4" t="n">
        <f aca="false">Clean!G722</f>
        <v>6600</v>
      </c>
      <c r="H722" s="4" t="n">
        <f aca="false">IF(G722="",Strategies!$B$7,G722)</f>
        <v>6600</v>
      </c>
      <c r="I722" s="4" t="n">
        <f aca="false">IF(G722="",Strategies!$B$8,G722)</f>
        <v>6600</v>
      </c>
      <c r="J722" s="4" t="n">
        <f aca="false">IF(G722="",IFERROR(VLOOKUP(E722,Strategies!$A$26:$G$35,7,FALSE()),Strategies!$B$8),G722)</f>
        <v>6600</v>
      </c>
      <c r="K722" s="3" t="n">
        <f aca="false">IF(G722="",1,0)</f>
        <v>0</v>
      </c>
      <c r="L722" s="3" t="n">
        <f aca="false">Clean!H722</f>
        <v>0</v>
      </c>
      <c r="M722" s="5" t="n">
        <f aca="false">Clean!I722</f>
        <v>45954</v>
      </c>
      <c r="N722" s="3" t="n">
        <f aca="false">IF(L722="",IF(M722="",Strategies!$B$6,DATEDIF(M722,DATE(2026,9,13),"y")),L722)</f>
        <v>0</v>
      </c>
      <c r="O722" s="2" t="str">
        <f aca="false">IF(L722&lt;&gt;"","observed",IF(M722&lt;&gt;"","derived from date","median (fallback)"))</f>
        <v>observed</v>
      </c>
      <c r="P722" s="4" t="n">
        <f aca="false">Clean!M722</f>
        <v>1011.34</v>
      </c>
      <c r="Q722" s="4" t="n">
        <f aca="false">IF(P722="",Strategies!$B$9,P722)</f>
        <v>1011.34</v>
      </c>
      <c r="R722" s="3" t="n">
        <f aca="false">IF(P722="",1,0)</f>
        <v>0</v>
      </c>
      <c r="S722" s="3" t="n">
        <f aca="false">Clean!U722</f>
        <v>479</v>
      </c>
      <c r="T722" s="3" t="n">
        <f aca="false">IF(S722="",Strategies!$B$10,S722)</f>
        <v>479</v>
      </c>
      <c r="U722" s="2" t="str">
        <f aca="false">Clean!J722</f>
        <v>App</v>
      </c>
      <c r="V722" s="2" t="str">
        <f aca="false">IF(U722="",Strategies!$B$11,U722)</f>
        <v>App</v>
      </c>
      <c r="W722" s="2" t="str">
        <f aca="false">IF(U722="","Unknown",U722)</f>
        <v>App</v>
      </c>
      <c r="X722" s="4" t="n">
        <f aca="false">Clean!Q722</f>
        <v>500</v>
      </c>
      <c r="Y722" s="4" t="n">
        <f aca="false">Clean!R722</f>
        <v>70.57</v>
      </c>
      <c r="Z722" s="4" t="n">
        <f aca="false">IF(X722="",IF(Y722="",0,""),X722)</f>
        <v>500</v>
      </c>
      <c r="AA722" s="4" t="n">
        <f aca="false">IF(Y722="",IF(X722="",0,IF(X722=0,0,ROUND(X722*Strategies!$B$12,2))),Y722)</f>
        <v>70.57</v>
      </c>
      <c r="AB722" s="2" t="str">
        <f aca="false">IF(AND(X722="",Y722=""),"no card (structural)",IF(X722="","limit missing – verify",IF(Y722="","spend imputed by ratio","complete")))</f>
        <v>complete</v>
      </c>
      <c r="AC722" s="4" t="n">
        <f aca="false">Clean!S722</f>
        <v>0</v>
      </c>
      <c r="AD722" s="4" t="n">
        <f aca="false">Clean!T722</f>
        <v>0</v>
      </c>
      <c r="AE722" s="4" t="n">
        <f aca="false">IF(AC722="",IF(AD722="",0,""),AC722)</f>
        <v>0</v>
      </c>
      <c r="AF722" s="4" t="n">
        <f aca="false">IF(AD722="",IF(AC722="",0,IF(AC722=0,0,ROUND(AC722*Strategies!$B$13,0))),AD722)</f>
        <v>0</v>
      </c>
      <c r="AG722" s="3" t="n">
        <f aca="false">Clean!V722</f>
        <v>0</v>
      </c>
      <c r="AH722" s="3" t="n">
        <f aca="false">IF(AG722="",0,AG722)</f>
        <v>0</v>
      </c>
      <c r="AI722" s="3" t="n">
        <f aca="false">IF(AG722="",1,0)</f>
        <v>0</v>
      </c>
      <c r="AJ722" s="3" t="n">
        <f aca="false">Missing_Matrix!W722</f>
        <v>0</v>
      </c>
      <c r="AK722" s="2" t="str">
        <f aca="false">IF(AJ722=0,"keep","drop")</f>
        <v>keep</v>
      </c>
      <c r="AL722" s="2" t="str">
        <f aca="false">IF(Missing_Matrix!B722+Missing_Matrix!G722+Missing_Matrix!H722+Missing_Matrix!J722+Missing_Matrix!K722+Missing_Matrix!L722+Missing_Matrix!M722+Missing_Matrix!U722=0,"keep","drop")</f>
        <v>keep</v>
      </c>
    </row>
    <row r="723" customFormat="false" ht="15" hidden="false" customHeight="false" outlineLevel="0" collapsed="false">
      <c r="A723" s="2" t="str">
        <f aca="false">Clean!A723</f>
        <v>CL00722</v>
      </c>
      <c r="B723" s="3" t="n">
        <f aca="false">Clean!B723</f>
        <v>70</v>
      </c>
      <c r="C723" s="3" t="n">
        <f aca="false">IF(B723="",Strategies!$B$5,B723)</f>
        <v>70</v>
      </c>
      <c r="D723" s="3" t="n">
        <f aca="false">IF(B723="",1,0)</f>
        <v>0</v>
      </c>
      <c r="E723" s="2" t="str">
        <f aca="false">Clean!E723</f>
        <v>Self-employed</v>
      </c>
      <c r="F723" s="2" t="str">
        <f aca="false">IF(E723="","Unknown",E723)</f>
        <v>Self-employed</v>
      </c>
      <c r="G723" s="4" t="n">
        <f aca="false">Clean!G723</f>
        <v>50400</v>
      </c>
      <c r="H723" s="4" t="n">
        <f aca="false">IF(G723="",Strategies!$B$7,G723)</f>
        <v>50400</v>
      </c>
      <c r="I723" s="4" t="n">
        <f aca="false">IF(G723="",Strategies!$B$8,G723)</f>
        <v>50400</v>
      </c>
      <c r="J723" s="4" t="n">
        <f aca="false">IF(G723="",IFERROR(VLOOKUP(E723,Strategies!$A$26:$G$35,7,FALSE()),Strategies!$B$8),G723)</f>
        <v>50400</v>
      </c>
      <c r="K723" s="3" t="n">
        <f aca="false">IF(G723="",1,0)</f>
        <v>0</v>
      </c>
      <c r="L723" s="3" t="n">
        <f aca="false">Clean!H723</f>
        <v>13</v>
      </c>
      <c r="M723" s="5" t="n">
        <f aca="false">Clean!I723</f>
        <v>41306</v>
      </c>
      <c r="N723" s="3" t="n">
        <f aca="false">IF(L723="",IF(M723="",Strategies!$B$6,DATEDIF(M723,DATE(2026,9,13),"y")),L723)</f>
        <v>13</v>
      </c>
      <c r="O723" s="2" t="str">
        <f aca="false">IF(L723&lt;&gt;"","observed",IF(M723&lt;&gt;"","derived from date","median (fallback)"))</f>
        <v>observed</v>
      </c>
      <c r="P723" s="4" t="n">
        <f aca="false">Clean!M723</f>
        <v>0</v>
      </c>
      <c r="Q723" s="4" t="n">
        <f aca="false">IF(P723="",Strategies!$B$9,P723)</f>
        <v>0</v>
      </c>
      <c r="R723" s="3" t="n">
        <f aca="false">IF(P723="",1,0)</f>
        <v>0</v>
      </c>
      <c r="S723" s="3" t="n">
        <f aca="false">Clean!U723</f>
        <v>654</v>
      </c>
      <c r="T723" s="3" t="n">
        <f aca="false">IF(S723="",Strategies!$B$10,S723)</f>
        <v>654</v>
      </c>
      <c r="U723" s="2" t="str">
        <f aca="false">Clean!J723</f>
        <v>App</v>
      </c>
      <c r="V723" s="2" t="str">
        <f aca="false">IF(U723="",Strategies!$B$11,U723)</f>
        <v>App</v>
      </c>
      <c r="W723" s="2" t="str">
        <f aca="false">IF(U723="","Unknown",U723)</f>
        <v>App</v>
      </c>
      <c r="X723" s="4" t="n">
        <f aca="false">Clean!Q723</f>
        <v>7500</v>
      </c>
      <c r="Y723" s="4" t="n">
        <f aca="false">Clean!R723</f>
        <v>1993.22</v>
      </c>
      <c r="Z723" s="4" t="n">
        <f aca="false">IF(X723="",IF(Y723="",0,""),X723)</f>
        <v>7500</v>
      </c>
      <c r="AA723" s="4" t="n">
        <f aca="false">IF(Y723="",IF(X723="",0,IF(X723=0,0,ROUND(X723*Strategies!$B$12,2))),Y723)</f>
        <v>1993.22</v>
      </c>
      <c r="AB723" s="2" t="str">
        <f aca="false">IF(AND(X723="",Y723=""),"no card (structural)",IF(X723="","limit missing – verify",IF(Y723="","spend imputed by ratio","complete")))</f>
        <v>complete</v>
      </c>
      <c r="AC723" s="4" t="str">
        <f aca="false">Clean!S723</f>
        <v/>
      </c>
      <c r="AD723" s="4" t="str">
        <f aca="false">Clean!T723</f>
        <v/>
      </c>
      <c r="AE723" s="4" t="n">
        <f aca="false">IF(AC723="",IF(AD723="",0,""),AC723)</f>
        <v>0</v>
      </c>
      <c r="AF723" s="4" t="n">
        <f aca="false">IF(AD723="",IF(AC723="",0,IF(AC723=0,0,ROUND(AC723*Strategies!$B$13,0))),AD723)</f>
        <v>0</v>
      </c>
      <c r="AG723" s="3" t="n">
        <f aca="false">Clean!V723</f>
        <v>1</v>
      </c>
      <c r="AH723" s="3" t="n">
        <f aca="false">IF(AG723="",0,AG723)</f>
        <v>1</v>
      </c>
      <c r="AI723" s="3" t="n">
        <f aca="false">IF(AG723="",1,0)</f>
        <v>0</v>
      </c>
      <c r="AJ723" s="3" t="n">
        <f aca="false">Missing_Matrix!W723</f>
        <v>2</v>
      </c>
      <c r="AK723" s="2" t="str">
        <f aca="false">IF(AJ723=0,"keep","drop")</f>
        <v>drop</v>
      </c>
      <c r="AL723" s="2" t="str">
        <f aca="false">IF(Missing_Matrix!B723+Missing_Matrix!G723+Missing_Matrix!H723+Missing_Matrix!J723+Missing_Matrix!K723+Missing_Matrix!L723+Missing_Matrix!M723+Missing_Matrix!U723=0,"keep","drop")</f>
        <v>keep</v>
      </c>
    </row>
    <row r="724" customFormat="false" ht="15" hidden="false" customHeight="false" outlineLevel="0" collapsed="false">
      <c r="A724" s="2" t="str">
        <f aca="false">Clean!A724</f>
        <v>CL00723</v>
      </c>
      <c r="B724" s="3" t="n">
        <f aca="false">Clean!B724</f>
        <v>49</v>
      </c>
      <c r="C724" s="3" t="n">
        <f aca="false">IF(B724="",Strategies!$B$5,B724)</f>
        <v>49</v>
      </c>
      <c r="D724" s="3" t="n">
        <f aca="false">IF(B724="",1,0)</f>
        <v>0</v>
      </c>
      <c r="E724" s="2" t="str">
        <f aca="false">Clean!E724</f>
        <v>Self-employed</v>
      </c>
      <c r="F724" s="2" t="str">
        <f aca="false">IF(E724="","Unknown",E724)</f>
        <v>Self-employed</v>
      </c>
      <c r="G724" s="4" t="n">
        <f aca="false">Clean!G724</f>
        <v>50600</v>
      </c>
      <c r="H724" s="4" t="n">
        <f aca="false">IF(G724="",Strategies!$B$7,G724)</f>
        <v>50600</v>
      </c>
      <c r="I724" s="4" t="n">
        <f aca="false">IF(G724="",Strategies!$B$8,G724)</f>
        <v>50600</v>
      </c>
      <c r="J724" s="4" t="n">
        <f aca="false">IF(G724="",IFERROR(VLOOKUP(E724,Strategies!$A$26:$G$35,7,FALSE()),Strategies!$B$8),G724)</f>
        <v>50600</v>
      </c>
      <c r="K724" s="3" t="n">
        <f aca="false">IF(G724="",1,0)</f>
        <v>0</v>
      </c>
      <c r="L724" s="3" t="n">
        <f aca="false">Clean!H724</f>
        <v>17</v>
      </c>
      <c r="M724" s="5" t="n">
        <f aca="false">Clean!I724</f>
        <v>40018</v>
      </c>
      <c r="N724" s="3" t="n">
        <f aca="false">IF(L724="",IF(M724="",Strategies!$B$6,DATEDIF(M724,DATE(2026,9,13),"y")),L724)</f>
        <v>17</v>
      </c>
      <c r="O724" s="2" t="str">
        <f aca="false">IF(L724&lt;&gt;"","observed",IF(M724&lt;&gt;"","derived from date","median (fallback)"))</f>
        <v>observed</v>
      </c>
      <c r="P724" s="4" t="n">
        <f aca="false">Clean!M724</f>
        <v>42418.37</v>
      </c>
      <c r="Q724" s="4" t="n">
        <f aca="false">IF(P724="",Strategies!$B$9,P724)</f>
        <v>42418.37</v>
      </c>
      <c r="R724" s="3" t="n">
        <f aca="false">IF(P724="",1,0)</f>
        <v>0</v>
      </c>
      <c r="S724" s="3" t="n">
        <f aca="false">Clean!U724</f>
        <v>693</v>
      </c>
      <c r="T724" s="3" t="n">
        <f aca="false">IF(S724="",Strategies!$B$10,S724)</f>
        <v>693</v>
      </c>
      <c r="U724" s="2" t="str">
        <f aca="false">Clean!J724</f>
        <v>Branch</v>
      </c>
      <c r="V724" s="2" t="str">
        <f aca="false">IF(U724="",Strategies!$B$11,U724)</f>
        <v>Branch</v>
      </c>
      <c r="W724" s="2" t="str">
        <f aca="false">IF(U724="","Unknown",U724)</f>
        <v>Branch</v>
      </c>
      <c r="X724" s="4" t="n">
        <f aca="false">Clean!Q724</f>
        <v>7000</v>
      </c>
      <c r="Y724" s="4" t="n">
        <f aca="false">Clean!R724</f>
        <v>825.88</v>
      </c>
      <c r="Z724" s="4" t="n">
        <f aca="false">IF(X724="",IF(Y724="",0,""),X724)</f>
        <v>7000</v>
      </c>
      <c r="AA724" s="4" t="n">
        <f aca="false">IF(Y724="",IF(X724="",0,IF(X724=0,0,ROUND(X724*Strategies!$B$12,2))),Y724)</f>
        <v>825.88</v>
      </c>
      <c r="AB724" s="2" t="str">
        <f aca="false">IF(AND(X724="",Y724=""),"no card (structural)",IF(X724="","limit missing – verify",IF(Y724="","spend imputed by ratio","complete")))</f>
        <v>complete</v>
      </c>
      <c r="AC724" s="4" t="n">
        <f aca="false">Clean!S724</f>
        <v>194000</v>
      </c>
      <c r="AD724" s="4" t="n">
        <f aca="false">Clean!T724</f>
        <v>1021</v>
      </c>
      <c r="AE724" s="4" t="n">
        <f aca="false">IF(AC724="",IF(AD724="",0,""),AC724)</f>
        <v>194000</v>
      </c>
      <c r="AF724" s="4" t="n">
        <f aca="false">IF(AD724="",IF(AC724="",0,IF(AC724=0,0,ROUND(AC724*Strategies!$B$13,0))),AD724)</f>
        <v>1021</v>
      </c>
      <c r="AG724" s="3" t="n">
        <f aca="false">Clean!V724</f>
        <v>0</v>
      </c>
      <c r="AH724" s="3" t="n">
        <f aca="false">IF(AG724="",0,AG724)</f>
        <v>0</v>
      </c>
      <c r="AI724" s="3" t="n">
        <f aca="false">IF(AG724="",1,0)</f>
        <v>0</v>
      </c>
      <c r="AJ724" s="3" t="n">
        <f aca="false">Missing_Matrix!W724</f>
        <v>0</v>
      </c>
      <c r="AK724" s="2" t="str">
        <f aca="false">IF(AJ724=0,"keep","drop")</f>
        <v>keep</v>
      </c>
      <c r="AL724" s="2" t="str">
        <f aca="false">IF(Missing_Matrix!B724+Missing_Matrix!G724+Missing_Matrix!H724+Missing_Matrix!J724+Missing_Matrix!K724+Missing_Matrix!L724+Missing_Matrix!M724+Missing_Matrix!U724=0,"keep","drop")</f>
        <v>keep</v>
      </c>
    </row>
    <row r="725" customFormat="false" ht="15" hidden="false" customHeight="false" outlineLevel="0" collapsed="false">
      <c r="A725" s="2" t="str">
        <f aca="false">Clean!A725</f>
        <v>CL00724</v>
      </c>
      <c r="B725" s="3" t="n">
        <f aca="false">Clean!B725</f>
        <v>67</v>
      </c>
      <c r="C725" s="3" t="n">
        <f aca="false">IF(B725="",Strategies!$B$5,B725)</f>
        <v>67</v>
      </c>
      <c r="D725" s="3" t="n">
        <f aca="false">IF(B725="",1,0)</f>
        <v>0</v>
      </c>
      <c r="E725" s="2" t="str">
        <f aca="false">Clean!E725</f>
        <v>Business owner</v>
      </c>
      <c r="F725" s="2" t="str">
        <f aca="false">IF(E725="","Unknown",E725)</f>
        <v>Business owner</v>
      </c>
      <c r="G725" s="4" t="n">
        <f aca="false">Clean!G725</f>
        <v>81800</v>
      </c>
      <c r="H725" s="4" t="n">
        <f aca="false">IF(G725="",Strategies!$B$7,G725)</f>
        <v>81800</v>
      </c>
      <c r="I725" s="4" t="n">
        <f aca="false">IF(G725="",Strategies!$B$8,G725)</f>
        <v>81800</v>
      </c>
      <c r="J725" s="4" t="n">
        <f aca="false">IF(G725="",IFERROR(VLOOKUP(E725,Strategies!$A$26:$G$35,7,FALSE()),Strategies!$B$8),G725)</f>
        <v>81800</v>
      </c>
      <c r="K725" s="3" t="n">
        <f aca="false">IF(G725="",1,0)</f>
        <v>0</v>
      </c>
      <c r="L725" s="3" t="n">
        <f aca="false">Clean!H725</f>
        <v>5</v>
      </c>
      <c r="M725" s="5" t="n">
        <f aca="false">Clean!I725</f>
        <v>44252</v>
      </c>
      <c r="N725" s="3" t="n">
        <f aca="false">IF(L725="",IF(M725="",Strategies!$B$6,DATEDIF(M725,DATE(2026,9,13),"y")),L725)</f>
        <v>5</v>
      </c>
      <c r="O725" s="2" t="str">
        <f aca="false">IF(L725&lt;&gt;"","observed",IF(M725&lt;&gt;"","derived from date","median (fallback)"))</f>
        <v>observed</v>
      </c>
      <c r="P725" s="4" t="n">
        <f aca="false">Clean!M725</f>
        <v>0</v>
      </c>
      <c r="Q725" s="4" t="n">
        <f aca="false">IF(P725="",Strategies!$B$9,P725)</f>
        <v>0</v>
      </c>
      <c r="R725" s="3" t="n">
        <f aca="false">IF(P725="",1,0)</f>
        <v>0</v>
      </c>
      <c r="S725" s="3" t="n">
        <f aca="false">Clean!U725</f>
        <v>614</v>
      </c>
      <c r="T725" s="3" t="n">
        <f aca="false">IF(S725="",Strategies!$B$10,S725)</f>
        <v>614</v>
      </c>
      <c r="U725" s="2" t="str">
        <f aca="false">Clean!J725</f>
        <v>Branch</v>
      </c>
      <c r="V725" s="2" t="str">
        <f aca="false">IF(U725="",Strategies!$B$11,U725)</f>
        <v>Branch</v>
      </c>
      <c r="W725" s="2" t="str">
        <f aca="false">IF(U725="","Unknown",U725)</f>
        <v>Branch</v>
      </c>
      <c r="X725" s="4" t="n">
        <f aca="false">Clean!Q725</f>
        <v>12000</v>
      </c>
      <c r="Y725" s="4" t="n">
        <f aca="false">Clean!R725</f>
        <v>1149.64</v>
      </c>
      <c r="Z725" s="4" t="n">
        <f aca="false">IF(X725="",IF(Y725="",0,""),X725)</f>
        <v>12000</v>
      </c>
      <c r="AA725" s="4" t="n">
        <f aca="false">IF(Y725="",IF(X725="",0,IF(X725=0,0,ROUND(X725*Strategies!$B$12,2))),Y725)</f>
        <v>1149.64</v>
      </c>
      <c r="AB725" s="2" t="str">
        <f aca="false">IF(AND(X725="",Y725=""),"no card (structural)",IF(X725="","limit missing – verify",IF(Y725="","spend imputed by ratio","complete")))</f>
        <v>complete</v>
      </c>
      <c r="AC725" s="4" t="n">
        <f aca="false">Clean!S725</f>
        <v>0</v>
      </c>
      <c r="AD725" s="4" t="n">
        <f aca="false">Clean!T725</f>
        <v>0</v>
      </c>
      <c r="AE725" s="4" t="n">
        <f aca="false">IF(AC725="",IF(AD725="",0,""),AC725)</f>
        <v>0</v>
      </c>
      <c r="AF725" s="4" t="n">
        <f aca="false">IF(AD725="",IF(AC725="",0,IF(AC725=0,0,ROUND(AC725*Strategies!$B$13,0))),AD725)</f>
        <v>0</v>
      </c>
      <c r="AG725" s="3" t="str">
        <f aca="false">Clean!V725</f>
        <v/>
      </c>
      <c r="AH725" s="3" t="n">
        <f aca="false">IF(AG725="",0,AG725)</f>
        <v>0</v>
      </c>
      <c r="AI725" s="3" t="n">
        <f aca="false">IF(AG725="",1,0)</f>
        <v>1</v>
      </c>
      <c r="AJ725" s="3" t="n">
        <f aca="false">Missing_Matrix!W725</f>
        <v>1</v>
      </c>
      <c r="AK725" s="2" t="str">
        <f aca="false">IF(AJ725=0,"keep","drop")</f>
        <v>drop</v>
      </c>
      <c r="AL725" s="2" t="str">
        <f aca="false">IF(Missing_Matrix!B725+Missing_Matrix!G725+Missing_Matrix!H725+Missing_Matrix!J725+Missing_Matrix!K725+Missing_Matrix!L725+Missing_Matrix!M725+Missing_Matrix!U725=0,"keep","drop")</f>
        <v>keep</v>
      </c>
    </row>
    <row r="726" customFormat="false" ht="15" hidden="false" customHeight="false" outlineLevel="0" collapsed="false">
      <c r="A726" s="2" t="str">
        <f aca="false">Clean!A726</f>
        <v>CL00725</v>
      </c>
      <c r="B726" s="3" t="str">
        <f aca="false">Clean!B726</f>
        <v/>
      </c>
      <c r="C726" s="3" t="n">
        <f aca="false">IF(B726="",Strategies!$B$5,B726)</f>
        <v>47</v>
      </c>
      <c r="D726" s="3" t="n">
        <f aca="false">IF(B726="",1,0)</f>
        <v>1</v>
      </c>
      <c r="E726" s="2" t="str">
        <f aca="false">Clean!E726</f>
        <v>Employee</v>
      </c>
      <c r="F726" s="2" t="str">
        <f aca="false">IF(E726="","Unknown",E726)</f>
        <v>Employee</v>
      </c>
      <c r="G726" s="4" t="n">
        <f aca="false">Clean!G726</f>
        <v>36800</v>
      </c>
      <c r="H726" s="4" t="n">
        <f aca="false">IF(G726="",Strategies!$B$7,G726)</f>
        <v>36800</v>
      </c>
      <c r="I726" s="4" t="n">
        <f aca="false">IF(G726="",Strategies!$B$8,G726)</f>
        <v>36800</v>
      </c>
      <c r="J726" s="4" t="n">
        <f aca="false">IF(G726="",IFERROR(VLOOKUP(E726,Strategies!$A$26:$G$35,7,FALSE()),Strategies!$B$8),G726)</f>
        <v>36800</v>
      </c>
      <c r="K726" s="3" t="n">
        <f aca="false">IF(G726="",1,0)</f>
        <v>0</v>
      </c>
      <c r="L726" s="3" t="n">
        <f aca="false">Clean!H726</f>
        <v>6</v>
      </c>
      <c r="M726" s="5" t="n">
        <f aca="false">Clean!I726</f>
        <v>43999</v>
      </c>
      <c r="N726" s="3" t="n">
        <f aca="false">IF(L726="",IF(M726="",Strategies!$B$6,DATEDIF(M726,DATE(2026,9,13),"y")),L726)</f>
        <v>6</v>
      </c>
      <c r="O726" s="2" t="str">
        <f aca="false">IF(L726&lt;&gt;"","observed",IF(M726&lt;&gt;"","derived from date","median (fallback)"))</f>
        <v>observed</v>
      </c>
      <c r="P726" s="4" t="n">
        <f aca="false">Clean!M726</f>
        <v>7081.73</v>
      </c>
      <c r="Q726" s="4" t="n">
        <f aca="false">IF(P726="",Strategies!$B$9,P726)</f>
        <v>7081.73</v>
      </c>
      <c r="R726" s="3" t="n">
        <f aca="false">IF(P726="",1,0)</f>
        <v>0</v>
      </c>
      <c r="S726" s="3" t="n">
        <f aca="false">Clean!U726</f>
        <v>593</v>
      </c>
      <c r="T726" s="3" t="n">
        <f aca="false">IF(S726="",Strategies!$B$10,S726)</f>
        <v>593</v>
      </c>
      <c r="U726" s="2" t="str">
        <f aca="false">Clean!J726</f>
        <v>Branch</v>
      </c>
      <c r="V726" s="2" t="str">
        <f aca="false">IF(U726="",Strategies!$B$11,U726)</f>
        <v>Branch</v>
      </c>
      <c r="W726" s="2" t="str">
        <f aca="false">IF(U726="","Unknown",U726)</f>
        <v>Branch</v>
      </c>
      <c r="X726" s="4" t="n">
        <f aca="false">Clean!Q726</f>
        <v>6500</v>
      </c>
      <c r="Y726" s="4" t="n">
        <f aca="false">Clean!R726</f>
        <v>214.67</v>
      </c>
      <c r="Z726" s="4" t="n">
        <f aca="false">IF(X726="",IF(Y726="",0,""),X726)</f>
        <v>6500</v>
      </c>
      <c r="AA726" s="4" t="n">
        <f aca="false">IF(Y726="",IF(X726="",0,IF(X726=0,0,ROUND(X726*Strategies!$B$12,2))),Y726)</f>
        <v>214.67</v>
      </c>
      <c r="AB726" s="2" t="str">
        <f aca="false">IF(AND(X726="",Y726=""),"no card (structural)",IF(X726="","limit missing – verify",IF(Y726="","spend imputed by ratio","complete")))</f>
        <v>complete</v>
      </c>
      <c r="AC726" s="4" t="n">
        <f aca="false">Clean!S726</f>
        <v>129000</v>
      </c>
      <c r="AD726" s="4" t="n">
        <f aca="false">Clean!T726</f>
        <v>887</v>
      </c>
      <c r="AE726" s="4" t="n">
        <f aca="false">IF(AC726="",IF(AD726="",0,""),AC726)</f>
        <v>129000</v>
      </c>
      <c r="AF726" s="4" t="n">
        <f aca="false">IF(AD726="",IF(AC726="",0,IF(AC726=0,0,ROUND(AC726*Strategies!$B$13,0))),AD726)</f>
        <v>887</v>
      </c>
      <c r="AG726" s="3" t="n">
        <f aca="false">Clean!V726</f>
        <v>1</v>
      </c>
      <c r="AH726" s="3" t="n">
        <f aca="false">IF(AG726="",0,AG726)</f>
        <v>1</v>
      </c>
      <c r="AI726" s="3" t="n">
        <f aca="false">IF(AG726="",1,0)</f>
        <v>0</v>
      </c>
      <c r="AJ726" s="3" t="n">
        <f aca="false">Missing_Matrix!W726</f>
        <v>1</v>
      </c>
      <c r="AK726" s="2" t="str">
        <f aca="false">IF(AJ726=0,"keep","drop")</f>
        <v>drop</v>
      </c>
      <c r="AL726" s="2" t="str">
        <f aca="false">IF(Missing_Matrix!B726+Missing_Matrix!G726+Missing_Matrix!H726+Missing_Matrix!J726+Missing_Matrix!K726+Missing_Matrix!L726+Missing_Matrix!M726+Missing_Matrix!U726=0,"keep","drop")</f>
        <v>drop</v>
      </c>
    </row>
    <row r="727" customFormat="false" ht="15" hidden="false" customHeight="false" outlineLevel="0" collapsed="false">
      <c r="A727" s="2" t="str">
        <f aca="false">Clean!A727</f>
        <v>CL00726</v>
      </c>
      <c r="B727" s="3" t="n">
        <f aca="false">Clean!B727</f>
        <v>64</v>
      </c>
      <c r="C727" s="3" t="n">
        <f aca="false">IF(B727="",Strategies!$B$5,B727)</f>
        <v>64</v>
      </c>
      <c r="D727" s="3" t="n">
        <f aca="false">IF(B727="",1,0)</f>
        <v>0</v>
      </c>
      <c r="E727" s="2" t="str">
        <f aca="false">Clean!E727</f>
        <v>Employee</v>
      </c>
      <c r="F727" s="2" t="str">
        <f aca="false">IF(E727="","Unknown",E727)</f>
        <v>Employee</v>
      </c>
      <c r="G727" s="4" t="n">
        <f aca="false">Clean!G727</f>
        <v>58100</v>
      </c>
      <c r="H727" s="4" t="n">
        <f aca="false">IF(G727="",Strategies!$B$7,G727)</f>
        <v>58100</v>
      </c>
      <c r="I727" s="4" t="n">
        <f aca="false">IF(G727="",Strategies!$B$8,G727)</f>
        <v>58100</v>
      </c>
      <c r="J727" s="4" t="n">
        <f aca="false">IF(G727="",IFERROR(VLOOKUP(E727,Strategies!$A$26:$G$35,7,FALSE()),Strategies!$B$8),G727)</f>
        <v>58100</v>
      </c>
      <c r="K727" s="3" t="n">
        <f aca="false">IF(G727="",1,0)</f>
        <v>0</v>
      </c>
      <c r="L727" s="3" t="n">
        <f aca="false">Clean!H727</f>
        <v>20</v>
      </c>
      <c r="M727" s="5" t="n">
        <f aca="false">Clean!I727</f>
        <v>38611</v>
      </c>
      <c r="N727" s="3" t="n">
        <f aca="false">IF(L727="",IF(M727="",Strategies!$B$6,DATEDIF(M727,DATE(2026,9,13),"y")),L727)</f>
        <v>20</v>
      </c>
      <c r="O727" s="2" t="str">
        <f aca="false">IF(L727&lt;&gt;"","observed",IF(M727&lt;&gt;"","derived from date","median (fallback)"))</f>
        <v>observed</v>
      </c>
      <c r="P727" s="4" t="n">
        <f aca="false">Clean!M727</f>
        <v>0</v>
      </c>
      <c r="Q727" s="4" t="n">
        <f aca="false">IF(P727="",Strategies!$B$9,P727)</f>
        <v>0</v>
      </c>
      <c r="R727" s="3" t="n">
        <f aca="false">IF(P727="",1,0)</f>
        <v>0</v>
      </c>
      <c r="S727" s="3" t="n">
        <f aca="false">Clean!U727</f>
        <v>724</v>
      </c>
      <c r="T727" s="3" t="n">
        <f aca="false">IF(S727="",Strategies!$B$10,S727)</f>
        <v>724</v>
      </c>
      <c r="U727" s="2" t="str">
        <f aca="false">Clean!J727</f>
        <v>Branch</v>
      </c>
      <c r="V727" s="2" t="str">
        <f aca="false">IF(U727="",Strategies!$B$11,U727)</f>
        <v>Branch</v>
      </c>
      <c r="W727" s="2" t="str">
        <f aca="false">IF(U727="","Unknown",U727)</f>
        <v>Branch</v>
      </c>
      <c r="X727" s="4" t="n">
        <f aca="false">Clean!Q727</f>
        <v>13500</v>
      </c>
      <c r="Y727" s="4" t="n">
        <f aca="false">Clean!R727</f>
        <v>1132.84</v>
      </c>
      <c r="Z727" s="4" t="n">
        <f aca="false">IF(X727="",IF(Y727="",0,""),X727)</f>
        <v>13500</v>
      </c>
      <c r="AA727" s="4" t="n">
        <f aca="false">IF(Y727="",IF(X727="",0,IF(X727=0,0,ROUND(X727*Strategies!$B$12,2))),Y727)</f>
        <v>1132.84</v>
      </c>
      <c r="AB727" s="2" t="str">
        <f aca="false">IF(AND(X727="",Y727=""),"no card (structural)",IF(X727="","limit missing – verify",IF(Y727="","spend imputed by ratio","complete")))</f>
        <v>complete</v>
      </c>
      <c r="AC727" s="4" t="n">
        <f aca="false">Clean!S727</f>
        <v>0</v>
      </c>
      <c r="AD727" s="4" t="n">
        <f aca="false">Clean!T727</f>
        <v>0</v>
      </c>
      <c r="AE727" s="4" t="n">
        <f aca="false">IF(AC727="",IF(AD727="",0,""),AC727)</f>
        <v>0</v>
      </c>
      <c r="AF727" s="4" t="n">
        <f aca="false">IF(AD727="",IF(AC727="",0,IF(AC727=0,0,ROUND(AC727*Strategies!$B$13,0))),AD727)</f>
        <v>0</v>
      </c>
      <c r="AG727" s="3" t="n">
        <f aca="false">Clean!V727</f>
        <v>0</v>
      </c>
      <c r="AH727" s="3" t="n">
        <f aca="false">IF(AG727="",0,AG727)</f>
        <v>0</v>
      </c>
      <c r="AI727" s="3" t="n">
        <f aca="false">IF(AG727="",1,0)</f>
        <v>0</v>
      </c>
      <c r="AJ727" s="3" t="n">
        <f aca="false">Missing_Matrix!W727</f>
        <v>1</v>
      </c>
      <c r="AK727" s="2" t="str">
        <f aca="false">IF(AJ727=0,"keep","drop")</f>
        <v>drop</v>
      </c>
      <c r="AL727" s="2" t="str">
        <f aca="false">IF(Missing_Matrix!B727+Missing_Matrix!G727+Missing_Matrix!H727+Missing_Matrix!J727+Missing_Matrix!K727+Missing_Matrix!L727+Missing_Matrix!M727+Missing_Matrix!U727=0,"keep","drop")</f>
        <v>keep</v>
      </c>
    </row>
    <row r="728" customFormat="false" ht="15" hidden="false" customHeight="false" outlineLevel="0" collapsed="false">
      <c r="A728" s="2" t="str">
        <f aca="false">Clean!A728</f>
        <v>CL00727</v>
      </c>
      <c r="B728" s="3" t="n">
        <f aca="false">Clean!B728</f>
        <v>31</v>
      </c>
      <c r="C728" s="3" t="n">
        <f aca="false">IF(B728="",Strategies!$B$5,B728)</f>
        <v>31</v>
      </c>
      <c r="D728" s="3" t="n">
        <f aca="false">IF(B728="",1,0)</f>
        <v>0</v>
      </c>
      <c r="E728" s="2" t="str">
        <f aca="false">Clean!E728</f>
        <v>Shopkeeper</v>
      </c>
      <c r="F728" s="2" t="str">
        <f aca="false">IF(E728="","Unknown",E728)</f>
        <v>Shopkeeper</v>
      </c>
      <c r="G728" s="4" t="n">
        <f aca="false">Clean!G728</f>
        <v>40300</v>
      </c>
      <c r="H728" s="4" t="n">
        <f aca="false">IF(G728="",Strategies!$B$7,G728)</f>
        <v>40300</v>
      </c>
      <c r="I728" s="4" t="n">
        <f aca="false">IF(G728="",Strategies!$B$8,G728)</f>
        <v>40300</v>
      </c>
      <c r="J728" s="4" t="n">
        <f aca="false">IF(G728="",IFERROR(VLOOKUP(E728,Strategies!$A$26:$G$35,7,FALSE()),Strategies!$B$8),G728)</f>
        <v>40300</v>
      </c>
      <c r="K728" s="3" t="n">
        <f aca="false">IF(G728="",1,0)</f>
        <v>0</v>
      </c>
      <c r="L728" s="3" t="n">
        <f aca="false">Clean!H728</f>
        <v>5</v>
      </c>
      <c r="M728" s="5" t="n">
        <f aca="false">Clean!I728</f>
        <v>44423</v>
      </c>
      <c r="N728" s="3" t="n">
        <f aca="false">IF(L728="",IF(M728="",Strategies!$B$6,DATEDIF(M728,DATE(2026,9,13),"y")),L728)</f>
        <v>5</v>
      </c>
      <c r="O728" s="2" t="str">
        <f aca="false">IF(L728&lt;&gt;"","observed",IF(M728&lt;&gt;"","derived from date","median (fallback)"))</f>
        <v>observed</v>
      </c>
      <c r="P728" s="4" t="n">
        <f aca="false">Clean!M728</f>
        <v>15569.02</v>
      </c>
      <c r="Q728" s="4" t="n">
        <f aca="false">IF(P728="",Strategies!$B$9,P728)</f>
        <v>15569.02</v>
      </c>
      <c r="R728" s="3" t="n">
        <f aca="false">IF(P728="",1,0)</f>
        <v>0</v>
      </c>
      <c r="S728" s="3" t="n">
        <f aca="false">Clean!U728</f>
        <v>607</v>
      </c>
      <c r="T728" s="3" t="n">
        <f aca="false">IF(S728="",Strategies!$B$10,S728)</f>
        <v>607</v>
      </c>
      <c r="U728" s="2" t="str">
        <f aca="false">Clean!J728</f>
        <v>App</v>
      </c>
      <c r="V728" s="2" t="str">
        <f aca="false">IF(U728="",Strategies!$B$11,U728)</f>
        <v>App</v>
      </c>
      <c r="W728" s="2" t="str">
        <f aca="false">IF(U728="","Unknown",U728)</f>
        <v>App</v>
      </c>
      <c r="X728" s="4" t="n">
        <f aca="false">Clean!Q728</f>
        <v>6500</v>
      </c>
      <c r="Y728" s="4" t="n">
        <f aca="false">Clean!R728</f>
        <v>1209.01</v>
      </c>
      <c r="Z728" s="4" t="n">
        <f aca="false">IF(X728="",IF(Y728="",0,""),X728)</f>
        <v>6500</v>
      </c>
      <c r="AA728" s="4" t="n">
        <f aca="false">IF(Y728="",IF(X728="",0,IF(X728=0,0,ROUND(X728*Strategies!$B$12,2))),Y728)</f>
        <v>1209.01</v>
      </c>
      <c r="AB728" s="2" t="str">
        <f aca="false">IF(AND(X728="",Y728=""),"no card (structural)",IF(X728="","limit missing – verify",IF(Y728="","spend imputed by ratio","complete")))</f>
        <v>complete</v>
      </c>
      <c r="AC728" s="4" t="n">
        <f aca="false">Clean!S728</f>
        <v>198000</v>
      </c>
      <c r="AD728" s="4" t="n">
        <f aca="false">Clean!T728</f>
        <v>994</v>
      </c>
      <c r="AE728" s="4" t="n">
        <f aca="false">IF(AC728="",IF(AD728="",0,""),AC728)</f>
        <v>198000</v>
      </c>
      <c r="AF728" s="4" t="n">
        <f aca="false">IF(AD728="",IF(AC728="",0,IF(AC728=0,0,ROUND(AC728*Strategies!$B$13,0))),AD728)</f>
        <v>994</v>
      </c>
      <c r="AG728" s="3" t="n">
        <f aca="false">Clean!V728</f>
        <v>0</v>
      </c>
      <c r="AH728" s="3" t="n">
        <f aca="false">IF(AG728="",0,AG728)</f>
        <v>0</v>
      </c>
      <c r="AI728" s="3" t="n">
        <f aca="false">IF(AG728="",1,0)</f>
        <v>0</v>
      </c>
      <c r="AJ728" s="3" t="n">
        <f aca="false">Missing_Matrix!W728</f>
        <v>0</v>
      </c>
      <c r="AK728" s="2" t="str">
        <f aca="false">IF(AJ728=0,"keep","drop")</f>
        <v>keep</v>
      </c>
      <c r="AL728" s="2" t="str">
        <f aca="false">IF(Missing_Matrix!B728+Missing_Matrix!G728+Missing_Matrix!H728+Missing_Matrix!J728+Missing_Matrix!K728+Missing_Matrix!L728+Missing_Matrix!M728+Missing_Matrix!U728=0,"keep","drop")</f>
        <v>keep</v>
      </c>
    </row>
    <row r="729" customFormat="false" ht="15" hidden="false" customHeight="false" outlineLevel="0" collapsed="false">
      <c r="A729" s="2" t="str">
        <f aca="false">Clean!A729</f>
        <v>CL00728</v>
      </c>
      <c r="B729" s="3" t="n">
        <f aca="false">Clean!B729</f>
        <v>47</v>
      </c>
      <c r="C729" s="3" t="n">
        <f aca="false">IF(B729="",Strategies!$B$5,B729)</f>
        <v>47</v>
      </c>
      <c r="D729" s="3" t="n">
        <f aca="false">IF(B729="",1,0)</f>
        <v>0</v>
      </c>
      <c r="E729" s="2" t="str">
        <f aca="false">Clean!E729</f>
        <v>Self-employed</v>
      </c>
      <c r="F729" s="2" t="str">
        <f aca="false">IF(E729="","Unknown",E729)</f>
        <v>Self-employed</v>
      </c>
      <c r="G729" s="4" t="n">
        <f aca="false">Clean!G729</f>
        <v>74100</v>
      </c>
      <c r="H729" s="4" t="n">
        <f aca="false">IF(G729="",Strategies!$B$7,G729)</f>
        <v>74100</v>
      </c>
      <c r="I729" s="4" t="n">
        <f aca="false">IF(G729="",Strategies!$B$8,G729)</f>
        <v>74100</v>
      </c>
      <c r="J729" s="4" t="n">
        <f aca="false">IF(G729="",IFERROR(VLOOKUP(E729,Strategies!$A$26:$G$35,7,FALSE()),Strategies!$B$8),G729)</f>
        <v>74100</v>
      </c>
      <c r="K729" s="3" t="n">
        <f aca="false">IF(G729="",1,0)</f>
        <v>0</v>
      </c>
      <c r="L729" s="3" t="n">
        <f aca="false">Clean!H729</f>
        <v>6</v>
      </c>
      <c r="M729" s="5" t="n">
        <f aca="false">Clean!I729</f>
        <v>43926</v>
      </c>
      <c r="N729" s="3" t="n">
        <f aca="false">IF(L729="",IF(M729="",Strategies!$B$6,DATEDIF(M729,DATE(2026,9,13),"y")),L729)</f>
        <v>6</v>
      </c>
      <c r="O729" s="2" t="str">
        <f aca="false">IF(L729&lt;&gt;"","observed",IF(M729&lt;&gt;"","derived from date","median (fallback)"))</f>
        <v>observed</v>
      </c>
      <c r="P729" s="4" t="n">
        <f aca="false">Clean!M729</f>
        <v>32816.44</v>
      </c>
      <c r="Q729" s="4" t="n">
        <f aca="false">IF(P729="",Strategies!$B$9,P729)</f>
        <v>32816.44</v>
      </c>
      <c r="R729" s="3" t="n">
        <f aca="false">IF(P729="",1,0)</f>
        <v>0</v>
      </c>
      <c r="S729" s="3" t="n">
        <f aca="false">Clean!U729</f>
        <v>590</v>
      </c>
      <c r="T729" s="3" t="n">
        <f aca="false">IF(S729="",Strategies!$B$10,S729)</f>
        <v>590</v>
      </c>
      <c r="U729" s="2" t="str">
        <f aca="false">Clean!J729</f>
        <v>Online Banking</v>
      </c>
      <c r="V729" s="2" t="str">
        <f aca="false">IF(U729="",Strategies!$B$11,U729)</f>
        <v>Online Banking</v>
      </c>
      <c r="W729" s="2" t="str">
        <f aca="false">IF(U729="","Unknown",U729)</f>
        <v>Online Banking</v>
      </c>
      <c r="X729" s="4" t="n">
        <f aca="false">Clean!Q729</f>
        <v>10500</v>
      </c>
      <c r="Y729" s="4" t="n">
        <f aca="false">Clean!R729</f>
        <v>3311.23</v>
      </c>
      <c r="Z729" s="4" t="n">
        <f aca="false">IF(X729="",IF(Y729="",0,""),X729)</f>
        <v>10500</v>
      </c>
      <c r="AA729" s="4" t="n">
        <f aca="false">IF(Y729="",IF(X729="",0,IF(X729=0,0,ROUND(X729*Strategies!$B$12,2))),Y729)</f>
        <v>3311.23</v>
      </c>
      <c r="AB729" s="2" t="str">
        <f aca="false">IF(AND(X729="",Y729=""),"no card (structural)",IF(X729="","limit missing – verify",IF(Y729="","spend imputed by ratio","complete")))</f>
        <v>complete</v>
      </c>
      <c r="AC729" s="4" t="str">
        <f aca="false">Clean!S729</f>
        <v/>
      </c>
      <c r="AD729" s="4" t="str">
        <f aca="false">Clean!T729</f>
        <v/>
      </c>
      <c r="AE729" s="4" t="n">
        <f aca="false">IF(AC729="",IF(AD729="",0,""),AC729)</f>
        <v>0</v>
      </c>
      <c r="AF729" s="4" t="n">
        <f aca="false">IF(AD729="",IF(AC729="",0,IF(AC729=0,0,ROUND(AC729*Strategies!$B$13,0))),AD729)</f>
        <v>0</v>
      </c>
      <c r="AG729" s="3" t="n">
        <f aca="false">Clean!V729</f>
        <v>0</v>
      </c>
      <c r="AH729" s="3" t="n">
        <f aca="false">IF(AG729="",0,AG729)</f>
        <v>0</v>
      </c>
      <c r="AI729" s="3" t="n">
        <f aca="false">IF(AG729="",1,0)</f>
        <v>0</v>
      </c>
      <c r="AJ729" s="3" t="n">
        <f aca="false">Missing_Matrix!W729</f>
        <v>2</v>
      </c>
      <c r="AK729" s="2" t="str">
        <f aca="false">IF(AJ729=0,"keep","drop")</f>
        <v>drop</v>
      </c>
      <c r="AL729" s="2" t="str">
        <f aca="false">IF(Missing_Matrix!B729+Missing_Matrix!G729+Missing_Matrix!H729+Missing_Matrix!J729+Missing_Matrix!K729+Missing_Matrix!L729+Missing_Matrix!M729+Missing_Matrix!U729=0,"keep","drop")</f>
        <v>keep</v>
      </c>
    </row>
    <row r="730" customFormat="false" ht="15" hidden="false" customHeight="false" outlineLevel="0" collapsed="false">
      <c r="A730" s="2" t="str">
        <f aca="false">Clean!A730</f>
        <v>CL00729</v>
      </c>
      <c r="B730" s="3" t="n">
        <f aca="false">Clean!B730</f>
        <v>55</v>
      </c>
      <c r="C730" s="3" t="n">
        <f aca="false">IF(B730="",Strategies!$B$5,B730)</f>
        <v>55</v>
      </c>
      <c r="D730" s="3" t="n">
        <f aca="false">IF(B730="",1,0)</f>
        <v>0</v>
      </c>
      <c r="E730" s="2" t="str">
        <f aca="false">Clean!E730</f>
        <v>Self-employed</v>
      </c>
      <c r="F730" s="2" t="str">
        <f aca="false">IF(E730="","Unknown",E730)</f>
        <v>Self-employed</v>
      </c>
      <c r="G730" s="4" t="str">
        <f aca="false">Clean!G730</f>
        <v/>
      </c>
      <c r="H730" s="4" t="n">
        <f aca="false">IF(G730="",Strategies!$B$7,G730)</f>
        <v>34752</v>
      </c>
      <c r="I730" s="4" t="n">
        <f aca="false">IF(G730="",Strategies!$B$8,G730)</f>
        <v>29500</v>
      </c>
      <c r="J730" s="4" t="n">
        <f aca="false">IF(G730="",IFERROR(VLOOKUP(E730,Strategies!$A$26:$G$35,7,FALSE()),Strategies!$B$8),G730)</f>
        <v>50600</v>
      </c>
      <c r="K730" s="3" t="n">
        <f aca="false">IF(G730="",1,0)</f>
        <v>1</v>
      </c>
      <c r="L730" s="3" t="n">
        <f aca="false">Clean!H730</f>
        <v>7</v>
      </c>
      <c r="M730" s="5" t="n">
        <f aca="false">Clean!I730</f>
        <v>43625</v>
      </c>
      <c r="N730" s="3" t="n">
        <f aca="false">IF(L730="",IF(M730="",Strategies!$B$6,DATEDIF(M730,DATE(2026,9,13),"y")),L730)</f>
        <v>7</v>
      </c>
      <c r="O730" s="2" t="str">
        <f aca="false">IF(L730&lt;&gt;"","observed",IF(M730&lt;&gt;"","derived from date","median (fallback)"))</f>
        <v>observed</v>
      </c>
      <c r="P730" s="4" t="n">
        <f aca="false">Clean!M730</f>
        <v>36904.95</v>
      </c>
      <c r="Q730" s="4" t="n">
        <f aca="false">IF(P730="",Strategies!$B$9,P730)</f>
        <v>36904.95</v>
      </c>
      <c r="R730" s="3" t="n">
        <f aca="false">IF(P730="",1,0)</f>
        <v>0</v>
      </c>
      <c r="S730" s="3" t="n">
        <f aca="false">Clean!U730</f>
        <v>689</v>
      </c>
      <c r="T730" s="3" t="n">
        <f aca="false">IF(S730="",Strategies!$B$10,S730)</f>
        <v>689</v>
      </c>
      <c r="U730" s="2" t="str">
        <f aca="false">Clean!J730</f>
        <v>Branch</v>
      </c>
      <c r="V730" s="2" t="str">
        <f aca="false">IF(U730="",Strategies!$B$11,U730)</f>
        <v>Branch</v>
      </c>
      <c r="W730" s="2" t="str">
        <f aca="false">IF(U730="","Unknown",U730)</f>
        <v>Branch</v>
      </c>
      <c r="X730" s="4" t="n">
        <f aca="false">Clean!Q730</f>
        <v>5000</v>
      </c>
      <c r="Y730" s="4" t="n">
        <f aca="false">Clean!R730</f>
        <v>446.08</v>
      </c>
      <c r="Z730" s="4" t="n">
        <f aca="false">IF(X730="",IF(Y730="",0,""),X730)</f>
        <v>5000</v>
      </c>
      <c r="AA730" s="4" t="n">
        <f aca="false">IF(Y730="",IF(X730="",0,IF(X730=0,0,ROUND(X730*Strategies!$B$12,2))),Y730)</f>
        <v>446.08</v>
      </c>
      <c r="AB730" s="2" t="str">
        <f aca="false">IF(AND(X730="",Y730=""),"no card (structural)",IF(X730="","limit missing – verify",IF(Y730="","spend imputed by ratio","complete")))</f>
        <v>complete</v>
      </c>
      <c r="AC730" s="4" t="str">
        <f aca="false">Clean!S730</f>
        <v/>
      </c>
      <c r="AD730" s="4" t="str">
        <f aca="false">Clean!T730</f>
        <v/>
      </c>
      <c r="AE730" s="4" t="n">
        <f aca="false">IF(AC730="",IF(AD730="",0,""),AC730)</f>
        <v>0</v>
      </c>
      <c r="AF730" s="4" t="n">
        <f aca="false">IF(AD730="",IF(AC730="",0,IF(AC730=0,0,ROUND(AC730*Strategies!$B$13,0))),AD730)</f>
        <v>0</v>
      </c>
      <c r="AG730" s="3" t="n">
        <f aca="false">Clean!V730</f>
        <v>0</v>
      </c>
      <c r="AH730" s="3" t="n">
        <f aca="false">IF(AG730="",0,AG730)</f>
        <v>0</v>
      </c>
      <c r="AI730" s="3" t="n">
        <f aca="false">IF(AG730="",1,0)</f>
        <v>0</v>
      </c>
      <c r="AJ730" s="3" t="n">
        <f aca="false">Missing_Matrix!W730</f>
        <v>3</v>
      </c>
      <c r="AK730" s="2" t="str">
        <f aca="false">IF(AJ730=0,"keep","drop")</f>
        <v>drop</v>
      </c>
      <c r="AL730" s="2" t="str">
        <f aca="false">IF(Missing_Matrix!B730+Missing_Matrix!G730+Missing_Matrix!H730+Missing_Matrix!J730+Missing_Matrix!K730+Missing_Matrix!L730+Missing_Matrix!M730+Missing_Matrix!U730=0,"keep","drop")</f>
        <v>drop</v>
      </c>
    </row>
    <row r="731" customFormat="false" ht="15" hidden="false" customHeight="false" outlineLevel="0" collapsed="false">
      <c r="A731" s="2" t="str">
        <f aca="false">Clean!A731</f>
        <v>CL00730</v>
      </c>
      <c r="B731" s="3" t="n">
        <f aca="false">Clean!B731</f>
        <v>36</v>
      </c>
      <c r="C731" s="3" t="n">
        <f aca="false">IF(B731="",Strategies!$B$5,B731)</f>
        <v>36</v>
      </c>
      <c r="D731" s="3" t="n">
        <f aca="false">IF(B731="",1,0)</f>
        <v>0</v>
      </c>
      <c r="E731" s="2" t="str">
        <f aca="false">Clean!E731</f>
        <v>Self-employed</v>
      </c>
      <c r="F731" s="2" t="str">
        <f aca="false">IF(E731="","Unknown",E731)</f>
        <v>Self-employed</v>
      </c>
      <c r="G731" s="4" t="n">
        <f aca="false">Clean!G731</f>
        <v>45800</v>
      </c>
      <c r="H731" s="4" t="n">
        <f aca="false">IF(G731="",Strategies!$B$7,G731)</f>
        <v>45800</v>
      </c>
      <c r="I731" s="4" t="n">
        <f aca="false">IF(G731="",Strategies!$B$8,G731)</f>
        <v>45800</v>
      </c>
      <c r="J731" s="4" t="n">
        <f aca="false">IF(G731="",IFERROR(VLOOKUP(E731,Strategies!$A$26:$G$35,7,FALSE()),Strategies!$B$8),G731)</f>
        <v>45800</v>
      </c>
      <c r="K731" s="3" t="n">
        <f aca="false">IF(G731="",1,0)</f>
        <v>0</v>
      </c>
      <c r="L731" s="3" t="str">
        <f aca="false">Clean!H731</f>
        <v/>
      </c>
      <c r="M731" s="5" t="n">
        <f aca="false">Clean!I731</f>
        <v>45278</v>
      </c>
      <c r="N731" s="3" t="n">
        <f aca="false">IF(L731="",IF(M731="",Strategies!$B$6,DATEDIF(M731,DATE(2026,9,13),"y")),L731)</f>
        <v>2</v>
      </c>
      <c r="O731" s="2" t="str">
        <f aca="false">IF(L731&lt;&gt;"","observed",IF(M731&lt;&gt;"","derived from date","median (fallback)"))</f>
        <v>derived from date</v>
      </c>
      <c r="P731" s="4" t="n">
        <f aca="false">Clean!M731</f>
        <v>0</v>
      </c>
      <c r="Q731" s="4" t="n">
        <f aca="false">IF(P731="",Strategies!$B$9,P731)</f>
        <v>0</v>
      </c>
      <c r="R731" s="3" t="n">
        <f aca="false">IF(P731="",1,0)</f>
        <v>0</v>
      </c>
      <c r="S731" s="3" t="n">
        <f aca="false">Clean!U731</f>
        <v>626</v>
      </c>
      <c r="T731" s="3" t="n">
        <f aca="false">IF(S731="",Strategies!$B$10,S731)</f>
        <v>626</v>
      </c>
      <c r="U731" s="2" t="str">
        <f aca="false">Clean!J731</f>
        <v>App</v>
      </c>
      <c r="V731" s="2" t="str">
        <f aca="false">IF(U731="",Strategies!$B$11,U731)</f>
        <v>App</v>
      </c>
      <c r="W731" s="2" t="str">
        <f aca="false">IF(U731="","Unknown",U731)</f>
        <v>App</v>
      </c>
      <c r="X731" s="4" t="n">
        <f aca="false">Clean!Q731</f>
        <v>5000</v>
      </c>
      <c r="Y731" s="4" t="n">
        <f aca="false">Clean!R731</f>
        <v>1018.31</v>
      </c>
      <c r="Z731" s="4" t="n">
        <f aca="false">IF(X731="",IF(Y731="",0,""),X731)</f>
        <v>5000</v>
      </c>
      <c r="AA731" s="4" t="n">
        <f aca="false">IF(Y731="",IF(X731="",0,IF(X731=0,0,ROUND(X731*Strategies!$B$12,2))),Y731)</f>
        <v>1018.31</v>
      </c>
      <c r="AB731" s="2" t="str">
        <f aca="false">IF(AND(X731="",Y731=""),"no card (structural)",IF(X731="","limit missing – verify",IF(Y731="","spend imputed by ratio","complete")))</f>
        <v>complete</v>
      </c>
      <c r="AC731" s="4" t="n">
        <f aca="false">Clean!S731</f>
        <v>0</v>
      </c>
      <c r="AD731" s="4" t="n">
        <f aca="false">Clean!T731</f>
        <v>0</v>
      </c>
      <c r="AE731" s="4" t="n">
        <f aca="false">IF(AC731="",IF(AD731="",0,""),AC731)</f>
        <v>0</v>
      </c>
      <c r="AF731" s="4" t="n">
        <f aca="false">IF(AD731="",IF(AC731="",0,IF(AC731=0,0,ROUND(AC731*Strategies!$B$13,0))),AD731)</f>
        <v>0</v>
      </c>
      <c r="AG731" s="3" t="n">
        <f aca="false">Clean!V731</f>
        <v>1</v>
      </c>
      <c r="AH731" s="3" t="n">
        <f aca="false">IF(AG731="",0,AG731)</f>
        <v>1</v>
      </c>
      <c r="AI731" s="3" t="n">
        <f aca="false">IF(AG731="",1,0)</f>
        <v>0</v>
      </c>
      <c r="AJ731" s="3" t="n">
        <f aca="false">Missing_Matrix!W731</f>
        <v>1</v>
      </c>
      <c r="AK731" s="2" t="str">
        <f aca="false">IF(AJ731=0,"keep","drop")</f>
        <v>drop</v>
      </c>
      <c r="AL731" s="2" t="str">
        <f aca="false">IF(Missing_Matrix!B731+Missing_Matrix!G731+Missing_Matrix!H731+Missing_Matrix!J731+Missing_Matrix!K731+Missing_Matrix!L731+Missing_Matrix!M731+Missing_Matrix!U731=0,"keep","drop")</f>
        <v>drop</v>
      </c>
    </row>
    <row r="732" customFormat="false" ht="15" hidden="false" customHeight="false" outlineLevel="0" collapsed="false">
      <c r="A732" s="2" t="str">
        <f aca="false">Clean!A732</f>
        <v>CL00731</v>
      </c>
      <c r="B732" s="3" t="n">
        <f aca="false">Clean!B732</f>
        <v>65</v>
      </c>
      <c r="C732" s="3" t="n">
        <f aca="false">IF(B732="",Strategies!$B$5,B732)</f>
        <v>65</v>
      </c>
      <c r="D732" s="3" t="n">
        <f aca="false">IF(B732="",1,0)</f>
        <v>0</v>
      </c>
      <c r="E732" s="2" t="str">
        <f aca="false">Clean!E732</f>
        <v>Employee</v>
      </c>
      <c r="F732" s="2" t="str">
        <f aca="false">IF(E732="","Unknown",E732)</f>
        <v>Employee</v>
      </c>
      <c r="G732" s="4" t="n">
        <f aca="false">Clean!G732</f>
        <v>43200</v>
      </c>
      <c r="H732" s="4" t="n">
        <f aca="false">IF(G732="",Strategies!$B$7,G732)</f>
        <v>43200</v>
      </c>
      <c r="I732" s="4" t="n">
        <f aca="false">IF(G732="",Strategies!$B$8,G732)</f>
        <v>43200</v>
      </c>
      <c r="J732" s="4" t="n">
        <f aca="false">IF(G732="",IFERROR(VLOOKUP(E732,Strategies!$A$26:$G$35,7,FALSE()),Strategies!$B$8),G732)</f>
        <v>43200</v>
      </c>
      <c r="K732" s="3" t="n">
        <f aca="false">IF(G732="",1,0)</f>
        <v>0</v>
      </c>
      <c r="L732" s="3" t="n">
        <f aca="false">Clean!H732</f>
        <v>19</v>
      </c>
      <c r="M732" s="5" t="n">
        <f aca="false">Clean!I732</f>
        <v>39066</v>
      </c>
      <c r="N732" s="3" t="n">
        <f aca="false">IF(L732="",IF(M732="",Strategies!$B$6,DATEDIF(M732,DATE(2026,9,13),"y")),L732)</f>
        <v>19</v>
      </c>
      <c r="O732" s="2" t="str">
        <f aca="false">IF(L732&lt;&gt;"","observed",IF(M732&lt;&gt;"","derived from date","median (fallback)"))</f>
        <v>observed</v>
      </c>
      <c r="P732" s="4" t="n">
        <f aca="false">Clean!M732</f>
        <v>33397.23</v>
      </c>
      <c r="Q732" s="4" t="n">
        <f aca="false">IF(P732="",Strategies!$B$9,P732)</f>
        <v>33397.23</v>
      </c>
      <c r="R732" s="3" t="n">
        <f aca="false">IF(P732="",1,0)</f>
        <v>0</v>
      </c>
      <c r="S732" s="3" t="n">
        <f aca="false">Clean!U732</f>
        <v>704</v>
      </c>
      <c r="T732" s="3" t="n">
        <f aca="false">IF(S732="",Strategies!$B$10,S732)</f>
        <v>704</v>
      </c>
      <c r="U732" s="2" t="str">
        <f aca="false">Clean!J732</f>
        <v>App</v>
      </c>
      <c r="V732" s="2" t="str">
        <f aca="false">IF(U732="",Strategies!$B$11,U732)</f>
        <v>App</v>
      </c>
      <c r="W732" s="2" t="str">
        <f aca="false">IF(U732="","Unknown",U732)</f>
        <v>App</v>
      </c>
      <c r="X732" s="4" t="n">
        <f aca="false">Clean!Q732</f>
        <v>9500</v>
      </c>
      <c r="Y732" s="4" t="n">
        <f aca="false">Clean!R732</f>
        <v>4786.17</v>
      </c>
      <c r="Z732" s="4" t="n">
        <f aca="false">IF(X732="",IF(Y732="",0,""),X732)</f>
        <v>9500</v>
      </c>
      <c r="AA732" s="4" t="n">
        <f aca="false">IF(Y732="",IF(X732="",0,IF(X732=0,0,ROUND(X732*Strategies!$B$12,2))),Y732)</f>
        <v>4786.17</v>
      </c>
      <c r="AB732" s="2" t="str">
        <f aca="false">IF(AND(X732="",Y732=""),"no card (structural)",IF(X732="","limit missing – verify",IF(Y732="","spend imputed by ratio","complete")))</f>
        <v>complete</v>
      </c>
      <c r="AC732" s="4" t="str">
        <f aca="false">Clean!S732</f>
        <v/>
      </c>
      <c r="AD732" s="4" t="str">
        <f aca="false">Clean!T732</f>
        <v/>
      </c>
      <c r="AE732" s="4" t="n">
        <f aca="false">IF(AC732="",IF(AD732="",0,""),AC732)</f>
        <v>0</v>
      </c>
      <c r="AF732" s="4" t="n">
        <f aca="false">IF(AD732="",IF(AC732="",0,IF(AC732=0,0,ROUND(AC732*Strategies!$B$13,0))),AD732)</f>
        <v>0</v>
      </c>
      <c r="AG732" s="3" t="n">
        <f aca="false">Clean!V732</f>
        <v>0</v>
      </c>
      <c r="AH732" s="3" t="n">
        <f aca="false">IF(AG732="",0,AG732)</f>
        <v>0</v>
      </c>
      <c r="AI732" s="3" t="n">
        <f aca="false">IF(AG732="",1,0)</f>
        <v>0</v>
      </c>
      <c r="AJ732" s="3" t="n">
        <f aca="false">Missing_Matrix!W732</f>
        <v>3</v>
      </c>
      <c r="AK732" s="2" t="str">
        <f aca="false">IF(AJ732=0,"keep","drop")</f>
        <v>drop</v>
      </c>
      <c r="AL732" s="2" t="str">
        <f aca="false">IF(Missing_Matrix!B732+Missing_Matrix!G732+Missing_Matrix!H732+Missing_Matrix!J732+Missing_Matrix!K732+Missing_Matrix!L732+Missing_Matrix!M732+Missing_Matrix!U732=0,"keep","drop")</f>
        <v>keep</v>
      </c>
    </row>
    <row r="733" customFormat="false" ht="15" hidden="false" customHeight="false" outlineLevel="0" collapsed="false">
      <c r="A733" s="2" t="str">
        <f aca="false">Clean!A733</f>
        <v>CL00732</v>
      </c>
      <c r="B733" s="3" t="n">
        <f aca="false">Clean!B733</f>
        <v>50</v>
      </c>
      <c r="C733" s="3" t="n">
        <f aca="false">IF(B733="",Strategies!$B$5,B733)</f>
        <v>50</v>
      </c>
      <c r="D733" s="3" t="n">
        <f aca="false">IF(B733="",1,0)</f>
        <v>0</v>
      </c>
      <c r="E733" s="2" t="str">
        <f aca="false">Clean!E733</f>
        <v>Manual worker</v>
      </c>
      <c r="F733" s="2" t="str">
        <f aca="false">IF(E733="","Unknown",E733)</f>
        <v>Manual worker</v>
      </c>
      <c r="G733" s="4" t="n">
        <f aca="false">Clean!G733</f>
        <v>31100</v>
      </c>
      <c r="H733" s="4" t="n">
        <f aca="false">IF(G733="",Strategies!$B$7,G733)</f>
        <v>31100</v>
      </c>
      <c r="I733" s="4" t="n">
        <f aca="false">IF(G733="",Strategies!$B$8,G733)</f>
        <v>31100</v>
      </c>
      <c r="J733" s="4" t="n">
        <f aca="false">IF(G733="",IFERROR(VLOOKUP(E733,Strategies!$A$26:$G$35,7,FALSE()),Strategies!$B$8),G733)</f>
        <v>31100</v>
      </c>
      <c r="K733" s="3" t="n">
        <f aca="false">IF(G733="",1,0)</f>
        <v>0</v>
      </c>
      <c r="L733" s="3" t="n">
        <f aca="false">Clean!H733</f>
        <v>8</v>
      </c>
      <c r="M733" s="5" t="n">
        <f aca="false">Clean!I733</f>
        <v>43103</v>
      </c>
      <c r="N733" s="3" t="n">
        <f aca="false">IF(L733="",IF(M733="",Strategies!$B$6,DATEDIF(M733,DATE(2026,9,13),"y")),L733)</f>
        <v>8</v>
      </c>
      <c r="O733" s="2" t="str">
        <f aca="false">IF(L733&lt;&gt;"","observed",IF(M733&lt;&gt;"","derived from date","median (fallback)"))</f>
        <v>observed</v>
      </c>
      <c r="P733" s="4" t="n">
        <f aca="false">Clean!M733</f>
        <v>6921.37</v>
      </c>
      <c r="Q733" s="4" t="n">
        <f aca="false">IF(P733="",Strategies!$B$9,P733)</f>
        <v>6921.37</v>
      </c>
      <c r="R733" s="3" t="n">
        <f aca="false">IF(P733="",1,0)</f>
        <v>0</v>
      </c>
      <c r="S733" s="3" t="n">
        <f aca="false">Clean!U733</f>
        <v>660</v>
      </c>
      <c r="T733" s="3" t="n">
        <f aca="false">IF(S733="",Strategies!$B$10,S733)</f>
        <v>660</v>
      </c>
      <c r="U733" s="2" t="str">
        <f aca="false">Clean!J733</f>
        <v>Online Banking</v>
      </c>
      <c r="V733" s="2" t="str">
        <f aca="false">IF(U733="",Strategies!$B$11,U733)</f>
        <v>Online Banking</v>
      </c>
      <c r="W733" s="2" t="str">
        <f aca="false">IF(U733="","Unknown",U733)</f>
        <v>Online Banking</v>
      </c>
      <c r="X733" s="4" t="n">
        <f aca="false">Clean!Q733</f>
        <v>3500</v>
      </c>
      <c r="Y733" s="4" t="n">
        <f aca="false">Clean!R733</f>
        <v>412.18</v>
      </c>
      <c r="Z733" s="4" t="n">
        <f aca="false">IF(X733="",IF(Y733="",0,""),X733)</f>
        <v>3500</v>
      </c>
      <c r="AA733" s="4" t="n">
        <f aca="false">IF(Y733="",IF(X733="",0,IF(X733=0,0,ROUND(X733*Strategies!$B$12,2))),Y733)</f>
        <v>412.18</v>
      </c>
      <c r="AB733" s="2" t="str">
        <f aca="false">IF(AND(X733="",Y733=""),"no card (structural)",IF(X733="","limit missing – verify",IF(Y733="","spend imputed by ratio","complete")))</f>
        <v>complete</v>
      </c>
      <c r="AC733" s="4" t="n">
        <f aca="false">Clean!S733</f>
        <v>102000</v>
      </c>
      <c r="AD733" s="4" t="n">
        <f aca="false">Clean!T733</f>
        <v>727</v>
      </c>
      <c r="AE733" s="4" t="n">
        <f aca="false">IF(AC733="",IF(AD733="",0,""),AC733)</f>
        <v>102000</v>
      </c>
      <c r="AF733" s="4" t="n">
        <f aca="false">IF(AD733="",IF(AC733="",0,IF(AC733=0,0,ROUND(AC733*Strategies!$B$13,0))),AD733)</f>
        <v>727</v>
      </c>
      <c r="AG733" s="3" t="n">
        <f aca="false">Clean!V733</f>
        <v>0</v>
      </c>
      <c r="AH733" s="3" t="n">
        <f aca="false">IF(AG733="",0,AG733)</f>
        <v>0</v>
      </c>
      <c r="AI733" s="3" t="n">
        <f aca="false">IF(AG733="",1,0)</f>
        <v>0</v>
      </c>
      <c r="AJ733" s="3" t="n">
        <f aca="false">Missing_Matrix!W733</f>
        <v>0</v>
      </c>
      <c r="AK733" s="2" t="str">
        <f aca="false">IF(AJ733=0,"keep","drop")</f>
        <v>keep</v>
      </c>
      <c r="AL733" s="2" t="str">
        <f aca="false">IF(Missing_Matrix!B733+Missing_Matrix!G733+Missing_Matrix!H733+Missing_Matrix!J733+Missing_Matrix!K733+Missing_Matrix!L733+Missing_Matrix!M733+Missing_Matrix!U733=0,"keep","drop")</f>
        <v>keep</v>
      </c>
    </row>
    <row r="734" customFormat="false" ht="15" hidden="false" customHeight="false" outlineLevel="0" collapsed="false">
      <c r="A734" s="2" t="str">
        <f aca="false">Clean!A734</f>
        <v>CL00733</v>
      </c>
      <c r="B734" s="3" t="n">
        <f aca="false">Clean!B734</f>
        <v>49</v>
      </c>
      <c r="C734" s="3" t="n">
        <f aca="false">IF(B734="",Strategies!$B$5,B734)</f>
        <v>49</v>
      </c>
      <c r="D734" s="3" t="n">
        <f aca="false">IF(B734="",1,0)</f>
        <v>0</v>
      </c>
      <c r="E734" s="2" t="str">
        <f aca="false">Clean!E734</f>
        <v>Shopkeeper</v>
      </c>
      <c r="F734" s="2" t="str">
        <f aca="false">IF(E734="","Unknown",E734)</f>
        <v>Shopkeeper</v>
      </c>
      <c r="G734" s="4" t="n">
        <f aca="false">Clean!G734</f>
        <v>64800</v>
      </c>
      <c r="H734" s="4" t="n">
        <f aca="false">IF(G734="",Strategies!$B$7,G734)</f>
        <v>64800</v>
      </c>
      <c r="I734" s="4" t="n">
        <f aca="false">IF(G734="",Strategies!$B$8,G734)</f>
        <v>64800</v>
      </c>
      <c r="J734" s="4" t="n">
        <f aca="false">IF(G734="",IFERROR(VLOOKUP(E734,Strategies!$A$26:$G$35,7,FALSE()),Strategies!$B$8),G734)</f>
        <v>64800</v>
      </c>
      <c r="K734" s="3" t="n">
        <f aca="false">IF(G734="",1,0)</f>
        <v>0</v>
      </c>
      <c r="L734" s="3" t="n">
        <f aca="false">Clean!H734</f>
        <v>7</v>
      </c>
      <c r="M734" s="5" t="n">
        <f aca="false">Clean!I734</f>
        <v>43362</v>
      </c>
      <c r="N734" s="3" t="n">
        <f aca="false">IF(L734="",IF(M734="",Strategies!$B$6,DATEDIF(M734,DATE(2026,9,13),"y")),L734)</f>
        <v>7</v>
      </c>
      <c r="O734" s="2" t="str">
        <f aca="false">IF(L734&lt;&gt;"","observed",IF(M734&lt;&gt;"","derived from date","median (fallback)"))</f>
        <v>observed</v>
      </c>
      <c r="P734" s="4" t="n">
        <f aca="false">Clean!M734</f>
        <v>0</v>
      </c>
      <c r="Q734" s="4" t="n">
        <f aca="false">IF(P734="",Strategies!$B$9,P734)</f>
        <v>0</v>
      </c>
      <c r="R734" s="3" t="n">
        <f aca="false">IF(P734="",1,0)</f>
        <v>0</v>
      </c>
      <c r="S734" s="3" t="n">
        <f aca="false">Clean!U734</f>
        <v>760</v>
      </c>
      <c r="T734" s="3" t="n">
        <f aca="false">IF(S734="",Strategies!$B$10,S734)</f>
        <v>760</v>
      </c>
      <c r="U734" s="2" t="str">
        <f aca="false">Clean!J734</f>
        <v>Online Banking</v>
      </c>
      <c r="V734" s="2" t="str">
        <f aca="false">IF(U734="",Strategies!$B$11,U734)</f>
        <v>Online Banking</v>
      </c>
      <c r="W734" s="2" t="str">
        <f aca="false">IF(U734="","Unknown",U734)</f>
        <v>Online Banking</v>
      </c>
      <c r="X734" s="4" t="n">
        <f aca="false">Clean!Q734</f>
        <v>6500</v>
      </c>
      <c r="Y734" s="4" t="n">
        <f aca="false">Clean!R734</f>
        <v>989.84</v>
      </c>
      <c r="Z734" s="4" t="n">
        <f aca="false">IF(X734="",IF(Y734="",0,""),X734)</f>
        <v>6500</v>
      </c>
      <c r="AA734" s="4" t="n">
        <f aca="false">IF(Y734="",IF(X734="",0,IF(X734=0,0,ROUND(X734*Strategies!$B$12,2))),Y734)</f>
        <v>989.84</v>
      </c>
      <c r="AB734" s="2" t="str">
        <f aca="false">IF(AND(X734="",Y734=""),"no card (structural)",IF(X734="","limit missing – verify",IF(Y734="","spend imputed by ratio","complete")))</f>
        <v>complete</v>
      </c>
      <c r="AC734" s="4" t="n">
        <f aca="false">Clean!S734</f>
        <v>0</v>
      </c>
      <c r="AD734" s="4" t="n">
        <f aca="false">Clean!T734</f>
        <v>0</v>
      </c>
      <c r="AE734" s="4" t="n">
        <f aca="false">IF(AC734="",IF(AD734="",0,""),AC734)</f>
        <v>0</v>
      </c>
      <c r="AF734" s="4" t="n">
        <f aca="false">IF(AD734="",IF(AC734="",0,IF(AC734=0,0,ROUND(AC734*Strategies!$B$13,0))),AD734)</f>
        <v>0</v>
      </c>
      <c r="AG734" s="3" t="n">
        <f aca="false">Clean!V734</f>
        <v>0</v>
      </c>
      <c r="AH734" s="3" t="n">
        <f aca="false">IF(AG734="",0,AG734)</f>
        <v>0</v>
      </c>
      <c r="AI734" s="3" t="n">
        <f aca="false">IF(AG734="",1,0)</f>
        <v>0</v>
      </c>
      <c r="AJ734" s="3" t="n">
        <f aca="false">Missing_Matrix!W734</f>
        <v>0</v>
      </c>
      <c r="AK734" s="2" t="str">
        <f aca="false">IF(AJ734=0,"keep","drop")</f>
        <v>keep</v>
      </c>
      <c r="AL734" s="2" t="str">
        <f aca="false">IF(Missing_Matrix!B734+Missing_Matrix!G734+Missing_Matrix!H734+Missing_Matrix!J734+Missing_Matrix!K734+Missing_Matrix!L734+Missing_Matrix!M734+Missing_Matrix!U734=0,"keep","drop")</f>
        <v>keep</v>
      </c>
    </row>
    <row r="735" customFormat="false" ht="15" hidden="false" customHeight="false" outlineLevel="0" collapsed="false">
      <c r="A735" s="2" t="str">
        <f aca="false">Clean!A735</f>
        <v>CL00734</v>
      </c>
      <c r="B735" s="3" t="n">
        <f aca="false">Clean!B735</f>
        <v>29</v>
      </c>
      <c r="C735" s="3" t="n">
        <f aca="false">IF(B735="",Strategies!$B$5,B735)</f>
        <v>29</v>
      </c>
      <c r="D735" s="3" t="n">
        <f aca="false">IF(B735="",1,0)</f>
        <v>0</v>
      </c>
      <c r="E735" s="2" t="str">
        <f aca="false">Clean!E735</f>
        <v>Employee</v>
      </c>
      <c r="F735" s="2" t="str">
        <f aca="false">IF(E735="","Unknown",E735)</f>
        <v>Employee</v>
      </c>
      <c r="G735" s="4" t="n">
        <f aca="false">Clean!G735</f>
        <v>38700</v>
      </c>
      <c r="H735" s="4" t="n">
        <f aca="false">IF(G735="",Strategies!$B$7,G735)</f>
        <v>38700</v>
      </c>
      <c r="I735" s="4" t="n">
        <f aca="false">IF(G735="",Strategies!$B$8,G735)</f>
        <v>38700</v>
      </c>
      <c r="J735" s="4" t="n">
        <f aca="false">IF(G735="",IFERROR(VLOOKUP(E735,Strategies!$A$26:$G$35,7,FALSE()),Strategies!$B$8),G735)</f>
        <v>38700</v>
      </c>
      <c r="K735" s="3" t="n">
        <f aca="false">IF(G735="",1,0)</f>
        <v>0</v>
      </c>
      <c r="L735" s="3" t="n">
        <f aca="false">Clean!H735</f>
        <v>10</v>
      </c>
      <c r="M735" s="5" t="n">
        <f aca="false">Clean!I735</f>
        <v>42337</v>
      </c>
      <c r="N735" s="3" t="n">
        <f aca="false">IF(L735="",IF(M735="",Strategies!$B$6,DATEDIF(M735,DATE(2026,9,13),"y")),L735)</f>
        <v>10</v>
      </c>
      <c r="O735" s="2" t="str">
        <f aca="false">IF(L735&lt;&gt;"","observed",IF(M735&lt;&gt;"","derived from date","median (fallback)"))</f>
        <v>observed</v>
      </c>
      <c r="P735" s="4" t="n">
        <f aca="false">Clean!M735</f>
        <v>23833.49</v>
      </c>
      <c r="Q735" s="4" t="n">
        <f aca="false">IF(P735="",Strategies!$B$9,P735)</f>
        <v>23833.49</v>
      </c>
      <c r="R735" s="3" t="n">
        <f aca="false">IF(P735="",1,0)</f>
        <v>0</v>
      </c>
      <c r="S735" s="3" t="n">
        <f aca="false">Clean!U735</f>
        <v>624</v>
      </c>
      <c r="T735" s="3" t="n">
        <f aca="false">IF(S735="",Strategies!$B$10,S735)</f>
        <v>624</v>
      </c>
      <c r="U735" s="2" t="str">
        <f aca="false">Clean!J735</f>
        <v>Online Banking</v>
      </c>
      <c r="V735" s="2" t="str">
        <f aca="false">IF(U735="",Strategies!$B$11,U735)</f>
        <v>Online Banking</v>
      </c>
      <c r="W735" s="2" t="str">
        <f aca="false">IF(U735="","Unknown",U735)</f>
        <v>Online Banking</v>
      </c>
      <c r="X735" s="4" t="n">
        <f aca="false">Clean!Q735</f>
        <v>6500</v>
      </c>
      <c r="Y735" s="4" t="n">
        <f aca="false">Clean!R735</f>
        <v>4202.04</v>
      </c>
      <c r="Z735" s="4" t="n">
        <f aca="false">IF(X735="",IF(Y735="",0,""),X735)</f>
        <v>6500</v>
      </c>
      <c r="AA735" s="4" t="n">
        <f aca="false">IF(Y735="",IF(X735="",0,IF(X735=0,0,ROUND(X735*Strategies!$B$12,2))),Y735)</f>
        <v>4202.04</v>
      </c>
      <c r="AB735" s="2" t="str">
        <f aca="false">IF(AND(X735="",Y735=""),"no card (structural)",IF(X735="","limit missing – verify",IF(Y735="","spend imputed by ratio","complete")))</f>
        <v>complete</v>
      </c>
      <c r="AC735" s="4" t="n">
        <f aca="false">Clean!S735</f>
        <v>121000</v>
      </c>
      <c r="AD735" s="4" t="n">
        <f aca="false">Clean!T735</f>
        <v>635</v>
      </c>
      <c r="AE735" s="4" t="n">
        <f aca="false">IF(AC735="",IF(AD735="",0,""),AC735)</f>
        <v>121000</v>
      </c>
      <c r="AF735" s="4" t="n">
        <f aca="false">IF(AD735="",IF(AC735="",0,IF(AC735=0,0,ROUND(AC735*Strategies!$B$13,0))),AD735)</f>
        <v>635</v>
      </c>
      <c r="AG735" s="3" t="n">
        <f aca="false">Clean!V735</f>
        <v>0</v>
      </c>
      <c r="AH735" s="3" t="n">
        <f aca="false">IF(AG735="",0,AG735)</f>
        <v>0</v>
      </c>
      <c r="AI735" s="3" t="n">
        <f aca="false">IF(AG735="",1,0)</f>
        <v>0</v>
      </c>
      <c r="AJ735" s="3" t="n">
        <f aca="false">Missing_Matrix!W735</f>
        <v>0</v>
      </c>
      <c r="AK735" s="2" t="str">
        <f aca="false">IF(AJ735=0,"keep","drop")</f>
        <v>keep</v>
      </c>
      <c r="AL735" s="2" t="str">
        <f aca="false">IF(Missing_Matrix!B735+Missing_Matrix!G735+Missing_Matrix!H735+Missing_Matrix!J735+Missing_Matrix!K735+Missing_Matrix!L735+Missing_Matrix!M735+Missing_Matrix!U735=0,"keep","drop")</f>
        <v>keep</v>
      </c>
    </row>
    <row r="736" customFormat="false" ht="15" hidden="false" customHeight="false" outlineLevel="0" collapsed="false">
      <c r="A736" s="2" t="str">
        <f aca="false">Clean!A736</f>
        <v>CL00735</v>
      </c>
      <c r="B736" s="3" t="n">
        <f aca="false">Clean!B736</f>
        <v>53</v>
      </c>
      <c r="C736" s="3" t="n">
        <f aca="false">IF(B736="",Strategies!$B$5,B736)</f>
        <v>53</v>
      </c>
      <c r="D736" s="3" t="n">
        <f aca="false">IF(B736="",1,0)</f>
        <v>0</v>
      </c>
      <c r="E736" s="2" t="str">
        <f aca="false">Clean!E736</f>
        <v>Employee</v>
      </c>
      <c r="F736" s="2" t="str">
        <f aca="false">IF(E736="","Unknown",E736)</f>
        <v>Employee</v>
      </c>
      <c r="G736" s="4" t="n">
        <f aca="false">Clean!G736</f>
        <v>18900</v>
      </c>
      <c r="H736" s="4" t="n">
        <f aca="false">IF(G736="",Strategies!$B$7,G736)</f>
        <v>18900</v>
      </c>
      <c r="I736" s="4" t="n">
        <f aca="false">IF(G736="",Strategies!$B$8,G736)</f>
        <v>18900</v>
      </c>
      <c r="J736" s="4" t="n">
        <f aca="false">IF(G736="",IFERROR(VLOOKUP(E736,Strategies!$A$26:$G$35,7,FALSE()),Strategies!$B$8),G736)</f>
        <v>18900</v>
      </c>
      <c r="K736" s="3" t="n">
        <f aca="false">IF(G736="",1,0)</f>
        <v>0</v>
      </c>
      <c r="L736" s="3" t="n">
        <f aca="false">Clean!H736</f>
        <v>11</v>
      </c>
      <c r="M736" s="5" t="n">
        <f aca="false">Clean!I736</f>
        <v>42258</v>
      </c>
      <c r="N736" s="3" t="n">
        <f aca="false">IF(L736="",IF(M736="",Strategies!$B$6,DATEDIF(M736,DATE(2026,9,13),"y")),L736)</f>
        <v>11</v>
      </c>
      <c r="O736" s="2" t="str">
        <f aca="false">IF(L736&lt;&gt;"","observed",IF(M736&lt;&gt;"","derived from date","median (fallback)"))</f>
        <v>observed</v>
      </c>
      <c r="P736" s="4" t="n">
        <f aca="false">Clean!M736</f>
        <v>13533.5</v>
      </c>
      <c r="Q736" s="4" t="n">
        <f aca="false">IF(P736="",Strategies!$B$9,P736)</f>
        <v>13533.5</v>
      </c>
      <c r="R736" s="3" t="n">
        <f aca="false">IF(P736="",1,0)</f>
        <v>0</v>
      </c>
      <c r="S736" s="3" t="n">
        <f aca="false">Clean!U736</f>
        <v>562</v>
      </c>
      <c r="T736" s="3" t="n">
        <f aca="false">IF(S736="",Strategies!$B$10,S736)</f>
        <v>562</v>
      </c>
      <c r="U736" s="2" t="str">
        <f aca="false">Clean!J736</f>
        <v>App</v>
      </c>
      <c r="V736" s="2" t="str">
        <f aca="false">IF(U736="",Strategies!$B$11,U736)</f>
        <v>App</v>
      </c>
      <c r="W736" s="2" t="str">
        <f aca="false">IF(U736="","Unknown",U736)</f>
        <v>App</v>
      </c>
      <c r="X736" s="4" t="n">
        <f aca="false">Clean!Q736</f>
        <v>4000</v>
      </c>
      <c r="Y736" s="4" t="n">
        <f aca="false">Clean!R736</f>
        <v>1032.97</v>
      </c>
      <c r="Z736" s="4" t="n">
        <f aca="false">IF(X736="",IF(Y736="",0,""),X736)</f>
        <v>4000</v>
      </c>
      <c r="AA736" s="4" t="n">
        <f aca="false">IF(Y736="",IF(X736="",0,IF(X736=0,0,ROUND(X736*Strategies!$B$12,2))),Y736)</f>
        <v>1032.97</v>
      </c>
      <c r="AB736" s="2" t="str">
        <f aca="false">IF(AND(X736="",Y736=""),"no card (structural)",IF(X736="","limit missing – verify",IF(Y736="","spend imputed by ratio","complete")))</f>
        <v>complete</v>
      </c>
      <c r="AC736" s="4" t="str">
        <f aca="false">Clean!S736</f>
        <v/>
      </c>
      <c r="AD736" s="4" t="str">
        <f aca="false">Clean!T736</f>
        <v/>
      </c>
      <c r="AE736" s="4" t="n">
        <f aca="false">IF(AC736="",IF(AD736="",0,""),AC736)</f>
        <v>0</v>
      </c>
      <c r="AF736" s="4" t="n">
        <f aca="false">IF(AD736="",IF(AC736="",0,IF(AC736=0,0,ROUND(AC736*Strategies!$B$13,0))),AD736)</f>
        <v>0</v>
      </c>
      <c r="AG736" s="3" t="n">
        <f aca="false">Clean!V736</f>
        <v>1</v>
      </c>
      <c r="AH736" s="3" t="n">
        <f aca="false">IF(AG736="",0,AG736)</f>
        <v>1</v>
      </c>
      <c r="AI736" s="3" t="n">
        <f aca="false">IF(AG736="",1,0)</f>
        <v>0</v>
      </c>
      <c r="AJ736" s="3" t="n">
        <f aca="false">Missing_Matrix!W736</f>
        <v>2</v>
      </c>
      <c r="AK736" s="2" t="str">
        <f aca="false">IF(AJ736=0,"keep","drop")</f>
        <v>drop</v>
      </c>
      <c r="AL736" s="2" t="str">
        <f aca="false">IF(Missing_Matrix!B736+Missing_Matrix!G736+Missing_Matrix!H736+Missing_Matrix!J736+Missing_Matrix!K736+Missing_Matrix!L736+Missing_Matrix!M736+Missing_Matrix!U736=0,"keep","drop")</f>
        <v>keep</v>
      </c>
    </row>
    <row r="737" customFormat="false" ht="15" hidden="false" customHeight="false" outlineLevel="0" collapsed="false">
      <c r="A737" s="2" t="str">
        <f aca="false">Clean!A737</f>
        <v>CL00736</v>
      </c>
      <c r="B737" s="3" t="n">
        <f aca="false">Clean!B737</f>
        <v>74</v>
      </c>
      <c r="C737" s="3" t="n">
        <f aca="false">IF(B737="",Strategies!$B$5,B737)</f>
        <v>74</v>
      </c>
      <c r="D737" s="3" t="n">
        <f aca="false">IF(B737="",1,0)</f>
        <v>0</v>
      </c>
      <c r="E737" s="2" t="str">
        <f aca="false">Clean!E737</f>
        <v>Retired</v>
      </c>
      <c r="F737" s="2" t="str">
        <f aca="false">IF(E737="","Unknown",E737)</f>
        <v>Retired</v>
      </c>
      <c r="G737" s="4" t="n">
        <f aca="false">Clean!G737</f>
        <v>23900</v>
      </c>
      <c r="H737" s="4" t="n">
        <f aca="false">IF(G737="",Strategies!$B$7,G737)</f>
        <v>23900</v>
      </c>
      <c r="I737" s="4" t="n">
        <f aca="false">IF(G737="",Strategies!$B$8,G737)</f>
        <v>23900</v>
      </c>
      <c r="J737" s="4" t="n">
        <f aca="false">IF(G737="",IFERROR(VLOOKUP(E737,Strategies!$A$26:$G$35,7,FALSE()),Strategies!$B$8),G737)</f>
        <v>23900</v>
      </c>
      <c r="K737" s="3" t="n">
        <f aca="false">IF(G737="",1,0)</f>
        <v>0</v>
      </c>
      <c r="L737" s="3" t="n">
        <f aca="false">Clean!H737</f>
        <v>1</v>
      </c>
      <c r="M737" s="5" t="n">
        <f aca="false">Clean!I737</f>
        <v>45805</v>
      </c>
      <c r="N737" s="3" t="n">
        <f aca="false">IF(L737="",IF(M737="",Strategies!$B$6,DATEDIF(M737,DATE(2026,9,13),"y")),L737)</f>
        <v>1</v>
      </c>
      <c r="O737" s="2" t="str">
        <f aca="false">IF(L737&lt;&gt;"","observed",IF(M737&lt;&gt;"","derived from date","median (fallback)"))</f>
        <v>observed</v>
      </c>
      <c r="P737" s="4" t="n">
        <f aca="false">Clean!M737</f>
        <v>0</v>
      </c>
      <c r="Q737" s="4" t="n">
        <f aca="false">IF(P737="",Strategies!$B$9,P737)</f>
        <v>0</v>
      </c>
      <c r="R737" s="3" t="n">
        <f aca="false">IF(P737="",1,0)</f>
        <v>0</v>
      </c>
      <c r="S737" s="3" t="n">
        <f aca="false">Clean!U737</f>
        <v>655</v>
      </c>
      <c r="T737" s="3" t="n">
        <f aca="false">IF(S737="",Strategies!$B$10,S737)</f>
        <v>655</v>
      </c>
      <c r="U737" s="2" t="str">
        <f aca="false">Clean!J737</f>
        <v>App</v>
      </c>
      <c r="V737" s="2" t="str">
        <f aca="false">IF(U737="",Strategies!$B$11,U737)</f>
        <v>App</v>
      </c>
      <c r="W737" s="2" t="str">
        <f aca="false">IF(U737="","Unknown",U737)</f>
        <v>App</v>
      </c>
      <c r="X737" s="4" t="n">
        <f aca="false">Clean!Q737</f>
        <v>0</v>
      </c>
      <c r="Y737" s="4" t="n">
        <f aca="false">Clean!R737</f>
        <v>0</v>
      </c>
      <c r="Z737" s="4" t="n">
        <f aca="false">IF(X737="",IF(Y737="",0,""),X737)</f>
        <v>0</v>
      </c>
      <c r="AA737" s="4" t="n">
        <f aca="false">IF(Y737="",IF(X737="",0,IF(X737=0,0,ROUND(X737*Strategies!$B$12,2))),Y737)</f>
        <v>0</v>
      </c>
      <c r="AB737" s="2" t="str">
        <f aca="false">IF(AND(X737="",Y737=""),"no card (structural)",IF(X737="","limit missing – verify",IF(Y737="","spend imputed by ratio","complete")))</f>
        <v>complete</v>
      </c>
      <c r="AC737" s="4" t="str">
        <f aca="false">Clean!S737</f>
        <v/>
      </c>
      <c r="AD737" s="4" t="str">
        <f aca="false">Clean!T737</f>
        <v/>
      </c>
      <c r="AE737" s="4" t="n">
        <f aca="false">IF(AC737="",IF(AD737="",0,""),AC737)</f>
        <v>0</v>
      </c>
      <c r="AF737" s="4" t="n">
        <f aca="false">IF(AD737="",IF(AC737="",0,IF(AC737=0,0,ROUND(AC737*Strategies!$B$13,0))),AD737)</f>
        <v>0</v>
      </c>
      <c r="AG737" s="3" t="n">
        <f aca="false">Clean!V737</f>
        <v>0</v>
      </c>
      <c r="AH737" s="3" t="n">
        <f aca="false">IF(AG737="",0,AG737)</f>
        <v>0</v>
      </c>
      <c r="AI737" s="3" t="n">
        <f aca="false">IF(AG737="",1,0)</f>
        <v>0</v>
      </c>
      <c r="AJ737" s="3" t="n">
        <f aca="false">Missing_Matrix!W737</f>
        <v>2</v>
      </c>
      <c r="AK737" s="2" t="str">
        <f aca="false">IF(AJ737=0,"keep","drop")</f>
        <v>drop</v>
      </c>
      <c r="AL737" s="2" t="str">
        <f aca="false">IF(Missing_Matrix!B737+Missing_Matrix!G737+Missing_Matrix!H737+Missing_Matrix!J737+Missing_Matrix!K737+Missing_Matrix!L737+Missing_Matrix!M737+Missing_Matrix!U737=0,"keep","drop")</f>
        <v>keep</v>
      </c>
    </row>
    <row r="738" customFormat="false" ht="15" hidden="false" customHeight="false" outlineLevel="0" collapsed="false">
      <c r="A738" s="2" t="str">
        <f aca="false">Clean!A738</f>
        <v>CL00737</v>
      </c>
      <c r="B738" s="3" t="n">
        <f aca="false">Clean!B738</f>
        <v>43</v>
      </c>
      <c r="C738" s="3" t="n">
        <f aca="false">IF(B738="",Strategies!$B$5,B738)</f>
        <v>43</v>
      </c>
      <c r="D738" s="3" t="n">
        <f aca="false">IF(B738="",1,0)</f>
        <v>0</v>
      </c>
      <c r="E738" s="2" t="str">
        <f aca="false">Clean!E738</f>
        <v>Employee</v>
      </c>
      <c r="F738" s="2" t="str">
        <f aca="false">IF(E738="","Unknown",E738)</f>
        <v>Employee</v>
      </c>
      <c r="G738" s="4" t="n">
        <f aca="false">Clean!G738</f>
        <v>27600</v>
      </c>
      <c r="H738" s="4" t="n">
        <f aca="false">IF(G738="",Strategies!$B$7,G738)</f>
        <v>27600</v>
      </c>
      <c r="I738" s="4" t="n">
        <f aca="false">IF(G738="",Strategies!$B$8,G738)</f>
        <v>27600</v>
      </c>
      <c r="J738" s="4" t="n">
        <f aca="false">IF(G738="",IFERROR(VLOOKUP(E738,Strategies!$A$26:$G$35,7,FALSE()),Strategies!$B$8),G738)</f>
        <v>27600</v>
      </c>
      <c r="K738" s="3" t="n">
        <f aca="false">IF(G738="",1,0)</f>
        <v>0</v>
      </c>
      <c r="L738" s="3" t="n">
        <f aca="false">Clean!H738</f>
        <v>12</v>
      </c>
      <c r="M738" s="5" t="n">
        <f aca="false">Clean!I738</f>
        <v>41804</v>
      </c>
      <c r="N738" s="3" t="n">
        <f aca="false">IF(L738="",IF(M738="",Strategies!$B$6,DATEDIF(M738,DATE(2026,9,13),"y")),L738)</f>
        <v>12</v>
      </c>
      <c r="O738" s="2" t="str">
        <f aca="false">IF(L738&lt;&gt;"","observed",IF(M738&lt;&gt;"","derived from date","median (fallback)"))</f>
        <v>observed</v>
      </c>
      <c r="P738" s="4" t="n">
        <f aca="false">Clean!M738</f>
        <v>16572.02</v>
      </c>
      <c r="Q738" s="4" t="n">
        <f aca="false">IF(P738="",Strategies!$B$9,P738)</f>
        <v>16572.02</v>
      </c>
      <c r="R738" s="3" t="n">
        <f aca="false">IF(P738="",1,0)</f>
        <v>0</v>
      </c>
      <c r="S738" s="3" t="n">
        <f aca="false">Clean!U738</f>
        <v>660</v>
      </c>
      <c r="T738" s="3" t="n">
        <f aca="false">IF(S738="",Strategies!$B$10,S738)</f>
        <v>660</v>
      </c>
      <c r="U738" s="2" t="str">
        <f aca="false">Clean!J738</f>
        <v>Branch</v>
      </c>
      <c r="V738" s="2" t="str">
        <f aca="false">IF(U738="",Strategies!$B$11,U738)</f>
        <v>Branch</v>
      </c>
      <c r="W738" s="2" t="str">
        <f aca="false">IF(U738="","Unknown",U738)</f>
        <v>Branch</v>
      </c>
      <c r="X738" s="4" t="n">
        <f aca="false">Clean!Q738</f>
        <v>5500</v>
      </c>
      <c r="Y738" s="4" t="n">
        <f aca="false">Clean!R738</f>
        <v>1069.43</v>
      </c>
      <c r="Z738" s="4" t="n">
        <f aca="false">IF(X738="",IF(Y738="",0,""),X738)</f>
        <v>5500</v>
      </c>
      <c r="AA738" s="4" t="n">
        <f aca="false">IF(Y738="",IF(X738="",0,IF(X738=0,0,ROUND(X738*Strategies!$B$12,2))),Y738)</f>
        <v>1069.43</v>
      </c>
      <c r="AB738" s="2" t="str">
        <f aca="false">IF(AND(X738="",Y738=""),"no card (structural)",IF(X738="","limit missing – verify",IF(Y738="","spend imputed by ratio","complete")))</f>
        <v>complete</v>
      </c>
      <c r="AC738" s="4" t="n">
        <f aca="false">Clean!S738</f>
        <v>0</v>
      </c>
      <c r="AD738" s="4" t="n">
        <f aca="false">Clean!T738</f>
        <v>0</v>
      </c>
      <c r="AE738" s="4" t="n">
        <f aca="false">IF(AC738="",IF(AD738="",0,""),AC738)</f>
        <v>0</v>
      </c>
      <c r="AF738" s="4" t="n">
        <f aca="false">IF(AD738="",IF(AC738="",0,IF(AC738=0,0,ROUND(AC738*Strategies!$B$13,0))),AD738)</f>
        <v>0</v>
      </c>
      <c r="AG738" s="3" t="n">
        <f aca="false">Clean!V738</f>
        <v>0</v>
      </c>
      <c r="AH738" s="3" t="n">
        <f aca="false">IF(AG738="",0,AG738)</f>
        <v>0</v>
      </c>
      <c r="AI738" s="3" t="n">
        <f aca="false">IF(AG738="",1,0)</f>
        <v>0</v>
      </c>
      <c r="AJ738" s="3" t="n">
        <f aca="false">Missing_Matrix!W738</f>
        <v>0</v>
      </c>
      <c r="AK738" s="2" t="str">
        <f aca="false">IF(AJ738=0,"keep","drop")</f>
        <v>keep</v>
      </c>
      <c r="AL738" s="2" t="str">
        <f aca="false">IF(Missing_Matrix!B738+Missing_Matrix!G738+Missing_Matrix!H738+Missing_Matrix!J738+Missing_Matrix!K738+Missing_Matrix!L738+Missing_Matrix!M738+Missing_Matrix!U738=0,"keep","drop")</f>
        <v>keep</v>
      </c>
    </row>
    <row r="739" customFormat="false" ht="15" hidden="false" customHeight="false" outlineLevel="0" collapsed="false">
      <c r="A739" s="2" t="str">
        <f aca="false">Clean!A739</f>
        <v>CL00738</v>
      </c>
      <c r="B739" s="3" t="str">
        <f aca="false">Clean!B739</f>
        <v/>
      </c>
      <c r="C739" s="3" t="n">
        <f aca="false">IF(B739="",Strategies!$B$5,B739)</f>
        <v>47</v>
      </c>
      <c r="D739" s="3" t="n">
        <f aca="false">IF(B739="",1,0)</f>
        <v>1</v>
      </c>
      <c r="E739" s="2" t="str">
        <f aca="false">Clean!E739</f>
        <v>Self-employed</v>
      </c>
      <c r="F739" s="2" t="str">
        <f aca="false">IF(E739="","Unknown",E739)</f>
        <v>Self-employed</v>
      </c>
      <c r="G739" s="4" t="n">
        <f aca="false">Clean!G739</f>
        <v>39200</v>
      </c>
      <c r="H739" s="4" t="n">
        <f aca="false">IF(G739="",Strategies!$B$7,G739)</f>
        <v>39200</v>
      </c>
      <c r="I739" s="4" t="n">
        <f aca="false">IF(G739="",Strategies!$B$8,G739)</f>
        <v>39200</v>
      </c>
      <c r="J739" s="4" t="n">
        <f aca="false">IF(G739="",IFERROR(VLOOKUP(E739,Strategies!$A$26:$G$35,7,FALSE()),Strategies!$B$8),G739)</f>
        <v>39200</v>
      </c>
      <c r="K739" s="3" t="n">
        <f aca="false">IF(G739="",1,0)</f>
        <v>0</v>
      </c>
      <c r="L739" s="3" t="n">
        <f aca="false">Clean!H739</f>
        <v>24</v>
      </c>
      <c r="M739" s="5" t="n">
        <f aca="false">Clean!I739</f>
        <v>37343</v>
      </c>
      <c r="N739" s="3" t="n">
        <f aca="false">IF(L739="",IF(M739="",Strategies!$B$6,DATEDIF(M739,DATE(2026,9,13),"y")),L739)</f>
        <v>24</v>
      </c>
      <c r="O739" s="2" t="str">
        <f aca="false">IF(L739&lt;&gt;"","observed",IF(M739&lt;&gt;"","derived from date","median (fallback)"))</f>
        <v>observed</v>
      </c>
      <c r="P739" s="4" t="n">
        <f aca="false">Clean!M739</f>
        <v>65661.52</v>
      </c>
      <c r="Q739" s="4" t="n">
        <f aca="false">IF(P739="",Strategies!$B$9,P739)</f>
        <v>65661.52</v>
      </c>
      <c r="R739" s="3" t="n">
        <f aca="false">IF(P739="",1,0)</f>
        <v>0</v>
      </c>
      <c r="S739" s="3" t="n">
        <f aca="false">Clean!U739</f>
        <v>610</v>
      </c>
      <c r="T739" s="3" t="n">
        <f aca="false">IF(S739="",Strategies!$B$10,S739)</f>
        <v>610</v>
      </c>
      <c r="U739" s="2" t="str">
        <f aca="false">Clean!J739</f>
        <v>Online Banking</v>
      </c>
      <c r="V739" s="2" t="str">
        <f aca="false">IF(U739="",Strategies!$B$11,U739)</f>
        <v>Online Banking</v>
      </c>
      <c r="W739" s="2" t="str">
        <f aca="false">IF(U739="","Unknown",U739)</f>
        <v>Online Banking</v>
      </c>
      <c r="X739" s="4" t="n">
        <f aca="false">Clean!Q739</f>
        <v>7000</v>
      </c>
      <c r="Y739" s="4" t="n">
        <f aca="false">Clean!R739</f>
        <v>5583.4</v>
      </c>
      <c r="Z739" s="4" t="n">
        <f aca="false">IF(X739="",IF(Y739="",0,""),X739)</f>
        <v>7000</v>
      </c>
      <c r="AA739" s="4" t="n">
        <f aca="false">IF(Y739="",IF(X739="",0,IF(X739=0,0,ROUND(X739*Strategies!$B$12,2))),Y739)</f>
        <v>5583.4</v>
      </c>
      <c r="AB739" s="2" t="str">
        <f aca="false">IF(AND(X739="",Y739=""),"no card (structural)",IF(X739="","limit missing – verify",IF(Y739="","spend imputed by ratio","complete")))</f>
        <v>complete</v>
      </c>
      <c r="AC739" s="4" t="n">
        <f aca="false">Clean!S739</f>
        <v>0</v>
      </c>
      <c r="AD739" s="4" t="n">
        <f aca="false">Clean!T739</f>
        <v>0</v>
      </c>
      <c r="AE739" s="4" t="n">
        <f aca="false">IF(AC739="",IF(AD739="",0,""),AC739)</f>
        <v>0</v>
      </c>
      <c r="AF739" s="4" t="n">
        <f aca="false">IF(AD739="",IF(AC739="",0,IF(AC739=0,0,ROUND(AC739*Strategies!$B$13,0))),AD739)</f>
        <v>0</v>
      </c>
      <c r="AG739" s="3" t="n">
        <f aca="false">Clean!V739</f>
        <v>0</v>
      </c>
      <c r="AH739" s="3" t="n">
        <f aca="false">IF(AG739="",0,AG739)</f>
        <v>0</v>
      </c>
      <c r="AI739" s="3" t="n">
        <f aca="false">IF(AG739="",1,0)</f>
        <v>0</v>
      </c>
      <c r="AJ739" s="3" t="n">
        <f aca="false">Missing_Matrix!W739</f>
        <v>1</v>
      </c>
      <c r="AK739" s="2" t="str">
        <f aca="false">IF(AJ739=0,"keep","drop")</f>
        <v>drop</v>
      </c>
      <c r="AL739" s="2" t="str">
        <f aca="false">IF(Missing_Matrix!B739+Missing_Matrix!G739+Missing_Matrix!H739+Missing_Matrix!J739+Missing_Matrix!K739+Missing_Matrix!L739+Missing_Matrix!M739+Missing_Matrix!U739=0,"keep","drop")</f>
        <v>drop</v>
      </c>
    </row>
    <row r="740" customFormat="false" ht="15" hidden="false" customHeight="false" outlineLevel="0" collapsed="false">
      <c r="A740" s="2" t="str">
        <f aca="false">Clean!A740</f>
        <v>CL00739</v>
      </c>
      <c r="B740" s="3" t="n">
        <f aca="false">Clean!B740</f>
        <v>45</v>
      </c>
      <c r="C740" s="3" t="n">
        <f aca="false">IF(B740="",Strategies!$B$5,B740)</f>
        <v>45</v>
      </c>
      <c r="D740" s="3" t="n">
        <f aca="false">IF(B740="",1,0)</f>
        <v>0</v>
      </c>
      <c r="E740" s="2" t="str">
        <f aca="false">Clean!E740</f>
        <v>Manual worker</v>
      </c>
      <c r="F740" s="2" t="str">
        <f aca="false">IF(E740="","Unknown",E740)</f>
        <v>Manual worker</v>
      </c>
      <c r="G740" s="4" t="str">
        <f aca="false">Clean!G740</f>
        <v/>
      </c>
      <c r="H740" s="4" t="n">
        <f aca="false">IF(G740="",Strategies!$B$7,G740)</f>
        <v>34752</v>
      </c>
      <c r="I740" s="4" t="n">
        <f aca="false">IF(G740="",Strategies!$B$8,G740)</f>
        <v>29500</v>
      </c>
      <c r="J740" s="4" t="n">
        <f aca="false">IF(G740="",IFERROR(VLOOKUP(E740,Strategies!$A$26:$G$35,7,FALSE()),Strategies!$B$8),G740)</f>
        <v>21500</v>
      </c>
      <c r="K740" s="3" t="n">
        <f aca="false">IF(G740="",1,0)</f>
        <v>1</v>
      </c>
      <c r="L740" s="3" t="n">
        <f aca="false">Clean!H740</f>
        <v>10</v>
      </c>
      <c r="M740" s="5" t="n">
        <f aca="false">Clean!I740</f>
        <v>42434</v>
      </c>
      <c r="N740" s="3" t="n">
        <f aca="false">IF(L740="",IF(M740="",Strategies!$B$6,DATEDIF(M740,DATE(2026,9,13),"y")),L740)</f>
        <v>10</v>
      </c>
      <c r="O740" s="2" t="str">
        <f aca="false">IF(L740&lt;&gt;"","observed",IF(M740&lt;&gt;"","derived from date","median (fallback)"))</f>
        <v>observed</v>
      </c>
      <c r="P740" s="4" t="n">
        <f aca="false">Clean!M740</f>
        <v>43462.02</v>
      </c>
      <c r="Q740" s="4" t="n">
        <f aca="false">IF(P740="",Strategies!$B$9,P740)</f>
        <v>43462.02</v>
      </c>
      <c r="R740" s="3" t="n">
        <f aca="false">IF(P740="",1,0)</f>
        <v>0</v>
      </c>
      <c r="S740" s="3" t="n">
        <f aca="false">Clean!U740</f>
        <v>650</v>
      </c>
      <c r="T740" s="3" t="n">
        <f aca="false">IF(S740="",Strategies!$B$10,S740)</f>
        <v>650</v>
      </c>
      <c r="U740" s="2" t="str">
        <f aca="false">Clean!J740</f>
        <v>Branch</v>
      </c>
      <c r="V740" s="2" t="str">
        <f aca="false">IF(U740="",Strategies!$B$11,U740)</f>
        <v>Branch</v>
      </c>
      <c r="W740" s="2" t="str">
        <f aca="false">IF(U740="","Unknown",U740)</f>
        <v>Branch</v>
      </c>
      <c r="X740" s="4" t="n">
        <f aca="false">Clean!Q740</f>
        <v>0</v>
      </c>
      <c r="Y740" s="4" t="n">
        <f aca="false">Clean!R740</f>
        <v>0</v>
      </c>
      <c r="Z740" s="4" t="n">
        <f aca="false">IF(X740="",IF(Y740="",0,""),X740)</f>
        <v>0</v>
      </c>
      <c r="AA740" s="4" t="n">
        <f aca="false">IF(Y740="",IF(X740="",0,IF(X740=0,0,ROUND(X740*Strategies!$B$12,2))),Y740)</f>
        <v>0</v>
      </c>
      <c r="AB740" s="2" t="str">
        <f aca="false">IF(AND(X740="",Y740=""),"no card (structural)",IF(X740="","limit missing – verify",IF(Y740="","spend imputed by ratio","complete")))</f>
        <v>complete</v>
      </c>
      <c r="AC740" s="4" t="n">
        <f aca="false">Clean!S740</f>
        <v>118000</v>
      </c>
      <c r="AD740" s="4" t="n">
        <f aca="false">Clean!T740</f>
        <v>553</v>
      </c>
      <c r="AE740" s="4" t="n">
        <f aca="false">IF(AC740="",IF(AD740="",0,""),AC740)</f>
        <v>118000</v>
      </c>
      <c r="AF740" s="4" t="n">
        <f aca="false">IF(AD740="",IF(AC740="",0,IF(AC740=0,0,ROUND(AC740*Strategies!$B$13,0))),AD740)</f>
        <v>553</v>
      </c>
      <c r="AG740" s="3" t="n">
        <f aca="false">Clean!V740</f>
        <v>0</v>
      </c>
      <c r="AH740" s="3" t="n">
        <f aca="false">IF(AG740="",0,AG740)</f>
        <v>0</v>
      </c>
      <c r="AI740" s="3" t="n">
        <f aca="false">IF(AG740="",1,0)</f>
        <v>0</v>
      </c>
      <c r="AJ740" s="3" t="n">
        <f aca="false">Missing_Matrix!W740</f>
        <v>2</v>
      </c>
      <c r="AK740" s="2" t="str">
        <f aca="false">IF(AJ740=0,"keep","drop")</f>
        <v>drop</v>
      </c>
      <c r="AL740" s="2" t="str">
        <f aca="false">IF(Missing_Matrix!B740+Missing_Matrix!G740+Missing_Matrix!H740+Missing_Matrix!J740+Missing_Matrix!K740+Missing_Matrix!L740+Missing_Matrix!M740+Missing_Matrix!U740=0,"keep","drop")</f>
        <v>drop</v>
      </c>
    </row>
    <row r="741" customFormat="false" ht="15" hidden="false" customHeight="false" outlineLevel="0" collapsed="false">
      <c r="A741" s="2" t="str">
        <f aca="false">Clean!A741</f>
        <v>CL00740</v>
      </c>
      <c r="B741" s="3" t="n">
        <f aca="false">Clean!B741</f>
        <v>57</v>
      </c>
      <c r="C741" s="3" t="n">
        <f aca="false">IF(B741="",Strategies!$B$5,B741)</f>
        <v>57</v>
      </c>
      <c r="D741" s="3" t="n">
        <f aca="false">IF(B741="",1,0)</f>
        <v>0</v>
      </c>
      <c r="E741" s="2" t="str">
        <f aca="false">Clean!E741</f>
        <v>Employee</v>
      </c>
      <c r="F741" s="2" t="str">
        <f aca="false">IF(E741="","Unknown",E741)</f>
        <v>Employee</v>
      </c>
      <c r="G741" s="4" t="n">
        <f aca="false">Clean!G741</f>
        <v>42500</v>
      </c>
      <c r="H741" s="4" t="n">
        <f aca="false">IF(G741="",Strategies!$B$7,G741)</f>
        <v>42500</v>
      </c>
      <c r="I741" s="4" t="n">
        <f aca="false">IF(G741="",Strategies!$B$8,G741)</f>
        <v>42500</v>
      </c>
      <c r="J741" s="4" t="n">
        <f aca="false">IF(G741="",IFERROR(VLOOKUP(E741,Strategies!$A$26:$G$35,7,FALSE()),Strategies!$B$8),G741)</f>
        <v>42500</v>
      </c>
      <c r="K741" s="3" t="n">
        <f aca="false">IF(G741="",1,0)</f>
        <v>0</v>
      </c>
      <c r="L741" s="3" t="n">
        <f aca="false">Clean!H741</f>
        <v>11</v>
      </c>
      <c r="M741" s="5" t="n">
        <f aca="false">Clean!I741</f>
        <v>42037</v>
      </c>
      <c r="N741" s="3" t="n">
        <f aca="false">IF(L741="",IF(M741="",Strategies!$B$6,DATEDIF(M741,DATE(2026,9,13),"y")),L741)</f>
        <v>11</v>
      </c>
      <c r="O741" s="2" t="str">
        <f aca="false">IF(L741&lt;&gt;"","observed",IF(M741&lt;&gt;"","derived from date","median (fallback)"))</f>
        <v>observed</v>
      </c>
      <c r="P741" s="4" t="n">
        <f aca="false">Clean!M741</f>
        <v>16666.42</v>
      </c>
      <c r="Q741" s="4" t="n">
        <f aca="false">IF(P741="",Strategies!$B$9,P741)</f>
        <v>16666.42</v>
      </c>
      <c r="R741" s="3" t="n">
        <f aca="false">IF(P741="",1,0)</f>
        <v>0</v>
      </c>
      <c r="S741" s="3" t="n">
        <f aca="false">Clean!U741</f>
        <v>618</v>
      </c>
      <c r="T741" s="3" t="n">
        <f aca="false">IF(S741="",Strategies!$B$10,S741)</f>
        <v>618</v>
      </c>
      <c r="U741" s="2" t="str">
        <f aca="false">Clean!J741</f>
        <v>Branch</v>
      </c>
      <c r="V741" s="2" t="str">
        <f aca="false">IF(U741="",Strategies!$B$11,U741)</f>
        <v>Branch</v>
      </c>
      <c r="W741" s="2" t="str">
        <f aca="false">IF(U741="","Unknown",U741)</f>
        <v>Branch</v>
      </c>
      <c r="X741" s="4" t="n">
        <f aca="false">Clean!Q741</f>
        <v>5000</v>
      </c>
      <c r="Y741" s="4" t="n">
        <f aca="false">Clean!R741</f>
        <v>906.88</v>
      </c>
      <c r="Z741" s="4" t="n">
        <f aca="false">IF(X741="",IF(Y741="",0,""),X741)</f>
        <v>5000</v>
      </c>
      <c r="AA741" s="4" t="n">
        <f aca="false">IF(Y741="",IF(X741="",0,IF(X741=0,0,ROUND(X741*Strategies!$B$12,2))),Y741)</f>
        <v>906.88</v>
      </c>
      <c r="AB741" s="2" t="str">
        <f aca="false">IF(AND(X741="",Y741=""),"no card (structural)",IF(X741="","limit missing – verify",IF(Y741="","spend imputed by ratio","complete")))</f>
        <v>complete</v>
      </c>
      <c r="AC741" s="4" t="n">
        <f aca="false">Clean!S741</f>
        <v>145000</v>
      </c>
      <c r="AD741" s="4" t="n">
        <f aca="false">Clean!T741</f>
        <v>653</v>
      </c>
      <c r="AE741" s="4" t="n">
        <f aca="false">IF(AC741="",IF(AD741="",0,""),AC741)</f>
        <v>145000</v>
      </c>
      <c r="AF741" s="4" t="n">
        <f aca="false">IF(AD741="",IF(AC741="",0,IF(AC741=0,0,ROUND(AC741*Strategies!$B$13,0))),AD741)</f>
        <v>653</v>
      </c>
      <c r="AG741" s="3" t="str">
        <f aca="false">Clean!V741</f>
        <v/>
      </c>
      <c r="AH741" s="3" t="n">
        <f aca="false">IF(AG741="",0,AG741)</f>
        <v>0</v>
      </c>
      <c r="AI741" s="3" t="n">
        <f aca="false">IF(AG741="",1,0)</f>
        <v>1</v>
      </c>
      <c r="AJ741" s="3" t="n">
        <f aca="false">Missing_Matrix!W741</f>
        <v>2</v>
      </c>
      <c r="AK741" s="2" t="str">
        <f aca="false">IF(AJ741=0,"keep","drop")</f>
        <v>drop</v>
      </c>
      <c r="AL741" s="2" t="str">
        <f aca="false">IF(Missing_Matrix!B741+Missing_Matrix!G741+Missing_Matrix!H741+Missing_Matrix!J741+Missing_Matrix!K741+Missing_Matrix!L741+Missing_Matrix!M741+Missing_Matrix!U741=0,"keep","drop")</f>
        <v>keep</v>
      </c>
    </row>
    <row r="742" customFormat="false" ht="15" hidden="false" customHeight="false" outlineLevel="0" collapsed="false">
      <c r="A742" s="2" t="str">
        <f aca="false">Clean!A742</f>
        <v>CL00741</v>
      </c>
      <c r="B742" s="3" t="n">
        <f aca="false">Clean!B742</f>
        <v>69</v>
      </c>
      <c r="C742" s="3" t="n">
        <f aca="false">IF(B742="",Strategies!$B$5,B742)</f>
        <v>69</v>
      </c>
      <c r="D742" s="3" t="n">
        <f aca="false">IF(B742="",1,0)</f>
        <v>0</v>
      </c>
      <c r="E742" s="2" t="str">
        <f aca="false">Clean!E742</f>
        <v>Retired</v>
      </c>
      <c r="F742" s="2" t="str">
        <f aca="false">IF(E742="","Unknown",E742)</f>
        <v>Retired</v>
      </c>
      <c r="G742" s="4" t="n">
        <f aca="false">Clean!G742</f>
        <v>16000</v>
      </c>
      <c r="H742" s="4" t="n">
        <f aca="false">IF(G742="",Strategies!$B$7,G742)</f>
        <v>16000</v>
      </c>
      <c r="I742" s="4" t="n">
        <f aca="false">IF(G742="",Strategies!$B$8,G742)</f>
        <v>16000</v>
      </c>
      <c r="J742" s="4" t="n">
        <f aca="false">IF(G742="",IFERROR(VLOOKUP(E742,Strategies!$A$26:$G$35,7,FALSE()),Strategies!$B$8),G742)</f>
        <v>16000</v>
      </c>
      <c r="K742" s="3" t="n">
        <f aca="false">IF(G742="",1,0)</f>
        <v>0</v>
      </c>
      <c r="L742" s="3" t="n">
        <f aca="false">Clean!H742</f>
        <v>24</v>
      </c>
      <c r="M742" s="5" t="n">
        <f aca="false">Clean!I742</f>
        <v>37426</v>
      </c>
      <c r="N742" s="3" t="n">
        <f aca="false">IF(L742="",IF(M742="",Strategies!$B$6,DATEDIF(M742,DATE(2026,9,13),"y")),L742)</f>
        <v>24</v>
      </c>
      <c r="O742" s="2" t="str">
        <f aca="false">IF(L742&lt;&gt;"","observed",IF(M742&lt;&gt;"","derived from date","median (fallback)"))</f>
        <v>observed</v>
      </c>
      <c r="P742" s="4" t="n">
        <f aca="false">Clean!M742</f>
        <v>0</v>
      </c>
      <c r="Q742" s="4" t="n">
        <f aca="false">IF(P742="",Strategies!$B$9,P742)</f>
        <v>0</v>
      </c>
      <c r="R742" s="3" t="n">
        <f aca="false">IF(P742="",1,0)</f>
        <v>0</v>
      </c>
      <c r="S742" s="3" t="n">
        <f aca="false">Clean!U742</f>
        <v>692</v>
      </c>
      <c r="T742" s="3" t="n">
        <f aca="false">IF(S742="",Strategies!$B$10,S742)</f>
        <v>692</v>
      </c>
      <c r="U742" s="2" t="str">
        <f aca="false">Clean!J742</f>
        <v>Phone</v>
      </c>
      <c r="V742" s="2" t="str">
        <f aca="false">IF(U742="",Strategies!$B$11,U742)</f>
        <v>Phone</v>
      </c>
      <c r="W742" s="2" t="str">
        <f aca="false">IF(U742="","Unknown",U742)</f>
        <v>Phone</v>
      </c>
      <c r="X742" s="4" t="n">
        <f aca="false">Clean!Q742</f>
        <v>4000</v>
      </c>
      <c r="Y742" s="4" t="n">
        <f aca="false">Clean!R742</f>
        <v>600.51</v>
      </c>
      <c r="Z742" s="4" t="n">
        <f aca="false">IF(X742="",IF(Y742="",0,""),X742)</f>
        <v>4000</v>
      </c>
      <c r="AA742" s="4" t="n">
        <f aca="false">IF(Y742="",IF(X742="",0,IF(X742=0,0,ROUND(X742*Strategies!$B$12,2))),Y742)</f>
        <v>600.51</v>
      </c>
      <c r="AB742" s="2" t="str">
        <f aca="false">IF(AND(X742="",Y742=""),"no card (structural)",IF(X742="","limit missing – verify",IF(Y742="","spend imputed by ratio","complete")))</f>
        <v>complete</v>
      </c>
      <c r="AC742" s="4" t="str">
        <f aca="false">Clean!S742</f>
        <v/>
      </c>
      <c r="AD742" s="4" t="str">
        <f aca="false">Clean!T742</f>
        <v/>
      </c>
      <c r="AE742" s="4" t="n">
        <f aca="false">IF(AC742="",IF(AD742="",0,""),AC742)</f>
        <v>0</v>
      </c>
      <c r="AF742" s="4" t="n">
        <f aca="false">IF(AD742="",IF(AC742="",0,IF(AC742=0,0,ROUND(AC742*Strategies!$B$13,0))),AD742)</f>
        <v>0</v>
      </c>
      <c r="AG742" s="3" t="n">
        <f aca="false">Clean!V742</f>
        <v>1</v>
      </c>
      <c r="AH742" s="3" t="n">
        <f aca="false">IF(AG742="",0,AG742)</f>
        <v>1</v>
      </c>
      <c r="AI742" s="3" t="n">
        <f aca="false">IF(AG742="",1,0)</f>
        <v>0</v>
      </c>
      <c r="AJ742" s="3" t="n">
        <f aca="false">Missing_Matrix!W742</f>
        <v>2</v>
      </c>
      <c r="AK742" s="2" t="str">
        <f aca="false">IF(AJ742=0,"keep","drop")</f>
        <v>drop</v>
      </c>
      <c r="AL742" s="2" t="str">
        <f aca="false">IF(Missing_Matrix!B742+Missing_Matrix!G742+Missing_Matrix!H742+Missing_Matrix!J742+Missing_Matrix!K742+Missing_Matrix!L742+Missing_Matrix!M742+Missing_Matrix!U742=0,"keep","drop")</f>
        <v>keep</v>
      </c>
    </row>
    <row r="743" customFormat="false" ht="15" hidden="false" customHeight="false" outlineLevel="0" collapsed="false">
      <c r="A743" s="2" t="str">
        <f aca="false">Clean!A743</f>
        <v>CL00742</v>
      </c>
      <c r="B743" s="3" t="n">
        <f aca="false">Clean!B743</f>
        <v>46</v>
      </c>
      <c r="C743" s="3" t="n">
        <f aca="false">IF(B743="",Strategies!$B$5,B743)</f>
        <v>46</v>
      </c>
      <c r="D743" s="3" t="n">
        <f aca="false">IF(B743="",1,0)</f>
        <v>0</v>
      </c>
      <c r="E743" s="2" t="str">
        <f aca="false">Clean!E743</f>
        <v>Business owner</v>
      </c>
      <c r="F743" s="2" t="str">
        <f aca="false">IF(E743="","Unknown",E743)</f>
        <v>Business owner</v>
      </c>
      <c r="G743" s="4" t="n">
        <f aca="false">Clean!G743</f>
        <v>56000</v>
      </c>
      <c r="H743" s="4" t="n">
        <f aca="false">IF(G743="",Strategies!$B$7,G743)</f>
        <v>56000</v>
      </c>
      <c r="I743" s="4" t="n">
        <f aca="false">IF(G743="",Strategies!$B$8,G743)</f>
        <v>56000</v>
      </c>
      <c r="J743" s="4" t="n">
        <f aca="false">IF(G743="",IFERROR(VLOOKUP(E743,Strategies!$A$26:$G$35,7,FALSE()),Strategies!$B$8),G743)</f>
        <v>56000</v>
      </c>
      <c r="K743" s="3" t="n">
        <f aca="false">IF(G743="",1,0)</f>
        <v>0</v>
      </c>
      <c r="L743" s="3" t="n">
        <f aca="false">Clean!H743</f>
        <v>16</v>
      </c>
      <c r="M743" s="5" t="n">
        <f aca="false">Clean!I743</f>
        <v>40414</v>
      </c>
      <c r="N743" s="3" t="n">
        <f aca="false">IF(L743="",IF(M743="",Strategies!$B$6,DATEDIF(M743,DATE(2026,9,13),"y")),L743)</f>
        <v>16</v>
      </c>
      <c r="O743" s="2" t="str">
        <f aca="false">IF(L743&lt;&gt;"","observed",IF(M743&lt;&gt;"","derived from date","median (fallback)"))</f>
        <v>observed</v>
      </c>
      <c r="P743" s="4" t="n">
        <f aca="false">Clean!M743</f>
        <v>31055.78</v>
      </c>
      <c r="Q743" s="4" t="n">
        <f aca="false">IF(P743="",Strategies!$B$9,P743)</f>
        <v>31055.78</v>
      </c>
      <c r="R743" s="3" t="n">
        <f aca="false">IF(P743="",1,0)</f>
        <v>0</v>
      </c>
      <c r="S743" s="3" t="n">
        <f aca="false">Clean!U743</f>
        <v>758</v>
      </c>
      <c r="T743" s="3" t="n">
        <f aca="false">IF(S743="",Strategies!$B$10,S743)</f>
        <v>758</v>
      </c>
      <c r="U743" s="2" t="str">
        <f aca="false">Clean!J743</f>
        <v>App</v>
      </c>
      <c r="V743" s="2" t="str">
        <f aca="false">IF(U743="",Strategies!$B$11,U743)</f>
        <v>App</v>
      </c>
      <c r="W743" s="2" t="str">
        <f aca="false">IF(U743="","Unknown",U743)</f>
        <v>App</v>
      </c>
      <c r="X743" s="4" t="n">
        <f aca="false">Clean!Q743</f>
        <v>12500</v>
      </c>
      <c r="Y743" s="4" t="n">
        <f aca="false">Clean!R743</f>
        <v>3450.02</v>
      </c>
      <c r="Z743" s="4" t="n">
        <f aca="false">IF(X743="",IF(Y743="",0,""),X743)</f>
        <v>12500</v>
      </c>
      <c r="AA743" s="4" t="n">
        <f aca="false">IF(Y743="",IF(X743="",0,IF(X743=0,0,ROUND(X743*Strategies!$B$12,2))),Y743)</f>
        <v>3450.02</v>
      </c>
      <c r="AB743" s="2" t="str">
        <f aca="false">IF(AND(X743="",Y743=""),"no card (structural)",IF(X743="","limit missing – verify",IF(Y743="","spend imputed by ratio","complete")))</f>
        <v>complete</v>
      </c>
      <c r="AC743" s="4" t="n">
        <f aca="false">Clean!S743</f>
        <v>0</v>
      </c>
      <c r="AD743" s="4" t="n">
        <f aca="false">Clean!T743</f>
        <v>0</v>
      </c>
      <c r="AE743" s="4" t="n">
        <f aca="false">IF(AC743="",IF(AD743="",0,""),AC743)</f>
        <v>0</v>
      </c>
      <c r="AF743" s="4" t="n">
        <f aca="false">IF(AD743="",IF(AC743="",0,IF(AC743=0,0,ROUND(AC743*Strategies!$B$13,0))),AD743)</f>
        <v>0</v>
      </c>
      <c r="AG743" s="3" t="str">
        <f aca="false">Clean!V743</f>
        <v/>
      </c>
      <c r="AH743" s="3" t="n">
        <f aca="false">IF(AG743="",0,AG743)</f>
        <v>0</v>
      </c>
      <c r="AI743" s="3" t="n">
        <f aca="false">IF(AG743="",1,0)</f>
        <v>1</v>
      </c>
      <c r="AJ743" s="3" t="n">
        <f aca="false">Missing_Matrix!W743</f>
        <v>1</v>
      </c>
      <c r="AK743" s="2" t="str">
        <f aca="false">IF(AJ743=0,"keep","drop")</f>
        <v>drop</v>
      </c>
      <c r="AL743" s="2" t="str">
        <f aca="false">IF(Missing_Matrix!B743+Missing_Matrix!G743+Missing_Matrix!H743+Missing_Matrix!J743+Missing_Matrix!K743+Missing_Matrix!L743+Missing_Matrix!M743+Missing_Matrix!U743=0,"keep","drop")</f>
        <v>keep</v>
      </c>
    </row>
    <row r="744" customFormat="false" ht="15" hidden="false" customHeight="false" outlineLevel="0" collapsed="false">
      <c r="A744" s="2" t="str">
        <f aca="false">Clean!A744</f>
        <v>CL00743</v>
      </c>
      <c r="B744" s="3" t="n">
        <f aca="false">Clean!B744</f>
        <v>56</v>
      </c>
      <c r="C744" s="3" t="n">
        <f aca="false">IF(B744="",Strategies!$B$5,B744)</f>
        <v>56</v>
      </c>
      <c r="D744" s="3" t="n">
        <f aca="false">IF(B744="",1,0)</f>
        <v>0</v>
      </c>
      <c r="E744" s="2" t="str">
        <f aca="false">Clean!E744</f>
        <v>Employee</v>
      </c>
      <c r="F744" s="2" t="str">
        <f aca="false">IF(E744="","Unknown",E744)</f>
        <v>Employee</v>
      </c>
      <c r="G744" s="4" t="n">
        <f aca="false">Clean!G744</f>
        <v>30000</v>
      </c>
      <c r="H744" s="4" t="n">
        <f aca="false">IF(G744="",Strategies!$B$7,G744)</f>
        <v>30000</v>
      </c>
      <c r="I744" s="4" t="n">
        <f aca="false">IF(G744="",Strategies!$B$8,G744)</f>
        <v>30000</v>
      </c>
      <c r="J744" s="4" t="n">
        <f aca="false">IF(G744="",IFERROR(VLOOKUP(E744,Strategies!$A$26:$G$35,7,FALSE()),Strategies!$B$8),G744)</f>
        <v>30000</v>
      </c>
      <c r="K744" s="3" t="n">
        <f aca="false">IF(G744="",1,0)</f>
        <v>0</v>
      </c>
      <c r="L744" s="3" t="n">
        <f aca="false">Clean!H744</f>
        <v>15</v>
      </c>
      <c r="M744" s="5" t="n">
        <f aca="false">Clean!I744</f>
        <v>40436</v>
      </c>
      <c r="N744" s="3" t="n">
        <f aca="false">IF(L744="",IF(M744="",Strategies!$B$6,DATEDIF(M744,DATE(2026,9,13),"y")),L744)</f>
        <v>15</v>
      </c>
      <c r="O744" s="2" t="str">
        <f aca="false">IF(L744&lt;&gt;"","observed",IF(M744&lt;&gt;"","derived from date","median (fallback)"))</f>
        <v>observed</v>
      </c>
      <c r="P744" s="4" t="n">
        <f aca="false">Clean!M744</f>
        <v>27881.89</v>
      </c>
      <c r="Q744" s="4" t="n">
        <f aca="false">IF(P744="",Strategies!$B$9,P744)</f>
        <v>27881.89</v>
      </c>
      <c r="R744" s="3" t="n">
        <f aca="false">IF(P744="",1,0)</f>
        <v>0</v>
      </c>
      <c r="S744" s="3" t="n">
        <f aca="false">Clean!U744</f>
        <v>666</v>
      </c>
      <c r="T744" s="3" t="n">
        <f aca="false">IF(S744="",Strategies!$B$10,S744)</f>
        <v>666</v>
      </c>
      <c r="U744" s="2" t="str">
        <f aca="false">Clean!J744</f>
        <v>Branch</v>
      </c>
      <c r="V744" s="2" t="str">
        <f aca="false">IF(U744="",Strategies!$B$11,U744)</f>
        <v>Branch</v>
      </c>
      <c r="W744" s="2" t="str">
        <f aca="false">IF(U744="","Unknown",U744)</f>
        <v>Branch</v>
      </c>
      <c r="X744" s="4" t="n">
        <f aca="false">Clean!Q744</f>
        <v>7000</v>
      </c>
      <c r="Y744" s="4" t="n">
        <f aca="false">Clean!R744</f>
        <v>852.99</v>
      </c>
      <c r="Z744" s="4" t="n">
        <f aca="false">IF(X744="",IF(Y744="",0,""),X744)</f>
        <v>7000</v>
      </c>
      <c r="AA744" s="4" t="n">
        <f aca="false">IF(Y744="",IF(X744="",0,IF(X744=0,0,ROUND(X744*Strategies!$B$12,2))),Y744)</f>
        <v>852.99</v>
      </c>
      <c r="AB744" s="2" t="str">
        <f aca="false">IF(AND(X744="",Y744=""),"no card (structural)",IF(X744="","limit missing – verify",IF(Y744="","spend imputed by ratio","complete")))</f>
        <v>complete</v>
      </c>
      <c r="AC744" s="4" t="str">
        <f aca="false">Clean!S744</f>
        <v/>
      </c>
      <c r="AD744" s="4" t="str">
        <f aca="false">Clean!T744</f>
        <v/>
      </c>
      <c r="AE744" s="4" t="n">
        <f aca="false">IF(AC744="",IF(AD744="",0,""),AC744)</f>
        <v>0</v>
      </c>
      <c r="AF744" s="4" t="n">
        <f aca="false">IF(AD744="",IF(AC744="",0,IF(AC744=0,0,ROUND(AC744*Strategies!$B$13,0))),AD744)</f>
        <v>0</v>
      </c>
      <c r="AG744" s="3" t="n">
        <f aca="false">Clean!V744</f>
        <v>0</v>
      </c>
      <c r="AH744" s="3" t="n">
        <f aca="false">IF(AG744="",0,AG744)</f>
        <v>0</v>
      </c>
      <c r="AI744" s="3" t="n">
        <f aca="false">IF(AG744="",1,0)</f>
        <v>0</v>
      </c>
      <c r="AJ744" s="3" t="n">
        <f aca="false">Missing_Matrix!W744</f>
        <v>2</v>
      </c>
      <c r="AK744" s="2" t="str">
        <f aca="false">IF(AJ744=0,"keep","drop")</f>
        <v>drop</v>
      </c>
      <c r="AL744" s="2" t="str">
        <f aca="false">IF(Missing_Matrix!B744+Missing_Matrix!G744+Missing_Matrix!H744+Missing_Matrix!J744+Missing_Matrix!K744+Missing_Matrix!L744+Missing_Matrix!M744+Missing_Matrix!U744=0,"keep","drop")</f>
        <v>keep</v>
      </c>
    </row>
    <row r="745" customFormat="false" ht="15" hidden="false" customHeight="false" outlineLevel="0" collapsed="false">
      <c r="A745" s="2" t="str">
        <f aca="false">Clean!A745</f>
        <v>CL00744</v>
      </c>
      <c r="B745" s="3" t="n">
        <f aca="false">Clean!B745</f>
        <v>52</v>
      </c>
      <c r="C745" s="3" t="n">
        <f aca="false">IF(B745="",Strategies!$B$5,B745)</f>
        <v>52</v>
      </c>
      <c r="D745" s="3" t="n">
        <f aca="false">IF(B745="",1,0)</f>
        <v>0</v>
      </c>
      <c r="E745" s="2" t="str">
        <f aca="false">Clean!E745</f>
        <v>Self-employed</v>
      </c>
      <c r="F745" s="2" t="str">
        <f aca="false">IF(E745="","Unknown",E745)</f>
        <v>Self-employed</v>
      </c>
      <c r="G745" s="4" t="str">
        <f aca="false">Clean!G745</f>
        <v/>
      </c>
      <c r="H745" s="4" t="n">
        <f aca="false">IF(G745="",Strategies!$B$7,G745)</f>
        <v>34752</v>
      </c>
      <c r="I745" s="4" t="n">
        <f aca="false">IF(G745="",Strategies!$B$8,G745)</f>
        <v>29500</v>
      </c>
      <c r="J745" s="4" t="n">
        <f aca="false">IF(G745="",IFERROR(VLOOKUP(E745,Strategies!$A$26:$G$35,7,FALSE()),Strategies!$B$8),G745)</f>
        <v>50600</v>
      </c>
      <c r="K745" s="3" t="n">
        <f aca="false">IF(G745="",1,0)</f>
        <v>1</v>
      </c>
      <c r="L745" s="3" t="n">
        <f aca="false">Clean!H745</f>
        <v>25</v>
      </c>
      <c r="M745" s="5" t="n">
        <f aca="false">Clean!I745</f>
        <v>36852</v>
      </c>
      <c r="N745" s="3" t="n">
        <f aca="false">IF(L745="",IF(M745="",Strategies!$B$6,DATEDIF(M745,DATE(2026,9,13),"y")),L745)</f>
        <v>25</v>
      </c>
      <c r="O745" s="2" t="str">
        <f aca="false">IF(L745&lt;&gt;"","observed",IF(M745&lt;&gt;"","derived from date","median (fallback)"))</f>
        <v>observed</v>
      </c>
      <c r="P745" s="4" t="n">
        <f aca="false">Clean!M745</f>
        <v>0</v>
      </c>
      <c r="Q745" s="4" t="n">
        <f aca="false">IF(P745="",Strategies!$B$9,P745)</f>
        <v>0</v>
      </c>
      <c r="R745" s="3" t="n">
        <f aca="false">IF(P745="",1,0)</f>
        <v>0</v>
      </c>
      <c r="S745" s="3" t="n">
        <f aca="false">Clean!U745</f>
        <v>631</v>
      </c>
      <c r="T745" s="3" t="n">
        <f aca="false">IF(S745="",Strategies!$B$10,S745)</f>
        <v>631</v>
      </c>
      <c r="U745" s="2" t="str">
        <f aca="false">Clean!J745</f>
        <v>App</v>
      </c>
      <c r="V745" s="2" t="str">
        <f aca="false">IF(U745="",Strategies!$B$11,U745)</f>
        <v>App</v>
      </c>
      <c r="W745" s="2" t="str">
        <f aca="false">IF(U745="","Unknown",U745)</f>
        <v>App</v>
      </c>
      <c r="X745" s="4" t="n">
        <f aca="false">Clean!Q745</f>
        <v>9000</v>
      </c>
      <c r="Y745" s="4" t="n">
        <f aca="false">Clean!R745</f>
        <v>796.69</v>
      </c>
      <c r="Z745" s="4" t="n">
        <f aca="false">IF(X745="",IF(Y745="",0,""),X745)</f>
        <v>9000</v>
      </c>
      <c r="AA745" s="4" t="n">
        <f aca="false">IF(Y745="",IF(X745="",0,IF(X745=0,0,ROUND(X745*Strategies!$B$12,2))),Y745)</f>
        <v>796.69</v>
      </c>
      <c r="AB745" s="2" t="str">
        <f aca="false">IF(AND(X745="",Y745=""),"no card (structural)",IF(X745="","limit missing – verify",IF(Y745="","spend imputed by ratio","complete")))</f>
        <v>complete</v>
      </c>
      <c r="AC745" s="4" t="n">
        <f aca="false">Clean!S745</f>
        <v>96000</v>
      </c>
      <c r="AD745" s="4" t="n">
        <f aca="false">Clean!T745</f>
        <v>696</v>
      </c>
      <c r="AE745" s="4" t="n">
        <f aca="false">IF(AC745="",IF(AD745="",0,""),AC745)</f>
        <v>96000</v>
      </c>
      <c r="AF745" s="4" t="n">
        <f aca="false">IF(AD745="",IF(AC745="",0,IF(AC745=0,0,ROUND(AC745*Strategies!$B$13,0))),AD745)</f>
        <v>696</v>
      </c>
      <c r="AG745" s="3" t="str">
        <f aca="false">Clean!V745</f>
        <v/>
      </c>
      <c r="AH745" s="3" t="n">
        <f aca="false">IF(AG745="",0,AG745)</f>
        <v>0</v>
      </c>
      <c r="AI745" s="3" t="n">
        <f aca="false">IF(AG745="",1,0)</f>
        <v>1</v>
      </c>
      <c r="AJ745" s="3" t="n">
        <f aca="false">Missing_Matrix!W745</f>
        <v>2</v>
      </c>
      <c r="AK745" s="2" t="str">
        <f aca="false">IF(AJ745=0,"keep","drop")</f>
        <v>drop</v>
      </c>
      <c r="AL745" s="2" t="str">
        <f aca="false">IF(Missing_Matrix!B745+Missing_Matrix!G745+Missing_Matrix!H745+Missing_Matrix!J745+Missing_Matrix!K745+Missing_Matrix!L745+Missing_Matrix!M745+Missing_Matrix!U745=0,"keep","drop")</f>
        <v>drop</v>
      </c>
    </row>
    <row r="746" customFormat="false" ht="15" hidden="false" customHeight="false" outlineLevel="0" collapsed="false">
      <c r="A746" s="2" t="str">
        <f aca="false">Clean!A746</f>
        <v>CL00745</v>
      </c>
      <c r="B746" s="3" t="n">
        <f aca="false">Clean!B746</f>
        <v>35</v>
      </c>
      <c r="C746" s="3" t="n">
        <f aca="false">IF(B746="",Strategies!$B$5,B746)</f>
        <v>35</v>
      </c>
      <c r="D746" s="3" t="n">
        <f aca="false">IF(B746="",1,0)</f>
        <v>0</v>
      </c>
      <c r="E746" s="2" t="str">
        <f aca="false">Clean!E746</f>
        <v>Manual worker</v>
      </c>
      <c r="F746" s="2" t="str">
        <f aca="false">IF(E746="","Unknown",E746)</f>
        <v>Manual worker</v>
      </c>
      <c r="G746" s="4" t="n">
        <f aca="false">Clean!G746</f>
        <v>21900</v>
      </c>
      <c r="H746" s="4" t="n">
        <f aca="false">IF(G746="",Strategies!$B$7,G746)</f>
        <v>21900</v>
      </c>
      <c r="I746" s="4" t="n">
        <f aca="false">IF(G746="",Strategies!$B$8,G746)</f>
        <v>21900</v>
      </c>
      <c r="J746" s="4" t="n">
        <f aca="false">IF(G746="",IFERROR(VLOOKUP(E746,Strategies!$A$26:$G$35,7,FALSE()),Strategies!$B$8),G746)</f>
        <v>21900</v>
      </c>
      <c r="K746" s="3" t="n">
        <f aca="false">IF(G746="",1,0)</f>
        <v>0</v>
      </c>
      <c r="L746" s="3" t="n">
        <f aca="false">Clean!H746</f>
        <v>11</v>
      </c>
      <c r="M746" s="5" t="n">
        <f aca="false">Clean!I746</f>
        <v>41959</v>
      </c>
      <c r="N746" s="3" t="n">
        <f aca="false">IF(L746="",IF(M746="",Strategies!$B$6,DATEDIF(M746,DATE(2026,9,13),"y")),L746)</f>
        <v>11</v>
      </c>
      <c r="O746" s="2" t="str">
        <f aca="false">IF(L746&lt;&gt;"","observed",IF(M746&lt;&gt;"","derived from date","median (fallback)"))</f>
        <v>observed</v>
      </c>
      <c r="P746" s="4" t="n">
        <f aca="false">Clean!M746</f>
        <v>0</v>
      </c>
      <c r="Q746" s="4" t="n">
        <f aca="false">IF(P746="",Strategies!$B$9,P746)</f>
        <v>0</v>
      </c>
      <c r="R746" s="3" t="n">
        <f aca="false">IF(P746="",1,0)</f>
        <v>0</v>
      </c>
      <c r="S746" s="3" t="n">
        <f aca="false">Clean!U746</f>
        <v>551</v>
      </c>
      <c r="T746" s="3" t="n">
        <f aca="false">IF(S746="",Strategies!$B$10,S746)</f>
        <v>551</v>
      </c>
      <c r="U746" s="2" t="str">
        <f aca="false">Clean!J746</f>
        <v>App</v>
      </c>
      <c r="V746" s="2" t="str">
        <f aca="false">IF(U746="",Strategies!$B$11,U746)</f>
        <v>App</v>
      </c>
      <c r="W746" s="2" t="str">
        <f aca="false">IF(U746="","Unknown",U746)</f>
        <v>App</v>
      </c>
      <c r="X746" s="4" t="n">
        <f aca="false">Clean!Q746</f>
        <v>4000</v>
      </c>
      <c r="Y746" s="4" t="n">
        <f aca="false">Clean!R746</f>
        <v>856.44</v>
      </c>
      <c r="Z746" s="4" t="n">
        <f aca="false">IF(X746="",IF(Y746="",0,""),X746)</f>
        <v>4000</v>
      </c>
      <c r="AA746" s="4" t="n">
        <f aca="false">IF(Y746="",IF(X746="",0,IF(X746=0,0,ROUND(X746*Strategies!$B$12,2))),Y746)</f>
        <v>856.44</v>
      </c>
      <c r="AB746" s="2" t="str">
        <f aca="false">IF(AND(X746="",Y746=""),"no card (structural)",IF(X746="","limit missing – verify",IF(Y746="","spend imputed by ratio","complete")))</f>
        <v>complete</v>
      </c>
      <c r="AC746" s="4" t="n">
        <f aca="false">Clean!S746</f>
        <v>0</v>
      </c>
      <c r="AD746" s="4" t="n">
        <f aca="false">Clean!T746</f>
        <v>0</v>
      </c>
      <c r="AE746" s="4" t="n">
        <f aca="false">IF(AC746="",IF(AD746="",0,""),AC746)</f>
        <v>0</v>
      </c>
      <c r="AF746" s="4" t="n">
        <f aca="false">IF(AD746="",IF(AC746="",0,IF(AC746=0,0,ROUND(AC746*Strategies!$B$13,0))),AD746)</f>
        <v>0</v>
      </c>
      <c r="AG746" s="3" t="n">
        <f aca="false">Clean!V746</f>
        <v>0</v>
      </c>
      <c r="AH746" s="3" t="n">
        <f aca="false">IF(AG746="",0,AG746)</f>
        <v>0</v>
      </c>
      <c r="AI746" s="3" t="n">
        <f aca="false">IF(AG746="",1,0)</f>
        <v>0</v>
      </c>
      <c r="AJ746" s="3" t="n">
        <f aca="false">Missing_Matrix!W746</f>
        <v>0</v>
      </c>
      <c r="AK746" s="2" t="str">
        <f aca="false">IF(AJ746=0,"keep","drop")</f>
        <v>keep</v>
      </c>
      <c r="AL746" s="2" t="str">
        <f aca="false">IF(Missing_Matrix!B746+Missing_Matrix!G746+Missing_Matrix!H746+Missing_Matrix!J746+Missing_Matrix!K746+Missing_Matrix!L746+Missing_Matrix!M746+Missing_Matrix!U746=0,"keep","drop")</f>
        <v>keep</v>
      </c>
    </row>
    <row r="747" customFormat="false" ht="15" hidden="false" customHeight="false" outlineLevel="0" collapsed="false">
      <c r="A747" s="2" t="str">
        <f aca="false">Clean!A747</f>
        <v>CL00746</v>
      </c>
      <c r="B747" s="3" t="n">
        <f aca="false">Clean!B747</f>
        <v>37</v>
      </c>
      <c r="C747" s="3" t="n">
        <f aca="false">IF(B747="",Strategies!$B$5,B747)</f>
        <v>37</v>
      </c>
      <c r="D747" s="3" t="n">
        <f aca="false">IF(B747="",1,0)</f>
        <v>0</v>
      </c>
      <c r="E747" s="2" t="str">
        <f aca="false">Clean!E747</f>
        <v>Manual worker</v>
      </c>
      <c r="F747" s="2" t="str">
        <f aca="false">IF(E747="","Unknown",E747)</f>
        <v>Manual worker</v>
      </c>
      <c r="G747" s="4" t="n">
        <f aca="false">Clean!G747</f>
        <v>22400</v>
      </c>
      <c r="H747" s="4" t="n">
        <f aca="false">IF(G747="",Strategies!$B$7,G747)</f>
        <v>22400</v>
      </c>
      <c r="I747" s="4" t="n">
        <f aca="false">IF(G747="",Strategies!$B$8,G747)</f>
        <v>22400</v>
      </c>
      <c r="J747" s="4" t="n">
        <f aca="false">IF(G747="",IFERROR(VLOOKUP(E747,Strategies!$A$26:$G$35,7,FALSE()),Strategies!$B$8),G747)</f>
        <v>22400</v>
      </c>
      <c r="K747" s="3" t="n">
        <f aca="false">IF(G747="",1,0)</f>
        <v>0</v>
      </c>
      <c r="L747" s="3" t="n">
        <f aca="false">Clean!H747</f>
        <v>10</v>
      </c>
      <c r="M747" s="5" t="n">
        <f aca="false">Clean!I747</f>
        <v>42570</v>
      </c>
      <c r="N747" s="3" t="n">
        <f aca="false">IF(L747="",IF(M747="",Strategies!$B$6,DATEDIF(M747,DATE(2026,9,13),"y")),L747)</f>
        <v>10</v>
      </c>
      <c r="O747" s="2" t="str">
        <f aca="false">IF(L747&lt;&gt;"","observed",IF(M747&lt;&gt;"","derived from date","median (fallback)"))</f>
        <v>observed</v>
      </c>
      <c r="P747" s="4" t="n">
        <f aca="false">Clean!M747</f>
        <v>6253.5</v>
      </c>
      <c r="Q747" s="4" t="n">
        <f aca="false">IF(P747="",Strategies!$B$9,P747)</f>
        <v>6253.5</v>
      </c>
      <c r="R747" s="3" t="n">
        <f aca="false">IF(P747="",1,0)</f>
        <v>0</v>
      </c>
      <c r="S747" s="3" t="n">
        <f aca="false">Clean!U747</f>
        <v>631</v>
      </c>
      <c r="T747" s="3" t="n">
        <f aca="false">IF(S747="",Strategies!$B$10,S747)</f>
        <v>631</v>
      </c>
      <c r="U747" s="2" t="str">
        <f aca="false">Clean!J747</f>
        <v>App</v>
      </c>
      <c r="V747" s="2" t="str">
        <f aca="false">IF(U747="",Strategies!$B$11,U747)</f>
        <v>App</v>
      </c>
      <c r="W747" s="2" t="str">
        <f aca="false">IF(U747="","Unknown",U747)</f>
        <v>App</v>
      </c>
      <c r="X747" s="4" t="n">
        <f aca="false">Clean!Q747</f>
        <v>0</v>
      </c>
      <c r="Y747" s="4" t="n">
        <f aca="false">Clean!R747</f>
        <v>0</v>
      </c>
      <c r="Z747" s="4" t="n">
        <f aca="false">IF(X747="",IF(Y747="",0,""),X747)</f>
        <v>0</v>
      </c>
      <c r="AA747" s="4" t="n">
        <f aca="false">IF(Y747="",IF(X747="",0,IF(X747=0,0,ROUND(X747*Strategies!$B$12,2))),Y747)</f>
        <v>0</v>
      </c>
      <c r="AB747" s="2" t="str">
        <f aca="false">IF(AND(X747="",Y747=""),"no card (structural)",IF(X747="","limit missing – verify",IF(Y747="","spend imputed by ratio","complete")))</f>
        <v>complete</v>
      </c>
      <c r="AC747" s="4" t="n">
        <f aca="false">Clean!S747</f>
        <v>0</v>
      </c>
      <c r="AD747" s="4" t="n">
        <f aca="false">Clean!T747</f>
        <v>0</v>
      </c>
      <c r="AE747" s="4" t="n">
        <f aca="false">IF(AC747="",IF(AD747="",0,""),AC747)</f>
        <v>0</v>
      </c>
      <c r="AF747" s="4" t="n">
        <f aca="false">IF(AD747="",IF(AC747="",0,IF(AC747=0,0,ROUND(AC747*Strategies!$B$13,0))),AD747)</f>
        <v>0</v>
      </c>
      <c r="AG747" s="3" t="str">
        <f aca="false">Clean!V747</f>
        <v/>
      </c>
      <c r="AH747" s="3" t="n">
        <f aca="false">IF(AG747="",0,AG747)</f>
        <v>0</v>
      </c>
      <c r="AI747" s="3" t="n">
        <f aca="false">IF(AG747="",1,0)</f>
        <v>1</v>
      </c>
      <c r="AJ747" s="3" t="n">
        <f aca="false">Missing_Matrix!W747</f>
        <v>1</v>
      </c>
      <c r="AK747" s="2" t="str">
        <f aca="false">IF(AJ747=0,"keep","drop")</f>
        <v>drop</v>
      </c>
      <c r="AL747" s="2" t="str">
        <f aca="false">IF(Missing_Matrix!B747+Missing_Matrix!G747+Missing_Matrix!H747+Missing_Matrix!J747+Missing_Matrix!K747+Missing_Matrix!L747+Missing_Matrix!M747+Missing_Matrix!U747=0,"keep","drop")</f>
        <v>keep</v>
      </c>
    </row>
    <row r="748" customFormat="false" ht="15" hidden="false" customHeight="false" outlineLevel="0" collapsed="false">
      <c r="A748" s="2" t="str">
        <f aca="false">Clean!A748</f>
        <v>CL00747</v>
      </c>
      <c r="B748" s="3" t="n">
        <f aca="false">Clean!B748</f>
        <v>37</v>
      </c>
      <c r="C748" s="3" t="n">
        <f aca="false">IF(B748="",Strategies!$B$5,B748)</f>
        <v>37</v>
      </c>
      <c r="D748" s="3" t="n">
        <f aca="false">IF(B748="",1,0)</f>
        <v>0</v>
      </c>
      <c r="E748" s="2" t="str">
        <f aca="false">Clean!E748</f>
        <v>Employee</v>
      </c>
      <c r="F748" s="2" t="str">
        <f aca="false">IF(E748="","Unknown",E748)</f>
        <v>Employee</v>
      </c>
      <c r="G748" s="4" t="n">
        <f aca="false">Clean!G748</f>
        <v>30100</v>
      </c>
      <c r="H748" s="4" t="n">
        <f aca="false">IF(G748="",Strategies!$B$7,G748)</f>
        <v>30100</v>
      </c>
      <c r="I748" s="4" t="n">
        <f aca="false">IF(G748="",Strategies!$B$8,G748)</f>
        <v>30100</v>
      </c>
      <c r="J748" s="4" t="n">
        <f aca="false">IF(G748="",IFERROR(VLOOKUP(E748,Strategies!$A$26:$G$35,7,FALSE()),Strategies!$B$8),G748)</f>
        <v>30100</v>
      </c>
      <c r="K748" s="3" t="n">
        <f aca="false">IF(G748="",1,0)</f>
        <v>0</v>
      </c>
      <c r="L748" s="3" t="str">
        <f aca="false">Clean!H748</f>
        <v/>
      </c>
      <c r="M748" s="5" t="str">
        <f aca="false">Clean!I748</f>
        <v/>
      </c>
      <c r="N748" s="3" t="n">
        <f aca="false">IF(L748="",IF(M748="",Strategies!$B$6,DATEDIF(M748,DATE(2026,9,13),"y")),L748)</f>
        <v>9</v>
      </c>
      <c r="O748" s="2" t="str">
        <f aca="false">IF(L748&lt;&gt;"","observed",IF(M748&lt;&gt;"","derived from date","median (fallback)"))</f>
        <v>median (fallback)</v>
      </c>
      <c r="P748" s="4" t="n">
        <f aca="false">Clean!M748</f>
        <v>13057.42</v>
      </c>
      <c r="Q748" s="4" t="n">
        <f aca="false">IF(P748="",Strategies!$B$9,P748)</f>
        <v>13057.42</v>
      </c>
      <c r="R748" s="3" t="n">
        <f aca="false">IF(P748="",1,0)</f>
        <v>0</v>
      </c>
      <c r="S748" s="3" t="n">
        <f aca="false">Clean!U748</f>
        <v>581</v>
      </c>
      <c r="T748" s="3" t="n">
        <f aca="false">IF(S748="",Strategies!$B$10,S748)</f>
        <v>581</v>
      </c>
      <c r="U748" s="2" t="str">
        <f aca="false">Clean!J748</f>
        <v>Online Banking</v>
      </c>
      <c r="V748" s="2" t="str">
        <f aca="false">IF(U748="",Strategies!$B$11,U748)</f>
        <v>Online Banking</v>
      </c>
      <c r="W748" s="2" t="str">
        <f aca="false">IF(U748="","Unknown",U748)</f>
        <v>Online Banking</v>
      </c>
      <c r="X748" s="4" t="n">
        <f aca="false">Clean!Q748</f>
        <v>7000</v>
      </c>
      <c r="Y748" s="4" t="n">
        <f aca="false">Clean!R748</f>
        <v>444.22</v>
      </c>
      <c r="Z748" s="4" t="n">
        <f aca="false">IF(X748="",IF(Y748="",0,""),X748)</f>
        <v>7000</v>
      </c>
      <c r="AA748" s="4" t="n">
        <f aca="false">IF(Y748="",IF(X748="",0,IF(X748=0,0,ROUND(X748*Strategies!$B$12,2))),Y748)</f>
        <v>444.22</v>
      </c>
      <c r="AB748" s="2" t="str">
        <f aca="false">IF(AND(X748="",Y748=""),"no card (structural)",IF(X748="","limit missing – verify",IF(Y748="","spend imputed by ratio","complete")))</f>
        <v>complete</v>
      </c>
      <c r="AC748" s="4" t="str">
        <f aca="false">Clean!S748</f>
        <v/>
      </c>
      <c r="AD748" s="4" t="str">
        <f aca="false">Clean!T748</f>
        <v/>
      </c>
      <c r="AE748" s="4" t="n">
        <f aca="false">IF(AC748="",IF(AD748="",0,""),AC748)</f>
        <v>0</v>
      </c>
      <c r="AF748" s="4" t="n">
        <f aca="false">IF(AD748="",IF(AC748="",0,IF(AC748=0,0,ROUND(AC748*Strategies!$B$13,0))),AD748)</f>
        <v>0</v>
      </c>
      <c r="AG748" s="3" t="n">
        <f aca="false">Clean!V748</f>
        <v>1</v>
      </c>
      <c r="AH748" s="3" t="n">
        <f aca="false">IF(AG748="",0,AG748)</f>
        <v>1</v>
      </c>
      <c r="AI748" s="3" t="n">
        <f aca="false">IF(AG748="",1,0)</f>
        <v>0</v>
      </c>
      <c r="AJ748" s="3" t="n">
        <f aca="false">Missing_Matrix!W748</f>
        <v>4</v>
      </c>
      <c r="AK748" s="2" t="str">
        <f aca="false">IF(AJ748=0,"keep","drop")</f>
        <v>drop</v>
      </c>
      <c r="AL748" s="2" t="str">
        <f aca="false">IF(Missing_Matrix!B748+Missing_Matrix!G748+Missing_Matrix!H748+Missing_Matrix!J748+Missing_Matrix!K748+Missing_Matrix!L748+Missing_Matrix!M748+Missing_Matrix!U748=0,"keep","drop")</f>
        <v>drop</v>
      </c>
    </row>
    <row r="749" customFormat="false" ht="15" hidden="false" customHeight="false" outlineLevel="0" collapsed="false">
      <c r="A749" s="2" t="str">
        <f aca="false">Clean!A749</f>
        <v>CL00748</v>
      </c>
      <c r="B749" s="3" t="n">
        <f aca="false">Clean!B749</f>
        <v>39</v>
      </c>
      <c r="C749" s="3" t="n">
        <f aca="false">IF(B749="",Strategies!$B$5,B749)</f>
        <v>39</v>
      </c>
      <c r="D749" s="3" t="n">
        <f aca="false">IF(B749="",1,0)</f>
        <v>0</v>
      </c>
      <c r="E749" s="2" t="str">
        <f aca="false">Clean!E749</f>
        <v>Manual worker</v>
      </c>
      <c r="F749" s="2" t="str">
        <f aca="false">IF(E749="","Unknown",E749)</f>
        <v>Manual worker</v>
      </c>
      <c r="G749" s="4" t="n">
        <f aca="false">Clean!G749</f>
        <v>18600</v>
      </c>
      <c r="H749" s="4" t="n">
        <f aca="false">IF(G749="",Strategies!$B$7,G749)</f>
        <v>18600</v>
      </c>
      <c r="I749" s="4" t="n">
        <f aca="false">IF(G749="",Strategies!$B$8,G749)</f>
        <v>18600</v>
      </c>
      <c r="J749" s="4" t="n">
        <f aca="false">IF(G749="",IFERROR(VLOOKUP(E749,Strategies!$A$26:$G$35,7,FALSE()),Strategies!$B$8),G749)</f>
        <v>18600</v>
      </c>
      <c r="K749" s="3" t="n">
        <f aca="false">IF(G749="",1,0)</f>
        <v>0</v>
      </c>
      <c r="L749" s="3" t="n">
        <f aca="false">Clean!H749</f>
        <v>7</v>
      </c>
      <c r="M749" s="5" t="n">
        <f aca="false">Clean!I749</f>
        <v>43498</v>
      </c>
      <c r="N749" s="3" t="n">
        <f aca="false">IF(L749="",IF(M749="",Strategies!$B$6,DATEDIF(M749,DATE(2026,9,13),"y")),L749)</f>
        <v>7</v>
      </c>
      <c r="O749" s="2" t="str">
        <f aca="false">IF(L749&lt;&gt;"","observed",IF(M749&lt;&gt;"","derived from date","median (fallback)"))</f>
        <v>observed</v>
      </c>
      <c r="P749" s="4" t="n">
        <f aca="false">Clean!M749</f>
        <v>11575.89</v>
      </c>
      <c r="Q749" s="4" t="n">
        <f aca="false">IF(P749="",Strategies!$B$9,P749)</f>
        <v>11575.89</v>
      </c>
      <c r="R749" s="3" t="n">
        <f aca="false">IF(P749="",1,0)</f>
        <v>0</v>
      </c>
      <c r="S749" s="3" t="n">
        <f aca="false">Clean!U749</f>
        <v>572</v>
      </c>
      <c r="T749" s="3" t="n">
        <f aca="false">IF(S749="",Strategies!$B$10,S749)</f>
        <v>572</v>
      </c>
      <c r="U749" s="2" t="str">
        <f aca="false">Clean!J749</f>
        <v>Online Banking</v>
      </c>
      <c r="V749" s="2" t="str">
        <f aca="false">IF(U749="",Strategies!$B$11,U749)</f>
        <v>Online Banking</v>
      </c>
      <c r="W749" s="2" t="str">
        <f aca="false">IF(U749="","Unknown",U749)</f>
        <v>Online Banking</v>
      </c>
      <c r="X749" s="4" t="n">
        <f aca="false">Clean!Q749</f>
        <v>2500</v>
      </c>
      <c r="Y749" s="4" t="n">
        <f aca="false">Clean!R749</f>
        <v>1274.33</v>
      </c>
      <c r="Z749" s="4" t="n">
        <f aca="false">IF(X749="",IF(Y749="",0,""),X749)</f>
        <v>2500</v>
      </c>
      <c r="AA749" s="4" t="n">
        <f aca="false">IF(Y749="",IF(X749="",0,IF(X749=0,0,ROUND(X749*Strategies!$B$12,2))),Y749)</f>
        <v>1274.33</v>
      </c>
      <c r="AB749" s="2" t="str">
        <f aca="false">IF(AND(X749="",Y749=""),"no card (structural)",IF(X749="","limit missing – verify",IF(Y749="","spend imputed by ratio","complete")))</f>
        <v>complete</v>
      </c>
      <c r="AC749" s="4" t="n">
        <f aca="false">Clean!S749</f>
        <v>0</v>
      </c>
      <c r="AD749" s="4" t="n">
        <f aca="false">Clean!T749</f>
        <v>0</v>
      </c>
      <c r="AE749" s="4" t="n">
        <f aca="false">IF(AC749="",IF(AD749="",0,""),AC749)</f>
        <v>0</v>
      </c>
      <c r="AF749" s="4" t="n">
        <f aca="false">IF(AD749="",IF(AC749="",0,IF(AC749=0,0,ROUND(AC749*Strategies!$B$13,0))),AD749)</f>
        <v>0</v>
      </c>
      <c r="AG749" s="3" t="n">
        <f aca="false">Clean!V749</f>
        <v>1</v>
      </c>
      <c r="AH749" s="3" t="n">
        <f aca="false">IF(AG749="",0,AG749)</f>
        <v>1</v>
      </c>
      <c r="AI749" s="3" t="n">
        <f aca="false">IF(AG749="",1,0)</f>
        <v>0</v>
      </c>
      <c r="AJ749" s="3" t="n">
        <f aca="false">Missing_Matrix!W749</f>
        <v>0</v>
      </c>
      <c r="AK749" s="2" t="str">
        <f aca="false">IF(AJ749=0,"keep","drop")</f>
        <v>keep</v>
      </c>
      <c r="AL749" s="2" t="str">
        <f aca="false">IF(Missing_Matrix!B749+Missing_Matrix!G749+Missing_Matrix!H749+Missing_Matrix!J749+Missing_Matrix!K749+Missing_Matrix!L749+Missing_Matrix!M749+Missing_Matrix!U749=0,"keep","drop")</f>
        <v>keep</v>
      </c>
    </row>
    <row r="750" customFormat="false" ht="15" hidden="false" customHeight="false" outlineLevel="0" collapsed="false">
      <c r="A750" s="2" t="str">
        <f aca="false">Clean!A750</f>
        <v>CL00749</v>
      </c>
      <c r="B750" s="3" t="n">
        <f aca="false">Clean!B750</f>
        <v>35</v>
      </c>
      <c r="C750" s="3" t="n">
        <f aca="false">IF(B750="",Strategies!$B$5,B750)</f>
        <v>35</v>
      </c>
      <c r="D750" s="3" t="n">
        <f aca="false">IF(B750="",1,0)</f>
        <v>0</v>
      </c>
      <c r="E750" s="2" t="str">
        <f aca="false">Clean!E750</f>
        <v>Employee</v>
      </c>
      <c r="F750" s="2" t="str">
        <f aca="false">IF(E750="","Unknown",E750)</f>
        <v>Employee</v>
      </c>
      <c r="G750" s="4" t="n">
        <f aca="false">Clean!G750</f>
        <v>24400</v>
      </c>
      <c r="H750" s="4" t="n">
        <f aca="false">IF(G750="",Strategies!$B$7,G750)</f>
        <v>24400</v>
      </c>
      <c r="I750" s="4" t="n">
        <f aca="false">IF(G750="",Strategies!$B$8,G750)</f>
        <v>24400</v>
      </c>
      <c r="J750" s="4" t="n">
        <f aca="false">IF(G750="",IFERROR(VLOOKUP(E750,Strategies!$A$26:$G$35,7,FALSE()),Strategies!$B$8),G750)</f>
        <v>24400</v>
      </c>
      <c r="K750" s="3" t="n">
        <f aca="false">IF(G750="",1,0)</f>
        <v>0</v>
      </c>
      <c r="L750" s="3" t="n">
        <f aca="false">Clean!H750</f>
        <v>1</v>
      </c>
      <c r="M750" s="5" t="n">
        <f aca="false">Clean!I750</f>
        <v>45687</v>
      </c>
      <c r="N750" s="3" t="n">
        <f aca="false">IF(L750="",IF(M750="",Strategies!$B$6,DATEDIF(M750,DATE(2026,9,13),"y")),L750)</f>
        <v>1</v>
      </c>
      <c r="O750" s="2" t="str">
        <f aca="false">IF(L750&lt;&gt;"","observed",IF(M750&lt;&gt;"","derived from date","median (fallback)"))</f>
        <v>observed</v>
      </c>
      <c r="P750" s="4" t="n">
        <f aca="false">Clean!M750</f>
        <v>1922.52</v>
      </c>
      <c r="Q750" s="4" t="n">
        <f aca="false">IF(P750="",Strategies!$B$9,P750)</f>
        <v>1922.52</v>
      </c>
      <c r="R750" s="3" t="n">
        <f aca="false">IF(P750="",1,0)</f>
        <v>0</v>
      </c>
      <c r="S750" s="3" t="n">
        <f aca="false">Clean!U750</f>
        <v>529</v>
      </c>
      <c r="T750" s="3" t="n">
        <f aca="false">IF(S750="",Strategies!$B$10,S750)</f>
        <v>529</v>
      </c>
      <c r="U750" s="2" t="str">
        <f aca="false">Clean!J750</f>
        <v>Online Banking</v>
      </c>
      <c r="V750" s="2" t="str">
        <f aca="false">IF(U750="",Strategies!$B$11,U750)</f>
        <v>Online Banking</v>
      </c>
      <c r="W750" s="2" t="str">
        <f aca="false">IF(U750="","Unknown",U750)</f>
        <v>Online Banking</v>
      </c>
      <c r="X750" s="4" t="n">
        <f aca="false">Clean!Q750</f>
        <v>0</v>
      </c>
      <c r="Y750" s="4" t="n">
        <f aca="false">Clean!R750</f>
        <v>0</v>
      </c>
      <c r="Z750" s="4" t="n">
        <f aca="false">IF(X750="",IF(Y750="",0,""),X750)</f>
        <v>0</v>
      </c>
      <c r="AA750" s="4" t="n">
        <f aca="false">IF(Y750="",IF(X750="",0,IF(X750=0,0,ROUND(X750*Strategies!$B$12,2))),Y750)</f>
        <v>0</v>
      </c>
      <c r="AB750" s="2" t="str">
        <f aca="false">IF(AND(X750="",Y750=""),"no card (structural)",IF(X750="","limit missing – verify",IF(Y750="","spend imputed by ratio","complete")))</f>
        <v>complete</v>
      </c>
      <c r="AC750" s="4" t="str">
        <f aca="false">Clean!S750</f>
        <v/>
      </c>
      <c r="AD750" s="4" t="str">
        <f aca="false">Clean!T750</f>
        <v/>
      </c>
      <c r="AE750" s="4" t="n">
        <f aca="false">IF(AC750="",IF(AD750="",0,""),AC750)</f>
        <v>0</v>
      </c>
      <c r="AF750" s="4" t="n">
        <f aca="false">IF(AD750="",IF(AC750="",0,IF(AC750=0,0,ROUND(AC750*Strategies!$B$13,0))),AD750)</f>
        <v>0</v>
      </c>
      <c r="AG750" s="3" t="n">
        <f aca="false">Clean!V750</f>
        <v>0</v>
      </c>
      <c r="AH750" s="3" t="n">
        <f aca="false">IF(AG750="",0,AG750)</f>
        <v>0</v>
      </c>
      <c r="AI750" s="3" t="n">
        <f aca="false">IF(AG750="",1,0)</f>
        <v>0</v>
      </c>
      <c r="AJ750" s="3" t="n">
        <f aca="false">Missing_Matrix!W750</f>
        <v>2</v>
      </c>
      <c r="AK750" s="2" t="str">
        <f aca="false">IF(AJ750=0,"keep","drop")</f>
        <v>drop</v>
      </c>
      <c r="AL750" s="2" t="str">
        <f aca="false">IF(Missing_Matrix!B750+Missing_Matrix!G750+Missing_Matrix!H750+Missing_Matrix!J750+Missing_Matrix!K750+Missing_Matrix!L750+Missing_Matrix!M750+Missing_Matrix!U750=0,"keep","drop")</f>
        <v>keep</v>
      </c>
    </row>
    <row r="751" customFormat="false" ht="15" hidden="false" customHeight="false" outlineLevel="0" collapsed="false">
      <c r="A751" s="2" t="str">
        <f aca="false">Clean!A751</f>
        <v>CL00750</v>
      </c>
      <c r="B751" s="3" t="str">
        <f aca="false">Clean!B751</f>
        <v/>
      </c>
      <c r="C751" s="3" t="n">
        <f aca="false">IF(B751="",Strategies!$B$5,B751)</f>
        <v>47</v>
      </c>
      <c r="D751" s="3" t="n">
        <f aca="false">IF(B751="",1,0)</f>
        <v>1</v>
      </c>
      <c r="E751" s="2" t="str">
        <f aca="false">Clean!E751</f>
        <v>Employee</v>
      </c>
      <c r="F751" s="2" t="str">
        <f aca="false">IF(E751="","Unknown",E751)</f>
        <v>Employee</v>
      </c>
      <c r="G751" s="4" t="n">
        <f aca="false">Clean!G751</f>
        <v>36400</v>
      </c>
      <c r="H751" s="4" t="n">
        <f aca="false">IF(G751="",Strategies!$B$7,G751)</f>
        <v>36400</v>
      </c>
      <c r="I751" s="4" t="n">
        <f aca="false">IF(G751="",Strategies!$B$8,G751)</f>
        <v>36400</v>
      </c>
      <c r="J751" s="4" t="n">
        <f aca="false">IF(G751="",IFERROR(VLOOKUP(E751,Strategies!$A$26:$G$35,7,FALSE()),Strategies!$B$8),G751)</f>
        <v>36400</v>
      </c>
      <c r="K751" s="3" t="n">
        <f aca="false">IF(G751="",1,0)</f>
        <v>0</v>
      </c>
      <c r="L751" s="3" t="n">
        <f aca="false">Clean!H751</f>
        <v>16</v>
      </c>
      <c r="M751" s="5" t="n">
        <f aca="false">Clean!I751</f>
        <v>40154</v>
      </c>
      <c r="N751" s="3" t="n">
        <f aca="false">IF(L751="",IF(M751="",Strategies!$B$6,DATEDIF(M751,DATE(2026,9,13),"y")),L751)</f>
        <v>16</v>
      </c>
      <c r="O751" s="2" t="str">
        <f aca="false">IF(L751&lt;&gt;"","observed",IF(M751&lt;&gt;"","derived from date","median (fallback)"))</f>
        <v>observed</v>
      </c>
      <c r="P751" s="4" t="n">
        <f aca="false">Clean!M751</f>
        <v>0</v>
      </c>
      <c r="Q751" s="4" t="n">
        <f aca="false">IF(P751="",Strategies!$B$9,P751)</f>
        <v>0</v>
      </c>
      <c r="R751" s="3" t="n">
        <f aca="false">IF(P751="",1,0)</f>
        <v>0</v>
      </c>
      <c r="S751" s="3" t="n">
        <f aca="false">Clean!U751</f>
        <v>681</v>
      </c>
      <c r="T751" s="3" t="n">
        <f aca="false">IF(S751="",Strategies!$B$10,S751)</f>
        <v>681</v>
      </c>
      <c r="U751" s="2" t="str">
        <f aca="false">Clean!J751</f>
        <v>Branch</v>
      </c>
      <c r="V751" s="2" t="str">
        <f aca="false">IF(U751="",Strategies!$B$11,U751)</f>
        <v>Branch</v>
      </c>
      <c r="W751" s="2" t="str">
        <f aca="false">IF(U751="","Unknown",U751)</f>
        <v>Branch</v>
      </c>
      <c r="X751" s="4" t="n">
        <f aca="false">Clean!Q751</f>
        <v>7500</v>
      </c>
      <c r="Y751" s="4" t="n">
        <f aca="false">Clean!R751</f>
        <v>5620.66</v>
      </c>
      <c r="Z751" s="4" t="n">
        <f aca="false">IF(X751="",IF(Y751="",0,""),X751)</f>
        <v>7500</v>
      </c>
      <c r="AA751" s="4" t="n">
        <f aca="false">IF(Y751="",IF(X751="",0,IF(X751=0,0,ROUND(X751*Strategies!$B$12,2))),Y751)</f>
        <v>5620.66</v>
      </c>
      <c r="AB751" s="2" t="str">
        <f aca="false">IF(AND(X751="",Y751=""),"no card (structural)",IF(X751="","limit missing – verify",IF(Y751="","spend imputed by ratio","complete")))</f>
        <v>complete</v>
      </c>
      <c r="AC751" s="4" t="n">
        <f aca="false">Clean!S751</f>
        <v>0</v>
      </c>
      <c r="AD751" s="4" t="n">
        <f aca="false">Clean!T751</f>
        <v>0</v>
      </c>
      <c r="AE751" s="4" t="n">
        <f aca="false">IF(AC751="",IF(AD751="",0,""),AC751)</f>
        <v>0</v>
      </c>
      <c r="AF751" s="4" t="n">
        <f aca="false">IF(AD751="",IF(AC751="",0,IF(AC751=0,0,ROUND(AC751*Strategies!$B$13,0))),AD751)</f>
        <v>0</v>
      </c>
      <c r="AG751" s="3" t="n">
        <f aca="false">Clean!V751</f>
        <v>0</v>
      </c>
      <c r="AH751" s="3" t="n">
        <f aca="false">IF(AG751="",0,AG751)</f>
        <v>0</v>
      </c>
      <c r="AI751" s="3" t="n">
        <f aca="false">IF(AG751="",1,0)</f>
        <v>0</v>
      </c>
      <c r="AJ751" s="3" t="n">
        <f aca="false">Missing_Matrix!W751</f>
        <v>1</v>
      </c>
      <c r="AK751" s="2" t="str">
        <f aca="false">IF(AJ751=0,"keep","drop")</f>
        <v>drop</v>
      </c>
      <c r="AL751" s="2" t="str">
        <f aca="false">IF(Missing_Matrix!B751+Missing_Matrix!G751+Missing_Matrix!H751+Missing_Matrix!J751+Missing_Matrix!K751+Missing_Matrix!L751+Missing_Matrix!M751+Missing_Matrix!U751=0,"keep","drop")</f>
        <v>drop</v>
      </c>
    </row>
    <row r="752" customFormat="false" ht="15" hidden="false" customHeight="false" outlineLevel="0" collapsed="false">
      <c r="A752" s="2" t="str">
        <f aca="false">Clean!A752</f>
        <v>CL00751</v>
      </c>
      <c r="B752" s="3" t="n">
        <f aca="false">Clean!B752</f>
        <v>39</v>
      </c>
      <c r="C752" s="3" t="n">
        <f aca="false">IF(B752="",Strategies!$B$5,B752)</f>
        <v>39</v>
      </c>
      <c r="D752" s="3" t="n">
        <f aca="false">IF(B752="",1,0)</f>
        <v>0</v>
      </c>
      <c r="E752" s="2" t="str">
        <f aca="false">Clean!E752</f>
        <v>Business owner</v>
      </c>
      <c r="F752" s="2" t="str">
        <f aca="false">IF(E752="","Unknown",E752)</f>
        <v>Business owner</v>
      </c>
      <c r="G752" s="4" t="str">
        <f aca="false">Clean!G752</f>
        <v/>
      </c>
      <c r="H752" s="4" t="n">
        <f aca="false">IF(G752="",Strategies!$B$7,G752)</f>
        <v>34752</v>
      </c>
      <c r="I752" s="4" t="n">
        <f aca="false">IF(G752="",Strategies!$B$8,G752)</f>
        <v>29500</v>
      </c>
      <c r="J752" s="4" t="n">
        <f aca="false">IF(G752="",IFERROR(VLOOKUP(E752,Strategies!$A$26:$G$35,7,FALSE()),Strategies!$B$8),G752)</f>
        <v>64000</v>
      </c>
      <c r="K752" s="3" t="n">
        <f aca="false">IF(G752="",1,0)</f>
        <v>1</v>
      </c>
      <c r="L752" s="3" t="n">
        <f aca="false">Clean!H752</f>
        <v>13</v>
      </c>
      <c r="M752" s="5" t="n">
        <f aca="false">Clean!I752</f>
        <v>41333</v>
      </c>
      <c r="N752" s="3" t="n">
        <f aca="false">IF(L752="",IF(M752="",Strategies!$B$6,DATEDIF(M752,DATE(2026,9,13),"y")),L752)</f>
        <v>13</v>
      </c>
      <c r="O752" s="2" t="str">
        <f aca="false">IF(L752&lt;&gt;"","observed",IF(M752&lt;&gt;"","derived from date","median (fallback)"))</f>
        <v>observed</v>
      </c>
      <c r="P752" s="4" t="n">
        <f aca="false">Clean!M752</f>
        <v>98514.52</v>
      </c>
      <c r="Q752" s="4" t="n">
        <f aca="false">IF(P752="",Strategies!$B$9,P752)</f>
        <v>98514.52</v>
      </c>
      <c r="R752" s="3" t="n">
        <f aca="false">IF(P752="",1,0)</f>
        <v>0</v>
      </c>
      <c r="S752" s="3" t="n">
        <f aca="false">Clean!U752</f>
        <v>702</v>
      </c>
      <c r="T752" s="3" t="n">
        <f aca="false">IF(S752="",Strategies!$B$10,S752)</f>
        <v>702</v>
      </c>
      <c r="U752" s="2" t="str">
        <f aca="false">Clean!J752</f>
        <v>Online Banking</v>
      </c>
      <c r="V752" s="2" t="str">
        <f aca="false">IF(U752="",Strategies!$B$11,U752)</f>
        <v>Online Banking</v>
      </c>
      <c r="W752" s="2" t="str">
        <f aca="false">IF(U752="","Unknown",U752)</f>
        <v>Online Banking</v>
      </c>
      <c r="X752" s="4" t="n">
        <f aca="false">Clean!Q752</f>
        <v>0</v>
      </c>
      <c r="Y752" s="4" t="n">
        <f aca="false">Clean!R752</f>
        <v>0</v>
      </c>
      <c r="Z752" s="4" t="n">
        <f aca="false">IF(X752="",IF(Y752="",0,""),X752)</f>
        <v>0</v>
      </c>
      <c r="AA752" s="4" t="n">
        <f aca="false">IF(Y752="",IF(X752="",0,IF(X752=0,0,ROUND(X752*Strategies!$B$12,2))),Y752)</f>
        <v>0</v>
      </c>
      <c r="AB752" s="2" t="str">
        <f aca="false">IF(AND(X752="",Y752=""),"no card (structural)",IF(X752="","limit missing – verify",IF(Y752="","spend imputed by ratio","complete")))</f>
        <v>complete</v>
      </c>
      <c r="AC752" s="4" t="n">
        <f aca="false">Clean!S752</f>
        <v>0</v>
      </c>
      <c r="AD752" s="4" t="n">
        <f aca="false">Clean!T752</f>
        <v>0</v>
      </c>
      <c r="AE752" s="4" t="n">
        <f aca="false">IF(AC752="",IF(AD752="",0,""),AC752)</f>
        <v>0</v>
      </c>
      <c r="AF752" s="4" t="n">
        <f aca="false">IF(AD752="",IF(AC752="",0,IF(AC752=0,0,ROUND(AC752*Strategies!$B$13,0))),AD752)</f>
        <v>0</v>
      </c>
      <c r="AG752" s="3" t="n">
        <f aca="false">Clean!V752</f>
        <v>0</v>
      </c>
      <c r="AH752" s="3" t="n">
        <f aca="false">IF(AG752="",0,AG752)</f>
        <v>0</v>
      </c>
      <c r="AI752" s="3" t="n">
        <f aca="false">IF(AG752="",1,0)</f>
        <v>0</v>
      </c>
      <c r="AJ752" s="3" t="n">
        <f aca="false">Missing_Matrix!W752</f>
        <v>1</v>
      </c>
      <c r="AK752" s="2" t="str">
        <f aca="false">IF(AJ752=0,"keep","drop")</f>
        <v>drop</v>
      </c>
      <c r="AL752" s="2" t="str">
        <f aca="false">IF(Missing_Matrix!B752+Missing_Matrix!G752+Missing_Matrix!H752+Missing_Matrix!J752+Missing_Matrix!K752+Missing_Matrix!L752+Missing_Matrix!M752+Missing_Matrix!U752=0,"keep","drop")</f>
        <v>drop</v>
      </c>
    </row>
    <row r="753" customFormat="false" ht="15" hidden="false" customHeight="false" outlineLevel="0" collapsed="false">
      <c r="A753" s="2" t="str">
        <f aca="false">Clean!A753</f>
        <v>CL00752</v>
      </c>
      <c r="B753" s="3" t="n">
        <f aca="false">Clean!B753</f>
        <v>28</v>
      </c>
      <c r="C753" s="3" t="n">
        <f aca="false">IF(B753="",Strategies!$B$5,B753)</f>
        <v>28</v>
      </c>
      <c r="D753" s="3" t="n">
        <f aca="false">IF(B753="",1,0)</f>
        <v>0</v>
      </c>
      <c r="E753" s="2" t="str">
        <f aca="false">Clean!E753</f>
        <v>Employee</v>
      </c>
      <c r="F753" s="2" t="str">
        <f aca="false">IF(E753="","Unknown",E753)</f>
        <v>Employee</v>
      </c>
      <c r="G753" s="4" t="n">
        <f aca="false">Clean!G753</f>
        <v>22900</v>
      </c>
      <c r="H753" s="4" t="n">
        <f aca="false">IF(G753="",Strategies!$B$7,G753)</f>
        <v>22900</v>
      </c>
      <c r="I753" s="4" t="n">
        <f aca="false">IF(G753="",Strategies!$B$8,G753)</f>
        <v>22900</v>
      </c>
      <c r="J753" s="4" t="n">
        <f aca="false">IF(G753="",IFERROR(VLOOKUP(E753,Strategies!$A$26:$G$35,7,FALSE()),Strategies!$B$8),G753)</f>
        <v>22900</v>
      </c>
      <c r="K753" s="3" t="n">
        <f aca="false">IF(G753="",1,0)</f>
        <v>0</v>
      </c>
      <c r="L753" s="3" t="n">
        <f aca="false">Clean!H753</f>
        <v>8</v>
      </c>
      <c r="M753" s="5" t="n">
        <f aca="false">Clean!I753</f>
        <v>43226</v>
      </c>
      <c r="N753" s="3" t="n">
        <f aca="false">IF(L753="",IF(M753="",Strategies!$B$6,DATEDIF(M753,DATE(2026,9,13),"y")),L753)</f>
        <v>8</v>
      </c>
      <c r="O753" s="2" t="str">
        <f aca="false">IF(L753&lt;&gt;"","observed",IF(M753&lt;&gt;"","derived from date","median (fallback)"))</f>
        <v>observed</v>
      </c>
      <c r="P753" s="4" t="n">
        <f aca="false">Clean!M753</f>
        <v>16719.78</v>
      </c>
      <c r="Q753" s="4" t="n">
        <f aca="false">IF(P753="",Strategies!$B$9,P753)</f>
        <v>16719.78</v>
      </c>
      <c r="R753" s="3" t="n">
        <f aca="false">IF(P753="",1,0)</f>
        <v>0</v>
      </c>
      <c r="S753" s="3" t="n">
        <f aca="false">Clean!U753</f>
        <v>654</v>
      </c>
      <c r="T753" s="3" t="n">
        <f aca="false">IF(S753="",Strategies!$B$10,S753)</f>
        <v>654</v>
      </c>
      <c r="U753" s="2" t="str">
        <f aca="false">Clean!J753</f>
        <v>App</v>
      </c>
      <c r="V753" s="2" t="str">
        <f aca="false">IF(U753="",Strategies!$B$11,U753)</f>
        <v>App</v>
      </c>
      <c r="W753" s="2" t="str">
        <f aca="false">IF(U753="","Unknown",U753)</f>
        <v>App</v>
      </c>
      <c r="X753" s="4" t="n">
        <f aca="false">Clean!Q753</f>
        <v>5500</v>
      </c>
      <c r="Y753" s="4" t="n">
        <f aca="false">Clean!R753</f>
        <v>154.34</v>
      </c>
      <c r="Z753" s="4" t="n">
        <f aca="false">IF(X753="",IF(Y753="",0,""),X753)</f>
        <v>5500</v>
      </c>
      <c r="AA753" s="4" t="n">
        <f aca="false">IF(Y753="",IF(X753="",0,IF(X753=0,0,ROUND(X753*Strategies!$B$12,2))),Y753)</f>
        <v>154.34</v>
      </c>
      <c r="AB753" s="2" t="str">
        <f aca="false">IF(AND(X753="",Y753=""),"no card (structural)",IF(X753="","limit missing – verify",IF(Y753="","spend imputed by ratio","complete")))</f>
        <v>complete</v>
      </c>
      <c r="AC753" s="4" t="n">
        <f aca="false">Clean!S753</f>
        <v>0</v>
      </c>
      <c r="AD753" s="4" t="n">
        <f aca="false">Clean!T753</f>
        <v>0</v>
      </c>
      <c r="AE753" s="4" t="n">
        <f aca="false">IF(AC753="",IF(AD753="",0,""),AC753)</f>
        <v>0</v>
      </c>
      <c r="AF753" s="4" t="n">
        <f aca="false">IF(AD753="",IF(AC753="",0,IF(AC753=0,0,ROUND(AC753*Strategies!$B$13,0))),AD753)</f>
        <v>0</v>
      </c>
      <c r="AG753" s="3" t="n">
        <f aca="false">Clean!V753</f>
        <v>0</v>
      </c>
      <c r="AH753" s="3" t="n">
        <f aca="false">IF(AG753="",0,AG753)</f>
        <v>0</v>
      </c>
      <c r="AI753" s="3" t="n">
        <f aca="false">IF(AG753="",1,0)</f>
        <v>0</v>
      </c>
      <c r="AJ753" s="3" t="n">
        <f aca="false">Missing_Matrix!W753</f>
        <v>0</v>
      </c>
      <c r="AK753" s="2" t="str">
        <f aca="false">IF(AJ753=0,"keep","drop")</f>
        <v>keep</v>
      </c>
      <c r="AL753" s="2" t="str">
        <f aca="false">IF(Missing_Matrix!B753+Missing_Matrix!G753+Missing_Matrix!H753+Missing_Matrix!J753+Missing_Matrix!K753+Missing_Matrix!L753+Missing_Matrix!M753+Missing_Matrix!U753=0,"keep","drop")</f>
        <v>keep</v>
      </c>
    </row>
    <row r="754" customFormat="false" ht="15" hidden="false" customHeight="false" outlineLevel="0" collapsed="false">
      <c r="A754" s="2" t="str">
        <f aca="false">Clean!A754</f>
        <v>CL00753</v>
      </c>
      <c r="B754" s="3" t="n">
        <f aca="false">Clean!B754</f>
        <v>42</v>
      </c>
      <c r="C754" s="3" t="n">
        <f aca="false">IF(B754="",Strategies!$B$5,B754)</f>
        <v>42</v>
      </c>
      <c r="D754" s="3" t="n">
        <f aca="false">IF(B754="",1,0)</f>
        <v>0</v>
      </c>
      <c r="E754" s="2" t="str">
        <f aca="false">Clean!E754</f>
        <v>Employee</v>
      </c>
      <c r="F754" s="2" t="str">
        <f aca="false">IF(E754="","Unknown",E754)</f>
        <v>Employee</v>
      </c>
      <c r="G754" s="4" t="n">
        <f aca="false">Clean!G754</f>
        <v>28900</v>
      </c>
      <c r="H754" s="4" t="n">
        <f aca="false">IF(G754="",Strategies!$B$7,G754)</f>
        <v>28900</v>
      </c>
      <c r="I754" s="4" t="n">
        <f aca="false">IF(G754="",Strategies!$B$8,G754)</f>
        <v>28900</v>
      </c>
      <c r="J754" s="4" t="n">
        <f aca="false">IF(G754="",IFERROR(VLOOKUP(E754,Strategies!$A$26:$G$35,7,FALSE()),Strategies!$B$8),G754)</f>
        <v>28900</v>
      </c>
      <c r="K754" s="3" t="n">
        <f aca="false">IF(G754="",1,0)</f>
        <v>0</v>
      </c>
      <c r="L754" s="3" t="n">
        <f aca="false">Clean!H754</f>
        <v>12</v>
      </c>
      <c r="M754" s="5" t="n">
        <f aca="false">Clean!I754</f>
        <v>41881</v>
      </c>
      <c r="N754" s="3" t="n">
        <f aca="false">IF(L754="",IF(M754="",Strategies!$B$6,DATEDIF(M754,DATE(2026,9,13),"y")),L754)</f>
        <v>12</v>
      </c>
      <c r="O754" s="2" t="str">
        <f aca="false">IF(L754&lt;&gt;"","observed",IF(M754&lt;&gt;"","derived from date","median (fallback)"))</f>
        <v>observed</v>
      </c>
      <c r="P754" s="4" t="n">
        <f aca="false">Clean!M754</f>
        <v>12852.39</v>
      </c>
      <c r="Q754" s="4" t="n">
        <f aca="false">IF(P754="",Strategies!$B$9,P754)</f>
        <v>12852.39</v>
      </c>
      <c r="R754" s="3" t="n">
        <f aca="false">IF(P754="",1,0)</f>
        <v>0</v>
      </c>
      <c r="S754" s="3" t="n">
        <f aca="false">Clean!U754</f>
        <v>641</v>
      </c>
      <c r="T754" s="3" t="n">
        <f aca="false">IF(S754="",Strategies!$B$10,S754)</f>
        <v>641</v>
      </c>
      <c r="U754" s="2" t="str">
        <f aca="false">Clean!J754</f>
        <v>App</v>
      </c>
      <c r="V754" s="2" t="str">
        <f aca="false">IF(U754="",Strategies!$B$11,U754)</f>
        <v>App</v>
      </c>
      <c r="W754" s="2" t="str">
        <f aca="false">IF(U754="","Unknown",U754)</f>
        <v>App</v>
      </c>
      <c r="X754" s="4" t="n">
        <f aca="false">Clean!Q754</f>
        <v>5500</v>
      </c>
      <c r="Y754" s="4" t="n">
        <f aca="false">Clean!R754</f>
        <v>3813.71</v>
      </c>
      <c r="Z754" s="4" t="n">
        <f aca="false">IF(X754="",IF(Y754="",0,""),X754)</f>
        <v>5500</v>
      </c>
      <c r="AA754" s="4" t="n">
        <f aca="false">IF(Y754="",IF(X754="",0,IF(X754=0,0,ROUND(X754*Strategies!$B$12,2))),Y754)</f>
        <v>3813.71</v>
      </c>
      <c r="AB754" s="2" t="str">
        <f aca="false">IF(AND(X754="",Y754=""),"no card (structural)",IF(X754="","limit missing – verify",IF(Y754="","spend imputed by ratio","complete")))</f>
        <v>complete</v>
      </c>
      <c r="AC754" s="4" t="n">
        <f aca="false">Clean!S754</f>
        <v>132000</v>
      </c>
      <c r="AD754" s="4" t="n">
        <f aca="false">Clean!T754</f>
        <v>843</v>
      </c>
      <c r="AE754" s="4" t="n">
        <f aca="false">IF(AC754="",IF(AD754="",0,""),AC754)</f>
        <v>132000</v>
      </c>
      <c r="AF754" s="4" t="n">
        <f aca="false">IF(AD754="",IF(AC754="",0,IF(AC754=0,0,ROUND(AC754*Strategies!$B$13,0))),AD754)</f>
        <v>843</v>
      </c>
      <c r="AG754" s="3" t="n">
        <f aca="false">Clean!V754</f>
        <v>0</v>
      </c>
      <c r="AH754" s="3" t="n">
        <f aca="false">IF(AG754="",0,AG754)</f>
        <v>0</v>
      </c>
      <c r="AI754" s="3" t="n">
        <f aca="false">IF(AG754="",1,0)</f>
        <v>0</v>
      </c>
      <c r="AJ754" s="3" t="n">
        <f aca="false">Missing_Matrix!W754</f>
        <v>0</v>
      </c>
      <c r="AK754" s="2" t="str">
        <f aca="false">IF(AJ754=0,"keep","drop")</f>
        <v>keep</v>
      </c>
      <c r="AL754" s="2" t="str">
        <f aca="false">IF(Missing_Matrix!B754+Missing_Matrix!G754+Missing_Matrix!H754+Missing_Matrix!J754+Missing_Matrix!K754+Missing_Matrix!L754+Missing_Matrix!M754+Missing_Matrix!U754=0,"keep","drop")</f>
        <v>keep</v>
      </c>
    </row>
    <row r="755" customFormat="false" ht="15" hidden="false" customHeight="false" outlineLevel="0" collapsed="false">
      <c r="A755" s="2" t="str">
        <f aca="false">Clean!A755</f>
        <v>CL00754</v>
      </c>
      <c r="B755" s="3" t="n">
        <f aca="false">Clean!B755</f>
        <v>76</v>
      </c>
      <c r="C755" s="3" t="n">
        <f aca="false">IF(B755="",Strategies!$B$5,B755)</f>
        <v>76</v>
      </c>
      <c r="D755" s="3" t="n">
        <f aca="false">IF(B755="",1,0)</f>
        <v>0</v>
      </c>
      <c r="E755" s="2" t="str">
        <f aca="false">Clean!E755</f>
        <v>Retired</v>
      </c>
      <c r="F755" s="2" t="str">
        <f aca="false">IF(E755="","Unknown",E755)</f>
        <v>Retired</v>
      </c>
      <c r="G755" s="4" t="n">
        <f aca="false">Clean!G755</f>
        <v>19600</v>
      </c>
      <c r="H755" s="4" t="n">
        <f aca="false">IF(G755="",Strategies!$B$7,G755)</f>
        <v>19600</v>
      </c>
      <c r="I755" s="4" t="n">
        <f aca="false">IF(G755="",Strategies!$B$8,G755)</f>
        <v>19600</v>
      </c>
      <c r="J755" s="4" t="n">
        <f aca="false">IF(G755="",IFERROR(VLOOKUP(E755,Strategies!$A$26:$G$35,7,FALSE()),Strategies!$B$8),G755)</f>
        <v>19600</v>
      </c>
      <c r="K755" s="3" t="n">
        <f aca="false">IF(G755="",1,0)</f>
        <v>0</v>
      </c>
      <c r="L755" s="3" t="n">
        <f aca="false">Clean!H755</f>
        <v>10</v>
      </c>
      <c r="M755" s="5" t="n">
        <f aca="false">Clean!I755</f>
        <v>42399</v>
      </c>
      <c r="N755" s="3" t="n">
        <f aca="false">IF(L755="",IF(M755="",Strategies!$B$6,DATEDIF(M755,DATE(2026,9,13),"y")),L755)</f>
        <v>10</v>
      </c>
      <c r="O755" s="2" t="str">
        <f aca="false">IF(L755&lt;&gt;"","observed",IF(M755&lt;&gt;"","derived from date","median (fallback)"))</f>
        <v>observed</v>
      </c>
      <c r="P755" s="4" t="n">
        <f aca="false">Clean!M755</f>
        <v>0</v>
      </c>
      <c r="Q755" s="4" t="n">
        <f aca="false">IF(P755="",Strategies!$B$9,P755)</f>
        <v>0</v>
      </c>
      <c r="R755" s="3" t="n">
        <f aca="false">IF(P755="",1,0)</f>
        <v>0</v>
      </c>
      <c r="S755" s="3" t="n">
        <f aca="false">Clean!U755</f>
        <v>593</v>
      </c>
      <c r="T755" s="3" t="n">
        <f aca="false">IF(S755="",Strategies!$B$10,S755)</f>
        <v>593</v>
      </c>
      <c r="U755" s="2" t="str">
        <f aca="false">Clean!J755</f>
        <v>Branch</v>
      </c>
      <c r="V755" s="2" t="str">
        <f aca="false">IF(U755="",Strategies!$B$11,U755)</f>
        <v>Branch</v>
      </c>
      <c r="W755" s="2" t="str">
        <f aca="false">IF(U755="","Unknown",U755)</f>
        <v>Branch</v>
      </c>
      <c r="X755" s="4" t="str">
        <f aca="false">Clean!Q755</f>
        <v/>
      </c>
      <c r="Y755" s="4" t="str">
        <f aca="false">Clean!R755</f>
        <v/>
      </c>
      <c r="Z755" s="4" t="n">
        <f aca="false">IF(X755="",IF(Y755="",0,""),X755)</f>
        <v>0</v>
      </c>
      <c r="AA755" s="4" t="n">
        <f aca="false">IF(Y755="",IF(X755="",0,IF(X755=0,0,ROUND(X755*Strategies!$B$12,2))),Y755)</f>
        <v>0</v>
      </c>
      <c r="AB755" s="2" t="str">
        <f aca="false">IF(AND(X755="",Y755=""),"no card (structural)",IF(X755="","limit missing – verify",IF(Y755="","spend imputed by ratio","complete")))</f>
        <v>no card (structural)</v>
      </c>
      <c r="AC755" s="4" t="str">
        <f aca="false">Clean!S755</f>
        <v/>
      </c>
      <c r="AD755" s="4" t="str">
        <f aca="false">Clean!T755</f>
        <v/>
      </c>
      <c r="AE755" s="4" t="n">
        <f aca="false">IF(AC755="",IF(AD755="",0,""),AC755)</f>
        <v>0</v>
      </c>
      <c r="AF755" s="4" t="n">
        <f aca="false">IF(AD755="",IF(AC755="",0,IF(AC755=0,0,ROUND(AC755*Strategies!$B$13,0))),AD755)</f>
        <v>0</v>
      </c>
      <c r="AG755" s="3" t="n">
        <f aca="false">Clean!V755</f>
        <v>0</v>
      </c>
      <c r="AH755" s="3" t="n">
        <f aca="false">IF(AG755="",0,AG755)</f>
        <v>0</v>
      </c>
      <c r="AI755" s="3" t="n">
        <f aca="false">IF(AG755="",1,0)</f>
        <v>0</v>
      </c>
      <c r="AJ755" s="3" t="n">
        <f aca="false">Missing_Matrix!W755</f>
        <v>4</v>
      </c>
      <c r="AK755" s="2" t="str">
        <f aca="false">IF(AJ755=0,"keep","drop")</f>
        <v>drop</v>
      </c>
      <c r="AL755" s="2" t="str">
        <f aca="false">IF(Missing_Matrix!B755+Missing_Matrix!G755+Missing_Matrix!H755+Missing_Matrix!J755+Missing_Matrix!K755+Missing_Matrix!L755+Missing_Matrix!M755+Missing_Matrix!U755=0,"keep","drop")</f>
        <v>keep</v>
      </c>
    </row>
    <row r="756" customFormat="false" ht="15" hidden="false" customHeight="false" outlineLevel="0" collapsed="false">
      <c r="A756" s="2" t="str">
        <f aca="false">Clean!A756</f>
        <v>CL00755</v>
      </c>
      <c r="B756" s="3" t="n">
        <f aca="false">Clean!B756</f>
        <v>69</v>
      </c>
      <c r="C756" s="3" t="n">
        <f aca="false">IF(B756="",Strategies!$B$5,B756)</f>
        <v>69</v>
      </c>
      <c r="D756" s="3" t="n">
        <f aca="false">IF(B756="",1,0)</f>
        <v>0</v>
      </c>
      <c r="E756" s="2" t="str">
        <f aca="false">Clean!E756</f>
        <v>Retired</v>
      </c>
      <c r="F756" s="2" t="str">
        <f aca="false">IF(E756="","Unknown",E756)</f>
        <v>Retired</v>
      </c>
      <c r="G756" s="4" t="str">
        <f aca="false">Clean!G756</f>
        <v/>
      </c>
      <c r="H756" s="4" t="n">
        <f aca="false">IF(G756="",Strategies!$B$7,G756)</f>
        <v>34752</v>
      </c>
      <c r="I756" s="4" t="n">
        <f aca="false">IF(G756="",Strategies!$B$8,G756)</f>
        <v>29500</v>
      </c>
      <c r="J756" s="4" t="n">
        <f aca="false">IF(G756="",IFERROR(VLOOKUP(E756,Strategies!$A$26:$G$35,7,FALSE()),Strategies!$B$8),G756)</f>
        <v>20700</v>
      </c>
      <c r="K756" s="3" t="n">
        <f aca="false">IF(G756="",1,0)</f>
        <v>1</v>
      </c>
      <c r="L756" s="3" t="n">
        <f aca="false">Clean!H756</f>
        <v>24</v>
      </c>
      <c r="M756" s="5" t="n">
        <f aca="false">Clean!I756</f>
        <v>37231</v>
      </c>
      <c r="N756" s="3" t="n">
        <f aca="false">IF(L756="",IF(M756="",Strategies!$B$6,DATEDIF(M756,DATE(2026,9,13),"y")),L756)</f>
        <v>24</v>
      </c>
      <c r="O756" s="2" t="str">
        <f aca="false">IF(L756&lt;&gt;"","observed",IF(M756&lt;&gt;"","derived from date","median (fallback)"))</f>
        <v>observed</v>
      </c>
      <c r="P756" s="4" t="n">
        <f aca="false">Clean!M756</f>
        <v>46564.54</v>
      </c>
      <c r="Q756" s="4" t="n">
        <f aca="false">IF(P756="",Strategies!$B$9,P756)</f>
        <v>46564.54</v>
      </c>
      <c r="R756" s="3" t="n">
        <f aca="false">IF(P756="",1,0)</f>
        <v>0</v>
      </c>
      <c r="S756" s="3" t="n">
        <f aca="false">Clean!U756</f>
        <v>697</v>
      </c>
      <c r="T756" s="3" t="n">
        <f aca="false">IF(S756="",Strategies!$B$10,S756)</f>
        <v>697</v>
      </c>
      <c r="U756" s="2" t="str">
        <f aca="false">Clean!J756</f>
        <v>App</v>
      </c>
      <c r="V756" s="2" t="str">
        <f aca="false">IF(U756="",Strategies!$B$11,U756)</f>
        <v>App</v>
      </c>
      <c r="W756" s="2" t="str">
        <f aca="false">IF(U756="","Unknown",U756)</f>
        <v>App</v>
      </c>
      <c r="X756" s="4" t="n">
        <f aca="false">Clean!Q756</f>
        <v>3500</v>
      </c>
      <c r="Y756" s="4" t="n">
        <f aca="false">Clean!R756</f>
        <v>894.33</v>
      </c>
      <c r="Z756" s="4" t="n">
        <f aca="false">IF(X756="",IF(Y756="",0,""),X756)</f>
        <v>3500</v>
      </c>
      <c r="AA756" s="4" t="n">
        <f aca="false">IF(Y756="",IF(X756="",0,IF(X756=0,0,ROUND(X756*Strategies!$B$12,2))),Y756)</f>
        <v>894.33</v>
      </c>
      <c r="AB756" s="2" t="str">
        <f aca="false">IF(AND(X756="",Y756=""),"no card (structural)",IF(X756="","limit missing – verify",IF(Y756="","spend imputed by ratio","complete")))</f>
        <v>complete</v>
      </c>
      <c r="AC756" s="4" t="n">
        <f aca="false">Clean!S756</f>
        <v>0</v>
      </c>
      <c r="AD756" s="4" t="n">
        <f aca="false">Clean!T756</f>
        <v>0</v>
      </c>
      <c r="AE756" s="4" t="n">
        <f aca="false">IF(AC756="",IF(AD756="",0,""),AC756)</f>
        <v>0</v>
      </c>
      <c r="AF756" s="4" t="n">
        <f aca="false">IF(AD756="",IF(AC756="",0,IF(AC756=0,0,ROUND(AC756*Strategies!$B$13,0))),AD756)</f>
        <v>0</v>
      </c>
      <c r="AG756" s="3" t="n">
        <f aca="false">Clean!V756</f>
        <v>0</v>
      </c>
      <c r="AH756" s="3" t="n">
        <f aca="false">IF(AG756="",0,AG756)</f>
        <v>0</v>
      </c>
      <c r="AI756" s="3" t="n">
        <f aca="false">IF(AG756="",1,0)</f>
        <v>0</v>
      </c>
      <c r="AJ756" s="3" t="n">
        <f aca="false">Missing_Matrix!W756</f>
        <v>2</v>
      </c>
      <c r="AK756" s="2" t="str">
        <f aca="false">IF(AJ756=0,"keep","drop")</f>
        <v>drop</v>
      </c>
      <c r="AL756" s="2" t="str">
        <f aca="false">IF(Missing_Matrix!B756+Missing_Matrix!G756+Missing_Matrix!H756+Missing_Matrix!J756+Missing_Matrix!K756+Missing_Matrix!L756+Missing_Matrix!M756+Missing_Matrix!U756=0,"keep","drop")</f>
        <v>drop</v>
      </c>
    </row>
    <row r="757" customFormat="false" ht="15" hidden="false" customHeight="false" outlineLevel="0" collapsed="false">
      <c r="A757" s="2" t="str">
        <f aca="false">Clean!A757</f>
        <v>CL00756</v>
      </c>
      <c r="B757" s="3" t="n">
        <f aca="false">Clean!B757</f>
        <v>51</v>
      </c>
      <c r="C757" s="3" t="n">
        <f aca="false">IF(B757="",Strategies!$B$5,B757)</f>
        <v>51</v>
      </c>
      <c r="D757" s="3" t="n">
        <f aca="false">IF(B757="",1,0)</f>
        <v>0</v>
      </c>
      <c r="E757" s="2" t="str">
        <f aca="false">Clean!E757</f>
        <v>Employee</v>
      </c>
      <c r="F757" s="2" t="str">
        <f aca="false">IF(E757="","Unknown",E757)</f>
        <v>Employee</v>
      </c>
      <c r="G757" s="4" t="n">
        <f aca="false">Clean!G757</f>
        <v>27100</v>
      </c>
      <c r="H757" s="4" t="n">
        <f aca="false">IF(G757="",Strategies!$B$7,G757)</f>
        <v>27100</v>
      </c>
      <c r="I757" s="4" t="n">
        <f aca="false">IF(G757="",Strategies!$B$8,G757)</f>
        <v>27100</v>
      </c>
      <c r="J757" s="4" t="n">
        <f aca="false">IF(G757="",IFERROR(VLOOKUP(E757,Strategies!$A$26:$G$35,7,FALSE()),Strategies!$B$8),G757)</f>
        <v>27100</v>
      </c>
      <c r="K757" s="3" t="n">
        <f aca="false">IF(G757="",1,0)</f>
        <v>0</v>
      </c>
      <c r="L757" s="3" t="n">
        <f aca="false">Clean!H757</f>
        <v>15</v>
      </c>
      <c r="M757" s="5" t="n">
        <f aca="false">Clean!I757</f>
        <v>40590</v>
      </c>
      <c r="N757" s="3" t="n">
        <f aca="false">IF(L757="",IF(M757="",Strategies!$B$6,DATEDIF(M757,DATE(2026,9,13),"y")),L757)</f>
        <v>15</v>
      </c>
      <c r="O757" s="2" t="str">
        <f aca="false">IF(L757&lt;&gt;"","observed",IF(M757&lt;&gt;"","derived from date","median (fallback)"))</f>
        <v>observed</v>
      </c>
      <c r="P757" s="4" t="n">
        <f aca="false">Clean!M757</f>
        <v>49806.83</v>
      </c>
      <c r="Q757" s="4" t="n">
        <f aca="false">IF(P757="",Strategies!$B$9,P757)</f>
        <v>49806.83</v>
      </c>
      <c r="R757" s="3" t="n">
        <f aca="false">IF(P757="",1,0)</f>
        <v>0</v>
      </c>
      <c r="S757" s="3" t="n">
        <f aca="false">Clean!U757</f>
        <v>588</v>
      </c>
      <c r="T757" s="3" t="n">
        <f aca="false">IF(S757="",Strategies!$B$10,S757)</f>
        <v>588</v>
      </c>
      <c r="U757" s="2" t="str">
        <f aca="false">Clean!J757</f>
        <v>App</v>
      </c>
      <c r="V757" s="2" t="str">
        <f aca="false">IF(U757="",Strategies!$B$11,U757)</f>
        <v>App</v>
      </c>
      <c r="W757" s="2" t="str">
        <f aca="false">IF(U757="","Unknown",U757)</f>
        <v>App</v>
      </c>
      <c r="X757" s="4" t="n">
        <f aca="false">Clean!Q757</f>
        <v>5000</v>
      </c>
      <c r="Y757" s="4" t="n">
        <f aca="false">Clean!R757</f>
        <v>280.61</v>
      </c>
      <c r="Z757" s="4" t="n">
        <f aca="false">IF(X757="",IF(Y757="",0,""),X757)</f>
        <v>5000</v>
      </c>
      <c r="AA757" s="4" t="n">
        <f aca="false">IF(Y757="",IF(X757="",0,IF(X757=0,0,ROUND(X757*Strategies!$B$12,2))),Y757)</f>
        <v>280.61</v>
      </c>
      <c r="AB757" s="2" t="str">
        <f aca="false">IF(AND(X757="",Y757=""),"no card (structural)",IF(X757="","limit missing – verify",IF(Y757="","spend imputed by ratio","complete")))</f>
        <v>complete</v>
      </c>
      <c r="AC757" s="4" t="n">
        <f aca="false">Clean!S757</f>
        <v>0</v>
      </c>
      <c r="AD757" s="4" t="n">
        <f aca="false">Clean!T757</f>
        <v>0</v>
      </c>
      <c r="AE757" s="4" t="n">
        <f aca="false">IF(AC757="",IF(AD757="",0,""),AC757)</f>
        <v>0</v>
      </c>
      <c r="AF757" s="4" t="n">
        <f aca="false">IF(AD757="",IF(AC757="",0,IF(AC757=0,0,ROUND(AC757*Strategies!$B$13,0))),AD757)</f>
        <v>0</v>
      </c>
      <c r="AG757" s="3" t="n">
        <f aca="false">Clean!V757</f>
        <v>0</v>
      </c>
      <c r="AH757" s="3" t="n">
        <f aca="false">IF(AG757="",0,AG757)</f>
        <v>0</v>
      </c>
      <c r="AI757" s="3" t="n">
        <f aca="false">IF(AG757="",1,0)</f>
        <v>0</v>
      </c>
      <c r="AJ757" s="3" t="n">
        <f aca="false">Missing_Matrix!W757</f>
        <v>0</v>
      </c>
      <c r="AK757" s="2" t="str">
        <f aca="false">IF(AJ757=0,"keep","drop")</f>
        <v>keep</v>
      </c>
      <c r="AL757" s="2" t="str">
        <f aca="false">IF(Missing_Matrix!B757+Missing_Matrix!G757+Missing_Matrix!H757+Missing_Matrix!J757+Missing_Matrix!K757+Missing_Matrix!L757+Missing_Matrix!M757+Missing_Matrix!U757=0,"keep","drop")</f>
        <v>keep</v>
      </c>
    </row>
    <row r="758" customFormat="false" ht="15" hidden="false" customHeight="false" outlineLevel="0" collapsed="false">
      <c r="A758" s="2" t="str">
        <f aca="false">Clean!A758</f>
        <v>CL00757</v>
      </c>
      <c r="B758" s="3" t="n">
        <f aca="false">Clean!B758</f>
        <v>61</v>
      </c>
      <c r="C758" s="3" t="n">
        <f aca="false">IF(B758="",Strategies!$B$5,B758)</f>
        <v>61</v>
      </c>
      <c r="D758" s="3" t="n">
        <f aca="false">IF(B758="",1,0)</f>
        <v>0</v>
      </c>
      <c r="E758" s="2" t="str">
        <f aca="false">Clean!E758</f>
        <v>Executive</v>
      </c>
      <c r="F758" s="2" t="str">
        <f aca="false">IF(E758="","Unknown",E758)</f>
        <v>Executive</v>
      </c>
      <c r="G758" s="4" t="n">
        <f aca="false">Clean!G758</f>
        <v>136400</v>
      </c>
      <c r="H758" s="4" t="n">
        <f aca="false">IF(G758="",Strategies!$B$7,G758)</f>
        <v>136400</v>
      </c>
      <c r="I758" s="4" t="n">
        <f aca="false">IF(G758="",Strategies!$B$8,G758)</f>
        <v>136400</v>
      </c>
      <c r="J758" s="4" t="n">
        <f aca="false">IF(G758="",IFERROR(VLOOKUP(E758,Strategies!$A$26:$G$35,7,FALSE()),Strategies!$B$8),G758)</f>
        <v>136400</v>
      </c>
      <c r="K758" s="3" t="n">
        <f aca="false">IF(G758="",1,0)</f>
        <v>0</v>
      </c>
      <c r="L758" s="3" t="n">
        <f aca="false">Clean!H758</f>
        <v>20</v>
      </c>
      <c r="M758" s="5" t="n">
        <f aca="false">Clean!I758</f>
        <v>38680</v>
      </c>
      <c r="N758" s="3" t="n">
        <f aca="false">IF(L758="",IF(M758="",Strategies!$B$6,DATEDIF(M758,DATE(2026,9,13),"y")),L758)</f>
        <v>20</v>
      </c>
      <c r="O758" s="2" t="str">
        <f aca="false">IF(L758&lt;&gt;"","observed",IF(M758&lt;&gt;"","derived from date","median (fallback)"))</f>
        <v>observed</v>
      </c>
      <c r="P758" s="4" t="n">
        <f aca="false">Clean!M758</f>
        <v>137574.03</v>
      </c>
      <c r="Q758" s="4" t="n">
        <f aca="false">IF(P758="",Strategies!$B$9,P758)</f>
        <v>137574.03</v>
      </c>
      <c r="R758" s="3" t="n">
        <f aca="false">IF(P758="",1,0)</f>
        <v>0</v>
      </c>
      <c r="S758" s="3" t="n">
        <f aca="false">Clean!U758</f>
        <v>752</v>
      </c>
      <c r="T758" s="3" t="n">
        <f aca="false">IF(S758="",Strategies!$B$10,S758)</f>
        <v>752</v>
      </c>
      <c r="U758" s="2" t="str">
        <f aca="false">Clean!J758</f>
        <v>Online Banking</v>
      </c>
      <c r="V758" s="2" t="str">
        <f aca="false">IF(U758="",Strategies!$B$11,U758)</f>
        <v>Online Banking</v>
      </c>
      <c r="W758" s="2" t="str">
        <f aca="false">IF(U758="","Unknown",U758)</f>
        <v>Online Banking</v>
      </c>
      <c r="X758" s="4" t="n">
        <f aca="false">Clean!Q758</f>
        <v>15000</v>
      </c>
      <c r="Y758" s="4" t="n">
        <f aca="false">Clean!R758</f>
        <v>2152.17</v>
      </c>
      <c r="Z758" s="4" t="n">
        <f aca="false">IF(X758="",IF(Y758="",0,""),X758)</f>
        <v>15000</v>
      </c>
      <c r="AA758" s="4" t="n">
        <f aca="false">IF(Y758="",IF(X758="",0,IF(X758=0,0,ROUND(X758*Strategies!$B$12,2))),Y758)</f>
        <v>2152.17</v>
      </c>
      <c r="AB758" s="2" t="str">
        <f aca="false">IF(AND(X758="",Y758=""),"no card (structural)",IF(X758="","limit missing – verify",IF(Y758="","spend imputed by ratio","complete")))</f>
        <v>complete</v>
      </c>
      <c r="AC758" s="4" t="str">
        <f aca="false">Clean!S758</f>
        <v/>
      </c>
      <c r="AD758" s="4" t="str">
        <f aca="false">Clean!T758</f>
        <v/>
      </c>
      <c r="AE758" s="4" t="n">
        <f aca="false">IF(AC758="",IF(AD758="",0,""),AC758)</f>
        <v>0</v>
      </c>
      <c r="AF758" s="4" t="n">
        <f aca="false">IF(AD758="",IF(AC758="",0,IF(AC758=0,0,ROUND(AC758*Strategies!$B$13,0))),AD758)</f>
        <v>0</v>
      </c>
      <c r="AG758" s="3" t="str">
        <f aca="false">Clean!V758</f>
        <v/>
      </c>
      <c r="AH758" s="3" t="n">
        <f aca="false">IF(AG758="",0,AG758)</f>
        <v>0</v>
      </c>
      <c r="AI758" s="3" t="n">
        <f aca="false">IF(AG758="",1,0)</f>
        <v>1</v>
      </c>
      <c r="AJ758" s="3" t="n">
        <f aca="false">Missing_Matrix!W758</f>
        <v>3</v>
      </c>
      <c r="AK758" s="2" t="str">
        <f aca="false">IF(AJ758=0,"keep","drop")</f>
        <v>drop</v>
      </c>
      <c r="AL758" s="2" t="str">
        <f aca="false">IF(Missing_Matrix!B758+Missing_Matrix!G758+Missing_Matrix!H758+Missing_Matrix!J758+Missing_Matrix!K758+Missing_Matrix!L758+Missing_Matrix!M758+Missing_Matrix!U758=0,"keep","drop")</f>
        <v>keep</v>
      </c>
    </row>
    <row r="759" customFormat="false" ht="15" hidden="false" customHeight="false" outlineLevel="0" collapsed="false">
      <c r="A759" s="2" t="str">
        <f aca="false">Clean!A759</f>
        <v>CL00758</v>
      </c>
      <c r="B759" s="3" t="n">
        <f aca="false">Clean!B759</f>
        <v>60</v>
      </c>
      <c r="C759" s="3" t="n">
        <f aca="false">IF(B759="",Strategies!$B$5,B759)</f>
        <v>60</v>
      </c>
      <c r="D759" s="3" t="n">
        <f aca="false">IF(B759="",1,0)</f>
        <v>0</v>
      </c>
      <c r="E759" s="2" t="str">
        <f aca="false">Clean!E759</f>
        <v>Manual worker</v>
      </c>
      <c r="F759" s="2" t="str">
        <f aca="false">IF(E759="","Unknown",E759)</f>
        <v>Manual worker</v>
      </c>
      <c r="G759" s="4" t="n">
        <f aca="false">Clean!G759</f>
        <v>32100</v>
      </c>
      <c r="H759" s="4" t="n">
        <f aca="false">IF(G759="",Strategies!$B$7,G759)</f>
        <v>32100</v>
      </c>
      <c r="I759" s="4" t="n">
        <f aca="false">IF(G759="",Strategies!$B$8,G759)</f>
        <v>32100</v>
      </c>
      <c r="J759" s="4" t="n">
        <f aca="false">IF(G759="",IFERROR(VLOOKUP(E759,Strategies!$A$26:$G$35,7,FALSE()),Strategies!$B$8),G759)</f>
        <v>32100</v>
      </c>
      <c r="K759" s="3" t="n">
        <f aca="false">IF(G759="",1,0)</f>
        <v>0</v>
      </c>
      <c r="L759" s="3" t="n">
        <f aca="false">Clean!H759</f>
        <v>12</v>
      </c>
      <c r="M759" s="5" t="n">
        <f aca="false">Clean!I759</f>
        <v>41817</v>
      </c>
      <c r="N759" s="3" t="n">
        <f aca="false">IF(L759="",IF(M759="",Strategies!$B$6,DATEDIF(M759,DATE(2026,9,13),"y")),L759)</f>
        <v>12</v>
      </c>
      <c r="O759" s="2" t="str">
        <f aca="false">IF(L759&lt;&gt;"","observed",IF(M759&lt;&gt;"","derived from date","median (fallback)"))</f>
        <v>observed</v>
      </c>
      <c r="P759" s="4" t="n">
        <f aca="false">Clean!M759</f>
        <v>16512.49</v>
      </c>
      <c r="Q759" s="4" t="n">
        <f aca="false">IF(P759="",Strategies!$B$9,P759)</f>
        <v>16512.49</v>
      </c>
      <c r="R759" s="3" t="n">
        <f aca="false">IF(P759="",1,0)</f>
        <v>0</v>
      </c>
      <c r="S759" s="3" t="n">
        <f aca="false">Clean!U759</f>
        <v>613</v>
      </c>
      <c r="T759" s="3" t="n">
        <f aca="false">IF(S759="",Strategies!$B$10,S759)</f>
        <v>613</v>
      </c>
      <c r="U759" s="2" t="str">
        <f aca="false">Clean!J759</f>
        <v>Branch</v>
      </c>
      <c r="V759" s="2" t="str">
        <f aca="false">IF(U759="",Strategies!$B$11,U759)</f>
        <v>Branch</v>
      </c>
      <c r="W759" s="2" t="str">
        <f aca="false">IF(U759="","Unknown",U759)</f>
        <v>Branch</v>
      </c>
      <c r="X759" s="4" t="n">
        <f aca="false">Clean!Q759</f>
        <v>3500</v>
      </c>
      <c r="Y759" s="4" t="n">
        <f aca="false">Clean!R759</f>
        <v>214.64</v>
      </c>
      <c r="Z759" s="4" t="n">
        <f aca="false">IF(X759="",IF(Y759="",0,""),X759)</f>
        <v>3500</v>
      </c>
      <c r="AA759" s="4" t="n">
        <f aca="false">IF(Y759="",IF(X759="",0,IF(X759=0,0,ROUND(X759*Strategies!$B$12,2))),Y759)</f>
        <v>214.64</v>
      </c>
      <c r="AB759" s="2" t="str">
        <f aca="false">IF(AND(X759="",Y759=""),"no card (structural)",IF(X759="","limit missing – verify",IF(Y759="","spend imputed by ratio","complete")))</f>
        <v>complete</v>
      </c>
      <c r="AC759" s="4" t="n">
        <f aca="false">Clean!S759</f>
        <v>159000</v>
      </c>
      <c r="AD759" s="4" t="n">
        <f aca="false">Clean!T759</f>
        <v>1101</v>
      </c>
      <c r="AE759" s="4" t="n">
        <f aca="false">IF(AC759="",IF(AD759="",0,""),AC759)</f>
        <v>159000</v>
      </c>
      <c r="AF759" s="4" t="n">
        <f aca="false">IF(AD759="",IF(AC759="",0,IF(AC759=0,0,ROUND(AC759*Strategies!$B$13,0))),AD759)</f>
        <v>1101</v>
      </c>
      <c r="AG759" s="3" t="n">
        <f aca="false">Clean!V759</f>
        <v>0</v>
      </c>
      <c r="AH759" s="3" t="n">
        <f aca="false">IF(AG759="",0,AG759)</f>
        <v>0</v>
      </c>
      <c r="AI759" s="3" t="n">
        <f aca="false">IF(AG759="",1,0)</f>
        <v>0</v>
      </c>
      <c r="AJ759" s="3" t="n">
        <f aca="false">Missing_Matrix!W759</f>
        <v>0</v>
      </c>
      <c r="AK759" s="2" t="str">
        <f aca="false">IF(AJ759=0,"keep","drop")</f>
        <v>keep</v>
      </c>
      <c r="AL759" s="2" t="str">
        <f aca="false">IF(Missing_Matrix!B759+Missing_Matrix!G759+Missing_Matrix!H759+Missing_Matrix!J759+Missing_Matrix!K759+Missing_Matrix!L759+Missing_Matrix!M759+Missing_Matrix!U759=0,"keep","drop")</f>
        <v>keep</v>
      </c>
    </row>
    <row r="760" customFormat="false" ht="15" hidden="false" customHeight="false" outlineLevel="0" collapsed="false">
      <c r="A760" s="2" t="str">
        <f aca="false">Clean!A760</f>
        <v>CL00759</v>
      </c>
      <c r="B760" s="3" t="str">
        <f aca="false">Clean!B760</f>
        <v/>
      </c>
      <c r="C760" s="3" t="n">
        <f aca="false">IF(B760="",Strategies!$B$5,B760)</f>
        <v>47</v>
      </c>
      <c r="D760" s="3" t="n">
        <f aca="false">IF(B760="",1,0)</f>
        <v>1</v>
      </c>
      <c r="E760" s="2" t="str">
        <f aca="false">Clean!E760</f>
        <v>Self-employed</v>
      </c>
      <c r="F760" s="2" t="str">
        <f aca="false">IF(E760="","Unknown",E760)</f>
        <v>Self-employed</v>
      </c>
      <c r="G760" s="4" t="n">
        <f aca="false">Clean!G760</f>
        <v>65900</v>
      </c>
      <c r="H760" s="4" t="n">
        <f aca="false">IF(G760="",Strategies!$B$7,G760)</f>
        <v>65900</v>
      </c>
      <c r="I760" s="4" t="n">
        <f aca="false">IF(G760="",Strategies!$B$8,G760)</f>
        <v>65900</v>
      </c>
      <c r="J760" s="4" t="n">
        <f aca="false">IF(G760="",IFERROR(VLOOKUP(E760,Strategies!$A$26:$G$35,7,FALSE()),Strategies!$B$8),G760)</f>
        <v>65900</v>
      </c>
      <c r="K760" s="3" t="n">
        <f aca="false">IF(G760="",1,0)</f>
        <v>0</v>
      </c>
      <c r="L760" s="3" t="n">
        <f aca="false">Clean!H760</f>
        <v>4</v>
      </c>
      <c r="M760" s="5" t="n">
        <f aca="false">Clean!I760</f>
        <v>44581</v>
      </c>
      <c r="N760" s="3" t="n">
        <f aca="false">IF(L760="",IF(M760="",Strategies!$B$6,DATEDIF(M760,DATE(2026,9,13),"y")),L760)</f>
        <v>4</v>
      </c>
      <c r="O760" s="2" t="str">
        <f aca="false">IF(L760&lt;&gt;"","observed",IF(M760&lt;&gt;"","derived from date","median (fallback)"))</f>
        <v>observed</v>
      </c>
      <c r="P760" s="4" t="n">
        <f aca="false">Clean!M760</f>
        <v>71605.42</v>
      </c>
      <c r="Q760" s="4" t="n">
        <f aca="false">IF(P760="",Strategies!$B$9,P760)</f>
        <v>71605.42</v>
      </c>
      <c r="R760" s="3" t="n">
        <f aca="false">IF(P760="",1,0)</f>
        <v>0</v>
      </c>
      <c r="S760" s="3" t="n">
        <f aca="false">Clean!U760</f>
        <v>673</v>
      </c>
      <c r="T760" s="3" t="n">
        <f aca="false">IF(S760="",Strategies!$B$10,S760)</f>
        <v>673</v>
      </c>
      <c r="U760" s="2" t="str">
        <f aca="false">Clean!J760</f>
        <v>App</v>
      </c>
      <c r="V760" s="2" t="str">
        <f aca="false">IF(U760="",Strategies!$B$11,U760)</f>
        <v>App</v>
      </c>
      <c r="W760" s="2" t="str">
        <f aca="false">IF(U760="","Unknown",U760)</f>
        <v>App</v>
      </c>
      <c r="X760" s="4" t="n">
        <f aca="false">Clean!Q760</f>
        <v>11000</v>
      </c>
      <c r="Y760" s="4" t="n">
        <f aca="false">Clean!R760</f>
        <v>1772.08</v>
      </c>
      <c r="Z760" s="4" t="n">
        <f aca="false">IF(X760="",IF(Y760="",0,""),X760)</f>
        <v>11000</v>
      </c>
      <c r="AA760" s="4" t="n">
        <f aca="false">IF(Y760="",IF(X760="",0,IF(X760=0,0,ROUND(X760*Strategies!$B$12,2))),Y760)</f>
        <v>1772.08</v>
      </c>
      <c r="AB760" s="2" t="str">
        <f aca="false">IF(AND(X760="",Y760=""),"no card (structural)",IF(X760="","limit missing – verify",IF(Y760="","spend imputed by ratio","complete")))</f>
        <v>complete</v>
      </c>
      <c r="AC760" s="4" t="n">
        <f aca="false">Clean!S760</f>
        <v>0</v>
      </c>
      <c r="AD760" s="4" t="n">
        <f aca="false">Clean!T760</f>
        <v>0</v>
      </c>
      <c r="AE760" s="4" t="n">
        <f aca="false">IF(AC760="",IF(AD760="",0,""),AC760)</f>
        <v>0</v>
      </c>
      <c r="AF760" s="4" t="n">
        <f aca="false">IF(AD760="",IF(AC760="",0,IF(AC760=0,0,ROUND(AC760*Strategies!$B$13,0))),AD760)</f>
        <v>0</v>
      </c>
      <c r="AG760" s="3" t="n">
        <f aca="false">Clean!V760</f>
        <v>0</v>
      </c>
      <c r="AH760" s="3" t="n">
        <f aca="false">IF(AG760="",0,AG760)</f>
        <v>0</v>
      </c>
      <c r="AI760" s="3" t="n">
        <f aca="false">IF(AG760="",1,0)</f>
        <v>0</v>
      </c>
      <c r="AJ760" s="3" t="n">
        <f aca="false">Missing_Matrix!W760</f>
        <v>1</v>
      </c>
      <c r="AK760" s="2" t="str">
        <f aca="false">IF(AJ760=0,"keep","drop")</f>
        <v>drop</v>
      </c>
      <c r="AL760" s="2" t="str">
        <f aca="false">IF(Missing_Matrix!B760+Missing_Matrix!G760+Missing_Matrix!H760+Missing_Matrix!J760+Missing_Matrix!K760+Missing_Matrix!L760+Missing_Matrix!M760+Missing_Matrix!U760=0,"keep","drop")</f>
        <v>drop</v>
      </c>
    </row>
    <row r="761" customFormat="false" ht="15" hidden="false" customHeight="false" outlineLevel="0" collapsed="false">
      <c r="A761" s="2" t="str">
        <f aca="false">Clean!A761</f>
        <v>CL00760</v>
      </c>
      <c r="B761" s="3" t="n">
        <f aca="false">Clean!B761</f>
        <v>44</v>
      </c>
      <c r="C761" s="3" t="n">
        <f aca="false">IF(B761="",Strategies!$B$5,B761)</f>
        <v>44</v>
      </c>
      <c r="D761" s="3" t="n">
        <f aca="false">IF(B761="",1,0)</f>
        <v>0</v>
      </c>
      <c r="E761" s="2" t="str">
        <f aca="false">Clean!E761</f>
        <v>Self-employed</v>
      </c>
      <c r="F761" s="2" t="str">
        <f aca="false">IF(E761="","Unknown",E761)</f>
        <v>Self-employed</v>
      </c>
      <c r="G761" s="4" t="str">
        <f aca="false">Clean!G761</f>
        <v/>
      </c>
      <c r="H761" s="4" t="n">
        <f aca="false">IF(G761="",Strategies!$B$7,G761)</f>
        <v>34752</v>
      </c>
      <c r="I761" s="4" t="n">
        <f aca="false">IF(G761="",Strategies!$B$8,G761)</f>
        <v>29500</v>
      </c>
      <c r="J761" s="4" t="n">
        <f aca="false">IF(G761="",IFERROR(VLOOKUP(E761,Strategies!$A$26:$G$35,7,FALSE()),Strategies!$B$8),G761)</f>
        <v>50600</v>
      </c>
      <c r="K761" s="3" t="n">
        <f aca="false">IF(G761="",1,0)</f>
        <v>1</v>
      </c>
      <c r="L761" s="3" t="n">
        <f aca="false">Clean!H761</f>
        <v>7</v>
      </c>
      <c r="M761" s="5" t="n">
        <f aca="false">Clean!I761</f>
        <v>43590</v>
      </c>
      <c r="N761" s="3" t="n">
        <f aca="false">IF(L761="",IF(M761="",Strategies!$B$6,DATEDIF(M761,DATE(2026,9,13),"y")),L761)</f>
        <v>7</v>
      </c>
      <c r="O761" s="2" t="str">
        <f aca="false">IF(L761&lt;&gt;"","observed",IF(M761&lt;&gt;"","derived from date","median (fallback)"))</f>
        <v>observed</v>
      </c>
      <c r="P761" s="4" t="n">
        <f aca="false">Clean!M761</f>
        <v>105811.36</v>
      </c>
      <c r="Q761" s="4" t="n">
        <f aca="false">IF(P761="",Strategies!$B$9,P761)</f>
        <v>105811.36</v>
      </c>
      <c r="R761" s="3" t="n">
        <f aca="false">IF(P761="",1,0)</f>
        <v>0</v>
      </c>
      <c r="S761" s="3" t="n">
        <f aca="false">Clean!U761</f>
        <v>643</v>
      </c>
      <c r="T761" s="3" t="n">
        <f aca="false">IF(S761="",Strategies!$B$10,S761)</f>
        <v>643</v>
      </c>
      <c r="U761" s="2" t="str">
        <f aca="false">Clean!J761</f>
        <v>Online Banking</v>
      </c>
      <c r="V761" s="2" t="str">
        <f aca="false">IF(U761="",Strategies!$B$11,U761)</f>
        <v>Online Banking</v>
      </c>
      <c r="W761" s="2" t="str">
        <f aca="false">IF(U761="","Unknown",U761)</f>
        <v>Online Banking</v>
      </c>
      <c r="X761" s="4" t="n">
        <f aca="false">Clean!Q761</f>
        <v>15000</v>
      </c>
      <c r="Y761" s="4" t="n">
        <f aca="false">Clean!R761</f>
        <v>946.53</v>
      </c>
      <c r="Z761" s="4" t="n">
        <f aca="false">IF(X761="",IF(Y761="",0,""),X761)</f>
        <v>15000</v>
      </c>
      <c r="AA761" s="4" t="n">
        <f aca="false">IF(Y761="",IF(X761="",0,IF(X761=0,0,ROUND(X761*Strategies!$B$12,2))),Y761)</f>
        <v>946.53</v>
      </c>
      <c r="AB761" s="2" t="str">
        <f aca="false">IF(AND(X761="",Y761=""),"no card (structural)",IF(X761="","limit missing – verify",IF(Y761="","spend imputed by ratio","complete")))</f>
        <v>complete</v>
      </c>
      <c r="AC761" s="4" t="n">
        <f aca="false">Clean!S761</f>
        <v>0</v>
      </c>
      <c r="AD761" s="4" t="n">
        <f aca="false">Clean!T761</f>
        <v>0</v>
      </c>
      <c r="AE761" s="4" t="n">
        <f aca="false">IF(AC761="",IF(AD761="",0,""),AC761)</f>
        <v>0</v>
      </c>
      <c r="AF761" s="4" t="n">
        <f aca="false">IF(AD761="",IF(AC761="",0,IF(AC761=0,0,ROUND(AC761*Strategies!$B$13,0))),AD761)</f>
        <v>0</v>
      </c>
      <c r="AG761" s="3" t="str">
        <f aca="false">Clean!V761</f>
        <v/>
      </c>
      <c r="AH761" s="3" t="n">
        <f aca="false">IF(AG761="",0,AG761)</f>
        <v>0</v>
      </c>
      <c r="AI761" s="3" t="n">
        <f aca="false">IF(AG761="",1,0)</f>
        <v>1</v>
      </c>
      <c r="AJ761" s="3" t="n">
        <f aca="false">Missing_Matrix!W761</f>
        <v>2</v>
      </c>
      <c r="AK761" s="2" t="str">
        <f aca="false">IF(AJ761=0,"keep","drop")</f>
        <v>drop</v>
      </c>
      <c r="AL761" s="2" t="str">
        <f aca="false">IF(Missing_Matrix!B761+Missing_Matrix!G761+Missing_Matrix!H761+Missing_Matrix!J761+Missing_Matrix!K761+Missing_Matrix!L761+Missing_Matrix!M761+Missing_Matrix!U761=0,"keep","drop")</f>
        <v>drop</v>
      </c>
    </row>
    <row r="762" customFormat="false" ht="15" hidden="false" customHeight="false" outlineLevel="0" collapsed="false">
      <c r="A762" s="2" t="str">
        <f aca="false">Clean!A762</f>
        <v>CL00761</v>
      </c>
      <c r="B762" s="3" t="n">
        <f aca="false">Clean!B762</f>
        <v>50</v>
      </c>
      <c r="C762" s="3" t="n">
        <f aca="false">IF(B762="",Strategies!$B$5,B762)</f>
        <v>50</v>
      </c>
      <c r="D762" s="3" t="n">
        <f aca="false">IF(B762="",1,0)</f>
        <v>0</v>
      </c>
      <c r="E762" s="2" t="str">
        <f aca="false">Clean!E762</f>
        <v>Teacher</v>
      </c>
      <c r="F762" s="2" t="str">
        <f aca="false">IF(E762="","Unknown",E762)</f>
        <v>Teacher</v>
      </c>
      <c r="G762" s="4" t="n">
        <f aca="false">Clean!G762</f>
        <v>20600</v>
      </c>
      <c r="H762" s="4" t="n">
        <f aca="false">IF(G762="",Strategies!$B$7,G762)</f>
        <v>20600</v>
      </c>
      <c r="I762" s="4" t="n">
        <f aca="false">IF(G762="",Strategies!$B$8,G762)</f>
        <v>20600</v>
      </c>
      <c r="J762" s="4" t="n">
        <f aca="false">IF(G762="",IFERROR(VLOOKUP(E762,Strategies!$A$26:$G$35,7,FALSE()),Strategies!$B$8),G762)</f>
        <v>20600</v>
      </c>
      <c r="K762" s="3" t="n">
        <f aca="false">IF(G762="",1,0)</f>
        <v>0</v>
      </c>
      <c r="L762" s="3" t="n">
        <f aca="false">Clean!H762</f>
        <v>8</v>
      </c>
      <c r="M762" s="5" t="n">
        <f aca="false">Clean!I762</f>
        <v>43159</v>
      </c>
      <c r="N762" s="3" t="n">
        <f aca="false">IF(L762="",IF(M762="",Strategies!$B$6,DATEDIF(M762,DATE(2026,9,13),"y")),L762)</f>
        <v>8</v>
      </c>
      <c r="O762" s="2" t="str">
        <f aca="false">IF(L762&lt;&gt;"","observed",IF(M762&lt;&gt;"","derived from date","median (fallback)"))</f>
        <v>observed</v>
      </c>
      <c r="P762" s="4" t="n">
        <f aca="false">Clean!M762</f>
        <v>14055.39</v>
      </c>
      <c r="Q762" s="4" t="n">
        <f aca="false">IF(P762="",Strategies!$B$9,P762)</f>
        <v>14055.39</v>
      </c>
      <c r="R762" s="3" t="n">
        <f aca="false">IF(P762="",1,0)</f>
        <v>0</v>
      </c>
      <c r="S762" s="3" t="n">
        <f aca="false">Clean!U762</f>
        <v>583</v>
      </c>
      <c r="T762" s="3" t="n">
        <f aca="false">IF(S762="",Strategies!$B$10,S762)</f>
        <v>583</v>
      </c>
      <c r="U762" s="2" t="str">
        <f aca="false">Clean!J762</f>
        <v>Branch</v>
      </c>
      <c r="V762" s="2" t="str">
        <f aca="false">IF(U762="",Strategies!$B$11,U762)</f>
        <v>Branch</v>
      </c>
      <c r="W762" s="2" t="str">
        <f aca="false">IF(U762="","Unknown",U762)</f>
        <v>Branch</v>
      </c>
      <c r="X762" s="4" t="str">
        <f aca="false">Clean!Q762</f>
        <v/>
      </c>
      <c r="Y762" s="4" t="n">
        <f aca="false">Clean!R762</f>
        <v>1361.31</v>
      </c>
      <c r="Z762" s="4" t="str">
        <f aca="false">IF(X762="",IF(Y762="",0,""),X762)</f>
        <v/>
      </c>
      <c r="AA762" s="4" t="n">
        <f aca="false">IF(Y762="",IF(X762="",0,IF(X762=0,0,ROUND(X762*Strategies!$B$12,2))),Y762)</f>
        <v>1361.31</v>
      </c>
      <c r="AB762" s="2" t="str">
        <f aca="false">IF(AND(X762="",Y762=""),"no card (structural)",IF(X762="","limit missing – verify",IF(Y762="","spend imputed by ratio","complete")))</f>
        <v>limit missing – verify</v>
      </c>
      <c r="AC762" s="4" t="str">
        <f aca="false">Clean!S762</f>
        <v/>
      </c>
      <c r="AD762" s="4" t="n">
        <f aca="false">Clean!T762</f>
        <v>467</v>
      </c>
      <c r="AE762" s="4" t="str">
        <f aca="false">IF(AC762="",IF(AD762="",0,""),AC762)</f>
        <v/>
      </c>
      <c r="AF762" s="4" t="n">
        <f aca="false">IF(AD762="",IF(AC762="",0,IF(AC762=0,0,ROUND(AC762*Strategies!$B$13,0))),AD762)</f>
        <v>467</v>
      </c>
      <c r="AG762" s="3" t="n">
        <f aca="false">Clean!V762</f>
        <v>0</v>
      </c>
      <c r="AH762" s="3" t="n">
        <f aca="false">IF(AG762="",0,AG762)</f>
        <v>0</v>
      </c>
      <c r="AI762" s="3" t="n">
        <f aca="false">IF(AG762="",1,0)</f>
        <v>0</v>
      </c>
      <c r="AJ762" s="3" t="n">
        <f aca="false">Missing_Matrix!W762</f>
        <v>2</v>
      </c>
      <c r="AK762" s="2" t="str">
        <f aca="false">IF(AJ762=0,"keep","drop")</f>
        <v>drop</v>
      </c>
      <c r="AL762" s="2" t="str">
        <f aca="false">IF(Missing_Matrix!B762+Missing_Matrix!G762+Missing_Matrix!H762+Missing_Matrix!J762+Missing_Matrix!K762+Missing_Matrix!L762+Missing_Matrix!M762+Missing_Matrix!U762=0,"keep","drop")</f>
        <v>keep</v>
      </c>
    </row>
    <row r="763" customFormat="false" ht="15" hidden="false" customHeight="false" outlineLevel="0" collapsed="false">
      <c r="A763" s="2" t="str">
        <f aca="false">Clean!A763</f>
        <v>CL00762</v>
      </c>
      <c r="B763" s="3" t="n">
        <f aca="false">Clean!B763</f>
        <v>36</v>
      </c>
      <c r="C763" s="3" t="n">
        <f aca="false">IF(B763="",Strategies!$B$5,B763)</f>
        <v>36</v>
      </c>
      <c r="D763" s="3" t="n">
        <f aca="false">IF(B763="",1,0)</f>
        <v>0</v>
      </c>
      <c r="E763" s="2" t="str">
        <f aca="false">Clean!E763</f>
        <v>Executive</v>
      </c>
      <c r="F763" s="2" t="str">
        <f aca="false">IF(E763="","Unknown",E763)</f>
        <v>Executive</v>
      </c>
      <c r="G763" s="4" t="n">
        <f aca="false">Clean!G763</f>
        <v>67900</v>
      </c>
      <c r="H763" s="4" t="n">
        <f aca="false">IF(G763="",Strategies!$B$7,G763)</f>
        <v>67900</v>
      </c>
      <c r="I763" s="4" t="n">
        <f aca="false">IF(G763="",Strategies!$B$8,G763)</f>
        <v>67900</v>
      </c>
      <c r="J763" s="4" t="n">
        <f aca="false">IF(G763="",IFERROR(VLOOKUP(E763,Strategies!$A$26:$G$35,7,FALSE()),Strategies!$B$8),G763)</f>
        <v>67900</v>
      </c>
      <c r="K763" s="3" t="n">
        <f aca="false">IF(G763="",1,0)</f>
        <v>0</v>
      </c>
      <c r="L763" s="3" t="n">
        <f aca="false">Clean!H763</f>
        <v>13</v>
      </c>
      <c r="M763" s="5" t="n">
        <f aca="false">Clean!I763</f>
        <v>41301</v>
      </c>
      <c r="N763" s="3" t="n">
        <f aca="false">IF(L763="",IF(M763="",Strategies!$B$6,DATEDIF(M763,DATE(2026,9,13),"y")),L763)</f>
        <v>13</v>
      </c>
      <c r="O763" s="2" t="str">
        <f aca="false">IF(L763&lt;&gt;"","observed",IF(M763&lt;&gt;"","derived from date","median (fallback)"))</f>
        <v>observed</v>
      </c>
      <c r="P763" s="4" t="n">
        <f aca="false">Clean!M763</f>
        <v>71032.71</v>
      </c>
      <c r="Q763" s="4" t="n">
        <f aca="false">IF(P763="",Strategies!$B$9,P763)</f>
        <v>71032.71</v>
      </c>
      <c r="R763" s="3" t="n">
        <f aca="false">IF(P763="",1,0)</f>
        <v>0</v>
      </c>
      <c r="S763" s="3" t="n">
        <f aca="false">Clean!U763</f>
        <v>742</v>
      </c>
      <c r="T763" s="3" t="n">
        <f aca="false">IF(S763="",Strategies!$B$10,S763)</f>
        <v>742</v>
      </c>
      <c r="U763" s="2" t="str">
        <f aca="false">Clean!J763</f>
        <v>Branch</v>
      </c>
      <c r="V763" s="2" t="str">
        <f aca="false">IF(U763="",Strategies!$B$11,U763)</f>
        <v>Branch</v>
      </c>
      <c r="W763" s="2" t="str">
        <f aca="false">IF(U763="","Unknown",U763)</f>
        <v>Branch</v>
      </c>
      <c r="X763" s="4" t="n">
        <f aca="false">Clean!Q763</f>
        <v>14500</v>
      </c>
      <c r="Y763" s="4" t="n">
        <f aca="false">Clean!R763</f>
        <v>2104.43</v>
      </c>
      <c r="Z763" s="4" t="n">
        <f aca="false">IF(X763="",IF(Y763="",0,""),X763)</f>
        <v>14500</v>
      </c>
      <c r="AA763" s="4" t="n">
        <f aca="false">IF(Y763="",IF(X763="",0,IF(X763=0,0,ROUND(X763*Strategies!$B$12,2))),Y763)</f>
        <v>2104.43</v>
      </c>
      <c r="AB763" s="2" t="str">
        <f aca="false">IF(AND(X763="",Y763=""),"no card (structural)",IF(X763="","limit missing – verify",IF(Y763="","spend imputed by ratio","complete")))</f>
        <v>complete</v>
      </c>
      <c r="AC763" s="4" t="n">
        <f aca="false">Clean!S763</f>
        <v>0</v>
      </c>
      <c r="AD763" s="4" t="n">
        <f aca="false">Clean!T763</f>
        <v>0</v>
      </c>
      <c r="AE763" s="4" t="n">
        <f aca="false">IF(AC763="",IF(AD763="",0,""),AC763)</f>
        <v>0</v>
      </c>
      <c r="AF763" s="4" t="n">
        <f aca="false">IF(AD763="",IF(AC763="",0,IF(AC763=0,0,ROUND(AC763*Strategies!$B$13,0))),AD763)</f>
        <v>0</v>
      </c>
      <c r="AG763" s="3" t="n">
        <f aca="false">Clean!V763</f>
        <v>0</v>
      </c>
      <c r="AH763" s="3" t="n">
        <f aca="false">IF(AG763="",0,AG763)</f>
        <v>0</v>
      </c>
      <c r="AI763" s="3" t="n">
        <f aca="false">IF(AG763="",1,0)</f>
        <v>0</v>
      </c>
      <c r="AJ763" s="3" t="n">
        <f aca="false">Missing_Matrix!W763</f>
        <v>0</v>
      </c>
      <c r="AK763" s="2" t="str">
        <f aca="false">IF(AJ763=0,"keep","drop")</f>
        <v>keep</v>
      </c>
      <c r="AL763" s="2" t="str">
        <f aca="false">IF(Missing_Matrix!B763+Missing_Matrix!G763+Missing_Matrix!H763+Missing_Matrix!J763+Missing_Matrix!K763+Missing_Matrix!L763+Missing_Matrix!M763+Missing_Matrix!U763=0,"keep","drop")</f>
        <v>keep</v>
      </c>
    </row>
    <row r="764" customFormat="false" ht="15" hidden="false" customHeight="false" outlineLevel="0" collapsed="false">
      <c r="A764" s="2" t="str">
        <f aca="false">Clean!A764</f>
        <v>CL00763</v>
      </c>
      <c r="B764" s="3" t="n">
        <f aca="false">Clean!B764</f>
        <v>54</v>
      </c>
      <c r="C764" s="3" t="n">
        <f aca="false">IF(B764="",Strategies!$B$5,B764)</f>
        <v>54</v>
      </c>
      <c r="D764" s="3" t="n">
        <f aca="false">IF(B764="",1,0)</f>
        <v>0</v>
      </c>
      <c r="E764" s="2" t="str">
        <f aca="false">Clean!E764</f>
        <v/>
      </c>
      <c r="F764" s="2" t="str">
        <f aca="false">IF(E764="","Unknown",E764)</f>
        <v>Unknown</v>
      </c>
      <c r="G764" s="4" t="n">
        <f aca="false">Clean!G764</f>
        <v>57800</v>
      </c>
      <c r="H764" s="4" t="n">
        <f aca="false">IF(G764="",Strategies!$B$7,G764)</f>
        <v>57800</v>
      </c>
      <c r="I764" s="4" t="n">
        <f aca="false">IF(G764="",Strategies!$B$8,G764)</f>
        <v>57800</v>
      </c>
      <c r="J764" s="4" t="n">
        <f aca="false">IF(G764="",IFERROR(VLOOKUP(E764,Strategies!$A$26:$G$35,7,FALSE()),Strategies!$B$8),G764)</f>
        <v>57800</v>
      </c>
      <c r="K764" s="3" t="n">
        <f aca="false">IF(G764="",1,0)</f>
        <v>0</v>
      </c>
      <c r="L764" s="3" t="n">
        <f aca="false">Clean!H764</f>
        <v>3</v>
      </c>
      <c r="M764" s="5" t="n">
        <f aca="false">Clean!I764</f>
        <v>44945</v>
      </c>
      <c r="N764" s="3" t="n">
        <f aca="false">IF(L764="",IF(M764="",Strategies!$B$6,DATEDIF(M764,DATE(2026,9,13),"y")),L764)</f>
        <v>3</v>
      </c>
      <c r="O764" s="2" t="str">
        <f aca="false">IF(L764&lt;&gt;"","observed",IF(M764&lt;&gt;"","derived from date","median (fallback)"))</f>
        <v>observed</v>
      </c>
      <c r="P764" s="4" t="n">
        <f aca="false">Clean!M764</f>
        <v>28508.12</v>
      </c>
      <c r="Q764" s="4" t="n">
        <f aca="false">IF(P764="",Strategies!$B$9,P764)</f>
        <v>28508.12</v>
      </c>
      <c r="R764" s="3" t="n">
        <f aca="false">IF(P764="",1,0)</f>
        <v>0</v>
      </c>
      <c r="S764" s="3" t="n">
        <f aca="false">Clean!U764</f>
        <v>604</v>
      </c>
      <c r="T764" s="3" t="n">
        <f aca="false">IF(S764="",Strategies!$B$10,S764)</f>
        <v>604</v>
      </c>
      <c r="U764" s="2" t="str">
        <f aca="false">Clean!J764</f>
        <v>App</v>
      </c>
      <c r="V764" s="2" t="str">
        <f aca="false">IF(U764="",Strategies!$B$11,U764)</f>
        <v>App</v>
      </c>
      <c r="W764" s="2" t="str">
        <f aca="false">IF(U764="","Unknown",U764)</f>
        <v>App</v>
      </c>
      <c r="X764" s="4" t="n">
        <f aca="false">Clean!Q764</f>
        <v>9500</v>
      </c>
      <c r="Y764" s="4" t="n">
        <f aca="false">Clean!R764</f>
        <v>410.58</v>
      </c>
      <c r="Z764" s="4" t="n">
        <f aca="false">IF(X764="",IF(Y764="",0,""),X764)</f>
        <v>9500</v>
      </c>
      <c r="AA764" s="4" t="n">
        <f aca="false">IF(Y764="",IF(X764="",0,IF(X764=0,0,ROUND(X764*Strategies!$B$12,2))),Y764)</f>
        <v>410.58</v>
      </c>
      <c r="AB764" s="2" t="str">
        <f aca="false">IF(AND(X764="",Y764=""),"no card (structural)",IF(X764="","limit missing – verify",IF(Y764="","spend imputed by ratio","complete")))</f>
        <v>complete</v>
      </c>
      <c r="AC764" s="4" t="n">
        <f aca="false">Clean!S764</f>
        <v>89000</v>
      </c>
      <c r="AD764" s="4" t="n">
        <f aca="false">Clean!T764</f>
        <v>646</v>
      </c>
      <c r="AE764" s="4" t="n">
        <f aca="false">IF(AC764="",IF(AD764="",0,""),AC764)</f>
        <v>89000</v>
      </c>
      <c r="AF764" s="4" t="n">
        <f aca="false">IF(AD764="",IF(AC764="",0,IF(AC764=0,0,ROUND(AC764*Strategies!$B$13,0))),AD764)</f>
        <v>646</v>
      </c>
      <c r="AG764" s="3" t="n">
        <f aca="false">Clean!V764</f>
        <v>0</v>
      </c>
      <c r="AH764" s="3" t="n">
        <f aca="false">IF(AG764="",0,AG764)</f>
        <v>0</v>
      </c>
      <c r="AI764" s="3" t="n">
        <f aca="false">IF(AG764="",1,0)</f>
        <v>0</v>
      </c>
      <c r="AJ764" s="3" t="n">
        <f aca="false">Missing_Matrix!W764</f>
        <v>1</v>
      </c>
      <c r="AK764" s="2" t="str">
        <f aca="false">IF(AJ764=0,"keep","drop")</f>
        <v>drop</v>
      </c>
      <c r="AL764" s="2" t="str">
        <f aca="false">IF(Missing_Matrix!B764+Missing_Matrix!G764+Missing_Matrix!H764+Missing_Matrix!J764+Missing_Matrix!K764+Missing_Matrix!L764+Missing_Matrix!M764+Missing_Matrix!U764=0,"keep","drop")</f>
        <v>keep</v>
      </c>
    </row>
    <row r="765" customFormat="false" ht="15" hidden="false" customHeight="false" outlineLevel="0" collapsed="false">
      <c r="A765" s="2" t="str">
        <f aca="false">Clean!A765</f>
        <v>CL00764</v>
      </c>
      <c r="B765" s="3" t="n">
        <f aca="false">Clean!B765</f>
        <v>32</v>
      </c>
      <c r="C765" s="3" t="n">
        <f aca="false">IF(B765="",Strategies!$B$5,B765)</f>
        <v>32</v>
      </c>
      <c r="D765" s="3" t="n">
        <f aca="false">IF(B765="",1,0)</f>
        <v>0</v>
      </c>
      <c r="E765" s="2" t="str">
        <f aca="false">Clean!E765</f>
        <v/>
      </c>
      <c r="F765" s="2" t="str">
        <f aca="false">IF(E765="","Unknown",E765)</f>
        <v>Unknown</v>
      </c>
      <c r="G765" s="4" t="n">
        <f aca="false">Clean!G765</f>
        <v>34700</v>
      </c>
      <c r="H765" s="4" t="n">
        <f aca="false">IF(G765="",Strategies!$B$7,G765)</f>
        <v>34700</v>
      </c>
      <c r="I765" s="4" t="n">
        <f aca="false">IF(G765="",Strategies!$B$8,G765)</f>
        <v>34700</v>
      </c>
      <c r="J765" s="4" t="n">
        <f aca="false">IF(G765="",IFERROR(VLOOKUP(E765,Strategies!$A$26:$G$35,7,FALSE()),Strategies!$B$8),G765)</f>
        <v>34700</v>
      </c>
      <c r="K765" s="3" t="n">
        <f aca="false">IF(G765="",1,0)</f>
        <v>0</v>
      </c>
      <c r="L765" s="3" t="n">
        <f aca="false">Clean!H765</f>
        <v>11</v>
      </c>
      <c r="M765" s="5" t="n">
        <f aca="false">Clean!I765</f>
        <v>42126</v>
      </c>
      <c r="N765" s="3" t="n">
        <f aca="false">IF(L765="",IF(M765="",Strategies!$B$6,DATEDIF(M765,DATE(2026,9,13),"y")),L765)</f>
        <v>11</v>
      </c>
      <c r="O765" s="2" t="str">
        <f aca="false">IF(L765&lt;&gt;"","observed",IF(M765&lt;&gt;"","derived from date","median (fallback)"))</f>
        <v>observed</v>
      </c>
      <c r="P765" s="4" t="n">
        <f aca="false">Clean!M765</f>
        <v>0</v>
      </c>
      <c r="Q765" s="4" t="n">
        <f aca="false">IF(P765="",Strategies!$B$9,P765)</f>
        <v>0</v>
      </c>
      <c r="R765" s="3" t="n">
        <f aca="false">IF(P765="",1,0)</f>
        <v>0</v>
      </c>
      <c r="S765" s="3" t="n">
        <f aca="false">Clean!U765</f>
        <v>695</v>
      </c>
      <c r="T765" s="3" t="n">
        <f aca="false">IF(S765="",Strategies!$B$10,S765)</f>
        <v>695</v>
      </c>
      <c r="U765" s="2" t="str">
        <f aca="false">Clean!J765</f>
        <v>App</v>
      </c>
      <c r="V765" s="2" t="str">
        <f aca="false">IF(U765="",Strategies!$B$11,U765)</f>
        <v>App</v>
      </c>
      <c r="W765" s="2" t="str">
        <f aca="false">IF(U765="","Unknown",U765)</f>
        <v>App</v>
      </c>
      <c r="X765" s="4" t="n">
        <f aca="false">Clean!Q765</f>
        <v>4000</v>
      </c>
      <c r="Y765" s="4" t="n">
        <f aca="false">Clean!R765</f>
        <v>1172.99</v>
      </c>
      <c r="Z765" s="4" t="n">
        <f aca="false">IF(X765="",IF(Y765="",0,""),X765)</f>
        <v>4000</v>
      </c>
      <c r="AA765" s="4" t="n">
        <f aca="false">IF(Y765="",IF(X765="",0,IF(X765=0,0,ROUND(X765*Strategies!$B$12,2))),Y765)</f>
        <v>1172.99</v>
      </c>
      <c r="AB765" s="2" t="str">
        <f aca="false">IF(AND(X765="",Y765=""),"no card (structural)",IF(X765="","limit missing – verify",IF(Y765="","spend imputed by ratio","complete")))</f>
        <v>complete</v>
      </c>
      <c r="AC765" s="4" t="n">
        <f aca="false">Clean!S765</f>
        <v>0</v>
      </c>
      <c r="AD765" s="4" t="n">
        <f aca="false">Clean!T765</f>
        <v>0</v>
      </c>
      <c r="AE765" s="4" t="n">
        <f aca="false">IF(AC765="",IF(AD765="",0,""),AC765)</f>
        <v>0</v>
      </c>
      <c r="AF765" s="4" t="n">
        <f aca="false">IF(AD765="",IF(AC765="",0,IF(AC765=0,0,ROUND(AC765*Strategies!$B$13,0))),AD765)</f>
        <v>0</v>
      </c>
      <c r="AG765" s="3" t="n">
        <f aca="false">Clean!V765</f>
        <v>0</v>
      </c>
      <c r="AH765" s="3" t="n">
        <f aca="false">IF(AG765="",0,AG765)</f>
        <v>0</v>
      </c>
      <c r="AI765" s="3" t="n">
        <f aca="false">IF(AG765="",1,0)</f>
        <v>0</v>
      </c>
      <c r="AJ765" s="3" t="n">
        <f aca="false">Missing_Matrix!W765</f>
        <v>2</v>
      </c>
      <c r="AK765" s="2" t="str">
        <f aca="false">IF(AJ765=0,"keep","drop")</f>
        <v>drop</v>
      </c>
      <c r="AL765" s="2" t="str">
        <f aca="false">IF(Missing_Matrix!B765+Missing_Matrix!G765+Missing_Matrix!H765+Missing_Matrix!J765+Missing_Matrix!K765+Missing_Matrix!L765+Missing_Matrix!M765+Missing_Matrix!U765=0,"keep","drop")</f>
        <v>keep</v>
      </c>
    </row>
    <row r="766" customFormat="false" ht="15" hidden="false" customHeight="false" outlineLevel="0" collapsed="false">
      <c r="A766" s="2" t="str">
        <f aca="false">Clean!A766</f>
        <v>CL00765</v>
      </c>
      <c r="B766" s="3" t="n">
        <f aca="false">Clean!B766</f>
        <v>31</v>
      </c>
      <c r="C766" s="3" t="n">
        <f aca="false">IF(B766="",Strategies!$B$5,B766)</f>
        <v>31</v>
      </c>
      <c r="D766" s="3" t="n">
        <f aca="false">IF(B766="",1,0)</f>
        <v>0</v>
      </c>
      <c r="E766" s="2" t="str">
        <f aca="false">Clean!E766</f>
        <v>Employee</v>
      </c>
      <c r="F766" s="2" t="str">
        <f aca="false">IF(E766="","Unknown",E766)</f>
        <v>Employee</v>
      </c>
      <c r="G766" s="4" t="n">
        <f aca="false">Clean!G766</f>
        <v>25600</v>
      </c>
      <c r="H766" s="4" t="n">
        <f aca="false">IF(G766="",Strategies!$B$7,G766)</f>
        <v>25600</v>
      </c>
      <c r="I766" s="4" t="n">
        <f aca="false">IF(G766="",Strategies!$B$8,G766)</f>
        <v>25600</v>
      </c>
      <c r="J766" s="4" t="n">
        <f aca="false">IF(G766="",IFERROR(VLOOKUP(E766,Strategies!$A$26:$G$35,7,FALSE()),Strategies!$B$8),G766)</f>
        <v>25600</v>
      </c>
      <c r="K766" s="3" t="n">
        <f aca="false">IF(G766="",1,0)</f>
        <v>0</v>
      </c>
      <c r="L766" s="3" t="n">
        <f aca="false">Clean!H766</f>
        <v>5</v>
      </c>
      <c r="M766" s="5" t="n">
        <f aca="false">Clean!I766</f>
        <v>44116</v>
      </c>
      <c r="N766" s="3" t="n">
        <f aca="false">IF(L766="",IF(M766="",Strategies!$B$6,DATEDIF(M766,DATE(2026,9,13),"y")),L766)</f>
        <v>5</v>
      </c>
      <c r="O766" s="2" t="str">
        <f aca="false">IF(L766&lt;&gt;"","observed",IF(M766&lt;&gt;"","derived from date","median (fallback)"))</f>
        <v>observed</v>
      </c>
      <c r="P766" s="4" t="n">
        <f aca="false">Clean!M766</f>
        <v>0</v>
      </c>
      <c r="Q766" s="4" t="n">
        <f aca="false">IF(P766="",Strategies!$B$9,P766)</f>
        <v>0</v>
      </c>
      <c r="R766" s="3" t="n">
        <f aca="false">IF(P766="",1,0)</f>
        <v>0</v>
      </c>
      <c r="S766" s="3" t="n">
        <f aca="false">Clean!U766</f>
        <v>628</v>
      </c>
      <c r="T766" s="3" t="n">
        <f aca="false">IF(S766="",Strategies!$B$10,S766)</f>
        <v>628</v>
      </c>
      <c r="U766" s="2" t="str">
        <f aca="false">Clean!J766</f>
        <v>Online Banking</v>
      </c>
      <c r="V766" s="2" t="str">
        <f aca="false">IF(U766="",Strategies!$B$11,U766)</f>
        <v>Online Banking</v>
      </c>
      <c r="W766" s="2" t="str">
        <f aca="false">IF(U766="","Unknown",U766)</f>
        <v>Online Banking</v>
      </c>
      <c r="X766" s="4" t="n">
        <f aca="false">Clean!Q766</f>
        <v>6000</v>
      </c>
      <c r="Y766" s="4" t="n">
        <f aca="false">Clean!R766</f>
        <v>1716.32</v>
      </c>
      <c r="Z766" s="4" t="n">
        <f aca="false">IF(X766="",IF(Y766="",0,""),X766)</f>
        <v>6000</v>
      </c>
      <c r="AA766" s="4" t="n">
        <f aca="false">IF(Y766="",IF(X766="",0,IF(X766=0,0,ROUND(X766*Strategies!$B$12,2))),Y766)</f>
        <v>1716.32</v>
      </c>
      <c r="AB766" s="2" t="str">
        <f aca="false">IF(AND(X766="",Y766=""),"no card (structural)",IF(X766="","limit missing – verify",IF(Y766="","spend imputed by ratio","complete")))</f>
        <v>complete</v>
      </c>
      <c r="AC766" s="4" t="n">
        <f aca="false">Clean!S766</f>
        <v>0</v>
      </c>
      <c r="AD766" s="4" t="n">
        <f aca="false">Clean!T766</f>
        <v>0</v>
      </c>
      <c r="AE766" s="4" t="n">
        <f aca="false">IF(AC766="",IF(AD766="",0,""),AC766)</f>
        <v>0</v>
      </c>
      <c r="AF766" s="4" t="n">
        <f aca="false">IF(AD766="",IF(AC766="",0,IF(AC766=0,0,ROUND(AC766*Strategies!$B$13,0))),AD766)</f>
        <v>0</v>
      </c>
      <c r="AG766" s="3" t="n">
        <f aca="false">Clean!V766</f>
        <v>1</v>
      </c>
      <c r="AH766" s="3" t="n">
        <f aca="false">IF(AG766="",0,AG766)</f>
        <v>1</v>
      </c>
      <c r="AI766" s="3" t="n">
        <f aca="false">IF(AG766="",1,0)</f>
        <v>0</v>
      </c>
      <c r="AJ766" s="3" t="n">
        <f aca="false">Missing_Matrix!W766</f>
        <v>0</v>
      </c>
      <c r="AK766" s="2" t="str">
        <f aca="false">IF(AJ766=0,"keep","drop")</f>
        <v>keep</v>
      </c>
      <c r="AL766" s="2" t="str">
        <f aca="false">IF(Missing_Matrix!B766+Missing_Matrix!G766+Missing_Matrix!H766+Missing_Matrix!J766+Missing_Matrix!K766+Missing_Matrix!L766+Missing_Matrix!M766+Missing_Matrix!U766=0,"keep","drop")</f>
        <v>keep</v>
      </c>
    </row>
    <row r="767" customFormat="false" ht="15" hidden="false" customHeight="false" outlineLevel="0" collapsed="false">
      <c r="A767" s="2" t="str">
        <f aca="false">Clean!A767</f>
        <v>CL00766</v>
      </c>
      <c r="B767" s="3" t="n">
        <f aca="false">Clean!B767</f>
        <v>60</v>
      </c>
      <c r="C767" s="3" t="n">
        <f aca="false">IF(B767="",Strategies!$B$5,B767)</f>
        <v>60</v>
      </c>
      <c r="D767" s="3" t="n">
        <f aca="false">IF(B767="",1,0)</f>
        <v>0</v>
      </c>
      <c r="E767" s="2" t="str">
        <f aca="false">Clean!E767</f>
        <v>Shopkeeper</v>
      </c>
      <c r="F767" s="2" t="str">
        <f aca="false">IF(E767="","Unknown",E767)</f>
        <v>Shopkeeper</v>
      </c>
      <c r="G767" s="4" t="str">
        <f aca="false">Clean!G767</f>
        <v/>
      </c>
      <c r="H767" s="4" t="n">
        <f aca="false">IF(G767="",Strategies!$B$7,G767)</f>
        <v>34752</v>
      </c>
      <c r="I767" s="4" t="n">
        <f aca="false">IF(G767="",Strategies!$B$8,G767)</f>
        <v>29500</v>
      </c>
      <c r="J767" s="4" t="n">
        <f aca="false">IF(G767="",IFERROR(VLOOKUP(E767,Strategies!$A$26:$G$35,7,FALSE()),Strategies!$B$8),G767)</f>
        <v>32300</v>
      </c>
      <c r="K767" s="3" t="n">
        <f aca="false">IF(G767="",1,0)</f>
        <v>1</v>
      </c>
      <c r="L767" s="3" t="n">
        <f aca="false">Clean!H767</f>
        <v>20</v>
      </c>
      <c r="M767" s="5" t="n">
        <f aca="false">Clean!I767</f>
        <v>38622</v>
      </c>
      <c r="N767" s="3" t="n">
        <f aca="false">IF(L767="",IF(M767="",Strategies!$B$6,DATEDIF(M767,DATE(2026,9,13),"y")),L767)</f>
        <v>20</v>
      </c>
      <c r="O767" s="2" t="str">
        <f aca="false">IF(L767&lt;&gt;"","observed",IF(M767&lt;&gt;"","derived from date","median (fallback)"))</f>
        <v>observed</v>
      </c>
      <c r="P767" s="4" t="n">
        <f aca="false">Clean!M767</f>
        <v>48315.69</v>
      </c>
      <c r="Q767" s="4" t="n">
        <f aca="false">IF(P767="",Strategies!$B$9,P767)</f>
        <v>48315.69</v>
      </c>
      <c r="R767" s="3" t="n">
        <f aca="false">IF(P767="",1,0)</f>
        <v>0</v>
      </c>
      <c r="S767" s="3" t="n">
        <f aca="false">Clean!U767</f>
        <v>622</v>
      </c>
      <c r="T767" s="3" t="n">
        <f aca="false">IF(S767="",Strategies!$B$10,S767)</f>
        <v>622</v>
      </c>
      <c r="U767" s="2" t="str">
        <f aca="false">Clean!J767</f>
        <v>Online Banking</v>
      </c>
      <c r="V767" s="2" t="str">
        <f aca="false">IF(U767="",Strategies!$B$11,U767)</f>
        <v>Online Banking</v>
      </c>
      <c r="W767" s="2" t="str">
        <f aca="false">IF(U767="","Unknown",U767)</f>
        <v>Online Banking</v>
      </c>
      <c r="X767" s="4" t="n">
        <f aca="false">Clean!Q767</f>
        <v>5000</v>
      </c>
      <c r="Y767" s="4" t="n">
        <f aca="false">Clean!R767</f>
        <v>615.68</v>
      </c>
      <c r="Z767" s="4" t="n">
        <f aca="false">IF(X767="",IF(Y767="",0,""),X767)</f>
        <v>5000</v>
      </c>
      <c r="AA767" s="4" t="n">
        <f aca="false">IF(Y767="",IF(X767="",0,IF(X767=0,0,ROUND(X767*Strategies!$B$12,2))),Y767)</f>
        <v>615.68</v>
      </c>
      <c r="AB767" s="2" t="str">
        <f aca="false">IF(AND(X767="",Y767=""),"no card (structural)",IF(X767="","limit missing – verify",IF(Y767="","spend imputed by ratio","complete")))</f>
        <v>complete</v>
      </c>
      <c r="AC767" s="4" t="n">
        <f aca="false">Clean!S767</f>
        <v>0</v>
      </c>
      <c r="AD767" s="4" t="n">
        <f aca="false">Clean!T767</f>
        <v>0</v>
      </c>
      <c r="AE767" s="4" t="n">
        <f aca="false">IF(AC767="",IF(AD767="",0,""),AC767)</f>
        <v>0</v>
      </c>
      <c r="AF767" s="4" t="n">
        <f aca="false">IF(AD767="",IF(AC767="",0,IF(AC767=0,0,ROUND(AC767*Strategies!$B$13,0))),AD767)</f>
        <v>0</v>
      </c>
      <c r="AG767" s="3" t="n">
        <f aca="false">Clean!V767</f>
        <v>0</v>
      </c>
      <c r="AH767" s="3" t="n">
        <f aca="false">IF(AG767="",0,AG767)</f>
        <v>0</v>
      </c>
      <c r="AI767" s="3" t="n">
        <f aca="false">IF(AG767="",1,0)</f>
        <v>0</v>
      </c>
      <c r="AJ767" s="3" t="n">
        <f aca="false">Missing_Matrix!W767</f>
        <v>2</v>
      </c>
      <c r="AK767" s="2" t="str">
        <f aca="false">IF(AJ767=0,"keep","drop")</f>
        <v>drop</v>
      </c>
      <c r="AL767" s="2" t="str">
        <f aca="false">IF(Missing_Matrix!B767+Missing_Matrix!G767+Missing_Matrix!H767+Missing_Matrix!J767+Missing_Matrix!K767+Missing_Matrix!L767+Missing_Matrix!M767+Missing_Matrix!U767=0,"keep","drop")</f>
        <v>drop</v>
      </c>
    </row>
    <row r="768" customFormat="false" ht="15" hidden="false" customHeight="false" outlineLevel="0" collapsed="false">
      <c r="A768" s="2" t="str">
        <f aca="false">Clean!A768</f>
        <v>CL00767</v>
      </c>
      <c r="B768" s="3" t="n">
        <f aca="false">Clean!B768</f>
        <v>74</v>
      </c>
      <c r="C768" s="3" t="n">
        <f aca="false">IF(B768="",Strategies!$B$5,B768)</f>
        <v>74</v>
      </c>
      <c r="D768" s="3" t="n">
        <f aca="false">IF(B768="",1,0)</f>
        <v>0</v>
      </c>
      <c r="E768" s="2" t="str">
        <f aca="false">Clean!E768</f>
        <v>Business owner</v>
      </c>
      <c r="F768" s="2" t="str">
        <f aca="false">IF(E768="","Unknown",E768)</f>
        <v>Business owner</v>
      </c>
      <c r="G768" s="4" t="str">
        <f aca="false">Clean!G768</f>
        <v/>
      </c>
      <c r="H768" s="4" t="n">
        <f aca="false">IF(G768="",Strategies!$B$7,G768)</f>
        <v>34752</v>
      </c>
      <c r="I768" s="4" t="n">
        <f aca="false">IF(G768="",Strategies!$B$8,G768)</f>
        <v>29500</v>
      </c>
      <c r="J768" s="4" t="n">
        <f aca="false">IF(G768="",IFERROR(VLOOKUP(E768,Strategies!$A$26:$G$35,7,FALSE()),Strategies!$B$8),G768)</f>
        <v>64000</v>
      </c>
      <c r="K768" s="3" t="n">
        <f aca="false">IF(G768="",1,0)</f>
        <v>1</v>
      </c>
      <c r="L768" s="3" t="n">
        <f aca="false">Clean!H768</f>
        <v>25</v>
      </c>
      <c r="M768" s="5" t="n">
        <f aca="false">Clean!I768</f>
        <v>37101</v>
      </c>
      <c r="N768" s="3" t="n">
        <f aca="false">IF(L768="",IF(M768="",Strategies!$B$6,DATEDIF(M768,DATE(2026,9,13),"y")),L768)</f>
        <v>25</v>
      </c>
      <c r="O768" s="2" t="str">
        <f aca="false">IF(L768&lt;&gt;"","observed",IF(M768&lt;&gt;"","derived from date","median (fallback)"))</f>
        <v>observed</v>
      </c>
      <c r="P768" s="4" t="n">
        <f aca="false">Clean!M768</f>
        <v>53947.02</v>
      </c>
      <c r="Q768" s="4" t="n">
        <f aca="false">IF(P768="",Strategies!$B$9,P768)</f>
        <v>53947.02</v>
      </c>
      <c r="R768" s="3" t="n">
        <f aca="false">IF(P768="",1,0)</f>
        <v>0</v>
      </c>
      <c r="S768" s="3" t="n">
        <f aca="false">Clean!U768</f>
        <v>661</v>
      </c>
      <c r="T768" s="3" t="n">
        <f aca="false">IF(S768="",Strategies!$B$10,S768)</f>
        <v>661</v>
      </c>
      <c r="U768" s="2" t="str">
        <f aca="false">Clean!J768</f>
        <v>Branch</v>
      </c>
      <c r="V768" s="2" t="str">
        <f aca="false">IF(U768="",Strategies!$B$11,U768)</f>
        <v>Branch</v>
      </c>
      <c r="W768" s="2" t="str">
        <f aca="false">IF(U768="","Unknown",U768)</f>
        <v>Branch</v>
      </c>
      <c r="X768" s="4" t="n">
        <f aca="false">Clean!Q768</f>
        <v>12000</v>
      </c>
      <c r="Y768" s="4" t="n">
        <f aca="false">Clean!R768</f>
        <v>3901.89</v>
      </c>
      <c r="Z768" s="4" t="n">
        <f aca="false">IF(X768="",IF(Y768="",0,""),X768)</f>
        <v>12000</v>
      </c>
      <c r="AA768" s="4" t="n">
        <f aca="false">IF(Y768="",IF(X768="",0,IF(X768=0,0,ROUND(X768*Strategies!$B$12,2))),Y768)</f>
        <v>3901.89</v>
      </c>
      <c r="AB768" s="2" t="str">
        <f aca="false">IF(AND(X768="",Y768=""),"no card (structural)",IF(X768="","limit missing – verify",IF(Y768="","spend imputed by ratio","complete")))</f>
        <v>complete</v>
      </c>
      <c r="AC768" s="4" t="str">
        <f aca="false">Clean!S768</f>
        <v/>
      </c>
      <c r="AD768" s="4" t="str">
        <f aca="false">Clean!T768</f>
        <v/>
      </c>
      <c r="AE768" s="4" t="n">
        <f aca="false">IF(AC768="",IF(AD768="",0,""),AC768)</f>
        <v>0</v>
      </c>
      <c r="AF768" s="4" t="n">
        <f aca="false">IF(AD768="",IF(AC768="",0,IF(AC768=0,0,ROUND(AC768*Strategies!$B$13,0))),AD768)</f>
        <v>0</v>
      </c>
      <c r="AG768" s="3" t="n">
        <f aca="false">Clean!V768</f>
        <v>0</v>
      </c>
      <c r="AH768" s="3" t="n">
        <f aca="false">IF(AG768="",0,AG768)</f>
        <v>0</v>
      </c>
      <c r="AI768" s="3" t="n">
        <f aca="false">IF(AG768="",1,0)</f>
        <v>0</v>
      </c>
      <c r="AJ768" s="3" t="n">
        <f aca="false">Missing_Matrix!W768</f>
        <v>4</v>
      </c>
      <c r="AK768" s="2" t="str">
        <f aca="false">IF(AJ768=0,"keep","drop")</f>
        <v>drop</v>
      </c>
      <c r="AL768" s="2" t="str">
        <f aca="false">IF(Missing_Matrix!B768+Missing_Matrix!G768+Missing_Matrix!H768+Missing_Matrix!J768+Missing_Matrix!K768+Missing_Matrix!L768+Missing_Matrix!M768+Missing_Matrix!U768=0,"keep","drop")</f>
        <v>drop</v>
      </c>
    </row>
    <row r="769" customFormat="false" ht="15" hidden="false" customHeight="false" outlineLevel="0" collapsed="false">
      <c r="A769" s="2" t="str">
        <f aca="false">Clean!A769</f>
        <v>CL00768</v>
      </c>
      <c r="B769" s="3" t="n">
        <f aca="false">Clean!B769</f>
        <v>32</v>
      </c>
      <c r="C769" s="3" t="n">
        <f aca="false">IF(B769="",Strategies!$B$5,B769)</f>
        <v>32</v>
      </c>
      <c r="D769" s="3" t="n">
        <f aca="false">IF(B769="",1,0)</f>
        <v>0</v>
      </c>
      <c r="E769" s="2" t="str">
        <f aca="false">Clean!E769</f>
        <v>Manual worker</v>
      </c>
      <c r="F769" s="2" t="str">
        <f aca="false">IF(E769="","Unknown",E769)</f>
        <v>Manual worker</v>
      </c>
      <c r="G769" s="4" t="n">
        <f aca="false">Clean!G769</f>
        <v>15500</v>
      </c>
      <c r="H769" s="4" t="n">
        <f aca="false">IF(G769="",Strategies!$B$7,G769)</f>
        <v>15500</v>
      </c>
      <c r="I769" s="4" t="n">
        <f aca="false">IF(G769="",Strategies!$B$8,G769)</f>
        <v>15500</v>
      </c>
      <c r="J769" s="4" t="n">
        <f aca="false">IF(G769="",IFERROR(VLOOKUP(E769,Strategies!$A$26:$G$35,7,FALSE()),Strategies!$B$8),G769)</f>
        <v>15500</v>
      </c>
      <c r="K769" s="3" t="n">
        <f aca="false">IF(G769="",1,0)</f>
        <v>0</v>
      </c>
      <c r="L769" s="3" t="n">
        <f aca="false">Clean!H769</f>
        <v>3</v>
      </c>
      <c r="M769" s="5" t="n">
        <f aca="false">Clean!I769</f>
        <v>45004</v>
      </c>
      <c r="N769" s="3" t="n">
        <f aca="false">IF(L769="",IF(M769="",Strategies!$B$6,DATEDIF(M769,DATE(2026,9,13),"y")),L769)</f>
        <v>3</v>
      </c>
      <c r="O769" s="2" t="str">
        <f aca="false">IF(L769&lt;&gt;"","observed",IF(M769&lt;&gt;"","derived from date","median (fallback)"))</f>
        <v>observed</v>
      </c>
      <c r="P769" s="4" t="n">
        <f aca="false">Clean!M769</f>
        <v>10111.09</v>
      </c>
      <c r="Q769" s="4" t="n">
        <f aca="false">IF(P769="",Strategies!$B$9,P769)</f>
        <v>10111.09</v>
      </c>
      <c r="R769" s="3" t="n">
        <f aca="false">IF(P769="",1,0)</f>
        <v>0</v>
      </c>
      <c r="S769" s="3" t="n">
        <f aca="false">Clean!U769</f>
        <v>562</v>
      </c>
      <c r="T769" s="3" t="n">
        <f aca="false">IF(S769="",Strategies!$B$10,S769)</f>
        <v>562</v>
      </c>
      <c r="U769" s="2" t="str">
        <f aca="false">Clean!J769</f>
        <v>App</v>
      </c>
      <c r="V769" s="2" t="str">
        <f aca="false">IF(U769="",Strategies!$B$11,U769)</f>
        <v>App</v>
      </c>
      <c r="W769" s="2" t="str">
        <f aca="false">IF(U769="","Unknown",U769)</f>
        <v>App</v>
      </c>
      <c r="X769" s="4" t="n">
        <f aca="false">Clean!Q769</f>
        <v>1500</v>
      </c>
      <c r="Y769" s="4" t="n">
        <f aca="false">Clean!R769</f>
        <v>102.2</v>
      </c>
      <c r="Z769" s="4" t="n">
        <f aca="false">IF(X769="",IF(Y769="",0,""),X769)</f>
        <v>1500</v>
      </c>
      <c r="AA769" s="4" t="n">
        <f aca="false">IF(Y769="",IF(X769="",0,IF(X769=0,0,ROUND(X769*Strategies!$B$12,2))),Y769)</f>
        <v>102.2</v>
      </c>
      <c r="AB769" s="2" t="str">
        <f aca="false">IF(AND(X769="",Y769=""),"no card (structural)",IF(X769="","limit missing – verify",IF(Y769="","spend imputed by ratio","complete")))</f>
        <v>complete</v>
      </c>
      <c r="AC769" s="4" t="n">
        <f aca="false">Clean!S769</f>
        <v>64000</v>
      </c>
      <c r="AD769" s="4" t="n">
        <f aca="false">Clean!T769</f>
        <v>295</v>
      </c>
      <c r="AE769" s="4" t="n">
        <f aca="false">IF(AC769="",IF(AD769="",0,""),AC769)</f>
        <v>64000</v>
      </c>
      <c r="AF769" s="4" t="n">
        <f aca="false">IF(AD769="",IF(AC769="",0,IF(AC769=0,0,ROUND(AC769*Strategies!$B$13,0))),AD769)</f>
        <v>295</v>
      </c>
      <c r="AG769" s="3" t="n">
        <f aca="false">Clean!V769</f>
        <v>0</v>
      </c>
      <c r="AH769" s="3" t="n">
        <f aca="false">IF(AG769="",0,AG769)</f>
        <v>0</v>
      </c>
      <c r="AI769" s="3" t="n">
        <f aca="false">IF(AG769="",1,0)</f>
        <v>0</v>
      </c>
      <c r="AJ769" s="3" t="n">
        <f aca="false">Missing_Matrix!W769</f>
        <v>0</v>
      </c>
      <c r="AK769" s="2" t="str">
        <f aca="false">IF(AJ769=0,"keep","drop")</f>
        <v>keep</v>
      </c>
      <c r="AL769" s="2" t="str">
        <f aca="false">IF(Missing_Matrix!B769+Missing_Matrix!G769+Missing_Matrix!H769+Missing_Matrix!J769+Missing_Matrix!K769+Missing_Matrix!L769+Missing_Matrix!M769+Missing_Matrix!U769=0,"keep","drop")</f>
        <v>keep</v>
      </c>
    </row>
    <row r="770" customFormat="false" ht="15" hidden="false" customHeight="false" outlineLevel="0" collapsed="false">
      <c r="A770" s="2" t="str">
        <f aca="false">Clean!A770</f>
        <v>CL00769</v>
      </c>
      <c r="B770" s="3" t="n">
        <f aca="false">Clean!B770</f>
        <v>37</v>
      </c>
      <c r="C770" s="3" t="n">
        <f aca="false">IF(B770="",Strategies!$B$5,B770)</f>
        <v>37</v>
      </c>
      <c r="D770" s="3" t="n">
        <f aca="false">IF(B770="",1,0)</f>
        <v>0</v>
      </c>
      <c r="E770" s="2" t="str">
        <f aca="false">Clean!E770</f>
        <v>Employee</v>
      </c>
      <c r="F770" s="2" t="str">
        <f aca="false">IF(E770="","Unknown",E770)</f>
        <v>Employee</v>
      </c>
      <c r="G770" s="4" t="n">
        <f aca="false">Clean!G770</f>
        <v>23500</v>
      </c>
      <c r="H770" s="4" t="n">
        <f aca="false">IF(G770="",Strategies!$B$7,G770)</f>
        <v>23500</v>
      </c>
      <c r="I770" s="4" t="n">
        <f aca="false">IF(G770="",Strategies!$B$8,G770)</f>
        <v>23500</v>
      </c>
      <c r="J770" s="4" t="n">
        <f aca="false">IF(G770="",IFERROR(VLOOKUP(E770,Strategies!$A$26:$G$35,7,FALSE()),Strategies!$B$8),G770)</f>
        <v>23500</v>
      </c>
      <c r="K770" s="3" t="n">
        <f aca="false">IF(G770="",1,0)</f>
        <v>0</v>
      </c>
      <c r="L770" s="3" t="str">
        <f aca="false">Clean!H770</f>
        <v/>
      </c>
      <c r="M770" s="5" t="n">
        <f aca="false">Clean!I770</f>
        <v>42352</v>
      </c>
      <c r="N770" s="3" t="n">
        <f aca="false">IF(L770="",IF(M770="",Strategies!$B$6,DATEDIF(M770,DATE(2026,9,13),"y")),L770)</f>
        <v>10</v>
      </c>
      <c r="O770" s="2" t="str">
        <f aca="false">IF(L770&lt;&gt;"","observed",IF(M770&lt;&gt;"","derived from date","median (fallback)"))</f>
        <v>derived from date</v>
      </c>
      <c r="P770" s="4" t="n">
        <f aca="false">Clean!M770</f>
        <v>20623.22</v>
      </c>
      <c r="Q770" s="4" t="n">
        <f aca="false">IF(P770="",Strategies!$B$9,P770)</f>
        <v>20623.22</v>
      </c>
      <c r="R770" s="3" t="n">
        <f aca="false">IF(P770="",1,0)</f>
        <v>0</v>
      </c>
      <c r="S770" s="3" t="n">
        <f aca="false">Clean!U770</f>
        <v>710</v>
      </c>
      <c r="T770" s="3" t="n">
        <f aca="false">IF(S770="",Strategies!$B$10,S770)</f>
        <v>710</v>
      </c>
      <c r="U770" s="2" t="str">
        <f aca="false">Clean!J770</f>
        <v>Branch</v>
      </c>
      <c r="V770" s="2" t="str">
        <f aca="false">IF(U770="",Strategies!$B$11,U770)</f>
        <v>Branch</v>
      </c>
      <c r="W770" s="2" t="str">
        <f aca="false">IF(U770="","Unknown",U770)</f>
        <v>Branch</v>
      </c>
      <c r="X770" s="4" t="n">
        <f aca="false">Clean!Q770</f>
        <v>5500</v>
      </c>
      <c r="Y770" s="4" t="n">
        <f aca="false">Clean!R770</f>
        <v>1596.99</v>
      </c>
      <c r="Z770" s="4" t="n">
        <f aca="false">IF(X770="",IF(Y770="",0,""),X770)</f>
        <v>5500</v>
      </c>
      <c r="AA770" s="4" t="n">
        <f aca="false">IF(Y770="",IF(X770="",0,IF(X770=0,0,ROUND(X770*Strategies!$B$12,2))),Y770)</f>
        <v>1596.99</v>
      </c>
      <c r="AB770" s="2" t="str">
        <f aca="false">IF(AND(X770="",Y770=""),"no card (structural)",IF(X770="","limit missing – verify",IF(Y770="","spend imputed by ratio","complete")))</f>
        <v>complete</v>
      </c>
      <c r="AC770" s="4" t="n">
        <f aca="false">Clean!S770</f>
        <v>0</v>
      </c>
      <c r="AD770" s="4" t="n">
        <f aca="false">Clean!T770</f>
        <v>0</v>
      </c>
      <c r="AE770" s="4" t="n">
        <f aca="false">IF(AC770="",IF(AD770="",0,""),AC770)</f>
        <v>0</v>
      </c>
      <c r="AF770" s="4" t="n">
        <f aca="false">IF(AD770="",IF(AC770="",0,IF(AC770=0,0,ROUND(AC770*Strategies!$B$13,0))),AD770)</f>
        <v>0</v>
      </c>
      <c r="AG770" s="3" t="n">
        <f aca="false">Clean!V770</f>
        <v>0</v>
      </c>
      <c r="AH770" s="3" t="n">
        <f aca="false">IF(AG770="",0,AG770)</f>
        <v>0</v>
      </c>
      <c r="AI770" s="3" t="n">
        <f aca="false">IF(AG770="",1,0)</f>
        <v>0</v>
      </c>
      <c r="AJ770" s="3" t="n">
        <f aca="false">Missing_Matrix!W770</f>
        <v>2</v>
      </c>
      <c r="AK770" s="2" t="str">
        <f aca="false">IF(AJ770=0,"keep","drop")</f>
        <v>drop</v>
      </c>
      <c r="AL770" s="2" t="str">
        <f aca="false">IF(Missing_Matrix!B770+Missing_Matrix!G770+Missing_Matrix!H770+Missing_Matrix!J770+Missing_Matrix!K770+Missing_Matrix!L770+Missing_Matrix!M770+Missing_Matrix!U770=0,"keep","drop")</f>
        <v>drop</v>
      </c>
    </row>
    <row r="771" customFormat="false" ht="15" hidden="false" customHeight="false" outlineLevel="0" collapsed="false">
      <c r="A771" s="2" t="str">
        <f aca="false">Clean!A771</f>
        <v>CL00770</v>
      </c>
      <c r="B771" s="3" t="n">
        <f aca="false">Clean!B771</f>
        <v>75</v>
      </c>
      <c r="C771" s="3" t="n">
        <f aca="false">IF(B771="",Strategies!$B$5,B771)</f>
        <v>75</v>
      </c>
      <c r="D771" s="3" t="n">
        <f aca="false">IF(B771="",1,0)</f>
        <v>0</v>
      </c>
      <c r="E771" s="2" t="str">
        <f aca="false">Clean!E771</f>
        <v>Retired</v>
      </c>
      <c r="F771" s="2" t="str">
        <f aca="false">IF(E771="","Unknown",E771)</f>
        <v>Retired</v>
      </c>
      <c r="G771" s="4" t="n">
        <f aca="false">Clean!G771</f>
        <v>15800</v>
      </c>
      <c r="H771" s="4" t="n">
        <f aca="false">IF(G771="",Strategies!$B$7,G771)</f>
        <v>15800</v>
      </c>
      <c r="I771" s="4" t="n">
        <f aca="false">IF(G771="",Strategies!$B$8,G771)</f>
        <v>15800</v>
      </c>
      <c r="J771" s="4" t="n">
        <f aca="false">IF(G771="",IFERROR(VLOOKUP(E771,Strategies!$A$26:$G$35,7,FALSE()),Strategies!$B$8),G771)</f>
        <v>15800</v>
      </c>
      <c r="K771" s="3" t="n">
        <f aca="false">IF(G771="",1,0)</f>
        <v>0</v>
      </c>
      <c r="L771" s="3" t="n">
        <f aca="false">Clean!H771</f>
        <v>18</v>
      </c>
      <c r="M771" s="5" t="n">
        <f aca="false">Clean!I771</f>
        <v>39420</v>
      </c>
      <c r="N771" s="3" t="n">
        <f aca="false">IF(L771="",IF(M771="",Strategies!$B$6,DATEDIF(M771,DATE(2026,9,13),"y")),L771)</f>
        <v>18</v>
      </c>
      <c r="O771" s="2" t="str">
        <f aca="false">IF(L771&lt;&gt;"","observed",IF(M771&lt;&gt;"","derived from date","median (fallback)"))</f>
        <v>observed</v>
      </c>
      <c r="P771" s="4" t="n">
        <f aca="false">Clean!M771</f>
        <v>0</v>
      </c>
      <c r="Q771" s="4" t="n">
        <f aca="false">IF(P771="",Strategies!$B$9,P771)</f>
        <v>0</v>
      </c>
      <c r="R771" s="3" t="n">
        <f aca="false">IF(P771="",1,0)</f>
        <v>0</v>
      </c>
      <c r="S771" s="3" t="n">
        <f aca="false">Clean!U771</f>
        <v>684</v>
      </c>
      <c r="T771" s="3" t="n">
        <f aca="false">IF(S771="",Strategies!$B$10,S771)</f>
        <v>684</v>
      </c>
      <c r="U771" s="2" t="str">
        <f aca="false">Clean!J771</f>
        <v/>
      </c>
      <c r="V771" s="2" t="str">
        <f aca="false">IF(U771="",Strategies!$B$11,U771)</f>
        <v>App</v>
      </c>
      <c r="W771" s="2" t="str">
        <f aca="false">IF(U771="","Unknown",U771)</f>
        <v>Unknown</v>
      </c>
      <c r="X771" s="4" t="n">
        <f aca="false">Clean!Q771</f>
        <v>2000</v>
      </c>
      <c r="Y771" s="4" t="n">
        <f aca="false">Clean!R771</f>
        <v>498.7</v>
      </c>
      <c r="Z771" s="4" t="n">
        <f aca="false">IF(X771="",IF(Y771="",0,""),X771)</f>
        <v>2000</v>
      </c>
      <c r="AA771" s="4" t="n">
        <f aca="false">IF(Y771="",IF(X771="",0,IF(X771=0,0,ROUND(X771*Strategies!$B$12,2))),Y771)</f>
        <v>498.7</v>
      </c>
      <c r="AB771" s="2" t="str">
        <f aca="false">IF(AND(X771="",Y771=""),"no card (structural)",IF(X771="","limit missing – verify",IF(Y771="","spend imputed by ratio","complete")))</f>
        <v>complete</v>
      </c>
      <c r="AC771" s="4" t="str">
        <f aca="false">Clean!S771</f>
        <v/>
      </c>
      <c r="AD771" s="4" t="str">
        <f aca="false">Clean!T771</f>
        <v/>
      </c>
      <c r="AE771" s="4" t="n">
        <f aca="false">IF(AC771="",IF(AD771="",0,""),AC771)</f>
        <v>0</v>
      </c>
      <c r="AF771" s="4" t="n">
        <f aca="false">IF(AD771="",IF(AC771="",0,IF(AC771=0,0,ROUND(AC771*Strategies!$B$13,0))),AD771)</f>
        <v>0</v>
      </c>
      <c r="AG771" s="3" t="n">
        <f aca="false">Clean!V771</f>
        <v>0</v>
      </c>
      <c r="AH771" s="3" t="n">
        <f aca="false">IF(AG771="",0,AG771)</f>
        <v>0</v>
      </c>
      <c r="AI771" s="3" t="n">
        <f aca="false">IF(AG771="",1,0)</f>
        <v>0</v>
      </c>
      <c r="AJ771" s="3" t="n">
        <f aca="false">Missing_Matrix!W771</f>
        <v>3</v>
      </c>
      <c r="AK771" s="2" t="str">
        <f aca="false">IF(AJ771=0,"keep","drop")</f>
        <v>drop</v>
      </c>
      <c r="AL771" s="2" t="str">
        <f aca="false">IF(Missing_Matrix!B771+Missing_Matrix!G771+Missing_Matrix!H771+Missing_Matrix!J771+Missing_Matrix!K771+Missing_Matrix!L771+Missing_Matrix!M771+Missing_Matrix!U771=0,"keep","drop")</f>
        <v>drop</v>
      </c>
    </row>
    <row r="772" customFormat="false" ht="15" hidden="false" customHeight="false" outlineLevel="0" collapsed="false">
      <c r="A772" s="2" t="str">
        <f aca="false">Clean!A772</f>
        <v>CL00771</v>
      </c>
      <c r="B772" s="3" t="n">
        <f aca="false">Clean!B772</f>
        <v>28</v>
      </c>
      <c r="C772" s="3" t="n">
        <f aca="false">IF(B772="",Strategies!$B$5,B772)</f>
        <v>28</v>
      </c>
      <c r="D772" s="3" t="n">
        <f aca="false">IF(B772="",1,0)</f>
        <v>0</v>
      </c>
      <c r="E772" s="2" t="str">
        <f aca="false">Clean!E772</f>
        <v>Manual worker</v>
      </c>
      <c r="F772" s="2" t="str">
        <f aca="false">IF(E772="","Unknown",E772)</f>
        <v>Manual worker</v>
      </c>
      <c r="G772" s="4" t="n">
        <f aca="false">Clean!G772</f>
        <v>22500</v>
      </c>
      <c r="H772" s="4" t="n">
        <f aca="false">IF(G772="",Strategies!$B$7,G772)</f>
        <v>22500</v>
      </c>
      <c r="I772" s="4" t="n">
        <f aca="false">IF(G772="",Strategies!$B$8,G772)</f>
        <v>22500</v>
      </c>
      <c r="J772" s="4" t="n">
        <f aca="false">IF(G772="",IFERROR(VLOOKUP(E772,Strategies!$A$26:$G$35,7,FALSE()),Strategies!$B$8),G772)</f>
        <v>22500</v>
      </c>
      <c r="K772" s="3" t="n">
        <f aca="false">IF(G772="",1,0)</f>
        <v>0</v>
      </c>
      <c r="L772" s="3" t="n">
        <f aca="false">Clean!H772</f>
        <v>7</v>
      </c>
      <c r="M772" s="5" t="n">
        <f aca="false">Clean!I772</f>
        <v>43589</v>
      </c>
      <c r="N772" s="3" t="n">
        <f aca="false">IF(L772="",IF(M772="",Strategies!$B$6,DATEDIF(M772,DATE(2026,9,13),"y")),L772)</f>
        <v>7</v>
      </c>
      <c r="O772" s="2" t="str">
        <f aca="false">IF(L772&lt;&gt;"","observed",IF(M772&lt;&gt;"","derived from date","median (fallback)"))</f>
        <v>observed</v>
      </c>
      <c r="P772" s="4" t="n">
        <f aca="false">Clean!M772</f>
        <v>0</v>
      </c>
      <c r="Q772" s="4" t="n">
        <f aca="false">IF(P772="",Strategies!$B$9,P772)</f>
        <v>0</v>
      </c>
      <c r="R772" s="3" t="n">
        <f aca="false">IF(P772="",1,0)</f>
        <v>0</v>
      </c>
      <c r="S772" s="3" t="n">
        <f aca="false">Clean!U772</f>
        <v>608</v>
      </c>
      <c r="T772" s="3" t="n">
        <f aca="false">IF(S772="",Strategies!$B$10,S772)</f>
        <v>608</v>
      </c>
      <c r="U772" s="2" t="str">
        <f aca="false">Clean!J772</f>
        <v>App</v>
      </c>
      <c r="V772" s="2" t="str">
        <f aca="false">IF(U772="",Strategies!$B$11,U772)</f>
        <v>App</v>
      </c>
      <c r="W772" s="2" t="str">
        <f aca="false">IF(U772="","Unknown",U772)</f>
        <v>App</v>
      </c>
      <c r="X772" s="4" t="n">
        <f aca="false">Clean!Q772</f>
        <v>3000</v>
      </c>
      <c r="Y772" s="4" t="n">
        <f aca="false">Clean!R772</f>
        <v>2309.51</v>
      </c>
      <c r="Z772" s="4" t="n">
        <f aca="false">IF(X772="",IF(Y772="",0,""),X772)</f>
        <v>3000</v>
      </c>
      <c r="AA772" s="4" t="n">
        <f aca="false">IF(Y772="",IF(X772="",0,IF(X772=0,0,ROUND(X772*Strategies!$B$12,2))),Y772)</f>
        <v>2309.51</v>
      </c>
      <c r="AB772" s="2" t="str">
        <f aca="false">IF(AND(X772="",Y772=""),"no card (structural)",IF(X772="","limit missing – verify",IF(Y772="","spend imputed by ratio","complete")))</f>
        <v>complete</v>
      </c>
      <c r="AC772" s="4" t="n">
        <f aca="false">Clean!S772</f>
        <v>92000</v>
      </c>
      <c r="AD772" s="4" t="n">
        <f aca="false">Clean!T772</f>
        <v>568</v>
      </c>
      <c r="AE772" s="4" t="n">
        <f aca="false">IF(AC772="",IF(AD772="",0,""),AC772)</f>
        <v>92000</v>
      </c>
      <c r="AF772" s="4" t="n">
        <f aca="false">IF(AD772="",IF(AC772="",0,IF(AC772=0,0,ROUND(AC772*Strategies!$B$13,0))),AD772)</f>
        <v>568</v>
      </c>
      <c r="AG772" s="3" t="n">
        <f aca="false">Clean!V772</f>
        <v>1</v>
      </c>
      <c r="AH772" s="3" t="n">
        <f aca="false">IF(AG772="",0,AG772)</f>
        <v>1</v>
      </c>
      <c r="AI772" s="3" t="n">
        <f aca="false">IF(AG772="",1,0)</f>
        <v>0</v>
      </c>
      <c r="AJ772" s="3" t="n">
        <f aca="false">Missing_Matrix!W772</f>
        <v>0</v>
      </c>
      <c r="AK772" s="2" t="str">
        <f aca="false">IF(AJ772=0,"keep","drop")</f>
        <v>keep</v>
      </c>
      <c r="AL772" s="2" t="str">
        <f aca="false">IF(Missing_Matrix!B772+Missing_Matrix!G772+Missing_Matrix!H772+Missing_Matrix!J772+Missing_Matrix!K772+Missing_Matrix!L772+Missing_Matrix!M772+Missing_Matrix!U772=0,"keep","drop")</f>
        <v>keep</v>
      </c>
    </row>
    <row r="773" customFormat="false" ht="15" hidden="false" customHeight="false" outlineLevel="0" collapsed="false">
      <c r="A773" s="2" t="str">
        <f aca="false">Clean!A773</f>
        <v>CL00772</v>
      </c>
      <c r="B773" s="3" t="n">
        <f aca="false">Clean!B773</f>
        <v>18</v>
      </c>
      <c r="C773" s="3" t="n">
        <f aca="false">IF(B773="",Strategies!$B$5,B773)</f>
        <v>18</v>
      </c>
      <c r="D773" s="3" t="n">
        <f aca="false">IF(B773="",1,0)</f>
        <v>0</v>
      </c>
      <c r="E773" s="2" t="str">
        <f aca="false">Clean!E773</f>
        <v>Manual worker</v>
      </c>
      <c r="F773" s="2" t="str">
        <f aca="false">IF(E773="","Unknown",E773)</f>
        <v>Manual worker</v>
      </c>
      <c r="G773" s="4" t="n">
        <f aca="false">Clean!G773</f>
        <v>14200</v>
      </c>
      <c r="H773" s="4" t="n">
        <f aca="false">IF(G773="",Strategies!$B$7,G773)</f>
        <v>14200</v>
      </c>
      <c r="I773" s="4" t="n">
        <f aca="false">IF(G773="",Strategies!$B$8,G773)</f>
        <v>14200</v>
      </c>
      <c r="J773" s="4" t="n">
        <f aca="false">IF(G773="",IFERROR(VLOOKUP(E773,Strategies!$A$26:$G$35,7,FALSE()),Strategies!$B$8),G773)</f>
        <v>14200</v>
      </c>
      <c r="K773" s="3" t="n">
        <f aca="false">IF(G773="",1,0)</f>
        <v>0</v>
      </c>
      <c r="L773" s="3" t="n">
        <f aca="false">Clean!H773</f>
        <v>0</v>
      </c>
      <c r="M773" s="5" t="n">
        <f aca="false">Clean!I773</f>
        <v>46254</v>
      </c>
      <c r="N773" s="3" t="n">
        <f aca="false">IF(L773="",IF(M773="",Strategies!$B$6,DATEDIF(M773,DATE(2026,9,13),"y")),L773)</f>
        <v>0</v>
      </c>
      <c r="O773" s="2" t="str">
        <f aca="false">IF(L773&lt;&gt;"","observed",IF(M773&lt;&gt;"","derived from date","median (fallback)"))</f>
        <v>observed</v>
      </c>
      <c r="P773" s="4" t="n">
        <f aca="false">Clean!M773</f>
        <v>2693.52</v>
      </c>
      <c r="Q773" s="4" t="n">
        <f aca="false">IF(P773="",Strategies!$B$9,P773)</f>
        <v>2693.52</v>
      </c>
      <c r="R773" s="3" t="n">
        <f aca="false">IF(P773="",1,0)</f>
        <v>0</v>
      </c>
      <c r="S773" s="3" t="n">
        <f aca="false">Clean!U773</f>
        <v>552</v>
      </c>
      <c r="T773" s="3" t="n">
        <f aca="false">IF(S773="",Strategies!$B$10,S773)</f>
        <v>552</v>
      </c>
      <c r="U773" s="2" t="str">
        <f aca="false">Clean!J773</f>
        <v>App</v>
      </c>
      <c r="V773" s="2" t="str">
        <f aca="false">IF(U773="",Strategies!$B$11,U773)</f>
        <v>App</v>
      </c>
      <c r="W773" s="2" t="str">
        <f aca="false">IF(U773="","Unknown",U773)</f>
        <v>App</v>
      </c>
      <c r="X773" s="4" t="n">
        <f aca="false">Clean!Q773</f>
        <v>0</v>
      </c>
      <c r="Y773" s="4" t="n">
        <f aca="false">Clean!R773</f>
        <v>0</v>
      </c>
      <c r="Z773" s="4" t="n">
        <f aca="false">IF(X773="",IF(Y773="",0,""),X773)</f>
        <v>0</v>
      </c>
      <c r="AA773" s="4" t="n">
        <f aca="false">IF(Y773="",IF(X773="",0,IF(X773=0,0,ROUND(X773*Strategies!$B$12,2))),Y773)</f>
        <v>0</v>
      </c>
      <c r="AB773" s="2" t="str">
        <f aca="false">IF(AND(X773="",Y773=""),"no card (structural)",IF(X773="","limit missing – verify",IF(Y773="","spend imputed by ratio","complete")))</f>
        <v>complete</v>
      </c>
      <c r="AC773" s="4" t="str">
        <f aca="false">Clean!S773</f>
        <v/>
      </c>
      <c r="AD773" s="4" t="str">
        <f aca="false">Clean!T773</f>
        <v/>
      </c>
      <c r="AE773" s="4" t="n">
        <f aca="false">IF(AC773="",IF(AD773="",0,""),AC773)</f>
        <v>0</v>
      </c>
      <c r="AF773" s="4" t="n">
        <f aca="false">IF(AD773="",IF(AC773="",0,IF(AC773=0,0,ROUND(AC773*Strategies!$B$13,0))),AD773)</f>
        <v>0</v>
      </c>
      <c r="AG773" s="3" t="n">
        <f aca="false">Clean!V773</f>
        <v>0</v>
      </c>
      <c r="AH773" s="3" t="n">
        <f aca="false">IF(AG773="",0,AG773)</f>
        <v>0</v>
      </c>
      <c r="AI773" s="3" t="n">
        <f aca="false">IF(AG773="",1,0)</f>
        <v>0</v>
      </c>
      <c r="AJ773" s="3" t="n">
        <f aca="false">Missing_Matrix!W773</f>
        <v>2</v>
      </c>
      <c r="AK773" s="2" t="str">
        <f aca="false">IF(AJ773=0,"keep","drop")</f>
        <v>drop</v>
      </c>
      <c r="AL773" s="2" t="str">
        <f aca="false">IF(Missing_Matrix!B773+Missing_Matrix!G773+Missing_Matrix!H773+Missing_Matrix!J773+Missing_Matrix!K773+Missing_Matrix!L773+Missing_Matrix!M773+Missing_Matrix!U773=0,"keep","drop")</f>
        <v>keep</v>
      </c>
    </row>
    <row r="774" customFormat="false" ht="15" hidden="false" customHeight="false" outlineLevel="0" collapsed="false">
      <c r="A774" s="2" t="str">
        <f aca="false">Clean!A774</f>
        <v>CL00773</v>
      </c>
      <c r="B774" s="3" t="n">
        <f aca="false">Clean!B774</f>
        <v>61</v>
      </c>
      <c r="C774" s="3" t="n">
        <f aca="false">IF(B774="",Strategies!$B$5,B774)</f>
        <v>61</v>
      </c>
      <c r="D774" s="3" t="n">
        <f aca="false">IF(B774="",1,0)</f>
        <v>0</v>
      </c>
      <c r="E774" s="2" t="str">
        <f aca="false">Clean!E774</f>
        <v>Unemployed</v>
      </c>
      <c r="F774" s="2" t="str">
        <f aca="false">IF(E774="","Unknown",E774)</f>
        <v>Unemployed</v>
      </c>
      <c r="G774" s="4" t="n">
        <f aca="false">Clean!G774</f>
        <v>7800</v>
      </c>
      <c r="H774" s="4" t="n">
        <f aca="false">IF(G774="",Strategies!$B$7,G774)</f>
        <v>7800</v>
      </c>
      <c r="I774" s="4" t="n">
        <f aca="false">IF(G774="",Strategies!$B$8,G774)</f>
        <v>7800</v>
      </c>
      <c r="J774" s="4" t="n">
        <f aca="false">IF(G774="",IFERROR(VLOOKUP(E774,Strategies!$A$26:$G$35,7,FALSE()),Strategies!$B$8),G774)</f>
        <v>7800</v>
      </c>
      <c r="K774" s="3" t="n">
        <f aca="false">IF(G774="",1,0)</f>
        <v>0</v>
      </c>
      <c r="L774" s="3" t="n">
        <f aca="false">Clean!H774</f>
        <v>4</v>
      </c>
      <c r="M774" s="5" t="n">
        <f aca="false">Clean!I774</f>
        <v>44642</v>
      </c>
      <c r="N774" s="3" t="n">
        <f aca="false">IF(L774="",IF(M774="",Strategies!$B$6,DATEDIF(M774,DATE(2026,9,13),"y")),L774)</f>
        <v>4</v>
      </c>
      <c r="O774" s="2" t="str">
        <f aca="false">IF(L774&lt;&gt;"","observed",IF(M774&lt;&gt;"","derived from date","median (fallback)"))</f>
        <v>observed</v>
      </c>
      <c r="P774" s="4" t="n">
        <f aca="false">Clean!M774</f>
        <v>5051.5</v>
      </c>
      <c r="Q774" s="4" t="n">
        <f aca="false">IF(P774="",Strategies!$B$9,P774)</f>
        <v>5051.5</v>
      </c>
      <c r="R774" s="3" t="n">
        <f aca="false">IF(P774="",1,0)</f>
        <v>0</v>
      </c>
      <c r="S774" s="3" t="n">
        <f aca="false">Clean!U774</f>
        <v>588</v>
      </c>
      <c r="T774" s="3" t="n">
        <f aca="false">IF(S774="",Strategies!$B$10,S774)</f>
        <v>588</v>
      </c>
      <c r="U774" s="2" t="str">
        <f aca="false">Clean!J774</f>
        <v>Branch</v>
      </c>
      <c r="V774" s="2" t="str">
        <f aca="false">IF(U774="",Strategies!$B$11,U774)</f>
        <v>Branch</v>
      </c>
      <c r="W774" s="2" t="str">
        <f aca="false">IF(U774="","Unknown",U774)</f>
        <v>Branch</v>
      </c>
      <c r="X774" s="4" t="n">
        <f aca="false">Clean!Q774</f>
        <v>1500</v>
      </c>
      <c r="Y774" s="4" t="n">
        <f aca="false">Clean!R774</f>
        <v>380.88</v>
      </c>
      <c r="Z774" s="4" t="n">
        <f aca="false">IF(X774="",IF(Y774="",0,""),X774)</f>
        <v>1500</v>
      </c>
      <c r="AA774" s="4" t="n">
        <f aca="false">IF(Y774="",IF(X774="",0,IF(X774=0,0,ROUND(X774*Strategies!$B$12,2))),Y774)</f>
        <v>380.88</v>
      </c>
      <c r="AB774" s="2" t="str">
        <f aca="false">IF(AND(X774="",Y774=""),"no card (structural)",IF(X774="","limit missing – verify",IF(Y774="","spend imputed by ratio","complete")))</f>
        <v>complete</v>
      </c>
      <c r="AC774" s="4" t="n">
        <f aca="false">Clean!S774</f>
        <v>0</v>
      </c>
      <c r="AD774" s="4" t="n">
        <f aca="false">Clean!T774</f>
        <v>0</v>
      </c>
      <c r="AE774" s="4" t="n">
        <f aca="false">IF(AC774="",IF(AD774="",0,""),AC774)</f>
        <v>0</v>
      </c>
      <c r="AF774" s="4" t="n">
        <f aca="false">IF(AD774="",IF(AC774="",0,IF(AC774=0,0,ROUND(AC774*Strategies!$B$13,0))),AD774)</f>
        <v>0</v>
      </c>
      <c r="AG774" s="3" t="n">
        <f aca="false">Clean!V774</f>
        <v>0</v>
      </c>
      <c r="AH774" s="3" t="n">
        <f aca="false">IF(AG774="",0,AG774)</f>
        <v>0</v>
      </c>
      <c r="AI774" s="3" t="n">
        <f aca="false">IF(AG774="",1,0)</f>
        <v>0</v>
      </c>
      <c r="AJ774" s="3" t="n">
        <f aca="false">Missing_Matrix!W774</f>
        <v>0</v>
      </c>
      <c r="AK774" s="2" t="str">
        <f aca="false">IF(AJ774=0,"keep","drop")</f>
        <v>keep</v>
      </c>
      <c r="AL774" s="2" t="str">
        <f aca="false">IF(Missing_Matrix!B774+Missing_Matrix!G774+Missing_Matrix!H774+Missing_Matrix!J774+Missing_Matrix!K774+Missing_Matrix!L774+Missing_Matrix!M774+Missing_Matrix!U774=0,"keep","drop")</f>
        <v>keep</v>
      </c>
    </row>
    <row r="775" customFormat="false" ht="15" hidden="false" customHeight="false" outlineLevel="0" collapsed="false">
      <c r="A775" s="2" t="str">
        <f aca="false">Clean!A775</f>
        <v>CL00774</v>
      </c>
      <c r="B775" s="3" t="n">
        <f aca="false">Clean!B775</f>
        <v>32</v>
      </c>
      <c r="C775" s="3" t="n">
        <f aca="false">IF(B775="",Strategies!$B$5,B775)</f>
        <v>32</v>
      </c>
      <c r="D775" s="3" t="n">
        <f aca="false">IF(B775="",1,0)</f>
        <v>0</v>
      </c>
      <c r="E775" s="2" t="str">
        <f aca="false">Clean!E775</f>
        <v>Unemployed</v>
      </c>
      <c r="F775" s="2" t="str">
        <f aca="false">IF(E775="","Unknown",E775)</f>
        <v>Unemployed</v>
      </c>
      <c r="G775" s="4" t="n">
        <f aca="false">Clean!G775</f>
        <v>4000</v>
      </c>
      <c r="H775" s="4" t="n">
        <f aca="false">IF(G775="",Strategies!$B$7,G775)</f>
        <v>4000</v>
      </c>
      <c r="I775" s="4" t="n">
        <f aca="false">IF(G775="",Strategies!$B$8,G775)</f>
        <v>4000</v>
      </c>
      <c r="J775" s="4" t="n">
        <f aca="false">IF(G775="",IFERROR(VLOOKUP(E775,Strategies!$A$26:$G$35,7,FALSE()),Strategies!$B$8),G775)</f>
        <v>4000</v>
      </c>
      <c r="K775" s="3" t="n">
        <f aca="false">IF(G775="",1,0)</f>
        <v>0</v>
      </c>
      <c r="L775" s="3" t="n">
        <f aca="false">Clean!H775</f>
        <v>1</v>
      </c>
      <c r="M775" s="5" t="n">
        <f aca="false">Clean!I775</f>
        <v>45550</v>
      </c>
      <c r="N775" s="3" t="n">
        <f aca="false">IF(L775="",IF(M775="",Strategies!$B$6,DATEDIF(M775,DATE(2026,9,13),"y")),L775)</f>
        <v>1</v>
      </c>
      <c r="O775" s="2" t="str">
        <f aca="false">IF(L775&lt;&gt;"","observed",IF(M775&lt;&gt;"","derived from date","median (fallback)"))</f>
        <v>observed</v>
      </c>
      <c r="P775" s="4" t="n">
        <f aca="false">Clean!M775</f>
        <v>0</v>
      </c>
      <c r="Q775" s="4" t="n">
        <f aca="false">IF(P775="",Strategies!$B$9,P775)</f>
        <v>0</v>
      </c>
      <c r="R775" s="3" t="n">
        <f aca="false">IF(P775="",1,0)</f>
        <v>0</v>
      </c>
      <c r="S775" s="3" t="n">
        <f aca="false">Clean!U775</f>
        <v>534</v>
      </c>
      <c r="T775" s="3" t="n">
        <f aca="false">IF(S775="",Strategies!$B$10,S775)</f>
        <v>534</v>
      </c>
      <c r="U775" s="2" t="str">
        <f aca="false">Clean!J775</f>
        <v>Online Banking</v>
      </c>
      <c r="V775" s="2" t="str">
        <f aca="false">IF(U775="",Strategies!$B$11,U775)</f>
        <v>Online Banking</v>
      </c>
      <c r="W775" s="2" t="str">
        <f aca="false">IF(U775="","Unknown",U775)</f>
        <v>Online Banking</v>
      </c>
      <c r="X775" s="4" t="n">
        <f aca="false">Clean!Q775</f>
        <v>500</v>
      </c>
      <c r="Y775" s="4" t="n">
        <f aca="false">Clean!R775</f>
        <v>90.09</v>
      </c>
      <c r="Z775" s="4" t="n">
        <f aca="false">IF(X775="",IF(Y775="",0,""),X775)</f>
        <v>500</v>
      </c>
      <c r="AA775" s="4" t="n">
        <f aca="false">IF(Y775="",IF(X775="",0,IF(X775=0,0,ROUND(X775*Strategies!$B$12,2))),Y775)</f>
        <v>90.09</v>
      </c>
      <c r="AB775" s="2" t="str">
        <f aca="false">IF(AND(X775="",Y775=""),"no card (structural)",IF(X775="","limit missing – verify",IF(Y775="","spend imputed by ratio","complete")))</f>
        <v>complete</v>
      </c>
      <c r="AC775" s="4" t="n">
        <f aca="false">Clean!S775</f>
        <v>0</v>
      </c>
      <c r="AD775" s="4" t="n">
        <f aca="false">Clean!T775</f>
        <v>0</v>
      </c>
      <c r="AE775" s="4" t="n">
        <f aca="false">IF(AC775="",IF(AD775="",0,""),AC775)</f>
        <v>0</v>
      </c>
      <c r="AF775" s="4" t="n">
        <f aca="false">IF(AD775="",IF(AC775="",0,IF(AC775=0,0,ROUND(AC775*Strategies!$B$13,0))),AD775)</f>
        <v>0</v>
      </c>
      <c r="AG775" s="3" t="n">
        <f aca="false">Clean!V775</f>
        <v>0</v>
      </c>
      <c r="AH775" s="3" t="n">
        <f aca="false">IF(AG775="",0,AG775)</f>
        <v>0</v>
      </c>
      <c r="AI775" s="3" t="n">
        <f aca="false">IF(AG775="",1,0)</f>
        <v>0</v>
      </c>
      <c r="AJ775" s="3" t="n">
        <f aca="false">Missing_Matrix!W775</f>
        <v>0</v>
      </c>
      <c r="AK775" s="2" t="str">
        <f aca="false">IF(AJ775=0,"keep","drop")</f>
        <v>keep</v>
      </c>
      <c r="AL775" s="2" t="str">
        <f aca="false">IF(Missing_Matrix!B775+Missing_Matrix!G775+Missing_Matrix!H775+Missing_Matrix!J775+Missing_Matrix!K775+Missing_Matrix!L775+Missing_Matrix!M775+Missing_Matrix!U775=0,"keep","drop")</f>
        <v>keep</v>
      </c>
    </row>
    <row r="776" customFormat="false" ht="15" hidden="false" customHeight="false" outlineLevel="0" collapsed="false">
      <c r="A776" s="2" t="str">
        <f aca="false">Clean!A776</f>
        <v>CL00775</v>
      </c>
      <c r="B776" s="3" t="n">
        <f aca="false">Clean!B776</f>
        <v>48</v>
      </c>
      <c r="C776" s="3" t="n">
        <f aca="false">IF(B776="",Strategies!$B$5,B776)</f>
        <v>48</v>
      </c>
      <c r="D776" s="3" t="n">
        <f aca="false">IF(B776="",1,0)</f>
        <v>0</v>
      </c>
      <c r="E776" s="2" t="str">
        <f aca="false">Clean!E776</f>
        <v>Manual worker</v>
      </c>
      <c r="F776" s="2" t="str">
        <f aca="false">IF(E776="","Unknown",E776)</f>
        <v>Manual worker</v>
      </c>
      <c r="G776" s="4" t="n">
        <f aca="false">Clean!G776</f>
        <v>15700</v>
      </c>
      <c r="H776" s="4" t="n">
        <f aca="false">IF(G776="",Strategies!$B$7,G776)</f>
        <v>15700</v>
      </c>
      <c r="I776" s="4" t="n">
        <f aca="false">IF(G776="",Strategies!$B$8,G776)</f>
        <v>15700</v>
      </c>
      <c r="J776" s="4" t="n">
        <f aca="false">IF(G776="",IFERROR(VLOOKUP(E776,Strategies!$A$26:$G$35,7,FALSE()),Strategies!$B$8),G776)</f>
        <v>15700</v>
      </c>
      <c r="K776" s="3" t="n">
        <f aca="false">IF(G776="",1,0)</f>
        <v>0</v>
      </c>
      <c r="L776" s="3" t="n">
        <f aca="false">Clean!H776</f>
        <v>14</v>
      </c>
      <c r="M776" s="5" t="n">
        <f aca="false">Clean!I776</f>
        <v>40909</v>
      </c>
      <c r="N776" s="3" t="n">
        <f aca="false">IF(L776="",IF(M776="",Strategies!$B$6,DATEDIF(M776,DATE(2026,9,13),"y")),L776)</f>
        <v>14</v>
      </c>
      <c r="O776" s="2" t="str">
        <f aca="false">IF(L776&lt;&gt;"","observed",IF(M776&lt;&gt;"","derived from date","median (fallback)"))</f>
        <v>observed</v>
      </c>
      <c r="P776" s="4" t="n">
        <f aca="false">Clean!M776</f>
        <v>22146.75</v>
      </c>
      <c r="Q776" s="4" t="n">
        <f aca="false">IF(P776="",Strategies!$B$9,P776)</f>
        <v>22146.75</v>
      </c>
      <c r="R776" s="3" t="n">
        <f aca="false">IF(P776="",1,0)</f>
        <v>0</v>
      </c>
      <c r="S776" s="3" t="n">
        <f aca="false">Clean!U776</f>
        <v>631</v>
      </c>
      <c r="T776" s="3" t="n">
        <f aca="false">IF(S776="",Strategies!$B$10,S776)</f>
        <v>631</v>
      </c>
      <c r="U776" s="2" t="str">
        <f aca="false">Clean!J776</f>
        <v>Phone</v>
      </c>
      <c r="V776" s="2" t="str">
        <f aca="false">IF(U776="",Strategies!$B$11,U776)</f>
        <v>Phone</v>
      </c>
      <c r="W776" s="2" t="str">
        <f aca="false">IF(U776="","Unknown",U776)</f>
        <v>Phone</v>
      </c>
      <c r="X776" s="4" t="n">
        <f aca="false">Clean!Q776</f>
        <v>3000</v>
      </c>
      <c r="Y776" s="4" t="n">
        <f aca="false">Clean!R776</f>
        <v>281.06</v>
      </c>
      <c r="Z776" s="4" t="n">
        <f aca="false">IF(X776="",IF(Y776="",0,""),X776)</f>
        <v>3000</v>
      </c>
      <c r="AA776" s="4" t="n">
        <f aca="false">IF(Y776="",IF(X776="",0,IF(X776=0,0,ROUND(X776*Strategies!$B$12,2))),Y776)</f>
        <v>281.06</v>
      </c>
      <c r="AB776" s="2" t="str">
        <f aca="false">IF(AND(X776="",Y776=""),"no card (structural)",IF(X776="","limit missing – verify",IF(Y776="","spend imputed by ratio","complete")))</f>
        <v>complete</v>
      </c>
      <c r="AC776" s="4" t="str">
        <f aca="false">Clean!S776</f>
        <v/>
      </c>
      <c r="AD776" s="4" t="n">
        <f aca="false">Clean!T776</f>
        <v>320</v>
      </c>
      <c r="AE776" s="4" t="str">
        <f aca="false">IF(AC776="",IF(AD776="",0,""),AC776)</f>
        <v/>
      </c>
      <c r="AF776" s="4" t="n">
        <f aca="false">IF(AD776="",IF(AC776="",0,IF(AC776=0,0,ROUND(AC776*Strategies!$B$13,0))),AD776)</f>
        <v>320</v>
      </c>
      <c r="AG776" s="3" t="n">
        <f aca="false">Clean!V776</f>
        <v>0</v>
      </c>
      <c r="AH776" s="3" t="n">
        <f aca="false">IF(AG776="",0,AG776)</f>
        <v>0</v>
      </c>
      <c r="AI776" s="3" t="n">
        <f aca="false">IF(AG776="",1,0)</f>
        <v>0</v>
      </c>
      <c r="AJ776" s="3" t="n">
        <f aca="false">Missing_Matrix!W776</f>
        <v>1</v>
      </c>
      <c r="AK776" s="2" t="str">
        <f aca="false">IF(AJ776=0,"keep","drop")</f>
        <v>drop</v>
      </c>
      <c r="AL776" s="2" t="str">
        <f aca="false">IF(Missing_Matrix!B776+Missing_Matrix!G776+Missing_Matrix!H776+Missing_Matrix!J776+Missing_Matrix!K776+Missing_Matrix!L776+Missing_Matrix!M776+Missing_Matrix!U776=0,"keep","drop")</f>
        <v>keep</v>
      </c>
    </row>
    <row r="777" customFormat="false" ht="15" hidden="false" customHeight="false" outlineLevel="0" collapsed="false">
      <c r="A777" s="2" t="str">
        <f aca="false">Clean!A777</f>
        <v>CL00776</v>
      </c>
      <c r="B777" s="3" t="n">
        <f aca="false">Clean!B777</f>
        <v>53</v>
      </c>
      <c r="C777" s="3" t="n">
        <f aca="false">IF(B777="",Strategies!$B$5,B777)</f>
        <v>53</v>
      </c>
      <c r="D777" s="3" t="n">
        <f aca="false">IF(B777="",1,0)</f>
        <v>0</v>
      </c>
      <c r="E777" s="2" t="str">
        <f aca="false">Clean!E777</f>
        <v>Employee</v>
      </c>
      <c r="F777" s="2" t="str">
        <f aca="false">IF(E777="","Unknown",E777)</f>
        <v>Employee</v>
      </c>
      <c r="G777" s="4" t="n">
        <f aca="false">Clean!G777</f>
        <v>29000</v>
      </c>
      <c r="H777" s="4" t="n">
        <f aca="false">IF(G777="",Strategies!$B$7,G777)</f>
        <v>29000</v>
      </c>
      <c r="I777" s="4" t="n">
        <f aca="false">IF(G777="",Strategies!$B$8,G777)</f>
        <v>29000</v>
      </c>
      <c r="J777" s="4" t="n">
        <f aca="false">IF(G777="",IFERROR(VLOOKUP(E777,Strategies!$A$26:$G$35,7,FALSE()),Strategies!$B$8),G777)</f>
        <v>29000</v>
      </c>
      <c r="K777" s="3" t="n">
        <f aca="false">IF(G777="",1,0)</f>
        <v>0</v>
      </c>
      <c r="L777" s="3" t="n">
        <f aca="false">Clean!H777</f>
        <v>13</v>
      </c>
      <c r="M777" s="5" t="n">
        <f aca="false">Clean!I777</f>
        <v>41387</v>
      </c>
      <c r="N777" s="3" t="n">
        <f aca="false">IF(L777="",IF(M777="",Strategies!$B$6,DATEDIF(M777,DATE(2026,9,13),"y")),L777)</f>
        <v>13</v>
      </c>
      <c r="O777" s="2" t="str">
        <f aca="false">IF(L777&lt;&gt;"","observed",IF(M777&lt;&gt;"","derived from date","median (fallback)"))</f>
        <v>observed</v>
      </c>
      <c r="P777" s="4" t="n">
        <f aca="false">Clean!M777</f>
        <v>0</v>
      </c>
      <c r="Q777" s="4" t="n">
        <f aca="false">IF(P777="",Strategies!$B$9,P777)</f>
        <v>0</v>
      </c>
      <c r="R777" s="3" t="n">
        <f aca="false">IF(P777="",1,0)</f>
        <v>0</v>
      </c>
      <c r="S777" s="3" t="n">
        <f aca="false">Clean!U777</f>
        <v>630</v>
      </c>
      <c r="T777" s="3" t="n">
        <f aca="false">IF(S777="",Strategies!$B$10,S777)</f>
        <v>630</v>
      </c>
      <c r="U777" s="2" t="str">
        <f aca="false">Clean!J777</f>
        <v>App</v>
      </c>
      <c r="V777" s="2" t="str">
        <f aca="false">IF(U777="",Strategies!$B$11,U777)</f>
        <v>App</v>
      </c>
      <c r="W777" s="2" t="str">
        <f aca="false">IF(U777="","Unknown",U777)</f>
        <v>App</v>
      </c>
      <c r="X777" s="4" t="n">
        <f aca="false">Clean!Q777</f>
        <v>4500</v>
      </c>
      <c r="Y777" s="4" t="n">
        <f aca="false">Clean!R777</f>
        <v>90.56</v>
      </c>
      <c r="Z777" s="4" t="n">
        <f aca="false">IF(X777="",IF(Y777="",0,""),X777)</f>
        <v>4500</v>
      </c>
      <c r="AA777" s="4" t="n">
        <f aca="false">IF(Y777="",IF(X777="",0,IF(X777=0,0,ROUND(X777*Strategies!$B$12,2))),Y777)</f>
        <v>90.56</v>
      </c>
      <c r="AB777" s="2" t="str">
        <f aca="false">IF(AND(X777="",Y777=""),"no card (structural)",IF(X777="","limit missing – verify",IF(Y777="","spend imputed by ratio","complete")))</f>
        <v>complete</v>
      </c>
      <c r="AC777" s="4" t="n">
        <f aca="false">Clean!S777</f>
        <v>0</v>
      </c>
      <c r="AD777" s="4" t="n">
        <f aca="false">Clean!T777</f>
        <v>0</v>
      </c>
      <c r="AE777" s="4" t="n">
        <f aca="false">IF(AC777="",IF(AD777="",0,""),AC777)</f>
        <v>0</v>
      </c>
      <c r="AF777" s="4" t="n">
        <f aca="false">IF(AD777="",IF(AC777="",0,IF(AC777=0,0,ROUND(AC777*Strategies!$B$13,0))),AD777)</f>
        <v>0</v>
      </c>
      <c r="AG777" s="3" t="str">
        <f aca="false">Clean!V777</f>
        <v/>
      </c>
      <c r="AH777" s="3" t="n">
        <f aca="false">IF(AG777="",0,AG777)</f>
        <v>0</v>
      </c>
      <c r="AI777" s="3" t="n">
        <f aca="false">IF(AG777="",1,0)</f>
        <v>1</v>
      </c>
      <c r="AJ777" s="3" t="n">
        <f aca="false">Missing_Matrix!W777</f>
        <v>1</v>
      </c>
      <c r="AK777" s="2" t="str">
        <f aca="false">IF(AJ777=0,"keep","drop")</f>
        <v>drop</v>
      </c>
      <c r="AL777" s="2" t="str">
        <f aca="false">IF(Missing_Matrix!B777+Missing_Matrix!G777+Missing_Matrix!H777+Missing_Matrix!J777+Missing_Matrix!K777+Missing_Matrix!L777+Missing_Matrix!M777+Missing_Matrix!U777=0,"keep","drop")</f>
        <v>keep</v>
      </c>
    </row>
    <row r="778" customFormat="false" ht="15" hidden="false" customHeight="false" outlineLevel="0" collapsed="false">
      <c r="A778" s="2" t="str">
        <f aca="false">Clean!A778</f>
        <v>CL00777</v>
      </c>
      <c r="B778" s="3" t="n">
        <f aca="false">Clean!B778</f>
        <v>43</v>
      </c>
      <c r="C778" s="3" t="n">
        <f aca="false">IF(B778="",Strategies!$B$5,B778)</f>
        <v>43</v>
      </c>
      <c r="D778" s="3" t="n">
        <f aca="false">IF(B778="",1,0)</f>
        <v>0</v>
      </c>
      <c r="E778" s="2" t="str">
        <f aca="false">Clean!E778</f>
        <v>Shopkeeper</v>
      </c>
      <c r="F778" s="2" t="str">
        <f aca="false">IF(E778="","Unknown",E778)</f>
        <v>Shopkeeper</v>
      </c>
      <c r="G778" s="4" t="n">
        <f aca="false">Clean!G778</f>
        <v>37200</v>
      </c>
      <c r="H778" s="4" t="n">
        <f aca="false">IF(G778="",Strategies!$B$7,G778)</f>
        <v>37200</v>
      </c>
      <c r="I778" s="4" t="n">
        <f aca="false">IF(G778="",Strategies!$B$8,G778)</f>
        <v>37200</v>
      </c>
      <c r="J778" s="4" t="n">
        <f aca="false">IF(G778="",IFERROR(VLOOKUP(E778,Strategies!$A$26:$G$35,7,FALSE()),Strategies!$B$8),G778)</f>
        <v>37200</v>
      </c>
      <c r="K778" s="3" t="n">
        <f aca="false">IF(G778="",1,0)</f>
        <v>0</v>
      </c>
      <c r="L778" s="3" t="n">
        <f aca="false">Clean!H778</f>
        <v>10</v>
      </c>
      <c r="M778" s="5" t="n">
        <f aca="false">Clean!I778</f>
        <v>42471</v>
      </c>
      <c r="N778" s="3" t="n">
        <f aca="false">IF(L778="",IF(M778="",Strategies!$B$6,DATEDIF(M778,DATE(2026,9,13),"y")),L778)</f>
        <v>10</v>
      </c>
      <c r="O778" s="2" t="str">
        <f aca="false">IF(L778&lt;&gt;"","observed",IF(M778&lt;&gt;"","derived from date","median (fallback)"))</f>
        <v>observed</v>
      </c>
      <c r="P778" s="4" t="n">
        <f aca="false">Clean!M778</f>
        <v>36336.44</v>
      </c>
      <c r="Q778" s="4" t="n">
        <f aca="false">IF(P778="",Strategies!$B$9,P778)</f>
        <v>36336.44</v>
      </c>
      <c r="R778" s="3" t="n">
        <f aca="false">IF(P778="",1,0)</f>
        <v>0</v>
      </c>
      <c r="S778" s="3" t="n">
        <f aca="false">Clean!U778</f>
        <v>616</v>
      </c>
      <c r="T778" s="3" t="n">
        <f aca="false">IF(S778="",Strategies!$B$10,S778)</f>
        <v>616</v>
      </c>
      <c r="U778" s="2" t="str">
        <f aca="false">Clean!J778</f>
        <v>App</v>
      </c>
      <c r="V778" s="2" t="str">
        <f aca="false">IF(U778="",Strategies!$B$11,U778)</f>
        <v>App</v>
      </c>
      <c r="W778" s="2" t="str">
        <f aca="false">IF(U778="","Unknown",U778)</f>
        <v>App</v>
      </c>
      <c r="X778" s="4" t="n">
        <f aca="false">Clean!Q778</f>
        <v>5000</v>
      </c>
      <c r="Y778" s="4" t="n">
        <f aca="false">Clean!R778</f>
        <v>525.86</v>
      </c>
      <c r="Z778" s="4" t="n">
        <f aca="false">IF(X778="",IF(Y778="",0,""),X778)</f>
        <v>5000</v>
      </c>
      <c r="AA778" s="4" t="n">
        <f aca="false">IF(Y778="",IF(X778="",0,IF(X778=0,0,ROUND(X778*Strategies!$B$12,2))),Y778)</f>
        <v>525.86</v>
      </c>
      <c r="AB778" s="2" t="str">
        <f aca="false">IF(AND(X778="",Y778=""),"no card (structural)",IF(X778="","limit missing – verify",IF(Y778="","spend imputed by ratio","complete")))</f>
        <v>complete</v>
      </c>
      <c r="AC778" s="4" t="str">
        <f aca="false">Clean!S778</f>
        <v/>
      </c>
      <c r="AD778" s="4" t="str">
        <f aca="false">Clean!T778</f>
        <v/>
      </c>
      <c r="AE778" s="4" t="n">
        <f aca="false">IF(AC778="",IF(AD778="",0,""),AC778)</f>
        <v>0</v>
      </c>
      <c r="AF778" s="4" t="n">
        <f aca="false">IF(AD778="",IF(AC778="",0,IF(AC778=0,0,ROUND(AC778*Strategies!$B$13,0))),AD778)</f>
        <v>0</v>
      </c>
      <c r="AG778" s="3" t="n">
        <f aca="false">Clean!V778</f>
        <v>0</v>
      </c>
      <c r="AH778" s="3" t="n">
        <f aca="false">IF(AG778="",0,AG778)</f>
        <v>0</v>
      </c>
      <c r="AI778" s="3" t="n">
        <f aca="false">IF(AG778="",1,0)</f>
        <v>0</v>
      </c>
      <c r="AJ778" s="3" t="n">
        <f aca="false">Missing_Matrix!W778</f>
        <v>2</v>
      </c>
      <c r="AK778" s="2" t="str">
        <f aca="false">IF(AJ778=0,"keep","drop")</f>
        <v>drop</v>
      </c>
      <c r="AL778" s="2" t="str">
        <f aca="false">IF(Missing_Matrix!B778+Missing_Matrix!G778+Missing_Matrix!H778+Missing_Matrix!J778+Missing_Matrix!K778+Missing_Matrix!L778+Missing_Matrix!M778+Missing_Matrix!U778=0,"keep","drop")</f>
        <v>keep</v>
      </c>
    </row>
    <row r="779" customFormat="false" ht="15" hidden="false" customHeight="false" outlineLevel="0" collapsed="false">
      <c r="A779" s="2" t="str">
        <f aca="false">Clean!A779</f>
        <v>CL00778</v>
      </c>
      <c r="B779" s="3" t="n">
        <f aca="false">Clean!B779</f>
        <v>51</v>
      </c>
      <c r="C779" s="3" t="n">
        <f aca="false">IF(B779="",Strategies!$B$5,B779)</f>
        <v>51</v>
      </c>
      <c r="D779" s="3" t="n">
        <f aca="false">IF(B779="",1,0)</f>
        <v>0</v>
      </c>
      <c r="E779" s="2" t="str">
        <f aca="false">Clean!E779</f>
        <v>Employee</v>
      </c>
      <c r="F779" s="2" t="str">
        <f aca="false">IF(E779="","Unknown",E779)</f>
        <v>Employee</v>
      </c>
      <c r="G779" s="4" t="n">
        <f aca="false">Clean!G779</f>
        <v>61900</v>
      </c>
      <c r="H779" s="4" t="n">
        <f aca="false">IF(G779="",Strategies!$B$7,G779)</f>
        <v>61900</v>
      </c>
      <c r="I779" s="4" t="n">
        <f aca="false">IF(G779="",Strategies!$B$8,G779)</f>
        <v>61900</v>
      </c>
      <c r="J779" s="4" t="n">
        <f aca="false">IF(G779="",IFERROR(VLOOKUP(E779,Strategies!$A$26:$G$35,7,FALSE()),Strategies!$B$8),G779)</f>
        <v>61900</v>
      </c>
      <c r="K779" s="3" t="n">
        <f aca="false">IF(G779="",1,0)</f>
        <v>0</v>
      </c>
      <c r="L779" s="3" t="n">
        <f aca="false">Clean!H779</f>
        <v>18</v>
      </c>
      <c r="M779" s="5" t="n">
        <f aca="false">Clean!I779</f>
        <v>39509</v>
      </c>
      <c r="N779" s="3" t="n">
        <f aca="false">IF(L779="",IF(M779="",Strategies!$B$6,DATEDIF(M779,DATE(2026,9,13),"y")),L779)</f>
        <v>18</v>
      </c>
      <c r="O779" s="2" t="str">
        <f aca="false">IF(L779&lt;&gt;"","observed",IF(M779&lt;&gt;"","derived from date","median (fallback)"))</f>
        <v>observed</v>
      </c>
      <c r="P779" s="4" t="n">
        <f aca="false">Clean!M779</f>
        <v>0</v>
      </c>
      <c r="Q779" s="4" t="n">
        <f aca="false">IF(P779="",Strategies!$B$9,P779)</f>
        <v>0</v>
      </c>
      <c r="R779" s="3" t="n">
        <f aca="false">IF(P779="",1,0)</f>
        <v>0</v>
      </c>
      <c r="S779" s="3" t="n">
        <f aca="false">Clean!U779</f>
        <v>779</v>
      </c>
      <c r="T779" s="3" t="n">
        <f aca="false">IF(S779="",Strategies!$B$10,S779)</f>
        <v>779</v>
      </c>
      <c r="U779" s="2" t="str">
        <f aca="false">Clean!J779</f>
        <v>App</v>
      </c>
      <c r="V779" s="2" t="str">
        <f aca="false">IF(U779="",Strategies!$B$11,U779)</f>
        <v>App</v>
      </c>
      <c r="W779" s="2" t="str">
        <f aca="false">IF(U779="","Unknown",U779)</f>
        <v>App</v>
      </c>
      <c r="X779" s="4" t="n">
        <f aca="false">Clean!Q779</f>
        <v>6500</v>
      </c>
      <c r="Y779" s="4" t="n">
        <f aca="false">Clean!R779</f>
        <v>1528.52</v>
      </c>
      <c r="Z779" s="4" t="n">
        <f aca="false">IF(X779="",IF(Y779="",0,""),X779)</f>
        <v>6500</v>
      </c>
      <c r="AA779" s="4" t="n">
        <f aca="false">IF(Y779="",IF(X779="",0,IF(X779=0,0,ROUND(X779*Strategies!$B$12,2))),Y779)</f>
        <v>1528.52</v>
      </c>
      <c r="AB779" s="2" t="str">
        <f aca="false">IF(AND(X779="",Y779=""),"no card (structural)",IF(X779="","limit missing – verify",IF(Y779="","spend imputed by ratio","complete")))</f>
        <v>complete</v>
      </c>
      <c r="AC779" s="4" t="n">
        <f aca="false">Clean!S779</f>
        <v>131000</v>
      </c>
      <c r="AD779" s="4" t="n">
        <f aca="false">Clean!T779</f>
        <v>912</v>
      </c>
      <c r="AE779" s="4" t="n">
        <f aca="false">IF(AC779="",IF(AD779="",0,""),AC779)</f>
        <v>131000</v>
      </c>
      <c r="AF779" s="4" t="n">
        <f aca="false">IF(AD779="",IF(AC779="",0,IF(AC779=0,0,ROUND(AC779*Strategies!$B$13,0))),AD779)</f>
        <v>912</v>
      </c>
      <c r="AG779" s="3" t="n">
        <f aca="false">Clean!V779</f>
        <v>0</v>
      </c>
      <c r="AH779" s="3" t="n">
        <f aca="false">IF(AG779="",0,AG779)</f>
        <v>0</v>
      </c>
      <c r="AI779" s="3" t="n">
        <f aca="false">IF(AG779="",1,0)</f>
        <v>0</v>
      </c>
      <c r="AJ779" s="3" t="n">
        <f aca="false">Missing_Matrix!W779</f>
        <v>1</v>
      </c>
      <c r="AK779" s="2" t="str">
        <f aca="false">IF(AJ779=0,"keep","drop")</f>
        <v>drop</v>
      </c>
      <c r="AL779" s="2" t="str">
        <f aca="false">IF(Missing_Matrix!B779+Missing_Matrix!G779+Missing_Matrix!H779+Missing_Matrix!J779+Missing_Matrix!K779+Missing_Matrix!L779+Missing_Matrix!M779+Missing_Matrix!U779=0,"keep","drop")</f>
        <v>keep</v>
      </c>
    </row>
    <row r="780" customFormat="false" ht="15" hidden="false" customHeight="false" outlineLevel="0" collapsed="false">
      <c r="A780" s="2" t="str">
        <f aca="false">Clean!A780</f>
        <v>CL00779</v>
      </c>
      <c r="B780" s="3" t="n">
        <f aca="false">Clean!B780</f>
        <v>29</v>
      </c>
      <c r="C780" s="3" t="n">
        <f aca="false">IF(B780="",Strategies!$B$5,B780)</f>
        <v>29</v>
      </c>
      <c r="D780" s="3" t="n">
        <f aca="false">IF(B780="",1,0)</f>
        <v>0</v>
      </c>
      <c r="E780" s="2" t="str">
        <f aca="false">Clean!E780</f>
        <v>Employee</v>
      </c>
      <c r="F780" s="2" t="str">
        <f aca="false">IF(E780="","Unknown",E780)</f>
        <v>Employee</v>
      </c>
      <c r="G780" s="4" t="n">
        <f aca="false">Clean!G780</f>
        <v>35100</v>
      </c>
      <c r="H780" s="4" t="n">
        <f aca="false">IF(G780="",Strategies!$B$7,G780)</f>
        <v>35100</v>
      </c>
      <c r="I780" s="4" t="n">
        <f aca="false">IF(G780="",Strategies!$B$8,G780)</f>
        <v>35100</v>
      </c>
      <c r="J780" s="4" t="n">
        <f aca="false">IF(G780="",IFERROR(VLOOKUP(E780,Strategies!$A$26:$G$35,7,FALSE()),Strategies!$B$8),G780)</f>
        <v>35100</v>
      </c>
      <c r="K780" s="3" t="n">
        <f aca="false">IF(G780="",1,0)</f>
        <v>0</v>
      </c>
      <c r="L780" s="3" t="n">
        <f aca="false">Clean!H780</f>
        <v>1</v>
      </c>
      <c r="M780" s="5" t="n">
        <f aca="false">Clean!I780</f>
        <v>45777</v>
      </c>
      <c r="N780" s="3" t="n">
        <f aca="false">IF(L780="",IF(M780="",Strategies!$B$6,DATEDIF(M780,DATE(2026,9,13),"y")),L780)</f>
        <v>1</v>
      </c>
      <c r="O780" s="2" t="str">
        <f aca="false">IF(L780&lt;&gt;"","observed",IF(M780&lt;&gt;"","derived from date","median (fallback)"))</f>
        <v>observed</v>
      </c>
      <c r="P780" s="4" t="n">
        <f aca="false">Clean!M780</f>
        <v>4215.32</v>
      </c>
      <c r="Q780" s="4" t="n">
        <f aca="false">IF(P780="",Strategies!$B$9,P780)</f>
        <v>4215.32</v>
      </c>
      <c r="R780" s="3" t="n">
        <f aca="false">IF(P780="",1,0)</f>
        <v>0</v>
      </c>
      <c r="S780" s="3" t="n">
        <f aca="false">Clean!U780</f>
        <v>552</v>
      </c>
      <c r="T780" s="3" t="n">
        <f aca="false">IF(S780="",Strategies!$B$10,S780)</f>
        <v>552</v>
      </c>
      <c r="U780" s="2" t="str">
        <f aca="false">Clean!J780</f>
        <v>Phone</v>
      </c>
      <c r="V780" s="2" t="str">
        <f aca="false">IF(U780="",Strategies!$B$11,U780)</f>
        <v>Phone</v>
      </c>
      <c r="W780" s="2" t="str">
        <f aca="false">IF(U780="","Unknown",U780)</f>
        <v>Phone</v>
      </c>
      <c r="X780" s="4" t="n">
        <f aca="false">Clean!Q780</f>
        <v>5500</v>
      </c>
      <c r="Y780" s="4" t="n">
        <f aca="false">Clean!R780</f>
        <v>874.33</v>
      </c>
      <c r="Z780" s="4" t="n">
        <f aca="false">IF(X780="",IF(Y780="",0,""),X780)</f>
        <v>5500</v>
      </c>
      <c r="AA780" s="4" t="n">
        <f aca="false">IF(Y780="",IF(X780="",0,IF(X780=0,0,ROUND(X780*Strategies!$B$12,2))),Y780)</f>
        <v>874.33</v>
      </c>
      <c r="AB780" s="2" t="str">
        <f aca="false">IF(AND(X780="",Y780=""),"no card (structural)",IF(X780="","limit missing – verify",IF(Y780="","spend imputed by ratio","complete")))</f>
        <v>complete</v>
      </c>
      <c r="AC780" s="4" t="n">
        <f aca="false">Clean!S780</f>
        <v>151000</v>
      </c>
      <c r="AD780" s="4" t="n">
        <f aca="false">Clean!T780</f>
        <v>1031</v>
      </c>
      <c r="AE780" s="4" t="n">
        <f aca="false">IF(AC780="",IF(AD780="",0,""),AC780)</f>
        <v>151000</v>
      </c>
      <c r="AF780" s="4" t="n">
        <f aca="false">IF(AD780="",IF(AC780="",0,IF(AC780=0,0,ROUND(AC780*Strategies!$B$13,0))),AD780)</f>
        <v>1031</v>
      </c>
      <c r="AG780" s="3" t="n">
        <f aca="false">Clean!V780</f>
        <v>1</v>
      </c>
      <c r="AH780" s="3" t="n">
        <f aca="false">IF(AG780="",0,AG780)</f>
        <v>1</v>
      </c>
      <c r="AI780" s="3" t="n">
        <f aca="false">IF(AG780="",1,0)</f>
        <v>0</v>
      </c>
      <c r="AJ780" s="3" t="n">
        <f aca="false">Missing_Matrix!W780</f>
        <v>1</v>
      </c>
      <c r="AK780" s="2" t="str">
        <f aca="false">IF(AJ780=0,"keep","drop")</f>
        <v>drop</v>
      </c>
      <c r="AL780" s="2" t="str">
        <f aca="false">IF(Missing_Matrix!B780+Missing_Matrix!G780+Missing_Matrix!H780+Missing_Matrix!J780+Missing_Matrix!K780+Missing_Matrix!L780+Missing_Matrix!M780+Missing_Matrix!U780=0,"keep","drop")</f>
        <v>drop</v>
      </c>
    </row>
    <row r="781" customFormat="false" ht="15" hidden="false" customHeight="false" outlineLevel="0" collapsed="false">
      <c r="A781" s="2" t="str">
        <f aca="false">Clean!A781</f>
        <v>CL00780</v>
      </c>
      <c r="B781" s="3" t="n">
        <f aca="false">Clean!B781</f>
        <v>36</v>
      </c>
      <c r="C781" s="3" t="n">
        <f aca="false">IF(B781="",Strategies!$B$5,B781)</f>
        <v>36</v>
      </c>
      <c r="D781" s="3" t="n">
        <f aca="false">IF(B781="",1,0)</f>
        <v>0</v>
      </c>
      <c r="E781" s="2" t="str">
        <f aca="false">Clean!E781</f>
        <v>Unemployed</v>
      </c>
      <c r="F781" s="2" t="str">
        <f aca="false">IF(E781="","Unknown",E781)</f>
        <v>Unemployed</v>
      </c>
      <c r="G781" s="4" t="str">
        <f aca="false">Clean!G781</f>
        <v/>
      </c>
      <c r="H781" s="4" t="n">
        <f aca="false">IF(G781="",Strategies!$B$7,G781)</f>
        <v>34752</v>
      </c>
      <c r="I781" s="4" t="n">
        <f aca="false">IF(G781="",Strategies!$B$8,G781)</f>
        <v>29500</v>
      </c>
      <c r="J781" s="4" t="n">
        <f aca="false">IF(G781="",IFERROR(VLOOKUP(E781,Strategies!$A$26:$G$35,7,FALSE()),Strategies!$B$8),G781)</f>
        <v>4900</v>
      </c>
      <c r="K781" s="3" t="n">
        <f aca="false">IF(G781="",1,0)</f>
        <v>1</v>
      </c>
      <c r="L781" s="3" t="n">
        <f aca="false">Clean!H781</f>
        <v>2</v>
      </c>
      <c r="M781" s="5" t="n">
        <f aca="false">Clean!I781</f>
        <v>45330</v>
      </c>
      <c r="N781" s="3" t="n">
        <f aca="false">IF(L781="",IF(M781="",Strategies!$B$6,DATEDIF(M781,DATE(2026,9,13),"y")),L781)</f>
        <v>2</v>
      </c>
      <c r="O781" s="2" t="str">
        <f aca="false">IF(L781&lt;&gt;"","observed",IF(M781&lt;&gt;"","derived from date","median (fallback)"))</f>
        <v>observed</v>
      </c>
      <c r="P781" s="4" t="n">
        <f aca="false">Clean!M781</f>
        <v>2165.41</v>
      </c>
      <c r="Q781" s="4" t="n">
        <f aca="false">IF(P781="",Strategies!$B$9,P781)</f>
        <v>2165.41</v>
      </c>
      <c r="R781" s="3" t="n">
        <f aca="false">IF(P781="",1,0)</f>
        <v>0</v>
      </c>
      <c r="S781" s="3" t="n">
        <f aca="false">Clean!U781</f>
        <v>561</v>
      </c>
      <c r="T781" s="3" t="n">
        <f aca="false">IF(S781="",Strategies!$B$10,S781)</f>
        <v>561</v>
      </c>
      <c r="U781" s="2" t="str">
        <f aca="false">Clean!J781</f>
        <v>Online Banking</v>
      </c>
      <c r="V781" s="2" t="str">
        <f aca="false">IF(U781="",Strategies!$B$11,U781)</f>
        <v>Online Banking</v>
      </c>
      <c r="W781" s="2" t="str">
        <f aca="false">IF(U781="","Unknown",U781)</f>
        <v>Online Banking</v>
      </c>
      <c r="X781" s="4" t="n">
        <f aca="false">Clean!Q781</f>
        <v>1000</v>
      </c>
      <c r="Y781" s="4" t="n">
        <f aca="false">Clean!R781</f>
        <v>418.97</v>
      </c>
      <c r="Z781" s="4" t="n">
        <f aca="false">IF(X781="",IF(Y781="",0,""),X781)</f>
        <v>1000</v>
      </c>
      <c r="AA781" s="4" t="n">
        <f aca="false">IF(Y781="",IF(X781="",0,IF(X781=0,0,ROUND(X781*Strategies!$B$12,2))),Y781)</f>
        <v>418.97</v>
      </c>
      <c r="AB781" s="2" t="str">
        <f aca="false">IF(AND(X781="",Y781=""),"no card (structural)",IF(X781="","limit missing – verify",IF(Y781="","spend imputed by ratio","complete")))</f>
        <v>complete</v>
      </c>
      <c r="AC781" s="4" t="n">
        <f aca="false">Clean!S781</f>
        <v>0</v>
      </c>
      <c r="AD781" s="4" t="n">
        <f aca="false">Clean!T781</f>
        <v>0</v>
      </c>
      <c r="AE781" s="4" t="n">
        <f aca="false">IF(AC781="",IF(AD781="",0,""),AC781)</f>
        <v>0</v>
      </c>
      <c r="AF781" s="4" t="n">
        <f aca="false">IF(AD781="",IF(AC781="",0,IF(AC781=0,0,ROUND(AC781*Strategies!$B$13,0))),AD781)</f>
        <v>0</v>
      </c>
      <c r="AG781" s="3" t="n">
        <f aca="false">Clean!V781</f>
        <v>0</v>
      </c>
      <c r="AH781" s="3" t="n">
        <f aca="false">IF(AG781="",0,AG781)</f>
        <v>0</v>
      </c>
      <c r="AI781" s="3" t="n">
        <f aca="false">IF(AG781="",1,0)</f>
        <v>0</v>
      </c>
      <c r="AJ781" s="3" t="n">
        <f aca="false">Missing_Matrix!W781</f>
        <v>1</v>
      </c>
      <c r="AK781" s="2" t="str">
        <f aca="false">IF(AJ781=0,"keep","drop")</f>
        <v>drop</v>
      </c>
      <c r="AL781" s="2" t="str">
        <f aca="false">IF(Missing_Matrix!B781+Missing_Matrix!G781+Missing_Matrix!H781+Missing_Matrix!J781+Missing_Matrix!K781+Missing_Matrix!L781+Missing_Matrix!M781+Missing_Matrix!U781=0,"keep","drop")</f>
        <v>drop</v>
      </c>
    </row>
    <row r="782" customFormat="false" ht="15" hidden="false" customHeight="false" outlineLevel="0" collapsed="false">
      <c r="A782" s="2" t="str">
        <f aca="false">Clean!A782</f>
        <v>CL00781</v>
      </c>
      <c r="B782" s="3" t="n">
        <f aca="false">Clean!B782</f>
        <v>55</v>
      </c>
      <c r="C782" s="3" t="n">
        <f aca="false">IF(B782="",Strategies!$B$5,B782)</f>
        <v>55</v>
      </c>
      <c r="D782" s="3" t="n">
        <f aca="false">IF(B782="",1,0)</f>
        <v>0</v>
      </c>
      <c r="E782" s="2" t="str">
        <f aca="false">Clean!E782</f>
        <v>Manual worker</v>
      </c>
      <c r="F782" s="2" t="str">
        <f aca="false">IF(E782="","Unknown",E782)</f>
        <v>Manual worker</v>
      </c>
      <c r="G782" s="4" t="n">
        <f aca="false">Clean!G782</f>
        <v>17400</v>
      </c>
      <c r="H782" s="4" t="n">
        <f aca="false">IF(G782="",Strategies!$B$7,G782)</f>
        <v>17400</v>
      </c>
      <c r="I782" s="4" t="n">
        <f aca="false">IF(G782="",Strategies!$B$8,G782)</f>
        <v>17400</v>
      </c>
      <c r="J782" s="4" t="n">
        <f aca="false">IF(G782="",IFERROR(VLOOKUP(E782,Strategies!$A$26:$G$35,7,FALSE()),Strategies!$B$8),G782)</f>
        <v>17400</v>
      </c>
      <c r="K782" s="3" t="n">
        <f aca="false">IF(G782="",1,0)</f>
        <v>0</v>
      </c>
      <c r="L782" s="3" t="n">
        <f aca="false">Clean!H782</f>
        <v>4</v>
      </c>
      <c r="M782" s="5" t="n">
        <f aca="false">Clean!I782</f>
        <v>44472</v>
      </c>
      <c r="N782" s="3" t="n">
        <f aca="false">IF(L782="",IF(M782="",Strategies!$B$6,DATEDIF(M782,DATE(2026,9,13),"y")),L782)</f>
        <v>4</v>
      </c>
      <c r="O782" s="2" t="str">
        <f aca="false">IF(L782&lt;&gt;"","observed",IF(M782&lt;&gt;"","derived from date","median (fallback)"))</f>
        <v>observed</v>
      </c>
      <c r="P782" s="4" t="n">
        <f aca="false">Clean!M782</f>
        <v>25888.89</v>
      </c>
      <c r="Q782" s="4" t="n">
        <f aca="false">IF(P782="",Strategies!$B$9,P782)</f>
        <v>25888.89</v>
      </c>
      <c r="R782" s="3" t="n">
        <f aca="false">IF(P782="",1,0)</f>
        <v>0</v>
      </c>
      <c r="S782" s="3" t="n">
        <f aca="false">Clean!U782</f>
        <v>553</v>
      </c>
      <c r="T782" s="3" t="n">
        <f aca="false">IF(S782="",Strategies!$B$10,S782)</f>
        <v>553</v>
      </c>
      <c r="U782" s="2" t="str">
        <f aca="false">Clean!J782</f>
        <v>Online Banking</v>
      </c>
      <c r="V782" s="2" t="str">
        <f aca="false">IF(U782="",Strategies!$B$11,U782)</f>
        <v>Online Banking</v>
      </c>
      <c r="W782" s="2" t="str">
        <f aca="false">IF(U782="","Unknown",U782)</f>
        <v>Online Banking</v>
      </c>
      <c r="X782" s="4" t="n">
        <f aca="false">Clean!Q782</f>
        <v>2500</v>
      </c>
      <c r="Y782" s="4" t="n">
        <f aca="false">Clean!R782</f>
        <v>1181.61</v>
      </c>
      <c r="Z782" s="4" t="n">
        <f aca="false">IF(X782="",IF(Y782="",0,""),X782)</f>
        <v>2500</v>
      </c>
      <c r="AA782" s="4" t="n">
        <f aca="false">IF(Y782="",IF(X782="",0,IF(X782=0,0,ROUND(X782*Strategies!$B$12,2))),Y782)</f>
        <v>1181.61</v>
      </c>
      <c r="AB782" s="2" t="str">
        <f aca="false">IF(AND(X782="",Y782=""),"no card (structural)",IF(X782="","limit missing – verify",IF(Y782="","spend imputed by ratio","complete")))</f>
        <v>complete</v>
      </c>
      <c r="AC782" s="4" t="n">
        <f aca="false">Clean!S782</f>
        <v>56000</v>
      </c>
      <c r="AD782" s="4" t="n">
        <f aca="false">Clean!T782</f>
        <v>379</v>
      </c>
      <c r="AE782" s="4" t="n">
        <f aca="false">IF(AC782="",IF(AD782="",0,""),AC782)</f>
        <v>56000</v>
      </c>
      <c r="AF782" s="4" t="n">
        <f aca="false">IF(AD782="",IF(AC782="",0,IF(AC782=0,0,ROUND(AC782*Strategies!$B$13,0))),AD782)</f>
        <v>379</v>
      </c>
      <c r="AG782" s="3" t="n">
        <f aca="false">Clean!V782</f>
        <v>1</v>
      </c>
      <c r="AH782" s="3" t="n">
        <f aca="false">IF(AG782="",0,AG782)</f>
        <v>1</v>
      </c>
      <c r="AI782" s="3" t="n">
        <f aca="false">IF(AG782="",1,0)</f>
        <v>0</v>
      </c>
      <c r="AJ782" s="3" t="n">
        <f aca="false">Missing_Matrix!W782</f>
        <v>0</v>
      </c>
      <c r="AK782" s="2" t="str">
        <f aca="false">IF(AJ782=0,"keep","drop")</f>
        <v>keep</v>
      </c>
      <c r="AL782" s="2" t="str">
        <f aca="false">IF(Missing_Matrix!B782+Missing_Matrix!G782+Missing_Matrix!H782+Missing_Matrix!J782+Missing_Matrix!K782+Missing_Matrix!L782+Missing_Matrix!M782+Missing_Matrix!U782=0,"keep","drop")</f>
        <v>keep</v>
      </c>
    </row>
    <row r="783" customFormat="false" ht="15" hidden="false" customHeight="false" outlineLevel="0" collapsed="false">
      <c r="A783" s="2" t="str">
        <f aca="false">Clean!A783</f>
        <v>CL00782</v>
      </c>
      <c r="B783" s="3" t="n">
        <f aca="false">Clean!B783</f>
        <v>31</v>
      </c>
      <c r="C783" s="3" t="n">
        <f aca="false">IF(B783="",Strategies!$B$5,B783)</f>
        <v>31</v>
      </c>
      <c r="D783" s="3" t="n">
        <f aca="false">IF(B783="",1,0)</f>
        <v>0</v>
      </c>
      <c r="E783" s="2" t="str">
        <f aca="false">Clean!E783</f>
        <v>Employee</v>
      </c>
      <c r="F783" s="2" t="str">
        <f aca="false">IF(E783="","Unknown",E783)</f>
        <v>Employee</v>
      </c>
      <c r="G783" s="4" t="n">
        <f aca="false">Clean!G783</f>
        <v>25400</v>
      </c>
      <c r="H783" s="4" t="n">
        <f aca="false">IF(G783="",Strategies!$B$7,G783)</f>
        <v>25400</v>
      </c>
      <c r="I783" s="4" t="n">
        <f aca="false">IF(G783="",Strategies!$B$8,G783)</f>
        <v>25400</v>
      </c>
      <c r="J783" s="4" t="n">
        <f aca="false">IF(G783="",IFERROR(VLOOKUP(E783,Strategies!$A$26:$G$35,7,FALSE()),Strategies!$B$8),G783)</f>
        <v>25400</v>
      </c>
      <c r="K783" s="3" t="n">
        <f aca="false">IF(G783="",1,0)</f>
        <v>0</v>
      </c>
      <c r="L783" s="3" t="n">
        <f aca="false">Clean!H783</f>
        <v>6</v>
      </c>
      <c r="M783" s="5" t="n">
        <f aca="false">Clean!I783</f>
        <v>43813</v>
      </c>
      <c r="N783" s="3" t="n">
        <f aca="false">IF(L783="",IF(M783="",Strategies!$B$6,DATEDIF(M783,DATE(2026,9,13),"y")),L783)</f>
        <v>6</v>
      </c>
      <c r="O783" s="2" t="str">
        <f aca="false">IF(L783&lt;&gt;"","observed",IF(M783&lt;&gt;"","derived from date","median (fallback)"))</f>
        <v>observed</v>
      </c>
      <c r="P783" s="4" t="n">
        <f aca="false">Clean!M783</f>
        <v>14678.18</v>
      </c>
      <c r="Q783" s="4" t="n">
        <f aca="false">IF(P783="",Strategies!$B$9,P783)</f>
        <v>14678.18</v>
      </c>
      <c r="R783" s="3" t="n">
        <f aca="false">IF(P783="",1,0)</f>
        <v>0</v>
      </c>
      <c r="S783" s="3" t="n">
        <f aca="false">Clean!U783</f>
        <v>614</v>
      </c>
      <c r="T783" s="3" t="n">
        <f aca="false">IF(S783="",Strategies!$B$10,S783)</f>
        <v>614</v>
      </c>
      <c r="U783" s="2" t="str">
        <f aca="false">Clean!J783</f>
        <v>App</v>
      </c>
      <c r="V783" s="2" t="str">
        <f aca="false">IF(U783="",Strategies!$B$11,U783)</f>
        <v>App</v>
      </c>
      <c r="W783" s="2" t="str">
        <f aca="false">IF(U783="","Unknown",U783)</f>
        <v>App</v>
      </c>
      <c r="X783" s="4" t="n">
        <f aca="false">Clean!Q783</f>
        <v>3000</v>
      </c>
      <c r="Y783" s="4" t="n">
        <f aca="false">Clean!R783</f>
        <v>1109.58</v>
      </c>
      <c r="Z783" s="4" t="n">
        <f aca="false">IF(X783="",IF(Y783="",0,""),X783)</f>
        <v>3000</v>
      </c>
      <c r="AA783" s="4" t="n">
        <f aca="false">IF(Y783="",IF(X783="",0,IF(X783=0,0,ROUND(X783*Strategies!$B$12,2))),Y783)</f>
        <v>1109.58</v>
      </c>
      <c r="AB783" s="2" t="str">
        <f aca="false">IF(AND(X783="",Y783=""),"no card (structural)",IF(X783="","limit missing – verify",IF(Y783="","spend imputed by ratio","complete")))</f>
        <v>complete</v>
      </c>
      <c r="AC783" s="4" t="n">
        <f aca="false">Clean!S783</f>
        <v>0</v>
      </c>
      <c r="AD783" s="4" t="n">
        <f aca="false">Clean!T783</f>
        <v>0</v>
      </c>
      <c r="AE783" s="4" t="n">
        <f aca="false">IF(AC783="",IF(AD783="",0,""),AC783)</f>
        <v>0</v>
      </c>
      <c r="AF783" s="4" t="n">
        <f aca="false">IF(AD783="",IF(AC783="",0,IF(AC783=0,0,ROUND(AC783*Strategies!$B$13,0))),AD783)</f>
        <v>0</v>
      </c>
      <c r="AG783" s="3" t="str">
        <f aca="false">Clean!V783</f>
        <v/>
      </c>
      <c r="AH783" s="3" t="n">
        <f aca="false">IF(AG783="",0,AG783)</f>
        <v>0</v>
      </c>
      <c r="AI783" s="3" t="n">
        <f aca="false">IF(AG783="",1,0)</f>
        <v>1</v>
      </c>
      <c r="AJ783" s="3" t="n">
        <f aca="false">Missing_Matrix!W783</f>
        <v>1</v>
      </c>
      <c r="AK783" s="2" t="str">
        <f aca="false">IF(AJ783=0,"keep","drop")</f>
        <v>drop</v>
      </c>
      <c r="AL783" s="2" t="str">
        <f aca="false">IF(Missing_Matrix!B783+Missing_Matrix!G783+Missing_Matrix!H783+Missing_Matrix!J783+Missing_Matrix!K783+Missing_Matrix!L783+Missing_Matrix!M783+Missing_Matrix!U783=0,"keep","drop")</f>
        <v>keep</v>
      </c>
    </row>
    <row r="784" customFormat="false" ht="15" hidden="false" customHeight="false" outlineLevel="0" collapsed="false">
      <c r="A784" s="2" t="str">
        <f aca="false">Clean!A784</f>
        <v>CL00783</v>
      </c>
      <c r="B784" s="3" t="n">
        <f aca="false">Clean!B784</f>
        <v>84</v>
      </c>
      <c r="C784" s="3" t="n">
        <f aca="false">IF(B784="",Strategies!$B$5,B784)</f>
        <v>84</v>
      </c>
      <c r="D784" s="3" t="n">
        <f aca="false">IF(B784="",1,0)</f>
        <v>0</v>
      </c>
      <c r="E784" s="2" t="str">
        <f aca="false">Clean!E784</f>
        <v>Retired</v>
      </c>
      <c r="F784" s="2" t="str">
        <f aca="false">IF(E784="","Unknown",E784)</f>
        <v>Retired</v>
      </c>
      <c r="G784" s="4" t="str">
        <f aca="false">Clean!G784</f>
        <v/>
      </c>
      <c r="H784" s="4" t="n">
        <f aca="false">IF(G784="",Strategies!$B$7,G784)</f>
        <v>34752</v>
      </c>
      <c r="I784" s="4" t="n">
        <f aca="false">IF(G784="",Strategies!$B$8,G784)</f>
        <v>29500</v>
      </c>
      <c r="J784" s="4" t="n">
        <f aca="false">IF(G784="",IFERROR(VLOOKUP(E784,Strategies!$A$26:$G$35,7,FALSE()),Strategies!$B$8),G784)</f>
        <v>20700</v>
      </c>
      <c r="K784" s="3" t="n">
        <f aca="false">IF(G784="",1,0)</f>
        <v>1</v>
      </c>
      <c r="L784" s="3" t="n">
        <f aca="false">Clean!H784</f>
        <v>13</v>
      </c>
      <c r="M784" s="5" t="n">
        <f aca="false">Clean!I784</f>
        <v>41494</v>
      </c>
      <c r="N784" s="3" t="n">
        <f aca="false">IF(L784="",IF(M784="",Strategies!$B$6,DATEDIF(M784,DATE(2026,9,13),"y")),L784)</f>
        <v>13</v>
      </c>
      <c r="O784" s="2" t="str">
        <f aca="false">IF(L784&lt;&gt;"","observed",IF(M784&lt;&gt;"","derived from date","median (fallback)"))</f>
        <v>observed</v>
      </c>
      <c r="P784" s="4" t="n">
        <f aca="false">Clean!M784</f>
        <v>16074.54</v>
      </c>
      <c r="Q784" s="4" t="n">
        <f aca="false">IF(P784="",Strategies!$B$9,P784)</f>
        <v>16074.54</v>
      </c>
      <c r="R784" s="3" t="n">
        <f aca="false">IF(P784="",1,0)</f>
        <v>0</v>
      </c>
      <c r="S784" s="3" t="n">
        <f aca="false">Clean!U784</f>
        <v>539</v>
      </c>
      <c r="T784" s="3" t="n">
        <f aca="false">IF(S784="",Strategies!$B$10,S784)</f>
        <v>539</v>
      </c>
      <c r="U784" s="2" t="str">
        <f aca="false">Clean!J784</f>
        <v>Branch</v>
      </c>
      <c r="V784" s="2" t="str">
        <f aca="false">IF(U784="",Strategies!$B$11,U784)</f>
        <v>Branch</v>
      </c>
      <c r="W784" s="2" t="str">
        <f aca="false">IF(U784="","Unknown",U784)</f>
        <v>Branch</v>
      </c>
      <c r="X784" s="4" t="str">
        <f aca="false">Clean!Q784</f>
        <v/>
      </c>
      <c r="Y784" s="4" t="str">
        <f aca="false">Clean!R784</f>
        <v/>
      </c>
      <c r="Z784" s="4" t="n">
        <f aca="false">IF(X784="",IF(Y784="",0,""),X784)</f>
        <v>0</v>
      </c>
      <c r="AA784" s="4" t="n">
        <f aca="false">IF(Y784="",IF(X784="",0,IF(X784=0,0,ROUND(X784*Strategies!$B$12,2))),Y784)</f>
        <v>0</v>
      </c>
      <c r="AB784" s="2" t="str">
        <f aca="false">IF(AND(X784="",Y784=""),"no card (structural)",IF(X784="","limit missing – verify",IF(Y784="","spend imputed by ratio","complete")))</f>
        <v>no card (structural)</v>
      </c>
      <c r="AC784" s="4" t="str">
        <f aca="false">Clean!S784</f>
        <v/>
      </c>
      <c r="AD784" s="4" t="str">
        <f aca="false">Clean!T784</f>
        <v/>
      </c>
      <c r="AE784" s="4" t="n">
        <f aca="false">IF(AC784="",IF(AD784="",0,""),AC784)</f>
        <v>0</v>
      </c>
      <c r="AF784" s="4" t="n">
        <f aca="false">IF(AD784="",IF(AC784="",0,IF(AC784=0,0,ROUND(AC784*Strategies!$B$13,0))),AD784)</f>
        <v>0</v>
      </c>
      <c r="AG784" s="3" t="n">
        <f aca="false">Clean!V784</f>
        <v>0</v>
      </c>
      <c r="AH784" s="3" t="n">
        <f aca="false">IF(AG784="",0,AG784)</f>
        <v>0</v>
      </c>
      <c r="AI784" s="3" t="n">
        <f aca="false">IF(AG784="",1,0)</f>
        <v>0</v>
      </c>
      <c r="AJ784" s="3" t="n">
        <f aca="false">Missing_Matrix!W784</f>
        <v>5</v>
      </c>
      <c r="AK784" s="2" t="str">
        <f aca="false">IF(AJ784=0,"keep","drop")</f>
        <v>drop</v>
      </c>
      <c r="AL784" s="2" t="str">
        <f aca="false">IF(Missing_Matrix!B784+Missing_Matrix!G784+Missing_Matrix!H784+Missing_Matrix!J784+Missing_Matrix!K784+Missing_Matrix!L784+Missing_Matrix!M784+Missing_Matrix!U784=0,"keep","drop")</f>
        <v>drop</v>
      </c>
    </row>
    <row r="785" customFormat="false" ht="15" hidden="false" customHeight="false" outlineLevel="0" collapsed="false">
      <c r="A785" s="2" t="str">
        <f aca="false">Clean!A785</f>
        <v>CL00784</v>
      </c>
      <c r="B785" s="3" t="n">
        <f aca="false">Clean!B785</f>
        <v>44</v>
      </c>
      <c r="C785" s="3" t="n">
        <f aca="false">IF(B785="",Strategies!$B$5,B785)</f>
        <v>44</v>
      </c>
      <c r="D785" s="3" t="n">
        <f aca="false">IF(B785="",1,0)</f>
        <v>0</v>
      </c>
      <c r="E785" s="2" t="str">
        <f aca="false">Clean!E785</f>
        <v>Teacher</v>
      </c>
      <c r="F785" s="2" t="str">
        <f aca="false">IF(E785="","Unknown",E785)</f>
        <v>Teacher</v>
      </c>
      <c r="G785" s="4" t="n">
        <f aca="false">Clean!G785</f>
        <v>23100</v>
      </c>
      <c r="H785" s="4" t="n">
        <f aca="false">IF(G785="",Strategies!$B$7,G785)</f>
        <v>23100</v>
      </c>
      <c r="I785" s="4" t="n">
        <f aca="false">IF(G785="",Strategies!$B$8,G785)</f>
        <v>23100</v>
      </c>
      <c r="J785" s="4" t="n">
        <f aca="false">IF(G785="",IFERROR(VLOOKUP(E785,Strategies!$A$26:$G$35,7,FALSE()),Strategies!$B$8),G785)</f>
        <v>23100</v>
      </c>
      <c r="K785" s="3" t="n">
        <f aca="false">IF(G785="",1,0)</f>
        <v>0</v>
      </c>
      <c r="L785" s="3" t="n">
        <f aca="false">Clean!H785</f>
        <v>10</v>
      </c>
      <c r="M785" s="5" t="n">
        <f aca="false">Clean!I785</f>
        <v>42406</v>
      </c>
      <c r="N785" s="3" t="n">
        <f aca="false">IF(L785="",IF(M785="",Strategies!$B$6,DATEDIF(M785,DATE(2026,9,13),"y")),L785)</f>
        <v>10</v>
      </c>
      <c r="O785" s="2" t="str">
        <f aca="false">IF(L785&lt;&gt;"","observed",IF(M785&lt;&gt;"","derived from date","median (fallback)"))</f>
        <v>observed</v>
      </c>
      <c r="P785" s="4" t="n">
        <f aca="false">Clean!M785</f>
        <v>18577.19</v>
      </c>
      <c r="Q785" s="4" t="n">
        <f aca="false">IF(P785="",Strategies!$B$9,P785)</f>
        <v>18577.19</v>
      </c>
      <c r="R785" s="3" t="n">
        <f aca="false">IF(P785="",1,0)</f>
        <v>0</v>
      </c>
      <c r="S785" s="3" t="n">
        <f aca="false">Clean!U785</f>
        <v>599</v>
      </c>
      <c r="T785" s="3" t="n">
        <f aca="false">IF(S785="",Strategies!$B$10,S785)</f>
        <v>599</v>
      </c>
      <c r="U785" s="2" t="str">
        <f aca="false">Clean!J785</f>
        <v>App</v>
      </c>
      <c r="V785" s="2" t="str">
        <f aca="false">IF(U785="",Strategies!$B$11,U785)</f>
        <v>App</v>
      </c>
      <c r="W785" s="2" t="str">
        <f aca="false">IF(U785="","Unknown",U785)</f>
        <v>App</v>
      </c>
      <c r="X785" s="4" t="n">
        <f aca="false">Clean!Q785</f>
        <v>3500</v>
      </c>
      <c r="Y785" s="4" t="n">
        <f aca="false">Clean!R785</f>
        <v>918.27</v>
      </c>
      <c r="Z785" s="4" t="n">
        <f aca="false">IF(X785="",IF(Y785="",0,""),X785)</f>
        <v>3500</v>
      </c>
      <c r="AA785" s="4" t="n">
        <f aca="false">IF(Y785="",IF(X785="",0,IF(X785=0,0,ROUND(X785*Strategies!$B$12,2))),Y785)</f>
        <v>918.27</v>
      </c>
      <c r="AB785" s="2" t="str">
        <f aca="false">IF(AND(X785="",Y785=""),"no card (structural)",IF(X785="","limit missing – verify",IF(Y785="","spend imputed by ratio","complete")))</f>
        <v>complete</v>
      </c>
      <c r="AC785" s="4" t="n">
        <f aca="false">Clean!S785</f>
        <v>0</v>
      </c>
      <c r="AD785" s="4" t="n">
        <f aca="false">Clean!T785</f>
        <v>0</v>
      </c>
      <c r="AE785" s="4" t="n">
        <f aca="false">IF(AC785="",IF(AD785="",0,""),AC785)</f>
        <v>0</v>
      </c>
      <c r="AF785" s="4" t="n">
        <f aca="false">IF(AD785="",IF(AC785="",0,IF(AC785=0,0,ROUND(AC785*Strategies!$B$13,0))),AD785)</f>
        <v>0</v>
      </c>
      <c r="AG785" s="3" t="n">
        <f aca="false">Clean!V785</f>
        <v>0</v>
      </c>
      <c r="AH785" s="3" t="n">
        <f aca="false">IF(AG785="",0,AG785)</f>
        <v>0</v>
      </c>
      <c r="AI785" s="3" t="n">
        <f aca="false">IF(AG785="",1,0)</f>
        <v>0</v>
      </c>
      <c r="AJ785" s="3" t="n">
        <f aca="false">Missing_Matrix!W785</f>
        <v>0</v>
      </c>
      <c r="AK785" s="2" t="str">
        <f aca="false">IF(AJ785=0,"keep","drop")</f>
        <v>keep</v>
      </c>
      <c r="AL785" s="2" t="str">
        <f aca="false">IF(Missing_Matrix!B785+Missing_Matrix!G785+Missing_Matrix!H785+Missing_Matrix!J785+Missing_Matrix!K785+Missing_Matrix!L785+Missing_Matrix!M785+Missing_Matrix!U785=0,"keep","drop")</f>
        <v>keep</v>
      </c>
    </row>
    <row r="786" customFormat="false" ht="15" hidden="false" customHeight="false" outlineLevel="0" collapsed="false">
      <c r="A786" s="2" t="str">
        <f aca="false">Clean!A786</f>
        <v>CL00785</v>
      </c>
      <c r="B786" s="3" t="n">
        <f aca="false">Clean!B786</f>
        <v>45</v>
      </c>
      <c r="C786" s="3" t="n">
        <f aca="false">IF(B786="",Strategies!$B$5,B786)</f>
        <v>45</v>
      </c>
      <c r="D786" s="3" t="n">
        <f aca="false">IF(B786="",1,0)</f>
        <v>0</v>
      </c>
      <c r="E786" s="2" t="str">
        <f aca="false">Clean!E786</f>
        <v/>
      </c>
      <c r="F786" s="2" t="str">
        <f aca="false">IF(E786="","Unknown",E786)</f>
        <v>Unknown</v>
      </c>
      <c r="G786" s="4" t="n">
        <f aca="false">Clean!G786</f>
        <v>10000</v>
      </c>
      <c r="H786" s="4" t="n">
        <f aca="false">IF(G786="",Strategies!$B$7,G786)</f>
        <v>10000</v>
      </c>
      <c r="I786" s="4" t="n">
        <f aca="false">IF(G786="",Strategies!$B$8,G786)</f>
        <v>10000</v>
      </c>
      <c r="J786" s="4" t="n">
        <f aca="false">IF(G786="",IFERROR(VLOOKUP(E786,Strategies!$A$26:$G$35,7,FALSE()),Strategies!$B$8),G786)</f>
        <v>10000</v>
      </c>
      <c r="K786" s="3" t="n">
        <f aca="false">IF(G786="",1,0)</f>
        <v>0</v>
      </c>
      <c r="L786" s="3" t="n">
        <f aca="false">Clean!H786</f>
        <v>22</v>
      </c>
      <c r="M786" s="5" t="n">
        <f aca="false">Clean!I786</f>
        <v>38081</v>
      </c>
      <c r="N786" s="3" t="n">
        <f aca="false">IF(L786="",IF(M786="",Strategies!$B$6,DATEDIF(M786,DATE(2026,9,13),"y")),L786)</f>
        <v>22</v>
      </c>
      <c r="O786" s="2" t="str">
        <f aca="false">IF(L786&lt;&gt;"","observed",IF(M786&lt;&gt;"","derived from date","median (fallback)"))</f>
        <v>observed</v>
      </c>
      <c r="P786" s="4" t="n">
        <f aca="false">Clean!M786</f>
        <v>14213.86</v>
      </c>
      <c r="Q786" s="4" t="n">
        <f aca="false">IF(P786="",Strategies!$B$9,P786)</f>
        <v>14213.86</v>
      </c>
      <c r="R786" s="3" t="n">
        <f aca="false">IF(P786="",1,0)</f>
        <v>0</v>
      </c>
      <c r="S786" s="3" t="n">
        <f aca="false">Clean!U786</f>
        <v>738</v>
      </c>
      <c r="T786" s="3" t="n">
        <f aca="false">IF(S786="",Strategies!$B$10,S786)</f>
        <v>738</v>
      </c>
      <c r="U786" s="2" t="str">
        <f aca="false">Clean!J786</f>
        <v>Online Banking</v>
      </c>
      <c r="V786" s="2" t="str">
        <f aca="false">IF(U786="",Strategies!$B$11,U786)</f>
        <v>Online Banking</v>
      </c>
      <c r="W786" s="2" t="str">
        <f aca="false">IF(U786="","Unknown",U786)</f>
        <v>Online Banking</v>
      </c>
      <c r="X786" s="4" t="n">
        <f aca="false">Clean!Q786</f>
        <v>0</v>
      </c>
      <c r="Y786" s="4" t="n">
        <f aca="false">Clean!R786</f>
        <v>0</v>
      </c>
      <c r="Z786" s="4" t="n">
        <f aca="false">IF(X786="",IF(Y786="",0,""),X786)</f>
        <v>0</v>
      </c>
      <c r="AA786" s="4" t="n">
        <f aca="false">IF(Y786="",IF(X786="",0,IF(X786=0,0,ROUND(X786*Strategies!$B$12,2))),Y786)</f>
        <v>0</v>
      </c>
      <c r="AB786" s="2" t="str">
        <f aca="false">IF(AND(X786="",Y786=""),"no card (structural)",IF(X786="","limit missing – verify",IF(Y786="","spend imputed by ratio","complete")))</f>
        <v>complete</v>
      </c>
      <c r="AC786" s="4" t="n">
        <f aca="false">Clean!S786</f>
        <v>0</v>
      </c>
      <c r="AD786" s="4" t="n">
        <f aca="false">Clean!T786</f>
        <v>0</v>
      </c>
      <c r="AE786" s="4" t="n">
        <f aca="false">IF(AC786="",IF(AD786="",0,""),AC786)</f>
        <v>0</v>
      </c>
      <c r="AF786" s="4" t="n">
        <f aca="false">IF(AD786="",IF(AC786="",0,IF(AC786=0,0,ROUND(AC786*Strategies!$B$13,0))),AD786)</f>
        <v>0</v>
      </c>
      <c r="AG786" s="3" t="n">
        <f aca="false">Clean!V786</f>
        <v>2</v>
      </c>
      <c r="AH786" s="3" t="n">
        <f aca="false">IF(AG786="",0,AG786)</f>
        <v>2</v>
      </c>
      <c r="AI786" s="3" t="n">
        <f aca="false">IF(AG786="",1,0)</f>
        <v>0</v>
      </c>
      <c r="AJ786" s="3" t="n">
        <f aca="false">Missing_Matrix!W786</f>
        <v>1</v>
      </c>
      <c r="AK786" s="2" t="str">
        <f aca="false">IF(AJ786=0,"keep","drop")</f>
        <v>drop</v>
      </c>
      <c r="AL786" s="2" t="str">
        <f aca="false">IF(Missing_Matrix!B786+Missing_Matrix!G786+Missing_Matrix!H786+Missing_Matrix!J786+Missing_Matrix!K786+Missing_Matrix!L786+Missing_Matrix!M786+Missing_Matrix!U786=0,"keep","drop")</f>
        <v>keep</v>
      </c>
    </row>
    <row r="787" customFormat="false" ht="15" hidden="false" customHeight="false" outlineLevel="0" collapsed="false">
      <c r="A787" s="2" t="str">
        <f aca="false">Clean!A787</f>
        <v>CL00786</v>
      </c>
      <c r="B787" s="3" t="n">
        <f aca="false">Clean!B787</f>
        <v>62</v>
      </c>
      <c r="C787" s="3" t="n">
        <f aca="false">IF(B787="",Strategies!$B$5,B787)</f>
        <v>62</v>
      </c>
      <c r="D787" s="3" t="n">
        <f aca="false">IF(B787="",1,0)</f>
        <v>0</v>
      </c>
      <c r="E787" s="2" t="str">
        <f aca="false">Clean!E787</f>
        <v>Teacher</v>
      </c>
      <c r="F787" s="2" t="str">
        <f aca="false">IF(E787="","Unknown",E787)</f>
        <v>Teacher</v>
      </c>
      <c r="G787" s="4" t="n">
        <f aca="false">Clean!G787</f>
        <v>33200</v>
      </c>
      <c r="H787" s="4" t="n">
        <f aca="false">IF(G787="",Strategies!$B$7,G787)</f>
        <v>33200</v>
      </c>
      <c r="I787" s="4" t="n">
        <f aca="false">IF(G787="",Strategies!$B$8,G787)</f>
        <v>33200</v>
      </c>
      <c r="J787" s="4" t="n">
        <f aca="false">IF(G787="",IFERROR(VLOOKUP(E787,Strategies!$A$26:$G$35,7,FALSE()),Strategies!$B$8),G787)</f>
        <v>33200</v>
      </c>
      <c r="K787" s="3" t="n">
        <f aca="false">IF(G787="",1,0)</f>
        <v>0</v>
      </c>
      <c r="L787" s="3" t="n">
        <f aca="false">Clean!H787</f>
        <v>16</v>
      </c>
      <c r="M787" s="5" t="n">
        <f aca="false">Clean!I787</f>
        <v>40175</v>
      </c>
      <c r="N787" s="3" t="n">
        <f aca="false">IF(L787="",IF(M787="",Strategies!$B$6,DATEDIF(M787,DATE(2026,9,13),"y")),L787)</f>
        <v>16</v>
      </c>
      <c r="O787" s="2" t="str">
        <f aca="false">IF(L787&lt;&gt;"","observed",IF(M787&lt;&gt;"","derived from date","median (fallback)"))</f>
        <v>observed</v>
      </c>
      <c r="P787" s="4" t="str">
        <f aca="false">Clean!M787</f>
        <v/>
      </c>
      <c r="Q787" s="4" t="n">
        <f aca="false">IF(P787="",Strategies!$B$9,P787)</f>
        <v>10652.68</v>
      </c>
      <c r="R787" s="3" t="n">
        <f aca="false">IF(P787="",1,0)</f>
        <v>1</v>
      </c>
      <c r="S787" s="3" t="n">
        <f aca="false">Clean!U787</f>
        <v>710</v>
      </c>
      <c r="T787" s="3" t="n">
        <f aca="false">IF(S787="",Strategies!$B$10,S787)</f>
        <v>710</v>
      </c>
      <c r="U787" s="2" t="str">
        <f aca="false">Clean!J787</f>
        <v>Online Banking</v>
      </c>
      <c r="V787" s="2" t="str">
        <f aca="false">IF(U787="",Strategies!$B$11,U787)</f>
        <v>Online Banking</v>
      </c>
      <c r="W787" s="2" t="str">
        <f aca="false">IF(U787="","Unknown",U787)</f>
        <v>Online Banking</v>
      </c>
      <c r="X787" s="4" t="n">
        <f aca="false">Clean!Q787</f>
        <v>0</v>
      </c>
      <c r="Y787" s="4" t="n">
        <f aca="false">Clean!R787</f>
        <v>0</v>
      </c>
      <c r="Z787" s="4" t="n">
        <f aca="false">IF(X787="",IF(Y787="",0,""),X787)</f>
        <v>0</v>
      </c>
      <c r="AA787" s="4" t="n">
        <f aca="false">IF(Y787="",IF(X787="",0,IF(X787=0,0,ROUND(X787*Strategies!$B$12,2))),Y787)</f>
        <v>0</v>
      </c>
      <c r="AB787" s="2" t="str">
        <f aca="false">IF(AND(X787="",Y787=""),"no card (structural)",IF(X787="","limit missing – verify",IF(Y787="","spend imputed by ratio","complete")))</f>
        <v>complete</v>
      </c>
      <c r="AC787" s="4" t="n">
        <f aca="false">Clean!S787</f>
        <v>0</v>
      </c>
      <c r="AD787" s="4" t="n">
        <f aca="false">Clean!T787</f>
        <v>0</v>
      </c>
      <c r="AE787" s="4" t="n">
        <f aca="false">IF(AC787="",IF(AD787="",0,""),AC787)</f>
        <v>0</v>
      </c>
      <c r="AF787" s="4" t="n">
        <f aca="false">IF(AD787="",IF(AC787="",0,IF(AC787=0,0,ROUND(AC787*Strategies!$B$13,0))),AD787)</f>
        <v>0</v>
      </c>
      <c r="AG787" s="3" t="str">
        <f aca="false">Clean!V787</f>
        <v/>
      </c>
      <c r="AH787" s="3" t="n">
        <f aca="false">IF(AG787="",0,AG787)</f>
        <v>0</v>
      </c>
      <c r="AI787" s="3" t="n">
        <f aca="false">IF(AG787="",1,0)</f>
        <v>1</v>
      </c>
      <c r="AJ787" s="3" t="n">
        <f aca="false">Missing_Matrix!W787</f>
        <v>3</v>
      </c>
      <c r="AK787" s="2" t="str">
        <f aca="false">IF(AJ787=0,"keep","drop")</f>
        <v>drop</v>
      </c>
      <c r="AL787" s="2" t="str">
        <f aca="false">IF(Missing_Matrix!B787+Missing_Matrix!G787+Missing_Matrix!H787+Missing_Matrix!J787+Missing_Matrix!K787+Missing_Matrix!L787+Missing_Matrix!M787+Missing_Matrix!U787=0,"keep","drop")</f>
        <v>drop</v>
      </c>
    </row>
    <row r="788" customFormat="false" ht="15" hidden="false" customHeight="false" outlineLevel="0" collapsed="false">
      <c r="A788" s="2" t="str">
        <f aca="false">Clean!A788</f>
        <v>CL00787</v>
      </c>
      <c r="B788" s="3" t="n">
        <f aca="false">Clean!B788</f>
        <v>27</v>
      </c>
      <c r="C788" s="3" t="n">
        <f aca="false">IF(B788="",Strategies!$B$5,B788)</f>
        <v>27</v>
      </c>
      <c r="D788" s="3" t="n">
        <f aca="false">IF(B788="",1,0)</f>
        <v>0</v>
      </c>
      <c r="E788" s="2" t="str">
        <f aca="false">Clean!E788</f>
        <v>Teacher</v>
      </c>
      <c r="F788" s="2" t="str">
        <f aca="false">IF(E788="","Unknown",E788)</f>
        <v>Teacher</v>
      </c>
      <c r="G788" s="4" t="str">
        <f aca="false">Clean!G788</f>
        <v/>
      </c>
      <c r="H788" s="4" t="n">
        <f aca="false">IF(G788="",Strategies!$B$7,G788)</f>
        <v>34752</v>
      </c>
      <c r="I788" s="4" t="n">
        <f aca="false">IF(G788="",Strategies!$B$8,G788)</f>
        <v>29500</v>
      </c>
      <c r="J788" s="4" t="n">
        <f aca="false">IF(G788="",IFERROR(VLOOKUP(E788,Strategies!$A$26:$G$35,7,FALSE()),Strategies!$B$8),G788)</f>
        <v>29400</v>
      </c>
      <c r="K788" s="3" t="n">
        <f aca="false">IF(G788="",1,0)</f>
        <v>1</v>
      </c>
      <c r="L788" s="3" t="n">
        <f aca="false">Clean!H788</f>
        <v>5</v>
      </c>
      <c r="M788" s="5" t="n">
        <f aca="false">Clean!I788</f>
        <v>44175</v>
      </c>
      <c r="N788" s="3" t="n">
        <f aca="false">IF(L788="",IF(M788="",Strategies!$B$6,DATEDIF(M788,DATE(2026,9,13),"y")),L788)</f>
        <v>5</v>
      </c>
      <c r="O788" s="2" t="str">
        <f aca="false">IF(L788&lt;&gt;"","observed",IF(M788&lt;&gt;"","derived from date","median (fallback)"))</f>
        <v>observed</v>
      </c>
      <c r="P788" s="4" t="n">
        <f aca="false">Clean!M788</f>
        <v>11569.71</v>
      </c>
      <c r="Q788" s="4" t="n">
        <f aca="false">IF(P788="",Strategies!$B$9,P788)</f>
        <v>11569.71</v>
      </c>
      <c r="R788" s="3" t="n">
        <f aca="false">IF(P788="",1,0)</f>
        <v>0</v>
      </c>
      <c r="S788" s="3" t="n">
        <f aca="false">Clean!U788</f>
        <v>582</v>
      </c>
      <c r="T788" s="3" t="n">
        <f aca="false">IF(S788="",Strategies!$B$10,S788)</f>
        <v>582</v>
      </c>
      <c r="U788" s="2" t="str">
        <f aca="false">Clean!J788</f>
        <v>App</v>
      </c>
      <c r="V788" s="2" t="str">
        <f aca="false">IF(U788="",Strategies!$B$11,U788)</f>
        <v>App</v>
      </c>
      <c r="W788" s="2" t="str">
        <f aca="false">IF(U788="","Unknown",U788)</f>
        <v>App</v>
      </c>
      <c r="X788" s="4" t="n">
        <f aca="false">Clean!Q788</f>
        <v>2500</v>
      </c>
      <c r="Y788" s="4" t="n">
        <f aca="false">Clean!R788</f>
        <v>185.17</v>
      </c>
      <c r="Z788" s="4" t="n">
        <f aca="false">IF(X788="",IF(Y788="",0,""),X788)</f>
        <v>2500</v>
      </c>
      <c r="AA788" s="4" t="n">
        <f aca="false">IF(Y788="",IF(X788="",0,IF(X788=0,0,ROUND(X788*Strategies!$B$12,2))),Y788)</f>
        <v>185.17</v>
      </c>
      <c r="AB788" s="2" t="str">
        <f aca="false">IF(AND(X788="",Y788=""),"no card (structural)",IF(X788="","limit missing – verify",IF(Y788="","spend imputed by ratio","complete")))</f>
        <v>complete</v>
      </c>
      <c r="AC788" s="4" t="n">
        <f aca="false">Clean!S788</f>
        <v>0</v>
      </c>
      <c r="AD788" s="4" t="n">
        <f aca="false">Clean!T788</f>
        <v>0</v>
      </c>
      <c r="AE788" s="4" t="n">
        <f aca="false">IF(AC788="",IF(AD788="",0,""),AC788)</f>
        <v>0</v>
      </c>
      <c r="AF788" s="4" t="n">
        <f aca="false">IF(AD788="",IF(AC788="",0,IF(AC788=0,0,ROUND(AC788*Strategies!$B$13,0))),AD788)</f>
        <v>0</v>
      </c>
      <c r="AG788" s="3" t="n">
        <f aca="false">Clean!V788</f>
        <v>0</v>
      </c>
      <c r="AH788" s="3" t="n">
        <f aca="false">IF(AG788="",0,AG788)</f>
        <v>0</v>
      </c>
      <c r="AI788" s="3" t="n">
        <f aca="false">IF(AG788="",1,0)</f>
        <v>0</v>
      </c>
      <c r="AJ788" s="3" t="n">
        <f aca="false">Missing_Matrix!W788</f>
        <v>2</v>
      </c>
      <c r="AK788" s="2" t="str">
        <f aca="false">IF(AJ788=0,"keep","drop")</f>
        <v>drop</v>
      </c>
      <c r="AL788" s="2" t="str">
        <f aca="false">IF(Missing_Matrix!B788+Missing_Matrix!G788+Missing_Matrix!H788+Missing_Matrix!J788+Missing_Matrix!K788+Missing_Matrix!L788+Missing_Matrix!M788+Missing_Matrix!U788=0,"keep","drop")</f>
        <v>drop</v>
      </c>
    </row>
    <row r="789" customFormat="false" ht="15" hidden="false" customHeight="false" outlineLevel="0" collapsed="false">
      <c r="A789" s="2" t="str">
        <f aca="false">Clean!A789</f>
        <v>CL00788</v>
      </c>
      <c r="B789" s="3" t="n">
        <f aca="false">Clean!B789</f>
        <v>23</v>
      </c>
      <c r="C789" s="3" t="n">
        <f aca="false">IF(B789="",Strategies!$B$5,B789)</f>
        <v>23</v>
      </c>
      <c r="D789" s="3" t="n">
        <f aca="false">IF(B789="",1,0)</f>
        <v>0</v>
      </c>
      <c r="E789" s="2" t="str">
        <f aca="false">Clean!E789</f>
        <v>Student</v>
      </c>
      <c r="F789" s="2" t="str">
        <f aca="false">IF(E789="","Unknown",E789)</f>
        <v>Student</v>
      </c>
      <c r="G789" s="4" t="n">
        <f aca="false">Clean!G789</f>
        <v>3600</v>
      </c>
      <c r="H789" s="4" t="n">
        <f aca="false">IF(G789="",Strategies!$B$7,G789)</f>
        <v>3600</v>
      </c>
      <c r="I789" s="4" t="n">
        <f aca="false">IF(G789="",Strategies!$B$8,G789)</f>
        <v>3600</v>
      </c>
      <c r="J789" s="4" t="n">
        <f aca="false">IF(G789="",IFERROR(VLOOKUP(E789,Strategies!$A$26:$G$35,7,FALSE()),Strategies!$B$8),G789)</f>
        <v>3600</v>
      </c>
      <c r="K789" s="3" t="n">
        <f aca="false">IF(G789="",1,0)</f>
        <v>0</v>
      </c>
      <c r="L789" s="3" t="n">
        <f aca="false">Clean!H789</f>
        <v>2</v>
      </c>
      <c r="M789" s="5" t="n">
        <f aca="false">Clean!I789</f>
        <v>45521</v>
      </c>
      <c r="N789" s="3" t="n">
        <f aca="false">IF(L789="",IF(M789="",Strategies!$B$6,DATEDIF(M789,DATE(2026,9,13),"y")),L789)</f>
        <v>2</v>
      </c>
      <c r="O789" s="2" t="str">
        <f aca="false">IF(L789&lt;&gt;"","observed",IF(M789&lt;&gt;"","derived from date","median (fallback)"))</f>
        <v>observed</v>
      </c>
      <c r="P789" s="4" t="n">
        <f aca="false">Clean!M789</f>
        <v>458.56</v>
      </c>
      <c r="Q789" s="4" t="n">
        <f aca="false">IF(P789="",Strategies!$B$9,P789)</f>
        <v>458.56</v>
      </c>
      <c r="R789" s="3" t="n">
        <f aca="false">IF(P789="",1,0)</f>
        <v>0</v>
      </c>
      <c r="S789" s="3" t="n">
        <f aca="false">Clean!U789</f>
        <v>532</v>
      </c>
      <c r="T789" s="3" t="n">
        <f aca="false">IF(S789="",Strategies!$B$10,S789)</f>
        <v>532</v>
      </c>
      <c r="U789" s="2" t="str">
        <f aca="false">Clean!J789</f>
        <v>Online Banking</v>
      </c>
      <c r="V789" s="2" t="str">
        <f aca="false">IF(U789="",Strategies!$B$11,U789)</f>
        <v>Online Banking</v>
      </c>
      <c r="W789" s="2" t="str">
        <f aca="false">IF(U789="","Unknown",U789)</f>
        <v>Online Banking</v>
      </c>
      <c r="X789" s="4" t="n">
        <f aca="false">Clean!Q789</f>
        <v>1000</v>
      </c>
      <c r="Y789" s="4" t="n">
        <f aca="false">Clean!R789</f>
        <v>166.23</v>
      </c>
      <c r="Z789" s="4" t="n">
        <f aca="false">IF(X789="",IF(Y789="",0,""),X789)</f>
        <v>1000</v>
      </c>
      <c r="AA789" s="4" t="n">
        <f aca="false">IF(Y789="",IF(X789="",0,IF(X789=0,0,ROUND(X789*Strategies!$B$12,2))),Y789)</f>
        <v>166.23</v>
      </c>
      <c r="AB789" s="2" t="str">
        <f aca="false">IF(AND(X789="",Y789=""),"no card (structural)",IF(X789="","limit missing – verify",IF(Y789="","spend imputed by ratio","complete")))</f>
        <v>complete</v>
      </c>
      <c r="AC789" s="4" t="str">
        <f aca="false">Clean!S789</f>
        <v/>
      </c>
      <c r="AD789" s="4" t="str">
        <f aca="false">Clean!T789</f>
        <v/>
      </c>
      <c r="AE789" s="4" t="n">
        <f aca="false">IF(AC789="",IF(AD789="",0,""),AC789)</f>
        <v>0</v>
      </c>
      <c r="AF789" s="4" t="n">
        <f aca="false">IF(AD789="",IF(AC789="",0,IF(AC789=0,0,ROUND(AC789*Strategies!$B$13,0))),AD789)</f>
        <v>0</v>
      </c>
      <c r="AG789" s="3" t="n">
        <f aca="false">Clean!V789</f>
        <v>0</v>
      </c>
      <c r="AH789" s="3" t="n">
        <f aca="false">IF(AG789="",0,AG789)</f>
        <v>0</v>
      </c>
      <c r="AI789" s="3" t="n">
        <f aca="false">IF(AG789="",1,0)</f>
        <v>0</v>
      </c>
      <c r="AJ789" s="3" t="n">
        <f aca="false">Missing_Matrix!W789</f>
        <v>2</v>
      </c>
      <c r="AK789" s="2" t="str">
        <f aca="false">IF(AJ789=0,"keep","drop")</f>
        <v>drop</v>
      </c>
      <c r="AL789" s="2" t="str">
        <f aca="false">IF(Missing_Matrix!B789+Missing_Matrix!G789+Missing_Matrix!H789+Missing_Matrix!J789+Missing_Matrix!K789+Missing_Matrix!L789+Missing_Matrix!M789+Missing_Matrix!U789=0,"keep","drop")</f>
        <v>keep</v>
      </c>
    </row>
    <row r="790" customFormat="false" ht="15" hidden="false" customHeight="false" outlineLevel="0" collapsed="false">
      <c r="A790" s="2" t="str">
        <f aca="false">Clean!A790</f>
        <v>CL00789</v>
      </c>
      <c r="B790" s="3" t="n">
        <f aca="false">Clean!B790</f>
        <v>68</v>
      </c>
      <c r="C790" s="3" t="n">
        <f aca="false">IF(B790="",Strategies!$B$5,B790)</f>
        <v>68</v>
      </c>
      <c r="D790" s="3" t="n">
        <f aca="false">IF(B790="",1,0)</f>
        <v>0</v>
      </c>
      <c r="E790" s="2" t="str">
        <f aca="false">Clean!E790</f>
        <v>Retired</v>
      </c>
      <c r="F790" s="2" t="str">
        <f aca="false">IF(E790="","Unknown",E790)</f>
        <v>Retired</v>
      </c>
      <c r="G790" s="4" t="n">
        <f aca="false">Clean!G790</f>
        <v>15500</v>
      </c>
      <c r="H790" s="4" t="n">
        <f aca="false">IF(G790="",Strategies!$B$7,G790)</f>
        <v>15500</v>
      </c>
      <c r="I790" s="4" t="n">
        <f aca="false">IF(G790="",Strategies!$B$8,G790)</f>
        <v>15500</v>
      </c>
      <c r="J790" s="4" t="n">
        <f aca="false">IF(G790="",IFERROR(VLOOKUP(E790,Strategies!$A$26:$G$35,7,FALSE()),Strategies!$B$8),G790)</f>
        <v>15500</v>
      </c>
      <c r="K790" s="3" t="n">
        <f aca="false">IF(G790="",1,0)</f>
        <v>0</v>
      </c>
      <c r="L790" s="3" t="n">
        <f aca="false">Clean!H790</f>
        <v>19</v>
      </c>
      <c r="M790" s="5" t="n">
        <f aca="false">Clean!I790</f>
        <v>39235</v>
      </c>
      <c r="N790" s="3" t="n">
        <f aca="false">IF(L790="",IF(M790="",Strategies!$B$6,DATEDIF(M790,DATE(2026,9,13),"y")),L790)</f>
        <v>19</v>
      </c>
      <c r="O790" s="2" t="str">
        <f aca="false">IF(L790&lt;&gt;"","observed",IF(M790&lt;&gt;"","derived from date","median (fallback)"))</f>
        <v>observed</v>
      </c>
      <c r="P790" s="4" t="str">
        <f aca="false">Clean!M790</f>
        <v/>
      </c>
      <c r="Q790" s="4" t="n">
        <f aca="false">IF(P790="",Strategies!$B$9,P790)</f>
        <v>10652.68</v>
      </c>
      <c r="R790" s="3" t="n">
        <f aca="false">IF(P790="",1,0)</f>
        <v>1</v>
      </c>
      <c r="S790" s="3" t="n">
        <f aca="false">Clean!U790</f>
        <v>687</v>
      </c>
      <c r="T790" s="3" t="n">
        <f aca="false">IF(S790="",Strategies!$B$10,S790)</f>
        <v>687</v>
      </c>
      <c r="U790" s="2" t="str">
        <f aca="false">Clean!J790</f>
        <v>Branch</v>
      </c>
      <c r="V790" s="2" t="str">
        <f aca="false">IF(U790="",Strategies!$B$11,U790)</f>
        <v>Branch</v>
      </c>
      <c r="W790" s="2" t="str">
        <f aca="false">IF(U790="","Unknown",U790)</f>
        <v>Branch</v>
      </c>
      <c r="X790" s="4" t="n">
        <f aca="false">Clean!Q790</f>
        <v>2000</v>
      </c>
      <c r="Y790" s="4" t="n">
        <f aca="false">Clean!R790</f>
        <v>289.73</v>
      </c>
      <c r="Z790" s="4" t="n">
        <f aca="false">IF(X790="",IF(Y790="",0,""),X790)</f>
        <v>2000</v>
      </c>
      <c r="AA790" s="4" t="n">
        <f aca="false">IF(Y790="",IF(X790="",0,IF(X790=0,0,ROUND(X790*Strategies!$B$12,2))),Y790)</f>
        <v>289.73</v>
      </c>
      <c r="AB790" s="2" t="str">
        <f aca="false">IF(AND(X790="",Y790=""),"no card (structural)",IF(X790="","limit missing – verify",IF(Y790="","spend imputed by ratio","complete")))</f>
        <v>complete</v>
      </c>
      <c r="AC790" s="4" t="n">
        <f aca="false">Clean!S790</f>
        <v>50000</v>
      </c>
      <c r="AD790" s="4" t="n">
        <f aca="false">Clean!T790</f>
        <v>227</v>
      </c>
      <c r="AE790" s="4" t="n">
        <f aca="false">IF(AC790="",IF(AD790="",0,""),AC790)</f>
        <v>50000</v>
      </c>
      <c r="AF790" s="4" t="n">
        <f aca="false">IF(AD790="",IF(AC790="",0,IF(AC790=0,0,ROUND(AC790*Strategies!$B$13,0))),AD790)</f>
        <v>227</v>
      </c>
      <c r="AG790" s="3" t="n">
        <f aca="false">Clean!V790</f>
        <v>0</v>
      </c>
      <c r="AH790" s="3" t="n">
        <f aca="false">IF(AG790="",0,AG790)</f>
        <v>0</v>
      </c>
      <c r="AI790" s="3" t="n">
        <f aca="false">IF(AG790="",1,0)</f>
        <v>0</v>
      </c>
      <c r="AJ790" s="3" t="n">
        <f aca="false">Missing_Matrix!W790</f>
        <v>2</v>
      </c>
      <c r="AK790" s="2" t="str">
        <f aca="false">IF(AJ790=0,"keep","drop")</f>
        <v>drop</v>
      </c>
      <c r="AL790" s="2" t="str">
        <f aca="false">IF(Missing_Matrix!B790+Missing_Matrix!G790+Missing_Matrix!H790+Missing_Matrix!J790+Missing_Matrix!K790+Missing_Matrix!L790+Missing_Matrix!M790+Missing_Matrix!U790=0,"keep","drop")</f>
        <v>drop</v>
      </c>
    </row>
    <row r="791" customFormat="false" ht="15" hidden="false" customHeight="false" outlineLevel="0" collapsed="false">
      <c r="A791" s="2" t="str">
        <f aca="false">Clean!A791</f>
        <v>CL00790</v>
      </c>
      <c r="B791" s="3" t="n">
        <f aca="false">Clean!B791</f>
        <v>49</v>
      </c>
      <c r="C791" s="3" t="n">
        <f aca="false">IF(B791="",Strategies!$B$5,B791)</f>
        <v>49</v>
      </c>
      <c r="D791" s="3" t="n">
        <f aca="false">IF(B791="",1,0)</f>
        <v>0</v>
      </c>
      <c r="E791" s="2" t="str">
        <f aca="false">Clean!E791</f>
        <v>Executive</v>
      </c>
      <c r="F791" s="2" t="str">
        <f aca="false">IF(E791="","Unknown",E791)</f>
        <v>Executive</v>
      </c>
      <c r="G791" s="4" t="n">
        <f aca="false">Clean!G791</f>
        <v>56300</v>
      </c>
      <c r="H791" s="4" t="n">
        <f aca="false">IF(G791="",Strategies!$B$7,G791)</f>
        <v>56300</v>
      </c>
      <c r="I791" s="4" t="n">
        <f aca="false">IF(G791="",Strategies!$B$8,G791)</f>
        <v>56300</v>
      </c>
      <c r="J791" s="4" t="n">
        <f aca="false">IF(G791="",IFERROR(VLOOKUP(E791,Strategies!$A$26:$G$35,7,FALSE()),Strategies!$B$8),G791)</f>
        <v>56300</v>
      </c>
      <c r="K791" s="3" t="n">
        <f aca="false">IF(G791="",1,0)</f>
        <v>0</v>
      </c>
      <c r="L791" s="3" t="n">
        <f aca="false">Clean!H791</f>
        <v>23</v>
      </c>
      <c r="M791" s="5" t="n">
        <f aca="false">Clean!I791</f>
        <v>37812</v>
      </c>
      <c r="N791" s="3" t="n">
        <f aca="false">IF(L791="",IF(M791="",Strategies!$B$6,DATEDIF(M791,DATE(2026,9,13),"y")),L791)</f>
        <v>23</v>
      </c>
      <c r="O791" s="2" t="str">
        <f aca="false">IF(L791&lt;&gt;"","observed",IF(M791&lt;&gt;"","derived from date","median (fallback)"))</f>
        <v>observed</v>
      </c>
      <c r="P791" s="4" t="n">
        <f aca="false">Clean!M791</f>
        <v>35126.95</v>
      </c>
      <c r="Q791" s="4" t="n">
        <f aca="false">IF(P791="",Strategies!$B$9,P791)</f>
        <v>35126.95</v>
      </c>
      <c r="R791" s="3" t="n">
        <f aca="false">IF(P791="",1,0)</f>
        <v>0</v>
      </c>
      <c r="S791" s="3" t="n">
        <f aca="false">Clean!U791</f>
        <v>676</v>
      </c>
      <c r="T791" s="3" t="n">
        <f aca="false">IF(S791="",Strategies!$B$10,S791)</f>
        <v>676</v>
      </c>
      <c r="U791" s="2" t="str">
        <f aca="false">Clean!J791</f>
        <v>App</v>
      </c>
      <c r="V791" s="2" t="str">
        <f aca="false">IF(U791="",Strategies!$B$11,U791)</f>
        <v>App</v>
      </c>
      <c r="W791" s="2" t="str">
        <f aca="false">IF(U791="","Unknown",U791)</f>
        <v>App</v>
      </c>
      <c r="X791" s="4" t="n">
        <f aca="false">Clean!Q791</f>
        <v>0</v>
      </c>
      <c r="Y791" s="4" t="n">
        <f aca="false">Clean!R791</f>
        <v>0</v>
      </c>
      <c r="Z791" s="4" t="n">
        <f aca="false">IF(X791="",IF(Y791="",0,""),X791)</f>
        <v>0</v>
      </c>
      <c r="AA791" s="4" t="n">
        <f aca="false">IF(Y791="",IF(X791="",0,IF(X791=0,0,ROUND(X791*Strategies!$B$12,2))),Y791)</f>
        <v>0</v>
      </c>
      <c r="AB791" s="2" t="str">
        <f aca="false">IF(AND(X791="",Y791=""),"no card (structural)",IF(X791="","limit missing – verify",IF(Y791="","spend imputed by ratio","complete")))</f>
        <v>complete</v>
      </c>
      <c r="AC791" s="4" t="str">
        <f aca="false">Clean!S791</f>
        <v/>
      </c>
      <c r="AD791" s="4" t="str">
        <f aca="false">Clean!T791</f>
        <v/>
      </c>
      <c r="AE791" s="4" t="n">
        <f aca="false">IF(AC791="",IF(AD791="",0,""),AC791)</f>
        <v>0</v>
      </c>
      <c r="AF791" s="4" t="n">
        <f aca="false">IF(AD791="",IF(AC791="",0,IF(AC791=0,0,ROUND(AC791*Strategies!$B$13,0))),AD791)</f>
        <v>0</v>
      </c>
      <c r="AG791" s="3" t="n">
        <f aca="false">Clean!V791</f>
        <v>1</v>
      </c>
      <c r="AH791" s="3" t="n">
        <f aca="false">IF(AG791="",0,AG791)</f>
        <v>1</v>
      </c>
      <c r="AI791" s="3" t="n">
        <f aca="false">IF(AG791="",1,0)</f>
        <v>0</v>
      </c>
      <c r="AJ791" s="3" t="n">
        <f aca="false">Missing_Matrix!W791</f>
        <v>2</v>
      </c>
      <c r="AK791" s="2" t="str">
        <f aca="false">IF(AJ791=0,"keep","drop")</f>
        <v>drop</v>
      </c>
      <c r="AL791" s="2" t="str">
        <f aca="false">IF(Missing_Matrix!B791+Missing_Matrix!G791+Missing_Matrix!H791+Missing_Matrix!J791+Missing_Matrix!K791+Missing_Matrix!L791+Missing_Matrix!M791+Missing_Matrix!U791=0,"keep","drop")</f>
        <v>keep</v>
      </c>
    </row>
    <row r="792" customFormat="false" ht="15" hidden="false" customHeight="false" outlineLevel="0" collapsed="false">
      <c r="A792" s="2" t="str">
        <f aca="false">Clean!A792</f>
        <v>CL00791</v>
      </c>
      <c r="B792" s="3" t="n">
        <f aca="false">Clean!B792</f>
        <v>35</v>
      </c>
      <c r="C792" s="3" t="n">
        <f aca="false">IF(B792="",Strategies!$B$5,B792)</f>
        <v>35</v>
      </c>
      <c r="D792" s="3" t="n">
        <f aca="false">IF(B792="",1,0)</f>
        <v>0</v>
      </c>
      <c r="E792" s="2" t="str">
        <f aca="false">Clean!E792</f>
        <v>Employee</v>
      </c>
      <c r="F792" s="2" t="str">
        <f aca="false">IF(E792="","Unknown",E792)</f>
        <v>Employee</v>
      </c>
      <c r="G792" s="4" t="n">
        <f aca="false">Clean!G792</f>
        <v>46000</v>
      </c>
      <c r="H792" s="4" t="n">
        <f aca="false">IF(G792="",Strategies!$B$7,G792)</f>
        <v>46000</v>
      </c>
      <c r="I792" s="4" t="n">
        <f aca="false">IF(G792="",Strategies!$B$8,G792)</f>
        <v>46000</v>
      </c>
      <c r="J792" s="4" t="n">
        <f aca="false">IF(G792="",IFERROR(VLOOKUP(E792,Strategies!$A$26:$G$35,7,FALSE()),Strategies!$B$8),G792)</f>
        <v>46000</v>
      </c>
      <c r="K792" s="3" t="n">
        <f aca="false">IF(G792="",1,0)</f>
        <v>0</v>
      </c>
      <c r="L792" s="3" t="n">
        <f aca="false">Clean!H792</f>
        <v>9</v>
      </c>
      <c r="M792" s="5" t="n">
        <f aca="false">Clean!I792</f>
        <v>42892</v>
      </c>
      <c r="N792" s="3" t="n">
        <f aca="false">IF(L792="",IF(M792="",Strategies!$B$6,DATEDIF(M792,DATE(2026,9,13),"y")),L792)</f>
        <v>9</v>
      </c>
      <c r="O792" s="2" t="str">
        <f aca="false">IF(L792&lt;&gt;"","observed",IF(M792&lt;&gt;"","derived from date","median (fallback)"))</f>
        <v>observed</v>
      </c>
      <c r="P792" s="4" t="n">
        <f aca="false">Clean!M792</f>
        <v>23005.59</v>
      </c>
      <c r="Q792" s="4" t="n">
        <f aca="false">IF(P792="",Strategies!$B$9,P792)</f>
        <v>23005.59</v>
      </c>
      <c r="R792" s="3" t="n">
        <f aca="false">IF(P792="",1,0)</f>
        <v>0</v>
      </c>
      <c r="S792" s="3" t="n">
        <f aca="false">Clean!U792</f>
        <v>577</v>
      </c>
      <c r="T792" s="3" t="n">
        <f aca="false">IF(S792="",Strategies!$B$10,S792)</f>
        <v>577</v>
      </c>
      <c r="U792" s="2" t="str">
        <f aca="false">Clean!J792</f>
        <v>Online Banking</v>
      </c>
      <c r="V792" s="2" t="str">
        <f aca="false">IF(U792="",Strategies!$B$11,U792)</f>
        <v>Online Banking</v>
      </c>
      <c r="W792" s="2" t="str">
        <f aca="false">IF(U792="","Unknown",U792)</f>
        <v>Online Banking</v>
      </c>
      <c r="X792" s="4" t="n">
        <f aca="false">Clean!Q792</f>
        <v>9000</v>
      </c>
      <c r="Y792" s="4" t="str">
        <f aca="false">Clean!R792</f>
        <v/>
      </c>
      <c r="Z792" s="4" t="n">
        <f aca="false">IF(X792="",IF(Y792="",0,""),X792)</f>
        <v>9000</v>
      </c>
      <c r="AA792" s="4" t="n">
        <f aca="false">IF(Y792="",IF(X792="",0,IF(X792=0,0,ROUND(X792*Strategies!$B$12,2))),Y792)</f>
        <v>2391.22</v>
      </c>
      <c r="AB792" s="2" t="str">
        <f aca="false">IF(AND(X792="",Y792=""),"no card (structural)",IF(X792="","limit missing – verify",IF(Y792="","spend imputed by ratio","complete")))</f>
        <v>spend imputed by ratio</v>
      </c>
      <c r="AC792" s="4" t="n">
        <f aca="false">Clean!S792</f>
        <v>179000</v>
      </c>
      <c r="AD792" s="4" t="n">
        <f aca="false">Clean!T792</f>
        <v>969</v>
      </c>
      <c r="AE792" s="4" t="n">
        <f aca="false">IF(AC792="",IF(AD792="",0,""),AC792)</f>
        <v>179000</v>
      </c>
      <c r="AF792" s="4" t="n">
        <f aca="false">IF(AD792="",IF(AC792="",0,IF(AC792=0,0,ROUND(AC792*Strategies!$B$13,0))),AD792)</f>
        <v>969</v>
      </c>
      <c r="AG792" s="3" t="n">
        <f aca="false">Clean!V792</f>
        <v>0</v>
      </c>
      <c r="AH792" s="3" t="n">
        <f aca="false">IF(AG792="",0,AG792)</f>
        <v>0</v>
      </c>
      <c r="AI792" s="3" t="n">
        <f aca="false">IF(AG792="",1,0)</f>
        <v>0</v>
      </c>
      <c r="AJ792" s="3" t="n">
        <f aca="false">Missing_Matrix!W792</f>
        <v>1</v>
      </c>
      <c r="AK792" s="2" t="str">
        <f aca="false">IF(AJ792=0,"keep","drop")</f>
        <v>drop</v>
      </c>
      <c r="AL792" s="2" t="str">
        <f aca="false">IF(Missing_Matrix!B792+Missing_Matrix!G792+Missing_Matrix!H792+Missing_Matrix!J792+Missing_Matrix!K792+Missing_Matrix!L792+Missing_Matrix!M792+Missing_Matrix!U792=0,"keep","drop")</f>
        <v>keep</v>
      </c>
    </row>
    <row r="793" customFormat="false" ht="15" hidden="false" customHeight="false" outlineLevel="0" collapsed="false">
      <c r="A793" s="2" t="str">
        <f aca="false">Clean!A793</f>
        <v>CL00792</v>
      </c>
      <c r="B793" s="3" t="n">
        <f aca="false">Clean!B793</f>
        <v>56</v>
      </c>
      <c r="C793" s="3" t="n">
        <f aca="false">IF(B793="",Strategies!$B$5,B793)</f>
        <v>56</v>
      </c>
      <c r="D793" s="3" t="n">
        <f aca="false">IF(B793="",1,0)</f>
        <v>0</v>
      </c>
      <c r="E793" s="2" t="str">
        <f aca="false">Clean!E793</f>
        <v>Self-employed</v>
      </c>
      <c r="F793" s="2" t="str">
        <f aca="false">IF(E793="","Unknown",E793)</f>
        <v>Self-employed</v>
      </c>
      <c r="G793" s="4" t="n">
        <f aca="false">Clean!G793</f>
        <v>41400</v>
      </c>
      <c r="H793" s="4" t="n">
        <f aca="false">IF(G793="",Strategies!$B$7,G793)</f>
        <v>41400</v>
      </c>
      <c r="I793" s="4" t="n">
        <f aca="false">IF(G793="",Strategies!$B$8,G793)</f>
        <v>41400</v>
      </c>
      <c r="J793" s="4" t="n">
        <f aca="false">IF(G793="",IFERROR(VLOOKUP(E793,Strategies!$A$26:$G$35,7,FALSE()),Strategies!$B$8),G793)</f>
        <v>41400</v>
      </c>
      <c r="K793" s="3" t="n">
        <f aca="false">IF(G793="",1,0)</f>
        <v>0</v>
      </c>
      <c r="L793" s="3" t="n">
        <f aca="false">Clean!H793</f>
        <v>23</v>
      </c>
      <c r="M793" s="5" t="n">
        <f aca="false">Clean!I793</f>
        <v>37760</v>
      </c>
      <c r="N793" s="3" t="n">
        <f aca="false">IF(L793="",IF(M793="",Strategies!$B$6,DATEDIF(M793,DATE(2026,9,13),"y")),L793)</f>
        <v>23</v>
      </c>
      <c r="O793" s="2" t="str">
        <f aca="false">IF(L793&lt;&gt;"","observed",IF(M793&lt;&gt;"","derived from date","median (fallback)"))</f>
        <v>observed</v>
      </c>
      <c r="P793" s="4" t="n">
        <f aca="false">Clean!M793</f>
        <v>74414.29</v>
      </c>
      <c r="Q793" s="4" t="n">
        <f aca="false">IF(P793="",Strategies!$B$9,P793)</f>
        <v>74414.29</v>
      </c>
      <c r="R793" s="3" t="n">
        <f aca="false">IF(P793="",1,0)</f>
        <v>0</v>
      </c>
      <c r="S793" s="3" t="n">
        <f aca="false">Clean!U793</f>
        <v>675</v>
      </c>
      <c r="T793" s="3" t="n">
        <f aca="false">IF(S793="",Strategies!$B$10,S793)</f>
        <v>675</v>
      </c>
      <c r="U793" s="2" t="str">
        <f aca="false">Clean!J793</f>
        <v>App</v>
      </c>
      <c r="V793" s="2" t="str">
        <f aca="false">IF(U793="",Strategies!$B$11,U793)</f>
        <v>App</v>
      </c>
      <c r="W793" s="2" t="str">
        <f aca="false">IF(U793="","Unknown",U793)</f>
        <v>App</v>
      </c>
      <c r="X793" s="4" t="n">
        <f aca="false">Clean!Q793</f>
        <v>9500</v>
      </c>
      <c r="Y793" s="4" t="n">
        <f aca="false">Clean!R793</f>
        <v>3672.25</v>
      </c>
      <c r="Z793" s="4" t="n">
        <f aca="false">IF(X793="",IF(Y793="",0,""),X793)</f>
        <v>9500</v>
      </c>
      <c r="AA793" s="4" t="n">
        <f aca="false">IF(Y793="",IF(X793="",0,IF(X793=0,0,ROUND(X793*Strategies!$B$12,2))),Y793)</f>
        <v>3672.25</v>
      </c>
      <c r="AB793" s="2" t="str">
        <f aca="false">IF(AND(X793="",Y793=""),"no card (structural)",IF(X793="","limit missing – verify",IF(Y793="","spend imputed by ratio","complete")))</f>
        <v>complete</v>
      </c>
      <c r="AC793" s="4" t="n">
        <f aca="false">Clean!S793</f>
        <v>0</v>
      </c>
      <c r="AD793" s="4" t="n">
        <f aca="false">Clean!T793</f>
        <v>0</v>
      </c>
      <c r="AE793" s="4" t="n">
        <f aca="false">IF(AC793="",IF(AD793="",0,""),AC793)</f>
        <v>0</v>
      </c>
      <c r="AF793" s="4" t="n">
        <f aca="false">IF(AD793="",IF(AC793="",0,IF(AC793=0,0,ROUND(AC793*Strategies!$B$13,0))),AD793)</f>
        <v>0</v>
      </c>
      <c r="AG793" s="3" t="n">
        <f aca="false">Clean!V793</f>
        <v>0</v>
      </c>
      <c r="AH793" s="3" t="n">
        <f aca="false">IF(AG793="",0,AG793)</f>
        <v>0</v>
      </c>
      <c r="AI793" s="3" t="n">
        <f aca="false">IF(AG793="",1,0)</f>
        <v>0</v>
      </c>
      <c r="AJ793" s="3" t="n">
        <f aca="false">Missing_Matrix!W793</f>
        <v>0</v>
      </c>
      <c r="AK793" s="2" t="str">
        <f aca="false">IF(AJ793=0,"keep","drop")</f>
        <v>keep</v>
      </c>
      <c r="AL793" s="2" t="str">
        <f aca="false">IF(Missing_Matrix!B793+Missing_Matrix!G793+Missing_Matrix!H793+Missing_Matrix!J793+Missing_Matrix!K793+Missing_Matrix!L793+Missing_Matrix!M793+Missing_Matrix!U793=0,"keep","drop")</f>
        <v>keep</v>
      </c>
    </row>
    <row r="794" customFormat="false" ht="15" hidden="false" customHeight="false" outlineLevel="0" collapsed="false">
      <c r="A794" s="2" t="str">
        <f aca="false">Clean!A794</f>
        <v>CL00793</v>
      </c>
      <c r="B794" s="3" t="n">
        <f aca="false">Clean!B794</f>
        <v>50</v>
      </c>
      <c r="C794" s="3" t="n">
        <f aca="false">IF(B794="",Strategies!$B$5,B794)</f>
        <v>50</v>
      </c>
      <c r="D794" s="3" t="n">
        <f aca="false">IF(B794="",1,0)</f>
        <v>0</v>
      </c>
      <c r="E794" s="2" t="str">
        <f aca="false">Clean!E794</f>
        <v>Shopkeeper</v>
      </c>
      <c r="F794" s="2" t="str">
        <f aca="false">IF(E794="","Unknown",E794)</f>
        <v>Shopkeeper</v>
      </c>
      <c r="G794" s="4" t="n">
        <f aca="false">Clean!G794</f>
        <v>34300</v>
      </c>
      <c r="H794" s="4" t="n">
        <f aca="false">IF(G794="",Strategies!$B$7,G794)</f>
        <v>34300</v>
      </c>
      <c r="I794" s="4" t="n">
        <f aca="false">IF(G794="",Strategies!$B$8,G794)</f>
        <v>34300</v>
      </c>
      <c r="J794" s="4" t="n">
        <f aca="false">IF(G794="",IFERROR(VLOOKUP(E794,Strategies!$A$26:$G$35,7,FALSE()),Strategies!$B$8),G794)</f>
        <v>34300</v>
      </c>
      <c r="K794" s="3" t="n">
        <f aca="false">IF(G794="",1,0)</f>
        <v>0</v>
      </c>
      <c r="L794" s="3" t="n">
        <f aca="false">Clean!H794</f>
        <v>6</v>
      </c>
      <c r="M794" s="5" t="n">
        <f aca="false">Clean!I794</f>
        <v>43742</v>
      </c>
      <c r="N794" s="3" t="n">
        <f aca="false">IF(L794="",IF(M794="",Strategies!$B$6,DATEDIF(M794,DATE(2026,9,13),"y")),L794)</f>
        <v>6</v>
      </c>
      <c r="O794" s="2" t="str">
        <f aca="false">IF(L794&lt;&gt;"","observed",IF(M794&lt;&gt;"","derived from date","median (fallback)"))</f>
        <v>observed</v>
      </c>
      <c r="P794" s="4" t="n">
        <f aca="false">Clean!M794</f>
        <v>14296.63</v>
      </c>
      <c r="Q794" s="4" t="n">
        <f aca="false">IF(P794="",Strategies!$B$9,P794)</f>
        <v>14296.63</v>
      </c>
      <c r="R794" s="3" t="n">
        <f aca="false">IF(P794="",1,0)</f>
        <v>0</v>
      </c>
      <c r="S794" s="3" t="n">
        <f aca="false">Clean!U794</f>
        <v>674</v>
      </c>
      <c r="T794" s="3" t="n">
        <f aca="false">IF(S794="",Strategies!$B$10,S794)</f>
        <v>674</v>
      </c>
      <c r="U794" s="2" t="str">
        <f aca="false">Clean!J794</f>
        <v>App</v>
      </c>
      <c r="V794" s="2" t="str">
        <f aca="false">IF(U794="",Strategies!$B$11,U794)</f>
        <v>App</v>
      </c>
      <c r="W794" s="2" t="str">
        <f aca="false">IF(U794="","Unknown",U794)</f>
        <v>App</v>
      </c>
      <c r="X794" s="4" t="n">
        <f aca="false">Clean!Q794</f>
        <v>0</v>
      </c>
      <c r="Y794" s="4" t="n">
        <f aca="false">Clean!R794</f>
        <v>0</v>
      </c>
      <c r="Z794" s="4" t="n">
        <f aca="false">IF(X794="",IF(Y794="",0,""),X794)</f>
        <v>0</v>
      </c>
      <c r="AA794" s="4" t="n">
        <f aca="false">IF(Y794="",IF(X794="",0,IF(X794=0,0,ROUND(X794*Strategies!$B$12,2))),Y794)</f>
        <v>0</v>
      </c>
      <c r="AB794" s="2" t="str">
        <f aca="false">IF(AND(X794="",Y794=""),"no card (structural)",IF(X794="","limit missing – verify",IF(Y794="","spend imputed by ratio","complete")))</f>
        <v>complete</v>
      </c>
      <c r="AC794" s="4" t="n">
        <f aca="false">Clean!S794</f>
        <v>0</v>
      </c>
      <c r="AD794" s="4" t="n">
        <f aca="false">Clean!T794</f>
        <v>0</v>
      </c>
      <c r="AE794" s="4" t="n">
        <f aca="false">IF(AC794="",IF(AD794="",0,""),AC794)</f>
        <v>0</v>
      </c>
      <c r="AF794" s="4" t="n">
        <f aca="false">IF(AD794="",IF(AC794="",0,IF(AC794=0,0,ROUND(AC794*Strategies!$B$13,0))),AD794)</f>
        <v>0</v>
      </c>
      <c r="AG794" s="3" t="n">
        <f aca="false">Clean!V794</f>
        <v>0</v>
      </c>
      <c r="AH794" s="3" t="n">
        <f aca="false">IF(AG794="",0,AG794)</f>
        <v>0</v>
      </c>
      <c r="AI794" s="3" t="n">
        <f aca="false">IF(AG794="",1,0)</f>
        <v>0</v>
      </c>
      <c r="AJ794" s="3" t="n">
        <f aca="false">Missing_Matrix!W794</f>
        <v>0</v>
      </c>
      <c r="AK794" s="2" t="str">
        <f aca="false">IF(AJ794=0,"keep","drop")</f>
        <v>keep</v>
      </c>
      <c r="AL794" s="2" t="str">
        <f aca="false">IF(Missing_Matrix!B794+Missing_Matrix!G794+Missing_Matrix!H794+Missing_Matrix!J794+Missing_Matrix!K794+Missing_Matrix!L794+Missing_Matrix!M794+Missing_Matrix!U794=0,"keep","drop")</f>
        <v>keep</v>
      </c>
    </row>
    <row r="795" customFormat="false" ht="15" hidden="false" customHeight="false" outlineLevel="0" collapsed="false">
      <c r="A795" s="2" t="str">
        <f aca="false">Clean!A795</f>
        <v>CL00794</v>
      </c>
      <c r="B795" s="3" t="n">
        <f aca="false">Clean!B795</f>
        <v>23</v>
      </c>
      <c r="C795" s="3" t="n">
        <f aca="false">IF(B795="",Strategies!$B$5,B795)</f>
        <v>23</v>
      </c>
      <c r="D795" s="3" t="n">
        <f aca="false">IF(B795="",1,0)</f>
        <v>0</v>
      </c>
      <c r="E795" s="2" t="str">
        <f aca="false">Clean!E795</f>
        <v>Employee</v>
      </c>
      <c r="F795" s="2" t="str">
        <f aca="false">IF(E795="","Unknown",E795)</f>
        <v>Employee</v>
      </c>
      <c r="G795" s="4" t="n">
        <f aca="false">Clean!G795</f>
        <v>63300</v>
      </c>
      <c r="H795" s="4" t="n">
        <f aca="false">IF(G795="",Strategies!$B$7,G795)</f>
        <v>63300</v>
      </c>
      <c r="I795" s="4" t="n">
        <f aca="false">IF(G795="",Strategies!$B$8,G795)</f>
        <v>63300</v>
      </c>
      <c r="J795" s="4" t="n">
        <f aca="false">IF(G795="",IFERROR(VLOOKUP(E795,Strategies!$A$26:$G$35,7,FALSE()),Strategies!$B$8),G795)</f>
        <v>63300</v>
      </c>
      <c r="K795" s="3" t="n">
        <f aca="false">IF(G795="",1,0)</f>
        <v>0</v>
      </c>
      <c r="L795" s="3" t="n">
        <f aca="false">Clean!H795</f>
        <v>1</v>
      </c>
      <c r="M795" s="5" t="n">
        <f aca="false">Clean!I795</f>
        <v>45674</v>
      </c>
      <c r="N795" s="3" t="n">
        <f aca="false">IF(L795="",IF(M795="",Strategies!$B$6,DATEDIF(M795,DATE(2026,9,13),"y")),L795)</f>
        <v>1</v>
      </c>
      <c r="O795" s="2" t="str">
        <f aca="false">IF(L795&lt;&gt;"","observed",IF(M795&lt;&gt;"","derived from date","median (fallback)"))</f>
        <v>observed</v>
      </c>
      <c r="P795" s="4" t="n">
        <f aca="false">Clean!M795</f>
        <v>0</v>
      </c>
      <c r="Q795" s="4" t="n">
        <f aca="false">IF(P795="",Strategies!$B$9,P795)</f>
        <v>0</v>
      </c>
      <c r="R795" s="3" t="n">
        <f aca="false">IF(P795="",1,0)</f>
        <v>0</v>
      </c>
      <c r="S795" s="3" t="n">
        <f aca="false">Clean!U795</f>
        <v>668</v>
      </c>
      <c r="T795" s="3" t="n">
        <f aca="false">IF(S795="",Strategies!$B$10,S795)</f>
        <v>668</v>
      </c>
      <c r="U795" s="2" t="str">
        <f aca="false">Clean!J795</f>
        <v>Online Banking</v>
      </c>
      <c r="V795" s="2" t="str">
        <f aca="false">IF(U795="",Strategies!$B$11,U795)</f>
        <v>Online Banking</v>
      </c>
      <c r="W795" s="2" t="str">
        <f aca="false">IF(U795="","Unknown",U795)</f>
        <v>Online Banking</v>
      </c>
      <c r="X795" s="4" t="n">
        <f aca="false">Clean!Q795</f>
        <v>7500</v>
      </c>
      <c r="Y795" s="4" t="n">
        <f aca="false">Clean!R795</f>
        <v>2345.87</v>
      </c>
      <c r="Z795" s="4" t="n">
        <f aca="false">IF(X795="",IF(Y795="",0,""),X795)</f>
        <v>7500</v>
      </c>
      <c r="AA795" s="4" t="n">
        <f aca="false">IF(Y795="",IF(X795="",0,IF(X795=0,0,ROUND(X795*Strategies!$B$12,2))),Y795)</f>
        <v>2345.87</v>
      </c>
      <c r="AB795" s="2" t="str">
        <f aca="false">IF(AND(X795="",Y795=""),"no card (structural)",IF(X795="","limit missing – verify",IF(Y795="","spend imputed by ratio","complete")))</f>
        <v>complete</v>
      </c>
      <c r="AC795" s="4" t="n">
        <f aca="false">Clean!S795</f>
        <v>0</v>
      </c>
      <c r="AD795" s="4" t="n">
        <f aca="false">Clean!T795</f>
        <v>0</v>
      </c>
      <c r="AE795" s="4" t="n">
        <f aca="false">IF(AC795="",IF(AD795="",0,""),AC795)</f>
        <v>0</v>
      </c>
      <c r="AF795" s="4" t="n">
        <f aca="false">IF(AD795="",IF(AC795="",0,IF(AC795=0,0,ROUND(AC795*Strategies!$B$13,0))),AD795)</f>
        <v>0</v>
      </c>
      <c r="AG795" s="3" t="n">
        <f aca="false">Clean!V795</f>
        <v>0</v>
      </c>
      <c r="AH795" s="3" t="n">
        <f aca="false">IF(AG795="",0,AG795)</f>
        <v>0</v>
      </c>
      <c r="AI795" s="3" t="n">
        <f aca="false">IF(AG795="",1,0)</f>
        <v>0</v>
      </c>
      <c r="AJ795" s="3" t="n">
        <f aca="false">Missing_Matrix!W795</f>
        <v>0</v>
      </c>
      <c r="AK795" s="2" t="str">
        <f aca="false">IF(AJ795=0,"keep","drop")</f>
        <v>keep</v>
      </c>
      <c r="AL795" s="2" t="str">
        <f aca="false">IF(Missing_Matrix!B795+Missing_Matrix!G795+Missing_Matrix!H795+Missing_Matrix!J795+Missing_Matrix!K795+Missing_Matrix!L795+Missing_Matrix!M795+Missing_Matrix!U795=0,"keep","drop")</f>
        <v>keep</v>
      </c>
    </row>
    <row r="796" customFormat="false" ht="15" hidden="false" customHeight="false" outlineLevel="0" collapsed="false">
      <c r="A796" s="2" t="str">
        <f aca="false">Clean!A796</f>
        <v>CL00795</v>
      </c>
      <c r="B796" s="3" t="n">
        <f aca="false">Clean!B796</f>
        <v>22</v>
      </c>
      <c r="C796" s="3" t="n">
        <f aca="false">IF(B796="",Strategies!$B$5,B796)</f>
        <v>22</v>
      </c>
      <c r="D796" s="3" t="n">
        <f aca="false">IF(B796="",1,0)</f>
        <v>0</v>
      </c>
      <c r="E796" s="2" t="str">
        <f aca="false">Clean!E796</f>
        <v>Student</v>
      </c>
      <c r="F796" s="2" t="str">
        <f aca="false">IF(E796="","Unknown",E796)</f>
        <v>Student</v>
      </c>
      <c r="G796" s="4" t="n">
        <f aca="false">Clean!G796</f>
        <v>5100</v>
      </c>
      <c r="H796" s="4" t="n">
        <f aca="false">IF(G796="",Strategies!$B$7,G796)</f>
        <v>5100</v>
      </c>
      <c r="I796" s="4" t="n">
        <f aca="false">IF(G796="",Strategies!$B$8,G796)</f>
        <v>5100</v>
      </c>
      <c r="J796" s="4" t="n">
        <f aca="false">IF(G796="",IFERROR(VLOOKUP(E796,Strategies!$A$26:$G$35,7,FALSE()),Strategies!$B$8),G796)</f>
        <v>5100</v>
      </c>
      <c r="K796" s="3" t="n">
        <f aca="false">IF(G796="",1,0)</f>
        <v>0</v>
      </c>
      <c r="L796" s="3" t="n">
        <f aca="false">Clean!H796</f>
        <v>0</v>
      </c>
      <c r="M796" s="5" t="n">
        <f aca="false">Clean!I796</f>
        <v>45942</v>
      </c>
      <c r="N796" s="3" t="n">
        <f aca="false">IF(L796="",IF(M796="",Strategies!$B$6,DATEDIF(M796,DATE(2026,9,13),"y")),L796)</f>
        <v>0</v>
      </c>
      <c r="O796" s="2" t="str">
        <f aca="false">IF(L796&lt;&gt;"","observed",IF(M796&lt;&gt;"","derived from date","median (fallback)"))</f>
        <v>observed</v>
      </c>
      <c r="P796" s="4" t="n">
        <f aca="false">Clean!M796</f>
        <v>0</v>
      </c>
      <c r="Q796" s="4" t="n">
        <f aca="false">IF(P796="",Strategies!$B$9,P796)</f>
        <v>0</v>
      </c>
      <c r="R796" s="3" t="n">
        <f aca="false">IF(P796="",1,0)</f>
        <v>0</v>
      </c>
      <c r="S796" s="3" t="n">
        <f aca="false">Clean!U796</f>
        <v>517</v>
      </c>
      <c r="T796" s="3" t="n">
        <f aca="false">IF(S796="",Strategies!$B$10,S796)</f>
        <v>517</v>
      </c>
      <c r="U796" s="2" t="str">
        <f aca="false">Clean!J796</f>
        <v>Online Banking</v>
      </c>
      <c r="V796" s="2" t="str">
        <f aca="false">IF(U796="",Strategies!$B$11,U796)</f>
        <v>Online Banking</v>
      </c>
      <c r="W796" s="2" t="str">
        <f aca="false">IF(U796="","Unknown",U796)</f>
        <v>Online Banking</v>
      </c>
      <c r="X796" s="4" t="str">
        <f aca="false">Clean!Q796</f>
        <v/>
      </c>
      <c r="Y796" s="4" t="str">
        <f aca="false">Clean!R796</f>
        <v/>
      </c>
      <c r="Z796" s="4" t="n">
        <f aca="false">IF(X796="",IF(Y796="",0,""),X796)</f>
        <v>0</v>
      </c>
      <c r="AA796" s="4" t="n">
        <f aca="false">IF(Y796="",IF(X796="",0,IF(X796=0,0,ROUND(X796*Strategies!$B$12,2))),Y796)</f>
        <v>0</v>
      </c>
      <c r="AB796" s="2" t="str">
        <f aca="false">IF(AND(X796="",Y796=""),"no card (structural)",IF(X796="","limit missing – verify",IF(Y796="","spend imputed by ratio","complete")))</f>
        <v>no card (structural)</v>
      </c>
      <c r="AC796" s="4" t="n">
        <f aca="false">Clean!S796</f>
        <v>0</v>
      </c>
      <c r="AD796" s="4" t="n">
        <f aca="false">Clean!T796</f>
        <v>0</v>
      </c>
      <c r="AE796" s="4" t="n">
        <f aca="false">IF(AC796="",IF(AD796="",0,""),AC796)</f>
        <v>0</v>
      </c>
      <c r="AF796" s="4" t="n">
        <f aca="false">IF(AD796="",IF(AC796="",0,IF(AC796=0,0,ROUND(AC796*Strategies!$B$13,0))),AD796)</f>
        <v>0</v>
      </c>
      <c r="AG796" s="3" t="n">
        <f aca="false">Clean!V796</f>
        <v>0</v>
      </c>
      <c r="AH796" s="3" t="n">
        <f aca="false">IF(AG796="",0,AG796)</f>
        <v>0</v>
      </c>
      <c r="AI796" s="3" t="n">
        <f aca="false">IF(AG796="",1,0)</f>
        <v>0</v>
      </c>
      <c r="AJ796" s="3" t="n">
        <f aca="false">Missing_Matrix!W796</f>
        <v>2</v>
      </c>
      <c r="AK796" s="2" t="str">
        <f aca="false">IF(AJ796=0,"keep","drop")</f>
        <v>drop</v>
      </c>
      <c r="AL796" s="2" t="str">
        <f aca="false">IF(Missing_Matrix!B796+Missing_Matrix!G796+Missing_Matrix!H796+Missing_Matrix!J796+Missing_Matrix!K796+Missing_Matrix!L796+Missing_Matrix!M796+Missing_Matrix!U796=0,"keep","drop")</f>
        <v>keep</v>
      </c>
    </row>
    <row r="797" customFormat="false" ht="15" hidden="false" customHeight="false" outlineLevel="0" collapsed="false">
      <c r="A797" s="2" t="str">
        <f aca="false">Clean!A797</f>
        <v>CL00796</v>
      </c>
      <c r="B797" s="3" t="str">
        <f aca="false">Clean!B797</f>
        <v/>
      </c>
      <c r="C797" s="3" t="n">
        <f aca="false">IF(B797="",Strategies!$B$5,B797)</f>
        <v>47</v>
      </c>
      <c r="D797" s="3" t="n">
        <f aca="false">IF(B797="",1,0)</f>
        <v>1</v>
      </c>
      <c r="E797" s="2" t="str">
        <f aca="false">Clean!E797</f>
        <v>Manual worker</v>
      </c>
      <c r="F797" s="2" t="str">
        <f aca="false">IF(E797="","Unknown",E797)</f>
        <v>Manual worker</v>
      </c>
      <c r="G797" s="4" t="n">
        <f aca="false">Clean!G797</f>
        <v>29800</v>
      </c>
      <c r="H797" s="4" t="n">
        <f aca="false">IF(G797="",Strategies!$B$7,G797)</f>
        <v>29800</v>
      </c>
      <c r="I797" s="4" t="n">
        <f aca="false">IF(G797="",Strategies!$B$8,G797)</f>
        <v>29800</v>
      </c>
      <c r="J797" s="4" t="n">
        <f aca="false">IF(G797="",IFERROR(VLOOKUP(E797,Strategies!$A$26:$G$35,7,FALSE()),Strategies!$B$8),G797)</f>
        <v>29800</v>
      </c>
      <c r="K797" s="3" t="n">
        <f aca="false">IF(G797="",1,0)</f>
        <v>0</v>
      </c>
      <c r="L797" s="3" t="n">
        <f aca="false">Clean!H797</f>
        <v>6</v>
      </c>
      <c r="M797" s="5" t="n">
        <f aca="false">Clean!I797</f>
        <v>43784</v>
      </c>
      <c r="N797" s="3" t="n">
        <f aca="false">IF(L797="",IF(M797="",Strategies!$B$6,DATEDIF(M797,DATE(2026,9,13),"y")),L797)</f>
        <v>6</v>
      </c>
      <c r="O797" s="2" t="str">
        <f aca="false">IF(L797&lt;&gt;"","observed",IF(M797&lt;&gt;"","derived from date","median (fallback)"))</f>
        <v>observed</v>
      </c>
      <c r="P797" s="4" t="n">
        <f aca="false">Clean!M797</f>
        <v>10865.61</v>
      </c>
      <c r="Q797" s="4" t="n">
        <f aca="false">IF(P797="",Strategies!$B$9,P797)</f>
        <v>10865.61</v>
      </c>
      <c r="R797" s="3" t="n">
        <f aca="false">IF(P797="",1,0)</f>
        <v>0</v>
      </c>
      <c r="S797" s="3" t="n">
        <f aca="false">Clean!U797</f>
        <v>648</v>
      </c>
      <c r="T797" s="3" t="n">
        <f aca="false">IF(S797="",Strategies!$B$10,S797)</f>
        <v>648</v>
      </c>
      <c r="U797" s="2" t="str">
        <f aca="false">Clean!J797</f>
        <v>App</v>
      </c>
      <c r="V797" s="2" t="str">
        <f aca="false">IF(U797="",Strategies!$B$11,U797)</f>
        <v>App</v>
      </c>
      <c r="W797" s="2" t="str">
        <f aca="false">IF(U797="","Unknown",U797)</f>
        <v>App</v>
      </c>
      <c r="X797" s="4" t="n">
        <f aca="false">Clean!Q797</f>
        <v>6000</v>
      </c>
      <c r="Y797" s="4" t="n">
        <f aca="false">Clean!R797</f>
        <v>2144.38</v>
      </c>
      <c r="Z797" s="4" t="n">
        <f aca="false">IF(X797="",IF(Y797="",0,""),X797)</f>
        <v>6000</v>
      </c>
      <c r="AA797" s="4" t="n">
        <f aca="false">IF(Y797="",IF(X797="",0,IF(X797=0,0,ROUND(X797*Strategies!$B$12,2))),Y797)</f>
        <v>2144.38</v>
      </c>
      <c r="AB797" s="2" t="str">
        <f aca="false">IF(AND(X797="",Y797=""),"no card (structural)",IF(X797="","limit missing – verify",IF(Y797="","spend imputed by ratio","complete")))</f>
        <v>complete</v>
      </c>
      <c r="AC797" s="4" t="n">
        <f aca="false">Clean!S797</f>
        <v>0</v>
      </c>
      <c r="AD797" s="4" t="n">
        <f aca="false">Clean!T797</f>
        <v>0</v>
      </c>
      <c r="AE797" s="4" t="n">
        <f aca="false">IF(AC797="",IF(AD797="",0,""),AC797)</f>
        <v>0</v>
      </c>
      <c r="AF797" s="4" t="n">
        <f aca="false">IF(AD797="",IF(AC797="",0,IF(AC797=0,0,ROUND(AC797*Strategies!$B$13,0))),AD797)</f>
        <v>0</v>
      </c>
      <c r="AG797" s="3" t="n">
        <f aca="false">Clean!V797</f>
        <v>0</v>
      </c>
      <c r="AH797" s="3" t="n">
        <f aca="false">IF(AG797="",0,AG797)</f>
        <v>0</v>
      </c>
      <c r="AI797" s="3" t="n">
        <f aca="false">IF(AG797="",1,0)</f>
        <v>0</v>
      </c>
      <c r="AJ797" s="3" t="n">
        <f aca="false">Missing_Matrix!W797</f>
        <v>1</v>
      </c>
      <c r="AK797" s="2" t="str">
        <f aca="false">IF(AJ797=0,"keep","drop")</f>
        <v>drop</v>
      </c>
      <c r="AL797" s="2" t="str">
        <f aca="false">IF(Missing_Matrix!B797+Missing_Matrix!G797+Missing_Matrix!H797+Missing_Matrix!J797+Missing_Matrix!K797+Missing_Matrix!L797+Missing_Matrix!M797+Missing_Matrix!U797=0,"keep","drop")</f>
        <v>drop</v>
      </c>
    </row>
    <row r="798" customFormat="false" ht="15" hidden="false" customHeight="false" outlineLevel="0" collapsed="false">
      <c r="A798" s="2" t="str">
        <f aca="false">Clean!A798</f>
        <v>CL00797</v>
      </c>
      <c r="B798" s="3" t="n">
        <f aca="false">Clean!B798</f>
        <v>49</v>
      </c>
      <c r="C798" s="3" t="n">
        <f aca="false">IF(B798="",Strategies!$B$5,B798)</f>
        <v>49</v>
      </c>
      <c r="D798" s="3" t="n">
        <f aca="false">IF(B798="",1,0)</f>
        <v>0</v>
      </c>
      <c r="E798" s="2" t="str">
        <f aca="false">Clean!E798</f>
        <v>Shopkeeper</v>
      </c>
      <c r="F798" s="2" t="str">
        <f aca="false">IF(E798="","Unknown",E798)</f>
        <v>Shopkeeper</v>
      </c>
      <c r="G798" s="4" t="n">
        <f aca="false">Clean!G798</f>
        <v>33500</v>
      </c>
      <c r="H798" s="4" t="n">
        <f aca="false">IF(G798="",Strategies!$B$7,G798)</f>
        <v>33500</v>
      </c>
      <c r="I798" s="4" t="n">
        <f aca="false">IF(G798="",Strategies!$B$8,G798)</f>
        <v>33500</v>
      </c>
      <c r="J798" s="4" t="n">
        <f aca="false">IF(G798="",IFERROR(VLOOKUP(E798,Strategies!$A$26:$G$35,7,FALSE()),Strategies!$B$8),G798)</f>
        <v>33500</v>
      </c>
      <c r="K798" s="3" t="n">
        <f aca="false">IF(G798="",1,0)</f>
        <v>0</v>
      </c>
      <c r="L798" s="3" t="n">
        <f aca="false">Clean!H798</f>
        <v>5</v>
      </c>
      <c r="M798" s="5" t="n">
        <f aca="false">Clean!I798</f>
        <v>44111</v>
      </c>
      <c r="N798" s="3" t="n">
        <f aca="false">IF(L798="",IF(M798="",Strategies!$B$6,DATEDIF(M798,DATE(2026,9,13),"y")),L798)</f>
        <v>5</v>
      </c>
      <c r="O798" s="2" t="str">
        <f aca="false">IF(L798&lt;&gt;"","observed",IF(M798&lt;&gt;"","derived from date","median (fallback)"))</f>
        <v>observed</v>
      </c>
      <c r="P798" s="4" t="n">
        <f aca="false">Clean!M798</f>
        <v>35560.56</v>
      </c>
      <c r="Q798" s="4" t="n">
        <f aca="false">IF(P798="",Strategies!$B$9,P798)</f>
        <v>35560.56</v>
      </c>
      <c r="R798" s="3" t="n">
        <f aca="false">IF(P798="",1,0)</f>
        <v>0</v>
      </c>
      <c r="S798" s="3" t="n">
        <f aca="false">Clean!U798</f>
        <v>638</v>
      </c>
      <c r="T798" s="3" t="n">
        <f aca="false">IF(S798="",Strategies!$B$10,S798)</f>
        <v>638</v>
      </c>
      <c r="U798" s="2" t="str">
        <f aca="false">Clean!J798</f>
        <v>Online Banking</v>
      </c>
      <c r="V798" s="2" t="str">
        <f aca="false">IF(U798="",Strategies!$B$11,U798)</f>
        <v>Online Banking</v>
      </c>
      <c r="W798" s="2" t="str">
        <f aca="false">IF(U798="","Unknown",U798)</f>
        <v>Online Banking</v>
      </c>
      <c r="X798" s="4" t="n">
        <f aca="false">Clean!Q798</f>
        <v>8000</v>
      </c>
      <c r="Y798" s="4" t="n">
        <f aca="false">Clean!R798</f>
        <v>2344.38</v>
      </c>
      <c r="Z798" s="4" t="n">
        <f aca="false">IF(X798="",IF(Y798="",0,""),X798)</f>
        <v>8000</v>
      </c>
      <c r="AA798" s="4" t="n">
        <f aca="false">IF(Y798="",IF(X798="",0,IF(X798=0,0,ROUND(X798*Strategies!$B$12,2))),Y798)</f>
        <v>2344.38</v>
      </c>
      <c r="AB798" s="2" t="str">
        <f aca="false">IF(AND(X798="",Y798=""),"no card (structural)",IF(X798="","limit missing – verify",IF(Y798="","spend imputed by ratio","complete")))</f>
        <v>complete</v>
      </c>
      <c r="AC798" s="4" t="n">
        <f aca="false">Clean!S798</f>
        <v>65000</v>
      </c>
      <c r="AD798" s="4" t="n">
        <f aca="false">Clean!T798</f>
        <v>436</v>
      </c>
      <c r="AE798" s="4" t="n">
        <f aca="false">IF(AC798="",IF(AD798="",0,""),AC798)</f>
        <v>65000</v>
      </c>
      <c r="AF798" s="4" t="n">
        <f aca="false">IF(AD798="",IF(AC798="",0,IF(AC798=0,0,ROUND(AC798*Strategies!$B$13,0))),AD798)</f>
        <v>436</v>
      </c>
      <c r="AG798" s="3" t="n">
        <f aca="false">Clean!V798</f>
        <v>0</v>
      </c>
      <c r="AH798" s="3" t="n">
        <f aca="false">IF(AG798="",0,AG798)</f>
        <v>0</v>
      </c>
      <c r="AI798" s="3" t="n">
        <f aca="false">IF(AG798="",1,0)</f>
        <v>0</v>
      </c>
      <c r="AJ798" s="3" t="n">
        <f aca="false">Missing_Matrix!W798</f>
        <v>0</v>
      </c>
      <c r="AK798" s="2" t="str">
        <f aca="false">IF(AJ798=0,"keep","drop")</f>
        <v>keep</v>
      </c>
      <c r="AL798" s="2" t="str">
        <f aca="false">IF(Missing_Matrix!B798+Missing_Matrix!G798+Missing_Matrix!H798+Missing_Matrix!J798+Missing_Matrix!K798+Missing_Matrix!L798+Missing_Matrix!M798+Missing_Matrix!U798=0,"keep","drop")</f>
        <v>keep</v>
      </c>
    </row>
    <row r="799" customFormat="false" ht="15" hidden="false" customHeight="false" outlineLevel="0" collapsed="false">
      <c r="A799" s="2" t="str">
        <f aca="false">Clean!A799</f>
        <v>CL00798</v>
      </c>
      <c r="B799" s="3" t="n">
        <f aca="false">Clean!B799</f>
        <v>64</v>
      </c>
      <c r="C799" s="3" t="n">
        <f aca="false">IF(B799="",Strategies!$B$5,B799)</f>
        <v>64</v>
      </c>
      <c r="D799" s="3" t="n">
        <f aca="false">IF(B799="",1,0)</f>
        <v>0</v>
      </c>
      <c r="E799" s="2" t="str">
        <f aca="false">Clean!E799</f>
        <v>Unemployed</v>
      </c>
      <c r="F799" s="2" t="str">
        <f aca="false">IF(E799="","Unknown",E799)</f>
        <v>Unemployed</v>
      </c>
      <c r="G799" s="4" t="n">
        <f aca="false">Clean!G799</f>
        <v>3300</v>
      </c>
      <c r="H799" s="4" t="n">
        <f aca="false">IF(G799="",Strategies!$B$7,G799)</f>
        <v>3300</v>
      </c>
      <c r="I799" s="4" t="n">
        <f aca="false">IF(G799="",Strategies!$B$8,G799)</f>
        <v>3300</v>
      </c>
      <c r="J799" s="4" t="n">
        <f aca="false">IF(G799="",IFERROR(VLOOKUP(E799,Strategies!$A$26:$G$35,7,FALSE()),Strategies!$B$8),G799)</f>
        <v>3300</v>
      </c>
      <c r="K799" s="3" t="n">
        <f aca="false">IF(G799="",1,0)</f>
        <v>0</v>
      </c>
      <c r="L799" s="3" t="n">
        <f aca="false">Clean!H799</f>
        <v>17</v>
      </c>
      <c r="M799" s="5" t="n">
        <f aca="false">Clean!I799</f>
        <v>39751</v>
      </c>
      <c r="N799" s="3" t="n">
        <f aca="false">IF(L799="",IF(M799="",Strategies!$B$6,DATEDIF(M799,DATE(2026,9,13),"y")),L799)</f>
        <v>17</v>
      </c>
      <c r="O799" s="2" t="str">
        <f aca="false">IF(L799&lt;&gt;"","observed",IF(M799&lt;&gt;"","derived from date","median (fallback)"))</f>
        <v>observed</v>
      </c>
      <c r="P799" s="4" t="n">
        <f aca="false">Clean!M799</f>
        <v>0</v>
      </c>
      <c r="Q799" s="4" t="n">
        <f aca="false">IF(P799="",Strategies!$B$9,P799)</f>
        <v>0</v>
      </c>
      <c r="R799" s="3" t="n">
        <f aca="false">IF(P799="",1,0)</f>
        <v>0</v>
      </c>
      <c r="S799" s="3" t="n">
        <f aca="false">Clean!U799</f>
        <v>566</v>
      </c>
      <c r="T799" s="3" t="n">
        <f aca="false">IF(S799="",Strategies!$B$10,S799)</f>
        <v>566</v>
      </c>
      <c r="U799" s="2" t="str">
        <f aca="false">Clean!J799</f>
        <v>Branch</v>
      </c>
      <c r="V799" s="2" t="str">
        <f aca="false">IF(U799="",Strategies!$B$11,U799)</f>
        <v>Branch</v>
      </c>
      <c r="W799" s="2" t="str">
        <f aca="false">IF(U799="","Unknown",U799)</f>
        <v>Branch</v>
      </c>
      <c r="X799" s="4" t="n">
        <f aca="false">Clean!Q799</f>
        <v>500</v>
      </c>
      <c r="Y799" s="4" t="n">
        <f aca="false">Clean!R799</f>
        <v>200.48</v>
      </c>
      <c r="Z799" s="4" t="n">
        <f aca="false">IF(X799="",IF(Y799="",0,""),X799)</f>
        <v>500</v>
      </c>
      <c r="AA799" s="4" t="n">
        <f aca="false">IF(Y799="",IF(X799="",0,IF(X799=0,0,ROUND(X799*Strategies!$B$12,2))),Y799)</f>
        <v>200.48</v>
      </c>
      <c r="AB799" s="2" t="str">
        <f aca="false">IF(AND(X799="",Y799=""),"no card (structural)",IF(X799="","limit missing – verify",IF(Y799="","spend imputed by ratio","complete")))</f>
        <v>complete</v>
      </c>
      <c r="AC799" s="4" t="n">
        <f aca="false">Clean!S799</f>
        <v>0</v>
      </c>
      <c r="AD799" s="4" t="n">
        <f aca="false">Clean!T799</f>
        <v>0</v>
      </c>
      <c r="AE799" s="4" t="n">
        <f aca="false">IF(AC799="",IF(AD799="",0,""),AC799)</f>
        <v>0</v>
      </c>
      <c r="AF799" s="4" t="n">
        <f aca="false">IF(AD799="",IF(AC799="",0,IF(AC799=0,0,ROUND(AC799*Strategies!$B$13,0))),AD799)</f>
        <v>0</v>
      </c>
      <c r="AG799" s="3" t="n">
        <f aca="false">Clean!V799</f>
        <v>0</v>
      </c>
      <c r="AH799" s="3" t="n">
        <f aca="false">IF(AG799="",0,AG799)</f>
        <v>0</v>
      </c>
      <c r="AI799" s="3" t="n">
        <f aca="false">IF(AG799="",1,0)</f>
        <v>0</v>
      </c>
      <c r="AJ799" s="3" t="n">
        <f aca="false">Missing_Matrix!W799</f>
        <v>0</v>
      </c>
      <c r="AK799" s="2" t="str">
        <f aca="false">IF(AJ799=0,"keep","drop")</f>
        <v>keep</v>
      </c>
      <c r="AL799" s="2" t="str">
        <f aca="false">IF(Missing_Matrix!B799+Missing_Matrix!G799+Missing_Matrix!H799+Missing_Matrix!J799+Missing_Matrix!K799+Missing_Matrix!L799+Missing_Matrix!M799+Missing_Matrix!U799=0,"keep","drop")</f>
        <v>keep</v>
      </c>
    </row>
    <row r="800" customFormat="false" ht="15" hidden="false" customHeight="false" outlineLevel="0" collapsed="false">
      <c r="A800" s="2" t="str">
        <f aca="false">Clean!A800</f>
        <v>CL00799</v>
      </c>
      <c r="B800" s="3" t="n">
        <f aca="false">Clean!B800</f>
        <v>25</v>
      </c>
      <c r="C800" s="3" t="n">
        <f aca="false">IF(B800="",Strategies!$B$5,B800)</f>
        <v>25</v>
      </c>
      <c r="D800" s="3" t="n">
        <f aca="false">IF(B800="",1,0)</f>
        <v>0</v>
      </c>
      <c r="E800" s="2" t="str">
        <f aca="false">Clean!E800</f>
        <v>Self-employed</v>
      </c>
      <c r="F800" s="2" t="str">
        <f aca="false">IF(E800="","Unknown",E800)</f>
        <v>Self-employed</v>
      </c>
      <c r="G800" s="4" t="str">
        <f aca="false">Clean!G800</f>
        <v/>
      </c>
      <c r="H800" s="4" t="n">
        <f aca="false">IF(G800="",Strategies!$B$7,G800)</f>
        <v>34752</v>
      </c>
      <c r="I800" s="4" t="n">
        <f aca="false">IF(G800="",Strategies!$B$8,G800)</f>
        <v>29500</v>
      </c>
      <c r="J800" s="4" t="n">
        <f aca="false">IF(G800="",IFERROR(VLOOKUP(E800,Strategies!$A$26:$G$35,7,FALSE()),Strategies!$B$8),G800)</f>
        <v>50600</v>
      </c>
      <c r="K800" s="3" t="n">
        <f aca="false">IF(G800="",1,0)</f>
        <v>1</v>
      </c>
      <c r="L800" s="3" t="n">
        <f aca="false">Clean!H800</f>
        <v>2</v>
      </c>
      <c r="M800" s="5" t="n">
        <f aca="false">Clean!I800</f>
        <v>45308</v>
      </c>
      <c r="N800" s="3" t="n">
        <f aca="false">IF(L800="",IF(M800="",Strategies!$B$6,DATEDIF(M800,DATE(2026,9,13),"y")),L800)</f>
        <v>2</v>
      </c>
      <c r="O800" s="2" t="str">
        <f aca="false">IF(L800&lt;&gt;"","observed",IF(M800&lt;&gt;"","derived from date","median (fallback)"))</f>
        <v>observed</v>
      </c>
      <c r="P800" s="4" t="n">
        <f aca="false">Clean!M800</f>
        <v>8299.67</v>
      </c>
      <c r="Q800" s="4" t="n">
        <f aca="false">IF(P800="",Strategies!$B$9,P800)</f>
        <v>8299.67</v>
      </c>
      <c r="R800" s="3" t="n">
        <f aca="false">IF(P800="",1,0)</f>
        <v>0</v>
      </c>
      <c r="S800" s="3" t="n">
        <f aca="false">Clean!U800</f>
        <v>578</v>
      </c>
      <c r="T800" s="3" t="n">
        <f aca="false">IF(S800="",Strategies!$B$10,S800)</f>
        <v>578</v>
      </c>
      <c r="U800" s="2" t="str">
        <f aca="false">Clean!J800</f>
        <v>Phone</v>
      </c>
      <c r="V800" s="2" t="str">
        <f aca="false">IF(U800="",Strategies!$B$11,U800)</f>
        <v>Phone</v>
      </c>
      <c r="W800" s="2" t="str">
        <f aca="false">IF(U800="","Unknown",U800)</f>
        <v>Phone</v>
      </c>
      <c r="X800" s="4" t="n">
        <f aca="false">Clean!Q800</f>
        <v>0</v>
      </c>
      <c r="Y800" s="4" t="n">
        <f aca="false">Clean!R800</f>
        <v>0</v>
      </c>
      <c r="Z800" s="4" t="n">
        <f aca="false">IF(X800="",IF(Y800="",0,""),X800)</f>
        <v>0</v>
      </c>
      <c r="AA800" s="4" t="n">
        <f aca="false">IF(Y800="",IF(X800="",0,IF(X800=0,0,ROUND(X800*Strategies!$B$12,2))),Y800)</f>
        <v>0</v>
      </c>
      <c r="AB800" s="2" t="str">
        <f aca="false">IF(AND(X800="",Y800=""),"no card (structural)",IF(X800="","limit missing – verify",IF(Y800="","spend imputed by ratio","complete")))</f>
        <v>complete</v>
      </c>
      <c r="AC800" s="4" t="n">
        <f aca="false">Clean!S800</f>
        <v>0</v>
      </c>
      <c r="AD800" s="4" t="n">
        <f aca="false">Clean!T800</f>
        <v>0</v>
      </c>
      <c r="AE800" s="4" t="n">
        <f aca="false">IF(AC800="",IF(AD800="",0,""),AC800)</f>
        <v>0</v>
      </c>
      <c r="AF800" s="4" t="n">
        <f aca="false">IF(AD800="",IF(AC800="",0,IF(AC800=0,0,ROUND(AC800*Strategies!$B$13,0))),AD800)</f>
        <v>0</v>
      </c>
      <c r="AG800" s="3" t="n">
        <f aca="false">Clean!V800</f>
        <v>1</v>
      </c>
      <c r="AH800" s="3" t="n">
        <f aca="false">IF(AG800="",0,AG800)</f>
        <v>1</v>
      </c>
      <c r="AI800" s="3" t="n">
        <f aca="false">IF(AG800="",1,0)</f>
        <v>0</v>
      </c>
      <c r="AJ800" s="3" t="n">
        <f aca="false">Missing_Matrix!W800</f>
        <v>1</v>
      </c>
      <c r="AK800" s="2" t="str">
        <f aca="false">IF(AJ800=0,"keep","drop")</f>
        <v>drop</v>
      </c>
      <c r="AL800" s="2" t="str">
        <f aca="false">IF(Missing_Matrix!B800+Missing_Matrix!G800+Missing_Matrix!H800+Missing_Matrix!J800+Missing_Matrix!K800+Missing_Matrix!L800+Missing_Matrix!M800+Missing_Matrix!U800=0,"keep","drop")</f>
        <v>drop</v>
      </c>
    </row>
    <row r="801" customFormat="false" ht="15" hidden="false" customHeight="false" outlineLevel="0" collapsed="false">
      <c r="A801" s="2" t="str">
        <f aca="false">Clean!A801</f>
        <v>CL00800</v>
      </c>
      <c r="B801" s="3" t="n">
        <f aca="false">Clean!B801</f>
        <v>54</v>
      </c>
      <c r="C801" s="3" t="n">
        <f aca="false">IF(B801="",Strategies!$B$5,B801)</f>
        <v>54</v>
      </c>
      <c r="D801" s="3" t="n">
        <f aca="false">IF(B801="",1,0)</f>
        <v>0</v>
      </c>
      <c r="E801" s="2" t="str">
        <f aca="false">Clean!E801</f>
        <v>Employee</v>
      </c>
      <c r="F801" s="2" t="str">
        <f aca="false">IF(E801="","Unknown",E801)</f>
        <v>Employee</v>
      </c>
      <c r="G801" s="4" t="n">
        <f aca="false">Clean!G801</f>
        <v>34100</v>
      </c>
      <c r="H801" s="4" t="n">
        <f aca="false">IF(G801="",Strategies!$B$7,G801)</f>
        <v>34100</v>
      </c>
      <c r="I801" s="4" t="n">
        <f aca="false">IF(G801="",Strategies!$B$8,G801)</f>
        <v>34100</v>
      </c>
      <c r="J801" s="4" t="n">
        <f aca="false">IF(G801="",IFERROR(VLOOKUP(E801,Strategies!$A$26:$G$35,7,FALSE()),Strategies!$B$8),G801)</f>
        <v>34100</v>
      </c>
      <c r="K801" s="3" t="n">
        <f aca="false">IF(G801="",1,0)</f>
        <v>0</v>
      </c>
      <c r="L801" s="3" t="n">
        <f aca="false">Clean!H801</f>
        <v>24</v>
      </c>
      <c r="M801" s="5" t="n">
        <f aca="false">Clean!I801</f>
        <v>37182</v>
      </c>
      <c r="N801" s="3" t="n">
        <f aca="false">IF(L801="",IF(M801="",Strategies!$B$6,DATEDIF(M801,DATE(2026,9,13),"y")),L801)</f>
        <v>24</v>
      </c>
      <c r="O801" s="2" t="str">
        <f aca="false">IF(L801&lt;&gt;"","observed",IF(M801&lt;&gt;"","derived from date","median (fallback)"))</f>
        <v>observed</v>
      </c>
      <c r="P801" s="4" t="n">
        <f aca="false">Clean!M801</f>
        <v>29702.27</v>
      </c>
      <c r="Q801" s="4" t="n">
        <f aca="false">IF(P801="",Strategies!$B$9,P801)</f>
        <v>29702.27</v>
      </c>
      <c r="R801" s="3" t="n">
        <f aca="false">IF(P801="",1,0)</f>
        <v>0</v>
      </c>
      <c r="S801" s="3" t="n">
        <f aca="false">Clean!U801</f>
        <v>591</v>
      </c>
      <c r="T801" s="3" t="n">
        <f aca="false">IF(S801="",Strategies!$B$10,S801)</f>
        <v>591</v>
      </c>
      <c r="U801" s="2" t="str">
        <f aca="false">Clean!J801</f>
        <v>App</v>
      </c>
      <c r="V801" s="2" t="str">
        <f aca="false">IF(U801="",Strategies!$B$11,U801)</f>
        <v>App</v>
      </c>
      <c r="W801" s="2" t="str">
        <f aca="false">IF(U801="","Unknown",U801)</f>
        <v>App</v>
      </c>
      <c r="X801" s="4" t="n">
        <f aca="false">Clean!Q801</f>
        <v>0</v>
      </c>
      <c r="Y801" s="4" t="n">
        <f aca="false">Clean!R801</f>
        <v>0</v>
      </c>
      <c r="Z801" s="4" t="n">
        <f aca="false">IF(X801="",IF(Y801="",0,""),X801)</f>
        <v>0</v>
      </c>
      <c r="AA801" s="4" t="n">
        <f aca="false">IF(Y801="",IF(X801="",0,IF(X801=0,0,ROUND(X801*Strategies!$B$12,2))),Y801)</f>
        <v>0</v>
      </c>
      <c r="AB801" s="2" t="str">
        <f aca="false">IF(AND(X801="",Y801=""),"no card (structural)",IF(X801="","limit missing – verify",IF(Y801="","spend imputed by ratio","complete")))</f>
        <v>complete</v>
      </c>
      <c r="AC801" s="4" t="str">
        <f aca="false">Clean!S801</f>
        <v/>
      </c>
      <c r="AD801" s="4" t="str">
        <f aca="false">Clean!T801</f>
        <v/>
      </c>
      <c r="AE801" s="4" t="n">
        <f aca="false">IF(AC801="",IF(AD801="",0,""),AC801)</f>
        <v>0</v>
      </c>
      <c r="AF801" s="4" t="n">
        <f aca="false">IF(AD801="",IF(AC801="",0,IF(AC801=0,0,ROUND(AC801*Strategies!$B$13,0))),AD801)</f>
        <v>0</v>
      </c>
      <c r="AG801" s="3" t="n">
        <f aca="false">Clean!V801</f>
        <v>1</v>
      </c>
      <c r="AH801" s="3" t="n">
        <f aca="false">IF(AG801="",0,AG801)</f>
        <v>1</v>
      </c>
      <c r="AI801" s="3" t="n">
        <f aca="false">IF(AG801="",1,0)</f>
        <v>0</v>
      </c>
      <c r="AJ801" s="3" t="n">
        <f aca="false">Missing_Matrix!W801</f>
        <v>2</v>
      </c>
      <c r="AK801" s="2" t="str">
        <f aca="false">IF(AJ801=0,"keep","drop")</f>
        <v>drop</v>
      </c>
      <c r="AL801" s="2" t="str">
        <f aca="false">IF(Missing_Matrix!B801+Missing_Matrix!G801+Missing_Matrix!H801+Missing_Matrix!J801+Missing_Matrix!K801+Missing_Matrix!L801+Missing_Matrix!M801+Missing_Matrix!U801=0,"keep","drop")</f>
        <v>keep</v>
      </c>
    </row>
    <row r="802" customFormat="false" ht="15" hidden="false" customHeight="false" outlineLevel="0" collapsed="false">
      <c r="A802" s="2" t="str">
        <f aca="false">Clean!A802</f>
        <v>CL00801</v>
      </c>
      <c r="B802" s="3" t="n">
        <f aca="false">Clean!B802</f>
        <v>37</v>
      </c>
      <c r="C802" s="3" t="n">
        <f aca="false">IF(B802="",Strategies!$B$5,B802)</f>
        <v>37</v>
      </c>
      <c r="D802" s="3" t="n">
        <f aca="false">IF(B802="",1,0)</f>
        <v>0</v>
      </c>
      <c r="E802" s="2" t="str">
        <f aca="false">Clean!E802</f>
        <v>Self-employed</v>
      </c>
      <c r="F802" s="2" t="str">
        <f aca="false">IF(E802="","Unknown",E802)</f>
        <v>Self-employed</v>
      </c>
      <c r="G802" s="4" t="n">
        <f aca="false">Clean!G802</f>
        <v>41500</v>
      </c>
      <c r="H802" s="4" t="n">
        <f aca="false">IF(G802="",Strategies!$B$7,G802)</f>
        <v>41500</v>
      </c>
      <c r="I802" s="4" t="n">
        <f aca="false">IF(G802="",Strategies!$B$8,G802)</f>
        <v>41500</v>
      </c>
      <c r="J802" s="4" t="n">
        <f aca="false">IF(G802="",IFERROR(VLOOKUP(E802,Strategies!$A$26:$G$35,7,FALSE()),Strategies!$B$8),G802)</f>
        <v>41500</v>
      </c>
      <c r="K802" s="3" t="n">
        <f aca="false">IF(G802="",1,0)</f>
        <v>0</v>
      </c>
      <c r="L802" s="3" t="n">
        <f aca="false">Clean!H802</f>
        <v>5</v>
      </c>
      <c r="M802" s="5" t="n">
        <f aca="false">Clean!I802</f>
        <v>44375</v>
      </c>
      <c r="N802" s="3" t="n">
        <f aca="false">IF(L802="",IF(M802="",Strategies!$B$6,DATEDIF(M802,DATE(2026,9,13),"y")),L802)</f>
        <v>5</v>
      </c>
      <c r="O802" s="2" t="str">
        <f aca="false">IF(L802&lt;&gt;"","observed",IF(M802&lt;&gt;"","derived from date","median (fallback)"))</f>
        <v>observed</v>
      </c>
      <c r="P802" s="4" t="n">
        <f aca="false">Clean!M802</f>
        <v>35144.62</v>
      </c>
      <c r="Q802" s="4" t="n">
        <f aca="false">IF(P802="",Strategies!$B$9,P802)</f>
        <v>35144.62</v>
      </c>
      <c r="R802" s="3" t="n">
        <f aca="false">IF(P802="",1,0)</f>
        <v>0</v>
      </c>
      <c r="S802" s="3" t="n">
        <f aca="false">Clean!U802</f>
        <v>628</v>
      </c>
      <c r="T802" s="3" t="n">
        <f aca="false">IF(S802="",Strategies!$B$10,S802)</f>
        <v>628</v>
      </c>
      <c r="U802" s="2" t="str">
        <f aca="false">Clean!J802</f>
        <v>Online Banking</v>
      </c>
      <c r="V802" s="2" t="str">
        <f aca="false">IF(U802="",Strategies!$B$11,U802)</f>
        <v>Online Banking</v>
      </c>
      <c r="W802" s="2" t="str">
        <f aca="false">IF(U802="","Unknown",U802)</f>
        <v>Online Banking</v>
      </c>
      <c r="X802" s="4" t="n">
        <f aca="false">Clean!Q802</f>
        <v>7000</v>
      </c>
      <c r="Y802" s="4" t="n">
        <f aca="false">Clean!R802</f>
        <v>2473.82</v>
      </c>
      <c r="Z802" s="4" t="n">
        <f aca="false">IF(X802="",IF(Y802="",0,""),X802)</f>
        <v>7000</v>
      </c>
      <c r="AA802" s="4" t="n">
        <f aca="false">IF(Y802="",IF(X802="",0,IF(X802=0,0,ROUND(X802*Strategies!$B$12,2))),Y802)</f>
        <v>2473.82</v>
      </c>
      <c r="AB802" s="2" t="str">
        <f aca="false">IF(AND(X802="",Y802=""),"no card (structural)",IF(X802="","limit missing – verify",IF(Y802="","spend imputed by ratio","complete")))</f>
        <v>complete</v>
      </c>
      <c r="AC802" s="4" t="str">
        <f aca="false">Clean!S802</f>
        <v/>
      </c>
      <c r="AD802" s="4" t="str">
        <f aca="false">Clean!T802</f>
        <v/>
      </c>
      <c r="AE802" s="4" t="n">
        <f aca="false">IF(AC802="",IF(AD802="",0,""),AC802)</f>
        <v>0</v>
      </c>
      <c r="AF802" s="4" t="n">
        <f aca="false">IF(AD802="",IF(AC802="",0,IF(AC802=0,0,ROUND(AC802*Strategies!$B$13,0))),AD802)</f>
        <v>0</v>
      </c>
      <c r="AG802" s="3" t="str">
        <f aca="false">Clean!V802</f>
        <v/>
      </c>
      <c r="AH802" s="3" t="n">
        <f aca="false">IF(AG802="",0,AG802)</f>
        <v>0</v>
      </c>
      <c r="AI802" s="3" t="n">
        <f aca="false">IF(AG802="",1,0)</f>
        <v>1</v>
      </c>
      <c r="AJ802" s="3" t="n">
        <f aca="false">Missing_Matrix!W802</f>
        <v>4</v>
      </c>
      <c r="AK802" s="2" t="str">
        <f aca="false">IF(AJ802=0,"keep","drop")</f>
        <v>drop</v>
      </c>
      <c r="AL802" s="2" t="str">
        <f aca="false">IF(Missing_Matrix!B802+Missing_Matrix!G802+Missing_Matrix!H802+Missing_Matrix!J802+Missing_Matrix!K802+Missing_Matrix!L802+Missing_Matrix!M802+Missing_Matrix!U802=0,"keep","drop")</f>
        <v>keep</v>
      </c>
    </row>
    <row r="803" customFormat="false" ht="15" hidden="false" customHeight="false" outlineLevel="0" collapsed="false">
      <c r="A803" s="2" t="str">
        <f aca="false">Clean!A803</f>
        <v>CL00802</v>
      </c>
      <c r="B803" s="3" t="n">
        <f aca="false">Clean!B803</f>
        <v>39</v>
      </c>
      <c r="C803" s="3" t="n">
        <f aca="false">IF(B803="",Strategies!$B$5,B803)</f>
        <v>39</v>
      </c>
      <c r="D803" s="3" t="n">
        <f aca="false">IF(B803="",1,0)</f>
        <v>0</v>
      </c>
      <c r="E803" s="2" t="str">
        <f aca="false">Clean!E803</f>
        <v>Employee</v>
      </c>
      <c r="F803" s="2" t="str">
        <f aca="false">IF(E803="","Unknown",E803)</f>
        <v>Employee</v>
      </c>
      <c r="G803" s="4" t="n">
        <f aca="false">Clean!G803</f>
        <v>41200</v>
      </c>
      <c r="H803" s="4" t="n">
        <f aca="false">IF(G803="",Strategies!$B$7,G803)</f>
        <v>41200</v>
      </c>
      <c r="I803" s="4" t="n">
        <f aca="false">IF(G803="",Strategies!$B$8,G803)</f>
        <v>41200</v>
      </c>
      <c r="J803" s="4" t="n">
        <f aca="false">IF(G803="",IFERROR(VLOOKUP(E803,Strategies!$A$26:$G$35,7,FALSE()),Strategies!$B$8),G803)</f>
        <v>41200</v>
      </c>
      <c r="K803" s="3" t="n">
        <f aca="false">IF(G803="",1,0)</f>
        <v>0</v>
      </c>
      <c r="L803" s="3" t="n">
        <f aca="false">Clean!H803</f>
        <v>10</v>
      </c>
      <c r="M803" s="5" t="n">
        <f aca="false">Clean!I803</f>
        <v>42610</v>
      </c>
      <c r="N803" s="3" t="n">
        <f aca="false">IF(L803="",IF(M803="",Strategies!$B$6,DATEDIF(M803,DATE(2026,9,13),"y")),L803)</f>
        <v>10</v>
      </c>
      <c r="O803" s="2" t="str">
        <f aca="false">IF(L803&lt;&gt;"","observed",IF(M803&lt;&gt;"","derived from date","median (fallback)"))</f>
        <v>observed</v>
      </c>
      <c r="P803" s="4" t="n">
        <f aca="false">Clean!M803</f>
        <v>24909.17</v>
      </c>
      <c r="Q803" s="4" t="n">
        <f aca="false">IF(P803="",Strategies!$B$9,P803)</f>
        <v>24909.17</v>
      </c>
      <c r="R803" s="3" t="n">
        <f aca="false">IF(P803="",1,0)</f>
        <v>0</v>
      </c>
      <c r="S803" s="3" t="n">
        <f aca="false">Clean!U803</f>
        <v>706</v>
      </c>
      <c r="T803" s="3" t="n">
        <f aca="false">IF(S803="",Strategies!$B$10,S803)</f>
        <v>706</v>
      </c>
      <c r="U803" s="2" t="str">
        <f aca="false">Clean!J803</f>
        <v>Online Banking</v>
      </c>
      <c r="V803" s="2" t="str">
        <f aca="false">IF(U803="",Strategies!$B$11,U803)</f>
        <v>Online Banking</v>
      </c>
      <c r="W803" s="2" t="str">
        <f aca="false">IF(U803="","Unknown",U803)</f>
        <v>Online Banking</v>
      </c>
      <c r="X803" s="4" t="n">
        <f aca="false">Clean!Q803</f>
        <v>7000</v>
      </c>
      <c r="Y803" s="4" t="n">
        <f aca="false">Clean!R803</f>
        <v>3433.15</v>
      </c>
      <c r="Z803" s="4" t="n">
        <f aca="false">IF(X803="",IF(Y803="",0,""),X803)</f>
        <v>7000</v>
      </c>
      <c r="AA803" s="4" t="n">
        <f aca="false">IF(Y803="",IF(X803="",0,IF(X803=0,0,ROUND(X803*Strategies!$B$12,2))),Y803)</f>
        <v>3433.15</v>
      </c>
      <c r="AB803" s="2" t="str">
        <f aca="false">IF(AND(X803="",Y803=""),"no card (structural)",IF(X803="","limit missing – verify",IF(Y803="","spend imputed by ratio","complete")))</f>
        <v>complete</v>
      </c>
      <c r="AC803" s="4" t="n">
        <f aca="false">Clean!S803</f>
        <v>0</v>
      </c>
      <c r="AD803" s="4" t="n">
        <f aca="false">Clean!T803</f>
        <v>0</v>
      </c>
      <c r="AE803" s="4" t="n">
        <f aca="false">IF(AC803="",IF(AD803="",0,""),AC803)</f>
        <v>0</v>
      </c>
      <c r="AF803" s="4" t="n">
        <f aca="false">IF(AD803="",IF(AC803="",0,IF(AC803=0,0,ROUND(AC803*Strategies!$B$13,0))),AD803)</f>
        <v>0</v>
      </c>
      <c r="AG803" s="3" t="n">
        <f aca="false">Clean!V803</f>
        <v>1</v>
      </c>
      <c r="AH803" s="3" t="n">
        <f aca="false">IF(AG803="",0,AG803)</f>
        <v>1</v>
      </c>
      <c r="AI803" s="3" t="n">
        <f aca="false">IF(AG803="",1,0)</f>
        <v>0</v>
      </c>
      <c r="AJ803" s="3" t="n">
        <f aca="false">Missing_Matrix!W803</f>
        <v>0</v>
      </c>
      <c r="AK803" s="2" t="str">
        <f aca="false">IF(AJ803=0,"keep","drop")</f>
        <v>keep</v>
      </c>
      <c r="AL803" s="2" t="str">
        <f aca="false">IF(Missing_Matrix!B803+Missing_Matrix!G803+Missing_Matrix!H803+Missing_Matrix!J803+Missing_Matrix!K803+Missing_Matrix!L803+Missing_Matrix!M803+Missing_Matrix!U803=0,"keep","drop")</f>
        <v>keep</v>
      </c>
    </row>
    <row r="804" customFormat="false" ht="15" hidden="false" customHeight="false" outlineLevel="0" collapsed="false">
      <c r="A804" s="2" t="str">
        <f aca="false">Clean!A804</f>
        <v>CL00803</v>
      </c>
      <c r="B804" s="3" t="n">
        <f aca="false">Clean!B804</f>
        <v>32</v>
      </c>
      <c r="C804" s="3" t="n">
        <f aca="false">IF(B804="",Strategies!$B$5,B804)</f>
        <v>32</v>
      </c>
      <c r="D804" s="3" t="n">
        <f aca="false">IF(B804="",1,0)</f>
        <v>0</v>
      </c>
      <c r="E804" s="2" t="str">
        <f aca="false">Clean!E804</f>
        <v>Employee</v>
      </c>
      <c r="F804" s="2" t="str">
        <f aca="false">IF(E804="","Unknown",E804)</f>
        <v>Employee</v>
      </c>
      <c r="G804" s="4" t="n">
        <f aca="false">Clean!G804</f>
        <v>21700</v>
      </c>
      <c r="H804" s="4" t="n">
        <f aca="false">IF(G804="",Strategies!$B$7,G804)</f>
        <v>21700</v>
      </c>
      <c r="I804" s="4" t="n">
        <f aca="false">IF(G804="",Strategies!$B$8,G804)</f>
        <v>21700</v>
      </c>
      <c r="J804" s="4" t="n">
        <f aca="false">IF(G804="",IFERROR(VLOOKUP(E804,Strategies!$A$26:$G$35,7,FALSE()),Strategies!$B$8),G804)</f>
        <v>21700</v>
      </c>
      <c r="K804" s="3" t="n">
        <f aca="false">IF(G804="",1,0)</f>
        <v>0</v>
      </c>
      <c r="L804" s="3" t="n">
        <f aca="false">Clean!H804</f>
        <v>7</v>
      </c>
      <c r="M804" s="5" t="n">
        <f aca="false">Clean!I804</f>
        <v>43381</v>
      </c>
      <c r="N804" s="3" t="n">
        <f aca="false">IF(L804="",IF(M804="",Strategies!$B$6,DATEDIF(M804,DATE(2026,9,13),"y")),L804)</f>
        <v>7</v>
      </c>
      <c r="O804" s="2" t="str">
        <f aca="false">IF(L804&lt;&gt;"","observed",IF(M804&lt;&gt;"","derived from date","median (fallback)"))</f>
        <v>observed</v>
      </c>
      <c r="P804" s="4" t="str">
        <f aca="false">Clean!M804</f>
        <v/>
      </c>
      <c r="Q804" s="4" t="n">
        <f aca="false">IF(P804="",Strategies!$B$9,P804)</f>
        <v>10652.68</v>
      </c>
      <c r="R804" s="3" t="n">
        <f aca="false">IF(P804="",1,0)</f>
        <v>1</v>
      </c>
      <c r="S804" s="3" t="str">
        <f aca="false">Clean!U804</f>
        <v/>
      </c>
      <c r="T804" s="3" t="n">
        <f aca="false">IF(S804="",Strategies!$B$10,S804)</f>
        <v>630</v>
      </c>
      <c r="U804" s="2" t="str">
        <f aca="false">Clean!J804</f>
        <v>Online Banking</v>
      </c>
      <c r="V804" s="2" t="str">
        <f aca="false">IF(U804="",Strategies!$B$11,U804)</f>
        <v>Online Banking</v>
      </c>
      <c r="W804" s="2" t="str">
        <f aca="false">IF(U804="","Unknown",U804)</f>
        <v>Online Banking</v>
      </c>
      <c r="X804" s="4" t="n">
        <f aca="false">Clean!Q804</f>
        <v>0</v>
      </c>
      <c r="Y804" s="4" t="n">
        <f aca="false">Clean!R804</f>
        <v>0</v>
      </c>
      <c r="Z804" s="4" t="n">
        <f aca="false">IF(X804="",IF(Y804="",0,""),X804)</f>
        <v>0</v>
      </c>
      <c r="AA804" s="4" t="n">
        <f aca="false">IF(Y804="",IF(X804="",0,IF(X804=0,0,ROUND(X804*Strategies!$B$12,2))),Y804)</f>
        <v>0</v>
      </c>
      <c r="AB804" s="2" t="str">
        <f aca="false">IF(AND(X804="",Y804=""),"no card (structural)",IF(X804="","limit missing – verify",IF(Y804="","spend imputed by ratio","complete")))</f>
        <v>complete</v>
      </c>
      <c r="AC804" s="4" t="str">
        <f aca="false">Clean!S804</f>
        <v/>
      </c>
      <c r="AD804" s="4" t="str">
        <f aca="false">Clean!T804</f>
        <v/>
      </c>
      <c r="AE804" s="4" t="n">
        <f aca="false">IF(AC804="",IF(AD804="",0,""),AC804)</f>
        <v>0</v>
      </c>
      <c r="AF804" s="4" t="n">
        <f aca="false">IF(AD804="",IF(AC804="",0,IF(AC804=0,0,ROUND(AC804*Strategies!$B$13,0))),AD804)</f>
        <v>0</v>
      </c>
      <c r="AG804" s="3" t="n">
        <f aca="false">Clean!V804</f>
        <v>1</v>
      </c>
      <c r="AH804" s="3" t="n">
        <f aca="false">IF(AG804="",0,AG804)</f>
        <v>1</v>
      </c>
      <c r="AI804" s="3" t="n">
        <f aca="false">IF(AG804="",1,0)</f>
        <v>0</v>
      </c>
      <c r="AJ804" s="3" t="n">
        <f aca="false">Missing_Matrix!W804</f>
        <v>4</v>
      </c>
      <c r="AK804" s="2" t="str">
        <f aca="false">IF(AJ804=0,"keep","drop")</f>
        <v>drop</v>
      </c>
      <c r="AL804" s="2" t="str">
        <f aca="false">IF(Missing_Matrix!B804+Missing_Matrix!G804+Missing_Matrix!H804+Missing_Matrix!J804+Missing_Matrix!K804+Missing_Matrix!L804+Missing_Matrix!M804+Missing_Matrix!U804=0,"keep","drop")</f>
        <v>drop</v>
      </c>
    </row>
    <row r="805" customFormat="false" ht="15" hidden="false" customHeight="false" outlineLevel="0" collapsed="false">
      <c r="A805" s="2" t="str">
        <f aca="false">Clean!A805</f>
        <v>CL00804</v>
      </c>
      <c r="B805" s="3" t="n">
        <f aca="false">Clean!B805</f>
        <v>37</v>
      </c>
      <c r="C805" s="3" t="n">
        <f aca="false">IF(B805="",Strategies!$B$5,B805)</f>
        <v>37</v>
      </c>
      <c r="D805" s="3" t="n">
        <f aca="false">IF(B805="",1,0)</f>
        <v>0</v>
      </c>
      <c r="E805" s="2" t="str">
        <f aca="false">Clean!E805</f>
        <v>Unemployed</v>
      </c>
      <c r="F805" s="2" t="str">
        <f aca="false">IF(E805="","Unknown",E805)</f>
        <v>Unemployed</v>
      </c>
      <c r="G805" s="4" t="n">
        <f aca="false">Clean!G805</f>
        <v>7400</v>
      </c>
      <c r="H805" s="4" t="n">
        <f aca="false">IF(G805="",Strategies!$B$7,G805)</f>
        <v>7400</v>
      </c>
      <c r="I805" s="4" t="n">
        <f aca="false">IF(G805="",Strategies!$B$8,G805)</f>
        <v>7400</v>
      </c>
      <c r="J805" s="4" t="n">
        <f aca="false">IF(G805="",IFERROR(VLOOKUP(E805,Strategies!$A$26:$G$35,7,FALSE()),Strategies!$B$8),G805)</f>
        <v>7400</v>
      </c>
      <c r="K805" s="3" t="n">
        <f aca="false">IF(G805="",1,0)</f>
        <v>0</v>
      </c>
      <c r="L805" s="3" t="n">
        <f aca="false">Clean!H805</f>
        <v>10</v>
      </c>
      <c r="M805" s="5" t="n">
        <f aca="false">Clean!I805</f>
        <v>42517</v>
      </c>
      <c r="N805" s="3" t="n">
        <f aca="false">IF(L805="",IF(M805="",Strategies!$B$6,DATEDIF(M805,DATE(2026,9,13),"y")),L805)</f>
        <v>10</v>
      </c>
      <c r="O805" s="2" t="str">
        <f aca="false">IF(L805&lt;&gt;"","observed",IF(M805&lt;&gt;"","derived from date","median (fallback)"))</f>
        <v>observed</v>
      </c>
      <c r="P805" s="4" t="n">
        <f aca="false">Clean!M805</f>
        <v>4198.62</v>
      </c>
      <c r="Q805" s="4" t="n">
        <f aca="false">IF(P805="",Strategies!$B$9,P805)</f>
        <v>4198.62</v>
      </c>
      <c r="R805" s="3" t="n">
        <f aca="false">IF(P805="",1,0)</f>
        <v>0</v>
      </c>
      <c r="S805" s="3" t="n">
        <f aca="false">Clean!U805</f>
        <v>507</v>
      </c>
      <c r="T805" s="3" t="n">
        <f aca="false">IF(S805="",Strategies!$B$10,S805)</f>
        <v>507</v>
      </c>
      <c r="U805" s="2" t="str">
        <f aca="false">Clean!J805</f>
        <v>Online Banking</v>
      </c>
      <c r="V805" s="2" t="str">
        <f aca="false">IF(U805="",Strategies!$B$11,U805)</f>
        <v>Online Banking</v>
      </c>
      <c r="W805" s="2" t="str">
        <f aca="false">IF(U805="","Unknown",U805)</f>
        <v>Online Banking</v>
      </c>
      <c r="X805" s="4" t="n">
        <f aca="false">Clean!Q805</f>
        <v>1500</v>
      </c>
      <c r="Y805" s="4" t="n">
        <f aca="false">Clean!R805</f>
        <v>369.94</v>
      </c>
      <c r="Z805" s="4" t="n">
        <f aca="false">IF(X805="",IF(Y805="",0,""),X805)</f>
        <v>1500</v>
      </c>
      <c r="AA805" s="4" t="n">
        <f aca="false">IF(Y805="",IF(X805="",0,IF(X805=0,0,ROUND(X805*Strategies!$B$12,2))),Y805)</f>
        <v>369.94</v>
      </c>
      <c r="AB805" s="2" t="str">
        <f aca="false">IF(AND(X805="",Y805=""),"no card (structural)",IF(X805="","limit missing – verify",IF(Y805="","spend imputed by ratio","complete")))</f>
        <v>complete</v>
      </c>
      <c r="AC805" s="4" t="str">
        <f aca="false">Clean!S805</f>
        <v/>
      </c>
      <c r="AD805" s="4" t="str">
        <f aca="false">Clean!T805</f>
        <v/>
      </c>
      <c r="AE805" s="4" t="n">
        <f aca="false">IF(AC805="",IF(AD805="",0,""),AC805)</f>
        <v>0</v>
      </c>
      <c r="AF805" s="4" t="n">
        <f aca="false">IF(AD805="",IF(AC805="",0,IF(AC805=0,0,ROUND(AC805*Strategies!$B$13,0))),AD805)</f>
        <v>0</v>
      </c>
      <c r="AG805" s="3" t="str">
        <f aca="false">Clean!V805</f>
        <v/>
      </c>
      <c r="AH805" s="3" t="n">
        <f aca="false">IF(AG805="",0,AG805)</f>
        <v>0</v>
      </c>
      <c r="AI805" s="3" t="n">
        <f aca="false">IF(AG805="",1,0)</f>
        <v>1</v>
      </c>
      <c r="AJ805" s="3" t="n">
        <f aca="false">Missing_Matrix!W805</f>
        <v>3</v>
      </c>
      <c r="AK805" s="2" t="str">
        <f aca="false">IF(AJ805=0,"keep","drop")</f>
        <v>drop</v>
      </c>
      <c r="AL805" s="2" t="str">
        <f aca="false">IF(Missing_Matrix!B805+Missing_Matrix!G805+Missing_Matrix!H805+Missing_Matrix!J805+Missing_Matrix!K805+Missing_Matrix!L805+Missing_Matrix!M805+Missing_Matrix!U805=0,"keep","drop")</f>
        <v>keep</v>
      </c>
    </row>
    <row r="806" customFormat="false" ht="15" hidden="false" customHeight="false" outlineLevel="0" collapsed="false">
      <c r="A806" s="2" t="str">
        <f aca="false">Clean!A806</f>
        <v>CL00805</v>
      </c>
      <c r="B806" s="3" t="n">
        <f aca="false">Clean!B806</f>
        <v>54</v>
      </c>
      <c r="C806" s="3" t="n">
        <f aca="false">IF(B806="",Strategies!$B$5,B806)</f>
        <v>54</v>
      </c>
      <c r="D806" s="3" t="n">
        <f aca="false">IF(B806="",1,0)</f>
        <v>0</v>
      </c>
      <c r="E806" s="2" t="str">
        <f aca="false">Clean!E806</f>
        <v>Shopkeeper</v>
      </c>
      <c r="F806" s="2" t="str">
        <f aca="false">IF(E806="","Unknown",E806)</f>
        <v>Shopkeeper</v>
      </c>
      <c r="G806" s="4" t="n">
        <f aca="false">Clean!G806</f>
        <v>20000</v>
      </c>
      <c r="H806" s="4" t="n">
        <f aca="false">IF(G806="",Strategies!$B$7,G806)</f>
        <v>20000</v>
      </c>
      <c r="I806" s="4" t="n">
        <f aca="false">IF(G806="",Strategies!$B$8,G806)</f>
        <v>20000</v>
      </c>
      <c r="J806" s="4" t="n">
        <f aca="false">IF(G806="",IFERROR(VLOOKUP(E806,Strategies!$A$26:$G$35,7,FALSE()),Strategies!$B$8),G806)</f>
        <v>20000</v>
      </c>
      <c r="K806" s="3" t="n">
        <f aca="false">IF(G806="",1,0)</f>
        <v>0</v>
      </c>
      <c r="L806" s="3" t="n">
        <f aca="false">Clean!H806</f>
        <v>9</v>
      </c>
      <c r="M806" s="5" t="n">
        <f aca="false">Clean!I806</f>
        <v>42777</v>
      </c>
      <c r="N806" s="3" t="n">
        <f aca="false">IF(L806="",IF(M806="",Strategies!$B$6,DATEDIF(M806,DATE(2026,9,13),"y")),L806)</f>
        <v>9</v>
      </c>
      <c r="O806" s="2" t="str">
        <f aca="false">IF(L806&lt;&gt;"","observed",IF(M806&lt;&gt;"","derived from date","median (fallback)"))</f>
        <v>observed</v>
      </c>
      <c r="P806" s="4" t="n">
        <f aca="false">Clean!M806</f>
        <v>0</v>
      </c>
      <c r="Q806" s="4" t="n">
        <f aca="false">IF(P806="",Strategies!$B$9,P806)</f>
        <v>0</v>
      </c>
      <c r="R806" s="3" t="n">
        <f aca="false">IF(P806="",1,0)</f>
        <v>0</v>
      </c>
      <c r="S806" s="3" t="n">
        <f aca="false">Clean!U806</f>
        <v>692</v>
      </c>
      <c r="T806" s="3" t="n">
        <f aca="false">IF(S806="",Strategies!$B$10,S806)</f>
        <v>692</v>
      </c>
      <c r="U806" s="2" t="str">
        <f aca="false">Clean!J806</f>
        <v>Online Banking</v>
      </c>
      <c r="V806" s="2" t="str">
        <f aca="false">IF(U806="",Strategies!$B$11,U806)</f>
        <v>Online Banking</v>
      </c>
      <c r="W806" s="2" t="str">
        <f aca="false">IF(U806="","Unknown",U806)</f>
        <v>Online Banking</v>
      </c>
      <c r="X806" s="4" t="n">
        <f aca="false">Clean!Q806</f>
        <v>3000</v>
      </c>
      <c r="Y806" s="4" t="n">
        <f aca="false">Clean!R806</f>
        <v>1353.14</v>
      </c>
      <c r="Z806" s="4" t="n">
        <f aca="false">IF(X806="",IF(Y806="",0,""),X806)</f>
        <v>3000</v>
      </c>
      <c r="AA806" s="4" t="n">
        <f aca="false">IF(Y806="",IF(X806="",0,IF(X806=0,0,ROUND(X806*Strategies!$B$12,2))),Y806)</f>
        <v>1353.14</v>
      </c>
      <c r="AB806" s="2" t="str">
        <f aca="false">IF(AND(X806="",Y806=""),"no card (structural)",IF(X806="","limit missing – verify",IF(Y806="","spend imputed by ratio","complete")))</f>
        <v>complete</v>
      </c>
      <c r="AC806" s="4" t="n">
        <f aca="false">Clean!S806</f>
        <v>0</v>
      </c>
      <c r="AD806" s="4" t="n">
        <f aca="false">Clean!T806</f>
        <v>0</v>
      </c>
      <c r="AE806" s="4" t="n">
        <f aca="false">IF(AC806="",IF(AD806="",0,""),AC806)</f>
        <v>0</v>
      </c>
      <c r="AF806" s="4" t="n">
        <f aca="false">IF(AD806="",IF(AC806="",0,IF(AC806=0,0,ROUND(AC806*Strategies!$B$13,0))),AD806)</f>
        <v>0</v>
      </c>
      <c r="AG806" s="3" t="str">
        <f aca="false">Clean!V806</f>
        <v/>
      </c>
      <c r="AH806" s="3" t="n">
        <f aca="false">IF(AG806="",0,AG806)</f>
        <v>0</v>
      </c>
      <c r="AI806" s="3" t="n">
        <f aca="false">IF(AG806="",1,0)</f>
        <v>1</v>
      </c>
      <c r="AJ806" s="3" t="n">
        <f aca="false">Missing_Matrix!W806</f>
        <v>1</v>
      </c>
      <c r="AK806" s="2" t="str">
        <f aca="false">IF(AJ806=0,"keep","drop")</f>
        <v>drop</v>
      </c>
      <c r="AL806" s="2" t="str">
        <f aca="false">IF(Missing_Matrix!B806+Missing_Matrix!G806+Missing_Matrix!H806+Missing_Matrix!J806+Missing_Matrix!K806+Missing_Matrix!L806+Missing_Matrix!M806+Missing_Matrix!U806=0,"keep","drop")</f>
        <v>keep</v>
      </c>
    </row>
    <row r="807" customFormat="false" ht="15" hidden="false" customHeight="false" outlineLevel="0" collapsed="false">
      <c r="A807" s="2" t="str">
        <f aca="false">Clean!A807</f>
        <v>CL00806</v>
      </c>
      <c r="B807" s="3" t="n">
        <f aca="false">Clean!B807</f>
        <v>31</v>
      </c>
      <c r="C807" s="3" t="n">
        <f aca="false">IF(B807="",Strategies!$B$5,B807)</f>
        <v>31</v>
      </c>
      <c r="D807" s="3" t="n">
        <f aca="false">IF(B807="",1,0)</f>
        <v>0</v>
      </c>
      <c r="E807" s="2" t="str">
        <f aca="false">Clean!E807</f>
        <v>Unemployed</v>
      </c>
      <c r="F807" s="2" t="str">
        <f aca="false">IF(E807="","Unknown",E807)</f>
        <v>Unemployed</v>
      </c>
      <c r="G807" s="4" t="n">
        <f aca="false">Clean!G807</f>
        <v>5100</v>
      </c>
      <c r="H807" s="4" t="n">
        <f aca="false">IF(G807="",Strategies!$B$7,G807)</f>
        <v>5100</v>
      </c>
      <c r="I807" s="4" t="n">
        <f aca="false">IF(G807="",Strategies!$B$8,G807)</f>
        <v>5100</v>
      </c>
      <c r="J807" s="4" t="n">
        <f aca="false">IF(G807="",IFERROR(VLOOKUP(E807,Strategies!$A$26:$G$35,7,FALSE()),Strategies!$B$8),G807)</f>
        <v>5100</v>
      </c>
      <c r="K807" s="3" t="n">
        <f aca="false">IF(G807="",1,0)</f>
        <v>0</v>
      </c>
      <c r="L807" s="3" t="n">
        <f aca="false">Clean!H807</f>
        <v>4</v>
      </c>
      <c r="M807" s="5" t="n">
        <f aca="false">Clean!I807</f>
        <v>44675</v>
      </c>
      <c r="N807" s="3" t="n">
        <f aca="false">IF(L807="",IF(M807="",Strategies!$B$6,DATEDIF(M807,DATE(2026,9,13),"y")),L807)</f>
        <v>4</v>
      </c>
      <c r="O807" s="2" t="str">
        <f aca="false">IF(L807&lt;&gt;"","observed",IF(M807&lt;&gt;"","derived from date","median (fallback)"))</f>
        <v>observed</v>
      </c>
      <c r="P807" s="4" t="n">
        <f aca="false">Clean!M807</f>
        <v>1987.35</v>
      </c>
      <c r="Q807" s="4" t="n">
        <f aca="false">IF(P807="",Strategies!$B$9,P807)</f>
        <v>1987.35</v>
      </c>
      <c r="R807" s="3" t="n">
        <f aca="false">IF(P807="",1,0)</f>
        <v>0</v>
      </c>
      <c r="S807" s="3" t="n">
        <f aca="false">Clean!U807</f>
        <v>578</v>
      </c>
      <c r="T807" s="3" t="n">
        <f aca="false">IF(S807="",Strategies!$B$10,S807)</f>
        <v>578</v>
      </c>
      <c r="U807" s="2" t="str">
        <f aca="false">Clean!J807</f>
        <v>App</v>
      </c>
      <c r="V807" s="2" t="str">
        <f aca="false">IF(U807="",Strategies!$B$11,U807)</f>
        <v>App</v>
      </c>
      <c r="W807" s="2" t="str">
        <f aca="false">IF(U807="","Unknown",U807)</f>
        <v>App</v>
      </c>
      <c r="X807" s="4" t="str">
        <f aca="false">Clean!Q807</f>
        <v/>
      </c>
      <c r="Y807" s="4" t="str">
        <f aca="false">Clean!R807</f>
        <v/>
      </c>
      <c r="Z807" s="4" t="n">
        <f aca="false">IF(X807="",IF(Y807="",0,""),X807)</f>
        <v>0</v>
      </c>
      <c r="AA807" s="4" t="n">
        <f aca="false">IF(Y807="",IF(X807="",0,IF(X807=0,0,ROUND(X807*Strategies!$B$12,2))),Y807)</f>
        <v>0</v>
      </c>
      <c r="AB807" s="2" t="str">
        <f aca="false">IF(AND(X807="",Y807=""),"no card (structural)",IF(X807="","limit missing – verify",IF(Y807="","spend imputed by ratio","complete")))</f>
        <v>no card (structural)</v>
      </c>
      <c r="AC807" s="4" t="n">
        <f aca="false">Clean!S807</f>
        <v>0</v>
      </c>
      <c r="AD807" s="4" t="n">
        <f aca="false">Clean!T807</f>
        <v>0</v>
      </c>
      <c r="AE807" s="4" t="n">
        <f aca="false">IF(AC807="",IF(AD807="",0,""),AC807)</f>
        <v>0</v>
      </c>
      <c r="AF807" s="4" t="n">
        <f aca="false">IF(AD807="",IF(AC807="",0,IF(AC807=0,0,ROUND(AC807*Strategies!$B$13,0))),AD807)</f>
        <v>0</v>
      </c>
      <c r="AG807" s="3" t="n">
        <f aca="false">Clean!V807</f>
        <v>0</v>
      </c>
      <c r="AH807" s="3" t="n">
        <f aca="false">IF(AG807="",0,AG807)</f>
        <v>0</v>
      </c>
      <c r="AI807" s="3" t="n">
        <f aca="false">IF(AG807="",1,0)</f>
        <v>0</v>
      </c>
      <c r="AJ807" s="3" t="n">
        <f aca="false">Missing_Matrix!W807</f>
        <v>2</v>
      </c>
      <c r="AK807" s="2" t="str">
        <f aca="false">IF(AJ807=0,"keep","drop")</f>
        <v>drop</v>
      </c>
      <c r="AL807" s="2" t="str">
        <f aca="false">IF(Missing_Matrix!B807+Missing_Matrix!G807+Missing_Matrix!H807+Missing_Matrix!J807+Missing_Matrix!K807+Missing_Matrix!L807+Missing_Matrix!M807+Missing_Matrix!U807=0,"keep","drop")</f>
        <v>keep</v>
      </c>
    </row>
    <row r="808" customFormat="false" ht="15" hidden="false" customHeight="false" outlineLevel="0" collapsed="false">
      <c r="A808" s="2" t="str">
        <f aca="false">Clean!A808</f>
        <v>CL00807</v>
      </c>
      <c r="B808" s="3" t="n">
        <f aca="false">Clean!B808</f>
        <v>49</v>
      </c>
      <c r="C808" s="3" t="n">
        <f aca="false">IF(B808="",Strategies!$B$5,B808)</f>
        <v>49</v>
      </c>
      <c r="D808" s="3" t="n">
        <f aca="false">IF(B808="",1,0)</f>
        <v>0</v>
      </c>
      <c r="E808" s="2" t="str">
        <f aca="false">Clean!E808</f>
        <v>Shopkeeper</v>
      </c>
      <c r="F808" s="2" t="str">
        <f aca="false">IF(E808="","Unknown",E808)</f>
        <v>Shopkeeper</v>
      </c>
      <c r="G808" s="4" t="n">
        <f aca="false">Clean!G808</f>
        <v>27300</v>
      </c>
      <c r="H808" s="4" t="n">
        <f aca="false">IF(G808="",Strategies!$B$7,G808)</f>
        <v>27300</v>
      </c>
      <c r="I808" s="4" t="n">
        <f aca="false">IF(G808="",Strategies!$B$8,G808)</f>
        <v>27300</v>
      </c>
      <c r="J808" s="4" t="n">
        <f aca="false">IF(G808="",IFERROR(VLOOKUP(E808,Strategies!$A$26:$G$35,7,FALSE()),Strategies!$B$8),G808)</f>
        <v>27300</v>
      </c>
      <c r="K808" s="3" t="n">
        <f aca="false">IF(G808="",1,0)</f>
        <v>0</v>
      </c>
      <c r="L808" s="3" t="n">
        <f aca="false">Clean!H808</f>
        <v>10</v>
      </c>
      <c r="M808" s="5" t="n">
        <f aca="false">Clean!I808</f>
        <v>42588</v>
      </c>
      <c r="N808" s="3" t="n">
        <f aca="false">IF(L808="",IF(M808="",Strategies!$B$6,DATEDIF(M808,DATE(2026,9,13),"y")),L808)</f>
        <v>10</v>
      </c>
      <c r="O808" s="2" t="str">
        <f aca="false">IF(L808&lt;&gt;"","observed",IF(M808&lt;&gt;"","derived from date","median (fallback)"))</f>
        <v>observed</v>
      </c>
      <c r="P808" s="4" t="n">
        <f aca="false">Clean!M808</f>
        <v>14083.6</v>
      </c>
      <c r="Q808" s="4" t="n">
        <f aca="false">IF(P808="",Strategies!$B$9,P808)</f>
        <v>14083.6</v>
      </c>
      <c r="R808" s="3" t="n">
        <f aca="false">IF(P808="",1,0)</f>
        <v>0</v>
      </c>
      <c r="S808" s="3" t="n">
        <f aca="false">Clean!U808</f>
        <v>650</v>
      </c>
      <c r="T808" s="3" t="n">
        <f aca="false">IF(S808="",Strategies!$B$10,S808)</f>
        <v>650</v>
      </c>
      <c r="U808" s="2" t="str">
        <f aca="false">Clean!J808</f>
        <v>Phone</v>
      </c>
      <c r="V808" s="2" t="str">
        <f aca="false">IF(U808="",Strategies!$B$11,U808)</f>
        <v>Phone</v>
      </c>
      <c r="W808" s="2" t="str">
        <f aca="false">IF(U808="","Unknown",U808)</f>
        <v>Phone</v>
      </c>
      <c r="X808" s="4" t="n">
        <f aca="false">Clean!Q808</f>
        <v>5500</v>
      </c>
      <c r="Y808" s="4" t="n">
        <f aca="false">Clean!R808</f>
        <v>2145.51</v>
      </c>
      <c r="Z808" s="4" t="n">
        <f aca="false">IF(X808="",IF(Y808="",0,""),X808)</f>
        <v>5500</v>
      </c>
      <c r="AA808" s="4" t="n">
        <f aca="false">IF(Y808="",IF(X808="",0,IF(X808=0,0,ROUND(X808*Strategies!$B$12,2))),Y808)</f>
        <v>2145.51</v>
      </c>
      <c r="AB808" s="2" t="str">
        <f aca="false">IF(AND(X808="",Y808=""),"no card (structural)",IF(X808="","limit missing – verify",IF(Y808="","spend imputed by ratio","complete")))</f>
        <v>complete</v>
      </c>
      <c r="AC808" s="4" t="n">
        <f aca="false">Clean!S808</f>
        <v>0</v>
      </c>
      <c r="AD808" s="4" t="n">
        <f aca="false">Clean!T808</f>
        <v>0</v>
      </c>
      <c r="AE808" s="4" t="n">
        <f aca="false">IF(AC808="",IF(AD808="",0,""),AC808)</f>
        <v>0</v>
      </c>
      <c r="AF808" s="4" t="n">
        <f aca="false">IF(AD808="",IF(AC808="",0,IF(AC808=0,0,ROUND(AC808*Strategies!$B$13,0))),AD808)</f>
        <v>0</v>
      </c>
      <c r="AG808" s="3" t="n">
        <f aca="false">Clean!V808</f>
        <v>0</v>
      </c>
      <c r="AH808" s="3" t="n">
        <f aca="false">IF(AG808="",0,AG808)</f>
        <v>0</v>
      </c>
      <c r="AI808" s="3" t="n">
        <f aca="false">IF(AG808="",1,0)</f>
        <v>0</v>
      </c>
      <c r="AJ808" s="3" t="n">
        <f aca="false">Missing_Matrix!W808</f>
        <v>0</v>
      </c>
      <c r="AK808" s="2" t="str">
        <f aca="false">IF(AJ808=0,"keep","drop")</f>
        <v>keep</v>
      </c>
      <c r="AL808" s="2" t="str">
        <f aca="false">IF(Missing_Matrix!B808+Missing_Matrix!G808+Missing_Matrix!H808+Missing_Matrix!J808+Missing_Matrix!K808+Missing_Matrix!L808+Missing_Matrix!M808+Missing_Matrix!U808=0,"keep","drop")</f>
        <v>keep</v>
      </c>
    </row>
    <row r="809" customFormat="false" ht="15" hidden="false" customHeight="false" outlineLevel="0" collapsed="false">
      <c r="A809" s="2" t="str">
        <f aca="false">Clean!A809</f>
        <v>CL00808</v>
      </c>
      <c r="B809" s="3" t="n">
        <f aca="false">Clean!B809</f>
        <v>46</v>
      </c>
      <c r="C809" s="3" t="n">
        <f aca="false">IF(B809="",Strategies!$B$5,B809)</f>
        <v>46</v>
      </c>
      <c r="D809" s="3" t="n">
        <f aca="false">IF(B809="",1,0)</f>
        <v>0</v>
      </c>
      <c r="E809" s="2" t="str">
        <f aca="false">Clean!E809</f>
        <v>Manual worker</v>
      </c>
      <c r="F809" s="2" t="str">
        <f aca="false">IF(E809="","Unknown",E809)</f>
        <v>Manual worker</v>
      </c>
      <c r="G809" s="4" t="n">
        <f aca="false">Clean!G809</f>
        <v>35300</v>
      </c>
      <c r="H809" s="4" t="n">
        <f aca="false">IF(G809="",Strategies!$B$7,G809)</f>
        <v>35300</v>
      </c>
      <c r="I809" s="4" t="n">
        <f aca="false">IF(G809="",Strategies!$B$8,G809)</f>
        <v>35300</v>
      </c>
      <c r="J809" s="4" t="n">
        <f aca="false">IF(G809="",IFERROR(VLOOKUP(E809,Strategies!$A$26:$G$35,7,FALSE()),Strategies!$B$8),G809)</f>
        <v>35300</v>
      </c>
      <c r="K809" s="3" t="n">
        <f aca="false">IF(G809="",1,0)</f>
        <v>0</v>
      </c>
      <c r="L809" s="3" t="n">
        <f aca="false">Clean!H809</f>
        <v>16</v>
      </c>
      <c r="M809" s="5" t="n">
        <f aca="false">Clean!I809</f>
        <v>40379</v>
      </c>
      <c r="N809" s="3" t="n">
        <f aca="false">IF(L809="",IF(M809="",Strategies!$B$6,DATEDIF(M809,DATE(2026,9,13),"y")),L809)</f>
        <v>16</v>
      </c>
      <c r="O809" s="2" t="str">
        <f aca="false">IF(L809&lt;&gt;"","observed",IF(M809&lt;&gt;"","derived from date","median (fallback)"))</f>
        <v>observed</v>
      </c>
      <c r="P809" s="4" t="n">
        <f aca="false">Clean!M809</f>
        <v>54080.18</v>
      </c>
      <c r="Q809" s="4" t="n">
        <f aca="false">IF(P809="",Strategies!$B$9,P809)</f>
        <v>54080.18</v>
      </c>
      <c r="R809" s="3" t="n">
        <f aca="false">IF(P809="",1,0)</f>
        <v>0</v>
      </c>
      <c r="S809" s="3" t="n">
        <f aca="false">Clean!U809</f>
        <v>719</v>
      </c>
      <c r="T809" s="3" t="n">
        <f aca="false">IF(S809="",Strategies!$B$10,S809)</f>
        <v>719</v>
      </c>
      <c r="U809" s="2" t="str">
        <f aca="false">Clean!J809</f>
        <v>Online Banking</v>
      </c>
      <c r="V809" s="2" t="str">
        <f aca="false">IF(U809="",Strategies!$B$11,U809)</f>
        <v>Online Banking</v>
      </c>
      <c r="W809" s="2" t="str">
        <f aca="false">IF(U809="","Unknown",U809)</f>
        <v>Online Banking</v>
      </c>
      <c r="X809" s="4" t="n">
        <f aca="false">Clean!Q809</f>
        <v>4000</v>
      </c>
      <c r="Y809" s="4" t="n">
        <f aca="false">Clean!R809</f>
        <v>421.98</v>
      </c>
      <c r="Z809" s="4" t="n">
        <f aca="false">IF(X809="",IF(Y809="",0,""),X809)</f>
        <v>4000</v>
      </c>
      <c r="AA809" s="4" t="n">
        <f aca="false">IF(Y809="",IF(X809="",0,IF(X809=0,0,ROUND(X809*Strategies!$B$12,2))),Y809)</f>
        <v>421.98</v>
      </c>
      <c r="AB809" s="2" t="str">
        <f aca="false">IF(AND(X809="",Y809=""),"no card (structural)",IF(X809="","limit missing – verify",IF(Y809="","spend imputed by ratio","complete")))</f>
        <v>complete</v>
      </c>
      <c r="AC809" s="4" t="n">
        <f aca="false">Clean!S809</f>
        <v>169000</v>
      </c>
      <c r="AD809" s="4" t="n">
        <f aca="false">Clean!T809</f>
        <v>1170</v>
      </c>
      <c r="AE809" s="4" t="n">
        <f aca="false">IF(AC809="",IF(AD809="",0,""),AC809)</f>
        <v>169000</v>
      </c>
      <c r="AF809" s="4" t="n">
        <f aca="false">IF(AD809="",IF(AC809="",0,IF(AC809=0,0,ROUND(AC809*Strategies!$B$13,0))),AD809)</f>
        <v>1170</v>
      </c>
      <c r="AG809" s="3" t="n">
        <f aca="false">Clean!V809</f>
        <v>0</v>
      </c>
      <c r="AH809" s="3" t="n">
        <f aca="false">IF(AG809="",0,AG809)</f>
        <v>0</v>
      </c>
      <c r="AI809" s="3" t="n">
        <f aca="false">IF(AG809="",1,0)</f>
        <v>0</v>
      </c>
      <c r="AJ809" s="3" t="n">
        <f aca="false">Missing_Matrix!W809</f>
        <v>0</v>
      </c>
      <c r="AK809" s="2" t="str">
        <f aca="false">IF(AJ809=0,"keep","drop")</f>
        <v>keep</v>
      </c>
      <c r="AL809" s="2" t="str">
        <f aca="false">IF(Missing_Matrix!B809+Missing_Matrix!G809+Missing_Matrix!H809+Missing_Matrix!J809+Missing_Matrix!K809+Missing_Matrix!L809+Missing_Matrix!M809+Missing_Matrix!U809=0,"keep","drop")</f>
        <v>keep</v>
      </c>
    </row>
    <row r="810" customFormat="false" ht="15" hidden="false" customHeight="false" outlineLevel="0" collapsed="false">
      <c r="A810" s="2" t="str">
        <f aca="false">Clean!A810</f>
        <v>CL00809</v>
      </c>
      <c r="B810" s="3" t="n">
        <f aca="false">Clean!B810</f>
        <v>41</v>
      </c>
      <c r="C810" s="3" t="n">
        <f aca="false">IF(B810="",Strategies!$B$5,B810)</f>
        <v>41</v>
      </c>
      <c r="D810" s="3" t="n">
        <f aca="false">IF(B810="",1,0)</f>
        <v>0</v>
      </c>
      <c r="E810" s="2" t="str">
        <f aca="false">Clean!E810</f>
        <v>Manual worker</v>
      </c>
      <c r="F810" s="2" t="str">
        <f aca="false">IF(E810="","Unknown",E810)</f>
        <v>Manual worker</v>
      </c>
      <c r="G810" s="4" t="n">
        <f aca="false">Clean!G810</f>
        <v>15700</v>
      </c>
      <c r="H810" s="4" t="n">
        <f aca="false">IF(G810="",Strategies!$B$7,G810)</f>
        <v>15700</v>
      </c>
      <c r="I810" s="4" t="n">
        <f aca="false">IF(G810="",Strategies!$B$8,G810)</f>
        <v>15700</v>
      </c>
      <c r="J810" s="4" t="n">
        <f aca="false">IF(G810="",IFERROR(VLOOKUP(E810,Strategies!$A$26:$G$35,7,FALSE()),Strategies!$B$8),G810)</f>
        <v>15700</v>
      </c>
      <c r="K810" s="3" t="n">
        <f aca="false">IF(G810="",1,0)</f>
        <v>0</v>
      </c>
      <c r="L810" s="3" t="n">
        <f aca="false">Clean!H810</f>
        <v>14</v>
      </c>
      <c r="M810" s="5" t="str">
        <f aca="false">Clean!I810</f>
        <v/>
      </c>
      <c r="N810" s="3" t="n">
        <f aca="false">IF(L810="",IF(M810="",Strategies!$B$6,DATEDIF(M810,DATE(2026,9,13),"y")),L810)</f>
        <v>14</v>
      </c>
      <c r="O810" s="2" t="str">
        <f aca="false">IF(L810&lt;&gt;"","observed",IF(M810&lt;&gt;"","derived from date","median (fallback)"))</f>
        <v>observed</v>
      </c>
      <c r="P810" s="4" t="n">
        <f aca="false">Clean!M810</f>
        <v>0</v>
      </c>
      <c r="Q810" s="4" t="n">
        <f aca="false">IF(P810="",Strategies!$B$9,P810)</f>
        <v>0</v>
      </c>
      <c r="R810" s="3" t="n">
        <f aca="false">IF(P810="",1,0)</f>
        <v>0</v>
      </c>
      <c r="S810" s="3" t="n">
        <f aca="false">Clean!U810</f>
        <v>647</v>
      </c>
      <c r="T810" s="3" t="n">
        <f aca="false">IF(S810="",Strategies!$B$10,S810)</f>
        <v>647</v>
      </c>
      <c r="U810" s="2" t="str">
        <f aca="false">Clean!J810</f>
        <v>App</v>
      </c>
      <c r="V810" s="2" t="str">
        <f aca="false">IF(U810="",Strategies!$B$11,U810)</f>
        <v>App</v>
      </c>
      <c r="W810" s="2" t="str">
        <f aca="false">IF(U810="","Unknown",U810)</f>
        <v>App</v>
      </c>
      <c r="X810" s="4" t="n">
        <f aca="false">Clean!Q810</f>
        <v>2500</v>
      </c>
      <c r="Y810" s="4" t="n">
        <f aca="false">Clean!R810</f>
        <v>227.76</v>
      </c>
      <c r="Z810" s="4" t="n">
        <f aca="false">IF(X810="",IF(Y810="",0,""),X810)</f>
        <v>2500</v>
      </c>
      <c r="AA810" s="4" t="n">
        <f aca="false">IF(Y810="",IF(X810="",0,IF(X810=0,0,ROUND(X810*Strategies!$B$12,2))),Y810)</f>
        <v>227.76</v>
      </c>
      <c r="AB810" s="2" t="str">
        <f aca="false">IF(AND(X810="",Y810=""),"no card (structural)",IF(X810="","limit missing – verify",IF(Y810="","spend imputed by ratio","complete")))</f>
        <v>complete</v>
      </c>
      <c r="AC810" s="4" t="n">
        <f aca="false">Clean!S810</f>
        <v>75000</v>
      </c>
      <c r="AD810" s="4" t="str">
        <f aca="false">Clean!T810</f>
        <v/>
      </c>
      <c r="AE810" s="4" t="n">
        <f aca="false">IF(AC810="",IF(AD810="",0,""),AC810)</f>
        <v>75000</v>
      </c>
      <c r="AF810" s="4" t="n">
        <f aca="false">IF(AD810="",IF(AC810="",0,IF(AC810=0,0,ROUND(AC810*Strategies!$B$13,0))),AD810)</f>
        <v>456</v>
      </c>
      <c r="AG810" s="3" t="n">
        <f aca="false">Clean!V810</f>
        <v>1</v>
      </c>
      <c r="AH810" s="3" t="n">
        <f aca="false">IF(AG810="",0,AG810)</f>
        <v>1</v>
      </c>
      <c r="AI810" s="3" t="n">
        <f aca="false">IF(AG810="",1,0)</f>
        <v>0</v>
      </c>
      <c r="AJ810" s="3" t="n">
        <f aca="false">Missing_Matrix!W810</f>
        <v>3</v>
      </c>
      <c r="AK810" s="2" t="str">
        <f aca="false">IF(AJ810=0,"keep","drop")</f>
        <v>drop</v>
      </c>
      <c r="AL810" s="2" t="str">
        <f aca="false">IF(Missing_Matrix!B810+Missing_Matrix!G810+Missing_Matrix!H810+Missing_Matrix!J810+Missing_Matrix!K810+Missing_Matrix!L810+Missing_Matrix!M810+Missing_Matrix!U810=0,"keep","drop")</f>
        <v>keep</v>
      </c>
    </row>
    <row r="811" customFormat="false" ht="15" hidden="false" customHeight="false" outlineLevel="0" collapsed="false">
      <c r="A811" s="2" t="str">
        <f aca="false">Clean!A811</f>
        <v>CL00810</v>
      </c>
      <c r="B811" s="3" t="n">
        <f aca="false">Clean!B811</f>
        <v>52</v>
      </c>
      <c r="C811" s="3" t="n">
        <f aca="false">IF(B811="",Strategies!$B$5,B811)</f>
        <v>52</v>
      </c>
      <c r="D811" s="3" t="n">
        <f aca="false">IF(B811="",1,0)</f>
        <v>0</v>
      </c>
      <c r="E811" s="2" t="str">
        <f aca="false">Clean!E811</f>
        <v>Manual worker</v>
      </c>
      <c r="F811" s="2" t="str">
        <f aca="false">IF(E811="","Unknown",E811)</f>
        <v>Manual worker</v>
      </c>
      <c r="G811" s="4" t="n">
        <f aca="false">Clean!G811</f>
        <v>20900</v>
      </c>
      <c r="H811" s="4" t="n">
        <f aca="false">IF(G811="",Strategies!$B$7,G811)</f>
        <v>20900</v>
      </c>
      <c r="I811" s="4" t="n">
        <f aca="false">IF(G811="",Strategies!$B$8,G811)</f>
        <v>20900</v>
      </c>
      <c r="J811" s="4" t="n">
        <f aca="false">IF(G811="",IFERROR(VLOOKUP(E811,Strategies!$A$26:$G$35,7,FALSE()),Strategies!$B$8),G811)</f>
        <v>20900</v>
      </c>
      <c r="K811" s="3" t="n">
        <f aca="false">IF(G811="",1,0)</f>
        <v>0</v>
      </c>
      <c r="L811" s="3" t="n">
        <f aca="false">Clean!H811</f>
        <v>17</v>
      </c>
      <c r="M811" s="5" t="n">
        <f aca="false">Clean!I811</f>
        <v>39766</v>
      </c>
      <c r="N811" s="3" t="n">
        <f aca="false">IF(L811="",IF(M811="",Strategies!$B$6,DATEDIF(M811,DATE(2026,9,13),"y")),L811)</f>
        <v>17</v>
      </c>
      <c r="O811" s="2" t="str">
        <f aca="false">IF(L811&lt;&gt;"","observed",IF(M811&lt;&gt;"","derived from date","median (fallback)"))</f>
        <v>observed</v>
      </c>
      <c r="P811" s="4" t="str">
        <f aca="false">Clean!M811</f>
        <v/>
      </c>
      <c r="Q811" s="4" t="n">
        <f aca="false">IF(P811="",Strategies!$B$9,P811)</f>
        <v>10652.68</v>
      </c>
      <c r="R811" s="3" t="n">
        <f aca="false">IF(P811="",1,0)</f>
        <v>1</v>
      </c>
      <c r="S811" s="3" t="n">
        <f aca="false">Clean!U811</f>
        <v>550</v>
      </c>
      <c r="T811" s="3" t="n">
        <f aca="false">IF(S811="",Strategies!$B$10,S811)</f>
        <v>550</v>
      </c>
      <c r="U811" s="2" t="str">
        <f aca="false">Clean!J811</f>
        <v>Online Banking</v>
      </c>
      <c r="V811" s="2" t="str">
        <f aca="false">IF(U811="",Strategies!$B$11,U811)</f>
        <v>Online Banking</v>
      </c>
      <c r="W811" s="2" t="str">
        <f aca="false">IF(U811="","Unknown",U811)</f>
        <v>Online Banking</v>
      </c>
      <c r="X811" s="4" t="n">
        <f aca="false">Clean!Q811</f>
        <v>4500</v>
      </c>
      <c r="Y811" s="4" t="n">
        <f aca="false">Clean!R811</f>
        <v>1494.46</v>
      </c>
      <c r="Z811" s="4" t="n">
        <f aca="false">IF(X811="",IF(Y811="",0,""),X811)</f>
        <v>4500</v>
      </c>
      <c r="AA811" s="4" t="n">
        <f aca="false">IF(Y811="",IF(X811="",0,IF(X811=0,0,ROUND(X811*Strategies!$B$12,2))),Y811)</f>
        <v>1494.46</v>
      </c>
      <c r="AB811" s="2" t="str">
        <f aca="false">IF(AND(X811="",Y811=""),"no card (structural)",IF(X811="","limit missing – verify",IF(Y811="","spend imputed by ratio","complete")))</f>
        <v>complete</v>
      </c>
      <c r="AC811" s="4" t="n">
        <f aca="false">Clean!S811</f>
        <v>47000</v>
      </c>
      <c r="AD811" s="4" t="n">
        <f aca="false">Clean!T811</f>
        <v>236</v>
      </c>
      <c r="AE811" s="4" t="n">
        <f aca="false">IF(AC811="",IF(AD811="",0,""),AC811)</f>
        <v>47000</v>
      </c>
      <c r="AF811" s="4" t="n">
        <f aca="false">IF(AD811="",IF(AC811="",0,IF(AC811=0,0,ROUND(AC811*Strategies!$B$13,0))),AD811)</f>
        <v>236</v>
      </c>
      <c r="AG811" s="3" t="n">
        <f aca="false">Clean!V811</f>
        <v>1</v>
      </c>
      <c r="AH811" s="3" t="n">
        <f aca="false">IF(AG811="",0,AG811)</f>
        <v>1</v>
      </c>
      <c r="AI811" s="3" t="n">
        <f aca="false">IF(AG811="",1,0)</f>
        <v>0</v>
      </c>
      <c r="AJ811" s="3" t="n">
        <f aca="false">Missing_Matrix!W811</f>
        <v>1</v>
      </c>
      <c r="AK811" s="2" t="str">
        <f aca="false">IF(AJ811=0,"keep","drop")</f>
        <v>drop</v>
      </c>
      <c r="AL811" s="2" t="str">
        <f aca="false">IF(Missing_Matrix!B811+Missing_Matrix!G811+Missing_Matrix!H811+Missing_Matrix!J811+Missing_Matrix!K811+Missing_Matrix!L811+Missing_Matrix!M811+Missing_Matrix!U811=0,"keep","drop")</f>
        <v>drop</v>
      </c>
    </row>
    <row r="812" customFormat="false" ht="15" hidden="false" customHeight="false" outlineLevel="0" collapsed="false">
      <c r="A812" s="2" t="str">
        <f aca="false">Clean!A812</f>
        <v>CL00811</v>
      </c>
      <c r="B812" s="3" t="n">
        <f aca="false">Clean!B812</f>
        <v>45</v>
      </c>
      <c r="C812" s="3" t="n">
        <f aca="false">IF(B812="",Strategies!$B$5,B812)</f>
        <v>45</v>
      </c>
      <c r="D812" s="3" t="n">
        <f aca="false">IF(B812="",1,0)</f>
        <v>0</v>
      </c>
      <c r="E812" s="2" t="str">
        <f aca="false">Clean!E812</f>
        <v>Employee</v>
      </c>
      <c r="F812" s="2" t="str">
        <f aca="false">IF(E812="","Unknown",E812)</f>
        <v>Employee</v>
      </c>
      <c r="G812" s="4" t="n">
        <f aca="false">Clean!G812</f>
        <v>48900</v>
      </c>
      <c r="H812" s="4" t="n">
        <f aca="false">IF(G812="",Strategies!$B$7,G812)</f>
        <v>48900</v>
      </c>
      <c r="I812" s="4" t="n">
        <f aca="false">IF(G812="",Strategies!$B$8,G812)</f>
        <v>48900</v>
      </c>
      <c r="J812" s="4" t="n">
        <f aca="false">IF(G812="",IFERROR(VLOOKUP(E812,Strategies!$A$26:$G$35,7,FALSE()),Strategies!$B$8),G812)</f>
        <v>48900</v>
      </c>
      <c r="K812" s="3" t="n">
        <f aca="false">IF(G812="",1,0)</f>
        <v>0</v>
      </c>
      <c r="L812" s="3" t="n">
        <f aca="false">Clean!H812</f>
        <v>16</v>
      </c>
      <c r="M812" s="5" t="n">
        <f aca="false">Clean!I812</f>
        <v>40330</v>
      </c>
      <c r="N812" s="3" t="n">
        <f aca="false">IF(L812="",IF(M812="",Strategies!$B$6,DATEDIF(M812,DATE(2026,9,13),"y")),L812)</f>
        <v>16</v>
      </c>
      <c r="O812" s="2" t="str">
        <f aca="false">IF(L812&lt;&gt;"","observed",IF(M812&lt;&gt;"","derived from date","median (fallback)"))</f>
        <v>observed</v>
      </c>
      <c r="P812" s="4" t="n">
        <f aca="false">Clean!M812</f>
        <v>49445.56</v>
      </c>
      <c r="Q812" s="4" t="n">
        <f aca="false">IF(P812="",Strategies!$B$9,P812)</f>
        <v>49445.56</v>
      </c>
      <c r="R812" s="3" t="n">
        <f aca="false">IF(P812="",1,0)</f>
        <v>0</v>
      </c>
      <c r="S812" s="3" t="n">
        <f aca="false">Clean!U812</f>
        <v>685</v>
      </c>
      <c r="T812" s="3" t="n">
        <f aca="false">IF(S812="",Strategies!$B$10,S812)</f>
        <v>685</v>
      </c>
      <c r="U812" s="2" t="str">
        <f aca="false">Clean!J812</f>
        <v>App</v>
      </c>
      <c r="V812" s="2" t="str">
        <f aca="false">IF(U812="",Strategies!$B$11,U812)</f>
        <v>App</v>
      </c>
      <c r="W812" s="2" t="str">
        <f aca="false">IF(U812="","Unknown",U812)</f>
        <v>App</v>
      </c>
      <c r="X812" s="4" t="n">
        <f aca="false">Clean!Q812</f>
        <v>0</v>
      </c>
      <c r="Y812" s="4" t="n">
        <f aca="false">Clean!R812</f>
        <v>0</v>
      </c>
      <c r="Z812" s="4" t="n">
        <f aca="false">IF(X812="",IF(Y812="",0,""),X812)</f>
        <v>0</v>
      </c>
      <c r="AA812" s="4" t="n">
        <f aca="false">IF(Y812="",IF(X812="",0,IF(X812=0,0,ROUND(X812*Strategies!$B$12,2))),Y812)</f>
        <v>0</v>
      </c>
      <c r="AB812" s="2" t="str">
        <f aca="false">IF(AND(X812="",Y812=""),"no card (structural)",IF(X812="","limit missing – verify",IF(Y812="","spend imputed by ratio","complete")))</f>
        <v>complete</v>
      </c>
      <c r="AC812" s="4" t="n">
        <f aca="false">Clean!S812</f>
        <v>0</v>
      </c>
      <c r="AD812" s="4" t="n">
        <f aca="false">Clean!T812</f>
        <v>0</v>
      </c>
      <c r="AE812" s="4" t="n">
        <f aca="false">IF(AC812="",IF(AD812="",0,""),AC812)</f>
        <v>0</v>
      </c>
      <c r="AF812" s="4" t="n">
        <f aca="false">IF(AD812="",IF(AC812="",0,IF(AC812=0,0,ROUND(AC812*Strategies!$B$13,0))),AD812)</f>
        <v>0</v>
      </c>
      <c r="AG812" s="3" t="str">
        <f aca="false">Clean!V812</f>
        <v/>
      </c>
      <c r="AH812" s="3" t="n">
        <f aca="false">IF(AG812="",0,AG812)</f>
        <v>0</v>
      </c>
      <c r="AI812" s="3" t="n">
        <f aca="false">IF(AG812="",1,0)</f>
        <v>1</v>
      </c>
      <c r="AJ812" s="3" t="n">
        <f aca="false">Missing_Matrix!W812</f>
        <v>1</v>
      </c>
      <c r="AK812" s="2" t="str">
        <f aca="false">IF(AJ812=0,"keep","drop")</f>
        <v>drop</v>
      </c>
      <c r="AL812" s="2" t="str">
        <f aca="false">IF(Missing_Matrix!B812+Missing_Matrix!G812+Missing_Matrix!H812+Missing_Matrix!J812+Missing_Matrix!K812+Missing_Matrix!L812+Missing_Matrix!M812+Missing_Matrix!U812=0,"keep","drop")</f>
        <v>keep</v>
      </c>
    </row>
    <row r="813" customFormat="false" ht="15" hidden="false" customHeight="false" outlineLevel="0" collapsed="false">
      <c r="A813" s="2" t="str">
        <f aca="false">Clean!A813</f>
        <v>CL00812</v>
      </c>
      <c r="B813" s="3" t="str">
        <f aca="false">Clean!B813</f>
        <v/>
      </c>
      <c r="C813" s="3" t="n">
        <f aca="false">IF(B813="",Strategies!$B$5,B813)</f>
        <v>47</v>
      </c>
      <c r="D813" s="3" t="n">
        <f aca="false">IF(B813="",1,0)</f>
        <v>1</v>
      </c>
      <c r="E813" s="2" t="str">
        <f aca="false">Clean!E813</f>
        <v>Manual worker</v>
      </c>
      <c r="F813" s="2" t="str">
        <f aca="false">IF(E813="","Unknown",E813)</f>
        <v>Manual worker</v>
      </c>
      <c r="G813" s="4" t="n">
        <f aca="false">Clean!G813</f>
        <v>43600</v>
      </c>
      <c r="H813" s="4" t="n">
        <f aca="false">IF(G813="",Strategies!$B$7,G813)</f>
        <v>43600</v>
      </c>
      <c r="I813" s="4" t="n">
        <f aca="false">IF(G813="",Strategies!$B$8,G813)</f>
        <v>43600</v>
      </c>
      <c r="J813" s="4" t="n">
        <f aca="false">IF(G813="",IFERROR(VLOOKUP(E813,Strategies!$A$26:$G$35,7,FALSE()),Strategies!$B$8),G813)</f>
        <v>43600</v>
      </c>
      <c r="K813" s="3" t="n">
        <f aca="false">IF(G813="",1,0)</f>
        <v>0</v>
      </c>
      <c r="L813" s="3" t="n">
        <f aca="false">Clean!H813</f>
        <v>8</v>
      </c>
      <c r="M813" s="5" t="n">
        <f aca="false">Clean!I813</f>
        <v>43090</v>
      </c>
      <c r="N813" s="3" t="n">
        <f aca="false">IF(L813="",IF(M813="",Strategies!$B$6,DATEDIF(M813,DATE(2026,9,13),"y")),L813)</f>
        <v>8</v>
      </c>
      <c r="O813" s="2" t="str">
        <f aca="false">IF(L813&lt;&gt;"","observed",IF(M813&lt;&gt;"","derived from date","median (fallback)"))</f>
        <v>observed</v>
      </c>
      <c r="P813" s="4" t="n">
        <f aca="false">Clean!M813</f>
        <v>20035.84</v>
      </c>
      <c r="Q813" s="4" t="n">
        <f aca="false">IF(P813="",Strategies!$B$9,P813)</f>
        <v>20035.84</v>
      </c>
      <c r="R813" s="3" t="n">
        <f aca="false">IF(P813="",1,0)</f>
        <v>0</v>
      </c>
      <c r="S813" s="3" t="n">
        <f aca="false">Clean!U813</f>
        <v>626</v>
      </c>
      <c r="T813" s="3" t="n">
        <f aca="false">IF(S813="",Strategies!$B$10,S813)</f>
        <v>626</v>
      </c>
      <c r="U813" s="2" t="str">
        <f aca="false">Clean!J813</f>
        <v>Online Banking</v>
      </c>
      <c r="V813" s="2" t="str">
        <f aca="false">IF(U813="",Strategies!$B$11,U813)</f>
        <v>Online Banking</v>
      </c>
      <c r="W813" s="2" t="str">
        <f aca="false">IF(U813="","Unknown",U813)</f>
        <v>Online Banking</v>
      </c>
      <c r="X813" s="4" t="n">
        <f aca="false">Clean!Q813</f>
        <v>6000</v>
      </c>
      <c r="Y813" s="4" t="n">
        <f aca="false">Clean!R813</f>
        <v>1184.31</v>
      </c>
      <c r="Z813" s="4" t="n">
        <f aca="false">IF(X813="",IF(Y813="",0,""),X813)</f>
        <v>6000</v>
      </c>
      <c r="AA813" s="4" t="n">
        <f aca="false">IF(Y813="",IF(X813="",0,IF(X813=0,0,ROUND(X813*Strategies!$B$12,2))),Y813)</f>
        <v>1184.31</v>
      </c>
      <c r="AB813" s="2" t="str">
        <f aca="false">IF(AND(X813="",Y813=""),"no card (structural)",IF(X813="","limit missing – verify",IF(Y813="","spend imputed by ratio","complete")))</f>
        <v>complete</v>
      </c>
      <c r="AC813" s="4" t="n">
        <f aca="false">Clean!S813</f>
        <v>0</v>
      </c>
      <c r="AD813" s="4" t="n">
        <f aca="false">Clean!T813</f>
        <v>0</v>
      </c>
      <c r="AE813" s="4" t="n">
        <f aca="false">IF(AC813="",IF(AD813="",0,""),AC813)</f>
        <v>0</v>
      </c>
      <c r="AF813" s="4" t="n">
        <f aca="false">IF(AD813="",IF(AC813="",0,IF(AC813=0,0,ROUND(AC813*Strategies!$B$13,0))),AD813)</f>
        <v>0</v>
      </c>
      <c r="AG813" s="3" t="n">
        <f aca="false">Clean!V813</f>
        <v>0</v>
      </c>
      <c r="AH813" s="3" t="n">
        <f aca="false">IF(AG813="",0,AG813)</f>
        <v>0</v>
      </c>
      <c r="AI813" s="3" t="n">
        <f aca="false">IF(AG813="",1,0)</f>
        <v>0</v>
      </c>
      <c r="AJ813" s="3" t="n">
        <f aca="false">Missing_Matrix!W813</f>
        <v>1</v>
      </c>
      <c r="AK813" s="2" t="str">
        <f aca="false">IF(AJ813=0,"keep","drop")</f>
        <v>drop</v>
      </c>
      <c r="AL813" s="2" t="str">
        <f aca="false">IF(Missing_Matrix!B813+Missing_Matrix!G813+Missing_Matrix!H813+Missing_Matrix!J813+Missing_Matrix!K813+Missing_Matrix!L813+Missing_Matrix!M813+Missing_Matrix!U813=0,"keep","drop")</f>
        <v>drop</v>
      </c>
    </row>
    <row r="814" customFormat="false" ht="15" hidden="false" customHeight="false" outlineLevel="0" collapsed="false">
      <c r="A814" s="2" t="str">
        <f aca="false">Clean!A814</f>
        <v>CL00813</v>
      </c>
      <c r="B814" s="3" t="n">
        <f aca="false">Clean!B814</f>
        <v>31</v>
      </c>
      <c r="C814" s="3" t="n">
        <f aca="false">IF(B814="",Strategies!$B$5,B814)</f>
        <v>31</v>
      </c>
      <c r="D814" s="3" t="n">
        <f aca="false">IF(B814="",1,0)</f>
        <v>0</v>
      </c>
      <c r="E814" s="2" t="str">
        <f aca="false">Clean!E814</f>
        <v>Business owner</v>
      </c>
      <c r="F814" s="2" t="str">
        <f aca="false">IF(E814="","Unknown",E814)</f>
        <v>Business owner</v>
      </c>
      <c r="G814" s="4" t="n">
        <f aca="false">Clean!G814</f>
        <v>65900</v>
      </c>
      <c r="H814" s="4" t="n">
        <f aca="false">IF(G814="",Strategies!$B$7,G814)</f>
        <v>65900</v>
      </c>
      <c r="I814" s="4" t="n">
        <f aca="false">IF(G814="",Strategies!$B$8,G814)</f>
        <v>65900</v>
      </c>
      <c r="J814" s="4" t="n">
        <f aca="false">IF(G814="",IFERROR(VLOOKUP(E814,Strategies!$A$26:$G$35,7,FALSE()),Strategies!$B$8),G814)</f>
        <v>65900</v>
      </c>
      <c r="K814" s="3" t="n">
        <f aca="false">IF(G814="",1,0)</f>
        <v>0</v>
      </c>
      <c r="L814" s="3" t="n">
        <f aca="false">Clean!H814</f>
        <v>3</v>
      </c>
      <c r="M814" s="5" t="n">
        <f aca="false">Clean!I814</f>
        <v>44928</v>
      </c>
      <c r="N814" s="3" t="n">
        <f aca="false">IF(L814="",IF(M814="",Strategies!$B$6,DATEDIF(M814,DATE(2026,9,13),"y")),L814)</f>
        <v>3</v>
      </c>
      <c r="O814" s="2" t="str">
        <f aca="false">IF(L814&lt;&gt;"","observed",IF(M814&lt;&gt;"","derived from date","median (fallback)"))</f>
        <v>observed</v>
      </c>
      <c r="P814" s="4" t="n">
        <f aca="false">Clean!M814</f>
        <v>51305.84</v>
      </c>
      <c r="Q814" s="4" t="n">
        <f aca="false">IF(P814="",Strategies!$B$9,P814)</f>
        <v>51305.84</v>
      </c>
      <c r="R814" s="3" t="n">
        <f aca="false">IF(P814="",1,0)</f>
        <v>0</v>
      </c>
      <c r="S814" s="3" t="str">
        <f aca="false">Clean!U814</f>
        <v/>
      </c>
      <c r="T814" s="3" t="n">
        <f aca="false">IF(S814="",Strategies!$B$10,S814)</f>
        <v>630</v>
      </c>
      <c r="U814" s="2" t="str">
        <f aca="false">Clean!J814</f>
        <v>Phone</v>
      </c>
      <c r="V814" s="2" t="str">
        <f aca="false">IF(U814="",Strategies!$B$11,U814)</f>
        <v>Phone</v>
      </c>
      <c r="W814" s="2" t="str">
        <f aca="false">IF(U814="","Unknown",U814)</f>
        <v>Phone</v>
      </c>
      <c r="X814" s="4" t="str">
        <f aca="false">Clean!Q814</f>
        <v/>
      </c>
      <c r="Y814" s="4" t="str">
        <f aca="false">Clean!R814</f>
        <v/>
      </c>
      <c r="Z814" s="4" t="n">
        <f aca="false">IF(X814="",IF(Y814="",0,""),X814)</f>
        <v>0</v>
      </c>
      <c r="AA814" s="4" t="n">
        <f aca="false">IF(Y814="",IF(X814="",0,IF(X814=0,0,ROUND(X814*Strategies!$B$12,2))),Y814)</f>
        <v>0</v>
      </c>
      <c r="AB814" s="2" t="str">
        <f aca="false">IF(AND(X814="",Y814=""),"no card (structural)",IF(X814="","limit missing – verify",IF(Y814="","spend imputed by ratio","complete")))</f>
        <v>no card (structural)</v>
      </c>
      <c r="AC814" s="4" t="n">
        <f aca="false">Clean!S814</f>
        <v>283000</v>
      </c>
      <c r="AD814" s="4" t="n">
        <f aca="false">Clean!T814</f>
        <v>1539</v>
      </c>
      <c r="AE814" s="4" t="n">
        <f aca="false">IF(AC814="",IF(AD814="",0,""),AC814)</f>
        <v>283000</v>
      </c>
      <c r="AF814" s="4" t="n">
        <f aca="false">IF(AD814="",IF(AC814="",0,IF(AC814=0,0,ROUND(AC814*Strategies!$B$13,0))),AD814)</f>
        <v>1539</v>
      </c>
      <c r="AG814" s="3" t="n">
        <f aca="false">Clean!V814</f>
        <v>0</v>
      </c>
      <c r="AH814" s="3" t="n">
        <f aca="false">IF(AG814="",0,AG814)</f>
        <v>0</v>
      </c>
      <c r="AI814" s="3" t="n">
        <f aca="false">IF(AG814="",1,0)</f>
        <v>0</v>
      </c>
      <c r="AJ814" s="3" t="n">
        <f aca="false">Missing_Matrix!W814</f>
        <v>3</v>
      </c>
      <c r="AK814" s="2" t="str">
        <f aca="false">IF(AJ814=0,"keep","drop")</f>
        <v>drop</v>
      </c>
      <c r="AL814" s="2" t="str">
        <f aca="false">IF(Missing_Matrix!B814+Missing_Matrix!G814+Missing_Matrix!H814+Missing_Matrix!J814+Missing_Matrix!K814+Missing_Matrix!L814+Missing_Matrix!M814+Missing_Matrix!U814=0,"keep","drop")</f>
        <v>drop</v>
      </c>
    </row>
    <row r="815" customFormat="false" ht="15" hidden="false" customHeight="false" outlineLevel="0" collapsed="false">
      <c r="A815" s="2" t="str">
        <f aca="false">Clean!A815</f>
        <v>CL00814</v>
      </c>
      <c r="B815" s="3" t="n">
        <f aca="false">Clean!B815</f>
        <v>25</v>
      </c>
      <c r="C815" s="3" t="n">
        <f aca="false">IF(B815="",Strategies!$B$5,B815)</f>
        <v>25</v>
      </c>
      <c r="D815" s="3" t="n">
        <f aca="false">IF(B815="",1,0)</f>
        <v>0</v>
      </c>
      <c r="E815" s="2" t="str">
        <f aca="false">Clean!E815</f>
        <v>Employee</v>
      </c>
      <c r="F815" s="2" t="str">
        <f aca="false">IF(E815="","Unknown",E815)</f>
        <v>Employee</v>
      </c>
      <c r="G815" s="4" t="n">
        <f aca="false">Clean!G815</f>
        <v>49100</v>
      </c>
      <c r="H815" s="4" t="n">
        <f aca="false">IF(G815="",Strategies!$B$7,G815)</f>
        <v>49100</v>
      </c>
      <c r="I815" s="4" t="n">
        <f aca="false">IF(G815="",Strategies!$B$8,G815)</f>
        <v>49100</v>
      </c>
      <c r="J815" s="4" t="n">
        <f aca="false">IF(G815="",IFERROR(VLOOKUP(E815,Strategies!$A$26:$G$35,7,FALSE()),Strategies!$B$8),G815)</f>
        <v>49100</v>
      </c>
      <c r="K815" s="3" t="n">
        <f aca="false">IF(G815="",1,0)</f>
        <v>0</v>
      </c>
      <c r="L815" s="3" t="n">
        <f aca="false">Clean!H815</f>
        <v>3</v>
      </c>
      <c r="M815" s="5" t="n">
        <f aca="false">Clean!I815</f>
        <v>44861</v>
      </c>
      <c r="N815" s="3" t="n">
        <f aca="false">IF(L815="",IF(M815="",Strategies!$B$6,DATEDIF(M815,DATE(2026,9,13),"y")),L815)</f>
        <v>3</v>
      </c>
      <c r="O815" s="2" t="str">
        <f aca="false">IF(L815&lt;&gt;"","observed",IF(M815&lt;&gt;"","derived from date","median (fallback)"))</f>
        <v>observed</v>
      </c>
      <c r="P815" s="4" t="n">
        <f aca="false">Clean!M815</f>
        <v>13311.98</v>
      </c>
      <c r="Q815" s="4" t="n">
        <f aca="false">IF(P815="",Strategies!$B$9,P815)</f>
        <v>13311.98</v>
      </c>
      <c r="R815" s="3" t="n">
        <f aca="false">IF(P815="",1,0)</f>
        <v>0</v>
      </c>
      <c r="S815" s="3" t="n">
        <f aca="false">Clean!U815</f>
        <v>614</v>
      </c>
      <c r="T815" s="3" t="n">
        <f aca="false">IF(S815="",Strategies!$B$10,S815)</f>
        <v>614</v>
      </c>
      <c r="U815" s="2" t="str">
        <f aca="false">Clean!J815</f>
        <v>App</v>
      </c>
      <c r="V815" s="2" t="str">
        <f aca="false">IF(U815="",Strategies!$B$11,U815)</f>
        <v>App</v>
      </c>
      <c r="W815" s="2" t="str">
        <f aca="false">IF(U815="","Unknown",U815)</f>
        <v>App</v>
      </c>
      <c r="X815" s="4" t="n">
        <f aca="false">Clean!Q815</f>
        <v>6500</v>
      </c>
      <c r="Y815" s="4" t="n">
        <f aca="false">Clean!R815</f>
        <v>1849.66</v>
      </c>
      <c r="Z815" s="4" t="n">
        <f aca="false">IF(X815="",IF(Y815="",0,""),X815)</f>
        <v>6500</v>
      </c>
      <c r="AA815" s="4" t="n">
        <f aca="false">IF(Y815="",IF(X815="",0,IF(X815=0,0,ROUND(X815*Strategies!$B$12,2))),Y815)</f>
        <v>1849.66</v>
      </c>
      <c r="AB815" s="2" t="str">
        <f aca="false">IF(AND(X815="",Y815=""),"no card (structural)",IF(X815="","limit missing – verify",IF(Y815="","spend imputed by ratio","complete")))</f>
        <v>complete</v>
      </c>
      <c r="AC815" s="4" t="n">
        <f aca="false">Clean!S815</f>
        <v>222000</v>
      </c>
      <c r="AD815" s="4" t="n">
        <f aca="false">Clean!T815</f>
        <v>1110</v>
      </c>
      <c r="AE815" s="4" t="n">
        <f aca="false">IF(AC815="",IF(AD815="",0,""),AC815)</f>
        <v>222000</v>
      </c>
      <c r="AF815" s="4" t="n">
        <f aca="false">IF(AD815="",IF(AC815="",0,IF(AC815=0,0,ROUND(AC815*Strategies!$B$13,0))),AD815)</f>
        <v>1110</v>
      </c>
      <c r="AG815" s="3" t="n">
        <f aca="false">Clean!V815</f>
        <v>0</v>
      </c>
      <c r="AH815" s="3" t="n">
        <f aca="false">IF(AG815="",0,AG815)</f>
        <v>0</v>
      </c>
      <c r="AI815" s="3" t="n">
        <f aca="false">IF(AG815="",1,0)</f>
        <v>0</v>
      </c>
      <c r="AJ815" s="3" t="n">
        <f aca="false">Missing_Matrix!W815</f>
        <v>0</v>
      </c>
      <c r="AK815" s="2" t="str">
        <f aca="false">IF(AJ815=0,"keep","drop")</f>
        <v>keep</v>
      </c>
      <c r="AL815" s="2" t="str">
        <f aca="false">IF(Missing_Matrix!B815+Missing_Matrix!G815+Missing_Matrix!H815+Missing_Matrix!J815+Missing_Matrix!K815+Missing_Matrix!L815+Missing_Matrix!M815+Missing_Matrix!U815=0,"keep","drop")</f>
        <v>keep</v>
      </c>
    </row>
    <row r="816" customFormat="false" ht="15" hidden="false" customHeight="false" outlineLevel="0" collapsed="false">
      <c r="A816" s="2" t="str">
        <f aca="false">Clean!A816</f>
        <v>CL00815</v>
      </c>
      <c r="B816" s="3" t="n">
        <f aca="false">Clean!B816</f>
        <v>52</v>
      </c>
      <c r="C816" s="3" t="n">
        <f aca="false">IF(B816="",Strategies!$B$5,B816)</f>
        <v>52</v>
      </c>
      <c r="D816" s="3" t="n">
        <f aca="false">IF(B816="",1,0)</f>
        <v>0</v>
      </c>
      <c r="E816" s="2" t="str">
        <f aca="false">Clean!E816</f>
        <v>Teacher</v>
      </c>
      <c r="F816" s="2" t="str">
        <f aca="false">IF(E816="","Unknown",E816)</f>
        <v>Teacher</v>
      </c>
      <c r="G816" s="4" t="n">
        <f aca="false">Clean!G816</f>
        <v>24800</v>
      </c>
      <c r="H816" s="4" t="n">
        <f aca="false">IF(G816="",Strategies!$B$7,G816)</f>
        <v>24800</v>
      </c>
      <c r="I816" s="4" t="n">
        <f aca="false">IF(G816="",Strategies!$B$8,G816)</f>
        <v>24800</v>
      </c>
      <c r="J816" s="4" t="n">
        <f aca="false">IF(G816="",IFERROR(VLOOKUP(E816,Strategies!$A$26:$G$35,7,FALSE()),Strategies!$B$8),G816)</f>
        <v>24800</v>
      </c>
      <c r="K816" s="3" t="n">
        <f aca="false">IF(G816="",1,0)</f>
        <v>0</v>
      </c>
      <c r="L816" s="3" t="n">
        <f aca="false">Clean!H816</f>
        <v>2</v>
      </c>
      <c r="M816" s="5" t="n">
        <f aca="false">Clean!I816</f>
        <v>45221</v>
      </c>
      <c r="N816" s="3" t="n">
        <f aca="false">IF(L816="",IF(M816="",Strategies!$B$6,DATEDIF(M816,DATE(2026,9,13),"y")),L816)</f>
        <v>2</v>
      </c>
      <c r="O816" s="2" t="str">
        <f aca="false">IF(L816&lt;&gt;"","observed",IF(M816&lt;&gt;"","derived from date","median (fallback)"))</f>
        <v>observed</v>
      </c>
      <c r="P816" s="4" t="n">
        <f aca="false">Clean!M816</f>
        <v>5692.16</v>
      </c>
      <c r="Q816" s="4" t="n">
        <f aca="false">IF(P816="",Strategies!$B$9,P816)</f>
        <v>5692.16</v>
      </c>
      <c r="R816" s="3" t="n">
        <f aca="false">IF(P816="",1,0)</f>
        <v>0</v>
      </c>
      <c r="S816" s="3" t="n">
        <f aca="false">Clean!U816</f>
        <v>601</v>
      </c>
      <c r="T816" s="3" t="n">
        <f aca="false">IF(S816="",Strategies!$B$10,S816)</f>
        <v>601</v>
      </c>
      <c r="U816" s="2" t="str">
        <f aca="false">Clean!J816</f>
        <v>App</v>
      </c>
      <c r="V816" s="2" t="str">
        <f aca="false">IF(U816="",Strategies!$B$11,U816)</f>
        <v>App</v>
      </c>
      <c r="W816" s="2" t="str">
        <f aca="false">IF(U816="","Unknown",U816)</f>
        <v>App</v>
      </c>
      <c r="X816" s="4" t="n">
        <f aca="false">Clean!Q816</f>
        <v>5500</v>
      </c>
      <c r="Y816" s="4" t="n">
        <f aca="false">Clean!R816</f>
        <v>885.06</v>
      </c>
      <c r="Z816" s="4" t="n">
        <f aca="false">IF(X816="",IF(Y816="",0,""),X816)</f>
        <v>5500</v>
      </c>
      <c r="AA816" s="4" t="n">
        <f aca="false">IF(Y816="",IF(X816="",0,IF(X816=0,0,ROUND(X816*Strategies!$B$12,2))),Y816)</f>
        <v>885.06</v>
      </c>
      <c r="AB816" s="2" t="str">
        <f aca="false">IF(AND(X816="",Y816=""),"no card (structural)",IF(X816="","limit missing – verify",IF(Y816="","spend imputed by ratio","complete")))</f>
        <v>complete</v>
      </c>
      <c r="AC816" s="4" t="n">
        <f aca="false">Clean!S816</f>
        <v>0</v>
      </c>
      <c r="AD816" s="4" t="n">
        <f aca="false">Clean!T816</f>
        <v>0</v>
      </c>
      <c r="AE816" s="4" t="n">
        <f aca="false">IF(AC816="",IF(AD816="",0,""),AC816)</f>
        <v>0</v>
      </c>
      <c r="AF816" s="4" t="n">
        <f aca="false">IF(AD816="",IF(AC816="",0,IF(AC816=0,0,ROUND(AC816*Strategies!$B$13,0))),AD816)</f>
        <v>0</v>
      </c>
      <c r="AG816" s="3" t="n">
        <f aca="false">Clean!V816</f>
        <v>0</v>
      </c>
      <c r="AH816" s="3" t="n">
        <f aca="false">IF(AG816="",0,AG816)</f>
        <v>0</v>
      </c>
      <c r="AI816" s="3" t="n">
        <f aca="false">IF(AG816="",1,0)</f>
        <v>0</v>
      </c>
      <c r="AJ816" s="3" t="n">
        <f aca="false">Missing_Matrix!W816</f>
        <v>0</v>
      </c>
      <c r="AK816" s="2" t="str">
        <f aca="false">IF(AJ816=0,"keep","drop")</f>
        <v>keep</v>
      </c>
      <c r="AL816" s="2" t="str">
        <f aca="false">IF(Missing_Matrix!B816+Missing_Matrix!G816+Missing_Matrix!H816+Missing_Matrix!J816+Missing_Matrix!K816+Missing_Matrix!L816+Missing_Matrix!M816+Missing_Matrix!U816=0,"keep","drop")</f>
        <v>keep</v>
      </c>
    </row>
    <row r="817" customFormat="false" ht="15" hidden="false" customHeight="false" outlineLevel="0" collapsed="false">
      <c r="A817" s="2" t="str">
        <f aca="false">Clean!A817</f>
        <v>CL00816</v>
      </c>
      <c r="B817" s="3" t="n">
        <f aca="false">Clean!B817</f>
        <v>56</v>
      </c>
      <c r="C817" s="3" t="n">
        <f aca="false">IF(B817="",Strategies!$B$5,B817)</f>
        <v>56</v>
      </c>
      <c r="D817" s="3" t="n">
        <f aca="false">IF(B817="",1,0)</f>
        <v>0</v>
      </c>
      <c r="E817" s="2" t="str">
        <f aca="false">Clean!E817</f>
        <v>Manual worker</v>
      </c>
      <c r="F817" s="2" t="str">
        <f aca="false">IF(E817="","Unknown",E817)</f>
        <v>Manual worker</v>
      </c>
      <c r="G817" s="4" t="n">
        <f aca="false">Clean!G817</f>
        <v>16400</v>
      </c>
      <c r="H817" s="4" t="n">
        <f aca="false">IF(G817="",Strategies!$B$7,G817)</f>
        <v>16400</v>
      </c>
      <c r="I817" s="4" t="n">
        <f aca="false">IF(G817="",Strategies!$B$8,G817)</f>
        <v>16400</v>
      </c>
      <c r="J817" s="4" t="n">
        <f aca="false">IF(G817="",IFERROR(VLOOKUP(E817,Strategies!$A$26:$G$35,7,FALSE()),Strategies!$B$8),G817)</f>
        <v>16400</v>
      </c>
      <c r="K817" s="3" t="n">
        <f aca="false">IF(G817="",1,0)</f>
        <v>0</v>
      </c>
      <c r="L817" s="3" t="n">
        <f aca="false">Clean!H817</f>
        <v>29</v>
      </c>
      <c r="M817" s="5" t="n">
        <f aca="false">Clean!I817</f>
        <v>35450</v>
      </c>
      <c r="N817" s="3" t="n">
        <f aca="false">IF(L817="",IF(M817="",Strategies!$B$6,DATEDIF(M817,DATE(2026,9,13),"y")),L817)</f>
        <v>29</v>
      </c>
      <c r="O817" s="2" t="str">
        <f aca="false">IF(L817&lt;&gt;"","observed",IF(M817&lt;&gt;"","derived from date","median (fallback)"))</f>
        <v>observed</v>
      </c>
      <c r="P817" s="4" t="n">
        <f aca="false">Clean!M817</f>
        <v>46449.75</v>
      </c>
      <c r="Q817" s="4" t="n">
        <f aca="false">IF(P817="",Strategies!$B$9,P817)</f>
        <v>46449.75</v>
      </c>
      <c r="R817" s="3" t="n">
        <f aca="false">IF(P817="",1,0)</f>
        <v>0</v>
      </c>
      <c r="S817" s="3" t="n">
        <f aca="false">Clean!U817</f>
        <v>737</v>
      </c>
      <c r="T817" s="3" t="n">
        <f aca="false">IF(S817="",Strategies!$B$10,S817)</f>
        <v>737</v>
      </c>
      <c r="U817" s="2" t="str">
        <f aca="false">Clean!J817</f>
        <v>App</v>
      </c>
      <c r="V817" s="2" t="str">
        <f aca="false">IF(U817="",Strategies!$B$11,U817)</f>
        <v>App</v>
      </c>
      <c r="W817" s="2" t="str">
        <f aca="false">IF(U817="","Unknown",U817)</f>
        <v>App</v>
      </c>
      <c r="X817" s="4" t="n">
        <f aca="false">Clean!Q817</f>
        <v>2500</v>
      </c>
      <c r="Y817" s="4" t="n">
        <f aca="false">Clean!R817</f>
        <v>995.31</v>
      </c>
      <c r="Z817" s="4" t="n">
        <f aca="false">IF(X817="",IF(Y817="",0,""),X817)</f>
        <v>2500</v>
      </c>
      <c r="AA817" s="4" t="n">
        <f aca="false">IF(Y817="",IF(X817="",0,IF(X817=0,0,ROUND(X817*Strategies!$B$12,2))),Y817)</f>
        <v>995.31</v>
      </c>
      <c r="AB817" s="2" t="str">
        <f aca="false">IF(AND(X817="",Y817=""),"no card (structural)",IF(X817="","limit missing – verify",IF(Y817="","spend imputed by ratio","complete")))</f>
        <v>complete</v>
      </c>
      <c r="AC817" s="4" t="n">
        <f aca="false">Clean!S817</f>
        <v>48000</v>
      </c>
      <c r="AD817" s="4" t="n">
        <f aca="false">Clean!T817</f>
        <v>279</v>
      </c>
      <c r="AE817" s="4" t="n">
        <f aca="false">IF(AC817="",IF(AD817="",0,""),AC817)</f>
        <v>48000</v>
      </c>
      <c r="AF817" s="4" t="n">
        <f aca="false">IF(AD817="",IF(AC817="",0,IF(AC817=0,0,ROUND(AC817*Strategies!$B$13,0))),AD817)</f>
        <v>279</v>
      </c>
      <c r="AG817" s="3" t="n">
        <f aca="false">Clean!V817</f>
        <v>0</v>
      </c>
      <c r="AH817" s="3" t="n">
        <f aca="false">IF(AG817="",0,AG817)</f>
        <v>0</v>
      </c>
      <c r="AI817" s="3" t="n">
        <f aca="false">IF(AG817="",1,0)</f>
        <v>0</v>
      </c>
      <c r="AJ817" s="3" t="n">
        <f aca="false">Missing_Matrix!W817</f>
        <v>0</v>
      </c>
      <c r="AK817" s="2" t="str">
        <f aca="false">IF(AJ817=0,"keep","drop")</f>
        <v>keep</v>
      </c>
      <c r="AL817" s="2" t="str">
        <f aca="false">IF(Missing_Matrix!B817+Missing_Matrix!G817+Missing_Matrix!H817+Missing_Matrix!J817+Missing_Matrix!K817+Missing_Matrix!L817+Missing_Matrix!M817+Missing_Matrix!U817=0,"keep","drop")</f>
        <v>keep</v>
      </c>
    </row>
    <row r="818" customFormat="false" ht="15" hidden="false" customHeight="false" outlineLevel="0" collapsed="false">
      <c r="A818" s="2" t="str">
        <f aca="false">Clean!A818</f>
        <v>CL00817</v>
      </c>
      <c r="B818" s="3" t="n">
        <f aca="false">Clean!B818</f>
        <v>51</v>
      </c>
      <c r="C818" s="3" t="n">
        <f aca="false">IF(B818="",Strategies!$B$5,B818)</f>
        <v>51</v>
      </c>
      <c r="D818" s="3" t="n">
        <f aca="false">IF(B818="",1,0)</f>
        <v>0</v>
      </c>
      <c r="E818" s="2" t="str">
        <f aca="false">Clean!E818</f>
        <v>Self-employed</v>
      </c>
      <c r="F818" s="2" t="str">
        <f aca="false">IF(E818="","Unknown",E818)</f>
        <v>Self-employed</v>
      </c>
      <c r="G818" s="4" t="n">
        <f aca="false">Clean!G818</f>
        <v>33600</v>
      </c>
      <c r="H818" s="4" t="n">
        <f aca="false">IF(G818="",Strategies!$B$7,G818)</f>
        <v>33600</v>
      </c>
      <c r="I818" s="4" t="n">
        <f aca="false">IF(G818="",Strategies!$B$8,G818)</f>
        <v>33600</v>
      </c>
      <c r="J818" s="4" t="n">
        <f aca="false">IF(G818="",IFERROR(VLOOKUP(E818,Strategies!$A$26:$G$35,7,FALSE()),Strategies!$B$8),G818)</f>
        <v>33600</v>
      </c>
      <c r="K818" s="3" t="n">
        <f aca="false">IF(G818="",1,0)</f>
        <v>0</v>
      </c>
      <c r="L818" s="3" t="n">
        <f aca="false">Clean!H818</f>
        <v>11</v>
      </c>
      <c r="M818" s="5" t="n">
        <f aca="false">Clean!I818</f>
        <v>42159</v>
      </c>
      <c r="N818" s="3" t="n">
        <f aca="false">IF(L818="",IF(M818="",Strategies!$B$6,DATEDIF(M818,DATE(2026,9,13),"y")),L818)</f>
        <v>11</v>
      </c>
      <c r="O818" s="2" t="str">
        <f aca="false">IF(L818&lt;&gt;"","observed",IF(M818&lt;&gt;"","derived from date","median (fallback)"))</f>
        <v>observed</v>
      </c>
      <c r="P818" s="4" t="n">
        <f aca="false">Clean!M818</f>
        <v>0</v>
      </c>
      <c r="Q818" s="4" t="n">
        <f aca="false">IF(P818="",Strategies!$B$9,P818)</f>
        <v>0</v>
      </c>
      <c r="R818" s="3" t="n">
        <f aca="false">IF(P818="",1,0)</f>
        <v>0</v>
      </c>
      <c r="S818" s="3" t="n">
        <f aca="false">Clean!U818</f>
        <v>608</v>
      </c>
      <c r="T818" s="3" t="n">
        <f aca="false">IF(S818="",Strategies!$B$10,S818)</f>
        <v>608</v>
      </c>
      <c r="U818" s="2" t="str">
        <f aca="false">Clean!J818</f>
        <v>Branch</v>
      </c>
      <c r="V818" s="2" t="str">
        <f aca="false">IF(U818="",Strategies!$B$11,U818)</f>
        <v>Branch</v>
      </c>
      <c r="W818" s="2" t="str">
        <f aca="false">IF(U818="","Unknown",U818)</f>
        <v>Branch</v>
      </c>
      <c r="X818" s="4" t="n">
        <f aca="false">Clean!Q818</f>
        <v>3500</v>
      </c>
      <c r="Y818" s="4" t="n">
        <f aca="false">Clean!R818</f>
        <v>826.31</v>
      </c>
      <c r="Z818" s="4" t="n">
        <f aca="false">IF(X818="",IF(Y818="",0,""),X818)</f>
        <v>3500</v>
      </c>
      <c r="AA818" s="4" t="n">
        <f aca="false">IF(Y818="",IF(X818="",0,IF(X818=0,0,ROUND(X818*Strategies!$B$12,2))),Y818)</f>
        <v>826.31</v>
      </c>
      <c r="AB818" s="2" t="str">
        <f aca="false">IF(AND(X818="",Y818=""),"no card (structural)",IF(X818="","limit missing – verify",IF(Y818="","spend imputed by ratio","complete")))</f>
        <v>complete</v>
      </c>
      <c r="AC818" s="4" t="n">
        <f aca="false">Clean!S818</f>
        <v>55000</v>
      </c>
      <c r="AD818" s="4" t="n">
        <f aca="false">Clean!T818</f>
        <v>410</v>
      </c>
      <c r="AE818" s="4" t="n">
        <f aca="false">IF(AC818="",IF(AD818="",0,""),AC818)</f>
        <v>55000</v>
      </c>
      <c r="AF818" s="4" t="n">
        <f aca="false">IF(AD818="",IF(AC818="",0,IF(AC818=0,0,ROUND(AC818*Strategies!$B$13,0))),AD818)</f>
        <v>410</v>
      </c>
      <c r="AG818" s="3" t="n">
        <f aca="false">Clean!V818</f>
        <v>1</v>
      </c>
      <c r="AH818" s="3" t="n">
        <f aca="false">IF(AG818="",0,AG818)</f>
        <v>1</v>
      </c>
      <c r="AI818" s="3" t="n">
        <f aca="false">IF(AG818="",1,0)</f>
        <v>0</v>
      </c>
      <c r="AJ818" s="3" t="n">
        <f aca="false">Missing_Matrix!W818</f>
        <v>0</v>
      </c>
      <c r="AK818" s="2" t="str">
        <f aca="false">IF(AJ818=0,"keep","drop")</f>
        <v>keep</v>
      </c>
      <c r="AL818" s="2" t="str">
        <f aca="false">IF(Missing_Matrix!B818+Missing_Matrix!G818+Missing_Matrix!H818+Missing_Matrix!J818+Missing_Matrix!K818+Missing_Matrix!L818+Missing_Matrix!M818+Missing_Matrix!U818=0,"keep","drop")</f>
        <v>keep</v>
      </c>
    </row>
    <row r="819" customFormat="false" ht="15" hidden="false" customHeight="false" outlineLevel="0" collapsed="false">
      <c r="A819" s="2" t="str">
        <f aca="false">Clean!A819</f>
        <v>CL00818</v>
      </c>
      <c r="B819" s="3" t="n">
        <f aca="false">Clean!B819</f>
        <v>18</v>
      </c>
      <c r="C819" s="3" t="n">
        <f aca="false">IF(B819="",Strategies!$B$5,B819)</f>
        <v>18</v>
      </c>
      <c r="D819" s="3" t="n">
        <f aca="false">IF(B819="",1,0)</f>
        <v>0</v>
      </c>
      <c r="E819" s="2" t="str">
        <f aca="false">Clean!E819</f>
        <v>Unemployed</v>
      </c>
      <c r="F819" s="2" t="str">
        <f aca="false">IF(E819="","Unknown",E819)</f>
        <v>Unemployed</v>
      </c>
      <c r="G819" s="4" t="n">
        <f aca="false">Clean!G819</f>
        <v>5600</v>
      </c>
      <c r="H819" s="4" t="n">
        <f aca="false">IF(G819="",Strategies!$B$7,G819)</f>
        <v>5600</v>
      </c>
      <c r="I819" s="4" t="n">
        <f aca="false">IF(G819="",Strategies!$B$8,G819)</f>
        <v>5600</v>
      </c>
      <c r="J819" s="4" t="n">
        <f aca="false">IF(G819="",IFERROR(VLOOKUP(E819,Strategies!$A$26:$G$35,7,FALSE()),Strategies!$B$8),G819)</f>
        <v>5600</v>
      </c>
      <c r="K819" s="3" t="n">
        <f aca="false">IF(G819="",1,0)</f>
        <v>0</v>
      </c>
      <c r="L819" s="3" t="n">
        <f aca="false">Clean!H819</f>
        <v>0</v>
      </c>
      <c r="M819" s="5" t="n">
        <f aca="false">Clean!I819</f>
        <v>45946</v>
      </c>
      <c r="N819" s="3" t="n">
        <f aca="false">IF(L819="",IF(M819="",Strategies!$B$6,DATEDIF(M819,DATE(2026,9,13),"y")),L819)</f>
        <v>0</v>
      </c>
      <c r="O819" s="2" t="str">
        <f aca="false">IF(L819&lt;&gt;"","observed",IF(M819&lt;&gt;"","derived from date","median (fallback)"))</f>
        <v>observed</v>
      </c>
      <c r="P819" s="4" t="n">
        <f aca="false">Clean!M819</f>
        <v>780.4</v>
      </c>
      <c r="Q819" s="4" t="n">
        <f aca="false">IF(P819="",Strategies!$B$9,P819)</f>
        <v>780.4</v>
      </c>
      <c r="R819" s="3" t="n">
        <f aca="false">IF(P819="",1,0)</f>
        <v>0</v>
      </c>
      <c r="S819" s="3" t="n">
        <f aca="false">Clean!U819</f>
        <v>556</v>
      </c>
      <c r="T819" s="3" t="n">
        <f aca="false">IF(S819="",Strategies!$B$10,S819)</f>
        <v>556</v>
      </c>
      <c r="U819" s="2" t="str">
        <f aca="false">Clean!J819</f>
        <v>Online Banking</v>
      </c>
      <c r="V819" s="2" t="str">
        <f aca="false">IF(U819="",Strategies!$B$11,U819)</f>
        <v>Online Banking</v>
      </c>
      <c r="W819" s="2" t="str">
        <f aca="false">IF(U819="","Unknown",U819)</f>
        <v>Online Banking</v>
      </c>
      <c r="X819" s="4" t="n">
        <f aca="false">Clean!Q819</f>
        <v>1000</v>
      </c>
      <c r="Y819" s="4" t="n">
        <f aca="false">Clean!R819</f>
        <v>498.53</v>
      </c>
      <c r="Z819" s="4" t="n">
        <f aca="false">IF(X819="",IF(Y819="",0,""),X819)</f>
        <v>1000</v>
      </c>
      <c r="AA819" s="4" t="n">
        <f aca="false">IF(Y819="",IF(X819="",0,IF(X819=0,0,ROUND(X819*Strategies!$B$12,2))),Y819)</f>
        <v>498.53</v>
      </c>
      <c r="AB819" s="2" t="str">
        <f aca="false">IF(AND(X819="",Y819=""),"no card (structural)",IF(X819="","limit missing – verify",IF(Y819="","spend imputed by ratio","complete")))</f>
        <v>complete</v>
      </c>
      <c r="AC819" s="4" t="n">
        <f aca="false">Clean!S819</f>
        <v>0</v>
      </c>
      <c r="AD819" s="4" t="n">
        <f aca="false">Clean!T819</f>
        <v>0</v>
      </c>
      <c r="AE819" s="4" t="n">
        <f aca="false">IF(AC819="",IF(AD819="",0,""),AC819)</f>
        <v>0</v>
      </c>
      <c r="AF819" s="4" t="n">
        <f aca="false">IF(AD819="",IF(AC819="",0,IF(AC819=0,0,ROUND(AC819*Strategies!$B$13,0))),AD819)</f>
        <v>0</v>
      </c>
      <c r="AG819" s="3" t="n">
        <f aca="false">Clean!V819</f>
        <v>2</v>
      </c>
      <c r="AH819" s="3" t="n">
        <f aca="false">IF(AG819="",0,AG819)</f>
        <v>2</v>
      </c>
      <c r="AI819" s="3" t="n">
        <f aca="false">IF(AG819="",1,0)</f>
        <v>0</v>
      </c>
      <c r="AJ819" s="3" t="n">
        <f aca="false">Missing_Matrix!W819</f>
        <v>0</v>
      </c>
      <c r="AK819" s="2" t="str">
        <f aca="false">IF(AJ819=0,"keep","drop")</f>
        <v>keep</v>
      </c>
      <c r="AL819" s="2" t="str">
        <f aca="false">IF(Missing_Matrix!B819+Missing_Matrix!G819+Missing_Matrix!H819+Missing_Matrix!J819+Missing_Matrix!K819+Missing_Matrix!L819+Missing_Matrix!M819+Missing_Matrix!U819=0,"keep","drop")</f>
        <v>keep</v>
      </c>
    </row>
    <row r="820" customFormat="false" ht="15" hidden="false" customHeight="false" outlineLevel="0" collapsed="false">
      <c r="A820" s="2" t="str">
        <f aca="false">Clean!A820</f>
        <v>CL00819</v>
      </c>
      <c r="B820" s="3" t="n">
        <f aca="false">Clean!B820</f>
        <v>32</v>
      </c>
      <c r="C820" s="3" t="n">
        <f aca="false">IF(B820="",Strategies!$B$5,B820)</f>
        <v>32</v>
      </c>
      <c r="D820" s="3" t="n">
        <f aca="false">IF(B820="",1,0)</f>
        <v>0</v>
      </c>
      <c r="E820" s="2" t="str">
        <f aca="false">Clean!E820</f>
        <v>Shopkeeper</v>
      </c>
      <c r="F820" s="2" t="str">
        <f aca="false">IF(E820="","Unknown",E820)</f>
        <v>Shopkeeper</v>
      </c>
      <c r="G820" s="4" t="n">
        <f aca="false">Clean!G820</f>
        <v>33800</v>
      </c>
      <c r="H820" s="4" t="n">
        <f aca="false">IF(G820="",Strategies!$B$7,G820)</f>
        <v>33800</v>
      </c>
      <c r="I820" s="4" t="n">
        <f aca="false">IF(G820="",Strategies!$B$8,G820)</f>
        <v>33800</v>
      </c>
      <c r="J820" s="4" t="n">
        <f aca="false">IF(G820="",IFERROR(VLOOKUP(E820,Strategies!$A$26:$G$35,7,FALSE()),Strategies!$B$8),G820)</f>
        <v>33800</v>
      </c>
      <c r="K820" s="3" t="n">
        <f aca="false">IF(G820="",1,0)</f>
        <v>0</v>
      </c>
      <c r="L820" s="3" t="n">
        <f aca="false">Clean!H820</f>
        <v>4</v>
      </c>
      <c r="M820" s="5" t="n">
        <f aca="false">Clean!I820</f>
        <v>44667</v>
      </c>
      <c r="N820" s="3" t="n">
        <f aca="false">IF(L820="",IF(M820="",Strategies!$B$6,DATEDIF(M820,DATE(2026,9,13),"y")),L820)</f>
        <v>4</v>
      </c>
      <c r="O820" s="2" t="str">
        <f aca="false">IF(L820&lt;&gt;"","observed",IF(M820&lt;&gt;"","derived from date","median (fallback)"))</f>
        <v>observed</v>
      </c>
      <c r="P820" s="4" t="n">
        <f aca="false">Clean!M820</f>
        <v>0</v>
      </c>
      <c r="Q820" s="4" t="n">
        <f aca="false">IF(P820="",Strategies!$B$9,P820)</f>
        <v>0</v>
      </c>
      <c r="R820" s="3" t="n">
        <f aca="false">IF(P820="",1,0)</f>
        <v>0</v>
      </c>
      <c r="S820" s="3" t="n">
        <f aca="false">Clean!U820</f>
        <v>620</v>
      </c>
      <c r="T820" s="3" t="n">
        <f aca="false">IF(S820="",Strategies!$B$10,S820)</f>
        <v>620</v>
      </c>
      <c r="U820" s="2" t="str">
        <f aca="false">Clean!J820</f>
        <v>Online Banking</v>
      </c>
      <c r="V820" s="2" t="str">
        <f aca="false">IF(U820="",Strategies!$B$11,U820)</f>
        <v>Online Banking</v>
      </c>
      <c r="W820" s="2" t="str">
        <f aca="false">IF(U820="","Unknown",U820)</f>
        <v>Online Banking</v>
      </c>
      <c r="X820" s="4" t="n">
        <f aca="false">Clean!Q820</f>
        <v>5000</v>
      </c>
      <c r="Y820" s="4" t="n">
        <f aca="false">Clean!R820</f>
        <v>968.68</v>
      </c>
      <c r="Z820" s="4" t="n">
        <f aca="false">IF(X820="",IF(Y820="",0,""),X820)</f>
        <v>5000</v>
      </c>
      <c r="AA820" s="4" t="n">
        <f aca="false">IF(Y820="",IF(X820="",0,IF(X820=0,0,ROUND(X820*Strategies!$B$12,2))),Y820)</f>
        <v>968.68</v>
      </c>
      <c r="AB820" s="2" t="str">
        <f aca="false">IF(AND(X820="",Y820=""),"no card (structural)",IF(X820="","limit missing – verify",IF(Y820="","spend imputed by ratio","complete")))</f>
        <v>complete</v>
      </c>
      <c r="AC820" s="4" t="n">
        <f aca="false">Clean!S820</f>
        <v>91000</v>
      </c>
      <c r="AD820" s="4" t="n">
        <f aca="false">Clean!T820</f>
        <v>429</v>
      </c>
      <c r="AE820" s="4" t="n">
        <f aca="false">IF(AC820="",IF(AD820="",0,""),AC820)</f>
        <v>91000</v>
      </c>
      <c r="AF820" s="4" t="n">
        <f aca="false">IF(AD820="",IF(AC820="",0,IF(AC820=0,0,ROUND(AC820*Strategies!$B$13,0))),AD820)</f>
        <v>429</v>
      </c>
      <c r="AG820" s="3" t="n">
        <f aca="false">Clean!V820</f>
        <v>0</v>
      </c>
      <c r="AH820" s="3" t="n">
        <f aca="false">IF(AG820="",0,AG820)</f>
        <v>0</v>
      </c>
      <c r="AI820" s="3" t="n">
        <f aca="false">IF(AG820="",1,0)</f>
        <v>0</v>
      </c>
      <c r="AJ820" s="3" t="n">
        <f aca="false">Missing_Matrix!W820</f>
        <v>1</v>
      </c>
      <c r="AK820" s="2" t="str">
        <f aca="false">IF(AJ820=0,"keep","drop")</f>
        <v>drop</v>
      </c>
      <c r="AL820" s="2" t="str">
        <f aca="false">IF(Missing_Matrix!B820+Missing_Matrix!G820+Missing_Matrix!H820+Missing_Matrix!J820+Missing_Matrix!K820+Missing_Matrix!L820+Missing_Matrix!M820+Missing_Matrix!U820=0,"keep","drop")</f>
        <v>keep</v>
      </c>
    </row>
    <row r="821" customFormat="false" ht="15" hidden="false" customHeight="false" outlineLevel="0" collapsed="false">
      <c r="A821" s="2" t="str">
        <f aca="false">Clean!A821</f>
        <v>CL00820</v>
      </c>
      <c r="B821" s="3" t="n">
        <f aca="false">Clean!B821</f>
        <v>49</v>
      </c>
      <c r="C821" s="3" t="n">
        <f aca="false">IF(B821="",Strategies!$B$5,B821)</f>
        <v>49</v>
      </c>
      <c r="D821" s="3" t="n">
        <f aca="false">IF(B821="",1,0)</f>
        <v>0</v>
      </c>
      <c r="E821" s="2" t="str">
        <f aca="false">Clean!E821</f>
        <v>Business owner</v>
      </c>
      <c r="F821" s="2" t="str">
        <f aca="false">IF(E821="","Unknown",E821)</f>
        <v>Business owner</v>
      </c>
      <c r="G821" s="4" t="n">
        <f aca="false">Clean!G821</f>
        <v>64000</v>
      </c>
      <c r="H821" s="4" t="n">
        <f aca="false">IF(G821="",Strategies!$B$7,G821)</f>
        <v>64000</v>
      </c>
      <c r="I821" s="4" t="n">
        <f aca="false">IF(G821="",Strategies!$B$8,G821)</f>
        <v>64000</v>
      </c>
      <c r="J821" s="4" t="n">
        <f aca="false">IF(G821="",IFERROR(VLOOKUP(E821,Strategies!$A$26:$G$35,7,FALSE()),Strategies!$B$8),G821)</f>
        <v>64000</v>
      </c>
      <c r="K821" s="3" t="n">
        <f aca="false">IF(G821="",1,0)</f>
        <v>0</v>
      </c>
      <c r="L821" s="3" t="n">
        <f aca="false">Clean!H821</f>
        <v>14</v>
      </c>
      <c r="M821" s="5" t="n">
        <f aca="false">Clean!I821</f>
        <v>40944</v>
      </c>
      <c r="N821" s="3" t="n">
        <f aca="false">IF(L821="",IF(M821="",Strategies!$B$6,DATEDIF(M821,DATE(2026,9,13),"y")),L821)</f>
        <v>14</v>
      </c>
      <c r="O821" s="2" t="str">
        <f aca="false">IF(L821&lt;&gt;"","observed",IF(M821&lt;&gt;"","derived from date","median (fallback)"))</f>
        <v>observed</v>
      </c>
      <c r="P821" s="4" t="n">
        <f aca="false">Clean!M821</f>
        <v>43549.23</v>
      </c>
      <c r="Q821" s="4" t="n">
        <f aca="false">IF(P821="",Strategies!$B$9,P821)</f>
        <v>43549.23</v>
      </c>
      <c r="R821" s="3" t="n">
        <f aca="false">IF(P821="",1,0)</f>
        <v>0</v>
      </c>
      <c r="S821" s="3" t="n">
        <f aca="false">Clean!U821</f>
        <v>679</v>
      </c>
      <c r="T821" s="3" t="n">
        <f aca="false">IF(S821="",Strategies!$B$10,S821)</f>
        <v>679</v>
      </c>
      <c r="U821" s="2" t="str">
        <f aca="false">Clean!J821</f>
        <v>Online Banking</v>
      </c>
      <c r="V821" s="2" t="str">
        <f aca="false">IF(U821="",Strategies!$B$11,U821)</f>
        <v>Online Banking</v>
      </c>
      <c r="W821" s="2" t="str">
        <f aca="false">IF(U821="","Unknown",U821)</f>
        <v>Online Banking</v>
      </c>
      <c r="X821" s="4" t="n">
        <f aca="false">Clean!Q821</f>
        <v>15000</v>
      </c>
      <c r="Y821" s="4" t="n">
        <f aca="false">Clean!R821</f>
        <v>7911.71</v>
      </c>
      <c r="Z821" s="4" t="n">
        <f aca="false">IF(X821="",IF(Y821="",0,""),X821)</f>
        <v>15000</v>
      </c>
      <c r="AA821" s="4" t="n">
        <f aca="false">IF(Y821="",IF(X821="",0,IF(X821=0,0,ROUND(X821*Strategies!$B$12,2))),Y821)</f>
        <v>7911.71</v>
      </c>
      <c r="AB821" s="2" t="str">
        <f aca="false">IF(AND(X821="",Y821=""),"no card (structural)",IF(X821="","limit missing – verify",IF(Y821="","spend imputed by ratio","complete")))</f>
        <v>complete</v>
      </c>
      <c r="AC821" s="4" t="n">
        <f aca="false">Clean!S821</f>
        <v>228000</v>
      </c>
      <c r="AD821" s="4" t="n">
        <f aca="false">Clean!T821</f>
        <v>1301</v>
      </c>
      <c r="AE821" s="4" t="n">
        <f aca="false">IF(AC821="",IF(AD821="",0,""),AC821)</f>
        <v>228000</v>
      </c>
      <c r="AF821" s="4" t="n">
        <f aca="false">IF(AD821="",IF(AC821="",0,IF(AC821=0,0,ROUND(AC821*Strategies!$B$13,0))),AD821)</f>
        <v>1301</v>
      </c>
      <c r="AG821" s="3" t="n">
        <f aca="false">Clean!V821</f>
        <v>0</v>
      </c>
      <c r="AH821" s="3" t="n">
        <f aca="false">IF(AG821="",0,AG821)</f>
        <v>0</v>
      </c>
      <c r="AI821" s="3" t="n">
        <f aca="false">IF(AG821="",1,0)</f>
        <v>0</v>
      </c>
      <c r="AJ821" s="3" t="n">
        <f aca="false">Missing_Matrix!W821</f>
        <v>0</v>
      </c>
      <c r="AK821" s="2" t="str">
        <f aca="false">IF(AJ821=0,"keep","drop")</f>
        <v>keep</v>
      </c>
      <c r="AL821" s="2" t="str">
        <f aca="false">IF(Missing_Matrix!B821+Missing_Matrix!G821+Missing_Matrix!H821+Missing_Matrix!J821+Missing_Matrix!K821+Missing_Matrix!L821+Missing_Matrix!M821+Missing_Matrix!U821=0,"keep","drop")</f>
        <v>keep</v>
      </c>
    </row>
    <row r="822" customFormat="false" ht="15" hidden="false" customHeight="false" outlineLevel="0" collapsed="false">
      <c r="A822" s="2" t="str">
        <f aca="false">Clean!A822</f>
        <v>CL00821</v>
      </c>
      <c r="B822" s="3" t="n">
        <f aca="false">Clean!B822</f>
        <v>47</v>
      </c>
      <c r="C822" s="3" t="n">
        <f aca="false">IF(B822="",Strategies!$B$5,B822)</f>
        <v>47</v>
      </c>
      <c r="D822" s="3" t="n">
        <f aca="false">IF(B822="",1,0)</f>
        <v>0</v>
      </c>
      <c r="E822" s="2" t="str">
        <f aca="false">Clean!E822</f>
        <v>Manual worker</v>
      </c>
      <c r="F822" s="2" t="str">
        <f aca="false">IF(E822="","Unknown",E822)</f>
        <v>Manual worker</v>
      </c>
      <c r="G822" s="4" t="n">
        <f aca="false">Clean!G822</f>
        <v>13200</v>
      </c>
      <c r="H822" s="4" t="n">
        <f aca="false">IF(G822="",Strategies!$B$7,G822)</f>
        <v>13200</v>
      </c>
      <c r="I822" s="4" t="n">
        <f aca="false">IF(G822="",Strategies!$B$8,G822)</f>
        <v>13200</v>
      </c>
      <c r="J822" s="4" t="n">
        <f aca="false">IF(G822="",IFERROR(VLOOKUP(E822,Strategies!$A$26:$G$35,7,FALSE()),Strategies!$B$8),G822)</f>
        <v>13200</v>
      </c>
      <c r="K822" s="3" t="n">
        <f aca="false">IF(G822="",1,0)</f>
        <v>0</v>
      </c>
      <c r="L822" s="3" t="n">
        <f aca="false">Clean!H822</f>
        <v>8</v>
      </c>
      <c r="M822" s="5" t="n">
        <f aca="false">Clean!I822</f>
        <v>43319</v>
      </c>
      <c r="N822" s="3" t="n">
        <f aca="false">IF(L822="",IF(M822="",Strategies!$B$6,DATEDIF(M822,DATE(2026,9,13),"y")),L822)</f>
        <v>8</v>
      </c>
      <c r="O822" s="2" t="str">
        <f aca="false">IF(L822&lt;&gt;"","observed",IF(M822&lt;&gt;"","derived from date","median (fallback)"))</f>
        <v>observed</v>
      </c>
      <c r="P822" s="4" t="n">
        <f aca="false">Clean!M822</f>
        <v>0</v>
      </c>
      <c r="Q822" s="4" t="n">
        <f aca="false">IF(P822="",Strategies!$B$9,P822)</f>
        <v>0</v>
      </c>
      <c r="R822" s="3" t="n">
        <f aca="false">IF(P822="",1,0)</f>
        <v>0</v>
      </c>
      <c r="S822" s="3" t="n">
        <f aca="false">Clean!U822</f>
        <v>514</v>
      </c>
      <c r="T822" s="3" t="n">
        <f aca="false">IF(S822="",Strategies!$B$10,S822)</f>
        <v>514</v>
      </c>
      <c r="U822" s="2" t="str">
        <f aca="false">Clean!J822</f>
        <v>App</v>
      </c>
      <c r="V822" s="2" t="str">
        <f aca="false">IF(U822="",Strategies!$B$11,U822)</f>
        <v>App</v>
      </c>
      <c r="W822" s="2" t="str">
        <f aca="false">IF(U822="","Unknown",U822)</f>
        <v>App</v>
      </c>
      <c r="X822" s="4" t="n">
        <f aca="false">Clean!Q822</f>
        <v>3000</v>
      </c>
      <c r="Y822" s="4" t="n">
        <f aca="false">Clean!R822</f>
        <v>493.54</v>
      </c>
      <c r="Z822" s="4" t="n">
        <f aca="false">IF(X822="",IF(Y822="",0,""),X822)</f>
        <v>3000</v>
      </c>
      <c r="AA822" s="4" t="n">
        <f aca="false">IF(Y822="",IF(X822="",0,IF(X822=0,0,ROUND(X822*Strategies!$B$12,2))),Y822)</f>
        <v>493.54</v>
      </c>
      <c r="AB822" s="2" t="str">
        <f aca="false">IF(AND(X822="",Y822=""),"no card (structural)",IF(X822="","limit missing – verify",IF(Y822="","spend imputed by ratio","complete")))</f>
        <v>complete</v>
      </c>
      <c r="AC822" s="4" t="n">
        <f aca="false">Clean!S822</f>
        <v>44000</v>
      </c>
      <c r="AD822" s="4" t="n">
        <f aca="false">Clean!T822</f>
        <v>237</v>
      </c>
      <c r="AE822" s="4" t="n">
        <f aca="false">IF(AC822="",IF(AD822="",0,""),AC822)</f>
        <v>44000</v>
      </c>
      <c r="AF822" s="4" t="n">
        <f aca="false">IF(AD822="",IF(AC822="",0,IF(AC822=0,0,ROUND(AC822*Strategies!$B$13,0))),AD822)</f>
        <v>237</v>
      </c>
      <c r="AG822" s="3" t="n">
        <f aca="false">Clean!V822</f>
        <v>0</v>
      </c>
      <c r="AH822" s="3" t="n">
        <f aca="false">IF(AG822="",0,AG822)</f>
        <v>0</v>
      </c>
      <c r="AI822" s="3" t="n">
        <f aca="false">IF(AG822="",1,0)</f>
        <v>0</v>
      </c>
      <c r="AJ822" s="3" t="n">
        <f aca="false">Missing_Matrix!W822</f>
        <v>0</v>
      </c>
      <c r="AK822" s="2" t="str">
        <f aca="false">IF(AJ822=0,"keep","drop")</f>
        <v>keep</v>
      </c>
      <c r="AL822" s="2" t="str">
        <f aca="false">IF(Missing_Matrix!B822+Missing_Matrix!G822+Missing_Matrix!H822+Missing_Matrix!J822+Missing_Matrix!K822+Missing_Matrix!L822+Missing_Matrix!M822+Missing_Matrix!U822=0,"keep","drop")</f>
        <v>keep</v>
      </c>
    </row>
    <row r="823" customFormat="false" ht="15" hidden="false" customHeight="false" outlineLevel="0" collapsed="false">
      <c r="A823" s="2" t="str">
        <f aca="false">Clean!A823</f>
        <v>CL00822</v>
      </c>
      <c r="B823" s="3" t="n">
        <f aca="false">Clean!B823</f>
        <v>29</v>
      </c>
      <c r="C823" s="3" t="n">
        <f aca="false">IF(B823="",Strategies!$B$5,B823)</f>
        <v>29</v>
      </c>
      <c r="D823" s="3" t="n">
        <f aca="false">IF(B823="",1,0)</f>
        <v>0</v>
      </c>
      <c r="E823" s="2" t="str">
        <f aca="false">Clean!E823</f>
        <v>Manual worker</v>
      </c>
      <c r="F823" s="2" t="str">
        <f aca="false">IF(E823="","Unknown",E823)</f>
        <v>Manual worker</v>
      </c>
      <c r="G823" s="4" t="n">
        <f aca="false">Clean!G823</f>
        <v>16100</v>
      </c>
      <c r="H823" s="4" t="n">
        <f aca="false">IF(G823="",Strategies!$B$7,G823)</f>
        <v>16100</v>
      </c>
      <c r="I823" s="4" t="n">
        <f aca="false">IF(G823="",Strategies!$B$8,G823)</f>
        <v>16100</v>
      </c>
      <c r="J823" s="4" t="n">
        <f aca="false">IF(G823="",IFERROR(VLOOKUP(E823,Strategies!$A$26:$G$35,7,FALSE()),Strategies!$B$8),G823)</f>
        <v>16100</v>
      </c>
      <c r="K823" s="3" t="n">
        <f aca="false">IF(G823="",1,0)</f>
        <v>0</v>
      </c>
      <c r="L823" s="3" t="n">
        <f aca="false">Clean!H823</f>
        <v>7</v>
      </c>
      <c r="M823" s="5" t="n">
        <f aca="false">Clean!I823</f>
        <v>43649</v>
      </c>
      <c r="N823" s="3" t="n">
        <f aca="false">IF(L823="",IF(M823="",Strategies!$B$6,DATEDIF(M823,DATE(2026,9,13),"y")),L823)</f>
        <v>7</v>
      </c>
      <c r="O823" s="2" t="str">
        <f aca="false">IF(L823&lt;&gt;"","observed",IF(M823&lt;&gt;"","derived from date","median (fallback)"))</f>
        <v>observed</v>
      </c>
      <c r="P823" s="4" t="n">
        <f aca="false">Clean!M823</f>
        <v>8088.58</v>
      </c>
      <c r="Q823" s="4" t="n">
        <f aca="false">IF(P823="",Strategies!$B$9,P823)</f>
        <v>8088.58</v>
      </c>
      <c r="R823" s="3" t="n">
        <f aca="false">IF(P823="",1,0)</f>
        <v>0</v>
      </c>
      <c r="S823" s="3" t="n">
        <f aca="false">Clean!U823</f>
        <v>588</v>
      </c>
      <c r="T823" s="3" t="n">
        <f aca="false">IF(S823="",Strategies!$B$10,S823)</f>
        <v>588</v>
      </c>
      <c r="U823" s="2" t="str">
        <f aca="false">Clean!J823</f>
        <v>App</v>
      </c>
      <c r="V823" s="2" t="str">
        <f aca="false">IF(U823="",Strategies!$B$11,U823)</f>
        <v>App</v>
      </c>
      <c r="W823" s="2" t="str">
        <f aca="false">IF(U823="","Unknown",U823)</f>
        <v>App</v>
      </c>
      <c r="X823" s="4" t="n">
        <f aca="false">Clean!Q823</f>
        <v>2000</v>
      </c>
      <c r="Y823" s="4" t="n">
        <f aca="false">Clean!R823</f>
        <v>404.02</v>
      </c>
      <c r="Z823" s="4" t="n">
        <f aca="false">IF(X823="",IF(Y823="",0,""),X823)</f>
        <v>2000</v>
      </c>
      <c r="AA823" s="4" t="n">
        <f aca="false">IF(Y823="",IF(X823="",0,IF(X823=0,0,ROUND(X823*Strategies!$B$12,2))),Y823)</f>
        <v>404.02</v>
      </c>
      <c r="AB823" s="2" t="str">
        <f aca="false">IF(AND(X823="",Y823=""),"no card (structural)",IF(X823="","limit missing – verify",IF(Y823="","spend imputed by ratio","complete")))</f>
        <v>complete</v>
      </c>
      <c r="AC823" s="4" t="str">
        <f aca="false">Clean!S823</f>
        <v/>
      </c>
      <c r="AD823" s="4" t="str">
        <f aca="false">Clean!T823</f>
        <v/>
      </c>
      <c r="AE823" s="4" t="n">
        <f aca="false">IF(AC823="",IF(AD823="",0,""),AC823)</f>
        <v>0</v>
      </c>
      <c r="AF823" s="4" t="n">
        <f aca="false">IF(AD823="",IF(AC823="",0,IF(AC823=0,0,ROUND(AC823*Strategies!$B$13,0))),AD823)</f>
        <v>0</v>
      </c>
      <c r="AG823" s="3" t="str">
        <f aca="false">Clean!V823</f>
        <v/>
      </c>
      <c r="AH823" s="3" t="n">
        <f aca="false">IF(AG823="",0,AG823)</f>
        <v>0</v>
      </c>
      <c r="AI823" s="3" t="n">
        <f aca="false">IF(AG823="",1,0)</f>
        <v>1</v>
      </c>
      <c r="AJ823" s="3" t="n">
        <f aca="false">Missing_Matrix!W823</f>
        <v>3</v>
      </c>
      <c r="AK823" s="2" t="str">
        <f aca="false">IF(AJ823=0,"keep","drop")</f>
        <v>drop</v>
      </c>
      <c r="AL823" s="2" t="str">
        <f aca="false">IF(Missing_Matrix!B823+Missing_Matrix!G823+Missing_Matrix!H823+Missing_Matrix!J823+Missing_Matrix!K823+Missing_Matrix!L823+Missing_Matrix!M823+Missing_Matrix!U823=0,"keep","drop")</f>
        <v>keep</v>
      </c>
    </row>
    <row r="824" customFormat="false" ht="15" hidden="false" customHeight="false" outlineLevel="0" collapsed="false">
      <c r="A824" s="2" t="str">
        <f aca="false">Clean!A824</f>
        <v>CL00823</v>
      </c>
      <c r="B824" s="3" t="n">
        <f aca="false">Clean!B824</f>
        <v>26</v>
      </c>
      <c r="C824" s="3" t="n">
        <f aca="false">IF(B824="",Strategies!$B$5,B824)</f>
        <v>26</v>
      </c>
      <c r="D824" s="3" t="n">
        <f aca="false">IF(B824="",1,0)</f>
        <v>0</v>
      </c>
      <c r="E824" s="2" t="str">
        <f aca="false">Clean!E824</f>
        <v>Business owner</v>
      </c>
      <c r="F824" s="2" t="str">
        <f aca="false">IF(E824="","Unknown",E824)</f>
        <v>Business owner</v>
      </c>
      <c r="G824" s="4" t="n">
        <f aca="false">Clean!G824</f>
        <v>36100</v>
      </c>
      <c r="H824" s="4" t="n">
        <f aca="false">IF(G824="",Strategies!$B$7,G824)</f>
        <v>36100</v>
      </c>
      <c r="I824" s="4" t="n">
        <f aca="false">IF(G824="",Strategies!$B$8,G824)</f>
        <v>36100</v>
      </c>
      <c r="J824" s="4" t="n">
        <f aca="false">IF(G824="",IFERROR(VLOOKUP(E824,Strategies!$A$26:$G$35,7,FALSE()),Strategies!$B$8),G824)</f>
        <v>36100</v>
      </c>
      <c r="K824" s="3" t="n">
        <f aca="false">IF(G824="",1,0)</f>
        <v>0</v>
      </c>
      <c r="L824" s="3" t="n">
        <f aca="false">Clean!H824</f>
        <v>2</v>
      </c>
      <c r="M824" s="5" t="n">
        <f aca="false">Clean!I824</f>
        <v>45195</v>
      </c>
      <c r="N824" s="3" t="n">
        <f aca="false">IF(L824="",IF(M824="",Strategies!$B$6,DATEDIF(M824,DATE(2026,9,13),"y")),L824)</f>
        <v>2</v>
      </c>
      <c r="O824" s="2" t="str">
        <f aca="false">IF(L824&lt;&gt;"","observed",IF(M824&lt;&gt;"","derived from date","median (fallback)"))</f>
        <v>observed</v>
      </c>
      <c r="P824" s="4" t="n">
        <f aca="false">Clean!M824</f>
        <v>18137.42</v>
      </c>
      <c r="Q824" s="4" t="n">
        <f aca="false">IF(P824="",Strategies!$B$9,P824)</f>
        <v>18137.42</v>
      </c>
      <c r="R824" s="3" t="n">
        <f aca="false">IF(P824="",1,0)</f>
        <v>0</v>
      </c>
      <c r="S824" s="3" t="n">
        <f aca="false">Clean!U824</f>
        <v>539</v>
      </c>
      <c r="T824" s="3" t="n">
        <f aca="false">IF(S824="",Strategies!$B$10,S824)</f>
        <v>539</v>
      </c>
      <c r="U824" s="2" t="str">
        <f aca="false">Clean!J824</f>
        <v>Branch</v>
      </c>
      <c r="V824" s="2" t="str">
        <f aca="false">IF(U824="",Strategies!$B$11,U824)</f>
        <v>Branch</v>
      </c>
      <c r="W824" s="2" t="str">
        <f aca="false">IF(U824="","Unknown",U824)</f>
        <v>Branch</v>
      </c>
      <c r="X824" s="4" t="n">
        <f aca="false">Clean!Q824</f>
        <v>0</v>
      </c>
      <c r="Y824" s="4" t="n">
        <f aca="false">Clean!R824</f>
        <v>0</v>
      </c>
      <c r="Z824" s="4" t="n">
        <f aca="false">IF(X824="",IF(Y824="",0,""),X824)</f>
        <v>0</v>
      </c>
      <c r="AA824" s="4" t="n">
        <f aca="false">IF(Y824="",IF(X824="",0,IF(X824=0,0,ROUND(X824*Strategies!$B$12,2))),Y824)</f>
        <v>0</v>
      </c>
      <c r="AB824" s="2" t="str">
        <f aca="false">IF(AND(X824="",Y824=""),"no card (structural)",IF(X824="","limit missing – verify",IF(Y824="","spend imputed by ratio","complete")))</f>
        <v>complete</v>
      </c>
      <c r="AC824" s="4" t="str">
        <f aca="false">Clean!S824</f>
        <v/>
      </c>
      <c r="AD824" s="4" t="str">
        <f aca="false">Clean!T824</f>
        <v/>
      </c>
      <c r="AE824" s="4" t="n">
        <f aca="false">IF(AC824="",IF(AD824="",0,""),AC824)</f>
        <v>0</v>
      </c>
      <c r="AF824" s="4" t="n">
        <f aca="false">IF(AD824="",IF(AC824="",0,IF(AC824=0,0,ROUND(AC824*Strategies!$B$13,0))),AD824)</f>
        <v>0</v>
      </c>
      <c r="AG824" s="3" t="n">
        <f aca="false">Clean!V824</f>
        <v>0</v>
      </c>
      <c r="AH824" s="3" t="n">
        <f aca="false">IF(AG824="",0,AG824)</f>
        <v>0</v>
      </c>
      <c r="AI824" s="3" t="n">
        <f aca="false">IF(AG824="",1,0)</f>
        <v>0</v>
      </c>
      <c r="AJ824" s="3" t="n">
        <f aca="false">Missing_Matrix!W824</f>
        <v>2</v>
      </c>
      <c r="AK824" s="2" t="str">
        <f aca="false">IF(AJ824=0,"keep","drop")</f>
        <v>drop</v>
      </c>
      <c r="AL824" s="2" t="str">
        <f aca="false">IF(Missing_Matrix!B824+Missing_Matrix!G824+Missing_Matrix!H824+Missing_Matrix!J824+Missing_Matrix!K824+Missing_Matrix!L824+Missing_Matrix!M824+Missing_Matrix!U824=0,"keep","drop")</f>
        <v>keep</v>
      </c>
    </row>
    <row r="825" customFormat="false" ht="15" hidden="false" customHeight="false" outlineLevel="0" collapsed="false">
      <c r="A825" s="2" t="str">
        <f aca="false">Clean!A825</f>
        <v>CL00824</v>
      </c>
      <c r="B825" s="3" t="n">
        <f aca="false">Clean!B825</f>
        <v>31</v>
      </c>
      <c r="C825" s="3" t="n">
        <f aca="false">IF(B825="",Strategies!$B$5,B825)</f>
        <v>31</v>
      </c>
      <c r="D825" s="3" t="n">
        <f aca="false">IF(B825="",1,0)</f>
        <v>0</v>
      </c>
      <c r="E825" s="2" t="str">
        <f aca="false">Clean!E825</f>
        <v>Manual worker</v>
      </c>
      <c r="F825" s="2" t="str">
        <f aca="false">IF(E825="","Unknown",E825)</f>
        <v>Manual worker</v>
      </c>
      <c r="G825" s="4" t="n">
        <f aca="false">Clean!G825</f>
        <v>26900</v>
      </c>
      <c r="H825" s="4" t="n">
        <f aca="false">IF(G825="",Strategies!$B$7,G825)</f>
        <v>26900</v>
      </c>
      <c r="I825" s="4" t="n">
        <f aca="false">IF(G825="",Strategies!$B$8,G825)</f>
        <v>26900</v>
      </c>
      <c r="J825" s="4" t="n">
        <f aca="false">IF(G825="",IFERROR(VLOOKUP(E825,Strategies!$A$26:$G$35,7,FALSE()),Strategies!$B$8),G825)</f>
        <v>26900</v>
      </c>
      <c r="K825" s="3" t="n">
        <f aca="false">IF(G825="",1,0)</f>
        <v>0</v>
      </c>
      <c r="L825" s="3" t="n">
        <f aca="false">Clean!H825</f>
        <v>4</v>
      </c>
      <c r="M825" s="5" t="n">
        <f aca="false">Clean!I825</f>
        <v>44518</v>
      </c>
      <c r="N825" s="3" t="n">
        <f aca="false">IF(L825="",IF(M825="",Strategies!$B$6,DATEDIF(M825,DATE(2026,9,13),"y")),L825)</f>
        <v>4</v>
      </c>
      <c r="O825" s="2" t="str">
        <f aca="false">IF(L825&lt;&gt;"","observed",IF(M825&lt;&gt;"","derived from date","median (fallback)"))</f>
        <v>observed</v>
      </c>
      <c r="P825" s="4" t="n">
        <f aca="false">Clean!M825</f>
        <v>0</v>
      </c>
      <c r="Q825" s="4" t="n">
        <f aca="false">IF(P825="",Strategies!$B$9,P825)</f>
        <v>0</v>
      </c>
      <c r="R825" s="3" t="n">
        <f aca="false">IF(P825="",1,0)</f>
        <v>0</v>
      </c>
      <c r="S825" s="3" t="n">
        <f aca="false">Clean!U825</f>
        <v>679</v>
      </c>
      <c r="T825" s="3" t="n">
        <f aca="false">IF(S825="",Strategies!$B$10,S825)</f>
        <v>679</v>
      </c>
      <c r="U825" s="2" t="str">
        <f aca="false">Clean!J825</f>
        <v>App</v>
      </c>
      <c r="V825" s="2" t="str">
        <f aca="false">IF(U825="",Strategies!$B$11,U825)</f>
        <v>App</v>
      </c>
      <c r="W825" s="2" t="str">
        <f aca="false">IF(U825="","Unknown",U825)</f>
        <v>App</v>
      </c>
      <c r="X825" s="4" t="n">
        <f aca="false">Clean!Q825</f>
        <v>3000</v>
      </c>
      <c r="Y825" s="4" t="n">
        <f aca="false">Clean!R825</f>
        <v>230.92</v>
      </c>
      <c r="Z825" s="4" t="n">
        <f aca="false">IF(X825="",IF(Y825="",0,""),X825)</f>
        <v>3000</v>
      </c>
      <c r="AA825" s="4" t="n">
        <f aca="false">IF(Y825="",IF(X825="",0,IF(X825=0,0,ROUND(X825*Strategies!$B$12,2))),Y825)</f>
        <v>230.92</v>
      </c>
      <c r="AB825" s="2" t="str">
        <f aca="false">IF(AND(X825="",Y825=""),"no card (structural)",IF(X825="","limit missing – verify",IF(Y825="","spend imputed by ratio","complete")))</f>
        <v>complete</v>
      </c>
      <c r="AC825" s="4" t="n">
        <f aca="false">Clean!S825</f>
        <v>107000</v>
      </c>
      <c r="AD825" s="4" t="n">
        <f aca="false">Clean!T825</f>
        <v>652</v>
      </c>
      <c r="AE825" s="4" t="n">
        <f aca="false">IF(AC825="",IF(AD825="",0,""),AC825)</f>
        <v>107000</v>
      </c>
      <c r="AF825" s="4" t="n">
        <f aca="false">IF(AD825="",IF(AC825="",0,IF(AC825=0,0,ROUND(AC825*Strategies!$B$13,0))),AD825)</f>
        <v>652</v>
      </c>
      <c r="AG825" s="3" t="n">
        <f aca="false">Clean!V825</f>
        <v>0</v>
      </c>
      <c r="AH825" s="3" t="n">
        <f aca="false">IF(AG825="",0,AG825)</f>
        <v>0</v>
      </c>
      <c r="AI825" s="3" t="n">
        <f aca="false">IF(AG825="",1,0)</f>
        <v>0</v>
      </c>
      <c r="AJ825" s="3" t="n">
        <f aca="false">Missing_Matrix!W825</f>
        <v>1</v>
      </c>
      <c r="AK825" s="2" t="str">
        <f aca="false">IF(AJ825=0,"keep","drop")</f>
        <v>drop</v>
      </c>
      <c r="AL825" s="2" t="str">
        <f aca="false">IF(Missing_Matrix!B825+Missing_Matrix!G825+Missing_Matrix!H825+Missing_Matrix!J825+Missing_Matrix!K825+Missing_Matrix!L825+Missing_Matrix!M825+Missing_Matrix!U825=0,"keep","drop")</f>
        <v>keep</v>
      </c>
    </row>
    <row r="826" customFormat="false" ht="15" hidden="false" customHeight="false" outlineLevel="0" collapsed="false">
      <c r="A826" s="2" t="str">
        <f aca="false">Clean!A826</f>
        <v>CL00825</v>
      </c>
      <c r="B826" s="3" t="n">
        <f aca="false">Clean!B826</f>
        <v>41</v>
      </c>
      <c r="C826" s="3" t="n">
        <f aca="false">IF(B826="",Strategies!$B$5,B826)</f>
        <v>41</v>
      </c>
      <c r="D826" s="3" t="n">
        <f aca="false">IF(B826="",1,0)</f>
        <v>0</v>
      </c>
      <c r="E826" s="2" t="str">
        <f aca="false">Clean!E826</f>
        <v>Employee</v>
      </c>
      <c r="F826" s="2" t="str">
        <f aca="false">IF(E826="","Unknown",E826)</f>
        <v>Employee</v>
      </c>
      <c r="G826" s="4" t="n">
        <f aca="false">Clean!G826</f>
        <v>28500</v>
      </c>
      <c r="H826" s="4" t="n">
        <f aca="false">IF(G826="",Strategies!$B$7,G826)</f>
        <v>28500</v>
      </c>
      <c r="I826" s="4" t="n">
        <f aca="false">IF(G826="",Strategies!$B$8,G826)</f>
        <v>28500</v>
      </c>
      <c r="J826" s="4" t="n">
        <f aca="false">IF(G826="",IFERROR(VLOOKUP(E826,Strategies!$A$26:$G$35,7,FALSE()),Strategies!$B$8),G826)</f>
        <v>28500</v>
      </c>
      <c r="K826" s="3" t="n">
        <f aca="false">IF(G826="",1,0)</f>
        <v>0</v>
      </c>
      <c r="L826" s="3" t="n">
        <f aca="false">Clean!H826</f>
        <v>5</v>
      </c>
      <c r="M826" s="5" t="n">
        <f aca="false">Clean!I826</f>
        <v>44307</v>
      </c>
      <c r="N826" s="3" t="n">
        <f aca="false">IF(L826="",IF(M826="",Strategies!$B$6,DATEDIF(M826,DATE(2026,9,13),"y")),L826)</f>
        <v>5</v>
      </c>
      <c r="O826" s="2" t="str">
        <f aca="false">IF(L826&lt;&gt;"","observed",IF(M826&lt;&gt;"","derived from date","median (fallback)"))</f>
        <v>observed</v>
      </c>
      <c r="P826" s="4" t="str">
        <f aca="false">Clean!M826</f>
        <v/>
      </c>
      <c r="Q826" s="4" t="n">
        <f aca="false">IF(P826="",Strategies!$B$9,P826)</f>
        <v>10652.68</v>
      </c>
      <c r="R826" s="3" t="n">
        <f aca="false">IF(P826="",1,0)</f>
        <v>1</v>
      </c>
      <c r="S826" s="3" t="n">
        <f aca="false">Clean!U826</f>
        <v>597</v>
      </c>
      <c r="T826" s="3" t="n">
        <f aca="false">IF(S826="",Strategies!$B$10,S826)</f>
        <v>597</v>
      </c>
      <c r="U826" s="2" t="str">
        <f aca="false">Clean!J826</f>
        <v>App</v>
      </c>
      <c r="V826" s="2" t="str">
        <f aca="false">IF(U826="",Strategies!$B$11,U826)</f>
        <v>App</v>
      </c>
      <c r="W826" s="2" t="str">
        <f aca="false">IF(U826="","Unknown",U826)</f>
        <v>App</v>
      </c>
      <c r="X826" s="4" t="str">
        <f aca="false">Clean!Q826</f>
        <v/>
      </c>
      <c r="Y826" s="4" t="str">
        <f aca="false">Clean!R826</f>
        <v/>
      </c>
      <c r="Z826" s="4" t="n">
        <f aca="false">IF(X826="",IF(Y826="",0,""),X826)</f>
        <v>0</v>
      </c>
      <c r="AA826" s="4" t="n">
        <f aca="false">IF(Y826="",IF(X826="",0,IF(X826=0,0,ROUND(X826*Strategies!$B$12,2))),Y826)</f>
        <v>0</v>
      </c>
      <c r="AB826" s="2" t="str">
        <f aca="false">IF(AND(X826="",Y826=""),"no card (structural)",IF(X826="","limit missing – verify",IF(Y826="","spend imputed by ratio","complete")))</f>
        <v>no card (structural)</v>
      </c>
      <c r="AC826" s="4" t="str">
        <f aca="false">Clean!S826</f>
        <v/>
      </c>
      <c r="AD826" s="4" t="str">
        <f aca="false">Clean!T826</f>
        <v/>
      </c>
      <c r="AE826" s="4" t="n">
        <f aca="false">IF(AC826="",IF(AD826="",0,""),AC826)</f>
        <v>0</v>
      </c>
      <c r="AF826" s="4" t="n">
        <f aca="false">IF(AD826="",IF(AC826="",0,IF(AC826=0,0,ROUND(AC826*Strategies!$B$13,0))),AD826)</f>
        <v>0</v>
      </c>
      <c r="AG826" s="3" t="n">
        <f aca="false">Clean!V826</f>
        <v>1</v>
      </c>
      <c r="AH826" s="3" t="n">
        <f aca="false">IF(AG826="",0,AG826)</f>
        <v>1</v>
      </c>
      <c r="AI826" s="3" t="n">
        <f aca="false">IF(AG826="",1,0)</f>
        <v>0</v>
      </c>
      <c r="AJ826" s="3" t="n">
        <f aca="false">Missing_Matrix!W826</f>
        <v>6</v>
      </c>
      <c r="AK826" s="2" t="str">
        <f aca="false">IF(AJ826=0,"keep","drop")</f>
        <v>drop</v>
      </c>
      <c r="AL826" s="2" t="str">
        <f aca="false">IF(Missing_Matrix!B826+Missing_Matrix!G826+Missing_Matrix!H826+Missing_Matrix!J826+Missing_Matrix!K826+Missing_Matrix!L826+Missing_Matrix!M826+Missing_Matrix!U826=0,"keep","drop")</f>
        <v>drop</v>
      </c>
    </row>
    <row r="827" customFormat="false" ht="15" hidden="false" customHeight="false" outlineLevel="0" collapsed="false">
      <c r="A827" s="2" t="str">
        <f aca="false">Clean!A827</f>
        <v>CL00826</v>
      </c>
      <c r="B827" s="3" t="n">
        <f aca="false">Clean!B827</f>
        <v>50</v>
      </c>
      <c r="C827" s="3" t="n">
        <f aca="false">IF(B827="",Strategies!$B$5,B827)</f>
        <v>50</v>
      </c>
      <c r="D827" s="3" t="n">
        <f aca="false">IF(B827="",1,0)</f>
        <v>0</v>
      </c>
      <c r="E827" s="2" t="str">
        <f aca="false">Clean!E827</f>
        <v>Employee</v>
      </c>
      <c r="F827" s="2" t="str">
        <f aca="false">IF(E827="","Unknown",E827)</f>
        <v>Employee</v>
      </c>
      <c r="G827" s="4" t="n">
        <f aca="false">Clean!G827</f>
        <v>34300</v>
      </c>
      <c r="H827" s="4" t="n">
        <f aca="false">IF(G827="",Strategies!$B$7,G827)</f>
        <v>34300</v>
      </c>
      <c r="I827" s="4" t="n">
        <f aca="false">IF(G827="",Strategies!$B$8,G827)</f>
        <v>34300</v>
      </c>
      <c r="J827" s="4" t="n">
        <f aca="false">IF(G827="",IFERROR(VLOOKUP(E827,Strategies!$A$26:$G$35,7,FALSE()),Strategies!$B$8),G827)</f>
        <v>34300</v>
      </c>
      <c r="K827" s="3" t="n">
        <f aca="false">IF(G827="",1,0)</f>
        <v>0</v>
      </c>
      <c r="L827" s="3" t="n">
        <f aca="false">Clean!H827</f>
        <v>14</v>
      </c>
      <c r="M827" s="5" t="n">
        <f aca="false">Clean!I827</f>
        <v>41142</v>
      </c>
      <c r="N827" s="3" t="n">
        <f aca="false">IF(L827="",IF(M827="",Strategies!$B$6,DATEDIF(M827,DATE(2026,9,13),"y")),L827)</f>
        <v>14</v>
      </c>
      <c r="O827" s="2" t="str">
        <f aca="false">IF(L827&lt;&gt;"","observed",IF(M827&lt;&gt;"","derived from date","median (fallback)"))</f>
        <v>observed</v>
      </c>
      <c r="P827" s="4" t="n">
        <f aca="false">Clean!M827</f>
        <v>16163.6</v>
      </c>
      <c r="Q827" s="4" t="n">
        <f aca="false">IF(P827="",Strategies!$B$9,P827)</f>
        <v>16163.6</v>
      </c>
      <c r="R827" s="3" t="n">
        <f aca="false">IF(P827="",1,0)</f>
        <v>0</v>
      </c>
      <c r="S827" s="3" t="n">
        <f aca="false">Clean!U827</f>
        <v>561</v>
      </c>
      <c r="T827" s="3" t="n">
        <f aca="false">IF(S827="",Strategies!$B$10,S827)</f>
        <v>561</v>
      </c>
      <c r="U827" s="2" t="str">
        <f aca="false">Clean!J827</f>
        <v>App</v>
      </c>
      <c r="V827" s="2" t="str">
        <f aca="false">IF(U827="",Strategies!$B$11,U827)</f>
        <v>App</v>
      </c>
      <c r="W827" s="2" t="str">
        <f aca="false">IF(U827="","Unknown",U827)</f>
        <v>App</v>
      </c>
      <c r="X827" s="4" t="n">
        <f aca="false">Clean!Q827</f>
        <v>0</v>
      </c>
      <c r="Y827" s="4" t="n">
        <f aca="false">Clean!R827</f>
        <v>0</v>
      </c>
      <c r="Z827" s="4" t="n">
        <f aca="false">IF(X827="",IF(Y827="",0,""),X827)</f>
        <v>0</v>
      </c>
      <c r="AA827" s="4" t="n">
        <f aca="false">IF(Y827="",IF(X827="",0,IF(X827=0,0,ROUND(X827*Strategies!$B$12,2))),Y827)</f>
        <v>0</v>
      </c>
      <c r="AB827" s="2" t="str">
        <f aca="false">IF(AND(X827="",Y827=""),"no card (structural)",IF(X827="","limit missing – verify",IF(Y827="","spend imputed by ratio","complete")))</f>
        <v>complete</v>
      </c>
      <c r="AC827" s="4" t="n">
        <f aca="false">Clean!S827</f>
        <v>0</v>
      </c>
      <c r="AD827" s="4" t="n">
        <f aca="false">Clean!T827</f>
        <v>0</v>
      </c>
      <c r="AE827" s="4" t="n">
        <f aca="false">IF(AC827="",IF(AD827="",0,""),AC827)</f>
        <v>0</v>
      </c>
      <c r="AF827" s="4" t="n">
        <f aca="false">IF(AD827="",IF(AC827="",0,IF(AC827=0,0,ROUND(AC827*Strategies!$B$13,0))),AD827)</f>
        <v>0</v>
      </c>
      <c r="AG827" s="3" t="n">
        <f aca="false">Clean!V827</f>
        <v>1</v>
      </c>
      <c r="AH827" s="3" t="n">
        <f aca="false">IF(AG827="",0,AG827)</f>
        <v>1</v>
      </c>
      <c r="AI827" s="3" t="n">
        <f aca="false">IF(AG827="",1,0)</f>
        <v>0</v>
      </c>
      <c r="AJ827" s="3" t="n">
        <f aca="false">Missing_Matrix!W827</f>
        <v>0</v>
      </c>
      <c r="AK827" s="2" t="str">
        <f aca="false">IF(AJ827=0,"keep","drop")</f>
        <v>keep</v>
      </c>
      <c r="AL827" s="2" t="str">
        <f aca="false">IF(Missing_Matrix!B827+Missing_Matrix!G827+Missing_Matrix!H827+Missing_Matrix!J827+Missing_Matrix!K827+Missing_Matrix!L827+Missing_Matrix!M827+Missing_Matrix!U827=0,"keep","drop")</f>
        <v>keep</v>
      </c>
    </row>
    <row r="828" customFormat="false" ht="15" hidden="false" customHeight="false" outlineLevel="0" collapsed="false">
      <c r="A828" s="2" t="str">
        <f aca="false">Clean!A828</f>
        <v>CL00827</v>
      </c>
      <c r="B828" s="3" t="n">
        <f aca="false">Clean!B828</f>
        <v>57</v>
      </c>
      <c r="C828" s="3" t="n">
        <f aca="false">IF(B828="",Strategies!$B$5,B828)</f>
        <v>57</v>
      </c>
      <c r="D828" s="3" t="n">
        <f aca="false">IF(B828="",1,0)</f>
        <v>0</v>
      </c>
      <c r="E828" s="2" t="str">
        <f aca="false">Clean!E828</f>
        <v>Employee</v>
      </c>
      <c r="F828" s="2" t="str">
        <f aca="false">IF(E828="","Unknown",E828)</f>
        <v>Employee</v>
      </c>
      <c r="G828" s="4" t="n">
        <f aca="false">Clean!G828</f>
        <v>35800</v>
      </c>
      <c r="H828" s="4" t="n">
        <f aca="false">IF(G828="",Strategies!$B$7,G828)</f>
        <v>35800</v>
      </c>
      <c r="I828" s="4" t="n">
        <f aca="false">IF(G828="",Strategies!$B$8,G828)</f>
        <v>35800</v>
      </c>
      <c r="J828" s="4" t="n">
        <f aca="false">IF(G828="",IFERROR(VLOOKUP(E828,Strategies!$A$26:$G$35,7,FALSE()),Strategies!$B$8),G828)</f>
        <v>35800</v>
      </c>
      <c r="K828" s="3" t="n">
        <f aca="false">IF(G828="",1,0)</f>
        <v>0</v>
      </c>
      <c r="L828" s="3" t="n">
        <f aca="false">Clean!H828</f>
        <v>9</v>
      </c>
      <c r="M828" s="5" t="str">
        <f aca="false">Clean!I828</f>
        <v/>
      </c>
      <c r="N828" s="3" t="n">
        <f aca="false">IF(L828="",IF(M828="",Strategies!$B$6,DATEDIF(M828,DATE(2026,9,13),"y")),L828)</f>
        <v>9</v>
      </c>
      <c r="O828" s="2" t="str">
        <f aca="false">IF(L828&lt;&gt;"","observed",IF(M828&lt;&gt;"","derived from date","median (fallback)"))</f>
        <v>observed</v>
      </c>
      <c r="P828" s="4" t="n">
        <f aca="false">Clean!M828</f>
        <v>0</v>
      </c>
      <c r="Q828" s="4" t="n">
        <f aca="false">IF(P828="",Strategies!$B$9,P828)</f>
        <v>0</v>
      </c>
      <c r="R828" s="3" t="n">
        <f aca="false">IF(P828="",1,0)</f>
        <v>0</v>
      </c>
      <c r="S828" s="3" t="str">
        <f aca="false">Clean!U828</f>
        <v/>
      </c>
      <c r="T828" s="3" t="n">
        <f aca="false">IF(S828="",Strategies!$B$10,S828)</f>
        <v>630</v>
      </c>
      <c r="U828" s="2" t="str">
        <f aca="false">Clean!J828</f>
        <v>Online Banking</v>
      </c>
      <c r="V828" s="2" t="str">
        <f aca="false">IF(U828="",Strategies!$B$11,U828)</f>
        <v>Online Banking</v>
      </c>
      <c r="W828" s="2" t="str">
        <f aca="false">IF(U828="","Unknown",U828)</f>
        <v>Online Banking</v>
      </c>
      <c r="X828" s="4" t="n">
        <f aca="false">Clean!Q828</f>
        <v>8000</v>
      </c>
      <c r="Y828" s="4" t="n">
        <f aca="false">Clean!R828</f>
        <v>643.79</v>
      </c>
      <c r="Z828" s="4" t="n">
        <f aca="false">IF(X828="",IF(Y828="",0,""),X828)</f>
        <v>8000</v>
      </c>
      <c r="AA828" s="4" t="n">
        <f aca="false">IF(Y828="",IF(X828="",0,IF(X828=0,0,ROUND(X828*Strategies!$B$12,2))),Y828)</f>
        <v>643.79</v>
      </c>
      <c r="AB828" s="2" t="str">
        <f aca="false">IF(AND(X828="",Y828=""),"no card (structural)",IF(X828="","limit missing – verify",IF(Y828="","spend imputed by ratio","complete")))</f>
        <v>complete</v>
      </c>
      <c r="AC828" s="4" t="n">
        <f aca="false">Clean!S828</f>
        <v>67000</v>
      </c>
      <c r="AD828" s="4" t="n">
        <f aca="false">Clean!T828</f>
        <v>381</v>
      </c>
      <c r="AE828" s="4" t="n">
        <f aca="false">IF(AC828="",IF(AD828="",0,""),AC828)</f>
        <v>67000</v>
      </c>
      <c r="AF828" s="4" t="n">
        <f aca="false">IF(AD828="",IF(AC828="",0,IF(AC828=0,0,ROUND(AC828*Strategies!$B$13,0))),AD828)</f>
        <v>381</v>
      </c>
      <c r="AG828" s="3" t="str">
        <f aca="false">Clean!V828</f>
        <v/>
      </c>
      <c r="AH828" s="3" t="n">
        <f aca="false">IF(AG828="",0,AG828)</f>
        <v>0</v>
      </c>
      <c r="AI828" s="3" t="n">
        <f aca="false">IF(AG828="",1,0)</f>
        <v>1</v>
      </c>
      <c r="AJ828" s="3" t="n">
        <f aca="false">Missing_Matrix!W828</f>
        <v>3</v>
      </c>
      <c r="AK828" s="2" t="str">
        <f aca="false">IF(AJ828=0,"keep","drop")</f>
        <v>drop</v>
      </c>
      <c r="AL828" s="2" t="str">
        <f aca="false">IF(Missing_Matrix!B828+Missing_Matrix!G828+Missing_Matrix!H828+Missing_Matrix!J828+Missing_Matrix!K828+Missing_Matrix!L828+Missing_Matrix!M828+Missing_Matrix!U828=0,"keep","drop")</f>
        <v>drop</v>
      </c>
    </row>
    <row r="829" customFormat="false" ht="15" hidden="false" customHeight="false" outlineLevel="0" collapsed="false">
      <c r="A829" s="2" t="str">
        <f aca="false">Clean!A829</f>
        <v>CL00828</v>
      </c>
      <c r="B829" s="3" t="n">
        <f aca="false">Clean!B829</f>
        <v>53</v>
      </c>
      <c r="C829" s="3" t="n">
        <f aca="false">IF(B829="",Strategies!$B$5,B829)</f>
        <v>53</v>
      </c>
      <c r="D829" s="3" t="n">
        <f aca="false">IF(B829="",1,0)</f>
        <v>0</v>
      </c>
      <c r="E829" s="2" t="str">
        <f aca="false">Clean!E829</f>
        <v>Unemployed</v>
      </c>
      <c r="F829" s="2" t="str">
        <f aca="false">IF(E829="","Unknown",E829)</f>
        <v>Unemployed</v>
      </c>
      <c r="G829" s="4" t="n">
        <f aca="false">Clean!G829</f>
        <v>3300</v>
      </c>
      <c r="H829" s="4" t="n">
        <f aca="false">IF(G829="",Strategies!$B$7,G829)</f>
        <v>3300</v>
      </c>
      <c r="I829" s="4" t="n">
        <f aca="false">IF(G829="",Strategies!$B$8,G829)</f>
        <v>3300</v>
      </c>
      <c r="J829" s="4" t="n">
        <f aca="false">IF(G829="",IFERROR(VLOOKUP(E829,Strategies!$A$26:$G$35,7,FALSE()),Strategies!$B$8),G829)</f>
        <v>3300</v>
      </c>
      <c r="K829" s="3" t="n">
        <f aca="false">IF(G829="",1,0)</f>
        <v>0</v>
      </c>
      <c r="L829" s="3" t="n">
        <f aca="false">Clean!H829</f>
        <v>22</v>
      </c>
      <c r="M829" s="5" t="n">
        <f aca="false">Clean!I829</f>
        <v>37893</v>
      </c>
      <c r="N829" s="3" t="n">
        <f aca="false">IF(L829="",IF(M829="",Strategies!$B$6,DATEDIF(M829,DATE(2026,9,13),"y")),L829)</f>
        <v>22</v>
      </c>
      <c r="O829" s="2" t="str">
        <f aca="false">IF(L829&lt;&gt;"","observed",IF(M829&lt;&gt;"","derived from date","median (fallback)"))</f>
        <v>observed</v>
      </c>
      <c r="P829" s="4" t="str">
        <f aca="false">Clean!M829</f>
        <v/>
      </c>
      <c r="Q829" s="4" t="n">
        <f aca="false">IF(P829="",Strategies!$B$9,P829)</f>
        <v>10652.68</v>
      </c>
      <c r="R829" s="3" t="n">
        <f aca="false">IF(P829="",1,0)</f>
        <v>1</v>
      </c>
      <c r="S829" s="3" t="n">
        <f aca="false">Clean!U829</f>
        <v>572</v>
      </c>
      <c r="T829" s="3" t="n">
        <f aca="false">IF(S829="",Strategies!$B$10,S829)</f>
        <v>572</v>
      </c>
      <c r="U829" s="2" t="str">
        <f aca="false">Clean!J829</f>
        <v>Branch</v>
      </c>
      <c r="V829" s="2" t="str">
        <f aca="false">IF(U829="",Strategies!$B$11,U829)</f>
        <v>Branch</v>
      </c>
      <c r="W829" s="2" t="str">
        <f aca="false">IF(U829="","Unknown",U829)</f>
        <v>Branch</v>
      </c>
      <c r="X829" s="4" t="n">
        <f aca="false">Clean!Q829</f>
        <v>1000</v>
      </c>
      <c r="Y829" s="4" t="n">
        <f aca="false">Clean!R829</f>
        <v>94.54</v>
      </c>
      <c r="Z829" s="4" t="n">
        <f aca="false">IF(X829="",IF(Y829="",0,""),X829)</f>
        <v>1000</v>
      </c>
      <c r="AA829" s="4" t="n">
        <f aca="false">IF(Y829="",IF(X829="",0,IF(X829=0,0,ROUND(X829*Strategies!$B$12,2))),Y829)</f>
        <v>94.54</v>
      </c>
      <c r="AB829" s="2" t="str">
        <f aca="false">IF(AND(X829="",Y829=""),"no card (structural)",IF(X829="","limit missing – verify",IF(Y829="","spend imputed by ratio","complete")))</f>
        <v>complete</v>
      </c>
      <c r="AC829" s="4" t="n">
        <f aca="false">Clean!S829</f>
        <v>0</v>
      </c>
      <c r="AD829" s="4" t="n">
        <f aca="false">Clean!T829</f>
        <v>0</v>
      </c>
      <c r="AE829" s="4" t="n">
        <f aca="false">IF(AC829="",IF(AD829="",0,""),AC829)</f>
        <v>0</v>
      </c>
      <c r="AF829" s="4" t="n">
        <f aca="false">IF(AD829="",IF(AC829="",0,IF(AC829=0,0,ROUND(AC829*Strategies!$B$13,0))),AD829)</f>
        <v>0</v>
      </c>
      <c r="AG829" s="3" t="str">
        <f aca="false">Clean!V829</f>
        <v/>
      </c>
      <c r="AH829" s="3" t="n">
        <f aca="false">IF(AG829="",0,AG829)</f>
        <v>0</v>
      </c>
      <c r="AI829" s="3" t="n">
        <f aca="false">IF(AG829="",1,0)</f>
        <v>1</v>
      </c>
      <c r="AJ829" s="3" t="n">
        <f aca="false">Missing_Matrix!W829</f>
        <v>2</v>
      </c>
      <c r="AK829" s="2" t="str">
        <f aca="false">IF(AJ829=0,"keep","drop")</f>
        <v>drop</v>
      </c>
      <c r="AL829" s="2" t="str">
        <f aca="false">IF(Missing_Matrix!B829+Missing_Matrix!G829+Missing_Matrix!H829+Missing_Matrix!J829+Missing_Matrix!K829+Missing_Matrix!L829+Missing_Matrix!M829+Missing_Matrix!U829=0,"keep","drop")</f>
        <v>drop</v>
      </c>
    </row>
    <row r="830" customFormat="false" ht="15" hidden="false" customHeight="false" outlineLevel="0" collapsed="false">
      <c r="A830" s="2" t="str">
        <f aca="false">Clean!A830</f>
        <v>CL00829</v>
      </c>
      <c r="B830" s="3" t="n">
        <f aca="false">Clean!B830</f>
        <v>43</v>
      </c>
      <c r="C830" s="3" t="n">
        <f aca="false">IF(B830="",Strategies!$B$5,B830)</f>
        <v>43</v>
      </c>
      <c r="D830" s="3" t="n">
        <f aca="false">IF(B830="",1,0)</f>
        <v>0</v>
      </c>
      <c r="E830" s="2" t="str">
        <f aca="false">Clean!E830</f>
        <v>Employee</v>
      </c>
      <c r="F830" s="2" t="str">
        <f aca="false">IF(E830="","Unknown",E830)</f>
        <v>Employee</v>
      </c>
      <c r="G830" s="4" t="n">
        <f aca="false">Clean!G830</f>
        <v>36400</v>
      </c>
      <c r="H830" s="4" t="n">
        <f aca="false">IF(G830="",Strategies!$B$7,G830)</f>
        <v>36400</v>
      </c>
      <c r="I830" s="4" t="n">
        <f aca="false">IF(G830="",Strategies!$B$8,G830)</f>
        <v>36400</v>
      </c>
      <c r="J830" s="4" t="n">
        <f aca="false">IF(G830="",IFERROR(VLOOKUP(E830,Strategies!$A$26:$G$35,7,FALSE()),Strategies!$B$8),G830)</f>
        <v>36400</v>
      </c>
      <c r="K830" s="3" t="n">
        <f aca="false">IF(G830="",1,0)</f>
        <v>0</v>
      </c>
      <c r="L830" s="3" t="n">
        <f aca="false">Clean!H830</f>
        <v>13</v>
      </c>
      <c r="M830" s="5" t="n">
        <f aca="false">Clean!I830</f>
        <v>41423</v>
      </c>
      <c r="N830" s="3" t="n">
        <f aca="false">IF(L830="",IF(M830="",Strategies!$B$6,DATEDIF(M830,DATE(2026,9,13),"y")),L830)</f>
        <v>13</v>
      </c>
      <c r="O830" s="2" t="str">
        <f aca="false">IF(L830&lt;&gt;"","observed",IF(M830&lt;&gt;"","derived from date","median (fallback)"))</f>
        <v>observed</v>
      </c>
      <c r="P830" s="4" t="n">
        <f aca="false">Clean!M830</f>
        <v>56649.65</v>
      </c>
      <c r="Q830" s="4" t="n">
        <f aca="false">IF(P830="",Strategies!$B$9,P830)</f>
        <v>56649.65</v>
      </c>
      <c r="R830" s="3" t="n">
        <f aca="false">IF(P830="",1,0)</f>
        <v>0</v>
      </c>
      <c r="S830" s="3" t="n">
        <f aca="false">Clean!U830</f>
        <v>659</v>
      </c>
      <c r="T830" s="3" t="n">
        <f aca="false">IF(S830="",Strategies!$B$10,S830)</f>
        <v>659</v>
      </c>
      <c r="U830" s="2" t="str">
        <f aca="false">Clean!J830</f>
        <v>Online Banking</v>
      </c>
      <c r="V830" s="2" t="str">
        <f aca="false">IF(U830="",Strategies!$B$11,U830)</f>
        <v>Online Banking</v>
      </c>
      <c r="W830" s="2" t="str">
        <f aca="false">IF(U830="","Unknown",U830)</f>
        <v>Online Banking</v>
      </c>
      <c r="X830" s="4" t="n">
        <f aca="false">Clean!Q830</f>
        <v>6000</v>
      </c>
      <c r="Y830" s="4" t="n">
        <f aca="false">Clean!R830</f>
        <v>3945.04</v>
      </c>
      <c r="Z830" s="4" t="n">
        <f aca="false">IF(X830="",IF(Y830="",0,""),X830)</f>
        <v>6000</v>
      </c>
      <c r="AA830" s="4" t="n">
        <f aca="false">IF(Y830="",IF(X830="",0,IF(X830=0,0,ROUND(X830*Strategies!$B$12,2))),Y830)</f>
        <v>3945.04</v>
      </c>
      <c r="AB830" s="2" t="str">
        <f aca="false">IF(AND(X830="",Y830=""),"no card (structural)",IF(X830="","limit missing – verify",IF(Y830="","spend imputed by ratio","complete")))</f>
        <v>complete</v>
      </c>
      <c r="AC830" s="4" t="n">
        <f aca="false">Clean!S830</f>
        <v>139000</v>
      </c>
      <c r="AD830" s="4" t="n">
        <f aca="false">Clean!T830</f>
        <v>789</v>
      </c>
      <c r="AE830" s="4" t="n">
        <f aca="false">IF(AC830="",IF(AD830="",0,""),AC830)</f>
        <v>139000</v>
      </c>
      <c r="AF830" s="4" t="n">
        <f aca="false">IF(AD830="",IF(AC830="",0,IF(AC830=0,0,ROUND(AC830*Strategies!$B$13,0))),AD830)</f>
        <v>789</v>
      </c>
      <c r="AG830" s="3" t="n">
        <f aca="false">Clean!V830</f>
        <v>0</v>
      </c>
      <c r="AH830" s="3" t="n">
        <f aca="false">IF(AG830="",0,AG830)</f>
        <v>0</v>
      </c>
      <c r="AI830" s="3" t="n">
        <f aca="false">IF(AG830="",1,0)</f>
        <v>0</v>
      </c>
      <c r="AJ830" s="3" t="n">
        <f aca="false">Missing_Matrix!W830</f>
        <v>0</v>
      </c>
      <c r="AK830" s="2" t="str">
        <f aca="false">IF(AJ830=0,"keep","drop")</f>
        <v>keep</v>
      </c>
      <c r="AL830" s="2" t="str">
        <f aca="false">IF(Missing_Matrix!B830+Missing_Matrix!G830+Missing_Matrix!H830+Missing_Matrix!J830+Missing_Matrix!K830+Missing_Matrix!L830+Missing_Matrix!M830+Missing_Matrix!U830=0,"keep","drop")</f>
        <v>keep</v>
      </c>
    </row>
    <row r="831" customFormat="false" ht="15" hidden="false" customHeight="false" outlineLevel="0" collapsed="false">
      <c r="A831" s="2" t="str">
        <f aca="false">Clean!A831</f>
        <v>CL00830</v>
      </c>
      <c r="B831" s="3" t="n">
        <f aca="false">Clean!B831</f>
        <v>30</v>
      </c>
      <c r="C831" s="3" t="n">
        <f aca="false">IF(B831="",Strategies!$B$5,B831)</f>
        <v>30</v>
      </c>
      <c r="D831" s="3" t="n">
        <f aca="false">IF(B831="",1,0)</f>
        <v>0</v>
      </c>
      <c r="E831" s="2" t="str">
        <f aca="false">Clean!E831</f>
        <v>Shopkeeper</v>
      </c>
      <c r="F831" s="2" t="str">
        <f aca="false">IF(E831="","Unknown",E831)</f>
        <v>Shopkeeper</v>
      </c>
      <c r="G831" s="4" t="n">
        <f aca="false">Clean!G831</f>
        <v>31600</v>
      </c>
      <c r="H831" s="4" t="n">
        <f aca="false">IF(G831="",Strategies!$B$7,G831)</f>
        <v>31600</v>
      </c>
      <c r="I831" s="4" t="n">
        <f aca="false">IF(G831="",Strategies!$B$8,G831)</f>
        <v>31600</v>
      </c>
      <c r="J831" s="4" t="n">
        <f aca="false">IF(G831="",IFERROR(VLOOKUP(E831,Strategies!$A$26:$G$35,7,FALSE()),Strategies!$B$8),G831)</f>
        <v>31600</v>
      </c>
      <c r="K831" s="3" t="n">
        <f aca="false">IF(G831="",1,0)</f>
        <v>0</v>
      </c>
      <c r="L831" s="3" t="n">
        <f aca="false">Clean!H831</f>
        <v>9</v>
      </c>
      <c r="M831" s="5" t="n">
        <f aca="false">Clean!I831</f>
        <v>42684</v>
      </c>
      <c r="N831" s="3" t="n">
        <f aca="false">IF(L831="",IF(M831="",Strategies!$B$6,DATEDIF(M831,DATE(2026,9,13),"y")),L831)</f>
        <v>9</v>
      </c>
      <c r="O831" s="2" t="str">
        <f aca="false">IF(L831&lt;&gt;"","observed",IF(M831&lt;&gt;"","derived from date","median (fallback)"))</f>
        <v>observed</v>
      </c>
      <c r="P831" s="4" t="n">
        <f aca="false">Clean!M831</f>
        <v>19097.9</v>
      </c>
      <c r="Q831" s="4" t="n">
        <f aca="false">IF(P831="",Strategies!$B$9,P831)</f>
        <v>19097.9</v>
      </c>
      <c r="R831" s="3" t="n">
        <f aca="false">IF(P831="",1,0)</f>
        <v>0</v>
      </c>
      <c r="S831" s="3" t="n">
        <f aca="false">Clean!U831</f>
        <v>627</v>
      </c>
      <c r="T831" s="3" t="n">
        <f aca="false">IF(S831="",Strategies!$B$10,S831)</f>
        <v>627</v>
      </c>
      <c r="U831" s="2" t="str">
        <f aca="false">Clean!J831</f>
        <v>Online Banking</v>
      </c>
      <c r="V831" s="2" t="str">
        <f aca="false">IF(U831="",Strategies!$B$11,U831)</f>
        <v>Online Banking</v>
      </c>
      <c r="W831" s="2" t="str">
        <f aca="false">IF(U831="","Unknown",U831)</f>
        <v>Online Banking</v>
      </c>
      <c r="X831" s="4" t="n">
        <f aca="false">Clean!Q831</f>
        <v>0</v>
      </c>
      <c r="Y831" s="4" t="n">
        <f aca="false">Clean!R831</f>
        <v>0</v>
      </c>
      <c r="Z831" s="4" t="n">
        <f aca="false">IF(X831="",IF(Y831="",0,""),X831)</f>
        <v>0</v>
      </c>
      <c r="AA831" s="4" t="n">
        <f aca="false">IF(Y831="",IF(X831="",0,IF(X831=0,0,ROUND(X831*Strategies!$B$12,2))),Y831)</f>
        <v>0</v>
      </c>
      <c r="AB831" s="2" t="str">
        <f aca="false">IF(AND(X831="",Y831=""),"no card (structural)",IF(X831="","limit missing – verify",IF(Y831="","spend imputed by ratio","complete")))</f>
        <v>complete</v>
      </c>
      <c r="AC831" s="4" t="n">
        <f aca="false">Clean!S831</f>
        <v>124000</v>
      </c>
      <c r="AD831" s="4" t="n">
        <f aca="false">Clean!T831</f>
        <v>755</v>
      </c>
      <c r="AE831" s="4" t="n">
        <f aca="false">IF(AC831="",IF(AD831="",0,""),AC831)</f>
        <v>124000</v>
      </c>
      <c r="AF831" s="4" t="n">
        <f aca="false">IF(AD831="",IF(AC831="",0,IF(AC831=0,0,ROUND(AC831*Strategies!$B$13,0))),AD831)</f>
        <v>755</v>
      </c>
      <c r="AG831" s="3" t="n">
        <f aca="false">Clean!V831</f>
        <v>0</v>
      </c>
      <c r="AH831" s="3" t="n">
        <f aca="false">IF(AG831="",0,AG831)</f>
        <v>0</v>
      </c>
      <c r="AI831" s="3" t="n">
        <f aca="false">IF(AG831="",1,0)</f>
        <v>0</v>
      </c>
      <c r="AJ831" s="3" t="n">
        <f aca="false">Missing_Matrix!W831</f>
        <v>0</v>
      </c>
      <c r="AK831" s="2" t="str">
        <f aca="false">IF(AJ831=0,"keep","drop")</f>
        <v>keep</v>
      </c>
      <c r="AL831" s="2" t="str">
        <f aca="false">IF(Missing_Matrix!B831+Missing_Matrix!G831+Missing_Matrix!H831+Missing_Matrix!J831+Missing_Matrix!K831+Missing_Matrix!L831+Missing_Matrix!M831+Missing_Matrix!U831=0,"keep","drop")</f>
        <v>keep</v>
      </c>
    </row>
    <row r="832" customFormat="false" ht="15" hidden="false" customHeight="false" outlineLevel="0" collapsed="false">
      <c r="A832" s="2" t="str">
        <f aca="false">Clean!A832</f>
        <v>CL00831</v>
      </c>
      <c r="B832" s="3" t="n">
        <f aca="false">Clean!B832</f>
        <v>48</v>
      </c>
      <c r="C832" s="3" t="n">
        <f aca="false">IF(B832="",Strategies!$B$5,B832)</f>
        <v>48</v>
      </c>
      <c r="D832" s="3" t="n">
        <f aca="false">IF(B832="",1,0)</f>
        <v>0</v>
      </c>
      <c r="E832" s="2" t="str">
        <f aca="false">Clean!E832</f>
        <v>Shopkeeper</v>
      </c>
      <c r="F832" s="2" t="str">
        <f aca="false">IF(E832="","Unknown",E832)</f>
        <v>Shopkeeper</v>
      </c>
      <c r="G832" s="4" t="n">
        <f aca="false">Clean!G832</f>
        <v>32400</v>
      </c>
      <c r="H832" s="4" t="n">
        <f aca="false">IF(G832="",Strategies!$B$7,G832)</f>
        <v>32400</v>
      </c>
      <c r="I832" s="4" t="n">
        <f aca="false">IF(G832="",Strategies!$B$8,G832)</f>
        <v>32400</v>
      </c>
      <c r="J832" s="4" t="n">
        <f aca="false">IF(G832="",IFERROR(VLOOKUP(E832,Strategies!$A$26:$G$35,7,FALSE()),Strategies!$B$8),G832)</f>
        <v>32400</v>
      </c>
      <c r="K832" s="3" t="n">
        <f aca="false">IF(G832="",1,0)</f>
        <v>0</v>
      </c>
      <c r="L832" s="3" t="n">
        <f aca="false">Clean!H832</f>
        <v>14</v>
      </c>
      <c r="M832" s="5" t="n">
        <f aca="false">Clean!I832</f>
        <v>40825</v>
      </c>
      <c r="N832" s="3" t="n">
        <f aca="false">IF(L832="",IF(M832="",Strategies!$B$6,DATEDIF(M832,DATE(2026,9,13),"y")),L832)</f>
        <v>14</v>
      </c>
      <c r="O832" s="2" t="str">
        <f aca="false">IF(L832&lt;&gt;"","observed",IF(M832&lt;&gt;"","derived from date","median (fallback)"))</f>
        <v>observed</v>
      </c>
      <c r="P832" s="4" t="n">
        <f aca="false">Clean!M832</f>
        <v>0</v>
      </c>
      <c r="Q832" s="4" t="n">
        <f aca="false">IF(P832="",Strategies!$B$9,P832)</f>
        <v>0</v>
      </c>
      <c r="R832" s="3" t="n">
        <f aca="false">IF(P832="",1,0)</f>
        <v>0</v>
      </c>
      <c r="S832" s="3" t="n">
        <f aca="false">Clean!U832</f>
        <v>617</v>
      </c>
      <c r="T832" s="3" t="n">
        <f aca="false">IF(S832="",Strategies!$B$10,S832)</f>
        <v>617</v>
      </c>
      <c r="U832" s="2" t="str">
        <f aca="false">Clean!J832</f>
        <v>Branch</v>
      </c>
      <c r="V832" s="2" t="str">
        <f aca="false">IF(U832="",Strategies!$B$11,U832)</f>
        <v>Branch</v>
      </c>
      <c r="W832" s="2" t="str">
        <f aca="false">IF(U832="","Unknown",U832)</f>
        <v>Branch</v>
      </c>
      <c r="X832" s="4" t="n">
        <f aca="false">Clean!Q832</f>
        <v>7000</v>
      </c>
      <c r="Y832" s="4" t="n">
        <f aca="false">Clean!R832</f>
        <v>2334.14</v>
      </c>
      <c r="Z832" s="4" t="n">
        <f aca="false">IF(X832="",IF(Y832="",0,""),X832)</f>
        <v>7000</v>
      </c>
      <c r="AA832" s="4" t="n">
        <f aca="false">IF(Y832="",IF(X832="",0,IF(X832=0,0,ROUND(X832*Strategies!$B$12,2))),Y832)</f>
        <v>2334.14</v>
      </c>
      <c r="AB832" s="2" t="str">
        <f aca="false">IF(AND(X832="",Y832=""),"no card (structural)",IF(X832="","limit missing – verify",IF(Y832="","spend imputed by ratio","complete")))</f>
        <v>complete</v>
      </c>
      <c r="AC832" s="4" t="n">
        <f aca="false">Clean!S832</f>
        <v>0</v>
      </c>
      <c r="AD832" s="4" t="n">
        <f aca="false">Clean!T832</f>
        <v>0</v>
      </c>
      <c r="AE832" s="4" t="n">
        <f aca="false">IF(AC832="",IF(AD832="",0,""),AC832)</f>
        <v>0</v>
      </c>
      <c r="AF832" s="4" t="n">
        <f aca="false">IF(AD832="",IF(AC832="",0,IF(AC832=0,0,ROUND(AC832*Strategies!$B$13,0))),AD832)</f>
        <v>0</v>
      </c>
      <c r="AG832" s="3" t="n">
        <f aca="false">Clean!V832</f>
        <v>0</v>
      </c>
      <c r="AH832" s="3" t="n">
        <f aca="false">IF(AG832="",0,AG832)</f>
        <v>0</v>
      </c>
      <c r="AI832" s="3" t="n">
        <f aca="false">IF(AG832="",1,0)</f>
        <v>0</v>
      </c>
      <c r="AJ832" s="3" t="n">
        <f aca="false">Missing_Matrix!W832</f>
        <v>0</v>
      </c>
      <c r="AK832" s="2" t="str">
        <f aca="false">IF(AJ832=0,"keep","drop")</f>
        <v>keep</v>
      </c>
      <c r="AL832" s="2" t="str">
        <f aca="false">IF(Missing_Matrix!B832+Missing_Matrix!G832+Missing_Matrix!H832+Missing_Matrix!J832+Missing_Matrix!K832+Missing_Matrix!L832+Missing_Matrix!M832+Missing_Matrix!U832=0,"keep","drop")</f>
        <v>keep</v>
      </c>
    </row>
    <row r="833" customFormat="false" ht="15" hidden="false" customHeight="false" outlineLevel="0" collapsed="false">
      <c r="A833" s="2" t="str">
        <f aca="false">Clean!A833</f>
        <v>CL00832</v>
      </c>
      <c r="B833" s="3" t="n">
        <f aca="false">Clean!B833</f>
        <v>25</v>
      </c>
      <c r="C833" s="3" t="n">
        <f aca="false">IF(B833="",Strategies!$B$5,B833)</f>
        <v>25</v>
      </c>
      <c r="D833" s="3" t="n">
        <f aca="false">IF(B833="",1,0)</f>
        <v>0</v>
      </c>
      <c r="E833" s="2" t="str">
        <f aca="false">Clean!E833</f>
        <v/>
      </c>
      <c r="F833" s="2" t="str">
        <f aca="false">IF(E833="","Unknown",E833)</f>
        <v>Unknown</v>
      </c>
      <c r="G833" s="4" t="n">
        <f aca="false">Clean!G833</f>
        <v>20800</v>
      </c>
      <c r="H833" s="4" t="n">
        <f aca="false">IF(G833="",Strategies!$B$7,G833)</f>
        <v>20800</v>
      </c>
      <c r="I833" s="4" t="n">
        <f aca="false">IF(G833="",Strategies!$B$8,G833)</f>
        <v>20800</v>
      </c>
      <c r="J833" s="4" t="n">
        <f aca="false">IF(G833="",IFERROR(VLOOKUP(E833,Strategies!$A$26:$G$35,7,FALSE()),Strategies!$B$8),G833)</f>
        <v>20800</v>
      </c>
      <c r="K833" s="3" t="n">
        <f aca="false">IF(G833="",1,0)</f>
        <v>0</v>
      </c>
      <c r="L833" s="3" t="n">
        <f aca="false">Clean!H833</f>
        <v>4</v>
      </c>
      <c r="M833" s="5" t="n">
        <f aca="false">Clean!I833</f>
        <v>44533</v>
      </c>
      <c r="N833" s="3" t="n">
        <f aca="false">IF(L833="",IF(M833="",Strategies!$B$6,DATEDIF(M833,DATE(2026,9,13),"y")),L833)</f>
        <v>4</v>
      </c>
      <c r="O833" s="2" t="str">
        <f aca="false">IF(L833&lt;&gt;"","observed",IF(M833&lt;&gt;"","derived from date","median (fallback)"))</f>
        <v>observed</v>
      </c>
      <c r="P833" s="4" t="n">
        <f aca="false">Clean!M833</f>
        <v>17863.03</v>
      </c>
      <c r="Q833" s="4" t="n">
        <f aca="false">IF(P833="",Strategies!$B$9,P833)</f>
        <v>17863.03</v>
      </c>
      <c r="R833" s="3" t="n">
        <f aca="false">IF(P833="",1,0)</f>
        <v>0</v>
      </c>
      <c r="S833" s="3" t="n">
        <f aca="false">Clean!U833</f>
        <v>605</v>
      </c>
      <c r="T833" s="3" t="n">
        <f aca="false">IF(S833="",Strategies!$B$10,S833)</f>
        <v>605</v>
      </c>
      <c r="U833" s="2" t="str">
        <f aca="false">Clean!J833</f>
        <v>App</v>
      </c>
      <c r="V833" s="2" t="str">
        <f aca="false">IF(U833="",Strategies!$B$11,U833)</f>
        <v>App</v>
      </c>
      <c r="W833" s="2" t="str">
        <f aca="false">IF(U833="","Unknown",U833)</f>
        <v>App</v>
      </c>
      <c r="X833" s="4" t="str">
        <f aca="false">Clean!Q833</f>
        <v/>
      </c>
      <c r="Y833" s="4" t="str">
        <f aca="false">Clean!R833</f>
        <v/>
      </c>
      <c r="Z833" s="4" t="n">
        <f aca="false">IF(X833="",IF(Y833="",0,""),X833)</f>
        <v>0</v>
      </c>
      <c r="AA833" s="4" t="n">
        <f aca="false">IF(Y833="",IF(X833="",0,IF(X833=0,0,ROUND(X833*Strategies!$B$12,2))),Y833)</f>
        <v>0</v>
      </c>
      <c r="AB833" s="2" t="str">
        <f aca="false">IF(AND(X833="",Y833=""),"no card (structural)",IF(X833="","limit missing – verify",IF(Y833="","spend imputed by ratio","complete")))</f>
        <v>no card (structural)</v>
      </c>
      <c r="AC833" s="4" t="n">
        <f aca="false">Clean!S833</f>
        <v>0</v>
      </c>
      <c r="AD833" s="4" t="n">
        <f aca="false">Clean!T833</f>
        <v>0</v>
      </c>
      <c r="AE833" s="4" t="n">
        <f aca="false">IF(AC833="",IF(AD833="",0,""),AC833)</f>
        <v>0</v>
      </c>
      <c r="AF833" s="4" t="n">
        <f aca="false">IF(AD833="",IF(AC833="",0,IF(AC833=0,0,ROUND(AC833*Strategies!$B$13,0))),AD833)</f>
        <v>0</v>
      </c>
      <c r="AG833" s="3" t="n">
        <f aca="false">Clean!V833</f>
        <v>0</v>
      </c>
      <c r="AH833" s="3" t="n">
        <f aca="false">IF(AG833="",0,AG833)</f>
        <v>0</v>
      </c>
      <c r="AI833" s="3" t="n">
        <f aca="false">IF(AG833="",1,0)</f>
        <v>0</v>
      </c>
      <c r="AJ833" s="3" t="n">
        <f aca="false">Missing_Matrix!W833</f>
        <v>3</v>
      </c>
      <c r="AK833" s="2" t="str">
        <f aca="false">IF(AJ833=0,"keep","drop")</f>
        <v>drop</v>
      </c>
      <c r="AL833" s="2" t="str">
        <f aca="false">IF(Missing_Matrix!B833+Missing_Matrix!G833+Missing_Matrix!H833+Missing_Matrix!J833+Missing_Matrix!K833+Missing_Matrix!L833+Missing_Matrix!M833+Missing_Matrix!U833=0,"keep","drop")</f>
        <v>keep</v>
      </c>
    </row>
    <row r="834" customFormat="false" ht="15" hidden="false" customHeight="false" outlineLevel="0" collapsed="false">
      <c r="A834" s="2" t="str">
        <f aca="false">Clean!A834</f>
        <v>CL00833</v>
      </c>
      <c r="B834" s="3" t="n">
        <f aca="false">Clean!B834</f>
        <v>23</v>
      </c>
      <c r="C834" s="3" t="n">
        <f aca="false">IF(B834="",Strategies!$B$5,B834)</f>
        <v>23</v>
      </c>
      <c r="D834" s="3" t="n">
        <f aca="false">IF(B834="",1,0)</f>
        <v>0</v>
      </c>
      <c r="E834" s="2" t="str">
        <f aca="false">Clean!E834</f>
        <v/>
      </c>
      <c r="F834" s="2" t="str">
        <f aca="false">IF(E834="","Unknown",E834)</f>
        <v>Unknown</v>
      </c>
      <c r="G834" s="4" t="n">
        <f aca="false">Clean!G834</f>
        <v>7700</v>
      </c>
      <c r="H834" s="4" t="n">
        <f aca="false">IF(G834="",Strategies!$B$7,G834)</f>
        <v>7700</v>
      </c>
      <c r="I834" s="4" t="n">
        <f aca="false">IF(G834="",Strategies!$B$8,G834)</f>
        <v>7700</v>
      </c>
      <c r="J834" s="4" t="n">
        <f aca="false">IF(G834="",IFERROR(VLOOKUP(E834,Strategies!$A$26:$G$35,7,FALSE()),Strategies!$B$8),G834)</f>
        <v>7700</v>
      </c>
      <c r="K834" s="3" t="n">
        <f aca="false">IF(G834="",1,0)</f>
        <v>0</v>
      </c>
      <c r="L834" s="3" t="n">
        <f aca="false">Clean!H834</f>
        <v>2</v>
      </c>
      <c r="M834" s="5" t="n">
        <f aca="false">Clean!I834</f>
        <v>45195</v>
      </c>
      <c r="N834" s="3" t="n">
        <f aca="false">IF(L834="",IF(M834="",Strategies!$B$6,DATEDIF(M834,DATE(2026,9,13),"y")),L834)</f>
        <v>2</v>
      </c>
      <c r="O834" s="2" t="str">
        <f aca="false">IF(L834&lt;&gt;"","observed",IF(M834&lt;&gt;"","derived from date","median (fallback)"))</f>
        <v>observed</v>
      </c>
      <c r="P834" s="4" t="n">
        <f aca="false">Clean!M834</f>
        <v>0</v>
      </c>
      <c r="Q834" s="4" t="n">
        <f aca="false">IF(P834="",Strategies!$B$9,P834)</f>
        <v>0</v>
      </c>
      <c r="R834" s="3" t="n">
        <f aca="false">IF(P834="",1,0)</f>
        <v>0</v>
      </c>
      <c r="S834" s="3" t="n">
        <f aca="false">Clean!U834</f>
        <v>498</v>
      </c>
      <c r="T834" s="3" t="n">
        <f aca="false">IF(S834="",Strategies!$B$10,S834)</f>
        <v>498</v>
      </c>
      <c r="U834" s="2" t="str">
        <f aca="false">Clean!J834</f>
        <v>App</v>
      </c>
      <c r="V834" s="2" t="str">
        <f aca="false">IF(U834="",Strategies!$B$11,U834)</f>
        <v>App</v>
      </c>
      <c r="W834" s="2" t="str">
        <f aca="false">IF(U834="","Unknown",U834)</f>
        <v>App</v>
      </c>
      <c r="X834" s="4" t="n">
        <f aca="false">Clean!Q834</f>
        <v>1500</v>
      </c>
      <c r="Y834" s="4" t="n">
        <f aca="false">Clean!R834</f>
        <v>26.85</v>
      </c>
      <c r="Z834" s="4" t="n">
        <f aca="false">IF(X834="",IF(Y834="",0,""),X834)</f>
        <v>1500</v>
      </c>
      <c r="AA834" s="4" t="n">
        <f aca="false">IF(Y834="",IF(X834="",0,IF(X834=0,0,ROUND(X834*Strategies!$B$12,2))),Y834)</f>
        <v>26.85</v>
      </c>
      <c r="AB834" s="2" t="str">
        <f aca="false">IF(AND(X834="",Y834=""),"no card (structural)",IF(X834="","limit missing – verify",IF(Y834="","spend imputed by ratio","complete")))</f>
        <v>complete</v>
      </c>
      <c r="AC834" s="4" t="str">
        <f aca="false">Clean!S834</f>
        <v/>
      </c>
      <c r="AD834" s="4" t="str">
        <f aca="false">Clean!T834</f>
        <v/>
      </c>
      <c r="AE834" s="4" t="n">
        <f aca="false">IF(AC834="",IF(AD834="",0,""),AC834)</f>
        <v>0</v>
      </c>
      <c r="AF834" s="4" t="n">
        <f aca="false">IF(AD834="",IF(AC834="",0,IF(AC834=0,0,ROUND(AC834*Strategies!$B$13,0))),AD834)</f>
        <v>0</v>
      </c>
      <c r="AG834" s="3" t="n">
        <f aca="false">Clean!V834</f>
        <v>1</v>
      </c>
      <c r="AH834" s="3" t="n">
        <f aca="false">IF(AG834="",0,AG834)</f>
        <v>1</v>
      </c>
      <c r="AI834" s="3" t="n">
        <f aca="false">IF(AG834="",1,0)</f>
        <v>0</v>
      </c>
      <c r="AJ834" s="3" t="n">
        <f aca="false">Missing_Matrix!W834</f>
        <v>3</v>
      </c>
      <c r="AK834" s="2" t="str">
        <f aca="false">IF(AJ834=0,"keep","drop")</f>
        <v>drop</v>
      </c>
      <c r="AL834" s="2" t="str">
        <f aca="false">IF(Missing_Matrix!B834+Missing_Matrix!G834+Missing_Matrix!H834+Missing_Matrix!J834+Missing_Matrix!K834+Missing_Matrix!L834+Missing_Matrix!M834+Missing_Matrix!U834=0,"keep","drop")</f>
        <v>keep</v>
      </c>
    </row>
    <row r="835" customFormat="false" ht="15" hidden="false" customHeight="false" outlineLevel="0" collapsed="false">
      <c r="A835" s="2" t="str">
        <f aca="false">Clean!A835</f>
        <v>CL00834</v>
      </c>
      <c r="B835" s="3" t="n">
        <f aca="false">Clean!B835</f>
        <v>41</v>
      </c>
      <c r="C835" s="3" t="n">
        <f aca="false">IF(B835="",Strategies!$B$5,B835)</f>
        <v>41</v>
      </c>
      <c r="D835" s="3" t="n">
        <f aca="false">IF(B835="",1,0)</f>
        <v>0</v>
      </c>
      <c r="E835" s="2" t="str">
        <f aca="false">Clean!E835</f>
        <v>Executive</v>
      </c>
      <c r="F835" s="2" t="str">
        <f aca="false">IF(E835="","Unknown",E835)</f>
        <v>Executive</v>
      </c>
      <c r="G835" s="4" t="n">
        <f aca="false">Clean!G835</f>
        <v>65100</v>
      </c>
      <c r="H835" s="4" t="n">
        <f aca="false">IF(G835="",Strategies!$B$7,G835)</f>
        <v>65100</v>
      </c>
      <c r="I835" s="4" t="n">
        <f aca="false">IF(G835="",Strategies!$B$8,G835)</f>
        <v>65100</v>
      </c>
      <c r="J835" s="4" t="n">
        <f aca="false">IF(G835="",IFERROR(VLOOKUP(E835,Strategies!$A$26:$G$35,7,FALSE()),Strategies!$B$8),G835)</f>
        <v>65100</v>
      </c>
      <c r="K835" s="3" t="n">
        <f aca="false">IF(G835="",1,0)</f>
        <v>0</v>
      </c>
      <c r="L835" s="3" t="n">
        <f aca="false">Clean!H835</f>
        <v>9</v>
      </c>
      <c r="M835" s="5" t="n">
        <f aca="false">Clean!I835</f>
        <v>42684</v>
      </c>
      <c r="N835" s="3" t="n">
        <f aca="false">IF(L835="",IF(M835="",Strategies!$B$6,DATEDIF(M835,DATE(2026,9,13),"y")),L835)</f>
        <v>9</v>
      </c>
      <c r="O835" s="2" t="str">
        <f aca="false">IF(L835&lt;&gt;"","observed",IF(M835&lt;&gt;"","derived from date","median (fallback)"))</f>
        <v>observed</v>
      </c>
      <c r="P835" s="4" t="n">
        <f aca="false">Clean!M835</f>
        <v>25137.99</v>
      </c>
      <c r="Q835" s="4" t="n">
        <f aca="false">IF(P835="",Strategies!$B$9,P835)</f>
        <v>25137.99</v>
      </c>
      <c r="R835" s="3" t="n">
        <f aca="false">IF(P835="",1,0)</f>
        <v>0</v>
      </c>
      <c r="S835" s="3" t="n">
        <f aca="false">Clean!U835</f>
        <v>696</v>
      </c>
      <c r="T835" s="3" t="n">
        <f aca="false">IF(S835="",Strategies!$B$10,S835)</f>
        <v>696</v>
      </c>
      <c r="U835" s="2" t="str">
        <f aca="false">Clean!J835</f>
        <v>App</v>
      </c>
      <c r="V835" s="2" t="str">
        <f aca="false">IF(U835="",Strategies!$B$11,U835)</f>
        <v>App</v>
      </c>
      <c r="W835" s="2" t="str">
        <f aca="false">IF(U835="","Unknown",U835)</f>
        <v>App</v>
      </c>
      <c r="X835" s="4" t="n">
        <f aca="false">Clean!Q835</f>
        <v>0</v>
      </c>
      <c r="Y835" s="4" t="n">
        <f aca="false">Clean!R835</f>
        <v>0</v>
      </c>
      <c r="Z835" s="4" t="n">
        <f aca="false">IF(X835="",IF(Y835="",0,""),X835)</f>
        <v>0</v>
      </c>
      <c r="AA835" s="4" t="n">
        <f aca="false">IF(Y835="",IF(X835="",0,IF(X835=0,0,ROUND(X835*Strategies!$B$12,2))),Y835)</f>
        <v>0</v>
      </c>
      <c r="AB835" s="2" t="str">
        <f aca="false">IF(AND(X835="",Y835=""),"no card (structural)",IF(X835="","limit missing – verify",IF(Y835="","spend imputed by ratio","complete")))</f>
        <v>complete</v>
      </c>
      <c r="AC835" s="4" t="n">
        <f aca="false">Clean!S835</f>
        <v>275000</v>
      </c>
      <c r="AD835" s="4" t="n">
        <f aca="false">Clean!T835</f>
        <v>2035</v>
      </c>
      <c r="AE835" s="4" t="n">
        <f aca="false">IF(AC835="",IF(AD835="",0,""),AC835)</f>
        <v>275000</v>
      </c>
      <c r="AF835" s="4" t="n">
        <f aca="false">IF(AD835="",IF(AC835="",0,IF(AC835=0,0,ROUND(AC835*Strategies!$B$13,0))),AD835)</f>
        <v>2035</v>
      </c>
      <c r="AG835" s="3" t="n">
        <f aca="false">Clean!V835</f>
        <v>0</v>
      </c>
      <c r="AH835" s="3" t="n">
        <f aca="false">IF(AG835="",0,AG835)</f>
        <v>0</v>
      </c>
      <c r="AI835" s="3" t="n">
        <f aca="false">IF(AG835="",1,0)</f>
        <v>0</v>
      </c>
      <c r="AJ835" s="3" t="n">
        <f aca="false">Missing_Matrix!W835</f>
        <v>0</v>
      </c>
      <c r="AK835" s="2" t="str">
        <f aca="false">IF(AJ835=0,"keep","drop")</f>
        <v>keep</v>
      </c>
      <c r="AL835" s="2" t="str">
        <f aca="false">IF(Missing_Matrix!B835+Missing_Matrix!G835+Missing_Matrix!H835+Missing_Matrix!J835+Missing_Matrix!K835+Missing_Matrix!L835+Missing_Matrix!M835+Missing_Matrix!U835=0,"keep","drop")</f>
        <v>keep</v>
      </c>
    </row>
    <row r="836" customFormat="false" ht="15" hidden="false" customHeight="false" outlineLevel="0" collapsed="false">
      <c r="A836" s="2" t="str">
        <f aca="false">Clean!A836</f>
        <v>CL00835</v>
      </c>
      <c r="B836" s="3" t="n">
        <f aca="false">Clean!B836</f>
        <v>35</v>
      </c>
      <c r="C836" s="3" t="n">
        <f aca="false">IF(B836="",Strategies!$B$5,B836)</f>
        <v>35</v>
      </c>
      <c r="D836" s="3" t="n">
        <f aca="false">IF(B836="",1,0)</f>
        <v>0</v>
      </c>
      <c r="E836" s="2" t="str">
        <f aca="false">Clean!E836</f>
        <v>Employee</v>
      </c>
      <c r="F836" s="2" t="str">
        <f aca="false">IF(E836="","Unknown",E836)</f>
        <v>Employee</v>
      </c>
      <c r="G836" s="4" t="n">
        <f aca="false">Clean!G836</f>
        <v>19700</v>
      </c>
      <c r="H836" s="4" t="n">
        <f aca="false">IF(G836="",Strategies!$B$7,G836)</f>
        <v>19700</v>
      </c>
      <c r="I836" s="4" t="n">
        <f aca="false">IF(G836="",Strategies!$B$8,G836)</f>
        <v>19700</v>
      </c>
      <c r="J836" s="4" t="n">
        <f aca="false">IF(G836="",IFERROR(VLOOKUP(E836,Strategies!$A$26:$G$35,7,FALSE()),Strategies!$B$8),G836)</f>
        <v>19700</v>
      </c>
      <c r="K836" s="3" t="n">
        <f aca="false">IF(G836="",1,0)</f>
        <v>0</v>
      </c>
      <c r="L836" s="3" t="n">
        <f aca="false">Clean!H836</f>
        <v>11</v>
      </c>
      <c r="M836" s="5" t="n">
        <f aca="false">Clean!I836</f>
        <v>42200</v>
      </c>
      <c r="N836" s="3" t="n">
        <f aca="false">IF(L836="",IF(M836="",Strategies!$B$6,DATEDIF(M836,DATE(2026,9,13),"y")),L836)</f>
        <v>11</v>
      </c>
      <c r="O836" s="2" t="str">
        <f aca="false">IF(L836&lt;&gt;"","observed",IF(M836&lt;&gt;"","derived from date","median (fallback)"))</f>
        <v>observed</v>
      </c>
      <c r="P836" s="4" t="n">
        <f aca="false">Clean!M836</f>
        <v>11336.17</v>
      </c>
      <c r="Q836" s="4" t="n">
        <f aca="false">IF(P836="",Strategies!$B$9,P836)</f>
        <v>11336.17</v>
      </c>
      <c r="R836" s="3" t="n">
        <f aca="false">IF(P836="",1,0)</f>
        <v>0</v>
      </c>
      <c r="S836" s="3" t="n">
        <f aca="false">Clean!U836</f>
        <v>635</v>
      </c>
      <c r="T836" s="3" t="n">
        <f aca="false">IF(S836="",Strategies!$B$10,S836)</f>
        <v>635</v>
      </c>
      <c r="U836" s="2" t="str">
        <f aca="false">Clean!J836</f>
        <v>Branch</v>
      </c>
      <c r="V836" s="2" t="str">
        <f aca="false">IF(U836="",Strategies!$B$11,U836)</f>
        <v>Branch</v>
      </c>
      <c r="W836" s="2" t="str">
        <f aca="false">IF(U836="","Unknown",U836)</f>
        <v>Branch</v>
      </c>
      <c r="X836" s="4" t="n">
        <f aca="false">Clean!Q836</f>
        <v>2000</v>
      </c>
      <c r="Y836" s="4" t="n">
        <f aca="false">Clean!R836</f>
        <v>453.87</v>
      </c>
      <c r="Z836" s="4" t="n">
        <f aca="false">IF(X836="",IF(Y836="",0,""),X836)</f>
        <v>2000</v>
      </c>
      <c r="AA836" s="4" t="n">
        <f aca="false">IF(Y836="",IF(X836="",0,IF(X836=0,0,ROUND(X836*Strategies!$B$12,2))),Y836)</f>
        <v>453.87</v>
      </c>
      <c r="AB836" s="2" t="str">
        <f aca="false">IF(AND(X836="",Y836=""),"no card (structural)",IF(X836="","limit missing – verify",IF(Y836="","spend imputed by ratio","complete")))</f>
        <v>complete</v>
      </c>
      <c r="AC836" s="4" t="n">
        <f aca="false">Clean!S836</f>
        <v>0</v>
      </c>
      <c r="AD836" s="4" t="n">
        <f aca="false">Clean!T836</f>
        <v>0</v>
      </c>
      <c r="AE836" s="4" t="n">
        <f aca="false">IF(AC836="",IF(AD836="",0,""),AC836)</f>
        <v>0</v>
      </c>
      <c r="AF836" s="4" t="n">
        <f aca="false">IF(AD836="",IF(AC836="",0,IF(AC836=0,0,ROUND(AC836*Strategies!$B$13,0))),AD836)</f>
        <v>0</v>
      </c>
      <c r="AG836" s="3" t="n">
        <f aca="false">Clean!V836</f>
        <v>0</v>
      </c>
      <c r="AH836" s="3" t="n">
        <f aca="false">IF(AG836="",0,AG836)</f>
        <v>0</v>
      </c>
      <c r="AI836" s="3" t="n">
        <f aca="false">IF(AG836="",1,0)</f>
        <v>0</v>
      </c>
      <c r="AJ836" s="3" t="n">
        <f aca="false">Missing_Matrix!W836</f>
        <v>0</v>
      </c>
      <c r="AK836" s="2" t="str">
        <f aca="false">IF(AJ836=0,"keep","drop")</f>
        <v>keep</v>
      </c>
      <c r="AL836" s="2" t="str">
        <f aca="false">IF(Missing_Matrix!B836+Missing_Matrix!G836+Missing_Matrix!H836+Missing_Matrix!J836+Missing_Matrix!K836+Missing_Matrix!L836+Missing_Matrix!M836+Missing_Matrix!U836=0,"keep","drop")</f>
        <v>keep</v>
      </c>
    </row>
    <row r="837" customFormat="false" ht="15" hidden="false" customHeight="false" outlineLevel="0" collapsed="false">
      <c r="A837" s="2" t="str">
        <f aca="false">Clean!A837</f>
        <v>CL00836</v>
      </c>
      <c r="B837" s="3" t="n">
        <f aca="false">Clean!B837</f>
        <v>63</v>
      </c>
      <c r="C837" s="3" t="n">
        <f aca="false">IF(B837="",Strategies!$B$5,B837)</f>
        <v>63</v>
      </c>
      <c r="D837" s="3" t="n">
        <f aca="false">IF(B837="",1,0)</f>
        <v>0</v>
      </c>
      <c r="E837" s="2" t="str">
        <f aca="false">Clean!E837</f>
        <v>Unemployed</v>
      </c>
      <c r="F837" s="2" t="str">
        <f aca="false">IF(E837="","Unknown",E837)</f>
        <v>Unemployed</v>
      </c>
      <c r="G837" s="4" t="n">
        <f aca="false">Clean!G837</f>
        <v>4200</v>
      </c>
      <c r="H837" s="4" t="n">
        <f aca="false">IF(G837="",Strategies!$B$7,G837)</f>
        <v>4200</v>
      </c>
      <c r="I837" s="4" t="n">
        <f aca="false">IF(G837="",Strategies!$B$8,G837)</f>
        <v>4200</v>
      </c>
      <c r="J837" s="4" t="n">
        <f aca="false">IF(G837="",IFERROR(VLOOKUP(E837,Strategies!$A$26:$G$35,7,FALSE()),Strategies!$B$8),G837)</f>
        <v>4200</v>
      </c>
      <c r="K837" s="3" t="n">
        <f aca="false">IF(G837="",1,0)</f>
        <v>0</v>
      </c>
      <c r="L837" s="3" t="n">
        <f aca="false">Clean!H837</f>
        <v>6</v>
      </c>
      <c r="M837" s="5" t="n">
        <f aca="false">Clean!I837</f>
        <v>43878</v>
      </c>
      <c r="N837" s="3" t="n">
        <f aca="false">IF(L837="",IF(M837="",Strategies!$B$6,DATEDIF(M837,DATE(2026,9,13),"y")),L837)</f>
        <v>6</v>
      </c>
      <c r="O837" s="2" t="str">
        <f aca="false">IF(L837&lt;&gt;"","observed",IF(M837&lt;&gt;"","derived from date","median (fallback)"))</f>
        <v>observed</v>
      </c>
      <c r="P837" s="4" t="n">
        <f aca="false">Clean!M837</f>
        <v>0</v>
      </c>
      <c r="Q837" s="4" t="n">
        <f aca="false">IF(P837="",Strategies!$B$9,P837)</f>
        <v>0</v>
      </c>
      <c r="R837" s="3" t="n">
        <f aca="false">IF(P837="",1,0)</f>
        <v>0</v>
      </c>
      <c r="S837" s="3" t="n">
        <f aca="false">Clean!U837</f>
        <v>509</v>
      </c>
      <c r="T837" s="3" t="n">
        <f aca="false">IF(S837="",Strategies!$B$10,S837)</f>
        <v>509</v>
      </c>
      <c r="U837" s="2" t="str">
        <f aca="false">Clean!J837</f>
        <v>Branch</v>
      </c>
      <c r="V837" s="2" t="str">
        <f aca="false">IF(U837="",Strategies!$B$11,U837)</f>
        <v>Branch</v>
      </c>
      <c r="W837" s="2" t="str">
        <f aca="false">IF(U837="","Unknown",U837)</f>
        <v>Branch</v>
      </c>
      <c r="X837" s="4" t="n">
        <f aca="false">Clean!Q837</f>
        <v>1000</v>
      </c>
      <c r="Y837" s="4" t="n">
        <f aca="false">Clean!R837</f>
        <v>19.74</v>
      </c>
      <c r="Z837" s="4" t="n">
        <f aca="false">IF(X837="",IF(Y837="",0,""),X837)</f>
        <v>1000</v>
      </c>
      <c r="AA837" s="4" t="n">
        <f aca="false">IF(Y837="",IF(X837="",0,IF(X837=0,0,ROUND(X837*Strategies!$B$12,2))),Y837)</f>
        <v>19.74</v>
      </c>
      <c r="AB837" s="2" t="str">
        <f aca="false">IF(AND(X837="",Y837=""),"no card (structural)",IF(X837="","limit missing – verify",IF(Y837="","spend imputed by ratio","complete")))</f>
        <v>complete</v>
      </c>
      <c r="AC837" s="4" t="n">
        <f aca="false">Clean!S837</f>
        <v>0</v>
      </c>
      <c r="AD837" s="4" t="n">
        <f aca="false">Clean!T837</f>
        <v>0</v>
      </c>
      <c r="AE837" s="4" t="n">
        <f aca="false">IF(AC837="",IF(AD837="",0,""),AC837)</f>
        <v>0</v>
      </c>
      <c r="AF837" s="4" t="n">
        <f aca="false">IF(AD837="",IF(AC837="",0,IF(AC837=0,0,ROUND(AC837*Strategies!$B$13,0))),AD837)</f>
        <v>0</v>
      </c>
      <c r="AG837" s="3" t="n">
        <f aca="false">Clean!V837</f>
        <v>0</v>
      </c>
      <c r="AH837" s="3" t="n">
        <f aca="false">IF(AG837="",0,AG837)</f>
        <v>0</v>
      </c>
      <c r="AI837" s="3" t="n">
        <f aca="false">IF(AG837="",1,0)</f>
        <v>0</v>
      </c>
      <c r="AJ837" s="3" t="n">
        <f aca="false">Missing_Matrix!W837</f>
        <v>0</v>
      </c>
      <c r="AK837" s="2" t="str">
        <f aca="false">IF(AJ837=0,"keep","drop")</f>
        <v>keep</v>
      </c>
      <c r="AL837" s="2" t="str">
        <f aca="false">IF(Missing_Matrix!B837+Missing_Matrix!G837+Missing_Matrix!H837+Missing_Matrix!J837+Missing_Matrix!K837+Missing_Matrix!L837+Missing_Matrix!M837+Missing_Matrix!U837=0,"keep","drop")</f>
        <v>keep</v>
      </c>
    </row>
    <row r="838" customFormat="false" ht="15" hidden="false" customHeight="false" outlineLevel="0" collapsed="false">
      <c r="A838" s="2" t="str">
        <f aca="false">Clean!A838</f>
        <v>CL00837</v>
      </c>
      <c r="B838" s="3" t="n">
        <f aca="false">Clean!B838</f>
        <v>46</v>
      </c>
      <c r="C838" s="3" t="n">
        <f aca="false">IF(B838="",Strategies!$B$5,B838)</f>
        <v>46</v>
      </c>
      <c r="D838" s="3" t="n">
        <f aca="false">IF(B838="",1,0)</f>
        <v>0</v>
      </c>
      <c r="E838" s="2" t="str">
        <f aca="false">Clean!E838</f>
        <v>Employee</v>
      </c>
      <c r="F838" s="2" t="str">
        <f aca="false">IF(E838="","Unknown",E838)</f>
        <v>Employee</v>
      </c>
      <c r="G838" s="4" t="n">
        <f aca="false">Clean!G838</f>
        <v>42300</v>
      </c>
      <c r="H838" s="4" t="n">
        <f aca="false">IF(G838="",Strategies!$B$7,G838)</f>
        <v>42300</v>
      </c>
      <c r="I838" s="4" t="n">
        <f aca="false">IF(G838="",Strategies!$B$8,G838)</f>
        <v>42300</v>
      </c>
      <c r="J838" s="4" t="n">
        <f aca="false">IF(G838="",IFERROR(VLOOKUP(E838,Strategies!$A$26:$G$35,7,FALSE()),Strategies!$B$8),G838)</f>
        <v>42300</v>
      </c>
      <c r="K838" s="3" t="n">
        <f aca="false">IF(G838="",1,0)</f>
        <v>0</v>
      </c>
      <c r="L838" s="3" t="n">
        <f aca="false">Clean!H838</f>
        <v>8</v>
      </c>
      <c r="M838" s="5" t="n">
        <f aca="false">Clean!I838</f>
        <v>43080</v>
      </c>
      <c r="N838" s="3" t="n">
        <f aca="false">IF(L838="",IF(M838="",Strategies!$B$6,DATEDIF(M838,DATE(2026,9,13),"y")),L838)</f>
        <v>8</v>
      </c>
      <c r="O838" s="2" t="str">
        <f aca="false">IF(L838&lt;&gt;"","observed",IF(M838&lt;&gt;"","derived from date","median (fallback)"))</f>
        <v>observed</v>
      </c>
      <c r="P838" s="4" t="n">
        <f aca="false">Clean!M838</f>
        <v>37396.07</v>
      </c>
      <c r="Q838" s="4" t="n">
        <f aca="false">IF(P838="",Strategies!$B$9,P838)</f>
        <v>37396.07</v>
      </c>
      <c r="R838" s="3" t="n">
        <f aca="false">IF(P838="",1,0)</f>
        <v>0</v>
      </c>
      <c r="S838" s="3" t="n">
        <f aca="false">Clean!U838</f>
        <v>650</v>
      </c>
      <c r="T838" s="3" t="n">
        <f aca="false">IF(S838="",Strategies!$B$10,S838)</f>
        <v>650</v>
      </c>
      <c r="U838" s="2" t="str">
        <f aca="false">Clean!J838</f>
        <v>Branch</v>
      </c>
      <c r="V838" s="2" t="str">
        <f aca="false">IF(U838="",Strategies!$B$11,U838)</f>
        <v>Branch</v>
      </c>
      <c r="W838" s="2" t="str">
        <f aca="false">IF(U838="","Unknown",U838)</f>
        <v>Branch</v>
      </c>
      <c r="X838" s="4" t="n">
        <f aca="false">Clean!Q838</f>
        <v>10000</v>
      </c>
      <c r="Y838" s="4" t="n">
        <f aca="false">Clean!R838</f>
        <v>1618.63</v>
      </c>
      <c r="Z838" s="4" t="n">
        <f aca="false">IF(X838="",IF(Y838="",0,""),X838)</f>
        <v>10000</v>
      </c>
      <c r="AA838" s="4" t="n">
        <f aca="false">IF(Y838="",IF(X838="",0,IF(X838=0,0,ROUND(X838*Strategies!$B$12,2))),Y838)</f>
        <v>1618.63</v>
      </c>
      <c r="AB838" s="2" t="str">
        <f aca="false">IF(AND(X838="",Y838=""),"no card (structural)",IF(X838="","limit missing – verify",IF(Y838="","spend imputed by ratio","complete")))</f>
        <v>complete</v>
      </c>
      <c r="AC838" s="4" t="n">
        <f aca="false">Clean!S838</f>
        <v>171000</v>
      </c>
      <c r="AD838" s="4" t="n">
        <f aca="false">Clean!T838</f>
        <v>940</v>
      </c>
      <c r="AE838" s="4" t="n">
        <f aca="false">IF(AC838="",IF(AD838="",0,""),AC838)</f>
        <v>171000</v>
      </c>
      <c r="AF838" s="4" t="n">
        <f aca="false">IF(AD838="",IF(AC838="",0,IF(AC838=0,0,ROUND(AC838*Strategies!$B$13,0))),AD838)</f>
        <v>940</v>
      </c>
      <c r="AG838" s="3" t="n">
        <f aca="false">Clean!V838</f>
        <v>1</v>
      </c>
      <c r="AH838" s="3" t="n">
        <f aca="false">IF(AG838="",0,AG838)</f>
        <v>1</v>
      </c>
      <c r="AI838" s="3" t="n">
        <f aca="false">IF(AG838="",1,0)</f>
        <v>0</v>
      </c>
      <c r="AJ838" s="3" t="n">
        <f aca="false">Missing_Matrix!W838</f>
        <v>0</v>
      </c>
      <c r="AK838" s="2" t="str">
        <f aca="false">IF(AJ838=0,"keep","drop")</f>
        <v>keep</v>
      </c>
      <c r="AL838" s="2" t="str">
        <f aca="false">IF(Missing_Matrix!B838+Missing_Matrix!G838+Missing_Matrix!H838+Missing_Matrix!J838+Missing_Matrix!K838+Missing_Matrix!L838+Missing_Matrix!M838+Missing_Matrix!U838=0,"keep","drop")</f>
        <v>keep</v>
      </c>
    </row>
    <row r="839" customFormat="false" ht="15" hidden="false" customHeight="false" outlineLevel="0" collapsed="false">
      <c r="A839" s="2" t="str">
        <f aca="false">Clean!A839</f>
        <v>CL00838</v>
      </c>
      <c r="B839" s="3" t="n">
        <f aca="false">Clean!B839</f>
        <v>56</v>
      </c>
      <c r="C839" s="3" t="n">
        <f aca="false">IF(B839="",Strategies!$B$5,B839)</f>
        <v>56</v>
      </c>
      <c r="D839" s="3" t="n">
        <f aca="false">IF(B839="",1,0)</f>
        <v>0</v>
      </c>
      <c r="E839" s="2" t="str">
        <f aca="false">Clean!E839</f>
        <v>Self-employed</v>
      </c>
      <c r="F839" s="2" t="str">
        <f aca="false">IF(E839="","Unknown",E839)</f>
        <v>Self-employed</v>
      </c>
      <c r="G839" s="4" t="n">
        <f aca="false">Clean!G839</f>
        <v>52700</v>
      </c>
      <c r="H839" s="4" t="n">
        <f aca="false">IF(G839="",Strategies!$B$7,G839)</f>
        <v>52700</v>
      </c>
      <c r="I839" s="4" t="n">
        <f aca="false">IF(G839="",Strategies!$B$8,G839)</f>
        <v>52700</v>
      </c>
      <c r="J839" s="4" t="n">
        <f aca="false">IF(G839="",IFERROR(VLOOKUP(E839,Strategies!$A$26:$G$35,7,FALSE()),Strategies!$B$8),G839)</f>
        <v>52700</v>
      </c>
      <c r="K839" s="3" t="n">
        <f aca="false">IF(G839="",1,0)</f>
        <v>0</v>
      </c>
      <c r="L839" s="3" t="n">
        <f aca="false">Clean!H839</f>
        <v>29</v>
      </c>
      <c r="M839" s="5" t="str">
        <f aca="false">Clean!I839</f>
        <v/>
      </c>
      <c r="N839" s="3" t="n">
        <f aca="false">IF(L839="",IF(M839="",Strategies!$B$6,DATEDIF(M839,DATE(2026,9,13),"y")),L839)</f>
        <v>29</v>
      </c>
      <c r="O839" s="2" t="str">
        <f aca="false">IF(L839&lt;&gt;"","observed",IF(M839&lt;&gt;"","derived from date","median (fallback)"))</f>
        <v>observed</v>
      </c>
      <c r="P839" s="4" t="n">
        <f aca="false">Clean!M839</f>
        <v>64611.59</v>
      </c>
      <c r="Q839" s="4" t="n">
        <f aca="false">IF(P839="",Strategies!$B$9,P839)</f>
        <v>64611.59</v>
      </c>
      <c r="R839" s="3" t="n">
        <f aca="false">IF(P839="",1,0)</f>
        <v>0</v>
      </c>
      <c r="S839" s="3" t="n">
        <f aca="false">Clean!U839</f>
        <v>762</v>
      </c>
      <c r="T839" s="3" t="n">
        <f aca="false">IF(S839="",Strategies!$B$10,S839)</f>
        <v>762</v>
      </c>
      <c r="U839" s="2" t="str">
        <f aca="false">Clean!J839</f>
        <v>Online Banking</v>
      </c>
      <c r="V839" s="2" t="str">
        <f aca="false">IF(U839="",Strategies!$B$11,U839)</f>
        <v>Online Banking</v>
      </c>
      <c r="W839" s="2" t="str">
        <f aca="false">IF(U839="","Unknown",U839)</f>
        <v>Online Banking</v>
      </c>
      <c r="X839" s="4" t="n">
        <f aca="false">Clean!Q839</f>
        <v>10000</v>
      </c>
      <c r="Y839" s="4" t="n">
        <f aca="false">Clean!R839</f>
        <v>3968.15</v>
      </c>
      <c r="Z839" s="4" t="n">
        <f aca="false">IF(X839="",IF(Y839="",0,""),X839)</f>
        <v>10000</v>
      </c>
      <c r="AA839" s="4" t="n">
        <f aca="false">IF(Y839="",IF(X839="",0,IF(X839=0,0,ROUND(X839*Strategies!$B$12,2))),Y839)</f>
        <v>3968.15</v>
      </c>
      <c r="AB839" s="2" t="str">
        <f aca="false">IF(AND(X839="",Y839=""),"no card (structural)",IF(X839="","limit missing – verify",IF(Y839="","spend imputed by ratio","complete")))</f>
        <v>complete</v>
      </c>
      <c r="AC839" s="4" t="n">
        <f aca="false">Clean!S839</f>
        <v>83000</v>
      </c>
      <c r="AD839" s="4" t="n">
        <f aca="false">Clean!T839</f>
        <v>622</v>
      </c>
      <c r="AE839" s="4" t="n">
        <f aca="false">IF(AC839="",IF(AD839="",0,""),AC839)</f>
        <v>83000</v>
      </c>
      <c r="AF839" s="4" t="n">
        <f aca="false">IF(AD839="",IF(AC839="",0,IF(AC839=0,0,ROUND(AC839*Strategies!$B$13,0))),AD839)</f>
        <v>622</v>
      </c>
      <c r="AG839" s="3" t="n">
        <f aca="false">Clean!V839</f>
        <v>0</v>
      </c>
      <c r="AH839" s="3" t="n">
        <f aca="false">IF(AG839="",0,AG839)</f>
        <v>0</v>
      </c>
      <c r="AI839" s="3" t="n">
        <f aca="false">IF(AG839="",1,0)</f>
        <v>0</v>
      </c>
      <c r="AJ839" s="3" t="n">
        <f aca="false">Missing_Matrix!W839</f>
        <v>1</v>
      </c>
      <c r="AK839" s="2" t="str">
        <f aca="false">IF(AJ839=0,"keep","drop")</f>
        <v>drop</v>
      </c>
      <c r="AL839" s="2" t="str">
        <f aca="false">IF(Missing_Matrix!B839+Missing_Matrix!G839+Missing_Matrix!H839+Missing_Matrix!J839+Missing_Matrix!K839+Missing_Matrix!L839+Missing_Matrix!M839+Missing_Matrix!U839=0,"keep","drop")</f>
        <v>keep</v>
      </c>
    </row>
    <row r="840" customFormat="false" ht="15" hidden="false" customHeight="false" outlineLevel="0" collapsed="false">
      <c r="A840" s="2" t="str">
        <f aca="false">Clean!A840</f>
        <v>CL00839</v>
      </c>
      <c r="B840" s="3" t="str">
        <f aca="false">Clean!B840</f>
        <v/>
      </c>
      <c r="C840" s="3" t="n">
        <f aca="false">IF(B840="",Strategies!$B$5,B840)</f>
        <v>47</v>
      </c>
      <c r="D840" s="3" t="n">
        <f aca="false">IF(B840="",1,0)</f>
        <v>1</v>
      </c>
      <c r="E840" s="2" t="str">
        <f aca="false">Clean!E840</f>
        <v>Employee</v>
      </c>
      <c r="F840" s="2" t="str">
        <f aca="false">IF(E840="","Unknown",E840)</f>
        <v>Employee</v>
      </c>
      <c r="G840" s="4" t="n">
        <f aca="false">Clean!G840</f>
        <v>37500</v>
      </c>
      <c r="H840" s="4" t="n">
        <f aca="false">IF(G840="",Strategies!$B$7,G840)</f>
        <v>37500</v>
      </c>
      <c r="I840" s="4" t="n">
        <f aca="false">IF(G840="",Strategies!$B$8,G840)</f>
        <v>37500</v>
      </c>
      <c r="J840" s="4" t="n">
        <f aca="false">IF(G840="",IFERROR(VLOOKUP(E840,Strategies!$A$26:$G$35,7,FALSE()),Strategies!$B$8),G840)</f>
        <v>37500</v>
      </c>
      <c r="K840" s="3" t="n">
        <f aca="false">IF(G840="",1,0)</f>
        <v>0</v>
      </c>
      <c r="L840" s="3" t="n">
        <f aca="false">Clean!H840</f>
        <v>1</v>
      </c>
      <c r="M840" s="5" t="n">
        <f aca="false">Clean!I840</f>
        <v>45797</v>
      </c>
      <c r="N840" s="3" t="n">
        <f aca="false">IF(L840="",IF(M840="",Strategies!$B$6,DATEDIF(M840,DATE(2026,9,13),"y")),L840)</f>
        <v>1</v>
      </c>
      <c r="O840" s="2" t="str">
        <f aca="false">IF(L840&lt;&gt;"","observed",IF(M840&lt;&gt;"","derived from date","median (fallback)"))</f>
        <v>observed</v>
      </c>
      <c r="P840" s="4" t="n">
        <f aca="false">Clean!M840</f>
        <v>0</v>
      </c>
      <c r="Q840" s="4" t="n">
        <f aca="false">IF(P840="",Strategies!$B$9,P840)</f>
        <v>0</v>
      </c>
      <c r="R840" s="3" t="n">
        <f aca="false">IF(P840="",1,0)</f>
        <v>0</v>
      </c>
      <c r="S840" s="3" t="n">
        <f aca="false">Clean!U840</f>
        <v>589</v>
      </c>
      <c r="T840" s="3" t="n">
        <f aca="false">IF(S840="",Strategies!$B$10,S840)</f>
        <v>589</v>
      </c>
      <c r="U840" s="2" t="str">
        <f aca="false">Clean!J840</f>
        <v>App</v>
      </c>
      <c r="V840" s="2" t="str">
        <f aca="false">IF(U840="",Strategies!$B$11,U840)</f>
        <v>App</v>
      </c>
      <c r="W840" s="2" t="str">
        <f aca="false">IF(U840="","Unknown",U840)</f>
        <v>App</v>
      </c>
      <c r="X840" s="4" t="n">
        <f aca="false">Clean!Q840</f>
        <v>7500</v>
      </c>
      <c r="Y840" s="4" t="n">
        <f aca="false">Clean!R840</f>
        <v>1274.77</v>
      </c>
      <c r="Z840" s="4" t="n">
        <f aca="false">IF(X840="",IF(Y840="",0,""),X840)</f>
        <v>7500</v>
      </c>
      <c r="AA840" s="4" t="n">
        <f aca="false">IF(Y840="",IF(X840="",0,IF(X840=0,0,ROUND(X840*Strategies!$B$12,2))),Y840)</f>
        <v>1274.77</v>
      </c>
      <c r="AB840" s="2" t="str">
        <f aca="false">IF(AND(X840="",Y840=""),"no card (structural)",IF(X840="","limit missing – verify",IF(Y840="","spend imputed by ratio","complete")))</f>
        <v>complete</v>
      </c>
      <c r="AC840" s="4" t="n">
        <f aca="false">Clean!S840</f>
        <v>99000</v>
      </c>
      <c r="AD840" s="4" t="n">
        <f aca="false">Clean!T840</f>
        <v>736</v>
      </c>
      <c r="AE840" s="4" t="n">
        <f aca="false">IF(AC840="",IF(AD840="",0,""),AC840)</f>
        <v>99000</v>
      </c>
      <c r="AF840" s="4" t="n">
        <f aca="false">IF(AD840="",IF(AC840="",0,IF(AC840=0,0,ROUND(AC840*Strategies!$B$13,0))),AD840)</f>
        <v>736</v>
      </c>
      <c r="AG840" s="3" t="n">
        <f aca="false">Clean!V840</f>
        <v>0</v>
      </c>
      <c r="AH840" s="3" t="n">
        <f aca="false">IF(AG840="",0,AG840)</f>
        <v>0</v>
      </c>
      <c r="AI840" s="3" t="n">
        <f aca="false">IF(AG840="",1,0)</f>
        <v>0</v>
      </c>
      <c r="AJ840" s="3" t="n">
        <f aca="false">Missing_Matrix!W840</f>
        <v>1</v>
      </c>
      <c r="AK840" s="2" t="str">
        <f aca="false">IF(AJ840=0,"keep","drop")</f>
        <v>drop</v>
      </c>
      <c r="AL840" s="2" t="str">
        <f aca="false">IF(Missing_Matrix!B840+Missing_Matrix!G840+Missing_Matrix!H840+Missing_Matrix!J840+Missing_Matrix!K840+Missing_Matrix!L840+Missing_Matrix!M840+Missing_Matrix!U840=0,"keep","drop")</f>
        <v>drop</v>
      </c>
    </row>
    <row r="841" customFormat="false" ht="15" hidden="false" customHeight="false" outlineLevel="0" collapsed="false">
      <c r="A841" s="2" t="str">
        <f aca="false">Clean!A841</f>
        <v>CL00840</v>
      </c>
      <c r="B841" s="3" t="n">
        <f aca="false">Clean!B841</f>
        <v>62</v>
      </c>
      <c r="C841" s="3" t="n">
        <f aca="false">IF(B841="",Strategies!$B$5,B841)</f>
        <v>62</v>
      </c>
      <c r="D841" s="3" t="n">
        <f aca="false">IF(B841="",1,0)</f>
        <v>0</v>
      </c>
      <c r="E841" s="2" t="str">
        <f aca="false">Clean!E841</f>
        <v>Teacher</v>
      </c>
      <c r="F841" s="2" t="str">
        <f aca="false">IF(E841="","Unknown",E841)</f>
        <v>Teacher</v>
      </c>
      <c r="G841" s="4" t="n">
        <f aca="false">Clean!G841</f>
        <v>39700</v>
      </c>
      <c r="H841" s="4" t="n">
        <f aca="false">IF(G841="",Strategies!$B$7,G841)</f>
        <v>39700</v>
      </c>
      <c r="I841" s="4" t="n">
        <f aca="false">IF(G841="",Strategies!$B$8,G841)</f>
        <v>39700</v>
      </c>
      <c r="J841" s="4" t="n">
        <f aca="false">IF(G841="",IFERROR(VLOOKUP(E841,Strategies!$A$26:$G$35,7,FALSE()),Strategies!$B$8),G841)</f>
        <v>39700</v>
      </c>
      <c r="K841" s="3" t="n">
        <f aca="false">IF(G841="",1,0)</f>
        <v>0</v>
      </c>
      <c r="L841" s="3" t="n">
        <f aca="false">Clean!H841</f>
        <v>20</v>
      </c>
      <c r="M841" s="5" t="n">
        <f aca="false">Clean!I841</f>
        <v>38761</v>
      </c>
      <c r="N841" s="3" t="n">
        <f aca="false">IF(L841="",IF(M841="",Strategies!$B$6,DATEDIF(M841,DATE(2026,9,13),"y")),L841)</f>
        <v>20</v>
      </c>
      <c r="O841" s="2" t="str">
        <f aca="false">IF(L841&lt;&gt;"","observed",IF(M841&lt;&gt;"","derived from date","median (fallback)"))</f>
        <v>observed</v>
      </c>
      <c r="P841" s="4" t="n">
        <f aca="false">Clean!M841</f>
        <v>142763.22</v>
      </c>
      <c r="Q841" s="4" t="n">
        <f aca="false">IF(P841="",Strategies!$B$9,P841)</f>
        <v>142763.22</v>
      </c>
      <c r="R841" s="3" t="n">
        <f aca="false">IF(P841="",1,0)</f>
        <v>0</v>
      </c>
      <c r="S841" s="3" t="n">
        <f aca="false">Clean!U841</f>
        <v>683</v>
      </c>
      <c r="T841" s="3" t="n">
        <f aca="false">IF(S841="",Strategies!$B$10,S841)</f>
        <v>683</v>
      </c>
      <c r="U841" s="2" t="str">
        <f aca="false">Clean!J841</f>
        <v>App</v>
      </c>
      <c r="V841" s="2" t="str">
        <f aca="false">IF(U841="",Strategies!$B$11,U841)</f>
        <v>App</v>
      </c>
      <c r="W841" s="2" t="str">
        <f aca="false">IF(U841="","Unknown",U841)</f>
        <v>App</v>
      </c>
      <c r="X841" s="4" t="n">
        <f aca="false">Clean!Q841</f>
        <v>4000</v>
      </c>
      <c r="Y841" s="4" t="n">
        <f aca="false">Clean!R841</f>
        <v>2527.63</v>
      </c>
      <c r="Z841" s="4" t="n">
        <f aca="false">IF(X841="",IF(Y841="",0,""),X841)</f>
        <v>4000</v>
      </c>
      <c r="AA841" s="4" t="n">
        <f aca="false">IF(Y841="",IF(X841="",0,IF(X841=0,0,ROUND(X841*Strategies!$B$12,2))),Y841)</f>
        <v>2527.63</v>
      </c>
      <c r="AB841" s="2" t="str">
        <f aca="false">IF(AND(X841="",Y841=""),"no card (structural)",IF(X841="","limit missing – verify",IF(Y841="","spend imputed by ratio","complete")))</f>
        <v>complete</v>
      </c>
      <c r="AC841" s="4" t="str">
        <f aca="false">Clean!S841</f>
        <v/>
      </c>
      <c r="AD841" s="4" t="str">
        <f aca="false">Clean!T841</f>
        <v/>
      </c>
      <c r="AE841" s="4" t="n">
        <f aca="false">IF(AC841="",IF(AD841="",0,""),AC841)</f>
        <v>0</v>
      </c>
      <c r="AF841" s="4" t="n">
        <f aca="false">IF(AD841="",IF(AC841="",0,IF(AC841=0,0,ROUND(AC841*Strategies!$B$13,0))),AD841)</f>
        <v>0</v>
      </c>
      <c r="AG841" s="3" t="n">
        <f aca="false">Clean!V841</f>
        <v>0</v>
      </c>
      <c r="AH841" s="3" t="n">
        <f aca="false">IF(AG841="",0,AG841)</f>
        <v>0</v>
      </c>
      <c r="AI841" s="3" t="n">
        <f aca="false">IF(AG841="",1,0)</f>
        <v>0</v>
      </c>
      <c r="AJ841" s="3" t="n">
        <f aca="false">Missing_Matrix!W841</f>
        <v>2</v>
      </c>
      <c r="AK841" s="2" t="str">
        <f aca="false">IF(AJ841=0,"keep","drop")</f>
        <v>drop</v>
      </c>
      <c r="AL841" s="2" t="str">
        <f aca="false">IF(Missing_Matrix!B841+Missing_Matrix!G841+Missing_Matrix!H841+Missing_Matrix!J841+Missing_Matrix!K841+Missing_Matrix!L841+Missing_Matrix!M841+Missing_Matrix!U841=0,"keep","drop")</f>
        <v>keep</v>
      </c>
    </row>
    <row r="842" customFormat="false" ht="15" hidden="false" customHeight="false" outlineLevel="0" collapsed="false">
      <c r="A842" s="2" t="str">
        <f aca="false">Clean!A842</f>
        <v>CL00841</v>
      </c>
      <c r="B842" s="3" t="n">
        <f aca="false">Clean!B842</f>
        <v>49</v>
      </c>
      <c r="C842" s="3" t="n">
        <f aca="false">IF(B842="",Strategies!$B$5,B842)</f>
        <v>49</v>
      </c>
      <c r="D842" s="3" t="n">
        <f aca="false">IF(B842="",1,0)</f>
        <v>0</v>
      </c>
      <c r="E842" s="2" t="str">
        <f aca="false">Clean!E842</f>
        <v>Employee</v>
      </c>
      <c r="F842" s="2" t="str">
        <f aca="false">IF(E842="","Unknown",E842)</f>
        <v>Employee</v>
      </c>
      <c r="G842" s="4" t="n">
        <f aca="false">Clean!G842</f>
        <v>29300</v>
      </c>
      <c r="H842" s="4" t="n">
        <f aca="false">IF(G842="",Strategies!$B$7,G842)</f>
        <v>29300</v>
      </c>
      <c r="I842" s="4" t="n">
        <f aca="false">IF(G842="",Strategies!$B$8,G842)</f>
        <v>29300</v>
      </c>
      <c r="J842" s="4" t="n">
        <f aca="false">IF(G842="",IFERROR(VLOOKUP(E842,Strategies!$A$26:$G$35,7,FALSE()),Strategies!$B$8),G842)</f>
        <v>29300</v>
      </c>
      <c r="K842" s="3" t="n">
        <f aca="false">IF(G842="",1,0)</f>
        <v>0</v>
      </c>
      <c r="L842" s="3" t="n">
        <f aca="false">Clean!H842</f>
        <v>26</v>
      </c>
      <c r="M842" s="5" t="n">
        <f aca="false">Clean!I842</f>
        <v>36591</v>
      </c>
      <c r="N842" s="3" t="n">
        <f aca="false">IF(L842="",IF(M842="",Strategies!$B$6,DATEDIF(M842,DATE(2026,9,13),"y")),L842)</f>
        <v>26</v>
      </c>
      <c r="O842" s="2" t="str">
        <f aca="false">IF(L842&lt;&gt;"","observed",IF(M842&lt;&gt;"","derived from date","median (fallback)"))</f>
        <v>observed</v>
      </c>
      <c r="P842" s="4" t="n">
        <f aca="false">Clean!M842</f>
        <v>0</v>
      </c>
      <c r="Q842" s="4" t="n">
        <f aca="false">IF(P842="",Strategies!$B$9,P842)</f>
        <v>0</v>
      </c>
      <c r="R842" s="3" t="n">
        <f aca="false">IF(P842="",1,0)</f>
        <v>0</v>
      </c>
      <c r="S842" s="3" t="n">
        <f aca="false">Clean!U842</f>
        <v>707</v>
      </c>
      <c r="T842" s="3" t="n">
        <f aca="false">IF(S842="",Strategies!$B$10,S842)</f>
        <v>707</v>
      </c>
      <c r="U842" s="2" t="str">
        <f aca="false">Clean!J842</f>
        <v>App</v>
      </c>
      <c r="V842" s="2" t="str">
        <f aca="false">IF(U842="",Strategies!$B$11,U842)</f>
        <v>App</v>
      </c>
      <c r="W842" s="2" t="str">
        <f aca="false">IF(U842="","Unknown",U842)</f>
        <v>App</v>
      </c>
      <c r="X842" s="4" t="n">
        <f aca="false">Clean!Q842</f>
        <v>3500</v>
      </c>
      <c r="Y842" s="4" t="n">
        <f aca="false">Clean!R842</f>
        <v>342.18</v>
      </c>
      <c r="Z842" s="4" t="n">
        <f aca="false">IF(X842="",IF(Y842="",0,""),X842)</f>
        <v>3500</v>
      </c>
      <c r="AA842" s="4" t="n">
        <f aca="false">IF(Y842="",IF(X842="",0,IF(X842=0,0,ROUND(X842*Strategies!$B$12,2))),Y842)</f>
        <v>342.18</v>
      </c>
      <c r="AB842" s="2" t="str">
        <f aca="false">IF(AND(X842="",Y842=""),"no card (structural)",IF(X842="","limit missing – verify",IF(Y842="","spend imputed by ratio","complete")))</f>
        <v>complete</v>
      </c>
      <c r="AC842" s="4" t="n">
        <f aca="false">Clean!S842</f>
        <v>89000</v>
      </c>
      <c r="AD842" s="4" t="n">
        <f aca="false">Clean!T842</f>
        <v>592</v>
      </c>
      <c r="AE842" s="4" t="n">
        <f aca="false">IF(AC842="",IF(AD842="",0,""),AC842)</f>
        <v>89000</v>
      </c>
      <c r="AF842" s="4" t="n">
        <f aca="false">IF(AD842="",IF(AC842="",0,IF(AC842=0,0,ROUND(AC842*Strategies!$B$13,0))),AD842)</f>
        <v>592</v>
      </c>
      <c r="AG842" s="3" t="str">
        <f aca="false">Clean!V842</f>
        <v/>
      </c>
      <c r="AH842" s="3" t="n">
        <f aca="false">IF(AG842="",0,AG842)</f>
        <v>0</v>
      </c>
      <c r="AI842" s="3" t="n">
        <f aca="false">IF(AG842="",1,0)</f>
        <v>1</v>
      </c>
      <c r="AJ842" s="3" t="n">
        <f aca="false">Missing_Matrix!W842</f>
        <v>1</v>
      </c>
      <c r="AK842" s="2" t="str">
        <f aca="false">IF(AJ842=0,"keep","drop")</f>
        <v>drop</v>
      </c>
      <c r="AL842" s="2" t="str">
        <f aca="false">IF(Missing_Matrix!B842+Missing_Matrix!G842+Missing_Matrix!H842+Missing_Matrix!J842+Missing_Matrix!K842+Missing_Matrix!L842+Missing_Matrix!M842+Missing_Matrix!U842=0,"keep","drop")</f>
        <v>keep</v>
      </c>
    </row>
    <row r="843" customFormat="false" ht="15" hidden="false" customHeight="false" outlineLevel="0" collapsed="false">
      <c r="A843" s="2" t="str">
        <f aca="false">Clean!A843</f>
        <v>CL00842</v>
      </c>
      <c r="B843" s="3" t="n">
        <f aca="false">Clean!B843</f>
        <v>18</v>
      </c>
      <c r="C843" s="3" t="n">
        <f aca="false">IF(B843="",Strategies!$B$5,B843)</f>
        <v>18</v>
      </c>
      <c r="D843" s="3" t="n">
        <f aca="false">IF(B843="",1,0)</f>
        <v>0</v>
      </c>
      <c r="E843" s="2" t="str">
        <f aca="false">Clean!E843</f>
        <v>Manual worker</v>
      </c>
      <c r="F843" s="2" t="str">
        <f aca="false">IF(E843="","Unknown",E843)</f>
        <v>Manual worker</v>
      </c>
      <c r="G843" s="4" t="n">
        <f aca="false">Clean!G843</f>
        <v>27800</v>
      </c>
      <c r="H843" s="4" t="n">
        <f aca="false">IF(G843="",Strategies!$B$7,G843)</f>
        <v>27800</v>
      </c>
      <c r="I843" s="4" t="n">
        <f aca="false">IF(G843="",Strategies!$B$8,G843)</f>
        <v>27800</v>
      </c>
      <c r="J843" s="4" t="n">
        <f aca="false">IF(G843="",IFERROR(VLOOKUP(E843,Strategies!$A$26:$G$35,7,FALSE()),Strategies!$B$8),G843)</f>
        <v>27800</v>
      </c>
      <c r="K843" s="3" t="n">
        <f aca="false">IF(G843="",1,0)</f>
        <v>0</v>
      </c>
      <c r="L843" s="3" t="n">
        <f aca="false">Clean!H843</f>
        <v>0</v>
      </c>
      <c r="M843" s="5" t="n">
        <f aca="false">Clean!I843</f>
        <v>46247</v>
      </c>
      <c r="N843" s="3" t="n">
        <f aca="false">IF(L843="",IF(M843="",Strategies!$B$6,DATEDIF(M843,DATE(2026,9,13),"y")),L843)</f>
        <v>0</v>
      </c>
      <c r="O843" s="2" t="str">
        <f aca="false">IF(L843&lt;&gt;"","observed",IF(M843&lt;&gt;"","derived from date","median (fallback)"))</f>
        <v>observed</v>
      </c>
      <c r="P843" s="4" t="n">
        <f aca="false">Clean!M843</f>
        <v>4700.84</v>
      </c>
      <c r="Q843" s="4" t="n">
        <f aca="false">IF(P843="",Strategies!$B$9,P843)</f>
        <v>4700.84</v>
      </c>
      <c r="R843" s="3" t="n">
        <f aca="false">IF(P843="",1,0)</f>
        <v>0</v>
      </c>
      <c r="S843" s="3" t="n">
        <f aca="false">Clean!U843</f>
        <v>648</v>
      </c>
      <c r="T843" s="3" t="n">
        <f aca="false">IF(S843="",Strategies!$B$10,S843)</f>
        <v>648</v>
      </c>
      <c r="U843" s="2" t="str">
        <f aca="false">Clean!J843</f>
        <v>App</v>
      </c>
      <c r="V843" s="2" t="str">
        <f aca="false">IF(U843="",Strategies!$B$11,U843)</f>
        <v>App</v>
      </c>
      <c r="W843" s="2" t="str">
        <f aca="false">IF(U843="","Unknown",U843)</f>
        <v>App</v>
      </c>
      <c r="X843" s="4" t="n">
        <f aca="false">Clean!Q843</f>
        <v>0</v>
      </c>
      <c r="Y843" s="4" t="n">
        <f aca="false">Clean!R843</f>
        <v>0</v>
      </c>
      <c r="Z843" s="4" t="n">
        <f aca="false">IF(X843="",IF(Y843="",0,""),X843)</f>
        <v>0</v>
      </c>
      <c r="AA843" s="4" t="n">
        <f aca="false">IF(Y843="",IF(X843="",0,IF(X843=0,0,ROUND(X843*Strategies!$B$12,2))),Y843)</f>
        <v>0</v>
      </c>
      <c r="AB843" s="2" t="str">
        <f aca="false">IF(AND(X843="",Y843=""),"no card (structural)",IF(X843="","limit missing – verify",IF(Y843="","spend imputed by ratio","complete")))</f>
        <v>complete</v>
      </c>
      <c r="AC843" s="4" t="n">
        <f aca="false">Clean!S843</f>
        <v>0</v>
      </c>
      <c r="AD843" s="4" t="n">
        <f aca="false">Clean!T843</f>
        <v>0</v>
      </c>
      <c r="AE843" s="4" t="n">
        <f aca="false">IF(AC843="",IF(AD843="",0,""),AC843)</f>
        <v>0</v>
      </c>
      <c r="AF843" s="4" t="n">
        <f aca="false">IF(AD843="",IF(AC843="",0,IF(AC843=0,0,ROUND(AC843*Strategies!$B$13,0))),AD843)</f>
        <v>0</v>
      </c>
      <c r="AG843" s="3" t="n">
        <f aca="false">Clean!V843</f>
        <v>0</v>
      </c>
      <c r="AH843" s="3" t="n">
        <f aca="false">IF(AG843="",0,AG843)</f>
        <v>0</v>
      </c>
      <c r="AI843" s="3" t="n">
        <f aca="false">IF(AG843="",1,0)</f>
        <v>0</v>
      </c>
      <c r="AJ843" s="3" t="n">
        <f aca="false">Missing_Matrix!W843</f>
        <v>0</v>
      </c>
      <c r="AK843" s="2" t="str">
        <f aca="false">IF(AJ843=0,"keep","drop")</f>
        <v>keep</v>
      </c>
      <c r="AL843" s="2" t="str">
        <f aca="false">IF(Missing_Matrix!B843+Missing_Matrix!G843+Missing_Matrix!H843+Missing_Matrix!J843+Missing_Matrix!K843+Missing_Matrix!L843+Missing_Matrix!M843+Missing_Matrix!U843=0,"keep","drop")</f>
        <v>keep</v>
      </c>
    </row>
    <row r="844" customFormat="false" ht="15" hidden="false" customHeight="false" outlineLevel="0" collapsed="false">
      <c r="A844" s="2" t="str">
        <f aca="false">Clean!A844</f>
        <v>CL00843</v>
      </c>
      <c r="B844" s="3" t="n">
        <f aca="false">Clean!B844</f>
        <v>68</v>
      </c>
      <c r="C844" s="3" t="n">
        <f aca="false">IF(B844="",Strategies!$B$5,B844)</f>
        <v>68</v>
      </c>
      <c r="D844" s="3" t="n">
        <f aca="false">IF(B844="",1,0)</f>
        <v>0</v>
      </c>
      <c r="E844" s="2" t="str">
        <f aca="false">Clean!E844</f>
        <v>Retired</v>
      </c>
      <c r="F844" s="2" t="str">
        <f aca="false">IF(E844="","Unknown",E844)</f>
        <v>Retired</v>
      </c>
      <c r="G844" s="4" t="n">
        <f aca="false">Clean!G844</f>
        <v>17900</v>
      </c>
      <c r="H844" s="4" t="n">
        <f aca="false">IF(G844="",Strategies!$B$7,G844)</f>
        <v>17900</v>
      </c>
      <c r="I844" s="4" t="n">
        <f aca="false">IF(G844="",Strategies!$B$8,G844)</f>
        <v>17900</v>
      </c>
      <c r="J844" s="4" t="n">
        <f aca="false">IF(G844="",IFERROR(VLOOKUP(E844,Strategies!$A$26:$G$35,7,FALSE()),Strategies!$B$8),G844)</f>
        <v>17900</v>
      </c>
      <c r="K844" s="3" t="n">
        <f aca="false">IF(G844="",1,0)</f>
        <v>0</v>
      </c>
      <c r="L844" s="3" t="n">
        <f aca="false">Clean!H844</f>
        <v>21</v>
      </c>
      <c r="M844" s="5" t="n">
        <f aca="false">Clean!I844</f>
        <v>38355</v>
      </c>
      <c r="N844" s="3" t="n">
        <f aca="false">IF(L844="",IF(M844="",Strategies!$B$6,DATEDIF(M844,DATE(2026,9,13),"y")),L844)</f>
        <v>21</v>
      </c>
      <c r="O844" s="2" t="str">
        <f aca="false">IF(L844&lt;&gt;"","observed",IF(M844&lt;&gt;"","derived from date","median (fallback)"))</f>
        <v>observed</v>
      </c>
      <c r="P844" s="4" t="str">
        <f aca="false">Clean!M844</f>
        <v/>
      </c>
      <c r="Q844" s="4" t="n">
        <f aca="false">IF(P844="",Strategies!$B$9,P844)</f>
        <v>10652.68</v>
      </c>
      <c r="R844" s="3" t="n">
        <f aca="false">IF(P844="",1,0)</f>
        <v>1</v>
      </c>
      <c r="S844" s="3" t="n">
        <f aca="false">Clean!U844</f>
        <v>612</v>
      </c>
      <c r="T844" s="3" t="n">
        <f aca="false">IF(S844="",Strategies!$B$10,S844)</f>
        <v>612</v>
      </c>
      <c r="U844" s="2" t="str">
        <f aca="false">Clean!J844</f>
        <v>Branch</v>
      </c>
      <c r="V844" s="2" t="str">
        <f aca="false">IF(U844="",Strategies!$B$11,U844)</f>
        <v>Branch</v>
      </c>
      <c r="W844" s="2" t="str">
        <f aca="false">IF(U844="","Unknown",U844)</f>
        <v>Branch</v>
      </c>
      <c r="X844" s="4" t="n">
        <f aca="false">Clean!Q844</f>
        <v>3500</v>
      </c>
      <c r="Y844" s="4" t="n">
        <f aca="false">Clean!R844</f>
        <v>352.36</v>
      </c>
      <c r="Z844" s="4" t="n">
        <f aca="false">IF(X844="",IF(Y844="",0,""),X844)</f>
        <v>3500</v>
      </c>
      <c r="AA844" s="4" t="n">
        <f aca="false">IF(Y844="",IF(X844="",0,IF(X844=0,0,ROUND(X844*Strategies!$B$12,2))),Y844)</f>
        <v>352.36</v>
      </c>
      <c r="AB844" s="2" t="str">
        <f aca="false">IF(AND(X844="",Y844=""),"no card (structural)",IF(X844="","limit missing – verify",IF(Y844="","spend imputed by ratio","complete")))</f>
        <v>complete</v>
      </c>
      <c r="AC844" s="4" t="n">
        <f aca="false">Clean!S844</f>
        <v>0</v>
      </c>
      <c r="AD844" s="4" t="n">
        <f aca="false">Clean!T844</f>
        <v>0</v>
      </c>
      <c r="AE844" s="4" t="n">
        <f aca="false">IF(AC844="",IF(AD844="",0,""),AC844)</f>
        <v>0</v>
      </c>
      <c r="AF844" s="4" t="n">
        <f aca="false">IF(AD844="",IF(AC844="",0,IF(AC844=0,0,ROUND(AC844*Strategies!$B$13,0))),AD844)</f>
        <v>0</v>
      </c>
      <c r="AG844" s="3" t="n">
        <f aca="false">Clean!V844</f>
        <v>0</v>
      </c>
      <c r="AH844" s="3" t="n">
        <f aca="false">IF(AG844="",0,AG844)</f>
        <v>0</v>
      </c>
      <c r="AI844" s="3" t="n">
        <f aca="false">IF(AG844="",1,0)</f>
        <v>0</v>
      </c>
      <c r="AJ844" s="3" t="n">
        <f aca="false">Missing_Matrix!W844</f>
        <v>2</v>
      </c>
      <c r="AK844" s="2" t="str">
        <f aca="false">IF(AJ844=0,"keep","drop")</f>
        <v>drop</v>
      </c>
      <c r="AL844" s="2" t="str">
        <f aca="false">IF(Missing_Matrix!B844+Missing_Matrix!G844+Missing_Matrix!H844+Missing_Matrix!J844+Missing_Matrix!K844+Missing_Matrix!L844+Missing_Matrix!M844+Missing_Matrix!U844=0,"keep","drop")</f>
        <v>drop</v>
      </c>
    </row>
    <row r="845" customFormat="false" ht="15" hidden="false" customHeight="false" outlineLevel="0" collapsed="false">
      <c r="A845" s="2" t="str">
        <f aca="false">Clean!A845</f>
        <v>CL00844</v>
      </c>
      <c r="B845" s="3" t="n">
        <f aca="false">Clean!B845</f>
        <v>30</v>
      </c>
      <c r="C845" s="3" t="n">
        <f aca="false">IF(B845="",Strategies!$B$5,B845)</f>
        <v>30</v>
      </c>
      <c r="D845" s="3" t="n">
        <f aca="false">IF(B845="",1,0)</f>
        <v>0</v>
      </c>
      <c r="E845" s="2" t="str">
        <f aca="false">Clean!E845</f>
        <v>Employee</v>
      </c>
      <c r="F845" s="2" t="str">
        <f aca="false">IF(E845="","Unknown",E845)</f>
        <v>Employee</v>
      </c>
      <c r="G845" s="4" t="n">
        <f aca="false">Clean!G845</f>
        <v>34000</v>
      </c>
      <c r="H845" s="4" t="n">
        <f aca="false">IF(G845="",Strategies!$B$7,G845)</f>
        <v>34000</v>
      </c>
      <c r="I845" s="4" t="n">
        <f aca="false">IF(G845="",Strategies!$B$8,G845)</f>
        <v>34000</v>
      </c>
      <c r="J845" s="4" t="n">
        <f aca="false">IF(G845="",IFERROR(VLOOKUP(E845,Strategies!$A$26:$G$35,7,FALSE()),Strategies!$B$8),G845)</f>
        <v>34000</v>
      </c>
      <c r="K845" s="3" t="n">
        <f aca="false">IF(G845="",1,0)</f>
        <v>0</v>
      </c>
      <c r="L845" s="3" t="n">
        <f aca="false">Clean!H845</f>
        <v>3</v>
      </c>
      <c r="M845" s="5" t="n">
        <f aca="false">Clean!I845</f>
        <v>44912</v>
      </c>
      <c r="N845" s="3" t="n">
        <f aca="false">IF(L845="",IF(M845="",Strategies!$B$6,DATEDIF(M845,DATE(2026,9,13),"y")),L845)</f>
        <v>3</v>
      </c>
      <c r="O845" s="2" t="str">
        <f aca="false">IF(L845&lt;&gt;"","observed",IF(M845&lt;&gt;"","derived from date","median (fallback)"))</f>
        <v>observed</v>
      </c>
      <c r="P845" s="4" t="n">
        <f aca="false">Clean!M845</f>
        <v>7049.06</v>
      </c>
      <c r="Q845" s="4" t="n">
        <f aca="false">IF(P845="",Strategies!$B$9,P845)</f>
        <v>7049.06</v>
      </c>
      <c r="R845" s="3" t="n">
        <f aca="false">IF(P845="",1,0)</f>
        <v>0</v>
      </c>
      <c r="S845" s="3" t="n">
        <f aca="false">Clean!U845</f>
        <v>645</v>
      </c>
      <c r="T845" s="3" t="n">
        <f aca="false">IF(S845="",Strategies!$B$10,S845)</f>
        <v>645</v>
      </c>
      <c r="U845" s="2" t="str">
        <f aca="false">Clean!J845</f>
        <v>App</v>
      </c>
      <c r="V845" s="2" t="str">
        <f aca="false">IF(U845="",Strategies!$B$11,U845)</f>
        <v>App</v>
      </c>
      <c r="W845" s="2" t="str">
        <f aca="false">IF(U845="","Unknown",U845)</f>
        <v>App</v>
      </c>
      <c r="X845" s="4" t="n">
        <f aca="false">Clean!Q845</f>
        <v>7000</v>
      </c>
      <c r="Y845" s="4" t="n">
        <f aca="false">Clean!R845</f>
        <v>308.07</v>
      </c>
      <c r="Z845" s="4" t="n">
        <f aca="false">IF(X845="",IF(Y845="",0,""),X845)</f>
        <v>7000</v>
      </c>
      <c r="AA845" s="4" t="n">
        <f aca="false">IF(Y845="",IF(X845="",0,IF(X845=0,0,ROUND(X845*Strategies!$B$12,2))),Y845)</f>
        <v>308.07</v>
      </c>
      <c r="AB845" s="2" t="str">
        <f aca="false">IF(AND(X845="",Y845=""),"no card (structural)",IF(X845="","limit missing – verify",IF(Y845="","spend imputed by ratio","complete")))</f>
        <v>complete</v>
      </c>
      <c r="AC845" s="4" t="str">
        <f aca="false">Clean!S845</f>
        <v/>
      </c>
      <c r="AD845" s="4" t="str">
        <f aca="false">Clean!T845</f>
        <v/>
      </c>
      <c r="AE845" s="4" t="n">
        <f aca="false">IF(AC845="",IF(AD845="",0,""),AC845)</f>
        <v>0</v>
      </c>
      <c r="AF845" s="4" t="n">
        <f aca="false">IF(AD845="",IF(AC845="",0,IF(AC845=0,0,ROUND(AC845*Strategies!$B$13,0))),AD845)</f>
        <v>0</v>
      </c>
      <c r="AG845" s="3" t="str">
        <f aca="false">Clean!V845</f>
        <v/>
      </c>
      <c r="AH845" s="3" t="n">
        <f aca="false">IF(AG845="",0,AG845)</f>
        <v>0</v>
      </c>
      <c r="AI845" s="3" t="n">
        <f aca="false">IF(AG845="",1,0)</f>
        <v>1</v>
      </c>
      <c r="AJ845" s="3" t="n">
        <f aca="false">Missing_Matrix!W845</f>
        <v>4</v>
      </c>
      <c r="AK845" s="2" t="str">
        <f aca="false">IF(AJ845=0,"keep","drop")</f>
        <v>drop</v>
      </c>
      <c r="AL845" s="2" t="str">
        <f aca="false">IF(Missing_Matrix!B845+Missing_Matrix!G845+Missing_Matrix!H845+Missing_Matrix!J845+Missing_Matrix!K845+Missing_Matrix!L845+Missing_Matrix!M845+Missing_Matrix!U845=0,"keep","drop")</f>
        <v>keep</v>
      </c>
    </row>
    <row r="846" customFormat="false" ht="15" hidden="false" customHeight="false" outlineLevel="0" collapsed="false">
      <c r="A846" s="2" t="str">
        <f aca="false">Clean!A846</f>
        <v>CL00845</v>
      </c>
      <c r="B846" s="3" t="n">
        <f aca="false">Clean!B846</f>
        <v>50</v>
      </c>
      <c r="C846" s="3" t="n">
        <f aca="false">IF(B846="",Strategies!$B$5,B846)</f>
        <v>50</v>
      </c>
      <c r="D846" s="3" t="n">
        <f aca="false">IF(B846="",1,0)</f>
        <v>0</v>
      </c>
      <c r="E846" s="2" t="str">
        <f aca="false">Clean!E846</f>
        <v>Manual worker</v>
      </c>
      <c r="F846" s="2" t="str">
        <f aca="false">IF(E846="","Unknown",E846)</f>
        <v>Manual worker</v>
      </c>
      <c r="G846" s="4" t="n">
        <f aca="false">Clean!G846</f>
        <v>17800</v>
      </c>
      <c r="H846" s="4" t="n">
        <f aca="false">IF(G846="",Strategies!$B$7,G846)</f>
        <v>17800</v>
      </c>
      <c r="I846" s="4" t="n">
        <f aca="false">IF(G846="",Strategies!$B$8,G846)</f>
        <v>17800</v>
      </c>
      <c r="J846" s="4" t="n">
        <f aca="false">IF(G846="",IFERROR(VLOOKUP(E846,Strategies!$A$26:$G$35,7,FALSE()),Strategies!$B$8),G846)</f>
        <v>17800</v>
      </c>
      <c r="K846" s="3" t="n">
        <f aca="false">IF(G846="",1,0)</f>
        <v>0</v>
      </c>
      <c r="L846" s="3" t="n">
        <f aca="false">Clean!H846</f>
        <v>5</v>
      </c>
      <c r="M846" s="5" t="n">
        <f aca="false">Clean!I846</f>
        <v>44390</v>
      </c>
      <c r="N846" s="3" t="n">
        <f aca="false">IF(L846="",IF(M846="",Strategies!$B$6,DATEDIF(M846,DATE(2026,9,13),"y")),L846)</f>
        <v>5</v>
      </c>
      <c r="O846" s="2" t="str">
        <f aca="false">IF(L846&lt;&gt;"","observed",IF(M846&lt;&gt;"","derived from date","median (fallback)"))</f>
        <v>observed</v>
      </c>
      <c r="P846" s="4" t="n">
        <f aca="false">Clean!M846</f>
        <v>8171.86</v>
      </c>
      <c r="Q846" s="4" t="n">
        <f aca="false">IF(P846="",Strategies!$B$9,P846)</f>
        <v>8171.86</v>
      </c>
      <c r="R846" s="3" t="n">
        <f aca="false">IF(P846="",1,0)</f>
        <v>0</v>
      </c>
      <c r="S846" s="3" t="n">
        <f aca="false">Clean!U846</f>
        <v>562</v>
      </c>
      <c r="T846" s="3" t="n">
        <f aca="false">IF(S846="",Strategies!$B$10,S846)</f>
        <v>562</v>
      </c>
      <c r="U846" s="2" t="str">
        <f aca="false">Clean!J846</f>
        <v>Online Banking</v>
      </c>
      <c r="V846" s="2" t="str">
        <f aca="false">IF(U846="",Strategies!$B$11,U846)</f>
        <v>Online Banking</v>
      </c>
      <c r="W846" s="2" t="str">
        <f aca="false">IF(U846="","Unknown",U846)</f>
        <v>Online Banking</v>
      </c>
      <c r="X846" s="4" t="n">
        <f aca="false">Clean!Q846</f>
        <v>4000</v>
      </c>
      <c r="Y846" s="4" t="n">
        <f aca="false">Clean!R846</f>
        <v>1252.57</v>
      </c>
      <c r="Z846" s="4" t="n">
        <f aca="false">IF(X846="",IF(Y846="",0,""),X846)</f>
        <v>4000</v>
      </c>
      <c r="AA846" s="4" t="n">
        <f aca="false">IF(Y846="",IF(X846="",0,IF(X846=0,0,ROUND(X846*Strategies!$B$12,2))),Y846)</f>
        <v>1252.57</v>
      </c>
      <c r="AB846" s="2" t="str">
        <f aca="false">IF(AND(X846="",Y846=""),"no card (structural)",IF(X846="","limit missing – verify",IF(Y846="","spend imputed by ratio","complete")))</f>
        <v>complete</v>
      </c>
      <c r="AC846" s="4" t="n">
        <f aca="false">Clean!S846</f>
        <v>44000</v>
      </c>
      <c r="AD846" s="4" t="n">
        <f aca="false">Clean!T846</f>
        <v>241</v>
      </c>
      <c r="AE846" s="4" t="n">
        <f aca="false">IF(AC846="",IF(AD846="",0,""),AC846)</f>
        <v>44000</v>
      </c>
      <c r="AF846" s="4" t="n">
        <f aca="false">IF(AD846="",IF(AC846="",0,IF(AC846=0,0,ROUND(AC846*Strategies!$B$13,0))),AD846)</f>
        <v>241</v>
      </c>
      <c r="AG846" s="3" t="n">
        <f aca="false">Clean!V846</f>
        <v>0</v>
      </c>
      <c r="AH846" s="3" t="n">
        <f aca="false">IF(AG846="",0,AG846)</f>
        <v>0</v>
      </c>
      <c r="AI846" s="3" t="n">
        <f aca="false">IF(AG846="",1,0)</f>
        <v>0</v>
      </c>
      <c r="AJ846" s="3" t="n">
        <f aca="false">Missing_Matrix!W846</f>
        <v>0</v>
      </c>
      <c r="AK846" s="2" t="str">
        <f aca="false">IF(AJ846=0,"keep","drop")</f>
        <v>keep</v>
      </c>
      <c r="AL846" s="2" t="str">
        <f aca="false">IF(Missing_Matrix!B846+Missing_Matrix!G846+Missing_Matrix!H846+Missing_Matrix!J846+Missing_Matrix!K846+Missing_Matrix!L846+Missing_Matrix!M846+Missing_Matrix!U846=0,"keep","drop")</f>
        <v>keep</v>
      </c>
    </row>
    <row r="847" customFormat="false" ht="15" hidden="false" customHeight="false" outlineLevel="0" collapsed="false">
      <c r="A847" s="2" t="str">
        <f aca="false">Clean!A847</f>
        <v>CL00846</v>
      </c>
      <c r="B847" s="3" t="n">
        <f aca="false">Clean!B847</f>
        <v>55</v>
      </c>
      <c r="C847" s="3" t="n">
        <f aca="false">IF(B847="",Strategies!$B$5,B847)</f>
        <v>55</v>
      </c>
      <c r="D847" s="3" t="n">
        <f aca="false">IF(B847="",1,0)</f>
        <v>0</v>
      </c>
      <c r="E847" s="2" t="str">
        <f aca="false">Clean!E847</f>
        <v>Manual worker</v>
      </c>
      <c r="F847" s="2" t="str">
        <f aca="false">IF(E847="","Unknown",E847)</f>
        <v>Manual worker</v>
      </c>
      <c r="G847" s="4" t="n">
        <f aca="false">Clean!G847</f>
        <v>19300</v>
      </c>
      <c r="H847" s="4" t="n">
        <f aca="false">IF(G847="",Strategies!$B$7,G847)</f>
        <v>19300</v>
      </c>
      <c r="I847" s="4" t="n">
        <f aca="false">IF(G847="",Strategies!$B$8,G847)</f>
        <v>19300</v>
      </c>
      <c r="J847" s="4" t="n">
        <f aca="false">IF(G847="",IFERROR(VLOOKUP(E847,Strategies!$A$26:$G$35,7,FALSE()),Strategies!$B$8),G847)</f>
        <v>19300</v>
      </c>
      <c r="K847" s="3" t="n">
        <f aca="false">IF(G847="",1,0)</f>
        <v>0</v>
      </c>
      <c r="L847" s="3" t="n">
        <f aca="false">Clean!H847</f>
        <v>3</v>
      </c>
      <c r="M847" s="5" t="n">
        <f aca="false">Clean!I847</f>
        <v>44947</v>
      </c>
      <c r="N847" s="3" t="n">
        <f aca="false">IF(L847="",IF(M847="",Strategies!$B$6,DATEDIF(M847,DATE(2026,9,13),"y")),L847)</f>
        <v>3</v>
      </c>
      <c r="O847" s="2" t="str">
        <f aca="false">IF(L847&lt;&gt;"","observed",IF(M847&lt;&gt;"","derived from date","median (fallback)"))</f>
        <v>observed</v>
      </c>
      <c r="P847" s="4" t="n">
        <f aca="false">Clean!M847</f>
        <v>11797.77</v>
      </c>
      <c r="Q847" s="4" t="n">
        <f aca="false">IF(P847="",Strategies!$B$9,P847)</f>
        <v>11797.77</v>
      </c>
      <c r="R847" s="3" t="n">
        <f aca="false">IF(P847="",1,0)</f>
        <v>0</v>
      </c>
      <c r="S847" s="3" t="n">
        <f aca="false">Clean!U847</f>
        <v>723</v>
      </c>
      <c r="T847" s="3" t="n">
        <f aca="false">IF(S847="",Strategies!$B$10,S847)</f>
        <v>723</v>
      </c>
      <c r="U847" s="2" t="str">
        <f aca="false">Clean!J847</f>
        <v>Branch</v>
      </c>
      <c r="V847" s="2" t="str">
        <f aca="false">IF(U847="",Strategies!$B$11,U847)</f>
        <v>Branch</v>
      </c>
      <c r="W847" s="2" t="str">
        <f aca="false">IF(U847="","Unknown",U847)</f>
        <v>Branch</v>
      </c>
      <c r="X847" s="4" t="str">
        <f aca="false">Clean!Q847</f>
        <v/>
      </c>
      <c r="Y847" s="4" t="str">
        <f aca="false">Clean!R847</f>
        <v/>
      </c>
      <c r="Z847" s="4" t="n">
        <f aca="false">IF(X847="",IF(Y847="",0,""),X847)</f>
        <v>0</v>
      </c>
      <c r="AA847" s="4" t="n">
        <f aca="false">IF(Y847="",IF(X847="",0,IF(X847=0,0,ROUND(X847*Strategies!$B$12,2))),Y847)</f>
        <v>0</v>
      </c>
      <c r="AB847" s="2" t="str">
        <f aca="false">IF(AND(X847="",Y847=""),"no card (structural)",IF(X847="","limit missing – verify",IF(Y847="","spend imputed by ratio","complete")))</f>
        <v>no card (structural)</v>
      </c>
      <c r="AC847" s="4" t="n">
        <f aca="false">Clean!S847</f>
        <v>0</v>
      </c>
      <c r="AD847" s="4" t="n">
        <f aca="false">Clean!T847</f>
        <v>0</v>
      </c>
      <c r="AE847" s="4" t="n">
        <f aca="false">IF(AC847="",IF(AD847="",0,""),AC847)</f>
        <v>0</v>
      </c>
      <c r="AF847" s="4" t="n">
        <f aca="false">IF(AD847="",IF(AC847="",0,IF(AC847=0,0,ROUND(AC847*Strategies!$B$13,0))),AD847)</f>
        <v>0</v>
      </c>
      <c r="AG847" s="3" t="n">
        <f aca="false">Clean!V847</f>
        <v>0</v>
      </c>
      <c r="AH847" s="3" t="n">
        <f aca="false">IF(AG847="",0,AG847)</f>
        <v>0</v>
      </c>
      <c r="AI847" s="3" t="n">
        <f aca="false">IF(AG847="",1,0)</f>
        <v>0</v>
      </c>
      <c r="AJ847" s="3" t="n">
        <f aca="false">Missing_Matrix!W847</f>
        <v>2</v>
      </c>
      <c r="AK847" s="2" t="str">
        <f aca="false">IF(AJ847=0,"keep","drop")</f>
        <v>drop</v>
      </c>
      <c r="AL847" s="2" t="str">
        <f aca="false">IF(Missing_Matrix!B847+Missing_Matrix!G847+Missing_Matrix!H847+Missing_Matrix!J847+Missing_Matrix!K847+Missing_Matrix!L847+Missing_Matrix!M847+Missing_Matrix!U847=0,"keep","drop")</f>
        <v>keep</v>
      </c>
    </row>
    <row r="848" customFormat="false" ht="15" hidden="false" customHeight="false" outlineLevel="0" collapsed="false">
      <c r="A848" s="2" t="str">
        <f aca="false">Clean!A848</f>
        <v>CL00847</v>
      </c>
      <c r="B848" s="3" t="n">
        <f aca="false">Clean!B848</f>
        <v>70</v>
      </c>
      <c r="C848" s="3" t="n">
        <f aca="false">IF(B848="",Strategies!$B$5,B848)</f>
        <v>70</v>
      </c>
      <c r="D848" s="3" t="n">
        <f aca="false">IF(B848="",1,0)</f>
        <v>0</v>
      </c>
      <c r="E848" s="2" t="str">
        <f aca="false">Clean!E848</f>
        <v>Retired</v>
      </c>
      <c r="F848" s="2" t="str">
        <f aca="false">IF(E848="","Unknown",E848)</f>
        <v>Retired</v>
      </c>
      <c r="G848" s="4" t="n">
        <f aca="false">Clean!G848</f>
        <v>15200</v>
      </c>
      <c r="H848" s="4" t="n">
        <f aca="false">IF(G848="",Strategies!$B$7,G848)</f>
        <v>15200</v>
      </c>
      <c r="I848" s="4" t="n">
        <f aca="false">IF(G848="",Strategies!$B$8,G848)</f>
        <v>15200</v>
      </c>
      <c r="J848" s="4" t="n">
        <f aca="false">IF(G848="",IFERROR(VLOOKUP(E848,Strategies!$A$26:$G$35,7,FALSE()),Strategies!$B$8),G848)</f>
        <v>15200</v>
      </c>
      <c r="K848" s="3" t="n">
        <f aca="false">IF(G848="",1,0)</f>
        <v>0</v>
      </c>
      <c r="L848" s="3" t="n">
        <f aca="false">Clean!H848</f>
        <v>12</v>
      </c>
      <c r="M848" s="5" t="n">
        <f aca="false">Clean!I848</f>
        <v>41752</v>
      </c>
      <c r="N848" s="3" t="n">
        <f aca="false">IF(L848="",IF(M848="",Strategies!$B$6,DATEDIF(M848,DATE(2026,9,13),"y")),L848)</f>
        <v>12</v>
      </c>
      <c r="O848" s="2" t="str">
        <f aca="false">IF(L848&lt;&gt;"","observed",IF(M848&lt;&gt;"","derived from date","median (fallback)"))</f>
        <v>observed</v>
      </c>
      <c r="P848" s="4" t="str">
        <f aca="false">Clean!M848</f>
        <v/>
      </c>
      <c r="Q848" s="4" t="n">
        <f aca="false">IF(P848="",Strategies!$B$9,P848)</f>
        <v>10652.68</v>
      </c>
      <c r="R848" s="3" t="n">
        <f aca="false">IF(P848="",1,0)</f>
        <v>1</v>
      </c>
      <c r="S848" s="3" t="n">
        <f aca="false">Clean!U848</f>
        <v>615</v>
      </c>
      <c r="T848" s="3" t="n">
        <f aca="false">IF(S848="",Strategies!$B$10,S848)</f>
        <v>615</v>
      </c>
      <c r="U848" s="2" t="str">
        <f aca="false">Clean!J848</f>
        <v>Branch</v>
      </c>
      <c r="V848" s="2" t="str">
        <f aca="false">IF(U848="",Strategies!$B$11,U848)</f>
        <v>Branch</v>
      </c>
      <c r="W848" s="2" t="str">
        <f aca="false">IF(U848="","Unknown",U848)</f>
        <v>Branch</v>
      </c>
      <c r="X848" s="4" t="n">
        <f aca="false">Clean!Q848</f>
        <v>2500</v>
      </c>
      <c r="Y848" s="4" t="n">
        <f aca="false">Clean!R848</f>
        <v>1226.31</v>
      </c>
      <c r="Z848" s="4" t="n">
        <f aca="false">IF(X848="",IF(Y848="",0,""),X848)</f>
        <v>2500</v>
      </c>
      <c r="AA848" s="4" t="n">
        <f aca="false">IF(Y848="",IF(X848="",0,IF(X848=0,0,ROUND(X848*Strategies!$B$12,2))),Y848)</f>
        <v>1226.31</v>
      </c>
      <c r="AB848" s="2" t="str">
        <f aca="false">IF(AND(X848="",Y848=""),"no card (structural)",IF(X848="","limit missing – verify",IF(Y848="","spend imputed by ratio","complete")))</f>
        <v>complete</v>
      </c>
      <c r="AC848" s="4" t="str">
        <f aca="false">Clean!S848</f>
        <v/>
      </c>
      <c r="AD848" s="4" t="str">
        <f aca="false">Clean!T848</f>
        <v/>
      </c>
      <c r="AE848" s="4" t="n">
        <f aca="false">IF(AC848="",IF(AD848="",0,""),AC848)</f>
        <v>0</v>
      </c>
      <c r="AF848" s="4" t="n">
        <f aca="false">IF(AD848="",IF(AC848="",0,IF(AC848=0,0,ROUND(AC848*Strategies!$B$13,0))),AD848)</f>
        <v>0</v>
      </c>
      <c r="AG848" s="3" t="str">
        <f aca="false">Clean!V848</f>
        <v/>
      </c>
      <c r="AH848" s="3" t="n">
        <f aca="false">IF(AG848="",0,AG848)</f>
        <v>0</v>
      </c>
      <c r="AI848" s="3" t="n">
        <f aca="false">IF(AG848="",1,0)</f>
        <v>1</v>
      </c>
      <c r="AJ848" s="3" t="n">
        <f aca="false">Missing_Matrix!W848</f>
        <v>4</v>
      </c>
      <c r="AK848" s="2" t="str">
        <f aca="false">IF(AJ848=0,"keep","drop")</f>
        <v>drop</v>
      </c>
      <c r="AL848" s="2" t="str">
        <f aca="false">IF(Missing_Matrix!B848+Missing_Matrix!G848+Missing_Matrix!H848+Missing_Matrix!J848+Missing_Matrix!K848+Missing_Matrix!L848+Missing_Matrix!M848+Missing_Matrix!U848=0,"keep","drop")</f>
        <v>drop</v>
      </c>
    </row>
    <row r="849" customFormat="false" ht="15" hidden="false" customHeight="false" outlineLevel="0" collapsed="false">
      <c r="A849" s="2" t="str">
        <f aca="false">Clean!A849</f>
        <v>CL00848</v>
      </c>
      <c r="B849" s="3" t="n">
        <f aca="false">Clean!B849</f>
        <v>32</v>
      </c>
      <c r="C849" s="3" t="n">
        <f aca="false">IF(B849="",Strategies!$B$5,B849)</f>
        <v>32</v>
      </c>
      <c r="D849" s="3" t="n">
        <f aca="false">IF(B849="",1,0)</f>
        <v>0</v>
      </c>
      <c r="E849" s="2" t="str">
        <f aca="false">Clean!E849</f>
        <v>Teacher</v>
      </c>
      <c r="F849" s="2" t="str">
        <f aca="false">IF(E849="","Unknown",E849)</f>
        <v>Teacher</v>
      </c>
      <c r="G849" s="4" t="n">
        <f aca="false">Clean!G849</f>
        <v>38400</v>
      </c>
      <c r="H849" s="4" t="n">
        <f aca="false">IF(G849="",Strategies!$B$7,G849)</f>
        <v>38400</v>
      </c>
      <c r="I849" s="4" t="n">
        <f aca="false">IF(G849="",Strategies!$B$8,G849)</f>
        <v>38400</v>
      </c>
      <c r="J849" s="4" t="n">
        <f aca="false">IF(G849="",IFERROR(VLOOKUP(E849,Strategies!$A$26:$G$35,7,FALSE()),Strategies!$B$8),G849)</f>
        <v>38400</v>
      </c>
      <c r="K849" s="3" t="n">
        <f aca="false">IF(G849="",1,0)</f>
        <v>0</v>
      </c>
      <c r="L849" s="3" t="n">
        <f aca="false">Clean!H849</f>
        <v>3</v>
      </c>
      <c r="M849" s="5" t="n">
        <f aca="false">Clean!I849</f>
        <v>45169</v>
      </c>
      <c r="N849" s="3" t="n">
        <f aca="false">IF(L849="",IF(M849="",Strategies!$B$6,DATEDIF(M849,DATE(2026,9,13),"y")),L849)</f>
        <v>3</v>
      </c>
      <c r="O849" s="2" t="str">
        <f aca="false">IF(L849&lt;&gt;"","observed",IF(M849&lt;&gt;"","derived from date","median (fallback)"))</f>
        <v>observed</v>
      </c>
      <c r="P849" s="4" t="n">
        <f aca="false">Clean!M849</f>
        <v>10212.76</v>
      </c>
      <c r="Q849" s="4" t="n">
        <f aca="false">IF(P849="",Strategies!$B$9,P849)</f>
        <v>10212.76</v>
      </c>
      <c r="R849" s="3" t="n">
        <f aca="false">IF(P849="",1,0)</f>
        <v>0</v>
      </c>
      <c r="S849" s="3" t="n">
        <f aca="false">Clean!U849</f>
        <v>674</v>
      </c>
      <c r="T849" s="3" t="n">
        <f aca="false">IF(S849="",Strategies!$B$10,S849)</f>
        <v>674</v>
      </c>
      <c r="U849" s="2" t="str">
        <f aca="false">Clean!J849</f>
        <v>App</v>
      </c>
      <c r="V849" s="2" t="str">
        <f aca="false">IF(U849="",Strategies!$B$11,U849)</f>
        <v>App</v>
      </c>
      <c r="W849" s="2" t="str">
        <f aca="false">IF(U849="","Unknown",U849)</f>
        <v>App</v>
      </c>
      <c r="X849" s="4" t="n">
        <f aca="false">Clean!Q849</f>
        <v>4500</v>
      </c>
      <c r="Y849" s="4" t="n">
        <f aca="false">Clean!R849</f>
        <v>1153.12</v>
      </c>
      <c r="Z849" s="4" t="n">
        <f aca="false">IF(X849="",IF(Y849="",0,""),X849)</f>
        <v>4500</v>
      </c>
      <c r="AA849" s="4" t="n">
        <f aca="false">IF(Y849="",IF(X849="",0,IF(X849=0,0,ROUND(X849*Strategies!$B$12,2))),Y849)</f>
        <v>1153.12</v>
      </c>
      <c r="AB849" s="2" t="str">
        <f aca="false">IF(AND(X849="",Y849=""),"no card (structural)",IF(X849="","limit missing – verify",IF(Y849="","spend imputed by ratio","complete")))</f>
        <v>complete</v>
      </c>
      <c r="AC849" s="4" t="n">
        <f aca="false">Clean!S849</f>
        <v>0</v>
      </c>
      <c r="AD849" s="4" t="n">
        <f aca="false">Clean!T849</f>
        <v>0</v>
      </c>
      <c r="AE849" s="4" t="n">
        <f aca="false">IF(AC849="",IF(AD849="",0,""),AC849)</f>
        <v>0</v>
      </c>
      <c r="AF849" s="4" t="n">
        <f aca="false">IF(AD849="",IF(AC849="",0,IF(AC849=0,0,ROUND(AC849*Strategies!$B$13,0))),AD849)</f>
        <v>0</v>
      </c>
      <c r="AG849" s="3" t="n">
        <f aca="false">Clean!V849</f>
        <v>0</v>
      </c>
      <c r="AH849" s="3" t="n">
        <f aca="false">IF(AG849="",0,AG849)</f>
        <v>0</v>
      </c>
      <c r="AI849" s="3" t="n">
        <f aca="false">IF(AG849="",1,0)</f>
        <v>0</v>
      </c>
      <c r="AJ849" s="3" t="n">
        <f aca="false">Missing_Matrix!W849</f>
        <v>0</v>
      </c>
      <c r="AK849" s="2" t="str">
        <f aca="false">IF(AJ849=0,"keep","drop")</f>
        <v>keep</v>
      </c>
      <c r="AL849" s="2" t="str">
        <f aca="false">IF(Missing_Matrix!B849+Missing_Matrix!G849+Missing_Matrix!H849+Missing_Matrix!J849+Missing_Matrix!K849+Missing_Matrix!L849+Missing_Matrix!M849+Missing_Matrix!U849=0,"keep","drop")</f>
        <v>keep</v>
      </c>
    </row>
    <row r="850" customFormat="false" ht="15" hidden="false" customHeight="false" outlineLevel="0" collapsed="false">
      <c r="A850" s="2" t="str">
        <f aca="false">Clean!A850</f>
        <v>CL00849</v>
      </c>
      <c r="B850" s="3" t="n">
        <f aca="false">Clean!B850</f>
        <v>53</v>
      </c>
      <c r="C850" s="3" t="n">
        <f aca="false">IF(B850="",Strategies!$B$5,B850)</f>
        <v>53</v>
      </c>
      <c r="D850" s="3" t="n">
        <f aca="false">IF(B850="",1,0)</f>
        <v>0</v>
      </c>
      <c r="E850" s="2" t="str">
        <f aca="false">Clean!E850</f>
        <v>Employee</v>
      </c>
      <c r="F850" s="2" t="str">
        <f aca="false">IF(E850="","Unknown",E850)</f>
        <v>Employee</v>
      </c>
      <c r="G850" s="4" t="n">
        <f aca="false">Clean!G850</f>
        <v>26200</v>
      </c>
      <c r="H850" s="4" t="n">
        <f aca="false">IF(G850="",Strategies!$B$7,G850)</f>
        <v>26200</v>
      </c>
      <c r="I850" s="4" t="n">
        <f aca="false">IF(G850="",Strategies!$B$8,G850)</f>
        <v>26200</v>
      </c>
      <c r="J850" s="4" t="n">
        <f aca="false">IF(G850="",IFERROR(VLOOKUP(E850,Strategies!$A$26:$G$35,7,FALSE()),Strategies!$B$8),G850)</f>
        <v>26200</v>
      </c>
      <c r="K850" s="3" t="n">
        <f aca="false">IF(G850="",1,0)</f>
        <v>0</v>
      </c>
      <c r="L850" s="3" t="n">
        <f aca="false">Clean!H850</f>
        <v>18</v>
      </c>
      <c r="M850" s="5" t="n">
        <f aca="false">Clean!I850</f>
        <v>39363</v>
      </c>
      <c r="N850" s="3" t="n">
        <f aca="false">IF(L850="",IF(M850="",Strategies!$B$6,DATEDIF(M850,DATE(2026,9,13),"y")),L850)</f>
        <v>18</v>
      </c>
      <c r="O850" s="2" t="str">
        <f aca="false">IF(L850&lt;&gt;"","observed",IF(M850&lt;&gt;"","derived from date","median (fallback)"))</f>
        <v>observed</v>
      </c>
      <c r="P850" s="4" t="n">
        <f aca="false">Clean!M850</f>
        <v>23078.68</v>
      </c>
      <c r="Q850" s="4" t="n">
        <f aca="false">IF(P850="",Strategies!$B$9,P850)</f>
        <v>23078.68</v>
      </c>
      <c r="R850" s="3" t="n">
        <f aca="false">IF(P850="",1,0)</f>
        <v>0</v>
      </c>
      <c r="S850" s="3" t="n">
        <f aca="false">Clean!U850</f>
        <v>725</v>
      </c>
      <c r="T850" s="3" t="n">
        <f aca="false">IF(S850="",Strategies!$B$10,S850)</f>
        <v>725</v>
      </c>
      <c r="U850" s="2" t="str">
        <f aca="false">Clean!J850</f>
        <v>Branch</v>
      </c>
      <c r="V850" s="2" t="str">
        <f aca="false">IF(U850="",Strategies!$B$11,U850)</f>
        <v>Branch</v>
      </c>
      <c r="W850" s="2" t="str">
        <f aca="false">IF(U850="","Unknown",U850)</f>
        <v>Branch</v>
      </c>
      <c r="X850" s="4" t="str">
        <f aca="false">Clean!Q850</f>
        <v/>
      </c>
      <c r="Y850" s="4" t="str">
        <f aca="false">Clean!R850</f>
        <v/>
      </c>
      <c r="Z850" s="4" t="n">
        <f aca="false">IF(X850="",IF(Y850="",0,""),X850)</f>
        <v>0</v>
      </c>
      <c r="AA850" s="4" t="n">
        <f aca="false">IF(Y850="",IF(X850="",0,IF(X850=0,0,ROUND(X850*Strategies!$B$12,2))),Y850)</f>
        <v>0</v>
      </c>
      <c r="AB850" s="2" t="str">
        <f aca="false">IF(AND(X850="",Y850=""),"no card (structural)",IF(X850="","limit missing – verify",IF(Y850="","spend imputed by ratio","complete")))</f>
        <v>no card (structural)</v>
      </c>
      <c r="AC850" s="4" t="n">
        <f aca="false">Clean!S850</f>
        <v>0</v>
      </c>
      <c r="AD850" s="4" t="n">
        <f aca="false">Clean!T850</f>
        <v>0</v>
      </c>
      <c r="AE850" s="4" t="n">
        <f aca="false">IF(AC850="",IF(AD850="",0,""),AC850)</f>
        <v>0</v>
      </c>
      <c r="AF850" s="4" t="n">
        <f aca="false">IF(AD850="",IF(AC850="",0,IF(AC850=0,0,ROUND(AC850*Strategies!$B$13,0))),AD850)</f>
        <v>0</v>
      </c>
      <c r="AG850" s="3" t="n">
        <f aca="false">Clean!V850</f>
        <v>0</v>
      </c>
      <c r="AH850" s="3" t="n">
        <f aca="false">IF(AG850="",0,AG850)</f>
        <v>0</v>
      </c>
      <c r="AI850" s="3" t="n">
        <f aca="false">IF(AG850="",1,0)</f>
        <v>0</v>
      </c>
      <c r="AJ850" s="3" t="n">
        <f aca="false">Missing_Matrix!W850</f>
        <v>2</v>
      </c>
      <c r="AK850" s="2" t="str">
        <f aca="false">IF(AJ850=0,"keep","drop")</f>
        <v>drop</v>
      </c>
      <c r="AL850" s="2" t="str">
        <f aca="false">IF(Missing_Matrix!B850+Missing_Matrix!G850+Missing_Matrix!H850+Missing_Matrix!J850+Missing_Matrix!K850+Missing_Matrix!L850+Missing_Matrix!M850+Missing_Matrix!U850=0,"keep","drop")</f>
        <v>keep</v>
      </c>
    </row>
    <row r="851" customFormat="false" ht="15" hidden="false" customHeight="false" outlineLevel="0" collapsed="false">
      <c r="A851" s="2" t="str">
        <f aca="false">Clean!A851</f>
        <v>CL00850</v>
      </c>
      <c r="B851" s="3" t="str">
        <f aca="false">Clean!B851</f>
        <v/>
      </c>
      <c r="C851" s="3" t="n">
        <f aca="false">IF(B851="",Strategies!$B$5,B851)</f>
        <v>47</v>
      </c>
      <c r="D851" s="3" t="n">
        <f aca="false">IF(B851="",1,0)</f>
        <v>1</v>
      </c>
      <c r="E851" s="2" t="str">
        <f aca="false">Clean!E851</f>
        <v>Shopkeeper</v>
      </c>
      <c r="F851" s="2" t="str">
        <f aca="false">IF(E851="","Unknown",E851)</f>
        <v>Shopkeeper</v>
      </c>
      <c r="G851" s="4" t="n">
        <f aca="false">Clean!G851</f>
        <v>29500</v>
      </c>
      <c r="H851" s="4" t="n">
        <f aca="false">IF(G851="",Strategies!$B$7,G851)</f>
        <v>29500</v>
      </c>
      <c r="I851" s="4" t="n">
        <f aca="false">IF(G851="",Strategies!$B$8,G851)</f>
        <v>29500</v>
      </c>
      <c r="J851" s="4" t="n">
        <f aca="false">IF(G851="",IFERROR(VLOOKUP(E851,Strategies!$A$26:$G$35,7,FALSE()),Strategies!$B$8),G851)</f>
        <v>29500</v>
      </c>
      <c r="K851" s="3" t="n">
        <f aca="false">IF(G851="",1,0)</f>
        <v>0</v>
      </c>
      <c r="L851" s="3" t="n">
        <f aca="false">Clean!H851</f>
        <v>6</v>
      </c>
      <c r="M851" s="5" t="n">
        <f aca="false">Clean!I851</f>
        <v>43931</v>
      </c>
      <c r="N851" s="3" t="n">
        <f aca="false">IF(L851="",IF(M851="",Strategies!$B$6,DATEDIF(M851,DATE(2026,9,13),"y")),L851)</f>
        <v>6</v>
      </c>
      <c r="O851" s="2" t="str">
        <f aca="false">IF(L851&lt;&gt;"","observed",IF(M851&lt;&gt;"","derived from date","median (fallback)"))</f>
        <v>observed</v>
      </c>
      <c r="P851" s="4" t="n">
        <f aca="false">Clean!M851</f>
        <v>6097.06</v>
      </c>
      <c r="Q851" s="4" t="n">
        <f aca="false">IF(P851="",Strategies!$B$9,P851)</f>
        <v>6097.06</v>
      </c>
      <c r="R851" s="3" t="n">
        <f aca="false">IF(P851="",1,0)</f>
        <v>0</v>
      </c>
      <c r="S851" s="3" t="n">
        <f aca="false">Clean!U851</f>
        <v>656</v>
      </c>
      <c r="T851" s="3" t="n">
        <f aca="false">IF(S851="",Strategies!$B$10,S851)</f>
        <v>656</v>
      </c>
      <c r="U851" s="2" t="str">
        <f aca="false">Clean!J851</f>
        <v>Branch</v>
      </c>
      <c r="V851" s="2" t="str">
        <f aca="false">IF(U851="",Strategies!$B$11,U851)</f>
        <v>Branch</v>
      </c>
      <c r="W851" s="2" t="str">
        <f aca="false">IF(U851="","Unknown",U851)</f>
        <v>Branch</v>
      </c>
      <c r="X851" s="4" t="n">
        <f aca="false">Clean!Q851</f>
        <v>0</v>
      </c>
      <c r="Y851" s="4" t="n">
        <f aca="false">Clean!R851</f>
        <v>0</v>
      </c>
      <c r="Z851" s="4" t="n">
        <f aca="false">IF(X851="",IF(Y851="",0,""),X851)</f>
        <v>0</v>
      </c>
      <c r="AA851" s="4" t="n">
        <f aca="false">IF(Y851="",IF(X851="",0,IF(X851=0,0,ROUND(X851*Strategies!$B$12,2))),Y851)</f>
        <v>0</v>
      </c>
      <c r="AB851" s="2" t="str">
        <f aca="false">IF(AND(X851="",Y851=""),"no card (structural)",IF(X851="","limit missing – verify",IF(Y851="","spend imputed by ratio","complete")))</f>
        <v>complete</v>
      </c>
      <c r="AC851" s="4" t="n">
        <f aca="false">Clean!S851</f>
        <v>90000</v>
      </c>
      <c r="AD851" s="4" t="n">
        <f aca="false">Clean!T851</f>
        <v>561</v>
      </c>
      <c r="AE851" s="4" t="n">
        <f aca="false">IF(AC851="",IF(AD851="",0,""),AC851)</f>
        <v>90000</v>
      </c>
      <c r="AF851" s="4" t="n">
        <f aca="false">IF(AD851="",IF(AC851="",0,IF(AC851=0,0,ROUND(AC851*Strategies!$B$13,0))),AD851)</f>
        <v>561</v>
      </c>
      <c r="AG851" s="3" t="str">
        <f aca="false">Clean!V851</f>
        <v/>
      </c>
      <c r="AH851" s="3" t="n">
        <f aca="false">IF(AG851="",0,AG851)</f>
        <v>0</v>
      </c>
      <c r="AI851" s="3" t="n">
        <f aca="false">IF(AG851="",1,0)</f>
        <v>1</v>
      </c>
      <c r="AJ851" s="3" t="n">
        <f aca="false">Missing_Matrix!W851</f>
        <v>2</v>
      </c>
      <c r="AK851" s="2" t="str">
        <f aca="false">IF(AJ851=0,"keep","drop")</f>
        <v>drop</v>
      </c>
      <c r="AL851" s="2" t="str">
        <f aca="false">IF(Missing_Matrix!B851+Missing_Matrix!G851+Missing_Matrix!H851+Missing_Matrix!J851+Missing_Matrix!K851+Missing_Matrix!L851+Missing_Matrix!M851+Missing_Matrix!U851=0,"keep","drop")</f>
        <v>drop</v>
      </c>
    </row>
    <row r="852" customFormat="false" ht="15" hidden="false" customHeight="false" outlineLevel="0" collapsed="false">
      <c r="A852" s="2" t="str">
        <f aca="false">Clean!A852</f>
        <v>CL00851</v>
      </c>
      <c r="B852" s="3" t="n">
        <f aca="false">Clean!B852</f>
        <v>76</v>
      </c>
      <c r="C852" s="3" t="n">
        <f aca="false">IF(B852="",Strategies!$B$5,B852)</f>
        <v>76</v>
      </c>
      <c r="D852" s="3" t="n">
        <f aca="false">IF(B852="",1,0)</f>
        <v>0</v>
      </c>
      <c r="E852" s="2" t="str">
        <f aca="false">Clean!E852</f>
        <v>Retired</v>
      </c>
      <c r="F852" s="2" t="str">
        <f aca="false">IF(E852="","Unknown",E852)</f>
        <v>Retired</v>
      </c>
      <c r="G852" s="4" t="n">
        <f aca="false">Clean!G852</f>
        <v>20600</v>
      </c>
      <c r="H852" s="4" t="n">
        <f aca="false">IF(G852="",Strategies!$B$7,G852)</f>
        <v>20600</v>
      </c>
      <c r="I852" s="4" t="n">
        <f aca="false">IF(G852="",Strategies!$B$8,G852)</f>
        <v>20600</v>
      </c>
      <c r="J852" s="4" t="n">
        <f aca="false">IF(G852="",IFERROR(VLOOKUP(E852,Strategies!$A$26:$G$35,7,FALSE()),Strategies!$B$8),G852)</f>
        <v>20600</v>
      </c>
      <c r="K852" s="3" t="n">
        <f aca="false">IF(G852="",1,0)</f>
        <v>0</v>
      </c>
      <c r="L852" s="3" t="n">
        <f aca="false">Clean!H852</f>
        <v>17</v>
      </c>
      <c r="M852" s="5" t="n">
        <f aca="false">Clean!I852</f>
        <v>39829</v>
      </c>
      <c r="N852" s="3" t="n">
        <f aca="false">IF(L852="",IF(M852="",Strategies!$B$6,DATEDIF(M852,DATE(2026,9,13),"y")),L852)</f>
        <v>17</v>
      </c>
      <c r="O852" s="2" t="str">
        <f aca="false">IF(L852&lt;&gt;"","observed",IF(M852&lt;&gt;"","derived from date","median (fallback)"))</f>
        <v>observed</v>
      </c>
      <c r="P852" s="4" t="n">
        <f aca="false">Clean!M852</f>
        <v>37833.68</v>
      </c>
      <c r="Q852" s="4" t="n">
        <f aca="false">IF(P852="",Strategies!$B$9,P852)</f>
        <v>37833.68</v>
      </c>
      <c r="R852" s="3" t="n">
        <f aca="false">IF(P852="",1,0)</f>
        <v>0</v>
      </c>
      <c r="S852" s="3" t="n">
        <f aca="false">Clean!U852</f>
        <v>742</v>
      </c>
      <c r="T852" s="3" t="n">
        <f aca="false">IF(S852="",Strategies!$B$10,S852)</f>
        <v>742</v>
      </c>
      <c r="U852" s="2" t="str">
        <f aca="false">Clean!J852</f>
        <v>Branch</v>
      </c>
      <c r="V852" s="2" t="str">
        <f aca="false">IF(U852="",Strategies!$B$11,U852)</f>
        <v>Branch</v>
      </c>
      <c r="W852" s="2" t="str">
        <f aca="false">IF(U852="","Unknown",U852)</f>
        <v>Branch</v>
      </c>
      <c r="X852" s="4" t="n">
        <f aca="false">Clean!Q852</f>
        <v>3000</v>
      </c>
      <c r="Y852" s="4" t="n">
        <f aca="false">Clean!R852</f>
        <v>408.81</v>
      </c>
      <c r="Z852" s="4" t="n">
        <f aca="false">IF(X852="",IF(Y852="",0,""),X852)</f>
        <v>3000</v>
      </c>
      <c r="AA852" s="4" t="n">
        <f aca="false">IF(Y852="",IF(X852="",0,IF(X852=0,0,ROUND(X852*Strategies!$B$12,2))),Y852)</f>
        <v>408.81</v>
      </c>
      <c r="AB852" s="2" t="str">
        <f aca="false">IF(AND(X852="",Y852=""),"no card (structural)",IF(X852="","limit missing – verify",IF(Y852="","spend imputed by ratio","complete")))</f>
        <v>complete</v>
      </c>
      <c r="AC852" s="4" t="n">
        <f aca="false">Clean!S852</f>
        <v>0</v>
      </c>
      <c r="AD852" s="4" t="n">
        <f aca="false">Clean!T852</f>
        <v>0</v>
      </c>
      <c r="AE852" s="4" t="n">
        <f aca="false">IF(AC852="",IF(AD852="",0,""),AC852)</f>
        <v>0</v>
      </c>
      <c r="AF852" s="4" t="n">
        <f aca="false">IF(AD852="",IF(AC852="",0,IF(AC852=0,0,ROUND(AC852*Strategies!$B$13,0))),AD852)</f>
        <v>0</v>
      </c>
      <c r="AG852" s="3" t="str">
        <f aca="false">Clean!V852</f>
        <v/>
      </c>
      <c r="AH852" s="3" t="n">
        <f aca="false">IF(AG852="",0,AG852)</f>
        <v>0</v>
      </c>
      <c r="AI852" s="3" t="n">
        <f aca="false">IF(AG852="",1,0)</f>
        <v>1</v>
      </c>
      <c r="AJ852" s="3" t="n">
        <f aca="false">Missing_Matrix!W852</f>
        <v>1</v>
      </c>
      <c r="AK852" s="2" t="str">
        <f aca="false">IF(AJ852=0,"keep","drop")</f>
        <v>drop</v>
      </c>
      <c r="AL852" s="2" t="str">
        <f aca="false">IF(Missing_Matrix!B852+Missing_Matrix!G852+Missing_Matrix!H852+Missing_Matrix!J852+Missing_Matrix!K852+Missing_Matrix!L852+Missing_Matrix!M852+Missing_Matrix!U852=0,"keep","drop")</f>
        <v>keep</v>
      </c>
    </row>
    <row r="853" customFormat="false" ht="15" hidden="false" customHeight="false" outlineLevel="0" collapsed="false">
      <c r="A853" s="2" t="str">
        <f aca="false">Clean!A853</f>
        <v>CL00852</v>
      </c>
      <c r="B853" s="3" t="n">
        <f aca="false">Clean!B853</f>
        <v>48</v>
      </c>
      <c r="C853" s="3" t="n">
        <f aca="false">IF(B853="",Strategies!$B$5,B853)</f>
        <v>48</v>
      </c>
      <c r="D853" s="3" t="n">
        <f aca="false">IF(B853="",1,0)</f>
        <v>0</v>
      </c>
      <c r="E853" s="2" t="str">
        <f aca="false">Clean!E853</f>
        <v>Shopkeeper</v>
      </c>
      <c r="F853" s="2" t="str">
        <f aca="false">IF(E853="","Unknown",E853)</f>
        <v>Shopkeeper</v>
      </c>
      <c r="G853" s="4" t="n">
        <f aca="false">Clean!G853</f>
        <v>19500</v>
      </c>
      <c r="H853" s="4" t="n">
        <f aca="false">IF(G853="",Strategies!$B$7,G853)</f>
        <v>19500</v>
      </c>
      <c r="I853" s="4" t="n">
        <f aca="false">IF(G853="",Strategies!$B$8,G853)</f>
        <v>19500</v>
      </c>
      <c r="J853" s="4" t="n">
        <f aca="false">IF(G853="",IFERROR(VLOOKUP(E853,Strategies!$A$26:$G$35,7,FALSE()),Strategies!$B$8),G853)</f>
        <v>19500</v>
      </c>
      <c r="K853" s="3" t="n">
        <f aca="false">IF(G853="",1,0)</f>
        <v>0</v>
      </c>
      <c r="L853" s="3" t="n">
        <f aca="false">Clean!H853</f>
        <v>14</v>
      </c>
      <c r="M853" s="5" t="n">
        <f aca="false">Clean!I853</f>
        <v>40876</v>
      </c>
      <c r="N853" s="3" t="n">
        <f aca="false">IF(L853="",IF(M853="",Strategies!$B$6,DATEDIF(M853,DATE(2026,9,13),"y")),L853)</f>
        <v>14</v>
      </c>
      <c r="O853" s="2" t="str">
        <f aca="false">IF(L853&lt;&gt;"","observed",IF(M853&lt;&gt;"","derived from date","median (fallback)"))</f>
        <v>observed</v>
      </c>
      <c r="P853" s="4" t="n">
        <f aca="false">Clean!M853</f>
        <v>0</v>
      </c>
      <c r="Q853" s="4" t="n">
        <f aca="false">IF(P853="",Strategies!$B$9,P853)</f>
        <v>0</v>
      </c>
      <c r="R853" s="3" t="n">
        <f aca="false">IF(P853="",1,0)</f>
        <v>0</v>
      </c>
      <c r="S853" s="3" t="n">
        <f aca="false">Clean!U853</f>
        <v>596</v>
      </c>
      <c r="T853" s="3" t="n">
        <f aca="false">IF(S853="",Strategies!$B$10,S853)</f>
        <v>596</v>
      </c>
      <c r="U853" s="2" t="str">
        <f aca="false">Clean!J853</f>
        <v>Branch</v>
      </c>
      <c r="V853" s="2" t="str">
        <f aca="false">IF(U853="",Strategies!$B$11,U853)</f>
        <v>Branch</v>
      </c>
      <c r="W853" s="2" t="str">
        <f aca="false">IF(U853="","Unknown",U853)</f>
        <v>Branch</v>
      </c>
      <c r="X853" s="4" t="n">
        <f aca="false">Clean!Q853</f>
        <v>4500</v>
      </c>
      <c r="Y853" s="4" t="n">
        <f aca="false">Clean!R853</f>
        <v>1771.48</v>
      </c>
      <c r="Z853" s="4" t="n">
        <f aca="false">IF(X853="",IF(Y853="",0,""),X853)</f>
        <v>4500</v>
      </c>
      <c r="AA853" s="4" t="n">
        <f aca="false">IF(Y853="",IF(X853="",0,IF(X853=0,0,ROUND(X853*Strategies!$B$12,2))),Y853)</f>
        <v>1771.48</v>
      </c>
      <c r="AB853" s="2" t="str">
        <f aca="false">IF(AND(X853="",Y853=""),"no card (structural)",IF(X853="","limit missing – verify",IF(Y853="","spend imputed by ratio","complete")))</f>
        <v>complete</v>
      </c>
      <c r="AC853" s="4" t="n">
        <f aca="false">Clean!S853</f>
        <v>70000</v>
      </c>
      <c r="AD853" s="4" t="n">
        <f aca="false">Clean!T853</f>
        <v>334</v>
      </c>
      <c r="AE853" s="4" t="n">
        <f aca="false">IF(AC853="",IF(AD853="",0,""),AC853)</f>
        <v>70000</v>
      </c>
      <c r="AF853" s="4" t="n">
        <f aca="false">IF(AD853="",IF(AC853="",0,IF(AC853=0,0,ROUND(AC853*Strategies!$B$13,0))),AD853)</f>
        <v>334</v>
      </c>
      <c r="AG853" s="3" t="str">
        <f aca="false">Clean!V853</f>
        <v/>
      </c>
      <c r="AH853" s="3" t="n">
        <f aca="false">IF(AG853="",0,AG853)</f>
        <v>0</v>
      </c>
      <c r="AI853" s="3" t="n">
        <f aca="false">IF(AG853="",1,0)</f>
        <v>1</v>
      </c>
      <c r="AJ853" s="3" t="n">
        <f aca="false">Missing_Matrix!W853</f>
        <v>1</v>
      </c>
      <c r="AK853" s="2" t="str">
        <f aca="false">IF(AJ853=0,"keep","drop")</f>
        <v>drop</v>
      </c>
      <c r="AL853" s="2" t="str">
        <f aca="false">IF(Missing_Matrix!B853+Missing_Matrix!G853+Missing_Matrix!H853+Missing_Matrix!J853+Missing_Matrix!K853+Missing_Matrix!L853+Missing_Matrix!M853+Missing_Matrix!U853=0,"keep","drop")</f>
        <v>keep</v>
      </c>
    </row>
    <row r="854" customFormat="false" ht="15" hidden="false" customHeight="false" outlineLevel="0" collapsed="false">
      <c r="A854" s="2" t="str">
        <f aca="false">Clean!A854</f>
        <v>CL00853</v>
      </c>
      <c r="B854" s="3" t="n">
        <f aca="false">Clean!B854</f>
        <v>38</v>
      </c>
      <c r="C854" s="3" t="n">
        <f aca="false">IF(B854="",Strategies!$B$5,B854)</f>
        <v>38</v>
      </c>
      <c r="D854" s="3" t="n">
        <f aca="false">IF(B854="",1,0)</f>
        <v>0</v>
      </c>
      <c r="E854" s="2" t="str">
        <f aca="false">Clean!E854</f>
        <v>Employee</v>
      </c>
      <c r="F854" s="2" t="str">
        <f aca="false">IF(E854="","Unknown",E854)</f>
        <v>Employee</v>
      </c>
      <c r="G854" s="4" t="n">
        <f aca="false">Clean!G854</f>
        <v>40000</v>
      </c>
      <c r="H854" s="4" t="n">
        <f aca="false">IF(G854="",Strategies!$B$7,G854)</f>
        <v>40000</v>
      </c>
      <c r="I854" s="4" t="n">
        <f aca="false">IF(G854="",Strategies!$B$8,G854)</f>
        <v>40000</v>
      </c>
      <c r="J854" s="4" t="n">
        <f aca="false">IF(G854="",IFERROR(VLOOKUP(E854,Strategies!$A$26:$G$35,7,FALSE()),Strategies!$B$8),G854)</f>
        <v>40000</v>
      </c>
      <c r="K854" s="3" t="n">
        <f aca="false">IF(G854="",1,0)</f>
        <v>0</v>
      </c>
      <c r="L854" s="3" t="n">
        <f aca="false">Clean!H854</f>
        <v>1</v>
      </c>
      <c r="M854" s="5" t="n">
        <f aca="false">Clean!I854</f>
        <v>45911</v>
      </c>
      <c r="N854" s="3" t="n">
        <f aca="false">IF(L854="",IF(M854="",Strategies!$B$6,DATEDIF(M854,DATE(2026,9,13),"y")),L854)</f>
        <v>1</v>
      </c>
      <c r="O854" s="2" t="str">
        <f aca="false">IF(L854&lt;&gt;"","observed",IF(M854&lt;&gt;"","derived from date","median (fallback)"))</f>
        <v>observed</v>
      </c>
      <c r="P854" s="4" t="n">
        <f aca="false">Clean!M854</f>
        <v>9534.76</v>
      </c>
      <c r="Q854" s="4" t="n">
        <f aca="false">IF(P854="",Strategies!$B$9,P854)</f>
        <v>9534.76</v>
      </c>
      <c r="R854" s="3" t="n">
        <f aca="false">IF(P854="",1,0)</f>
        <v>0</v>
      </c>
      <c r="S854" s="3" t="n">
        <f aca="false">Clean!U854</f>
        <v>645</v>
      </c>
      <c r="T854" s="3" t="n">
        <f aca="false">IF(S854="",Strategies!$B$10,S854)</f>
        <v>645</v>
      </c>
      <c r="U854" s="2" t="str">
        <f aca="false">Clean!J854</f>
        <v>App</v>
      </c>
      <c r="V854" s="2" t="str">
        <f aca="false">IF(U854="",Strategies!$B$11,U854)</f>
        <v>App</v>
      </c>
      <c r="W854" s="2" t="str">
        <f aca="false">IF(U854="","Unknown",U854)</f>
        <v>App</v>
      </c>
      <c r="X854" s="4" t="n">
        <f aca="false">Clean!Q854</f>
        <v>5500</v>
      </c>
      <c r="Y854" s="4" t="n">
        <f aca="false">Clean!R854</f>
        <v>2200.37</v>
      </c>
      <c r="Z854" s="4" t="n">
        <f aca="false">IF(X854="",IF(Y854="",0,""),X854)</f>
        <v>5500</v>
      </c>
      <c r="AA854" s="4" t="n">
        <f aca="false">IF(Y854="",IF(X854="",0,IF(X854=0,0,ROUND(X854*Strategies!$B$12,2))),Y854)</f>
        <v>2200.37</v>
      </c>
      <c r="AB854" s="2" t="str">
        <f aca="false">IF(AND(X854="",Y854=""),"no card (structural)",IF(X854="","limit missing – verify",IF(Y854="","spend imputed by ratio","complete")))</f>
        <v>complete</v>
      </c>
      <c r="AC854" s="4" t="str">
        <f aca="false">Clean!S854</f>
        <v/>
      </c>
      <c r="AD854" s="4" t="str">
        <f aca="false">Clean!T854</f>
        <v/>
      </c>
      <c r="AE854" s="4" t="n">
        <f aca="false">IF(AC854="",IF(AD854="",0,""),AC854)</f>
        <v>0</v>
      </c>
      <c r="AF854" s="4" t="n">
        <f aca="false">IF(AD854="",IF(AC854="",0,IF(AC854=0,0,ROUND(AC854*Strategies!$B$13,0))),AD854)</f>
        <v>0</v>
      </c>
      <c r="AG854" s="3" t="n">
        <f aca="false">Clean!V854</f>
        <v>1</v>
      </c>
      <c r="AH854" s="3" t="n">
        <f aca="false">IF(AG854="",0,AG854)</f>
        <v>1</v>
      </c>
      <c r="AI854" s="3" t="n">
        <f aca="false">IF(AG854="",1,0)</f>
        <v>0</v>
      </c>
      <c r="AJ854" s="3" t="n">
        <f aca="false">Missing_Matrix!W854</f>
        <v>2</v>
      </c>
      <c r="AK854" s="2" t="str">
        <f aca="false">IF(AJ854=0,"keep","drop")</f>
        <v>drop</v>
      </c>
      <c r="AL854" s="2" t="str">
        <f aca="false">IF(Missing_Matrix!B854+Missing_Matrix!G854+Missing_Matrix!H854+Missing_Matrix!J854+Missing_Matrix!K854+Missing_Matrix!L854+Missing_Matrix!M854+Missing_Matrix!U854=0,"keep","drop")</f>
        <v>keep</v>
      </c>
    </row>
    <row r="855" customFormat="false" ht="15" hidden="false" customHeight="false" outlineLevel="0" collapsed="false">
      <c r="A855" s="2" t="str">
        <f aca="false">Clean!A855</f>
        <v>CL00854</v>
      </c>
      <c r="B855" s="3" t="n">
        <f aca="false">Clean!B855</f>
        <v>32</v>
      </c>
      <c r="C855" s="3" t="n">
        <f aca="false">IF(B855="",Strategies!$B$5,B855)</f>
        <v>32</v>
      </c>
      <c r="D855" s="3" t="n">
        <f aca="false">IF(B855="",1,0)</f>
        <v>0</v>
      </c>
      <c r="E855" s="2" t="str">
        <f aca="false">Clean!E855</f>
        <v>Employee</v>
      </c>
      <c r="F855" s="2" t="str">
        <f aca="false">IF(E855="","Unknown",E855)</f>
        <v>Employee</v>
      </c>
      <c r="G855" s="4" t="str">
        <f aca="false">Clean!G855</f>
        <v/>
      </c>
      <c r="H855" s="4" t="n">
        <f aca="false">IF(G855="",Strategies!$B$7,G855)</f>
        <v>34752</v>
      </c>
      <c r="I855" s="4" t="n">
        <f aca="false">IF(G855="",Strategies!$B$8,G855)</f>
        <v>29500</v>
      </c>
      <c r="J855" s="4" t="n">
        <f aca="false">IF(G855="",IFERROR(VLOOKUP(E855,Strategies!$A$26:$G$35,7,FALSE()),Strategies!$B$8),G855)</f>
        <v>31600</v>
      </c>
      <c r="K855" s="3" t="n">
        <f aca="false">IF(G855="",1,0)</f>
        <v>1</v>
      </c>
      <c r="L855" s="3" t="n">
        <f aca="false">Clean!H855</f>
        <v>7</v>
      </c>
      <c r="M855" s="5" t="n">
        <f aca="false">Clean!I855</f>
        <v>43553</v>
      </c>
      <c r="N855" s="3" t="n">
        <f aca="false">IF(L855="",IF(M855="",Strategies!$B$6,DATEDIF(M855,DATE(2026,9,13),"y")),L855)</f>
        <v>7</v>
      </c>
      <c r="O855" s="2" t="str">
        <f aca="false">IF(L855&lt;&gt;"","observed",IF(M855&lt;&gt;"","derived from date","median (fallback)"))</f>
        <v>observed</v>
      </c>
      <c r="P855" s="4" t="n">
        <f aca="false">Clean!M855</f>
        <v>0</v>
      </c>
      <c r="Q855" s="4" t="n">
        <f aca="false">IF(P855="",Strategies!$B$9,P855)</f>
        <v>0</v>
      </c>
      <c r="R855" s="3" t="n">
        <f aca="false">IF(P855="",1,0)</f>
        <v>0</v>
      </c>
      <c r="S855" s="3" t="n">
        <f aca="false">Clean!U855</f>
        <v>595</v>
      </c>
      <c r="T855" s="3" t="n">
        <f aca="false">IF(S855="",Strategies!$B$10,S855)</f>
        <v>595</v>
      </c>
      <c r="U855" s="2" t="str">
        <f aca="false">Clean!J855</f>
        <v>App</v>
      </c>
      <c r="V855" s="2" t="str">
        <f aca="false">IF(U855="",Strategies!$B$11,U855)</f>
        <v>App</v>
      </c>
      <c r="W855" s="2" t="str">
        <f aca="false">IF(U855="","Unknown",U855)</f>
        <v>App</v>
      </c>
      <c r="X855" s="4" t="n">
        <f aca="false">Clean!Q855</f>
        <v>4000</v>
      </c>
      <c r="Y855" s="4" t="n">
        <f aca="false">Clean!R855</f>
        <v>1414.96</v>
      </c>
      <c r="Z855" s="4" t="n">
        <f aca="false">IF(X855="",IF(Y855="",0,""),X855)</f>
        <v>4000</v>
      </c>
      <c r="AA855" s="4" t="n">
        <f aca="false">IF(Y855="",IF(X855="",0,IF(X855=0,0,ROUND(X855*Strategies!$B$12,2))),Y855)</f>
        <v>1414.96</v>
      </c>
      <c r="AB855" s="2" t="str">
        <f aca="false">IF(AND(X855="",Y855=""),"no card (structural)",IF(X855="","limit missing – verify",IF(Y855="","spend imputed by ratio","complete")))</f>
        <v>complete</v>
      </c>
      <c r="AC855" s="4" t="str">
        <f aca="false">Clean!S855</f>
        <v/>
      </c>
      <c r="AD855" s="4" t="str">
        <f aca="false">Clean!T855</f>
        <v/>
      </c>
      <c r="AE855" s="4" t="n">
        <f aca="false">IF(AC855="",IF(AD855="",0,""),AC855)</f>
        <v>0</v>
      </c>
      <c r="AF855" s="4" t="n">
        <f aca="false">IF(AD855="",IF(AC855="",0,IF(AC855=0,0,ROUND(AC855*Strategies!$B$13,0))),AD855)</f>
        <v>0</v>
      </c>
      <c r="AG855" s="3" t="n">
        <f aca="false">Clean!V855</f>
        <v>0</v>
      </c>
      <c r="AH855" s="3" t="n">
        <f aca="false">IF(AG855="",0,AG855)</f>
        <v>0</v>
      </c>
      <c r="AI855" s="3" t="n">
        <f aca="false">IF(AG855="",1,0)</f>
        <v>0</v>
      </c>
      <c r="AJ855" s="3" t="n">
        <f aca="false">Missing_Matrix!W855</f>
        <v>3</v>
      </c>
      <c r="AK855" s="2" t="str">
        <f aca="false">IF(AJ855=0,"keep","drop")</f>
        <v>drop</v>
      </c>
      <c r="AL855" s="2" t="str">
        <f aca="false">IF(Missing_Matrix!B855+Missing_Matrix!G855+Missing_Matrix!H855+Missing_Matrix!J855+Missing_Matrix!K855+Missing_Matrix!L855+Missing_Matrix!M855+Missing_Matrix!U855=0,"keep","drop")</f>
        <v>drop</v>
      </c>
    </row>
    <row r="856" customFormat="false" ht="15" hidden="false" customHeight="false" outlineLevel="0" collapsed="false">
      <c r="A856" s="2" t="str">
        <f aca="false">Clean!A856</f>
        <v>CL00855</v>
      </c>
      <c r="B856" s="3" t="str">
        <f aca="false">Clean!B856</f>
        <v/>
      </c>
      <c r="C856" s="3" t="n">
        <f aca="false">IF(B856="",Strategies!$B$5,B856)</f>
        <v>47</v>
      </c>
      <c r="D856" s="3" t="n">
        <f aca="false">IF(B856="",1,0)</f>
        <v>1</v>
      </c>
      <c r="E856" s="2" t="str">
        <f aca="false">Clean!E856</f>
        <v>Business owner</v>
      </c>
      <c r="F856" s="2" t="str">
        <f aca="false">IF(E856="","Unknown",E856)</f>
        <v>Business owner</v>
      </c>
      <c r="G856" s="4" t="n">
        <f aca="false">Clean!G856</f>
        <v>64100</v>
      </c>
      <c r="H856" s="4" t="n">
        <f aca="false">IF(G856="",Strategies!$B$7,G856)</f>
        <v>64100</v>
      </c>
      <c r="I856" s="4" t="n">
        <f aca="false">IF(G856="",Strategies!$B$8,G856)</f>
        <v>64100</v>
      </c>
      <c r="J856" s="4" t="n">
        <f aca="false">IF(G856="",IFERROR(VLOOKUP(E856,Strategies!$A$26:$G$35,7,FALSE()),Strategies!$B$8),G856)</f>
        <v>64100</v>
      </c>
      <c r="K856" s="3" t="n">
        <f aca="false">IF(G856="",1,0)</f>
        <v>0</v>
      </c>
      <c r="L856" s="3" t="n">
        <f aca="false">Clean!H856</f>
        <v>24</v>
      </c>
      <c r="M856" s="5" t="n">
        <f aca="false">Clean!I856</f>
        <v>37505</v>
      </c>
      <c r="N856" s="3" t="n">
        <f aca="false">IF(L856="",IF(M856="",Strategies!$B$6,DATEDIF(M856,DATE(2026,9,13),"y")),L856)</f>
        <v>24</v>
      </c>
      <c r="O856" s="2" t="str">
        <f aca="false">IF(L856&lt;&gt;"","observed",IF(M856&lt;&gt;"","derived from date","median (fallback)"))</f>
        <v>observed</v>
      </c>
      <c r="P856" s="4" t="n">
        <f aca="false">Clean!M856</f>
        <v>38878.08</v>
      </c>
      <c r="Q856" s="4" t="n">
        <f aca="false">IF(P856="",Strategies!$B$9,P856)</f>
        <v>38878.08</v>
      </c>
      <c r="R856" s="3" t="n">
        <f aca="false">IF(P856="",1,0)</f>
        <v>0</v>
      </c>
      <c r="S856" s="3" t="n">
        <f aca="false">Clean!U856</f>
        <v>763</v>
      </c>
      <c r="T856" s="3" t="n">
        <f aca="false">IF(S856="",Strategies!$B$10,S856)</f>
        <v>763</v>
      </c>
      <c r="U856" s="2" t="str">
        <f aca="false">Clean!J856</f>
        <v>Branch</v>
      </c>
      <c r="V856" s="2" t="str">
        <f aca="false">IF(U856="",Strategies!$B$11,U856)</f>
        <v>Branch</v>
      </c>
      <c r="W856" s="2" t="str">
        <f aca="false">IF(U856="","Unknown",U856)</f>
        <v>Branch</v>
      </c>
      <c r="X856" s="4" t="n">
        <f aca="false">Clean!Q856</f>
        <v>9000</v>
      </c>
      <c r="Y856" s="4" t="n">
        <f aca="false">Clean!R856</f>
        <v>1126.62</v>
      </c>
      <c r="Z856" s="4" t="n">
        <f aca="false">IF(X856="",IF(Y856="",0,""),X856)</f>
        <v>9000</v>
      </c>
      <c r="AA856" s="4" t="n">
        <f aca="false">IF(Y856="",IF(X856="",0,IF(X856=0,0,ROUND(X856*Strategies!$B$12,2))),Y856)</f>
        <v>1126.62</v>
      </c>
      <c r="AB856" s="2" t="str">
        <f aca="false">IF(AND(X856="",Y856=""),"no card (structural)",IF(X856="","limit missing – verify",IF(Y856="","spend imputed by ratio","complete")))</f>
        <v>complete</v>
      </c>
      <c r="AC856" s="4" t="n">
        <f aca="false">Clean!S856</f>
        <v>0</v>
      </c>
      <c r="AD856" s="4" t="n">
        <f aca="false">Clean!T856</f>
        <v>0</v>
      </c>
      <c r="AE856" s="4" t="n">
        <f aca="false">IF(AC856="",IF(AD856="",0,""),AC856)</f>
        <v>0</v>
      </c>
      <c r="AF856" s="4" t="n">
        <f aca="false">IF(AD856="",IF(AC856="",0,IF(AC856=0,0,ROUND(AC856*Strategies!$B$13,0))),AD856)</f>
        <v>0</v>
      </c>
      <c r="AG856" s="3" t="n">
        <f aca="false">Clean!V856</f>
        <v>0</v>
      </c>
      <c r="AH856" s="3" t="n">
        <f aca="false">IF(AG856="",0,AG856)</f>
        <v>0</v>
      </c>
      <c r="AI856" s="3" t="n">
        <f aca="false">IF(AG856="",1,0)</f>
        <v>0</v>
      </c>
      <c r="AJ856" s="3" t="n">
        <f aca="false">Missing_Matrix!W856</f>
        <v>1</v>
      </c>
      <c r="AK856" s="2" t="str">
        <f aca="false">IF(AJ856=0,"keep","drop")</f>
        <v>drop</v>
      </c>
      <c r="AL856" s="2" t="str">
        <f aca="false">IF(Missing_Matrix!B856+Missing_Matrix!G856+Missing_Matrix!H856+Missing_Matrix!J856+Missing_Matrix!K856+Missing_Matrix!L856+Missing_Matrix!M856+Missing_Matrix!U856=0,"keep","drop")</f>
        <v>drop</v>
      </c>
    </row>
    <row r="857" customFormat="false" ht="15" hidden="false" customHeight="false" outlineLevel="0" collapsed="false">
      <c r="A857" s="2" t="str">
        <f aca="false">Clean!A857</f>
        <v>CL00856</v>
      </c>
      <c r="B857" s="3" t="n">
        <f aca="false">Clean!B857</f>
        <v>47</v>
      </c>
      <c r="C857" s="3" t="n">
        <f aca="false">IF(B857="",Strategies!$B$5,B857)</f>
        <v>47</v>
      </c>
      <c r="D857" s="3" t="n">
        <f aca="false">IF(B857="",1,0)</f>
        <v>0</v>
      </c>
      <c r="E857" s="2" t="str">
        <f aca="false">Clean!E857</f>
        <v>Shopkeeper</v>
      </c>
      <c r="F857" s="2" t="str">
        <f aca="false">IF(E857="","Unknown",E857)</f>
        <v>Shopkeeper</v>
      </c>
      <c r="G857" s="4" t="n">
        <f aca="false">Clean!G857</f>
        <v>30900</v>
      </c>
      <c r="H857" s="4" t="n">
        <f aca="false">IF(G857="",Strategies!$B$7,G857)</f>
        <v>30900</v>
      </c>
      <c r="I857" s="4" t="n">
        <f aca="false">IF(G857="",Strategies!$B$8,G857)</f>
        <v>30900</v>
      </c>
      <c r="J857" s="4" t="n">
        <f aca="false">IF(G857="",IFERROR(VLOOKUP(E857,Strategies!$A$26:$G$35,7,FALSE()),Strategies!$B$8),G857)</f>
        <v>30900</v>
      </c>
      <c r="K857" s="3" t="n">
        <f aca="false">IF(G857="",1,0)</f>
        <v>0</v>
      </c>
      <c r="L857" s="3" t="n">
        <f aca="false">Clean!H857</f>
        <v>14</v>
      </c>
      <c r="M857" s="5" t="n">
        <f aca="false">Clean!I857</f>
        <v>40816</v>
      </c>
      <c r="N857" s="3" t="n">
        <f aca="false">IF(L857="",IF(M857="",Strategies!$B$6,DATEDIF(M857,DATE(2026,9,13),"y")),L857)</f>
        <v>14</v>
      </c>
      <c r="O857" s="2" t="str">
        <f aca="false">IF(L857&lt;&gt;"","observed",IF(M857&lt;&gt;"","derived from date","median (fallback)"))</f>
        <v>observed</v>
      </c>
      <c r="P857" s="4" t="n">
        <f aca="false">Clean!M857</f>
        <v>0</v>
      </c>
      <c r="Q857" s="4" t="n">
        <f aca="false">IF(P857="",Strategies!$B$9,P857)</f>
        <v>0</v>
      </c>
      <c r="R857" s="3" t="n">
        <f aca="false">IF(P857="",1,0)</f>
        <v>0</v>
      </c>
      <c r="S857" s="3" t="n">
        <f aca="false">Clean!U857</f>
        <v>637</v>
      </c>
      <c r="T857" s="3" t="n">
        <f aca="false">IF(S857="",Strategies!$B$10,S857)</f>
        <v>637</v>
      </c>
      <c r="U857" s="2" t="str">
        <f aca="false">Clean!J857</f>
        <v>Branch</v>
      </c>
      <c r="V857" s="2" t="str">
        <f aca="false">IF(U857="",Strategies!$B$11,U857)</f>
        <v>Branch</v>
      </c>
      <c r="W857" s="2" t="str">
        <f aca="false">IF(U857="","Unknown",U857)</f>
        <v>Branch</v>
      </c>
      <c r="X857" s="4" t="n">
        <f aca="false">Clean!Q857</f>
        <v>4000</v>
      </c>
      <c r="Y857" s="4" t="n">
        <f aca="false">Clean!R857</f>
        <v>1534.91</v>
      </c>
      <c r="Z857" s="4" t="n">
        <f aca="false">IF(X857="",IF(Y857="",0,""),X857)</f>
        <v>4000</v>
      </c>
      <c r="AA857" s="4" t="n">
        <f aca="false">IF(Y857="",IF(X857="",0,IF(X857=0,0,ROUND(X857*Strategies!$B$12,2))),Y857)</f>
        <v>1534.91</v>
      </c>
      <c r="AB857" s="2" t="str">
        <f aca="false">IF(AND(X857="",Y857=""),"no card (structural)",IF(X857="","limit missing – verify",IF(Y857="","spend imputed by ratio","complete")))</f>
        <v>complete</v>
      </c>
      <c r="AC857" s="4" t="n">
        <f aca="false">Clean!S857</f>
        <v>0</v>
      </c>
      <c r="AD857" s="4" t="n">
        <f aca="false">Clean!T857</f>
        <v>0</v>
      </c>
      <c r="AE857" s="4" t="n">
        <f aca="false">IF(AC857="",IF(AD857="",0,""),AC857)</f>
        <v>0</v>
      </c>
      <c r="AF857" s="4" t="n">
        <f aca="false">IF(AD857="",IF(AC857="",0,IF(AC857=0,0,ROUND(AC857*Strategies!$B$13,0))),AD857)</f>
        <v>0</v>
      </c>
      <c r="AG857" s="3" t="n">
        <f aca="false">Clean!V857</f>
        <v>1</v>
      </c>
      <c r="AH857" s="3" t="n">
        <f aca="false">IF(AG857="",0,AG857)</f>
        <v>1</v>
      </c>
      <c r="AI857" s="3" t="n">
        <f aca="false">IF(AG857="",1,0)</f>
        <v>0</v>
      </c>
      <c r="AJ857" s="3" t="n">
        <f aca="false">Missing_Matrix!W857</f>
        <v>0</v>
      </c>
      <c r="AK857" s="2" t="str">
        <f aca="false">IF(AJ857=0,"keep","drop")</f>
        <v>keep</v>
      </c>
      <c r="AL857" s="2" t="str">
        <f aca="false">IF(Missing_Matrix!B857+Missing_Matrix!G857+Missing_Matrix!H857+Missing_Matrix!J857+Missing_Matrix!K857+Missing_Matrix!L857+Missing_Matrix!M857+Missing_Matrix!U857=0,"keep","drop")</f>
        <v>keep</v>
      </c>
    </row>
    <row r="858" customFormat="false" ht="15" hidden="false" customHeight="false" outlineLevel="0" collapsed="false">
      <c r="A858" s="2" t="str">
        <f aca="false">Clean!A858</f>
        <v>CL00857</v>
      </c>
      <c r="B858" s="3" t="n">
        <f aca="false">Clean!B858</f>
        <v>62</v>
      </c>
      <c r="C858" s="3" t="n">
        <f aca="false">IF(B858="",Strategies!$B$5,B858)</f>
        <v>62</v>
      </c>
      <c r="D858" s="3" t="n">
        <f aca="false">IF(B858="",1,0)</f>
        <v>0</v>
      </c>
      <c r="E858" s="2" t="str">
        <f aca="false">Clean!E858</f>
        <v>Self-employed</v>
      </c>
      <c r="F858" s="2" t="str">
        <f aca="false">IF(E858="","Unknown",E858)</f>
        <v>Self-employed</v>
      </c>
      <c r="G858" s="4" t="n">
        <f aca="false">Clean!G858</f>
        <v>111800</v>
      </c>
      <c r="H858" s="4" t="n">
        <f aca="false">IF(G858="",Strategies!$B$7,G858)</f>
        <v>111800</v>
      </c>
      <c r="I858" s="4" t="n">
        <f aca="false">IF(G858="",Strategies!$B$8,G858)</f>
        <v>111800</v>
      </c>
      <c r="J858" s="4" t="n">
        <f aca="false">IF(G858="",IFERROR(VLOOKUP(E858,Strategies!$A$26:$G$35,7,FALSE()),Strategies!$B$8),G858)</f>
        <v>111800</v>
      </c>
      <c r="K858" s="3" t="n">
        <f aca="false">IF(G858="",1,0)</f>
        <v>0</v>
      </c>
      <c r="L858" s="3" t="n">
        <f aca="false">Clean!H858</f>
        <v>9</v>
      </c>
      <c r="M858" s="5" t="n">
        <f aca="false">Clean!I858</f>
        <v>42672</v>
      </c>
      <c r="N858" s="3" t="n">
        <f aca="false">IF(L858="",IF(M858="",Strategies!$B$6,DATEDIF(M858,DATE(2026,9,13),"y")),L858)</f>
        <v>9</v>
      </c>
      <c r="O858" s="2" t="str">
        <f aca="false">IF(L858&lt;&gt;"","observed",IF(M858&lt;&gt;"","derived from date","median (fallback)"))</f>
        <v>observed</v>
      </c>
      <c r="P858" s="4" t="n">
        <f aca="false">Clean!M858</f>
        <v>0</v>
      </c>
      <c r="Q858" s="4" t="n">
        <f aca="false">IF(P858="",Strategies!$B$9,P858)</f>
        <v>0</v>
      </c>
      <c r="R858" s="3" t="n">
        <f aca="false">IF(P858="",1,0)</f>
        <v>0</v>
      </c>
      <c r="S858" s="3" t="n">
        <f aca="false">Clean!U858</f>
        <v>619</v>
      </c>
      <c r="T858" s="3" t="n">
        <f aca="false">IF(S858="",Strategies!$B$10,S858)</f>
        <v>619</v>
      </c>
      <c r="U858" s="2" t="str">
        <f aca="false">Clean!J858</f>
        <v>Online Banking</v>
      </c>
      <c r="V858" s="2" t="str">
        <f aca="false">IF(U858="",Strategies!$B$11,U858)</f>
        <v>Online Banking</v>
      </c>
      <c r="W858" s="2" t="str">
        <f aca="false">IF(U858="","Unknown",U858)</f>
        <v>Online Banking</v>
      </c>
      <c r="X858" s="4" t="str">
        <f aca="false">Clean!Q858</f>
        <v/>
      </c>
      <c r="Y858" s="4" t="str">
        <f aca="false">Clean!R858</f>
        <v/>
      </c>
      <c r="Z858" s="4" t="n">
        <f aca="false">IF(X858="",IF(Y858="",0,""),X858)</f>
        <v>0</v>
      </c>
      <c r="AA858" s="4" t="n">
        <f aca="false">IF(Y858="",IF(X858="",0,IF(X858=0,0,ROUND(X858*Strategies!$B$12,2))),Y858)</f>
        <v>0</v>
      </c>
      <c r="AB858" s="2" t="str">
        <f aca="false">IF(AND(X858="",Y858=""),"no card (structural)",IF(X858="","limit missing – verify",IF(Y858="","spend imputed by ratio","complete")))</f>
        <v>no card (structural)</v>
      </c>
      <c r="AC858" s="4" t="str">
        <f aca="false">Clean!S858</f>
        <v/>
      </c>
      <c r="AD858" s="4" t="str">
        <f aca="false">Clean!T858</f>
        <v/>
      </c>
      <c r="AE858" s="4" t="n">
        <f aca="false">IF(AC858="",IF(AD858="",0,""),AC858)</f>
        <v>0</v>
      </c>
      <c r="AF858" s="4" t="n">
        <f aca="false">IF(AD858="",IF(AC858="",0,IF(AC858=0,0,ROUND(AC858*Strategies!$B$13,0))),AD858)</f>
        <v>0</v>
      </c>
      <c r="AG858" s="3" t="n">
        <f aca="false">Clean!V858</f>
        <v>1</v>
      </c>
      <c r="AH858" s="3" t="n">
        <f aca="false">IF(AG858="",0,AG858)</f>
        <v>1</v>
      </c>
      <c r="AI858" s="3" t="n">
        <f aca="false">IF(AG858="",1,0)</f>
        <v>0</v>
      </c>
      <c r="AJ858" s="3" t="n">
        <f aca="false">Missing_Matrix!W858</f>
        <v>4</v>
      </c>
      <c r="AK858" s="2" t="str">
        <f aca="false">IF(AJ858=0,"keep","drop")</f>
        <v>drop</v>
      </c>
      <c r="AL858" s="2" t="str">
        <f aca="false">IF(Missing_Matrix!B858+Missing_Matrix!G858+Missing_Matrix!H858+Missing_Matrix!J858+Missing_Matrix!K858+Missing_Matrix!L858+Missing_Matrix!M858+Missing_Matrix!U858=0,"keep","drop")</f>
        <v>keep</v>
      </c>
    </row>
    <row r="859" customFormat="false" ht="15" hidden="false" customHeight="false" outlineLevel="0" collapsed="false">
      <c r="A859" s="2" t="str">
        <f aca="false">Clean!A859</f>
        <v>CL00858</v>
      </c>
      <c r="B859" s="3" t="n">
        <f aca="false">Clean!B859</f>
        <v>55</v>
      </c>
      <c r="C859" s="3" t="n">
        <f aca="false">IF(B859="",Strategies!$B$5,B859)</f>
        <v>55</v>
      </c>
      <c r="D859" s="3" t="n">
        <f aca="false">IF(B859="",1,0)</f>
        <v>0</v>
      </c>
      <c r="E859" s="2" t="str">
        <f aca="false">Clean!E859</f>
        <v>Employee</v>
      </c>
      <c r="F859" s="2" t="str">
        <f aca="false">IF(E859="","Unknown",E859)</f>
        <v>Employee</v>
      </c>
      <c r="G859" s="4" t="n">
        <f aca="false">Clean!G859</f>
        <v>36400</v>
      </c>
      <c r="H859" s="4" t="n">
        <f aca="false">IF(G859="",Strategies!$B$7,G859)</f>
        <v>36400</v>
      </c>
      <c r="I859" s="4" t="n">
        <f aca="false">IF(G859="",Strategies!$B$8,G859)</f>
        <v>36400</v>
      </c>
      <c r="J859" s="4" t="n">
        <f aca="false">IF(G859="",IFERROR(VLOOKUP(E859,Strategies!$A$26:$G$35,7,FALSE()),Strategies!$B$8),G859)</f>
        <v>36400</v>
      </c>
      <c r="K859" s="3" t="n">
        <f aca="false">IF(G859="",1,0)</f>
        <v>0</v>
      </c>
      <c r="L859" s="3" t="n">
        <f aca="false">Clean!H859</f>
        <v>17</v>
      </c>
      <c r="M859" s="5" t="n">
        <f aca="false">Clean!I859</f>
        <v>39813</v>
      </c>
      <c r="N859" s="3" t="n">
        <f aca="false">IF(L859="",IF(M859="",Strategies!$B$6,DATEDIF(M859,DATE(2026,9,13),"y")),L859)</f>
        <v>17</v>
      </c>
      <c r="O859" s="2" t="str">
        <f aca="false">IF(L859&lt;&gt;"","observed",IF(M859&lt;&gt;"","derived from date","median (fallback)"))</f>
        <v>observed</v>
      </c>
      <c r="P859" s="4" t="n">
        <f aca="false">Clean!M859</f>
        <v>64597.19</v>
      </c>
      <c r="Q859" s="4" t="n">
        <f aca="false">IF(P859="",Strategies!$B$9,P859)</f>
        <v>64597.19</v>
      </c>
      <c r="R859" s="3" t="n">
        <f aca="false">IF(P859="",1,0)</f>
        <v>0</v>
      </c>
      <c r="S859" s="3" t="n">
        <f aca="false">Clean!U859</f>
        <v>610</v>
      </c>
      <c r="T859" s="3" t="n">
        <f aca="false">IF(S859="",Strategies!$B$10,S859)</f>
        <v>610</v>
      </c>
      <c r="U859" s="2" t="str">
        <f aca="false">Clean!J859</f>
        <v>App</v>
      </c>
      <c r="V859" s="2" t="str">
        <f aca="false">IF(U859="",Strategies!$B$11,U859)</f>
        <v>App</v>
      </c>
      <c r="W859" s="2" t="str">
        <f aca="false">IF(U859="","Unknown",U859)</f>
        <v>App</v>
      </c>
      <c r="X859" s="4" t="n">
        <f aca="false">Clean!Q859</f>
        <v>6000</v>
      </c>
      <c r="Y859" s="4" t="n">
        <f aca="false">Clean!R859</f>
        <v>827.6</v>
      </c>
      <c r="Z859" s="4" t="n">
        <f aca="false">IF(X859="",IF(Y859="",0,""),X859)</f>
        <v>6000</v>
      </c>
      <c r="AA859" s="4" t="n">
        <f aca="false">IF(Y859="",IF(X859="",0,IF(X859=0,0,ROUND(X859*Strategies!$B$12,2))),Y859)</f>
        <v>827.6</v>
      </c>
      <c r="AB859" s="2" t="str">
        <f aca="false">IF(AND(X859="",Y859=""),"no card (structural)",IF(X859="","limit missing – verify",IF(Y859="","spend imputed by ratio","complete")))</f>
        <v>complete</v>
      </c>
      <c r="AC859" s="4" t="n">
        <f aca="false">Clean!S859</f>
        <v>0</v>
      </c>
      <c r="AD859" s="4" t="n">
        <f aca="false">Clean!T859</f>
        <v>0</v>
      </c>
      <c r="AE859" s="4" t="n">
        <f aca="false">IF(AC859="",IF(AD859="",0,""),AC859)</f>
        <v>0</v>
      </c>
      <c r="AF859" s="4" t="n">
        <f aca="false">IF(AD859="",IF(AC859="",0,IF(AC859=0,0,ROUND(AC859*Strategies!$B$13,0))),AD859)</f>
        <v>0</v>
      </c>
      <c r="AG859" s="3" t="str">
        <f aca="false">Clean!V859</f>
        <v/>
      </c>
      <c r="AH859" s="3" t="n">
        <f aca="false">IF(AG859="",0,AG859)</f>
        <v>0</v>
      </c>
      <c r="AI859" s="3" t="n">
        <f aca="false">IF(AG859="",1,0)</f>
        <v>1</v>
      </c>
      <c r="AJ859" s="3" t="n">
        <f aca="false">Missing_Matrix!W859</f>
        <v>1</v>
      </c>
      <c r="AK859" s="2" t="str">
        <f aca="false">IF(AJ859=0,"keep","drop")</f>
        <v>drop</v>
      </c>
      <c r="AL859" s="2" t="str">
        <f aca="false">IF(Missing_Matrix!B859+Missing_Matrix!G859+Missing_Matrix!H859+Missing_Matrix!J859+Missing_Matrix!K859+Missing_Matrix!L859+Missing_Matrix!M859+Missing_Matrix!U859=0,"keep","drop")</f>
        <v>keep</v>
      </c>
    </row>
    <row r="860" customFormat="false" ht="15" hidden="false" customHeight="false" outlineLevel="0" collapsed="false">
      <c r="A860" s="2" t="str">
        <f aca="false">Clean!A860</f>
        <v>CL00859</v>
      </c>
      <c r="B860" s="3" t="str">
        <f aca="false">Clean!B860</f>
        <v/>
      </c>
      <c r="C860" s="3" t="n">
        <f aca="false">IF(B860="",Strategies!$B$5,B860)</f>
        <v>47</v>
      </c>
      <c r="D860" s="3" t="n">
        <f aca="false">IF(B860="",1,0)</f>
        <v>1</v>
      </c>
      <c r="E860" s="2" t="str">
        <f aca="false">Clean!E860</f>
        <v/>
      </c>
      <c r="F860" s="2" t="str">
        <f aca="false">IF(E860="","Unknown",E860)</f>
        <v>Unknown</v>
      </c>
      <c r="G860" s="4" t="str">
        <f aca="false">Clean!G860</f>
        <v/>
      </c>
      <c r="H860" s="4" t="n">
        <f aca="false">IF(G860="",Strategies!$B$7,G860)</f>
        <v>34752</v>
      </c>
      <c r="I860" s="4" t="n">
        <f aca="false">IF(G860="",Strategies!$B$8,G860)</f>
        <v>29500</v>
      </c>
      <c r="J860" s="4" t="n">
        <f aca="false">IF(G860="",IFERROR(VLOOKUP(E860,Strategies!$A$26:$G$35,7,FALSE()),Strategies!$B$8),G860)</f>
        <v>29500</v>
      </c>
      <c r="K860" s="3" t="n">
        <f aca="false">IF(G860="",1,0)</f>
        <v>1</v>
      </c>
      <c r="L860" s="3" t="str">
        <f aca="false">Clean!H860</f>
        <v/>
      </c>
      <c r="M860" s="5" t="str">
        <f aca="false">Clean!I860</f>
        <v/>
      </c>
      <c r="N860" s="3" t="n">
        <f aca="false">IF(L860="",IF(M860="",Strategies!$B$6,DATEDIF(M860,DATE(2026,9,13),"y")),L860)</f>
        <v>9</v>
      </c>
      <c r="O860" s="2" t="str">
        <f aca="false">IF(L860&lt;&gt;"","observed",IF(M860&lt;&gt;"","derived from date","median (fallback)"))</f>
        <v>median (fallback)</v>
      </c>
      <c r="P860" s="4" t="str">
        <f aca="false">Clean!M860</f>
        <v/>
      </c>
      <c r="Q860" s="4" t="n">
        <f aca="false">IF(P860="",Strategies!$B$9,P860)</f>
        <v>10652.68</v>
      </c>
      <c r="R860" s="3" t="n">
        <f aca="false">IF(P860="",1,0)</f>
        <v>1</v>
      </c>
      <c r="S860" s="3" t="str">
        <f aca="false">Clean!U860</f>
        <v/>
      </c>
      <c r="T860" s="3" t="n">
        <f aca="false">IF(S860="",Strategies!$B$10,S860)</f>
        <v>630</v>
      </c>
      <c r="U860" s="2" t="str">
        <f aca="false">Clean!J860</f>
        <v/>
      </c>
      <c r="V860" s="2" t="str">
        <f aca="false">IF(U860="",Strategies!$B$11,U860)</f>
        <v>App</v>
      </c>
      <c r="W860" s="2" t="str">
        <f aca="false">IF(U860="","Unknown",U860)</f>
        <v>Unknown</v>
      </c>
      <c r="X860" s="4" t="str">
        <f aca="false">Clean!Q860</f>
        <v/>
      </c>
      <c r="Y860" s="4" t="str">
        <f aca="false">Clean!R860</f>
        <v/>
      </c>
      <c r="Z860" s="4" t="n">
        <f aca="false">IF(X860="",IF(Y860="",0,""),X860)</f>
        <v>0</v>
      </c>
      <c r="AA860" s="4" t="n">
        <f aca="false">IF(Y860="",IF(X860="",0,IF(X860=0,0,ROUND(X860*Strategies!$B$12,2))),Y860)</f>
        <v>0</v>
      </c>
      <c r="AB860" s="2" t="str">
        <f aca="false">IF(AND(X860="",Y860=""),"no card (structural)",IF(X860="","limit missing – verify",IF(Y860="","spend imputed by ratio","complete")))</f>
        <v>no card (structural)</v>
      </c>
      <c r="AC860" s="4" t="str">
        <f aca="false">Clean!S860</f>
        <v/>
      </c>
      <c r="AD860" s="4" t="str">
        <f aca="false">Clean!T860</f>
        <v/>
      </c>
      <c r="AE860" s="4" t="n">
        <f aca="false">IF(AC860="",IF(AD860="",0,""),AC860)</f>
        <v>0</v>
      </c>
      <c r="AF860" s="4" t="n">
        <f aca="false">IF(AD860="",IF(AC860="",0,IF(AC860=0,0,ROUND(AC860*Strategies!$B$13,0))),AD860)</f>
        <v>0</v>
      </c>
      <c r="AG860" s="3" t="str">
        <f aca="false">Clean!V860</f>
        <v/>
      </c>
      <c r="AH860" s="3" t="n">
        <f aca="false">IF(AG860="",0,AG860)</f>
        <v>0</v>
      </c>
      <c r="AI860" s="3" t="n">
        <f aca="false">IF(AG860="",1,0)</f>
        <v>1</v>
      </c>
      <c r="AJ860" s="3" t="n">
        <f aca="false">Missing_Matrix!W860</f>
        <v>21</v>
      </c>
      <c r="AK860" s="2" t="str">
        <f aca="false">IF(AJ860=0,"keep","drop")</f>
        <v>drop</v>
      </c>
      <c r="AL860" s="2" t="str">
        <f aca="false">IF(Missing_Matrix!B860+Missing_Matrix!G860+Missing_Matrix!H860+Missing_Matrix!J860+Missing_Matrix!K860+Missing_Matrix!L860+Missing_Matrix!M860+Missing_Matrix!U860=0,"keep","drop")</f>
        <v>drop</v>
      </c>
    </row>
    <row r="861" customFormat="false" ht="15" hidden="false" customHeight="false" outlineLevel="0" collapsed="false">
      <c r="A861" s="2" t="str">
        <f aca="false">Clean!A861</f>
        <v>CL00860</v>
      </c>
      <c r="B861" s="3" t="n">
        <f aca="false">Clean!B861</f>
        <v>46</v>
      </c>
      <c r="C861" s="3" t="n">
        <f aca="false">IF(B861="",Strategies!$B$5,B861)</f>
        <v>46</v>
      </c>
      <c r="D861" s="3" t="n">
        <f aca="false">IF(B861="",1,0)</f>
        <v>0</v>
      </c>
      <c r="E861" s="2" t="str">
        <f aca="false">Clean!E861</f>
        <v>Self-employed</v>
      </c>
      <c r="F861" s="2" t="str">
        <f aca="false">IF(E861="","Unknown",E861)</f>
        <v>Self-employed</v>
      </c>
      <c r="G861" s="4" t="n">
        <f aca="false">Clean!G861</f>
        <v>41800</v>
      </c>
      <c r="H861" s="4" t="n">
        <f aca="false">IF(G861="",Strategies!$B$7,G861)</f>
        <v>41800</v>
      </c>
      <c r="I861" s="4" t="n">
        <f aca="false">IF(G861="",Strategies!$B$8,G861)</f>
        <v>41800</v>
      </c>
      <c r="J861" s="4" t="n">
        <f aca="false">IF(G861="",IFERROR(VLOOKUP(E861,Strategies!$A$26:$G$35,7,FALSE()),Strategies!$B$8),G861)</f>
        <v>41800</v>
      </c>
      <c r="K861" s="3" t="n">
        <f aca="false">IF(G861="",1,0)</f>
        <v>0</v>
      </c>
      <c r="L861" s="3" t="n">
        <f aca="false">Clean!H861</f>
        <v>1</v>
      </c>
      <c r="M861" s="5" t="n">
        <f aca="false">Clean!I861</f>
        <v>45899</v>
      </c>
      <c r="N861" s="3" t="n">
        <f aca="false">IF(L861="",IF(M861="",Strategies!$B$6,DATEDIF(M861,DATE(2026,9,13),"y")),L861)</f>
        <v>1</v>
      </c>
      <c r="O861" s="2" t="str">
        <f aca="false">IF(L861&lt;&gt;"","observed",IF(M861&lt;&gt;"","derived from date","median (fallback)"))</f>
        <v>observed</v>
      </c>
      <c r="P861" s="4" t="str">
        <f aca="false">Clean!M861</f>
        <v/>
      </c>
      <c r="Q861" s="4" t="n">
        <f aca="false">IF(P861="",Strategies!$B$9,P861)</f>
        <v>10652.68</v>
      </c>
      <c r="R861" s="3" t="n">
        <f aca="false">IF(P861="",1,0)</f>
        <v>1</v>
      </c>
      <c r="S861" s="3" t="n">
        <f aca="false">Clean!U861</f>
        <v>567</v>
      </c>
      <c r="T861" s="3" t="n">
        <f aca="false">IF(S861="",Strategies!$B$10,S861)</f>
        <v>567</v>
      </c>
      <c r="U861" s="2" t="str">
        <f aca="false">Clean!J861</f>
        <v>Branch</v>
      </c>
      <c r="V861" s="2" t="str">
        <f aca="false">IF(U861="",Strategies!$B$11,U861)</f>
        <v>Branch</v>
      </c>
      <c r="W861" s="2" t="str">
        <f aca="false">IF(U861="","Unknown",U861)</f>
        <v>Branch</v>
      </c>
      <c r="X861" s="4" t="n">
        <f aca="false">Clean!Q861</f>
        <v>0</v>
      </c>
      <c r="Y861" s="4" t="n">
        <f aca="false">Clean!R861</f>
        <v>0</v>
      </c>
      <c r="Z861" s="4" t="n">
        <f aca="false">IF(X861="",IF(Y861="",0,""),X861)</f>
        <v>0</v>
      </c>
      <c r="AA861" s="4" t="n">
        <f aca="false">IF(Y861="",IF(X861="",0,IF(X861=0,0,ROUND(X861*Strategies!$B$12,2))),Y861)</f>
        <v>0</v>
      </c>
      <c r="AB861" s="2" t="str">
        <f aca="false">IF(AND(X861="",Y861=""),"no card (structural)",IF(X861="","limit missing – verify",IF(Y861="","spend imputed by ratio","complete")))</f>
        <v>complete</v>
      </c>
      <c r="AC861" s="4" t="str">
        <f aca="false">Clean!S861</f>
        <v/>
      </c>
      <c r="AD861" s="4" t="str">
        <f aca="false">Clean!T861</f>
        <v/>
      </c>
      <c r="AE861" s="4" t="n">
        <f aca="false">IF(AC861="",IF(AD861="",0,""),AC861)</f>
        <v>0</v>
      </c>
      <c r="AF861" s="4" t="n">
        <f aca="false">IF(AD861="",IF(AC861="",0,IF(AC861=0,0,ROUND(AC861*Strategies!$B$13,0))),AD861)</f>
        <v>0</v>
      </c>
      <c r="AG861" s="3" t="n">
        <f aca="false">Clean!V861</f>
        <v>0</v>
      </c>
      <c r="AH861" s="3" t="n">
        <f aca="false">IF(AG861="",0,AG861)</f>
        <v>0</v>
      </c>
      <c r="AI861" s="3" t="n">
        <f aca="false">IF(AG861="",1,0)</f>
        <v>0</v>
      </c>
      <c r="AJ861" s="3" t="n">
        <f aca="false">Missing_Matrix!W861</f>
        <v>3</v>
      </c>
      <c r="AK861" s="2" t="str">
        <f aca="false">IF(AJ861=0,"keep","drop")</f>
        <v>drop</v>
      </c>
      <c r="AL861" s="2" t="str">
        <f aca="false">IF(Missing_Matrix!B861+Missing_Matrix!G861+Missing_Matrix!H861+Missing_Matrix!J861+Missing_Matrix!K861+Missing_Matrix!L861+Missing_Matrix!M861+Missing_Matrix!U861=0,"keep","drop")</f>
        <v>drop</v>
      </c>
    </row>
    <row r="862" customFormat="false" ht="15" hidden="false" customHeight="false" outlineLevel="0" collapsed="false">
      <c r="A862" s="2" t="str">
        <f aca="false">Clean!A862</f>
        <v>CL00861</v>
      </c>
      <c r="B862" s="3" t="n">
        <f aca="false">Clean!B862</f>
        <v>63</v>
      </c>
      <c r="C862" s="3" t="n">
        <f aca="false">IF(B862="",Strategies!$B$5,B862)</f>
        <v>63</v>
      </c>
      <c r="D862" s="3" t="n">
        <f aca="false">IF(B862="",1,0)</f>
        <v>0</v>
      </c>
      <c r="E862" s="2" t="str">
        <f aca="false">Clean!E862</f>
        <v>Executive</v>
      </c>
      <c r="F862" s="2" t="str">
        <f aca="false">IF(E862="","Unknown",E862)</f>
        <v>Executive</v>
      </c>
      <c r="G862" s="4" t="n">
        <f aca="false">Clean!G862</f>
        <v>125800</v>
      </c>
      <c r="H862" s="4" t="n">
        <f aca="false">IF(G862="",Strategies!$B$7,G862)</f>
        <v>125800</v>
      </c>
      <c r="I862" s="4" t="n">
        <f aca="false">IF(G862="",Strategies!$B$8,G862)</f>
        <v>125800</v>
      </c>
      <c r="J862" s="4" t="n">
        <f aca="false">IF(G862="",IFERROR(VLOOKUP(E862,Strategies!$A$26:$G$35,7,FALSE()),Strategies!$B$8),G862)</f>
        <v>125800</v>
      </c>
      <c r="K862" s="3" t="n">
        <f aca="false">IF(G862="",1,0)</f>
        <v>0</v>
      </c>
      <c r="L862" s="3" t="n">
        <f aca="false">Clean!H862</f>
        <v>19</v>
      </c>
      <c r="M862" s="5" t="n">
        <f aca="false">Clean!I862</f>
        <v>39233</v>
      </c>
      <c r="N862" s="3" t="n">
        <f aca="false">IF(L862="",IF(M862="",Strategies!$B$6,DATEDIF(M862,DATE(2026,9,13),"y")),L862)</f>
        <v>19</v>
      </c>
      <c r="O862" s="2" t="str">
        <f aca="false">IF(L862&lt;&gt;"","observed",IF(M862&lt;&gt;"","derived from date","median (fallback)"))</f>
        <v>observed</v>
      </c>
      <c r="P862" s="4" t="n">
        <f aca="false">Clean!M862</f>
        <v>234822.85</v>
      </c>
      <c r="Q862" s="4" t="n">
        <f aca="false">IF(P862="",Strategies!$B$9,P862)</f>
        <v>234822.85</v>
      </c>
      <c r="R862" s="3" t="n">
        <f aca="false">IF(P862="",1,0)</f>
        <v>0</v>
      </c>
      <c r="S862" s="3" t="n">
        <f aca="false">Clean!U862</f>
        <v>729</v>
      </c>
      <c r="T862" s="3" t="n">
        <f aca="false">IF(S862="",Strategies!$B$10,S862)</f>
        <v>729</v>
      </c>
      <c r="U862" s="2" t="str">
        <f aca="false">Clean!J862</f>
        <v>App</v>
      </c>
      <c r="V862" s="2" t="str">
        <f aca="false">IF(U862="",Strategies!$B$11,U862)</f>
        <v>App</v>
      </c>
      <c r="W862" s="2" t="str">
        <f aca="false">IF(U862="","Unknown",U862)</f>
        <v>App</v>
      </c>
      <c r="X862" s="4" t="n">
        <f aca="false">Clean!Q862</f>
        <v>15000</v>
      </c>
      <c r="Y862" s="4" t="n">
        <f aca="false">Clean!R862</f>
        <v>4046.36</v>
      </c>
      <c r="Z862" s="4" t="n">
        <f aca="false">IF(X862="",IF(Y862="",0,""),X862)</f>
        <v>15000</v>
      </c>
      <c r="AA862" s="4" t="n">
        <f aca="false">IF(Y862="",IF(X862="",0,IF(X862=0,0,ROUND(X862*Strategies!$B$12,2))),Y862)</f>
        <v>4046.36</v>
      </c>
      <c r="AB862" s="2" t="str">
        <f aca="false">IF(AND(X862="",Y862=""),"no card (structural)",IF(X862="","limit missing – verify",IF(Y862="","spend imputed by ratio","complete")))</f>
        <v>complete</v>
      </c>
      <c r="AC862" s="4" t="n">
        <f aca="false">Clean!S862</f>
        <v>0</v>
      </c>
      <c r="AD862" s="4" t="n">
        <f aca="false">Clean!T862</f>
        <v>0</v>
      </c>
      <c r="AE862" s="4" t="n">
        <f aca="false">IF(AC862="",IF(AD862="",0,""),AC862)</f>
        <v>0</v>
      </c>
      <c r="AF862" s="4" t="n">
        <f aca="false">IF(AD862="",IF(AC862="",0,IF(AC862=0,0,ROUND(AC862*Strategies!$B$13,0))),AD862)</f>
        <v>0</v>
      </c>
      <c r="AG862" s="3" t="n">
        <f aca="false">Clean!V862</f>
        <v>1</v>
      </c>
      <c r="AH862" s="3" t="n">
        <f aca="false">IF(AG862="",0,AG862)</f>
        <v>1</v>
      </c>
      <c r="AI862" s="3" t="n">
        <f aca="false">IF(AG862="",1,0)</f>
        <v>0</v>
      </c>
      <c r="AJ862" s="3" t="n">
        <f aca="false">Missing_Matrix!W862</f>
        <v>0</v>
      </c>
      <c r="AK862" s="2" t="str">
        <f aca="false">IF(AJ862=0,"keep","drop")</f>
        <v>keep</v>
      </c>
      <c r="AL862" s="2" t="str">
        <f aca="false">IF(Missing_Matrix!B862+Missing_Matrix!G862+Missing_Matrix!H862+Missing_Matrix!J862+Missing_Matrix!K862+Missing_Matrix!L862+Missing_Matrix!M862+Missing_Matrix!U862=0,"keep","drop")</f>
        <v>keep</v>
      </c>
    </row>
    <row r="863" customFormat="false" ht="15" hidden="false" customHeight="false" outlineLevel="0" collapsed="false">
      <c r="A863" s="2" t="str">
        <f aca="false">Clean!A863</f>
        <v>CL00862</v>
      </c>
      <c r="B863" s="3" t="n">
        <f aca="false">Clean!B863</f>
        <v>48</v>
      </c>
      <c r="C863" s="3" t="n">
        <f aca="false">IF(B863="",Strategies!$B$5,B863)</f>
        <v>48</v>
      </c>
      <c r="D863" s="3" t="n">
        <f aca="false">IF(B863="",1,0)</f>
        <v>0</v>
      </c>
      <c r="E863" s="2" t="str">
        <f aca="false">Clean!E863</f>
        <v>Self-employed</v>
      </c>
      <c r="F863" s="2" t="str">
        <f aca="false">IF(E863="","Unknown",E863)</f>
        <v>Self-employed</v>
      </c>
      <c r="G863" s="4" t="n">
        <f aca="false">Clean!G863</f>
        <v>41400</v>
      </c>
      <c r="H863" s="4" t="n">
        <f aca="false">IF(G863="",Strategies!$B$7,G863)</f>
        <v>41400</v>
      </c>
      <c r="I863" s="4" t="n">
        <f aca="false">IF(G863="",Strategies!$B$8,G863)</f>
        <v>41400</v>
      </c>
      <c r="J863" s="4" t="n">
        <f aca="false">IF(G863="",IFERROR(VLOOKUP(E863,Strategies!$A$26:$G$35,7,FALSE()),Strategies!$B$8),G863)</f>
        <v>41400</v>
      </c>
      <c r="K863" s="3" t="n">
        <f aca="false">IF(G863="",1,0)</f>
        <v>0</v>
      </c>
      <c r="L863" s="3" t="n">
        <f aca="false">Clean!H863</f>
        <v>16</v>
      </c>
      <c r="M863" s="5" t="n">
        <f aca="false">Clean!I863</f>
        <v>40176</v>
      </c>
      <c r="N863" s="3" t="n">
        <f aca="false">IF(L863="",IF(M863="",Strategies!$B$6,DATEDIF(M863,DATE(2026,9,13),"y")),L863)</f>
        <v>16</v>
      </c>
      <c r="O863" s="2" t="str">
        <f aca="false">IF(L863&lt;&gt;"","observed",IF(M863&lt;&gt;"","derived from date","median (fallback)"))</f>
        <v>observed</v>
      </c>
      <c r="P863" s="4" t="n">
        <f aca="false">Clean!M863</f>
        <v>0</v>
      </c>
      <c r="Q863" s="4" t="n">
        <f aca="false">IF(P863="",Strategies!$B$9,P863)</f>
        <v>0</v>
      </c>
      <c r="R863" s="3" t="n">
        <f aca="false">IF(P863="",1,0)</f>
        <v>0</v>
      </c>
      <c r="S863" s="3" t="n">
        <f aca="false">Clean!U863</f>
        <v>678</v>
      </c>
      <c r="T863" s="3" t="n">
        <f aca="false">IF(S863="",Strategies!$B$10,S863)</f>
        <v>678</v>
      </c>
      <c r="U863" s="2" t="str">
        <f aca="false">Clean!J863</f>
        <v>Branch</v>
      </c>
      <c r="V863" s="2" t="str">
        <f aca="false">IF(U863="",Strategies!$B$11,U863)</f>
        <v>Branch</v>
      </c>
      <c r="W863" s="2" t="str">
        <f aca="false">IF(U863="","Unknown",U863)</f>
        <v>Branch</v>
      </c>
      <c r="X863" s="4" t="n">
        <f aca="false">Clean!Q863</f>
        <v>0</v>
      </c>
      <c r="Y863" s="4" t="n">
        <f aca="false">Clean!R863</f>
        <v>0</v>
      </c>
      <c r="Z863" s="4" t="n">
        <f aca="false">IF(X863="",IF(Y863="",0,""),X863)</f>
        <v>0</v>
      </c>
      <c r="AA863" s="4" t="n">
        <f aca="false">IF(Y863="",IF(X863="",0,IF(X863=0,0,ROUND(X863*Strategies!$B$12,2))),Y863)</f>
        <v>0</v>
      </c>
      <c r="AB863" s="2" t="str">
        <f aca="false">IF(AND(X863="",Y863=""),"no card (structural)",IF(X863="","limit missing – verify",IF(Y863="","spend imputed by ratio","complete")))</f>
        <v>complete</v>
      </c>
      <c r="AC863" s="4" t="n">
        <f aca="false">Clean!S863</f>
        <v>182000</v>
      </c>
      <c r="AD863" s="4" t="n">
        <f aca="false">Clean!T863</f>
        <v>1338</v>
      </c>
      <c r="AE863" s="4" t="n">
        <f aca="false">IF(AC863="",IF(AD863="",0,""),AC863)</f>
        <v>182000</v>
      </c>
      <c r="AF863" s="4" t="n">
        <f aca="false">IF(AD863="",IF(AC863="",0,IF(AC863=0,0,ROUND(AC863*Strategies!$B$13,0))),AD863)</f>
        <v>1338</v>
      </c>
      <c r="AG863" s="3" t="n">
        <f aca="false">Clean!V863</f>
        <v>0</v>
      </c>
      <c r="AH863" s="3" t="n">
        <f aca="false">IF(AG863="",0,AG863)</f>
        <v>0</v>
      </c>
      <c r="AI863" s="3" t="n">
        <f aca="false">IF(AG863="",1,0)</f>
        <v>0</v>
      </c>
      <c r="AJ863" s="3" t="n">
        <f aca="false">Missing_Matrix!W863</f>
        <v>0</v>
      </c>
      <c r="AK863" s="2" t="str">
        <f aca="false">IF(AJ863=0,"keep","drop")</f>
        <v>keep</v>
      </c>
      <c r="AL863" s="2" t="str">
        <f aca="false">IF(Missing_Matrix!B863+Missing_Matrix!G863+Missing_Matrix!H863+Missing_Matrix!J863+Missing_Matrix!K863+Missing_Matrix!L863+Missing_Matrix!M863+Missing_Matrix!U863=0,"keep","drop")</f>
        <v>keep</v>
      </c>
    </row>
    <row r="864" customFormat="false" ht="15" hidden="false" customHeight="false" outlineLevel="0" collapsed="false">
      <c r="A864" s="2" t="str">
        <f aca="false">Clean!A864</f>
        <v>CL00863</v>
      </c>
      <c r="B864" s="3" t="n">
        <f aca="false">Clean!B864</f>
        <v>60</v>
      </c>
      <c r="C864" s="3" t="n">
        <f aca="false">IF(B864="",Strategies!$B$5,B864)</f>
        <v>60</v>
      </c>
      <c r="D864" s="3" t="n">
        <f aca="false">IF(B864="",1,0)</f>
        <v>0</v>
      </c>
      <c r="E864" s="2" t="str">
        <f aca="false">Clean!E864</f>
        <v>Employee</v>
      </c>
      <c r="F864" s="2" t="str">
        <f aca="false">IF(E864="","Unknown",E864)</f>
        <v>Employee</v>
      </c>
      <c r="G864" s="4" t="n">
        <f aca="false">Clean!G864</f>
        <v>35100</v>
      </c>
      <c r="H864" s="4" t="n">
        <f aca="false">IF(G864="",Strategies!$B$7,G864)</f>
        <v>35100</v>
      </c>
      <c r="I864" s="4" t="n">
        <f aca="false">IF(G864="",Strategies!$B$8,G864)</f>
        <v>35100</v>
      </c>
      <c r="J864" s="4" t="n">
        <f aca="false">IF(G864="",IFERROR(VLOOKUP(E864,Strategies!$A$26:$G$35,7,FALSE()),Strategies!$B$8),G864)</f>
        <v>35100</v>
      </c>
      <c r="K864" s="3" t="n">
        <f aca="false">IF(G864="",1,0)</f>
        <v>0</v>
      </c>
      <c r="L864" s="3" t="n">
        <f aca="false">Clean!H864</f>
        <v>14</v>
      </c>
      <c r="M864" s="5" t="n">
        <f aca="false">Clean!I864</f>
        <v>40893</v>
      </c>
      <c r="N864" s="3" t="n">
        <f aca="false">IF(L864="",IF(M864="",Strategies!$B$6,DATEDIF(M864,DATE(2026,9,13),"y")),L864)</f>
        <v>14</v>
      </c>
      <c r="O864" s="2" t="str">
        <f aca="false">IF(L864&lt;&gt;"","observed",IF(M864&lt;&gt;"","derived from date","median (fallback)"))</f>
        <v>observed</v>
      </c>
      <c r="P864" s="4" t="n">
        <f aca="false">Clean!M864</f>
        <v>0</v>
      </c>
      <c r="Q864" s="4" t="n">
        <f aca="false">IF(P864="",Strategies!$B$9,P864)</f>
        <v>0</v>
      </c>
      <c r="R864" s="3" t="n">
        <f aca="false">IF(P864="",1,0)</f>
        <v>0</v>
      </c>
      <c r="S864" s="3" t="n">
        <f aca="false">Clean!U864</f>
        <v>723</v>
      </c>
      <c r="T864" s="3" t="n">
        <f aca="false">IF(S864="",Strategies!$B$10,S864)</f>
        <v>723</v>
      </c>
      <c r="U864" s="2" t="str">
        <f aca="false">Clean!J864</f>
        <v>Branch</v>
      </c>
      <c r="V864" s="2" t="str">
        <f aca="false">IF(U864="",Strategies!$B$11,U864)</f>
        <v>Branch</v>
      </c>
      <c r="W864" s="2" t="str">
        <f aca="false">IF(U864="","Unknown",U864)</f>
        <v>Branch</v>
      </c>
      <c r="X864" s="4" t="n">
        <f aca="false">Clean!Q864</f>
        <v>7500</v>
      </c>
      <c r="Y864" s="4" t="n">
        <f aca="false">Clean!R864</f>
        <v>658.61</v>
      </c>
      <c r="Z864" s="4" t="n">
        <f aca="false">IF(X864="",IF(Y864="",0,""),X864)</f>
        <v>7500</v>
      </c>
      <c r="AA864" s="4" t="n">
        <f aca="false">IF(Y864="",IF(X864="",0,IF(X864=0,0,ROUND(X864*Strategies!$B$12,2))),Y864)</f>
        <v>658.61</v>
      </c>
      <c r="AB864" s="2" t="str">
        <f aca="false">IF(AND(X864="",Y864=""),"no card (structural)",IF(X864="","limit missing – verify",IF(Y864="","spend imputed by ratio","complete")))</f>
        <v>complete</v>
      </c>
      <c r="AC864" s="4" t="n">
        <f aca="false">Clean!S864</f>
        <v>123000</v>
      </c>
      <c r="AD864" s="4" t="n">
        <f aca="false">Clean!T864</f>
        <v>592</v>
      </c>
      <c r="AE864" s="4" t="n">
        <f aca="false">IF(AC864="",IF(AD864="",0,""),AC864)</f>
        <v>123000</v>
      </c>
      <c r="AF864" s="4" t="n">
        <f aca="false">IF(AD864="",IF(AC864="",0,IF(AC864=0,0,ROUND(AC864*Strategies!$B$13,0))),AD864)</f>
        <v>592</v>
      </c>
      <c r="AG864" s="3" t="n">
        <f aca="false">Clean!V864</f>
        <v>0</v>
      </c>
      <c r="AH864" s="3" t="n">
        <f aca="false">IF(AG864="",0,AG864)</f>
        <v>0</v>
      </c>
      <c r="AI864" s="3" t="n">
        <f aca="false">IF(AG864="",1,0)</f>
        <v>0</v>
      </c>
      <c r="AJ864" s="3" t="n">
        <f aca="false">Missing_Matrix!W864</f>
        <v>1</v>
      </c>
      <c r="AK864" s="2" t="str">
        <f aca="false">IF(AJ864=0,"keep","drop")</f>
        <v>drop</v>
      </c>
      <c r="AL864" s="2" t="str">
        <f aca="false">IF(Missing_Matrix!B864+Missing_Matrix!G864+Missing_Matrix!H864+Missing_Matrix!J864+Missing_Matrix!K864+Missing_Matrix!L864+Missing_Matrix!M864+Missing_Matrix!U864=0,"keep","drop")</f>
        <v>keep</v>
      </c>
    </row>
    <row r="865" customFormat="false" ht="15" hidden="false" customHeight="false" outlineLevel="0" collapsed="false">
      <c r="A865" s="2" t="str">
        <f aca="false">Clean!A865</f>
        <v>CL00864</v>
      </c>
      <c r="B865" s="3" t="n">
        <f aca="false">Clean!B865</f>
        <v>61</v>
      </c>
      <c r="C865" s="3" t="n">
        <f aca="false">IF(B865="",Strategies!$B$5,B865)</f>
        <v>61</v>
      </c>
      <c r="D865" s="3" t="n">
        <f aca="false">IF(B865="",1,0)</f>
        <v>0</v>
      </c>
      <c r="E865" s="2" t="str">
        <f aca="false">Clean!E865</f>
        <v>Employee</v>
      </c>
      <c r="F865" s="2" t="str">
        <f aca="false">IF(E865="","Unknown",E865)</f>
        <v>Employee</v>
      </c>
      <c r="G865" s="4" t="n">
        <f aca="false">Clean!G865</f>
        <v>29900</v>
      </c>
      <c r="H865" s="4" t="n">
        <f aca="false">IF(G865="",Strategies!$B$7,G865)</f>
        <v>29900</v>
      </c>
      <c r="I865" s="4" t="n">
        <f aca="false">IF(G865="",Strategies!$B$8,G865)</f>
        <v>29900</v>
      </c>
      <c r="J865" s="4" t="n">
        <f aca="false">IF(G865="",IFERROR(VLOOKUP(E865,Strategies!$A$26:$G$35,7,FALSE()),Strategies!$B$8),G865)</f>
        <v>29900</v>
      </c>
      <c r="K865" s="3" t="n">
        <f aca="false">IF(G865="",1,0)</f>
        <v>0</v>
      </c>
      <c r="L865" s="3" t="n">
        <f aca="false">Clean!H865</f>
        <v>11</v>
      </c>
      <c r="M865" s="5" t="n">
        <f aca="false">Clean!I865</f>
        <v>42008</v>
      </c>
      <c r="N865" s="3" t="n">
        <f aca="false">IF(L865="",IF(M865="",Strategies!$B$6,DATEDIF(M865,DATE(2026,9,13),"y")),L865)</f>
        <v>11</v>
      </c>
      <c r="O865" s="2" t="str">
        <f aca="false">IF(L865&lt;&gt;"","observed",IF(M865&lt;&gt;"","derived from date","median (fallback)"))</f>
        <v>observed</v>
      </c>
      <c r="P865" s="4" t="n">
        <f aca="false">Clean!M865</f>
        <v>0</v>
      </c>
      <c r="Q865" s="4" t="n">
        <f aca="false">IF(P865="",Strategies!$B$9,P865)</f>
        <v>0</v>
      </c>
      <c r="R865" s="3" t="n">
        <f aca="false">IF(P865="",1,0)</f>
        <v>0</v>
      </c>
      <c r="S865" s="3" t="n">
        <f aca="false">Clean!U865</f>
        <v>652</v>
      </c>
      <c r="T865" s="3" t="n">
        <f aca="false">IF(S865="",Strategies!$B$10,S865)</f>
        <v>652</v>
      </c>
      <c r="U865" s="2" t="str">
        <f aca="false">Clean!J865</f>
        <v>Branch</v>
      </c>
      <c r="V865" s="2" t="str">
        <f aca="false">IF(U865="",Strategies!$B$11,U865)</f>
        <v>Branch</v>
      </c>
      <c r="W865" s="2" t="str">
        <f aca="false">IF(U865="","Unknown",U865)</f>
        <v>Branch</v>
      </c>
      <c r="X865" s="4" t="n">
        <f aca="false">Clean!Q865</f>
        <v>4500</v>
      </c>
      <c r="Y865" s="4" t="n">
        <f aca="false">Clean!R865</f>
        <v>1331.37</v>
      </c>
      <c r="Z865" s="4" t="n">
        <f aca="false">IF(X865="",IF(Y865="",0,""),X865)</f>
        <v>4500</v>
      </c>
      <c r="AA865" s="4" t="n">
        <f aca="false">IF(Y865="",IF(X865="",0,IF(X865=0,0,ROUND(X865*Strategies!$B$12,2))),Y865)</f>
        <v>1331.37</v>
      </c>
      <c r="AB865" s="2" t="str">
        <f aca="false">IF(AND(X865="",Y865=""),"no card (structural)",IF(X865="","limit missing – verify",IF(Y865="","spend imputed by ratio","complete")))</f>
        <v>complete</v>
      </c>
      <c r="AC865" s="4" t="n">
        <f aca="false">Clean!S865</f>
        <v>0</v>
      </c>
      <c r="AD865" s="4" t="n">
        <f aca="false">Clean!T865</f>
        <v>0</v>
      </c>
      <c r="AE865" s="4" t="n">
        <f aca="false">IF(AC865="",IF(AD865="",0,""),AC865)</f>
        <v>0</v>
      </c>
      <c r="AF865" s="4" t="n">
        <f aca="false">IF(AD865="",IF(AC865="",0,IF(AC865=0,0,ROUND(AC865*Strategies!$B$13,0))),AD865)</f>
        <v>0</v>
      </c>
      <c r="AG865" s="3" t="str">
        <f aca="false">Clean!V865</f>
        <v/>
      </c>
      <c r="AH865" s="3" t="n">
        <f aca="false">IF(AG865="",0,AG865)</f>
        <v>0</v>
      </c>
      <c r="AI865" s="3" t="n">
        <f aca="false">IF(AG865="",1,0)</f>
        <v>1</v>
      </c>
      <c r="AJ865" s="3" t="n">
        <f aca="false">Missing_Matrix!W865</f>
        <v>1</v>
      </c>
      <c r="AK865" s="2" t="str">
        <f aca="false">IF(AJ865=0,"keep","drop")</f>
        <v>drop</v>
      </c>
      <c r="AL865" s="2" t="str">
        <f aca="false">IF(Missing_Matrix!B865+Missing_Matrix!G865+Missing_Matrix!H865+Missing_Matrix!J865+Missing_Matrix!K865+Missing_Matrix!L865+Missing_Matrix!M865+Missing_Matrix!U865=0,"keep","drop")</f>
        <v>keep</v>
      </c>
    </row>
    <row r="866" customFormat="false" ht="15" hidden="false" customHeight="false" outlineLevel="0" collapsed="false">
      <c r="A866" s="2" t="str">
        <f aca="false">Clean!A866</f>
        <v>CL00865</v>
      </c>
      <c r="B866" s="3" t="n">
        <f aca="false">Clean!B866</f>
        <v>83</v>
      </c>
      <c r="C866" s="3" t="n">
        <f aca="false">IF(B866="",Strategies!$B$5,B866)</f>
        <v>83</v>
      </c>
      <c r="D866" s="3" t="n">
        <f aca="false">IF(B866="",1,0)</f>
        <v>0</v>
      </c>
      <c r="E866" s="2" t="str">
        <f aca="false">Clean!E866</f>
        <v>Retired</v>
      </c>
      <c r="F866" s="2" t="str">
        <f aca="false">IF(E866="","Unknown",E866)</f>
        <v>Retired</v>
      </c>
      <c r="G866" s="4" t="n">
        <f aca="false">Clean!G866</f>
        <v>28200</v>
      </c>
      <c r="H866" s="4" t="n">
        <f aca="false">IF(G866="",Strategies!$B$7,G866)</f>
        <v>28200</v>
      </c>
      <c r="I866" s="4" t="n">
        <f aca="false">IF(G866="",Strategies!$B$8,G866)</f>
        <v>28200</v>
      </c>
      <c r="J866" s="4" t="n">
        <f aca="false">IF(G866="",IFERROR(VLOOKUP(E866,Strategies!$A$26:$G$35,7,FALSE()),Strategies!$B$8),G866)</f>
        <v>28200</v>
      </c>
      <c r="K866" s="3" t="n">
        <f aca="false">IF(G866="",1,0)</f>
        <v>0</v>
      </c>
      <c r="L866" s="3" t="n">
        <f aca="false">Clean!H866</f>
        <v>14</v>
      </c>
      <c r="M866" s="5" t="n">
        <f aca="false">Clean!I866</f>
        <v>40814</v>
      </c>
      <c r="N866" s="3" t="n">
        <f aca="false">IF(L866="",IF(M866="",Strategies!$B$6,DATEDIF(M866,DATE(2026,9,13),"y")),L866)</f>
        <v>14</v>
      </c>
      <c r="O866" s="2" t="str">
        <f aca="false">IF(L866&lt;&gt;"","observed",IF(M866&lt;&gt;"","derived from date","median (fallback)"))</f>
        <v>observed</v>
      </c>
      <c r="P866" s="4" t="n">
        <f aca="false">Clean!M866</f>
        <v>28449.67</v>
      </c>
      <c r="Q866" s="4" t="n">
        <f aca="false">IF(P866="",Strategies!$B$9,P866)</f>
        <v>28449.67</v>
      </c>
      <c r="R866" s="3" t="n">
        <f aca="false">IF(P866="",1,0)</f>
        <v>0</v>
      </c>
      <c r="S866" s="3" t="n">
        <f aca="false">Clean!U866</f>
        <v>577</v>
      </c>
      <c r="T866" s="3" t="n">
        <f aca="false">IF(S866="",Strategies!$B$10,S866)</f>
        <v>577</v>
      </c>
      <c r="U866" s="2" t="str">
        <f aca="false">Clean!J866</f>
        <v>Phone</v>
      </c>
      <c r="V866" s="2" t="str">
        <f aca="false">IF(U866="",Strategies!$B$11,U866)</f>
        <v>Phone</v>
      </c>
      <c r="W866" s="2" t="str">
        <f aca="false">IF(U866="","Unknown",U866)</f>
        <v>Phone</v>
      </c>
      <c r="X866" s="4" t="n">
        <f aca="false">Clean!Q866</f>
        <v>4500</v>
      </c>
      <c r="Y866" s="4" t="n">
        <f aca="false">Clean!R866</f>
        <v>2498.18</v>
      </c>
      <c r="Z866" s="4" t="n">
        <f aca="false">IF(X866="",IF(Y866="",0,""),X866)</f>
        <v>4500</v>
      </c>
      <c r="AA866" s="4" t="n">
        <f aca="false">IF(Y866="",IF(X866="",0,IF(X866=0,0,ROUND(X866*Strategies!$B$12,2))),Y866)</f>
        <v>2498.18</v>
      </c>
      <c r="AB866" s="2" t="str">
        <f aca="false">IF(AND(X866="",Y866=""),"no card (structural)",IF(X866="","limit missing – verify",IF(Y866="","spend imputed by ratio","complete")))</f>
        <v>complete</v>
      </c>
      <c r="AC866" s="4" t="n">
        <f aca="false">Clean!S866</f>
        <v>0</v>
      </c>
      <c r="AD866" s="4" t="n">
        <f aca="false">Clean!T866</f>
        <v>0</v>
      </c>
      <c r="AE866" s="4" t="n">
        <f aca="false">IF(AC866="",IF(AD866="",0,""),AC866)</f>
        <v>0</v>
      </c>
      <c r="AF866" s="4" t="n">
        <f aca="false">IF(AD866="",IF(AC866="",0,IF(AC866=0,0,ROUND(AC866*Strategies!$B$13,0))),AD866)</f>
        <v>0</v>
      </c>
      <c r="AG866" s="3" t="n">
        <f aca="false">Clean!V866</f>
        <v>2</v>
      </c>
      <c r="AH866" s="3" t="n">
        <f aca="false">IF(AG866="",0,AG866)</f>
        <v>2</v>
      </c>
      <c r="AI866" s="3" t="n">
        <f aca="false">IF(AG866="",1,0)</f>
        <v>0</v>
      </c>
      <c r="AJ866" s="3" t="n">
        <f aca="false">Missing_Matrix!W866</f>
        <v>1</v>
      </c>
      <c r="AK866" s="2" t="str">
        <f aca="false">IF(AJ866=0,"keep","drop")</f>
        <v>drop</v>
      </c>
      <c r="AL866" s="2" t="str">
        <f aca="false">IF(Missing_Matrix!B866+Missing_Matrix!G866+Missing_Matrix!H866+Missing_Matrix!J866+Missing_Matrix!K866+Missing_Matrix!L866+Missing_Matrix!M866+Missing_Matrix!U866=0,"keep","drop")</f>
        <v>keep</v>
      </c>
    </row>
    <row r="867" customFormat="false" ht="15" hidden="false" customHeight="false" outlineLevel="0" collapsed="false">
      <c r="A867" s="2" t="str">
        <f aca="false">Clean!A867</f>
        <v>CL00866</v>
      </c>
      <c r="B867" s="3" t="n">
        <f aca="false">Clean!B867</f>
        <v>61</v>
      </c>
      <c r="C867" s="3" t="n">
        <f aca="false">IF(B867="",Strategies!$B$5,B867)</f>
        <v>61</v>
      </c>
      <c r="D867" s="3" t="n">
        <f aca="false">IF(B867="",1,0)</f>
        <v>0</v>
      </c>
      <c r="E867" s="2" t="str">
        <f aca="false">Clean!E867</f>
        <v>Executive</v>
      </c>
      <c r="F867" s="2" t="str">
        <f aca="false">IF(E867="","Unknown",E867)</f>
        <v>Executive</v>
      </c>
      <c r="G867" s="4" t="n">
        <f aca="false">Clean!G867</f>
        <v>97700</v>
      </c>
      <c r="H867" s="4" t="n">
        <f aca="false">IF(G867="",Strategies!$B$7,G867)</f>
        <v>97700</v>
      </c>
      <c r="I867" s="4" t="n">
        <f aca="false">IF(G867="",Strategies!$B$8,G867)</f>
        <v>97700</v>
      </c>
      <c r="J867" s="4" t="n">
        <f aca="false">IF(G867="",IFERROR(VLOOKUP(E867,Strategies!$A$26:$G$35,7,FALSE()),Strategies!$B$8),G867)</f>
        <v>97700</v>
      </c>
      <c r="K867" s="3" t="n">
        <f aca="false">IF(G867="",1,0)</f>
        <v>0</v>
      </c>
      <c r="L867" s="3" t="n">
        <f aca="false">Clean!H867</f>
        <v>8</v>
      </c>
      <c r="M867" s="5" t="n">
        <f aca="false">Clean!I867</f>
        <v>43326</v>
      </c>
      <c r="N867" s="3" t="n">
        <f aca="false">IF(L867="",IF(M867="",Strategies!$B$6,DATEDIF(M867,DATE(2026,9,13),"y")),L867)</f>
        <v>8</v>
      </c>
      <c r="O867" s="2" t="str">
        <f aca="false">IF(L867&lt;&gt;"","observed",IF(M867&lt;&gt;"","derived from date","median (fallback)"))</f>
        <v>observed</v>
      </c>
      <c r="P867" s="4" t="n">
        <f aca="false">Clean!M867</f>
        <v>28064.38</v>
      </c>
      <c r="Q867" s="4" t="n">
        <f aca="false">IF(P867="",Strategies!$B$9,P867)</f>
        <v>28064.38</v>
      </c>
      <c r="R867" s="3" t="n">
        <f aca="false">IF(P867="",1,0)</f>
        <v>0</v>
      </c>
      <c r="S867" s="3" t="n">
        <f aca="false">Clean!U867</f>
        <v>557</v>
      </c>
      <c r="T867" s="3" t="n">
        <f aca="false">IF(S867="",Strategies!$B$10,S867)</f>
        <v>557</v>
      </c>
      <c r="U867" s="2" t="str">
        <f aca="false">Clean!J867</f>
        <v>App</v>
      </c>
      <c r="V867" s="2" t="str">
        <f aca="false">IF(U867="",Strategies!$B$11,U867)</f>
        <v>App</v>
      </c>
      <c r="W867" s="2" t="str">
        <f aca="false">IF(U867="","Unknown",U867)</f>
        <v>App</v>
      </c>
      <c r="X867" s="4" t="n">
        <f aca="false">Clean!Q867</f>
        <v>13000</v>
      </c>
      <c r="Y867" s="4" t="n">
        <f aca="false">Clean!R867</f>
        <v>345.08</v>
      </c>
      <c r="Z867" s="4" t="n">
        <f aca="false">IF(X867="",IF(Y867="",0,""),X867)</f>
        <v>13000</v>
      </c>
      <c r="AA867" s="4" t="n">
        <f aca="false">IF(Y867="",IF(X867="",0,IF(X867=0,0,ROUND(X867*Strategies!$B$12,2))),Y867)</f>
        <v>345.08</v>
      </c>
      <c r="AB867" s="2" t="str">
        <f aca="false">IF(AND(X867="",Y867=""),"no card (structural)",IF(X867="","limit missing – verify",IF(Y867="","spend imputed by ratio","complete")))</f>
        <v>complete</v>
      </c>
      <c r="AC867" s="4" t="str">
        <f aca="false">Clean!S867</f>
        <v/>
      </c>
      <c r="AD867" s="4" t="str">
        <f aca="false">Clean!T867</f>
        <v/>
      </c>
      <c r="AE867" s="4" t="n">
        <f aca="false">IF(AC867="",IF(AD867="",0,""),AC867)</f>
        <v>0</v>
      </c>
      <c r="AF867" s="4" t="n">
        <f aca="false">IF(AD867="",IF(AC867="",0,IF(AC867=0,0,ROUND(AC867*Strategies!$B$13,0))),AD867)</f>
        <v>0</v>
      </c>
      <c r="AG867" s="3" t="n">
        <f aca="false">Clean!V867</f>
        <v>1</v>
      </c>
      <c r="AH867" s="3" t="n">
        <f aca="false">IF(AG867="",0,AG867)</f>
        <v>1</v>
      </c>
      <c r="AI867" s="3" t="n">
        <f aca="false">IF(AG867="",1,0)</f>
        <v>0</v>
      </c>
      <c r="AJ867" s="3" t="n">
        <f aca="false">Missing_Matrix!W867</f>
        <v>2</v>
      </c>
      <c r="AK867" s="2" t="str">
        <f aca="false">IF(AJ867=0,"keep","drop")</f>
        <v>drop</v>
      </c>
      <c r="AL867" s="2" t="str">
        <f aca="false">IF(Missing_Matrix!B867+Missing_Matrix!G867+Missing_Matrix!H867+Missing_Matrix!J867+Missing_Matrix!K867+Missing_Matrix!L867+Missing_Matrix!M867+Missing_Matrix!U867=0,"keep","drop")</f>
        <v>keep</v>
      </c>
    </row>
    <row r="868" customFormat="false" ht="15" hidden="false" customHeight="false" outlineLevel="0" collapsed="false">
      <c r="A868" s="2" t="str">
        <f aca="false">Clean!A868</f>
        <v>CL00867</v>
      </c>
      <c r="B868" s="3" t="n">
        <f aca="false">Clean!B868</f>
        <v>68</v>
      </c>
      <c r="C868" s="3" t="n">
        <f aca="false">IF(B868="",Strategies!$B$5,B868)</f>
        <v>68</v>
      </c>
      <c r="D868" s="3" t="n">
        <f aca="false">IF(B868="",1,0)</f>
        <v>0</v>
      </c>
      <c r="E868" s="2" t="str">
        <f aca="false">Clean!E868</f>
        <v>Retired</v>
      </c>
      <c r="F868" s="2" t="str">
        <f aca="false">IF(E868="","Unknown",E868)</f>
        <v>Retired</v>
      </c>
      <c r="G868" s="4" t="n">
        <f aca="false">Clean!G868</f>
        <v>15100</v>
      </c>
      <c r="H868" s="4" t="n">
        <f aca="false">IF(G868="",Strategies!$B$7,G868)</f>
        <v>15100</v>
      </c>
      <c r="I868" s="4" t="n">
        <f aca="false">IF(G868="",Strategies!$B$8,G868)</f>
        <v>15100</v>
      </c>
      <c r="J868" s="4" t="n">
        <f aca="false">IF(G868="",IFERROR(VLOOKUP(E868,Strategies!$A$26:$G$35,7,FALSE()),Strategies!$B$8),G868)</f>
        <v>15100</v>
      </c>
      <c r="K868" s="3" t="n">
        <f aca="false">IF(G868="",1,0)</f>
        <v>0</v>
      </c>
      <c r="L868" s="3" t="n">
        <f aca="false">Clean!H868</f>
        <v>22</v>
      </c>
      <c r="M868" s="5" t="n">
        <f aca="false">Clean!I868</f>
        <v>38145</v>
      </c>
      <c r="N868" s="3" t="n">
        <f aca="false">IF(L868="",IF(M868="",Strategies!$B$6,DATEDIF(M868,DATE(2026,9,13),"y")),L868)</f>
        <v>22</v>
      </c>
      <c r="O868" s="2" t="str">
        <f aca="false">IF(L868&lt;&gt;"","observed",IF(M868&lt;&gt;"","derived from date","median (fallback)"))</f>
        <v>observed</v>
      </c>
      <c r="P868" s="4" t="n">
        <f aca="false">Clean!M868</f>
        <v>43590.21</v>
      </c>
      <c r="Q868" s="4" t="n">
        <f aca="false">IF(P868="",Strategies!$B$9,P868)</f>
        <v>43590.21</v>
      </c>
      <c r="R868" s="3" t="n">
        <f aca="false">IF(P868="",1,0)</f>
        <v>0</v>
      </c>
      <c r="S868" s="3" t="n">
        <f aca="false">Clean!U868</f>
        <v>661</v>
      </c>
      <c r="T868" s="3" t="n">
        <f aca="false">IF(S868="",Strategies!$B$10,S868)</f>
        <v>661</v>
      </c>
      <c r="U868" s="2" t="str">
        <f aca="false">Clean!J868</f>
        <v>Online Banking</v>
      </c>
      <c r="V868" s="2" t="str">
        <f aca="false">IF(U868="",Strategies!$B$11,U868)</f>
        <v>Online Banking</v>
      </c>
      <c r="W868" s="2" t="str">
        <f aca="false">IF(U868="","Unknown",U868)</f>
        <v>Online Banking</v>
      </c>
      <c r="X868" s="4" t="n">
        <f aca="false">Clean!Q868</f>
        <v>3000</v>
      </c>
      <c r="Y868" s="4" t="n">
        <f aca="false">Clean!R868</f>
        <v>699.38</v>
      </c>
      <c r="Z868" s="4" t="n">
        <f aca="false">IF(X868="",IF(Y868="",0,""),X868)</f>
        <v>3000</v>
      </c>
      <c r="AA868" s="4" t="n">
        <f aca="false">IF(Y868="",IF(X868="",0,IF(X868=0,0,ROUND(X868*Strategies!$B$12,2))),Y868)</f>
        <v>699.38</v>
      </c>
      <c r="AB868" s="2" t="str">
        <f aca="false">IF(AND(X868="",Y868=""),"no card (structural)",IF(X868="","limit missing – verify",IF(Y868="","spend imputed by ratio","complete")))</f>
        <v>complete</v>
      </c>
      <c r="AC868" s="4" t="n">
        <f aca="false">Clean!S868</f>
        <v>0</v>
      </c>
      <c r="AD868" s="4" t="n">
        <f aca="false">Clean!T868</f>
        <v>0</v>
      </c>
      <c r="AE868" s="4" t="n">
        <f aca="false">IF(AC868="",IF(AD868="",0,""),AC868)</f>
        <v>0</v>
      </c>
      <c r="AF868" s="4" t="n">
        <f aca="false">IF(AD868="",IF(AC868="",0,IF(AC868=0,0,ROUND(AC868*Strategies!$B$13,0))),AD868)</f>
        <v>0</v>
      </c>
      <c r="AG868" s="3" t="n">
        <f aca="false">Clean!V868</f>
        <v>0</v>
      </c>
      <c r="AH868" s="3" t="n">
        <f aca="false">IF(AG868="",0,AG868)</f>
        <v>0</v>
      </c>
      <c r="AI868" s="3" t="n">
        <f aca="false">IF(AG868="",1,0)</f>
        <v>0</v>
      </c>
      <c r="AJ868" s="3" t="n">
        <f aca="false">Missing_Matrix!W868</f>
        <v>0</v>
      </c>
      <c r="AK868" s="2" t="str">
        <f aca="false">IF(AJ868=0,"keep","drop")</f>
        <v>keep</v>
      </c>
      <c r="AL868" s="2" t="str">
        <f aca="false">IF(Missing_Matrix!B868+Missing_Matrix!G868+Missing_Matrix!H868+Missing_Matrix!J868+Missing_Matrix!K868+Missing_Matrix!L868+Missing_Matrix!M868+Missing_Matrix!U868=0,"keep","drop")</f>
        <v>keep</v>
      </c>
    </row>
    <row r="869" customFormat="false" ht="15" hidden="false" customHeight="false" outlineLevel="0" collapsed="false">
      <c r="A869" s="2" t="str">
        <f aca="false">Clean!A869</f>
        <v>CL00868</v>
      </c>
      <c r="B869" s="3" t="n">
        <f aca="false">Clean!B869</f>
        <v>38</v>
      </c>
      <c r="C869" s="3" t="n">
        <f aca="false">IF(B869="",Strategies!$B$5,B869)</f>
        <v>38</v>
      </c>
      <c r="D869" s="3" t="n">
        <f aca="false">IF(B869="",1,0)</f>
        <v>0</v>
      </c>
      <c r="E869" s="2" t="str">
        <f aca="false">Clean!E869</f>
        <v>Manual worker</v>
      </c>
      <c r="F869" s="2" t="str">
        <f aca="false">IF(E869="","Unknown",E869)</f>
        <v>Manual worker</v>
      </c>
      <c r="G869" s="4" t="n">
        <f aca="false">Clean!G869</f>
        <v>17900</v>
      </c>
      <c r="H869" s="4" t="n">
        <f aca="false">IF(G869="",Strategies!$B$7,G869)</f>
        <v>17900</v>
      </c>
      <c r="I869" s="4" t="n">
        <f aca="false">IF(G869="",Strategies!$B$8,G869)</f>
        <v>17900</v>
      </c>
      <c r="J869" s="4" t="n">
        <f aca="false">IF(G869="",IFERROR(VLOOKUP(E869,Strategies!$A$26:$G$35,7,FALSE()),Strategies!$B$8),G869)</f>
        <v>17900</v>
      </c>
      <c r="K869" s="3" t="n">
        <f aca="false">IF(G869="",1,0)</f>
        <v>0</v>
      </c>
      <c r="L869" s="3" t="n">
        <f aca="false">Clean!H869</f>
        <v>3</v>
      </c>
      <c r="M869" s="5" t="n">
        <f aca="false">Clean!I869</f>
        <v>45008</v>
      </c>
      <c r="N869" s="3" t="n">
        <f aca="false">IF(L869="",IF(M869="",Strategies!$B$6,DATEDIF(M869,DATE(2026,9,13),"y")),L869)</f>
        <v>3</v>
      </c>
      <c r="O869" s="2" t="str">
        <f aca="false">IF(L869&lt;&gt;"","observed",IF(M869&lt;&gt;"","derived from date","median (fallback)"))</f>
        <v>observed</v>
      </c>
      <c r="P869" s="4" t="n">
        <f aca="false">Clean!M869</f>
        <v>0</v>
      </c>
      <c r="Q869" s="4" t="n">
        <f aca="false">IF(P869="",Strategies!$B$9,P869)</f>
        <v>0</v>
      </c>
      <c r="R869" s="3" t="n">
        <f aca="false">IF(P869="",1,0)</f>
        <v>0</v>
      </c>
      <c r="S869" s="3" t="n">
        <f aca="false">Clean!U869</f>
        <v>660</v>
      </c>
      <c r="T869" s="3" t="n">
        <f aca="false">IF(S869="",Strategies!$B$10,S869)</f>
        <v>660</v>
      </c>
      <c r="U869" s="2" t="str">
        <f aca="false">Clean!J869</f>
        <v>Branch</v>
      </c>
      <c r="V869" s="2" t="str">
        <f aca="false">IF(U869="",Strategies!$B$11,U869)</f>
        <v>Branch</v>
      </c>
      <c r="W869" s="2" t="str">
        <f aca="false">IF(U869="","Unknown",U869)</f>
        <v>Branch</v>
      </c>
      <c r="X869" s="4" t="n">
        <f aca="false">Clean!Q869</f>
        <v>4500</v>
      </c>
      <c r="Y869" s="4" t="n">
        <f aca="false">Clean!R869</f>
        <v>302.96</v>
      </c>
      <c r="Z869" s="4" t="n">
        <f aca="false">IF(X869="",IF(Y869="",0,""),X869)</f>
        <v>4500</v>
      </c>
      <c r="AA869" s="4" t="n">
        <f aca="false">IF(Y869="",IF(X869="",0,IF(X869=0,0,ROUND(X869*Strategies!$B$12,2))),Y869)</f>
        <v>302.96</v>
      </c>
      <c r="AB869" s="2" t="str">
        <f aca="false">IF(AND(X869="",Y869=""),"no card (structural)",IF(X869="","limit missing – verify",IF(Y869="","spend imputed by ratio","complete")))</f>
        <v>complete</v>
      </c>
      <c r="AC869" s="4" t="n">
        <f aca="false">Clean!S869</f>
        <v>0</v>
      </c>
      <c r="AD869" s="4" t="n">
        <f aca="false">Clean!T869</f>
        <v>0</v>
      </c>
      <c r="AE869" s="4" t="n">
        <f aca="false">IF(AC869="",IF(AD869="",0,""),AC869)</f>
        <v>0</v>
      </c>
      <c r="AF869" s="4" t="n">
        <f aca="false">IF(AD869="",IF(AC869="",0,IF(AC869=0,0,ROUND(AC869*Strategies!$B$13,0))),AD869)</f>
        <v>0</v>
      </c>
      <c r="AG869" s="3" t="str">
        <f aca="false">Clean!V869</f>
        <v/>
      </c>
      <c r="AH869" s="3" t="n">
        <f aca="false">IF(AG869="",0,AG869)</f>
        <v>0</v>
      </c>
      <c r="AI869" s="3" t="n">
        <f aca="false">IF(AG869="",1,0)</f>
        <v>1</v>
      </c>
      <c r="AJ869" s="3" t="n">
        <f aca="false">Missing_Matrix!W869</f>
        <v>1</v>
      </c>
      <c r="AK869" s="2" t="str">
        <f aca="false">IF(AJ869=0,"keep","drop")</f>
        <v>drop</v>
      </c>
      <c r="AL869" s="2" t="str">
        <f aca="false">IF(Missing_Matrix!B869+Missing_Matrix!G869+Missing_Matrix!H869+Missing_Matrix!J869+Missing_Matrix!K869+Missing_Matrix!L869+Missing_Matrix!M869+Missing_Matrix!U869=0,"keep","drop")</f>
        <v>keep</v>
      </c>
    </row>
    <row r="870" customFormat="false" ht="15" hidden="false" customHeight="false" outlineLevel="0" collapsed="false">
      <c r="A870" s="2" t="str">
        <f aca="false">Clean!A870</f>
        <v>CL00869</v>
      </c>
      <c r="B870" s="3" t="n">
        <f aca="false">Clean!B870</f>
        <v>62</v>
      </c>
      <c r="C870" s="3" t="n">
        <f aca="false">IF(B870="",Strategies!$B$5,B870)</f>
        <v>62</v>
      </c>
      <c r="D870" s="3" t="n">
        <f aca="false">IF(B870="",1,0)</f>
        <v>0</v>
      </c>
      <c r="E870" s="2" t="str">
        <f aca="false">Clean!E870</f>
        <v>Executive</v>
      </c>
      <c r="F870" s="2" t="str">
        <f aca="false">IF(E870="","Unknown",E870)</f>
        <v>Executive</v>
      </c>
      <c r="G870" s="4" t="n">
        <f aca="false">Clean!G870</f>
        <v>135000</v>
      </c>
      <c r="H870" s="4" t="n">
        <f aca="false">IF(G870="",Strategies!$B$7,G870)</f>
        <v>135000</v>
      </c>
      <c r="I870" s="4" t="n">
        <f aca="false">IF(G870="",Strategies!$B$8,G870)</f>
        <v>135000</v>
      </c>
      <c r="J870" s="4" t="n">
        <f aca="false">IF(G870="",IFERROR(VLOOKUP(E870,Strategies!$A$26:$G$35,7,FALSE()),Strategies!$B$8),G870)</f>
        <v>135000</v>
      </c>
      <c r="K870" s="3" t="n">
        <f aca="false">IF(G870="",1,0)</f>
        <v>0</v>
      </c>
      <c r="L870" s="3" t="n">
        <f aca="false">Clean!H870</f>
        <v>15</v>
      </c>
      <c r="M870" s="5" t="n">
        <f aca="false">Clean!I870</f>
        <v>40471</v>
      </c>
      <c r="N870" s="3" t="n">
        <f aca="false">IF(L870="",IF(M870="",Strategies!$B$6,DATEDIF(M870,DATE(2026,9,13),"y")),L870)</f>
        <v>15</v>
      </c>
      <c r="O870" s="2" t="str">
        <f aca="false">IF(L870&lt;&gt;"","observed",IF(M870&lt;&gt;"","derived from date","median (fallback)"))</f>
        <v>observed</v>
      </c>
      <c r="P870" s="4" t="n">
        <f aca="false">Clean!M870</f>
        <v>278653.9</v>
      </c>
      <c r="Q870" s="4" t="n">
        <f aca="false">IF(P870="",Strategies!$B$9,P870)</f>
        <v>278653.9</v>
      </c>
      <c r="R870" s="3" t="n">
        <f aca="false">IF(P870="",1,0)</f>
        <v>0</v>
      </c>
      <c r="S870" s="3" t="n">
        <f aca="false">Clean!U870</f>
        <v>739</v>
      </c>
      <c r="T870" s="3" t="n">
        <f aca="false">IF(S870="",Strategies!$B$10,S870)</f>
        <v>739</v>
      </c>
      <c r="U870" s="2" t="str">
        <f aca="false">Clean!J870</f>
        <v>App</v>
      </c>
      <c r="V870" s="2" t="str">
        <f aca="false">IF(U870="",Strategies!$B$11,U870)</f>
        <v>App</v>
      </c>
      <c r="W870" s="2" t="str">
        <f aca="false">IF(U870="","Unknown",U870)</f>
        <v>App</v>
      </c>
      <c r="X870" s="4" t="n">
        <f aca="false">Clean!Q870</f>
        <v>15000</v>
      </c>
      <c r="Y870" s="4" t="n">
        <f aca="false">Clean!R870</f>
        <v>1067.48</v>
      </c>
      <c r="Z870" s="4" t="n">
        <f aca="false">IF(X870="",IF(Y870="",0,""),X870)</f>
        <v>15000</v>
      </c>
      <c r="AA870" s="4" t="n">
        <f aca="false">IF(Y870="",IF(X870="",0,IF(X870=0,0,ROUND(X870*Strategies!$B$12,2))),Y870)</f>
        <v>1067.48</v>
      </c>
      <c r="AB870" s="2" t="str">
        <f aca="false">IF(AND(X870="",Y870=""),"no card (structural)",IF(X870="","limit missing – verify",IF(Y870="","spend imputed by ratio","complete")))</f>
        <v>complete</v>
      </c>
      <c r="AC870" s="4" t="n">
        <f aca="false">Clean!S870</f>
        <v>400000</v>
      </c>
      <c r="AD870" s="4" t="n">
        <f aca="false">Clean!T870</f>
        <v>2660</v>
      </c>
      <c r="AE870" s="4" t="n">
        <f aca="false">IF(AC870="",IF(AD870="",0,""),AC870)</f>
        <v>400000</v>
      </c>
      <c r="AF870" s="4" t="n">
        <f aca="false">IF(AD870="",IF(AC870="",0,IF(AC870=0,0,ROUND(AC870*Strategies!$B$13,0))),AD870)</f>
        <v>2660</v>
      </c>
      <c r="AG870" s="3" t="n">
        <f aca="false">Clean!V870</f>
        <v>0</v>
      </c>
      <c r="AH870" s="3" t="n">
        <f aca="false">IF(AG870="",0,AG870)</f>
        <v>0</v>
      </c>
      <c r="AI870" s="3" t="n">
        <f aca="false">IF(AG870="",1,0)</f>
        <v>0</v>
      </c>
      <c r="AJ870" s="3" t="n">
        <f aca="false">Missing_Matrix!W870</f>
        <v>0</v>
      </c>
      <c r="AK870" s="2" t="str">
        <f aca="false">IF(AJ870=0,"keep","drop")</f>
        <v>keep</v>
      </c>
      <c r="AL870" s="2" t="str">
        <f aca="false">IF(Missing_Matrix!B870+Missing_Matrix!G870+Missing_Matrix!H870+Missing_Matrix!J870+Missing_Matrix!K870+Missing_Matrix!L870+Missing_Matrix!M870+Missing_Matrix!U870=0,"keep","drop")</f>
        <v>keep</v>
      </c>
    </row>
    <row r="871" customFormat="false" ht="15" hidden="false" customHeight="false" outlineLevel="0" collapsed="false">
      <c r="A871" s="2" t="str">
        <f aca="false">Clean!A871</f>
        <v>CL00870</v>
      </c>
      <c r="B871" s="3" t="n">
        <f aca="false">Clean!B871</f>
        <v>27</v>
      </c>
      <c r="C871" s="3" t="n">
        <f aca="false">IF(B871="",Strategies!$B$5,B871)</f>
        <v>27</v>
      </c>
      <c r="D871" s="3" t="n">
        <f aca="false">IF(B871="",1,0)</f>
        <v>0</v>
      </c>
      <c r="E871" s="2" t="str">
        <f aca="false">Clean!E871</f>
        <v>Manual worker</v>
      </c>
      <c r="F871" s="2" t="str">
        <f aca="false">IF(E871="","Unknown",E871)</f>
        <v>Manual worker</v>
      </c>
      <c r="G871" s="4" t="n">
        <f aca="false">Clean!G871</f>
        <v>14300</v>
      </c>
      <c r="H871" s="4" t="n">
        <f aca="false">IF(G871="",Strategies!$B$7,G871)</f>
        <v>14300</v>
      </c>
      <c r="I871" s="4" t="n">
        <f aca="false">IF(G871="",Strategies!$B$8,G871)</f>
        <v>14300</v>
      </c>
      <c r="J871" s="4" t="n">
        <f aca="false">IF(G871="",IFERROR(VLOOKUP(E871,Strategies!$A$26:$G$35,7,FALSE()),Strategies!$B$8),G871)</f>
        <v>14300</v>
      </c>
      <c r="K871" s="3" t="n">
        <f aca="false">IF(G871="",1,0)</f>
        <v>0</v>
      </c>
      <c r="L871" s="3" t="n">
        <f aca="false">Clean!H871</f>
        <v>2</v>
      </c>
      <c r="M871" s="5" t="n">
        <f aca="false">Clean!I871</f>
        <v>45294</v>
      </c>
      <c r="N871" s="3" t="n">
        <f aca="false">IF(L871="",IF(M871="",Strategies!$B$6,DATEDIF(M871,DATE(2026,9,13),"y")),L871)</f>
        <v>2</v>
      </c>
      <c r="O871" s="2" t="str">
        <f aca="false">IF(L871&lt;&gt;"","observed",IF(M871&lt;&gt;"","derived from date","median (fallback)"))</f>
        <v>observed</v>
      </c>
      <c r="P871" s="4" t="n">
        <f aca="false">Clean!M871</f>
        <v>6345.49</v>
      </c>
      <c r="Q871" s="4" t="n">
        <f aca="false">IF(P871="",Strategies!$B$9,P871)</f>
        <v>6345.49</v>
      </c>
      <c r="R871" s="3" t="n">
        <f aca="false">IF(P871="",1,0)</f>
        <v>0</v>
      </c>
      <c r="S871" s="3" t="n">
        <f aca="false">Clean!U871</f>
        <v>538</v>
      </c>
      <c r="T871" s="3" t="n">
        <f aca="false">IF(S871="",Strategies!$B$10,S871)</f>
        <v>538</v>
      </c>
      <c r="U871" s="2" t="str">
        <f aca="false">Clean!J871</f>
        <v>Branch</v>
      </c>
      <c r="V871" s="2" t="str">
        <f aca="false">IF(U871="",Strategies!$B$11,U871)</f>
        <v>Branch</v>
      </c>
      <c r="W871" s="2" t="str">
        <f aca="false">IF(U871="","Unknown",U871)</f>
        <v>Branch</v>
      </c>
      <c r="X871" s="4" t="n">
        <f aca="false">Clean!Q871</f>
        <v>2000</v>
      </c>
      <c r="Y871" s="4" t="n">
        <f aca="false">Clean!R871</f>
        <v>234.32</v>
      </c>
      <c r="Z871" s="4" t="n">
        <f aca="false">IF(X871="",IF(Y871="",0,""),X871)</f>
        <v>2000</v>
      </c>
      <c r="AA871" s="4" t="n">
        <f aca="false">IF(Y871="",IF(X871="",0,IF(X871=0,0,ROUND(X871*Strategies!$B$12,2))),Y871)</f>
        <v>234.32</v>
      </c>
      <c r="AB871" s="2" t="str">
        <f aca="false">IF(AND(X871="",Y871=""),"no card (structural)",IF(X871="","limit missing – verify",IF(Y871="","spend imputed by ratio","complete")))</f>
        <v>complete</v>
      </c>
      <c r="AC871" s="4" t="str">
        <f aca="false">Clean!S871</f>
        <v/>
      </c>
      <c r="AD871" s="4" t="str">
        <f aca="false">Clean!T871</f>
        <v/>
      </c>
      <c r="AE871" s="4" t="n">
        <f aca="false">IF(AC871="",IF(AD871="",0,""),AC871)</f>
        <v>0</v>
      </c>
      <c r="AF871" s="4" t="n">
        <f aca="false">IF(AD871="",IF(AC871="",0,IF(AC871=0,0,ROUND(AC871*Strategies!$B$13,0))),AD871)</f>
        <v>0</v>
      </c>
      <c r="AG871" s="3" t="n">
        <f aca="false">Clean!V871</f>
        <v>0</v>
      </c>
      <c r="AH871" s="3" t="n">
        <f aca="false">IF(AG871="",0,AG871)</f>
        <v>0</v>
      </c>
      <c r="AI871" s="3" t="n">
        <f aca="false">IF(AG871="",1,0)</f>
        <v>0</v>
      </c>
      <c r="AJ871" s="3" t="n">
        <f aca="false">Missing_Matrix!W871</f>
        <v>2</v>
      </c>
      <c r="AK871" s="2" t="str">
        <f aca="false">IF(AJ871=0,"keep","drop")</f>
        <v>drop</v>
      </c>
      <c r="AL871" s="2" t="str">
        <f aca="false">IF(Missing_Matrix!B871+Missing_Matrix!G871+Missing_Matrix!H871+Missing_Matrix!J871+Missing_Matrix!K871+Missing_Matrix!L871+Missing_Matrix!M871+Missing_Matrix!U871=0,"keep","drop")</f>
        <v>keep</v>
      </c>
    </row>
    <row r="872" customFormat="false" ht="15" hidden="false" customHeight="false" outlineLevel="0" collapsed="false">
      <c r="A872" s="2" t="str">
        <f aca="false">Clean!A872</f>
        <v>CL00871</v>
      </c>
      <c r="B872" s="3" t="n">
        <f aca="false">Clean!B872</f>
        <v>57</v>
      </c>
      <c r="C872" s="3" t="n">
        <f aca="false">IF(B872="",Strategies!$B$5,B872)</f>
        <v>57</v>
      </c>
      <c r="D872" s="3" t="n">
        <f aca="false">IF(B872="",1,0)</f>
        <v>0</v>
      </c>
      <c r="E872" s="2" t="str">
        <f aca="false">Clean!E872</f>
        <v>Teacher</v>
      </c>
      <c r="F872" s="2" t="str">
        <f aca="false">IF(E872="","Unknown",E872)</f>
        <v>Teacher</v>
      </c>
      <c r="G872" s="4" t="n">
        <f aca="false">Clean!G872</f>
        <v>25000</v>
      </c>
      <c r="H872" s="4" t="n">
        <f aca="false">IF(G872="",Strategies!$B$7,G872)</f>
        <v>25000</v>
      </c>
      <c r="I872" s="4" t="n">
        <f aca="false">IF(G872="",Strategies!$B$8,G872)</f>
        <v>25000</v>
      </c>
      <c r="J872" s="4" t="n">
        <f aca="false">IF(G872="",IFERROR(VLOOKUP(E872,Strategies!$A$26:$G$35,7,FALSE()),Strategies!$B$8),G872)</f>
        <v>25000</v>
      </c>
      <c r="K872" s="3" t="n">
        <f aca="false">IF(G872="",1,0)</f>
        <v>0</v>
      </c>
      <c r="L872" s="3" t="n">
        <f aca="false">Clean!H872</f>
        <v>19</v>
      </c>
      <c r="M872" s="5" t="n">
        <f aca="false">Clean!I872</f>
        <v>39334</v>
      </c>
      <c r="N872" s="3" t="n">
        <f aca="false">IF(L872="",IF(M872="",Strategies!$B$6,DATEDIF(M872,DATE(2026,9,13),"y")),L872)</f>
        <v>19</v>
      </c>
      <c r="O872" s="2" t="str">
        <f aca="false">IF(L872&lt;&gt;"","observed",IF(M872&lt;&gt;"","derived from date","median (fallback)"))</f>
        <v>observed</v>
      </c>
      <c r="P872" s="4" t="n">
        <f aca="false">Clean!M872</f>
        <v>53100.35</v>
      </c>
      <c r="Q872" s="4" t="n">
        <f aca="false">IF(P872="",Strategies!$B$9,P872)</f>
        <v>53100.35</v>
      </c>
      <c r="R872" s="3" t="n">
        <f aca="false">IF(P872="",1,0)</f>
        <v>0</v>
      </c>
      <c r="S872" s="3" t="str">
        <f aca="false">Clean!U872</f>
        <v/>
      </c>
      <c r="T872" s="3" t="n">
        <f aca="false">IF(S872="",Strategies!$B$10,S872)</f>
        <v>630</v>
      </c>
      <c r="U872" s="2" t="str">
        <f aca="false">Clean!J872</f>
        <v/>
      </c>
      <c r="V872" s="2" t="str">
        <f aca="false">IF(U872="",Strategies!$B$11,U872)</f>
        <v>App</v>
      </c>
      <c r="W872" s="2" t="str">
        <f aca="false">IF(U872="","Unknown",U872)</f>
        <v>Unknown</v>
      </c>
      <c r="X872" s="4" t="n">
        <f aca="false">Clean!Q872</f>
        <v>3500</v>
      </c>
      <c r="Y872" s="4" t="n">
        <f aca="false">Clean!R872</f>
        <v>447.25</v>
      </c>
      <c r="Z872" s="4" t="n">
        <f aca="false">IF(X872="",IF(Y872="",0,""),X872)</f>
        <v>3500</v>
      </c>
      <c r="AA872" s="4" t="n">
        <f aca="false">IF(Y872="",IF(X872="",0,IF(X872=0,0,ROUND(X872*Strategies!$B$12,2))),Y872)</f>
        <v>447.25</v>
      </c>
      <c r="AB872" s="2" t="str">
        <f aca="false">IF(AND(X872="",Y872=""),"no card (structural)",IF(X872="","limit missing – verify",IF(Y872="","spend imputed by ratio","complete")))</f>
        <v>complete</v>
      </c>
      <c r="AC872" s="4" t="n">
        <f aca="false">Clean!S872</f>
        <v>0</v>
      </c>
      <c r="AD872" s="4" t="n">
        <f aca="false">Clean!T872</f>
        <v>0</v>
      </c>
      <c r="AE872" s="4" t="n">
        <f aca="false">IF(AC872="",IF(AD872="",0,""),AC872)</f>
        <v>0</v>
      </c>
      <c r="AF872" s="4" t="n">
        <f aca="false">IF(AD872="",IF(AC872="",0,IF(AC872=0,0,ROUND(AC872*Strategies!$B$13,0))),AD872)</f>
        <v>0</v>
      </c>
      <c r="AG872" s="3" t="n">
        <f aca="false">Clean!V872</f>
        <v>0</v>
      </c>
      <c r="AH872" s="3" t="n">
        <f aca="false">IF(AG872="",0,AG872)</f>
        <v>0</v>
      </c>
      <c r="AI872" s="3" t="n">
        <f aca="false">IF(AG872="",1,0)</f>
        <v>0</v>
      </c>
      <c r="AJ872" s="3" t="n">
        <f aca="false">Missing_Matrix!W872</f>
        <v>2</v>
      </c>
      <c r="AK872" s="2" t="str">
        <f aca="false">IF(AJ872=0,"keep","drop")</f>
        <v>drop</v>
      </c>
      <c r="AL872" s="2" t="str">
        <f aca="false">IF(Missing_Matrix!B872+Missing_Matrix!G872+Missing_Matrix!H872+Missing_Matrix!J872+Missing_Matrix!K872+Missing_Matrix!L872+Missing_Matrix!M872+Missing_Matrix!U872=0,"keep","drop")</f>
        <v>drop</v>
      </c>
    </row>
    <row r="873" customFormat="false" ht="15" hidden="false" customHeight="false" outlineLevel="0" collapsed="false">
      <c r="A873" s="2" t="str">
        <f aca="false">Clean!A873</f>
        <v>CL00872</v>
      </c>
      <c r="B873" s="3" t="n">
        <f aca="false">Clean!B873</f>
        <v>70</v>
      </c>
      <c r="C873" s="3" t="n">
        <f aca="false">IF(B873="",Strategies!$B$5,B873)</f>
        <v>70</v>
      </c>
      <c r="D873" s="3" t="n">
        <f aca="false">IF(B873="",1,0)</f>
        <v>0</v>
      </c>
      <c r="E873" s="2" t="str">
        <f aca="false">Clean!E873</f>
        <v>Retired</v>
      </c>
      <c r="F873" s="2" t="str">
        <f aca="false">IF(E873="","Unknown",E873)</f>
        <v>Retired</v>
      </c>
      <c r="G873" s="4" t="n">
        <f aca="false">Clean!G873</f>
        <v>21500</v>
      </c>
      <c r="H873" s="4" t="n">
        <f aca="false">IF(G873="",Strategies!$B$7,G873)</f>
        <v>21500</v>
      </c>
      <c r="I873" s="4" t="n">
        <f aca="false">IF(G873="",Strategies!$B$8,G873)</f>
        <v>21500</v>
      </c>
      <c r="J873" s="4" t="n">
        <f aca="false">IF(G873="",IFERROR(VLOOKUP(E873,Strategies!$A$26:$G$35,7,FALSE()),Strategies!$B$8),G873)</f>
        <v>21500</v>
      </c>
      <c r="K873" s="3" t="n">
        <f aca="false">IF(G873="",1,0)</f>
        <v>0</v>
      </c>
      <c r="L873" s="3" t="n">
        <f aca="false">Clean!H873</f>
        <v>10</v>
      </c>
      <c r="M873" s="5" t="n">
        <f aca="false">Clean!I873</f>
        <v>42437</v>
      </c>
      <c r="N873" s="3" t="n">
        <f aca="false">IF(L873="",IF(M873="",Strategies!$B$6,DATEDIF(M873,DATE(2026,9,13),"y")),L873)</f>
        <v>10</v>
      </c>
      <c r="O873" s="2" t="str">
        <f aca="false">IF(L873&lt;&gt;"","observed",IF(M873&lt;&gt;"","derived from date","median (fallback)"))</f>
        <v>observed</v>
      </c>
      <c r="P873" s="4" t="n">
        <f aca="false">Clean!M873</f>
        <v>9970.74</v>
      </c>
      <c r="Q873" s="4" t="n">
        <f aca="false">IF(P873="",Strategies!$B$9,P873)</f>
        <v>9970.74</v>
      </c>
      <c r="R873" s="3" t="n">
        <f aca="false">IF(P873="",1,0)</f>
        <v>0</v>
      </c>
      <c r="S873" s="3" t="n">
        <f aca="false">Clean!U873</f>
        <v>663</v>
      </c>
      <c r="T873" s="3" t="n">
        <f aca="false">IF(S873="",Strategies!$B$10,S873)</f>
        <v>663</v>
      </c>
      <c r="U873" s="2" t="str">
        <f aca="false">Clean!J873</f>
        <v>Branch</v>
      </c>
      <c r="V873" s="2" t="str">
        <f aca="false">IF(U873="",Strategies!$B$11,U873)</f>
        <v>Branch</v>
      </c>
      <c r="W873" s="2" t="str">
        <f aca="false">IF(U873="","Unknown",U873)</f>
        <v>Branch</v>
      </c>
      <c r="X873" s="4" t="n">
        <f aca="false">Clean!Q873</f>
        <v>3000</v>
      </c>
      <c r="Y873" s="4" t="n">
        <f aca="false">Clean!R873</f>
        <v>1681.23</v>
      </c>
      <c r="Z873" s="4" t="n">
        <f aca="false">IF(X873="",IF(Y873="",0,""),X873)</f>
        <v>3000</v>
      </c>
      <c r="AA873" s="4" t="n">
        <f aca="false">IF(Y873="",IF(X873="",0,IF(X873=0,0,ROUND(X873*Strategies!$B$12,2))),Y873)</f>
        <v>1681.23</v>
      </c>
      <c r="AB873" s="2" t="str">
        <f aca="false">IF(AND(X873="",Y873=""),"no card (structural)",IF(X873="","limit missing – verify",IF(Y873="","spend imputed by ratio","complete")))</f>
        <v>complete</v>
      </c>
      <c r="AC873" s="4" t="str">
        <f aca="false">Clean!S873</f>
        <v/>
      </c>
      <c r="AD873" s="4" t="str">
        <f aca="false">Clean!T873</f>
        <v/>
      </c>
      <c r="AE873" s="4" t="n">
        <f aca="false">IF(AC873="",IF(AD873="",0,""),AC873)</f>
        <v>0</v>
      </c>
      <c r="AF873" s="4" t="n">
        <f aca="false">IF(AD873="",IF(AC873="",0,IF(AC873=0,0,ROUND(AC873*Strategies!$B$13,0))),AD873)</f>
        <v>0</v>
      </c>
      <c r="AG873" s="3" t="n">
        <f aca="false">Clean!V873</f>
        <v>0</v>
      </c>
      <c r="AH873" s="3" t="n">
        <f aca="false">IF(AG873="",0,AG873)</f>
        <v>0</v>
      </c>
      <c r="AI873" s="3" t="n">
        <f aca="false">IF(AG873="",1,0)</f>
        <v>0</v>
      </c>
      <c r="AJ873" s="3" t="n">
        <f aca="false">Missing_Matrix!W873</f>
        <v>2</v>
      </c>
      <c r="AK873" s="2" t="str">
        <f aca="false">IF(AJ873=0,"keep","drop")</f>
        <v>drop</v>
      </c>
      <c r="AL873" s="2" t="str">
        <f aca="false">IF(Missing_Matrix!B873+Missing_Matrix!G873+Missing_Matrix!H873+Missing_Matrix!J873+Missing_Matrix!K873+Missing_Matrix!L873+Missing_Matrix!M873+Missing_Matrix!U873=0,"keep","drop")</f>
        <v>keep</v>
      </c>
    </row>
    <row r="874" customFormat="false" ht="15" hidden="false" customHeight="false" outlineLevel="0" collapsed="false">
      <c r="A874" s="2" t="str">
        <f aca="false">Clean!A874</f>
        <v>CL00873</v>
      </c>
      <c r="B874" s="3" t="n">
        <f aca="false">Clean!B874</f>
        <v>51</v>
      </c>
      <c r="C874" s="3" t="n">
        <f aca="false">IF(B874="",Strategies!$B$5,B874)</f>
        <v>51</v>
      </c>
      <c r="D874" s="3" t="n">
        <f aca="false">IF(B874="",1,0)</f>
        <v>0</v>
      </c>
      <c r="E874" s="2" t="str">
        <f aca="false">Clean!E874</f>
        <v>Shopkeeper</v>
      </c>
      <c r="F874" s="2" t="str">
        <f aca="false">IF(E874="","Unknown",E874)</f>
        <v>Shopkeeper</v>
      </c>
      <c r="G874" s="4" t="n">
        <f aca="false">Clean!G874</f>
        <v>40700</v>
      </c>
      <c r="H874" s="4" t="n">
        <f aca="false">IF(G874="",Strategies!$B$7,G874)</f>
        <v>40700</v>
      </c>
      <c r="I874" s="4" t="n">
        <f aca="false">IF(G874="",Strategies!$B$8,G874)</f>
        <v>40700</v>
      </c>
      <c r="J874" s="4" t="n">
        <f aca="false">IF(G874="",IFERROR(VLOOKUP(E874,Strategies!$A$26:$G$35,7,FALSE()),Strategies!$B$8),G874)</f>
        <v>40700</v>
      </c>
      <c r="K874" s="3" t="n">
        <f aca="false">IF(G874="",1,0)</f>
        <v>0</v>
      </c>
      <c r="L874" s="3" t="n">
        <f aca="false">Clean!H874</f>
        <v>17</v>
      </c>
      <c r="M874" s="5" t="n">
        <f aca="false">Clean!I874</f>
        <v>39736</v>
      </c>
      <c r="N874" s="3" t="n">
        <f aca="false">IF(L874="",IF(M874="",Strategies!$B$6,DATEDIF(M874,DATE(2026,9,13),"y")),L874)</f>
        <v>17</v>
      </c>
      <c r="O874" s="2" t="str">
        <f aca="false">IF(L874&lt;&gt;"","observed",IF(M874&lt;&gt;"","derived from date","median (fallback)"))</f>
        <v>observed</v>
      </c>
      <c r="P874" s="4" t="n">
        <f aca="false">Clean!M874</f>
        <v>70519.79</v>
      </c>
      <c r="Q874" s="4" t="n">
        <f aca="false">IF(P874="",Strategies!$B$9,P874)</f>
        <v>70519.79</v>
      </c>
      <c r="R874" s="3" t="n">
        <f aca="false">IF(P874="",1,0)</f>
        <v>0</v>
      </c>
      <c r="S874" s="3" t="n">
        <f aca="false">Clean!U874</f>
        <v>727</v>
      </c>
      <c r="T874" s="3" t="n">
        <f aca="false">IF(S874="",Strategies!$B$10,S874)</f>
        <v>727</v>
      </c>
      <c r="U874" s="2" t="str">
        <f aca="false">Clean!J874</f>
        <v>Online Banking</v>
      </c>
      <c r="V874" s="2" t="str">
        <f aca="false">IF(U874="",Strategies!$B$11,U874)</f>
        <v>Online Banking</v>
      </c>
      <c r="W874" s="2" t="str">
        <f aca="false">IF(U874="","Unknown",U874)</f>
        <v>Online Banking</v>
      </c>
      <c r="X874" s="4" t="n">
        <f aca="false">Clean!Q874</f>
        <v>9500</v>
      </c>
      <c r="Y874" s="4" t="n">
        <f aca="false">Clean!R874</f>
        <v>3965.67</v>
      </c>
      <c r="Z874" s="4" t="n">
        <f aca="false">IF(X874="",IF(Y874="",0,""),X874)</f>
        <v>9500</v>
      </c>
      <c r="AA874" s="4" t="n">
        <f aca="false">IF(Y874="",IF(X874="",0,IF(X874=0,0,ROUND(X874*Strategies!$B$12,2))),Y874)</f>
        <v>3965.67</v>
      </c>
      <c r="AB874" s="2" t="str">
        <f aca="false">IF(AND(X874="",Y874=""),"no card (structural)",IF(X874="","limit missing – verify",IF(Y874="","spend imputed by ratio","complete")))</f>
        <v>complete</v>
      </c>
      <c r="AC874" s="4" t="n">
        <f aca="false">Clean!S874</f>
        <v>193000</v>
      </c>
      <c r="AD874" s="4" t="n">
        <f aca="false">Clean!T874</f>
        <v>905</v>
      </c>
      <c r="AE874" s="4" t="n">
        <f aca="false">IF(AC874="",IF(AD874="",0,""),AC874)</f>
        <v>193000</v>
      </c>
      <c r="AF874" s="4" t="n">
        <f aca="false">IF(AD874="",IF(AC874="",0,IF(AC874=0,0,ROUND(AC874*Strategies!$B$13,0))),AD874)</f>
        <v>905</v>
      </c>
      <c r="AG874" s="3" t="str">
        <f aca="false">Clean!V874</f>
        <v/>
      </c>
      <c r="AH874" s="3" t="n">
        <f aca="false">IF(AG874="",0,AG874)</f>
        <v>0</v>
      </c>
      <c r="AI874" s="3" t="n">
        <f aca="false">IF(AG874="",1,0)</f>
        <v>1</v>
      </c>
      <c r="AJ874" s="3" t="n">
        <f aca="false">Missing_Matrix!W874</f>
        <v>1</v>
      </c>
      <c r="AK874" s="2" t="str">
        <f aca="false">IF(AJ874=0,"keep","drop")</f>
        <v>drop</v>
      </c>
      <c r="AL874" s="2" t="str">
        <f aca="false">IF(Missing_Matrix!B874+Missing_Matrix!G874+Missing_Matrix!H874+Missing_Matrix!J874+Missing_Matrix!K874+Missing_Matrix!L874+Missing_Matrix!M874+Missing_Matrix!U874=0,"keep","drop")</f>
        <v>keep</v>
      </c>
    </row>
    <row r="875" customFormat="false" ht="15" hidden="false" customHeight="false" outlineLevel="0" collapsed="false">
      <c r="A875" s="2" t="str">
        <f aca="false">Clean!A875</f>
        <v>CL00874</v>
      </c>
      <c r="B875" s="3" t="n">
        <f aca="false">Clean!B875</f>
        <v>71</v>
      </c>
      <c r="C875" s="3" t="n">
        <f aca="false">IF(B875="",Strategies!$B$5,B875)</f>
        <v>71</v>
      </c>
      <c r="D875" s="3" t="n">
        <f aca="false">IF(B875="",1,0)</f>
        <v>0</v>
      </c>
      <c r="E875" s="2" t="str">
        <f aca="false">Clean!E875</f>
        <v>Retired</v>
      </c>
      <c r="F875" s="2" t="str">
        <f aca="false">IF(E875="","Unknown",E875)</f>
        <v>Retired</v>
      </c>
      <c r="G875" s="4" t="n">
        <f aca="false">Clean!G875</f>
        <v>15500</v>
      </c>
      <c r="H875" s="4" t="n">
        <f aca="false">IF(G875="",Strategies!$B$7,G875)</f>
        <v>15500</v>
      </c>
      <c r="I875" s="4" t="n">
        <f aca="false">IF(G875="",Strategies!$B$8,G875)</f>
        <v>15500</v>
      </c>
      <c r="J875" s="4" t="n">
        <f aca="false">IF(G875="",IFERROR(VLOOKUP(E875,Strategies!$A$26:$G$35,7,FALSE()),Strategies!$B$8),G875)</f>
        <v>15500</v>
      </c>
      <c r="K875" s="3" t="n">
        <f aca="false">IF(G875="",1,0)</f>
        <v>0</v>
      </c>
      <c r="L875" s="3" t="n">
        <f aca="false">Clean!H875</f>
        <v>10</v>
      </c>
      <c r="M875" s="5" t="str">
        <f aca="false">Clean!I875</f>
        <v/>
      </c>
      <c r="N875" s="3" t="n">
        <f aca="false">IF(L875="",IF(M875="",Strategies!$B$6,DATEDIF(M875,DATE(2026,9,13),"y")),L875)</f>
        <v>10</v>
      </c>
      <c r="O875" s="2" t="str">
        <f aca="false">IF(L875&lt;&gt;"","observed",IF(M875&lt;&gt;"","derived from date","median (fallback)"))</f>
        <v>observed</v>
      </c>
      <c r="P875" s="4" t="n">
        <f aca="false">Clean!M875</f>
        <v>5276.78</v>
      </c>
      <c r="Q875" s="4" t="n">
        <f aca="false">IF(P875="",Strategies!$B$9,P875)</f>
        <v>5276.78</v>
      </c>
      <c r="R875" s="3" t="n">
        <f aca="false">IF(P875="",1,0)</f>
        <v>0</v>
      </c>
      <c r="S875" s="3" t="n">
        <f aca="false">Clean!U875</f>
        <v>607</v>
      </c>
      <c r="T875" s="3" t="n">
        <f aca="false">IF(S875="",Strategies!$B$10,S875)</f>
        <v>607</v>
      </c>
      <c r="U875" s="2" t="str">
        <f aca="false">Clean!J875</f>
        <v/>
      </c>
      <c r="V875" s="2" t="str">
        <f aca="false">IF(U875="",Strategies!$B$11,U875)</f>
        <v>App</v>
      </c>
      <c r="W875" s="2" t="str">
        <f aca="false">IF(U875="","Unknown",U875)</f>
        <v>Unknown</v>
      </c>
      <c r="X875" s="4" t="n">
        <f aca="false">Clean!Q875</f>
        <v>2500</v>
      </c>
      <c r="Y875" s="4" t="n">
        <f aca="false">Clean!R875</f>
        <v>371.85</v>
      </c>
      <c r="Z875" s="4" t="n">
        <f aca="false">IF(X875="",IF(Y875="",0,""),X875)</f>
        <v>2500</v>
      </c>
      <c r="AA875" s="4" t="n">
        <f aca="false">IF(Y875="",IF(X875="",0,IF(X875=0,0,ROUND(X875*Strategies!$B$12,2))),Y875)</f>
        <v>371.85</v>
      </c>
      <c r="AB875" s="2" t="str">
        <f aca="false">IF(AND(X875="",Y875=""),"no card (structural)",IF(X875="","limit missing – verify",IF(Y875="","spend imputed by ratio","complete")))</f>
        <v>complete</v>
      </c>
      <c r="AC875" s="4" t="n">
        <f aca="false">Clean!S875</f>
        <v>0</v>
      </c>
      <c r="AD875" s="4" t="n">
        <f aca="false">Clean!T875</f>
        <v>0</v>
      </c>
      <c r="AE875" s="4" t="n">
        <f aca="false">IF(AC875="",IF(AD875="",0,""),AC875)</f>
        <v>0</v>
      </c>
      <c r="AF875" s="4" t="n">
        <f aca="false">IF(AD875="",IF(AC875="",0,IF(AC875=0,0,ROUND(AC875*Strategies!$B$13,0))),AD875)</f>
        <v>0</v>
      </c>
      <c r="AG875" s="3" t="n">
        <f aca="false">Clean!V875</f>
        <v>0</v>
      </c>
      <c r="AH875" s="3" t="n">
        <f aca="false">IF(AG875="",0,AG875)</f>
        <v>0</v>
      </c>
      <c r="AI875" s="3" t="n">
        <f aca="false">IF(AG875="",1,0)</f>
        <v>0</v>
      </c>
      <c r="AJ875" s="3" t="n">
        <f aca="false">Missing_Matrix!W875</f>
        <v>3</v>
      </c>
      <c r="AK875" s="2" t="str">
        <f aca="false">IF(AJ875=0,"keep","drop")</f>
        <v>drop</v>
      </c>
      <c r="AL875" s="2" t="str">
        <f aca="false">IF(Missing_Matrix!B875+Missing_Matrix!G875+Missing_Matrix!H875+Missing_Matrix!J875+Missing_Matrix!K875+Missing_Matrix!L875+Missing_Matrix!M875+Missing_Matrix!U875=0,"keep","drop")</f>
        <v>drop</v>
      </c>
    </row>
    <row r="876" customFormat="false" ht="15" hidden="false" customHeight="false" outlineLevel="0" collapsed="false">
      <c r="A876" s="2" t="str">
        <f aca="false">Clean!A876</f>
        <v>CL00875</v>
      </c>
      <c r="B876" s="3" t="n">
        <f aca="false">Clean!B876</f>
        <v>29</v>
      </c>
      <c r="C876" s="3" t="n">
        <f aca="false">IF(B876="",Strategies!$B$5,B876)</f>
        <v>29</v>
      </c>
      <c r="D876" s="3" t="n">
        <f aca="false">IF(B876="",1,0)</f>
        <v>0</v>
      </c>
      <c r="E876" s="2" t="str">
        <f aca="false">Clean!E876</f>
        <v>Self-employed</v>
      </c>
      <c r="F876" s="2" t="str">
        <f aca="false">IF(E876="","Unknown",E876)</f>
        <v>Self-employed</v>
      </c>
      <c r="G876" s="4" t="n">
        <f aca="false">Clean!G876</f>
        <v>39900</v>
      </c>
      <c r="H876" s="4" t="n">
        <f aca="false">IF(G876="",Strategies!$B$7,G876)</f>
        <v>39900</v>
      </c>
      <c r="I876" s="4" t="n">
        <f aca="false">IF(G876="",Strategies!$B$8,G876)</f>
        <v>39900</v>
      </c>
      <c r="J876" s="4" t="n">
        <f aca="false">IF(G876="",IFERROR(VLOOKUP(E876,Strategies!$A$26:$G$35,7,FALSE()),Strategies!$B$8),G876)</f>
        <v>39900</v>
      </c>
      <c r="K876" s="3" t="n">
        <f aca="false">IF(G876="",1,0)</f>
        <v>0</v>
      </c>
      <c r="L876" s="3" t="n">
        <f aca="false">Clean!H876</f>
        <v>6</v>
      </c>
      <c r="M876" s="5" t="n">
        <f aca="false">Clean!I876</f>
        <v>43916</v>
      </c>
      <c r="N876" s="3" t="n">
        <f aca="false">IF(L876="",IF(M876="",Strategies!$B$6,DATEDIF(M876,DATE(2026,9,13),"y")),L876)</f>
        <v>6</v>
      </c>
      <c r="O876" s="2" t="str">
        <f aca="false">IF(L876&lt;&gt;"","observed",IF(M876&lt;&gt;"","derived from date","median (fallback)"))</f>
        <v>observed</v>
      </c>
      <c r="P876" s="4" t="n">
        <f aca="false">Clean!M876</f>
        <v>20769.12</v>
      </c>
      <c r="Q876" s="4" t="n">
        <f aca="false">IF(P876="",Strategies!$B$9,P876)</f>
        <v>20769.12</v>
      </c>
      <c r="R876" s="3" t="n">
        <f aca="false">IF(P876="",1,0)</f>
        <v>0</v>
      </c>
      <c r="S876" s="3" t="str">
        <f aca="false">Clean!U876</f>
        <v/>
      </c>
      <c r="T876" s="3" t="n">
        <f aca="false">IF(S876="",Strategies!$B$10,S876)</f>
        <v>630</v>
      </c>
      <c r="U876" s="2" t="str">
        <f aca="false">Clean!J876</f>
        <v>Online Banking</v>
      </c>
      <c r="V876" s="2" t="str">
        <f aca="false">IF(U876="",Strategies!$B$11,U876)</f>
        <v>Online Banking</v>
      </c>
      <c r="W876" s="2" t="str">
        <f aca="false">IF(U876="","Unknown",U876)</f>
        <v>Online Banking</v>
      </c>
      <c r="X876" s="4" t="n">
        <f aca="false">Clean!Q876</f>
        <v>8000</v>
      </c>
      <c r="Y876" s="4" t="n">
        <f aca="false">Clean!R876</f>
        <v>1903.78</v>
      </c>
      <c r="Z876" s="4" t="n">
        <f aca="false">IF(X876="",IF(Y876="",0,""),X876)</f>
        <v>8000</v>
      </c>
      <c r="AA876" s="4" t="n">
        <f aca="false">IF(Y876="",IF(X876="",0,IF(X876=0,0,ROUND(X876*Strategies!$B$12,2))),Y876)</f>
        <v>1903.78</v>
      </c>
      <c r="AB876" s="2" t="str">
        <f aca="false">IF(AND(X876="",Y876=""),"no card (structural)",IF(X876="","limit missing – verify",IF(Y876="","spend imputed by ratio","complete")))</f>
        <v>complete</v>
      </c>
      <c r="AC876" s="4" t="n">
        <f aca="false">Clean!S876</f>
        <v>99000</v>
      </c>
      <c r="AD876" s="4" t="n">
        <f aca="false">Clean!T876</f>
        <v>706</v>
      </c>
      <c r="AE876" s="4" t="n">
        <f aca="false">IF(AC876="",IF(AD876="",0,""),AC876)</f>
        <v>99000</v>
      </c>
      <c r="AF876" s="4" t="n">
        <f aca="false">IF(AD876="",IF(AC876="",0,IF(AC876=0,0,ROUND(AC876*Strategies!$B$13,0))),AD876)</f>
        <v>706</v>
      </c>
      <c r="AG876" s="3" t="n">
        <f aca="false">Clean!V876</f>
        <v>2</v>
      </c>
      <c r="AH876" s="3" t="n">
        <f aca="false">IF(AG876="",0,AG876)</f>
        <v>2</v>
      </c>
      <c r="AI876" s="3" t="n">
        <f aca="false">IF(AG876="",1,0)</f>
        <v>0</v>
      </c>
      <c r="AJ876" s="3" t="n">
        <f aca="false">Missing_Matrix!W876</f>
        <v>2</v>
      </c>
      <c r="AK876" s="2" t="str">
        <f aca="false">IF(AJ876=0,"keep","drop")</f>
        <v>drop</v>
      </c>
      <c r="AL876" s="2" t="str">
        <f aca="false">IF(Missing_Matrix!B876+Missing_Matrix!G876+Missing_Matrix!H876+Missing_Matrix!J876+Missing_Matrix!K876+Missing_Matrix!L876+Missing_Matrix!M876+Missing_Matrix!U876=0,"keep","drop")</f>
        <v>drop</v>
      </c>
    </row>
    <row r="877" customFormat="false" ht="15" hidden="false" customHeight="false" outlineLevel="0" collapsed="false">
      <c r="A877" s="2" t="str">
        <f aca="false">Clean!A877</f>
        <v>CL00876</v>
      </c>
      <c r="B877" s="3" t="n">
        <f aca="false">Clean!B877</f>
        <v>37</v>
      </c>
      <c r="C877" s="3" t="n">
        <f aca="false">IF(B877="",Strategies!$B$5,B877)</f>
        <v>37</v>
      </c>
      <c r="D877" s="3" t="n">
        <f aca="false">IF(B877="",1,0)</f>
        <v>0</v>
      </c>
      <c r="E877" s="2" t="str">
        <f aca="false">Clean!E877</f>
        <v>Manual worker</v>
      </c>
      <c r="F877" s="2" t="str">
        <f aca="false">IF(E877="","Unknown",E877)</f>
        <v>Manual worker</v>
      </c>
      <c r="G877" s="4" t="n">
        <f aca="false">Clean!G877</f>
        <v>17800</v>
      </c>
      <c r="H877" s="4" t="n">
        <f aca="false">IF(G877="",Strategies!$B$7,G877)</f>
        <v>17800</v>
      </c>
      <c r="I877" s="4" t="n">
        <f aca="false">IF(G877="",Strategies!$B$8,G877)</f>
        <v>17800</v>
      </c>
      <c r="J877" s="4" t="n">
        <f aca="false">IF(G877="",IFERROR(VLOOKUP(E877,Strategies!$A$26:$G$35,7,FALSE()),Strategies!$B$8),G877)</f>
        <v>17800</v>
      </c>
      <c r="K877" s="3" t="n">
        <f aca="false">IF(G877="",1,0)</f>
        <v>0</v>
      </c>
      <c r="L877" s="3" t="n">
        <f aca="false">Clean!H877</f>
        <v>11</v>
      </c>
      <c r="M877" s="5" t="n">
        <f aca="false">Clean!I877</f>
        <v>42192</v>
      </c>
      <c r="N877" s="3" t="n">
        <f aca="false">IF(L877="",IF(M877="",Strategies!$B$6,DATEDIF(M877,DATE(2026,9,13),"y")),L877)</f>
        <v>11</v>
      </c>
      <c r="O877" s="2" t="str">
        <f aca="false">IF(L877&lt;&gt;"","observed",IF(M877&lt;&gt;"","derived from date","median (fallback)"))</f>
        <v>observed</v>
      </c>
      <c r="P877" s="4" t="n">
        <f aca="false">Clean!M877</f>
        <v>15796.17</v>
      </c>
      <c r="Q877" s="4" t="n">
        <f aca="false">IF(P877="",Strategies!$B$9,P877)</f>
        <v>15796.17</v>
      </c>
      <c r="R877" s="3" t="n">
        <f aca="false">IF(P877="",1,0)</f>
        <v>0</v>
      </c>
      <c r="S877" s="3" t="n">
        <f aca="false">Clean!U877</f>
        <v>637</v>
      </c>
      <c r="T877" s="3" t="n">
        <f aca="false">IF(S877="",Strategies!$B$10,S877)</f>
        <v>637</v>
      </c>
      <c r="U877" s="2" t="str">
        <f aca="false">Clean!J877</f>
        <v>Branch</v>
      </c>
      <c r="V877" s="2" t="str">
        <f aca="false">IF(U877="",Strategies!$B$11,U877)</f>
        <v>Branch</v>
      </c>
      <c r="W877" s="2" t="str">
        <f aca="false">IF(U877="","Unknown",U877)</f>
        <v>Branch</v>
      </c>
      <c r="X877" s="4" t="n">
        <f aca="false">Clean!Q877</f>
        <v>4500</v>
      </c>
      <c r="Y877" s="4" t="n">
        <f aca="false">Clean!R877</f>
        <v>211.05</v>
      </c>
      <c r="Z877" s="4" t="n">
        <f aca="false">IF(X877="",IF(Y877="",0,""),X877)</f>
        <v>4500</v>
      </c>
      <c r="AA877" s="4" t="n">
        <f aca="false">IF(Y877="",IF(X877="",0,IF(X877=0,0,ROUND(X877*Strategies!$B$12,2))),Y877)</f>
        <v>211.05</v>
      </c>
      <c r="AB877" s="2" t="str">
        <f aca="false">IF(AND(X877="",Y877=""),"no card (structural)",IF(X877="","limit missing – verify",IF(Y877="","spend imputed by ratio","complete")))</f>
        <v>complete</v>
      </c>
      <c r="AC877" s="4" t="n">
        <f aca="false">Clean!S877</f>
        <v>0</v>
      </c>
      <c r="AD877" s="4" t="n">
        <f aca="false">Clean!T877</f>
        <v>0</v>
      </c>
      <c r="AE877" s="4" t="n">
        <f aca="false">IF(AC877="",IF(AD877="",0,""),AC877)</f>
        <v>0</v>
      </c>
      <c r="AF877" s="4" t="n">
        <f aca="false">IF(AD877="",IF(AC877="",0,IF(AC877=0,0,ROUND(AC877*Strategies!$B$13,0))),AD877)</f>
        <v>0</v>
      </c>
      <c r="AG877" s="3" t="n">
        <f aca="false">Clean!V877</f>
        <v>0</v>
      </c>
      <c r="AH877" s="3" t="n">
        <f aca="false">IF(AG877="",0,AG877)</f>
        <v>0</v>
      </c>
      <c r="AI877" s="3" t="n">
        <f aca="false">IF(AG877="",1,0)</f>
        <v>0</v>
      </c>
      <c r="AJ877" s="3" t="n">
        <f aca="false">Missing_Matrix!W877</f>
        <v>1</v>
      </c>
      <c r="AK877" s="2" t="str">
        <f aca="false">IF(AJ877=0,"keep","drop")</f>
        <v>drop</v>
      </c>
      <c r="AL877" s="2" t="str">
        <f aca="false">IF(Missing_Matrix!B877+Missing_Matrix!G877+Missing_Matrix!H877+Missing_Matrix!J877+Missing_Matrix!K877+Missing_Matrix!L877+Missing_Matrix!M877+Missing_Matrix!U877=0,"keep","drop")</f>
        <v>drop</v>
      </c>
    </row>
    <row r="878" customFormat="false" ht="15" hidden="false" customHeight="false" outlineLevel="0" collapsed="false">
      <c r="A878" s="2" t="str">
        <f aca="false">Clean!A878</f>
        <v>CL00877</v>
      </c>
      <c r="B878" s="3" t="n">
        <f aca="false">Clean!B878</f>
        <v>33</v>
      </c>
      <c r="C878" s="3" t="n">
        <f aca="false">IF(B878="",Strategies!$B$5,B878)</f>
        <v>33</v>
      </c>
      <c r="D878" s="3" t="n">
        <f aca="false">IF(B878="",1,0)</f>
        <v>0</v>
      </c>
      <c r="E878" s="2" t="str">
        <f aca="false">Clean!E878</f>
        <v>Shopkeeper</v>
      </c>
      <c r="F878" s="2" t="str">
        <f aca="false">IF(E878="","Unknown",E878)</f>
        <v>Shopkeeper</v>
      </c>
      <c r="G878" s="4" t="n">
        <f aca="false">Clean!G878</f>
        <v>22900</v>
      </c>
      <c r="H878" s="4" t="n">
        <f aca="false">IF(G878="",Strategies!$B$7,G878)</f>
        <v>22900</v>
      </c>
      <c r="I878" s="4" t="n">
        <f aca="false">IF(G878="",Strategies!$B$8,G878)</f>
        <v>22900</v>
      </c>
      <c r="J878" s="4" t="n">
        <f aca="false">IF(G878="",IFERROR(VLOOKUP(E878,Strategies!$A$26:$G$35,7,FALSE()),Strategies!$B$8),G878)</f>
        <v>22900</v>
      </c>
      <c r="K878" s="3" t="n">
        <f aca="false">IF(G878="",1,0)</f>
        <v>0</v>
      </c>
      <c r="L878" s="3" t="n">
        <f aca="false">Clean!H878</f>
        <v>8</v>
      </c>
      <c r="M878" s="5" t="n">
        <f aca="false">Clean!I878</f>
        <v>42994</v>
      </c>
      <c r="N878" s="3" t="n">
        <f aca="false">IF(L878="",IF(M878="",Strategies!$B$6,DATEDIF(M878,DATE(2026,9,13),"y")),L878)</f>
        <v>8</v>
      </c>
      <c r="O878" s="2" t="str">
        <f aca="false">IF(L878&lt;&gt;"","observed",IF(M878&lt;&gt;"","derived from date","median (fallback)"))</f>
        <v>observed</v>
      </c>
      <c r="P878" s="4" t="n">
        <f aca="false">Clean!M878</f>
        <v>17224.49</v>
      </c>
      <c r="Q878" s="4" t="n">
        <f aca="false">IF(P878="",Strategies!$B$9,P878)</f>
        <v>17224.49</v>
      </c>
      <c r="R878" s="3" t="n">
        <f aca="false">IF(P878="",1,0)</f>
        <v>0</v>
      </c>
      <c r="S878" s="3" t="n">
        <f aca="false">Clean!U878</f>
        <v>726</v>
      </c>
      <c r="T878" s="3" t="n">
        <f aca="false">IF(S878="",Strategies!$B$10,S878)</f>
        <v>726</v>
      </c>
      <c r="U878" s="2" t="str">
        <f aca="false">Clean!J878</f>
        <v>App</v>
      </c>
      <c r="V878" s="2" t="str">
        <f aca="false">IF(U878="",Strategies!$B$11,U878)</f>
        <v>App</v>
      </c>
      <c r="W878" s="2" t="str">
        <f aca="false">IF(U878="","Unknown",U878)</f>
        <v>App</v>
      </c>
      <c r="X878" s="4" t="n">
        <f aca="false">Clean!Q878</f>
        <v>3500</v>
      </c>
      <c r="Y878" s="4" t="n">
        <f aca="false">Clean!R878</f>
        <v>79.21</v>
      </c>
      <c r="Z878" s="4" t="n">
        <f aca="false">IF(X878="",IF(Y878="",0,""),X878)</f>
        <v>3500</v>
      </c>
      <c r="AA878" s="4" t="n">
        <f aca="false">IF(Y878="",IF(X878="",0,IF(X878=0,0,ROUND(X878*Strategies!$B$12,2))),Y878)</f>
        <v>79.21</v>
      </c>
      <c r="AB878" s="2" t="str">
        <f aca="false">IF(AND(X878="",Y878=""),"no card (structural)",IF(X878="","limit missing – verify",IF(Y878="","spend imputed by ratio","complete")))</f>
        <v>complete</v>
      </c>
      <c r="AC878" s="4" t="n">
        <f aca="false">Clean!S878</f>
        <v>0</v>
      </c>
      <c r="AD878" s="4" t="n">
        <f aca="false">Clean!T878</f>
        <v>0</v>
      </c>
      <c r="AE878" s="4" t="n">
        <f aca="false">IF(AC878="",IF(AD878="",0,""),AC878)</f>
        <v>0</v>
      </c>
      <c r="AF878" s="4" t="n">
        <f aca="false">IF(AD878="",IF(AC878="",0,IF(AC878=0,0,ROUND(AC878*Strategies!$B$13,0))),AD878)</f>
        <v>0</v>
      </c>
      <c r="AG878" s="3" t="n">
        <f aca="false">Clean!V878</f>
        <v>0</v>
      </c>
      <c r="AH878" s="3" t="n">
        <f aca="false">IF(AG878="",0,AG878)</f>
        <v>0</v>
      </c>
      <c r="AI878" s="3" t="n">
        <f aca="false">IF(AG878="",1,0)</f>
        <v>0</v>
      </c>
      <c r="AJ878" s="3" t="n">
        <f aca="false">Missing_Matrix!W878</f>
        <v>0</v>
      </c>
      <c r="AK878" s="2" t="str">
        <f aca="false">IF(AJ878=0,"keep","drop")</f>
        <v>keep</v>
      </c>
      <c r="AL878" s="2" t="str">
        <f aca="false">IF(Missing_Matrix!B878+Missing_Matrix!G878+Missing_Matrix!H878+Missing_Matrix!J878+Missing_Matrix!K878+Missing_Matrix!L878+Missing_Matrix!M878+Missing_Matrix!U878=0,"keep","drop")</f>
        <v>keep</v>
      </c>
    </row>
    <row r="879" customFormat="false" ht="15" hidden="false" customHeight="false" outlineLevel="0" collapsed="false">
      <c r="A879" s="2" t="str">
        <f aca="false">Clean!A879</f>
        <v>CL00878</v>
      </c>
      <c r="B879" s="3" t="n">
        <f aca="false">Clean!B879</f>
        <v>29</v>
      </c>
      <c r="C879" s="3" t="n">
        <f aca="false">IF(B879="",Strategies!$B$5,B879)</f>
        <v>29</v>
      </c>
      <c r="D879" s="3" t="n">
        <f aca="false">IF(B879="",1,0)</f>
        <v>0</v>
      </c>
      <c r="E879" s="2" t="str">
        <f aca="false">Clean!E879</f>
        <v>Manual worker</v>
      </c>
      <c r="F879" s="2" t="str">
        <f aca="false">IF(E879="","Unknown",E879)</f>
        <v>Manual worker</v>
      </c>
      <c r="G879" s="4" t="n">
        <f aca="false">Clean!G879</f>
        <v>15600</v>
      </c>
      <c r="H879" s="4" t="n">
        <f aca="false">IF(G879="",Strategies!$B$7,G879)</f>
        <v>15600</v>
      </c>
      <c r="I879" s="4" t="n">
        <f aca="false">IF(G879="",Strategies!$B$8,G879)</f>
        <v>15600</v>
      </c>
      <c r="J879" s="4" t="n">
        <f aca="false">IF(G879="",IFERROR(VLOOKUP(E879,Strategies!$A$26:$G$35,7,FALSE()),Strategies!$B$8),G879)</f>
        <v>15600</v>
      </c>
      <c r="K879" s="3" t="n">
        <f aca="false">IF(G879="",1,0)</f>
        <v>0</v>
      </c>
      <c r="L879" s="3" t="n">
        <f aca="false">Clean!H879</f>
        <v>3</v>
      </c>
      <c r="M879" s="5" t="n">
        <f aca="false">Clean!I879</f>
        <v>45111</v>
      </c>
      <c r="N879" s="3" t="n">
        <f aca="false">IF(L879="",IF(M879="",Strategies!$B$6,DATEDIF(M879,DATE(2026,9,13),"y")),L879)</f>
        <v>3</v>
      </c>
      <c r="O879" s="2" t="str">
        <f aca="false">IF(L879&lt;&gt;"","observed",IF(M879&lt;&gt;"","derived from date","median (fallback)"))</f>
        <v>observed</v>
      </c>
      <c r="P879" s="4" t="n">
        <f aca="false">Clean!M879</f>
        <v>3004.88</v>
      </c>
      <c r="Q879" s="4" t="n">
        <f aca="false">IF(P879="",Strategies!$B$9,P879)</f>
        <v>3004.88</v>
      </c>
      <c r="R879" s="3" t="n">
        <f aca="false">IF(P879="",1,0)</f>
        <v>0</v>
      </c>
      <c r="S879" s="3" t="n">
        <f aca="false">Clean!U879</f>
        <v>632</v>
      </c>
      <c r="T879" s="3" t="n">
        <f aca="false">IF(S879="",Strategies!$B$10,S879)</f>
        <v>632</v>
      </c>
      <c r="U879" s="2" t="str">
        <f aca="false">Clean!J879</f>
        <v>Online Banking</v>
      </c>
      <c r="V879" s="2" t="str">
        <f aca="false">IF(U879="",Strategies!$B$11,U879)</f>
        <v>Online Banking</v>
      </c>
      <c r="W879" s="2" t="str">
        <f aca="false">IF(U879="","Unknown",U879)</f>
        <v>Online Banking</v>
      </c>
      <c r="X879" s="4" t="n">
        <f aca="false">Clean!Q879</f>
        <v>2000</v>
      </c>
      <c r="Y879" s="4" t="n">
        <f aca="false">Clean!R879</f>
        <v>448.25</v>
      </c>
      <c r="Z879" s="4" t="n">
        <f aca="false">IF(X879="",IF(Y879="",0,""),X879)</f>
        <v>2000</v>
      </c>
      <c r="AA879" s="4" t="n">
        <f aca="false">IF(Y879="",IF(X879="",0,IF(X879=0,0,ROUND(X879*Strategies!$B$12,2))),Y879)</f>
        <v>448.25</v>
      </c>
      <c r="AB879" s="2" t="str">
        <f aca="false">IF(AND(X879="",Y879=""),"no card (structural)",IF(X879="","limit missing – verify",IF(Y879="","spend imputed by ratio","complete")))</f>
        <v>complete</v>
      </c>
      <c r="AC879" s="4" t="str">
        <f aca="false">Clean!S879</f>
        <v/>
      </c>
      <c r="AD879" s="4" t="str">
        <f aca="false">Clean!T879</f>
        <v/>
      </c>
      <c r="AE879" s="4" t="n">
        <f aca="false">IF(AC879="",IF(AD879="",0,""),AC879)</f>
        <v>0</v>
      </c>
      <c r="AF879" s="4" t="n">
        <f aca="false">IF(AD879="",IF(AC879="",0,IF(AC879=0,0,ROUND(AC879*Strategies!$B$13,0))),AD879)</f>
        <v>0</v>
      </c>
      <c r="AG879" s="3" t="n">
        <f aca="false">Clean!V879</f>
        <v>1</v>
      </c>
      <c r="AH879" s="3" t="n">
        <f aca="false">IF(AG879="",0,AG879)</f>
        <v>1</v>
      </c>
      <c r="AI879" s="3" t="n">
        <f aca="false">IF(AG879="",1,0)</f>
        <v>0</v>
      </c>
      <c r="AJ879" s="3" t="n">
        <f aca="false">Missing_Matrix!W879</f>
        <v>2</v>
      </c>
      <c r="AK879" s="2" t="str">
        <f aca="false">IF(AJ879=0,"keep","drop")</f>
        <v>drop</v>
      </c>
      <c r="AL879" s="2" t="str">
        <f aca="false">IF(Missing_Matrix!B879+Missing_Matrix!G879+Missing_Matrix!H879+Missing_Matrix!J879+Missing_Matrix!K879+Missing_Matrix!L879+Missing_Matrix!M879+Missing_Matrix!U879=0,"keep","drop")</f>
        <v>keep</v>
      </c>
    </row>
    <row r="880" customFormat="false" ht="15" hidden="false" customHeight="false" outlineLevel="0" collapsed="false">
      <c r="A880" s="2" t="str">
        <f aca="false">Clean!A880</f>
        <v>CL00879</v>
      </c>
      <c r="B880" s="3" t="n">
        <f aca="false">Clean!B880</f>
        <v>46</v>
      </c>
      <c r="C880" s="3" t="n">
        <f aca="false">IF(B880="",Strategies!$B$5,B880)</f>
        <v>46</v>
      </c>
      <c r="D880" s="3" t="n">
        <f aca="false">IF(B880="",1,0)</f>
        <v>0</v>
      </c>
      <c r="E880" s="2" t="str">
        <f aca="false">Clean!E880</f>
        <v>Shopkeeper</v>
      </c>
      <c r="F880" s="2" t="str">
        <f aca="false">IF(E880="","Unknown",E880)</f>
        <v>Shopkeeper</v>
      </c>
      <c r="G880" s="4" t="n">
        <f aca="false">Clean!G880</f>
        <v>32200</v>
      </c>
      <c r="H880" s="4" t="n">
        <f aca="false">IF(G880="",Strategies!$B$7,G880)</f>
        <v>32200</v>
      </c>
      <c r="I880" s="4" t="n">
        <f aca="false">IF(G880="",Strategies!$B$8,G880)</f>
        <v>32200</v>
      </c>
      <c r="J880" s="4" t="n">
        <f aca="false">IF(G880="",IFERROR(VLOOKUP(E880,Strategies!$A$26:$G$35,7,FALSE()),Strategies!$B$8),G880)</f>
        <v>32200</v>
      </c>
      <c r="K880" s="3" t="n">
        <f aca="false">IF(G880="",1,0)</f>
        <v>0</v>
      </c>
      <c r="L880" s="3" t="n">
        <f aca="false">Clean!H880</f>
        <v>7</v>
      </c>
      <c r="M880" s="5" t="n">
        <f aca="false">Clean!I880</f>
        <v>43601</v>
      </c>
      <c r="N880" s="3" t="n">
        <f aca="false">IF(L880="",IF(M880="",Strategies!$B$6,DATEDIF(M880,DATE(2026,9,13),"y")),L880)</f>
        <v>7</v>
      </c>
      <c r="O880" s="2" t="str">
        <f aca="false">IF(L880&lt;&gt;"","observed",IF(M880&lt;&gt;"","derived from date","median (fallback)"))</f>
        <v>observed</v>
      </c>
      <c r="P880" s="4" t="n">
        <f aca="false">Clean!M880</f>
        <v>0</v>
      </c>
      <c r="Q880" s="4" t="n">
        <f aca="false">IF(P880="",Strategies!$B$9,P880)</f>
        <v>0</v>
      </c>
      <c r="R880" s="3" t="n">
        <f aca="false">IF(P880="",1,0)</f>
        <v>0</v>
      </c>
      <c r="S880" s="3" t="n">
        <f aca="false">Clean!U880</f>
        <v>574</v>
      </c>
      <c r="T880" s="3" t="n">
        <f aca="false">IF(S880="",Strategies!$B$10,S880)</f>
        <v>574</v>
      </c>
      <c r="U880" s="2" t="str">
        <f aca="false">Clean!J880</f>
        <v>Online Banking</v>
      </c>
      <c r="V880" s="2" t="str">
        <f aca="false">IF(U880="",Strategies!$B$11,U880)</f>
        <v>Online Banking</v>
      </c>
      <c r="W880" s="2" t="str">
        <f aca="false">IF(U880="","Unknown",U880)</f>
        <v>Online Banking</v>
      </c>
      <c r="X880" s="4" t="n">
        <f aca="false">Clean!Q880</f>
        <v>3500</v>
      </c>
      <c r="Y880" s="4" t="n">
        <f aca="false">Clean!R880</f>
        <v>1631.53</v>
      </c>
      <c r="Z880" s="4" t="n">
        <f aca="false">IF(X880="",IF(Y880="",0,""),X880)</f>
        <v>3500</v>
      </c>
      <c r="AA880" s="4" t="n">
        <f aca="false">IF(Y880="",IF(X880="",0,IF(X880=0,0,ROUND(X880*Strategies!$B$12,2))),Y880)</f>
        <v>1631.53</v>
      </c>
      <c r="AB880" s="2" t="str">
        <f aca="false">IF(AND(X880="",Y880=""),"no card (structural)",IF(X880="","limit missing – verify",IF(Y880="","spend imputed by ratio","complete")))</f>
        <v>complete</v>
      </c>
      <c r="AC880" s="4" t="n">
        <f aca="false">Clean!S880</f>
        <v>105000</v>
      </c>
      <c r="AD880" s="4" t="n">
        <f aca="false">Clean!T880</f>
        <v>621</v>
      </c>
      <c r="AE880" s="4" t="n">
        <f aca="false">IF(AC880="",IF(AD880="",0,""),AC880)</f>
        <v>105000</v>
      </c>
      <c r="AF880" s="4" t="n">
        <f aca="false">IF(AD880="",IF(AC880="",0,IF(AC880=0,0,ROUND(AC880*Strategies!$B$13,0))),AD880)</f>
        <v>621</v>
      </c>
      <c r="AG880" s="3" t="n">
        <f aca="false">Clean!V880</f>
        <v>1</v>
      </c>
      <c r="AH880" s="3" t="n">
        <f aca="false">IF(AG880="",0,AG880)</f>
        <v>1</v>
      </c>
      <c r="AI880" s="3" t="n">
        <f aca="false">IF(AG880="",1,0)</f>
        <v>0</v>
      </c>
      <c r="AJ880" s="3" t="n">
        <f aca="false">Missing_Matrix!W880</f>
        <v>0</v>
      </c>
      <c r="AK880" s="2" t="str">
        <f aca="false">IF(AJ880=0,"keep","drop")</f>
        <v>keep</v>
      </c>
      <c r="AL880" s="2" t="str">
        <f aca="false">IF(Missing_Matrix!B880+Missing_Matrix!G880+Missing_Matrix!H880+Missing_Matrix!J880+Missing_Matrix!K880+Missing_Matrix!L880+Missing_Matrix!M880+Missing_Matrix!U880=0,"keep","drop")</f>
        <v>keep</v>
      </c>
    </row>
    <row r="881" customFormat="false" ht="15" hidden="false" customHeight="false" outlineLevel="0" collapsed="false">
      <c r="A881" s="2" t="str">
        <f aca="false">Clean!A881</f>
        <v>CL00880</v>
      </c>
      <c r="B881" s="3" t="n">
        <f aca="false">Clean!B881</f>
        <v>47</v>
      </c>
      <c r="C881" s="3" t="n">
        <f aca="false">IF(B881="",Strategies!$B$5,B881)</f>
        <v>47</v>
      </c>
      <c r="D881" s="3" t="n">
        <f aca="false">IF(B881="",1,0)</f>
        <v>0</v>
      </c>
      <c r="E881" s="2" t="str">
        <f aca="false">Clean!E881</f>
        <v>Manual worker</v>
      </c>
      <c r="F881" s="2" t="str">
        <f aca="false">IF(E881="","Unknown",E881)</f>
        <v>Manual worker</v>
      </c>
      <c r="G881" s="4" t="n">
        <f aca="false">Clean!G881</f>
        <v>18500</v>
      </c>
      <c r="H881" s="4" t="n">
        <f aca="false">IF(G881="",Strategies!$B$7,G881)</f>
        <v>18500</v>
      </c>
      <c r="I881" s="4" t="n">
        <f aca="false">IF(G881="",Strategies!$B$8,G881)</f>
        <v>18500</v>
      </c>
      <c r="J881" s="4" t="n">
        <f aca="false">IF(G881="",IFERROR(VLOOKUP(E881,Strategies!$A$26:$G$35,7,FALSE()),Strategies!$B$8),G881)</f>
        <v>18500</v>
      </c>
      <c r="K881" s="3" t="n">
        <f aca="false">IF(G881="",1,0)</f>
        <v>0</v>
      </c>
      <c r="L881" s="3" t="n">
        <f aca="false">Clean!H881</f>
        <v>5</v>
      </c>
      <c r="M881" s="5" t="n">
        <f aca="false">Clean!I881</f>
        <v>44093</v>
      </c>
      <c r="N881" s="3" t="n">
        <f aca="false">IF(L881="",IF(M881="",Strategies!$B$6,DATEDIF(M881,DATE(2026,9,13),"y")),L881)</f>
        <v>5</v>
      </c>
      <c r="O881" s="2" t="str">
        <f aca="false">IF(L881&lt;&gt;"","observed",IF(M881&lt;&gt;"","derived from date","median (fallback)"))</f>
        <v>observed</v>
      </c>
      <c r="P881" s="4" t="n">
        <f aca="false">Clean!M881</f>
        <v>9209.43</v>
      </c>
      <c r="Q881" s="4" t="n">
        <f aca="false">IF(P881="",Strategies!$B$9,P881)</f>
        <v>9209.43</v>
      </c>
      <c r="R881" s="3" t="n">
        <f aca="false">IF(P881="",1,0)</f>
        <v>0</v>
      </c>
      <c r="S881" s="3" t="n">
        <f aca="false">Clean!U881</f>
        <v>547</v>
      </c>
      <c r="T881" s="3" t="n">
        <f aca="false">IF(S881="",Strategies!$B$10,S881)</f>
        <v>547</v>
      </c>
      <c r="U881" s="2" t="str">
        <f aca="false">Clean!J881</f>
        <v>Branch</v>
      </c>
      <c r="V881" s="2" t="str">
        <f aca="false">IF(U881="",Strategies!$B$11,U881)</f>
        <v>Branch</v>
      </c>
      <c r="W881" s="2" t="str">
        <f aca="false">IF(U881="","Unknown",U881)</f>
        <v>Branch</v>
      </c>
      <c r="X881" s="4" t="n">
        <f aca="false">Clean!Q881</f>
        <v>3000</v>
      </c>
      <c r="Y881" s="4" t="n">
        <f aca="false">Clean!R881</f>
        <v>611.37</v>
      </c>
      <c r="Z881" s="4" t="n">
        <f aca="false">IF(X881="",IF(Y881="",0,""),X881)</f>
        <v>3000</v>
      </c>
      <c r="AA881" s="4" t="n">
        <f aca="false">IF(Y881="",IF(X881="",0,IF(X881=0,0,ROUND(X881*Strategies!$B$12,2))),Y881)</f>
        <v>611.37</v>
      </c>
      <c r="AB881" s="2" t="str">
        <f aca="false">IF(AND(X881="",Y881=""),"no card (structural)",IF(X881="","limit missing – verify",IF(Y881="","spend imputed by ratio","complete")))</f>
        <v>complete</v>
      </c>
      <c r="AC881" s="4" t="str">
        <f aca="false">Clean!S881</f>
        <v/>
      </c>
      <c r="AD881" s="4" t="str">
        <f aca="false">Clean!T881</f>
        <v/>
      </c>
      <c r="AE881" s="4" t="n">
        <f aca="false">IF(AC881="",IF(AD881="",0,""),AC881)</f>
        <v>0</v>
      </c>
      <c r="AF881" s="4" t="n">
        <f aca="false">IF(AD881="",IF(AC881="",0,IF(AC881=0,0,ROUND(AC881*Strategies!$B$13,0))),AD881)</f>
        <v>0</v>
      </c>
      <c r="AG881" s="3" t="n">
        <f aca="false">Clean!V881</f>
        <v>0</v>
      </c>
      <c r="AH881" s="3" t="n">
        <f aca="false">IF(AG881="",0,AG881)</f>
        <v>0</v>
      </c>
      <c r="AI881" s="3" t="n">
        <f aca="false">IF(AG881="",1,0)</f>
        <v>0</v>
      </c>
      <c r="AJ881" s="3" t="n">
        <f aca="false">Missing_Matrix!W881</f>
        <v>3</v>
      </c>
      <c r="AK881" s="2" t="str">
        <f aca="false">IF(AJ881=0,"keep","drop")</f>
        <v>drop</v>
      </c>
      <c r="AL881" s="2" t="str">
        <f aca="false">IF(Missing_Matrix!B881+Missing_Matrix!G881+Missing_Matrix!H881+Missing_Matrix!J881+Missing_Matrix!K881+Missing_Matrix!L881+Missing_Matrix!M881+Missing_Matrix!U881=0,"keep","drop")</f>
        <v>keep</v>
      </c>
    </row>
    <row r="882" customFormat="false" ht="15" hidden="false" customHeight="false" outlineLevel="0" collapsed="false">
      <c r="A882" s="2" t="str">
        <f aca="false">Clean!A882</f>
        <v>CL00881</v>
      </c>
      <c r="B882" s="3" t="n">
        <f aca="false">Clean!B882</f>
        <v>36</v>
      </c>
      <c r="C882" s="3" t="n">
        <f aca="false">IF(B882="",Strategies!$B$5,B882)</f>
        <v>36</v>
      </c>
      <c r="D882" s="3" t="n">
        <f aca="false">IF(B882="",1,0)</f>
        <v>0</v>
      </c>
      <c r="E882" s="2" t="str">
        <f aca="false">Clean!E882</f>
        <v>Employee</v>
      </c>
      <c r="F882" s="2" t="str">
        <f aca="false">IF(E882="","Unknown",E882)</f>
        <v>Employee</v>
      </c>
      <c r="G882" s="4" t="n">
        <f aca="false">Clean!G882</f>
        <v>25000</v>
      </c>
      <c r="H882" s="4" t="n">
        <f aca="false">IF(G882="",Strategies!$B$7,G882)</f>
        <v>25000</v>
      </c>
      <c r="I882" s="4" t="n">
        <f aca="false">IF(G882="",Strategies!$B$8,G882)</f>
        <v>25000</v>
      </c>
      <c r="J882" s="4" t="n">
        <f aca="false">IF(G882="",IFERROR(VLOOKUP(E882,Strategies!$A$26:$G$35,7,FALSE()),Strategies!$B$8),G882)</f>
        <v>25000</v>
      </c>
      <c r="K882" s="3" t="n">
        <f aca="false">IF(G882="",1,0)</f>
        <v>0</v>
      </c>
      <c r="L882" s="3" t="n">
        <f aca="false">Clean!H882</f>
        <v>8</v>
      </c>
      <c r="M882" s="5" t="n">
        <f aca="false">Clean!I882</f>
        <v>43062</v>
      </c>
      <c r="N882" s="3" t="n">
        <f aca="false">IF(L882="",IF(M882="",Strategies!$B$6,DATEDIF(M882,DATE(2026,9,13),"y")),L882)</f>
        <v>8</v>
      </c>
      <c r="O882" s="2" t="str">
        <f aca="false">IF(L882&lt;&gt;"","observed",IF(M882&lt;&gt;"","derived from date","median (fallback)"))</f>
        <v>observed</v>
      </c>
      <c r="P882" s="4" t="n">
        <f aca="false">Clean!M882</f>
        <v>6550.7</v>
      </c>
      <c r="Q882" s="4" t="n">
        <f aca="false">IF(P882="",Strategies!$B$9,P882)</f>
        <v>6550.7</v>
      </c>
      <c r="R882" s="3" t="n">
        <f aca="false">IF(P882="",1,0)</f>
        <v>0</v>
      </c>
      <c r="S882" s="3" t="n">
        <f aca="false">Clean!U882</f>
        <v>517</v>
      </c>
      <c r="T882" s="3" t="n">
        <f aca="false">IF(S882="",Strategies!$B$10,S882)</f>
        <v>517</v>
      </c>
      <c r="U882" s="2" t="str">
        <f aca="false">Clean!J882</f>
        <v>Branch</v>
      </c>
      <c r="V882" s="2" t="str">
        <f aca="false">IF(U882="",Strategies!$B$11,U882)</f>
        <v>Branch</v>
      </c>
      <c r="W882" s="2" t="str">
        <f aca="false">IF(U882="","Unknown",U882)</f>
        <v>Branch</v>
      </c>
      <c r="X882" s="4" t="n">
        <f aca="false">Clean!Q882</f>
        <v>3000</v>
      </c>
      <c r="Y882" s="4" t="n">
        <f aca="false">Clean!R882</f>
        <v>1730.47</v>
      </c>
      <c r="Z882" s="4" t="n">
        <f aca="false">IF(X882="",IF(Y882="",0,""),X882)</f>
        <v>3000</v>
      </c>
      <c r="AA882" s="4" t="n">
        <f aca="false">IF(Y882="",IF(X882="",0,IF(X882=0,0,ROUND(X882*Strategies!$B$12,2))),Y882)</f>
        <v>1730.47</v>
      </c>
      <c r="AB882" s="2" t="str">
        <f aca="false">IF(AND(X882="",Y882=""),"no card (structural)",IF(X882="","limit missing – verify",IF(Y882="","spend imputed by ratio","complete")))</f>
        <v>complete</v>
      </c>
      <c r="AC882" s="4" t="n">
        <f aca="false">Clean!S882</f>
        <v>0</v>
      </c>
      <c r="AD882" s="4" t="n">
        <f aca="false">Clean!T882</f>
        <v>0</v>
      </c>
      <c r="AE882" s="4" t="n">
        <f aca="false">IF(AC882="",IF(AD882="",0,""),AC882)</f>
        <v>0</v>
      </c>
      <c r="AF882" s="4" t="n">
        <f aca="false">IF(AD882="",IF(AC882="",0,IF(AC882=0,0,ROUND(AC882*Strategies!$B$13,0))),AD882)</f>
        <v>0</v>
      </c>
      <c r="AG882" s="3" t="n">
        <f aca="false">Clean!V882</f>
        <v>0</v>
      </c>
      <c r="AH882" s="3" t="n">
        <f aca="false">IF(AG882="",0,AG882)</f>
        <v>0</v>
      </c>
      <c r="AI882" s="3" t="n">
        <f aca="false">IF(AG882="",1,0)</f>
        <v>0</v>
      </c>
      <c r="AJ882" s="3" t="n">
        <f aca="false">Missing_Matrix!W882</f>
        <v>0</v>
      </c>
      <c r="AK882" s="2" t="str">
        <f aca="false">IF(AJ882=0,"keep","drop")</f>
        <v>keep</v>
      </c>
      <c r="AL882" s="2" t="str">
        <f aca="false">IF(Missing_Matrix!B882+Missing_Matrix!G882+Missing_Matrix!H882+Missing_Matrix!J882+Missing_Matrix!K882+Missing_Matrix!L882+Missing_Matrix!M882+Missing_Matrix!U882=0,"keep","drop")</f>
        <v>keep</v>
      </c>
    </row>
    <row r="883" customFormat="false" ht="15" hidden="false" customHeight="false" outlineLevel="0" collapsed="false">
      <c r="A883" s="2" t="str">
        <f aca="false">Clean!A883</f>
        <v>CL00882</v>
      </c>
      <c r="B883" s="3" t="n">
        <f aca="false">Clean!B883</f>
        <v>36</v>
      </c>
      <c r="C883" s="3" t="n">
        <f aca="false">IF(B883="",Strategies!$B$5,B883)</f>
        <v>36</v>
      </c>
      <c r="D883" s="3" t="n">
        <f aca="false">IF(B883="",1,0)</f>
        <v>0</v>
      </c>
      <c r="E883" s="2" t="str">
        <f aca="false">Clean!E883</f>
        <v>Self-employed</v>
      </c>
      <c r="F883" s="2" t="str">
        <f aca="false">IF(E883="","Unknown",E883)</f>
        <v>Self-employed</v>
      </c>
      <c r="G883" s="4" t="str">
        <f aca="false">Clean!G883</f>
        <v/>
      </c>
      <c r="H883" s="4" t="n">
        <f aca="false">IF(G883="",Strategies!$B$7,G883)</f>
        <v>34752</v>
      </c>
      <c r="I883" s="4" t="n">
        <f aca="false">IF(G883="",Strategies!$B$8,G883)</f>
        <v>29500</v>
      </c>
      <c r="J883" s="4" t="n">
        <f aca="false">IF(G883="",IFERROR(VLOOKUP(E883,Strategies!$A$26:$G$35,7,FALSE()),Strategies!$B$8),G883)</f>
        <v>50600</v>
      </c>
      <c r="K883" s="3" t="n">
        <f aca="false">IF(G883="",1,0)</f>
        <v>1</v>
      </c>
      <c r="L883" s="3" t="n">
        <f aca="false">Clean!H883</f>
        <v>8</v>
      </c>
      <c r="M883" s="5" t="n">
        <f aca="false">Clean!I883</f>
        <v>43015</v>
      </c>
      <c r="N883" s="3" t="n">
        <f aca="false">IF(L883="",IF(M883="",Strategies!$B$6,DATEDIF(M883,DATE(2026,9,13),"y")),L883)</f>
        <v>8</v>
      </c>
      <c r="O883" s="2" t="str">
        <f aca="false">IF(L883&lt;&gt;"","observed",IF(M883&lt;&gt;"","derived from date","median (fallback)"))</f>
        <v>observed</v>
      </c>
      <c r="P883" s="4" t="n">
        <f aca="false">Clean!M883</f>
        <v>45049.7</v>
      </c>
      <c r="Q883" s="4" t="n">
        <f aca="false">IF(P883="",Strategies!$B$9,P883)</f>
        <v>45049.7</v>
      </c>
      <c r="R883" s="3" t="n">
        <f aca="false">IF(P883="",1,0)</f>
        <v>0</v>
      </c>
      <c r="S883" s="3" t="n">
        <f aca="false">Clean!U883</f>
        <v>654</v>
      </c>
      <c r="T883" s="3" t="n">
        <f aca="false">IF(S883="",Strategies!$B$10,S883)</f>
        <v>654</v>
      </c>
      <c r="U883" s="2" t="str">
        <f aca="false">Clean!J883</f>
        <v>Branch</v>
      </c>
      <c r="V883" s="2" t="str">
        <f aca="false">IF(U883="",Strategies!$B$11,U883)</f>
        <v>Branch</v>
      </c>
      <c r="W883" s="2" t="str">
        <f aca="false">IF(U883="","Unknown",U883)</f>
        <v>Branch</v>
      </c>
      <c r="X883" s="4" t="n">
        <f aca="false">Clean!Q883</f>
        <v>10000</v>
      </c>
      <c r="Y883" s="4" t="n">
        <f aca="false">Clean!R883</f>
        <v>2286.45</v>
      </c>
      <c r="Z883" s="4" t="n">
        <f aca="false">IF(X883="",IF(Y883="",0,""),X883)</f>
        <v>10000</v>
      </c>
      <c r="AA883" s="4" t="n">
        <f aca="false">IF(Y883="",IF(X883="",0,IF(X883=0,0,ROUND(X883*Strategies!$B$12,2))),Y883)</f>
        <v>2286.45</v>
      </c>
      <c r="AB883" s="2" t="str">
        <f aca="false">IF(AND(X883="",Y883=""),"no card (structural)",IF(X883="","limit missing – verify",IF(Y883="","spend imputed by ratio","complete")))</f>
        <v>complete</v>
      </c>
      <c r="AC883" s="4" t="str">
        <f aca="false">Clean!S883</f>
        <v/>
      </c>
      <c r="AD883" s="4" t="str">
        <f aca="false">Clean!T883</f>
        <v/>
      </c>
      <c r="AE883" s="4" t="n">
        <f aca="false">IF(AC883="",IF(AD883="",0,""),AC883)</f>
        <v>0</v>
      </c>
      <c r="AF883" s="4" t="n">
        <f aca="false">IF(AD883="",IF(AC883="",0,IF(AC883=0,0,ROUND(AC883*Strategies!$B$13,0))),AD883)</f>
        <v>0</v>
      </c>
      <c r="AG883" s="3" t="str">
        <f aca="false">Clean!V883</f>
        <v/>
      </c>
      <c r="AH883" s="3" t="n">
        <f aca="false">IF(AG883="",0,AG883)</f>
        <v>0</v>
      </c>
      <c r="AI883" s="3" t="n">
        <f aca="false">IF(AG883="",1,0)</f>
        <v>1</v>
      </c>
      <c r="AJ883" s="3" t="n">
        <f aca="false">Missing_Matrix!W883</f>
        <v>4</v>
      </c>
      <c r="AK883" s="2" t="str">
        <f aca="false">IF(AJ883=0,"keep","drop")</f>
        <v>drop</v>
      </c>
      <c r="AL883" s="2" t="str">
        <f aca="false">IF(Missing_Matrix!B883+Missing_Matrix!G883+Missing_Matrix!H883+Missing_Matrix!J883+Missing_Matrix!K883+Missing_Matrix!L883+Missing_Matrix!M883+Missing_Matrix!U883=0,"keep","drop")</f>
        <v>drop</v>
      </c>
    </row>
    <row r="884" customFormat="false" ht="15" hidden="false" customHeight="false" outlineLevel="0" collapsed="false">
      <c r="A884" s="2" t="str">
        <f aca="false">Clean!A884</f>
        <v>CL00883</v>
      </c>
      <c r="B884" s="3" t="n">
        <f aca="false">Clean!B884</f>
        <v>42</v>
      </c>
      <c r="C884" s="3" t="n">
        <f aca="false">IF(B884="",Strategies!$B$5,B884)</f>
        <v>42</v>
      </c>
      <c r="D884" s="3" t="n">
        <f aca="false">IF(B884="",1,0)</f>
        <v>0</v>
      </c>
      <c r="E884" s="2" t="str">
        <f aca="false">Clean!E884</f>
        <v>Manual worker</v>
      </c>
      <c r="F884" s="2" t="str">
        <f aca="false">IF(E884="","Unknown",E884)</f>
        <v>Manual worker</v>
      </c>
      <c r="G884" s="4" t="n">
        <f aca="false">Clean!G884</f>
        <v>37000</v>
      </c>
      <c r="H884" s="4" t="n">
        <f aca="false">IF(G884="",Strategies!$B$7,G884)</f>
        <v>37000</v>
      </c>
      <c r="I884" s="4" t="n">
        <f aca="false">IF(G884="",Strategies!$B$8,G884)</f>
        <v>37000</v>
      </c>
      <c r="J884" s="4" t="n">
        <f aca="false">IF(G884="",IFERROR(VLOOKUP(E884,Strategies!$A$26:$G$35,7,FALSE()),Strategies!$B$8),G884)</f>
        <v>37000</v>
      </c>
      <c r="K884" s="3" t="n">
        <f aca="false">IF(G884="",1,0)</f>
        <v>0</v>
      </c>
      <c r="L884" s="3" t="n">
        <f aca="false">Clean!H884</f>
        <v>9</v>
      </c>
      <c r="M884" s="5" t="n">
        <f aca="false">Clean!I884</f>
        <v>42701</v>
      </c>
      <c r="N884" s="3" t="n">
        <f aca="false">IF(L884="",IF(M884="",Strategies!$B$6,DATEDIF(M884,DATE(2026,9,13),"y")),L884)</f>
        <v>9</v>
      </c>
      <c r="O884" s="2" t="str">
        <f aca="false">IF(L884&lt;&gt;"","observed",IF(M884&lt;&gt;"","derived from date","median (fallback)"))</f>
        <v>observed</v>
      </c>
      <c r="P884" s="4" t="n">
        <f aca="false">Clean!M884</f>
        <v>25110.22</v>
      </c>
      <c r="Q884" s="4" t="n">
        <f aca="false">IF(P884="",Strategies!$B$9,P884)</f>
        <v>25110.22</v>
      </c>
      <c r="R884" s="3" t="n">
        <f aca="false">IF(P884="",1,0)</f>
        <v>0</v>
      </c>
      <c r="S884" s="3" t="n">
        <f aca="false">Clean!U884</f>
        <v>589</v>
      </c>
      <c r="T884" s="3" t="n">
        <f aca="false">IF(S884="",Strategies!$B$10,S884)</f>
        <v>589</v>
      </c>
      <c r="U884" s="2" t="str">
        <f aca="false">Clean!J884</f>
        <v>Online Banking</v>
      </c>
      <c r="V884" s="2" t="str">
        <f aca="false">IF(U884="",Strategies!$B$11,U884)</f>
        <v>Online Banking</v>
      </c>
      <c r="W884" s="2" t="str">
        <f aca="false">IF(U884="","Unknown",U884)</f>
        <v>Online Banking</v>
      </c>
      <c r="X884" s="4" t="n">
        <f aca="false">Clean!Q884</f>
        <v>5500</v>
      </c>
      <c r="Y884" s="4" t="n">
        <f aca="false">Clean!R884</f>
        <v>46.81</v>
      </c>
      <c r="Z884" s="4" t="n">
        <f aca="false">IF(X884="",IF(Y884="",0,""),X884)</f>
        <v>5500</v>
      </c>
      <c r="AA884" s="4" t="n">
        <f aca="false">IF(Y884="",IF(X884="",0,IF(X884=0,0,ROUND(X884*Strategies!$B$12,2))),Y884)</f>
        <v>46.81</v>
      </c>
      <c r="AB884" s="2" t="str">
        <f aca="false">IF(AND(X884="",Y884=""),"no card (structural)",IF(X884="","limit missing – verify",IF(Y884="","spend imputed by ratio","complete")))</f>
        <v>complete</v>
      </c>
      <c r="AC884" s="4" t="n">
        <f aca="false">Clean!S884</f>
        <v>120000</v>
      </c>
      <c r="AD884" s="4" t="n">
        <f aca="false">Clean!T884</f>
        <v>655</v>
      </c>
      <c r="AE884" s="4" t="n">
        <f aca="false">IF(AC884="",IF(AD884="",0,""),AC884)</f>
        <v>120000</v>
      </c>
      <c r="AF884" s="4" t="n">
        <f aca="false">IF(AD884="",IF(AC884="",0,IF(AC884=0,0,ROUND(AC884*Strategies!$B$13,0))),AD884)</f>
        <v>655</v>
      </c>
      <c r="AG884" s="3" t="str">
        <f aca="false">Clean!V884</f>
        <v/>
      </c>
      <c r="AH884" s="3" t="n">
        <f aca="false">IF(AG884="",0,AG884)</f>
        <v>0</v>
      </c>
      <c r="AI884" s="3" t="n">
        <f aca="false">IF(AG884="",1,0)</f>
        <v>1</v>
      </c>
      <c r="AJ884" s="3" t="n">
        <f aca="false">Missing_Matrix!W884</f>
        <v>1</v>
      </c>
      <c r="AK884" s="2" t="str">
        <f aca="false">IF(AJ884=0,"keep","drop")</f>
        <v>drop</v>
      </c>
      <c r="AL884" s="2" t="str">
        <f aca="false">IF(Missing_Matrix!B884+Missing_Matrix!G884+Missing_Matrix!H884+Missing_Matrix!J884+Missing_Matrix!K884+Missing_Matrix!L884+Missing_Matrix!M884+Missing_Matrix!U884=0,"keep","drop")</f>
        <v>keep</v>
      </c>
    </row>
    <row r="885" customFormat="false" ht="15" hidden="false" customHeight="false" outlineLevel="0" collapsed="false">
      <c r="A885" s="2" t="str">
        <f aca="false">Clean!A885</f>
        <v>CL00884</v>
      </c>
      <c r="B885" s="3" t="n">
        <f aca="false">Clean!B885</f>
        <v>41</v>
      </c>
      <c r="C885" s="3" t="n">
        <f aca="false">IF(B885="",Strategies!$B$5,B885)</f>
        <v>41</v>
      </c>
      <c r="D885" s="3" t="n">
        <f aca="false">IF(B885="",1,0)</f>
        <v>0</v>
      </c>
      <c r="E885" s="2" t="str">
        <f aca="false">Clean!E885</f>
        <v>Employee</v>
      </c>
      <c r="F885" s="2" t="str">
        <f aca="false">IF(E885="","Unknown",E885)</f>
        <v>Employee</v>
      </c>
      <c r="G885" s="4" t="n">
        <f aca="false">Clean!G885</f>
        <v>29400</v>
      </c>
      <c r="H885" s="4" t="n">
        <f aca="false">IF(G885="",Strategies!$B$7,G885)</f>
        <v>29400</v>
      </c>
      <c r="I885" s="4" t="n">
        <f aca="false">IF(G885="",Strategies!$B$8,G885)</f>
        <v>29400</v>
      </c>
      <c r="J885" s="4" t="n">
        <f aca="false">IF(G885="",IFERROR(VLOOKUP(E885,Strategies!$A$26:$G$35,7,FALSE()),Strategies!$B$8),G885)</f>
        <v>29400</v>
      </c>
      <c r="K885" s="3" t="n">
        <f aca="false">IF(G885="",1,0)</f>
        <v>0</v>
      </c>
      <c r="L885" s="3" t="n">
        <f aca="false">Clean!H885</f>
        <v>5</v>
      </c>
      <c r="M885" s="5" t="n">
        <f aca="false">Clean!I885</f>
        <v>44445</v>
      </c>
      <c r="N885" s="3" t="n">
        <f aca="false">IF(L885="",IF(M885="",Strategies!$B$6,DATEDIF(M885,DATE(2026,9,13),"y")),L885)</f>
        <v>5</v>
      </c>
      <c r="O885" s="2" t="str">
        <f aca="false">IF(L885&lt;&gt;"","observed",IF(M885&lt;&gt;"","derived from date","median (fallback)"))</f>
        <v>observed</v>
      </c>
      <c r="P885" s="4" t="n">
        <f aca="false">Clean!M885</f>
        <v>7859.58</v>
      </c>
      <c r="Q885" s="4" t="n">
        <f aca="false">IF(P885="",Strategies!$B$9,P885)</f>
        <v>7859.58</v>
      </c>
      <c r="R885" s="3" t="n">
        <f aca="false">IF(P885="",1,0)</f>
        <v>0</v>
      </c>
      <c r="S885" s="3" t="n">
        <f aca="false">Clean!U885</f>
        <v>587</v>
      </c>
      <c r="T885" s="3" t="n">
        <f aca="false">IF(S885="",Strategies!$B$10,S885)</f>
        <v>587</v>
      </c>
      <c r="U885" s="2" t="str">
        <f aca="false">Clean!J885</f>
        <v>Branch</v>
      </c>
      <c r="V885" s="2" t="str">
        <f aca="false">IF(U885="",Strategies!$B$11,U885)</f>
        <v>Branch</v>
      </c>
      <c r="W885" s="2" t="str">
        <f aca="false">IF(U885="","Unknown",U885)</f>
        <v>Branch</v>
      </c>
      <c r="X885" s="4" t="n">
        <f aca="false">Clean!Q885</f>
        <v>4000</v>
      </c>
      <c r="Y885" s="4" t="n">
        <f aca="false">Clean!R885</f>
        <v>1114.77</v>
      </c>
      <c r="Z885" s="4" t="n">
        <f aca="false">IF(X885="",IF(Y885="",0,""),X885)</f>
        <v>4000</v>
      </c>
      <c r="AA885" s="4" t="n">
        <f aca="false">IF(Y885="",IF(X885="",0,IF(X885=0,0,ROUND(X885*Strategies!$B$12,2))),Y885)</f>
        <v>1114.77</v>
      </c>
      <c r="AB885" s="2" t="str">
        <f aca="false">IF(AND(X885="",Y885=""),"no card (structural)",IF(X885="","limit missing – verify",IF(Y885="","spend imputed by ratio","complete")))</f>
        <v>complete</v>
      </c>
      <c r="AC885" s="4" t="n">
        <f aca="false">Clean!S885</f>
        <v>66000</v>
      </c>
      <c r="AD885" s="4" t="n">
        <f aca="false">Clean!T885</f>
        <v>403</v>
      </c>
      <c r="AE885" s="4" t="n">
        <f aca="false">IF(AC885="",IF(AD885="",0,""),AC885)</f>
        <v>66000</v>
      </c>
      <c r="AF885" s="4" t="n">
        <f aca="false">IF(AD885="",IF(AC885="",0,IF(AC885=0,0,ROUND(AC885*Strategies!$B$13,0))),AD885)</f>
        <v>403</v>
      </c>
      <c r="AG885" s="3" t="n">
        <f aca="false">Clean!V885</f>
        <v>0</v>
      </c>
      <c r="AH885" s="3" t="n">
        <f aca="false">IF(AG885="",0,AG885)</f>
        <v>0</v>
      </c>
      <c r="AI885" s="3" t="n">
        <f aca="false">IF(AG885="",1,0)</f>
        <v>0</v>
      </c>
      <c r="AJ885" s="3" t="n">
        <f aca="false">Missing_Matrix!W885</f>
        <v>0</v>
      </c>
      <c r="AK885" s="2" t="str">
        <f aca="false">IF(AJ885=0,"keep","drop")</f>
        <v>keep</v>
      </c>
      <c r="AL885" s="2" t="str">
        <f aca="false">IF(Missing_Matrix!B885+Missing_Matrix!G885+Missing_Matrix!H885+Missing_Matrix!J885+Missing_Matrix!K885+Missing_Matrix!L885+Missing_Matrix!M885+Missing_Matrix!U885=0,"keep","drop")</f>
        <v>keep</v>
      </c>
    </row>
    <row r="886" customFormat="false" ht="15" hidden="false" customHeight="false" outlineLevel="0" collapsed="false">
      <c r="A886" s="2" t="str">
        <f aca="false">Clean!A886</f>
        <v>CL00885</v>
      </c>
      <c r="B886" s="3" t="n">
        <f aca="false">Clean!B886</f>
        <v>44</v>
      </c>
      <c r="C886" s="3" t="n">
        <f aca="false">IF(B886="",Strategies!$B$5,B886)</f>
        <v>44</v>
      </c>
      <c r="D886" s="3" t="n">
        <f aca="false">IF(B886="",1,0)</f>
        <v>0</v>
      </c>
      <c r="E886" s="2" t="str">
        <f aca="false">Clean!E886</f>
        <v>Employee</v>
      </c>
      <c r="F886" s="2" t="str">
        <f aca="false">IF(E886="","Unknown",E886)</f>
        <v>Employee</v>
      </c>
      <c r="G886" s="4" t="n">
        <f aca="false">Clean!G886</f>
        <v>25700</v>
      </c>
      <c r="H886" s="4" t="n">
        <f aca="false">IF(G886="",Strategies!$B$7,G886)</f>
        <v>25700</v>
      </c>
      <c r="I886" s="4" t="n">
        <f aca="false">IF(G886="",Strategies!$B$8,G886)</f>
        <v>25700</v>
      </c>
      <c r="J886" s="4" t="n">
        <f aca="false">IF(G886="",IFERROR(VLOOKUP(E886,Strategies!$A$26:$G$35,7,FALSE()),Strategies!$B$8),G886)</f>
        <v>25700</v>
      </c>
      <c r="K886" s="3" t="n">
        <f aca="false">IF(G886="",1,0)</f>
        <v>0</v>
      </c>
      <c r="L886" s="3" t="str">
        <f aca="false">Clean!H886</f>
        <v/>
      </c>
      <c r="M886" s="5" t="n">
        <f aca="false">Clean!I886</f>
        <v>38097</v>
      </c>
      <c r="N886" s="3" t="n">
        <f aca="false">IF(L886="",IF(M886="",Strategies!$B$6,DATEDIF(M886,DATE(2026,9,13),"y")),L886)</f>
        <v>22</v>
      </c>
      <c r="O886" s="2" t="str">
        <f aca="false">IF(L886&lt;&gt;"","observed",IF(M886&lt;&gt;"","derived from date","median (fallback)"))</f>
        <v>derived from date</v>
      </c>
      <c r="P886" s="4" t="str">
        <f aca="false">Clean!M886</f>
        <v/>
      </c>
      <c r="Q886" s="4" t="n">
        <f aca="false">IF(P886="",Strategies!$B$9,P886)</f>
        <v>10652.68</v>
      </c>
      <c r="R886" s="3" t="n">
        <f aca="false">IF(P886="",1,0)</f>
        <v>1</v>
      </c>
      <c r="S886" s="3" t="n">
        <f aca="false">Clean!U886</f>
        <v>664</v>
      </c>
      <c r="T886" s="3" t="n">
        <f aca="false">IF(S886="",Strategies!$B$10,S886)</f>
        <v>664</v>
      </c>
      <c r="U886" s="2" t="str">
        <f aca="false">Clean!J886</f>
        <v>Online Banking</v>
      </c>
      <c r="V886" s="2" t="str">
        <f aca="false">IF(U886="",Strategies!$B$11,U886)</f>
        <v>Online Banking</v>
      </c>
      <c r="W886" s="2" t="str">
        <f aca="false">IF(U886="","Unknown",U886)</f>
        <v>Online Banking</v>
      </c>
      <c r="X886" s="4" t="n">
        <f aca="false">Clean!Q886</f>
        <v>3500</v>
      </c>
      <c r="Y886" s="4" t="n">
        <f aca="false">Clean!R886</f>
        <v>1186.85</v>
      </c>
      <c r="Z886" s="4" t="n">
        <f aca="false">IF(X886="",IF(Y886="",0,""),X886)</f>
        <v>3500</v>
      </c>
      <c r="AA886" s="4" t="n">
        <f aca="false">IF(Y886="",IF(X886="",0,IF(X886=0,0,ROUND(X886*Strategies!$B$12,2))),Y886)</f>
        <v>1186.85</v>
      </c>
      <c r="AB886" s="2" t="str">
        <f aca="false">IF(AND(X886="",Y886=""),"no card (structural)",IF(X886="","limit missing – verify",IF(Y886="","spend imputed by ratio","complete")))</f>
        <v>complete</v>
      </c>
      <c r="AC886" s="4" t="n">
        <f aca="false">Clean!S886</f>
        <v>0</v>
      </c>
      <c r="AD886" s="4" t="n">
        <f aca="false">Clean!T886</f>
        <v>0</v>
      </c>
      <c r="AE886" s="4" t="n">
        <f aca="false">IF(AC886="",IF(AD886="",0,""),AC886)</f>
        <v>0</v>
      </c>
      <c r="AF886" s="4" t="n">
        <f aca="false">IF(AD886="",IF(AC886="",0,IF(AC886=0,0,ROUND(AC886*Strategies!$B$13,0))),AD886)</f>
        <v>0</v>
      </c>
      <c r="AG886" s="3" t="n">
        <f aca="false">Clean!V886</f>
        <v>1</v>
      </c>
      <c r="AH886" s="3" t="n">
        <f aca="false">IF(AG886="",0,AG886)</f>
        <v>1</v>
      </c>
      <c r="AI886" s="3" t="n">
        <f aca="false">IF(AG886="",1,0)</f>
        <v>0</v>
      </c>
      <c r="AJ886" s="3" t="n">
        <f aca="false">Missing_Matrix!W886</f>
        <v>2</v>
      </c>
      <c r="AK886" s="2" t="str">
        <f aca="false">IF(AJ886=0,"keep","drop")</f>
        <v>drop</v>
      </c>
      <c r="AL886" s="2" t="str">
        <f aca="false">IF(Missing_Matrix!B886+Missing_Matrix!G886+Missing_Matrix!H886+Missing_Matrix!J886+Missing_Matrix!K886+Missing_Matrix!L886+Missing_Matrix!M886+Missing_Matrix!U886=0,"keep","drop")</f>
        <v>drop</v>
      </c>
    </row>
    <row r="887" customFormat="false" ht="15" hidden="false" customHeight="false" outlineLevel="0" collapsed="false">
      <c r="A887" s="2" t="str">
        <f aca="false">Clean!A887</f>
        <v>CL00886</v>
      </c>
      <c r="B887" s="3" t="n">
        <f aca="false">Clean!B887</f>
        <v>34</v>
      </c>
      <c r="C887" s="3" t="n">
        <f aca="false">IF(B887="",Strategies!$B$5,B887)</f>
        <v>34</v>
      </c>
      <c r="D887" s="3" t="n">
        <f aca="false">IF(B887="",1,0)</f>
        <v>0</v>
      </c>
      <c r="E887" s="2" t="str">
        <f aca="false">Clean!E887</f>
        <v>Employee</v>
      </c>
      <c r="F887" s="2" t="str">
        <f aca="false">IF(E887="","Unknown",E887)</f>
        <v>Employee</v>
      </c>
      <c r="G887" s="4" t="n">
        <f aca="false">Clean!G887</f>
        <v>25500</v>
      </c>
      <c r="H887" s="4" t="n">
        <f aca="false">IF(G887="",Strategies!$B$7,G887)</f>
        <v>25500</v>
      </c>
      <c r="I887" s="4" t="n">
        <f aca="false">IF(G887="",Strategies!$B$8,G887)</f>
        <v>25500</v>
      </c>
      <c r="J887" s="4" t="n">
        <f aca="false">IF(G887="",IFERROR(VLOOKUP(E887,Strategies!$A$26:$G$35,7,FALSE()),Strategies!$B$8),G887)</f>
        <v>25500</v>
      </c>
      <c r="K887" s="3" t="n">
        <f aca="false">IF(G887="",1,0)</f>
        <v>0</v>
      </c>
      <c r="L887" s="3" t="n">
        <f aca="false">Clean!H887</f>
        <v>7</v>
      </c>
      <c r="M887" s="5" t="n">
        <f aca="false">Clean!I887</f>
        <v>43374</v>
      </c>
      <c r="N887" s="3" t="n">
        <f aca="false">IF(L887="",IF(M887="",Strategies!$B$6,DATEDIF(M887,DATE(2026,9,13),"y")),L887)</f>
        <v>7</v>
      </c>
      <c r="O887" s="2" t="str">
        <f aca="false">IF(L887&lt;&gt;"","observed",IF(M887&lt;&gt;"","derived from date","median (fallback)"))</f>
        <v>observed</v>
      </c>
      <c r="P887" s="4" t="n">
        <f aca="false">Clean!M887</f>
        <v>0</v>
      </c>
      <c r="Q887" s="4" t="n">
        <f aca="false">IF(P887="",Strategies!$B$9,P887)</f>
        <v>0</v>
      </c>
      <c r="R887" s="3" t="n">
        <f aca="false">IF(P887="",1,0)</f>
        <v>0</v>
      </c>
      <c r="S887" s="3" t="n">
        <f aca="false">Clean!U887</f>
        <v>645</v>
      </c>
      <c r="T887" s="3" t="n">
        <f aca="false">IF(S887="",Strategies!$B$10,S887)</f>
        <v>645</v>
      </c>
      <c r="U887" s="2" t="str">
        <f aca="false">Clean!J887</f>
        <v>App</v>
      </c>
      <c r="V887" s="2" t="str">
        <f aca="false">IF(U887="",Strategies!$B$11,U887)</f>
        <v>App</v>
      </c>
      <c r="W887" s="2" t="str">
        <f aca="false">IF(U887="","Unknown",U887)</f>
        <v>App</v>
      </c>
      <c r="X887" s="4" t="n">
        <f aca="false">Clean!Q887</f>
        <v>4500</v>
      </c>
      <c r="Y887" s="4" t="n">
        <f aca="false">Clean!R887</f>
        <v>1069.83</v>
      </c>
      <c r="Z887" s="4" t="n">
        <f aca="false">IF(X887="",IF(Y887="",0,""),X887)</f>
        <v>4500</v>
      </c>
      <c r="AA887" s="4" t="n">
        <f aca="false">IF(Y887="",IF(X887="",0,IF(X887=0,0,ROUND(X887*Strategies!$B$12,2))),Y887)</f>
        <v>1069.83</v>
      </c>
      <c r="AB887" s="2" t="str">
        <f aca="false">IF(AND(X887="",Y887=""),"no card (structural)",IF(X887="","limit missing – verify",IF(Y887="","spend imputed by ratio","complete")))</f>
        <v>complete</v>
      </c>
      <c r="AC887" s="4" t="n">
        <f aca="false">Clean!S887</f>
        <v>0</v>
      </c>
      <c r="AD887" s="4" t="n">
        <f aca="false">Clean!T887</f>
        <v>0</v>
      </c>
      <c r="AE887" s="4" t="n">
        <f aca="false">IF(AC887="",IF(AD887="",0,""),AC887)</f>
        <v>0</v>
      </c>
      <c r="AF887" s="4" t="n">
        <f aca="false">IF(AD887="",IF(AC887="",0,IF(AC887=0,0,ROUND(AC887*Strategies!$B$13,0))),AD887)</f>
        <v>0</v>
      </c>
      <c r="AG887" s="3" t="n">
        <f aca="false">Clean!V887</f>
        <v>0</v>
      </c>
      <c r="AH887" s="3" t="n">
        <f aca="false">IF(AG887="",0,AG887)</f>
        <v>0</v>
      </c>
      <c r="AI887" s="3" t="n">
        <f aca="false">IF(AG887="",1,0)</f>
        <v>0</v>
      </c>
      <c r="AJ887" s="3" t="n">
        <f aca="false">Missing_Matrix!W887</f>
        <v>0</v>
      </c>
      <c r="AK887" s="2" t="str">
        <f aca="false">IF(AJ887=0,"keep","drop")</f>
        <v>keep</v>
      </c>
      <c r="AL887" s="2" t="str">
        <f aca="false">IF(Missing_Matrix!B887+Missing_Matrix!G887+Missing_Matrix!H887+Missing_Matrix!J887+Missing_Matrix!K887+Missing_Matrix!L887+Missing_Matrix!M887+Missing_Matrix!U887=0,"keep","drop")</f>
        <v>keep</v>
      </c>
    </row>
    <row r="888" customFormat="false" ht="15" hidden="false" customHeight="false" outlineLevel="0" collapsed="false">
      <c r="A888" s="2" t="str">
        <f aca="false">Clean!A888</f>
        <v>CL00887</v>
      </c>
      <c r="B888" s="3" t="n">
        <f aca="false">Clean!B888</f>
        <v>64</v>
      </c>
      <c r="C888" s="3" t="n">
        <f aca="false">IF(B888="",Strategies!$B$5,B888)</f>
        <v>64</v>
      </c>
      <c r="D888" s="3" t="n">
        <f aca="false">IF(B888="",1,0)</f>
        <v>0</v>
      </c>
      <c r="E888" s="2" t="str">
        <f aca="false">Clean!E888</f>
        <v>Manual worker</v>
      </c>
      <c r="F888" s="2" t="str">
        <f aca="false">IF(E888="","Unknown",E888)</f>
        <v>Manual worker</v>
      </c>
      <c r="G888" s="4" t="n">
        <f aca="false">Clean!G888</f>
        <v>19100</v>
      </c>
      <c r="H888" s="4" t="n">
        <f aca="false">IF(G888="",Strategies!$B$7,G888)</f>
        <v>19100</v>
      </c>
      <c r="I888" s="4" t="n">
        <f aca="false">IF(G888="",Strategies!$B$8,G888)</f>
        <v>19100</v>
      </c>
      <c r="J888" s="4" t="n">
        <f aca="false">IF(G888="",IFERROR(VLOOKUP(E888,Strategies!$A$26:$G$35,7,FALSE()),Strategies!$B$8),G888)</f>
        <v>19100</v>
      </c>
      <c r="K888" s="3" t="n">
        <f aca="false">IF(G888="",1,0)</f>
        <v>0</v>
      </c>
      <c r="L888" s="3" t="n">
        <f aca="false">Clean!H888</f>
        <v>11</v>
      </c>
      <c r="M888" s="5" t="n">
        <f aca="false">Clean!I888</f>
        <v>42214</v>
      </c>
      <c r="N888" s="3" t="n">
        <f aca="false">IF(L888="",IF(M888="",Strategies!$B$6,DATEDIF(M888,DATE(2026,9,13),"y")),L888)</f>
        <v>11</v>
      </c>
      <c r="O888" s="2" t="str">
        <f aca="false">IF(L888&lt;&gt;"","observed",IF(M888&lt;&gt;"","derived from date","median (fallback)"))</f>
        <v>observed</v>
      </c>
      <c r="P888" s="4" t="n">
        <f aca="false">Clean!M888</f>
        <v>0</v>
      </c>
      <c r="Q888" s="4" t="n">
        <f aca="false">IF(P888="",Strategies!$B$9,P888)</f>
        <v>0</v>
      </c>
      <c r="R888" s="3" t="n">
        <f aca="false">IF(P888="",1,0)</f>
        <v>0</v>
      </c>
      <c r="S888" s="3" t="n">
        <f aca="false">Clean!U888</f>
        <v>615</v>
      </c>
      <c r="T888" s="3" t="n">
        <f aca="false">IF(S888="",Strategies!$B$10,S888)</f>
        <v>615</v>
      </c>
      <c r="U888" s="2" t="str">
        <f aca="false">Clean!J888</f>
        <v>Online Banking</v>
      </c>
      <c r="V888" s="2" t="str">
        <f aca="false">IF(U888="",Strategies!$B$11,U888)</f>
        <v>Online Banking</v>
      </c>
      <c r="W888" s="2" t="str">
        <f aca="false">IF(U888="","Unknown",U888)</f>
        <v>Online Banking</v>
      </c>
      <c r="X888" s="4" t="n">
        <f aca="false">Clean!Q888</f>
        <v>0</v>
      </c>
      <c r="Y888" s="4" t="n">
        <f aca="false">Clean!R888</f>
        <v>0</v>
      </c>
      <c r="Z888" s="4" t="n">
        <f aca="false">IF(X888="",IF(Y888="",0,""),X888)</f>
        <v>0</v>
      </c>
      <c r="AA888" s="4" t="n">
        <f aca="false">IF(Y888="",IF(X888="",0,IF(X888=0,0,ROUND(X888*Strategies!$B$12,2))),Y888)</f>
        <v>0</v>
      </c>
      <c r="AB888" s="2" t="str">
        <f aca="false">IF(AND(X888="",Y888=""),"no card (structural)",IF(X888="","limit missing – verify",IF(Y888="","spend imputed by ratio","complete")))</f>
        <v>complete</v>
      </c>
      <c r="AC888" s="4" t="n">
        <f aca="false">Clean!S888</f>
        <v>0</v>
      </c>
      <c r="AD888" s="4" t="n">
        <f aca="false">Clean!T888</f>
        <v>0</v>
      </c>
      <c r="AE888" s="4" t="n">
        <f aca="false">IF(AC888="",IF(AD888="",0,""),AC888)</f>
        <v>0</v>
      </c>
      <c r="AF888" s="4" t="n">
        <f aca="false">IF(AD888="",IF(AC888="",0,IF(AC888=0,0,ROUND(AC888*Strategies!$B$13,0))),AD888)</f>
        <v>0</v>
      </c>
      <c r="AG888" s="3" t="n">
        <f aca="false">Clean!V888</f>
        <v>0</v>
      </c>
      <c r="AH888" s="3" t="n">
        <f aca="false">IF(AG888="",0,AG888)</f>
        <v>0</v>
      </c>
      <c r="AI888" s="3" t="n">
        <f aca="false">IF(AG888="",1,0)</f>
        <v>0</v>
      </c>
      <c r="AJ888" s="3" t="n">
        <f aca="false">Missing_Matrix!W888</f>
        <v>0</v>
      </c>
      <c r="AK888" s="2" t="str">
        <f aca="false">IF(AJ888=0,"keep","drop")</f>
        <v>keep</v>
      </c>
      <c r="AL888" s="2" t="str">
        <f aca="false">IF(Missing_Matrix!B888+Missing_Matrix!G888+Missing_Matrix!H888+Missing_Matrix!J888+Missing_Matrix!K888+Missing_Matrix!L888+Missing_Matrix!M888+Missing_Matrix!U888=0,"keep","drop")</f>
        <v>keep</v>
      </c>
    </row>
    <row r="889" customFormat="false" ht="15" hidden="false" customHeight="false" outlineLevel="0" collapsed="false">
      <c r="A889" s="2" t="str">
        <f aca="false">Clean!A889</f>
        <v>CL00888</v>
      </c>
      <c r="B889" s="3" t="n">
        <f aca="false">Clean!B889</f>
        <v>45</v>
      </c>
      <c r="C889" s="3" t="n">
        <f aca="false">IF(B889="",Strategies!$B$5,B889)</f>
        <v>45</v>
      </c>
      <c r="D889" s="3" t="n">
        <f aca="false">IF(B889="",1,0)</f>
        <v>0</v>
      </c>
      <c r="E889" s="2" t="str">
        <f aca="false">Clean!E889</f>
        <v>Business owner</v>
      </c>
      <c r="F889" s="2" t="str">
        <f aca="false">IF(E889="","Unknown",E889)</f>
        <v>Business owner</v>
      </c>
      <c r="G889" s="4" t="str">
        <f aca="false">Clean!G889</f>
        <v/>
      </c>
      <c r="H889" s="4" t="n">
        <f aca="false">IF(G889="",Strategies!$B$7,G889)</f>
        <v>34752</v>
      </c>
      <c r="I889" s="4" t="n">
        <f aca="false">IF(G889="",Strategies!$B$8,G889)</f>
        <v>29500</v>
      </c>
      <c r="J889" s="4" t="n">
        <f aca="false">IF(G889="",IFERROR(VLOOKUP(E889,Strategies!$A$26:$G$35,7,FALSE()),Strategies!$B$8),G889)</f>
        <v>64000</v>
      </c>
      <c r="K889" s="3" t="n">
        <f aca="false">IF(G889="",1,0)</f>
        <v>1</v>
      </c>
      <c r="L889" s="3" t="n">
        <f aca="false">Clean!H889</f>
        <v>7</v>
      </c>
      <c r="M889" s="5" t="n">
        <f aca="false">Clean!I889</f>
        <v>43392</v>
      </c>
      <c r="N889" s="3" t="n">
        <f aca="false">IF(L889="",IF(M889="",Strategies!$B$6,DATEDIF(M889,DATE(2026,9,13),"y")),L889)</f>
        <v>7</v>
      </c>
      <c r="O889" s="2" t="str">
        <f aca="false">IF(L889&lt;&gt;"","observed",IF(M889&lt;&gt;"","derived from date","median (fallback)"))</f>
        <v>observed</v>
      </c>
      <c r="P889" s="4" t="str">
        <f aca="false">Clean!M889</f>
        <v/>
      </c>
      <c r="Q889" s="4" t="n">
        <f aca="false">IF(P889="",Strategies!$B$9,P889)</f>
        <v>10652.68</v>
      </c>
      <c r="R889" s="3" t="n">
        <f aca="false">IF(P889="",1,0)</f>
        <v>1</v>
      </c>
      <c r="S889" s="3" t="n">
        <f aca="false">Clean!U889</f>
        <v>586</v>
      </c>
      <c r="T889" s="3" t="n">
        <f aca="false">IF(S889="",Strategies!$B$10,S889)</f>
        <v>586</v>
      </c>
      <c r="U889" s="2" t="str">
        <f aca="false">Clean!J889</f>
        <v>App</v>
      </c>
      <c r="V889" s="2" t="str">
        <f aca="false">IF(U889="",Strategies!$B$11,U889)</f>
        <v>App</v>
      </c>
      <c r="W889" s="2" t="str">
        <f aca="false">IF(U889="","Unknown",U889)</f>
        <v>App</v>
      </c>
      <c r="X889" s="4" t="n">
        <f aca="false">Clean!Q889</f>
        <v>15000</v>
      </c>
      <c r="Y889" s="4" t="n">
        <f aca="false">Clean!R889</f>
        <v>7959.49</v>
      </c>
      <c r="Z889" s="4" t="n">
        <f aca="false">IF(X889="",IF(Y889="",0,""),X889)</f>
        <v>15000</v>
      </c>
      <c r="AA889" s="4" t="n">
        <f aca="false">IF(Y889="",IF(X889="",0,IF(X889=0,0,ROUND(X889*Strategies!$B$12,2))),Y889)</f>
        <v>7959.49</v>
      </c>
      <c r="AB889" s="2" t="str">
        <f aca="false">IF(AND(X889="",Y889=""),"no card (structural)",IF(X889="","limit missing – verify",IF(Y889="","spend imputed by ratio","complete")))</f>
        <v>complete</v>
      </c>
      <c r="AC889" s="4" t="n">
        <f aca="false">Clean!S889</f>
        <v>378000</v>
      </c>
      <c r="AD889" s="4" t="n">
        <f aca="false">Clean!T889</f>
        <v>1791</v>
      </c>
      <c r="AE889" s="4" t="n">
        <f aca="false">IF(AC889="",IF(AD889="",0,""),AC889)</f>
        <v>378000</v>
      </c>
      <c r="AF889" s="4" t="n">
        <f aca="false">IF(AD889="",IF(AC889="",0,IF(AC889=0,0,ROUND(AC889*Strategies!$B$13,0))),AD889)</f>
        <v>1791</v>
      </c>
      <c r="AG889" s="3" t="n">
        <f aca="false">Clean!V889</f>
        <v>0</v>
      </c>
      <c r="AH889" s="3" t="n">
        <f aca="false">IF(AG889="",0,AG889)</f>
        <v>0</v>
      </c>
      <c r="AI889" s="3" t="n">
        <f aca="false">IF(AG889="",1,0)</f>
        <v>0</v>
      </c>
      <c r="AJ889" s="3" t="n">
        <f aca="false">Missing_Matrix!W889</f>
        <v>2</v>
      </c>
      <c r="AK889" s="2" t="str">
        <f aca="false">IF(AJ889=0,"keep","drop")</f>
        <v>drop</v>
      </c>
      <c r="AL889" s="2" t="str">
        <f aca="false">IF(Missing_Matrix!B889+Missing_Matrix!G889+Missing_Matrix!H889+Missing_Matrix!J889+Missing_Matrix!K889+Missing_Matrix!L889+Missing_Matrix!M889+Missing_Matrix!U889=0,"keep","drop")</f>
        <v>drop</v>
      </c>
    </row>
    <row r="890" customFormat="false" ht="15" hidden="false" customHeight="false" outlineLevel="0" collapsed="false">
      <c r="A890" s="2" t="str">
        <f aca="false">Clean!A890</f>
        <v>CL00889</v>
      </c>
      <c r="B890" s="3" t="n">
        <f aca="false">Clean!B890</f>
        <v>19</v>
      </c>
      <c r="C890" s="3" t="n">
        <f aca="false">IF(B890="",Strategies!$B$5,B890)</f>
        <v>19</v>
      </c>
      <c r="D890" s="3" t="n">
        <f aca="false">IF(B890="",1,0)</f>
        <v>0</v>
      </c>
      <c r="E890" s="2" t="str">
        <f aca="false">Clean!E890</f>
        <v>Student</v>
      </c>
      <c r="F890" s="2" t="str">
        <f aca="false">IF(E890="","Unknown",E890)</f>
        <v>Student</v>
      </c>
      <c r="G890" s="4" t="n">
        <f aca="false">Clean!G890</f>
        <v>5600</v>
      </c>
      <c r="H890" s="4" t="n">
        <f aca="false">IF(G890="",Strategies!$B$7,G890)</f>
        <v>5600</v>
      </c>
      <c r="I890" s="4" t="n">
        <f aca="false">IF(G890="",Strategies!$B$8,G890)</f>
        <v>5600</v>
      </c>
      <c r="J890" s="4" t="n">
        <f aca="false">IF(G890="",IFERROR(VLOOKUP(E890,Strategies!$A$26:$G$35,7,FALSE()),Strategies!$B$8),G890)</f>
        <v>5600</v>
      </c>
      <c r="K890" s="3" t="n">
        <f aca="false">IF(G890="",1,0)</f>
        <v>0</v>
      </c>
      <c r="L890" s="3" t="n">
        <f aca="false">Clean!H890</f>
        <v>0</v>
      </c>
      <c r="M890" s="5" t="n">
        <f aca="false">Clean!I890</f>
        <v>46032</v>
      </c>
      <c r="N890" s="3" t="n">
        <f aca="false">IF(L890="",IF(M890="",Strategies!$B$6,DATEDIF(M890,DATE(2026,9,13),"y")),L890)</f>
        <v>0</v>
      </c>
      <c r="O890" s="2" t="str">
        <f aca="false">IF(L890&lt;&gt;"","observed",IF(M890&lt;&gt;"","derived from date","median (fallback)"))</f>
        <v>observed</v>
      </c>
      <c r="P890" s="4" t="n">
        <f aca="false">Clean!M890</f>
        <v>0</v>
      </c>
      <c r="Q890" s="4" t="n">
        <f aca="false">IF(P890="",Strategies!$B$9,P890)</f>
        <v>0</v>
      </c>
      <c r="R890" s="3" t="n">
        <f aca="false">IF(P890="",1,0)</f>
        <v>0</v>
      </c>
      <c r="S890" s="3" t="n">
        <f aca="false">Clean!U890</f>
        <v>487</v>
      </c>
      <c r="T890" s="3" t="n">
        <f aca="false">IF(S890="",Strategies!$B$10,S890)</f>
        <v>487</v>
      </c>
      <c r="U890" s="2" t="str">
        <f aca="false">Clean!J890</f>
        <v>App</v>
      </c>
      <c r="V890" s="2" t="str">
        <f aca="false">IF(U890="",Strategies!$B$11,U890)</f>
        <v>App</v>
      </c>
      <c r="W890" s="2" t="str">
        <f aca="false">IF(U890="","Unknown",U890)</f>
        <v>App</v>
      </c>
      <c r="X890" s="4" t="n">
        <f aca="false">Clean!Q890</f>
        <v>1000</v>
      </c>
      <c r="Y890" s="4" t="n">
        <f aca="false">Clean!R890</f>
        <v>374.29</v>
      </c>
      <c r="Z890" s="4" t="n">
        <f aca="false">IF(X890="",IF(Y890="",0,""),X890)</f>
        <v>1000</v>
      </c>
      <c r="AA890" s="4" t="n">
        <f aca="false">IF(Y890="",IF(X890="",0,IF(X890=0,0,ROUND(X890*Strategies!$B$12,2))),Y890)</f>
        <v>374.29</v>
      </c>
      <c r="AB890" s="2" t="str">
        <f aca="false">IF(AND(X890="",Y890=""),"no card (structural)",IF(X890="","limit missing – verify",IF(Y890="","spend imputed by ratio","complete")))</f>
        <v>complete</v>
      </c>
      <c r="AC890" s="4" t="str">
        <f aca="false">Clean!S890</f>
        <v/>
      </c>
      <c r="AD890" s="4" t="str">
        <f aca="false">Clean!T890</f>
        <v/>
      </c>
      <c r="AE890" s="4" t="n">
        <f aca="false">IF(AC890="",IF(AD890="",0,""),AC890)</f>
        <v>0</v>
      </c>
      <c r="AF890" s="4" t="n">
        <f aca="false">IF(AD890="",IF(AC890="",0,IF(AC890=0,0,ROUND(AC890*Strategies!$B$13,0))),AD890)</f>
        <v>0</v>
      </c>
      <c r="AG890" s="3" t="n">
        <f aca="false">Clean!V890</f>
        <v>1</v>
      </c>
      <c r="AH890" s="3" t="n">
        <f aca="false">IF(AG890="",0,AG890)</f>
        <v>1</v>
      </c>
      <c r="AI890" s="3" t="n">
        <f aca="false">IF(AG890="",1,0)</f>
        <v>0</v>
      </c>
      <c r="AJ890" s="3" t="n">
        <f aca="false">Missing_Matrix!W890</f>
        <v>2</v>
      </c>
      <c r="AK890" s="2" t="str">
        <f aca="false">IF(AJ890=0,"keep","drop")</f>
        <v>drop</v>
      </c>
      <c r="AL890" s="2" t="str">
        <f aca="false">IF(Missing_Matrix!B890+Missing_Matrix!G890+Missing_Matrix!H890+Missing_Matrix!J890+Missing_Matrix!K890+Missing_Matrix!L890+Missing_Matrix!M890+Missing_Matrix!U890=0,"keep","drop")</f>
        <v>keep</v>
      </c>
    </row>
    <row r="891" customFormat="false" ht="15" hidden="false" customHeight="false" outlineLevel="0" collapsed="false">
      <c r="A891" s="2" t="str">
        <f aca="false">Clean!A891</f>
        <v>CL00890</v>
      </c>
      <c r="B891" s="3" t="n">
        <f aca="false">Clean!B891</f>
        <v>24</v>
      </c>
      <c r="C891" s="3" t="n">
        <f aca="false">IF(B891="",Strategies!$B$5,B891)</f>
        <v>24</v>
      </c>
      <c r="D891" s="3" t="n">
        <f aca="false">IF(B891="",1,0)</f>
        <v>0</v>
      </c>
      <c r="E891" s="2" t="str">
        <f aca="false">Clean!E891</f>
        <v>Executive</v>
      </c>
      <c r="F891" s="2" t="str">
        <f aca="false">IF(E891="","Unknown",E891)</f>
        <v>Executive</v>
      </c>
      <c r="G891" s="4" t="n">
        <f aca="false">Clean!G891</f>
        <v>87100</v>
      </c>
      <c r="H891" s="4" t="n">
        <f aca="false">IF(G891="",Strategies!$B$7,G891)</f>
        <v>87100</v>
      </c>
      <c r="I891" s="4" t="n">
        <f aca="false">IF(G891="",Strategies!$B$8,G891)</f>
        <v>87100</v>
      </c>
      <c r="J891" s="4" t="n">
        <f aca="false">IF(G891="",IFERROR(VLOOKUP(E891,Strategies!$A$26:$G$35,7,FALSE()),Strategies!$B$8),G891)</f>
        <v>87100</v>
      </c>
      <c r="K891" s="3" t="n">
        <f aca="false">IF(G891="",1,0)</f>
        <v>0</v>
      </c>
      <c r="L891" s="3" t="n">
        <f aca="false">Clean!H891</f>
        <v>1</v>
      </c>
      <c r="M891" s="5" t="n">
        <f aca="false">Clean!I891</f>
        <v>45754</v>
      </c>
      <c r="N891" s="3" t="n">
        <f aca="false">IF(L891="",IF(M891="",Strategies!$B$6,DATEDIF(M891,DATE(2026,9,13),"y")),L891)</f>
        <v>1</v>
      </c>
      <c r="O891" s="2" t="str">
        <f aca="false">IF(L891&lt;&gt;"","observed",IF(M891&lt;&gt;"","derived from date","median (fallback)"))</f>
        <v>observed</v>
      </c>
      <c r="P891" s="4" t="str">
        <f aca="false">Clean!M891</f>
        <v/>
      </c>
      <c r="Q891" s="4" t="n">
        <f aca="false">IF(P891="",Strategies!$B$9,P891)</f>
        <v>10652.68</v>
      </c>
      <c r="R891" s="3" t="n">
        <f aca="false">IF(P891="",1,0)</f>
        <v>1</v>
      </c>
      <c r="S891" s="3" t="n">
        <f aca="false">Clean!U891</f>
        <v>631</v>
      </c>
      <c r="T891" s="3" t="n">
        <f aca="false">IF(S891="",Strategies!$B$10,S891)</f>
        <v>631</v>
      </c>
      <c r="U891" s="2" t="str">
        <f aca="false">Clean!J891</f>
        <v>Online Banking</v>
      </c>
      <c r="V891" s="2" t="str">
        <f aca="false">IF(U891="",Strategies!$B$11,U891)</f>
        <v>Online Banking</v>
      </c>
      <c r="W891" s="2" t="str">
        <f aca="false">IF(U891="","Unknown",U891)</f>
        <v>Online Banking</v>
      </c>
      <c r="X891" s="4" t="n">
        <f aca="false">Clean!Q891</f>
        <v>10500</v>
      </c>
      <c r="Y891" s="4" t="n">
        <f aca="false">Clean!R891</f>
        <v>4642.41</v>
      </c>
      <c r="Z891" s="4" t="n">
        <f aca="false">IF(X891="",IF(Y891="",0,""),X891)</f>
        <v>10500</v>
      </c>
      <c r="AA891" s="4" t="n">
        <f aca="false">IF(Y891="",IF(X891="",0,IF(X891=0,0,ROUND(X891*Strategies!$B$12,2))),Y891)</f>
        <v>4642.41</v>
      </c>
      <c r="AB891" s="2" t="str">
        <f aca="false">IF(AND(X891="",Y891=""),"no card (structural)",IF(X891="","limit missing – verify",IF(Y891="","spend imputed by ratio","complete")))</f>
        <v>complete</v>
      </c>
      <c r="AC891" s="4" t="str">
        <f aca="false">Clean!S891</f>
        <v/>
      </c>
      <c r="AD891" s="4" t="str">
        <f aca="false">Clean!T891</f>
        <v/>
      </c>
      <c r="AE891" s="4" t="n">
        <f aca="false">IF(AC891="",IF(AD891="",0,""),AC891)</f>
        <v>0</v>
      </c>
      <c r="AF891" s="4" t="n">
        <f aca="false">IF(AD891="",IF(AC891="",0,IF(AC891=0,0,ROUND(AC891*Strategies!$B$13,0))),AD891)</f>
        <v>0</v>
      </c>
      <c r="AG891" s="3" t="n">
        <f aca="false">Clean!V891</f>
        <v>0</v>
      </c>
      <c r="AH891" s="3" t="n">
        <f aca="false">IF(AG891="",0,AG891)</f>
        <v>0</v>
      </c>
      <c r="AI891" s="3" t="n">
        <f aca="false">IF(AG891="",1,0)</f>
        <v>0</v>
      </c>
      <c r="AJ891" s="3" t="n">
        <f aca="false">Missing_Matrix!W891</f>
        <v>3</v>
      </c>
      <c r="AK891" s="2" t="str">
        <f aca="false">IF(AJ891=0,"keep","drop")</f>
        <v>drop</v>
      </c>
      <c r="AL891" s="2" t="str">
        <f aca="false">IF(Missing_Matrix!B891+Missing_Matrix!G891+Missing_Matrix!H891+Missing_Matrix!J891+Missing_Matrix!K891+Missing_Matrix!L891+Missing_Matrix!M891+Missing_Matrix!U891=0,"keep","drop")</f>
        <v>drop</v>
      </c>
    </row>
    <row r="892" customFormat="false" ht="15" hidden="false" customHeight="false" outlineLevel="0" collapsed="false">
      <c r="A892" s="2" t="str">
        <f aca="false">Clean!A892</f>
        <v>CL00891</v>
      </c>
      <c r="B892" s="3" t="n">
        <f aca="false">Clean!B892</f>
        <v>54</v>
      </c>
      <c r="C892" s="3" t="n">
        <f aca="false">IF(B892="",Strategies!$B$5,B892)</f>
        <v>54</v>
      </c>
      <c r="D892" s="3" t="n">
        <f aca="false">IF(B892="",1,0)</f>
        <v>0</v>
      </c>
      <c r="E892" s="2" t="str">
        <f aca="false">Clean!E892</f>
        <v>Teacher</v>
      </c>
      <c r="F892" s="2" t="str">
        <f aca="false">IF(E892="","Unknown",E892)</f>
        <v>Teacher</v>
      </c>
      <c r="G892" s="4" t="n">
        <f aca="false">Clean!G892</f>
        <v>27200</v>
      </c>
      <c r="H892" s="4" t="n">
        <f aca="false">IF(G892="",Strategies!$B$7,G892)</f>
        <v>27200</v>
      </c>
      <c r="I892" s="4" t="n">
        <f aca="false">IF(G892="",Strategies!$B$8,G892)</f>
        <v>27200</v>
      </c>
      <c r="J892" s="4" t="n">
        <f aca="false">IF(G892="",IFERROR(VLOOKUP(E892,Strategies!$A$26:$G$35,7,FALSE()),Strategies!$B$8),G892)</f>
        <v>27200</v>
      </c>
      <c r="K892" s="3" t="n">
        <f aca="false">IF(G892="",1,0)</f>
        <v>0</v>
      </c>
      <c r="L892" s="3" t="n">
        <f aca="false">Clean!H892</f>
        <v>14</v>
      </c>
      <c r="M892" s="5" t="n">
        <f aca="false">Clean!I892</f>
        <v>40811</v>
      </c>
      <c r="N892" s="3" t="n">
        <f aca="false">IF(L892="",IF(M892="",Strategies!$B$6,DATEDIF(M892,DATE(2026,9,13),"y")),L892)</f>
        <v>14</v>
      </c>
      <c r="O892" s="2" t="str">
        <f aca="false">IF(L892&lt;&gt;"","observed",IF(M892&lt;&gt;"","derived from date","median (fallback)"))</f>
        <v>observed</v>
      </c>
      <c r="P892" s="4" t="n">
        <f aca="false">Clean!M892</f>
        <v>36142.74</v>
      </c>
      <c r="Q892" s="4" t="n">
        <f aca="false">IF(P892="",Strategies!$B$9,P892)</f>
        <v>36142.74</v>
      </c>
      <c r="R892" s="3" t="n">
        <f aca="false">IF(P892="",1,0)</f>
        <v>0</v>
      </c>
      <c r="S892" s="3" t="n">
        <f aca="false">Clean!U892</f>
        <v>563</v>
      </c>
      <c r="T892" s="3" t="n">
        <f aca="false">IF(S892="",Strategies!$B$10,S892)</f>
        <v>563</v>
      </c>
      <c r="U892" s="2" t="str">
        <f aca="false">Clean!J892</f>
        <v>Phone</v>
      </c>
      <c r="V892" s="2" t="str">
        <f aca="false">IF(U892="",Strategies!$B$11,U892)</f>
        <v>Phone</v>
      </c>
      <c r="W892" s="2" t="str">
        <f aca="false">IF(U892="","Unknown",U892)</f>
        <v>Phone</v>
      </c>
      <c r="X892" s="4" t="n">
        <f aca="false">Clean!Q892</f>
        <v>3500</v>
      </c>
      <c r="Y892" s="4" t="n">
        <f aca="false">Clean!R892</f>
        <v>233.72</v>
      </c>
      <c r="Z892" s="4" t="n">
        <f aca="false">IF(X892="",IF(Y892="",0,""),X892)</f>
        <v>3500</v>
      </c>
      <c r="AA892" s="4" t="n">
        <f aca="false">IF(Y892="",IF(X892="",0,IF(X892=0,0,ROUND(X892*Strategies!$B$12,2))),Y892)</f>
        <v>233.72</v>
      </c>
      <c r="AB892" s="2" t="str">
        <f aca="false">IF(AND(X892="",Y892=""),"no card (structural)",IF(X892="","limit missing – verify",IF(Y892="","spend imputed by ratio","complete")))</f>
        <v>complete</v>
      </c>
      <c r="AC892" s="4" t="n">
        <f aca="false">Clean!S892</f>
        <v>53000</v>
      </c>
      <c r="AD892" s="4" t="n">
        <f aca="false">Clean!T892</f>
        <v>385</v>
      </c>
      <c r="AE892" s="4" t="n">
        <f aca="false">IF(AC892="",IF(AD892="",0,""),AC892)</f>
        <v>53000</v>
      </c>
      <c r="AF892" s="4" t="n">
        <f aca="false">IF(AD892="",IF(AC892="",0,IF(AC892=0,0,ROUND(AC892*Strategies!$B$13,0))),AD892)</f>
        <v>385</v>
      </c>
      <c r="AG892" s="3" t="n">
        <f aca="false">Clean!V892</f>
        <v>0</v>
      </c>
      <c r="AH892" s="3" t="n">
        <f aca="false">IF(AG892="",0,AG892)</f>
        <v>0</v>
      </c>
      <c r="AI892" s="3" t="n">
        <f aca="false">IF(AG892="",1,0)</f>
        <v>0</v>
      </c>
      <c r="AJ892" s="3" t="n">
        <f aca="false">Missing_Matrix!W892</f>
        <v>0</v>
      </c>
      <c r="AK892" s="2" t="str">
        <f aca="false">IF(AJ892=0,"keep","drop")</f>
        <v>keep</v>
      </c>
      <c r="AL892" s="2" t="str">
        <f aca="false">IF(Missing_Matrix!B892+Missing_Matrix!G892+Missing_Matrix!H892+Missing_Matrix!J892+Missing_Matrix!K892+Missing_Matrix!L892+Missing_Matrix!M892+Missing_Matrix!U892=0,"keep","drop")</f>
        <v>keep</v>
      </c>
    </row>
    <row r="893" customFormat="false" ht="15" hidden="false" customHeight="false" outlineLevel="0" collapsed="false">
      <c r="A893" s="2" t="str">
        <f aca="false">Clean!A893</f>
        <v>CL00892</v>
      </c>
      <c r="B893" s="3" t="n">
        <f aca="false">Clean!B893</f>
        <v>85</v>
      </c>
      <c r="C893" s="3" t="n">
        <f aca="false">IF(B893="",Strategies!$B$5,B893)</f>
        <v>85</v>
      </c>
      <c r="D893" s="3" t="n">
        <f aca="false">IF(B893="",1,0)</f>
        <v>0</v>
      </c>
      <c r="E893" s="2" t="str">
        <f aca="false">Clean!E893</f>
        <v>Retired</v>
      </c>
      <c r="F893" s="2" t="str">
        <f aca="false">IF(E893="","Unknown",E893)</f>
        <v>Retired</v>
      </c>
      <c r="G893" s="4" t="n">
        <f aca="false">Clean!G893</f>
        <v>22400</v>
      </c>
      <c r="H893" s="4" t="n">
        <f aca="false">IF(G893="",Strategies!$B$7,G893)</f>
        <v>22400</v>
      </c>
      <c r="I893" s="4" t="n">
        <f aca="false">IF(G893="",Strategies!$B$8,G893)</f>
        <v>22400</v>
      </c>
      <c r="J893" s="4" t="n">
        <f aca="false">IF(G893="",IFERROR(VLOOKUP(E893,Strategies!$A$26:$G$35,7,FALSE()),Strategies!$B$8),G893)</f>
        <v>22400</v>
      </c>
      <c r="K893" s="3" t="n">
        <f aca="false">IF(G893="",1,0)</f>
        <v>0</v>
      </c>
      <c r="L893" s="3" t="n">
        <f aca="false">Clean!H893</f>
        <v>26</v>
      </c>
      <c r="M893" s="5" t="n">
        <f aca="false">Clean!I893</f>
        <v>36634</v>
      </c>
      <c r="N893" s="3" t="n">
        <f aca="false">IF(L893="",IF(M893="",Strategies!$B$6,DATEDIF(M893,DATE(2026,9,13),"y")),L893)</f>
        <v>26</v>
      </c>
      <c r="O893" s="2" t="str">
        <f aca="false">IF(L893&lt;&gt;"","observed",IF(M893&lt;&gt;"","derived from date","median (fallback)"))</f>
        <v>observed</v>
      </c>
      <c r="P893" s="4" t="n">
        <f aca="false">Clean!M893</f>
        <v>38858.62</v>
      </c>
      <c r="Q893" s="4" t="n">
        <f aca="false">IF(P893="",Strategies!$B$9,P893)</f>
        <v>38858.62</v>
      </c>
      <c r="R893" s="3" t="n">
        <f aca="false">IF(P893="",1,0)</f>
        <v>0</v>
      </c>
      <c r="S893" s="3" t="n">
        <f aca="false">Clean!U893</f>
        <v>721</v>
      </c>
      <c r="T893" s="3" t="n">
        <f aca="false">IF(S893="",Strategies!$B$10,S893)</f>
        <v>721</v>
      </c>
      <c r="U893" s="2" t="str">
        <f aca="false">Clean!J893</f>
        <v>Branch</v>
      </c>
      <c r="V893" s="2" t="str">
        <f aca="false">IF(U893="",Strategies!$B$11,U893)</f>
        <v>Branch</v>
      </c>
      <c r="W893" s="2" t="str">
        <f aca="false">IF(U893="","Unknown",U893)</f>
        <v>Branch</v>
      </c>
      <c r="X893" s="4" t="n">
        <f aca="false">Clean!Q893</f>
        <v>5000</v>
      </c>
      <c r="Y893" s="4" t="n">
        <f aca="false">Clean!R893</f>
        <v>1322.55</v>
      </c>
      <c r="Z893" s="4" t="n">
        <f aca="false">IF(X893="",IF(Y893="",0,""),X893)</f>
        <v>5000</v>
      </c>
      <c r="AA893" s="4" t="n">
        <f aca="false">IF(Y893="",IF(X893="",0,IF(X893=0,0,ROUND(X893*Strategies!$B$12,2))),Y893)</f>
        <v>1322.55</v>
      </c>
      <c r="AB893" s="2" t="str">
        <f aca="false">IF(AND(X893="",Y893=""),"no card (structural)",IF(X893="","limit missing – verify",IF(Y893="","spend imputed by ratio","complete")))</f>
        <v>complete</v>
      </c>
      <c r="AC893" s="4" t="n">
        <f aca="false">Clean!S893</f>
        <v>0</v>
      </c>
      <c r="AD893" s="4" t="n">
        <f aca="false">Clean!T893</f>
        <v>0</v>
      </c>
      <c r="AE893" s="4" t="n">
        <f aca="false">IF(AC893="",IF(AD893="",0,""),AC893)</f>
        <v>0</v>
      </c>
      <c r="AF893" s="4" t="n">
        <f aca="false">IF(AD893="",IF(AC893="",0,IF(AC893=0,0,ROUND(AC893*Strategies!$B$13,0))),AD893)</f>
        <v>0</v>
      </c>
      <c r="AG893" s="3" t="n">
        <f aca="false">Clean!V893</f>
        <v>0</v>
      </c>
      <c r="AH893" s="3" t="n">
        <f aca="false">IF(AG893="",0,AG893)</f>
        <v>0</v>
      </c>
      <c r="AI893" s="3" t="n">
        <f aca="false">IF(AG893="",1,0)</f>
        <v>0</v>
      </c>
      <c r="AJ893" s="3" t="n">
        <f aca="false">Missing_Matrix!W893</f>
        <v>1</v>
      </c>
      <c r="AK893" s="2" t="str">
        <f aca="false">IF(AJ893=0,"keep","drop")</f>
        <v>drop</v>
      </c>
      <c r="AL893" s="2" t="str">
        <f aca="false">IF(Missing_Matrix!B893+Missing_Matrix!G893+Missing_Matrix!H893+Missing_Matrix!J893+Missing_Matrix!K893+Missing_Matrix!L893+Missing_Matrix!M893+Missing_Matrix!U893=0,"keep","drop")</f>
        <v>keep</v>
      </c>
    </row>
    <row r="894" customFormat="false" ht="15" hidden="false" customHeight="false" outlineLevel="0" collapsed="false">
      <c r="A894" s="2" t="str">
        <f aca="false">Clean!A894</f>
        <v>CL00893</v>
      </c>
      <c r="B894" s="3" t="n">
        <f aca="false">Clean!B894</f>
        <v>34</v>
      </c>
      <c r="C894" s="3" t="n">
        <f aca="false">IF(B894="",Strategies!$B$5,B894)</f>
        <v>34</v>
      </c>
      <c r="D894" s="3" t="n">
        <f aca="false">IF(B894="",1,0)</f>
        <v>0</v>
      </c>
      <c r="E894" s="2" t="str">
        <f aca="false">Clean!E894</f>
        <v>Teacher</v>
      </c>
      <c r="F894" s="2" t="str">
        <f aca="false">IF(E894="","Unknown",E894)</f>
        <v>Teacher</v>
      </c>
      <c r="G894" s="4" t="n">
        <f aca="false">Clean!G894</f>
        <v>38300</v>
      </c>
      <c r="H894" s="4" t="n">
        <f aca="false">IF(G894="",Strategies!$B$7,G894)</f>
        <v>38300</v>
      </c>
      <c r="I894" s="4" t="n">
        <f aca="false">IF(G894="",Strategies!$B$8,G894)</f>
        <v>38300</v>
      </c>
      <c r="J894" s="4" t="n">
        <f aca="false">IF(G894="",IFERROR(VLOOKUP(E894,Strategies!$A$26:$G$35,7,FALSE()),Strategies!$B$8),G894)</f>
        <v>38300</v>
      </c>
      <c r="K894" s="3" t="n">
        <f aca="false">IF(G894="",1,0)</f>
        <v>0</v>
      </c>
      <c r="L894" s="3" t="n">
        <f aca="false">Clean!H894</f>
        <v>11</v>
      </c>
      <c r="M894" s="5" t="n">
        <f aca="false">Clean!I894</f>
        <v>42234</v>
      </c>
      <c r="N894" s="3" t="n">
        <f aca="false">IF(L894="",IF(M894="",Strategies!$B$6,DATEDIF(M894,DATE(2026,9,13),"y")),L894)</f>
        <v>11</v>
      </c>
      <c r="O894" s="2" t="str">
        <f aca="false">IF(L894&lt;&gt;"","observed",IF(M894&lt;&gt;"","derived from date","median (fallback)"))</f>
        <v>observed</v>
      </c>
      <c r="P894" s="4" t="n">
        <f aca="false">Clean!M894</f>
        <v>36774.51</v>
      </c>
      <c r="Q894" s="4" t="n">
        <f aca="false">IF(P894="",Strategies!$B$9,P894)</f>
        <v>36774.51</v>
      </c>
      <c r="R894" s="3" t="n">
        <f aca="false">IF(P894="",1,0)</f>
        <v>0</v>
      </c>
      <c r="S894" s="3" t="n">
        <f aca="false">Clean!U894</f>
        <v>659</v>
      </c>
      <c r="T894" s="3" t="n">
        <f aca="false">IF(S894="",Strategies!$B$10,S894)</f>
        <v>659</v>
      </c>
      <c r="U894" s="2" t="str">
        <f aca="false">Clean!J894</f>
        <v>App</v>
      </c>
      <c r="V894" s="2" t="str">
        <f aca="false">IF(U894="",Strategies!$B$11,U894)</f>
        <v>App</v>
      </c>
      <c r="W894" s="2" t="str">
        <f aca="false">IF(U894="","Unknown",U894)</f>
        <v>App</v>
      </c>
      <c r="X894" s="4" t="n">
        <f aca="false">Clean!Q894</f>
        <v>8000</v>
      </c>
      <c r="Y894" s="4" t="n">
        <f aca="false">Clean!R894</f>
        <v>865.04</v>
      </c>
      <c r="Z894" s="4" t="n">
        <f aca="false">IF(X894="",IF(Y894="",0,""),X894)</f>
        <v>8000</v>
      </c>
      <c r="AA894" s="4" t="n">
        <f aca="false">IF(Y894="",IF(X894="",0,IF(X894=0,0,ROUND(X894*Strategies!$B$12,2))),Y894)</f>
        <v>865.04</v>
      </c>
      <c r="AB894" s="2" t="str">
        <f aca="false">IF(AND(X894="",Y894=""),"no card (structural)",IF(X894="","limit missing – verify",IF(Y894="","spend imputed by ratio","complete")))</f>
        <v>complete</v>
      </c>
      <c r="AC894" s="4" t="n">
        <f aca="false">Clean!S894</f>
        <v>74000</v>
      </c>
      <c r="AD894" s="4" t="n">
        <f aca="false">Clean!T894</f>
        <v>439</v>
      </c>
      <c r="AE894" s="4" t="n">
        <f aca="false">IF(AC894="",IF(AD894="",0,""),AC894)</f>
        <v>74000</v>
      </c>
      <c r="AF894" s="4" t="n">
        <f aca="false">IF(AD894="",IF(AC894="",0,IF(AC894=0,0,ROUND(AC894*Strategies!$B$13,0))),AD894)</f>
        <v>439</v>
      </c>
      <c r="AG894" s="3" t="n">
        <f aca="false">Clean!V894</f>
        <v>0</v>
      </c>
      <c r="AH894" s="3" t="n">
        <f aca="false">IF(AG894="",0,AG894)</f>
        <v>0</v>
      </c>
      <c r="AI894" s="3" t="n">
        <f aca="false">IF(AG894="",1,0)</f>
        <v>0</v>
      </c>
      <c r="AJ894" s="3" t="n">
        <f aca="false">Missing_Matrix!W894</f>
        <v>1</v>
      </c>
      <c r="AK894" s="2" t="str">
        <f aca="false">IF(AJ894=0,"keep","drop")</f>
        <v>drop</v>
      </c>
      <c r="AL894" s="2" t="str">
        <f aca="false">IF(Missing_Matrix!B894+Missing_Matrix!G894+Missing_Matrix!H894+Missing_Matrix!J894+Missing_Matrix!K894+Missing_Matrix!L894+Missing_Matrix!M894+Missing_Matrix!U894=0,"keep","drop")</f>
        <v>drop</v>
      </c>
    </row>
    <row r="895" customFormat="false" ht="15" hidden="false" customHeight="false" outlineLevel="0" collapsed="false">
      <c r="A895" s="2" t="str">
        <f aca="false">Clean!A895</f>
        <v>CL00894</v>
      </c>
      <c r="B895" s="3" t="n">
        <f aca="false">Clean!B895</f>
        <v>63</v>
      </c>
      <c r="C895" s="3" t="n">
        <f aca="false">IF(B895="",Strategies!$B$5,B895)</f>
        <v>63</v>
      </c>
      <c r="D895" s="3" t="n">
        <f aca="false">IF(B895="",1,0)</f>
        <v>0</v>
      </c>
      <c r="E895" s="2" t="str">
        <f aca="false">Clean!E895</f>
        <v>Manual worker</v>
      </c>
      <c r="F895" s="2" t="str">
        <f aca="false">IF(E895="","Unknown",E895)</f>
        <v>Manual worker</v>
      </c>
      <c r="G895" s="4" t="n">
        <f aca="false">Clean!G895</f>
        <v>21100</v>
      </c>
      <c r="H895" s="4" t="n">
        <f aca="false">IF(G895="",Strategies!$B$7,G895)</f>
        <v>21100</v>
      </c>
      <c r="I895" s="4" t="n">
        <f aca="false">IF(G895="",Strategies!$B$8,G895)</f>
        <v>21100</v>
      </c>
      <c r="J895" s="4" t="n">
        <f aca="false">IF(G895="",IFERROR(VLOOKUP(E895,Strategies!$A$26:$G$35,7,FALSE()),Strategies!$B$8),G895)</f>
        <v>21100</v>
      </c>
      <c r="K895" s="3" t="n">
        <f aca="false">IF(G895="",1,0)</f>
        <v>0</v>
      </c>
      <c r="L895" s="3" t="n">
        <f aca="false">Clean!H895</f>
        <v>8</v>
      </c>
      <c r="M895" s="5" t="n">
        <f aca="false">Clean!I895</f>
        <v>43149</v>
      </c>
      <c r="N895" s="3" t="n">
        <f aca="false">IF(L895="",IF(M895="",Strategies!$B$6,DATEDIF(M895,DATE(2026,9,13),"y")),L895)</f>
        <v>8</v>
      </c>
      <c r="O895" s="2" t="str">
        <f aca="false">IF(L895&lt;&gt;"","observed",IF(M895&lt;&gt;"","derived from date","median (fallback)"))</f>
        <v>observed</v>
      </c>
      <c r="P895" s="4" t="n">
        <f aca="false">Clean!M895</f>
        <v>20823.61</v>
      </c>
      <c r="Q895" s="4" t="n">
        <f aca="false">IF(P895="",Strategies!$B$9,P895)</f>
        <v>20823.61</v>
      </c>
      <c r="R895" s="3" t="n">
        <f aca="false">IF(P895="",1,0)</f>
        <v>0</v>
      </c>
      <c r="S895" s="3" t="n">
        <f aca="false">Clean!U895</f>
        <v>625</v>
      </c>
      <c r="T895" s="3" t="n">
        <f aca="false">IF(S895="",Strategies!$B$10,S895)</f>
        <v>625</v>
      </c>
      <c r="U895" s="2" t="str">
        <f aca="false">Clean!J895</f>
        <v>Online Banking</v>
      </c>
      <c r="V895" s="2" t="str">
        <f aca="false">IF(U895="",Strategies!$B$11,U895)</f>
        <v>Online Banking</v>
      </c>
      <c r="W895" s="2" t="str">
        <f aca="false">IF(U895="","Unknown",U895)</f>
        <v>Online Banking</v>
      </c>
      <c r="X895" s="4" t="n">
        <f aca="false">Clean!Q895</f>
        <v>3000</v>
      </c>
      <c r="Y895" s="4" t="n">
        <f aca="false">Clean!R895</f>
        <v>770.1</v>
      </c>
      <c r="Z895" s="4" t="n">
        <f aca="false">IF(X895="",IF(Y895="",0,""),X895)</f>
        <v>3000</v>
      </c>
      <c r="AA895" s="4" t="n">
        <f aca="false">IF(Y895="",IF(X895="",0,IF(X895=0,0,ROUND(X895*Strategies!$B$12,2))),Y895)</f>
        <v>770.1</v>
      </c>
      <c r="AB895" s="2" t="str">
        <f aca="false">IF(AND(X895="",Y895=""),"no card (structural)",IF(X895="","limit missing – verify",IF(Y895="","spend imputed by ratio","complete")))</f>
        <v>complete</v>
      </c>
      <c r="AC895" s="4" t="n">
        <f aca="false">Clean!S895</f>
        <v>0</v>
      </c>
      <c r="AD895" s="4" t="n">
        <f aca="false">Clean!T895</f>
        <v>0</v>
      </c>
      <c r="AE895" s="4" t="n">
        <f aca="false">IF(AC895="",IF(AD895="",0,""),AC895)</f>
        <v>0</v>
      </c>
      <c r="AF895" s="4" t="n">
        <f aca="false">IF(AD895="",IF(AC895="",0,IF(AC895=0,0,ROUND(AC895*Strategies!$B$13,0))),AD895)</f>
        <v>0</v>
      </c>
      <c r="AG895" s="3" t="n">
        <f aca="false">Clean!V895</f>
        <v>0</v>
      </c>
      <c r="AH895" s="3" t="n">
        <f aca="false">IF(AG895="",0,AG895)</f>
        <v>0</v>
      </c>
      <c r="AI895" s="3" t="n">
        <f aca="false">IF(AG895="",1,0)</f>
        <v>0</v>
      </c>
      <c r="AJ895" s="3" t="n">
        <f aca="false">Missing_Matrix!W895</f>
        <v>1</v>
      </c>
      <c r="AK895" s="2" t="str">
        <f aca="false">IF(AJ895=0,"keep","drop")</f>
        <v>drop</v>
      </c>
      <c r="AL895" s="2" t="str">
        <f aca="false">IF(Missing_Matrix!B895+Missing_Matrix!G895+Missing_Matrix!H895+Missing_Matrix!J895+Missing_Matrix!K895+Missing_Matrix!L895+Missing_Matrix!M895+Missing_Matrix!U895=0,"keep","drop")</f>
        <v>drop</v>
      </c>
    </row>
    <row r="896" customFormat="false" ht="15" hidden="false" customHeight="false" outlineLevel="0" collapsed="false">
      <c r="A896" s="2" t="str">
        <f aca="false">Clean!A896</f>
        <v>CL00895</v>
      </c>
      <c r="B896" s="3" t="n">
        <f aca="false">Clean!B896</f>
        <v>24</v>
      </c>
      <c r="C896" s="3" t="n">
        <f aca="false">IF(B896="",Strategies!$B$5,B896)</f>
        <v>24</v>
      </c>
      <c r="D896" s="3" t="n">
        <f aca="false">IF(B896="",1,0)</f>
        <v>0</v>
      </c>
      <c r="E896" s="2" t="str">
        <f aca="false">Clean!E896</f>
        <v>Employee</v>
      </c>
      <c r="F896" s="2" t="str">
        <f aca="false">IF(E896="","Unknown",E896)</f>
        <v>Employee</v>
      </c>
      <c r="G896" s="4" t="n">
        <f aca="false">Clean!G896</f>
        <v>19700</v>
      </c>
      <c r="H896" s="4" t="n">
        <f aca="false">IF(G896="",Strategies!$B$7,G896)</f>
        <v>19700</v>
      </c>
      <c r="I896" s="4" t="n">
        <f aca="false">IF(G896="",Strategies!$B$8,G896)</f>
        <v>19700</v>
      </c>
      <c r="J896" s="4" t="n">
        <f aca="false">IF(G896="",IFERROR(VLOOKUP(E896,Strategies!$A$26:$G$35,7,FALSE()),Strategies!$B$8),G896)</f>
        <v>19700</v>
      </c>
      <c r="K896" s="3" t="n">
        <f aca="false">IF(G896="",1,0)</f>
        <v>0</v>
      </c>
      <c r="L896" s="3" t="n">
        <f aca="false">Clean!H896</f>
        <v>3</v>
      </c>
      <c r="M896" s="5" t="n">
        <f aca="false">Clean!I896</f>
        <v>44897</v>
      </c>
      <c r="N896" s="3" t="n">
        <f aca="false">IF(L896="",IF(M896="",Strategies!$B$6,DATEDIF(M896,DATE(2026,9,13),"y")),L896)</f>
        <v>3</v>
      </c>
      <c r="O896" s="2" t="str">
        <f aca="false">IF(L896&lt;&gt;"","observed",IF(M896&lt;&gt;"","derived from date","median (fallback)"))</f>
        <v>observed</v>
      </c>
      <c r="P896" s="4" t="n">
        <f aca="false">Clean!M896</f>
        <v>7911.11</v>
      </c>
      <c r="Q896" s="4" t="n">
        <f aca="false">IF(P896="",Strategies!$B$9,P896)</f>
        <v>7911.11</v>
      </c>
      <c r="R896" s="3" t="n">
        <f aca="false">IF(P896="",1,0)</f>
        <v>0</v>
      </c>
      <c r="S896" s="3" t="n">
        <f aca="false">Clean!U896</f>
        <v>616</v>
      </c>
      <c r="T896" s="3" t="n">
        <f aca="false">IF(S896="",Strategies!$B$10,S896)</f>
        <v>616</v>
      </c>
      <c r="U896" s="2" t="str">
        <f aca="false">Clean!J896</f>
        <v>App</v>
      </c>
      <c r="V896" s="2" t="str">
        <f aca="false">IF(U896="",Strategies!$B$11,U896)</f>
        <v>App</v>
      </c>
      <c r="W896" s="2" t="str">
        <f aca="false">IF(U896="","Unknown",U896)</f>
        <v>App</v>
      </c>
      <c r="X896" s="4" t="n">
        <f aca="false">Clean!Q896</f>
        <v>4000</v>
      </c>
      <c r="Y896" s="4" t="n">
        <f aca="false">Clean!R896</f>
        <v>491.89</v>
      </c>
      <c r="Z896" s="4" t="n">
        <f aca="false">IF(X896="",IF(Y896="",0,""),X896)</f>
        <v>4000</v>
      </c>
      <c r="AA896" s="4" t="n">
        <f aca="false">IF(Y896="",IF(X896="",0,IF(X896=0,0,ROUND(X896*Strategies!$B$12,2))),Y896)</f>
        <v>491.89</v>
      </c>
      <c r="AB896" s="2" t="str">
        <f aca="false">IF(AND(X896="",Y896=""),"no card (structural)",IF(X896="","limit missing – verify",IF(Y896="","spend imputed by ratio","complete")))</f>
        <v>complete</v>
      </c>
      <c r="AC896" s="4" t="n">
        <f aca="false">Clean!S896</f>
        <v>0</v>
      </c>
      <c r="AD896" s="4" t="n">
        <f aca="false">Clean!T896</f>
        <v>0</v>
      </c>
      <c r="AE896" s="4" t="n">
        <f aca="false">IF(AC896="",IF(AD896="",0,""),AC896)</f>
        <v>0</v>
      </c>
      <c r="AF896" s="4" t="n">
        <f aca="false">IF(AD896="",IF(AC896="",0,IF(AC896=0,0,ROUND(AC896*Strategies!$B$13,0))),AD896)</f>
        <v>0</v>
      </c>
      <c r="AG896" s="3" t="n">
        <f aca="false">Clean!V896</f>
        <v>1</v>
      </c>
      <c r="AH896" s="3" t="n">
        <f aca="false">IF(AG896="",0,AG896)</f>
        <v>1</v>
      </c>
      <c r="AI896" s="3" t="n">
        <f aca="false">IF(AG896="",1,0)</f>
        <v>0</v>
      </c>
      <c r="AJ896" s="3" t="n">
        <f aca="false">Missing_Matrix!W896</f>
        <v>0</v>
      </c>
      <c r="AK896" s="2" t="str">
        <f aca="false">IF(AJ896=0,"keep","drop")</f>
        <v>keep</v>
      </c>
      <c r="AL896" s="2" t="str">
        <f aca="false">IF(Missing_Matrix!B896+Missing_Matrix!G896+Missing_Matrix!H896+Missing_Matrix!J896+Missing_Matrix!K896+Missing_Matrix!L896+Missing_Matrix!M896+Missing_Matrix!U896=0,"keep","drop")</f>
        <v>keep</v>
      </c>
    </row>
    <row r="897" customFormat="false" ht="15" hidden="false" customHeight="false" outlineLevel="0" collapsed="false">
      <c r="A897" s="2" t="str">
        <f aca="false">Clean!A897</f>
        <v>CL00896</v>
      </c>
      <c r="B897" s="3" t="n">
        <f aca="false">Clean!B897</f>
        <v>26</v>
      </c>
      <c r="C897" s="3" t="n">
        <f aca="false">IF(B897="",Strategies!$B$5,B897)</f>
        <v>26</v>
      </c>
      <c r="D897" s="3" t="n">
        <f aca="false">IF(B897="",1,0)</f>
        <v>0</v>
      </c>
      <c r="E897" s="2" t="str">
        <f aca="false">Clean!E897</f>
        <v>Manual worker</v>
      </c>
      <c r="F897" s="2" t="str">
        <f aca="false">IF(E897="","Unknown",E897)</f>
        <v>Manual worker</v>
      </c>
      <c r="G897" s="4" t="n">
        <f aca="false">Clean!G897</f>
        <v>26300</v>
      </c>
      <c r="H897" s="4" t="n">
        <f aca="false">IF(G897="",Strategies!$B$7,G897)</f>
        <v>26300</v>
      </c>
      <c r="I897" s="4" t="n">
        <f aca="false">IF(G897="",Strategies!$B$8,G897)</f>
        <v>26300</v>
      </c>
      <c r="J897" s="4" t="n">
        <f aca="false">IF(G897="",IFERROR(VLOOKUP(E897,Strategies!$A$26:$G$35,7,FALSE()),Strategies!$B$8),G897)</f>
        <v>26300</v>
      </c>
      <c r="K897" s="3" t="n">
        <f aca="false">IF(G897="",1,0)</f>
        <v>0</v>
      </c>
      <c r="L897" s="3" t="n">
        <f aca="false">Clean!H897</f>
        <v>1</v>
      </c>
      <c r="M897" s="5" t="n">
        <f aca="false">Clean!I897</f>
        <v>45608</v>
      </c>
      <c r="N897" s="3" t="n">
        <f aca="false">IF(L897="",IF(M897="",Strategies!$B$6,DATEDIF(M897,DATE(2026,9,13),"y")),L897)</f>
        <v>1</v>
      </c>
      <c r="O897" s="2" t="str">
        <f aca="false">IF(L897&lt;&gt;"","observed",IF(M897&lt;&gt;"","derived from date","median (fallback)"))</f>
        <v>observed</v>
      </c>
      <c r="P897" s="4" t="n">
        <f aca="false">Clean!M897</f>
        <v>6004.08</v>
      </c>
      <c r="Q897" s="4" t="n">
        <f aca="false">IF(P897="",Strategies!$B$9,P897)</f>
        <v>6004.08</v>
      </c>
      <c r="R897" s="3" t="n">
        <f aca="false">IF(P897="",1,0)</f>
        <v>0</v>
      </c>
      <c r="S897" s="3" t="n">
        <f aca="false">Clean!U897</f>
        <v>616</v>
      </c>
      <c r="T897" s="3" t="n">
        <f aca="false">IF(S897="",Strategies!$B$10,S897)</f>
        <v>616</v>
      </c>
      <c r="U897" s="2" t="str">
        <f aca="false">Clean!J897</f>
        <v/>
      </c>
      <c r="V897" s="2" t="str">
        <f aca="false">IF(U897="",Strategies!$B$11,U897)</f>
        <v>App</v>
      </c>
      <c r="W897" s="2" t="str">
        <f aca="false">IF(U897="","Unknown",U897)</f>
        <v>Unknown</v>
      </c>
      <c r="X897" s="4" t="n">
        <f aca="false">Clean!Q897</f>
        <v>4500</v>
      </c>
      <c r="Y897" s="4" t="n">
        <f aca="false">Clean!R897</f>
        <v>2802.84</v>
      </c>
      <c r="Z897" s="4" t="n">
        <f aca="false">IF(X897="",IF(Y897="",0,""),X897)</f>
        <v>4500</v>
      </c>
      <c r="AA897" s="4" t="n">
        <f aca="false">IF(Y897="",IF(X897="",0,IF(X897=0,0,ROUND(X897*Strategies!$B$12,2))),Y897)</f>
        <v>2802.84</v>
      </c>
      <c r="AB897" s="2" t="str">
        <f aca="false">IF(AND(X897="",Y897=""),"no card (structural)",IF(X897="","limit missing – verify",IF(Y897="","spend imputed by ratio","complete")))</f>
        <v>complete</v>
      </c>
      <c r="AC897" s="4" t="str">
        <f aca="false">Clean!S897</f>
        <v/>
      </c>
      <c r="AD897" s="4" t="str">
        <f aca="false">Clean!T897</f>
        <v/>
      </c>
      <c r="AE897" s="4" t="n">
        <f aca="false">IF(AC897="",IF(AD897="",0,""),AC897)</f>
        <v>0</v>
      </c>
      <c r="AF897" s="4" t="n">
        <f aca="false">IF(AD897="",IF(AC897="",0,IF(AC897=0,0,ROUND(AC897*Strategies!$B$13,0))),AD897)</f>
        <v>0</v>
      </c>
      <c r="AG897" s="3" t="n">
        <f aca="false">Clean!V897</f>
        <v>1</v>
      </c>
      <c r="AH897" s="3" t="n">
        <f aca="false">IF(AG897="",0,AG897)</f>
        <v>1</v>
      </c>
      <c r="AI897" s="3" t="n">
        <f aca="false">IF(AG897="",1,0)</f>
        <v>0</v>
      </c>
      <c r="AJ897" s="3" t="n">
        <f aca="false">Missing_Matrix!W897</f>
        <v>3</v>
      </c>
      <c r="AK897" s="2" t="str">
        <f aca="false">IF(AJ897=0,"keep","drop")</f>
        <v>drop</v>
      </c>
      <c r="AL897" s="2" t="str">
        <f aca="false">IF(Missing_Matrix!B897+Missing_Matrix!G897+Missing_Matrix!H897+Missing_Matrix!J897+Missing_Matrix!K897+Missing_Matrix!L897+Missing_Matrix!M897+Missing_Matrix!U897=0,"keep","drop")</f>
        <v>drop</v>
      </c>
    </row>
    <row r="898" customFormat="false" ht="15" hidden="false" customHeight="false" outlineLevel="0" collapsed="false">
      <c r="A898" s="2" t="str">
        <f aca="false">Clean!A898</f>
        <v>CL00897</v>
      </c>
      <c r="B898" s="3" t="n">
        <f aca="false">Clean!B898</f>
        <v>66</v>
      </c>
      <c r="C898" s="3" t="n">
        <f aca="false">IF(B898="",Strategies!$B$5,B898)</f>
        <v>66</v>
      </c>
      <c r="D898" s="3" t="n">
        <f aca="false">IF(B898="",1,0)</f>
        <v>0</v>
      </c>
      <c r="E898" s="2" t="str">
        <f aca="false">Clean!E898</f>
        <v>Retired</v>
      </c>
      <c r="F898" s="2" t="str">
        <f aca="false">IF(E898="","Unknown",E898)</f>
        <v>Retired</v>
      </c>
      <c r="G898" s="4" t="n">
        <f aca="false">Clean!G898</f>
        <v>17700</v>
      </c>
      <c r="H898" s="4" t="n">
        <f aca="false">IF(G898="",Strategies!$B$7,G898)</f>
        <v>17700</v>
      </c>
      <c r="I898" s="4" t="n">
        <f aca="false">IF(G898="",Strategies!$B$8,G898)</f>
        <v>17700</v>
      </c>
      <c r="J898" s="4" t="n">
        <f aca="false">IF(G898="",IFERROR(VLOOKUP(E898,Strategies!$A$26:$G$35,7,FALSE()),Strategies!$B$8),G898)</f>
        <v>17700</v>
      </c>
      <c r="K898" s="3" t="n">
        <f aca="false">IF(G898="",1,0)</f>
        <v>0</v>
      </c>
      <c r="L898" s="3" t="n">
        <f aca="false">Clean!H898</f>
        <v>7</v>
      </c>
      <c r="M898" s="5" t="n">
        <f aca="false">Clean!I898</f>
        <v>43451</v>
      </c>
      <c r="N898" s="3" t="n">
        <f aca="false">IF(L898="",IF(M898="",Strategies!$B$6,DATEDIF(M898,DATE(2026,9,13),"y")),L898)</f>
        <v>7</v>
      </c>
      <c r="O898" s="2" t="str">
        <f aca="false">IF(L898&lt;&gt;"","observed",IF(M898&lt;&gt;"","derived from date","median (fallback)"))</f>
        <v>observed</v>
      </c>
      <c r="P898" s="4" t="n">
        <f aca="false">Clean!M898</f>
        <v>9521.55</v>
      </c>
      <c r="Q898" s="4" t="n">
        <f aca="false">IF(P898="",Strategies!$B$9,P898)</f>
        <v>9521.55</v>
      </c>
      <c r="R898" s="3" t="n">
        <f aca="false">IF(P898="",1,0)</f>
        <v>0</v>
      </c>
      <c r="S898" s="3" t="n">
        <f aca="false">Clean!U898</f>
        <v>550</v>
      </c>
      <c r="T898" s="3" t="n">
        <f aca="false">IF(S898="",Strategies!$B$10,S898)</f>
        <v>550</v>
      </c>
      <c r="U898" s="2" t="str">
        <f aca="false">Clean!J898</f>
        <v>Online Banking</v>
      </c>
      <c r="V898" s="2" t="str">
        <f aca="false">IF(U898="",Strategies!$B$11,U898)</f>
        <v>Online Banking</v>
      </c>
      <c r="W898" s="2" t="str">
        <f aca="false">IF(U898="","Unknown",U898)</f>
        <v>Online Banking</v>
      </c>
      <c r="X898" s="4" t="n">
        <f aca="false">Clean!Q898</f>
        <v>2000</v>
      </c>
      <c r="Y898" s="4" t="n">
        <f aca="false">Clean!R898</f>
        <v>957.11</v>
      </c>
      <c r="Z898" s="4" t="n">
        <f aca="false">IF(X898="",IF(Y898="",0,""),X898)</f>
        <v>2000</v>
      </c>
      <c r="AA898" s="4" t="n">
        <f aca="false">IF(Y898="",IF(X898="",0,IF(X898=0,0,ROUND(X898*Strategies!$B$12,2))),Y898)</f>
        <v>957.11</v>
      </c>
      <c r="AB898" s="2" t="str">
        <f aca="false">IF(AND(X898="",Y898=""),"no card (structural)",IF(X898="","limit missing – verify",IF(Y898="","spend imputed by ratio","complete")))</f>
        <v>complete</v>
      </c>
      <c r="AC898" s="4" t="str">
        <f aca="false">Clean!S898</f>
        <v/>
      </c>
      <c r="AD898" s="4" t="str">
        <f aca="false">Clean!T898</f>
        <v/>
      </c>
      <c r="AE898" s="4" t="n">
        <f aca="false">IF(AC898="",IF(AD898="",0,""),AC898)</f>
        <v>0</v>
      </c>
      <c r="AF898" s="4" t="n">
        <f aca="false">IF(AD898="",IF(AC898="",0,IF(AC898=0,0,ROUND(AC898*Strategies!$B$13,0))),AD898)</f>
        <v>0</v>
      </c>
      <c r="AG898" s="3" t="n">
        <f aca="false">Clean!V898</f>
        <v>0</v>
      </c>
      <c r="AH898" s="3" t="n">
        <f aca="false">IF(AG898="",0,AG898)</f>
        <v>0</v>
      </c>
      <c r="AI898" s="3" t="n">
        <f aca="false">IF(AG898="",1,0)</f>
        <v>0</v>
      </c>
      <c r="AJ898" s="3" t="n">
        <f aca="false">Missing_Matrix!W898</f>
        <v>2</v>
      </c>
      <c r="AK898" s="2" t="str">
        <f aca="false">IF(AJ898=0,"keep","drop")</f>
        <v>drop</v>
      </c>
      <c r="AL898" s="2" t="str">
        <f aca="false">IF(Missing_Matrix!B898+Missing_Matrix!G898+Missing_Matrix!H898+Missing_Matrix!J898+Missing_Matrix!K898+Missing_Matrix!L898+Missing_Matrix!M898+Missing_Matrix!U898=0,"keep","drop")</f>
        <v>keep</v>
      </c>
    </row>
    <row r="899" customFormat="false" ht="15" hidden="false" customHeight="false" outlineLevel="0" collapsed="false">
      <c r="A899" s="2" t="str">
        <f aca="false">Clean!A899</f>
        <v>CL00898</v>
      </c>
      <c r="B899" s="3" t="n">
        <f aca="false">Clean!B899</f>
        <v>41</v>
      </c>
      <c r="C899" s="3" t="n">
        <f aca="false">IF(B899="",Strategies!$B$5,B899)</f>
        <v>41</v>
      </c>
      <c r="D899" s="3" t="n">
        <f aca="false">IF(B899="",1,0)</f>
        <v>0</v>
      </c>
      <c r="E899" s="2" t="str">
        <f aca="false">Clean!E899</f>
        <v>Employee</v>
      </c>
      <c r="F899" s="2" t="str">
        <f aca="false">IF(E899="","Unknown",E899)</f>
        <v>Employee</v>
      </c>
      <c r="G899" s="4" t="n">
        <f aca="false">Clean!G899</f>
        <v>20500</v>
      </c>
      <c r="H899" s="4" t="n">
        <f aca="false">IF(G899="",Strategies!$B$7,G899)</f>
        <v>20500</v>
      </c>
      <c r="I899" s="4" t="n">
        <f aca="false">IF(G899="",Strategies!$B$8,G899)</f>
        <v>20500</v>
      </c>
      <c r="J899" s="4" t="n">
        <f aca="false">IF(G899="",IFERROR(VLOOKUP(E899,Strategies!$A$26:$G$35,7,FALSE()),Strategies!$B$8),G899)</f>
        <v>20500</v>
      </c>
      <c r="K899" s="3" t="n">
        <f aca="false">IF(G899="",1,0)</f>
        <v>0</v>
      </c>
      <c r="L899" s="3" t="n">
        <f aca="false">Clean!H899</f>
        <v>3</v>
      </c>
      <c r="M899" s="5" t="n">
        <f aca="false">Clean!I899</f>
        <v>44842</v>
      </c>
      <c r="N899" s="3" t="n">
        <f aca="false">IF(L899="",IF(M899="",Strategies!$B$6,DATEDIF(M899,DATE(2026,9,13),"y")),L899)</f>
        <v>3</v>
      </c>
      <c r="O899" s="2" t="str">
        <f aca="false">IF(L899&lt;&gt;"","observed",IF(M899&lt;&gt;"","derived from date","median (fallback)"))</f>
        <v>observed</v>
      </c>
      <c r="P899" s="4" t="n">
        <f aca="false">Clean!M899</f>
        <v>0</v>
      </c>
      <c r="Q899" s="4" t="n">
        <f aca="false">IF(P899="",Strategies!$B$9,P899)</f>
        <v>0</v>
      </c>
      <c r="R899" s="3" t="n">
        <f aca="false">IF(P899="",1,0)</f>
        <v>0</v>
      </c>
      <c r="S899" s="3" t="n">
        <f aca="false">Clean!U899</f>
        <v>555</v>
      </c>
      <c r="T899" s="3" t="n">
        <f aca="false">IF(S899="",Strategies!$B$10,S899)</f>
        <v>555</v>
      </c>
      <c r="U899" s="2" t="str">
        <f aca="false">Clean!J899</f>
        <v/>
      </c>
      <c r="V899" s="2" t="str">
        <f aca="false">IF(U899="",Strategies!$B$11,U899)</f>
        <v>App</v>
      </c>
      <c r="W899" s="2" t="str">
        <f aca="false">IF(U899="","Unknown",U899)</f>
        <v>Unknown</v>
      </c>
      <c r="X899" s="4" t="n">
        <f aca="false">Clean!Q899</f>
        <v>2000</v>
      </c>
      <c r="Y899" s="4" t="n">
        <f aca="false">Clean!R899</f>
        <v>1086.82</v>
      </c>
      <c r="Z899" s="4" t="n">
        <f aca="false">IF(X899="",IF(Y899="",0,""),X899)</f>
        <v>2000</v>
      </c>
      <c r="AA899" s="4" t="n">
        <f aca="false">IF(Y899="",IF(X899="",0,IF(X899=0,0,ROUND(X899*Strategies!$B$12,2))),Y899)</f>
        <v>1086.82</v>
      </c>
      <c r="AB899" s="2" t="str">
        <f aca="false">IF(AND(X899="",Y899=""),"no card (structural)",IF(X899="","limit missing – verify",IF(Y899="","spend imputed by ratio","complete")))</f>
        <v>complete</v>
      </c>
      <c r="AC899" s="4" t="n">
        <f aca="false">Clean!S899</f>
        <v>0</v>
      </c>
      <c r="AD899" s="4" t="n">
        <f aca="false">Clean!T899</f>
        <v>0</v>
      </c>
      <c r="AE899" s="4" t="n">
        <f aca="false">IF(AC899="",IF(AD899="",0,""),AC899)</f>
        <v>0</v>
      </c>
      <c r="AF899" s="4" t="n">
        <f aca="false">IF(AD899="",IF(AC899="",0,IF(AC899=0,0,ROUND(AC899*Strategies!$B$13,0))),AD899)</f>
        <v>0</v>
      </c>
      <c r="AG899" s="3" t="n">
        <f aca="false">Clean!V899</f>
        <v>0</v>
      </c>
      <c r="AH899" s="3" t="n">
        <f aca="false">IF(AG899="",0,AG899)</f>
        <v>0</v>
      </c>
      <c r="AI899" s="3" t="n">
        <f aca="false">IF(AG899="",1,0)</f>
        <v>0</v>
      </c>
      <c r="AJ899" s="3" t="n">
        <f aca="false">Missing_Matrix!W899</f>
        <v>1</v>
      </c>
      <c r="AK899" s="2" t="str">
        <f aca="false">IF(AJ899=0,"keep","drop")</f>
        <v>drop</v>
      </c>
      <c r="AL899" s="2" t="str">
        <f aca="false">IF(Missing_Matrix!B899+Missing_Matrix!G899+Missing_Matrix!H899+Missing_Matrix!J899+Missing_Matrix!K899+Missing_Matrix!L899+Missing_Matrix!M899+Missing_Matrix!U899=0,"keep","drop")</f>
        <v>drop</v>
      </c>
    </row>
    <row r="900" customFormat="false" ht="15" hidden="false" customHeight="false" outlineLevel="0" collapsed="false">
      <c r="A900" s="2" t="str">
        <f aca="false">Clean!A900</f>
        <v>CL00899</v>
      </c>
      <c r="B900" s="3" t="n">
        <f aca="false">Clean!B900</f>
        <v>38</v>
      </c>
      <c r="C900" s="3" t="n">
        <f aca="false">IF(B900="",Strategies!$B$5,B900)</f>
        <v>38</v>
      </c>
      <c r="D900" s="3" t="n">
        <f aca="false">IF(B900="",1,0)</f>
        <v>0</v>
      </c>
      <c r="E900" s="2" t="str">
        <f aca="false">Clean!E900</f>
        <v>Employee</v>
      </c>
      <c r="F900" s="2" t="str">
        <f aca="false">IF(E900="","Unknown",E900)</f>
        <v>Employee</v>
      </c>
      <c r="G900" s="4" t="n">
        <f aca="false">Clean!G900</f>
        <v>37800</v>
      </c>
      <c r="H900" s="4" t="n">
        <f aca="false">IF(G900="",Strategies!$B$7,G900)</f>
        <v>37800</v>
      </c>
      <c r="I900" s="4" t="n">
        <f aca="false">IF(G900="",Strategies!$B$8,G900)</f>
        <v>37800</v>
      </c>
      <c r="J900" s="4" t="n">
        <f aca="false">IF(G900="",IFERROR(VLOOKUP(E900,Strategies!$A$26:$G$35,7,FALSE()),Strategies!$B$8),G900)</f>
        <v>37800</v>
      </c>
      <c r="K900" s="3" t="n">
        <f aca="false">IF(G900="",1,0)</f>
        <v>0</v>
      </c>
      <c r="L900" s="3" t="n">
        <f aca="false">Clean!H900</f>
        <v>8</v>
      </c>
      <c r="M900" s="5" t="n">
        <f aca="false">Clean!I900</f>
        <v>43030</v>
      </c>
      <c r="N900" s="3" t="n">
        <f aca="false">IF(L900="",IF(M900="",Strategies!$B$6,DATEDIF(M900,DATE(2026,9,13),"y")),L900)</f>
        <v>8</v>
      </c>
      <c r="O900" s="2" t="str">
        <f aca="false">IF(L900&lt;&gt;"","observed",IF(M900&lt;&gt;"","derived from date","median (fallback)"))</f>
        <v>observed</v>
      </c>
      <c r="P900" s="4" t="n">
        <f aca="false">Clean!M900</f>
        <v>36631.22</v>
      </c>
      <c r="Q900" s="4" t="n">
        <f aca="false">IF(P900="",Strategies!$B$9,P900)</f>
        <v>36631.22</v>
      </c>
      <c r="R900" s="3" t="n">
        <f aca="false">IF(P900="",1,0)</f>
        <v>0</v>
      </c>
      <c r="S900" s="3" t="n">
        <f aca="false">Clean!U900</f>
        <v>596</v>
      </c>
      <c r="T900" s="3" t="n">
        <f aca="false">IF(S900="",Strategies!$B$10,S900)</f>
        <v>596</v>
      </c>
      <c r="U900" s="2" t="str">
        <f aca="false">Clean!J900</f>
        <v>Branch</v>
      </c>
      <c r="V900" s="2" t="str">
        <f aca="false">IF(U900="",Strategies!$B$11,U900)</f>
        <v>Branch</v>
      </c>
      <c r="W900" s="2" t="str">
        <f aca="false">IF(U900="","Unknown",U900)</f>
        <v>Branch</v>
      </c>
      <c r="X900" s="4" t="n">
        <f aca="false">Clean!Q900</f>
        <v>7500</v>
      </c>
      <c r="Y900" s="4" t="n">
        <f aca="false">Clean!R900</f>
        <v>805.7</v>
      </c>
      <c r="Z900" s="4" t="n">
        <f aca="false">IF(X900="",IF(Y900="",0,""),X900)</f>
        <v>7500</v>
      </c>
      <c r="AA900" s="4" t="n">
        <f aca="false">IF(Y900="",IF(X900="",0,IF(X900=0,0,ROUND(X900*Strategies!$B$12,2))),Y900)</f>
        <v>805.7</v>
      </c>
      <c r="AB900" s="2" t="str">
        <f aca="false">IF(AND(X900="",Y900=""),"no card (structural)",IF(X900="","limit missing – verify",IF(Y900="","spend imputed by ratio","complete")))</f>
        <v>complete</v>
      </c>
      <c r="AC900" s="4" t="n">
        <f aca="false">Clean!S900</f>
        <v>0</v>
      </c>
      <c r="AD900" s="4" t="n">
        <f aca="false">Clean!T900</f>
        <v>0</v>
      </c>
      <c r="AE900" s="4" t="n">
        <f aca="false">IF(AC900="",IF(AD900="",0,""),AC900)</f>
        <v>0</v>
      </c>
      <c r="AF900" s="4" t="n">
        <f aca="false">IF(AD900="",IF(AC900="",0,IF(AC900=0,0,ROUND(AC900*Strategies!$B$13,0))),AD900)</f>
        <v>0</v>
      </c>
      <c r="AG900" s="3" t="n">
        <f aca="false">Clean!V900</f>
        <v>0</v>
      </c>
      <c r="AH900" s="3" t="n">
        <f aca="false">IF(AG900="",0,AG900)</f>
        <v>0</v>
      </c>
      <c r="AI900" s="3" t="n">
        <f aca="false">IF(AG900="",1,0)</f>
        <v>0</v>
      </c>
      <c r="AJ900" s="3" t="n">
        <f aca="false">Missing_Matrix!W900</f>
        <v>1</v>
      </c>
      <c r="AK900" s="2" t="str">
        <f aca="false">IF(AJ900=0,"keep","drop")</f>
        <v>drop</v>
      </c>
      <c r="AL900" s="2" t="str">
        <f aca="false">IF(Missing_Matrix!B900+Missing_Matrix!G900+Missing_Matrix!H900+Missing_Matrix!J900+Missing_Matrix!K900+Missing_Matrix!L900+Missing_Matrix!M900+Missing_Matrix!U900=0,"keep","drop")</f>
        <v>keep</v>
      </c>
    </row>
    <row r="901" customFormat="false" ht="15" hidden="false" customHeight="false" outlineLevel="0" collapsed="false">
      <c r="A901" s="2" t="str">
        <f aca="false">Clean!A901</f>
        <v>CL00900</v>
      </c>
      <c r="B901" s="3" t="n">
        <f aca="false">Clean!B901</f>
        <v>45</v>
      </c>
      <c r="C901" s="3" t="n">
        <f aca="false">IF(B901="",Strategies!$B$5,B901)</f>
        <v>45</v>
      </c>
      <c r="D901" s="3" t="n">
        <f aca="false">IF(B901="",1,0)</f>
        <v>0</v>
      </c>
      <c r="E901" s="2" t="str">
        <f aca="false">Clean!E901</f>
        <v>Manual worker</v>
      </c>
      <c r="F901" s="2" t="str">
        <f aca="false">IF(E901="","Unknown",E901)</f>
        <v>Manual worker</v>
      </c>
      <c r="G901" s="4" t="n">
        <f aca="false">Clean!G901</f>
        <v>17900</v>
      </c>
      <c r="H901" s="4" t="n">
        <f aca="false">IF(G901="",Strategies!$B$7,G901)</f>
        <v>17900</v>
      </c>
      <c r="I901" s="4" t="n">
        <f aca="false">IF(G901="",Strategies!$B$8,G901)</f>
        <v>17900</v>
      </c>
      <c r="J901" s="4" t="n">
        <f aca="false">IF(G901="",IFERROR(VLOOKUP(E901,Strategies!$A$26:$G$35,7,FALSE()),Strategies!$B$8),G901)</f>
        <v>17900</v>
      </c>
      <c r="K901" s="3" t="n">
        <f aca="false">IF(G901="",1,0)</f>
        <v>0</v>
      </c>
      <c r="L901" s="3" t="n">
        <f aca="false">Clean!H901</f>
        <v>5</v>
      </c>
      <c r="M901" s="5" t="n">
        <f aca="false">Clean!I901</f>
        <v>44428</v>
      </c>
      <c r="N901" s="3" t="n">
        <f aca="false">IF(L901="",IF(M901="",Strategies!$B$6,DATEDIF(M901,DATE(2026,9,13),"y")),L901)</f>
        <v>5</v>
      </c>
      <c r="O901" s="2" t="str">
        <f aca="false">IF(L901&lt;&gt;"","observed",IF(M901&lt;&gt;"","derived from date","median (fallback)"))</f>
        <v>observed</v>
      </c>
      <c r="P901" s="4" t="n">
        <f aca="false">Clean!M901</f>
        <v>7246.02</v>
      </c>
      <c r="Q901" s="4" t="n">
        <f aca="false">IF(P901="",Strategies!$B$9,P901)</f>
        <v>7246.02</v>
      </c>
      <c r="R901" s="3" t="n">
        <f aca="false">IF(P901="",1,0)</f>
        <v>0</v>
      </c>
      <c r="S901" s="3" t="n">
        <f aca="false">Clean!U901</f>
        <v>552</v>
      </c>
      <c r="T901" s="3" t="n">
        <f aca="false">IF(S901="",Strategies!$B$10,S901)</f>
        <v>552</v>
      </c>
      <c r="U901" s="2" t="str">
        <f aca="false">Clean!J901</f>
        <v>Online Banking</v>
      </c>
      <c r="V901" s="2" t="str">
        <f aca="false">IF(U901="",Strategies!$B$11,U901)</f>
        <v>Online Banking</v>
      </c>
      <c r="W901" s="2" t="str">
        <f aca="false">IF(U901="","Unknown",U901)</f>
        <v>Online Banking</v>
      </c>
      <c r="X901" s="4" t="n">
        <f aca="false">Clean!Q901</f>
        <v>4000</v>
      </c>
      <c r="Y901" s="4" t="n">
        <f aca="false">Clean!R901</f>
        <v>1304.38</v>
      </c>
      <c r="Z901" s="4" t="n">
        <f aca="false">IF(X901="",IF(Y901="",0,""),X901)</f>
        <v>4000</v>
      </c>
      <c r="AA901" s="4" t="n">
        <f aca="false">IF(Y901="",IF(X901="",0,IF(X901=0,0,ROUND(X901*Strategies!$B$12,2))),Y901)</f>
        <v>1304.38</v>
      </c>
      <c r="AB901" s="2" t="str">
        <f aca="false">IF(AND(X901="",Y901=""),"no card (structural)",IF(X901="","limit missing – verify",IF(Y901="","spend imputed by ratio","complete")))</f>
        <v>complete</v>
      </c>
      <c r="AC901" s="4" t="n">
        <f aca="false">Clean!S901</f>
        <v>0</v>
      </c>
      <c r="AD901" s="4" t="n">
        <f aca="false">Clean!T901</f>
        <v>0</v>
      </c>
      <c r="AE901" s="4" t="n">
        <f aca="false">IF(AC901="",IF(AD901="",0,""),AC901)</f>
        <v>0</v>
      </c>
      <c r="AF901" s="4" t="n">
        <f aca="false">IF(AD901="",IF(AC901="",0,IF(AC901=0,0,ROUND(AC901*Strategies!$B$13,0))),AD901)</f>
        <v>0</v>
      </c>
      <c r="AG901" s="3" t="n">
        <f aca="false">Clean!V901</f>
        <v>1</v>
      </c>
      <c r="AH901" s="3" t="n">
        <f aca="false">IF(AG901="",0,AG901)</f>
        <v>1</v>
      </c>
      <c r="AI901" s="3" t="n">
        <f aca="false">IF(AG901="",1,0)</f>
        <v>0</v>
      </c>
      <c r="AJ901" s="3" t="n">
        <f aca="false">Missing_Matrix!W901</f>
        <v>0</v>
      </c>
      <c r="AK901" s="2" t="str">
        <f aca="false">IF(AJ901=0,"keep","drop")</f>
        <v>keep</v>
      </c>
      <c r="AL901" s="2" t="str">
        <f aca="false">IF(Missing_Matrix!B901+Missing_Matrix!G901+Missing_Matrix!H901+Missing_Matrix!J901+Missing_Matrix!K901+Missing_Matrix!L901+Missing_Matrix!M901+Missing_Matrix!U901=0,"keep","drop")</f>
        <v>keep</v>
      </c>
    </row>
    <row r="902" customFormat="false" ht="15" hidden="false" customHeight="false" outlineLevel="0" collapsed="false">
      <c r="A902" s="2" t="str">
        <f aca="false">Clean!A902</f>
        <v>CL00901</v>
      </c>
      <c r="B902" s="3" t="n">
        <f aca="false">Clean!B902</f>
        <v>58</v>
      </c>
      <c r="C902" s="3" t="n">
        <f aca="false">IF(B902="",Strategies!$B$5,B902)</f>
        <v>58</v>
      </c>
      <c r="D902" s="3" t="n">
        <f aca="false">IF(B902="",1,0)</f>
        <v>0</v>
      </c>
      <c r="E902" s="2" t="str">
        <f aca="false">Clean!E902</f>
        <v>Employee</v>
      </c>
      <c r="F902" s="2" t="str">
        <f aca="false">IF(E902="","Unknown",E902)</f>
        <v>Employee</v>
      </c>
      <c r="G902" s="4" t="n">
        <f aca="false">Clean!G902</f>
        <v>48000</v>
      </c>
      <c r="H902" s="4" t="n">
        <f aca="false">IF(G902="",Strategies!$B$7,G902)</f>
        <v>48000</v>
      </c>
      <c r="I902" s="4" t="n">
        <f aca="false">IF(G902="",Strategies!$B$8,G902)</f>
        <v>48000</v>
      </c>
      <c r="J902" s="4" t="n">
        <f aca="false">IF(G902="",IFERROR(VLOOKUP(E902,Strategies!$A$26:$G$35,7,FALSE()),Strategies!$B$8),G902)</f>
        <v>48000</v>
      </c>
      <c r="K902" s="3" t="n">
        <f aca="false">IF(G902="",1,0)</f>
        <v>0</v>
      </c>
      <c r="L902" s="3" t="n">
        <f aca="false">Clean!H902</f>
        <v>7</v>
      </c>
      <c r="M902" s="5" t="n">
        <f aca="false">Clean!I902</f>
        <v>43662</v>
      </c>
      <c r="N902" s="3" t="n">
        <f aca="false">IF(L902="",IF(M902="",Strategies!$B$6,DATEDIF(M902,DATE(2026,9,13),"y")),L902)</f>
        <v>7</v>
      </c>
      <c r="O902" s="2" t="str">
        <f aca="false">IF(L902&lt;&gt;"","observed",IF(M902&lt;&gt;"","derived from date","median (fallback)"))</f>
        <v>observed</v>
      </c>
      <c r="P902" s="4" t="n">
        <f aca="false">Clean!M902</f>
        <v>29152.9</v>
      </c>
      <c r="Q902" s="4" t="n">
        <f aca="false">IF(P902="",Strategies!$B$9,P902)</f>
        <v>29152.9</v>
      </c>
      <c r="R902" s="3" t="n">
        <f aca="false">IF(P902="",1,0)</f>
        <v>0</v>
      </c>
      <c r="S902" s="3" t="n">
        <f aca="false">Clean!U902</f>
        <v>660</v>
      </c>
      <c r="T902" s="3" t="n">
        <f aca="false">IF(S902="",Strategies!$B$10,S902)</f>
        <v>660</v>
      </c>
      <c r="U902" s="2" t="str">
        <f aca="false">Clean!J902</f>
        <v>Online Banking</v>
      </c>
      <c r="V902" s="2" t="str">
        <f aca="false">IF(U902="",Strategies!$B$11,U902)</f>
        <v>Online Banking</v>
      </c>
      <c r="W902" s="2" t="str">
        <f aca="false">IF(U902="","Unknown",U902)</f>
        <v>Online Banking</v>
      </c>
      <c r="X902" s="4" t="n">
        <f aca="false">Clean!Q902</f>
        <v>10500</v>
      </c>
      <c r="Y902" s="4" t="n">
        <f aca="false">Clean!R902</f>
        <v>4282.09</v>
      </c>
      <c r="Z902" s="4" t="n">
        <f aca="false">IF(X902="",IF(Y902="",0,""),X902)</f>
        <v>10500</v>
      </c>
      <c r="AA902" s="4" t="n">
        <f aca="false">IF(Y902="",IF(X902="",0,IF(X902=0,0,ROUND(X902*Strategies!$B$12,2))),Y902)</f>
        <v>4282.09</v>
      </c>
      <c r="AB902" s="2" t="str">
        <f aca="false">IF(AND(X902="",Y902=""),"no card (structural)",IF(X902="","limit missing – verify",IF(Y902="","spend imputed by ratio","complete")))</f>
        <v>complete</v>
      </c>
      <c r="AC902" s="4" t="n">
        <f aca="false">Clean!S902</f>
        <v>0</v>
      </c>
      <c r="AD902" s="4" t="n">
        <f aca="false">Clean!T902</f>
        <v>0</v>
      </c>
      <c r="AE902" s="4" t="n">
        <f aca="false">IF(AC902="",IF(AD902="",0,""),AC902)</f>
        <v>0</v>
      </c>
      <c r="AF902" s="4" t="n">
        <f aca="false">IF(AD902="",IF(AC902="",0,IF(AC902=0,0,ROUND(AC902*Strategies!$B$13,0))),AD902)</f>
        <v>0</v>
      </c>
      <c r="AG902" s="3" t="str">
        <f aca="false">Clean!V902</f>
        <v/>
      </c>
      <c r="AH902" s="3" t="n">
        <f aca="false">IF(AG902="",0,AG902)</f>
        <v>0</v>
      </c>
      <c r="AI902" s="3" t="n">
        <f aca="false">IF(AG902="",1,0)</f>
        <v>1</v>
      </c>
      <c r="AJ902" s="3" t="n">
        <f aca="false">Missing_Matrix!W902</f>
        <v>1</v>
      </c>
      <c r="AK902" s="2" t="str">
        <f aca="false">IF(AJ902=0,"keep","drop")</f>
        <v>drop</v>
      </c>
      <c r="AL902" s="2" t="str">
        <f aca="false">IF(Missing_Matrix!B902+Missing_Matrix!G902+Missing_Matrix!H902+Missing_Matrix!J902+Missing_Matrix!K902+Missing_Matrix!L902+Missing_Matrix!M902+Missing_Matrix!U902=0,"keep","drop")</f>
        <v>keep</v>
      </c>
    </row>
    <row r="903" customFormat="false" ht="15" hidden="false" customHeight="false" outlineLevel="0" collapsed="false">
      <c r="A903" s="2" t="str">
        <f aca="false">Clean!A903</f>
        <v>CL00902</v>
      </c>
      <c r="B903" s="3" t="n">
        <f aca="false">Clean!B903</f>
        <v>44</v>
      </c>
      <c r="C903" s="3" t="n">
        <f aca="false">IF(B903="",Strategies!$B$5,B903)</f>
        <v>44</v>
      </c>
      <c r="D903" s="3" t="n">
        <f aca="false">IF(B903="",1,0)</f>
        <v>0</v>
      </c>
      <c r="E903" s="2" t="str">
        <f aca="false">Clean!E903</f>
        <v>Employee</v>
      </c>
      <c r="F903" s="2" t="str">
        <f aca="false">IF(E903="","Unknown",E903)</f>
        <v>Employee</v>
      </c>
      <c r="G903" s="4" t="n">
        <f aca="false">Clean!G903</f>
        <v>35000</v>
      </c>
      <c r="H903" s="4" t="n">
        <f aca="false">IF(G903="",Strategies!$B$7,G903)</f>
        <v>35000</v>
      </c>
      <c r="I903" s="4" t="n">
        <f aca="false">IF(G903="",Strategies!$B$8,G903)</f>
        <v>35000</v>
      </c>
      <c r="J903" s="4" t="n">
        <f aca="false">IF(G903="",IFERROR(VLOOKUP(E903,Strategies!$A$26:$G$35,7,FALSE()),Strategies!$B$8),G903)</f>
        <v>35000</v>
      </c>
      <c r="K903" s="3" t="n">
        <f aca="false">IF(G903="",1,0)</f>
        <v>0</v>
      </c>
      <c r="L903" s="3" t="n">
        <f aca="false">Clean!H903</f>
        <v>20</v>
      </c>
      <c r="M903" s="5" t="n">
        <f aca="false">Clean!I903</f>
        <v>38876</v>
      </c>
      <c r="N903" s="3" t="n">
        <f aca="false">IF(L903="",IF(M903="",Strategies!$B$6,DATEDIF(M903,DATE(2026,9,13),"y")),L903)</f>
        <v>20</v>
      </c>
      <c r="O903" s="2" t="str">
        <f aca="false">IF(L903&lt;&gt;"","observed",IF(M903&lt;&gt;"","derived from date","median (fallback)"))</f>
        <v>observed</v>
      </c>
      <c r="P903" s="4" t="n">
        <f aca="false">Clean!M903</f>
        <v>0</v>
      </c>
      <c r="Q903" s="4" t="n">
        <f aca="false">IF(P903="",Strategies!$B$9,P903)</f>
        <v>0</v>
      </c>
      <c r="R903" s="3" t="n">
        <f aca="false">IF(P903="",1,0)</f>
        <v>0</v>
      </c>
      <c r="S903" s="3" t="n">
        <f aca="false">Clean!U903</f>
        <v>601</v>
      </c>
      <c r="T903" s="3" t="n">
        <f aca="false">IF(S903="",Strategies!$B$10,S903)</f>
        <v>601</v>
      </c>
      <c r="U903" s="2" t="str">
        <f aca="false">Clean!J903</f>
        <v>App</v>
      </c>
      <c r="V903" s="2" t="str">
        <f aca="false">IF(U903="",Strategies!$B$11,U903)</f>
        <v>App</v>
      </c>
      <c r="W903" s="2" t="str">
        <f aca="false">IF(U903="","Unknown",U903)</f>
        <v>App</v>
      </c>
      <c r="X903" s="4" t="n">
        <f aca="false">Clean!Q903</f>
        <v>7500</v>
      </c>
      <c r="Y903" s="4" t="n">
        <f aca="false">Clean!R903</f>
        <v>313.32</v>
      </c>
      <c r="Z903" s="4" t="n">
        <f aca="false">IF(X903="",IF(Y903="",0,""),X903)</f>
        <v>7500</v>
      </c>
      <c r="AA903" s="4" t="n">
        <f aca="false">IF(Y903="",IF(X903="",0,IF(X903=0,0,ROUND(X903*Strategies!$B$12,2))),Y903)</f>
        <v>313.32</v>
      </c>
      <c r="AB903" s="2" t="str">
        <f aca="false">IF(AND(X903="",Y903=""),"no card (structural)",IF(X903="","limit missing – verify",IF(Y903="","spend imputed by ratio","complete")))</f>
        <v>complete</v>
      </c>
      <c r="AC903" s="4" t="n">
        <f aca="false">Clean!S903</f>
        <v>0</v>
      </c>
      <c r="AD903" s="4" t="n">
        <f aca="false">Clean!T903</f>
        <v>0</v>
      </c>
      <c r="AE903" s="4" t="n">
        <f aca="false">IF(AC903="",IF(AD903="",0,""),AC903)</f>
        <v>0</v>
      </c>
      <c r="AF903" s="4" t="n">
        <f aca="false">IF(AD903="",IF(AC903="",0,IF(AC903=0,0,ROUND(AC903*Strategies!$B$13,0))),AD903)</f>
        <v>0</v>
      </c>
      <c r="AG903" s="3" t="n">
        <f aca="false">Clean!V903</f>
        <v>1</v>
      </c>
      <c r="AH903" s="3" t="n">
        <f aca="false">IF(AG903="",0,AG903)</f>
        <v>1</v>
      </c>
      <c r="AI903" s="3" t="n">
        <f aca="false">IF(AG903="",1,0)</f>
        <v>0</v>
      </c>
      <c r="AJ903" s="3" t="n">
        <f aca="false">Missing_Matrix!W903</f>
        <v>0</v>
      </c>
      <c r="AK903" s="2" t="str">
        <f aca="false">IF(AJ903=0,"keep","drop")</f>
        <v>keep</v>
      </c>
      <c r="AL903" s="2" t="str">
        <f aca="false">IF(Missing_Matrix!B903+Missing_Matrix!G903+Missing_Matrix!H903+Missing_Matrix!J903+Missing_Matrix!K903+Missing_Matrix!L903+Missing_Matrix!M903+Missing_Matrix!U903=0,"keep","drop")</f>
        <v>keep</v>
      </c>
    </row>
    <row r="904" customFormat="false" ht="15" hidden="false" customHeight="false" outlineLevel="0" collapsed="false">
      <c r="A904" s="2" t="str">
        <f aca="false">Clean!A904</f>
        <v>CL00903</v>
      </c>
      <c r="B904" s="3" t="n">
        <f aca="false">Clean!B904</f>
        <v>52</v>
      </c>
      <c r="C904" s="3" t="n">
        <f aca="false">IF(B904="",Strategies!$B$5,B904)</f>
        <v>52</v>
      </c>
      <c r="D904" s="3" t="n">
        <f aca="false">IF(B904="",1,0)</f>
        <v>0</v>
      </c>
      <c r="E904" s="2" t="str">
        <f aca="false">Clean!E904</f>
        <v>Employee</v>
      </c>
      <c r="F904" s="2" t="str">
        <f aca="false">IF(E904="","Unknown",E904)</f>
        <v>Employee</v>
      </c>
      <c r="G904" s="4" t="n">
        <f aca="false">Clean!G904</f>
        <v>38300</v>
      </c>
      <c r="H904" s="4" t="n">
        <f aca="false">IF(G904="",Strategies!$B$7,G904)</f>
        <v>38300</v>
      </c>
      <c r="I904" s="4" t="n">
        <f aca="false">IF(G904="",Strategies!$B$8,G904)</f>
        <v>38300</v>
      </c>
      <c r="J904" s="4" t="n">
        <f aca="false">IF(G904="",IFERROR(VLOOKUP(E904,Strategies!$A$26:$G$35,7,FALSE()),Strategies!$B$8),G904)</f>
        <v>38300</v>
      </c>
      <c r="K904" s="3" t="n">
        <f aca="false">IF(G904="",1,0)</f>
        <v>0</v>
      </c>
      <c r="L904" s="3" t="n">
        <f aca="false">Clean!H904</f>
        <v>28</v>
      </c>
      <c r="M904" s="5" t="n">
        <f aca="false">Clean!I904</f>
        <v>36027</v>
      </c>
      <c r="N904" s="3" t="n">
        <f aca="false">IF(L904="",IF(M904="",Strategies!$B$6,DATEDIF(M904,DATE(2026,9,13),"y")),L904)</f>
        <v>28</v>
      </c>
      <c r="O904" s="2" t="str">
        <f aca="false">IF(L904&lt;&gt;"","observed",IF(M904&lt;&gt;"","derived from date","median (fallback)"))</f>
        <v>observed</v>
      </c>
      <c r="P904" s="4" t="n">
        <f aca="false">Clean!M904</f>
        <v>57209.1</v>
      </c>
      <c r="Q904" s="4" t="n">
        <f aca="false">IF(P904="",Strategies!$B$9,P904)</f>
        <v>57209.1</v>
      </c>
      <c r="R904" s="3" t="n">
        <f aca="false">IF(P904="",1,0)</f>
        <v>0</v>
      </c>
      <c r="S904" s="3" t="n">
        <f aca="false">Clean!U904</f>
        <v>621</v>
      </c>
      <c r="T904" s="3" t="n">
        <f aca="false">IF(S904="",Strategies!$B$10,S904)</f>
        <v>621</v>
      </c>
      <c r="U904" s="2" t="str">
        <f aca="false">Clean!J904</f>
        <v>Online Banking</v>
      </c>
      <c r="V904" s="2" t="str">
        <f aca="false">IF(U904="",Strategies!$B$11,U904)</f>
        <v>Online Banking</v>
      </c>
      <c r="W904" s="2" t="str">
        <f aca="false">IF(U904="","Unknown",U904)</f>
        <v>Online Banking</v>
      </c>
      <c r="X904" s="4" t="str">
        <f aca="false">Clean!Q904</f>
        <v/>
      </c>
      <c r="Y904" s="4" t="str">
        <f aca="false">Clean!R904</f>
        <v/>
      </c>
      <c r="Z904" s="4" t="n">
        <f aca="false">IF(X904="",IF(Y904="",0,""),X904)</f>
        <v>0</v>
      </c>
      <c r="AA904" s="4" t="n">
        <f aca="false">IF(Y904="",IF(X904="",0,IF(X904=0,0,ROUND(X904*Strategies!$B$12,2))),Y904)</f>
        <v>0</v>
      </c>
      <c r="AB904" s="2" t="str">
        <f aca="false">IF(AND(X904="",Y904=""),"no card (structural)",IF(X904="","limit missing – verify",IF(Y904="","spend imputed by ratio","complete")))</f>
        <v>no card (structural)</v>
      </c>
      <c r="AC904" s="4" t="n">
        <f aca="false">Clean!S904</f>
        <v>182000</v>
      </c>
      <c r="AD904" s="4" t="n">
        <f aca="false">Clean!T904</f>
        <v>850</v>
      </c>
      <c r="AE904" s="4" t="n">
        <f aca="false">IF(AC904="",IF(AD904="",0,""),AC904)</f>
        <v>182000</v>
      </c>
      <c r="AF904" s="4" t="n">
        <f aca="false">IF(AD904="",IF(AC904="",0,IF(AC904=0,0,ROUND(AC904*Strategies!$B$13,0))),AD904)</f>
        <v>850</v>
      </c>
      <c r="AG904" s="3" t="str">
        <f aca="false">Clean!V904</f>
        <v/>
      </c>
      <c r="AH904" s="3" t="n">
        <f aca="false">IF(AG904="",0,AG904)</f>
        <v>0</v>
      </c>
      <c r="AI904" s="3" t="n">
        <f aca="false">IF(AG904="",1,0)</f>
        <v>1</v>
      </c>
      <c r="AJ904" s="3" t="n">
        <f aca="false">Missing_Matrix!W904</f>
        <v>3</v>
      </c>
      <c r="AK904" s="2" t="str">
        <f aca="false">IF(AJ904=0,"keep","drop")</f>
        <v>drop</v>
      </c>
      <c r="AL904" s="2" t="str">
        <f aca="false">IF(Missing_Matrix!B904+Missing_Matrix!G904+Missing_Matrix!H904+Missing_Matrix!J904+Missing_Matrix!K904+Missing_Matrix!L904+Missing_Matrix!M904+Missing_Matrix!U904=0,"keep","drop")</f>
        <v>keep</v>
      </c>
    </row>
    <row r="905" customFormat="false" ht="15" hidden="false" customHeight="false" outlineLevel="0" collapsed="false">
      <c r="A905" s="2" t="str">
        <f aca="false">Clean!A905</f>
        <v>CL00904</v>
      </c>
      <c r="B905" s="3" t="n">
        <f aca="false">Clean!B905</f>
        <v>47</v>
      </c>
      <c r="C905" s="3" t="n">
        <f aca="false">IF(B905="",Strategies!$B$5,B905)</f>
        <v>47</v>
      </c>
      <c r="D905" s="3" t="n">
        <f aca="false">IF(B905="",1,0)</f>
        <v>0</v>
      </c>
      <c r="E905" s="2" t="str">
        <f aca="false">Clean!E905</f>
        <v/>
      </c>
      <c r="F905" s="2" t="str">
        <f aca="false">IF(E905="","Unknown",E905)</f>
        <v>Unknown</v>
      </c>
      <c r="G905" s="4" t="n">
        <f aca="false">Clean!G905</f>
        <v>32900</v>
      </c>
      <c r="H905" s="4" t="n">
        <f aca="false">IF(G905="",Strategies!$B$7,G905)</f>
        <v>32900</v>
      </c>
      <c r="I905" s="4" t="n">
        <f aca="false">IF(G905="",Strategies!$B$8,G905)</f>
        <v>32900</v>
      </c>
      <c r="J905" s="4" t="n">
        <f aca="false">IF(G905="",IFERROR(VLOOKUP(E905,Strategies!$A$26:$G$35,7,FALSE()),Strategies!$B$8),G905)</f>
        <v>32900</v>
      </c>
      <c r="K905" s="3" t="n">
        <f aca="false">IF(G905="",1,0)</f>
        <v>0</v>
      </c>
      <c r="L905" s="3" t="n">
        <f aca="false">Clean!H905</f>
        <v>3</v>
      </c>
      <c r="M905" s="5" t="n">
        <f aca="false">Clean!I905</f>
        <v>45117</v>
      </c>
      <c r="N905" s="3" t="n">
        <f aca="false">IF(L905="",IF(M905="",Strategies!$B$6,DATEDIF(M905,DATE(2026,9,13),"y")),L905)</f>
        <v>3</v>
      </c>
      <c r="O905" s="2" t="str">
        <f aca="false">IF(L905&lt;&gt;"","observed",IF(M905&lt;&gt;"","derived from date","median (fallback)"))</f>
        <v>observed</v>
      </c>
      <c r="P905" s="4" t="n">
        <f aca="false">Clean!M905</f>
        <v>0</v>
      </c>
      <c r="Q905" s="4" t="n">
        <f aca="false">IF(P905="",Strategies!$B$9,P905)</f>
        <v>0</v>
      </c>
      <c r="R905" s="3" t="n">
        <f aca="false">IF(P905="",1,0)</f>
        <v>0</v>
      </c>
      <c r="S905" s="3" t="n">
        <f aca="false">Clean!U905</f>
        <v>535</v>
      </c>
      <c r="T905" s="3" t="n">
        <f aca="false">IF(S905="",Strategies!$B$10,S905)</f>
        <v>535</v>
      </c>
      <c r="U905" s="2" t="str">
        <f aca="false">Clean!J905</f>
        <v>Branch</v>
      </c>
      <c r="V905" s="2" t="str">
        <f aca="false">IF(U905="",Strategies!$B$11,U905)</f>
        <v>Branch</v>
      </c>
      <c r="W905" s="2" t="str">
        <f aca="false">IF(U905="","Unknown",U905)</f>
        <v>Branch</v>
      </c>
      <c r="X905" s="4" t="n">
        <f aca="false">Clean!Q905</f>
        <v>3500</v>
      </c>
      <c r="Y905" s="4" t="str">
        <f aca="false">Clean!R905</f>
        <v/>
      </c>
      <c r="Z905" s="4" t="n">
        <f aca="false">IF(X905="",IF(Y905="",0,""),X905)</f>
        <v>3500</v>
      </c>
      <c r="AA905" s="4" t="n">
        <f aca="false">IF(Y905="",IF(X905="",0,IF(X905=0,0,ROUND(X905*Strategies!$B$12,2))),Y905)</f>
        <v>929.92</v>
      </c>
      <c r="AB905" s="2" t="str">
        <f aca="false">IF(AND(X905="",Y905=""),"no card (structural)",IF(X905="","limit missing – verify",IF(Y905="","spend imputed by ratio","complete")))</f>
        <v>spend imputed by ratio</v>
      </c>
      <c r="AC905" s="4" t="n">
        <f aca="false">Clean!S905</f>
        <v>0</v>
      </c>
      <c r="AD905" s="4" t="n">
        <f aca="false">Clean!T905</f>
        <v>0</v>
      </c>
      <c r="AE905" s="4" t="n">
        <f aca="false">IF(AC905="",IF(AD905="",0,""),AC905)</f>
        <v>0</v>
      </c>
      <c r="AF905" s="4" t="n">
        <f aca="false">IF(AD905="",IF(AC905="",0,IF(AC905=0,0,ROUND(AC905*Strategies!$B$13,0))),AD905)</f>
        <v>0</v>
      </c>
      <c r="AG905" s="3" t="n">
        <f aca="false">Clean!V905</f>
        <v>2</v>
      </c>
      <c r="AH905" s="3" t="n">
        <f aca="false">IF(AG905="",0,AG905)</f>
        <v>2</v>
      </c>
      <c r="AI905" s="3" t="n">
        <f aca="false">IF(AG905="",1,0)</f>
        <v>0</v>
      </c>
      <c r="AJ905" s="3" t="n">
        <f aca="false">Missing_Matrix!W905</f>
        <v>2</v>
      </c>
      <c r="AK905" s="2" t="str">
        <f aca="false">IF(AJ905=0,"keep","drop")</f>
        <v>drop</v>
      </c>
      <c r="AL905" s="2" t="str">
        <f aca="false">IF(Missing_Matrix!B905+Missing_Matrix!G905+Missing_Matrix!H905+Missing_Matrix!J905+Missing_Matrix!K905+Missing_Matrix!L905+Missing_Matrix!M905+Missing_Matrix!U905=0,"keep","drop")</f>
        <v>keep</v>
      </c>
    </row>
    <row r="906" customFormat="false" ht="15" hidden="false" customHeight="false" outlineLevel="0" collapsed="false">
      <c r="A906" s="2" t="str">
        <f aca="false">Clean!A906</f>
        <v>CL00905</v>
      </c>
      <c r="B906" s="3" t="n">
        <f aca="false">Clean!B906</f>
        <v>40</v>
      </c>
      <c r="C906" s="3" t="n">
        <f aca="false">IF(B906="",Strategies!$B$5,B906)</f>
        <v>40</v>
      </c>
      <c r="D906" s="3" t="n">
        <f aca="false">IF(B906="",1,0)</f>
        <v>0</v>
      </c>
      <c r="E906" s="2" t="str">
        <f aca="false">Clean!E906</f>
        <v>Employee</v>
      </c>
      <c r="F906" s="2" t="str">
        <f aca="false">IF(E906="","Unknown",E906)</f>
        <v>Employee</v>
      </c>
      <c r="G906" s="4" t="n">
        <f aca="false">Clean!G906</f>
        <v>29000</v>
      </c>
      <c r="H906" s="4" t="n">
        <f aca="false">IF(G906="",Strategies!$B$7,G906)</f>
        <v>29000</v>
      </c>
      <c r="I906" s="4" t="n">
        <f aca="false">IF(G906="",Strategies!$B$8,G906)</f>
        <v>29000</v>
      </c>
      <c r="J906" s="4" t="n">
        <f aca="false">IF(G906="",IFERROR(VLOOKUP(E906,Strategies!$A$26:$G$35,7,FALSE()),Strategies!$B$8),G906)</f>
        <v>29000</v>
      </c>
      <c r="K906" s="3" t="n">
        <f aca="false">IF(G906="",1,0)</f>
        <v>0</v>
      </c>
      <c r="L906" s="3" t="n">
        <f aca="false">Clean!H906</f>
        <v>5</v>
      </c>
      <c r="M906" s="5" t="n">
        <f aca="false">Clean!I906</f>
        <v>44090</v>
      </c>
      <c r="N906" s="3" t="n">
        <f aca="false">IF(L906="",IF(M906="",Strategies!$B$6,DATEDIF(M906,DATE(2026,9,13),"y")),L906)</f>
        <v>5</v>
      </c>
      <c r="O906" s="2" t="str">
        <f aca="false">IF(L906&lt;&gt;"","observed",IF(M906&lt;&gt;"","derived from date","median (fallback)"))</f>
        <v>observed</v>
      </c>
      <c r="P906" s="4" t="n">
        <f aca="false">Clean!M906</f>
        <v>8686.18</v>
      </c>
      <c r="Q906" s="4" t="n">
        <f aca="false">IF(P906="",Strategies!$B$9,P906)</f>
        <v>8686.18</v>
      </c>
      <c r="R906" s="3" t="n">
        <f aca="false">IF(P906="",1,0)</f>
        <v>0</v>
      </c>
      <c r="S906" s="3" t="n">
        <f aca="false">Clean!U906</f>
        <v>567</v>
      </c>
      <c r="T906" s="3" t="n">
        <f aca="false">IF(S906="",Strategies!$B$10,S906)</f>
        <v>567</v>
      </c>
      <c r="U906" s="2" t="str">
        <f aca="false">Clean!J906</f>
        <v>App</v>
      </c>
      <c r="V906" s="2" t="str">
        <f aca="false">IF(U906="",Strategies!$B$11,U906)</f>
        <v>App</v>
      </c>
      <c r="W906" s="2" t="str">
        <f aca="false">IF(U906="","Unknown",U906)</f>
        <v>App</v>
      </c>
      <c r="X906" s="4" t="n">
        <f aca="false">Clean!Q906</f>
        <v>5500</v>
      </c>
      <c r="Y906" s="4" t="n">
        <f aca="false">Clean!R906</f>
        <v>1935.99</v>
      </c>
      <c r="Z906" s="4" t="n">
        <f aca="false">IF(X906="",IF(Y906="",0,""),X906)</f>
        <v>5500</v>
      </c>
      <c r="AA906" s="4" t="n">
        <f aca="false">IF(Y906="",IF(X906="",0,IF(X906=0,0,ROUND(X906*Strategies!$B$12,2))),Y906)</f>
        <v>1935.99</v>
      </c>
      <c r="AB906" s="2" t="str">
        <f aca="false">IF(AND(X906="",Y906=""),"no card (structural)",IF(X906="","limit missing – verify",IF(Y906="","spend imputed by ratio","complete")))</f>
        <v>complete</v>
      </c>
      <c r="AC906" s="4" t="n">
        <f aca="false">Clean!S906</f>
        <v>0</v>
      </c>
      <c r="AD906" s="4" t="n">
        <f aca="false">Clean!T906</f>
        <v>0</v>
      </c>
      <c r="AE906" s="4" t="n">
        <f aca="false">IF(AC906="",IF(AD906="",0,""),AC906)</f>
        <v>0</v>
      </c>
      <c r="AF906" s="4" t="n">
        <f aca="false">IF(AD906="",IF(AC906="",0,IF(AC906=0,0,ROUND(AC906*Strategies!$B$13,0))),AD906)</f>
        <v>0</v>
      </c>
      <c r="AG906" s="3" t="n">
        <f aca="false">Clean!V906</f>
        <v>0</v>
      </c>
      <c r="AH906" s="3" t="n">
        <f aca="false">IF(AG906="",0,AG906)</f>
        <v>0</v>
      </c>
      <c r="AI906" s="3" t="n">
        <f aca="false">IF(AG906="",1,0)</f>
        <v>0</v>
      </c>
      <c r="AJ906" s="3" t="n">
        <f aca="false">Missing_Matrix!W906</f>
        <v>0</v>
      </c>
      <c r="AK906" s="2" t="str">
        <f aca="false">IF(AJ906=0,"keep","drop")</f>
        <v>keep</v>
      </c>
      <c r="AL906" s="2" t="str">
        <f aca="false">IF(Missing_Matrix!B906+Missing_Matrix!G906+Missing_Matrix!H906+Missing_Matrix!J906+Missing_Matrix!K906+Missing_Matrix!L906+Missing_Matrix!M906+Missing_Matrix!U906=0,"keep","drop")</f>
        <v>keep</v>
      </c>
    </row>
    <row r="907" customFormat="false" ht="15" hidden="false" customHeight="false" outlineLevel="0" collapsed="false">
      <c r="A907" s="2" t="str">
        <f aca="false">Clean!A907</f>
        <v>CL00906</v>
      </c>
      <c r="B907" s="3" t="n">
        <f aca="false">Clean!B907</f>
        <v>39</v>
      </c>
      <c r="C907" s="3" t="n">
        <f aca="false">IF(B907="",Strategies!$B$5,B907)</f>
        <v>39</v>
      </c>
      <c r="D907" s="3" t="n">
        <f aca="false">IF(B907="",1,0)</f>
        <v>0</v>
      </c>
      <c r="E907" s="2" t="str">
        <f aca="false">Clean!E907</f>
        <v>Employee</v>
      </c>
      <c r="F907" s="2" t="str">
        <f aca="false">IF(E907="","Unknown",E907)</f>
        <v>Employee</v>
      </c>
      <c r="G907" s="4" t="n">
        <f aca="false">Clean!G907</f>
        <v>53000</v>
      </c>
      <c r="H907" s="4" t="n">
        <f aca="false">IF(G907="",Strategies!$B$7,G907)</f>
        <v>53000</v>
      </c>
      <c r="I907" s="4" t="n">
        <f aca="false">IF(G907="",Strategies!$B$8,G907)</f>
        <v>53000</v>
      </c>
      <c r="J907" s="4" t="n">
        <f aca="false">IF(G907="",IFERROR(VLOOKUP(E907,Strategies!$A$26:$G$35,7,FALSE()),Strategies!$B$8),G907)</f>
        <v>53000</v>
      </c>
      <c r="K907" s="3" t="n">
        <f aca="false">IF(G907="",1,0)</f>
        <v>0</v>
      </c>
      <c r="L907" s="3" t="n">
        <f aca="false">Clean!H907</f>
        <v>19</v>
      </c>
      <c r="M907" s="5" t="n">
        <f aca="false">Clean!I907</f>
        <v>39084</v>
      </c>
      <c r="N907" s="3" t="n">
        <f aca="false">IF(L907="",IF(M907="",Strategies!$B$6,DATEDIF(M907,DATE(2026,9,13),"y")),L907)</f>
        <v>19</v>
      </c>
      <c r="O907" s="2" t="str">
        <f aca="false">IF(L907&lt;&gt;"","observed",IF(M907&lt;&gt;"","derived from date","median (fallback)"))</f>
        <v>observed</v>
      </c>
      <c r="P907" s="4" t="n">
        <f aca="false">Clean!M907</f>
        <v>0</v>
      </c>
      <c r="Q907" s="4" t="n">
        <f aca="false">IF(P907="",Strategies!$B$9,P907)</f>
        <v>0</v>
      </c>
      <c r="R907" s="3" t="n">
        <f aca="false">IF(P907="",1,0)</f>
        <v>0</v>
      </c>
      <c r="S907" s="3" t="n">
        <f aca="false">Clean!U907</f>
        <v>666</v>
      </c>
      <c r="T907" s="3" t="n">
        <f aca="false">IF(S907="",Strategies!$B$10,S907)</f>
        <v>666</v>
      </c>
      <c r="U907" s="2" t="str">
        <f aca="false">Clean!J907</f>
        <v>App</v>
      </c>
      <c r="V907" s="2" t="str">
        <f aca="false">IF(U907="",Strategies!$B$11,U907)</f>
        <v>App</v>
      </c>
      <c r="W907" s="2" t="str">
        <f aca="false">IF(U907="","Unknown",U907)</f>
        <v>App</v>
      </c>
      <c r="X907" s="4" t="n">
        <f aca="false">Clean!Q907</f>
        <v>6000</v>
      </c>
      <c r="Y907" s="4" t="n">
        <f aca="false">Clean!R907</f>
        <v>861.79</v>
      </c>
      <c r="Z907" s="4" t="n">
        <f aca="false">IF(X907="",IF(Y907="",0,""),X907)</f>
        <v>6000</v>
      </c>
      <c r="AA907" s="4" t="n">
        <f aca="false">IF(Y907="",IF(X907="",0,IF(X907=0,0,ROUND(X907*Strategies!$B$12,2))),Y907)</f>
        <v>861.79</v>
      </c>
      <c r="AB907" s="2" t="str">
        <f aca="false">IF(AND(X907="",Y907=""),"no card (structural)",IF(X907="","limit missing – verify",IF(Y907="","spend imputed by ratio","complete")))</f>
        <v>complete</v>
      </c>
      <c r="AC907" s="4" t="n">
        <f aca="false">Clean!S907</f>
        <v>0</v>
      </c>
      <c r="AD907" s="4" t="n">
        <f aca="false">Clean!T907</f>
        <v>0</v>
      </c>
      <c r="AE907" s="4" t="n">
        <f aca="false">IF(AC907="",IF(AD907="",0,""),AC907)</f>
        <v>0</v>
      </c>
      <c r="AF907" s="4" t="n">
        <f aca="false">IF(AD907="",IF(AC907="",0,IF(AC907=0,0,ROUND(AC907*Strategies!$B$13,0))),AD907)</f>
        <v>0</v>
      </c>
      <c r="AG907" s="3" t="str">
        <f aca="false">Clean!V907</f>
        <v/>
      </c>
      <c r="AH907" s="3" t="n">
        <f aca="false">IF(AG907="",0,AG907)</f>
        <v>0</v>
      </c>
      <c r="AI907" s="3" t="n">
        <f aca="false">IF(AG907="",1,0)</f>
        <v>1</v>
      </c>
      <c r="AJ907" s="3" t="n">
        <f aca="false">Missing_Matrix!W907</f>
        <v>1</v>
      </c>
      <c r="AK907" s="2" t="str">
        <f aca="false">IF(AJ907=0,"keep","drop")</f>
        <v>drop</v>
      </c>
      <c r="AL907" s="2" t="str">
        <f aca="false">IF(Missing_Matrix!B907+Missing_Matrix!G907+Missing_Matrix!H907+Missing_Matrix!J907+Missing_Matrix!K907+Missing_Matrix!L907+Missing_Matrix!M907+Missing_Matrix!U907=0,"keep","drop")</f>
        <v>keep</v>
      </c>
    </row>
    <row r="908" customFormat="false" ht="15" hidden="false" customHeight="false" outlineLevel="0" collapsed="false">
      <c r="A908" s="2" t="str">
        <f aca="false">Clean!A908</f>
        <v>CL00907</v>
      </c>
      <c r="B908" s="3" t="n">
        <f aca="false">Clean!B908</f>
        <v>47</v>
      </c>
      <c r="C908" s="3" t="n">
        <f aca="false">IF(B908="",Strategies!$B$5,B908)</f>
        <v>47</v>
      </c>
      <c r="D908" s="3" t="n">
        <f aca="false">IF(B908="",1,0)</f>
        <v>0</v>
      </c>
      <c r="E908" s="2" t="str">
        <f aca="false">Clean!E908</f>
        <v>Executive</v>
      </c>
      <c r="F908" s="2" t="str">
        <f aca="false">IF(E908="","Unknown",E908)</f>
        <v>Executive</v>
      </c>
      <c r="G908" s="4" t="n">
        <f aca="false">Clean!G908</f>
        <v>94300</v>
      </c>
      <c r="H908" s="4" t="n">
        <f aca="false">IF(G908="",Strategies!$B$7,G908)</f>
        <v>94300</v>
      </c>
      <c r="I908" s="4" t="n">
        <f aca="false">IF(G908="",Strategies!$B$8,G908)</f>
        <v>94300</v>
      </c>
      <c r="J908" s="4" t="n">
        <f aca="false">IF(G908="",IFERROR(VLOOKUP(E908,Strategies!$A$26:$G$35,7,FALSE()),Strategies!$B$8),G908)</f>
        <v>94300</v>
      </c>
      <c r="K908" s="3" t="n">
        <f aca="false">IF(G908="",1,0)</f>
        <v>0</v>
      </c>
      <c r="L908" s="3" t="n">
        <f aca="false">Clean!H908</f>
        <v>0</v>
      </c>
      <c r="M908" s="5" t="n">
        <f aca="false">Clean!I908</f>
        <v>46070</v>
      </c>
      <c r="N908" s="3" t="n">
        <f aca="false">IF(L908="",IF(M908="",Strategies!$B$6,DATEDIF(M908,DATE(2026,9,13),"y")),L908)</f>
        <v>0</v>
      </c>
      <c r="O908" s="2" t="str">
        <f aca="false">IF(L908&lt;&gt;"","observed",IF(M908&lt;&gt;"","derived from date","median (fallback)"))</f>
        <v>observed</v>
      </c>
      <c r="P908" s="4" t="n">
        <f aca="false">Clean!M908</f>
        <v>0</v>
      </c>
      <c r="Q908" s="4" t="n">
        <f aca="false">IF(P908="",Strategies!$B$9,P908)</f>
        <v>0</v>
      </c>
      <c r="R908" s="3" t="n">
        <f aca="false">IF(P908="",1,0)</f>
        <v>0</v>
      </c>
      <c r="S908" s="3" t="n">
        <f aca="false">Clean!U908</f>
        <v>613</v>
      </c>
      <c r="T908" s="3" t="n">
        <f aca="false">IF(S908="",Strategies!$B$10,S908)</f>
        <v>613</v>
      </c>
      <c r="U908" s="2" t="str">
        <f aca="false">Clean!J908</f>
        <v>Branch</v>
      </c>
      <c r="V908" s="2" t="str">
        <f aca="false">IF(U908="",Strategies!$B$11,U908)</f>
        <v>Branch</v>
      </c>
      <c r="W908" s="2" t="str">
        <f aca="false">IF(U908="","Unknown",U908)</f>
        <v>Branch</v>
      </c>
      <c r="X908" s="4" t="n">
        <f aca="false">Clean!Q908</f>
        <v>15000</v>
      </c>
      <c r="Y908" s="4" t="n">
        <f aca="false">Clean!R908</f>
        <v>5817.51</v>
      </c>
      <c r="Z908" s="4" t="n">
        <f aca="false">IF(X908="",IF(Y908="",0,""),X908)</f>
        <v>15000</v>
      </c>
      <c r="AA908" s="4" t="n">
        <f aca="false">IF(Y908="",IF(X908="",0,IF(X908=0,0,ROUND(X908*Strategies!$B$12,2))),Y908)</f>
        <v>5817.51</v>
      </c>
      <c r="AB908" s="2" t="str">
        <f aca="false">IF(AND(X908="",Y908=""),"no card (structural)",IF(X908="","limit missing – verify",IF(Y908="","spend imputed by ratio","complete")))</f>
        <v>complete</v>
      </c>
      <c r="AC908" s="4" t="n">
        <f aca="false">Clean!S908</f>
        <v>306000</v>
      </c>
      <c r="AD908" s="4" t="n">
        <f aca="false">Clean!T908</f>
        <v>2023</v>
      </c>
      <c r="AE908" s="4" t="n">
        <f aca="false">IF(AC908="",IF(AD908="",0,""),AC908)</f>
        <v>306000</v>
      </c>
      <c r="AF908" s="4" t="n">
        <f aca="false">IF(AD908="",IF(AC908="",0,IF(AC908=0,0,ROUND(AC908*Strategies!$B$13,0))),AD908)</f>
        <v>2023</v>
      </c>
      <c r="AG908" s="3" t="n">
        <f aca="false">Clean!V908</f>
        <v>0</v>
      </c>
      <c r="AH908" s="3" t="n">
        <f aca="false">IF(AG908="",0,AG908)</f>
        <v>0</v>
      </c>
      <c r="AI908" s="3" t="n">
        <f aca="false">IF(AG908="",1,0)</f>
        <v>0</v>
      </c>
      <c r="AJ908" s="3" t="n">
        <f aca="false">Missing_Matrix!W908</f>
        <v>0</v>
      </c>
      <c r="AK908" s="2" t="str">
        <f aca="false">IF(AJ908=0,"keep","drop")</f>
        <v>keep</v>
      </c>
      <c r="AL908" s="2" t="str">
        <f aca="false">IF(Missing_Matrix!B908+Missing_Matrix!G908+Missing_Matrix!H908+Missing_Matrix!J908+Missing_Matrix!K908+Missing_Matrix!L908+Missing_Matrix!M908+Missing_Matrix!U908=0,"keep","drop")</f>
        <v>keep</v>
      </c>
    </row>
    <row r="909" customFormat="false" ht="15" hidden="false" customHeight="false" outlineLevel="0" collapsed="false">
      <c r="A909" s="2" t="str">
        <f aca="false">Clean!A909</f>
        <v>CL00908</v>
      </c>
      <c r="B909" s="3" t="n">
        <f aca="false">Clean!B909</f>
        <v>32</v>
      </c>
      <c r="C909" s="3" t="n">
        <f aca="false">IF(B909="",Strategies!$B$5,B909)</f>
        <v>32</v>
      </c>
      <c r="D909" s="3" t="n">
        <f aca="false">IF(B909="",1,0)</f>
        <v>0</v>
      </c>
      <c r="E909" s="2" t="str">
        <f aca="false">Clean!E909</f>
        <v>Employee</v>
      </c>
      <c r="F909" s="2" t="str">
        <f aca="false">IF(E909="","Unknown",E909)</f>
        <v>Employee</v>
      </c>
      <c r="G909" s="4" t="n">
        <f aca="false">Clean!G909</f>
        <v>24000</v>
      </c>
      <c r="H909" s="4" t="n">
        <f aca="false">IF(G909="",Strategies!$B$7,G909)</f>
        <v>24000</v>
      </c>
      <c r="I909" s="4" t="n">
        <f aca="false">IF(G909="",Strategies!$B$8,G909)</f>
        <v>24000</v>
      </c>
      <c r="J909" s="4" t="n">
        <f aca="false">IF(G909="",IFERROR(VLOOKUP(E909,Strategies!$A$26:$G$35,7,FALSE()),Strategies!$B$8),G909)</f>
        <v>24000</v>
      </c>
      <c r="K909" s="3" t="n">
        <f aca="false">IF(G909="",1,0)</f>
        <v>0</v>
      </c>
      <c r="L909" s="3" t="n">
        <f aca="false">Clean!H909</f>
        <v>0</v>
      </c>
      <c r="M909" s="5" t="n">
        <f aca="false">Clean!I909</f>
        <v>46258</v>
      </c>
      <c r="N909" s="3" t="n">
        <f aca="false">IF(L909="",IF(M909="",Strategies!$B$6,DATEDIF(M909,DATE(2026,9,13),"y")),L909)</f>
        <v>0</v>
      </c>
      <c r="O909" s="2" t="str">
        <f aca="false">IF(L909&lt;&gt;"","observed",IF(M909&lt;&gt;"","derived from date","median (fallback)"))</f>
        <v>observed</v>
      </c>
      <c r="P909" s="4" t="n">
        <f aca="false">Clean!M909</f>
        <v>0</v>
      </c>
      <c r="Q909" s="4" t="n">
        <f aca="false">IF(P909="",Strategies!$B$9,P909)</f>
        <v>0</v>
      </c>
      <c r="R909" s="3" t="n">
        <f aca="false">IF(P909="",1,0)</f>
        <v>0</v>
      </c>
      <c r="S909" s="3" t="n">
        <f aca="false">Clean!U909</f>
        <v>530</v>
      </c>
      <c r="T909" s="3" t="n">
        <f aca="false">IF(S909="",Strategies!$B$10,S909)</f>
        <v>530</v>
      </c>
      <c r="U909" s="2" t="str">
        <f aca="false">Clean!J909</f>
        <v>App</v>
      </c>
      <c r="V909" s="2" t="str">
        <f aca="false">IF(U909="",Strategies!$B$11,U909)</f>
        <v>App</v>
      </c>
      <c r="W909" s="2" t="str">
        <f aca="false">IF(U909="","Unknown",U909)</f>
        <v>App</v>
      </c>
      <c r="X909" s="4" t="n">
        <f aca="false">Clean!Q909</f>
        <v>3500</v>
      </c>
      <c r="Y909" s="4" t="n">
        <f aca="false">Clean!R909</f>
        <v>1071.33</v>
      </c>
      <c r="Z909" s="4" t="n">
        <f aca="false">IF(X909="",IF(Y909="",0,""),X909)</f>
        <v>3500</v>
      </c>
      <c r="AA909" s="4" t="n">
        <f aca="false">IF(Y909="",IF(X909="",0,IF(X909=0,0,ROUND(X909*Strategies!$B$12,2))),Y909)</f>
        <v>1071.33</v>
      </c>
      <c r="AB909" s="2" t="str">
        <f aca="false">IF(AND(X909="",Y909=""),"no card (structural)",IF(X909="","limit missing – verify",IF(Y909="","spend imputed by ratio","complete")))</f>
        <v>complete</v>
      </c>
      <c r="AC909" s="4" t="n">
        <f aca="false">Clean!S909</f>
        <v>72000</v>
      </c>
      <c r="AD909" s="4" t="n">
        <f aca="false">Clean!T909</f>
        <v>535</v>
      </c>
      <c r="AE909" s="4" t="n">
        <f aca="false">IF(AC909="",IF(AD909="",0,""),AC909)</f>
        <v>72000</v>
      </c>
      <c r="AF909" s="4" t="n">
        <f aca="false">IF(AD909="",IF(AC909="",0,IF(AC909=0,0,ROUND(AC909*Strategies!$B$13,0))),AD909)</f>
        <v>535</v>
      </c>
      <c r="AG909" s="3" t="n">
        <f aca="false">Clean!V909</f>
        <v>1</v>
      </c>
      <c r="AH909" s="3" t="n">
        <f aca="false">IF(AG909="",0,AG909)</f>
        <v>1</v>
      </c>
      <c r="AI909" s="3" t="n">
        <f aca="false">IF(AG909="",1,0)</f>
        <v>0</v>
      </c>
      <c r="AJ909" s="3" t="n">
        <f aca="false">Missing_Matrix!W909</f>
        <v>0</v>
      </c>
      <c r="AK909" s="2" t="str">
        <f aca="false">IF(AJ909=0,"keep","drop")</f>
        <v>keep</v>
      </c>
      <c r="AL909" s="2" t="str">
        <f aca="false">IF(Missing_Matrix!B909+Missing_Matrix!G909+Missing_Matrix!H909+Missing_Matrix!J909+Missing_Matrix!K909+Missing_Matrix!L909+Missing_Matrix!M909+Missing_Matrix!U909=0,"keep","drop")</f>
        <v>keep</v>
      </c>
    </row>
    <row r="910" customFormat="false" ht="15" hidden="false" customHeight="false" outlineLevel="0" collapsed="false">
      <c r="A910" s="2" t="str">
        <f aca="false">Clean!A910</f>
        <v>CL00909</v>
      </c>
      <c r="B910" s="3" t="n">
        <f aca="false">Clean!B910</f>
        <v>75</v>
      </c>
      <c r="C910" s="3" t="n">
        <f aca="false">IF(B910="",Strategies!$B$5,B910)</f>
        <v>75</v>
      </c>
      <c r="D910" s="3" t="n">
        <f aca="false">IF(B910="",1,0)</f>
        <v>0</v>
      </c>
      <c r="E910" s="2" t="str">
        <f aca="false">Clean!E910</f>
        <v>Retired</v>
      </c>
      <c r="F910" s="2" t="str">
        <f aca="false">IF(E910="","Unknown",E910)</f>
        <v>Retired</v>
      </c>
      <c r="G910" s="4" t="n">
        <f aca="false">Clean!G910</f>
        <v>25100</v>
      </c>
      <c r="H910" s="4" t="n">
        <f aca="false">IF(G910="",Strategies!$B$7,G910)</f>
        <v>25100</v>
      </c>
      <c r="I910" s="4" t="n">
        <f aca="false">IF(G910="",Strategies!$B$8,G910)</f>
        <v>25100</v>
      </c>
      <c r="J910" s="4" t="n">
        <f aca="false">IF(G910="",IFERROR(VLOOKUP(E910,Strategies!$A$26:$G$35,7,FALSE()),Strategies!$B$8),G910)</f>
        <v>25100</v>
      </c>
      <c r="K910" s="3" t="n">
        <f aca="false">IF(G910="",1,0)</f>
        <v>0</v>
      </c>
      <c r="L910" s="3" t="n">
        <f aca="false">Clean!H910</f>
        <v>17</v>
      </c>
      <c r="M910" s="5" t="n">
        <f aca="false">Clean!I910</f>
        <v>39955</v>
      </c>
      <c r="N910" s="3" t="n">
        <f aca="false">IF(L910="",IF(M910="",Strategies!$B$6,DATEDIF(M910,DATE(2026,9,13),"y")),L910)</f>
        <v>17</v>
      </c>
      <c r="O910" s="2" t="str">
        <f aca="false">IF(L910&lt;&gt;"","observed",IF(M910&lt;&gt;"","derived from date","median (fallback)"))</f>
        <v>observed</v>
      </c>
      <c r="P910" s="4" t="n">
        <f aca="false">Clean!M910</f>
        <v>0</v>
      </c>
      <c r="Q910" s="4" t="n">
        <f aca="false">IF(P910="",Strategies!$B$9,P910)</f>
        <v>0</v>
      </c>
      <c r="R910" s="3" t="n">
        <f aca="false">IF(P910="",1,0)</f>
        <v>0</v>
      </c>
      <c r="S910" s="3" t="n">
        <f aca="false">Clean!U910</f>
        <v>649</v>
      </c>
      <c r="T910" s="3" t="n">
        <f aca="false">IF(S910="",Strategies!$B$10,S910)</f>
        <v>649</v>
      </c>
      <c r="U910" s="2" t="str">
        <f aca="false">Clean!J910</f>
        <v>Online Banking</v>
      </c>
      <c r="V910" s="2" t="str">
        <f aca="false">IF(U910="",Strategies!$B$11,U910)</f>
        <v>Online Banking</v>
      </c>
      <c r="W910" s="2" t="str">
        <f aca="false">IF(U910="","Unknown",U910)</f>
        <v>Online Banking</v>
      </c>
      <c r="X910" s="4" t="n">
        <f aca="false">Clean!Q910</f>
        <v>4500</v>
      </c>
      <c r="Y910" s="4" t="n">
        <f aca="false">Clean!R910</f>
        <v>1014.84</v>
      </c>
      <c r="Z910" s="4" t="n">
        <f aca="false">IF(X910="",IF(Y910="",0,""),X910)</f>
        <v>4500</v>
      </c>
      <c r="AA910" s="4" t="n">
        <f aca="false">IF(Y910="",IF(X910="",0,IF(X910=0,0,ROUND(X910*Strategies!$B$12,2))),Y910)</f>
        <v>1014.84</v>
      </c>
      <c r="AB910" s="2" t="str">
        <f aca="false">IF(AND(X910="",Y910=""),"no card (structural)",IF(X910="","limit missing – verify",IF(Y910="","spend imputed by ratio","complete")))</f>
        <v>complete</v>
      </c>
      <c r="AC910" s="4" t="n">
        <f aca="false">Clean!S910</f>
        <v>0</v>
      </c>
      <c r="AD910" s="4" t="n">
        <f aca="false">Clean!T910</f>
        <v>0</v>
      </c>
      <c r="AE910" s="4" t="n">
        <f aca="false">IF(AC910="",IF(AD910="",0,""),AC910)</f>
        <v>0</v>
      </c>
      <c r="AF910" s="4" t="n">
        <f aca="false">IF(AD910="",IF(AC910="",0,IF(AC910=0,0,ROUND(AC910*Strategies!$B$13,0))),AD910)</f>
        <v>0</v>
      </c>
      <c r="AG910" s="3" t="n">
        <f aca="false">Clean!V910</f>
        <v>1</v>
      </c>
      <c r="AH910" s="3" t="n">
        <f aca="false">IF(AG910="",0,AG910)</f>
        <v>1</v>
      </c>
      <c r="AI910" s="3" t="n">
        <f aca="false">IF(AG910="",1,0)</f>
        <v>0</v>
      </c>
      <c r="AJ910" s="3" t="n">
        <f aca="false">Missing_Matrix!W910</f>
        <v>0</v>
      </c>
      <c r="AK910" s="2" t="str">
        <f aca="false">IF(AJ910=0,"keep","drop")</f>
        <v>keep</v>
      </c>
      <c r="AL910" s="2" t="str">
        <f aca="false">IF(Missing_Matrix!B910+Missing_Matrix!G910+Missing_Matrix!H910+Missing_Matrix!J910+Missing_Matrix!K910+Missing_Matrix!L910+Missing_Matrix!M910+Missing_Matrix!U910=0,"keep","drop")</f>
        <v>keep</v>
      </c>
    </row>
    <row r="911" customFormat="false" ht="15" hidden="false" customHeight="false" outlineLevel="0" collapsed="false">
      <c r="A911" s="2" t="str">
        <f aca="false">Clean!A911</f>
        <v>CL00910</v>
      </c>
      <c r="B911" s="3" t="n">
        <f aca="false">Clean!B911</f>
        <v>61</v>
      </c>
      <c r="C911" s="3" t="n">
        <f aca="false">IF(B911="",Strategies!$B$5,B911)</f>
        <v>61</v>
      </c>
      <c r="D911" s="3" t="n">
        <f aca="false">IF(B911="",1,0)</f>
        <v>0</v>
      </c>
      <c r="E911" s="2" t="str">
        <f aca="false">Clean!E911</f>
        <v>Employee</v>
      </c>
      <c r="F911" s="2" t="str">
        <f aca="false">IF(E911="","Unknown",E911)</f>
        <v>Employee</v>
      </c>
      <c r="G911" s="4" t="n">
        <f aca="false">Clean!G911</f>
        <v>29500</v>
      </c>
      <c r="H911" s="4" t="n">
        <f aca="false">IF(G911="",Strategies!$B$7,G911)</f>
        <v>29500</v>
      </c>
      <c r="I911" s="4" t="n">
        <f aca="false">IF(G911="",Strategies!$B$8,G911)</f>
        <v>29500</v>
      </c>
      <c r="J911" s="4" t="n">
        <f aca="false">IF(G911="",IFERROR(VLOOKUP(E911,Strategies!$A$26:$G$35,7,FALSE()),Strategies!$B$8),G911)</f>
        <v>29500</v>
      </c>
      <c r="K911" s="3" t="n">
        <f aca="false">IF(G911="",1,0)</f>
        <v>0</v>
      </c>
      <c r="L911" s="3" t="n">
        <f aca="false">Clean!H911</f>
        <v>7</v>
      </c>
      <c r="M911" s="5" t="n">
        <f aca="false">Clean!I911</f>
        <v>43476</v>
      </c>
      <c r="N911" s="3" t="n">
        <f aca="false">IF(L911="",IF(M911="",Strategies!$B$6,DATEDIF(M911,DATE(2026,9,13),"y")),L911)</f>
        <v>7</v>
      </c>
      <c r="O911" s="2" t="str">
        <f aca="false">IF(L911&lt;&gt;"","observed",IF(M911&lt;&gt;"","derived from date","median (fallback)"))</f>
        <v>observed</v>
      </c>
      <c r="P911" s="4" t="n">
        <f aca="false">Clean!M911</f>
        <v>0</v>
      </c>
      <c r="Q911" s="4" t="n">
        <f aca="false">IF(P911="",Strategies!$B$9,P911)</f>
        <v>0</v>
      </c>
      <c r="R911" s="3" t="n">
        <f aca="false">IF(P911="",1,0)</f>
        <v>0</v>
      </c>
      <c r="S911" s="3" t="n">
        <f aca="false">Clean!U911</f>
        <v>615</v>
      </c>
      <c r="T911" s="3" t="n">
        <f aca="false">IF(S911="",Strategies!$B$10,S911)</f>
        <v>615</v>
      </c>
      <c r="U911" s="2" t="str">
        <f aca="false">Clean!J911</f>
        <v>Online Banking</v>
      </c>
      <c r="V911" s="2" t="str">
        <f aca="false">IF(U911="",Strategies!$B$11,U911)</f>
        <v>Online Banking</v>
      </c>
      <c r="W911" s="2" t="str">
        <f aca="false">IF(U911="","Unknown",U911)</f>
        <v>Online Banking</v>
      </c>
      <c r="X911" s="4" t="n">
        <f aca="false">Clean!Q911</f>
        <v>3500</v>
      </c>
      <c r="Y911" s="4" t="n">
        <f aca="false">Clean!R911</f>
        <v>827.09</v>
      </c>
      <c r="Z911" s="4" t="n">
        <f aca="false">IF(X911="",IF(Y911="",0,""),X911)</f>
        <v>3500</v>
      </c>
      <c r="AA911" s="4" t="n">
        <f aca="false">IF(Y911="",IF(X911="",0,IF(X911=0,0,ROUND(X911*Strategies!$B$12,2))),Y911)</f>
        <v>827.09</v>
      </c>
      <c r="AB911" s="2" t="str">
        <f aca="false">IF(AND(X911="",Y911=""),"no card (structural)",IF(X911="","limit missing – verify",IF(Y911="","spend imputed by ratio","complete")))</f>
        <v>complete</v>
      </c>
      <c r="AC911" s="4" t="n">
        <f aca="false">Clean!S911</f>
        <v>0</v>
      </c>
      <c r="AD911" s="4" t="n">
        <f aca="false">Clean!T911</f>
        <v>0</v>
      </c>
      <c r="AE911" s="4" t="n">
        <f aca="false">IF(AC911="",IF(AD911="",0,""),AC911)</f>
        <v>0</v>
      </c>
      <c r="AF911" s="4" t="n">
        <f aca="false">IF(AD911="",IF(AC911="",0,IF(AC911=0,0,ROUND(AC911*Strategies!$B$13,0))),AD911)</f>
        <v>0</v>
      </c>
      <c r="AG911" s="3" t="str">
        <f aca="false">Clean!V911</f>
        <v/>
      </c>
      <c r="AH911" s="3" t="n">
        <f aca="false">IF(AG911="",0,AG911)</f>
        <v>0</v>
      </c>
      <c r="AI911" s="3" t="n">
        <f aca="false">IF(AG911="",1,0)</f>
        <v>1</v>
      </c>
      <c r="AJ911" s="3" t="n">
        <f aca="false">Missing_Matrix!W911</f>
        <v>1</v>
      </c>
      <c r="AK911" s="2" t="str">
        <f aca="false">IF(AJ911=0,"keep","drop")</f>
        <v>drop</v>
      </c>
      <c r="AL911" s="2" t="str">
        <f aca="false">IF(Missing_Matrix!B911+Missing_Matrix!G911+Missing_Matrix!H911+Missing_Matrix!J911+Missing_Matrix!K911+Missing_Matrix!L911+Missing_Matrix!M911+Missing_Matrix!U911=0,"keep","drop")</f>
        <v>keep</v>
      </c>
    </row>
    <row r="912" customFormat="false" ht="15" hidden="false" customHeight="false" outlineLevel="0" collapsed="false">
      <c r="A912" s="2" t="str">
        <f aca="false">Clean!A912</f>
        <v>CL00911</v>
      </c>
      <c r="B912" s="3" t="n">
        <f aca="false">Clean!B912</f>
        <v>44</v>
      </c>
      <c r="C912" s="3" t="n">
        <f aca="false">IF(B912="",Strategies!$B$5,B912)</f>
        <v>44</v>
      </c>
      <c r="D912" s="3" t="n">
        <f aca="false">IF(B912="",1,0)</f>
        <v>0</v>
      </c>
      <c r="E912" s="2" t="str">
        <f aca="false">Clean!E912</f>
        <v>Shopkeeper</v>
      </c>
      <c r="F912" s="2" t="str">
        <f aca="false">IF(E912="","Unknown",E912)</f>
        <v>Shopkeeper</v>
      </c>
      <c r="G912" s="4" t="n">
        <f aca="false">Clean!G912</f>
        <v>29800</v>
      </c>
      <c r="H912" s="4" t="n">
        <f aca="false">IF(G912="",Strategies!$B$7,G912)</f>
        <v>29800</v>
      </c>
      <c r="I912" s="4" t="n">
        <f aca="false">IF(G912="",Strategies!$B$8,G912)</f>
        <v>29800</v>
      </c>
      <c r="J912" s="4" t="n">
        <f aca="false">IF(G912="",IFERROR(VLOOKUP(E912,Strategies!$A$26:$G$35,7,FALSE()),Strategies!$B$8),G912)</f>
        <v>29800</v>
      </c>
      <c r="K912" s="3" t="n">
        <f aca="false">IF(G912="",1,0)</f>
        <v>0</v>
      </c>
      <c r="L912" s="3" t="n">
        <f aca="false">Clean!H912</f>
        <v>8</v>
      </c>
      <c r="M912" s="5" t="n">
        <f aca="false">Clean!I912</f>
        <v>43272</v>
      </c>
      <c r="N912" s="3" t="n">
        <f aca="false">IF(L912="",IF(M912="",Strategies!$B$6,DATEDIF(M912,DATE(2026,9,13),"y")),L912)</f>
        <v>8</v>
      </c>
      <c r="O912" s="2" t="str">
        <f aca="false">IF(L912&lt;&gt;"","observed",IF(M912&lt;&gt;"","derived from date","median (fallback)"))</f>
        <v>observed</v>
      </c>
      <c r="P912" s="4" t="n">
        <f aca="false">Clean!M912</f>
        <v>14082.9</v>
      </c>
      <c r="Q912" s="4" t="n">
        <f aca="false">IF(P912="",Strategies!$B$9,P912)</f>
        <v>14082.9</v>
      </c>
      <c r="R912" s="3" t="n">
        <f aca="false">IF(P912="",1,0)</f>
        <v>0</v>
      </c>
      <c r="S912" s="3" t="n">
        <f aca="false">Clean!U912</f>
        <v>571</v>
      </c>
      <c r="T912" s="3" t="n">
        <f aca="false">IF(S912="",Strategies!$B$10,S912)</f>
        <v>571</v>
      </c>
      <c r="U912" s="2" t="str">
        <f aca="false">Clean!J912</f>
        <v>App</v>
      </c>
      <c r="V912" s="2" t="str">
        <f aca="false">IF(U912="",Strategies!$B$11,U912)</f>
        <v>App</v>
      </c>
      <c r="W912" s="2" t="str">
        <f aca="false">IF(U912="","Unknown",U912)</f>
        <v>App</v>
      </c>
      <c r="X912" s="4" t="n">
        <f aca="false">Clean!Q912</f>
        <v>6500</v>
      </c>
      <c r="Y912" s="4" t="n">
        <f aca="false">Clean!R912</f>
        <v>1937.7</v>
      </c>
      <c r="Z912" s="4" t="n">
        <f aca="false">IF(X912="",IF(Y912="",0,""),X912)</f>
        <v>6500</v>
      </c>
      <c r="AA912" s="4" t="n">
        <f aca="false">IF(Y912="",IF(X912="",0,IF(X912=0,0,ROUND(X912*Strategies!$B$12,2))),Y912)</f>
        <v>1937.7</v>
      </c>
      <c r="AB912" s="2" t="str">
        <f aca="false">IF(AND(X912="",Y912=""),"no card (structural)",IF(X912="","limit missing – verify",IF(Y912="","spend imputed by ratio","complete")))</f>
        <v>complete</v>
      </c>
      <c r="AC912" s="4" t="n">
        <f aca="false">Clean!S912</f>
        <v>0</v>
      </c>
      <c r="AD912" s="4" t="n">
        <f aca="false">Clean!T912</f>
        <v>0</v>
      </c>
      <c r="AE912" s="4" t="n">
        <f aca="false">IF(AC912="",IF(AD912="",0,""),AC912)</f>
        <v>0</v>
      </c>
      <c r="AF912" s="4" t="n">
        <f aca="false">IF(AD912="",IF(AC912="",0,IF(AC912=0,0,ROUND(AC912*Strategies!$B$13,0))),AD912)</f>
        <v>0</v>
      </c>
      <c r="AG912" s="3" t="n">
        <f aca="false">Clean!V912</f>
        <v>0</v>
      </c>
      <c r="AH912" s="3" t="n">
        <f aca="false">IF(AG912="",0,AG912)</f>
        <v>0</v>
      </c>
      <c r="AI912" s="3" t="n">
        <f aca="false">IF(AG912="",1,0)</f>
        <v>0</v>
      </c>
      <c r="AJ912" s="3" t="n">
        <f aca="false">Missing_Matrix!W912</f>
        <v>0</v>
      </c>
      <c r="AK912" s="2" t="str">
        <f aca="false">IF(AJ912=0,"keep","drop")</f>
        <v>keep</v>
      </c>
      <c r="AL912" s="2" t="str">
        <f aca="false">IF(Missing_Matrix!B912+Missing_Matrix!G912+Missing_Matrix!H912+Missing_Matrix!J912+Missing_Matrix!K912+Missing_Matrix!L912+Missing_Matrix!M912+Missing_Matrix!U912=0,"keep","drop")</f>
        <v>keep</v>
      </c>
    </row>
    <row r="913" customFormat="false" ht="15" hidden="false" customHeight="false" outlineLevel="0" collapsed="false">
      <c r="A913" s="2" t="str">
        <f aca="false">Clean!A913</f>
        <v>CL00912</v>
      </c>
      <c r="B913" s="3" t="n">
        <f aca="false">Clean!B913</f>
        <v>51</v>
      </c>
      <c r="C913" s="3" t="n">
        <f aca="false">IF(B913="",Strategies!$B$5,B913)</f>
        <v>51</v>
      </c>
      <c r="D913" s="3" t="n">
        <f aca="false">IF(B913="",1,0)</f>
        <v>0</v>
      </c>
      <c r="E913" s="2" t="str">
        <f aca="false">Clean!E913</f>
        <v>Employee</v>
      </c>
      <c r="F913" s="2" t="str">
        <f aca="false">IF(E913="","Unknown",E913)</f>
        <v>Employee</v>
      </c>
      <c r="G913" s="4" t="n">
        <f aca="false">Clean!G913</f>
        <v>55000</v>
      </c>
      <c r="H913" s="4" t="n">
        <f aca="false">IF(G913="",Strategies!$B$7,G913)</f>
        <v>55000</v>
      </c>
      <c r="I913" s="4" t="n">
        <f aca="false">IF(G913="",Strategies!$B$8,G913)</f>
        <v>55000</v>
      </c>
      <c r="J913" s="4" t="n">
        <f aca="false">IF(G913="",IFERROR(VLOOKUP(E913,Strategies!$A$26:$G$35,7,FALSE()),Strategies!$B$8),G913)</f>
        <v>55000</v>
      </c>
      <c r="K913" s="3" t="n">
        <f aca="false">IF(G913="",1,0)</f>
        <v>0</v>
      </c>
      <c r="L913" s="3" t="n">
        <f aca="false">Clean!H913</f>
        <v>24</v>
      </c>
      <c r="M913" s="5" t="n">
        <f aca="false">Clean!I913</f>
        <v>37238</v>
      </c>
      <c r="N913" s="3" t="n">
        <f aca="false">IF(L913="",IF(M913="",Strategies!$B$6,DATEDIF(M913,DATE(2026,9,13),"y")),L913)</f>
        <v>24</v>
      </c>
      <c r="O913" s="2" t="str">
        <f aca="false">IF(L913&lt;&gt;"","observed",IF(M913&lt;&gt;"","derived from date","median (fallback)"))</f>
        <v>observed</v>
      </c>
      <c r="P913" s="4" t="n">
        <f aca="false">Clean!M913</f>
        <v>40978.17</v>
      </c>
      <c r="Q913" s="4" t="n">
        <f aca="false">IF(P913="",Strategies!$B$9,P913)</f>
        <v>40978.17</v>
      </c>
      <c r="R913" s="3" t="n">
        <f aca="false">IF(P913="",1,0)</f>
        <v>0</v>
      </c>
      <c r="S913" s="3" t="n">
        <f aca="false">Clean!U913</f>
        <v>772</v>
      </c>
      <c r="T913" s="3" t="n">
        <f aca="false">IF(S913="",Strategies!$B$10,S913)</f>
        <v>772</v>
      </c>
      <c r="U913" s="2" t="str">
        <f aca="false">Clean!J913</f>
        <v>Branch</v>
      </c>
      <c r="V913" s="2" t="str">
        <f aca="false">IF(U913="",Strategies!$B$11,U913)</f>
        <v>Branch</v>
      </c>
      <c r="W913" s="2" t="str">
        <f aca="false">IF(U913="","Unknown",U913)</f>
        <v>Branch</v>
      </c>
      <c r="X913" s="4" t="n">
        <f aca="false">Clean!Q913</f>
        <v>6000</v>
      </c>
      <c r="Y913" s="4" t="n">
        <f aca="false">Clean!R913</f>
        <v>2334.62</v>
      </c>
      <c r="Z913" s="4" t="n">
        <f aca="false">IF(X913="",IF(Y913="",0,""),X913)</f>
        <v>6000</v>
      </c>
      <c r="AA913" s="4" t="n">
        <f aca="false">IF(Y913="",IF(X913="",0,IF(X913=0,0,ROUND(X913*Strategies!$B$12,2))),Y913)</f>
        <v>2334.62</v>
      </c>
      <c r="AB913" s="2" t="str">
        <f aca="false">IF(AND(X913="",Y913=""),"no card (structural)",IF(X913="","limit missing – verify",IF(Y913="","spend imputed by ratio","complete")))</f>
        <v>complete</v>
      </c>
      <c r="AC913" s="4" t="n">
        <f aca="false">Clean!S913</f>
        <v>0</v>
      </c>
      <c r="AD913" s="4" t="n">
        <f aca="false">Clean!T913</f>
        <v>0</v>
      </c>
      <c r="AE913" s="4" t="n">
        <f aca="false">IF(AC913="",IF(AD913="",0,""),AC913)</f>
        <v>0</v>
      </c>
      <c r="AF913" s="4" t="n">
        <f aca="false">IF(AD913="",IF(AC913="",0,IF(AC913=0,0,ROUND(AC913*Strategies!$B$13,0))),AD913)</f>
        <v>0</v>
      </c>
      <c r="AG913" s="3" t="n">
        <f aca="false">Clean!V913</f>
        <v>0</v>
      </c>
      <c r="AH913" s="3" t="n">
        <f aca="false">IF(AG913="",0,AG913)</f>
        <v>0</v>
      </c>
      <c r="AI913" s="3" t="n">
        <f aca="false">IF(AG913="",1,0)</f>
        <v>0</v>
      </c>
      <c r="AJ913" s="3" t="n">
        <f aca="false">Missing_Matrix!W913</f>
        <v>0</v>
      </c>
      <c r="AK913" s="2" t="str">
        <f aca="false">IF(AJ913=0,"keep","drop")</f>
        <v>keep</v>
      </c>
      <c r="AL913" s="2" t="str">
        <f aca="false">IF(Missing_Matrix!B913+Missing_Matrix!G913+Missing_Matrix!H913+Missing_Matrix!J913+Missing_Matrix!K913+Missing_Matrix!L913+Missing_Matrix!M913+Missing_Matrix!U913=0,"keep","drop")</f>
        <v>keep</v>
      </c>
    </row>
    <row r="914" customFormat="false" ht="15" hidden="false" customHeight="false" outlineLevel="0" collapsed="false">
      <c r="A914" s="2" t="str">
        <f aca="false">Clean!A914</f>
        <v>CL00913</v>
      </c>
      <c r="B914" s="3" t="n">
        <f aca="false">Clean!B914</f>
        <v>63</v>
      </c>
      <c r="C914" s="3" t="n">
        <f aca="false">IF(B914="",Strategies!$B$5,B914)</f>
        <v>63</v>
      </c>
      <c r="D914" s="3" t="n">
        <f aca="false">IF(B914="",1,0)</f>
        <v>0</v>
      </c>
      <c r="E914" s="2" t="str">
        <f aca="false">Clean!E914</f>
        <v>Employee</v>
      </c>
      <c r="F914" s="2" t="str">
        <f aca="false">IF(E914="","Unknown",E914)</f>
        <v>Employee</v>
      </c>
      <c r="G914" s="4" t="n">
        <f aca="false">Clean!G914</f>
        <v>19500</v>
      </c>
      <c r="H914" s="4" t="n">
        <f aca="false">IF(G914="",Strategies!$B$7,G914)</f>
        <v>19500</v>
      </c>
      <c r="I914" s="4" t="n">
        <f aca="false">IF(G914="",Strategies!$B$8,G914)</f>
        <v>19500</v>
      </c>
      <c r="J914" s="4" t="n">
        <f aca="false">IF(G914="",IFERROR(VLOOKUP(E914,Strategies!$A$26:$G$35,7,FALSE()),Strategies!$B$8),G914)</f>
        <v>19500</v>
      </c>
      <c r="K914" s="3" t="n">
        <f aca="false">IF(G914="",1,0)</f>
        <v>0</v>
      </c>
      <c r="L914" s="3" t="n">
        <f aca="false">Clean!H914</f>
        <v>8</v>
      </c>
      <c r="M914" s="5" t="n">
        <f aca="false">Clean!I914</f>
        <v>43021</v>
      </c>
      <c r="N914" s="3" t="n">
        <f aca="false">IF(L914="",IF(M914="",Strategies!$B$6,DATEDIF(M914,DATE(2026,9,13),"y")),L914)</f>
        <v>8</v>
      </c>
      <c r="O914" s="2" t="str">
        <f aca="false">IF(L914&lt;&gt;"","observed",IF(M914&lt;&gt;"","derived from date","median (fallback)"))</f>
        <v>observed</v>
      </c>
      <c r="P914" s="4" t="n">
        <f aca="false">Clean!M914</f>
        <v>0</v>
      </c>
      <c r="Q914" s="4" t="n">
        <f aca="false">IF(P914="",Strategies!$B$9,P914)</f>
        <v>0</v>
      </c>
      <c r="R914" s="3" t="n">
        <f aca="false">IF(P914="",1,0)</f>
        <v>0</v>
      </c>
      <c r="S914" s="3" t="n">
        <f aca="false">Clean!U914</f>
        <v>611</v>
      </c>
      <c r="T914" s="3" t="n">
        <f aca="false">IF(S914="",Strategies!$B$10,S914)</f>
        <v>611</v>
      </c>
      <c r="U914" s="2" t="str">
        <f aca="false">Clean!J914</f>
        <v>Branch</v>
      </c>
      <c r="V914" s="2" t="str">
        <f aca="false">IF(U914="",Strategies!$B$11,U914)</f>
        <v>Branch</v>
      </c>
      <c r="W914" s="2" t="str">
        <f aca="false">IF(U914="","Unknown",U914)</f>
        <v>Branch</v>
      </c>
      <c r="X914" s="4" t="n">
        <f aca="false">Clean!Q914</f>
        <v>2500</v>
      </c>
      <c r="Y914" s="4" t="n">
        <f aca="false">Clean!R914</f>
        <v>673.09</v>
      </c>
      <c r="Z914" s="4" t="n">
        <f aca="false">IF(X914="",IF(Y914="",0,""),X914)</f>
        <v>2500</v>
      </c>
      <c r="AA914" s="4" t="n">
        <f aca="false">IF(Y914="",IF(X914="",0,IF(X914=0,0,ROUND(X914*Strategies!$B$12,2))),Y914)</f>
        <v>673.09</v>
      </c>
      <c r="AB914" s="2" t="str">
        <f aca="false">IF(AND(X914="",Y914=""),"no card (structural)",IF(X914="","limit missing – verify",IF(Y914="","spend imputed by ratio","complete")))</f>
        <v>complete</v>
      </c>
      <c r="AC914" s="4" t="n">
        <f aca="false">Clean!S914</f>
        <v>0</v>
      </c>
      <c r="AD914" s="4" t="n">
        <f aca="false">Clean!T914</f>
        <v>0</v>
      </c>
      <c r="AE914" s="4" t="n">
        <f aca="false">IF(AC914="",IF(AD914="",0,""),AC914)</f>
        <v>0</v>
      </c>
      <c r="AF914" s="4" t="n">
        <f aca="false">IF(AD914="",IF(AC914="",0,IF(AC914=0,0,ROUND(AC914*Strategies!$B$13,0))),AD914)</f>
        <v>0</v>
      </c>
      <c r="AG914" s="3" t="n">
        <f aca="false">Clean!V914</f>
        <v>0</v>
      </c>
      <c r="AH914" s="3" t="n">
        <f aca="false">IF(AG914="",0,AG914)</f>
        <v>0</v>
      </c>
      <c r="AI914" s="3" t="n">
        <f aca="false">IF(AG914="",1,0)</f>
        <v>0</v>
      </c>
      <c r="AJ914" s="3" t="n">
        <f aca="false">Missing_Matrix!W914</f>
        <v>0</v>
      </c>
      <c r="AK914" s="2" t="str">
        <f aca="false">IF(AJ914=0,"keep","drop")</f>
        <v>keep</v>
      </c>
      <c r="AL914" s="2" t="str">
        <f aca="false">IF(Missing_Matrix!B914+Missing_Matrix!G914+Missing_Matrix!H914+Missing_Matrix!J914+Missing_Matrix!K914+Missing_Matrix!L914+Missing_Matrix!M914+Missing_Matrix!U914=0,"keep","drop")</f>
        <v>keep</v>
      </c>
    </row>
    <row r="915" customFormat="false" ht="15" hidden="false" customHeight="false" outlineLevel="0" collapsed="false">
      <c r="A915" s="2" t="str">
        <f aca="false">Clean!A915</f>
        <v>CL00914</v>
      </c>
      <c r="B915" s="3" t="n">
        <f aca="false">Clean!B915</f>
        <v>62</v>
      </c>
      <c r="C915" s="3" t="n">
        <f aca="false">IF(B915="",Strategies!$B$5,B915)</f>
        <v>62</v>
      </c>
      <c r="D915" s="3" t="n">
        <f aca="false">IF(B915="",1,0)</f>
        <v>0</v>
      </c>
      <c r="E915" s="2" t="str">
        <f aca="false">Clean!E915</f>
        <v>Employee</v>
      </c>
      <c r="F915" s="2" t="str">
        <f aca="false">IF(E915="","Unknown",E915)</f>
        <v>Employee</v>
      </c>
      <c r="G915" s="4" t="n">
        <f aca="false">Clean!G915</f>
        <v>33200</v>
      </c>
      <c r="H915" s="4" t="n">
        <f aca="false">IF(G915="",Strategies!$B$7,G915)</f>
        <v>33200</v>
      </c>
      <c r="I915" s="4" t="n">
        <f aca="false">IF(G915="",Strategies!$B$8,G915)</f>
        <v>33200</v>
      </c>
      <c r="J915" s="4" t="n">
        <f aca="false">IF(G915="",IFERROR(VLOOKUP(E915,Strategies!$A$26:$G$35,7,FALSE()),Strategies!$B$8),G915)</f>
        <v>33200</v>
      </c>
      <c r="K915" s="3" t="n">
        <f aca="false">IF(G915="",1,0)</f>
        <v>0</v>
      </c>
      <c r="L915" s="3" t="n">
        <f aca="false">Clean!H915</f>
        <v>21</v>
      </c>
      <c r="M915" s="5" t="n">
        <f aca="false">Clean!I915</f>
        <v>38387</v>
      </c>
      <c r="N915" s="3" t="n">
        <f aca="false">IF(L915="",IF(M915="",Strategies!$B$6,DATEDIF(M915,DATE(2026,9,13),"y")),L915)</f>
        <v>21</v>
      </c>
      <c r="O915" s="2" t="str">
        <f aca="false">IF(L915&lt;&gt;"","observed",IF(M915&lt;&gt;"","derived from date","median (fallback)"))</f>
        <v>observed</v>
      </c>
      <c r="P915" s="4" t="n">
        <f aca="false">Clean!M915</f>
        <v>89888.16</v>
      </c>
      <c r="Q915" s="4" t="n">
        <f aca="false">IF(P915="",Strategies!$B$9,P915)</f>
        <v>89888.16</v>
      </c>
      <c r="R915" s="3" t="n">
        <f aca="false">IF(P915="",1,0)</f>
        <v>0</v>
      </c>
      <c r="S915" s="3" t="n">
        <f aca="false">Clean!U915</f>
        <v>674</v>
      </c>
      <c r="T915" s="3" t="n">
        <f aca="false">IF(S915="",Strategies!$B$10,S915)</f>
        <v>674</v>
      </c>
      <c r="U915" s="2" t="str">
        <f aca="false">Clean!J915</f>
        <v>Branch</v>
      </c>
      <c r="V915" s="2" t="str">
        <f aca="false">IF(U915="",Strategies!$B$11,U915)</f>
        <v>Branch</v>
      </c>
      <c r="W915" s="2" t="str">
        <f aca="false">IF(U915="","Unknown",U915)</f>
        <v>Branch</v>
      </c>
      <c r="X915" s="4" t="n">
        <f aca="false">Clean!Q915</f>
        <v>5500</v>
      </c>
      <c r="Y915" s="4" t="n">
        <f aca="false">Clean!R915</f>
        <v>753.3</v>
      </c>
      <c r="Z915" s="4" t="n">
        <f aca="false">IF(X915="",IF(Y915="",0,""),X915)</f>
        <v>5500</v>
      </c>
      <c r="AA915" s="4" t="n">
        <f aca="false">IF(Y915="",IF(X915="",0,IF(X915=0,0,ROUND(X915*Strategies!$B$12,2))),Y915)</f>
        <v>753.3</v>
      </c>
      <c r="AB915" s="2" t="str">
        <f aca="false">IF(AND(X915="",Y915=""),"no card (structural)",IF(X915="","limit missing – verify",IF(Y915="","spend imputed by ratio","complete")))</f>
        <v>complete</v>
      </c>
      <c r="AC915" s="4" t="n">
        <f aca="false">Clean!S915</f>
        <v>0</v>
      </c>
      <c r="AD915" s="4" t="n">
        <f aca="false">Clean!T915</f>
        <v>0</v>
      </c>
      <c r="AE915" s="4" t="n">
        <f aca="false">IF(AC915="",IF(AD915="",0,""),AC915)</f>
        <v>0</v>
      </c>
      <c r="AF915" s="4" t="n">
        <f aca="false">IF(AD915="",IF(AC915="",0,IF(AC915=0,0,ROUND(AC915*Strategies!$B$13,0))),AD915)</f>
        <v>0</v>
      </c>
      <c r="AG915" s="3" t="str">
        <f aca="false">Clean!V915</f>
        <v/>
      </c>
      <c r="AH915" s="3" t="n">
        <f aca="false">IF(AG915="",0,AG915)</f>
        <v>0</v>
      </c>
      <c r="AI915" s="3" t="n">
        <f aca="false">IF(AG915="",1,0)</f>
        <v>1</v>
      </c>
      <c r="AJ915" s="3" t="n">
        <f aca="false">Missing_Matrix!W915</f>
        <v>1</v>
      </c>
      <c r="AK915" s="2" t="str">
        <f aca="false">IF(AJ915=0,"keep","drop")</f>
        <v>drop</v>
      </c>
      <c r="AL915" s="2" t="str">
        <f aca="false">IF(Missing_Matrix!B915+Missing_Matrix!G915+Missing_Matrix!H915+Missing_Matrix!J915+Missing_Matrix!K915+Missing_Matrix!L915+Missing_Matrix!M915+Missing_Matrix!U915=0,"keep","drop")</f>
        <v>keep</v>
      </c>
    </row>
    <row r="916" customFormat="false" ht="15" hidden="false" customHeight="false" outlineLevel="0" collapsed="false">
      <c r="A916" s="2" t="str">
        <f aca="false">Clean!A916</f>
        <v>CL00915</v>
      </c>
      <c r="B916" s="3" t="n">
        <f aca="false">Clean!B916</f>
        <v>54</v>
      </c>
      <c r="C916" s="3" t="n">
        <f aca="false">IF(B916="",Strategies!$B$5,B916)</f>
        <v>54</v>
      </c>
      <c r="D916" s="3" t="n">
        <f aca="false">IF(B916="",1,0)</f>
        <v>0</v>
      </c>
      <c r="E916" s="2" t="str">
        <f aca="false">Clean!E916</f>
        <v>Employee</v>
      </c>
      <c r="F916" s="2" t="str">
        <f aca="false">IF(E916="","Unknown",E916)</f>
        <v>Employee</v>
      </c>
      <c r="G916" s="4" t="n">
        <f aca="false">Clean!G916</f>
        <v>37100</v>
      </c>
      <c r="H916" s="4" t="n">
        <f aca="false">IF(G916="",Strategies!$B$7,G916)</f>
        <v>37100</v>
      </c>
      <c r="I916" s="4" t="n">
        <f aca="false">IF(G916="",Strategies!$B$8,G916)</f>
        <v>37100</v>
      </c>
      <c r="J916" s="4" t="n">
        <f aca="false">IF(G916="",IFERROR(VLOOKUP(E916,Strategies!$A$26:$G$35,7,FALSE()),Strategies!$B$8),G916)</f>
        <v>37100</v>
      </c>
      <c r="K916" s="3" t="n">
        <f aca="false">IF(G916="",1,0)</f>
        <v>0</v>
      </c>
      <c r="L916" s="3" t="n">
        <f aca="false">Clean!H916</f>
        <v>11</v>
      </c>
      <c r="M916" s="5" t="n">
        <f aca="false">Clean!I916</f>
        <v>41954</v>
      </c>
      <c r="N916" s="3" t="n">
        <f aca="false">IF(L916="",IF(M916="",Strategies!$B$6,DATEDIF(M916,DATE(2026,9,13),"y")),L916)</f>
        <v>11</v>
      </c>
      <c r="O916" s="2" t="str">
        <f aca="false">IF(L916&lt;&gt;"","observed",IF(M916&lt;&gt;"","derived from date","median (fallback)"))</f>
        <v>observed</v>
      </c>
      <c r="P916" s="4" t="n">
        <f aca="false">Clean!M916</f>
        <v>34630.09</v>
      </c>
      <c r="Q916" s="4" t="n">
        <f aca="false">IF(P916="",Strategies!$B$9,P916)</f>
        <v>34630.09</v>
      </c>
      <c r="R916" s="3" t="n">
        <f aca="false">IF(P916="",1,0)</f>
        <v>0</v>
      </c>
      <c r="S916" s="3" t="n">
        <f aca="false">Clean!U916</f>
        <v>519</v>
      </c>
      <c r="T916" s="3" t="n">
        <f aca="false">IF(S916="",Strategies!$B$10,S916)</f>
        <v>519</v>
      </c>
      <c r="U916" s="2" t="str">
        <f aca="false">Clean!J916</f>
        <v>Online Banking</v>
      </c>
      <c r="V916" s="2" t="str">
        <f aca="false">IF(U916="",Strategies!$B$11,U916)</f>
        <v>Online Banking</v>
      </c>
      <c r="W916" s="2" t="str">
        <f aca="false">IF(U916="","Unknown",U916)</f>
        <v>Online Banking</v>
      </c>
      <c r="X916" s="4" t="n">
        <f aca="false">Clean!Q916</f>
        <v>0</v>
      </c>
      <c r="Y916" s="4" t="n">
        <f aca="false">Clean!R916</f>
        <v>0</v>
      </c>
      <c r="Z916" s="4" t="n">
        <f aca="false">IF(X916="",IF(Y916="",0,""),X916)</f>
        <v>0</v>
      </c>
      <c r="AA916" s="4" t="n">
        <f aca="false">IF(Y916="",IF(X916="",0,IF(X916=0,0,ROUND(X916*Strategies!$B$12,2))),Y916)</f>
        <v>0</v>
      </c>
      <c r="AB916" s="2" t="str">
        <f aca="false">IF(AND(X916="",Y916=""),"no card (structural)",IF(X916="","limit missing – verify",IF(Y916="","spend imputed by ratio","complete")))</f>
        <v>complete</v>
      </c>
      <c r="AC916" s="4" t="n">
        <f aca="false">Clean!S916</f>
        <v>65000</v>
      </c>
      <c r="AD916" s="4" t="n">
        <f aca="false">Clean!T916</f>
        <v>434</v>
      </c>
      <c r="AE916" s="4" t="n">
        <f aca="false">IF(AC916="",IF(AD916="",0,""),AC916)</f>
        <v>65000</v>
      </c>
      <c r="AF916" s="4" t="n">
        <f aca="false">IF(AD916="",IF(AC916="",0,IF(AC916=0,0,ROUND(AC916*Strategies!$B$13,0))),AD916)</f>
        <v>434</v>
      </c>
      <c r="AG916" s="3" t="str">
        <f aca="false">Clean!V916</f>
        <v/>
      </c>
      <c r="AH916" s="3" t="n">
        <f aca="false">IF(AG916="",0,AG916)</f>
        <v>0</v>
      </c>
      <c r="AI916" s="3" t="n">
        <f aca="false">IF(AG916="",1,0)</f>
        <v>1</v>
      </c>
      <c r="AJ916" s="3" t="n">
        <f aca="false">Missing_Matrix!W916</f>
        <v>1</v>
      </c>
      <c r="AK916" s="2" t="str">
        <f aca="false">IF(AJ916=0,"keep","drop")</f>
        <v>drop</v>
      </c>
      <c r="AL916" s="2" t="str">
        <f aca="false">IF(Missing_Matrix!B916+Missing_Matrix!G916+Missing_Matrix!H916+Missing_Matrix!J916+Missing_Matrix!K916+Missing_Matrix!L916+Missing_Matrix!M916+Missing_Matrix!U916=0,"keep","drop")</f>
        <v>keep</v>
      </c>
    </row>
    <row r="917" customFormat="false" ht="15" hidden="false" customHeight="false" outlineLevel="0" collapsed="false">
      <c r="A917" s="2" t="str">
        <f aca="false">Clean!A917</f>
        <v>CL00916</v>
      </c>
      <c r="B917" s="3" t="n">
        <f aca="false">Clean!B917</f>
        <v>47</v>
      </c>
      <c r="C917" s="3" t="n">
        <f aca="false">IF(B917="",Strategies!$B$5,B917)</f>
        <v>47</v>
      </c>
      <c r="D917" s="3" t="n">
        <f aca="false">IF(B917="",1,0)</f>
        <v>0</v>
      </c>
      <c r="E917" s="2" t="str">
        <f aca="false">Clean!E917</f>
        <v>Employee</v>
      </c>
      <c r="F917" s="2" t="str">
        <f aca="false">IF(E917="","Unknown",E917)</f>
        <v>Employee</v>
      </c>
      <c r="G917" s="4" t="n">
        <f aca="false">Clean!G917</f>
        <v>42500</v>
      </c>
      <c r="H917" s="4" t="n">
        <f aca="false">IF(G917="",Strategies!$B$7,G917)</f>
        <v>42500</v>
      </c>
      <c r="I917" s="4" t="n">
        <f aca="false">IF(G917="",Strategies!$B$8,G917)</f>
        <v>42500</v>
      </c>
      <c r="J917" s="4" t="n">
        <f aca="false">IF(G917="",IFERROR(VLOOKUP(E917,Strategies!$A$26:$G$35,7,FALSE()),Strategies!$B$8),G917)</f>
        <v>42500</v>
      </c>
      <c r="K917" s="3" t="n">
        <f aca="false">IF(G917="",1,0)</f>
        <v>0</v>
      </c>
      <c r="L917" s="3" t="n">
        <f aca="false">Clean!H917</f>
        <v>11</v>
      </c>
      <c r="M917" s="5" t="n">
        <f aca="false">Clean!I917</f>
        <v>42009</v>
      </c>
      <c r="N917" s="3" t="n">
        <f aca="false">IF(L917="",IF(M917="",Strategies!$B$6,DATEDIF(M917,DATE(2026,9,13),"y")),L917)</f>
        <v>11</v>
      </c>
      <c r="O917" s="2" t="str">
        <f aca="false">IF(L917&lt;&gt;"","observed",IF(M917&lt;&gt;"","derived from date","median (fallback)"))</f>
        <v>observed</v>
      </c>
      <c r="P917" s="4" t="n">
        <f aca="false">Clean!M917</f>
        <v>0</v>
      </c>
      <c r="Q917" s="4" t="n">
        <f aca="false">IF(P917="",Strategies!$B$9,P917)</f>
        <v>0</v>
      </c>
      <c r="R917" s="3" t="n">
        <f aca="false">IF(P917="",1,0)</f>
        <v>0</v>
      </c>
      <c r="S917" s="3" t="n">
        <f aca="false">Clean!U917</f>
        <v>668</v>
      </c>
      <c r="T917" s="3" t="n">
        <f aca="false">IF(S917="",Strategies!$B$10,S917)</f>
        <v>668</v>
      </c>
      <c r="U917" s="2" t="str">
        <f aca="false">Clean!J917</f>
        <v>App</v>
      </c>
      <c r="V917" s="2" t="str">
        <f aca="false">IF(U917="",Strategies!$B$11,U917)</f>
        <v>App</v>
      </c>
      <c r="W917" s="2" t="str">
        <f aca="false">IF(U917="","Unknown",U917)</f>
        <v>App</v>
      </c>
      <c r="X917" s="4" t="n">
        <f aca="false">Clean!Q917</f>
        <v>9500</v>
      </c>
      <c r="Y917" s="4" t="n">
        <f aca="false">Clean!R917</f>
        <v>4794.53</v>
      </c>
      <c r="Z917" s="4" t="n">
        <f aca="false">IF(X917="",IF(Y917="",0,""),X917)</f>
        <v>9500</v>
      </c>
      <c r="AA917" s="4" t="n">
        <f aca="false">IF(Y917="",IF(X917="",0,IF(X917=0,0,ROUND(X917*Strategies!$B$12,2))),Y917)</f>
        <v>4794.53</v>
      </c>
      <c r="AB917" s="2" t="str">
        <f aca="false">IF(AND(X917="",Y917=""),"no card (structural)",IF(X917="","limit missing – verify",IF(Y917="","spend imputed by ratio","complete")))</f>
        <v>complete</v>
      </c>
      <c r="AC917" s="4" t="n">
        <f aca="false">Clean!S917</f>
        <v>125000</v>
      </c>
      <c r="AD917" s="4" t="n">
        <f aca="false">Clean!T917</f>
        <v>639</v>
      </c>
      <c r="AE917" s="4" t="n">
        <f aca="false">IF(AC917="",IF(AD917="",0,""),AC917)</f>
        <v>125000</v>
      </c>
      <c r="AF917" s="4" t="n">
        <f aca="false">IF(AD917="",IF(AC917="",0,IF(AC917=0,0,ROUND(AC917*Strategies!$B$13,0))),AD917)</f>
        <v>639</v>
      </c>
      <c r="AG917" s="3" t="n">
        <f aca="false">Clean!V917</f>
        <v>0</v>
      </c>
      <c r="AH917" s="3" t="n">
        <f aca="false">IF(AG917="",0,AG917)</f>
        <v>0</v>
      </c>
      <c r="AI917" s="3" t="n">
        <f aca="false">IF(AG917="",1,0)</f>
        <v>0</v>
      </c>
      <c r="AJ917" s="3" t="n">
        <f aca="false">Missing_Matrix!W917</f>
        <v>0</v>
      </c>
      <c r="AK917" s="2" t="str">
        <f aca="false">IF(AJ917=0,"keep","drop")</f>
        <v>keep</v>
      </c>
      <c r="AL917" s="2" t="str">
        <f aca="false">IF(Missing_Matrix!B917+Missing_Matrix!G917+Missing_Matrix!H917+Missing_Matrix!J917+Missing_Matrix!K917+Missing_Matrix!L917+Missing_Matrix!M917+Missing_Matrix!U917=0,"keep","drop")</f>
        <v>keep</v>
      </c>
    </row>
    <row r="918" customFormat="false" ht="15" hidden="false" customHeight="false" outlineLevel="0" collapsed="false">
      <c r="A918" s="2" t="str">
        <f aca="false">Clean!A918</f>
        <v>CL00917</v>
      </c>
      <c r="B918" s="3" t="n">
        <f aca="false">Clean!B918</f>
        <v>46</v>
      </c>
      <c r="C918" s="3" t="n">
        <f aca="false">IF(B918="",Strategies!$B$5,B918)</f>
        <v>46</v>
      </c>
      <c r="D918" s="3" t="n">
        <f aca="false">IF(B918="",1,0)</f>
        <v>0</v>
      </c>
      <c r="E918" s="2" t="str">
        <f aca="false">Clean!E918</f>
        <v>Employee</v>
      </c>
      <c r="F918" s="2" t="str">
        <f aca="false">IF(E918="","Unknown",E918)</f>
        <v>Employee</v>
      </c>
      <c r="G918" s="4" t="n">
        <f aca="false">Clean!G918</f>
        <v>21500</v>
      </c>
      <c r="H918" s="4" t="n">
        <f aca="false">IF(G918="",Strategies!$B$7,G918)</f>
        <v>21500</v>
      </c>
      <c r="I918" s="4" t="n">
        <f aca="false">IF(G918="",Strategies!$B$8,G918)</f>
        <v>21500</v>
      </c>
      <c r="J918" s="4" t="n">
        <f aca="false">IF(G918="",IFERROR(VLOOKUP(E918,Strategies!$A$26:$G$35,7,FALSE()),Strategies!$B$8),G918)</f>
        <v>21500</v>
      </c>
      <c r="K918" s="3" t="n">
        <f aca="false">IF(G918="",1,0)</f>
        <v>0</v>
      </c>
      <c r="L918" s="3" t="n">
        <f aca="false">Clean!H918</f>
        <v>6</v>
      </c>
      <c r="M918" s="5" t="n">
        <f aca="false">Clean!I918</f>
        <v>43912</v>
      </c>
      <c r="N918" s="3" t="n">
        <f aca="false">IF(L918="",IF(M918="",Strategies!$B$6,DATEDIF(M918,DATE(2026,9,13),"y")),L918)</f>
        <v>6</v>
      </c>
      <c r="O918" s="2" t="str">
        <f aca="false">IF(L918&lt;&gt;"","observed",IF(M918&lt;&gt;"","derived from date","median (fallback)"))</f>
        <v>observed</v>
      </c>
      <c r="P918" s="4" t="n">
        <f aca="false">Clean!M918</f>
        <v>4843.93</v>
      </c>
      <c r="Q918" s="4" t="n">
        <f aca="false">IF(P918="",Strategies!$B$9,P918)</f>
        <v>4843.93</v>
      </c>
      <c r="R918" s="3" t="n">
        <f aca="false">IF(P918="",1,0)</f>
        <v>0</v>
      </c>
      <c r="S918" s="3" t="n">
        <f aca="false">Clean!U918</f>
        <v>529</v>
      </c>
      <c r="T918" s="3" t="n">
        <f aca="false">IF(S918="",Strategies!$B$10,S918)</f>
        <v>529</v>
      </c>
      <c r="U918" s="2" t="str">
        <f aca="false">Clean!J918</f>
        <v>Branch</v>
      </c>
      <c r="V918" s="2" t="str">
        <f aca="false">IF(U918="",Strategies!$B$11,U918)</f>
        <v>Branch</v>
      </c>
      <c r="W918" s="2" t="str">
        <f aca="false">IF(U918="","Unknown",U918)</f>
        <v>Branch</v>
      </c>
      <c r="X918" s="4" t="n">
        <f aca="false">Clean!Q918</f>
        <v>4000</v>
      </c>
      <c r="Y918" s="4" t="str">
        <f aca="false">Clean!R918</f>
        <v/>
      </c>
      <c r="Z918" s="4" t="n">
        <f aca="false">IF(X918="",IF(Y918="",0,""),X918)</f>
        <v>4000</v>
      </c>
      <c r="AA918" s="4" t="n">
        <f aca="false">IF(Y918="",IF(X918="",0,IF(X918=0,0,ROUND(X918*Strategies!$B$12,2))),Y918)</f>
        <v>1062.76</v>
      </c>
      <c r="AB918" s="2" t="str">
        <f aca="false">IF(AND(X918="",Y918=""),"no card (structural)",IF(X918="","limit missing – verify",IF(Y918="","spend imputed by ratio","complete")))</f>
        <v>spend imputed by ratio</v>
      </c>
      <c r="AC918" s="4" t="str">
        <f aca="false">Clean!S918</f>
        <v/>
      </c>
      <c r="AD918" s="4" t="str">
        <f aca="false">Clean!T918</f>
        <v/>
      </c>
      <c r="AE918" s="4" t="n">
        <f aca="false">IF(AC918="",IF(AD918="",0,""),AC918)</f>
        <v>0</v>
      </c>
      <c r="AF918" s="4" t="n">
        <f aca="false">IF(AD918="",IF(AC918="",0,IF(AC918=0,0,ROUND(AC918*Strategies!$B$13,0))),AD918)</f>
        <v>0</v>
      </c>
      <c r="AG918" s="3" t="n">
        <f aca="false">Clean!V918</f>
        <v>0</v>
      </c>
      <c r="AH918" s="3" t="n">
        <f aca="false">IF(AG918="",0,AG918)</f>
        <v>0</v>
      </c>
      <c r="AI918" s="3" t="n">
        <f aca="false">IF(AG918="",1,0)</f>
        <v>0</v>
      </c>
      <c r="AJ918" s="3" t="n">
        <f aca="false">Missing_Matrix!W918</f>
        <v>3</v>
      </c>
      <c r="AK918" s="2" t="str">
        <f aca="false">IF(AJ918=0,"keep","drop")</f>
        <v>drop</v>
      </c>
      <c r="AL918" s="2" t="str">
        <f aca="false">IF(Missing_Matrix!B918+Missing_Matrix!G918+Missing_Matrix!H918+Missing_Matrix!J918+Missing_Matrix!K918+Missing_Matrix!L918+Missing_Matrix!M918+Missing_Matrix!U918=0,"keep","drop")</f>
        <v>keep</v>
      </c>
    </row>
    <row r="919" customFormat="false" ht="15" hidden="false" customHeight="false" outlineLevel="0" collapsed="false">
      <c r="A919" s="2" t="str">
        <f aca="false">Clean!A919</f>
        <v>CL00918</v>
      </c>
      <c r="B919" s="3" t="n">
        <f aca="false">Clean!B919</f>
        <v>47</v>
      </c>
      <c r="C919" s="3" t="n">
        <f aca="false">IF(B919="",Strategies!$B$5,B919)</f>
        <v>47</v>
      </c>
      <c r="D919" s="3" t="n">
        <f aca="false">IF(B919="",1,0)</f>
        <v>0</v>
      </c>
      <c r="E919" s="2" t="str">
        <f aca="false">Clean!E919</f>
        <v>Executive</v>
      </c>
      <c r="F919" s="2" t="str">
        <f aca="false">IF(E919="","Unknown",E919)</f>
        <v>Executive</v>
      </c>
      <c r="G919" s="4" t="n">
        <f aca="false">Clean!G919</f>
        <v>107100</v>
      </c>
      <c r="H919" s="4" t="n">
        <f aca="false">IF(G919="",Strategies!$B$7,G919)</f>
        <v>107100</v>
      </c>
      <c r="I919" s="4" t="n">
        <f aca="false">IF(G919="",Strategies!$B$8,G919)</f>
        <v>107100</v>
      </c>
      <c r="J919" s="4" t="n">
        <f aca="false">IF(G919="",IFERROR(VLOOKUP(E919,Strategies!$A$26:$G$35,7,FALSE()),Strategies!$B$8),G919)</f>
        <v>107100</v>
      </c>
      <c r="K919" s="3" t="n">
        <f aca="false">IF(G919="",1,0)</f>
        <v>0</v>
      </c>
      <c r="L919" s="3" t="n">
        <f aca="false">Clean!H919</f>
        <v>12</v>
      </c>
      <c r="M919" s="5" t="n">
        <f aca="false">Clean!I919</f>
        <v>41750</v>
      </c>
      <c r="N919" s="3" t="n">
        <f aca="false">IF(L919="",IF(M919="",Strategies!$B$6,DATEDIF(M919,DATE(2026,9,13),"y")),L919)</f>
        <v>12</v>
      </c>
      <c r="O919" s="2" t="str">
        <f aca="false">IF(L919&lt;&gt;"","observed",IF(M919&lt;&gt;"","derived from date","median (fallback)"))</f>
        <v>observed</v>
      </c>
      <c r="P919" s="4" t="n">
        <f aca="false">Clean!M919</f>
        <v>0</v>
      </c>
      <c r="Q919" s="4" t="n">
        <f aca="false">IF(P919="",Strategies!$B$9,P919)</f>
        <v>0</v>
      </c>
      <c r="R919" s="3" t="n">
        <f aca="false">IF(P919="",1,0)</f>
        <v>0</v>
      </c>
      <c r="S919" s="3" t="n">
        <f aca="false">Clean!U919</f>
        <v>713</v>
      </c>
      <c r="T919" s="3" t="n">
        <f aca="false">IF(S919="",Strategies!$B$10,S919)</f>
        <v>713</v>
      </c>
      <c r="U919" s="2" t="str">
        <f aca="false">Clean!J919</f>
        <v>Online Banking</v>
      </c>
      <c r="V919" s="2" t="str">
        <f aca="false">IF(U919="",Strategies!$B$11,U919)</f>
        <v>Online Banking</v>
      </c>
      <c r="W919" s="2" t="str">
        <f aca="false">IF(U919="","Unknown",U919)</f>
        <v>Online Banking</v>
      </c>
      <c r="X919" s="4" t="n">
        <f aca="false">Clean!Q919</f>
        <v>15000</v>
      </c>
      <c r="Y919" s="4" t="n">
        <f aca="false">Clean!R919</f>
        <v>3129.23</v>
      </c>
      <c r="Z919" s="4" t="n">
        <f aca="false">IF(X919="",IF(Y919="",0,""),X919)</f>
        <v>15000</v>
      </c>
      <c r="AA919" s="4" t="n">
        <f aca="false">IF(Y919="",IF(X919="",0,IF(X919=0,0,ROUND(X919*Strategies!$B$12,2))),Y919)</f>
        <v>3129.23</v>
      </c>
      <c r="AB919" s="2" t="str">
        <f aca="false">IF(AND(X919="",Y919=""),"no card (structural)",IF(X919="","limit missing – verify",IF(Y919="","spend imputed by ratio","complete")))</f>
        <v>complete</v>
      </c>
      <c r="AC919" s="4" t="n">
        <f aca="false">Clean!S919</f>
        <v>0</v>
      </c>
      <c r="AD919" s="4" t="n">
        <f aca="false">Clean!T919</f>
        <v>0</v>
      </c>
      <c r="AE919" s="4" t="n">
        <f aca="false">IF(AC919="",IF(AD919="",0,""),AC919)</f>
        <v>0</v>
      </c>
      <c r="AF919" s="4" t="n">
        <f aca="false">IF(AD919="",IF(AC919="",0,IF(AC919=0,0,ROUND(AC919*Strategies!$B$13,0))),AD919)</f>
        <v>0</v>
      </c>
      <c r="AG919" s="3" t="n">
        <f aca="false">Clean!V919</f>
        <v>1</v>
      </c>
      <c r="AH919" s="3" t="n">
        <f aca="false">IF(AG919="",0,AG919)</f>
        <v>1</v>
      </c>
      <c r="AI919" s="3" t="n">
        <f aca="false">IF(AG919="",1,0)</f>
        <v>0</v>
      </c>
      <c r="AJ919" s="3" t="n">
        <f aca="false">Missing_Matrix!W919</f>
        <v>1</v>
      </c>
      <c r="AK919" s="2" t="str">
        <f aca="false">IF(AJ919=0,"keep","drop")</f>
        <v>drop</v>
      </c>
      <c r="AL919" s="2" t="str">
        <f aca="false">IF(Missing_Matrix!B919+Missing_Matrix!G919+Missing_Matrix!H919+Missing_Matrix!J919+Missing_Matrix!K919+Missing_Matrix!L919+Missing_Matrix!M919+Missing_Matrix!U919=0,"keep","drop")</f>
        <v>drop</v>
      </c>
    </row>
    <row r="920" customFormat="false" ht="15" hidden="false" customHeight="false" outlineLevel="0" collapsed="false">
      <c r="A920" s="2" t="str">
        <f aca="false">Clean!A920</f>
        <v>CL00919</v>
      </c>
      <c r="B920" s="3" t="n">
        <f aca="false">Clean!B920</f>
        <v>70</v>
      </c>
      <c r="C920" s="3" t="n">
        <f aca="false">IF(B920="",Strategies!$B$5,B920)</f>
        <v>70</v>
      </c>
      <c r="D920" s="3" t="n">
        <f aca="false">IF(B920="",1,0)</f>
        <v>0</v>
      </c>
      <c r="E920" s="2" t="str">
        <f aca="false">Clean!E920</f>
        <v>Business owner</v>
      </c>
      <c r="F920" s="2" t="str">
        <f aca="false">IF(E920="","Unknown",E920)</f>
        <v>Business owner</v>
      </c>
      <c r="G920" s="4" t="n">
        <f aca="false">Clean!G920</f>
        <v>75500</v>
      </c>
      <c r="H920" s="4" t="n">
        <f aca="false">IF(G920="",Strategies!$B$7,G920)</f>
        <v>75500</v>
      </c>
      <c r="I920" s="4" t="n">
        <f aca="false">IF(G920="",Strategies!$B$8,G920)</f>
        <v>75500</v>
      </c>
      <c r="J920" s="4" t="n">
        <f aca="false">IF(G920="",IFERROR(VLOOKUP(E920,Strategies!$A$26:$G$35,7,FALSE()),Strategies!$B$8),G920)</f>
        <v>75500</v>
      </c>
      <c r="K920" s="3" t="n">
        <f aca="false">IF(G920="",1,0)</f>
        <v>0</v>
      </c>
      <c r="L920" s="3" t="n">
        <f aca="false">Clean!H920</f>
        <v>17</v>
      </c>
      <c r="M920" s="5" t="n">
        <f aca="false">Clean!I920</f>
        <v>39822</v>
      </c>
      <c r="N920" s="3" t="n">
        <f aca="false">IF(L920="",IF(M920="",Strategies!$B$6,DATEDIF(M920,DATE(2026,9,13),"y")),L920)</f>
        <v>17</v>
      </c>
      <c r="O920" s="2" t="str">
        <f aca="false">IF(L920&lt;&gt;"","observed",IF(M920&lt;&gt;"","derived from date","median (fallback)"))</f>
        <v>observed</v>
      </c>
      <c r="P920" s="4" t="str">
        <f aca="false">Clean!M920</f>
        <v/>
      </c>
      <c r="Q920" s="4" t="n">
        <f aca="false">IF(P920="",Strategies!$B$9,P920)</f>
        <v>10652.68</v>
      </c>
      <c r="R920" s="3" t="n">
        <f aca="false">IF(P920="",1,0)</f>
        <v>1</v>
      </c>
      <c r="S920" s="3" t="n">
        <f aca="false">Clean!U920</f>
        <v>622</v>
      </c>
      <c r="T920" s="3" t="n">
        <f aca="false">IF(S920="",Strategies!$B$10,S920)</f>
        <v>622</v>
      </c>
      <c r="U920" s="2" t="str">
        <f aca="false">Clean!J920</f>
        <v>Online Banking</v>
      </c>
      <c r="V920" s="2" t="str">
        <f aca="false">IF(U920="",Strategies!$B$11,U920)</f>
        <v>Online Banking</v>
      </c>
      <c r="W920" s="2" t="str">
        <f aca="false">IF(U920="","Unknown",U920)</f>
        <v>Online Banking</v>
      </c>
      <c r="X920" s="4" t="n">
        <f aca="false">Clean!Q920</f>
        <v>14500</v>
      </c>
      <c r="Y920" s="4" t="n">
        <f aca="false">Clean!R920</f>
        <v>1899.02</v>
      </c>
      <c r="Z920" s="4" t="n">
        <f aca="false">IF(X920="",IF(Y920="",0,""),X920)</f>
        <v>14500</v>
      </c>
      <c r="AA920" s="4" t="n">
        <f aca="false">IF(Y920="",IF(X920="",0,IF(X920=0,0,ROUND(X920*Strategies!$B$12,2))),Y920)</f>
        <v>1899.02</v>
      </c>
      <c r="AB920" s="2" t="str">
        <f aca="false">IF(AND(X920="",Y920=""),"no card (structural)",IF(X920="","limit missing – verify",IF(Y920="","spend imputed by ratio","complete")))</f>
        <v>complete</v>
      </c>
      <c r="AC920" s="4" t="n">
        <f aca="false">Clean!S920</f>
        <v>0</v>
      </c>
      <c r="AD920" s="4" t="n">
        <f aca="false">Clean!T920</f>
        <v>0</v>
      </c>
      <c r="AE920" s="4" t="n">
        <f aca="false">IF(AC920="",IF(AD920="",0,""),AC920)</f>
        <v>0</v>
      </c>
      <c r="AF920" s="4" t="n">
        <f aca="false">IF(AD920="",IF(AC920="",0,IF(AC920=0,0,ROUND(AC920*Strategies!$B$13,0))),AD920)</f>
        <v>0</v>
      </c>
      <c r="AG920" s="3" t="n">
        <f aca="false">Clean!V920</f>
        <v>0</v>
      </c>
      <c r="AH920" s="3" t="n">
        <f aca="false">IF(AG920="",0,AG920)</f>
        <v>0</v>
      </c>
      <c r="AI920" s="3" t="n">
        <f aca="false">IF(AG920="",1,0)</f>
        <v>0</v>
      </c>
      <c r="AJ920" s="3" t="n">
        <f aca="false">Missing_Matrix!W920</f>
        <v>1</v>
      </c>
      <c r="AK920" s="2" t="str">
        <f aca="false">IF(AJ920=0,"keep","drop")</f>
        <v>drop</v>
      </c>
      <c r="AL920" s="2" t="str">
        <f aca="false">IF(Missing_Matrix!B920+Missing_Matrix!G920+Missing_Matrix!H920+Missing_Matrix!J920+Missing_Matrix!K920+Missing_Matrix!L920+Missing_Matrix!M920+Missing_Matrix!U920=0,"keep","drop")</f>
        <v>drop</v>
      </c>
    </row>
    <row r="921" customFormat="false" ht="15" hidden="false" customHeight="false" outlineLevel="0" collapsed="false">
      <c r="A921" s="2" t="str">
        <f aca="false">Clean!A921</f>
        <v>CL00920</v>
      </c>
      <c r="B921" s="3" t="n">
        <f aca="false">Clean!B921</f>
        <v>36</v>
      </c>
      <c r="C921" s="3" t="n">
        <f aca="false">IF(B921="",Strategies!$B$5,B921)</f>
        <v>36</v>
      </c>
      <c r="D921" s="3" t="n">
        <f aca="false">IF(B921="",1,0)</f>
        <v>0</v>
      </c>
      <c r="E921" s="2" t="str">
        <f aca="false">Clean!E921</f>
        <v>Teacher</v>
      </c>
      <c r="F921" s="2" t="str">
        <f aca="false">IF(E921="","Unknown",E921)</f>
        <v>Teacher</v>
      </c>
      <c r="G921" s="4" t="n">
        <f aca="false">Clean!G921</f>
        <v>30900</v>
      </c>
      <c r="H921" s="4" t="n">
        <f aca="false">IF(G921="",Strategies!$B$7,G921)</f>
        <v>30900</v>
      </c>
      <c r="I921" s="4" t="n">
        <f aca="false">IF(G921="",Strategies!$B$8,G921)</f>
        <v>30900</v>
      </c>
      <c r="J921" s="4" t="n">
        <f aca="false">IF(G921="",IFERROR(VLOOKUP(E921,Strategies!$A$26:$G$35,7,FALSE()),Strategies!$B$8),G921)</f>
        <v>30900</v>
      </c>
      <c r="K921" s="3" t="n">
        <f aca="false">IF(G921="",1,0)</f>
        <v>0</v>
      </c>
      <c r="L921" s="3" t="n">
        <f aca="false">Clean!H921</f>
        <v>7</v>
      </c>
      <c r="M921" s="5" t="n">
        <f aca="false">Clean!I921</f>
        <v>43408</v>
      </c>
      <c r="N921" s="3" t="n">
        <f aca="false">IF(L921="",IF(M921="",Strategies!$B$6,DATEDIF(M921,DATE(2026,9,13),"y")),L921)</f>
        <v>7</v>
      </c>
      <c r="O921" s="2" t="str">
        <f aca="false">IF(L921&lt;&gt;"","observed",IF(M921&lt;&gt;"","derived from date","median (fallback)"))</f>
        <v>observed</v>
      </c>
      <c r="P921" s="4" t="n">
        <f aca="false">Clean!M921</f>
        <v>12294.07</v>
      </c>
      <c r="Q921" s="4" t="n">
        <f aca="false">IF(P921="",Strategies!$B$9,P921)</f>
        <v>12294.07</v>
      </c>
      <c r="R921" s="3" t="n">
        <f aca="false">IF(P921="",1,0)</f>
        <v>0</v>
      </c>
      <c r="S921" s="3" t="n">
        <f aca="false">Clean!U921</f>
        <v>666</v>
      </c>
      <c r="T921" s="3" t="n">
        <f aca="false">IF(S921="",Strategies!$B$10,S921)</f>
        <v>666</v>
      </c>
      <c r="U921" s="2" t="str">
        <f aca="false">Clean!J921</f>
        <v>Branch</v>
      </c>
      <c r="V921" s="2" t="str">
        <f aca="false">IF(U921="",Strategies!$B$11,U921)</f>
        <v>Branch</v>
      </c>
      <c r="W921" s="2" t="str">
        <f aca="false">IF(U921="","Unknown",U921)</f>
        <v>Branch</v>
      </c>
      <c r="X921" s="4" t="n">
        <f aca="false">Clean!Q921</f>
        <v>7500</v>
      </c>
      <c r="Y921" s="4" t="n">
        <f aca="false">Clean!R921</f>
        <v>3032.02</v>
      </c>
      <c r="Z921" s="4" t="n">
        <f aca="false">IF(X921="",IF(Y921="",0,""),X921)</f>
        <v>7500</v>
      </c>
      <c r="AA921" s="4" t="n">
        <f aca="false">IF(Y921="",IF(X921="",0,IF(X921=0,0,ROUND(X921*Strategies!$B$12,2))),Y921)</f>
        <v>3032.02</v>
      </c>
      <c r="AB921" s="2" t="str">
        <f aca="false">IF(AND(X921="",Y921=""),"no card (structural)",IF(X921="","limit missing – verify",IF(Y921="","spend imputed by ratio","complete")))</f>
        <v>complete</v>
      </c>
      <c r="AC921" s="4" t="str">
        <f aca="false">Clean!S921</f>
        <v/>
      </c>
      <c r="AD921" s="4" t="str">
        <f aca="false">Clean!T921</f>
        <v/>
      </c>
      <c r="AE921" s="4" t="n">
        <f aca="false">IF(AC921="",IF(AD921="",0,""),AC921)</f>
        <v>0</v>
      </c>
      <c r="AF921" s="4" t="n">
        <f aca="false">IF(AD921="",IF(AC921="",0,IF(AC921=0,0,ROUND(AC921*Strategies!$B$13,0))),AD921)</f>
        <v>0</v>
      </c>
      <c r="AG921" s="3" t="n">
        <f aca="false">Clean!V921</f>
        <v>0</v>
      </c>
      <c r="AH921" s="3" t="n">
        <f aca="false">IF(AG921="",0,AG921)</f>
        <v>0</v>
      </c>
      <c r="AI921" s="3" t="n">
        <f aca="false">IF(AG921="",1,0)</f>
        <v>0</v>
      </c>
      <c r="AJ921" s="3" t="n">
        <f aca="false">Missing_Matrix!W921</f>
        <v>2</v>
      </c>
      <c r="AK921" s="2" t="str">
        <f aca="false">IF(AJ921=0,"keep","drop")</f>
        <v>drop</v>
      </c>
      <c r="AL921" s="2" t="str">
        <f aca="false">IF(Missing_Matrix!B921+Missing_Matrix!G921+Missing_Matrix!H921+Missing_Matrix!J921+Missing_Matrix!K921+Missing_Matrix!L921+Missing_Matrix!M921+Missing_Matrix!U921=0,"keep","drop")</f>
        <v>keep</v>
      </c>
    </row>
    <row r="922" customFormat="false" ht="15" hidden="false" customHeight="false" outlineLevel="0" collapsed="false">
      <c r="A922" s="2" t="str">
        <f aca="false">Clean!A922</f>
        <v>CL00921</v>
      </c>
      <c r="B922" s="3" t="n">
        <f aca="false">Clean!B922</f>
        <v>57</v>
      </c>
      <c r="C922" s="3" t="n">
        <f aca="false">IF(B922="",Strategies!$B$5,B922)</f>
        <v>57</v>
      </c>
      <c r="D922" s="3" t="n">
        <f aca="false">IF(B922="",1,0)</f>
        <v>0</v>
      </c>
      <c r="E922" s="2" t="str">
        <f aca="false">Clean!E922</f>
        <v>Executive</v>
      </c>
      <c r="F922" s="2" t="str">
        <f aca="false">IF(E922="","Unknown",E922)</f>
        <v>Executive</v>
      </c>
      <c r="G922" s="4" t="n">
        <f aca="false">Clean!G922</f>
        <v>102900</v>
      </c>
      <c r="H922" s="4" t="n">
        <f aca="false">IF(G922="",Strategies!$B$7,G922)</f>
        <v>102900</v>
      </c>
      <c r="I922" s="4" t="n">
        <f aca="false">IF(G922="",Strategies!$B$8,G922)</f>
        <v>102900</v>
      </c>
      <c r="J922" s="4" t="n">
        <f aca="false">IF(G922="",IFERROR(VLOOKUP(E922,Strategies!$A$26:$G$35,7,FALSE()),Strategies!$B$8),G922)</f>
        <v>102900</v>
      </c>
      <c r="K922" s="3" t="n">
        <f aca="false">IF(G922="",1,0)</f>
        <v>0</v>
      </c>
      <c r="L922" s="3" t="n">
        <f aca="false">Clean!H922</f>
        <v>20</v>
      </c>
      <c r="M922" s="5" t="n">
        <f aca="false">Clean!I922</f>
        <v>38948</v>
      </c>
      <c r="N922" s="3" t="n">
        <f aca="false">IF(L922="",IF(M922="",Strategies!$B$6,DATEDIF(M922,DATE(2026,9,13),"y")),L922)</f>
        <v>20</v>
      </c>
      <c r="O922" s="2" t="str">
        <f aca="false">IF(L922&lt;&gt;"","observed",IF(M922&lt;&gt;"","derived from date","median (fallback)"))</f>
        <v>observed</v>
      </c>
      <c r="P922" s="4" t="n">
        <f aca="false">Clean!M922</f>
        <v>88574.71</v>
      </c>
      <c r="Q922" s="4" t="n">
        <f aca="false">IF(P922="",Strategies!$B$9,P922)</f>
        <v>88574.71</v>
      </c>
      <c r="R922" s="3" t="n">
        <f aca="false">IF(P922="",1,0)</f>
        <v>0</v>
      </c>
      <c r="S922" s="3" t="n">
        <f aca="false">Clean!U922</f>
        <v>691</v>
      </c>
      <c r="T922" s="3" t="n">
        <f aca="false">IF(S922="",Strategies!$B$10,S922)</f>
        <v>691</v>
      </c>
      <c r="U922" s="2" t="str">
        <f aca="false">Clean!J922</f>
        <v/>
      </c>
      <c r="V922" s="2" t="str">
        <f aca="false">IF(U922="",Strategies!$B$11,U922)</f>
        <v>App</v>
      </c>
      <c r="W922" s="2" t="str">
        <f aca="false">IF(U922="","Unknown",U922)</f>
        <v>Unknown</v>
      </c>
      <c r="X922" s="4" t="n">
        <f aca="false">Clean!Q922</f>
        <v>15000</v>
      </c>
      <c r="Y922" s="4" t="n">
        <f aca="false">Clean!R922</f>
        <v>6723.99</v>
      </c>
      <c r="Z922" s="4" t="n">
        <f aca="false">IF(X922="",IF(Y922="",0,""),X922)</f>
        <v>15000</v>
      </c>
      <c r="AA922" s="4" t="n">
        <f aca="false">IF(Y922="",IF(X922="",0,IF(X922=0,0,ROUND(X922*Strategies!$B$12,2))),Y922)</f>
        <v>6723.99</v>
      </c>
      <c r="AB922" s="2" t="str">
        <f aca="false">IF(AND(X922="",Y922=""),"no card (structural)",IF(X922="","limit missing – verify",IF(Y922="","spend imputed by ratio","complete")))</f>
        <v>complete</v>
      </c>
      <c r="AC922" s="4" t="n">
        <f aca="false">Clean!S922</f>
        <v>385000</v>
      </c>
      <c r="AD922" s="4" t="n">
        <f aca="false">Clean!T922</f>
        <v>2820</v>
      </c>
      <c r="AE922" s="4" t="n">
        <f aca="false">IF(AC922="",IF(AD922="",0,""),AC922)</f>
        <v>385000</v>
      </c>
      <c r="AF922" s="4" t="n">
        <f aca="false">IF(AD922="",IF(AC922="",0,IF(AC922=0,0,ROUND(AC922*Strategies!$B$13,0))),AD922)</f>
        <v>2820</v>
      </c>
      <c r="AG922" s="3" t="n">
        <f aca="false">Clean!V922</f>
        <v>0</v>
      </c>
      <c r="AH922" s="3" t="n">
        <f aca="false">IF(AG922="",0,AG922)</f>
        <v>0</v>
      </c>
      <c r="AI922" s="3" t="n">
        <f aca="false">IF(AG922="",1,0)</f>
        <v>0</v>
      </c>
      <c r="AJ922" s="3" t="n">
        <f aca="false">Missing_Matrix!W922</f>
        <v>1</v>
      </c>
      <c r="AK922" s="2" t="str">
        <f aca="false">IF(AJ922=0,"keep","drop")</f>
        <v>drop</v>
      </c>
      <c r="AL922" s="2" t="str">
        <f aca="false">IF(Missing_Matrix!B922+Missing_Matrix!G922+Missing_Matrix!H922+Missing_Matrix!J922+Missing_Matrix!K922+Missing_Matrix!L922+Missing_Matrix!M922+Missing_Matrix!U922=0,"keep","drop")</f>
        <v>drop</v>
      </c>
    </row>
    <row r="923" customFormat="false" ht="15" hidden="false" customHeight="false" outlineLevel="0" collapsed="false">
      <c r="A923" s="2" t="str">
        <f aca="false">Clean!A923</f>
        <v>CL00922</v>
      </c>
      <c r="B923" s="3" t="n">
        <f aca="false">Clean!B923</f>
        <v>49</v>
      </c>
      <c r="C923" s="3" t="n">
        <f aca="false">IF(B923="",Strategies!$B$5,B923)</f>
        <v>49</v>
      </c>
      <c r="D923" s="3" t="n">
        <f aca="false">IF(B923="",1,0)</f>
        <v>0</v>
      </c>
      <c r="E923" s="2" t="str">
        <f aca="false">Clean!E923</f>
        <v>Self-employed</v>
      </c>
      <c r="F923" s="2" t="str">
        <f aca="false">IF(E923="","Unknown",E923)</f>
        <v>Self-employed</v>
      </c>
      <c r="G923" s="4" t="n">
        <f aca="false">Clean!G923</f>
        <v>51600</v>
      </c>
      <c r="H923" s="4" t="n">
        <f aca="false">IF(G923="",Strategies!$B$7,G923)</f>
        <v>51600</v>
      </c>
      <c r="I923" s="4" t="n">
        <f aca="false">IF(G923="",Strategies!$B$8,G923)</f>
        <v>51600</v>
      </c>
      <c r="J923" s="4" t="n">
        <f aca="false">IF(G923="",IFERROR(VLOOKUP(E923,Strategies!$A$26:$G$35,7,FALSE()),Strategies!$B$8),G923)</f>
        <v>51600</v>
      </c>
      <c r="K923" s="3" t="n">
        <f aca="false">IF(G923="",1,0)</f>
        <v>0</v>
      </c>
      <c r="L923" s="3" t="n">
        <f aca="false">Clean!H923</f>
        <v>8</v>
      </c>
      <c r="M923" s="5" t="n">
        <f aca="false">Clean!I923</f>
        <v>43028</v>
      </c>
      <c r="N923" s="3" t="n">
        <f aca="false">IF(L923="",IF(M923="",Strategies!$B$6,DATEDIF(M923,DATE(2026,9,13),"y")),L923)</f>
        <v>8</v>
      </c>
      <c r="O923" s="2" t="str">
        <f aca="false">IF(L923&lt;&gt;"","observed",IF(M923&lt;&gt;"","derived from date","median (fallback)"))</f>
        <v>observed</v>
      </c>
      <c r="P923" s="4" t="n">
        <f aca="false">Clean!M923</f>
        <v>48974.45</v>
      </c>
      <c r="Q923" s="4" t="n">
        <f aca="false">IF(P923="",Strategies!$B$9,P923)</f>
        <v>48974.45</v>
      </c>
      <c r="R923" s="3" t="n">
        <f aca="false">IF(P923="",1,0)</f>
        <v>0</v>
      </c>
      <c r="S923" s="3" t="n">
        <f aca="false">Clean!U923</f>
        <v>684</v>
      </c>
      <c r="T923" s="3" t="n">
        <f aca="false">IF(S923="",Strategies!$B$10,S923)</f>
        <v>684</v>
      </c>
      <c r="U923" s="2" t="str">
        <f aca="false">Clean!J923</f>
        <v>Online Banking</v>
      </c>
      <c r="V923" s="2" t="str">
        <f aca="false">IF(U923="",Strategies!$B$11,U923)</f>
        <v>Online Banking</v>
      </c>
      <c r="W923" s="2" t="str">
        <f aca="false">IF(U923="","Unknown",U923)</f>
        <v>Online Banking</v>
      </c>
      <c r="X923" s="4" t="n">
        <f aca="false">Clean!Q923</f>
        <v>5000</v>
      </c>
      <c r="Y923" s="4" t="n">
        <f aca="false">Clean!R923</f>
        <v>850.25</v>
      </c>
      <c r="Z923" s="4" t="n">
        <f aca="false">IF(X923="",IF(Y923="",0,""),X923)</f>
        <v>5000</v>
      </c>
      <c r="AA923" s="4" t="n">
        <f aca="false">IF(Y923="",IF(X923="",0,IF(X923=0,0,ROUND(X923*Strategies!$B$12,2))),Y923)</f>
        <v>850.25</v>
      </c>
      <c r="AB923" s="2" t="str">
        <f aca="false">IF(AND(X923="",Y923=""),"no card (structural)",IF(X923="","limit missing – verify",IF(Y923="","spend imputed by ratio","complete")))</f>
        <v>complete</v>
      </c>
      <c r="AC923" s="4" t="n">
        <f aca="false">Clean!S923</f>
        <v>115000</v>
      </c>
      <c r="AD923" s="4" t="n">
        <f aca="false">Clean!T923</f>
        <v>661</v>
      </c>
      <c r="AE923" s="4" t="n">
        <f aca="false">IF(AC923="",IF(AD923="",0,""),AC923)</f>
        <v>115000</v>
      </c>
      <c r="AF923" s="4" t="n">
        <f aca="false">IF(AD923="",IF(AC923="",0,IF(AC923=0,0,ROUND(AC923*Strategies!$B$13,0))),AD923)</f>
        <v>661</v>
      </c>
      <c r="AG923" s="3" t="n">
        <f aca="false">Clean!V923</f>
        <v>0</v>
      </c>
      <c r="AH923" s="3" t="n">
        <f aca="false">IF(AG923="",0,AG923)</f>
        <v>0</v>
      </c>
      <c r="AI923" s="3" t="n">
        <f aca="false">IF(AG923="",1,0)</f>
        <v>0</v>
      </c>
      <c r="AJ923" s="3" t="n">
        <f aca="false">Missing_Matrix!W923</f>
        <v>0</v>
      </c>
      <c r="AK923" s="2" t="str">
        <f aca="false">IF(AJ923=0,"keep","drop")</f>
        <v>keep</v>
      </c>
      <c r="AL923" s="2" t="str">
        <f aca="false">IF(Missing_Matrix!B923+Missing_Matrix!G923+Missing_Matrix!H923+Missing_Matrix!J923+Missing_Matrix!K923+Missing_Matrix!L923+Missing_Matrix!M923+Missing_Matrix!U923=0,"keep","drop")</f>
        <v>keep</v>
      </c>
    </row>
    <row r="924" customFormat="false" ht="15" hidden="false" customHeight="false" outlineLevel="0" collapsed="false">
      <c r="A924" s="2" t="str">
        <f aca="false">Clean!A924</f>
        <v>CL00923</v>
      </c>
      <c r="B924" s="3" t="n">
        <f aca="false">Clean!B924</f>
        <v>47</v>
      </c>
      <c r="C924" s="3" t="n">
        <f aca="false">IF(B924="",Strategies!$B$5,B924)</f>
        <v>47</v>
      </c>
      <c r="D924" s="3" t="n">
        <f aca="false">IF(B924="",1,0)</f>
        <v>0</v>
      </c>
      <c r="E924" s="2" t="str">
        <f aca="false">Clean!E924</f>
        <v>Self-employed</v>
      </c>
      <c r="F924" s="2" t="str">
        <f aca="false">IF(E924="","Unknown",E924)</f>
        <v>Self-employed</v>
      </c>
      <c r="G924" s="4" t="str">
        <f aca="false">Clean!G924</f>
        <v/>
      </c>
      <c r="H924" s="4" t="n">
        <f aca="false">IF(G924="",Strategies!$B$7,G924)</f>
        <v>34752</v>
      </c>
      <c r="I924" s="4" t="n">
        <f aca="false">IF(G924="",Strategies!$B$8,G924)</f>
        <v>29500</v>
      </c>
      <c r="J924" s="4" t="n">
        <f aca="false">IF(G924="",IFERROR(VLOOKUP(E924,Strategies!$A$26:$G$35,7,FALSE()),Strategies!$B$8),G924)</f>
        <v>50600</v>
      </c>
      <c r="K924" s="3" t="n">
        <f aca="false">IF(G924="",1,0)</f>
        <v>1</v>
      </c>
      <c r="L924" s="3" t="n">
        <f aca="false">Clean!H924</f>
        <v>6</v>
      </c>
      <c r="M924" s="5" t="n">
        <f aca="false">Clean!I924</f>
        <v>43768</v>
      </c>
      <c r="N924" s="3" t="n">
        <f aca="false">IF(L924="",IF(M924="",Strategies!$B$6,DATEDIF(M924,DATE(2026,9,13),"y")),L924)</f>
        <v>6</v>
      </c>
      <c r="O924" s="2" t="str">
        <f aca="false">IF(L924&lt;&gt;"","observed",IF(M924&lt;&gt;"","derived from date","median (fallback)"))</f>
        <v>observed</v>
      </c>
      <c r="P924" s="4" t="n">
        <f aca="false">Clean!M924</f>
        <v>12024.06</v>
      </c>
      <c r="Q924" s="4" t="n">
        <f aca="false">IF(P924="",Strategies!$B$9,P924)</f>
        <v>12024.06</v>
      </c>
      <c r="R924" s="3" t="n">
        <f aca="false">IF(P924="",1,0)</f>
        <v>0</v>
      </c>
      <c r="S924" s="3" t="n">
        <f aca="false">Clean!U924</f>
        <v>638</v>
      </c>
      <c r="T924" s="3" t="n">
        <f aca="false">IF(S924="",Strategies!$B$10,S924)</f>
        <v>638</v>
      </c>
      <c r="U924" s="2" t="str">
        <f aca="false">Clean!J924</f>
        <v>App</v>
      </c>
      <c r="V924" s="2" t="str">
        <f aca="false">IF(U924="",Strategies!$B$11,U924)</f>
        <v>App</v>
      </c>
      <c r="W924" s="2" t="str">
        <f aca="false">IF(U924="","Unknown",U924)</f>
        <v>App</v>
      </c>
      <c r="X924" s="4" t="n">
        <f aca="false">Clean!Q924</f>
        <v>8000</v>
      </c>
      <c r="Y924" s="4" t="n">
        <f aca="false">Clean!R924</f>
        <v>2194.2</v>
      </c>
      <c r="Z924" s="4" t="n">
        <f aca="false">IF(X924="",IF(Y924="",0,""),X924)</f>
        <v>8000</v>
      </c>
      <c r="AA924" s="4" t="n">
        <f aca="false">IF(Y924="",IF(X924="",0,IF(X924=0,0,ROUND(X924*Strategies!$B$12,2))),Y924)</f>
        <v>2194.2</v>
      </c>
      <c r="AB924" s="2" t="str">
        <f aca="false">IF(AND(X924="",Y924=""),"no card (structural)",IF(X924="","limit missing – verify",IF(Y924="","spend imputed by ratio","complete")))</f>
        <v>complete</v>
      </c>
      <c r="AC924" s="4" t="str">
        <f aca="false">Clean!S924</f>
        <v/>
      </c>
      <c r="AD924" s="4" t="n">
        <f aca="false">Clean!T924</f>
        <v>282</v>
      </c>
      <c r="AE924" s="4" t="str">
        <f aca="false">IF(AC924="",IF(AD924="",0,""),AC924)</f>
        <v/>
      </c>
      <c r="AF924" s="4" t="n">
        <f aca="false">IF(AD924="",IF(AC924="",0,IF(AC924=0,0,ROUND(AC924*Strategies!$B$13,0))),AD924)</f>
        <v>282</v>
      </c>
      <c r="AG924" s="3" t="n">
        <f aca="false">Clean!V924</f>
        <v>0</v>
      </c>
      <c r="AH924" s="3" t="n">
        <f aca="false">IF(AG924="",0,AG924)</f>
        <v>0</v>
      </c>
      <c r="AI924" s="3" t="n">
        <f aca="false">IF(AG924="",1,0)</f>
        <v>0</v>
      </c>
      <c r="AJ924" s="3" t="n">
        <f aca="false">Missing_Matrix!W924</f>
        <v>2</v>
      </c>
      <c r="AK924" s="2" t="str">
        <f aca="false">IF(AJ924=0,"keep","drop")</f>
        <v>drop</v>
      </c>
      <c r="AL924" s="2" t="str">
        <f aca="false">IF(Missing_Matrix!B924+Missing_Matrix!G924+Missing_Matrix!H924+Missing_Matrix!J924+Missing_Matrix!K924+Missing_Matrix!L924+Missing_Matrix!M924+Missing_Matrix!U924=0,"keep","drop")</f>
        <v>drop</v>
      </c>
    </row>
    <row r="925" customFormat="false" ht="15" hidden="false" customHeight="false" outlineLevel="0" collapsed="false">
      <c r="A925" s="2" t="str">
        <f aca="false">Clean!A925</f>
        <v>CL00924</v>
      </c>
      <c r="B925" s="3" t="n">
        <f aca="false">Clean!B925</f>
        <v>24</v>
      </c>
      <c r="C925" s="3" t="n">
        <f aca="false">IF(B925="",Strategies!$B$5,B925)</f>
        <v>24</v>
      </c>
      <c r="D925" s="3" t="n">
        <f aca="false">IF(B925="",1,0)</f>
        <v>0</v>
      </c>
      <c r="E925" s="2" t="str">
        <f aca="false">Clean!E925</f>
        <v>Self-employed</v>
      </c>
      <c r="F925" s="2" t="str">
        <f aca="false">IF(E925="","Unknown",E925)</f>
        <v>Self-employed</v>
      </c>
      <c r="G925" s="4" t="n">
        <f aca="false">Clean!G925</f>
        <v>48800</v>
      </c>
      <c r="H925" s="4" t="n">
        <f aca="false">IF(G925="",Strategies!$B$7,G925)</f>
        <v>48800</v>
      </c>
      <c r="I925" s="4" t="n">
        <f aca="false">IF(G925="",Strategies!$B$8,G925)</f>
        <v>48800</v>
      </c>
      <c r="J925" s="4" t="n">
        <f aca="false">IF(G925="",IFERROR(VLOOKUP(E925,Strategies!$A$26:$G$35,7,FALSE()),Strategies!$B$8),G925)</f>
        <v>48800</v>
      </c>
      <c r="K925" s="3" t="n">
        <f aca="false">IF(G925="",1,0)</f>
        <v>0</v>
      </c>
      <c r="L925" s="3" t="n">
        <f aca="false">Clean!H925</f>
        <v>3</v>
      </c>
      <c r="M925" s="5" t="n">
        <f aca="false">Clean!I925</f>
        <v>44871</v>
      </c>
      <c r="N925" s="3" t="n">
        <f aca="false">IF(L925="",IF(M925="",Strategies!$B$6,DATEDIF(M925,DATE(2026,9,13),"y")),L925)</f>
        <v>3</v>
      </c>
      <c r="O925" s="2" t="str">
        <f aca="false">IF(L925&lt;&gt;"","observed",IF(M925&lt;&gt;"","derived from date","median (fallback)"))</f>
        <v>observed</v>
      </c>
      <c r="P925" s="4" t="str">
        <f aca="false">Clean!M925</f>
        <v/>
      </c>
      <c r="Q925" s="4" t="n">
        <f aca="false">IF(P925="",Strategies!$B$9,P925)</f>
        <v>10652.68</v>
      </c>
      <c r="R925" s="3" t="n">
        <f aca="false">IF(P925="",1,0)</f>
        <v>1</v>
      </c>
      <c r="S925" s="3" t="n">
        <f aca="false">Clean!U925</f>
        <v>549</v>
      </c>
      <c r="T925" s="3" t="n">
        <f aca="false">IF(S925="",Strategies!$B$10,S925)</f>
        <v>549</v>
      </c>
      <c r="U925" s="2" t="str">
        <f aca="false">Clean!J925</f>
        <v>Online Banking</v>
      </c>
      <c r="V925" s="2" t="str">
        <f aca="false">IF(U925="",Strategies!$B$11,U925)</f>
        <v>Online Banking</v>
      </c>
      <c r="W925" s="2" t="str">
        <f aca="false">IF(U925="","Unknown",U925)</f>
        <v>Online Banking</v>
      </c>
      <c r="X925" s="4" t="n">
        <f aca="false">Clean!Q925</f>
        <v>5000</v>
      </c>
      <c r="Y925" s="4" t="n">
        <f aca="false">Clean!R925</f>
        <v>382</v>
      </c>
      <c r="Z925" s="4" t="n">
        <f aca="false">IF(X925="",IF(Y925="",0,""),X925)</f>
        <v>5000</v>
      </c>
      <c r="AA925" s="4" t="n">
        <f aca="false">IF(Y925="",IF(X925="",0,IF(X925=0,0,ROUND(X925*Strategies!$B$12,2))),Y925)</f>
        <v>382</v>
      </c>
      <c r="AB925" s="2" t="str">
        <f aca="false">IF(AND(X925="",Y925=""),"no card (structural)",IF(X925="","limit missing – verify",IF(Y925="","spend imputed by ratio","complete")))</f>
        <v>complete</v>
      </c>
      <c r="AC925" s="4" t="n">
        <f aca="false">Clean!S925</f>
        <v>0</v>
      </c>
      <c r="AD925" s="4" t="n">
        <f aca="false">Clean!T925</f>
        <v>0</v>
      </c>
      <c r="AE925" s="4" t="n">
        <f aca="false">IF(AC925="",IF(AD925="",0,""),AC925)</f>
        <v>0</v>
      </c>
      <c r="AF925" s="4" t="n">
        <f aca="false">IF(AD925="",IF(AC925="",0,IF(AC925=0,0,ROUND(AC925*Strategies!$B$13,0))),AD925)</f>
        <v>0</v>
      </c>
      <c r="AG925" s="3" t="n">
        <f aca="false">Clean!V925</f>
        <v>1</v>
      </c>
      <c r="AH925" s="3" t="n">
        <f aca="false">IF(AG925="",0,AG925)</f>
        <v>1</v>
      </c>
      <c r="AI925" s="3" t="n">
        <f aca="false">IF(AG925="",1,0)</f>
        <v>0</v>
      </c>
      <c r="AJ925" s="3" t="n">
        <f aca="false">Missing_Matrix!W925</f>
        <v>1</v>
      </c>
      <c r="AK925" s="2" t="str">
        <f aca="false">IF(AJ925=0,"keep","drop")</f>
        <v>drop</v>
      </c>
      <c r="AL925" s="2" t="str">
        <f aca="false">IF(Missing_Matrix!B925+Missing_Matrix!G925+Missing_Matrix!H925+Missing_Matrix!J925+Missing_Matrix!K925+Missing_Matrix!L925+Missing_Matrix!M925+Missing_Matrix!U925=0,"keep","drop")</f>
        <v>drop</v>
      </c>
    </row>
    <row r="926" customFormat="false" ht="15" hidden="false" customHeight="false" outlineLevel="0" collapsed="false">
      <c r="A926" s="2" t="str">
        <f aca="false">Clean!A926</f>
        <v>CL00925</v>
      </c>
      <c r="B926" s="3" t="n">
        <f aca="false">Clean!B926</f>
        <v>35</v>
      </c>
      <c r="C926" s="3" t="n">
        <f aca="false">IF(B926="",Strategies!$B$5,B926)</f>
        <v>35</v>
      </c>
      <c r="D926" s="3" t="n">
        <f aca="false">IF(B926="",1,0)</f>
        <v>0</v>
      </c>
      <c r="E926" s="2" t="str">
        <f aca="false">Clean!E926</f>
        <v>Employee</v>
      </c>
      <c r="F926" s="2" t="str">
        <f aca="false">IF(E926="","Unknown",E926)</f>
        <v>Employee</v>
      </c>
      <c r="G926" s="4" t="n">
        <f aca="false">Clean!G926</f>
        <v>24300</v>
      </c>
      <c r="H926" s="4" t="n">
        <f aca="false">IF(G926="",Strategies!$B$7,G926)</f>
        <v>24300</v>
      </c>
      <c r="I926" s="4" t="n">
        <f aca="false">IF(G926="",Strategies!$B$8,G926)</f>
        <v>24300</v>
      </c>
      <c r="J926" s="4" t="n">
        <f aca="false">IF(G926="",IFERROR(VLOOKUP(E926,Strategies!$A$26:$G$35,7,FALSE()),Strategies!$B$8),G926)</f>
        <v>24300</v>
      </c>
      <c r="K926" s="3" t="n">
        <f aca="false">IF(G926="",1,0)</f>
        <v>0</v>
      </c>
      <c r="L926" s="3" t="n">
        <f aca="false">Clean!H926</f>
        <v>5</v>
      </c>
      <c r="M926" s="5" t="str">
        <f aca="false">Clean!I926</f>
        <v/>
      </c>
      <c r="N926" s="3" t="n">
        <f aca="false">IF(L926="",IF(M926="",Strategies!$B$6,DATEDIF(M926,DATE(2026,9,13),"y")),L926)</f>
        <v>5</v>
      </c>
      <c r="O926" s="2" t="str">
        <f aca="false">IF(L926&lt;&gt;"","observed",IF(M926&lt;&gt;"","derived from date","median (fallback)"))</f>
        <v>observed</v>
      </c>
      <c r="P926" s="4" t="n">
        <f aca="false">Clean!M926</f>
        <v>11303.28</v>
      </c>
      <c r="Q926" s="4" t="n">
        <f aca="false">IF(P926="",Strategies!$B$9,P926)</f>
        <v>11303.28</v>
      </c>
      <c r="R926" s="3" t="n">
        <f aca="false">IF(P926="",1,0)</f>
        <v>0</v>
      </c>
      <c r="S926" s="3" t="n">
        <f aca="false">Clean!U926</f>
        <v>600</v>
      </c>
      <c r="T926" s="3" t="n">
        <f aca="false">IF(S926="",Strategies!$B$10,S926)</f>
        <v>600</v>
      </c>
      <c r="U926" s="2" t="str">
        <f aca="false">Clean!J926</f>
        <v>App</v>
      </c>
      <c r="V926" s="2" t="str">
        <f aca="false">IF(U926="",Strategies!$B$11,U926)</f>
        <v>App</v>
      </c>
      <c r="W926" s="2" t="str">
        <f aca="false">IF(U926="","Unknown",U926)</f>
        <v>App</v>
      </c>
      <c r="X926" s="4" t="n">
        <f aca="false">Clean!Q926</f>
        <v>5000</v>
      </c>
      <c r="Y926" s="4" t="n">
        <f aca="false">Clean!R926</f>
        <v>3292.07</v>
      </c>
      <c r="Z926" s="4" t="n">
        <f aca="false">IF(X926="",IF(Y926="",0,""),X926)</f>
        <v>5000</v>
      </c>
      <c r="AA926" s="4" t="n">
        <f aca="false">IF(Y926="",IF(X926="",0,IF(X926=0,0,ROUND(X926*Strategies!$B$12,2))),Y926)</f>
        <v>3292.07</v>
      </c>
      <c r="AB926" s="2" t="str">
        <f aca="false">IF(AND(X926="",Y926=""),"no card (structural)",IF(X926="","limit missing – verify",IF(Y926="","spend imputed by ratio","complete")))</f>
        <v>complete</v>
      </c>
      <c r="AC926" s="4" t="n">
        <f aca="false">Clean!S926</f>
        <v>0</v>
      </c>
      <c r="AD926" s="4" t="n">
        <f aca="false">Clean!T926</f>
        <v>0</v>
      </c>
      <c r="AE926" s="4" t="n">
        <f aca="false">IF(AC926="",IF(AD926="",0,""),AC926)</f>
        <v>0</v>
      </c>
      <c r="AF926" s="4" t="n">
        <f aca="false">IF(AD926="",IF(AC926="",0,IF(AC926=0,0,ROUND(AC926*Strategies!$B$13,0))),AD926)</f>
        <v>0</v>
      </c>
      <c r="AG926" s="3" t="n">
        <f aca="false">Clean!V926</f>
        <v>0</v>
      </c>
      <c r="AH926" s="3" t="n">
        <f aca="false">IF(AG926="",0,AG926)</f>
        <v>0</v>
      </c>
      <c r="AI926" s="3" t="n">
        <f aca="false">IF(AG926="",1,0)</f>
        <v>0</v>
      </c>
      <c r="AJ926" s="3" t="n">
        <f aca="false">Missing_Matrix!W926</f>
        <v>1</v>
      </c>
      <c r="AK926" s="2" t="str">
        <f aca="false">IF(AJ926=0,"keep","drop")</f>
        <v>drop</v>
      </c>
      <c r="AL926" s="2" t="str">
        <f aca="false">IF(Missing_Matrix!B926+Missing_Matrix!G926+Missing_Matrix!H926+Missing_Matrix!J926+Missing_Matrix!K926+Missing_Matrix!L926+Missing_Matrix!M926+Missing_Matrix!U926=0,"keep","drop")</f>
        <v>keep</v>
      </c>
    </row>
    <row r="927" customFormat="false" ht="15" hidden="false" customHeight="false" outlineLevel="0" collapsed="false">
      <c r="A927" s="2" t="str">
        <f aca="false">Clean!A927</f>
        <v>CL00926</v>
      </c>
      <c r="B927" s="3" t="n">
        <f aca="false">Clean!B927</f>
        <v>26</v>
      </c>
      <c r="C927" s="3" t="n">
        <f aca="false">IF(B927="",Strategies!$B$5,B927)</f>
        <v>26</v>
      </c>
      <c r="D927" s="3" t="n">
        <f aca="false">IF(B927="",1,0)</f>
        <v>0</v>
      </c>
      <c r="E927" s="2" t="str">
        <f aca="false">Clean!E927</f>
        <v>Business owner</v>
      </c>
      <c r="F927" s="2" t="str">
        <f aca="false">IF(E927="","Unknown",E927)</f>
        <v>Business owner</v>
      </c>
      <c r="G927" s="4" t="str">
        <f aca="false">Clean!G927</f>
        <v/>
      </c>
      <c r="H927" s="4" t="n">
        <f aca="false">IF(G927="",Strategies!$B$7,G927)</f>
        <v>34752</v>
      </c>
      <c r="I927" s="4" t="n">
        <f aca="false">IF(G927="",Strategies!$B$8,G927)</f>
        <v>29500</v>
      </c>
      <c r="J927" s="4" t="n">
        <f aca="false">IF(G927="",IFERROR(VLOOKUP(E927,Strategies!$A$26:$G$35,7,FALSE()),Strategies!$B$8),G927)</f>
        <v>64000</v>
      </c>
      <c r="K927" s="3" t="n">
        <f aca="false">IF(G927="",1,0)</f>
        <v>1</v>
      </c>
      <c r="L927" s="3" t="n">
        <f aca="false">Clean!H927</f>
        <v>6</v>
      </c>
      <c r="M927" s="5" t="n">
        <f aca="false">Clean!I927</f>
        <v>43896</v>
      </c>
      <c r="N927" s="3" t="n">
        <f aca="false">IF(L927="",IF(M927="",Strategies!$B$6,DATEDIF(M927,DATE(2026,9,13),"y")),L927)</f>
        <v>6</v>
      </c>
      <c r="O927" s="2" t="str">
        <f aca="false">IF(L927&lt;&gt;"","observed",IF(M927&lt;&gt;"","derived from date","median (fallback)"))</f>
        <v>observed</v>
      </c>
      <c r="P927" s="4" t="n">
        <f aca="false">Clean!M927</f>
        <v>18456.05</v>
      </c>
      <c r="Q927" s="4" t="n">
        <f aca="false">IF(P927="",Strategies!$B$9,P927)</f>
        <v>18456.05</v>
      </c>
      <c r="R927" s="3" t="n">
        <f aca="false">IF(P927="",1,0)</f>
        <v>0</v>
      </c>
      <c r="S927" s="3" t="n">
        <f aca="false">Clean!U927</f>
        <v>586</v>
      </c>
      <c r="T927" s="3" t="n">
        <f aca="false">IF(S927="",Strategies!$B$10,S927)</f>
        <v>586</v>
      </c>
      <c r="U927" s="2" t="str">
        <f aca="false">Clean!J927</f>
        <v>App</v>
      </c>
      <c r="V927" s="2" t="str">
        <f aca="false">IF(U927="",Strategies!$B$11,U927)</f>
        <v>App</v>
      </c>
      <c r="W927" s="2" t="str">
        <f aca="false">IF(U927="","Unknown",U927)</f>
        <v>App</v>
      </c>
      <c r="X927" s="4" t="n">
        <f aca="false">Clean!Q927</f>
        <v>6000</v>
      </c>
      <c r="Y927" s="4" t="n">
        <f aca="false">Clean!R927</f>
        <v>1986.7</v>
      </c>
      <c r="Z927" s="4" t="n">
        <f aca="false">IF(X927="",IF(Y927="",0,""),X927)</f>
        <v>6000</v>
      </c>
      <c r="AA927" s="4" t="n">
        <f aca="false">IF(Y927="",IF(X927="",0,IF(X927=0,0,ROUND(X927*Strategies!$B$12,2))),Y927)</f>
        <v>1986.7</v>
      </c>
      <c r="AB927" s="2" t="str">
        <f aca="false">IF(AND(X927="",Y927=""),"no card (structural)",IF(X927="","limit missing – verify",IF(Y927="","spend imputed by ratio","complete")))</f>
        <v>complete</v>
      </c>
      <c r="AC927" s="4" t="n">
        <f aca="false">Clean!S927</f>
        <v>0</v>
      </c>
      <c r="AD927" s="4" t="n">
        <f aca="false">Clean!T927</f>
        <v>0</v>
      </c>
      <c r="AE927" s="4" t="n">
        <f aca="false">IF(AC927="",IF(AD927="",0,""),AC927)</f>
        <v>0</v>
      </c>
      <c r="AF927" s="4" t="n">
        <f aca="false">IF(AD927="",IF(AC927="",0,IF(AC927=0,0,ROUND(AC927*Strategies!$B$13,0))),AD927)</f>
        <v>0</v>
      </c>
      <c r="AG927" s="3" t="n">
        <f aca="false">Clean!V927</f>
        <v>1</v>
      </c>
      <c r="AH927" s="3" t="n">
        <f aca="false">IF(AG927="",0,AG927)</f>
        <v>1</v>
      </c>
      <c r="AI927" s="3" t="n">
        <f aca="false">IF(AG927="",1,0)</f>
        <v>0</v>
      </c>
      <c r="AJ927" s="3" t="n">
        <f aca="false">Missing_Matrix!W927</f>
        <v>1</v>
      </c>
      <c r="AK927" s="2" t="str">
        <f aca="false">IF(AJ927=0,"keep","drop")</f>
        <v>drop</v>
      </c>
      <c r="AL927" s="2" t="str">
        <f aca="false">IF(Missing_Matrix!B927+Missing_Matrix!G927+Missing_Matrix!H927+Missing_Matrix!J927+Missing_Matrix!K927+Missing_Matrix!L927+Missing_Matrix!M927+Missing_Matrix!U927=0,"keep","drop")</f>
        <v>drop</v>
      </c>
    </row>
    <row r="928" customFormat="false" ht="15" hidden="false" customHeight="false" outlineLevel="0" collapsed="false">
      <c r="A928" s="2" t="str">
        <f aca="false">Clean!A928</f>
        <v>CL00927</v>
      </c>
      <c r="B928" s="3" t="n">
        <f aca="false">Clean!B928</f>
        <v>57</v>
      </c>
      <c r="C928" s="3" t="n">
        <f aca="false">IF(B928="",Strategies!$B$5,B928)</f>
        <v>57</v>
      </c>
      <c r="D928" s="3" t="n">
        <f aca="false">IF(B928="",1,0)</f>
        <v>0</v>
      </c>
      <c r="E928" s="2" t="str">
        <f aca="false">Clean!E928</f>
        <v>Executive</v>
      </c>
      <c r="F928" s="2" t="str">
        <f aca="false">IF(E928="","Unknown",E928)</f>
        <v>Executive</v>
      </c>
      <c r="G928" s="4" t="n">
        <f aca="false">Clean!G928</f>
        <v>74000</v>
      </c>
      <c r="H928" s="4" t="n">
        <f aca="false">IF(G928="",Strategies!$B$7,G928)</f>
        <v>74000</v>
      </c>
      <c r="I928" s="4" t="n">
        <f aca="false">IF(G928="",Strategies!$B$8,G928)</f>
        <v>74000</v>
      </c>
      <c r="J928" s="4" t="n">
        <f aca="false">IF(G928="",IFERROR(VLOOKUP(E928,Strategies!$A$26:$G$35,7,FALSE()),Strategies!$B$8),G928)</f>
        <v>74000</v>
      </c>
      <c r="K928" s="3" t="n">
        <f aca="false">IF(G928="",1,0)</f>
        <v>0</v>
      </c>
      <c r="L928" s="3" t="n">
        <f aca="false">Clean!H928</f>
        <v>3</v>
      </c>
      <c r="M928" s="5" t="n">
        <f aca="false">Clean!I928</f>
        <v>44959</v>
      </c>
      <c r="N928" s="3" t="n">
        <f aca="false">IF(L928="",IF(M928="",Strategies!$B$6,DATEDIF(M928,DATE(2026,9,13),"y")),L928)</f>
        <v>3</v>
      </c>
      <c r="O928" s="2" t="str">
        <f aca="false">IF(L928&lt;&gt;"","observed",IF(M928&lt;&gt;"","derived from date","median (fallback)"))</f>
        <v>observed</v>
      </c>
      <c r="P928" s="4" t="n">
        <f aca="false">Clean!M928</f>
        <v>16011.31</v>
      </c>
      <c r="Q928" s="4" t="n">
        <f aca="false">IF(P928="",Strategies!$B$9,P928)</f>
        <v>16011.31</v>
      </c>
      <c r="R928" s="3" t="n">
        <f aca="false">IF(P928="",1,0)</f>
        <v>0</v>
      </c>
      <c r="S928" s="3" t="n">
        <f aca="false">Clean!U928</f>
        <v>663</v>
      </c>
      <c r="T928" s="3" t="n">
        <f aca="false">IF(S928="",Strategies!$B$10,S928)</f>
        <v>663</v>
      </c>
      <c r="U928" s="2" t="str">
        <f aca="false">Clean!J928</f>
        <v>Branch</v>
      </c>
      <c r="V928" s="2" t="str">
        <f aca="false">IF(U928="",Strategies!$B$11,U928)</f>
        <v>Branch</v>
      </c>
      <c r="W928" s="2" t="str">
        <f aca="false">IF(U928="","Unknown",U928)</f>
        <v>Branch</v>
      </c>
      <c r="X928" s="4" t="n">
        <f aca="false">Clean!Q928</f>
        <v>9000</v>
      </c>
      <c r="Y928" s="4" t="n">
        <f aca="false">Clean!R928</f>
        <v>3099.31</v>
      </c>
      <c r="Z928" s="4" t="n">
        <f aca="false">IF(X928="",IF(Y928="",0,""),X928)</f>
        <v>9000</v>
      </c>
      <c r="AA928" s="4" t="n">
        <f aca="false">IF(Y928="",IF(X928="",0,IF(X928=0,0,ROUND(X928*Strategies!$B$12,2))),Y928)</f>
        <v>3099.31</v>
      </c>
      <c r="AB928" s="2" t="str">
        <f aca="false">IF(AND(X928="",Y928=""),"no card (structural)",IF(X928="","limit missing – verify",IF(Y928="","spend imputed by ratio","complete")))</f>
        <v>complete</v>
      </c>
      <c r="AC928" s="4" t="str">
        <f aca="false">Clean!S928</f>
        <v/>
      </c>
      <c r="AD928" s="4" t="str">
        <f aca="false">Clean!T928</f>
        <v/>
      </c>
      <c r="AE928" s="4" t="n">
        <f aca="false">IF(AC928="",IF(AD928="",0,""),AC928)</f>
        <v>0</v>
      </c>
      <c r="AF928" s="4" t="n">
        <f aca="false">IF(AD928="",IF(AC928="",0,IF(AC928=0,0,ROUND(AC928*Strategies!$B$13,0))),AD928)</f>
        <v>0</v>
      </c>
      <c r="AG928" s="3" t="n">
        <f aca="false">Clean!V928</f>
        <v>0</v>
      </c>
      <c r="AH928" s="3" t="n">
        <f aca="false">IF(AG928="",0,AG928)</f>
        <v>0</v>
      </c>
      <c r="AI928" s="3" t="n">
        <f aca="false">IF(AG928="",1,0)</f>
        <v>0</v>
      </c>
      <c r="AJ928" s="3" t="n">
        <f aca="false">Missing_Matrix!W928</f>
        <v>2</v>
      </c>
      <c r="AK928" s="2" t="str">
        <f aca="false">IF(AJ928=0,"keep","drop")</f>
        <v>drop</v>
      </c>
      <c r="AL928" s="2" t="str">
        <f aca="false">IF(Missing_Matrix!B928+Missing_Matrix!G928+Missing_Matrix!H928+Missing_Matrix!J928+Missing_Matrix!K928+Missing_Matrix!L928+Missing_Matrix!M928+Missing_Matrix!U928=0,"keep","drop")</f>
        <v>keep</v>
      </c>
    </row>
    <row r="929" customFormat="false" ht="15" hidden="false" customHeight="false" outlineLevel="0" collapsed="false">
      <c r="A929" s="2" t="str">
        <f aca="false">Clean!A929</f>
        <v>CL00928</v>
      </c>
      <c r="B929" s="3" t="n">
        <f aca="false">Clean!B929</f>
        <v>35</v>
      </c>
      <c r="C929" s="3" t="n">
        <f aca="false">IF(B929="",Strategies!$B$5,B929)</f>
        <v>35</v>
      </c>
      <c r="D929" s="3" t="n">
        <f aca="false">IF(B929="",1,0)</f>
        <v>0</v>
      </c>
      <c r="E929" s="2" t="str">
        <f aca="false">Clean!E929</f>
        <v>Employee</v>
      </c>
      <c r="F929" s="2" t="str">
        <f aca="false">IF(E929="","Unknown",E929)</f>
        <v>Employee</v>
      </c>
      <c r="G929" s="4" t="n">
        <f aca="false">Clean!G929</f>
        <v>23200</v>
      </c>
      <c r="H929" s="4" t="n">
        <f aca="false">IF(G929="",Strategies!$B$7,G929)</f>
        <v>23200</v>
      </c>
      <c r="I929" s="4" t="n">
        <f aca="false">IF(G929="",Strategies!$B$8,G929)</f>
        <v>23200</v>
      </c>
      <c r="J929" s="4" t="n">
        <f aca="false">IF(G929="",IFERROR(VLOOKUP(E929,Strategies!$A$26:$G$35,7,FALSE()),Strategies!$B$8),G929)</f>
        <v>23200</v>
      </c>
      <c r="K929" s="3" t="n">
        <f aca="false">IF(G929="",1,0)</f>
        <v>0</v>
      </c>
      <c r="L929" s="3" t="n">
        <f aca="false">Clean!H929</f>
        <v>3</v>
      </c>
      <c r="M929" s="5" t="n">
        <f aca="false">Clean!I929</f>
        <v>44895</v>
      </c>
      <c r="N929" s="3" t="n">
        <f aca="false">IF(L929="",IF(M929="",Strategies!$B$6,DATEDIF(M929,DATE(2026,9,13),"y")),L929)</f>
        <v>3</v>
      </c>
      <c r="O929" s="2" t="str">
        <f aca="false">IF(L929&lt;&gt;"","observed",IF(M929&lt;&gt;"","derived from date","median (fallback)"))</f>
        <v>observed</v>
      </c>
      <c r="P929" s="4" t="n">
        <f aca="false">Clean!M929</f>
        <v>0</v>
      </c>
      <c r="Q929" s="4" t="n">
        <f aca="false">IF(P929="",Strategies!$B$9,P929)</f>
        <v>0</v>
      </c>
      <c r="R929" s="3" t="n">
        <f aca="false">IF(P929="",1,0)</f>
        <v>0</v>
      </c>
      <c r="S929" s="3" t="n">
        <f aca="false">Clean!U929</f>
        <v>587</v>
      </c>
      <c r="T929" s="3" t="n">
        <f aca="false">IF(S929="",Strategies!$B$10,S929)</f>
        <v>587</v>
      </c>
      <c r="U929" s="2" t="str">
        <f aca="false">Clean!J929</f>
        <v>Online Banking</v>
      </c>
      <c r="V929" s="2" t="str">
        <f aca="false">IF(U929="",Strategies!$B$11,U929)</f>
        <v>Online Banking</v>
      </c>
      <c r="W929" s="2" t="str">
        <f aca="false">IF(U929="","Unknown",U929)</f>
        <v>Online Banking</v>
      </c>
      <c r="X929" s="4" t="n">
        <f aca="false">Clean!Q929</f>
        <v>2500</v>
      </c>
      <c r="Y929" s="4" t="n">
        <f aca="false">Clean!R929</f>
        <v>82.36</v>
      </c>
      <c r="Z929" s="4" t="n">
        <f aca="false">IF(X929="",IF(Y929="",0,""),X929)</f>
        <v>2500</v>
      </c>
      <c r="AA929" s="4" t="n">
        <f aca="false">IF(Y929="",IF(X929="",0,IF(X929=0,0,ROUND(X929*Strategies!$B$12,2))),Y929)</f>
        <v>82.36</v>
      </c>
      <c r="AB929" s="2" t="str">
        <f aca="false">IF(AND(X929="",Y929=""),"no card (structural)",IF(X929="","limit missing – verify",IF(Y929="","spend imputed by ratio","complete")))</f>
        <v>complete</v>
      </c>
      <c r="AC929" s="4" t="str">
        <f aca="false">Clean!S929</f>
        <v/>
      </c>
      <c r="AD929" s="4" t="n">
        <f aca="false">Clean!T929</f>
        <v>340</v>
      </c>
      <c r="AE929" s="4" t="str">
        <f aca="false">IF(AC929="",IF(AD929="",0,""),AC929)</f>
        <v/>
      </c>
      <c r="AF929" s="4" t="n">
        <f aca="false">IF(AD929="",IF(AC929="",0,IF(AC929=0,0,ROUND(AC929*Strategies!$B$13,0))),AD929)</f>
        <v>340</v>
      </c>
      <c r="AG929" s="3" t="n">
        <f aca="false">Clean!V929</f>
        <v>1</v>
      </c>
      <c r="AH929" s="3" t="n">
        <f aca="false">IF(AG929="",0,AG929)</f>
        <v>1</v>
      </c>
      <c r="AI929" s="3" t="n">
        <f aca="false">IF(AG929="",1,0)</f>
        <v>0</v>
      </c>
      <c r="AJ929" s="3" t="n">
        <f aca="false">Missing_Matrix!W929</f>
        <v>1</v>
      </c>
      <c r="AK929" s="2" t="str">
        <f aca="false">IF(AJ929=0,"keep","drop")</f>
        <v>drop</v>
      </c>
      <c r="AL929" s="2" t="str">
        <f aca="false">IF(Missing_Matrix!B929+Missing_Matrix!G929+Missing_Matrix!H929+Missing_Matrix!J929+Missing_Matrix!K929+Missing_Matrix!L929+Missing_Matrix!M929+Missing_Matrix!U929=0,"keep","drop")</f>
        <v>keep</v>
      </c>
    </row>
    <row r="930" customFormat="false" ht="15" hidden="false" customHeight="false" outlineLevel="0" collapsed="false">
      <c r="A930" s="2" t="str">
        <f aca="false">Clean!A930</f>
        <v>CL00929</v>
      </c>
      <c r="B930" s="3" t="n">
        <f aca="false">Clean!B930</f>
        <v>26</v>
      </c>
      <c r="C930" s="3" t="n">
        <f aca="false">IF(B930="",Strategies!$B$5,B930)</f>
        <v>26</v>
      </c>
      <c r="D930" s="3" t="n">
        <f aca="false">IF(B930="",1,0)</f>
        <v>0</v>
      </c>
      <c r="E930" s="2" t="str">
        <f aca="false">Clean!E930</f>
        <v>Employee</v>
      </c>
      <c r="F930" s="2" t="str">
        <f aca="false">IF(E930="","Unknown",E930)</f>
        <v>Employee</v>
      </c>
      <c r="G930" s="4" t="n">
        <f aca="false">Clean!G930</f>
        <v>32600</v>
      </c>
      <c r="H930" s="4" t="n">
        <f aca="false">IF(G930="",Strategies!$B$7,G930)</f>
        <v>32600</v>
      </c>
      <c r="I930" s="4" t="n">
        <f aca="false">IF(G930="",Strategies!$B$8,G930)</f>
        <v>32600</v>
      </c>
      <c r="J930" s="4" t="n">
        <f aca="false">IF(G930="",IFERROR(VLOOKUP(E930,Strategies!$A$26:$G$35,7,FALSE()),Strategies!$B$8),G930)</f>
        <v>32600</v>
      </c>
      <c r="K930" s="3" t="n">
        <f aca="false">IF(G930="",1,0)</f>
        <v>0</v>
      </c>
      <c r="L930" s="3" t="n">
        <f aca="false">Clean!H930</f>
        <v>6</v>
      </c>
      <c r="M930" s="5" t="n">
        <f aca="false">Clean!I930</f>
        <v>43946</v>
      </c>
      <c r="N930" s="3" t="n">
        <f aca="false">IF(L930="",IF(M930="",Strategies!$B$6,DATEDIF(M930,DATE(2026,9,13),"y")),L930)</f>
        <v>6</v>
      </c>
      <c r="O930" s="2" t="str">
        <f aca="false">IF(L930&lt;&gt;"","observed",IF(M930&lt;&gt;"","derived from date","median (fallback)"))</f>
        <v>observed</v>
      </c>
      <c r="P930" s="4" t="n">
        <f aca="false">Clean!M930</f>
        <v>0</v>
      </c>
      <c r="Q930" s="4" t="n">
        <f aca="false">IF(P930="",Strategies!$B$9,P930)</f>
        <v>0</v>
      </c>
      <c r="R930" s="3" t="n">
        <f aca="false">IF(P930="",1,0)</f>
        <v>0</v>
      </c>
      <c r="S930" s="3" t="n">
        <f aca="false">Clean!U930</f>
        <v>676</v>
      </c>
      <c r="T930" s="3" t="n">
        <f aca="false">IF(S930="",Strategies!$B$10,S930)</f>
        <v>676</v>
      </c>
      <c r="U930" s="2" t="str">
        <f aca="false">Clean!J930</f>
        <v>App</v>
      </c>
      <c r="V930" s="2" t="str">
        <f aca="false">IF(U930="",Strategies!$B$11,U930)</f>
        <v>App</v>
      </c>
      <c r="W930" s="2" t="str">
        <f aca="false">IF(U930="","Unknown",U930)</f>
        <v>App</v>
      </c>
      <c r="X930" s="4" t="str">
        <f aca="false">Clean!Q930</f>
        <v/>
      </c>
      <c r="Y930" s="4" t="str">
        <f aca="false">Clean!R930</f>
        <v/>
      </c>
      <c r="Z930" s="4" t="n">
        <f aca="false">IF(X930="",IF(Y930="",0,""),X930)</f>
        <v>0</v>
      </c>
      <c r="AA930" s="4" t="n">
        <f aca="false">IF(Y930="",IF(X930="",0,IF(X930=0,0,ROUND(X930*Strategies!$B$12,2))),Y930)</f>
        <v>0</v>
      </c>
      <c r="AB930" s="2" t="str">
        <f aca="false">IF(AND(X930="",Y930=""),"no card (structural)",IF(X930="","limit missing – verify",IF(Y930="","spend imputed by ratio","complete")))</f>
        <v>no card (structural)</v>
      </c>
      <c r="AC930" s="4" t="n">
        <f aca="false">Clean!S930</f>
        <v>0</v>
      </c>
      <c r="AD930" s="4" t="n">
        <f aca="false">Clean!T930</f>
        <v>0</v>
      </c>
      <c r="AE930" s="4" t="n">
        <f aca="false">IF(AC930="",IF(AD930="",0,""),AC930)</f>
        <v>0</v>
      </c>
      <c r="AF930" s="4" t="n">
        <f aca="false">IF(AD930="",IF(AC930="",0,IF(AC930=0,0,ROUND(AC930*Strategies!$B$13,0))),AD930)</f>
        <v>0</v>
      </c>
      <c r="AG930" s="3" t="n">
        <f aca="false">Clean!V930</f>
        <v>0</v>
      </c>
      <c r="AH930" s="3" t="n">
        <f aca="false">IF(AG930="",0,AG930)</f>
        <v>0</v>
      </c>
      <c r="AI930" s="3" t="n">
        <f aca="false">IF(AG930="",1,0)</f>
        <v>0</v>
      </c>
      <c r="AJ930" s="3" t="n">
        <f aca="false">Missing_Matrix!W930</f>
        <v>2</v>
      </c>
      <c r="AK930" s="2" t="str">
        <f aca="false">IF(AJ930=0,"keep","drop")</f>
        <v>drop</v>
      </c>
      <c r="AL930" s="2" t="str">
        <f aca="false">IF(Missing_Matrix!B930+Missing_Matrix!G930+Missing_Matrix!H930+Missing_Matrix!J930+Missing_Matrix!K930+Missing_Matrix!L930+Missing_Matrix!M930+Missing_Matrix!U930=0,"keep","drop")</f>
        <v>keep</v>
      </c>
    </row>
    <row r="931" customFormat="false" ht="15" hidden="false" customHeight="false" outlineLevel="0" collapsed="false">
      <c r="A931" s="2" t="str">
        <f aca="false">Clean!A931</f>
        <v>CL00930</v>
      </c>
      <c r="B931" s="3" t="n">
        <f aca="false">Clean!B931</f>
        <v>43</v>
      </c>
      <c r="C931" s="3" t="n">
        <f aca="false">IF(B931="",Strategies!$B$5,B931)</f>
        <v>43</v>
      </c>
      <c r="D931" s="3" t="n">
        <f aca="false">IF(B931="",1,0)</f>
        <v>0</v>
      </c>
      <c r="E931" s="2" t="str">
        <f aca="false">Clean!E931</f>
        <v>Employee</v>
      </c>
      <c r="F931" s="2" t="str">
        <f aca="false">IF(E931="","Unknown",E931)</f>
        <v>Employee</v>
      </c>
      <c r="G931" s="4" t="n">
        <f aca="false">Clean!G931</f>
        <v>47500</v>
      </c>
      <c r="H931" s="4" t="n">
        <f aca="false">IF(G931="",Strategies!$B$7,G931)</f>
        <v>47500</v>
      </c>
      <c r="I931" s="4" t="n">
        <f aca="false">IF(G931="",Strategies!$B$8,G931)</f>
        <v>47500</v>
      </c>
      <c r="J931" s="4" t="n">
        <f aca="false">IF(G931="",IFERROR(VLOOKUP(E931,Strategies!$A$26:$G$35,7,FALSE()),Strategies!$B$8),G931)</f>
        <v>47500</v>
      </c>
      <c r="K931" s="3" t="n">
        <f aca="false">IF(G931="",1,0)</f>
        <v>0</v>
      </c>
      <c r="L931" s="3" t="n">
        <f aca="false">Clean!H931</f>
        <v>11</v>
      </c>
      <c r="M931" s="5" t="n">
        <f aca="false">Clean!I931</f>
        <v>42133</v>
      </c>
      <c r="N931" s="3" t="n">
        <f aca="false">IF(L931="",IF(M931="",Strategies!$B$6,DATEDIF(M931,DATE(2026,9,13),"y")),L931)</f>
        <v>11</v>
      </c>
      <c r="O931" s="2" t="str">
        <f aca="false">IF(L931&lt;&gt;"","observed",IF(M931&lt;&gt;"","derived from date","median (fallback)"))</f>
        <v>observed</v>
      </c>
      <c r="P931" s="4" t="str">
        <f aca="false">Clean!M931</f>
        <v/>
      </c>
      <c r="Q931" s="4" t="n">
        <f aca="false">IF(P931="",Strategies!$B$9,P931)</f>
        <v>10652.68</v>
      </c>
      <c r="R931" s="3" t="n">
        <f aca="false">IF(P931="",1,0)</f>
        <v>1</v>
      </c>
      <c r="S931" s="3" t="n">
        <f aca="false">Clean!U931</f>
        <v>599</v>
      </c>
      <c r="T931" s="3" t="n">
        <f aca="false">IF(S931="",Strategies!$B$10,S931)</f>
        <v>599</v>
      </c>
      <c r="U931" s="2" t="str">
        <f aca="false">Clean!J931</f>
        <v>Branch</v>
      </c>
      <c r="V931" s="2" t="str">
        <f aca="false">IF(U931="",Strategies!$B$11,U931)</f>
        <v>Branch</v>
      </c>
      <c r="W931" s="2" t="str">
        <f aca="false">IF(U931="","Unknown",U931)</f>
        <v>Branch</v>
      </c>
      <c r="X931" s="4" t="n">
        <f aca="false">Clean!Q931</f>
        <v>8000</v>
      </c>
      <c r="Y931" s="4" t="n">
        <f aca="false">Clean!R931</f>
        <v>1290.43</v>
      </c>
      <c r="Z931" s="4" t="n">
        <f aca="false">IF(X931="",IF(Y931="",0,""),X931)</f>
        <v>8000</v>
      </c>
      <c r="AA931" s="4" t="n">
        <f aca="false">IF(Y931="",IF(X931="",0,IF(X931=0,0,ROUND(X931*Strategies!$B$12,2))),Y931)</f>
        <v>1290.43</v>
      </c>
      <c r="AB931" s="2" t="str">
        <f aca="false">IF(AND(X931="",Y931=""),"no card (structural)",IF(X931="","limit missing – verify",IF(Y931="","spend imputed by ratio","complete")))</f>
        <v>complete</v>
      </c>
      <c r="AC931" s="4" t="str">
        <f aca="false">Clean!S931</f>
        <v/>
      </c>
      <c r="AD931" s="4" t="str">
        <f aca="false">Clean!T931</f>
        <v/>
      </c>
      <c r="AE931" s="4" t="n">
        <f aca="false">IF(AC931="",IF(AD931="",0,""),AC931)</f>
        <v>0</v>
      </c>
      <c r="AF931" s="4" t="n">
        <f aca="false">IF(AD931="",IF(AC931="",0,IF(AC931=0,0,ROUND(AC931*Strategies!$B$13,0))),AD931)</f>
        <v>0</v>
      </c>
      <c r="AG931" s="3" t="n">
        <f aca="false">Clean!V931</f>
        <v>0</v>
      </c>
      <c r="AH931" s="3" t="n">
        <f aca="false">IF(AG931="",0,AG931)</f>
        <v>0</v>
      </c>
      <c r="AI931" s="3" t="n">
        <f aca="false">IF(AG931="",1,0)</f>
        <v>0</v>
      </c>
      <c r="AJ931" s="3" t="n">
        <f aca="false">Missing_Matrix!W931</f>
        <v>4</v>
      </c>
      <c r="AK931" s="2" t="str">
        <f aca="false">IF(AJ931=0,"keep","drop")</f>
        <v>drop</v>
      </c>
      <c r="AL931" s="2" t="str">
        <f aca="false">IF(Missing_Matrix!B931+Missing_Matrix!G931+Missing_Matrix!H931+Missing_Matrix!J931+Missing_Matrix!K931+Missing_Matrix!L931+Missing_Matrix!M931+Missing_Matrix!U931=0,"keep","drop")</f>
        <v>drop</v>
      </c>
    </row>
    <row r="932" customFormat="false" ht="15" hidden="false" customHeight="false" outlineLevel="0" collapsed="false">
      <c r="A932" s="2" t="str">
        <f aca="false">Clean!A932</f>
        <v>CL00931</v>
      </c>
      <c r="B932" s="3" t="n">
        <f aca="false">Clean!B932</f>
        <v>29</v>
      </c>
      <c r="C932" s="3" t="n">
        <f aca="false">IF(B932="",Strategies!$B$5,B932)</f>
        <v>29</v>
      </c>
      <c r="D932" s="3" t="n">
        <f aca="false">IF(B932="",1,0)</f>
        <v>0</v>
      </c>
      <c r="E932" s="2" t="str">
        <f aca="false">Clean!E932</f>
        <v>Employee</v>
      </c>
      <c r="F932" s="2" t="str">
        <f aca="false">IF(E932="","Unknown",E932)</f>
        <v>Employee</v>
      </c>
      <c r="G932" s="4" t="n">
        <f aca="false">Clean!G932</f>
        <v>27800</v>
      </c>
      <c r="H932" s="4" t="n">
        <f aca="false">IF(G932="",Strategies!$B$7,G932)</f>
        <v>27800</v>
      </c>
      <c r="I932" s="4" t="n">
        <f aca="false">IF(G932="",Strategies!$B$8,G932)</f>
        <v>27800</v>
      </c>
      <c r="J932" s="4" t="n">
        <f aca="false">IF(G932="",IFERROR(VLOOKUP(E932,Strategies!$A$26:$G$35,7,FALSE()),Strategies!$B$8),G932)</f>
        <v>27800</v>
      </c>
      <c r="K932" s="3" t="n">
        <f aca="false">IF(G932="",1,0)</f>
        <v>0</v>
      </c>
      <c r="L932" s="3" t="n">
        <f aca="false">Clean!H932</f>
        <v>6</v>
      </c>
      <c r="M932" s="5" t="n">
        <f aca="false">Clean!I932</f>
        <v>44032</v>
      </c>
      <c r="N932" s="3" t="n">
        <f aca="false">IF(L932="",IF(M932="",Strategies!$B$6,DATEDIF(M932,DATE(2026,9,13),"y")),L932)</f>
        <v>6</v>
      </c>
      <c r="O932" s="2" t="str">
        <f aca="false">IF(L932&lt;&gt;"","observed",IF(M932&lt;&gt;"","derived from date","median (fallback)"))</f>
        <v>observed</v>
      </c>
      <c r="P932" s="4" t="str">
        <f aca="false">Clean!M932</f>
        <v/>
      </c>
      <c r="Q932" s="4" t="n">
        <f aca="false">IF(P932="",Strategies!$B$9,P932)</f>
        <v>10652.68</v>
      </c>
      <c r="R932" s="3" t="n">
        <f aca="false">IF(P932="",1,0)</f>
        <v>1</v>
      </c>
      <c r="S932" s="3" t="n">
        <f aca="false">Clean!U932</f>
        <v>616</v>
      </c>
      <c r="T932" s="3" t="n">
        <f aca="false">IF(S932="",Strategies!$B$10,S932)</f>
        <v>616</v>
      </c>
      <c r="U932" s="2" t="str">
        <f aca="false">Clean!J932</f>
        <v>App</v>
      </c>
      <c r="V932" s="2" t="str">
        <f aca="false">IF(U932="",Strategies!$B$11,U932)</f>
        <v>App</v>
      </c>
      <c r="W932" s="2" t="str">
        <f aca="false">IF(U932="","Unknown",U932)</f>
        <v>App</v>
      </c>
      <c r="X932" s="4" t="n">
        <f aca="false">Clean!Q932</f>
        <v>5500</v>
      </c>
      <c r="Y932" s="4" t="n">
        <f aca="false">Clean!R932</f>
        <v>154.53</v>
      </c>
      <c r="Z932" s="4" t="n">
        <f aca="false">IF(X932="",IF(Y932="",0,""),X932)</f>
        <v>5500</v>
      </c>
      <c r="AA932" s="4" t="n">
        <f aca="false">IF(Y932="",IF(X932="",0,IF(X932=0,0,ROUND(X932*Strategies!$B$12,2))),Y932)</f>
        <v>154.53</v>
      </c>
      <c r="AB932" s="2" t="str">
        <f aca="false">IF(AND(X932="",Y932=""),"no card (structural)",IF(X932="","limit missing – verify",IF(Y932="","spend imputed by ratio","complete")))</f>
        <v>complete</v>
      </c>
      <c r="AC932" s="4" t="n">
        <f aca="false">Clean!S932</f>
        <v>131000</v>
      </c>
      <c r="AD932" s="4" t="n">
        <f aca="false">Clean!T932</f>
        <v>592</v>
      </c>
      <c r="AE932" s="4" t="n">
        <f aca="false">IF(AC932="",IF(AD932="",0,""),AC932)</f>
        <v>131000</v>
      </c>
      <c r="AF932" s="4" t="n">
        <f aca="false">IF(AD932="",IF(AC932="",0,IF(AC932=0,0,ROUND(AC932*Strategies!$B$13,0))),AD932)</f>
        <v>592</v>
      </c>
      <c r="AG932" s="3" t="n">
        <f aca="false">Clean!V932</f>
        <v>0</v>
      </c>
      <c r="AH932" s="3" t="n">
        <f aca="false">IF(AG932="",0,AG932)</f>
        <v>0</v>
      </c>
      <c r="AI932" s="3" t="n">
        <f aca="false">IF(AG932="",1,0)</f>
        <v>0</v>
      </c>
      <c r="AJ932" s="3" t="n">
        <f aca="false">Missing_Matrix!W932</f>
        <v>1</v>
      </c>
      <c r="AK932" s="2" t="str">
        <f aca="false">IF(AJ932=0,"keep","drop")</f>
        <v>drop</v>
      </c>
      <c r="AL932" s="2" t="str">
        <f aca="false">IF(Missing_Matrix!B932+Missing_Matrix!G932+Missing_Matrix!H932+Missing_Matrix!J932+Missing_Matrix!K932+Missing_Matrix!L932+Missing_Matrix!M932+Missing_Matrix!U932=0,"keep","drop")</f>
        <v>drop</v>
      </c>
    </row>
    <row r="933" customFormat="false" ht="15" hidden="false" customHeight="false" outlineLevel="0" collapsed="false">
      <c r="A933" s="2" t="str">
        <f aca="false">Clean!A933</f>
        <v>CL00932</v>
      </c>
      <c r="B933" s="3" t="n">
        <f aca="false">Clean!B933</f>
        <v>55</v>
      </c>
      <c r="C933" s="3" t="n">
        <f aca="false">IF(B933="",Strategies!$B$5,B933)</f>
        <v>55</v>
      </c>
      <c r="D933" s="3" t="n">
        <f aca="false">IF(B933="",1,0)</f>
        <v>0</v>
      </c>
      <c r="E933" s="2" t="str">
        <f aca="false">Clean!E933</f>
        <v>Manual worker</v>
      </c>
      <c r="F933" s="2" t="str">
        <f aca="false">IF(E933="","Unknown",E933)</f>
        <v>Manual worker</v>
      </c>
      <c r="G933" s="4" t="n">
        <f aca="false">Clean!G933</f>
        <v>49400</v>
      </c>
      <c r="H933" s="4" t="n">
        <f aca="false">IF(G933="",Strategies!$B$7,G933)</f>
        <v>49400</v>
      </c>
      <c r="I933" s="4" t="n">
        <f aca="false">IF(G933="",Strategies!$B$8,G933)</f>
        <v>49400</v>
      </c>
      <c r="J933" s="4" t="n">
        <f aca="false">IF(G933="",IFERROR(VLOOKUP(E933,Strategies!$A$26:$G$35,7,FALSE()),Strategies!$B$8),G933)</f>
        <v>49400</v>
      </c>
      <c r="K933" s="3" t="n">
        <f aca="false">IF(G933="",1,0)</f>
        <v>0</v>
      </c>
      <c r="L933" s="3" t="n">
        <f aca="false">Clean!H933</f>
        <v>19</v>
      </c>
      <c r="M933" s="5" t="n">
        <f aca="false">Clean!I933</f>
        <v>39005</v>
      </c>
      <c r="N933" s="3" t="n">
        <f aca="false">IF(L933="",IF(M933="",Strategies!$B$6,DATEDIF(M933,DATE(2026,9,13),"y")),L933)</f>
        <v>19</v>
      </c>
      <c r="O933" s="2" t="str">
        <f aca="false">IF(L933&lt;&gt;"","observed",IF(M933&lt;&gt;"","derived from date","median (fallback)"))</f>
        <v>observed</v>
      </c>
      <c r="P933" s="4" t="n">
        <f aca="false">Clean!M933</f>
        <v>80899.94</v>
      </c>
      <c r="Q933" s="4" t="n">
        <f aca="false">IF(P933="",Strategies!$B$9,P933)</f>
        <v>80899.94</v>
      </c>
      <c r="R933" s="3" t="n">
        <f aca="false">IF(P933="",1,0)</f>
        <v>0</v>
      </c>
      <c r="S933" s="3" t="n">
        <f aca="false">Clean!U933</f>
        <v>676</v>
      </c>
      <c r="T933" s="3" t="n">
        <f aca="false">IF(S933="",Strategies!$B$10,S933)</f>
        <v>676</v>
      </c>
      <c r="U933" s="2" t="str">
        <f aca="false">Clean!J933</f>
        <v>App</v>
      </c>
      <c r="V933" s="2" t="str">
        <f aca="false">IF(U933="",Strategies!$B$11,U933)</f>
        <v>App</v>
      </c>
      <c r="W933" s="2" t="str">
        <f aca="false">IF(U933="","Unknown",U933)</f>
        <v>App</v>
      </c>
      <c r="X933" s="4" t="n">
        <f aca="false">Clean!Q933</f>
        <v>11000</v>
      </c>
      <c r="Y933" s="4" t="n">
        <f aca="false">Clean!R933</f>
        <v>7140.47</v>
      </c>
      <c r="Z933" s="4" t="n">
        <f aca="false">IF(X933="",IF(Y933="",0,""),X933)</f>
        <v>11000</v>
      </c>
      <c r="AA933" s="4" t="n">
        <f aca="false">IF(Y933="",IF(X933="",0,IF(X933=0,0,ROUND(X933*Strategies!$B$12,2))),Y933)</f>
        <v>7140.47</v>
      </c>
      <c r="AB933" s="2" t="str">
        <f aca="false">IF(AND(X933="",Y933=""),"no card (structural)",IF(X933="","limit missing – verify",IF(Y933="","spend imputed by ratio","complete")))</f>
        <v>complete</v>
      </c>
      <c r="AC933" s="4" t="n">
        <f aca="false">Clean!S933</f>
        <v>0</v>
      </c>
      <c r="AD933" s="4" t="n">
        <f aca="false">Clean!T933</f>
        <v>0</v>
      </c>
      <c r="AE933" s="4" t="n">
        <f aca="false">IF(AC933="",IF(AD933="",0,""),AC933)</f>
        <v>0</v>
      </c>
      <c r="AF933" s="4" t="n">
        <f aca="false">IF(AD933="",IF(AC933="",0,IF(AC933=0,0,ROUND(AC933*Strategies!$B$13,0))),AD933)</f>
        <v>0</v>
      </c>
      <c r="AG933" s="3" t="n">
        <f aca="false">Clean!V933</f>
        <v>1</v>
      </c>
      <c r="AH933" s="3" t="n">
        <f aca="false">IF(AG933="",0,AG933)</f>
        <v>1</v>
      </c>
      <c r="AI933" s="3" t="n">
        <f aca="false">IF(AG933="",1,0)</f>
        <v>0</v>
      </c>
      <c r="AJ933" s="3" t="n">
        <f aca="false">Missing_Matrix!W933</f>
        <v>0</v>
      </c>
      <c r="AK933" s="2" t="str">
        <f aca="false">IF(AJ933=0,"keep","drop")</f>
        <v>keep</v>
      </c>
      <c r="AL933" s="2" t="str">
        <f aca="false">IF(Missing_Matrix!B933+Missing_Matrix!G933+Missing_Matrix!H933+Missing_Matrix!J933+Missing_Matrix!K933+Missing_Matrix!L933+Missing_Matrix!M933+Missing_Matrix!U933=0,"keep","drop")</f>
        <v>keep</v>
      </c>
    </row>
    <row r="934" customFormat="false" ht="15" hidden="false" customHeight="false" outlineLevel="0" collapsed="false">
      <c r="A934" s="2" t="str">
        <f aca="false">Clean!A934</f>
        <v>CL00933</v>
      </c>
      <c r="B934" s="3" t="n">
        <f aca="false">Clean!B934</f>
        <v>57</v>
      </c>
      <c r="C934" s="3" t="n">
        <f aca="false">IF(B934="",Strategies!$B$5,B934)</f>
        <v>57</v>
      </c>
      <c r="D934" s="3" t="n">
        <f aca="false">IF(B934="",1,0)</f>
        <v>0</v>
      </c>
      <c r="E934" s="2" t="str">
        <f aca="false">Clean!E934</f>
        <v>Self-employed</v>
      </c>
      <c r="F934" s="2" t="str">
        <f aca="false">IF(E934="","Unknown",E934)</f>
        <v>Self-employed</v>
      </c>
      <c r="G934" s="4" t="str">
        <f aca="false">Clean!G934</f>
        <v/>
      </c>
      <c r="H934" s="4" t="n">
        <f aca="false">IF(G934="",Strategies!$B$7,G934)</f>
        <v>34752</v>
      </c>
      <c r="I934" s="4" t="n">
        <f aca="false">IF(G934="",Strategies!$B$8,G934)</f>
        <v>29500</v>
      </c>
      <c r="J934" s="4" t="n">
        <f aca="false">IF(G934="",IFERROR(VLOOKUP(E934,Strategies!$A$26:$G$35,7,FALSE()),Strategies!$B$8),G934)</f>
        <v>50600</v>
      </c>
      <c r="K934" s="3" t="n">
        <f aca="false">IF(G934="",1,0)</f>
        <v>1</v>
      </c>
      <c r="L934" s="3" t="n">
        <f aca="false">Clean!H934</f>
        <v>9</v>
      </c>
      <c r="M934" s="5" t="n">
        <f aca="false">Clean!I934</f>
        <v>42739</v>
      </c>
      <c r="N934" s="3" t="n">
        <f aca="false">IF(L934="",IF(M934="",Strategies!$B$6,DATEDIF(M934,DATE(2026,9,13),"y")),L934)</f>
        <v>9</v>
      </c>
      <c r="O934" s="2" t="str">
        <f aca="false">IF(L934&lt;&gt;"","observed",IF(M934&lt;&gt;"","derived from date","median (fallback)"))</f>
        <v>observed</v>
      </c>
      <c r="P934" s="4" t="n">
        <f aca="false">Clean!M934</f>
        <v>0</v>
      </c>
      <c r="Q934" s="4" t="n">
        <f aca="false">IF(P934="",Strategies!$B$9,P934)</f>
        <v>0</v>
      </c>
      <c r="R934" s="3" t="n">
        <f aca="false">IF(P934="",1,0)</f>
        <v>0</v>
      </c>
      <c r="S934" s="3" t="n">
        <f aca="false">Clean!U934</f>
        <v>670</v>
      </c>
      <c r="T934" s="3" t="n">
        <f aca="false">IF(S934="",Strategies!$B$10,S934)</f>
        <v>670</v>
      </c>
      <c r="U934" s="2" t="str">
        <f aca="false">Clean!J934</f>
        <v>Phone</v>
      </c>
      <c r="V934" s="2" t="str">
        <f aca="false">IF(U934="",Strategies!$B$11,U934)</f>
        <v>Phone</v>
      </c>
      <c r="W934" s="2" t="str">
        <f aca="false">IF(U934="","Unknown",U934)</f>
        <v>Phone</v>
      </c>
      <c r="X934" s="4" t="n">
        <f aca="false">Clean!Q934</f>
        <v>5000</v>
      </c>
      <c r="Y934" s="4" t="n">
        <f aca="false">Clean!R934</f>
        <v>740.44</v>
      </c>
      <c r="Z934" s="4" t="n">
        <f aca="false">IF(X934="",IF(Y934="",0,""),X934)</f>
        <v>5000</v>
      </c>
      <c r="AA934" s="4" t="n">
        <f aca="false">IF(Y934="",IF(X934="",0,IF(X934=0,0,ROUND(X934*Strategies!$B$12,2))),Y934)</f>
        <v>740.44</v>
      </c>
      <c r="AB934" s="2" t="str">
        <f aca="false">IF(AND(X934="",Y934=""),"no card (structural)",IF(X934="","limit missing – verify",IF(Y934="","spend imputed by ratio","complete")))</f>
        <v>complete</v>
      </c>
      <c r="AC934" s="4" t="n">
        <f aca="false">Clean!S934</f>
        <v>100000</v>
      </c>
      <c r="AD934" s="4" t="n">
        <f aca="false">Clean!T934</f>
        <v>653</v>
      </c>
      <c r="AE934" s="4" t="n">
        <f aca="false">IF(AC934="",IF(AD934="",0,""),AC934)</f>
        <v>100000</v>
      </c>
      <c r="AF934" s="4" t="n">
        <f aca="false">IF(AD934="",IF(AC934="",0,IF(AC934=0,0,ROUND(AC934*Strategies!$B$13,0))),AD934)</f>
        <v>653</v>
      </c>
      <c r="AG934" s="3" t="n">
        <f aca="false">Clean!V934</f>
        <v>1</v>
      </c>
      <c r="AH934" s="3" t="n">
        <f aca="false">IF(AG934="",0,AG934)</f>
        <v>1</v>
      </c>
      <c r="AI934" s="3" t="n">
        <f aca="false">IF(AG934="",1,0)</f>
        <v>0</v>
      </c>
      <c r="AJ934" s="3" t="n">
        <f aca="false">Missing_Matrix!W934</f>
        <v>2</v>
      </c>
      <c r="AK934" s="2" t="str">
        <f aca="false">IF(AJ934=0,"keep","drop")</f>
        <v>drop</v>
      </c>
      <c r="AL934" s="2" t="str">
        <f aca="false">IF(Missing_Matrix!B934+Missing_Matrix!G934+Missing_Matrix!H934+Missing_Matrix!J934+Missing_Matrix!K934+Missing_Matrix!L934+Missing_Matrix!M934+Missing_Matrix!U934=0,"keep","drop")</f>
        <v>drop</v>
      </c>
    </row>
    <row r="935" customFormat="false" ht="15" hidden="false" customHeight="false" outlineLevel="0" collapsed="false">
      <c r="A935" s="2" t="str">
        <f aca="false">Clean!A935</f>
        <v>CL00934</v>
      </c>
      <c r="B935" s="3" t="n">
        <f aca="false">Clean!B935</f>
        <v>40</v>
      </c>
      <c r="C935" s="3" t="n">
        <f aca="false">IF(B935="",Strategies!$B$5,B935)</f>
        <v>40</v>
      </c>
      <c r="D935" s="3" t="n">
        <f aca="false">IF(B935="",1,0)</f>
        <v>0</v>
      </c>
      <c r="E935" s="2" t="str">
        <f aca="false">Clean!E935</f>
        <v>Business owner</v>
      </c>
      <c r="F935" s="2" t="str">
        <f aca="false">IF(E935="","Unknown",E935)</f>
        <v>Business owner</v>
      </c>
      <c r="G935" s="4" t="n">
        <f aca="false">Clean!G935</f>
        <v>56300</v>
      </c>
      <c r="H935" s="4" t="n">
        <f aca="false">IF(G935="",Strategies!$B$7,G935)</f>
        <v>56300</v>
      </c>
      <c r="I935" s="4" t="n">
        <f aca="false">IF(G935="",Strategies!$B$8,G935)</f>
        <v>56300</v>
      </c>
      <c r="J935" s="4" t="n">
        <f aca="false">IF(G935="",IFERROR(VLOOKUP(E935,Strategies!$A$26:$G$35,7,FALSE()),Strategies!$B$8),G935)</f>
        <v>56300</v>
      </c>
      <c r="K935" s="3" t="n">
        <f aca="false">IF(G935="",1,0)</f>
        <v>0</v>
      </c>
      <c r="L935" s="3" t="n">
        <f aca="false">Clean!H935</f>
        <v>12</v>
      </c>
      <c r="M935" s="5" t="n">
        <f aca="false">Clean!I935</f>
        <v>41550</v>
      </c>
      <c r="N935" s="3" t="n">
        <f aca="false">IF(L935="",IF(M935="",Strategies!$B$6,DATEDIF(M935,DATE(2026,9,13),"y")),L935)</f>
        <v>12</v>
      </c>
      <c r="O935" s="2" t="str">
        <f aca="false">IF(L935&lt;&gt;"","observed",IF(M935&lt;&gt;"","derived from date","median (fallback)"))</f>
        <v>observed</v>
      </c>
      <c r="P935" s="4" t="n">
        <f aca="false">Clean!M935</f>
        <v>57363.16</v>
      </c>
      <c r="Q935" s="4" t="n">
        <f aca="false">IF(P935="",Strategies!$B$9,P935)</f>
        <v>57363.16</v>
      </c>
      <c r="R935" s="3" t="n">
        <f aca="false">IF(P935="",1,0)</f>
        <v>0</v>
      </c>
      <c r="S935" s="3" t="n">
        <f aca="false">Clean!U935</f>
        <v>728</v>
      </c>
      <c r="T935" s="3" t="n">
        <f aca="false">IF(S935="",Strategies!$B$10,S935)</f>
        <v>728</v>
      </c>
      <c r="U935" s="2" t="str">
        <f aca="false">Clean!J935</f>
        <v>App</v>
      </c>
      <c r="V935" s="2" t="str">
        <f aca="false">IF(U935="",Strategies!$B$11,U935)</f>
        <v>App</v>
      </c>
      <c r="W935" s="2" t="str">
        <f aca="false">IF(U935="","Unknown",U935)</f>
        <v>App</v>
      </c>
      <c r="X935" s="4" t="n">
        <f aca="false">Clean!Q935</f>
        <v>11500</v>
      </c>
      <c r="Y935" s="4" t="n">
        <f aca="false">Clean!R935</f>
        <v>3804.28</v>
      </c>
      <c r="Z935" s="4" t="n">
        <f aca="false">IF(X935="",IF(Y935="",0,""),X935)</f>
        <v>11500</v>
      </c>
      <c r="AA935" s="4" t="n">
        <f aca="false">IF(Y935="",IF(X935="",0,IF(X935=0,0,ROUND(X935*Strategies!$B$12,2))),Y935)</f>
        <v>3804.28</v>
      </c>
      <c r="AB935" s="2" t="str">
        <f aca="false">IF(AND(X935="",Y935=""),"no card (structural)",IF(X935="","limit missing – verify",IF(Y935="","spend imputed by ratio","complete")))</f>
        <v>complete</v>
      </c>
      <c r="AC935" s="4" t="n">
        <f aca="false">Clean!S935</f>
        <v>0</v>
      </c>
      <c r="AD935" s="4" t="n">
        <f aca="false">Clean!T935</f>
        <v>0</v>
      </c>
      <c r="AE935" s="4" t="n">
        <f aca="false">IF(AC935="",IF(AD935="",0,""),AC935)</f>
        <v>0</v>
      </c>
      <c r="AF935" s="4" t="n">
        <f aca="false">IF(AD935="",IF(AC935="",0,IF(AC935=0,0,ROUND(AC935*Strategies!$B$13,0))),AD935)</f>
        <v>0</v>
      </c>
      <c r="AG935" s="3" t="n">
        <f aca="false">Clean!V935</f>
        <v>0</v>
      </c>
      <c r="AH935" s="3" t="n">
        <f aca="false">IF(AG935="",0,AG935)</f>
        <v>0</v>
      </c>
      <c r="AI935" s="3" t="n">
        <f aca="false">IF(AG935="",1,0)</f>
        <v>0</v>
      </c>
      <c r="AJ935" s="3" t="n">
        <f aca="false">Missing_Matrix!W935</f>
        <v>0</v>
      </c>
      <c r="AK935" s="2" t="str">
        <f aca="false">IF(AJ935=0,"keep","drop")</f>
        <v>keep</v>
      </c>
      <c r="AL935" s="2" t="str">
        <f aca="false">IF(Missing_Matrix!B935+Missing_Matrix!G935+Missing_Matrix!H935+Missing_Matrix!J935+Missing_Matrix!K935+Missing_Matrix!L935+Missing_Matrix!M935+Missing_Matrix!U935=0,"keep","drop")</f>
        <v>keep</v>
      </c>
    </row>
    <row r="936" customFormat="false" ht="15" hidden="false" customHeight="false" outlineLevel="0" collapsed="false">
      <c r="A936" s="2" t="str">
        <f aca="false">Clean!A936</f>
        <v>CL00935</v>
      </c>
      <c r="B936" s="3" t="n">
        <f aca="false">Clean!B936</f>
        <v>58</v>
      </c>
      <c r="C936" s="3" t="n">
        <f aca="false">IF(B936="",Strategies!$B$5,B936)</f>
        <v>58</v>
      </c>
      <c r="D936" s="3" t="n">
        <f aca="false">IF(B936="",1,0)</f>
        <v>0</v>
      </c>
      <c r="E936" s="2" t="str">
        <f aca="false">Clean!E936</f>
        <v>Executive</v>
      </c>
      <c r="F936" s="2" t="str">
        <f aca="false">IF(E936="","Unknown",E936)</f>
        <v>Executive</v>
      </c>
      <c r="G936" s="4" t="n">
        <f aca="false">Clean!G936</f>
        <v>49300</v>
      </c>
      <c r="H936" s="4" t="n">
        <f aca="false">IF(G936="",Strategies!$B$7,G936)</f>
        <v>49300</v>
      </c>
      <c r="I936" s="4" t="n">
        <f aca="false">IF(G936="",Strategies!$B$8,G936)</f>
        <v>49300</v>
      </c>
      <c r="J936" s="4" t="n">
        <f aca="false">IF(G936="",IFERROR(VLOOKUP(E936,Strategies!$A$26:$G$35,7,FALSE()),Strategies!$B$8),G936)</f>
        <v>49300</v>
      </c>
      <c r="K936" s="3" t="n">
        <f aca="false">IF(G936="",1,0)</f>
        <v>0</v>
      </c>
      <c r="L936" s="3" t="str">
        <f aca="false">Clean!H936</f>
        <v/>
      </c>
      <c r="M936" s="5" t="n">
        <f aca="false">Clean!I936</f>
        <v>38843</v>
      </c>
      <c r="N936" s="3" t="n">
        <f aca="false">IF(L936="",IF(M936="",Strategies!$B$6,DATEDIF(M936,DATE(2026,9,13),"y")),L936)</f>
        <v>20</v>
      </c>
      <c r="O936" s="2" t="str">
        <f aca="false">IF(L936&lt;&gt;"","observed",IF(M936&lt;&gt;"","derived from date","median (fallback)"))</f>
        <v>derived from date</v>
      </c>
      <c r="P936" s="4" t="n">
        <f aca="false">Clean!M936</f>
        <v>79221.48</v>
      </c>
      <c r="Q936" s="4" t="n">
        <f aca="false">IF(P936="",Strategies!$B$9,P936)</f>
        <v>79221.48</v>
      </c>
      <c r="R936" s="3" t="n">
        <f aca="false">IF(P936="",1,0)</f>
        <v>0</v>
      </c>
      <c r="S936" s="3" t="n">
        <f aca="false">Clean!U936</f>
        <v>660</v>
      </c>
      <c r="T936" s="3" t="n">
        <f aca="false">IF(S936="",Strategies!$B$10,S936)</f>
        <v>660</v>
      </c>
      <c r="U936" s="2" t="str">
        <f aca="false">Clean!J936</f>
        <v>Branch</v>
      </c>
      <c r="V936" s="2" t="str">
        <f aca="false">IF(U936="",Strategies!$B$11,U936)</f>
        <v>Branch</v>
      </c>
      <c r="W936" s="2" t="str">
        <f aca="false">IF(U936="","Unknown",U936)</f>
        <v>Branch</v>
      </c>
      <c r="X936" s="4" t="str">
        <f aca="false">Clean!Q936</f>
        <v/>
      </c>
      <c r="Y936" s="4" t="str">
        <f aca="false">Clean!R936</f>
        <v/>
      </c>
      <c r="Z936" s="4" t="n">
        <f aca="false">IF(X936="",IF(Y936="",0,""),X936)</f>
        <v>0</v>
      </c>
      <c r="AA936" s="4" t="n">
        <f aca="false">IF(Y936="",IF(X936="",0,IF(X936=0,0,ROUND(X936*Strategies!$B$12,2))),Y936)</f>
        <v>0</v>
      </c>
      <c r="AB936" s="2" t="str">
        <f aca="false">IF(AND(X936="",Y936=""),"no card (structural)",IF(X936="","limit missing – verify",IF(Y936="","spend imputed by ratio","complete")))</f>
        <v>no card (structural)</v>
      </c>
      <c r="AC936" s="4" t="n">
        <f aca="false">Clean!S936</f>
        <v>0</v>
      </c>
      <c r="AD936" s="4" t="n">
        <f aca="false">Clean!T936</f>
        <v>0</v>
      </c>
      <c r="AE936" s="4" t="n">
        <f aca="false">IF(AC936="",IF(AD936="",0,""),AC936)</f>
        <v>0</v>
      </c>
      <c r="AF936" s="4" t="n">
        <f aca="false">IF(AD936="",IF(AC936="",0,IF(AC936=0,0,ROUND(AC936*Strategies!$B$13,0))),AD936)</f>
        <v>0</v>
      </c>
      <c r="AG936" s="3" t="str">
        <f aca="false">Clean!V936</f>
        <v/>
      </c>
      <c r="AH936" s="3" t="n">
        <f aca="false">IF(AG936="",0,AG936)</f>
        <v>0</v>
      </c>
      <c r="AI936" s="3" t="n">
        <f aca="false">IF(AG936="",1,0)</f>
        <v>1</v>
      </c>
      <c r="AJ936" s="3" t="n">
        <f aca="false">Missing_Matrix!W936</f>
        <v>4</v>
      </c>
      <c r="AK936" s="2" t="str">
        <f aca="false">IF(AJ936=0,"keep","drop")</f>
        <v>drop</v>
      </c>
      <c r="AL936" s="2" t="str">
        <f aca="false">IF(Missing_Matrix!B936+Missing_Matrix!G936+Missing_Matrix!H936+Missing_Matrix!J936+Missing_Matrix!K936+Missing_Matrix!L936+Missing_Matrix!M936+Missing_Matrix!U936=0,"keep","drop")</f>
        <v>drop</v>
      </c>
    </row>
    <row r="937" customFormat="false" ht="15" hidden="false" customHeight="false" outlineLevel="0" collapsed="false">
      <c r="A937" s="2" t="str">
        <f aca="false">Clean!A937</f>
        <v>CL00936</v>
      </c>
      <c r="B937" s="3" t="n">
        <f aca="false">Clean!B937</f>
        <v>35</v>
      </c>
      <c r="C937" s="3" t="n">
        <f aca="false">IF(B937="",Strategies!$B$5,B937)</f>
        <v>35</v>
      </c>
      <c r="D937" s="3" t="n">
        <f aca="false">IF(B937="",1,0)</f>
        <v>0</v>
      </c>
      <c r="E937" s="2" t="str">
        <f aca="false">Clean!E937</f>
        <v>Self-employed</v>
      </c>
      <c r="F937" s="2" t="str">
        <f aca="false">IF(E937="","Unknown",E937)</f>
        <v>Self-employed</v>
      </c>
      <c r="G937" s="4" t="str">
        <f aca="false">Clean!G937</f>
        <v/>
      </c>
      <c r="H937" s="4" t="n">
        <f aca="false">IF(G937="",Strategies!$B$7,G937)</f>
        <v>34752</v>
      </c>
      <c r="I937" s="4" t="n">
        <f aca="false">IF(G937="",Strategies!$B$8,G937)</f>
        <v>29500</v>
      </c>
      <c r="J937" s="4" t="n">
        <f aca="false">IF(G937="",IFERROR(VLOOKUP(E937,Strategies!$A$26:$G$35,7,FALSE()),Strategies!$B$8),G937)</f>
        <v>50600</v>
      </c>
      <c r="K937" s="3" t="n">
        <f aca="false">IF(G937="",1,0)</f>
        <v>1</v>
      </c>
      <c r="L937" s="3" t="n">
        <f aca="false">Clean!H937</f>
        <v>9</v>
      </c>
      <c r="M937" s="5" t="n">
        <f aca="false">Clean!I937</f>
        <v>42787</v>
      </c>
      <c r="N937" s="3" t="n">
        <f aca="false">IF(L937="",IF(M937="",Strategies!$B$6,DATEDIF(M937,DATE(2026,9,13),"y")),L937)</f>
        <v>9</v>
      </c>
      <c r="O937" s="2" t="str">
        <f aca="false">IF(L937&lt;&gt;"","observed",IF(M937&lt;&gt;"","derived from date","median (fallback)"))</f>
        <v>observed</v>
      </c>
      <c r="P937" s="4" t="n">
        <f aca="false">Clean!M937</f>
        <v>0</v>
      </c>
      <c r="Q937" s="4" t="n">
        <f aca="false">IF(P937="",Strategies!$B$9,P937)</f>
        <v>0</v>
      </c>
      <c r="R937" s="3" t="n">
        <f aca="false">IF(P937="",1,0)</f>
        <v>0</v>
      </c>
      <c r="S937" s="3" t="n">
        <f aca="false">Clean!U937</f>
        <v>627</v>
      </c>
      <c r="T937" s="3" t="n">
        <f aca="false">IF(S937="",Strategies!$B$10,S937)</f>
        <v>627</v>
      </c>
      <c r="U937" s="2" t="str">
        <f aca="false">Clean!J937</f>
        <v>Phone</v>
      </c>
      <c r="V937" s="2" t="str">
        <f aca="false">IF(U937="",Strategies!$B$11,U937)</f>
        <v>Phone</v>
      </c>
      <c r="W937" s="2" t="str">
        <f aca="false">IF(U937="","Unknown",U937)</f>
        <v>Phone</v>
      </c>
      <c r="X937" s="4" t="n">
        <f aca="false">Clean!Q937</f>
        <v>13000</v>
      </c>
      <c r="Y937" s="4" t="n">
        <f aca="false">Clean!R937</f>
        <v>4309.48</v>
      </c>
      <c r="Z937" s="4" t="n">
        <f aca="false">IF(X937="",IF(Y937="",0,""),X937)</f>
        <v>13000</v>
      </c>
      <c r="AA937" s="4" t="n">
        <f aca="false">IF(Y937="",IF(X937="",0,IF(X937=0,0,ROUND(X937*Strategies!$B$12,2))),Y937)</f>
        <v>4309.48</v>
      </c>
      <c r="AB937" s="2" t="str">
        <f aca="false">IF(AND(X937="",Y937=""),"no card (structural)",IF(X937="","limit missing – verify",IF(Y937="","spend imputed by ratio","complete")))</f>
        <v>complete</v>
      </c>
      <c r="AC937" s="4" t="n">
        <f aca="false">Clean!S937</f>
        <v>0</v>
      </c>
      <c r="AD937" s="4" t="n">
        <f aca="false">Clean!T937</f>
        <v>0</v>
      </c>
      <c r="AE937" s="4" t="n">
        <f aca="false">IF(AC937="",IF(AD937="",0,""),AC937)</f>
        <v>0</v>
      </c>
      <c r="AF937" s="4" t="n">
        <f aca="false">IF(AD937="",IF(AC937="",0,IF(AC937=0,0,ROUND(AC937*Strategies!$B$13,0))),AD937)</f>
        <v>0</v>
      </c>
      <c r="AG937" s="3" t="n">
        <f aca="false">Clean!V937</f>
        <v>0</v>
      </c>
      <c r="AH937" s="3" t="n">
        <f aca="false">IF(AG937="",0,AG937)</f>
        <v>0</v>
      </c>
      <c r="AI937" s="3" t="n">
        <f aca="false">IF(AG937="",1,0)</f>
        <v>0</v>
      </c>
      <c r="AJ937" s="3" t="n">
        <f aca="false">Missing_Matrix!W937</f>
        <v>1</v>
      </c>
      <c r="AK937" s="2" t="str">
        <f aca="false">IF(AJ937=0,"keep","drop")</f>
        <v>drop</v>
      </c>
      <c r="AL937" s="2" t="str">
        <f aca="false">IF(Missing_Matrix!B937+Missing_Matrix!G937+Missing_Matrix!H937+Missing_Matrix!J937+Missing_Matrix!K937+Missing_Matrix!L937+Missing_Matrix!M937+Missing_Matrix!U937=0,"keep","drop")</f>
        <v>drop</v>
      </c>
    </row>
    <row r="938" customFormat="false" ht="15" hidden="false" customHeight="false" outlineLevel="0" collapsed="false">
      <c r="A938" s="2" t="str">
        <f aca="false">Clean!A938</f>
        <v>CL00937</v>
      </c>
      <c r="B938" s="3" t="n">
        <f aca="false">Clean!B938</f>
        <v>56</v>
      </c>
      <c r="C938" s="3" t="n">
        <f aca="false">IF(B938="",Strategies!$B$5,B938)</f>
        <v>56</v>
      </c>
      <c r="D938" s="3" t="n">
        <f aca="false">IF(B938="",1,0)</f>
        <v>0</v>
      </c>
      <c r="E938" s="2" t="str">
        <f aca="false">Clean!E938</f>
        <v>Employee</v>
      </c>
      <c r="F938" s="2" t="str">
        <f aca="false">IF(E938="","Unknown",E938)</f>
        <v>Employee</v>
      </c>
      <c r="G938" s="4" t="str">
        <f aca="false">Clean!G938</f>
        <v/>
      </c>
      <c r="H938" s="4" t="n">
        <f aca="false">IF(G938="",Strategies!$B$7,G938)</f>
        <v>34752</v>
      </c>
      <c r="I938" s="4" t="n">
        <f aca="false">IF(G938="",Strategies!$B$8,G938)</f>
        <v>29500</v>
      </c>
      <c r="J938" s="4" t="n">
        <f aca="false">IF(G938="",IFERROR(VLOOKUP(E938,Strategies!$A$26:$G$35,7,FALSE()),Strategies!$B$8),G938)</f>
        <v>31600</v>
      </c>
      <c r="K938" s="3" t="n">
        <f aca="false">IF(G938="",1,0)</f>
        <v>1</v>
      </c>
      <c r="L938" s="3" t="n">
        <f aca="false">Clean!H938</f>
        <v>22</v>
      </c>
      <c r="M938" s="5" t="n">
        <f aca="false">Clean!I938</f>
        <v>38195</v>
      </c>
      <c r="N938" s="3" t="n">
        <f aca="false">IF(L938="",IF(M938="",Strategies!$B$6,DATEDIF(M938,DATE(2026,9,13),"y")),L938)</f>
        <v>22</v>
      </c>
      <c r="O938" s="2" t="str">
        <f aca="false">IF(L938&lt;&gt;"","observed",IF(M938&lt;&gt;"","derived from date","median (fallback)"))</f>
        <v>observed</v>
      </c>
      <c r="P938" s="4" t="n">
        <f aca="false">Clean!M938</f>
        <v>28405.25</v>
      </c>
      <c r="Q938" s="4" t="n">
        <f aca="false">IF(P938="",Strategies!$B$9,P938)</f>
        <v>28405.25</v>
      </c>
      <c r="R938" s="3" t="n">
        <f aca="false">IF(P938="",1,0)</f>
        <v>0</v>
      </c>
      <c r="S938" s="3" t="n">
        <f aca="false">Clean!U938</f>
        <v>693</v>
      </c>
      <c r="T938" s="3" t="n">
        <f aca="false">IF(S938="",Strategies!$B$10,S938)</f>
        <v>693</v>
      </c>
      <c r="U938" s="2" t="str">
        <f aca="false">Clean!J938</f>
        <v>Online Banking</v>
      </c>
      <c r="V938" s="2" t="str">
        <f aca="false">IF(U938="",Strategies!$B$11,U938)</f>
        <v>Online Banking</v>
      </c>
      <c r="W938" s="2" t="str">
        <f aca="false">IF(U938="","Unknown",U938)</f>
        <v>Online Banking</v>
      </c>
      <c r="X938" s="4" t="n">
        <f aca="false">Clean!Q938</f>
        <v>4000</v>
      </c>
      <c r="Y938" s="4" t="n">
        <f aca="false">Clean!R938</f>
        <v>1061.14</v>
      </c>
      <c r="Z938" s="4" t="n">
        <f aca="false">IF(X938="",IF(Y938="",0,""),X938)</f>
        <v>4000</v>
      </c>
      <c r="AA938" s="4" t="n">
        <f aca="false">IF(Y938="",IF(X938="",0,IF(X938=0,0,ROUND(X938*Strategies!$B$12,2))),Y938)</f>
        <v>1061.14</v>
      </c>
      <c r="AB938" s="2" t="str">
        <f aca="false">IF(AND(X938="",Y938=""),"no card (structural)",IF(X938="","limit missing – verify",IF(Y938="","spend imputed by ratio","complete")))</f>
        <v>complete</v>
      </c>
      <c r="AC938" s="4" t="n">
        <f aca="false">Clean!S938</f>
        <v>52000</v>
      </c>
      <c r="AD938" s="4" t="n">
        <f aca="false">Clean!T938</f>
        <v>354</v>
      </c>
      <c r="AE938" s="4" t="n">
        <f aca="false">IF(AC938="",IF(AD938="",0,""),AC938)</f>
        <v>52000</v>
      </c>
      <c r="AF938" s="4" t="n">
        <f aca="false">IF(AD938="",IF(AC938="",0,IF(AC938=0,0,ROUND(AC938*Strategies!$B$13,0))),AD938)</f>
        <v>354</v>
      </c>
      <c r="AG938" s="3" t="n">
        <f aca="false">Clean!V938</f>
        <v>0</v>
      </c>
      <c r="AH938" s="3" t="n">
        <f aca="false">IF(AG938="",0,AG938)</f>
        <v>0</v>
      </c>
      <c r="AI938" s="3" t="n">
        <f aca="false">IF(AG938="",1,0)</f>
        <v>0</v>
      </c>
      <c r="AJ938" s="3" t="n">
        <f aca="false">Missing_Matrix!W938</f>
        <v>1</v>
      </c>
      <c r="AK938" s="2" t="str">
        <f aca="false">IF(AJ938=0,"keep","drop")</f>
        <v>drop</v>
      </c>
      <c r="AL938" s="2" t="str">
        <f aca="false">IF(Missing_Matrix!B938+Missing_Matrix!G938+Missing_Matrix!H938+Missing_Matrix!J938+Missing_Matrix!K938+Missing_Matrix!L938+Missing_Matrix!M938+Missing_Matrix!U938=0,"keep","drop")</f>
        <v>drop</v>
      </c>
    </row>
    <row r="939" customFormat="false" ht="15" hidden="false" customHeight="false" outlineLevel="0" collapsed="false">
      <c r="A939" s="2" t="str">
        <f aca="false">Clean!A939</f>
        <v>CL00938</v>
      </c>
      <c r="B939" s="3" t="n">
        <f aca="false">Clean!B939</f>
        <v>39</v>
      </c>
      <c r="C939" s="3" t="n">
        <f aca="false">IF(B939="",Strategies!$B$5,B939)</f>
        <v>39</v>
      </c>
      <c r="D939" s="3" t="n">
        <f aca="false">IF(B939="",1,0)</f>
        <v>0</v>
      </c>
      <c r="E939" s="2" t="str">
        <f aca="false">Clean!E939</f>
        <v>Self-employed</v>
      </c>
      <c r="F939" s="2" t="str">
        <f aca="false">IF(E939="","Unknown",E939)</f>
        <v>Self-employed</v>
      </c>
      <c r="G939" s="4" t="n">
        <f aca="false">Clean!G939</f>
        <v>60300</v>
      </c>
      <c r="H939" s="4" t="n">
        <f aca="false">IF(G939="",Strategies!$B$7,G939)</f>
        <v>60300</v>
      </c>
      <c r="I939" s="4" t="n">
        <f aca="false">IF(G939="",Strategies!$B$8,G939)</f>
        <v>60300</v>
      </c>
      <c r="J939" s="4" t="n">
        <f aca="false">IF(G939="",IFERROR(VLOOKUP(E939,Strategies!$A$26:$G$35,7,FALSE()),Strategies!$B$8),G939)</f>
        <v>60300</v>
      </c>
      <c r="K939" s="3" t="n">
        <f aca="false">IF(G939="",1,0)</f>
        <v>0</v>
      </c>
      <c r="L939" s="3" t="n">
        <f aca="false">Clean!H939</f>
        <v>10</v>
      </c>
      <c r="M939" s="5" t="n">
        <f aca="false">Clean!I939</f>
        <v>42408</v>
      </c>
      <c r="N939" s="3" t="n">
        <f aca="false">IF(L939="",IF(M939="",Strategies!$B$6,DATEDIF(M939,DATE(2026,9,13),"y")),L939)</f>
        <v>10</v>
      </c>
      <c r="O939" s="2" t="str">
        <f aca="false">IF(L939&lt;&gt;"","observed",IF(M939&lt;&gt;"","derived from date","median (fallback)"))</f>
        <v>observed</v>
      </c>
      <c r="P939" s="4" t="n">
        <f aca="false">Clean!M939</f>
        <v>0</v>
      </c>
      <c r="Q939" s="4" t="n">
        <f aca="false">IF(P939="",Strategies!$B$9,P939)</f>
        <v>0</v>
      </c>
      <c r="R939" s="3" t="n">
        <f aca="false">IF(P939="",1,0)</f>
        <v>0</v>
      </c>
      <c r="S939" s="3" t="n">
        <f aca="false">Clean!U939</f>
        <v>690</v>
      </c>
      <c r="T939" s="3" t="n">
        <f aca="false">IF(S939="",Strategies!$B$10,S939)</f>
        <v>690</v>
      </c>
      <c r="U939" s="2" t="str">
        <f aca="false">Clean!J939</f>
        <v>Online Banking</v>
      </c>
      <c r="V939" s="2" t="str">
        <f aca="false">IF(U939="",Strategies!$B$11,U939)</f>
        <v>Online Banking</v>
      </c>
      <c r="W939" s="2" t="str">
        <f aca="false">IF(U939="","Unknown",U939)</f>
        <v>Online Banking</v>
      </c>
      <c r="X939" s="4" t="n">
        <f aca="false">Clean!Q939</f>
        <v>13000</v>
      </c>
      <c r="Y939" s="4" t="n">
        <f aca="false">Clean!R939</f>
        <v>97.51</v>
      </c>
      <c r="Z939" s="4" t="n">
        <f aca="false">IF(X939="",IF(Y939="",0,""),X939)</f>
        <v>13000</v>
      </c>
      <c r="AA939" s="4" t="n">
        <f aca="false">IF(Y939="",IF(X939="",0,IF(X939=0,0,ROUND(X939*Strategies!$B$12,2))),Y939)</f>
        <v>97.51</v>
      </c>
      <c r="AB939" s="2" t="str">
        <f aca="false">IF(AND(X939="",Y939=""),"no card (structural)",IF(X939="","limit missing – verify",IF(Y939="","spend imputed by ratio","complete")))</f>
        <v>complete</v>
      </c>
      <c r="AC939" s="4" t="str">
        <f aca="false">Clean!S939</f>
        <v/>
      </c>
      <c r="AD939" s="4" t="str">
        <f aca="false">Clean!T939</f>
        <v/>
      </c>
      <c r="AE939" s="4" t="n">
        <f aca="false">IF(AC939="",IF(AD939="",0,""),AC939)</f>
        <v>0</v>
      </c>
      <c r="AF939" s="4" t="n">
        <f aca="false">IF(AD939="",IF(AC939="",0,IF(AC939=0,0,ROUND(AC939*Strategies!$B$13,0))),AD939)</f>
        <v>0</v>
      </c>
      <c r="AG939" s="3" t="n">
        <f aca="false">Clean!V939</f>
        <v>0</v>
      </c>
      <c r="AH939" s="3" t="n">
        <f aca="false">IF(AG939="",0,AG939)</f>
        <v>0</v>
      </c>
      <c r="AI939" s="3" t="n">
        <f aca="false">IF(AG939="",1,0)</f>
        <v>0</v>
      </c>
      <c r="AJ939" s="3" t="n">
        <f aca="false">Missing_Matrix!W939</f>
        <v>2</v>
      </c>
      <c r="AK939" s="2" t="str">
        <f aca="false">IF(AJ939=0,"keep","drop")</f>
        <v>drop</v>
      </c>
      <c r="AL939" s="2" t="str">
        <f aca="false">IF(Missing_Matrix!B939+Missing_Matrix!G939+Missing_Matrix!H939+Missing_Matrix!J939+Missing_Matrix!K939+Missing_Matrix!L939+Missing_Matrix!M939+Missing_Matrix!U939=0,"keep","drop")</f>
        <v>keep</v>
      </c>
    </row>
    <row r="940" customFormat="false" ht="15" hidden="false" customHeight="false" outlineLevel="0" collapsed="false">
      <c r="A940" s="2" t="str">
        <f aca="false">Clean!A940</f>
        <v>CL00939</v>
      </c>
      <c r="B940" s="3" t="n">
        <f aca="false">Clean!B940</f>
        <v>37</v>
      </c>
      <c r="C940" s="3" t="n">
        <f aca="false">IF(B940="",Strategies!$B$5,B940)</f>
        <v>37</v>
      </c>
      <c r="D940" s="3" t="n">
        <f aca="false">IF(B940="",1,0)</f>
        <v>0</v>
      </c>
      <c r="E940" s="2" t="str">
        <f aca="false">Clean!E940</f>
        <v>Manual worker</v>
      </c>
      <c r="F940" s="2" t="str">
        <f aca="false">IF(E940="","Unknown",E940)</f>
        <v>Manual worker</v>
      </c>
      <c r="G940" s="4" t="n">
        <f aca="false">Clean!G940</f>
        <v>24600</v>
      </c>
      <c r="H940" s="4" t="n">
        <f aca="false">IF(G940="",Strategies!$B$7,G940)</f>
        <v>24600</v>
      </c>
      <c r="I940" s="4" t="n">
        <f aca="false">IF(G940="",Strategies!$B$8,G940)</f>
        <v>24600</v>
      </c>
      <c r="J940" s="4" t="n">
        <f aca="false">IF(G940="",IFERROR(VLOOKUP(E940,Strategies!$A$26:$G$35,7,FALSE()),Strategies!$B$8),G940)</f>
        <v>24600</v>
      </c>
      <c r="K940" s="3" t="n">
        <f aca="false">IF(G940="",1,0)</f>
        <v>0</v>
      </c>
      <c r="L940" s="3" t="n">
        <f aca="false">Clean!H940</f>
        <v>4</v>
      </c>
      <c r="M940" s="5" t="n">
        <f aca="false">Clean!I940</f>
        <v>44672</v>
      </c>
      <c r="N940" s="3" t="n">
        <f aca="false">IF(L940="",IF(M940="",Strategies!$B$6,DATEDIF(M940,DATE(2026,9,13),"y")),L940)</f>
        <v>4</v>
      </c>
      <c r="O940" s="2" t="str">
        <f aca="false">IF(L940&lt;&gt;"","observed",IF(M940&lt;&gt;"","derived from date","median (fallback)"))</f>
        <v>observed</v>
      </c>
      <c r="P940" s="4" t="n">
        <f aca="false">Clean!M940</f>
        <v>7013.13</v>
      </c>
      <c r="Q940" s="4" t="n">
        <f aca="false">IF(P940="",Strategies!$B$9,P940)</f>
        <v>7013.13</v>
      </c>
      <c r="R940" s="3" t="n">
        <f aca="false">IF(P940="",1,0)</f>
        <v>0</v>
      </c>
      <c r="S940" s="3" t="n">
        <f aca="false">Clean!U940</f>
        <v>650</v>
      </c>
      <c r="T940" s="3" t="n">
        <f aca="false">IF(S940="",Strategies!$B$10,S940)</f>
        <v>650</v>
      </c>
      <c r="U940" s="2" t="str">
        <f aca="false">Clean!J940</f>
        <v>App</v>
      </c>
      <c r="V940" s="2" t="str">
        <f aca="false">IF(U940="",Strategies!$B$11,U940)</f>
        <v>App</v>
      </c>
      <c r="W940" s="2" t="str">
        <f aca="false">IF(U940="","Unknown",U940)</f>
        <v>App</v>
      </c>
      <c r="X940" s="4" t="n">
        <f aca="false">Clean!Q940</f>
        <v>0</v>
      </c>
      <c r="Y940" s="4" t="n">
        <f aca="false">Clean!R940</f>
        <v>0</v>
      </c>
      <c r="Z940" s="4" t="n">
        <f aca="false">IF(X940="",IF(Y940="",0,""),X940)</f>
        <v>0</v>
      </c>
      <c r="AA940" s="4" t="n">
        <f aca="false">IF(Y940="",IF(X940="",0,IF(X940=0,0,ROUND(X940*Strategies!$B$12,2))),Y940)</f>
        <v>0</v>
      </c>
      <c r="AB940" s="2" t="str">
        <f aca="false">IF(AND(X940="",Y940=""),"no card (structural)",IF(X940="","limit missing – verify",IF(Y940="","spend imputed by ratio","complete")))</f>
        <v>complete</v>
      </c>
      <c r="AC940" s="4" t="n">
        <f aca="false">Clean!S940</f>
        <v>90000</v>
      </c>
      <c r="AD940" s="4" t="n">
        <f aca="false">Clean!T940</f>
        <v>598</v>
      </c>
      <c r="AE940" s="4" t="n">
        <f aca="false">IF(AC940="",IF(AD940="",0,""),AC940)</f>
        <v>90000</v>
      </c>
      <c r="AF940" s="4" t="n">
        <f aca="false">IF(AD940="",IF(AC940="",0,IF(AC940=0,0,ROUND(AC940*Strategies!$B$13,0))),AD940)</f>
        <v>598</v>
      </c>
      <c r="AG940" s="3" t="str">
        <f aca="false">Clean!V940</f>
        <v/>
      </c>
      <c r="AH940" s="3" t="n">
        <f aca="false">IF(AG940="",0,AG940)</f>
        <v>0</v>
      </c>
      <c r="AI940" s="3" t="n">
        <f aca="false">IF(AG940="",1,0)</f>
        <v>1</v>
      </c>
      <c r="AJ940" s="3" t="n">
        <f aca="false">Missing_Matrix!W940</f>
        <v>1</v>
      </c>
      <c r="AK940" s="2" t="str">
        <f aca="false">IF(AJ940=0,"keep","drop")</f>
        <v>drop</v>
      </c>
      <c r="AL940" s="2" t="str">
        <f aca="false">IF(Missing_Matrix!B940+Missing_Matrix!G940+Missing_Matrix!H940+Missing_Matrix!J940+Missing_Matrix!K940+Missing_Matrix!L940+Missing_Matrix!M940+Missing_Matrix!U940=0,"keep","drop")</f>
        <v>keep</v>
      </c>
    </row>
    <row r="941" customFormat="false" ht="15" hidden="false" customHeight="false" outlineLevel="0" collapsed="false">
      <c r="A941" s="2" t="str">
        <f aca="false">Clean!A941</f>
        <v>CL00940</v>
      </c>
      <c r="B941" s="3" t="n">
        <f aca="false">Clean!B941</f>
        <v>66</v>
      </c>
      <c r="C941" s="3" t="n">
        <f aca="false">IF(B941="",Strategies!$B$5,B941)</f>
        <v>66</v>
      </c>
      <c r="D941" s="3" t="n">
        <f aca="false">IF(B941="",1,0)</f>
        <v>0</v>
      </c>
      <c r="E941" s="2" t="str">
        <f aca="false">Clean!E941</f>
        <v>Retired</v>
      </c>
      <c r="F941" s="2" t="str">
        <f aca="false">IF(E941="","Unknown",E941)</f>
        <v>Retired</v>
      </c>
      <c r="G941" s="4" t="n">
        <f aca="false">Clean!G941</f>
        <v>16700</v>
      </c>
      <c r="H941" s="4" t="n">
        <f aca="false">IF(G941="",Strategies!$B$7,G941)</f>
        <v>16700</v>
      </c>
      <c r="I941" s="4" t="n">
        <f aca="false">IF(G941="",Strategies!$B$8,G941)</f>
        <v>16700</v>
      </c>
      <c r="J941" s="4" t="n">
        <f aca="false">IF(G941="",IFERROR(VLOOKUP(E941,Strategies!$A$26:$G$35,7,FALSE()),Strategies!$B$8),G941)</f>
        <v>16700</v>
      </c>
      <c r="K941" s="3" t="n">
        <f aca="false">IF(G941="",1,0)</f>
        <v>0</v>
      </c>
      <c r="L941" s="3" t="n">
        <f aca="false">Clean!H941</f>
        <v>27</v>
      </c>
      <c r="M941" s="5" t="n">
        <f aca="false">Clean!I941</f>
        <v>36401</v>
      </c>
      <c r="N941" s="3" t="n">
        <f aca="false">IF(L941="",IF(M941="",Strategies!$B$6,DATEDIF(M941,DATE(2026,9,13),"y")),L941)</f>
        <v>27</v>
      </c>
      <c r="O941" s="2" t="str">
        <f aca="false">IF(L941&lt;&gt;"","observed",IF(M941&lt;&gt;"","derived from date","median (fallback)"))</f>
        <v>observed</v>
      </c>
      <c r="P941" s="4" t="n">
        <f aca="false">Clean!M941</f>
        <v>39046.97</v>
      </c>
      <c r="Q941" s="4" t="n">
        <f aca="false">IF(P941="",Strategies!$B$9,P941)</f>
        <v>39046.97</v>
      </c>
      <c r="R941" s="3" t="n">
        <f aca="false">IF(P941="",1,0)</f>
        <v>0</v>
      </c>
      <c r="S941" s="3" t="n">
        <f aca="false">Clean!U941</f>
        <v>640</v>
      </c>
      <c r="T941" s="3" t="n">
        <f aca="false">IF(S941="",Strategies!$B$10,S941)</f>
        <v>640</v>
      </c>
      <c r="U941" s="2" t="str">
        <f aca="false">Clean!J941</f>
        <v>Branch</v>
      </c>
      <c r="V941" s="2" t="str">
        <f aca="false">IF(U941="",Strategies!$B$11,U941)</f>
        <v>Branch</v>
      </c>
      <c r="W941" s="2" t="str">
        <f aca="false">IF(U941="","Unknown",U941)</f>
        <v>Branch</v>
      </c>
      <c r="X941" s="4" t="n">
        <f aca="false">Clean!Q941</f>
        <v>3000</v>
      </c>
      <c r="Y941" s="4" t="n">
        <f aca="false">Clean!R941</f>
        <v>450.91</v>
      </c>
      <c r="Z941" s="4" t="n">
        <f aca="false">IF(X941="",IF(Y941="",0,""),X941)</f>
        <v>3000</v>
      </c>
      <c r="AA941" s="4" t="n">
        <f aca="false">IF(Y941="",IF(X941="",0,IF(X941=0,0,ROUND(X941*Strategies!$B$12,2))),Y941)</f>
        <v>450.91</v>
      </c>
      <c r="AB941" s="2" t="str">
        <f aca="false">IF(AND(X941="",Y941=""),"no card (structural)",IF(X941="","limit missing – verify",IF(Y941="","spend imputed by ratio","complete")))</f>
        <v>complete</v>
      </c>
      <c r="AC941" s="4" t="str">
        <f aca="false">Clean!S941</f>
        <v/>
      </c>
      <c r="AD941" s="4" t="str">
        <f aca="false">Clean!T941</f>
        <v/>
      </c>
      <c r="AE941" s="4" t="n">
        <f aca="false">IF(AC941="",IF(AD941="",0,""),AC941)</f>
        <v>0</v>
      </c>
      <c r="AF941" s="4" t="n">
        <f aca="false">IF(AD941="",IF(AC941="",0,IF(AC941=0,0,ROUND(AC941*Strategies!$B$13,0))),AD941)</f>
        <v>0</v>
      </c>
      <c r="AG941" s="3" t="str">
        <f aca="false">Clean!V941</f>
        <v/>
      </c>
      <c r="AH941" s="3" t="n">
        <f aca="false">IF(AG941="",0,AG941)</f>
        <v>0</v>
      </c>
      <c r="AI941" s="3" t="n">
        <f aca="false">IF(AG941="",1,0)</f>
        <v>1</v>
      </c>
      <c r="AJ941" s="3" t="n">
        <f aca="false">Missing_Matrix!W941</f>
        <v>3</v>
      </c>
      <c r="AK941" s="2" t="str">
        <f aca="false">IF(AJ941=0,"keep","drop")</f>
        <v>drop</v>
      </c>
      <c r="AL941" s="2" t="str">
        <f aca="false">IF(Missing_Matrix!B941+Missing_Matrix!G941+Missing_Matrix!H941+Missing_Matrix!J941+Missing_Matrix!K941+Missing_Matrix!L941+Missing_Matrix!M941+Missing_Matrix!U941=0,"keep","drop")</f>
        <v>keep</v>
      </c>
    </row>
    <row r="942" customFormat="false" ht="15" hidden="false" customHeight="false" outlineLevel="0" collapsed="false">
      <c r="A942" s="2" t="str">
        <f aca="false">Clean!A942</f>
        <v>CL00941</v>
      </c>
      <c r="B942" s="3" t="str">
        <f aca="false">Clean!B942</f>
        <v/>
      </c>
      <c r="C942" s="3" t="n">
        <f aca="false">IF(B942="",Strategies!$B$5,B942)</f>
        <v>47</v>
      </c>
      <c r="D942" s="3" t="n">
        <f aca="false">IF(B942="",1,0)</f>
        <v>1</v>
      </c>
      <c r="E942" s="2" t="str">
        <f aca="false">Clean!E942</f>
        <v/>
      </c>
      <c r="F942" s="2" t="str">
        <f aca="false">IF(E942="","Unknown",E942)</f>
        <v>Unknown</v>
      </c>
      <c r="G942" s="4" t="str">
        <f aca="false">Clean!G942</f>
        <v/>
      </c>
      <c r="H942" s="4" t="n">
        <f aca="false">IF(G942="",Strategies!$B$7,G942)</f>
        <v>34752</v>
      </c>
      <c r="I942" s="4" t="n">
        <f aca="false">IF(G942="",Strategies!$B$8,G942)</f>
        <v>29500</v>
      </c>
      <c r="J942" s="4" t="n">
        <f aca="false">IF(G942="",IFERROR(VLOOKUP(E942,Strategies!$A$26:$G$35,7,FALSE()),Strategies!$B$8),G942)</f>
        <v>29500</v>
      </c>
      <c r="K942" s="3" t="n">
        <f aca="false">IF(G942="",1,0)</f>
        <v>1</v>
      </c>
      <c r="L942" s="3" t="str">
        <f aca="false">Clean!H942</f>
        <v/>
      </c>
      <c r="M942" s="5" t="str">
        <f aca="false">Clean!I942</f>
        <v/>
      </c>
      <c r="N942" s="3" t="n">
        <f aca="false">IF(L942="",IF(M942="",Strategies!$B$6,DATEDIF(M942,DATE(2026,9,13),"y")),L942)</f>
        <v>9</v>
      </c>
      <c r="O942" s="2" t="str">
        <f aca="false">IF(L942&lt;&gt;"","observed",IF(M942&lt;&gt;"","derived from date","median (fallback)"))</f>
        <v>median (fallback)</v>
      </c>
      <c r="P942" s="4" t="str">
        <f aca="false">Clean!M942</f>
        <v/>
      </c>
      <c r="Q942" s="4" t="n">
        <f aca="false">IF(P942="",Strategies!$B$9,P942)</f>
        <v>10652.68</v>
      </c>
      <c r="R942" s="3" t="n">
        <f aca="false">IF(P942="",1,0)</f>
        <v>1</v>
      </c>
      <c r="S942" s="3" t="str">
        <f aca="false">Clean!U942</f>
        <v/>
      </c>
      <c r="T942" s="3" t="n">
        <f aca="false">IF(S942="",Strategies!$B$10,S942)</f>
        <v>630</v>
      </c>
      <c r="U942" s="2" t="str">
        <f aca="false">Clean!J942</f>
        <v/>
      </c>
      <c r="V942" s="2" t="str">
        <f aca="false">IF(U942="",Strategies!$B$11,U942)</f>
        <v>App</v>
      </c>
      <c r="W942" s="2" t="str">
        <f aca="false">IF(U942="","Unknown",U942)</f>
        <v>Unknown</v>
      </c>
      <c r="X942" s="4" t="str">
        <f aca="false">Clean!Q942</f>
        <v/>
      </c>
      <c r="Y942" s="4" t="str">
        <f aca="false">Clean!R942</f>
        <v/>
      </c>
      <c r="Z942" s="4" t="n">
        <f aca="false">IF(X942="",IF(Y942="",0,""),X942)</f>
        <v>0</v>
      </c>
      <c r="AA942" s="4" t="n">
        <f aca="false">IF(Y942="",IF(X942="",0,IF(X942=0,0,ROUND(X942*Strategies!$B$12,2))),Y942)</f>
        <v>0</v>
      </c>
      <c r="AB942" s="2" t="str">
        <f aca="false">IF(AND(X942="",Y942=""),"no card (structural)",IF(X942="","limit missing – verify",IF(Y942="","spend imputed by ratio","complete")))</f>
        <v>no card (structural)</v>
      </c>
      <c r="AC942" s="4" t="str">
        <f aca="false">Clean!S942</f>
        <v/>
      </c>
      <c r="AD942" s="4" t="str">
        <f aca="false">Clean!T942</f>
        <v/>
      </c>
      <c r="AE942" s="4" t="n">
        <f aca="false">IF(AC942="",IF(AD942="",0,""),AC942)</f>
        <v>0</v>
      </c>
      <c r="AF942" s="4" t="n">
        <f aca="false">IF(AD942="",IF(AC942="",0,IF(AC942=0,0,ROUND(AC942*Strategies!$B$13,0))),AD942)</f>
        <v>0</v>
      </c>
      <c r="AG942" s="3" t="str">
        <f aca="false">Clean!V942</f>
        <v/>
      </c>
      <c r="AH942" s="3" t="n">
        <f aca="false">IF(AG942="",0,AG942)</f>
        <v>0</v>
      </c>
      <c r="AI942" s="3" t="n">
        <f aca="false">IF(AG942="",1,0)</f>
        <v>1</v>
      </c>
      <c r="AJ942" s="3" t="n">
        <f aca="false">Missing_Matrix!W942</f>
        <v>21</v>
      </c>
      <c r="AK942" s="2" t="str">
        <f aca="false">IF(AJ942=0,"keep","drop")</f>
        <v>drop</v>
      </c>
      <c r="AL942" s="2" t="str">
        <f aca="false">IF(Missing_Matrix!B942+Missing_Matrix!G942+Missing_Matrix!H942+Missing_Matrix!J942+Missing_Matrix!K942+Missing_Matrix!L942+Missing_Matrix!M942+Missing_Matrix!U942=0,"keep","drop")</f>
        <v>drop</v>
      </c>
    </row>
    <row r="943" customFormat="false" ht="15" hidden="false" customHeight="false" outlineLevel="0" collapsed="false">
      <c r="A943" s="2" t="str">
        <f aca="false">Clean!A943</f>
        <v>CL00942</v>
      </c>
      <c r="B943" s="3" t="n">
        <f aca="false">Clean!B943</f>
        <v>49</v>
      </c>
      <c r="C943" s="3" t="n">
        <f aca="false">IF(B943="",Strategies!$B$5,B943)</f>
        <v>49</v>
      </c>
      <c r="D943" s="3" t="n">
        <f aca="false">IF(B943="",1,0)</f>
        <v>0</v>
      </c>
      <c r="E943" s="2" t="str">
        <f aca="false">Clean!E943</f>
        <v>Employee</v>
      </c>
      <c r="F943" s="2" t="str">
        <f aca="false">IF(E943="","Unknown",E943)</f>
        <v>Employee</v>
      </c>
      <c r="G943" s="4" t="n">
        <f aca="false">Clean!G943</f>
        <v>31900</v>
      </c>
      <c r="H943" s="4" t="n">
        <f aca="false">IF(G943="",Strategies!$B$7,G943)</f>
        <v>31900</v>
      </c>
      <c r="I943" s="4" t="n">
        <f aca="false">IF(G943="",Strategies!$B$8,G943)</f>
        <v>31900</v>
      </c>
      <c r="J943" s="4" t="n">
        <f aca="false">IF(G943="",IFERROR(VLOOKUP(E943,Strategies!$A$26:$G$35,7,FALSE()),Strategies!$B$8),G943)</f>
        <v>31900</v>
      </c>
      <c r="K943" s="3" t="n">
        <f aca="false">IF(G943="",1,0)</f>
        <v>0</v>
      </c>
      <c r="L943" s="3" t="n">
        <f aca="false">Clean!H943</f>
        <v>9</v>
      </c>
      <c r="M943" s="5" t="n">
        <f aca="false">Clean!I943</f>
        <v>42844</v>
      </c>
      <c r="N943" s="3" t="n">
        <f aca="false">IF(L943="",IF(M943="",Strategies!$B$6,DATEDIF(M943,DATE(2026,9,13),"y")),L943)</f>
        <v>9</v>
      </c>
      <c r="O943" s="2" t="str">
        <f aca="false">IF(L943&lt;&gt;"","observed",IF(M943&lt;&gt;"","derived from date","median (fallback)"))</f>
        <v>observed</v>
      </c>
      <c r="P943" s="4" t="n">
        <f aca="false">Clean!M943</f>
        <v>0</v>
      </c>
      <c r="Q943" s="4" t="n">
        <f aca="false">IF(P943="",Strategies!$B$9,P943)</f>
        <v>0</v>
      </c>
      <c r="R943" s="3" t="n">
        <f aca="false">IF(P943="",1,0)</f>
        <v>0</v>
      </c>
      <c r="S943" s="3" t="n">
        <f aca="false">Clean!U943</f>
        <v>654</v>
      </c>
      <c r="T943" s="3" t="n">
        <f aca="false">IF(S943="",Strategies!$B$10,S943)</f>
        <v>654</v>
      </c>
      <c r="U943" s="2" t="str">
        <f aca="false">Clean!J943</f>
        <v>Branch</v>
      </c>
      <c r="V943" s="2" t="str">
        <f aca="false">IF(U943="",Strategies!$B$11,U943)</f>
        <v>Branch</v>
      </c>
      <c r="W943" s="2" t="str">
        <f aca="false">IF(U943="","Unknown",U943)</f>
        <v>Branch</v>
      </c>
      <c r="X943" s="4" t="n">
        <f aca="false">Clean!Q943</f>
        <v>5000</v>
      </c>
      <c r="Y943" s="4" t="n">
        <f aca="false">Clean!R943</f>
        <v>1440.62</v>
      </c>
      <c r="Z943" s="4" t="n">
        <f aca="false">IF(X943="",IF(Y943="",0,""),X943)</f>
        <v>5000</v>
      </c>
      <c r="AA943" s="4" t="n">
        <f aca="false">IF(Y943="",IF(X943="",0,IF(X943=0,0,ROUND(X943*Strategies!$B$12,2))),Y943)</f>
        <v>1440.62</v>
      </c>
      <c r="AB943" s="2" t="str">
        <f aca="false">IF(AND(X943="",Y943=""),"no card (structural)",IF(X943="","limit missing – verify",IF(Y943="","spend imputed by ratio","complete")))</f>
        <v>complete</v>
      </c>
      <c r="AC943" s="4" t="n">
        <f aca="false">Clean!S943</f>
        <v>0</v>
      </c>
      <c r="AD943" s="4" t="n">
        <f aca="false">Clean!T943</f>
        <v>0</v>
      </c>
      <c r="AE943" s="4" t="n">
        <f aca="false">IF(AC943="",IF(AD943="",0,""),AC943)</f>
        <v>0</v>
      </c>
      <c r="AF943" s="4" t="n">
        <f aca="false">IF(AD943="",IF(AC943="",0,IF(AC943=0,0,ROUND(AC943*Strategies!$B$13,0))),AD943)</f>
        <v>0</v>
      </c>
      <c r="AG943" s="3" t="n">
        <f aca="false">Clean!V943</f>
        <v>0</v>
      </c>
      <c r="AH943" s="3" t="n">
        <f aca="false">IF(AG943="",0,AG943)</f>
        <v>0</v>
      </c>
      <c r="AI943" s="3" t="n">
        <f aca="false">IF(AG943="",1,0)</f>
        <v>0</v>
      </c>
      <c r="AJ943" s="3" t="n">
        <f aca="false">Missing_Matrix!W943</f>
        <v>0</v>
      </c>
      <c r="AK943" s="2" t="str">
        <f aca="false">IF(AJ943=0,"keep","drop")</f>
        <v>keep</v>
      </c>
      <c r="AL943" s="2" t="str">
        <f aca="false">IF(Missing_Matrix!B943+Missing_Matrix!G943+Missing_Matrix!H943+Missing_Matrix!J943+Missing_Matrix!K943+Missing_Matrix!L943+Missing_Matrix!M943+Missing_Matrix!U943=0,"keep","drop")</f>
        <v>keep</v>
      </c>
    </row>
    <row r="944" customFormat="false" ht="15" hidden="false" customHeight="false" outlineLevel="0" collapsed="false">
      <c r="A944" s="2" t="str">
        <f aca="false">Clean!A944</f>
        <v>CL00943</v>
      </c>
      <c r="B944" s="3" t="n">
        <f aca="false">Clean!B944</f>
        <v>45</v>
      </c>
      <c r="C944" s="3" t="n">
        <f aca="false">IF(B944="",Strategies!$B$5,B944)</f>
        <v>45</v>
      </c>
      <c r="D944" s="3" t="n">
        <f aca="false">IF(B944="",1,0)</f>
        <v>0</v>
      </c>
      <c r="E944" s="2" t="str">
        <f aca="false">Clean!E944</f>
        <v>Employee</v>
      </c>
      <c r="F944" s="2" t="str">
        <f aca="false">IF(E944="","Unknown",E944)</f>
        <v>Employee</v>
      </c>
      <c r="G944" s="4" t="str">
        <f aca="false">Clean!G944</f>
        <v/>
      </c>
      <c r="H944" s="4" t="n">
        <f aca="false">IF(G944="",Strategies!$B$7,G944)</f>
        <v>34752</v>
      </c>
      <c r="I944" s="4" t="n">
        <f aca="false">IF(G944="",Strategies!$B$8,G944)</f>
        <v>29500</v>
      </c>
      <c r="J944" s="4" t="n">
        <f aca="false">IF(G944="",IFERROR(VLOOKUP(E944,Strategies!$A$26:$G$35,7,FALSE()),Strategies!$B$8),G944)</f>
        <v>31600</v>
      </c>
      <c r="K944" s="3" t="n">
        <f aca="false">IF(G944="",1,0)</f>
        <v>1</v>
      </c>
      <c r="L944" s="3" t="n">
        <f aca="false">Clean!H944</f>
        <v>24</v>
      </c>
      <c r="M944" s="5" t="n">
        <f aca="false">Clean!I944</f>
        <v>37361</v>
      </c>
      <c r="N944" s="3" t="n">
        <f aca="false">IF(L944="",IF(M944="",Strategies!$B$6,DATEDIF(M944,DATE(2026,9,13),"y")),L944)</f>
        <v>24</v>
      </c>
      <c r="O944" s="2" t="str">
        <f aca="false">IF(L944&lt;&gt;"","observed",IF(M944&lt;&gt;"","derived from date","median (fallback)"))</f>
        <v>observed</v>
      </c>
      <c r="P944" s="4" t="n">
        <f aca="false">Clean!M944</f>
        <v>72242.76</v>
      </c>
      <c r="Q944" s="4" t="n">
        <f aca="false">IF(P944="",Strategies!$B$9,P944)</f>
        <v>72242.76</v>
      </c>
      <c r="R944" s="3" t="n">
        <f aca="false">IF(P944="",1,0)</f>
        <v>0</v>
      </c>
      <c r="S944" s="3" t="n">
        <f aca="false">Clean!U944</f>
        <v>712</v>
      </c>
      <c r="T944" s="3" t="n">
        <f aca="false">IF(S944="",Strategies!$B$10,S944)</f>
        <v>712</v>
      </c>
      <c r="U944" s="2" t="str">
        <f aca="false">Clean!J944</f>
        <v>App</v>
      </c>
      <c r="V944" s="2" t="str">
        <f aca="false">IF(U944="",Strategies!$B$11,U944)</f>
        <v>App</v>
      </c>
      <c r="W944" s="2" t="str">
        <f aca="false">IF(U944="","Unknown",U944)</f>
        <v>App</v>
      </c>
      <c r="X944" s="4" t="n">
        <f aca="false">Clean!Q944</f>
        <v>4000</v>
      </c>
      <c r="Y944" s="4" t="n">
        <f aca="false">Clean!R944</f>
        <v>1044.26</v>
      </c>
      <c r="Z944" s="4" t="n">
        <f aca="false">IF(X944="",IF(Y944="",0,""),X944)</f>
        <v>4000</v>
      </c>
      <c r="AA944" s="4" t="n">
        <f aca="false">IF(Y944="",IF(X944="",0,IF(X944=0,0,ROUND(X944*Strategies!$B$12,2))),Y944)</f>
        <v>1044.26</v>
      </c>
      <c r="AB944" s="2" t="str">
        <f aca="false">IF(AND(X944="",Y944=""),"no card (structural)",IF(X944="","limit missing – verify",IF(Y944="","spend imputed by ratio","complete")))</f>
        <v>complete</v>
      </c>
      <c r="AC944" s="4" t="n">
        <f aca="false">Clean!S944</f>
        <v>0</v>
      </c>
      <c r="AD944" s="4" t="n">
        <f aca="false">Clean!T944</f>
        <v>0</v>
      </c>
      <c r="AE944" s="4" t="n">
        <f aca="false">IF(AC944="",IF(AD944="",0,""),AC944)</f>
        <v>0</v>
      </c>
      <c r="AF944" s="4" t="n">
        <f aca="false">IF(AD944="",IF(AC944="",0,IF(AC944=0,0,ROUND(AC944*Strategies!$B$13,0))),AD944)</f>
        <v>0</v>
      </c>
      <c r="AG944" s="3" t="str">
        <f aca="false">Clean!V944</f>
        <v/>
      </c>
      <c r="AH944" s="3" t="n">
        <f aca="false">IF(AG944="",0,AG944)</f>
        <v>0</v>
      </c>
      <c r="AI944" s="3" t="n">
        <f aca="false">IF(AG944="",1,0)</f>
        <v>1</v>
      </c>
      <c r="AJ944" s="3" t="n">
        <f aca="false">Missing_Matrix!W944</f>
        <v>2</v>
      </c>
      <c r="AK944" s="2" t="str">
        <f aca="false">IF(AJ944=0,"keep","drop")</f>
        <v>drop</v>
      </c>
      <c r="AL944" s="2" t="str">
        <f aca="false">IF(Missing_Matrix!B944+Missing_Matrix!G944+Missing_Matrix!H944+Missing_Matrix!J944+Missing_Matrix!K944+Missing_Matrix!L944+Missing_Matrix!M944+Missing_Matrix!U944=0,"keep","drop")</f>
        <v>drop</v>
      </c>
    </row>
    <row r="945" customFormat="false" ht="15" hidden="false" customHeight="false" outlineLevel="0" collapsed="false">
      <c r="A945" s="2" t="str">
        <f aca="false">Clean!A945</f>
        <v>CL00944</v>
      </c>
      <c r="B945" s="3" t="n">
        <f aca="false">Clean!B945</f>
        <v>38</v>
      </c>
      <c r="C945" s="3" t="n">
        <f aca="false">IF(B945="",Strategies!$B$5,B945)</f>
        <v>38</v>
      </c>
      <c r="D945" s="3" t="n">
        <f aca="false">IF(B945="",1,0)</f>
        <v>0</v>
      </c>
      <c r="E945" s="2" t="str">
        <f aca="false">Clean!E945</f>
        <v>Shopkeeper</v>
      </c>
      <c r="F945" s="2" t="str">
        <f aca="false">IF(E945="","Unknown",E945)</f>
        <v>Shopkeeper</v>
      </c>
      <c r="G945" s="4" t="n">
        <f aca="false">Clean!G945</f>
        <v>48200</v>
      </c>
      <c r="H945" s="4" t="n">
        <f aca="false">IF(G945="",Strategies!$B$7,G945)</f>
        <v>48200</v>
      </c>
      <c r="I945" s="4" t="n">
        <f aca="false">IF(G945="",Strategies!$B$8,G945)</f>
        <v>48200</v>
      </c>
      <c r="J945" s="4" t="n">
        <f aca="false">IF(G945="",IFERROR(VLOOKUP(E945,Strategies!$A$26:$G$35,7,FALSE()),Strategies!$B$8),G945)</f>
        <v>48200</v>
      </c>
      <c r="K945" s="3" t="n">
        <f aca="false">IF(G945="",1,0)</f>
        <v>0</v>
      </c>
      <c r="L945" s="3" t="n">
        <f aca="false">Clean!H945</f>
        <v>10</v>
      </c>
      <c r="M945" s="5" t="n">
        <f aca="false">Clean!I945</f>
        <v>42500</v>
      </c>
      <c r="N945" s="3" t="n">
        <f aca="false">IF(L945="",IF(M945="",Strategies!$B$6,DATEDIF(M945,DATE(2026,9,13),"y")),L945)</f>
        <v>10</v>
      </c>
      <c r="O945" s="2" t="str">
        <f aca="false">IF(L945&lt;&gt;"","observed",IF(M945&lt;&gt;"","derived from date","median (fallback)"))</f>
        <v>observed</v>
      </c>
      <c r="P945" s="4" t="n">
        <f aca="false">Clean!M945</f>
        <v>0</v>
      </c>
      <c r="Q945" s="4" t="n">
        <f aca="false">IF(P945="",Strategies!$B$9,P945)</f>
        <v>0</v>
      </c>
      <c r="R945" s="3" t="n">
        <f aca="false">IF(P945="",1,0)</f>
        <v>0</v>
      </c>
      <c r="S945" s="3" t="n">
        <f aca="false">Clean!U945</f>
        <v>698</v>
      </c>
      <c r="T945" s="3" t="n">
        <f aca="false">IF(S945="",Strategies!$B$10,S945)</f>
        <v>698</v>
      </c>
      <c r="U945" s="2" t="str">
        <f aca="false">Clean!J945</f>
        <v>Branch</v>
      </c>
      <c r="V945" s="2" t="str">
        <f aca="false">IF(U945="",Strategies!$B$11,U945)</f>
        <v>Branch</v>
      </c>
      <c r="W945" s="2" t="str">
        <f aca="false">IF(U945="","Unknown",U945)</f>
        <v>Branch</v>
      </c>
      <c r="X945" s="4" t="n">
        <f aca="false">Clean!Q945</f>
        <v>9000</v>
      </c>
      <c r="Y945" s="4" t="n">
        <f aca="false">Clean!R945</f>
        <v>2830.52</v>
      </c>
      <c r="Z945" s="4" t="n">
        <f aca="false">IF(X945="",IF(Y945="",0,""),X945)</f>
        <v>9000</v>
      </c>
      <c r="AA945" s="4" t="n">
        <f aca="false">IF(Y945="",IF(X945="",0,IF(X945=0,0,ROUND(X945*Strategies!$B$12,2))),Y945)</f>
        <v>2830.52</v>
      </c>
      <c r="AB945" s="2" t="str">
        <f aca="false">IF(AND(X945="",Y945=""),"no card (structural)",IF(X945="","limit missing – verify",IF(Y945="","spend imputed by ratio","complete")))</f>
        <v>complete</v>
      </c>
      <c r="AC945" s="4" t="n">
        <f aca="false">Clean!S945</f>
        <v>203000</v>
      </c>
      <c r="AD945" s="4" t="n">
        <f aca="false">Clean!T945</f>
        <v>1223</v>
      </c>
      <c r="AE945" s="4" t="n">
        <f aca="false">IF(AC945="",IF(AD945="",0,""),AC945)</f>
        <v>203000</v>
      </c>
      <c r="AF945" s="4" t="n">
        <f aca="false">IF(AD945="",IF(AC945="",0,IF(AC945=0,0,ROUND(AC945*Strategies!$B$13,0))),AD945)</f>
        <v>1223</v>
      </c>
      <c r="AG945" s="3" t="n">
        <f aca="false">Clean!V945</f>
        <v>0</v>
      </c>
      <c r="AH945" s="3" t="n">
        <f aca="false">IF(AG945="",0,AG945)</f>
        <v>0</v>
      </c>
      <c r="AI945" s="3" t="n">
        <f aca="false">IF(AG945="",1,0)</f>
        <v>0</v>
      </c>
      <c r="AJ945" s="3" t="n">
        <f aca="false">Missing_Matrix!W945</f>
        <v>0</v>
      </c>
      <c r="AK945" s="2" t="str">
        <f aca="false">IF(AJ945=0,"keep","drop")</f>
        <v>keep</v>
      </c>
      <c r="AL945" s="2" t="str">
        <f aca="false">IF(Missing_Matrix!B945+Missing_Matrix!G945+Missing_Matrix!H945+Missing_Matrix!J945+Missing_Matrix!K945+Missing_Matrix!L945+Missing_Matrix!M945+Missing_Matrix!U945=0,"keep","drop")</f>
        <v>keep</v>
      </c>
    </row>
    <row r="946" customFormat="false" ht="15" hidden="false" customHeight="false" outlineLevel="0" collapsed="false">
      <c r="A946" s="2" t="str">
        <f aca="false">Clean!A946</f>
        <v>CL00945</v>
      </c>
      <c r="B946" s="3" t="n">
        <f aca="false">Clean!B946</f>
        <v>44</v>
      </c>
      <c r="C946" s="3" t="n">
        <f aca="false">IF(B946="",Strategies!$B$5,B946)</f>
        <v>44</v>
      </c>
      <c r="D946" s="3" t="n">
        <f aca="false">IF(B946="",1,0)</f>
        <v>0</v>
      </c>
      <c r="E946" s="2" t="str">
        <f aca="false">Clean!E946</f>
        <v>Manual worker</v>
      </c>
      <c r="F946" s="2" t="str">
        <f aca="false">IF(E946="","Unknown",E946)</f>
        <v>Manual worker</v>
      </c>
      <c r="G946" s="4" t="n">
        <f aca="false">Clean!G946</f>
        <v>21400</v>
      </c>
      <c r="H946" s="4" t="n">
        <f aca="false">IF(G946="",Strategies!$B$7,G946)</f>
        <v>21400</v>
      </c>
      <c r="I946" s="4" t="n">
        <f aca="false">IF(G946="",Strategies!$B$8,G946)</f>
        <v>21400</v>
      </c>
      <c r="J946" s="4" t="n">
        <f aca="false">IF(G946="",IFERROR(VLOOKUP(E946,Strategies!$A$26:$G$35,7,FALSE()),Strategies!$B$8),G946)</f>
        <v>21400</v>
      </c>
      <c r="K946" s="3" t="n">
        <f aca="false">IF(G946="",1,0)</f>
        <v>0</v>
      </c>
      <c r="L946" s="3" t="n">
        <f aca="false">Clean!H946</f>
        <v>16</v>
      </c>
      <c r="M946" s="5" t="n">
        <f aca="false">Clean!I946</f>
        <v>40302</v>
      </c>
      <c r="N946" s="3" t="n">
        <f aca="false">IF(L946="",IF(M946="",Strategies!$B$6,DATEDIF(M946,DATE(2026,9,13),"y")),L946)</f>
        <v>16</v>
      </c>
      <c r="O946" s="2" t="str">
        <f aca="false">IF(L946&lt;&gt;"","observed",IF(M946&lt;&gt;"","derived from date","median (fallback)"))</f>
        <v>observed</v>
      </c>
      <c r="P946" s="4" t="n">
        <f aca="false">Clean!M946</f>
        <v>30151.91</v>
      </c>
      <c r="Q946" s="4" t="n">
        <f aca="false">IF(P946="",Strategies!$B$9,P946)</f>
        <v>30151.91</v>
      </c>
      <c r="R946" s="3" t="n">
        <f aca="false">IF(P946="",1,0)</f>
        <v>0</v>
      </c>
      <c r="S946" s="3" t="n">
        <f aca="false">Clean!U946</f>
        <v>646</v>
      </c>
      <c r="T946" s="3" t="n">
        <f aca="false">IF(S946="",Strategies!$B$10,S946)</f>
        <v>646</v>
      </c>
      <c r="U946" s="2" t="str">
        <f aca="false">Clean!J946</f>
        <v>Online Banking</v>
      </c>
      <c r="V946" s="2" t="str">
        <f aca="false">IF(U946="",Strategies!$B$11,U946)</f>
        <v>Online Banking</v>
      </c>
      <c r="W946" s="2" t="str">
        <f aca="false">IF(U946="","Unknown",U946)</f>
        <v>Online Banking</v>
      </c>
      <c r="X946" s="4" t="n">
        <f aca="false">Clean!Q946</f>
        <v>3000</v>
      </c>
      <c r="Y946" s="4" t="n">
        <f aca="false">Clean!R946</f>
        <v>310.28</v>
      </c>
      <c r="Z946" s="4" t="n">
        <f aca="false">IF(X946="",IF(Y946="",0,""),X946)</f>
        <v>3000</v>
      </c>
      <c r="AA946" s="4" t="n">
        <f aca="false">IF(Y946="",IF(X946="",0,IF(X946=0,0,ROUND(X946*Strategies!$B$12,2))),Y946)</f>
        <v>310.28</v>
      </c>
      <c r="AB946" s="2" t="str">
        <f aca="false">IF(AND(X946="",Y946=""),"no card (structural)",IF(X946="","limit missing – verify",IF(Y946="","spend imputed by ratio","complete")))</f>
        <v>complete</v>
      </c>
      <c r="AC946" s="4" t="n">
        <f aca="false">Clean!S946</f>
        <v>32000</v>
      </c>
      <c r="AD946" s="4" t="n">
        <f aca="false">Clean!T946</f>
        <v>202</v>
      </c>
      <c r="AE946" s="4" t="n">
        <f aca="false">IF(AC946="",IF(AD946="",0,""),AC946)</f>
        <v>32000</v>
      </c>
      <c r="AF946" s="4" t="n">
        <f aca="false">IF(AD946="",IF(AC946="",0,IF(AC946=0,0,ROUND(AC946*Strategies!$B$13,0))),AD946)</f>
        <v>202</v>
      </c>
      <c r="AG946" s="3" t="str">
        <f aca="false">Clean!V946</f>
        <v/>
      </c>
      <c r="AH946" s="3" t="n">
        <f aca="false">IF(AG946="",0,AG946)</f>
        <v>0</v>
      </c>
      <c r="AI946" s="3" t="n">
        <f aca="false">IF(AG946="",1,0)</f>
        <v>1</v>
      </c>
      <c r="AJ946" s="3" t="n">
        <f aca="false">Missing_Matrix!W946</f>
        <v>1</v>
      </c>
      <c r="AK946" s="2" t="str">
        <f aca="false">IF(AJ946=0,"keep","drop")</f>
        <v>drop</v>
      </c>
      <c r="AL946" s="2" t="str">
        <f aca="false">IF(Missing_Matrix!B946+Missing_Matrix!G946+Missing_Matrix!H946+Missing_Matrix!J946+Missing_Matrix!K946+Missing_Matrix!L946+Missing_Matrix!M946+Missing_Matrix!U946=0,"keep","drop")</f>
        <v>keep</v>
      </c>
    </row>
    <row r="947" customFormat="false" ht="15" hidden="false" customHeight="false" outlineLevel="0" collapsed="false">
      <c r="A947" s="2" t="str">
        <f aca="false">Clean!A947</f>
        <v>CL00946</v>
      </c>
      <c r="B947" s="3" t="n">
        <f aca="false">Clean!B947</f>
        <v>66</v>
      </c>
      <c r="C947" s="3" t="n">
        <f aca="false">IF(B947="",Strategies!$B$5,B947)</f>
        <v>66</v>
      </c>
      <c r="D947" s="3" t="n">
        <f aca="false">IF(B947="",1,0)</f>
        <v>0</v>
      </c>
      <c r="E947" s="2" t="str">
        <f aca="false">Clean!E947</f>
        <v>Retired</v>
      </c>
      <c r="F947" s="2" t="str">
        <f aca="false">IF(E947="","Unknown",E947)</f>
        <v>Retired</v>
      </c>
      <c r="G947" s="4" t="n">
        <f aca="false">Clean!G947</f>
        <v>18500</v>
      </c>
      <c r="H947" s="4" t="n">
        <f aca="false">IF(G947="",Strategies!$B$7,G947)</f>
        <v>18500</v>
      </c>
      <c r="I947" s="4" t="n">
        <f aca="false">IF(G947="",Strategies!$B$8,G947)</f>
        <v>18500</v>
      </c>
      <c r="J947" s="4" t="n">
        <f aca="false">IF(G947="",IFERROR(VLOOKUP(E947,Strategies!$A$26:$G$35,7,FALSE()),Strategies!$B$8),G947)</f>
        <v>18500</v>
      </c>
      <c r="K947" s="3" t="n">
        <f aca="false">IF(G947="",1,0)</f>
        <v>0</v>
      </c>
      <c r="L947" s="3" t="n">
        <f aca="false">Clean!H947</f>
        <v>16</v>
      </c>
      <c r="M947" s="5" t="n">
        <f aca="false">Clean!I947</f>
        <v>40087</v>
      </c>
      <c r="N947" s="3" t="n">
        <f aca="false">IF(L947="",IF(M947="",Strategies!$B$6,DATEDIF(M947,DATE(2026,9,13),"y")),L947)</f>
        <v>16</v>
      </c>
      <c r="O947" s="2" t="str">
        <f aca="false">IF(L947&lt;&gt;"","observed",IF(M947&lt;&gt;"","derived from date","median (fallback)"))</f>
        <v>observed</v>
      </c>
      <c r="P947" s="4" t="n">
        <f aca="false">Clean!M947</f>
        <v>22392.33</v>
      </c>
      <c r="Q947" s="4" t="n">
        <f aca="false">IF(P947="",Strategies!$B$9,P947)</f>
        <v>22392.33</v>
      </c>
      <c r="R947" s="3" t="n">
        <f aca="false">IF(P947="",1,0)</f>
        <v>0</v>
      </c>
      <c r="S947" s="3" t="n">
        <f aca="false">Clean!U947</f>
        <v>577</v>
      </c>
      <c r="T947" s="3" t="n">
        <f aca="false">IF(S947="",Strategies!$B$10,S947)</f>
        <v>577</v>
      </c>
      <c r="U947" s="2" t="str">
        <f aca="false">Clean!J947</f>
        <v>Branch</v>
      </c>
      <c r="V947" s="2" t="str">
        <f aca="false">IF(U947="",Strategies!$B$11,U947)</f>
        <v>Branch</v>
      </c>
      <c r="W947" s="2" t="str">
        <f aca="false">IF(U947="","Unknown",U947)</f>
        <v>Branch</v>
      </c>
      <c r="X947" s="4" t="n">
        <f aca="false">Clean!Q947</f>
        <v>3500</v>
      </c>
      <c r="Y947" s="4" t="n">
        <f aca="false">Clean!R947</f>
        <v>421.45</v>
      </c>
      <c r="Z947" s="4" t="n">
        <f aca="false">IF(X947="",IF(Y947="",0,""),X947)</f>
        <v>3500</v>
      </c>
      <c r="AA947" s="4" t="n">
        <f aca="false">IF(Y947="",IF(X947="",0,IF(X947=0,0,ROUND(X947*Strategies!$B$12,2))),Y947)</f>
        <v>421.45</v>
      </c>
      <c r="AB947" s="2" t="str">
        <f aca="false">IF(AND(X947="",Y947=""),"no card (structural)",IF(X947="","limit missing – verify",IF(Y947="","spend imputed by ratio","complete")))</f>
        <v>complete</v>
      </c>
      <c r="AC947" s="4" t="n">
        <f aca="false">Clean!S947</f>
        <v>0</v>
      </c>
      <c r="AD947" s="4" t="n">
        <f aca="false">Clean!T947</f>
        <v>0</v>
      </c>
      <c r="AE947" s="4" t="n">
        <f aca="false">IF(AC947="",IF(AD947="",0,""),AC947)</f>
        <v>0</v>
      </c>
      <c r="AF947" s="4" t="n">
        <f aca="false">IF(AD947="",IF(AC947="",0,IF(AC947=0,0,ROUND(AC947*Strategies!$B$13,0))),AD947)</f>
        <v>0</v>
      </c>
      <c r="AG947" s="3" t="n">
        <f aca="false">Clean!V947</f>
        <v>0</v>
      </c>
      <c r="AH947" s="3" t="n">
        <f aca="false">IF(AG947="",0,AG947)</f>
        <v>0</v>
      </c>
      <c r="AI947" s="3" t="n">
        <f aca="false">IF(AG947="",1,0)</f>
        <v>0</v>
      </c>
      <c r="AJ947" s="3" t="n">
        <f aca="false">Missing_Matrix!W947</f>
        <v>0</v>
      </c>
      <c r="AK947" s="2" t="str">
        <f aca="false">IF(AJ947=0,"keep","drop")</f>
        <v>keep</v>
      </c>
      <c r="AL947" s="2" t="str">
        <f aca="false">IF(Missing_Matrix!B947+Missing_Matrix!G947+Missing_Matrix!H947+Missing_Matrix!J947+Missing_Matrix!K947+Missing_Matrix!L947+Missing_Matrix!M947+Missing_Matrix!U947=0,"keep","drop")</f>
        <v>keep</v>
      </c>
    </row>
    <row r="948" customFormat="false" ht="15" hidden="false" customHeight="false" outlineLevel="0" collapsed="false">
      <c r="A948" s="2" t="str">
        <f aca="false">Clean!A948</f>
        <v>CL00947</v>
      </c>
      <c r="B948" s="3" t="n">
        <f aca="false">Clean!B948</f>
        <v>37</v>
      </c>
      <c r="C948" s="3" t="n">
        <f aca="false">IF(B948="",Strategies!$B$5,B948)</f>
        <v>37</v>
      </c>
      <c r="D948" s="3" t="n">
        <f aca="false">IF(B948="",1,0)</f>
        <v>0</v>
      </c>
      <c r="E948" s="2" t="str">
        <f aca="false">Clean!E948</f>
        <v>Employee</v>
      </c>
      <c r="F948" s="2" t="str">
        <f aca="false">IF(E948="","Unknown",E948)</f>
        <v>Employee</v>
      </c>
      <c r="G948" s="4" t="n">
        <f aca="false">Clean!G948</f>
        <v>26100</v>
      </c>
      <c r="H948" s="4" t="n">
        <f aca="false">IF(G948="",Strategies!$B$7,G948)</f>
        <v>26100</v>
      </c>
      <c r="I948" s="4" t="n">
        <f aca="false">IF(G948="",Strategies!$B$8,G948)</f>
        <v>26100</v>
      </c>
      <c r="J948" s="4" t="n">
        <f aca="false">IF(G948="",IFERROR(VLOOKUP(E948,Strategies!$A$26:$G$35,7,FALSE()),Strategies!$B$8),G948)</f>
        <v>26100</v>
      </c>
      <c r="K948" s="3" t="n">
        <f aca="false">IF(G948="",1,0)</f>
        <v>0</v>
      </c>
      <c r="L948" s="3" t="n">
        <f aca="false">Clean!H948</f>
        <v>8</v>
      </c>
      <c r="M948" s="5" t="n">
        <f aca="false">Clean!I948</f>
        <v>43186</v>
      </c>
      <c r="N948" s="3" t="n">
        <f aca="false">IF(L948="",IF(M948="",Strategies!$B$6,DATEDIF(M948,DATE(2026,9,13),"y")),L948)</f>
        <v>8</v>
      </c>
      <c r="O948" s="2" t="str">
        <f aca="false">IF(L948&lt;&gt;"","observed",IF(M948&lt;&gt;"","derived from date","median (fallback)"))</f>
        <v>observed</v>
      </c>
      <c r="P948" s="4" t="n">
        <f aca="false">Clean!M948</f>
        <v>20553.77</v>
      </c>
      <c r="Q948" s="4" t="n">
        <f aca="false">IF(P948="",Strategies!$B$9,P948)</f>
        <v>20553.77</v>
      </c>
      <c r="R948" s="3" t="n">
        <f aca="false">IF(P948="",1,0)</f>
        <v>0</v>
      </c>
      <c r="S948" s="3" t="n">
        <f aca="false">Clean!U948</f>
        <v>620</v>
      </c>
      <c r="T948" s="3" t="n">
        <f aca="false">IF(S948="",Strategies!$B$10,S948)</f>
        <v>620</v>
      </c>
      <c r="U948" s="2" t="str">
        <f aca="false">Clean!J948</f>
        <v>App</v>
      </c>
      <c r="V948" s="2" t="str">
        <f aca="false">IF(U948="",Strategies!$B$11,U948)</f>
        <v>App</v>
      </c>
      <c r="W948" s="2" t="str">
        <f aca="false">IF(U948="","Unknown",U948)</f>
        <v>App</v>
      </c>
      <c r="X948" s="4" t="n">
        <f aca="false">Clean!Q948</f>
        <v>5000</v>
      </c>
      <c r="Y948" s="4" t="n">
        <f aca="false">Clean!R948</f>
        <v>162.65</v>
      </c>
      <c r="Z948" s="4" t="n">
        <f aca="false">IF(X948="",IF(Y948="",0,""),X948)</f>
        <v>5000</v>
      </c>
      <c r="AA948" s="4" t="n">
        <f aca="false">IF(Y948="",IF(X948="",0,IF(X948=0,0,ROUND(X948*Strategies!$B$12,2))),Y948)</f>
        <v>162.65</v>
      </c>
      <c r="AB948" s="2" t="str">
        <f aca="false">IF(AND(X948="",Y948=""),"no card (structural)",IF(X948="","limit missing – verify",IF(Y948="","spend imputed by ratio","complete")))</f>
        <v>complete</v>
      </c>
      <c r="AC948" s="4" t="str">
        <f aca="false">Clean!S948</f>
        <v/>
      </c>
      <c r="AD948" s="4" t="str">
        <f aca="false">Clean!T948</f>
        <v/>
      </c>
      <c r="AE948" s="4" t="n">
        <f aca="false">IF(AC948="",IF(AD948="",0,""),AC948)</f>
        <v>0</v>
      </c>
      <c r="AF948" s="4" t="n">
        <f aca="false">IF(AD948="",IF(AC948="",0,IF(AC948=0,0,ROUND(AC948*Strategies!$B$13,0))),AD948)</f>
        <v>0</v>
      </c>
      <c r="AG948" s="3" t="n">
        <f aca="false">Clean!V948</f>
        <v>0</v>
      </c>
      <c r="AH948" s="3" t="n">
        <f aca="false">IF(AG948="",0,AG948)</f>
        <v>0</v>
      </c>
      <c r="AI948" s="3" t="n">
        <f aca="false">IF(AG948="",1,0)</f>
        <v>0</v>
      </c>
      <c r="AJ948" s="3" t="n">
        <f aca="false">Missing_Matrix!W948</f>
        <v>2</v>
      </c>
      <c r="AK948" s="2" t="str">
        <f aca="false">IF(AJ948=0,"keep","drop")</f>
        <v>drop</v>
      </c>
      <c r="AL948" s="2" t="str">
        <f aca="false">IF(Missing_Matrix!B948+Missing_Matrix!G948+Missing_Matrix!H948+Missing_Matrix!J948+Missing_Matrix!K948+Missing_Matrix!L948+Missing_Matrix!M948+Missing_Matrix!U948=0,"keep","drop")</f>
        <v>keep</v>
      </c>
    </row>
    <row r="949" customFormat="false" ht="15" hidden="false" customHeight="false" outlineLevel="0" collapsed="false">
      <c r="A949" s="2" t="str">
        <f aca="false">Clean!A949</f>
        <v>CL00948</v>
      </c>
      <c r="B949" s="3" t="n">
        <f aca="false">Clean!B949</f>
        <v>36</v>
      </c>
      <c r="C949" s="3" t="n">
        <f aca="false">IF(B949="",Strategies!$B$5,B949)</f>
        <v>36</v>
      </c>
      <c r="D949" s="3" t="n">
        <f aca="false">IF(B949="",1,0)</f>
        <v>0</v>
      </c>
      <c r="E949" s="2" t="str">
        <f aca="false">Clean!E949</f>
        <v>Employee</v>
      </c>
      <c r="F949" s="2" t="str">
        <f aca="false">IF(E949="","Unknown",E949)</f>
        <v>Employee</v>
      </c>
      <c r="G949" s="4" t="n">
        <f aca="false">Clean!G949</f>
        <v>28100</v>
      </c>
      <c r="H949" s="4" t="n">
        <f aca="false">IF(G949="",Strategies!$B$7,G949)</f>
        <v>28100</v>
      </c>
      <c r="I949" s="4" t="n">
        <f aca="false">IF(G949="",Strategies!$B$8,G949)</f>
        <v>28100</v>
      </c>
      <c r="J949" s="4" t="n">
        <f aca="false">IF(G949="",IFERROR(VLOOKUP(E949,Strategies!$A$26:$G$35,7,FALSE()),Strategies!$B$8),G949)</f>
        <v>28100</v>
      </c>
      <c r="K949" s="3" t="n">
        <f aca="false">IF(G949="",1,0)</f>
        <v>0</v>
      </c>
      <c r="L949" s="3" t="n">
        <f aca="false">Clean!H949</f>
        <v>5</v>
      </c>
      <c r="M949" s="5" t="n">
        <f aca="false">Clean!I949</f>
        <v>44430</v>
      </c>
      <c r="N949" s="3" t="n">
        <f aca="false">IF(L949="",IF(M949="",Strategies!$B$6,DATEDIF(M949,DATE(2026,9,13),"y")),L949)</f>
        <v>5</v>
      </c>
      <c r="O949" s="2" t="str">
        <f aca="false">IF(L949&lt;&gt;"","observed",IF(M949&lt;&gt;"","derived from date","median (fallback)"))</f>
        <v>observed</v>
      </c>
      <c r="P949" s="4" t="n">
        <f aca="false">Clean!M949</f>
        <v>7960.87</v>
      </c>
      <c r="Q949" s="4" t="n">
        <f aca="false">IF(P949="",Strategies!$B$9,P949)</f>
        <v>7960.87</v>
      </c>
      <c r="R949" s="3" t="n">
        <f aca="false">IF(P949="",1,0)</f>
        <v>0</v>
      </c>
      <c r="S949" s="3" t="str">
        <f aca="false">Clean!U949</f>
        <v/>
      </c>
      <c r="T949" s="3" t="n">
        <f aca="false">IF(S949="",Strategies!$B$10,S949)</f>
        <v>630</v>
      </c>
      <c r="U949" s="2" t="str">
        <f aca="false">Clean!J949</f>
        <v>App</v>
      </c>
      <c r="V949" s="2" t="str">
        <f aca="false">IF(U949="",Strategies!$B$11,U949)</f>
        <v>App</v>
      </c>
      <c r="W949" s="2" t="str">
        <f aca="false">IF(U949="","Unknown",U949)</f>
        <v>App</v>
      </c>
      <c r="X949" s="4" t="n">
        <f aca="false">Clean!Q949</f>
        <v>5000</v>
      </c>
      <c r="Y949" s="4" t="n">
        <f aca="false">Clean!R949</f>
        <v>1105.28</v>
      </c>
      <c r="Z949" s="4" t="n">
        <f aca="false">IF(X949="",IF(Y949="",0,""),X949)</f>
        <v>5000</v>
      </c>
      <c r="AA949" s="4" t="n">
        <f aca="false">IF(Y949="",IF(X949="",0,IF(X949=0,0,ROUND(X949*Strategies!$B$12,2))),Y949)</f>
        <v>1105.28</v>
      </c>
      <c r="AB949" s="2" t="str">
        <f aca="false">IF(AND(X949="",Y949=""),"no card (structural)",IF(X949="","limit missing – verify",IF(Y949="","spend imputed by ratio","complete")))</f>
        <v>complete</v>
      </c>
      <c r="AC949" s="4" t="n">
        <f aca="false">Clean!S949</f>
        <v>108000</v>
      </c>
      <c r="AD949" s="4" t="n">
        <f aca="false">Clean!T949</f>
        <v>801</v>
      </c>
      <c r="AE949" s="4" t="n">
        <f aca="false">IF(AC949="",IF(AD949="",0,""),AC949)</f>
        <v>108000</v>
      </c>
      <c r="AF949" s="4" t="n">
        <f aca="false">IF(AD949="",IF(AC949="",0,IF(AC949=0,0,ROUND(AC949*Strategies!$B$13,0))),AD949)</f>
        <v>801</v>
      </c>
      <c r="AG949" s="3" t="n">
        <f aca="false">Clean!V949</f>
        <v>2</v>
      </c>
      <c r="AH949" s="3" t="n">
        <f aca="false">IF(AG949="",0,AG949)</f>
        <v>2</v>
      </c>
      <c r="AI949" s="3" t="n">
        <f aca="false">IF(AG949="",1,0)</f>
        <v>0</v>
      </c>
      <c r="AJ949" s="3" t="n">
        <f aca="false">Missing_Matrix!W949</f>
        <v>1</v>
      </c>
      <c r="AK949" s="2" t="str">
        <f aca="false">IF(AJ949=0,"keep","drop")</f>
        <v>drop</v>
      </c>
      <c r="AL949" s="2" t="str">
        <f aca="false">IF(Missing_Matrix!B949+Missing_Matrix!G949+Missing_Matrix!H949+Missing_Matrix!J949+Missing_Matrix!K949+Missing_Matrix!L949+Missing_Matrix!M949+Missing_Matrix!U949=0,"keep","drop")</f>
        <v>drop</v>
      </c>
    </row>
    <row r="950" customFormat="false" ht="15" hidden="false" customHeight="false" outlineLevel="0" collapsed="false">
      <c r="A950" s="2" t="str">
        <f aca="false">Clean!A950</f>
        <v>CL00949</v>
      </c>
      <c r="B950" s="3" t="n">
        <f aca="false">Clean!B950</f>
        <v>40</v>
      </c>
      <c r="C950" s="3" t="n">
        <f aca="false">IF(B950="",Strategies!$B$5,B950)</f>
        <v>40</v>
      </c>
      <c r="D950" s="3" t="n">
        <f aca="false">IF(B950="",1,0)</f>
        <v>0</v>
      </c>
      <c r="E950" s="2" t="str">
        <f aca="false">Clean!E950</f>
        <v>Employee</v>
      </c>
      <c r="F950" s="2" t="str">
        <f aca="false">IF(E950="","Unknown",E950)</f>
        <v>Employee</v>
      </c>
      <c r="G950" s="4" t="n">
        <f aca="false">Clean!G950</f>
        <v>28000</v>
      </c>
      <c r="H950" s="4" t="n">
        <f aca="false">IF(G950="",Strategies!$B$7,G950)</f>
        <v>28000</v>
      </c>
      <c r="I950" s="4" t="n">
        <f aca="false">IF(G950="",Strategies!$B$8,G950)</f>
        <v>28000</v>
      </c>
      <c r="J950" s="4" t="n">
        <f aca="false">IF(G950="",IFERROR(VLOOKUP(E950,Strategies!$A$26:$G$35,7,FALSE()),Strategies!$B$8),G950)</f>
        <v>28000</v>
      </c>
      <c r="K950" s="3" t="n">
        <f aca="false">IF(G950="",1,0)</f>
        <v>0</v>
      </c>
      <c r="L950" s="3" t="n">
        <f aca="false">Clean!H950</f>
        <v>16</v>
      </c>
      <c r="M950" s="5" t="n">
        <f aca="false">Clean!I950</f>
        <v>40246</v>
      </c>
      <c r="N950" s="3" t="n">
        <f aca="false">IF(L950="",IF(M950="",Strategies!$B$6,DATEDIF(M950,DATE(2026,9,13),"y")),L950)</f>
        <v>16</v>
      </c>
      <c r="O950" s="2" t="str">
        <f aca="false">IF(L950&lt;&gt;"","observed",IF(M950&lt;&gt;"","derived from date","median (fallback)"))</f>
        <v>observed</v>
      </c>
      <c r="P950" s="4" t="str">
        <f aca="false">Clean!M950</f>
        <v/>
      </c>
      <c r="Q950" s="4" t="n">
        <f aca="false">IF(P950="",Strategies!$B$9,P950)</f>
        <v>10652.68</v>
      </c>
      <c r="R950" s="3" t="n">
        <f aca="false">IF(P950="",1,0)</f>
        <v>1</v>
      </c>
      <c r="S950" s="3" t="n">
        <f aca="false">Clean!U950</f>
        <v>641</v>
      </c>
      <c r="T950" s="3" t="n">
        <f aca="false">IF(S950="",Strategies!$B$10,S950)</f>
        <v>641</v>
      </c>
      <c r="U950" s="2" t="str">
        <f aca="false">Clean!J950</f>
        <v>Online Banking</v>
      </c>
      <c r="V950" s="2" t="str">
        <f aca="false">IF(U950="",Strategies!$B$11,U950)</f>
        <v>Online Banking</v>
      </c>
      <c r="W950" s="2" t="str">
        <f aca="false">IF(U950="","Unknown",U950)</f>
        <v>Online Banking</v>
      </c>
      <c r="X950" s="4" t="n">
        <f aca="false">Clean!Q950</f>
        <v>0</v>
      </c>
      <c r="Y950" s="4" t="n">
        <f aca="false">Clean!R950</f>
        <v>0</v>
      </c>
      <c r="Z950" s="4" t="n">
        <f aca="false">IF(X950="",IF(Y950="",0,""),X950)</f>
        <v>0</v>
      </c>
      <c r="AA950" s="4" t="n">
        <f aca="false">IF(Y950="",IF(X950="",0,IF(X950=0,0,ROUND(X950*Strategies!$B$12,2))),Y950)</f>
        <v>0</v>
      </c>
      <c r="AB950" s="2" t="str">
        <f aca="false">IF(AND(X950="",Y950=""),"no card (structural)",IF(X950="","limit missing – verify",IF(Y950="","spend imputed by ratio","complete")))</f>
        <v>complete</v>
      </c>
      <c r="AC950" s="4" t="n">
        <f aca="false">Clean!S950</f>
        <v>0</v>
      </c>
      <c r="AD950" s="4" t="n">
        <f aca="false">Clean!T950</f>
        <v>0</v>
      </c>
      <c r="AE950" s="4" t="n">
        <f aca="false">IF(AC950="",IF(AD950="",0,""),AC950)</f>
        <v>0</v>
      </c>
      <c r="AF950" s="4" t="n">
        <f aca="false">IF(AD950="",IF(AC950="",0,IF(AC950=0,0,ROUND(AC950*Strategies!$B$13,0))),AD950)</f>
        <v>0</v>
      </c>
      <c r="AG950" s="3" t="n">
        <f aca="false">Clean!V950</f>
        <v>0</v>
      </c>
      <c r="AH950" s="3" t="n">
        <f aca="false">IF(AG950="",0,AG950)</f>
        <v>0</v>
      </c>
      <c r="AI950" s="3" t="n">
        <f aca="false">IF(AG950="",1,0)</f>
        <v>0</v>
      </c>
      <c r="AJ950" s="3" t="n">
        <f aca="false">Missing_Matrix!W950</f>
        <v>1</v>
      </c>
      <c r="AK950" s="2" t="str">
        <f aca="false">IF(AJ950=0,"keep","drop")</f>
        <v>drop</v>
      </c>
      <c r="AL950" s="2" t="str">
        <f aca="false">IF(Missing_Matrix!B950+Missing_Matrix!G950+Missing_Matrix!H950+Missing_Matrix!J950+Missing_Matrix!K950+Missing_Matrix!L950+Missing_Matrix!M950+Missing_Matrix!U950=0,"keep","drop")</f>
        <v>drop</v>
      </c>
    </row>
    <row r="951" customFormat="false" ht="15" hidden="false" customHeight="false" outlineLevel="0" collapsed="false">
      <c r="A951" s="2" t="str">
        <f aca="false">Clean!A951</f>
        <v>CL00950</v>
      </c>
      <c r="B951" s="3" t="n">
        <f aca="false">Clean!B951</f>
        <v>46</v>
      </c>
      <c r="C951" s="3" t="n">
        <f aca="false">IF(B951="",Strategies!$B$5,B951)</f>
        <v>46</v>
      </c>
      <c r="D951" s="3" t="n">
        <f aca="false">IF(B951="",1,0)</f>
        <v>0</v>
      </c>
      <c r="E951" s="2" t="str">
        <f aca="false">Clean!E951</f>
        <v>Manual worker</v>
      </c>
      <c r="F951" s="2" t="str">
        <f aca="false">IF(E951="","Unknown",E951)</f>
        <v>Manual worker</v>
      </c>
      <c r="G951" s="4" t="n">
        <f aca="false">Clean!G951</f>
        <v>23500</v>
      </c>
      <c r="H951" s="4" t="n">
        <f aca="false">IF(G951="",Strategies!$B$7,G951)</f>
        <v>23500</v>
      </c>
      <c r="I951" s="4" t="n">
        <f aca="false">IF(G951="",Strategies!$B$8,G951)</f>
        <v>23500</v>
      </c>
      <c r="J951" s="4" t="n">
        <f aca="false">IF(G951="",IFERROR(VLOOKUP(E951,Strategies!$A$26:$G$35,7,FALSE()),Strategies!$B$8),G951)</f>
        <v>23500</v>
      </c>
      <c r="K951" s="3" t="n">
        <f aca="false">IF(G951="",1,0)</f>
        <v>0</v>
      </c>
      <c r="L951" s="3" t="str">
        <f aca="false">Clean!H951</f>
        <v/>
      </c>
      <c r="M951" s="5" t="n">
        <f aca="false">Clean!I951</f>
        <v>41501</v>
      </c>
      <c r="N951" s="3" t="n">
        <f aca="false">IF(L951="",IF(M951="",Strategies!$B$6,DATEDIF(M951,DATE(2026,9,13),"y")),L951)</f>
        <v>13</v>
      </c>
      <c r="O951" s="2" t="str">
        <f aca="false">IF(L951&lt;&gt;"","observed",IF(M951&lt;&gt;"","derived from date","median (fallback)"))</f>
        <v>derived from date</v>
      </c>
      <c r="P951" s="4" t="n">
        <f aca="false">Clean!M951</f>
        <v>27043.48</v>
      </c>
      <c r="Q951" s="4" t="n">
        <f aca="false">IF(P951="",Strategies!$B$9,P951)</f>
        <v>27043.48</v>
      </c>
      <c r="R951" s="3" t="n">
        <f aca="false">IF(P951="",1,0)</f>
        <v>0</v>
      </c>
      <c r="S951" s="3" t="n">
        <f aca="false">Clean!U951</f>
        <v>635</v>
      </c>
      <c r="T951" s="3" t="n">
        <f aca="false">IF(S951="",Strategies!$B$10,S951)</f>
        <v>635</v>
      </c>
      <c r="U951" s="2" t="str">
        <f aca="false">Clean!J951</f>
        <v>Online Banking</v>
      </c>
      <c r="V951" s="2" t="str">
        <f aca="false">IF(U951="",Strategies!$B$11,U951)</f>
        <v>Online Banking</v>
      </c>
      <c r="W951" s="2" t="str">
        <f aca="false">IF(U951="","Unknown",U951)</f>
        <v>Online Banking</v>
      </c>
      <c r="X951" s="4" t="n">
        <f aca="false">Clean!Q951</f>
        <v>6000</v>
      </c>
      <c r="Y951" s="4" t="n">
        <f aca="false">Clean!R951</f>
        <v>913.35</v>
      </c>
      <c r="Z951" s="4" t="n">
        <f aca="false">IF(X951="",IF(Y951="",0,""),X951)</f>
        <v>6000</v>
      </c>
      <c r="AA951" s="4" t="n">
        <f aca="false">IF(Y951="",IF(X951="",0,IF(X951=0,0,ROUND(X951*Strategies!$B$12,2))),Y951)</f>
        <v>913.35</v>
      </c>
      <c r="AB951" s="2" t="str">
        <f aca="false">IF(AND(X951="",Y951=""),"no card (structural)",IF(X951="","limit missing – verify",IF(Y951="","spend imputed by ratio","complete")))</f>
        <v>complete</v>
      </c>
      <c r="AC951" s="4" t="n">
        <f aca="false">Clean!S951</f>
        <v>0</v>
      </c>
      <c r="AD951" s="4" t="n">
        <f aca="false">Clean!T951</f>
        <v>0</v>
      </c>
      <c r="AE951" s="4" t="n">
        <f aca="false">IF(AC951="",IF(AD951="",0,""),AC951)</f>
        <v>0</v>
      </c>
      <c r="AF951" s="4" t="n">
        <f aca="false">IF(AD951="",IF(AC951="",0,IF(AC951=0,0,ROUND(AC951*Strategies!$B$13,0))),AD951)</f>
        <v>0</v>
      </c>
      <c r="AG951" s="3" t="str">
        <f aca="false">Clean!V951</f>
        <v/>
      </c>
      <c r="AH951" s="3" t="n">
        <f aca="false">IF(AG951="",0,AG951)</f>
        <v>0</v>
      </c>
      <c r="AI951" s="3" t="n">
        <f aca="false">IF(AG951="",1,0)</f>
        <v>1</v>
      </c>
      <c r="AJ951" s="3" t="n">
        <f aca="false">Missing_Matrix!W951</f>
        <v>3</v>
      </c>
      <c r="AK951" s="2" t="str">
        <f aca="false">IF(AJ951=0,"keep","drop")</f>
        <v>drop</v>
      </c>
      <c r="AL951" s="2" t="str">
        <f aca="false">IF(Missing_Matrix!B951+Missing_Matrix!G951+Missing_Matrix!H951+Missing_Matrix!J951+Missing_Matrix!K951+Missing_Matrix!L951+Missing_Matrix!M951+Missing_Matrix!U951=0,"keep","drop")</f>
        <v>drop</v>
      </c>
    </row>
    <row r="952" customFormat="false" ht="15" hidden="false" customHeight="false" outlineLevel="0" collapsed="false">
      <c r="A952" s="2" t="str">
        <f aca="false">Clean!A952</f>
        <v>CL00951</v>
      </c>
      <c r="B952" s="3" t="n">
        <f aca="false">Clean!B952</f>
        <v>69</v>
      </c>
      <c r="C952" s="3" t="n">
        <f aca="false">IF(B952="",Strategies!$B$5,B952)</f>
        <v>69</v>
      </c>
      <c r="D952" s="3" t="n">
        <f aca="false">IF(B952="",1,0)</f>
        <v>0</v>
      </c>
      <c r="E952" s="2" t="str">
        <f aca="false">Clean!E952</f>
        <v>Retired</v>
      </c>
      <c r="F952" s="2" t="str">
        <f aca="false">IF(E952="","Unknown",E952)</f>
        <v>Retired</v>
      </c>
      <c r="G952" s="4" t="n">
        <f aca="false">Clean!G952</f>
        <v>32800</v>
      </c>
      <c r="H952" s="4" t="n">
        <f aca="false">IF(G952="",Strategies!$B$7,G952)</f>
        <v>32800</v>
      </c>
      <c r="I952" s="4" t="n">
        <f aca="false">IF(G952="",Strategies!$B$8,G952)</f>
        <v>32800</v>
      </c>
      <c r="J952" s="4" t="n">
        <f aca="false">IF(G952="",IFERROR(VLOOKUP(E952,Strategies!$A$26:$G$35,7,FALSE()),Strategies!$B$8),G952)</f>
        <v>32800</v>
      </c>
      <c r="K952" s="3" t="n">
        <f aca="false">IF(G952="",1,0)</f>
        <v>0</v>
      </c>
      <c r="L952" s="3" t="n">
        <f aca="false">Clean!H952</f>
        <v>7</v>
      </c>
      <c r="M952" s="5" t="n">
        <f aca="false">Clean!I952</f>
        <v>43522</v>
      </c>
      <c r="N952" s="3" t="n">
        <f aca="false">IF(L952="",IF(M952="",Strategies!$B$6,DATEDIF(M952,DATE(2026,9,13),"y")),L952)</f>
        <v>7</v>
      </c>
      <c r="O952" s="2" t="str">
        <f aca="false">IF(L952&lt;&gt;"","observed",IF(M952&lt;&gt;"","derived from date","median (fallback)"))</f>
        <v>observed</v>
      </c>
      <c r="P952" s="4" t="n">
        <f aca="false">Clean!M952</f>
        <v>0</v>
      </c>
      <c r="Q952" s="4" t="n">
        <f aca="false">IF(P952="",Strategies!$B$9,P952)</f>
        <v>0</v>
      </c>
      <c r="R952" s="3" t="n">
        <f aca="false">IF(P952="",1,0)</f>
        <v>0</v>
      </c>
      <c r="S952" s="3" t="n">
        <f aca="false">Clean!U952</f>
        <v>622</v>
      </c>
      <c r="T952" s="3" t="n">
        <f aca="false">IF(S952="",Strategies!$B$10,S952)</f>
        <v>622</v>
      </c>
      <c r="U952" s="2" t="str">
        <f aca="false">Clean!J952</f>
        <v>Branch</v>
      </c>
      <c r="V952" s="2" t="str">
        <f aca="false">IF(U952="",Strategies!$B$11,U952)</f>
        <v>Branch</v>
      </c>
      <c r="W952" s="2" t="str">
        <f aca="false">IF(U952="","Unknown",U952)</f>
        <v>Branch</v>
      </c>
      <c r="X952" s="4" t="n">
        <f aca="false">Clean!Q952</f>
        <v>0</v>
      </c>
      <c r="Y952" s="4" t="n">
        <f aca="false">Clean!R952</f>
        <v>0</v>
      </c>
      <c r="Z952" s="4" t="n">
        <f aca="false">IF(X952="",IF(Y952="",0,""),X952)</f>
        <v>0</v>
      </c>
      <c r="AA952" s="4" t="n">
        <f aca="false">IF(Y952="",IF(X952="",0,IF(X952=0,0,ROUND(X952*Strategies!$B$12,2))),Y952)</f>
        <v>0</v>
      </c>
      <c r="AB952" s="2" t="str">
        <f aca="false">IF(AND(X952="",Y952=""),"no card (structural)",IF(X952="","limit missing – verify",IF(Y952="","spend imputed by ratio","complete")))</f>
        <v>complete</v>
      </c>
      <c r="AC952" s="4" t="n">
        <f aca="false">Clean!S952</f>
        <v>0</v>
      </c>
      <c r="AD952" s="4" t="n">
        <f aca="false">Clean!T952</f>
        <v>0</v>
      </c>
      <c r="AE952" s="4" t="n">
        <f aca="false">IF(AC952="",IF(AD952="",0,""),AC952)</f>
        <v>0</v>
      </c>
      <c r="AF952" s="4" t="n">
        <f aca="false">IF(AD952="",IF(AC952="",0,IF(AC952=0,0,ROUND(AC952*Strategies!$B$13,0))),AD952)</f>
        <v>0</v>
      </c>
      <c r="AG952" s="3" t="n">
        <f aca="false">Clean!V952</f>
        <v>0</v>
      </c>
      <c r="AH952" s="3" t="n">
        <f aca="false">IF(AG952="",0,AG952)</f>
        <v>0</v>
      </c>
      <c r="AI952" s="3" t="n">
        <f aca="false">IF(AG952="",1,0)</f>
        <v>0</v>
      </c>
      <c r="AJ952" s="3" t="n">
        <f aca="false">Missing_Matrix!W952</f>
        <v>0</v>
      </c>
      <c r="AK952" s="2" t="str">
        <f aca="false">IF(AJ952=0,"keep","drop")</f>
        <v>keep</v>
      </c>
      <c r="AL952" s="2" t="str">
        <f aca="false">IF(Missing_Matrix!B952+Missing_Matrix!G952+Missing_Matrix!H952+Missing_Matrix!J952+Missing_Matrix!K952+Missing_Matrix!L952+Missing_Matrix!M952+Missing_Matrix!U952=0,"keep","drop")</f>
        <v>keep</v>
      </c>
    </row>
    <row r="953" customFormat="false" ht="15" hidden="false" customHeight="false" outlineLevel="0" collapsed="false">
      <c r="A953" s="2" t="str">
        <f aca="false">Clean!A953</f>
        <v>CL00952</v>
      </c>
      <c r="B953" s="3" t="str">
        <f aca="false">Clean!B953</f>
        <v/>
      </c>
      <c r="C953" s="3" t="n">
        <f aca="false">IF(B953="",Strategies!$B$5,B953)</f>
        <v>47</v>
      </c>
      <c r="D953" s="3" t="n">
        <f aca="false">IF(B953="",1,0)</f>
        <v>1</v>
      </c>
      <c r="E953" s="2" t="str">
        <f aca="false">Clean!E953</f>
        <v>Employee</v>
      </c>
      <c r="F953" s="2" t="str">
        <f aca="false">IF(E953="","Unknown",E953)</f>
        <v>Employee</v>
      </c>
      <c r="G953" s="4" t="n">
        <f aca="false">Clean!G953</f>
        <v>19900</v>
      </c>
      <c r="H953" s="4" t="n">
        <f aca="false">IF(G953="",Strategies!$B$7,G953)</f>
        <v>19900</v>
      </c>
      <c r="I953" s="4" t="n">
        <f aca="false">IF(G953="",Strategies!$B$8,G953)</f>
        <v>19900</v>
      </c>
      <c r="J953" s="4" t="n">
        <f aca="false">IF(G953="",IFERROR(VLOOKUP(E953,Strategies!$A$26:$G$35,7,FALSE()),Strategies!$B$8),G953)</f>
        <v>19900</v>
      </c>
      <c r="K953" s="3" t="n">
        <f aca="false">IF(G953="",1,0)</f>
        <v>0</v>
      </c>
      <c r="L953" s="3" t="n">
        <f aca="false">Clean!H953</f>
        <v>3</v>
      </c>
      <c r="M953" s="5" t="n">
        <f aca="false">Clean!I953</f>
        <v>44970</v>
      </c>
      <c r="N953" s="3" t="n">
        <f aca="false">IF(L953="",IF(M953="",Strategies!$B$6,DATEDIF(M953,DATE(2026,9,13),"y")),L953)</f>
        <v>3</v>
      </c>
      <c r="O953" s="2" t="str">
        <f aca="false">IF(L953&lt;&gt;"","observed",IF(M953&lt;&gt;"","derived from date","median (fallback)"))</f>
        <v>observed</v>
      </c>
      <c r="P953" s="4" t="n">
        <f aca="false">Clean!M953</f>
        <v>6364.47</v>
      </c>
      <c r="Q953" s="4" t="n">
        <f aca="false">IF(P953="",Strategies!$B$9,P953)</f>
        <v>6364.47</v>
      </c>
      <c r="R953" s="3" t="n">
        <f aca="false">IF(P953="",1,0)</f>
        <v>0</v>
      </c>
      <c r="S953" s="3" t="n">
        <f aca="false">Clean!U953</f>
        <v>613</v>
      </c>
      <c r="T953" s="3" t="n">
        <f aca="false">IF(S953="",Strategies!$B$10,S953)</f>
        <v>613</v>
      </c>
      <c r="U953" s="2" t="str">
        <f aca="false">Clean!J953</f>
        <v/>
      </c>
      <c r="V953" s="2" t="str">
        <f aca="false">IF(U953="",Strategies!$B$11,U953)</f>
        <v>App</v>
      </c>
      <c r="W953" s="2" t="str">
        <f aca="false">IF(U953="","Unknown",U953)</f>
        <v>Unknown</v>
      </c>
      <c r="X953" s="4" t="n">
        <f aca="false">Clean!Q953</f>
        <v>2000</v>
      </c>
      <c r="Y953" s="4" t="n">
        <f aca="false">Clean!R953</f>
        <v>85.34</v>
      </c>
      <c r="Z953" s="4" t="n">
        <f aca="false">IF(X953="",IF(Y953="",0,""),X953)</f>
        <v>2000</v>
      </c>
      <c r="AA953" s="4" t="n">
        <f aca="false">IF(Y953="",IF(X953="",0,IF(X953=0,0,ROUND(X953*Strategies!$B$12,2))),Y953)</f>
        <v>85.34</v>
      </c>
      <c r="AB953" s="2" t="str">
        <f aca="false">IF(AND(X953="",Y953=""),"no card (structural)",IF(X953="","limit missing – verify",IF(Y953="","spend imputed by ratio","complete")))</f>
        <v>complete</v>
      </c>
      <c r="AC953" s="4" t="n">
        <f aca="false">Clean!S953</f>
        <v>93000</v>
      </c>
      <c r="AD953" s="4" t="n">
        <f aca="false">Clean!T953</f>
        <v>586</v>
      </c>
      <c r="AE953" s="4" t="n">
        <f aca="false">IF(AC953="",IF(AD953="",0,""),AC953)</f>
        <v>93000</v>
      </c>
      <c r="AF953" s="4" t="n">
        <f aca="false">IF(AD953="",IF(AC953="",0,IF(AC953=0,0,ROUND(AC953*Strategies!$B$13,0))),AD953)</f>
        <v>586</v>
      </c>
      <c r="AG953" s="3" t="n">
        <f aca="false">Clean!V953</f>
        <v>0</v>
      </c>
      <c r="AH953" s="3" t="n">
        <f aca="false">IF(AG953="",0,AG953)</f>
        <v>0</v>
      </c>
      <c r="AI953" s="3" t="n">
        <f aca="false">IF(AG953="",1,0)</f>
        <v>0</v>
      </c>
      <c r="AJ953" s="3" t="n">
        <f aca="false">Missing_Matrix!W953</f>
        <v>2</v>
      </c>
      <c r="AK953" s="2" t="str">
        <f aca="false">IF(AJ953=0,"keep","drop")</f>
        <v>drop</v>
      </c>
      <c r="AL953" s="2" t="str">
        <f aca="false">IF(Missing_Matrix!B953+Missing_Matrix!G953+Missing_Matrix!H953+Missing_Matrix!J953+Missing_Matrix!K953+Missing_Matrix!L953+Missing_Matrix!M953+Missing_Matrix!U953=0,"keep","drop")</f>
        <v>drop</v>
      </c>
    </row>
    <row r="954" customFormat="false" ht="15" hidden="false" customHeight="false" outlineLevel="0" collapsed="false">
      <c r="A954" s="2" t="str">
        <f aca="false">Clean!A954</f>
        <v>CL00953</v>
      </c>
      <c r="B954" s="3" t="n">
        <f aca="false">Clean!B954</f>
        <v>29</v>
      </c>
      <c r="C954" s="3" t="n">
        <f aca="false">IF(B954="",Strategies!$B$5,B954)</f>
        <v>29</v>
      </c>
      <c r="D954" s="3" t="n">
        <f aca="false">IF(B954="",1,0)</f>
        <v>0</v>
      </c>
      <c r="E954" s="2" t="str">
        <f aca="false">Clean!E954</f>
        <v>Employee</v>
      </c>
      <c r="F954" s="2" t="str">
        <f aca="false">IF(E954="","Unknown",E954)</f>
        <v>Employee</v>
      </c>
      <c r="G954" s="4" t="n">
        <f aca="false">Clean!G954</f>
        <v>20900</v>
      </c>
      <c r="H954" s="4" t="n">
        <f aca="false">IF(G954="",Strategies!$B$7,G954)</f>
        <v>20900</v>
      </c>
      <c r="I954" s="4" t="n">
        <f aca="false">IF(G954="",Strategies!$B$8,G954)</f>
        <v>20900</v>
      </c>
      <c r="J954" s="4" t="n">
        <f aca="false">IF(G954="",IFERROR(VLOOKUP(E954,Strategies!$A$26:$G$35,7,FALSE()),Strategies!$B$8),G954)</f>
        <v>20900</v>
      </c>
      <c r="K954" s="3" t="n">
        <f aca="false">IF(G954="",1,0)</f>
        <v>0</v>
      </c>
      <c r="L954" s="3" t="str">
        <f aca="false">Clean!H954</f>
        <v/>
      </c>
      <c r="M954" s="5" t="n">
        <f aca="false">Clean!I954</f>
        <v>45911</v>
      </c>
      <c r="N954" s="3" t="n">
        <f aca="false">IF(L954="",IF(M954="",Strategies!$B$6,DATEDIF(M954,DATE(2026,9,13),"y")),L954)</f>
        <v>1</v>
      </c>
      <c r="O954" s="2" t="str">
        <f aca="false">IF(L954&lt;&gt;"","observed",IF(M954&lt;&gt;"","derived from date","median (fallback)"))</f>
        <v>derived from date</v>
      </c>
      <c r="P954" s="4" t="n">
        <f aca="false">Clean!M954</f>
        <v>4217.23</v>
      </c>
      <c r="Q954" s="4" t="n">
        <f aca="false">IF(P954="",Strategies!$B$9,P954)</f>
        <v>4217.23</v>
      </c>
      <c r="R954" s="3" t="n">
        <f aca="false">IF(P954="",1,0)</f>
        <v>0</v>
      </c>
      <c r="S954" s="3" t="n">
        <f aca="false">Clean!U954</f>
        <v>528</v>
      </c>
      <c r="T954" s="3" t="n">
        <f aca="false">IF(S954="",Strategies!$B$10,S954)</f>
        <v>528</v>
      </c>
      <c r="U954" s="2" t="str">
        <f aca="false">Clean!J954</f>
        <v>App</v>
      </c>
      <c r="V954" s="2" t="str">
        <f aca="false">IF(U954="",Strategies!$B$11,U954)</f>
        <v>App</v>
      </c>
      <c r="W954" s="2" t="str">
        <f aca="false">IF(U954="","Unknown",U954)</f>
        <v>App</v>
      </c>
      <c r="X954" s="4" t="n">
        <f aca="false">Clean!Q954</f>
        <v>2500</v>
      </c>
      <c r="Y954" s="4" t="n">
        <f aca="false">Clean!R954</f>
        <v>116.74</v>
      </c>
      <c r="Z954" s="4" t="n">
        <f aca="false">IF(X954="",IF(Y954="",0,""),X954)</f>
        <v>2500</v>
      </c>
      <c r="AA954" s="4" t="n">
        <f aca="false">IF(Y954="",IF(X954="",0,IF(X954=0,0,ROUND(X954*Strategies!$B$12,2))),Y954)</f>
        <v>116.74</v>
      </c>
      <c r="AB954" s="2" t="str">
        <f aca="false">IF(AND(X954="",Y954=""),"no card (structural)",IF(X954="","limit missing – verify",IF(Y954="","spend imputed by ratio","complete")))</f>
        <v>complete</v>
      </c>
      <c r="AC954" s="4" t="n">
        <f aca="false">Clean!S954</f>
        <v>0</v>
      </c>
      <c r="AD954" s="4" t="n">
        <f aca="false">Clean!T954</f>
        <v>0</v>
      </c>
      <c r="AE954" s="4" t="n">
        <f aca="false">IF(AC954="",IF(AD954="",0,""),AC954)</f>
        <v>0</v>
      </c>
      <c r="AF954" s="4" t="n">
        <f aca="false">IF(AD954="",IF(AC954="",0,IF(AC954=0,0,ROUND(AC954*Strategies!$B$13,0))),AD954)</f>
        <v>0</v>
      </c>
      <c r="AG954" s="3" t="n">
        <f aca="false">Clean!V954</f>
        <v>0</v>
      </c>
      <c r="AH954" s="3" t="n">
        <f aca="false">IF(AG954="",0,AG954)</f>
        <v>0</v>
      </c>
      <c r="AI954" s="3" t="n">
        <f aca="false">IF(AG954="",1,0)</f>
        <v>0</v>
      </c>
      <c r="AJ954" s="3" t="n">
        <f aca="false">Missing_Matrix!W954</f>
        <v>1</v>
      </c>
      <c r="AK954" s="2" t="str">
        <f aca="false">IF(AJ954=0,"keep","drop")</f>
        <v>drop</v>
      </c>
      <c r="AL954" s="2" t="str">
        <f aca="false">IF(Missing_Matrix!B954+Missing_Matrix!G954+Missing_Matrix!H954+Missing_Matrix!J954+Missing_Matrix!K954+Missing_Matrix!L954+Missing_Matrix!M954+Missing_Matrix!U954=0,"keep","drop")</f>
        <v>drop</v>
      </c>
    </row>
    <row r="955" customFormat="false" ht="15" hidden="false" customHeight="false" outlineLevel="0" collapsed="false">
      <c r="A955" s="2" t="str">
        <f aca="false">Clean!A955</f>
        <v>CL00954</v>
      </c>
      <c r="B955" s="3" t="n">
        <f aca="false">Clean!B955</f>
        <v>42</v>
      </c>
      <c r="C955" s="3" t="n">
        <f aca="false">IF(B955="",Strategies!$B$5,B955)</f>
        <v>42</v>
      </c>
      <c r="D955" s="3" t="n">
        <f aca="false">IF(B955="",1,0)</f>
        <v>0</v>
      </c>
      <c r="E955" s="2" t="str">
        <f aca="false">Clean!E955</f>
        <v>Manual worker</v>
      </c>
      <c r="F955" s="2" t="str">
        <f aca="false">IF(E955="","Unknown",E955)</f>
        <v>Manual worker</v>
      </c>
      <c r="G955" s="4" t="n">
        <f aca="false">Clean!G955</f>
        <v>26400</v>
      </c>
      <c r="H955" s="4" t="n">
        <f aca="false">IF(G955="",Strategies!$B$7,G955)</f>
        <v>26400</v>
      </c>
      <c r="I955" s="4" t="n">
        <f aca="false">IF(G955="",Strategies!$B$8,G955)</f>
        <v>26400</v>
      </c>
      <c r="J955" s="4" t="n">
        <f aca="false">IF(G955="",IFERROR(VLOOKUP(E955,Strategies!$A$26:$G$35,7,FALSE()),Strategies!$B$8),G955)</f>
        <v>26400</v>
      </c>
      <c r="K955" s="3" t="n">
        <f aca="false">IF(G955="",1,0)</f>
        <v>0</v>
      </c>
      <c r="L955" s="3" t="n">
        <f aca="false">Clean!H955</f>
        <v>7</v>
      </c>
      <c r="M955" s="5" t="n">
        <f aca="false">Clean!I955</f>
        <v>43456</v>
      </c>
      <c r="N955" s="3" t="n">
        <f aca="false">IF(L955="",IF(M955="",Strategies!$B$6,DATEDIF(M955,DATE(2026,9,13),"y")),L955)</f>
        <v>7</v>
      </c>
      <c r="O955" s="2" t="str">
        <f aca="false">IF(L955&lt;&gt;"","observed",IF(M955&lt;&gt;"","derived from date","median (fallback)"))</f>
        <v>observed</v>
      </c>
      <c r="P955" s="4" t="str">
        <f aca="false">Clean!M955</f>
        <v/>
      </c>
      <c r="Q955" s="4" t="n">
        <f aca="false">IF(P955="",Strategies!$B$9,P955)</f>
        <v>10652.68</v>
      </c>
      <c r="R955" s="3" t="n">
        <f aca="false">IF(P955="",1,0)</f>
        <v>1</v>
      </c>
      <c r="S955" s="3" t="n">
        <f aca="false">Clean!U955</f>
        <v>549</v>
      </c>
      <c r="T955" s="3" t="n">
        <f aca="false">IF(S955="",Strategies!$B$10,S955)</f>
        <v>549</v>
      </c>
      <c r="U955" s="2" t="str">
        <f aca="false">Clean!J955</f>
        <v>App</v>
      </c>
      <c r="V955" s="2" t="str">
        <f aca="false">IF(U955="",Strategies!$B$11,U955)</f>
        <v>App</v>
      </c>
      <c r="W955" s="2" t="str">
        <f aca="false">IF(U955="","Unknown",U955)</f>
        <v>App</v>
      </c>
      <c r="X955" s="4" t="n">
        <f aca="false">Clean!Q955</f>
        <v>5000</v>
      </c>
      <c r="Y955" s="4" t="n">
        <f aca="false">Clean!R955</f>
        <v>1170.97</v>
      </c>
      <c r="Z955" s="4" t="n">
        <f aca="false">IF(X955="",IF(Y955="",0,""),X955)</f>
        <v>5000</v>
      </c>
      <c r="AA955" s="4" t="n">
        <f aca="false">IF(Y955="",IF(X955="",0,IF(X955=0,0,ROUND(X955*Strategies!$B$12,2))),Y955)</f>
        <v>1170.97</v>
      </c>
      <c r="AB955" s="2" t="str">
        <f aca="false">IF(AND(X955="",Y955=""),"no card (structural)",IF(X955="","limit missing – verify",IF(Y955="","spend imputed by ratio","complete")))</f>
        <v>complete</v>
      </c>
      <c r="AC955" s="4" t="n">
        <f aca="false">Clean!S955</f>
        <v>52000</v>
      </c>
      <c r="AD955" s="4" t="n">
        <f aca="false">Clean!T955</f>
        <v>307</v>
      </c>
      <c r="AE955" s="4" t="n">
        <f aca="false">IF(AC955="",IF(AD955="",0,""),AC955)</f>
        <v>52000</v>
      </c>
      <c r="AF955" s="4" t="n">
        <f aca="false">IF(AD955="",IF(AC955="",0,IF(AC955=0,0,ROUND(AC955*Strategies!$B$13,0))),AD955)</f>
        <v>307</v>
      </c>
      <c r="AG955" s="3" t="n">
        <f aca="false">Clean!V955</f>
        <v>0</v>
      </c>
      <c r="AH955" s="3" t="n">
        <f aca="false">IF(AG955="",0,AG955)</f>
        <v>0</v>
      </c>
      <c r="AI955" s="3" t="n">
        <f aca="false">IF(AG955="",1,0)</f>
        <v>0</v>
      </c>
      <c r="AJ955" s="3" t="n">
        <f aca="false">Missing_Matrix!W955</f>
        <v>2</v>
      </c>
      <c r="AK955" s="2" t="str">
        <f aca="false">IF(AJ955=0,"keep","drop")</f>
        <v>drop</v>
      </c>
      <c r="AL955" s="2" t="str">
        <f aca="false">IF(Missing_Matrix!B955+Missing_Matrix!G955+Missing_Matrix!H955+Missing_Matrix!J955+Missing_Matrix!K955+Missing_Matrix!L955+Missing_Matrix!M955+Missing_Matrix!U955=0,"keep","drop")</f>
        <v>drop</v>
      </c>
    </row>
    <row r="956" customFormat="false" ht="15" hidden="false" customHeight="false" outlineLevel="0" collapsed="false">
      <c r="A956" s="2" t="str">
        <f aca="false">Clean!A956</f>
        <v>CL00955</v>
      </c>
      <c r="B956" s="3" t="n">
        <f aca="false">Clean!B956</f>
        <v>56</v>
      </c>
      <c r="C956" s="3" t="n">
        <f aca="false">IF(B956="",Strategies!$B$5,B956)</f>
        <v>56</v>
      </c>
      <c r="D956" s="3" t="n">
        <f aca="false">IF(B956="",1,0)</f>
        <v>0</v>
      </c>
      <c r="E956" s="2" t="str">
        <f aca="false">Clean!E956</f>
        <v>Manual worker</v>
      </c>
      <c r="F956" s="2" t="str">
        <f aca="false">IF(E956="","Unknown",E956)</f>
        <v>Manual worker</v>
      </c>
      <c r="G956" s="4" t="n">
        <f aca="false">Clean!G956</f>
        <v>23300</v>
      </c>
      <c r="H956" s="4" t="n">
        <f aca="false">IF(G956="",Strategies!$B$7,G956)</f>
        <v>23300</v>
      </c>
      <c r="I956" s="4" t="n">
        <f aca="false">IF(G956="",Strategies!$B$8,G956)</f>
        <v>23300</v>
      </c>
      <c r="J956" s="4" t="n">
        <f aca="false">IF(G956="",IFERROR(VLOOKUP(E956,Strategies!$A$26:$G$35,7,FALSE()),Strategies!$B$8),G956)</f>
        <v>23300</v>
      </c>
      <c r="K956" s="3" t="n">
        <f aca="false">IF(G956="",1,0)</f>
        <v>0</v>
      </c>
      <c r="L956" s="3" t="n">
        <f aca="false">Clean!H956</f>
        <v>12</v>
      </c>
      <c r="M956" s="5" t="n">
        <f aca="false">Clean!I956</f>
        <v>41744</v>
      </c>
      <c r="N956" s="3" t="n">
        <f aca="false">IF(L956="",IF(M956="",Strategies!$B$6,DATEDIF(M956,DATE(2026,9,13),"y")),L956)</f>
        <v>12</v>
      </c>
      <c r="O956" s="2" t="str">
        <f aca="false">IF(L956&lt;&gt;"","observed",IF(M956&lt;&gt;"","derived from date","median (fallback)"))</f>
        <v>observed</v>
      </c>
      <c r="P956" s="4" t="n">
        <f aca="false">Clean!M956</f>
        <v>18841.62</v>
      </c>
      <c r="Q956" s="4" t="n">
        <f aca="false">IF(P956="",Strategies!$B$9,P956)</f>
        <v>18841.62</v>
      </c>
      <c r="R956" s="3" t="n">
        <f aca="false">IF(P956="",1,0)</f>
        <v>0</v>
      </c>
      <c r="S956" s="3" t="n">
        <f aca="false">Clean!U956</f>
        <v>607</v>
      </c>
      <c r="T956" s="3" t="n">
        <f aca="false">IF(S956="",Strategies!$B$10,S956)</f>
        <v>607</v>
      </c>
      <c r="U956" s="2" t="str">
        <f aca="false">Clean!J956</f>
        <v>Branch</v>
      </c>
      <c r="V956" s="2" t="str">
        <f aca="false">IF(U956="",Strategies!$B$11,U956)</f>
        <v>Branch</v>
      </c>
      <c r="W956" s="2" t="str">
        <f aca="false">IF(U956="","Unknown",U956)</f>
        <v>Branch</v>
      </c>
      <c r="X956" s="4" t="n">
        <f aca="false">Clean!Q956</f>
        <v>3500</v>
      </c>
      <c r="Y956" s="4" t="n">
        <f aca="false">Clean!R956</f>
        <v>1334.75</v>
      </c>
      <c r="Z956" s="4" t="n">
        <f aca="false">IF(X956="",IF(Y956="",0,""),X956)</f>
        <v>3500</v>
      </c>
      <c r="AA956" s="4" t="n">
        <f aca="false">IF(Y956="",IF(X956="",0,IF(X956=0,0,ROUND(X956*Strategies!$B$12,2))),Y956)</f>
        <v>1334.75</v>
      </c>
      <c r="AB956" s="2" t="str">
        <f aca="false">IF(AND(X956="",Y956=""),"no card (structural)",IF(X956="","limit missing – verify",IF(Y956="","spend imputed by ratio","complete")))</f>
        <v>complete</v>
      </c>
      <c r="AC956" s="4" t="n">
        <f aca="false">Clean!S956</f>
        <v>0</v>
      </c>
      <c r="AD956" s="4" t="n">
        <f aca="false">Clean!T956</f>
        <v>0</v>
      </c>
      <c r="AE956" s="4" t="n">
        <f aca="false">IF(AC956="",IF(AD956="",0,""),AC956)</f>
        <v>0</v>
      </c>
      <c r="AF956" s="4" t="n">
        <f aca="false">IF(AD956="",IF(AC956="",0,IF(AC956=0,0,ROUND(AC956*Strategies!$B$13,0))),AD956)</f>
        <v>0</v>
      </c>
      <c r="AG956" s="3" t="n">
        <f aca="false">Clean!V956</f>
        <v>1</v>
      </c>
      <c r="AH956" s="3" t="n">
        <f aca="false">IF(AG956="",0,AG956)</f>
        <v>1</v>
      </c>
      <c r="AI956" s="3" t="n">
        <f aca="false">IF(AG956="",1,0)</f>
        <v>0</v>
      </c>
      <c r="AJ956" s="3" t="n">
        <f aca="false">Missing_Matrix!W956</f>
        <v>0</v>
      </c>
      <c r="AK956" s="2" t="str">
        <f aca="false">IF(AJ956=0,"keep","drop")</f>
        <v>keep</v>
      </c>
      <c r="AL956" s="2" t="str">
        <f aca="false">IF(Missing_Matrix!B956+Missing_Matrix!G956+Missing_Matrix!H956+Missing_Matrix!J956+Missing_Matrix!K956+Missing_Matrix!L956+Missing_Matrix!M956+Missing_Matrix!U956=0,"keep","drop")</f>
        <v>keep</v>
      </c>
    </row>
    <row r="957" customFormat="false" ht="15" hidden="false" customHeight="false" outlineLevel="0" collapsed="false">
      <c r="A957" s="2" t="str">
        <f aca="false">Clean!A957</f>
        <v>CL00956</v>
      </c>
      <c r="B957" s="3" t="n">
        <f aca="false">Clean!B957</f>
        <v>52</v>
      </c>
      <c r="C957" s="3" t="n">
        <f aca="false">IF(B957="",Strategies!$B$5,B957)</f>
        <v>52</v>
      </c>
      <c r="D957" s="3" t="n">
        <f aca="false">IF(B957="",1,0)</f>
        <v>0</v>
      </c>
      <c r="E957" s="2" t="str">
        <f aca="false">Clean!E957</f>
        <v>Employee</v>
      </c>
      <c r="F957" s="2" t="str">
        <f aca="false">IF(E957="","Unknown",E957)</f>
        <v>Employee</v>
      </c>
      <c r="G957" s="4" t="n">
        <f aca="false">Clean!G957</f>
        <v>39800</v>
      </c>
      <c r="H957" s="4" t="n">
        <f aca="false">IF(G957="",Strategies!$B$7,G957)</f>
        <v>39800</v>
      </c>
      <c r="I957" s="4" t="n">
        <f aca="false">IF(G957="",Strategies!$B$8,G957)</f>
        <v>39800</v>
      </c>
      <c r="J957" s="4" t="n">
        <f aca="false">IF(G957="",IFERROR(VLOOKUP(E957,Strategies!$A$26:$G$35,7,FALSE()),Strategies!$B$8),G957)</f>
        <v>39800</v>
      </c>
      <c r="K957" s="3" t="n">
        <f aca="false">IF(G957="",1,0)</f>
        <v>0</v>
      </c>
      <c r="L957" s="3" t="n">
        <f aca="false">Clean!H957</f>
        <v>19</v>
      </c>
      <c r="M957" s="5" t="n">
        <f aca="false">Clean!I957</f>
        <v>39049</v>
      </c>
      <c r="N957" s="3" t="n">
        <f aca="false">IF(L957="",IF(M957="",Strategies!$B$6,DATEDIF(M957,DATE(2026,9,13),"y")),L957)</f>
        <v>19</v>
      </c>
      <c r="O957" s="2" t="str">
        <f aca="false">IF(L957&lt;&gt;"","observed",IF(M957&lt;&gt;"","derived from date","median (fallback)"))</f>
        <v>observed</v>
      </c>
      <c r="P957" s="4" t="n">
        <f aca="false">Clean!M957</f>
        <v>71786.89</v>
      </c>
      <c r="Q957" s="4" t="n">
        <f aca="false">IF(P957="",Strategies!$B$9,P957)</f>
        <v>71786.89</v>
      </c>
      <c r="R957" s="3" t="n">
        <f aca="false">IF(P957="",1,0)</f>
        <v>0</v>
      </c>
      <c r="S957" s="3" t="n">
        <f aca="false">Clean!U957</f>
        <v>618</v>
      </c>
      <c r="T957" s="3" t="n">
        <f aca="false">IF(S957="",Strategies!$B$10,S957)</f>
        <v>618</v>
      </c>
      <c r="U957" s="2" t="str">
        <f aca="false">Clean!J957</f>
        <v>Online Banking</v>
      </c>
      <c r="V957" s="2" t="str">
        <f aca="false">IF(U957="",Strategies!$B$11,U957)</f>
        <v>Online Banking</v>
      </c>
      <c r="W957" s="2" t="str">
        <f aca="false">IF(U957="","Unknown",U957)</f>
        <v>Online Banking</v>
      </c>
      <c r="X957" s="4" t="n">
        <f aca="false">Clean!Q957</f>
        <v>10000</v>
      </c>
      <c r="Y957" s="4" t="n">
        <f aca="false">Clean!R957</f>
        <v>5242.44</v>
      </c>
      <c r="Z957" s="4" t="n">
        <f aca="false">IF(X957="",IF(Y957="",0,""),X957)</f>
        <v>10000</v>
      </c>
      <c r="AA957" s="4" t="n">
        <f aca="false">IF(Y957="",IF(X957="",0,IF(X957=0,0,ROUND(X957*Strategies!$B$12,2))),Y957)</f>
        <v>5242.44</v>
      </c>
      <c r="AB957" s="2" t="str">
        <f aca="false">IF(AND(X957="",Y957=""),"no card (structural)",IF(X957="","limit missing – verify",IF(Y957="","spend imputed by ratio","complete")))</f>
        <v>complete</v>
      </c>
      <c r="AC957" s="4" t="n">
        <f aca="false">Clean!S957</f>
        <v>0</v>
      </c>
      <c r="AD957" s="4" t="n">
        <f aca="false">Clean!T957</f>
        <v>0</v>
      </c>
      <c r="AE957" s="4" t="n">
        <f aca="false">IF(AC957="",IF(AD957="",0,""),AC957)</f>
        <v>0</v>
      </c>
      <c r="AF957" s="4" t="n">
        <f aca="false">IF(AD957="",IF(AC957="",0,IF(AC957=0,0,ROUND(AC957*Strategies!$B$13,0))),AD957)</f>
        <v>0</v>
      </c>
      <c r="AG957" s="3" t="str">
        <f aca="false">Clean!V957</f>
        <v/>
      </c>
      <c r="AH957" s="3" t="n">
        <f aca="false">IF(AG957="",0,AG957)</f>
        <v>0</v>
      </c>
      <c r="AI957" s="3" t="n">
        <f aca="false">IF(AG957="",1,0)</f>
        <v>1</v>
      </c>
      <c r="AJ957" s="3" t="n">
        <f aca="false">Missing_Matrix!W957</f>
        <v>1</v>
      </c>
      <c r="AK957" s="2" t="str">
        <f aca="false">IF(AJ957=0,"keep","drop")</f>
        <v>drop</v>
      </c>
      <c r="AL957" s="2" t="str">
        <f aca="false">IF(Missing_Matrix!B957+Missing_Matrix!G957+Missing_Matrix!H957+Missing_Matrix!J957+Missing_Matrix!K957+Missing_Matrix!L957+Missing_Matrix!M957+Missing_Matrix!U957=0,"keep","drop")</f>
        <v>keep</v>
      </c>
    </row>
    <row r="958" customFormat="false" ht="15" hidden="false" customHeight="false" outlineLevel="0" collapsed="false">
      <c r="A958" s="2" t="str">
        <f aca="false">Clean!A958</f>
        <v>CL00957</v>
      </c>
      <c r="B958" s="3" t="n">
        <f aca="false">Clean!B958</f>
        <v>46</v>
      </c>
      <c r="C958" s="3" t="n">
        <f aca="false">IF(B958="",Strategies!$B$5,B958)</f>
        <v>46</v>
      </c>
      <c r="D958" s="3" t="n">
        <f aca="false">IF(B958="",1,0)</f>
        <v>0</v>
      </c>
      <c r="E958" s="2" t="str">
        <f aca="false">Clean!E958</f>
        <v>Employee</v>
      </c>
      <c r="F958" s="2" t="str">
        <f aca="false">IF(E958="","Unknown",E958)</f>
        <v>Employee</v>
      </c>
      <c r="G958" s="4" t="n">
        <f aca="false">Clean!G958</f>
        <v>34100</v>
      </c>
      <c r="H958" s="4" t="n">
        <f aca="false">IF(G958="",Strategies!$B$7,G958)</f>
        <v>34100</v>
      </c>
      <c r="I958" s="4" t="n">
        <f aca="false">IF(G958="",Strategies!$B$8,G958)</f>
        <v>34100</v>
      </c>
      <c r="J958" s="4" t="n">
        <f aca="false">IF(G958="",IFERROR(VLOOKUP(E958,Strategies!$A$26:$G$35,7,FALSE()),Strategies!$B$8),G958)</f>
        <v>34100</v>
      </c>
      <c r="K958" s="3" t="n">
        <f aca="false">IF(G958="",1,0)</f>
        <v>0</v>
      </c>
      <c r="L958" s="3" t="n">
        <f aca="false">Clean!H958</f>
        <v>22</v>
      </c>
      <c r="M958" s="5" t="n">
        <f aca="false">Clean!I958</f>
        <v>38040</v>
      </c>
      <c r="N958" s="3" t="n">
        <f aca="false">IF(L958="",IF(M958="",Strategies!$B$6,DATEDIF(M958,DATE(2026,9,13),"y")),L958)</f>
        <v>22</v>
      </c>
      <c r="O958" s="2" t="str">
        <f aca="false">IF(L958&lt;&gt;"","observed",IF(M958&lt;&gt;"","derived from date","median (fallback)"))</f>
        <v>observed</v>
      </c>
      <c r="P958" s="4" t="n">
        <f aca="false">Clean!M958</f>
        <v>62144.41</v>
      </c>
      <c r="Q958" s="4" t="n">
        <f aca="false">IF(P958="",Strategies!$B$9,P958)</f>
        <v>62144.41</v>
      </c>
      <c r="R958" s="3" t="n">
        <f aca="false">IF(P958="",1,0)</f>
        <v>0</v>
      </c>
      <c r="S958" s="3" t="str">
        <f aca="false">Clean!U958</f>
        <v/>
      </c>
      <c r="T958" s="3" t="n">
        <f aca="false">IF(S958="",Strategies!$B$10,S958)</f>
        <v>630</v>
      </c>
      <c r="U958" s="2" t="str">
        <f aca="false">Clean!J958</f>
        <v>Online Banking</v>
      </c>
      <c r="V958" s="2" t="str">
        <f aca="false">IF(U958="",Strategies!$B$11,U958)</f>
        <v>Online Banking</v>
      </c>
      <c r="W958" s="2" t="str">
        <f aca="false">IF(U958="","Unknown",U958)</f>
        <v>Online Banking</v>
      </c>
      <c r="X958" s="4" t="n">
        <f aca="false">Clean!Q958</f>
        <v>6500</v>
      </c>
      <c r="Y958" s="4" t="n">
        <f aca="false">Clean!R958</f>
        <v>1726.31</v>
      </c>
      <c r="Z958" s="4" t="n">
        <f aca="false">IF(X958="",IF(Y958="",0,""),X958)</f>
        <v>6500</v>
      </c>
      <c r="AA958" s="4" t="n">
        <f aca="false">IF(Y958="",IF(X958="",0,IF(X958=0,0,ROUND(X958*Strategies!$B$12,2))),Y958)</f>
        <v>1726.31</v>
      </c>
      <c r="AB958" s="2" t="str">
        <f aca="false">IF(AND(X958="",Y958=""),"no card (structural)",IF(X958="","limit missing – verify",IF(Y958="","spend imputed by ratio","complete")))</f>
        <v>complete</v>
      </c>
      <c r="AC958" s="4" t="n">
        <f aca="false">Clean!S958</f>
        <v>0</v>
      </c>
      <c r="AD958" s="4" t="n">
        <f aca="false">Clean!T958</f>
        <v>0</v>
      </c>
      <c r="AE958" s="4" t="n">
        <f aca="false">IF(AC958="",IF(AD958="",0,""),AC958)</f>
        <v>0</v>
      </c>
      <c r="AF958" s="4" t="n">
        <f aca="false">IF(AD958="",IF(AC958="",0,IF(AC958=0,0,ROUND(AC958*Strategies!$B$13,0))),AD958)</f>
        <v>0</v>
      </c>
      <c r="AG958" s="3" t="n">
        <f aca="false">Clean!V958</f>
        <v>0</v>
      </c>
      <c r="AH958" s="3" t="n">
        <f aca="false">IF(AG958="",0,AG958)</f>
        <v>0</v>
      </c>
      <c r="AI958" s="3" t="n">
        <f aca="false">IF(AG958="",1,0)</f>
        <v>0</v>
      </c>
      <c r="AJ958" s="3" t="n">
        <f aca="false">Missing_Matrix!W958</f>
        <v>1</v>
      </c>
      <c r="AK958" s="2" t="str">
        <f aca="false">IF(AJ958=0,"keep","drop")</f>
        <v>drop</v>
      </c>
      <c r="AL958" s="2" t="str">
        <f aca="false">IF(Missing_Matrix!B958+Missing_Matrix!G958+Missing_Matrix!H958+Missing_Matrix!J958+Missing_Matrix!K958+Missing_Matrix!L958+Missing_Matrix!M958+Missing_Matrix!U958=0,"keep","drop")</f>
        <v>drop</v>
      </c>
    </row>
    <row r="959" customFormat="false" ht="15" hidden="false" customHeight="false" outlineLevel="0" collapsed="false">
      <c r="A959" s="2" t="str">
        <f aca="false">Clean!A959</f>
        <v>CL00958</v>
      </c>
      <c r="B959" s="3" t="n">
        <f aca="false">Clean!B959</f>
        <v>26</v>
      </c>
      <c r="C959" s="3" t="n">
        <f aca="false">IF(B959="",Strategies!$B$5,B959)</f>
        <v>26</v>
      </c>
      <c r="D959" s="3" t="n">
        <f aca="false">IF(B959="",1,0)</f>
        <v>0</v>
      </c>
      <c r="E959" s="2" t="str">
        <f aca="false">Clean!E959</f>
        <v>Teacher</v>
      </c>
      <c r="F959" s="2" t="str">
        <f aca="false">IF(E959="","Unknown",E959)</f>
        <v>Teacher</v>
      </c>
      <c r="G959" s="4" t="n">
        <f aca="false">Clean!G959</f>
        <v>30700</v>
      </c>
      <c r="H959" s="4" t="n">
        <f aca="false">IF(G959="",Strategies!$B$7,G959)</f>
        <v>30700</v>
      </c>
      <c r="I959" s="4" t="n">
        <f aca="false">IF(G959="",Strategies!$B$8,G959)</f>
        <v>30700</v>
      </c>
      <c r="J959" s="4" t="n">
        <f aca="false">IF(G959="",IFERROR(VLOOKUP(E959,Strategies!$A$26:$G$35,7,FALSE()),Strategies!$B$8),G959)</f>
        <v>30700</v>
      </c>
      <c r="K959" s="3" t="n">
        <f aca="false">IF(G959="",1,0)</f>
        <v>0</v>
      </c>
      <c r="L959" s="3" t="n">
        <f aca="false">Clean!H959</f>
        <v>2</v>
      </c>
      <c r="M959" s="5" t="n">
        <f aca="false">Clean!I959</f>
        <v>45399</v>
      </c>
      <c r="N959" s="3" t="n">
        <f aca="false">IF(L959="",IF(M959="",Strategies!$B$6,DATEDIF(M959,DATE(2026,9,13),"y")),L959)</f>
        <v>2</v>
      </c>
      <c r="O959" s="2" t="str">
        <f aca="false">IF(L959&lt;&gt;"","observed",IF(M959&lt;&gt;"","derived from date","median (fallback)"))</f>
        <v>observed</v>
      </c>
      <c r="P959" s="4" t="n">
        <f aca="false">Clean!M959</f>
        <v>6386.87</v>
      </c>
      <c r="Q959" s="4" t="n">
        <f aca="false">IF(P959="",Strategies!$B$9,P959)</f>
        <v>6386.87</v>
      </c>
      <c r="R959" s="3" t="n">
        <f aca="false">IF(P959="",1,0)</f>
        <v>0</v>
      </c>
      <c r="S959" s="3" t="n">
        <f aca="false">Clean!U959</f>
        <v>655</v>
      </c>
      <c r="T959" s="3" t="n">
        <f aca="false">IF(S959="",Strategies!$B$10,S959)</f>
        <v>655</v>
      </c>
      <c r="U959" s="2" t="str">
        <f aca="false">Clean!J959</f>
        <v>Online Banking</v>
      </c>
      <c r="V959" s="2" t="str">
        <f aca="false">IF(U959="",Strategies!$B$11,U959)</f>
        <v>Online Banking</v>
      </c>
      <c r="W959" s="2" t="str">
        <f aca="false">IF(U959="","Unknown",U959)</f>
        <v>Online Banking</v>
      </c>
      <c r="X959" s="4" t="n">
        <f aca="false">Clean!Q959</f>
        <v>0</v>
      </c>
      <c r="Y959" s="4" t="n">
        <f aca="false">Clean!R959</f>
        <v>0</v>
      </c>
      <c r="Z959" s="4" t="n">
        <f aca="false">IF(X959="",IF(Y959="",0,""),X959)</f>
        <v>0</v>
      </c>
      <c r="AA959" s="4" t="n">
        <f aca="false">IF(Y959="",IF(X959="",0,IF(X959=0,0,ROUND(X959*Strategies!$B$12,2))),Y959)</f>
        <v>0</v>
      </c>
      <c r="AB959" s="2" t="str">
        <f aca="false">IF(AND(X959="",Y959=""),"no card (structural)",IF(X959="","limit missing – verify",IF(Y959="","spend imputed by ratio","complete")))</f>
        <v>complete</v>
      </c>
      <c r="AC959" s="4" t="n">
        <f aca="false">Clean!S959</f>
        <v>0</v>
      </c>
      <c r="AD959" s="4" t="n">
        <f aca="false">Clean!T959</f>
        <v>0</v>
      </c>
      <c r="AE959" s="4" t="n">
        <f aca="false">IF(AC959="",IF(AD959="",0,""),AC959)</f>
        <v>0</v>
      </c>
      <c r="AF959" s="4" t="n">
        <f aca="false">IF(AD959="",IF(AC959="",0,IF(AC959=0,0,ROUND(AC959*Strategies!$B$13,0))),AD959)</f>
        <v>0</v>
      </c>
      <c r="AG959" s="3" t="n">
        <f aca="false">Clean!V959</f>
        <v>0</v>
      </c>
      <c r="AH959" s="3" t="n">
        <f aca="false">IF(AG959="",0,AG959)</f>
        <v>0</v>
      </c>
      <c r="AI959" s="3" t="n">
        <f aca="false">IF(AG959="",1,0)</f>
        <v>0</v>
      </c>
      <c r="AJ959" s="3" t="n">
        <f aca="false">Missing_Matrix!W959</f>
        <v>0</v>
      </c>
      <c r="AK959" s="2" t="str">
        <f aca="false">IF(AJ959=0,"keep","drop")</f>
        <v>keep</v>
      </c>
      <c r="AL959" s="2" t="str">
        <f aca="false">IF(Missing_Matrix!B959+Missing_Matrix!G959+Missing_Matrix!H959+Missing_Matrix!J959+Missing_Matrix!K959+Missing_Matrix!L959+Missing_Matrix!M959+Missing_Matrix!U959=0,"keep","drop")</f>
        <v>keep</v>
      </c>
    </row>
    <row r="960" customFormat="false" ht="15" hidden="false" customHeight="false" outlineLevel="0" collapsed="false">
      <c r="A960" s="2" t="str">
        <f aca="false">Clean!A960</f>
        <v>CL00959</v>
      </c>
      <c r="B960" s="3" t="n">
        <f aca="false">Clean!B960</f>
        <v>33</v>
      </c>
      <c r="C960" s="3" t="n">
        <f aca="false">IF(B960="",Strategies!$B$5,B960)</f>
        <v>33</v>
      </c>
      <c r="D960" s="3" t="n">
        <f aca="false">IF(B960="",1,0)</f>
        <v>0</v>
      </c>
      <c r="E960" s="2" t="str">
        <f aca="false">Clean!E960</f>
        <v>Shopkeeper</v>
      </c>
      <c r="F960" s="2" t="str">
        <f aca="false">IF(E960="","Unknown",E960)</f>
        <v>Shopkeeper</v>
      </c>
      <c r="G960" s="4" t="n">
        <f aca="false">Clean!G960</f>
        <v>30300</v>
      </c>
      <c r="H960" s="4" t="n">
        <f aca="false">IF(G960="",Strategies!$B$7,G960)</f>
        <v>30300</v>
      </c>
      <c r="I960" s="4" t="n">
        <f aca="false">IF(G960="",Strategies!$B$8,G960)</f>
        <v>30300</v>
      </c>
      <c r="J960" s="4" t="n">
        <f aca="false">IF(G960="",IFERROR(VLOOKUP(E960,Strategies!$A$26:$G$35,7,FALSE()),Strategies!$B$8),G960)</f>
        <v>30300</v>
      </c>
      <c r="K960" s="3" t="n">
        <f aca="false">IF(G960="",1,0)</f>
        <v>0</v>
      </c>
      <c r="L960" s="3" t="n">
        <f aca="false">Clean!H960</f>
        <v>4</v>
      </c>
      <c r="M960" s="5" t="n">
        <f aca="false">Clean!I960</f>
        <v>44703</v>
      </c>
      <c r="N960" s="3" t="n">
        <f aca="false">IF(L960="",IF(M960="",Strategies!$B$6,DATEDIF(M960,DATE(2026,9,13),"y")),L960)</f>
        <v>4</v>
      </c>
      <c r="O960" s="2" t="str">
        <f aca="false">IF(L960&lt;&gt;"","observed",IF(M960&lt;&gt;"","derived from date","median (fallback)"))</f>
        <v>observed</v>
      </c>
      <c r="P960" s="4" t="n">
        <f aca="false">Clean!M960</f>
        <v>0</v>
      </c>
      <c r="Q960" s="4" t="n">
        <f aca="false">IF(P960="",Strategies!$B$9,P960)</f>
        <v>0</v>
      </c>
      <c r="R960" s="3" t="n">
        <f aca="false">IF(P960="",1,0)</f>
        <v>0</v>
      </c>
      <c r="S960" s="3" t="n">
        <f aca="false">Clean!U960</f>
        <v>649</v>
      </c>
      <c r="T960" s="3" t="n">
        <f aca="false">IF(S960="",Strategies!$B$10,S960)</f>
        <v>649</v>
      </c>
      <c r="U960" s="2" t="str">
        <f aca="false">Clean!J960</f>
        <v>App</v>
      </c>
      <c r="V960" s="2" t="str">
        <f aca="false">IF(U960="",Strategies!$B$11,U960)</f>
        <v>App</v>
      </c>
      <c r="W960" s="2" t="str">
        <f aca="false">IF(U960="","Unknown",U960)</f>
        <v>App</v>
      </c>
      <c r="X960" s="4" t="n">
        <f aca="false">Clean!Q960</f>
        <v>6500</v>
      </c>
      <c r="Y960" s="4" t="str">
        <f aca="false">Clean!R960</f>
        <v/>
      </c>
      <c r="Z960" s="4" t="n">
        <f aca="false">IF(X960="",IF(Y960="",0,""),X960)</f>
        <v>6500</v>
      </c>
      <c r="AA960" s="4" t="n">
        <f aca="false">IF(Y960="",IF(X960="",0,IF(X960=0,0,ROUND(X960*Strategies!$B$12,2))),Y960)</f>
        <v>1726.99</v>
      </c>
      <c r="AB960" s="2" t="str">
        <f aca="false">IF(AND(X960="",Y960=""),"no card (structural)",IF(X960="","limit missing – verify",IF(Y960="","spend imputed by ratio","complete")))</f>
        <v>spend imputed by ratio</v>
      </c>
      <c r="AC960" s="4" t="n">
        <f aca="false">Clean!S960</f>
        <v>75000</v>
      </c>
      <c r="AD960" s="4" t="n">
        <f aca="false">Clean!T960</f>
        <v>344</v>
      </c>
      <c r="AE960" s="4" t="n">
        <f aca="false">IF(AC960="",IF(AD960="",0,""),AC960)</f>
        <v>75000</v>
      </c>
      <c r="AF960" s="4" t="n">
        <f aca="false">IF(AD960="",IF(AC960="",0,IF(AC960=0,0,ROUND(AC960*Strategies!$B$13,0))),AD960)</f>
        <v>344</v>
      </c>
      <c r="AG960" s="3" t="n">
        <f aca="false">Clean!V960</f>
        <v>1</v>
      </c>
      <c r="AH960" s="3" t="n">
        <f aca="false">IF(AG960="",0,AG960)</f>
        <v>1</v>
      </c>
      <c r="AI960" s="3" t="n">
        <f aca="false">IF(AG960="",1,0)</f>
        <v>0</v>
      </c>
      <c r="AJ960" s="3" t="n">
        <f aca="false">Missing_Matrix!W960</f>
        <v>1</v>
      </c>
      <c r="AK960" s="2" t="str">
        <f aca="false">IF(AJ960=0,"keep","drop")</f>
        <v>drop</v>
      </c>
      <c r="AL960" s="2" t="str">
        <f aca="false">IF(Missing_Matrix!B960+Missing_Matrix!G960+Missing_Matrix!H960+Missing_Matrix!J960+Missing_Matrix!K960+Missing_Matrix!L960+Missing_Matrix!M960+Missing_Matrix!U960=0,"keep","drop")</f>
        <v>keep</v>
      </c>
    </row>
    <row r="961" customFormat="false" ht="15" hidden="false" customHeight="false" outlineLevel="0" collapsed="false">
      <c r="A961" s="2" t="str">
        <f aca="false">Clean!A961</f>
        <v>CL00960</v>
      </c>
      <c r="B961" s="3" t="n">
        <f aca="false">Clean!B961</f>
        <v>37</v>
      </c>
      <c r="C961" s="3" t="n">
        <f aca="false">IF(B961="",Strategies!$B$5,B961)</f>
        <v>37</v>
      </c>
      <c r="D961" s="3" t="n">
        <f aca="false">IF(B961="",1,0)</f>
        <v>0</v>
      </c>
      <c r="E961" s="2" t="str">
        <f aca="false">Clean!E961</f>
        <v>Business owner</v>
      </c>
      <c r="F961" s="2" t="str">
        <f aca="false">IF(E961="","Unknown",E961)</f>
        <v>Business owner</v>
      </c>
      <c r="G961" s="4" t="n">
        <f aca="false">Clean!G961</f>
        <v>51200</v>
      </c>
      <c r="H961" s="4" t="n">
        <f aca="false">IF(G961="",Strategies!$B$7,G961)</f>
        <v>51200</v>
      </c>
      <c r="I961" s="4" t="n">
        <f aca="false">IF(G961="",Strategies!$B$8,G961)</f>
        <v>51200</v>
      </c>
      <c r="J961" s="4" t="n">
        <f aca="false">IF(G961="",IFERROR(VLOOKUP(E961,Strategies!$A$26:$G$35,7,FALSE()),Strategies!$B$8),G961)</f>
        <v>51200</v>
      </c>
      <c r="K961" s="3" t="n">
        <f aca="false">IF(G961="",1,0)</f>
        <v>0</v>
      </c>
      <c r="L961" s="3" t="n">
        <f aca="false">Clean!H961</f>
        <v>11</v>
      </c>
      <c r="M961" s="5" t="n">
        <f aca="false">Clean!I961</f>
        <v>42188</v>
      </c>
      <c r="N961" s="3" t="n">
        <f aca="false">IF(L961="",IF(M961="",Strategies!$B$6,DATEDIF(M961,DATE(2026,9,13),"y")),L961)</f>
        <v>11</v>
      </c>
      <c r="O961" s="2" t="str">
        <f aca="false">IF(L961&lt;&gt;"","observed",IF(M961&lt;&gt;"","derived from date","median (fallback)"))</f>
        <v>observed</v>
      </c>
      <c r="P961" s="4" t="n">
        <f aca="false">Clean!M961</f>
        <v>42041.88</v>
      </c>
      <c r="Q961" s="4" t="n">
        <f aca="false">IF(P961="",Strategies!$B$9,P961)</f>
        <v>42041.88</v>
      </c>
      <c r="R961" s="3" t="n">
        <f aca="false">IF(P961="",1,0)</f>
        <v>0</v>
      </c>
      <c r="S961" s="3" t="n">
        <f aca="false">Clean!U961</f>
        <v>716</v>
      </c>
      <c r="T961" s="3" t="n">
        <f aca="false">IF(S961="",Strategies!$B$10,S961)</f>
        <v>716</v>
      </c>
      <c r="U961" s="2" t="str">
        <f aca="false">Clean!J961</f>
        <v>Branch</v>
      </c>
      <c r="V961" s="2" t="str">
        <f aca="false">IF(U961="",Strategies!$B$11,U961)</f>
        <v>Branch</v>
      </c>
      <c r="W961" s="2" t="str">
        <f aca="false">IF(U961="","Unknown",U961)</f>
        <v>Branch</v>
      </c>
      <c r="X961" s="4" t="n">
        <f aca="false">Clean!Q961</f>
        <v>0</v>
      </c>
      <c r="Y961" s="4" t="n">
        <f aca="false">Clean!R961</f>
        <v>0</v>
      </c>
      <c r="Z961" s="4" t="n">
        <f aca="false">IF(X961="",IF(Y961="",0,""),X961)</f>
        <v>0</v>
      </c>
      <c r="AA961" s="4" t="n">
        <f aca="false">IF(Y961="",IF(X961="",0,IF(X961=0,0,ROUND(X961*Strategies!$B$12,2))),Y961)</f>
        <v>0</v>
      </c>
      <c r="AB961" s="2" t="str">
        <f aca="false">IF(AND(X961="",Y961=""),"no card (structural)",IF(X961="","limit missing – verify",IF(Y961="","spend imputed by ratio","complete")))</f>
        <v>complete</v>
      </c>
      <c r="AC961" s="4" t="n">
        <f aca="false">Clean!S961</f>
        <v>236000</v>
      </c>
      <c r="AD961" s="4" t="n">
        <f aca="false">Clean!T961</f>
        <v>1227</v>
      </c>
      <c r="AE961" s="4" t="n">
        <f aca="false">IF(AC961="",IF(AD961="",0,""),AC961)</f>
        <v>236000</v>
      </c>
      <c r="AF961" s="4" t="n">
        <f aca="false">IF(AD961="",IF(AC961="",0,IF(AC961=0,0,ROUND(AC961*Strategies!$B$13,0))),AD961)</f>
        <v>1227</v>
      </c>
      <c r="AG961" s="3" t="n">
        <f aca="false">Clean!V961</f>
        <v>0</v>
      </c>
      <c r="AH961" s="3" t="n">
        <f aca="false">IF(AG961="",0,AG961)</f>
        <v>0</v>
      </c>
      <c r="AI961" s="3" t="n">
        <f aca="false">IF(AG961="",1,0)</f>
        <v>0</v>
      </c>
      <c r="AJ961" s="3" t="n">
        <f aca="false">Missing_Matrix!W961</f>
        <v>0</v>
      </c>
      <c r="AK961" s="2" t="str">
        <f aca="false">IF(AJ961=0,"keep","drop")</f>
        <v>keep</v>
      </c>
      <c r="AL961" s="2" t="str">
        <f aca="false">IF(Missing_Matrix!B961+Missing_Matrix!G961+Missing_Matrix!H961+Missing_Matrix!J961+Missing_Matrix!K961+Missing_Matrix!L961+Missing_Matrix!M961+Missing_Matrix!U961=0,"keep","drop")</f>
        <v>keep</v>
      </c>
    </row>
    <row r="962" customFormat="false" ht="15" hidden="false" customHeight="false" outlineLevel="0" collapsed="false">
      <c r="A962" s="2" t="str">
        <f aca="false">Clean!A962</f>
        <v>CL00961</v>
      </c>
      <c r="B962" s="3" t="n">
        <f aca="false">Clean!B962</f>
        <v>57</v>
      </c>
      <c r="C962" s="3" t="n">
        <f aca="false">IF(B962="",Strategies!$B$5,B962)</f>
        <v>57</v>
      </c>
      <c r="D962" s="3" t="n">
        <f aca="false">IF(B962="",1,0)</f>
        <v>0</v>
      </c>
      <c r="E962" s="2" t="str">
        <f aca="false">Clean!E962</f>
        <v>Business owner</v>
      </c>
      <c r="F962" s="2" t="str">
        <f aca="false">IF(E962="","Unknown",E962)</f>
        <v>Business owner</v>
      </c>
      <c r="G962" s="4" t="n">
        <f aca="false">Clean!G962</f>
        <v>60000</v>
      </c>
      <c r="H962" s="4" t="n">
        <f aca="false">IF(G962="",Strategies!$B$7,G962)</f>
        <v>60000</v>
      </c>
      <c r="I962" s="4" t="n">
        <f aca="false">IF(G962="",Strategies!$B$8,G962)</f>
        <v>60000</v>
      </c>
      <c r="J962" s="4" t="n">
        <f aca="false">IF(G962="",IFERROR(VLOOKUP(E962,Strategies!$A$26:$G$35,7,FALSE()),Strategies!$B$8),G962)</f>
        <v>60000</v>
      </c>
      <c r="K962" s="3" t="n">
        <f aca="false">IF(G962="",1,0)</f>
        <v>0</v>
      </c>
      <c r="L962" s="3" t="n">
        <f aca="false">Clean!H962</f>
        <v>28</v>
      </c>
      <c r="M962" s="5" t="n">
        <f aca="false">Clean!I962</f>
        <v>35701</v>
      </c>
      <c r="N962" s="3" t="n">
        <f aca="false">IF(L962="",IF(M962="",Strategies!$B$6,DATEDIF(M962,DATE(2026,9,13),"y")),L962)</f>
        <v>28</v>
      </c>
      <c r="O962" s="2" t="str">
        <f aca="false">IF(L962&lt;&gt;"","observed",IF(M962&lt;&gt;"","derived from date","median (fallback)"))</f>
        <v>observed</v>
      </c>
      <c r="P962" s="4" t="n">
        <f aca="false">Clean!M962</f>
        <v>204088.89</v>
      </c>
      <c r="Q962" s="4" t="n">
        <f aca="false">IF(P962="",Strategies!$B$9,P962)</f>
        <v>204088.89</v>
      </c>
      <c r="R962" s="3" t="n">
        <f aca="false">IF(P962="",1,0)</f>
        <v>0</v>
      </c>
      <c r="S962" s="3" t="n">
        <f aca="false">Clean!U962</f>
        <v>785</v>
      </c>
      <c r="T962" s="3" t="n">
        <f aca="false">IF(S962="",Strategies!$B$10,S962)</f>
        <v>785</v>
      </c>
      <c r="U962" s="2" t="str">
        <f aca="false">Clean!J962</f>
        <v>App</v>
      </c>
      <c r="V962" s="2" t="str">
        <f aca="false">IF(U962="",Strategies!$B$11,U962)</f>
        <v>App</v>
      </c>
      <c r="W962" s="2" t="str">
        <f aca="false">IF(U962="","Unknown",U962)</f>
        <v>App</v>
      </c>
      <c r="X962" s="4" t="str">
        <f aca="false">Clean!Q962</f>
        <v/>
      </c>
      <c r="Y962" s="4" t="str">
        <f aca="false">Clean!R962</f>
        <v/>
      </c>
      <c r="Z962" s="4" t="n">
        <f aca="false">IF(X962="",IF(Y962="",0,""),X962)</f>
        <v>0</v>
      </c>
      <c r="AA962" s="4" t="n">
        <f aca="false">IF(Y962="",IF(X962="",0,IF(X962=0,0,ROUND(X962*Strategies!$B$12,2))),Y962)</f>
        <v>0</v>
      </c>
      <c r="AB962" s="2" t="str">
        <f aca="false">IF(AND(X962="",Y962=""),"no card (structural)",IF(X962="","limit missing – verify",IF(Y962="","spend imputed by ratio","complete")))</f>
        <v>no card (structural)</v>
      </c>
      <c r="AC962" s="4" t="n">
        <f aca="false">Clean!S962</f>
        <v>196000</v>
      </c>
      <c r="AD962" s="4" t="n">
        <f aca="false">Clean!T962</f>
        <v>954</v>
      </c>
      <c r="AE962" s="4" t="n">
        <f aca="false">IF(AC962="",IF(AD962="",0,""),AC962)</f>
        <v>196000</v>
      </c>
      <c r="AF962" s="4" t="n">
        <f aca="false">IF(AD962="",IF(AC962="",0,IF(AC962=0,0,ROUND(AC962*Strategies!$B$13,0))),AD962)</f>
        <v>954</v>
      </c>
      <c r="AG962" s="3" t="str">
        <f aca="false">Clean!V962</f>
        <v/>
      </c>
      <c r="AH962" s="3" t="n">
        <f aca="false">IF(AG962="",0,AG962)</f>
        <v>0</v>
      </c>
      <c r="AI962" s="3" t="n">
        <f aca="false">IF(AG962="",1,0)</f>
        <v>1</v>
      </c>
      <c r="AJ962" s="3" t="n">
        <f aca="false">Missing_Matrix!W962</f>
        <v>3</v>
      </c>
      <c r="AK962" s="2" t="str">
        <f aca="false">IF(AJ962=0,"keep","drop")</f>
        <v>drop</v>
      </c>
      <c r="AL962" s="2" t="str">
        <f aca="false">IF(Missing_Matrix!B962+Missing_Matrix!G962+Missing_Matrix!H962+Missing_Matrix!J962+Missing_Matrix!K962+Missing_Matrix!L962+Missing_Matrix!M962+Missing_Matrix!U962=0,"keep","drop")</f>
        <v>keep</v>
      </c>
    </row>
    <row r="963" customFormat="false" ht="15" hidden="false" customHeight="false" outlineLevel="0" collapsed="false">
      <c r="A963" s="2" t="str">
        <f aca="false">Clean!A963</f>
        <v>CL00962</v>
      </c>
      <c r="B963" s="3" t="n">
        <f aca="false">Clean!B963</f>
        <v>48</v>
      </c>
      <c r="C963" s="3" t="n">
        <f aca="false">IF(B963="",Strategies!$B$5,B963)</f>
        <v>48</v>
      </c>
      <c r="D963" s="3" t="n">
        <f aca="false">IF(B963="",1,0)</f>
        <v>0</v>
      </c>
      <c r="E963" s="2" t="str">
        <f aca="false">Clean!E963</f>
        <v>Employee</v>
      </c>
      <c r="F963" s="2" t="str">
        <f aca="false">IF(E963="","Unknown",E963)</f>
        <v>Employee</v>
      </c>
      <c r="G963" s="4" t="n">
        <f aca="false">Clean!G963</f>
        <v>23500</v>
      </c>
      <c r="H963" s="4" t="n">
        <f aca="false">IF(G963="",Strategies!$B$7,G963)</f>
        <v>23500</v>
      </c>
      <c r="I963" s="4" t="n">
        <f aca="false">IF(G963="",Strategies!$B$8,G963)</f>
        <v>23500</v>
      </c>
      <c r="J963" s="4" t="n">
        <f aca="false">IF(G963="",IFERROR(VLOOKUP(E963,Strategies!$A$26:$G$35,7,FALSE()),Strategies!$B$8),G963)</f>
        <v>23500</v>
      </c>
      <c r="K963" s="3" t="n">
        <f aca="false">IF(G963="",1,0)</f>
        <v>0</v>
      </c>
      <c r="L963" s="3" t="n">
        <f aca="false">Clean!H963</f>
        <v>16</v>
      </c>
      <c r="M963" s="5" t="n">
        <f aca="false">Clean!I963</f>
        <v>40431</v>
      </c>
      <c r="N963" s="3" t="n">
        <f aca="false">IF(L963="",IF(M963="",Strategies!$B$6,DATEDIF(M963,DATE(2026,9,13),"y")),L963)</f>
        <v>16</v>
      </c>
      <c r="O963" s="2" t="str">
        <f aca="false">IF(L963&lt;&gt;"","observed",IF(M963&lt;&gt;"","derived from date","median (fallback)"))</f>
        <v>observed</v>
      </c>
      <c r="P963" s="4" t="n">
        <f aca="false">Clean!M963</f>
        <v>27243.66</v>
      </c>
      <c r="Q963" s="4" t="n">
        <f aca="false">IF(P963="",Strategies!$B$9,P963)</f>
        <v>27243.66</v>
      </c>
      <c r="R963" s="3" t="n">
        <f aca="false">IF(P963="",1,0)</f>
        <v>0</v>
      </c>
      <c r="S963" s="3" t="n">
        <f aca="false">Clean!U963</f>
        <v>618</v>
      </c>
      <c r="T963" s="3" t="n">
        <f aca="false">IF(S963="",Strategies!$B$10,S963)</f>
        <v>618</v>
      </c>
      <c r="U963" s="2" t="str">
        <f aca="false">Clean!J963</f>
        <v>Online Banking</v>
      </c>
      <c r="V963" s="2" t="str">
        <f aca="false">IF(U963="",Strategies!$B$11,U963)</f>
        <v>Online Banking</v>
      </c>
      <c r="W963" s="2" t="str">
        <f aca="false">IF(U963="","Unknown",U963)</f>
        <v>Online Banking</v>
      </c>
      <c r="X963" s="4" t="str">
        <f aca="false">Clean!Q963</f>
        <v/>
      </c>
      <c r="Y963" s="4" t="str">
        <f aca="false">Clean!R963</f>
        <v/>
      </c>
      <c r="Z963" s="4" t="n">
        <f aca="false">IF(X963="",IF(Y963="",0,""),X963)</f>
        <v>0</v>
      </c>
      <c r="AA963" s="4" t="n">
        <f aca="false">IF(Y963="",IF(X963="",0,IF(X963=0,0,ROUND(X963*Strategies!$B$12,2))),Y963)</f>
        <v>0</v>
      </c>
      <c r="AB963" s="2" t="str">
        <f aca="false">IF(AND(X963="",Y963=""),"no card (structural)",IF(X963="","limit missing – verify",IF(Y963="","spend imputed by ratio","complete")))</f>
        <v>no card (structural)</v>
      </c>
      <c r="AC963" s="4" t="n">
        <f aca="false">Clean!S963</f>
        <v>0</v>
      </c>
      <c r="AD963" s="4" t="n">
        <f aca="false">Clean!T963</f>
        <v>0</v>
      </c>
      <c r="AE963" s="4" t="n">
        <f aca="false">IF(AC963="",IF(AD963="",0,""),AC963)</f>
        <v>0</v>
      </c>
      <c r="AF963" s="4" t="n">
        <f aca="false">IF(AD963="",IF(AC963="",0,IF(AC963=0,0,ROUND(AC963*Strategies!$B$13,0))),AD963)</f>
        <v>0</v>
      </c>
      <c r="AG963" s="3" t="str">
        <f aca="false">Clean!V963</f>
        <v/>
      </c>
      <c r="AH963" s="3" t="n">
        <f aca="false">IF(AG963="",0,AG963)</f>
        <v>0</v>
      </c>
      <c r="AI963" s="3" t="n">
        <f aca="false">IF(AG963="",1,0)</f>
        <v>1</v>
      </c>
      <c r="AJ963" s="3" t="n">
        <f aca="false">Missing_Matrix!W963</f>
        <v>3</v>
      </c>
      <c r="AK963" s="2" t="str">
        <f aca="false">IF(AJ963=0,"keep","drop")</f>
        <v>drop</v>
      </c>
      <c r="AL963" s="2" t="str">
        <f aca="false">IF(Missing_Matrix!B963+Missing_Matrix!G963+Missing_Matrix!H963+Missing_Matrix!J963+Missing_Matrix!K963+Missing_Matrix!L963+Missing_Matrix!M963+Missing_Matrix!U963=0,"keep","drop")</f>
        <v>keep</v>
      </c>
    </row>
    <row r="964" customFormat="false" ht="15" hidden="false" customHeight="false" outlineLevel="0" collapsed="false">
      <c r="A964" s="2" t="str">
        <f aca="false">Clean!A964</f>
        <v>CL00963</v>
      </c>
      <c r="B964" s="3" t="n">
        <f aca="false">Clean!B964</f>
        <v>18</v>
      </c>
      <c r="C964" s="3" t="n">
        <f aca="false">IF(B964="",Strategies!$B$5,B964)</f>
        <v>18</v>
      </c>
      <c r="D964" s="3" t="n">
        <f aca="false">IF(B964="",1,0)</f>
        <v>0</v>
      </c>
      <c r="E964" s="2" t="str">
        <f aca="false">Clean!E964</f>
        <v>Unemployed</v>
      </c>
      <c r="F964" s="2" t="str">
        <f aca="false">IF(E964="","Unknown",E964)</f>
        <v>Unemployed</v>
      </c>
      <c r="G964" s="4" t="n">
        <f aca="false">Clean!G964</f>
        <v>4800</v>
      </c>
      <c r="H964" s="4" t="n">
        <f aca="false">IF(G964="",Strategies!$B$7,G964)</f>
        <v>4800</v>
      </c>
      <c r="I964" s="4" t="n">
        <f aca="false">IF(G964="",Strategies!$B$8,G964)</f>
        <v>4800</v>
      </c>
      <c r="J964" s="4" t="n">
        <f aca="false">IF(G964="",IFERROR(VLOOKUP(E964,Strategies!$A$26:$G$35,7,FALSE()),Strategies!$B$8),G964)</f>
        <v>4800</v>
      </c>
      <c r="K964" s="3" t="n">
        <f aca="false">IF(G964="",1,0)</f>
        <v>0</v>
      </c>
      <c r="L964" s="3" t="n">
        <f aca="false">Clean!H964</f>
        <v>0</v>
      </c>
      <c r="M964" s="5" t="n">
        <f aca="false">Clean!I964</f>
        <v>46068</v>
      </c>
      <c r="N964" s="3" t="n">
        <f aca="false">IF(L964="",IF(M964="",Strategies!$B$6,DATEDIF(M964,DATE(2026,9,13),"y")),L964)</f>
        <v>0</v>
      </c>
      <c r="O964" s="2" t="str">
        <f aca="false">IF(L964&lt;&gt;"","observed",IF(M964&lt;&gt;"","derived from date","median (fallback)"))</f>
        <v>observed</v>
      </c>
      <c r="P964" s="4" t="n">
        <f aca="false">Clean!M964</f>
        <v>580.47</v>
      </c>
      <c r="Q964" s="4" t="n">
        <f aca="false">IF(P964="",Strategies!$B$9,P964)</f>
        <v>580.47</v>
      </c>
      <c r="R964" s="3" t="n">
        <f aca="false">IF(P964="",1,0)</f>
        <v>0</v>
      </c>
      <c r="S964" s="3" t="n">
        <f aca="false">Clean!U964</f>
        <v>507</v>
      </c>
      <c r="T964" s="3" t="n">
        <f aca="false">IF(S964="",Strategies!$B$10,S964)</f>
        <v>507</v>
      </c>
      <c r="U964" s="2" t="str">
        <f aca="false">Clean!J964</f>
        <v>App</v>
      </c>
      <c r="V964" s="2" t="str">
        <f aca="false">IF(U964="",Strategies!$B$11,U964)</f>
        <v>App</v>
      </c>
      <c r="W964" s="2" t="str">
        <f aca="false">IF(U964="","Unknown",U964)</f>
        <v>App</v>
      </c>
      <c r="X964" s="4" t="n">
        <f aca="false">Clean!Q964</f>
        <v>500</v>
      </c>
      <c r="Y964" s="4" t="n">
        <f aca="false">Clean!R964</f>
        <v>145.18</v>
      </c>
      <c r="Z964" s="4" t="n">
        <f aca="false">IF(X964="",IF(Y964="",0,""),X964)</f>
        <v>500</v>
      </c>
      <c r="AA964" s="4" t="n">
        <f aca="false">IF(Y964="",IF(X964="",0,IF(X964=0,0,ROUND(X964*Strategies!$B$12,2))),Y964)</f>
        <v>145.18</v>
      </c>
      <c r="AB964" s="2" t="str">
        <f aca="false">IF(AND(X964="",Y964=""),"no card (structural)",IF(X964="","limit missing – verify",IF(Y964="","spend imputed by ratio","complete")))</f>
        <v>complete</v>
      </c>
      <c r="AC964" s="4" t="str">
        <f aca="false">Clean!S964</f>
        <v/>
      </c>
      <c r="AD964" s="4" t="str">
        <f aca="false">Clean!T964</f>
        <v/>
      </c>
      <c r="AE964" s="4" t="n">
        <f aca="false">IF(AC964="",IF(AD964="",0,""),AC964)</f>
        <v>0</v>
      </c>
      <c r="AF964" s="4" t="n">
        <f aca="false">IF(AD964="",IF(AC964="",0,IF(AC964=0,0,ROUND(AC964*Strategies!$B$13,0))),AD964)</f>
        <v>0</v>
      </c>
      <c r="AG964" s="3" t="n">
        <f aca="false">Clean!V964</f>
        <v>0</v>
      </c>
      <c r="AH964" s="3" t="n">
        <f aca="false">IF(AG964="",0,AG964)</f>
        <v>0</v>
      </c>
      <c r="AI964" s="3" t="n">
        <f aca="false">IF(AG964="",1,0)</f>
        <v>0</v>
      </c>
      <c r="AJ964" s="3" t="n">
        <f aca="false">Missing_Matrix!W964</f>
        <v>2</v>
      </c>
      <c r="AK964" s="2" t="str">
        <f aca="false">IF(AJ964=0,"keep","drop")</f>
        <v>drop</v>
      </c>
      <c r="AL964" s="2" t="str">
        <f aca="false">IF(Missing_Matrix!B964+Missing_Matrix!G964+Missing_Matrix!H964+Missing_Matrix!J964+Missing_Matrix!K964+Missing_Matrix!L964+Missing_Matrix!M964+Missing_Matrix!U964=0,"keep","drop")</f>
        <v>keep</v>
      </c>
    </row>
    <row r="965" customFormat="false" ht="15" hidden="false" customHeight="false" outlineLevel="0" collapsed="false">
      <c r="A965" s="2" t="str">
        <f aca="false">Clean!A965</f>
        <v>CL00964</v>
      </c>
      <c r="B965" s="3" t="n">
        <f aca="false">Clean!B965</f>
        <v>48</v>
      </c>
      <c r="C965" s="3" t="n">
        <f aca="false">IF(B965="",Strategies!$B$5,B965)</f>
        <v>48</v>
      </c>
      <c r="D965" s="3" t="n">
        <f aca="false">IF(B965="",1,0)</f>
        <v>0</v>
      </c>
      <c r="E965" s="2" t="str">
        <f aca="false">Clean!E965</f>
        <v>Self-employed</v>
      </c>
      <c r="F965" s="2" t="str">
        <f aca="false">IF(E965="","Unknown",E965)</f>
        <v>Self-employed</v>
      </c>
      <c r="G965" s="4" t="str">
        <f aca="false">Clean!G965</f>
        <v/>
      </c>
      <c r="H965" s="4" t="n">
        <f aca="false">IF(G965="",Strategies!$B$7,G965)</f>
        <v>34752</v>
      </c>
      <c r="I965" s="4" t="n">
        <f aca="false">IF(G965="",Strategies!$B$8,G965)</f>
        <v>29500</v>
      </c>
      <c r="J965" s="4" t="n">
        <f aca="false">IF(G965="",IFERROR(VLOOKUP(E965,Strategies!$A$26:$G$35,7,FALSE()),Strategies!$B$8),G965)</f>
        <v>50600</v>
      </c>
      <c r="K965" s="3" t="n">
        <f aca="false">IF(G965="",1,0)</f>
        <v>1</v>
      </c>
      <c r="L965" s="3" t="n">
        <f aca="false">Clean!H965</f>
        <v>18</v>
      </c>
      <c r="M965" s="5" t="str">
        <f aca="false">Clean!I965</f>
        <v/>
      </c>
      <c r="N965" s="3" t="n">
        <f aca="false">IF(L965="",IF(M965="",Strategies!$B$6,DATEDIF(M965,DATE(2026,9,13),"y")),L965)</f>
        <v>18</v>
      </c>
      <c r="O965" s="2" t="str">
        <f aca="false">IF(L965&lt;&gt;"","observed",IF(M965&lt;&gt;"","derived from date","median (fallback)"))</f>
        <v>observed</v>
      </c>
      <c r="P965" s="4" t="n">
        <f aca="false">Clean!M965</f>
        <v>48913.47</v>
      </c>
      <c r="Q965" s="4" t="n">
        <f aca="false">IF(P965="",Strategies!$B$9,P965)</f>
        <v>48913.47</v>
      </c>
      <c r="R965" s="3" t="n">
        <f aca="false">IF(P965="",1,0)</f>
        <v>0</v>
      </c>
      <c r="S965" s="3" t="n">
        <f aca="false">Clean!U965</f>
        <v>710</v>
      </c>
      <c r="T965" s="3" t="n">
        <f aca="false">IF(S965="",Strategies!$B$10,S965)</f>
        <v>710</v>
      </c>
      <c r="U965" s="2" t="str">
        <f aca="false">Clean!J965</f>
        <v>Online Banking</v>
      </c>
      <c r="V965" s="2" t="str">
        <f aca="false">IF(U965="",Strategies!$B$11,U965)</f>
        <v>Online Banking</v>
      </c>
      <c r="W965" s="2" t="str">
        <f aca="false">IF(U965="","Unknown",U965)</f>
        <v>Online Banking</v>
      </c>
      <c r="X965" s="4" t="n">
        <f aca="false">Clean!Q965</f>
        <v>10500</v>
      </c>
      <c r="Y965" s="4" t="n">
        <f aca="false">Clean!R965</f>
        <v>6140.62</v>
      </c>
      <c r="Z965" s="4" t="n">
        <f aca="false">IF(X965="",IF(Y965="",0,""),X965)</f>
        <v>10500</v>
      </c>
      <c r="AA965" s="4" t="n">
        <f aca="false">IF(Y965="",IF(X965="",0,IF(X965=0,0,ROUND(X965*Strategies!$B$12,2))),Y965)</f>
        <v>6140.62</v>
      </c>
      <c r="AB965" s="2" t="str">
        <f aca="false">IF(AND(X965="",Y965=""),"no card (structural)",IF(X965="","limit missing – verify",IF(Y965="","spend imputed by ratio","complete")))</f>
        <v>complete</v>
      </c>
      <c r="AC965" s="4" t="str">
        <f aca="false">Clean!S965</f>
        <v/>
      </c>
      <c r="AD965" s="4" t="str">
        <f aca="false">Clean!T965</f>
        <v/>
      </c>
      <c r="AE965" s="4" t="n">
        <f aca="false">IF(AC965="",IF(AD965="",0,""),AC965)</f>
        <v>0</v>
      </c>
      <c r="AF965" s="4" t="n">
        <f aca="false">IF(AD965="",IF(AC965="",0,IF(AC965=0,0,ROUND(AC965*Strategies!$B$13,0))),AD965)</f>
        <v>0</v>
      </c>
      <c r="AG965" s="3" t="n">
        <f aca="false">Clean!V965</f>
        <v>0</v>
      </c>
      <c r="AH965" s="3" t="n">
        <f aca="false">IF(AG965="",0,AG965)</f>
        <v>0</v>
      </c>
      <c r="AI965" s="3" t="n">
        <f aca="false">IF(AG965="",1,0)</f>
        <v>0</v>
      </c>
      <c r="AJ965" s="3" t="n">
        <f aca="false">Missing_Matrix!W965</f>
        <v>4</v>
      </c>
      <c r="AK965" s="2" t="str">
        <f aca="false">IF(AJ965=0,"keep","drop")</f>
        <v>drop</v>
      </c>
      <c r="AL965" s="2" t="str">
        <f aca="false">IF(Missing_Matrix!B965+Missing_Matrix!G965+Missing_Matrix!H965+Missing_Matrix!J965+Missing_Matrix!K965+Missing_Matrix!L965+Missing_Matrix!M965+Missing_Matrix!U965=0,"keep","drop")</f>
        <v>drop</v>
      </c>
    </row>
    <row r="966" customFormat="false" ht="15" hidden="false" customHeight="false" outlineLevel="0" collapsed="false">
      <c r="A966" s="2" t="str">
        <f aca="false">Clean!A966</f>
        <v>CL00965</v>
      </c>
      <c r="B966" s="3" t="n">
        <f aca="false">Clean!B966</f>
        <v>40</v>
      </c>
      <c r="C966" s="3" t="n">
        <f aca="false">IF(B966="",Strategies!$B$5,B966)</f>
        <v>40</v>
      </c>
      <c r="D966" s="3" t="n">
        <f aca="false">IF(B966="",1,0)</f>
        <v>0</v>
      </c>
      <c r="E966" s="2" t="str">
        <f aca="false">Clean!E966</f>
        <v>Employee</v>
      </c>
      <c r="F966" s="2" t="str">
        <f aca="false">IF(E966="","Unknown",E966)</f>
        <v>Employee</v>
      </c>
      <c r="G966" s="4" t="n">
        <f aca="false">Clean!G966</f>
        <v>26100</v>
      </c>
      <c r="H966" s="4" t="n">
        <f aca="false">IF(G966="",Strategies!$B$7,G966)</f>
        <v>26100</v>
      </c>
      <c r="I966" s="4" t="n">
        <f aca="false">IF(G966="",Strategies!$B$8,G966)</f>
        <v>26100</v>
      </c>
      <c r="J966" s="4" t="n">
        <f aca="false">IF(G966="",IFERROR(VLOOKUP(E966,Strategies!$A$26:$G$35,7,FALSE()),Strategies!$B$8),G966)</f>
        <v>26100</v>
      </c>
      <c r="K966" s="3" t="n">
        <f aca="false">IF(G966="",1,0)</f>
        <v>0</v>
      </c>
      <c r="L966" s="3" t="n">
        <f aca="false">Clean!H966</f>
        <v>22</v>
      </c>
      <c r="M966" s="5" t="str">
        <f aca="false">Clean!I966</f>
        <v/>
      </c>
      <c r="N966" s="3" t="n">
        <f aca="false">IF(L966="",IF(M966="",Strategies!$B$6,DATEDIF(M966,DATE(2026,9,13),"y")),L966)</f>
        <v>22</v>
      </c>
      <c r="O966" s="2" t="str">
        <f aca="false">IF(L966&lt;&gt;"","observed",IF(M966&lt;&gt;"","derived from date","median (fallback)"))</f>
        <v>observed</v>
      </c>
      <c r="P966" s="4" t="n">
        <f aca="false">Clean!M966</f>
        <v>0</v>
      </c>
      <c r="Q966" s="4" t="n">
        <f aca="false">IF(P966="",Strategies!$B$9,P966)</f>
        <v>0</v>
      </c>
      <c r="R966" s="3" t="n">
        <f aca="false">IF(P966="",1,0)</f>
        <v>0</v>
      </c>
      <c r="S966" s="3" t="n">
        <f aca="false">Clean!U966</f>
        <v>649</v>
      </c>
      <c r="T966" s="3" t="n">
        <f aca="false">IF(S966="",Strategies!$B$10,S966)</f>
        <v>649</v>
      </c>
      <c r="U966" s="2" t="str">
        <f aca="false">Clean!J966</f>
        <v>App</v>
      </c>
      <c r="V966" s="2" t="str">
        <f aca="false">IF(U966="",Strategies!$B$11,U966)</f>
        <v>App</v>
      </c>
      <c r="W966" s="2" t="str">
        <f aca="false">IF(U966="","Unknown",U966)</f>
        <v>App</v>
      </c>
      <c r="X966" s="4" t="n">
        <f aca="false">Clean!Q966</f>
        <v>5500</v>
      </c>
      <c r="Y966" s="4" t="n">
        <f aca="false">Clean!R966</f>
        <v>663.7</v>
      </c>
      <c r="Z966" s="4" t="n">
        <f aca="false">IF(X966="",IF(Y966="",0,""),X966)</f>
        <v>5500</v>
      </c>
      <c r="AA966" s="4" t="n">
        <f aca="false">IF(Y966="",IF(X966="",0,IF(X966=0,0,ROUND(X966*Strategies!$B$12,2))),Y966)</f>
        <v>663.7</v>
      </c>
      <c r="AB966" s="2" t="str">
        <f aca="false">IF(AND(X966="",Y966=""),"no card (structural)",IF(X966="","limit missing – verify",IF(Y966="","spend imputed by ratio","complete")))</f>
        <v>complete</v>
      </c>
      <c r="AC966" s="4" t="n">
        <f aca="false">Clean!S966</f>
        <v>0</v>
      </c>
      <c r="AD966" s="4" t="n">
        <f aca="false">Clean!T966</f>
        <v>0</v>
      </c>
      <c r="AE966" s="4" t="n">
        <f aca="false">IF(AC966="",IF(AD966="",0,""),AC966)</f>
        <v>0</v>
      </c>
      <c r="AF966" s="4" t="n">
        <f aca="false">IF(AD966="",IF(AC966="",0,IF(AC966=0,0,ROUND(AC966*Strategies!$B$13,0))),AD966)</f>
        <v>0</v>
      </c>
      <c r="AG966" s="3" t="str">
        <f aca="false">Clean!V966</f>
        <v/>
      </c>
      <c r="AH966" s="3" t="n">
        <f aca="false">IF(AG966="",0,AG966)</f>
        <v>0</v>
      </c>
      <c r="AI966" s="3" t="n">
        <f aca="false">IF(AG966="",1,0)</f>
        <v>1</v>
      </c>
      <c r="AJ966" s="3" t="n">
        <f aca="false">Missing_Matrix!W966</f>
        <v>3</v>
      </c>
      <c r="AK966" s="2" t="str">
        <f aca="false">IF(AJ966=0,"keep","drop")</f>
        <v>drop</v>
      </c>
      <c r="AL966" s="2" t="str">
        <f aca="false">IF(Missing_Matrix!B966+Missing_Matrix!G966+Missing_Matrix!H966+Missing_Matrix!J966+Missing_Matrix!K966+Missing_Matrix!L966+Missing_Matrix!M966+Missing_Matrix!U966=0,"keep","drop")</f>
        <v>keep</v>
      </c>
    </row>
    <row r="967" customFormat="false" ht="15" hidden="false" customHeight="false" outlineLevel="0" collapsed="false">
      <c r="A967" s="2" t="str">
        <f aca="false">Clean!A967</f>
        <v>CL00966</v>
      </c>
      <c r="B967" s="3" t="n">
        <f aca="false">Clean!B967</f>
        <v>39</v>
      </c>
      <c r="C967" s="3" t="n">
        <f aca="false">IF(B967="",Strategies!$B$5,B967)</f>
        <v>39</v>
      </c>
      <c r="D967" s="3" t="n">
        <f aca="false">IF(B967="",1,0)</f>
        <v>0</v>
      </c>
      <c r="E967" s="2" t="str">
        <f aca="false">Clean!E967</f>
        <v>Executive</v>
      </c>
      <c r="F967" s="2" t="str">
        <f aca="false">IF(E967="","Unknown",E967)</f>
        <v>Executive</v>
      </c>
      <c r="G967" s="4" t="n">
        <f aca="false">Clean!G967</f>
        <v>122400</v>
      </c>
      <c r="H967" s="4" t="n">
        <f aca="false">IF(G967="",Strategies!$B$7,G967)</f>
        <v>122400</v>
      </c>
      <c r="I967" s="4" t="n">
        <f aca="false">IF(G967="",Strategies!$B$8,G967)</f>
        <v>122400</v>
      </c>
      <c r="J967" s="4" t="n">
        <f aca="false">IF(G967="",IFERROR(VLOOKUP(E967,Strategies!$A$26:$G$35,7,FALSE()),Strategies!$B$8),G967)</f>
        <v>122400</v>
      </c>
      <c r="K967" s="3" t="n">
        <f aca="false">IF(G967="",1,0)</f>
        <v>0</v>
      </c>
      <c r="L967" s="3" t="n">
        <f aca="false">Clean!H967</f>
        <v>7</v>
      </c>
      <c r="M967" s="5" t="n">
        <f aca="false">Clean!I967</f>
        <v>43600</v>
      </c>
      <c r="N967" s="3" t="n">
        <f aca="false">IF(L967="",IF(M967="",Strategies!$B$6,DATEDIF(M967,DATE(2026,9,13),"y")),L967)</f>
        <v>7</v>
      </c>
      <c r="O967" s="2" t="str">
        <f aca="false">IF(L967&lt;&gt;"","observed",IF(M967&lt;&gt;"","derived from date","median (fallback)"))</f>
        <v>observed</v>
      </c>
      <c r="P967" s="4" t="n">
        <f aca="false">Clean!M967</f>
        <v>47541.93</v>
      </c>
      <c r="Q967" s="4" t="n">
        <f aca="false">IF(P967="",Strategies!$B$9,P967)</f>
        <v>47541.93</v>
      </c>
      <c r="R967" s="3" t="n">
        <f aca="false">IF(P967="",1,0)</f>
        <v>0</v>
      </c>
      <c r="S967" s="3" t="n">
        <f aca="false">Clean!U967</f>
        <v>616</v>
      </c>
      <c r="T967" s="3" t="n">
        <f aca="false">IF(S967="",Strategies!$B$10,S967)</f>
        <v>616</v>
      </c>
      <c r="U967" s="2" t="str">
        <f aca="false">Clean!J967</f>
        <v>Online Banking</v>
      </c>
      <c r="V967" s="2" t="str">
        <f aca="false">IF(U967="",Strategies!$B$11,U967)</f>
        <v>Online Banking</v>
      </c>
      <c r="W967" s="2" t="str">
        <f aca="false">IF(U967="","Unknown",U967)</f>
        <v>Online Banking</v>
      </c>
      <c r="X967" s="4" t="n">
        <f aca="false">Clean!Q967</f>
        <v>15000</v>
      </c>
      <c r="Y967" s="4" t="n">
        <f aca="false">Clean!R967</f>
        <v>1597.2</v>
      </c>
      <c r="Z967" s="4" t="n">
        <f aca="false">IF(X967="",IF(Y967="",0,""),X967)</f>
        <v>15000</v>
      </c>
      <c r="AA967" s="4" t="n">
        <f aca="false">IF(Y967="",IF(X967="",0,IF(X967=0,0,ROUND(X967*Strategies!$B$12,2))),Y967)</f>
        <v>1597.2</v>
      </c>
      <c r="AB967" s="2" t="str">
        <f aca="false">IF(AND(X967="",Y967=""),"no card (structural)",IF(X967="","limit missing – verify",IF(Y967="","spend imputed by ratio","complete")))</f>
        <v>complete</v>
      </c>
      <c r="AC967" s="4" t="n">
        <f aca="false">Clean!S967</f>
        <v>0</v>
      </c>
      <c r="AD967" s="4" t="n">
        <f aca="false">Clean!T967</f>
        <v>0</v>
      </c>
      <c r="AE967" s="4" t="n">
        <f aca="false">IF(AC967="",IF(AD967="",0,""),AC967)</f>
        <v>0</v>
      </c>
      <c r="AF967" s="4" t="n">
        <f aca="false">IF(AD967="",IF(AC967="",0,IF(AC967=0,0,ROUND(AC967*Strategies!$B$13,0))),AD967)</f>
        <v>0</v>
      </c>
      <c r="AG967" s="3" t="n">
        <f aca="false">Clean!V967</f>
        <v>1</v>
      </c>
      <c r="AH967" s="3" t="n">
        <f aca="false">IF(AG967="",0,AG967)</f>
        <v>1</v>
      </c>
      <c r="AI967" s="3" t="n">
        <f aca="false">IF(AG967="",1,0)</f>
        <v>0</v>
      </c>
      <c r="AJ967" s="3" t="n">
        <f aca="false">Missing_Matrix!W967</f>
        <v>0</v>
      </c>
      <c r="AK967" s="2" t="str">
        <f aca="false">IF(AJ967=0,"keep","drop")</f>
        <v>keep</v>
      </c>
      <c r="AL967" s="2" t="str">
        <f aca="false">IF(Missing_Matrix!B967+Missing_Matrix!G967+Missing_Matrix!H967+Missing_Matrix!J967+Missing_Matrix!K967+Missing_Matrix!L967+Missing_Matrix!M967+Missing_Matrix!U967=0,"keep","drop")</f>
        <v>keep</v>
      </c>
    </row>
    <row r="968" customFormat="false" ht="15" hidden="false" customHeight="false" outlineLevel="0" collapsed="false">
      <c r="A968" s="2" t="str">
        <f aca="false">Clean!A968</f>
        <v>CL00967</v>
      </c>
      <c r="B968" s="3" t="n">
        <f aca="false">Clean!B968</f>
        <v>23</v>
      </c>
      <c r="C968" s="3" t="n">
        <f aca="false">IF(B968="",Strategies!$B$5,B968)</f>
        <v>23</v>
      </c>
      <c r="D968" s="3" t="n">
        <f aca="false">IF(B968="",1,0)</f>
        <v>0</v>
      </c>
      <c r="E968" s="2" t="str">
        <f aca="false">Clean!E968</f>
        <v>Student</v>
      </c>
      <c r="F968" s="2" t="str">
        <f aca="false">IF(E968="","Unknown",E968)</f>
        <v>Student</v>
      </c>
      <c r="G968" s="4" t="n">
        <f aca="false">Clean!G968</f>
        <v>4400</v>
      </c>
      <c r="H968" s="4" t="n">
        <f aca="false">IF(G968="",Strategies!$B$7,G968)</f>
        <v>4400</v>
      </c>
      <c r="I968" s="4" t="n">
        <f aca="false">IF(G968="",Strategies!$B$8,G968)</f>
        <v>4400</v>
      </c>
      <c r="J968" s="4" t="n">
        <f aca="false">IF(G968="",IFERROR(VLOOKUP(E968,Strategies!$A$26:$G$35,7,FALSE()),Strategies!$B$8),G968)</f>
        <v>4400</v>
      </c>
      <c r="K968" s="3" t="n">
        <f aca="false">IF(G968="",1,0)</f>
        <v>0</v>
      </c>
      <c r="L968" s="3" t="n">
        <f aca="false">Clean!H968</f>
        <v>2</v>
      </c>
      <c r="M968" s="5" t="n">
        <f aca="false">Clean!I968</f>
        <v>45357</v>
      </c>
      <c r="N968" s="3" t="n">
        <f aca="false">IF(L968="",IF(M968="",Strategies!$B$6,DATEDIF(M968,DATE(2026,9,13),"y")),L968)</f>
        <v>2</v>
      </c>
      <c r="O968" s="2" t="str">
        <f aca="false">IF(L968&lt;&gt;"","observed",IF(M968&lt;&gt;"","derived from date","median (fallback)"))</f>
        <v>observed</v>
      </c>
      <c r="P968" s="4" t="n">
        <f aca="false">Clean!M968</f>
        <v>957.29</v>
      </c>
      <c r="Q968" s="4" t="n">
        <f aca="false">IF(P968="",Strategies!$B$9,P968)</f>
        <v>957.29</v>
      </c>
      <c r="R968" s="3" t="n">
        <f aca="false">IF(P968="",1,0)</f>
        <v>0</v>
      </c>
      <c r="S968" s="3" t="n">
        <f aca="false">Clean!U968</f>
        <v>449</v>
      </c>
      <c r="T968" s="3" t="n">
        <f aca="false">IF(S968="",Strategies!$B$10,S968)</f>
        <v>449</v>
      </c>
      <c r="U968" s="2" t="str">
        <f aca="false">Clean!J968</f>
        <v>App</v>
      </c>
      <c r="V968" s="2" t="str">
        <f aca="false">IF(U968="",Strategies!$B$11,U968)</f>
        <v>App</v>
      </c>
      <c r="W968" s="2" t="str">
        <f aca="false">IF(U968="","Unknown",U968)</f>
        <v>App</v>
      </c>
      <c r="X968" s="4" t="n">
        <f aca="false">Clean!Q968</f>
        <v>1000</v>
      </c>
      <c r="Y968" s="4" t="n">
        <f aca="false">Clean!R968</f>
        <v>506.22</v>
      </c>
      <c r="Z968" s="4" t="n">
        <f aca="false">IF(X968="",IF(Y968="",0,""),X968)</f>
        <v>1000</v>
      </c>
      <c r="AA968" s="4" t="n">
        <f aca="false">IF(Y968="",IF(X968="",0,IF(X968=0,0,ROUND(X968*Strategies!$B$12,2))),Y968)</f>
        <v>506.22</v>
      </c>
      <c r="AB968" s="2" t="str">
        <f aca="false">IF(AND(X968="",Y968=""),"no card (structural)",IF(X968="","limit missing – verify",IF(Y968="","spend imputed by ratio","complete")))</f>
        <v>complete</v>
      </c>
      <c r="AC968" s="4" t="n">
        <f aca="false">Clean!S968</f>
        <v>0</v>
      </c>
      <c r="AD968" s="4" t="n">
        <f aca="false">Clean!T968</f>
        <v>0</v>
      </c>
      <c r="AE968" s="4" t="n">
        <f aca="false">IF(AC968="",IF(AD968="",0,""),AC968)</f>
        <v>0</v>
      </c>
      <c r="AF968" s="4" t="n">
        <f aca="false">IF(AD968="",IF(AC968="",0,IF(AC968=0,0,ROUND(AC968*Strategies!$B$13,0))),AD968)</f>
        <v>0</v>
      </c>
      <c r="AG968" s="3" t="n">
        <f aca="false">Clean!V968</f>
        <v>0</v>
      </c>
      <c r="AH968" s="3" t="n">
        <f aca="false">IF(AG968="",0,AG968)</f>
        <v>0</v>
      </c>
      <c r="AI968" s="3" t="n">
        <f aca="false">IF(AG968="",1,0)</f>
        <v>0</v>
      </c>
      <c r="AJ968" s="3" t="n">
        <f aca="false">Missing_Matrix!W968</f>
        <v>1</v>
      </c>
      <c r="AK968" s="2" t="str">
        <f aca="false">IF(AJ968=0,"keep","drop")</f>
        <v>drop</v>
      </c>
      <c r="AL968" s="2" t="str">
        <f aca="false">IF(Missing_Matrix!B968+Missing_Matrix!G968+Missing_Matrix!H968+Missing_Matrix!J968+Missing_Matrix!K968+Missing_Matrix!L968+Missing_Matrix!M968+Missing_Matrix!U968=0,"keep","drop")</f>
        <v>keep</v>
      </c>
    </row>
    <row r="969" customFormat="false" ht="15" hidden="false" customHeight="false" outlineLevel="0" collapsed="false">
      <c r="A969" s="2" t="str">
        <f aca="false">Clean!A969</f>
        <v>CL00968</v>
      </c>
      <c r="B969" s="3" t="n">
        <f aca="false">Clean!B969</f>
        <v>63</v>
      </c>
      <c r="C969" s="3" t="n">
        <f aca="false">IF(B969="",Strategies!$B$5,B969)</f>
        <v>63</v>
      </c>
      <c r="D969" s="3" t="n">
        <f aca="false">IF(B969="",1,0)</f>
        <v>0</v>
      </c>
      <c r="E969" s="2" t="str">
        <f aca="false">Clean!E969</f>
        <v>Employee</v>
      </c>
      <c r="F969" s="2" t="str">
        <f aca="false">IF(E969="","Unknown",E969)</f>
        <v>Employee</v>
      </c>
      <c r="G969" s="4" t="n">
        <f aca="false">Clean!G969</f>
        <v>40900</v>
      </c>
      <c r="H969" s="4" t="n">
        <f aca="false">IF(G969="",Strategies!$B$7,G969)</f>
        <v>40900</v>
      </c>
      <c r="I969" s="4" t="n">
        <f aca="false">IF(G969="",Strategies!$B$8,G969)</f>
        <v>40900</v>
      </c>
      <c r="J969" s="4" t="n">
        <f aca="false">IF(G969="",IFERROR(VLOOKUP(E969,Strategies!$A$26:$G$35,7,FALSE()),Strategies!$B$8),G969)</f>
        <v>40900</v>
      </c>
      <c r="K969" s="3" t="n">
        <f aca="false">IF(G969="",1,0)</f>
        <v>0</v>
      </c>
      <c r="L969" s="3" t="n">
        <f aca="false">Clean!H969</f>
        <v>14</v>
      </c>
      <c r="M969" s="5" t="n">
        <f aca="false">Clean!I969</f>
        <v>40925</v>
      </c>
      <c r="N969" s="3" t="n">
        <f aca="false">IF(L969="",IF(M969="",Strategies!$B$6,DATEDIF(M969,DATE(2026,9,13),"y")),L969)</f>
        <v>14</v>
      </c>
      <c r="O969" s="2" t="str">
        <f aca="false">IF(L969&lt;&gt;"","observed",IF(M969&lt;&gt;"","derived from date","median (fallback)"))</f>
        <v>observed</v>
      </c>
      <c r="P969" s="4" t="str">
        <f aca="false">Clean!M969</f>
        <v/>
      </c>
      <c r="Q969" s="4" t="n">
        <f aca="false">IF(P969="",Strategies!$B$9,P969)</f>
        <v>10652.68</v>
      </c>
      <c r="R969" s="3" t="n">
        <f aca="false">IF(P969="",1,0)</f>
        <v>1</v>
      </c>
      <c r="S969" s="3" t="n">
        <f aca="false">Clean!U969</f>
        <v>664</v>
      </c>
      <c r="T969" s="3" t="n">
        <f aca="false">IF(S969="",Strategies!$B$10,S969)</f>
        <v>664</v>
      </c>
      <c r="U969" s="2" t="str">
        <f aca="false">Clean!J969</f>
        <v>Branch</v>
      </c>
      <c r="V969" s="2" t="str">
        <f aca="false">IF(U969="",Strategies!$B$11,U969)</f>
        <v>Branch</v>
      </c>
      <c r="W969" s="2" t="str">
        <f aca="false">IF(U969="","Unknown",U969)</f>
        <v>Branch</v>
      </c>
      <c r="X969" s="4" t="n">
        <f aca="false">Clean!Q969</f>
        <v>7000</v>
      </c>
      <c r="Y969" s="4" t="n">
        <f aca="false">Clean!R969</f>
        <v>3119.31</v>
      </c>
      <c r="Z969" s="4" t="n">
        <f aca="false">IF(X969="",IF(Y969="",0,""),X969)</f>
        <v>7000</v>
      </c>
      <c r="AA969" s="4" t="n">
        <f aca="false">IF(Y969="",IF(X969="",0,IF(X969=0,0,ROUND(X969*Strategies!$B$12,2))),Y969)</f>
        <v>3119.31</v>
      </c>
      <c r="AB969" s="2" t="str">
        <f aca="false">IF(AND(X969="",Y969=""),"no card (structural)",IF(X969="","limit missing – verify",IF(Y969="","spend imputed by ratio","complete")))</f>
        <v>complete</v>
      </c>
      <c r="AC969" s="4" t="n">
        <f aca="false">Clean!S969</f>
        <v>0</v>
      </c>
      <c r="AD969" s="4" t="n">
        <f aca="false">Clean!T969</f>
        <v>0</v>
      </c>
      <c r="AE969" s="4" t="n">
        <f aca="false">IF(AC969="",IF(AD969="",0,""),AC969)</f>
        <v>0</v>
      </c>
      <c r="AF969" s="4" t="n">
        <f aca="false">IF(AD969="",IF(AC969="",0,IF(AC969=0,0,ROUND(AC969*Strategies!$B$13,0))),AD969)</f>
        <v>0</v>
      </c>
      <c r="AG969" s="3" t="n">
        <f aca="false">Clean!V969</f>
        <v>0</v>
      </c>
      <c r="AH969" s="3" t="n">
        <f aca="false">IF(AG969="",0,AG969)</f>
        <v>0</v>
      </c>
      <c r="AI969" s="3" t="n">
        <f aca="false">IF(AG969="",1,0)</f>
        <v>0</v>
      </c>
      <c r="AJ969" s="3" t="n">
        <f aca="false">Missing_Matrix!W969</f>
        <v>1</v>
      </c>
      <c r="AK969" s="2" t="str">
        <f aca="false">IF(AJ969=0,"keep","drop")</f>
        <v>drop</v>
      </c>
      <c r="AL969" s="2" t="str">
        <f aca="false">IF(Missing_Matrix!B969+Missing_Matrix!G969+Missing_Matrix!H969+Missing_Matrix!J969+Missing_Matrix!K969+Missing_Matrix!L969+Missing_Matrix!M969+Missing_Matrix!U969=0,"keep","drop")</f>
        <v>drop</v>
      </c>
    </row>
    <row r="970" customFormat="false" ht="15" hidden="false" customHeight="false" outlineLevel="0" collapsed="false">
      <c r="A970" s="2" t="str">
        <f aca="false">Clean!A970</f>
        <v>CL00969</v>
      </c>
      <c r="B970" s="3" t="n">
        <f aca="false">Clean!B970</f>
        <v>34</v>
      </c>
      <c r="C970" s="3" t="n">
        <f aca="false">IF(B970="",Strategies!$B$5,B970)</f>
        <v>34</v>
      </c>
      <c r="D970" s="3" t="n">
        <f aca="false">IF(B970="",1,0)</f>
        <v>0</v>
      </c>
      <c r="E970" s="2" t="str">
        <f aca="false">Clean!E970</f>
        <v>Business owner</v>
      </c>
      <c r="F970" s="2" t="str">
        <f aca="false">IF(E970="","Unknown",E970)</f>
        <v>Business owner</v>
      </c>
      <c r="G970" s="4" t="n">
        <f aca="false">Clean!G970</f>
        <v>50800</v>
      </c>
      <c r="H970" s="4" t="n">
        <f aca="false">IF(G970="",Strategies!$B$7,G970)</f>
        <v>50800</v>
      </c>
      <c r="I970" s="4" t="n">
        <f aca="false">IF(G970="",Strategies!$B$8,G970)</f>
        <v>50800</v>
      </c>
      <c r="J970" s="4" t="n">
        <f aca="false">IF(G970="",IFERROR(VLOOKUP(E970,Strategies!$A$26:$G$35,7,FALSE()),Strategies!$B$8),G970)</f>
        <v>50800</v>
      </c>
      <c r="K970" s="3" t="n">
        <f aca="false">IF(G970="",1,0)</f>
        <v>0</v>
      </c>
      <c r="L970" s="3" t="n">
        <f aca="false">Clean!H970</f>
        <v>11</v>
      </c>
      <c r="M970" s="5" t="n">
        <f aca="false">Clean!I970</f>
        <v>42066</v>
      </c>
      <c r="N970" s="3" t="n">
        <f aca="false">IF(L970="",IF(M970="",Strategies!$B$6,DATEDIF(M970,DATE(2026,9,13),"y")),L970)</f>
        <v>11</v>
      </c>
      <c r="O970" s="2" t="str">
        <f aca="false">IF(L970&lt;&gt;"","observed",IF(M970&lt;&gt;"","derived from date","median (fallback)"))</f>
        <v>observed</v>
      </c>
      <c r="P970" s="4" t="n">
        <f aca="false">Clean!M970</f>
        <v>41062.4</v>
      </c>
      <c r="Q970" s="4" t="n">
        <f aca="false">IF(P970="",Strategies!$B$9,P970)</f>
        <v>41062.4</v>
      </c>
      <c r="R970" s="3" t="n">
        <f aca="false">IF(P970="",1,0)</f>
        <v>0</v>
      </c>
      <c r="S970" s="3" t="n">
        <f aca="false">Clean!U970</f>
        <v>628</v>
      </c>
      <c r="T970" s="3" t="n">
        <f aca="false">IF(S970="",Strategies!$B$10,S970)</f>
        <v>628</v>
      </c>
      <c r="U970" s="2" t="str">
        <f aca="false">Clean!J970</f>
        <v>App</v>
      </c>
      <c r="V970" s="2" t="str">
        <f aca="false">IF(U970="",Strategies!$B$11,U970)</f>
        <v>App</v>
      </c>
      <c r="W970" s="2" t="str">
        <f aca="false">IF(U970="","Unknown",U970)</f>
        <v>App</v>
      </c>
      <c r="X970" s="4" t="n">
        <f aca="false">Clean!Q970</f>
        <v>6000</v>
      </c>
      <c r="Y970" s="4" t="n">
        <f aca="false">Clean!R970</f>
        <v>3178.47</v>
      </c>
      <c r="Z970" s="4" t="n">
        <f aca="false">IF(X970="",IF(Y970="",0,""),X970)</f>
        <v>6000</v>
      </c>
      <c r="AA970" s="4" t="n">
        <f aca="false">IF(Y970="",IF(X970="",0,IF(X970=0,0,ROUND(X970*Strategies!$B$12,2))),Y970)</f>
        <v>3178.47</v>
      </c>
      <c r="AB970" s="2" t="str">
        <f aca="false">IF(AND(X970="",Y970=""),"no card (structural)",IF(X970="","limit missing – verify",IF(Y970="","spend imputed by ratio","complete")))</f>
        <v>complete</v>
      </c>
      <c r="AC970" s="4" t="str">
        <f aca="false">Clean!S970</f>
        <v/>
      </c>
      <c r="AD970" s="4" t="str">
        <f aca="false">Clean!T970</f>
        <v/>
      </c>
      <c r="AE970" s="4" t="n">
        <f aca="false">IF(AC970="",IF(AD970="",0,""),AC970)</f>
        <v>0</v>
      </c>
      <c r="AF970" s="4" t="n">
        <f aca="false">IF(AD970="",IF(AC970="",0,IF(AC970=0,0,ROUND(AC970*Strategies!$B$13,0))),AD970)</f>
        <v>0</v>
      </c>
      <c r="AG970" s="3" t="n">
        <f aca="false">Clean!V970</f>
        <v>0</v>
      </c>
      <c r="AH970" s="3" t="n">
        <f aca="false">IF(AG970="",0,AG970)</f>
        <v>0</v>
      </c>
      <c r="AI970" s="3" t="n">
        <f aca="false">IF(AG970="",1,0)</f>
        <v>0</v>
      </c>
      <c r="AJ970" s="3" t="n">
        <f aca="false">Missing_Matrix!W970</f>
        <v>2</v>
      </c>
      <c r="AK970" s="2" t="str">
        <f aca="false">IF(AJ970=0,"keep","drop")</f>
        <v>drop</v>
      </c>
      <c r="AL970" s="2" t="str">
        <f aca="false">IF(Missing_Matrix!B970+Missing_Matrix!G970+Missing_Matrix!H970+Missing_Matrix!J970+Missing_Matrix!K970+Missing_Matrix!L970+Missing_Matrix!M970+Missing_Matrix!U970=0,"keep","drop")</f>
        <v>keep</v>
      </c>
    </row>
    <row r="971" customFormat="false" ht="15" hidden="false" customHeight="false" outlineLevel="0" collapsed="false">
      <c r="A971" s="2" t="str">
        <f aca="false">Clean!A971</f>
        <v>CL00970</v>
      </c>
      <c r="B971" s="3" t="n">
        <f aca="false">Clean!B971</f>
        <v>50</v>
      </c>
      <c r="C971" s="3" t="n">
        <f aca="false">IF(B971="",Strategies!$B$5,B971)</f>
        <v>50</v>
      </c>
      <c r="D971" s="3" t="n">
        <f aca="false">IF(B971="",1,0)</f>
        <v>0</v>
      </c>
      <c r="E971" s="2" t="str">
        <f aca="false">Clean!E971</f>
        <v>Employee</v>
      </c>
      <c r="F971" s="2" t="str">
        <f aca="false">IF(E971="","Unknown",E971)</f>
        <v>Employee</v>
      </c>
      <c r="G971" s="4" t="n">
        <f aca="false">Clean!G971</f>
        <v>53800</v>
      </c>
      <c r="H971" s="4" t="n">
        <f aca="false">IF(G971="",Strategies!$B$7,G971)</f>
        <v>53800</v>
      </c>
      <c r="I971" s="4" t="n">
        <f aca="false">IF(G971="",Strategies!$B$8,G971)</f>
        <v>53800</v>
      </c>
      <c r="J971" s="4" t="n">
        <f aca="false">IF(G971="",IFERROR(VLOOKUP(E971,Strategies!$A$26:$G$35,7,FALSE()),Strategies!$B$8),G971)</f>
        <v>53800</v>
      </c>
      <c r="K971" s="3" t="n">
        <f aca="false">IF(G971="",1,0)</f>
        <v>0</v>
      </c>
      <c r="L971" s="3" t="n">
        <f aca="false">Clean!H971</f>
        <v>9</v>
      </c>
      <c r="M971" s="5" t="n">
        <f aca="false">Clean!I971</f>
        <v>42966</v>
      </c>
      <c r="N971" s="3" t="n">
        <f aca="false">IF(L971="",IF(M971="",Strategies!$B$6,DATEDIF(M971,DATE(2026,9,13),"y")),L971)</f>
        <v>9</v>
      </c>
      <c r="O971" s="2" t="str">
        <f aca="false">IF(L971&lt;&gt;"","observed",IF(M971&lt;&gt;"","derived from date","median (fallback)"))</f>
        <v>observed</v>
      </c>
      <c r="P971" s="4" t="n">
        <f aca="false">Clean!M971</f>
        <v>33620.73</v>
      </c>
      <c r="Q971" s="4" t="n">
        <f aca="false">IF(P971="",Strategies!$B$9,P971)</f>
        <v>33620.73</v>
      </c>
      <c r="R971" s="3" t="n">
        <f aca="false">IF(P971="",1,0)</f>
        <v>0</v>
      </c>
      <c r="S971" s="3" t="n">
        <f aca="false">Clean!U971</f>
        <v>733</v>
      </c>
      <c r="T971" s="3" t="n">
        <f aca="false">IF(S971="",Strategies!$B$10,S971)</f>
        <v>733</v>
      </c>
      <c r="U971" s="2" t="str">
        <f aca="false">Clean!J971</f>
        <v>Online Banking</v>
      </c>
      <c r="V971" s="2" t="str">
        <f aca="false">IF(U971="",Strategies!$B$11,U971)</f>
        <v>Online Banking</v>
      </c>
      <c r="W971" s="2" t="str">
        <f aca="false">IF(U971="","Unknown",U971)</f>
        <v>Online Banking</v>
      </c>
      <c r="X971" s="4" t="n">
        <f aca="false">Clean!Q971</f>
        <v>9500</v>
      </c>
      <c r="Y971" s="4" t="n">
        <f aca="false">Clean!R971</f>
        <v>4523.27</v>
      </c>
      <c r="Z971" s="4" t="n">
        <f aca="false">IF(X971="",IF(Y971="",0,""),X971)</f>
        <v>9500</v>
      </c>
      <c r="AA971" s="4" t="n">
        <f aca="false">IF(Y971="",IF(X971="",0,IF(X971=0,0,ROUND(X971*Strategies!$B$12,2))),Y971)</f>
        <v>4523.27</v>
      </c>
      <c r="AB971" s="2" t="str">
        <f aca="false">IF(AND(X971="",Y971=""),"no card (structural)",IF(X971="","limit missing – verify",IF(Y971="","spend imputed by ratio","complete")))</f>
        <v>complete</v>
      </c>
      <c r="AC971" s="4" t="n">
        <f aca="false">Clean!S971</f>
        <v>221000</v>
      </c>
      <c r="AD971" s="4" t="n">
        <f aca="false">Clean!T971</f>
        <v>1374</v>
      </c>
      <c r="AE971" s="4" t="n">
        <f aca="false">IF(AC971="",IF(AD971="",0,""),AC971)</f>
        <v>221000</v>
      </c>
      <c r="AF971" s="4" t="n">
        <f aca="false">IF(AD971="",IF(AC971="",0,IF(AC971=0,0,ROUND(AC971*Strategies!$B$13,0))),AD971)</f>
        <v>1374</v>
      </c>
      <c r="AG971" s="3" t="str">
        <f aca="false">Clean!V971</f>
        <v/>
      </c>
      <c r="AH971" s="3" t="n">
        <f aca="false">IF(AG971="",0,AG971)</f>
        <v>0</v>
      </c>
      <c r="AI971" s="3" t="n">
        <f aca="false">IF(AG971="",1,0)</f>
        <v>1</v>
      </c>
      <c r="AJ971" s="3" t="n">
        <f aca="false">Missing_Matrix!W971</f>
        <v>1</v>
      </c>
      <c r="AK971" s="2" t="str">
        <f aca="false">IF(AJ971=0,"keep","drop")</f>
        <v>drop</v>
      </c>
      <c r="AL971" s="2" t="str">
        <f aca="false">IF(Missing_Matrix!B971+Missing_Matrix!G971+Missing_Matrix!H971+Missing_Matrix!J971+Missing_Matrix!K971+Missing_Matrix!L971+Missing_Matrix!M971+Missing_Matrix!U971=0,"keep","drop")</f>
        <v>keep</v>
      </c>
    </row>
    <row r="972" customFormat="false" ht="15" hidden="false" customHeight="false" outlineLevel="0" collapsed="false">
      <c r="A972" s="2" t="str">
        <f aca="false">Clean!A972</f>
        <v>CL00971</v>
      </c>
      <c r="B972" s="3" t="n">
        <f aca="false">Clean!B972</f>
        <v>31</v>
      </c>
      <c r="C972" s="3" t="n">
        <f aca="false">IF(B972="",Strategies!$B$5,B972)</f>
        <v>31</v>
      </c>
      <c r="D972" s="3" t="n">
        <f aca="false">IF(B972="",1,0)</f>
        <v>0</v>
      </c>
      <c r="E972" s="2" t="str">
        <f aca="false">Clean!E972</f>
        <v>Teacher</v>
      </c>
      <c r="F972" s="2" t="str">
        <f aca="false">IF(E972="","Unknown",E972)</f>
        <v>Teacher</v>
      </c>
      <c r="G972" s="4" t="n">
        <f aca="false">Clean!G972</f>
        <v>20000</v>
      </c>
      <c r="H972" s="4" t="n">
        <f aca="false">IF(G972="",Strategies!$B$7,G972)</f>
        <v>20000</v>
      </c>
      <c r="I972" s="4" t="n">
        <f aca="false">IF(G972="",Strategies!$B$8,G972)</f>
        <v>20000</v>
      </c>
      <c r="J972" s="4" t="n">
        <f aca="false">IF(G972="",IFERROR(VLOOKUP(E972,Strategies!$A$26:$G$35,7,FALSE()),Strategies!$B$8),G972)</f>
        <v>20000</v>
      </c>
      <c r="K972" s="3" t="n">
        <f aca="false">IF(G972="",1,0)</f>
        <v>0</v>
      </c>
      <c r="L972" s="3" t="n">
        <f aca="false">Clean!H972</f>
        <v>2</v>
      </c>
      <c r="M972" s="5" t="n">
        <f aca="false">Clean!I972</f>
        <v>45442</v>
      </c>
      <c r="N972" s="3" t="n">
        <f aca="false">IF(L972="",IF(M972="",Strategies!$B$6,DATEDIF(M972,DATE(2026,9,13),"y")),L972)</f>
        <v>2</v>
      </c>
      <c r="O972" s="2" t="str">
        <f aca="false">IF(L972&lt;&gt;"","observed",IF(M972&lt;&gt;"","derived from date","median (fallback)"))</f>
        <v>observed</v>
      </c>
      <c r="P972" s="4" t="n">
        <f aca="false">Clean!M972</f>
        <v>3475.17</v>
      </c>
      <c r="Q972" s="4" t="n">
        <f aca="false">IF(P972="",Strategies!$B$9,P972)</f>
        <v>3475.17</v>
      </c>
      <c r="R972" s="3" t="n">
        <f aca="false">IF(P972="",1,0)</f>
        <v>0</v>
      </c>
      <c r="S972" s="3" t="n">
        <f aca="false">Clean!U972</f>
        <v>560</v>
      </c>
      <c r="T972" s="3" t="n">
        <f aca="false">IF(S972="",Strategies!$B$10,S972)</f>
        <v>560</v>
      </c>
      <c r="U972" s="2" t="str">
        <f aca="false">Clean!J972</f>
        <v>App</v>
      </c>
      <c r="V972" s="2" t="str">
        <f aca="false">IF(U972="",Strategies!$B$11,U972)</f>
        <v>App</v>
      </c>
      <c r="W972" s="2" t="str">
        <f aca="false">IF(U972="","Unknown",U972)</f>
        <v>App</v>
      </c>
      <c r="X972" s="4" t="n">
        <f aca="false">Clean!Q972</f>
        <v>3000</v>
      </c>
      <c r="Y972" s="4" t="n">
        <f aca="false">Clean!R972</f>
        <v>515.28</v>
      </c>
      <c r="Z972" s="4" t="n">
        <f aca="false">IF(X972="",IF(Y972="",0,""),X972)</f>
        <v>3000</v>
      </c>
      <c r="AA972" s="4" t="n">
        <f aca="false">IF(Y972="",IF(X972="",0,IF(X972=0,0,ROUND(X972*Strategies!$B$12,2))),Y972)</f>
        <v>515.28</v>
      </c>
      <c r="AB972" s="2" t="str">
        <f aca="false">IF(AND(X972="",Y972=""),"no card (structural)",IF(X972="","limit missing – verify",IF(Y972="","spend imputed by ratio","complete")))</f>
        <v>complete</v>
      </c>
      <c r="AC972" s="4" t="str">
        <f aca="false">Clean!S972</f>
        <v/>
      </c>
      <c r="AD972" s="4" t="str">
        <f aca="false">Clean!T972</f>
        <v/>
      </c>
      <c r="AE972" s="4" t="n">
        <f aca="false">IF(AC972="",IF(AD972="",0,""),AC972)</f>
        <v>0</v>
      </c>
      <c r="AF972" s="4" t="n">
        <f aca="false">IF(AD972="",IF(AC972="",0,IF(AC972=0,0,ROUND(AC972*Strategies!$B$13,0))),AD972)</f>
        <v>0</v>
      </c>
      <c r="AG972" s="3" t="n">
        <f aca="false">Clean!V972</f>
        <v>0</v>
      </c>
      <c r="AH972" s="3" t="n">
        <f aca="false">IF(AG972="",0,AG972)</f>
        <v>0</v>
      </c>
      <c r="AI972" s="3" t="n">
        <f aca="false">IF(AG972="",1,0)</f>
        <v>0</v>
      </c>
      <c r="AJ972" s="3" t="n">
        <f aca="false">Missing_Matrix!W972</f>
        <v>2</v>
      </c>
      <c r="AK972" s="2" t="str">
        <f aca="false">IF(AJ972=0,"keep","drop")</f>
        <v>drop</v>
      </c>
      <c r="AL972" s="2" t="str">
        <f aca="false">IF(Missing_Matrix!B972+Missing_Matrix!G972+Missing_Matrix!H972+Missing_Matrix!J972+Missing_Matrix!K972+Missing_Matrix!L972+Missing_Matrix!M972+Missing_Matrix!U972=0,"keep","drop")</f>
        <v>keep</v>
      </c>
    </row>
    <row r="973" customFormat="false" ht="15" hidden="false" customHeight="false" outlineLevel="0" collapsed="false">
      <c r="A973" s="2" t="str">
        <f aca="false">Clean!A973</f>
        <v>CL00972</v>
      </c>
      <c r="B973" s="3" t="n">
        <f aca="false">Clean!B973</f>
        <v>73</v>
      </c>
      <c r="C973" s="3" t="n">
        <f aca="false">IF(B973="",Strategies!$B$5,B973)</f>
        <v>73</v>
      </c>
      <c r="D973" s="3" t="n">
        <f aca="false">IF(B973="",1,0)</f>
        <v>0</v>
      </c>
      <c r="E973" s="2" t="str">
        <f aca="false">Clean!E973</f>
        <v>Retired</v>
      </c>
      <c r="F973" s="2" t="str">
        <f aca="false">IF(E973="","Unknown",E973)</f>
        <v>Retired</v>
      </c>
      <c r="G973" s="4" t="n">
        <f aca="false">Clean!G973</f>
        <v>13200</v>
      </c>
      <c r="H973" s="4" t="n">
        <f aca="false">IF(G973="",Strategies!$B$7,G973)</f>
        <v>13200</v>
      </c>
      <c r="I973" s="4" t="n">
        <f aca="false">IF(G973="",Strategies!$B$8,G973)</f>
        <v>13200</v>
      </c>
      <c r="J973" s="4" t="n">
        <f aca="false">IF(G973="",IFERROR(VLOOKUP(E973,Strategies!$A$26:$G$35,7,FALSE()),Strategies!$B$8),G973)</f>
        <v>13200</v>
      </c>
      <c r="K973" s="3" t="n">
        <f aca="false">IF(G973="",1,0)</f>
        <v>0</v>
      </c>
      <c r="L973" s="3" t="n">
        <f aca="false">Clean!H973</f>
        <v>20</v>
      </c>
      <c r="M973" s="5" t="n">
        <f aca="false">Clean!I973</f>
        <v>38861</v>
      </c>
      <c r="N973" s="3" t="n">
        <f aca="false">IF(L973="",IF(M973="",Strategies!$B$6,DATEDIF(M973,DATE(2026,9,13),"y")),L973)</f>
        <v>20</v>
      </c>
      <c r="O973" s="2" t="str">
        <f aca="false">IF(L973&lt;&gt;"","observed",IF(M973&lt;&gt;"","derived from date","median (fallback)"))</f>
        <v>observed</v>
      </c>
      <c r="P973" s="4" t="n">
        <f aca="false">Clean!M973</f>
        <v>23458.05</v>
      </c>
      <c r="Q973" s="4" t="n">
        <f aca="false">IF(P973="",Strategies!$B$9,P973)</f>
        <v>23458.05</v>
      </c>
      <c r="R973" s="3" t="n">
        <f aca="false">IF(P973="",1,0)</f>
        <v>0</v>
      </c>
      <c r="S973" s="3" t="n">
        <f aca="false">Clean!U973</f>
        <v>605</v>
      </c>
      <c r="T973" s="3" t="n">
        <f aca="false">IF(S973="",Strategies!$B$10,S973)</f>
        <v>605</v>
      </c>
      <c r="U973" s="2" t="str">
        <f aca="false">Clean!J973</f>
        <v>Branch</v>
      </c>
      <c r="V973" s="2" t="str">
        <f aca="false">IF(U973="",Strategies!$B$11,U973)</f>
        <v>Branch</v>
      </c>
      <c r="W973" s="2" t="str">
        <f aca="false">IF(U973="","Unknown",U973)</f>
        <v>Branch</v>
      </c>
      <c r="X973" s="4" t="str">
        <f aca="false">Clean!Q973</f>
        <v/>
      </c>
      <c r="Y973" s="4" t="str">
        <f aca="false">Clean!R973</f>
        <v/>
      </c>
      <c r="Z973" s="4" t="n">
        <f aca="false">IF(X973="",IF(Y973="",0,""),X973)</f>
        <v>0</v>
      </c>
      <c r="AA973" s="4" t="n">
        <f aca="false">IF(Y973="",IF(X973="",0,IF(X973=0,0,ROUND(X973*Strategies!$B$12,2))),Y973)</f>
        <v>0</v>
      </c>
      <c r="AB973" s="2" t="str">
        <f aca="false">IF(AND(X973="",Y973=""),"no card (structural)",IF(X973="","limit missing – verify",IF(Y973="","spend imputed by ratio","complete")))</f>
        <v>no card (structural)</v>
      </c>
      <c r="AC973" s="4" t="str">
        <f aca="false">Clean!S973</f>
        <v/>
      </c>
      <c r="AD973" s="4" t="str">
        <f aca="false">Clean!T973</f>
        <v/>
      </c>
      <c r="AE973" s="4" t="n">
        <f aca="false">IF(AC973="",IF(AD973="",0,""),AC973)</f>
        <v>0</v>
      </c>
      <c r="AF973" s="4" t="n">
        <f aca="false">IF(AD973="",IF(AC973="",0,IF(AC973=0,0,ROUND(AC973*Strategies!$B$13,0))),AD973)</f>
        <v>0</v>
      </c>
      <c r="AG973" s="3" t="str">
        <f aca="false">Clean!V973</f>
        <v/>
      </c>
      <c r="AH973" s="3" t="n">
        <f aca="false">IF(AG973="",0,AG973)</f>
        <v>0</v>
      </c>
      <c r="AI973" s="3" t="n">
        <f aca="false">IF(AG973="",1,0)</f>
        <v>1</v>
      </c>
      <c r="AJ973" s="3" t="n">
        <f aca="false">Missing_Matrix!W973</f>
        <v>5</v>
      </c>
      <c r="AK973" s="2" t="str">
        <f aca="false">IF(AJ973=0,"keep","drop")</f>
        <v>drop</v>
      </c>
      <c r="AL973" s="2" t="str">
        <f aca="false">IF(Missing_Matrix!B973+Missing_Matrix!G973+Missing_Matrix!H973+Missing_Matrix!J973+Missing_Matrix!K973+Missing_Matrix!L973+Missing_Matrix!M973+Missing_Matrix!U973=0,"keep","drop")</f>
        <v>keep</v>
      </c>
    </row>
    <row r="974" customFormat="false" ht="15" hidden="false" customHeight="false" outlineLevel="0" collapsed="false">
      <c r="A974" s="2" t="str">
        <f aca="false">Clean!A974</f>
        <v>CL00973</v>
      </c>
      <c r="B974" s="3" t="n">
        <f aca="false">Clean!B974</f>
        <v>59</v>
      </c>
      <c r="C974" s="3" t="n">
        <f aca="false">IF(B974="",Strategies!$B$5,B974)</f>
        <v>59</v>
      </c>
      <c r="D974" s="3" t="n">
        <f aca="false">IF(B974="",1,0)</f>
        <v>0</v>
      </c>
      <c r="E974" s="2" t="str">
        <f aca="false">Clean!E974</f>
        <v>Manual worker</v>
      </c>
      <c r="F974" s="2" t="str">
        <f aca="false">IF(E974="","Unknown",E974)</f>
        <v>Manual worker</v>
      </c>
      <c r="G974" s="4" t="n">
        <f aca="false">Clean!G974</f>
        <v>31700</v>
      </c>
      <c r="H974" s="4" t="n">
        <f aca="false">IF(G974="",Strategies!$B$7,G974)</f>
        <v>31700</v>
      </c>
      <c r="I974" s="4" t="n">
        <f aca="false">IF(G974="",Strategies!$B$8,G974)</f>
        <v>31700</v>
      </c>
      <c r="J974" s="4" t="n">
        <f aca="false">IF(G974="",IFERROR(VLOOKUP(E974,Strategies!$A$26:$G$35,7,FALSE()),Strategies!$B$8),G974)</f>
        <v>31700</v>
      </c>
      <c r="K974" s="3" t="n">
        <f aca="false">IF(G974="",1,0)</f>
        <v>0</v>
      </c>
      <c r="L974" s="3" t="n">
        <f aca="false">Clean!H974</f>
        <v>15</v>
      </c>
      <c r="M974" s="5" t="n">
        <f aca="false">Clean!I974</f>
        <v>40629</v>
      </c>
      <c r="N974" s="3" t="n">
        <f aca="false">IF(L974="",IF(M974="",Strategies!$B$6,DATEDIF(M974,DATE(2026,9,13),"y")),L974)</f>
        <v>15</v>
      </c>
      <c r="O974" s="2" t="str">
        <f aca="false">IF(L974&lt;&gt;"","observed",IF(M974&lt;&gt;"","derived from date","median (fallback)"))</f>
        <v>observed</v>
      </c>
      <c r="P974" s="4" t="n">
        <f aca="false">Clean!M974</f>
        <v>61295.4</v>
      </c>
      <c r="Q974" s="4" t="n">
        <f aca="false">IF(P974="",Strategies!$B$9,P974)</f>
        <v>61295.4</v>
      </c>
      <c r="R974" s="3" t="n">
        <f aca="false">IF(P974="",1,0)</f>
        <v>0</v>
      </c>
      <c r="S974" s="3" t="n">
        <f aca="false">Clean!U974</f>
        <v>695</v>
      </c>
      <c r="T974" s="3" t="n">
        <f aca="false">IF(S974="",Strategies!$B$10,S974)</f>
        <v>695</v>
      </c>
      <c r="U974" s="2" t="str">
        <f aca="false">Clean!J974</f>
        <v>App</v>
      </c>
      <c r="V974" s="2" t="str">
        <f aca="false">IF(U974="",Strategies!$B$11,U974)</f>
        <v>App</v>
      </c>
      <c r="W974" s="2" t="str">
        <f aca="false">IF(U974="","Unknown",U974)</f>
        <v>App</v>
      </c>
      <c r="X974" s="4" t="str">
        <f aca="false">Clean!Q974</f>
        <v/>
      </c>
      <c r="Y974" s="4" t="str">
        <f aca="false">Clean!R974</f>
        <v/>
      </c>
      <c r="Z974" s="4" t="n">
        <f aca="false">IF(X974="",IF(Y974="",0,""),X974)</f>
        <v>0</v>
      </c>
      <c r="AA974" s="4" t="n">
        <f aca="false">IF(Y974="",IF(X974="",0,IF(X974=0,0,ROUND(X974*Strategies!$B$12,2))),Y974)</f>
        <v>0</v>
      </c>
      <c r="AB974" s="2" t="str">
        <f aca="false">IF(AND(X974="",Y974=""),"no card (structural)",IF(X974="","limit missing – verify",IF(Y974="","spend imputed by ratio","complete")))</f>
        <v>no card (structural)</v>
      </c>
      <c r="AC974" s="4" t="n">
        <f aca="false">Clean!S974</f>
        <v>153000</v>
      </c>
      <c r="AD974" s="4" t="n">
        <f aca="false">Clean!T974</f>
        <v>900</v>
      </c>
      <c r="AE974" s="4" t="n">
        <f aca="false">IF(AC974="",IF(AD974="",0,""),AC974)</f>
        <v>153000</v>
      </c>
      <c r="AF974" s="4" t="n">
        <f aca="false">IF(AD974="",IF(AC974="",0,IF(AC974=0,0,ROUND(AC974*Strategies!$B$13,0))),AD974)</f>
        <v>900</v>
      </c>
      <c r="AG974" s="3" t="n">
        <f aca="false">Clean!V974</f>
        <v>0</v>
      </c>
      <c r="AH974" s="3" t="n">
        <f aca="false">IF(AG974="",0,AG974)</f>
        <v>0</v>
      </c>
      <c r="AI974" s="3" t="n">
        <f aca="false">IF(AG974="",1,0)</f>
        <v>0</v>
      </c>
      <c r="AJ974" s="3" t="n">
        <f aca="false">Missing_Matrix!W974</f>
        <v>2</v>
      </c>
      <c r="AK974" s="2" t="str">
        <f aca="false">IF(AJ974=0,"keep","drop")</f>
        <v>drop</v>
      </c>
      <c r="AL974" s="2" t="str">
        <f aca="false">IF(Missing_Matrix!B974+Missing_Matrix!G974+Missing_Matrix!H974+Missing_Matrix!J974+Missing_Matrix!K974+Missing_Matrix!L974+Missing_Matrix!M974+Missing_Matrix!U974=0,"keep","drop")</f>
        <v>keep</v>
      </c>
    </row>
    <row r="975" customFormat="false" ht="15" hidden="false" customHeight="false" outlineLevel="0" collapsed="false">
      <c r="A975" s="2" t="str">
        <f aca="false">Clean!A975</f>
        <v>CL00974</v>
      </c>
      <c r="B975" s="3" t="n">
        <f aca="false">Clean!B975</f>
        <v>53</v>
      </c>
      <c r="C975" s="3" t="n">
        <f aca="false">IF(B975="",Strategies!$B$5,B975)</f>
        <v>53</v>
      </c>
      <c r="D975" s="3" t="n">
        <f aca="false">IF(B975="",1,0)</f>
        <v>0</v>
      </c>
      <c r="E975" s="2" t="str">
        <f aca="false">Clean!E975</f>
        <v>Business owner</v>
      </c>
      <c r="F975" s="2" t="str">
        <f aca="false">IF(E975="","Unknown",E975)</f>
        <v>Business owner</v>
      </c>
      <c r="G975" s="4" t="n">
        <f aca="false">Clean!G975</f>
        <v>78700</v>
      </c>
      <c r="H975" s="4" t="n">
        <f aca="false">IF(G975="",Strategies!$B$7,G975)</f>
        <v>78700</v>
      </c>
      <c r="I975" s="4" t="n">
        <f aca="false">IF(G975="",Strategies!$B$8,G975)</f>
        <v>78700</v>
      </c>
      <c r="J975" s="4" t="n">
        <f aca="false">IF(G975="",IFERROR(VLOOKUP(E975,Strategies!$A$26:$G$35,7,FALSE()),Strategies!$B$8),G975)</f>
        <v>78700</v>
      </c>
      <c r="K975" s="3" t="n">
        <f aca="false">IF(G975="",1,0)</f>
        <v>0</v>
      </c>
      <c r="L975" s="3" t="n">
        <f aca="false">Clean!H975</f>
        <v>22</v>
      </c>
      <c r="M975" s="5" t="n">
        <f aca="false">Clean!I975</f>
        <v>38051</v>
      </c>
      <c r="N975" s="3" t="n">
        <f aca="false">IF(L975="",IF(M975="",Strategies!$B$6,DATEDIF(M975,DATE(2026,9,13),"y")),L975)</f>
        <v>22</v>
      </c>
      <c r="O975" s="2" t="str">
        <f aca="false">IF(L975&lt;&gt;"","observed",IF(M975&lt;&gt;"","derived from date","median (fallback)"))</f>
        <v>observed</v>
      </c>
      <c r="P975" s="4" t="n">
        <f aca="false">Clean!M975</f>
        <v>0</v>
      </c>
      <c r="Q975" s="4" t="n">
        <f aca="false">IF(P975="",Strategies!$B$9,P975)</f>
        <v>0</v>
      </c>
      <c r="R975" s="3" t="n">
        <f aca="false">IF(P975="",1,0)</f>
        <v>0</v>
      </c>
      <c r="S975" s="3" t="n">
        <f aca="false">Clean!U975</f>
        <v>716</v>
      </c>
      <c r="T975" s="3" t="n">
        <f aca="false">IF(S975="",Strategies!$B$10,S975)</f>
        <v>716</v>
      </c>
      <c r="U975" s="2" t="str">
        <f aca="false">Clean!J975</f>
        <v>Online Banking</v>
      </c>
      <c r="V975" s="2" t="str">
        <f aca="false">IF(U975="",Strategies!$B$11,U975)</f>
        <v>Online Banking</v>
      </c>
      <c r="W975" s="2" t="str">
        <f aca="false">IF(U975="","Unknown",U975)</f>
        <v>Online Banking</v>
      </c>
      <c r="X975" s="4" t="n">
        <f aca="false">Clean!Q975</f>
        <v>15000</v>
      </c>
      <c r="Y975" s="4" t="n">
        <f aca="false">Clean!R975</f>
        <v>2668.8</v>
      </c>
      <c r="Z975" s="4" t="n">
        <f aca="false">IF(X975="",IF(Y975="",0,""),X975)</f>
        <v>15000</v>
      </c>
      <c r="AA975" s="4" t="n">
        <f aca="false">IF(Y975="",IF(X975="",0,IF(X975=0,0,ROUND(X975*Strategies!$B$12,2))),Y975)</f>
        <v>2668.8</v>
      </c>
      <c r="AB975" s="2" t="str">
        <f aca="false">IF(AND(X975="",Y975=""),"no card (structural)",IF(X975="","limit missing – verify",IF(Y975="","spend imputed by ratio","complete")))</f>
        <v>complete</v>
      </c>
      <c r="AC975" s="4" t="n">
        <f aca="false">Clean!S975</f>
        <v>368000</v>
      </c>
      <c r="AD975" s="4" t="n">
        <f aca="false">Clean!T975</f>
        <v>2741</v>
      </c>
      <c r="AE975" s="4" t="n">
        <f aca="false">IF(AC975="",IF(AD975="",0,""),AC975)</f>
        <v>368000</v>
      </c>
      <c r="AF975" s="4" t="n">
        <f aca="false">IF(AD975="",IF(AC975="",0,IF(AC975=0,0,ROUND(AC975*Strategies!$B$13,0))),AD975)</f>
        <v>2741</v>
      </c>
      <c r="AG975" s="3" t="str">
        <f aca="false">Clean!V975</f>
        <v/>
      </c>
      <c r="AH975" s="3" t="n">
        <f aca="false">IF(AG975="",0,AG975)</f>
        <v>0</v>
      </c>
      <c r="AI975" s="3" t="n">
        <f aca="false">IF(AG975="",1,0)</f>
        <v>1</v>
      </c>
      <c r="AJ975" s="3" t="n">
        <f aca="false">Missing_Matrix!W975</f>
        <v>1</v>
      </c>
      <c r="AK975" s="2" t="str">
        <f aca="false">IF(AJ975=0,"keep","drop")</f>
        <v>drop</v>
      </c>
      <c r="AL975" s="2" t="str">
        <f aca="false">IF(Missing_Matrix!B975+Missing_Matrix!G975+Missing_Matrix!H975+Missing_Matrix!J975+Missing_Matrix!K975+Missing_Matrix!L975+Missing_Matrix!M975+Missing_Matrix!U975=0,"keep","drop")</f>
        <v>keep</v>
      </c>
    </row>
    <row r="976" customFormat="false" ht="15" hidden="false" customHeight="false" outlineLevel="0" collapsed="false">
      <c r="A976" s="2" t="str">
        <f aca="false">Clean!A976</f>
        <v>CL00975</v>
      </c>
      <c r="B976" s="3" t="n">
        <f aca="false">Clean!B976</f>
        <v>22</v>
      </c>
      <c r="C976" s="3" t="n">
        <f aca="false">IF(B976="",Strategies!$B$5,B976)</f>
        <v>22</v>
      </c>
      <c r="D976" s="3" t="n">
        <f aca="false">IF(B976="",1,0)</f>
        <v>0</v>
      </c>
      <c r="E976" s="2" t="str">
        <f aca="false">Clean!E976</f>
        <v>Student</v>
      </c>
      <c r="F976" s="2" t="str">
        <f aca="false">IF(E976="","Unknown",E976)</f>
        <v>Student</v>
      </c>
      <c r="G976" s="4" t="n">
        <f aca="false">Clean!G976</f>
        <v>5800</v>
      </c>
      <c r="H976" s="4" t="n">
        <f aca="false">IF(G976="",Strategies!$B$7,G976)</f>
        <v>5800</v>
      </c>
      <c r="I976" s="4" t="n">
        <f aca="false">IF(G976="",Strategies!$B$8,G976)</f>
        <v>5800</v>
      </c>
      <c r="J976" s="4" t="n">
        <f aca="false">IF(G976="",IFERROR(VLOOKUP(E976,Strategies!$A$26:$G$35,7,FALSE()),Strategies!$B$8),G976)</f>
        <v>5800</v>
      </c>
      <c r="K976" s="3" t="n">
        <f aca="false">IF(G976="",1,0)</f>
        <v>0</v>
      </c>
      <c r="L976" s="3" t="n">
        <f aca="false">Clean!H976</f>
        <v>1</v>
      </c>
      <c r="M976" s="5" t="n">
        <f aca="false">Clean!I976</f>
        <v>45803</v>
      </c>
      <c r="N976" s="3" t="n">
        <f aca="false">IF(L976="",IF(M976="",Strategies!$B$6,DATEDIF(M976,DATE(2026,9,13),"y")),L976)</f>
        <v>1</v>
      </c>
      <c r="O976" s="2" t="str">
        <f aca="false">IF(L976&lt;&gt;"","observed",IF(M976&lt;&gt;"","derived from date","median (fallback)"))</f>
        <v>observed</v>
      </c>
      <c r="P976" s="4" t="n">
        <f aca="false">Clean!M976</f>
        <v>1346.36</v>
      </c>
      <c r="Q976" s="4" t="n">
        <f aca="false">IF(P976="",Strategies!$B$9,P976)</f>
        <v>1346.36</v>
      </c>
      <c r="R976" s="3" t="n">
        <f aca="false">IF(P976="",1,0)</f>
        <v>0</v>
      </c>
      <c r="S976" s="3" t="n">
        <f aca="false">Clean!U976</f>
        <v>574</v>
      </c>
      <c r="T976" s="3" t="n">
        <f aca="false">IF(S976="",Strategies!$B$10,S976)</f>
        <v>574</v>
      </c>
      <c r="U976" s="2" t="str">
        <f aca="false">Clean!J976</f>
        <v>Online Banking</v>
      </c>
      <c r="V976" s="2" t="str">
        <f aca="false">IF(U976="",Strategies!$B$11,U976)</f>
        <v>Online Banking</v>
      </c>
      <c r="W976" s="2" t="str">
        <f aca="false">IF(U976="","Unknown",U976)</f>
        <v>Online Banking</v>
      </c>
      <c r="X976" s="4" t="n">
        <f aca="false">Clean!Q976</f>
        <v>1000</v>
      </c>
      <c r="Y976" s="4" t="n">
        <f aca="false">Clean!R976</f>
        <v>430.45</v>
      </c>
      <c r="Z976" s="4" t="n">
        <f aca="false">IF(X976="",IF(Y976="",0,""),X976)</f>
        <v>1000</v>
      </c>
      <c r="AA976" s="4" t="n">
        <f aca="false">IF(Y976="",IF(X976="",0,IF(X976=0,0,ROUND(X976*Strategies!$B$12,2))),Y976)</f>
        <v>430.45</v>
      </c>
      <c r="AB976" s="2" t="str">
        <f aca="false">IF(AND(X976="",Y976=""),"no card (structural)",IF(X976="","limit missing – verify",IF(Y976="","spend imputed by ratio","complete")))</f>
        <v>complete</v>
      </c>
      <c r="AC976" s="4" t="str">
        <f aca="false">Clean!S976</f>
        <v/>
      </c>
      <c r="AD976" s="4" t="str">
        <f aca="false">Clean!T976</f>
        <v/>
      </c>
      <c r="AE976" s="4" t="n">
        <f aca="false">IF(AC976="",IF(AD976="",0,""),AC976)</f>
        <v>0</v>
      </c>
      <c r="AF976" s="4" t="n">
        <f aca="false">IF(AD976="",IF(AC976="",0,IF(AC976=0,0,ROUND(AC976*Strategies!$B$13,0))),AD976)</f>
        <v>0</v>
      </c>
      <c r="AG976" s="3" t="str">
        <f aca="false">Clean!V976</f>
        <v/>
      </c>
      <c r="AH976" s="3" t="n">
        <f aca="false">IF(AG976="",0,AG976)</f>
        <v>0</v>
      </c>
      <c r="AI976" s="3" t="n">
        <f aca="false">IF(AG976="",1,0)</f>
        <v>1</v>
      </c>
      <c r="AJ976" s="3" t="n">
        <f aca="false">Missing_Matrix!W976</f>
        <v>3</v>
      </c>
      <c r="AK976" s="2" t="str">
        <f aca="false">IF(AJ976=0,"keep","drop")</f>
        <v>drop</v>
      </c>
      <c r="AL976" s="2" t="str">
        <f aca="false">IF(Missing_Matrix!B976+Missing_Matrix!G976+Missing_Matrix!H976+Missing_Matrix!J976+Missing_Matrix!K976+Missing_Matrix!L976+Missing_Matrix!M976+Missing_Matrix!U976=0,"keep","drop")</f>
        <v>keep</v>
      </c>
    </row>
    <row r="977" customFormat="false" ht="15" hidden="false" customHeight="false" outlineLevel="0" collapsed="false">
      <c r="A977" s="2" t="str">
        <f aca="false">Clean!A977</f>
        <v>CL00976</v>
      </c>
      <c r="B977" s="3" t="n">
        <f aca="false">Clean!B977</f>
        <v>49</v>
      </c>
      <c r="C977" s="3" t="n">
        <f aca="false">IF(B977="",Strategies!$B$5,B977)</f>
        <v>49</v>
      </c>
      <c r="D977" s="3" t="n">
        <f aca="false">IF(B977="",1,0)</f>
        <v>0</v>
      </c>
      <c r="E977" s="2" t="str">
        <f aca="false">Clean!E977</f>
        <v>Unemployed</v>
      </c>
      <c r="F977" s="2" t="str">
        <f aca="false">IF(E977="","Unknown",E977)</f>
        <v>Unemployed</v>
      </c>
      <c r="G977" s="4" t="n">
        <f aca="false">Clean!G977</f>
        <v>7000</v>
      </c>
      <c r="H977" s="4" t="n">
        <f aca="false">IF(G977="",Strategies!$B$7,G977)</f>
        <v>7000</v>
      </c>
      <c r="I977" s="4" t="n">
        <f aca="false">IF(G977="",Strategies!$B$8,G977)</f>
        <v>7000</v>
      </c>
      <c r="J977" s="4" t="n">
        <f aca="false">IF(G977="",IFERROR(VLOOKUP(E977,Strategies!$A$26:$G$35,7,FALSE()),Strategies!$B$8),G977)</f>
        <v>7000</v>
      </c>
      <c r="K977" s="3" t="n">
        <f aca="false">IF(G977="",1,0)</f>
        <v>0</v>
      </c>
      <c r="L977" s="3" t="n">
        <f aca="false">Clean!H977</f>
        <v>2</v>
      </c>
      <c r="M977" s="5" t="n">
        <f aca="false">Clean!I977</f>
        <v>45218</v>
      </c>
      <c r="N977" s="3" t="n">
        <f aca="false">IF(L977="",IF(M977="",Strategies!$B$6,DATEDIF(M977,DATE(2026,9,13),"y")),L977)</f>
        <v>2</v>
      </c>
      <c r="O977" s="2" t="str">
        <f aca="false">IF(L977&lt;&gt;"","observed",IF(M977&lt;&gt;"","derived from date","median (fallback)"))</f>
        <v>observed</v>
      </c>
      <c r="P977" s="4" t="n">
        <f aca="false">Clean!M977</f>
        <v>2722.61</v>
      </c>
      <c r="Q977" s="4" t="n">
        <f aca="false">IF(P977="",Strategies!$B$9,P977)</f>
        <v>2722.61</v>
      </c>
      <c r="R977" s="3" t="n">
        <f aca="false">IF(P977="",1,0)</f>
        <v>0</v>
      </c>
      <c r="S977" s="3" t="n">
        <f aca="false">Clean!U977</f>
        <v>578</v>
      </c>
      <c r="T977" s="3" t="n">
        <f aca="false">IF(S977="",Strategies!$B$10,S977)</f>
        <v>578</v>
      </c>
      <c r="U977" s="2" t="str">
        <f aca="false">Clean!J977</f>
        <v>App</v>
      </c>
      <c r="V977" s="2" t="str">
        <f aca="false">IF(U977="",Strategies!$B$11,U977)</f>
        <v>App</v>
      </c>
      <c r="W977" s="2" t="str">
        <f aca="false">IF(U977="","Unknown",U977)</f>
        <v>App</v>
      </c>
      <c r="X977" s="4" t="n">
        <f aca="false">Clean!Q977</f>
        <v>1500</v>
      </c>
      <c r="Y977" s="4" t="n">
        <f aca="false">Clean!R977</f>
        <v>266.32</v>
      </c>
      <c r="Z977" s="4" t="n">
        <f aca="false">IF(X977="",IF(Y977="",0,""),X977)</f>
        <v>1500</v>
      </c>
      <c r="AA977" s="4" t="n">
        <f aca="false">IF(Y977="",IF(X977="",0,IF(X977=0,0,ROUND(X977*Strategies!$B$12,2))),Y977)</f>
        <v>266.32</v>
      </c>
      <c r="AB977" s="2" t="str">
        <f aca="false">IF(AND(X977="",Y977=""),"no card (structural)",IF(X977="","limit missing – verify",IF(Y977="","spend imputed by ratio","complete")))</f>
        <v>complete</v>
      </c>
      <c r="AC977" s="4" t="n">
        <f aca="false">Clean!S977</f>
        <v>0</v>
      </c>
      <c r="AD977" s="4" t="n">
        <f aca="false">Clean!T977</f>
        <v>0</v>
      </c>
      <c r="AE977" s="4" t="n">
        <f aca="false">IF(AC977="",IF(AD977="",0,""),AC977)</f>
        <v>0</v>
      </c>
      <c r="AF977" s="4" t="n">
        <f aca="false">IF(AD977="",IF(AC977="",0,IF(AC977=0,0,ROUND(AC977*Strategies!$B$13,0))),AD977)</f>
        <v>0</v>
      </c>
      <c r="AG977" s="3" t="str">
        <f aca="false">Clean!V977</f>
        <v/>
      </c>
      <c r="AH977" s="3" t="n">
        <f aca="false">IF(AG977="",0,AG977)</f>
        <v>0</v>
      </c>
      <c r="AI977" s="3" t="n">
        <f aca="false">IF(AG977="",1,0)</f>
        <v>1</v>
      </c>
      <c r="AJ977" s="3" t="n">
        <f aca="false">Missing_Matrix!W977</f>
        <v>1</v>
      </c>
      <c r="AK977" s="2" t="str">
        <f aca="false">IF(AJ977=0,"keep","drop")</f>
        <v>drop</v>
      </c>
      <c r="AL977" s="2" t="str">
        <f aca="false">IF(Missing_Matrix!B977+Missing_Matrix!G977+Missing_Matrix!H977+Missing_Matrix!J977+Missing_Matrix!K977+Missing_Matrix!L977+Missing_Matrix!M977+Missing_Matrix!U977=0,"keep","drop")</f>
        <v>keep</v>
      </c>
    </row>
    <row r="978" customFormat="false" ht="15" hidden="false" customHeight="false" outlineLevel="0" collapsed="false">
      <c r="A978" s="2" t="str">
        <f aca="false">Clean!A978</f>
        <v>CL00977</v>
      </c>
      <c r="B978" s="3" t="n">
        <f aca="false">Clean!B978</f>
        <v>41</v>
      </c>
      <c r="C978" s="3" t="n">
        <f aca="false">IF(B978="",Strategies!$B$5,B978)</f>
        <v>41</v>
      </c>
      <c r="D978" s="3" t="n">
        <f aca="false">IF(B978="",1,0)</f>
        <v>0</v>
      </c>
      <c r="E978" s="2" t="str">
        <f aca="false">Clean!E978</f>
        <v>Self-employed</v>
      </c>
      <c r="F978" s="2" t="str">
        <f aca="false">IF(E978="","Unknown",E978)</f>
        <v>Self-employed</v>
      </c>
      <c r="G978" s="4" t="str">
        <f aca="false">Clean!G978</f>
        <v/>
      </c>
      <c r="H978" s="4" t="n">
        <f aca="false">IF(G978="",Strategies!$B$7,G978)</f>
        <v>34752</v>
      </c>
      <c r="I978" s="4" t="n">
        <f aca="false">IF(G978="",Strategies!$B$8,G978)</f>
        <v>29500</v>
      </c>
      <c r="J978" s="4" t="n">
        <f aca="false">IF(G978="",IFERROR(VLOOKUP(E978,Strategies!$A$26:$G$35,7,FALSE()),Strategies!$B$8),G978)</f>
        <v>50600</v>
      </c>
      <c r="K978" s="3" t="n">
        <f aca="false">IF(G978="",1,0)</f>
        <v>1</v>
      </c>
      <c r="L978" s="3" t="n">
        <f aca="false">Clean!H978</f>
        <v>14</v>
      </c>
      <c r="M978" s="5" t="n">
        <f aca="false">Clean!I978</f>
        <v>40980</v>
      </c>
      <c r="N978" s="3" t="n">
        <f aca="false">IF(L978="",IF(M978="",Strategies!$B$6,DATEDIF(M978,DATE(2026,9,13),"y")),L978)</f>
        <v>14</v>
      </c>
      <c r="O978" s="2" t="str">
        <f aca="false">IF(L978&lt;&gt;"","observed",IF(M978&lt;&gt;"","derived from date","median (fallback)"))</f>
        <v>observed</v>
      </c>
      <c r="P978" s="4" t="n">
        <f aca="false">Clean!M978</f>
        <v>30189.01</v>
      </c>
      <c r="Q978" s="4" t="n">
        <f aca="false">IF(P978="",Strategies!$B$9,P978)</f>
        <v>30189.01</v>
      </c>
      <c r="R978" s="3" t="n">
        <f aca="false">IF(P978="",1,0)</f>
        <v>0</v>
      </c>
      <c r="S978" s="3" t="n">
        <f aca="false">Clean!U978</f>
        <v>599</v>
      </c>
      <c r="T978" s="3" t="n">
        <f aca="false">IF(S978="",Strategies!$B$10,S978)</f>
        <v>599</v>
      </c>
      <c r="U978" s="2" t="str">
        <f aca="false">Clean!J978</f>
        <v>App</v>
      </c>
      <c r="V978" s="2" t="str">
        <f aca="false">IF(U978="",Strategies!$B$11,U978)</f>
        <v>App</v>
      </c>
      <c r="W978" s="2" t="str">
        <f aca="false">IF(U978="","Unknown",U978)</f>
        <v>App</v>
      </c>
      <c r="X978" s="4" t="n">
        <f aca="false">Clean!Q978</f>
        <v>5000</v>
      </c>
      <c r="Y978" s="4" t="n">
        <f aca="false">Clean!R978</f>
        <v>366.31</v>
      </c>
      <c r="Z978" s="4" t="n">
        <f aca="false">IF(X978="",IF(Y978="",0,""),X978)</f>
        <v>5000</v>
      </c>
      <c r="AA978" s="4" t="n">
        <f aca="false">IF(Y978="",IF(X978="",0,IF(X978=0,0,ROUND(X978*Strategies!$B$12,2))),Y978)</f>
        <v>366.31</v>
      </c>
      <c r="AB978" s="2" t="str">
        <f aca="false">IF(AND(X978="",Y978=""),"no card (structural)",IF(X978="","limit missing – verify",IF(Y978="","spend imputed by ratio","complete")))</f>
        <v>complete</v>
      </c>
      <c r="AC978" s="4" t="n">
        <f aca="false">Clean!S978</f>
        <v>117000</v>
      </c>
      <c r="AD978" s="4" t="n">
        <f aca="false">Clean!T978</f>
        <v>798</v>
      </c>
      <c r="AE978" s="4" t="n">
        <f aca="false">IF(AC978="",IF(AD978="",0,""),AC978)</f>
        <v>117000</v>
      </c>
      <c r="AF978" s="4" t="n">
        <f aca="false">IF(AD978="",IF(AC978="",0,IF(AC978=0,0,ROUND(AC978*Strategies!$B$13,0))),AD978)</f>
        <v>798</v>
      </c>
      <c r="AG978" s="3" t="n">
        <f aca="false">Clean!V978</f>
        <v>0</v>
      </c>
      <c r="AH978" s="3" t="n">
        <f aca="false">IF(AG978="",0,AG978)</f>
        <v>0</v>
      </c>
      <c r="AI978" s="3" t="n">
        <f aca="false">IF(AG978="",1,0)</f>
        <v>0</v>
      </c>
      <c r="AJ978" s="3" t="n">
        <f aca="false">Missing_Matrix!W978</f>
        <v>1</v>
      </c>
      <c r="AK978" s="2" t="str">
        <f aca="false">IF(AJ978=0,"keep","drop")</f>
        <v>drop</v>
      </c>
      <c r="AL978" s="2" t="str">
        <f aca="false">IF(Missing_Matrix!B978+Missing_Matrix!G978+Missing_Matrix!H978+Missing_Matrix!J978+Missing_Matrix!K978+Missing_Matrix!L978+Missing_Matrix!M978+Missing_Matrix!U978=0,"keep","drop")</f>
        <v>drop</v>
      </c>
    </row>
    <row r="979" customFormat="false" ht="15" hidden="false" customHeight="false" outlineLevel="0" collapsed="false">
      <c r="A979" s="2" t="str">
        <f aca="false">Clean!A979</f>
        <v>CL00978</v>
      </c>
      <c r="B979" s="3" t="n">
        <f aca="false">Clean!B979</f>
        <v>48</v>
      </c>
      <c r="C979" s="3" t="n">
        <f aca="false">IF(B979="",Strategies!$B$5,B979)</f>
        <v>48</v>
      </c>
      <c r="D979" s="3" t="n">
        <f aca="false">IF(B979="",1,0)</f>
        <v>0</v>
      </c>
      <c r="E979" s="2" t="str">
        <f aca="false">Clean!E979</f>
        <v>Employee</v>
      </c>
      <c r="F979" s="2" t="str">
        <f aca="false">IF(E979="","Unknown",E979)</f>
        <v>Employee</v>
      </c>
      <c r="G979" s="4" t="n">
        <f aca="false">Clean!G979</f>
        <v>25600</v>
      </c>
      <c r="H979" s="4" t="n">
        <f aca="false">IF(G979="",Strategies!$B$7,G979)</f>
        <v>25600</v>
      </c>
      <c r="I979" s="4" t="n">
        <f aca="false">IF(G979="",Strategies!$B$8,G979)</f>
        <v>25600</v>
      </c>
      <c r="J979" s="4" t="n">
        <f aca="false">IF(G979="",IFERROR(VLOOKUP(E979,Strategies!$A$26:$G$35,7,FALSE()),Strategies!$B$8),G979)</f>
        <v>25600</v>
      </c>
      <c r="K979" s="3" t="n">
        <f aca="false">IF(G979="",1,0)</f>
        <v>0</v>
      </c>
      <c r="L979" s="3" t="n">
        <f aca="false">Clean!H979</f>
        <v>18</v>
      </c>
      <c r="M979" s="5" t="n">
        <f aca="false">Clean!I979</f>
        <v>39477</v>
      </c>
      <c r="N979" s="3" t="n">
        <f aca="false">IF(L979="",IF(M979="",Strategies!$B$6,DATEDIF(M979,DATE(2026,9,13),"y")),L979)</f>
        <v>18</v>
      </c>
      <c r="O979" s="2" t="str">
        <f aca="false">IF(L979&lt;&gt;"","observed",IF(M979&lt;&gt;"","derived from date","median (fallback)"))</f>
        <v>observed</v>
      </c>
      <c r="P979" s="4" t="n">
        <f aca="false">Clean!M979</f>
        <v>0</v>
      </c>
      <c r="Q979" s="4" t="n">
        <f aca="false">IF(P979="",Strategies!$B$9,P979)</f>
        <v>0</v>
      </c>
      <c r="R979" s="3" t="n">
        <f aca="false">IF(P979="",1,0)</f>
        <v>0</v>
      </c>
      <c r="S979" s="3" t="n">
        <f aca="false">Clean!U979</f>
        <v>589</v>
      </c>
      <c r="T979" s="3" t="n">
        <f aca="false">IF(S979="",Strategies!$B$10,S979)</f>
        <v>589</v>
      </c>
      <c r="U979" s="2" t="str">
        <f aca="false">Clean!J979</f>
        <v>App</v>
      </c>
      <c r="V979" s="2" t="str">
        <f aca="false">IF(U979="",Strategies!$B$11,U979)</f>
        <v>App</v>
      </c>
      <c r="W979" s="2" t="str">
        <f aca="false">IF(U979="","Unknown",U979)</f>
        <v>App</v>
      </c>
      <c r="X979" s="4" t="str">
        <f aca="false">Clean!Q979</f>
        <v/>
      </c>
      <c r="Y979" s="4" t="str">
        <f aca="false">Clean!R979</f>
        <v/>
      </c>
      <c r="Z979" s="4" t="n">
        <f aca="false">IF(X979="",IF(Y979="",0,""),X979)</f>
        <v>0</v>
      </c>
      <c r="AA979" s="4" t="n">
        <f aca="false">IF(Y979="",IF(X979="",0,IF(X979=0,0,ROUND(X979*Strategies!$B$12,2))),Y979)</f>
        <v>0</v>
      </c>
      <c r="AB979" s="2" t="str">
        <f aca="false">IF(AND(X979="",Y979=""),"no card (structural)",IF(X979="","limit missing – verify",IF(Y979="","spend imputed by ratio","complete")))</f>
        <v>no card (structural)</v>
      </c>
      <c r="AC979" s="4" t="n">
        <f aca="false">Clean!S979</f>
        <v>96000</v>
      </c>
      <c r="AD979" s="4" t="n">
        <f aca="false">Clean!T979</f>
        <v>626</v>
      </c>
      <c r="AE979" s="4" t="n">
        <f aca="false">IF(AC979="",IF(AD979="",0,""),AC979)</f>
        <v>96000</v>
      </c>
      <c r="AF979" s="4" t="n">
        <f aca="false">IF(AD979="",IF(AC979="",0,IF(AC979=0,0,ROUND(AC979*Strategies!$B$13,0))),AD979)</f>
        <v>626</v>
      </c>
      <c r="AG979" s="3" t="str">
        <f aca="false">Clean!V979</f>
        <v/>
      </c>
      <c r="AH979" s="3" t="n">
        <f aca="false">IF(AG979="",0,AG979)</f>
        <v>0</v>
      </c>
      <c r="AI979" s="3" t="n">
        <f aca="false">IF(AG979="",1,0)</f>
        <v>1</v>
      </c>
      <c r="AJ979" s="3" t="n">
        <f aca="false">Missing_Matrix!W979</f>
        <v>3</v>
      </c>
      <c r="AK979" s="2" t="str">
        <f aca="false">IF(AJ979=0,"keep","drop")</f>
        <v>drop</v>
      </c>
      <c r="AL979" s="2" t="str">
        <f aca="false">IF(Missing_Matrix!B979+Missing_Matrix!G979+Missing_Matrix!H979+Missing_Matrix!J979+Missing_Matrix!K979+Missing_Matrix!L979+Missing_Matrix!M979+Missing_Matrix!U979=0,"keep","drop")</f>
        <v>keep</v>
      </c>
    </row>
    <row r="980" customFormat="false" ht="15" hidden="false" customHeight="false" outlineLevel="0" collapsed="false">
      <c r="A980" s="2" t="str">
        <f aca="false">Clean!A980</f>
        <v>CL00979</v>
      </c>
      <c r="B980" s="3" t="n">
        <f aca="false">Clean!B980</f>
        <v>64</v>
      </c>
      <c r="C980" s="3" t="n">
        <f aca="false">IF(B980="",Strategies!$B$5,B980)</f>
        <v>64</v>
      </c>
      <c r="D980" s="3" t="n">
        <f aca="false">IF(B980="",1,0)</f>
        <v>0</v>
      </c>
      <c r="E980" s="2" t="str">
        <f aca="false">Clean!E980</f>
        <v>Self-employed</v>
      </c>
      <c r="F980" s="2" t="str">
        <f aca="false">IF(E980="","Unknown",E980)</f>
        <v>Self-employed</v>
      </c>
      <c r="G980" s="4" t="n">
        <f aca="false">Clean!G980</f>
        <v>45000</v>
      </c>
      <c r="H980" s="4" t="n">
        <f aca="false">IF(G980="",Strategies!$B$7,G980)</f>
        <v>45000</v>
      </c>
      <c r="I980" s="4" t="n">
        <f aca="false">IF(G980="",Strategies!$B$8,G980)</f>
        <v>45000</v>
      </c>
      <c r="J980" s="4" t="n">
        <f aca="false">IF(G980="",IFERROR(VLOOKUP(E980,Strategies!$A$26:$G$35,7,FALSE()),Strategies!$B$8),G980)</f>
        <v>45000</v>
      </c>
      <c r="K980" s="3" t="n">
        <f aca="false">IF(G980="",1,0)</f>
        <v>0</v>
      </c>
      <c r="L980" s="3" t="n">
        <f aca="false">Clean!H980</f>
        <v>18</v>
      </c>
      <c r="M980" s="5" t="n">
        <f aca="false">Clean!I980</f>
        <v>39350</v>
      </c>
      <c r="N980" s="3" t="n">
        <f aca="false">IF(L980="",IF(M980="",Strategies!$B$6,DATEDIF(M980,DATE(2026,9,13),"y")),L980)</f>
        <v>18</v>
      </c>
      <c r="O980" s="2" t="str">
        <f aca="false">IF(L980&lt;&gt;"","observed",IF(M980&lt;&gt;"","derived from date","median (fallback)"))</f>
        <v>observed</v>
      </c>
      <c r="P980" s="4" t="n">
        <f aca="false">Clean!M980</f>
        <v>0</v>
      </c>
      <c r="Q980" s="4" t="n">
        <f aca="false">IF(P980="",Strategies!$B$9,P980)</f>
        <v>0</v>
      </c>
      <c r="R980" s="3" t="n">
        <f aca="false">IF(P980="",1,0)</f>
        <v>0</v>
      </c>
      <c r="S980" s="3" t="n">
        <f aca="false">Clean!U980</f>
        <v>645</v>
      </c>
      <c r="T980" s="3" t="n">
        <f aca="false">IF(S980="",Strategies!$B$10,S980)</f>
        <v>645</v>
      </c>
      <c r="U980" s="2" t="str">
        <f aca="false">Clean!J980</f>
        <v>Branch</v>
      </c>
      <c r="V980" s="2" t="str">
        <f aca="false">IF(U980="",Strategies!$B$11,U980)</f>
        <v>Branch</v>
      </c>
      <c r="W980" s="2" t="str">
        <f aca="false">IF(U980="","Unknown",U980)</f>
        <v>Branch</v>
      </c>
      <c r="X980" s="4" t="n">
        <f aca="false">Clean!Q980</f>
        <v>10000</v>
      </c>
      <c r="Y980" s="4" t="n">
        <f aca="false">Clean!R980</f>
        <v>39.75</v>
      </c>
      <c r="Z980" s="4" t="n">
        <f aca="false">IF(X980="",IF(Y980="",0,""),X980)</f>
        <v>10000</v>
      </c>
      <c r="AA980" s="4" t="n">
        <f aca="false">IF(Y980="",IF(X980="",0,IF(X980=0,0,ROUND(X980*Strategies!$B$12,2))),Y980)</f>
        <v>39.75</v>
      </c>
      <c r="AB980" s="2" t="str">
        <f aca="false">IF(AND(X980="",Y980=""),"no card (structural)",IF(X980="","limit missing – verify",IF(Y980="","spend imputed by ratio","complete")))</f>
        <v>complete</v>
      </c>
      <c r="AC980" s="4" t="n">
        <f aca="false">Clean!S980</f>
        <v>0</v>
      </c>
      <c r="AD980" s="4" t="n">
        <f aca="false">Clean!T980</f>
        <v>0</v>
      </c>
      <c r="AE980" s="4" t="n">
        <f aca="false">IF(AC980="",IF(AD980="",0,""),AC980)</f>
        <v>0</v>
      </c>
      <c r="AF980" s="4" t="n">
        <f aca="false">IF(AD980="",IF(AC980="",0,IF(AC980=0,0,ROUND(AC980*Strategies!$B$13,0))),AD980)</f>
        <v>0</v>
      </c>
      <c r="AG980" s="3" t="n">
        <f aca="false">Clean!V980</f>
        <v>0</v>
      </c>
      <c r="AH980" s="3" t="n">
        <f aca="false">IF(AG980="",0,AG980)</f>
        <v>0</v>
      </c>
      <c r="AI980" s="3" t="n">
        <f aca="false">IF(AG980="",1,0)</f>
        <v>0</v>
      </c>
      <c r="AJ980" s="3" t="n">
        <f aca="false">Missing_Matrix!W980</f>
        <v>0</v>
      </c>
      <c r="AK980" s="2" t="str">
        <f aca="false">IF(AJ980=0,"keep","drop")</f>
        <v>keep</v>
      </c>
      <c r="AL980" s="2" t="str">
        <f aca="false">IF(Missing_Matrix!B980+Missing_Matrix!G980+Missing_Matrix!H980+Missing_Matrix!J980+Missing_Matrix!K980+Missing_Matrix!L980+Missing_Matrix!M980+Missing_Matrix!U980=0,"keep","drop")</f>
        <v>keep</v>
      </c>
    </row>
    <row r="981" customFormat="false" ht="15" hidden="false" customHeight="false" outlineLevel="0" collapsed="false">
      <c r="A981" s="2" t="str">
        <f aca="false">Clean!A981</f>
        <v>CL00980</v>
      </c>
      <c r="B981" s="3" t="n">
        <f aca="false">Clean!B981</f>
        <v>50</v>
      </c>
      <c r="C981" s="3" t="n">
        <f aca="false">IF(B981="",Strategies!$B$5,B981)</f>
        <v>50</v>
      </c>
      <c r="D981" s="3" t="n">
        <f aca="false">IF(B981="",1,0)</f>
        <v>0</v>
      </c>
      <c r="E981" s="2" t="str">
        <f aca="false">Clean!E981</f>
        <v>Manual worker</v>
      </c>
      <c r="F981" s="2" t="str">
        <f aca="false">IF(E981="","Unknown",E981)</f>
        <v>Manual worker</v>
      </c>
      <c r="G981" s="4" t="n">
        <f aca="false">Clean!G981</f>
        <v>22900</v>
      </c>
      <c r="H981" s="4" t="n">
        <f aca="false">IF(G981="",Strategies!$B$7,G981)</f>
        <v>22900</v>
      </c>
      <c r="I981" s="4" t="n">
        <f aca="false">IF(G981="",Strategies!$B$8,G981)</f>
        <v>22900</v>
      </c>
      <c r="J981" s="4" t="n">
        <f aca="false">IF(G981="",IFERROR(VLOOKUP(E981,Strategies!$A$26:$G$35,7,FALSE()),Strategies!$B$8),G981)</f>
        <v>22900</v>
      </c>
      <c r="K981" s="3" t="n">
        <f aca="false">IF(G981="",1,0)</f>
        <v>0</v>
      </c>
      <c r="L981" s="3" t="n">
        <f aca="false">Clean!H981</f>
        <v>10</v>
      </c>
      <c r="M981" s="5" t="n">
        <f aca="false">Clean!I981</f>
        <v>42267</v>
      </c>
      <c r="N981" s="3" t="n">
        <f aca="false">IF(L981="",IF(M981="",Strategies!$B$6,DATEDIF(M981,DATE(2026,9,13),"y")),L981)</f>
        <v>10</v>
      </c>
      <c r="O981" s="2" t="str">
        <f aca="false">IF(L981&lt;&gt;"","observed",IF(M981&lt;&gt;"","derived from date","median (fallback)"))</f>
        <v>observed</v>
      </c>
      <c r="P981" s="4" t="n">
        <f aca="false">Clean!M981</f>
        <v>12370.51</v>
      </c>
      <c r="Q981" s="4" t="n">
        <f aca="false">IF(P981="",Strategies!$B$9,P981)</f>
        <v>12370.51</v>
      </c>
      <c r="R981" s="3" t="n">
        <f aca="false">IF(P981="",1,0)</f>
        <v>0</v>
      </c>
      <c r="S981" s="3" t="n">
        <f aca="false">Clean!U981</f>
        <v>647</v>
      </c>
      <c r="T981" s="3" t="n">
        <f aca="false">IF(S981="",Strategies!$B$10,S981)</f>
        <v>647</v>
      </c>
      <c r="U981" s="2" t="str">
        <f aca="false">Clean!J981</f>
        <v>Branch</v>
      </c>
      <c r="V981" s="2" t="str">
        <f aca="false">IF(U981="",Strategies!$B$11,U981)</f>
        <v>Branch</v>
      </c>
      <c r="W981" s="2" t="str">
        <f aca="false">IF(U981="","Unknown",U981)</f>
        <v>Branch</v>
      </c>
      <c r="X981" s="4" t="n">
        <f aca="false">Clean!Q981</f>
        <v>0</v>
      </c>
      <c r="Y981" s="4" t="n">
        <f aca="false">Clean!R981</f>
        <v>0</v>
      </c>
      <c r="Z981" s="4" t="n">
        <f aca="false">IF(X981="",IF(Y981="",0,""),X981)</f>
        <v>0</v>
      </c>
      <c r="AA981" s="4" t="n">
        <f aca="false">IF(Y981="",IF(X981="",0,IF(X981=0,0,ROUND(X981*Strategies!$B$12,2))),Y981)</f>
        <v>0</v>
      </c>
      <c r="AB981" s="2" t="str">
        <f aca="false">IF(AND(X981="",Y981=""),"no card (structural)",IF(X981="","limit missing – verify",IF(Y981="","spend imputed by ratio","complete")))</f>
        <v>complete</v>
      </c>
      <c r="AC981" s="4" t="n">
        <f aca="false">Clean!S981</f>
        <v>0</v>
      </c>
      <c r="AD981" s="4" t="n">
        <f aca="false">Clean!T981</f>
        <v>0</v>
      </c>
      <c r="AE981" s="4" t="n">
        <f aca="false">IF(AC981="",IF(AD981="",0,""),AC981)</f>
        <v>0</v>
      </c>
      <c r="AF981" s="4" t="n">
        <f aca="false">IF(AD981="",IF(AC981="",0,IF(AC981=0,0,ROUND(AC981*Strategies!$B$13,0))),AD981)</f>
        <v>0</v>
      </c>
      <c r="AG981" s="3" t="n">
        <f aca="false">Clean!V981</f>
        <v>0</v>
      </c>
      <c r="AH981" s="3" t="n">
        <f aca="false">IF(AG981="",0,AG981)</f>
        <v>0</v>
      </c>
      <c r="AI981" s="3" t="n">
        <f aca="false">IF(AG981="",1,0)</f>
        <v>0</v>
      </c>
      <c r="AJ981" s="3" t="n">
        <f aca="false">Missing_Matrix!W981</f>
        <v>0</v>
      </c>
      <c r="AK981" s="2" t="str">
        <f aca="false">IF(AJ981=0,"keep","drop")</f>
        <v>keep</v>
      </c>
      <c r="AL981" s="2" t="str">
        <f aca="false">IF(Missing_Matrix!B981+Missing_Matrix!G981+Missing_Matrix!H981+Missing_Matrix!J981+Missing_Matrix!K981+Missing_Matrix!L981+Missing_Matrix!M981+Missing_Matrix!U981=0,"keep","drop")</f>
        <v>keep</v>
      </c>
    </row>
    <row r="982" customFormat="false" ht="15" hidden="false" customHeight="false" outlineLevel="0" collapsed="false">
      <c r="A982" s="2" t="str">
        <f aca="false">Clean!A982</f>
        <v>CL00981</v>
      </c>
      <c r="B982" s="3" t="n">
        <f aca="false">Clean!B982</f>
        <v>41</v>
      </c>
      <c r="C982" s="3" t="n">
        <f aca="false">IF(B982="",Strategies!$B$5,B982)</f>
        <v>41</v>
      </c>
      <c r="D982" s="3" t="n">
        <f aca="false">IF(B982="",1,0)</f>
        <v>0</v>
      </c>
      <c r="E982" s="2" t="str">
        <f aca="false">Clean!E982</f>
        <v>Manual worker</v>
      </c>
      <c r="F982" s="2" t="str">
        <f aca="false">IF(E982="","Unknown",E982)</f>
        <v>Manual worker</v>
      </c>
      <c r="G982" s="4" t="n">
        <f aca="false">Clean!G982</f>
        <v>21300</v>
      </c>
      <c r="H982" s="4" t="n">
        <f aca="false">IF(G982="",Strategies!$B$7,G982)</f>
        <v>21300</v>
      </c>
      <c r="I982" s="4" t="n">
        <f aca="false">IF(G982="",Strategies!$B$8,G982)</f>
        <v>21300</v>
      </c>
      <c r="J982" s="4" t="n">
        <f aca="false">IF(G982="",IFERROR(VLOOKUP(E982,Strategies!$A$26:$G$35,7,FALSE()),Strategies!$B$8),G982)</f>
        <v>21300</v>
      </c>
      <c r="K982" s="3" t="n">
        <f aca="false">IF(G982="",1,0)</f>
        <v>0</v>
      </c>
      <c r="L982" s="3" t="n">
        <f aca="false">Clean!H982</f>
        <v>17</v>
      </c>
      <c r="M982" s="5" t="n">
        <f aca="false">Clean!I982</f>
        <v>39876</v>
      </c>
      <c r="N982" s="3" t="n">
        <f aca="false">IF(L982="",IF(M982="",Strategies!$B$6,DATEDIF(M982,DATE(2026,9,13),"y")),L982)</f>
        <v>17</v>
      </c>
      <c r="O982" s="2" t="str">
        <f aca="false">IF(L982&lt;&gt;"","observed",IF(M982&lt;&gt;"","derived from date","median (fallback)"))</f>
        <v>observed</v>
      </c>
      <c r="P982" s="4" t="n">
        <f aca="false">Clean!M982</f>
        <v>0</v>
      </c>
      <c r="Q982" s="4" t="n">
        <f aca="false">IF(P982="",Strategies!$B$9,P982)</f>
        <v>0</v>
      </c>
      <c r="R982" s="3" t="n">
        <f aca="false">IF(P982="",1,0)</f>
        <v>0</v>
      </c>
      <c r="S982" s="3" t="n">
        <f aca="false">Clean!U982</f>
        <v>607</v>
      </c>
      <c r="T982" s="3" t="n">
        <f aca="false">IF(S982="",Strategies!$B$10,S982)</f>
        <v>607</v>
      </c>
      <c r="U982" s="2" t="str">
        <f aca="false">Clean!J982</f>
        <v>Phone</v>
      </c>
      <c r="V982" s="2" t="str">
        <f aca="false">IF(U982="",Strategies!$B$11,U982)</f>
        <v>Phone</v>
      </c>
      <c r="W982" s="2" t="str">
        <f aca="false">IF(U982="","Unknown",U982)</f>
        <v>Phone</v>
      </c>
      <c r="X982" s="4" t="n">
        <f aca="false">Clean!Q982</f>
        <v>3000</v>
      </c>
      <c r="Y982" s="4" t="n">
        <f aca="false">Clean!R982</f>
        <v>310.86</v>
      </c>
      <c r="Z982" s="4" t="n">
        <f aca="false">IF(X982="",IF(Y982="",0,""),X982)</f>
        <v>3000</v>
      </c>
      <c r="AA982" s="4" t="n">
        <f aca="false">IF(Y982="",IF(X982="",0,IF(X982=0,0,ROUND(X982*Strategies!$B$12,2))),Y982)</f>
        <v>310.86</v>
      </c>
      <c r="AB982" s="2" t="str">
        <f aca="false">IF(AND(X982="",Y982=""),"no card (structural)",IF(X982="","limit missing – verify",IF(Y982="","spend imputed by ratio","complete")))</f>
        <v>complete</v>
      </c>
      <c r="AC982" s="4" t="n">
        <f aca="false">Clean!S982</f>
        <v>0</v>
      </c>
      <c r="AD982" s="4" t="n">
        <f aca="false">Clean!T982</f>
        <v>0</v>
      </c>
      <c r="AE982" s="4" t="n">
        <f aca="false">IF(AC982="",IF(AD982="",0,""),AC982)</f>
        <v>0</v>
      </c>
      <c r="AF982" s="4" t="n">
        <f aca="false">IF(AD982="",IF(AC982="",0,IF(AC982=0,0,ROUND(AC982*Strategies!$B$13,0))),AD982)</f>
        <v>0</v>
      </c>
      <c r="AG982" s="3" t="n">
        <f aca="false">Clean!V982</f>
        <v>0</v>
      </c>
      <c r="AH982" s="3" t="n">
        <f aca="false">IF(AG982="",0,AG982)</f>
        <v>0</v>
      </c>
      <c r="AI982" s="3" t="n">
        <f aca="false">IF(AG982="",1,0)</f>
        <v>0</v>
      </c>
      <c r="AJ982" s="3" t="n">
        <f aca="false">Missing_Matrix!W982</f>
        <v>0</v>
      </c>
      <c r="AK982" s="2" t="str">
        <f aca="false">IF(AJ982=0,"keep","drop")</f>
        <v>keep</v>
      </c>
      <c r="AL982" s="2" t="str">
        <f aca="false">IF(Missing_Matrix!B982+Missing_Matrix!G982+Missing_Matrix!H982+Missing_Matrix!J982+Missing_Matrix!K982+Missing_Matrix!L982+Missing_Matrix!M982+Missing_Matrix!U982=0,"keep","drop")</f>
        <v>keep</v>
      </c>
    </row>
    <row r="983" customFormat="false" ht="15" hidden="false" customHeight="false" outlineLevel="0" collapsed="false">
      <c r="A983" s="2" t="str">
        <f aca="false">Clean!A983</f>
        <v>CL00982</v>
      </c>
      <c r="B983" s="3" t="n">
        <f aca="false">Clean!B983</f>
        <v>20</v>
      </c>
      <c r="C983" s="3" t="n">
        <f aca="false">IF(B983="",Strategies!$B$5,B983)</f>
        <v>20</v>
      </c>
      <c r="D983" s="3" t="n">
        <f aca="false">IF(B983="",1,0)</f>
        <v>0</v>
      </c>
      <c r="E983" s="2" t="str">
        <f aca="false">Clean!E983</f>
        <v>Student</v>
      </c>
      <c r="F983" s="2" t="str">
        <f aca="false">IF(E983="","Unknown",E983)</f>
        <v>Student</v>
      </c>
      <c r="G983" s="4" t="n">
        <f aca="false">Clean!G983</f>
        <v>8500</v>
      </c>
      <c r="H983" s="4" t="n">
        <f aca="false">IF(G983="",Strategies!$B$7,G983)</f>
        <v>8500</v>
      </c>
      <c r="I983" s="4" t="n">
        <f aca="false">IF(G983="",Strategies!$B$8,G983)</f>
        <v>8500</v>
      </c>
      <c r="J983" s="4" t="n">
        <f aca="false">IF(G983="",IFERROR(VLOOKUP(E983,Strategies!$A$26:$G$35,7,FALSE()),Strategies!$B$8),G983)</f>
        <v>8500</v>
      </c>
      <c r="K983" s="3" t="n">
        <f aca="false">IF(G983="",1,0)</f>
        <v>0</v>
      </c>
      <c r="L983" s="3" t="n">
        <f aca="false">Clean!H983</f>
        <v>1</v>
      </c>
      <c r="M983" s="5" t="n">
        <f aca="false">Clean!I983</f>
        <v>45769</v>
      </c>
      <c r="N983" s="3" t="n">
        <f aca="false">IF(L983="",IF(M983="",Strategies!$B$6,DATEDIF(M983,DATE(2026,9,13),"y")),L983)</f>
        <v>1</v>
      </c>
      <c r="O983" s="2" t="str">
        <f aca="false">IF(L983&lt;&gt;"","observed",IF(M983&lt;&gt;"","derived from date","median (fallback)"))</f>
        <v>observed</v>
      </c>
      <c r="P983" s="4" t="n">
        <f aca="false">Clean!M983</f>
        <v>2863.63</v>
      </c>
      <c r="Q983" s="4" t="n">
        <f aca="false">IF(P983="",Strategies!$B$9,P983)</f>
        <v>2863.63</v>
      </c>
      <c r="R983" s="3" t="n">
        <f aca="false">IF(P983="",1,0)</f>
        <v>0</v>
      </c>
      <c r="S983" s="3" t="n">
        <f aca="false">Clean!U983</f>
        <v>637</v>
      </c>
      <c r="T983" s="3" t="n">
        <f aca="false">IF(S983="",Strategies!$B$10,S983)</f>
        <v>637</v>
      </c>
      <c r="U983" s="2" t="str">
        <f aca="false">Clean!J983</f>
        <v>App</v>
      </c>
      <c r="V983" s="2" t="str">
        <f aca="false">IF(U983="",Strategies!$B$11,U983)</f>
        <v>App</v>
      </c>
      <c r="W983" s="2" t="str">
        <f aca="false">IF(U983="","Unknown",U983)</f>
        <v>App</v>
      </c>
      <c r="X983" s="4" t="n">
        <f aca="false">Clean!Q983</f>
        <v>1500</v>
      </c>
      <c r="Y983" s="4" t="n">
        <f aca="false">Clean!R983</f>
        <v>234.09</v>
      </c>
      <c r="Z983" s="4" t="n">
        <f aca="false">IF(X983="",IF(Y983="",0,""),X983)</f>
        <v>1500</v>
      </c>
      <c r="AA983" s="4" t="n">
        <f aca="false">IF(Y983="",IF(X983="",0,IF(X983=0,0,ROUND(X983*Strategies!$B$12,2))),Y983)</f>
        <v>234.09</v>
      </c>
      <c r="AB983" s="2" t="str">
        <f aca="false">IF(AND(X983="",Y983=""),"no card (structural)",IF(X983="","limit missing – verify",IF(Y983="","spend imputed by ratio","complete")))</f>
        <v>complete</v>
      </c>
      <c r="AC983" s="4" t="str">
        <f aca="false">Clean!S983</f>
        <v/>
      </c>
      <c r="AD983" s="4" t="str">
        <f aca="false">Clean!T983</f>
        <v/>
      </c>
      <c r="AE983" s="4" t="n">
        <f aca="false">IF(AC983="",IF(AD983="",0,""),AC983)</f>
        <v>0</v>
      </c>
      <c r="AF983" s="4" t="n">
        <f aca="false">IF(AD983="",IF(AC983="",0,IF(AC983=0,0,ROUND(AC983*Strategies!$B$13,0))),AD983)</f>
        <v>0</v>
      </c>
      <c r="AG983" s="3" t="n">
        <f aca="false">Clean!V983</f>
        <v>0</v>
      </c>
      <c r="AH983" s="3" t="n">
        <f aca="false">IF(AG983="",0,AG983)</f>
        <v>0</v>
      </c>
      <c r="AI983" s="3" t="n">
        <f aca="false">IF(AG983="",1,0)</f>
        <v>0</v>
      </c>
      <c r="AJ983" s="3" t="n">
        <f aca="false">Missing_Matrix!W983</f>
        <v>2</v>
      </c>
      <c r="AK983" s="2" t="str">
        <f aca="false">IF(AJ983=0,"keep","drop")</f>
        <v>drop</v>
      </c>
      <c r="AL983" s="2" t="str">
        <f aca="false">IF(Missing_Matrix!B983+Missing_Matrix!G983+Missing_Matrix!H983+Missing_Matrix!J983+Missing_Matrix!K983+Missing_Matrix!L983+Missing_Matrix!M983+Missing_Matrix!U983=0,"keep","drop")</f>
        <v>keep</v>
      </c>
    </row>
    <row r="984" customFormat="false" ht="15" hidden="false" customHeight="false" outlineLevel="0" collapsed="false">
      <c r="A984" s="2" t="str">
        <f aca="false">Clean!A984</f>
        <v>CL00983</v>
      </c>
      <c r="B984" s="3" t="n">
        <f aca="false">Clean!B984</f>
        <v>59</v>
      </c>
      <c r="C984" s="3" t="n">
        <f aca="false">IF(B984="",Strategies!$B$5,B984)</f>
        <v>59</v>
      </c>
      <c r="D984" s="3" t="n">
        <f aca="false">IF(B984="",1,0)</f>
        <v>0</v>
      </c>
      <c r="E984" s="2" t="str">
        <f aca="false">Clean!E984</f>
        <v>Manual worker</v>
      </c>
      <c r="F984" s="2" t="str">
        <f aca="false">IF(E984="","Unknown",E984)</f>
        <v>Manual worker</v>
      </c>
      <c r="G984" s="4" t="n">
        <f aca="false">Clean!G984</f>
        <v>16100</v>
      </c>
      <c r="H984" s="4" t="n">
        <f aca="false">IF(G984="",Strategies!$B$7,G984)</f>
        <v>16100</v>
      </c>
      <c r="I984" s="4" t="n">
        <f aca="false">IF(G984="",Strategies!$B$8,G984)</f>
        <v>16100</v>
      </c>
      <c r="J984" s="4" t="n">
        <f aca="false">IF(G984="",IFERROR(VLOOKUP(E984,Strategies!$A$26:$G$35,7,FALSE()),Strategies!$B$8),G984)</f>
        <v>16100</v>
      </c>
      <c r="K984" s="3" t="n">
        <f aca="false">IF(G984="",1,0)</f>
        <v>0</v>
      </c>
      <c r="L984" s="3" t="n">
        <f aca="false">Clean!H984</f>
        <v>24</v>
      </c>
      <c r="M984" s="5" t="n">
        <f aca="false">Clean!I984</f>
        <v>37278</v>
      </c>
      <c r="N984" s="3" t="n">
        <f aca="false">IF(L984="",IF(M984="",Strategies!$B$6,DATEDIF(M984,DATE(2026,9,13),"y")),L984)</f>
        <v>24</v>
      </c>
      <c r="O984" s="2" t="str">
        <f aca="false">IF(L984&lt;&gt;"","observed",IF(M984&lt;&gt;"","derived from date","median (fallback)"))</f>
        <v>observed</v>
      </c>
      <c r="P984" s="4" t="n">
        <f aca="false">Clean!M984</f>
        <v>35877.44</v>
      </c>
      <c r="Q984" s="4" t="n">
        <f aca="false">IF(P984="",Strategies!$B$9,P984)</f>
        <v>35877.44</v>
      </c>
      <c r="R984" s="3" t="n">
        <f aca="false">IF(P984="",1,0)</f>
        <v>0</v>
      </c>
      <c r="S984" s="3" t="n">
        <f aca="false">Clean!U984</f>
        <v>611</v>
      </c>
      <c r="T984" s="3" t="n">
        <f aca="false">IF(S984="",Strategies!$B$10,S984)</f>
        <v>611</v>
      </c>
      <c r="U984" s="2" t="str">
        <f aca="false">Clean!J984</f>
        <v>Branch</v>
      </c>
      <c r="V984" s="2" t="str">
        <f aca="false">IF(U984="",Strategies!$B$11,U984)</f>
        <v>Branch</v>
      </c>
      <c r="W984" s="2" t="str">
        <f aca="false">IF(U984="","Unknown",U984)</f>
        <v>Branch</v>
      </c>
      <c r="X984" s="4" t="n">
        <f aca="false">Clean!Q984</f>
        <v>3500</v>
      </c>
      <c r="Y984" s="4" t="n">
        <f aca="false">Clean!R984</f>
        <v>1143.84</v>
      </c>
      <c r="Z984" s="4" t="n">
        <f aca="false">IF(X984="",IF(Y984="",0,""),X984)</f>
        <v>3500</v>
      </c>
      <c r="AA984" s="4" t="n">
        <f aca="false">IF(Y984="",IF(X984="",0,IF(X984=0,0,ROUND(X984*Strategies!$B$12,2))),Y984)</f>
        <v>1143.84</v>
      </c>
      <c r="AB984" s="2" t="str">
        <f aca="false">IF(AND(X984="",Y984=""),"no card (structural)",IF(X984="","limit missing – verify",IF(Y984="","spend imputed by ratio","complete")))</f>
        <v>complete</v>
      </c>
      <c r="AC984" s="4" t="str">
        <f aca="false">Clean!S984</f>
        <v/>
      </c>
      <c r="AD984" s="4" t="str">
        <f aca="false">Clean!T984</f>
        <v/>
      </c>
      <c r="AE984" s="4" t="n">
        <f aca="false">IF(AC984="",IF(AD984="",0,""),AC984)</f>
        <v>0</v>
      </c>
      <c r="AF984" s="4" t="n">
        <f aca="false">IF(AD984="",IF(AC984="",0,IF(AC984=0,0,ROUND(AC984*Strategies!$B$13,0))),AD984)</f>
        <v>0</v>
      </c>
      <c r="AG984" s="3" t="n">
        <f aca="false">Clean!V984</f>
        <v>0</v>
      </c>
      <c r="AH984" s="3" t="n">
        <f aca="false">IF(AG984="",0,AG984)</f>
        <v>0</v>
      </c>
      <c r="AI984" s="3" t="n">
        <f aca="false">IF(AG984="",1,0)</f>
        <v>0</v>
      </c>
      <c r="AJ984" s="3" t="n">
        <f aca="false">Missing_Matrix!W984</f>
        <v>2</v>
      </c>
      <c r="AK984" s="2" t="str">
        <f aca="false">IF(AJ984=0,"keep","drop")</f>
        <v>drop</v>
      </c>
      <c r="AL984" s="2" t="str">
        <f aca="false">IF(Missing_Matrix!B984+Missing_Matrix!G984+Missing_Matrix!H984+Missing_Matrix!J984+Missing_Matrix!K984+Missing_Matrix!L984+Missing_Matrix!M984+Missing_Matrix!U984=0,"keep","drop")</f>
        <v>keep</v>
      </c>
    </row>
    <row r="985" customFormat="false" ht="15" hidden="false" customHeight="false" outlineLevel="0" collapsed="false">
      <c r="A985" s="2" t="str">
        <f aca="false">Clean!A985</f>
        <v>CL00984</v>
      </c>
      <c r="B985" s="3" t="str">
        <f aca="false">Clean!B985</f>
        <v/>
      </c>
      <c r="C985" s="3" t="n">
        <f aca="false">IF(B985="",Strategies!$B$5,B985)</f>
        <v>47</v>
      </c>
      <c r="D985" s="3" t="n">
        <f aca="false">IF(B985="",1,0)</f>
        <v>1</v>
      </c>
      <c r="E985" s="2" t="str">
        <f aca="false">Clean!E985</f>
        <v>Teacher</v>
      </c>
      <c r="F985" s="2" t="str">
        <f aca="false">IF(E985="","Unknown",E985)</f>
        <v>Teacher</v>
      </c>
      <c r="G985" s="4" t="n">
        <f aca="false">Clean!G985</f>
        <v>45500</v>
      </c>
      <c r="H985" s="4" t="n">
        <f aca="false">IF(G985="",Strategies!$B$7,G985)</f>
        <v>45500</v>
      </c>
      <c r="I985" s="4" t="n">
        <f aca="false">IF(G985="",Strategies!$B$8,G985)</f>
        <v>45500</v>
      </c>
      <c r="J985" s="4" t="n">
        <f aca="false">IF(G985="",IFERROR(VLOOKUP(E985,Strategies!$A$26:$G$35,7,FALSE()),Strategies!$B$8),G985)</f>
        <v>45500</v>
      </c>
      <c r="K985" s="3" t="n">
        <f aca="false">IF(G985="",1,0)</f>
        <v>0</v>
      </c>
      <c r="L985" s="3" t="n">
        <f aca="false">Clean!H985</f>
        <v>16</v>
      </c>
      <c r="M985" s="5" t="n">
        <f aca="false">Clean!I985</f>
        <v>40162</v>
      </c>
      <c r="N985" s="3" t="n">
        <f aca="false">IF(L985="",IF(M985="",Strategies!$B$6,DATEDIF(M985,DATE(2026,9,13),"y")),L985)</f>
        <v>16</v>
      </c>
      <c r="O985" s="2" t="str">
        <f aca="false">IF(L985&lt;&gt;"","observed",IF(M985&lt;&gt;"","derived from date","median (fallback)"))</f>
        <v>observed</v>
      </c>
      <c r="P985" s="4" t="n">
        <f aca="false">Clean!M985</f>
        <v>81748.97</v>
      </c>
      <c r="Q985" s="4" t="n">
        <f aca="false">IF(P985="",Strategies!$B$9,P985)</f>
        <v>81748.97</v>
      </c>
      <c r="R985" s="3" t="n">
        <f aca="false">IF(P985="",1,0)</f>
        <v>0</v>
      </c>
      <c r="S985" s="3" t="n">
        <f aca="false">Clean!U985</f>
        <v>663</v>
      </c>
      <c r="T985" s="3" t="n">
        <f aca="false">IF(S985="",Strategies!$B$10,S985)</f>
        <v>663</v>
      </c>
      <c r="U985" s="2" t="str">
        <f aca="false">Clean!J985</f>
        <v>App</v>
      </c>
      <c r="V985" s="2" t="str">
        <f aca="false">IF(U985="",Strategies!$B$11,U985)</f>
        <v>App</v>
      </c>
      <c r="W985" s="2" t="str">
        <f aca="false">IF(U985="","Unknown",U985)</f>
        <v>App</v>
      </c>
      <c r="X985" s="4" t="n">
        <f aca="false">Clean!Q985</f>
        <v>10500</v>
      </c>
      <c r="Y985" s="4" t="n">
        <f aca="false">Clean!R985</f>
        <v>3407.63</v>
      </c>
      <c r="Z985" s="4" t="n">
        <f aca="false">IF(X985="",IF(Y985="",0,""),X985)</f>
        <v>10500</v>
      </c>
      <c r="AA985" s="4" t="n">
        <f aca="false">IF(Y985="",IF(X985="",0,IF(X985=0,0,ROUND(X985*Strategies!$B$12,2))),Y985)</f>
        <v>3407.63</v>
      </c>
      <c r="AB985" s="2" t="str">
        <f aca="false">IF(AND(X985="",Y985=""),"no card (structural)",IF(X985="","limit missing – verify",IF(Y985="","spend imputed by ratio","complete")))</f>
        <v>complete</v>
      </c>
      <c r="AC985" s="4" t="n">
        <f aca="false">Clean!S985</f>
        <v>0</v>
      </c>
      <c r="AD985" s="4" t="n">
        <f aca="false">Clean!T985</f>
        <v>0</v>
      </c>
      <c r="AE985" s="4" t="n">
        <f aca="false">IF(AC985="",IF(AD985="",0,""),AC985)</f>
        <v>0</v>
      </c>
      <c r="AF985" s="4" t="n">
        <f aca="false">IF(AD985="",IF(AC985="",0,IF(AC985=0,0,ROUND(AC985*Strategies!$B$13,0))),AD985)</f>
        <v>0</v>
      </c>
      <c r="AG985" s="3" t="n">
        <f aca="false">Clean!V985</f>
        <v>1</v>
      </c>
      <c r="AH985" s="3" t="n">
        <f aca="false">IF(AG985="",0,AG985)</f>
        <v>1</v>
      </c>
      <c r="AI985" s="3" t="n">
        <f aca="false">IF(AG985="",1,0)</f>
        <v>0</v>
      </c>
      <c r="AJ985" s="3" t="n">
        <f aca="false">Missing_Matrix!W985</f>
        <v>1</v>
      </c>
      <c r="AK985" s="2" t="str">
        <f aca="false">IF(AJ985=0,"keep","drop")</f>
        <v>drop</v>
      </c>
      <c r="AL985" s="2" t="str">
        <f aca="false">IF(Missing_Matrix!B985+Missing_Matrix!G985+Missing_Matrix!H985+Missing_Matrix!J985+Missing_Matrix!K985+Missing_Matrix!L985+Missing_Matrix!M985+Missing_Matrix!U985=0,"keep","drop")</f>
        <v>drop</v>
      </c>
    </row>
    <row r="986" customFormat="false" ht="15" hidden="false" customHeight="false" outlineLevel="0" collapsed="false">
      <c r="A986" s="2" t="str">
        <f aca="false">Clean!A986</f>
        <v>CL00985</v>
      </c>
      <c r="B986" s="3" t="n">
        <f aca="false">Clean!B986</f>
        <v>52</v>
      </c>
      <c r="C986" s="3" t="n">
        <f aca="false">IF(B986="",Strategies!$B$5,B986)</f>
        <v>52</v>
      </c>
      <c r="D986" s="3" t="n">
        <f aca="false">IF(B986="",1,0)</f>
        <v>0</v>
      </c>
      <c r="E986" s="2" t="str">
        <f aca="false">Clean!E986</f>
        <v>Employee</v>
      </c>
      <c r="F986" s="2" t="str">
        <f aca="false">IF(E986="","Unknown",E986)</f>
        <v>Employee</v>
      </c>
      <c r="G986" s="4" t="n">
        <f aca="false">Clean!G986</f>
        <v>40600</v>
      </c>
      <c r="H986" s="4" t="n">
        <f aca="false">IF(G986="",Strategies!$B$7,G986)</f>
        <v>40600</v>
      </c>
      <c r="I986" s="4" t="n">
        <f aca="false">IF(G986="",Strategies!$B$8,G986)</f>
        <v>40600</v>
      </c>
      <c r="J986" s="4" t="n">
        <f aca="false">IF(G986="",IFERROR(VLOOKUP(E986,Strategies!$A$26:$G$35,7,FALSE()),Strategies!$B$8),G986)</f>
        <v>40600</v>
      </c>
      <c r="K986" s="3" t="n">
        <f aca="false">IF(G986="",1,0)</f>
        <v>0</v>
      </c>
      <c r="L986" s="3" t="n">
        <f aca="false">Clean!H986</f>
        <v>22</v>
      </c>
      <c r="M986" s="5" t="n">
        <f aca="false">Clean!I986</f>
        <v>37932</v>
      </c>
      <c r="N986" s="3" t="n">
        <f aca="false">IF(L986="",IF(M986="",Strategies!$B$6,DATEDIF(M986,DATE(2026,9,13),"y")),L986)</f>
        <v>22</v>
      </c>
      <c r="O986" s="2" t="str">
        <f aca="false">IF(L986&lt;&gt;"","observed",IF(M986&lt;&gt;"","derived from date","median (fallback)"))</f>
        <v>observed</v>
      </c>
      <c r="P986" s="4" t="n">
        <f aca="false">Clean!M986</f>
        <v>74217.11</v>
      </c>
      <c r="Q986" s="4" t="n">
        <f aca="false">IF(P986="",Strategies!$B$9,P986)</f>
        <v>74217.11</v>
      </c>
      <c r="R986" s="3" t="n">
        <f aca="false">IF(P986="",1,0)</f>
        <v>0</v>
      </c>
      <c r="S986" s="3" t="n">
        <f aca="false">Clean!U986</f>
        <v>738</v>
      </c>
      <c r="T986" s="3" t="n">
        <f aca="false">IF(S986="",Strategies!$B$10,S986)</f>
        <v>738</v>
      </c>
      <c r="U986" s="2" t="str">
        <f aca="false">Clean!J986</f>
        <v>Branch</v>
      </c>
      <c r="V986" s="2" t="str">
        <f aca="false">IF(U986="",Strategies!$B$11,U986)</f>
        <v>Branch</v>
      </c>
      <c r="W986" s="2" t="str">
        <f aca="false">IF(U986="","Unknown",U986)</f>
        <v>Branch</v>
      </c>
      <c r="X986" s="4" t="str">
        <f aca="false">Clean!Q986</f>
        <v/>
      </c>
      <c r="Y986" s="4" t="str">
        <f aca="false">Clean!R986</f>
        <v/>
      </c>
      <c r="Z986" s="4" t="n">
        <f aca="false">IF(X986="",IF(Y986="",0,""),X986)</f>
        <v>0</v>
      </c>
      <c r="AA986" s="4" t="n">
        <f aca="false">IF(Y986="",IF(X986="",0,IF(X986=0,0,ROUND(X986*Strategies!$B$12,2))),Y986)</f>
        <v>0</v>
      </c>
      <c r="AB986" s="2" t="str">
        <f aca="false">IF(AND(X986="",Y986=""),"no card (structural)",IF(X986="","limit missing – verify",IF(Y986="","spend imputed by ratio","complete")))</f>
        <v>no card (structural)</v>
      </c>
      <c r="AC986" s="4" t="n">
        <f aca="false">Clean!S986</f>
        <v>0</v>
      </c>
      <c r="AD986" s="4" t="n">
        <f aca="false">Clean!T986</f>
        <v>0</v>
      </c>
      <c r="AE986" s="4" t="n">
        <f aca="false">IF(AC986="",IF(AD986="",0,""),AC986)</f>
        <v>0</v>
      </c>
      <c r="AF986" s="4" t="n">
        <f aca="false">IF(AD986="",IF(AC986="",0,IF(AC986=0,0,ROUND(AC986*Strategies!$B$13,0))),AD986)</f>
        <v>0</v>
      </c>
      <c r="AG986" s="3" t="n">
        <f aca="false">Clean!V986</f>
        <v>0</v>
      </c>
      <c r="AH986" s="3" t="n">
        <f aca="false">IF(AG986="",0,AG986)</f>
        <v>0</v>
      </c>
      <c r="AI986" s="3" t="n">
        <f aca="false">IF(AG986="",1,0)</f>
        <v>0</v>
      </c>
      <c r="AJ986" s="3" t="n">
        <f aca="false">Missing_Matrix!W986</f>
        <v>2</v>
      </c>
      <c r="AK986" s="2" t="str">
        <f aca="false">IF(AJ986=0,"keep","drop")</f>
        <v>drop</v>
      </c>
      <c r="AL986" s="2" t="str">
        <f aca="false">IF(Missing_Matrix!B986+Missing_Matrix!G986+Missing_Matrix!H986+Missing_Matrix!J986+Missing_Matrix!K986+Missing_Matrix!L986+Missing_Matrix!M986+Missing_Matrix!U986=0,"keep","drop")</f>
        <v>keep</v>
      </c>
    </row>
    <row r="987" customFormat="false" ht="15" hidden="false" customHeight="false" outlineLevel="0" collapsed="false">
      <c r="A987" s="2" t="str">
        <f aca="false">Clean!A987</f>
        <v>CL00986</v>
      </c>
      <c r="B987" s="3" t="n">
        <f aca="false">Clean!B987</f>
        <v>38</v>
      </c>
      <c r="C987" s="3" t="n">
        <f aca="false">IF(B987="",Strategies!$B$5,B987)</f>
        <v>38</v>
      </c>
      <c r="D987" s="3" t="n">
        <f aca="false">IF(B987="",1,0)</f>
        <v>0</v>
      </c>
      <c r="E987" s="2" t="str">
        <f aca="false">Clean!E987</f>
        <v>Self-employed</v>
      </c>
      <c r="F987" s="2" t="str">
        <f aca="false">IF(E987="","Unknown",E987)</f>
        <v>Self-employed</v>
      </c>
      <c r="G987" s="4" t="n">
        <f aca="false">Clean!G987</f>
        <v>54300</v>
      </c>
      <c r="H987" s="4" t="n">
        <f aca="false">IF(G987="",Strategies!$B$7,G987)</f>
        <v>54300</v>
      </c>
      <c r="I987" s="4" t="n">
        <f aca="false">IF(G987="",Strategies!$B$8,G987)</f>
        <v>54300</v>
      </c>
      <c r="J987" s="4" t="n">
        <f aca="false">IF(G987="",IFERROR(VLOOKUP(E987,Strategies!$A$26:$G$35,7,FALSE()),Strategies!$B$8),G987)</f>
        <v>54300</v>
      </c>
      <c r="K987" s="3" t="n">
        <f aca="false">IF(G987="",1,0)</f>
        <v>0</v>
      </c>
      <c r="L987" s="3" t="n">
        <f aca="false">Clean!H987</f>
        <v>7</v>
      </c>
      <c r="M987" s="5" t="n">
        <f aca="false">Clean!I987</f>
        <v>43628</v>
      </c>
      <c r="N987" s="3" t="n">
        <f aca="false">IF(L987="",IF(M987="",Strategies!$B$6,DATEDIF(M987,DATE(2026,9,13),"y")),L987)</f>
        <v>7</v>
      </c>
      <c r="O987" s="2" t="str">
        <f aca="false">IF(L987&lt;&gt;"","observed",IF(M987&lt;&gt;"","derived from date","median (fallback)"))</f>
        <v>observed</v>
      </c>
      <c r="P987" s="4" t="n">
        <f aca="false">Clean!M987</f>
        <v>36713.93</v>
      </c>
      <c r="Q987" s="4" t="n">
        <f aca="false">IF(P987="",Strategies!$B$9,P987)</f>
        <v>36713.93</v>
      </c>
      <c r="R987" s="3" t="n">
        <f aca="false">IF(P987="",1,0)</f>
        <v>0</v>
      </c>
      <c r="S987" s="3" t="n">
        <f aca="false">Clean!U987</f>
        <v>595</v>
      </c>
      <c r="T987" s="3" t="n">
        <f aca="false">IF(S987="",Strategies!$B$10,S987)</f>
        <v>595</v>
      </c>
      <c r="U987" s="2" t="str">
        <f aca="false">Clean!J987</f>
        <v>Online Banking</v>
      </c>
      <c r="V987" s="2" t="str">
        <f aca="false">IF(U987="",Strategies!$B$11,U987)</f>
        <v>Online Banking</v>
      </c>
      <c r="W987" s="2" t="str">
        <f aca="false">IF(U987="","Unknown",U987)</f>
        <v>Online Banking</v>
      </c>
      <c r="X987" s="4" t="n">
        <f aca="false">Clean!Q987</f>
        <v>8500</v>
      </c>
      <c r="Y987" s="4" t="n">
        <f aca="false">Clean!R987</f>
        <v>592.79</v>
      </c>
      <c r="Z987" s="4" t="n">
        <f aca="false">IF(X987="",IF(Y987="",0,""),X987)</f>
        <v>8500</v>
      </c>
      <c r="AA987" s="4" t="n">
        <f aca="false">IF(Y987="",IF(X987="",0,IF(X987=0,0,ROUND(X987*Strategies!$B$12,2))),Y987)</f>
        <v>592.79</v>
      </c>
      <c r="AB987" s="2" t="str">
        <f aca="false">IF(AND(X987="",Y987=""),"no card (structural)",IF(X987="","limit missing – verify",IF(Y987="","spend imputed by ratio","complete")))</f>
        <v>complete</v>
      </c>
      <c r="AC987" s="4" t="n">
        <f aca="false">Clean!S987</f>
        <v>127000</v>
      </c>
      <c r="AD987" s="4" t="n">
        <f aca="false">Clean!T987</f>
        <v>865</v>
      </c>
      <c r="AE987" s="4" t="n">
        <f aca="false">IF(AC987="",IF(AD987="",0,""),AC987)</f>
        <v>127000</v>
      </c>
      <c r="AF987" s="4" t="n">
        <f aca="false">IF(AD987="",IF(AC987="",0,IF(AC987=0,0,ROUND(AC987*Strategies!$B$13,0))),AD987)</f>
        <v>865</v>
      </c>
      <c r="AG987" s="3" t="n">
        <f aca="false">Clean!V987</f>
        <v>1</v>
      </c>
      <c r="AH987" s="3" t="n">
        <f aca="false">IF(AG987="",0,AG987)</f>
        <v>1</v>
      </c>
      <c r="AI987" s="3" t="n">
        <f aca="false">IF(AG987="",1,0)</f>
        <v>0</v>
      </c>
      <c r="AJ987" s="3" t="n">
        <f aca="false">Missing_Matrix!W987</f>
        <v>0</v>
      </c>
      <c r="AK987" s="2" t="str">
        <f aca="false">IF(AJ987=0,"keep","drop")</f>
        <v>keep</v>
      </c>
      <c r="AL987" s="2" t="str">
        <f aca="false">IF(Missing_Matrix!B987+Missing_Matrix!G987+Missing_Matrix!H987+Missing_Matrix!J987+Missing_Matrix!K987+Missing_Matrix!L987+Missing_Matrix!M987+Missing_Matrix!U987=0,"keep","drop")</f>
        <v>keep</v>
      </c>
    </row>
    <row r="988" customFormat="false" ht="15" hidden="false" customHeight="false" outlineLevel="0" collapsed="false">
      <c r="A988" s="2" t="str">
        <f aca="false">Clean!A988</f>
        <v>CL00987</v>
      </c>
      <c r="B988" s="3" t="n">
        <f aca="false">Clean!B988</f>
        <v>26</v>
      </c>
      <c r="C988" s="3" t="n">
        <f aca="false">IF(B988="",Strategies!$B$5,B988)</f>
        <v>26</v>
      </c>
      <c r="D988" s="3" t="n">
        <f aca="false">IF(B988="",1,0)</f>
        <v>0</v>
      </c>
      <c r="E988" s="2" t="str">
        <f aca="false">Clean!E988</f>
        <v>Manual worker</v>
      </c>
      <c r="F988" s="2" t="str">
        <f aca="false">IF(E988="","Unknown",E988)</f>
        <v>Manual worker</v>
      </c>
      <c r="G988" s="4" t="n">
        <f aca="false">Clean!G988</f>
        <v>50500</v>
      </c>
      <c r="H988" s="4" t="n">
        <f aca="false">IF(G988="",Strategies!$B$7,G988)</f>
        <v>50500</v>
      </c>
      <c r="I988" s="4" t="n">
        <f aca="false">IF(G988="",Strategies!$B$8,G988)</f>
        <v>50500</v>
      </c>
      <c r="J988" s="4" t="n">
        <f aca="false">IF(G988="",IFERROR(VLOOKUP(E988,Strategies!$A$26:$G$35,7,FALSE()),Strategies!$B$8),G988)</f>
        <v>50500</v>
      </c>
      <c r="K988" s="3" t="n">
        <f aca="false">IF(G988="",1,0)</f>
        <v>0</v>
      </c>
      <c r="L988" s="3" t="n">
        <f aca="false">Clean!H988</f>
        <v>5</v>
      </c>
      <c r="M988" s="5" t="n">
        <f aca="false">Clean!I988</f>
        <v>44291</v>
      </c>
      <c r="N988" s="3" t="n">
        <f aca="false">IF(L988="",IF(M988="",Strategies!$B$6,DATEDIF(M988,DATE(2026,9,13),"y")),L988)</f>
        <v>5</v>
      </c>
      <c r="O988" s="2" t="str">
        <f aca="false">IF(L988&lt;&gt;"","observed",IF(M988&lt;&gt;"","derived from date","median (fallback)"))</f>
        <v>observed</v>
      </c>
      <c r="P988" s="4" t="n">
        <f aca="false">Clean!M988</f>
        <v>28145.08</v>
      </c>
      <c r="Q988" s="4" t="n">
        <f aca="false">IF(P988="",Strategies!$B$9,P988)</f>
        <v>28145.08</v>
      </c>
      <c r="R988" s="3" t="n">
        <f aca="false">IF(P988="",1,0)</f>
        <v>0</v>
      </c>
      <c r="S988" s="3" t="n">
        <f aca="false">Clean!U988</f>
        <v>690</v>
      </c>
      <c r="T988" s="3" t="n">
        <f aca="false">IF(S988="",Strategies!$B$10,S988)</f>
        <v>690</v>
      </c>
      <c r="U988" s="2" t="str">
        <f aca="false">Clean!J988</f>
        <v/>
      </c>
      <c r="V988" s="2" t="str">
        <f aca="false">IF(U988="",Strategies!$B$11,U988)</f>
        <v>App</v>
      </c>
      <c r="W988" s="2" t="str">
        <f aca="false">IF(U988="","Unknown",U988)</f>
        <v>Unknown</v>
      </c>
      <c r="X988" s="4" t="n">
        <f aca="false">Clean!Q988</f>
        <v>5500</v>
      </c>
      <c r="Y988" s="4" t="n">
        <f aca="false">Clean!R988</f>
        <v>1740.06</v>
      </c>
      <c r="Z988" s="4" t="n">
        <f aca="false">IF(X988="",IF(Y988="",0,""),X988)</f>
        <v>5500</v>
      </c>
      <c r="AA988" s="4" t="n">
        <f aca="false">IF(Y988="",IF(X988="",0,IF(X988=0,0,ROUND(X988*Strategies!$B$12,2))),Y988)</f>
        <v>1740.06</v>
      </c>
      <c r="AB988" s="2" t="str">
        <f aca="false">IF(AND(X988="",Y988=""),"no card (structural)",IF(X988="","limit missing – verify",IF(Y988="","spend imputed by ratio","complete")))</f>
        <v>complete</v>
      </c>
      <c r="AC988" s="4" t="n">
        <f aca="false">Clean!S988</f>
        <v>0</v>
      </c>
      <c r="AD988" s="4" t="n">
        <f aca="false">Clean!T988</f>
        <v>0</v>
      </c>
      <c r="AE988" s="4" t="n">
        <f aca="false">IF(AC988="",IF(AD988="",0,""),AC988)</f>
        <v>0</v>
      </c>
      <c r="AF988" s="4" t="n">
        <f aca="false">IF(AD988="",IF(AC988="",0,IF(AC988=0,0,ROUND(AC988*Strategies!$B$13,0))),AD988)</f>
        <v>0</v>
      </c>
      <c r="AG988" s="3" t="n">
        <f aca="false">Clean!V988</f>
        <v>1</v>
      </c>
      <c r="AH988" s="3" t="n">
        <f aca="false">IF(AG988="",0,AG988)</f>
        <v>1</v>
      </c>
      <c r="AI988" s="3" t="n">
        <f aca="false">IF(AG988="",1,0)</f>
        <v>0</v>
      </c>
      <c r="AJ988" s="3" t="n">
        <f aca="false">Missing_Matrix!W988</f>
        <v>2</v>
      </c>
      <c r="AK988" s="2" t="str">
        <f aca="false">IF(AJ988=0,"keep","drop")</f>
        <v>drop</v>
      </c>
      <c r="AL988" s="2" t="str">
        <f aca="false">IF(Missing_Matrix!B988+Missing_Matrix!G988+Missing_Matrix!H988+Missing_Matrix!J988+Missing_Matrix!K988+Missing_Matrix!L988+Missing_Matrix!M988+Missing_Matrix!U988=0,"keep","drop")</f>
        <v>drop</v>
      </c>
    </row>
    <row r="989" customFormat="false" ht="15" hidden="false" customHeight="false" outlineLevel="0" collapsed="false">
      <c r="A989" s="2" t="str">
        <f aca="false">Clean!A989</f>
        <v>CL00988</v>
      </c>
      <c r="B989" s="3" t="n">
        <f aca="false">Clean!B989</f>
        <v>42</v>
      </c>
      <c r="C989" s="3" t="n">
        <f aca="false">IF(B989="",Strategies!$B$5,B989)</f>
        <v>42</v>
      </c>
      <c r="D989" s="3" t="n">
        <f aca="false">IF(B989="",1,0)</f>
        <v>0</v>
      </c>
      <c r="E989" s="2" t="str">
        <f aca="false">Clean!E989</f>
        <v>Employee</v>
      </c>
      <c r="F989" s="2" t="str">
        <f aca="false">IF(E989="","Unknown",E989)</f>
        <v>Employee</v>
      </c>
      <c r="G989" s="4" t="n">
        <f aca="false">Clean!G989</f>
        <v>28000</v>
      </c>
      <c r="H989" s="4" t="n">
        <f aca="false">IF(G989="",Strategies!$B$7,G989)</f>
        <v>28000</v>
      </c>
      <c r="I989" s="4" t="n">
        <f aca="false">IF(G989="",Strategies!$B$8,G989)</f>
        <v>28000</v>
      </c>
      <c r="J989" s="4" t="n">
        <f aca="false">IF(G989="",IFERROR(VLOOKUP(E989,Strategies!$A$26:$G$35,7,FALSE()),Strategies!$B$8),G989)</f>
        <v>28000</v>
      </c>
      <c r="K989" s="3" t="n">
        <f aca="false">IF(G989="",1,0)</f>
        <v>0</v>
      </c>
      <c r="L989" s="3" t="n">
        <f aca="false">Clean!H989</f>
        <v>13</v>
      </c>
      <c r="M989" s="5" t="n">
        <f aca="false">Clean!I989</f>
        <v>41241</v>
      </c>
      <c r="N989" s="3" t="n">
        <f aca="false">IF(L989="",IF(M989="",Strategies!$B$6,DATEDIF(M989,DATE(2026,9,13),"y")),L989)</f>
        <v>13</v>
      </c>
      <c r="O989" s="2" t="str">
        <f aca="false">IF(L989&lt;&gt;"","observed",IF(M989&lt;&gt;"","derived from date","median (fallback)"))</f>
        <v>observed</v>
      </c>
      <c r="P989" s="4" t="n">
        <f aca="false">Clean!M989</f>
        <v>0</v>
      </c>
      <c r="Q989" s="4" t="n">
        <f aca="false">IF(P989="",Strategies!$B$9,P989)</f>
        <v>0</v>
      </c>
      <c r="R989" s="3" t="n">
        <f aca="false">IF(P989="",1,0)</f>
        <v>0</v>
      </c>
      <c r="S989" s="3" t="n">
        <f aca="false">Clean!U989</f>
        <v>626</v>
      </c>
      <c r="T989" s="3" t="n">
        <f aca="false">IF(S989="",Strategies!$B$10,S989)</f>
        <v>626</v>
      </c>
      <c r="U989" s="2" t="str">
        <f aca="false">Clean!J989</f>
        <v>Branch</v>
      </c>
      <c r="V989" s="2" t="str">
        <f aca="false">IF(U989="",Strategies!$B$11,U989)</f>
        <v>Branch</v>
      </c>
      <c r="W989" s="2" t="str">
        <f aca="false">IF(U989="","Unknown",U989)</f>
        <v>Branch</v>
      </c>
      <c r="X989" s="4" t="str">
        <f aca="false">Clean!Q989</f>
        <v/>
      </c>
      <c r="Y989" s="4" t="n">
        <f aca="false">Clean!R989</f>
        <v>534.41</v>
      </c>
      <c r="Z989" s="4" t="str">
        <f aca="false">IF(X989="",IF(Y989="",0,""),X989)</f>
        <v/>
      </c>
      <c r="AA989" s="4" t="n">
        <f aca="false">IF(Y989="",IF(X989="",0,IF(X989=0,0,ROUND(X989*Strategies!$B$12,2))),Y989)</f>
        <v>534.41</v>
      </c>
      <c r="AB989" s="2" t="str">
        <f aca="false">IF(AND(X989="",Y989=""),"no card (structural)",IF(X989="","limit missing – verify",IF(Y989="","spend imputed by ratio","complete")))</f>
        <v>limit missing – verify</v>
      </c>
      <c r="AC989" s="4" t="str">
        <f aca="false">Clean!S989</f>
        <v/>
      </c>
      <c r="AD989" s="4" t="str">
        <f aca="false">Clean!T989</f>
        <v/>
      </c>
      <c r="AE989" s="4" t="n">
        <f aca="false">IF(AC989="",IF(AD989="",0,""),AC989)</f>
        <v>0</v>
      </c>
      <c r="AF989" s="4" t="n">
        <f aca="false">IF(AD989="",IF(AC989="",0,IF(AC989=0,0,ROUND(AC989*Strategies!$B$13,0))),AD989)</f>
        <v>0</v>
      </c>
      <c r="AG989" s="3" t="n">
        <f aca="false">Clean!V989</f>
        <v>0</v>
      </c>
      <c r="AH989" s="3" t="n">
        <f aca="false">IF(AG989="",0,AG989)</f>
        <v>0</v>
      </c>
      <c r="AI989" s="3" t="n">
        <f aca="false">IF(AG989="",1,0)</f>
        <v>0</v>
      </c>
      <c r="AJ989" s="3" t="n">
        <f aca="false">Missing_Matrix!W989</f>
        <v>3</v>
      </c>
      <c r="AK989" s="2" t="str">
        <f aca="false">IF(AJ989=0,"keep","drop")</f>
        <v>drop</v>
      </c>
      <c r="AL989" s="2" t="str">
        <f aca="false">IF(Missing_Matrix!B989+Missing_Matrix!G989+Missing_Matrix!H989+Missing_Matrix!J989+Missing_Matrix!K989+Missing_Matrix!L989+Missing_Matrix!M989+Missing_Matrix!U989=0,"keep","drop")</f>
        <v>keep</v>
      </c>
    </row>
    <row r="990" customFormat="false" ht="15" hidden="false" customHeight="false" outlineLevel="0" collapsed="false">
      <c r="A990" s="2" t="str">
        <f aca="false">Clean!A990</f>
        <v>CL00989</v>
      </c>
      <c r="B990" s="3" t="n">
        <f aca="false">Clean!B990</f>
        <v>49</v>
      </c>
      <c r="C990" s="3" t="n">
        <f aca="false">IF(B990="",Strategies!$B$5,B990)</f>
        <v>49</v>
      </c>
      <c r="D990" s="3" t="n">
        <f aca="false">IF(B990="",1,0)</f>
        <v>0</v>
      </c>
      <c r="E990" s="2" t="str">
        <f aca="false">Clean!E990</f>
        <v>Shopkeeper</v>
      </c>
      <c r="F990" s="2" t="str">
        <f aca="false">IF(E990="","Unknown",E990)</f>
        <v>Shopkeeper</v>
      </c>
      <c r="G990" s="4" t="n">
        <f aca="false">Clean!G990</f>
        <v>20000</v>
      </c>
      <c r="H990" s="4" t="n">
        <f aca="false">IF(G990="",Strategies!$B$7,G990)</f>
        <v>20000</v>
      </c>
      <c r="I990" s="4" t="n">
        <f aca="false">IF(G990="",Strategies!$B$8,G990)</f>
        <v>20000</v>
      </c>
      <c r="J990" s="4" t="n">
        <f aca="false">IF(G990="",IFERROR(VLOOKUP(E990,Strategies!$A$26:$G$35,7,FALSE()),Strategies!$B$8),G990)</f>
        <v>20000</v>
      </c>
      <c r="K990" s="3" t="n">
        <f aca="false">IF(G990="",1,0)</f>
        <v>0</v>
      </c>
      <c r="L990" s="3" t="n">
        <f aca="false">Clean!H990</f>
        <v>23</v>
      </c>
      <c r="M990" s="5" t="n">
        <f aca="false">Clean!I990</f>
        <v>37658</v>
      </c>
      <c r="N990" s="3" t="n">
        <f aca="false">IF(L990="",IF(M990="",Strategies!$B$6,DATEDIF(M990,DATE(2026,9,13),"y")),L990)</f>
        <v>23</v>
      </c>
      <c r="O990" s="2" t="str">
        <f aca="false">IF(L990&lt;&gt;"","observed",IF(M990&lt;&gt;"","derived from date","median (fallback)"))</f>
        <v>observed</v>
      </c>
      <c r="P990" s="4" t="n">
        <f aca="false">Clean!M990</f>
        <v>31272.41</v>
      </c>
      <c r="Q990" s="4" t="n">
        <f aca="false">IF(P990="",Strategies!$B$9,P990)</f>
        <v>31272.41</v>
      </c>
      <c r="R990" s="3" t="n">
        <f aca="false">IF(P990="",1,0)</f>
        <v>0</v>
      </c>
      <c r="S990" s="3" t="n">
        <f aca="false">Clean!U990</f>
        <v>598</v>
      </c>
      <c r="T990" s="3" t="n">
        <f aca="false">IF(S990="",Strategies!$B$10,S990)</f>
        <v>598</v>
      </c>
      <c r="U990" s="2" t="str">
        <f aca="false">Clean!J990</f>
        <v>Online Banking</v>
      </c>
      <c r="V990" s="2" t="str">
        <f aca="false">IF(U990="",Strategies!$B$11,U990)</f>
        <v>Online Banking</v>
      </c>
      <c r="W990" s="2" t="str">
        <f aca="false">IF(U990="","Unknown",U990)</f>
        <v>Online Banking</v>
      </c>
      <c r="X990" s="4" t="n">
        <f aca="false">Clean!Q990</f>
        <v>4000</v>
      </c>
      <c r="Y990" s="4" t="n">
        <f aca="false">Clean!R990</f>
        <v>610.83</v>
      </c>
      <c r="Z990" s="4" t="n">
        <f aca="false">IF(X990="",IF(Y990="",0,""),X990)</f>
        <v>4000</v>
      </c>
      <c r="AA990" s="4" t="n">
        <f aca="false">IF(Y990="",IF(X990="",0,IF(X990=0,0,ROUND(X990*Strategies!$B$12,2))),Y990)</f>
        <v>610.83</v>
      </c>
      <c r="AB990" s="2" t="str">
        <f aca="false">IF(AND(X990="",Y990=""),"no card (structural)",IF(X990="","limit missing – verify",IF(Y990="","spend imputed by ratio","complete")))</f>
        <v>complete</v>
      </c>
      <c r="AC990" s="4" t="n">
        <f aca="false">Clean!S990</f>
        <v>79000</v>
      </c>
      <c r="AD990" s="4" t="n">
        <f aca="false">Clean!T990</f>
        <v>405</v>
      </c>
      <c r="AE990" s="4" t="n">
        <f aca="false">IF(AC990="",IF(AD990="",0,""),AC990)</f>
        <v>79000</v>
      </c>
      <c r="AF990" s="4" t="n">
        <f aca="false">IF(AD990="",IF(AC990="",0,IF(AC990=0,0,ROUND(AC990*Strategies!$B$13,0))),AD990)</f>
        <v>405</v>
      </c>
      <c r="AG990" s="3" t="n">
        <f aca="false">Clean!V990</f>
        <v>0</v>
      </c>
      <c r="AH990" s="3" t="n">
        <f aca="false">IF(AG990="",0,AG990)</f>
        <v>0</v>
      </c>
      <c r="AI990" s="3" t="n">
        <f aca="false">IF(AG990="",1,0)</f>
        <v>0</v>
      </c>
      <c r="AJ990" s="3" t="n">
        <f aca="false">Missing_Matrix!W990</f>
        <v>0</v>
      </c>
      <c r="AK990" s="2" t="str">
        <f aca="false">IF(AJ990=0,"keep","drop")</f>
        <v>keep</v>
      </c>
      <c r="AL990" s="2" t="str">
        <f aca="false">IF(Missing_Matrix!B990+Missing_Matrix!G990+Missing_Matrix!H990+Missing_Matrix!J990+Missing_Matrix!K990+Missing_Matrix!L990+Missing_Matrix!M990+Missing_Matrix!U990=0,"keep","drop")</f>
        <v>keep</v>
      </c>
    </row>
    <row r="991" customFormat="false" ht="15" hidden="false" customHeight="false" outlineLevel="0" collapsed="false">
      <c r="A991" s="2" t="str">
        <f aca="false">Clean!A991</f>
        <v>CL00990</v>
      </c>
      <c r="B991" s="3" t="n">
        <f aca="false">Clean!B991</f>
        <v>57</v>
      </c>
      <c r="C991" s="3" t="n">
        <f aca="false">IF(B991="",Strategies!$B$5,B991)</f>
        <v>57</v>
      </c>
      <c r="D991" s="3" t="n">
        <f aca="false">IF(B991="",1,0)</f>
        <v>0</v>
      </c>
      <c r="E991" s="2" t="str">
        <f aca="false">Clean!E991</f>
        <v>Manual worker</v>
      </c>
      <c r="F991" s="2" t="str">
        <f aca="false">IF(E991="","Unknown",E991)</f>
        <v>Manual worker</v>
      </c>
      <c r="G991" s="4" t="n">
        <f aca="false">Clean!G991</f>
        <v>32100</v>
      </c>
      <c r="H991" s="4" t="n">
        <f aca="false">IF(G991="",Strategies!$B$7,G991)</f>
        <v>32100</v>
      </c>
      <c r="I991" s="4" t="n">
        <f aca="false">IF(G991="",Strategies!$B$8,G991)</f>
        <v>32100</v>
      </c>
      <c r="J991" s="4" t="n">
        <f aca="false">IF(G991="",IFERROR(VLOOKUP(E991,Strategies!$A$26:$G$35,7,FALSE()),Strategies!$B$8),G991)</f>
        <v>32100</v>
      </c>
      <c r="K991" s="3" t="n">
        <f aca="false">IF(G991="",1,0)</f>
        <v>0</v>
      </c>
      <c r="L991" s="3" t="n">
        <f aca="false">Clean!H991</f>
        <v>25</v>
      </c>
      <c r="M991" s="5" t="n">
        <f aca="false">Clean!I991</f>
        <v>37118</v>
      </c>
      <c r="N991" s="3" t="n">
        <f aca="false">IF(L991="",IF(M991="",Strategies!$B$6,DATEDIF(M991,DATE(2026,9,13),"y")),L991)</f>
        <v>25</v>
      </c>
      <c r="O991" s="2" t="str">
        <f aca="false">IF(L991&lt;&gt;"","observed",IF(M991&lt;&gt;"","derived from date","median (fallback)"))</f>
        <v>observed</v>
      </c>
      <c r="P991" s="4" t="n">
        <f aca="false">Clean!M991</f>
        <v>0</v>
      </c>
      <c r="Q991" s="4" t="n">
        <f aca="false">IF(P991="",Strategies!$B$9,P991)</f>
        <v>0</v>
      </c>
      <c r="R991" s="3" t="n">
        <f aca="false">IF(P991="",1,0)</f>
        <v>0</v>
      </c>
      <c r="S991" s="3" t="n">
        <f aca="false">Clean!U991</f>
        <v>721</v>
      </c>
      <c r="T991" s="3" t="n">
        <f aca="false">IF(S991="",Strategies!$B$10,S991)</f>
        <v>721</v>
      </c>
      <c r="U991" s="2" t="str">
        <f aca="false">Clean!J991</f>
        <v>Branch</v>
      </c>
      <c r="V991" s="2" t="str">
        <f aca="false">IF(U991="",Strategies!$B$11,U991)</f>
        <v>Branch</v>
      </c>
      <c r="W991" s="2" t="str">
        <f aca="false">IF(U991="","Unknown",U991)</f>
        <v>Branch</v>
      </c>
      <c r="X991" s="4" t="n">
        <f aca="false">Clean!Q991</f>
        <v>0</v>
      </c>
      <c r="Y991" s="4" t="n">
        <f aca="false">Clean!R991</f>
        <v>0</v>
      </c>
      <c r="Z991" s="4" t="n">
        <f aca="false">IF(X991="",IF(Y991="",0,""),X991)</f>
        <v>0</v>
      </c>
      <c r="AA991" s="4" t="n">
        <f aca="false">IF(Y991="",IF(X991="",0,IF(X991=0,0,ROUND(X991*Strategies!$B$12,2))),Y991)</f>
        <v>0</v>
      </c>
      <c r="AB991" s="2" t="str">
        <f aca="false">IF(AND(X991="",Y991=""),"no card (structural)",IF(X991="","limit missing – verify",IF(Y991="","spend imputed by ratio","complete")))</f>
        <v>complete</v>
      </c>
      <c r="AC991" s="4" t="n">
        <f aca="false">Clean!S991</f>
        <v>61000</v>
      </c>
      <c r="AD991" s="4" t="n">
        <f aca="false">Clean!T991</f>
        <v>395</v>
      </c>
      <c r="AE991" s="4" t="n">
        <f aca="false">IF(AC991="",IF(AD991="",0,""),AC991)</f>
        <v>61000</v>
      </c>
      <c r="AF991" s="4" t="n">
        <f aca="false">IF(AD991="",IF(AC991="",0,IF(AC991=0,0,ROUND(AC991*Strategies!$B$13,0))),AD991)</f>
        <v>395</v>
      </c>
      <c r="AG991" s="3" t="n">
        <f aca="false">Clean!V991</f>
        <v>0</v>
      </c>
      <c r="AH991" s="3" t="n">
        <f aca="false">IF(AG991="",0,AG991)</f>
        <v>0</v>
      </c>
      <c r="AI991" s="3" t="n">
        <f aca="false">IF(AG991="",1,0)</f>
        <v>0</v>
      </c>
      <c r="AJ991" s="3" t="n">
        <f aca="false">Missing_Matrix!W991</f>
        <v>0</v>
      </c>
      <c r="AK991" s="2" t="str">
        <f aca="false">IF(AJ991=0,"keep","drop")</f>
        <v>keep</v>
      </c>
      <c r="AL991" s="2" t="str">
        <f aca="false">IF(Missing_Matrix!B991+Missing_Matrix!G991+Missing_Matrix!H991+Missing_Matrix!J991+Missing_Matrix!K991+Missing_Matrix!L991+Missing_Matrix!M991+Missing_Matrix!U991=0,"keep","drop")</f>
        <v>keep</v>
      </c>
    </row>
    <row r="992" customFormat="false" ht="15" hidden="false" customHeight="false" outlineLevel="0" collapsed="false">
      <c r="A992" s="2" t="str">
        <f aca="false">Clean!A992</f>
        <v>CL00991</v>
      </c>
      <c r="B992" s="3" t="n">
        <f aca="false">Clean!B992</f>
        <v>54</v>
      </c>
      <c r="C992" s="3" t="n">
        <f aca="false">IF(B992="",Strategies!$B$5,B992)</f>
        <v>54</v>
      </c>
      <c r="D992" s="3" t="n">
        <f aca="false">IF(B992="",1,0)</f>
        <v>0</v>
      </c>
      <c r="E992" s="2" t="str">
        <f aca="false">Clean!E992</f>
        <v>Self-employed</v>
      </c>
      <c r="F992" s="2" t="str">
        <f aca="false">IF(E992="","Unknown",E992)</f>
        <v>Self-employed</v>
      </c>
      <c r="G992" s="4" t="str">
        <f aca="false">Clean!G992</f>
        <v/>
      </c>
      <c r="H992" s="4" t="n">
        <f aca="false">IF(G992="",Strategies!$B$7,G992)</f>
        <v>34752</v>
      </c>
      <c r="I992" s="4" t="n">
        <f aca="false">IF(G992="",Strategies!$B$8,G992)</f>
        <v>29500</v>
      </c>
      <c r="J992" s="4" t="n">
        <f aca="false">IF(G992="",IFERROR(VLOOKUP(E992,Strategies!$A$26:$G$35,7,FALSE()),Strategies!$B$8),G992)</f>
        <v>50600</v>
      </c>
      <c r="K992" s="3" t="n">
        <f aca="false">IF(G992="",1,0)</f>
        <v>1</v>
      </c>
      <c r="L992" s="3" t="n">
        <f aca="false">Clean!H992</f>
        <v>10</v>
      </c>
      <c r="M992" s="5" t="n">
        <f aca="false">Clean!I992</f>
        <v>42374</v>
      </c>
      <c r="N992" s="3" t="n">
        <f aca="false">IF(L992="",IF(M992="",Strategies!$B$6,DATEDIF(M992,DATE(2026,9,13),"y")),L992)</f>
        <v>10</v>
      </c>
      <c r="O992" s="2" t="str">
        <f aca="false">IF(L992&lt;&gt;"","observed",IF(M992&lt;&gt;"","derived from date","median (fallback)"))</f>
        <v>observed</v>
      </c>
      <c r="P992" s="4" t="n">
        <f aca="false">Clean!M992</f>
        <v>45109.25</v>
      </c>
      <c r="Q992" s="4" t="n">
        <f aca="false">IF(P992="",Strategies!$B$9,P992)</f>
        <v>45109.25</v>
      </c>
      <c r="R992" s="3" t="n">
        <f aca="false">IF(P992="",1,0)</f>
        <v>0</v>
      </c>
      <c r="S992" s="3" t="n">
        <f aca="false">Clean!U992</f>
        <v>675</v>
      </c>
      <c r="T992" s="3" t="n">
        <f aca="false">IF(S992="",Strategies!$B$10,S992)</f>
        <v>675</v>
      </c>
      <c r="U992" s="2" t="str">
        <f aca="false">Clean!J992</f>
        <v>App</v>
      </c>
      <c r="V992" s="2" t="str">
        <f aca="false">IF(U992="",Strategies!$B$11,U992)</f>
        <v>App</v>
      </c>
      <c r="W992" s="2" t="str">
        <f aca="false">IF(U992="","Unknown",U992)</f>
        <v>App</v>
      </c>
      <c r="X992" s="4" t="n">
        <f aca="false">Clean!Q992</f>
        <v>11000</v>
      </c>
      <c r="Y992" s="4" t="n">
        <f aca="false">Clean!R992</f>
        <v>2458.06</v>
      </c>
      <c r="Z992" s="4" t="n">
        <f aca="false">IF(X992="",IF(Y992="",0,""),X992)</f>
        <v>11000</v>
      </c>
      <c r="AA992" s="4" t="n">
        <f aca="false">IF(Y992="",IF(X992="",0,IF(X992=0,0,ROUND(X992*Strategies!$B$12,2))),Y992)</f>
        <v>2458.06</v>
      </c>
      <c r="AB992" s="2" t="str">
        <f aca="false">IF(AND(X992="",Y992=""),"no card (structural)",IF(X992="","limit missing – verify",IF(Y992="","spend imputed by ratio","complete")))</f>
        <v>complete</v>
      </c>
      <c r="AC992" s="4" t="n">
        <f aca="false">Clean!S992</f>
        <v>77000</v>
      </c>
      <c r="AD992" s="4" t="n">
        <f aca="false">Clean!T992</f>
        <v>428</v>
      </c>
      <c r="AE992" s="4" t="n">
        <f aca="false">IF(AC992="",IF(AD992="",0,""),AC992)</f>
        <v>77000</v>
      </c>
      <c r="AF992" s="4" t="n">
        <f aca="false">IF(AD992="",IF(AC992="",0,IF(AC992=0,0,ROUND(AC992*Strategies!$B$13,0))),AD992)</f>
        <v>428</v>
      </c>
      <c r="AG992" s="3" t="n">
        <f aca="false">Clean!V992</f>
        <v>0</v>
      </c>
      <c r="AH992" s="3" t="n">
        <f aca="false">IF(AG992="",0,AG992)</f>
        <v>0</v>
      </c>
      <c r="AI992" s="3" t="n">
        <f aca="false">IF(AG992="",1,0)</f>
        <v>0</v>
      </c>
      <c r="AJ992" s="3" t="n">
        <f aca="false">Missing_Matrix!W992</f>
        <v>1</v>
      </c>
      <c r="AK992" s="2" t="str">
        <f aca="false">IF(AJ992=0,"keep","drop")</f>
        <v>drop</v>
      </c>
      <c r="AL992" s="2" t="str">
        <f aca="false">IF(Missing_Matrix!B992+Missing_Matrix!G992+Missing_Matrix!H992+Missing_Matrix!J992+Missing_Matrix!K992+Missing_Matrix!L992+Missing_Matrix!M992+Missing_Matrix!U992=0,"keep","drop")</f>
        <v>drop</v>
      </c>
    </row>
    <row r="993" customFormat="false" ht="15" hidden="false" customHeight="false" outlineLevel="0" collapsed="false">
      <c r="A993" s="2" t="str">
        <f aca="false">Clean!A993</f>
        <v>CL00992</v>
      </c>
      <c r="B993" s="3" t="n">
        <f aca="false">Clean!B993</f>
        <v>55</v>
      </c>
      <c r="C993" s="3" t="n">
        <f aca="false">IF(B993="",Strategies!$B$5,B993)</f>
        <v>55</v>
      </c>
      <c r="D993" s="3" t="n">
        <f aca="false">IF(B993="",1,0)</f>
        <v>0</v>
      </c>
      <c r="E993" s="2" t="str">
        <f aca="false">Clean!E993</f>
        <v>Employee</v>
      </c>
      <c r="F993" s="2" t="str">
        <f aca="false">IF(E993="","Unknown",E993)</f>
        <v>Employee</v>
      </c>
      <c r="G993" s="4" t="n">
        <f aca="false">Clean!G993</f>
        <v>36600</v>
      </c>
      <c r="H993" s="4" t="n">
        <f aca="false">IF(G993="",Strategies!$B$7,G993)</f>
        <v>36600</v>
      </c>
      <c r="I993" s="4" t="n">
        <f aca="false">IF(G993="",Strategies!$B$8,G993)</f>
        <v>36600</v>
      </c>
      <c r="J993" s="4" t="n">
        <f aca="false">IF(G993="",IFERROR(VLOOKUP(E993,Strategies!$A$26:$G$35,7,FALSE()),Strategies!$B$8),G993)</f>
        <v>36600</v>
      </c>
      <c r="K993" s="3" t="n">
        <f aca="false">IF(G993="",1,0)</f>
        <v>0</v>
      </c>
      <c r="L993" s="3" t="n">
        <f aca="false">Clean!H993</f>
        <v>10</v>
      </c>
      <c r="M993" s="5" t="n">
        <f aca="false">Clean!I993</f>
        <v>42447</v>
      </c>
      <c r="N993" s="3" t="n">
        <f aca="false">IF(L993="",IF(M993="",Strategies!$B$6,DATEDIF(M993,DATE(2026,9,13),"y")),L993)</f>
        <v>10</v>
      </c>
      <c r="O993" s="2" t="str">
        <f aca="false">IF(L993&lt;&gt;"","observed",IF(M993&lt;&gt;"","derived from date","median (fallback)"))</f>
        <v>observed</v>
      </c>
      <c r="P993" s="4" t="n">
        <f aca="false">Clean!M993</f>
        <v>28038.06</v>
      </c>
      <c r="Q993" s="4" t="n">
        <f aca="false">IF(P993="",Strategies!$B$9,P993)</f>
        <v>28038.06</v>
      </c>
      <c r="R993" s="3" t="n">
        <f aca="false">IF(P993="",1,0)</f>
        <v>0</v>
      </c>
      <c r="S993" s="3" t="n">
        <f aca="false">Clean!U993</f>
        <v>640</v>
      </c>
      <c r="T993" s="3" t="n">
        <f aca="false">IF(S993="",Strategies!$B$10,S993)</f>
        <v>640</v>
      </c>
      <c r="U993" s="2" t="str">
        <f aca="false">Clean!J993</f>
        <v>Branch</v>
      </c>
      <c r="V993" s="2" t="str">
        <f aca="false">IF(U993="",Strategies!$B$11,U993)</f>
        <v>Branch</v>
      </c>
      <c r="W993" s="2" t="str">
        <f aca="false">IF(U993="","Unknown",U993)</f>
        <v>Branch</v>
      </c>
      <c r="X993" s="4" t="n">
        <f aca="false">Clean!Q993</f>
        <v>0</v>
      </c>
      <c r="Y993" s="4" t="n">
        <f aca="false">Clean!R993</f>
        <v>0</v>
      </c>
      <c r="Z993" s="4" t="n">
        <f aca="false">IF(X993="",IF(Y993="",0,""),X993)</f>
        <v>0</v>
      </c>
      <c r="AA993" s="4" t="n">
        <f aca="false">IF(Y993="",IF(X993="",0,IF(X993=0,0,ROUND(X993*Strategies!$B$12,2))),Y993)</f>
        <v>0</v>
      </c>
      <c r="AB993" s="2" t="str">
        <f aca="false">IF(AND(X993="",Y993=""),"no card (structural)",IF(X993="","limit missing – verify",IF(Y993="","spend imputed by ratio","complete")))</f>
        <v>complete</v>
      </c>
      <c r="AC993" s="4" t="n">
        <f aca="false">Clean!S993</f>
        <v>0</v>
      </c>
      <c r="AD993" s="4" t="n">
        <f aca="false">Clean!T993</f>
        <v>0</v>
      </c>
      <c r="AE993" s="4" t="n">
        <f aca="false">IF(AC993="",IF(AD993="",0,""),AC993)</f>
        <v>0</v>
      </c>
      <c r="AF993" s="4" t="n">
        <f aca="false">IF(AD993="",IF(AC993="",0,IF(AC993=0,0,ROUND(AC993*Strategies!$B$13,0))),AD993)</f>
        <v>0</v>
      </c>
      <c r="AG993" s="3" t="n">
        <f aca="false">Clean!V993</f>
        <v>0</v>
      </c>
      <c r="AH993" s="3" t="n">
        <f aca="false">IF(AG993="",0,AG993)</f>
        <v>0</v>
      </c>
      <c r="AI993" s="3" t="n">
        <f aca="false">IF(AG993="",1,0)</f>
        <v>0</v>
      </c>
      <c r="AJ993" s="3" t="n">
        <f aca="false">Missing_Matrix!W993</f>
        <v>0</v>
      </c>
      <c r="AK993" s="2" t="str">
        <f aca="false">IF(AJ993=0,"keep","drop")</f>
        <v>keep</v>
      </c>
      <c r="AL993" s="2" t="str">
        <f aca="false">IF(Missing_Matrix!B993+Missing_Matrix!G993+Missing_Matrix!H993+Missing_Matrix!J993+Missing_Matrix!K993+Missing_Matrix!L993+Missing_Matrix!M993+Missing_Matrix!U993=0,"keep","drop")</f>
        <v>keep</v>
      </c>
    </row>
    <row r="994" customFormat="false" ht="15" hidden="false" customHeight="false" outlineLevel="0" collapsed="false">
      <c r="A994" s="2" t="str">
        <f aca="false">Clean!A994</f>
        <v>CL00993</v>
      </c>
      <c r="B994" s="3" t="n">
        <f aca="false">Clean!B994</f>
        <v>45</v>
      </c>
      <c r="C994" s="3" t="n">
        <f aca="false">IF(B994="",Strategies!$B$5,B994)</f>
        <v>45</v>
      </c>
      <c r="D994" s="3" t="n">
        <f aca="false">IF(B994="",1,0)</f>
        <v>0</v>
      </c>
      <c r="E994" s="2" t="str">
        <f aca="false">Clean!E994</f>
        <v>Business owner</v>
      </c>
      <c r="F994" s="2" t="str">
        <f aca="false">IF(E994="","Unknown",E994)</f>
        <v>Business owner</v>
      </c>
      <c r="G994" s="4" t="n">
        <f aca="false">Clean!G994</f>
        <v>84900</v>
      </c>
      <c r="H994" s="4" t="n">
        <f aca="false">IF(G994="",Strategies!$B$7,G994)</f>
        <v>84900</v>
      </c>
      <c r="I994" s="4" t="n">
        <f aca="false">IF(G994="",Strategies!$B$8,G994)</f>
        <v>84900</v>
      </c>
      <c r="J994" s="4" t="n">
        <f aca="false">IF(G994="",IFERROR(VLOOKUP(E994,Strategies!$A$26:$G$35,7,FALSE()),Strategies!$B$8),G994)</f>
        <v>84900</v>
      </c>
      <c r="K994" s="3" t="n">
        <f aca="false">IF(G994="",1,0)</f>
        <v>0</v>
      </c>
      <c r="L994" s="3" t="n">
        <f aca="false">Clean!H994</f>
        <v>7</v>
      </c>
      <c r="M994" s="5" t="n">
        <f aca="false">Clean!I994</f>
        <v>43447</v>
      </c>
      <c r="N994" s="3" t="n">
        <f aca="false">IF(L994="",IF(M994="",Strategies!$B$6,DATEDIF(M994,DATE(2026,9,13),"y")),L994)</f>
        <v>7</v>
      </c>
      <c r="O994" s="2" t="str">
        <f aca="false">IF(L994&lt;&gt;"","observed",IF(M994&lt;&gt;"","derived from date","median (fallback)"))</f>
        <v>observed</v>
      </c>
      <c r="P994" s="4" t="str">
        <f aca="false">Clean!M994</f>
        <v/>
      </c>
      <c r="Q994" s="4" t="n">
        <f aca="false">IF(P994="",Strategies!$B$9,P994)</f>
        <v>10652.68</v>
      </c>
      <c r="R994" s="3" t="n">
        <f aca="false">IF(P994="",1,0)</f>
        <v>1</v>
      </c>
      <c r="S994" s="3" t="n">
        <f aca="false">Clean!U994</f>
        <v>628</v>
      </c>
      <c r="T994" s="3" t="n">
        <f aca="false">IF(S994="",Strategies!$B$10,S994)</f>
        <v>628</v>
      </c>
      <c r="U994" s="2" t="str">
        <f aca="false">Clean!J994</f>
        <v>App</v>
      </c>
      <c r="V994" s="2" t="str">
        <f aca="false">IF(U994="",Strategies!$B$11,U994)</f>
        <v>App</v>
      </c>
      <c r="W994" s="2" t="str">
        <f aca="false">IF(U994="","Unknown",U994)</f>
        <v>App</v>
      </c>
      <c r="X994" s="4" t="n">
        <f aca="false">Clean!Q994</f>
        <v>0</v>
      </c>
      <c r="Y994" s="4" t="n">
        <f aca="false">Clean!R994</f>
        <v>0</v>
      </c>
      <c r="Z994" s="4" t="n">
        <f aca="false">IF(X994="",IF(Y994="",0,""),X994)</f>
        <v>0</v>
      </c>
      <c r="AA994" s="4" t="n">
        <f aca="false">IF(Y994="",IF(X994="",0,IF(X994=0,0,ROUND(X994*Strategies!$B$12,2))),Y994)</f>
        <v>0</v>
      </c>
      <c r="AB994" s="2" t="str">
        <f aca="false">IF(AND(X994="",Y994=""),"no card (structural)",IF(X994="","limit missing – verify",IF(Y994="","spend imputed by ratio","complete")))</f>
        <v>complete</v>
      </c>
      <c r="AC994" s="4" t="n">
        <f aca="false">Clean!S994</f>
        <v>0</v>
      </c>
      <c r="AD994" s="4" t="n">
        <f aca="false">Clean!T994</f>
        <v>0</v>
      </c>
      <c r="AE994" s="4" t="n">
        <f aca="false">IF(AC994="",IF(AD994="",0,""),AC994)</f>
        <v>0</v>
      </c>
      <c r="AF994" s="4" t="n">
        <f aca="false">IF(AD994="",IF(AC994="",0,IF(AC994=0,0,ROUND(AC994*Strategies!$B$13,0))),AD994)</f>
        <v>0</v>
      </c>
      <c r="AG994" s="3" t="str">
        <f aca="false">Clean!V994</f>
        <v/>
      </c>
      <c r="AH994" s="3" t="n">
        <f aca="false">IF(AG994="",0,AG994)</f>
        <v>0</v>
      </c>
      <c r="AI994" s="3" t="n">
        <f aca="false">IF(AG994="",1,0)</f>
        <v>1</v>
      </c>
      <c r="AJ994" s="3" t="n">
        <f aca="false">Missing_Matrix!W994</f>
        <v>2</v>
      </c>
      <c r="AK994" s="2" t="str">
        <f aca="false">IF(AJ994=0,"keep","drop")</f>
        <v>drop</v>
      </c>
      <c r="AL994" s="2" t="str">
        <f aca="false">IF(Missing_Matrix!B994+Missing_Matrix!G994+Missing_Matrix!H994+Missing_Matrix!J994+Missing_Matrix!K994+Missing_Matrix!L994+Missing_Matrix!M994+Missing_Matrix!U994=0,"keep","drop")</f>
        <v>drop</v>
      </c>
    </row>
    <row r="995" customFormat="false" ht="15" hidden="false" customHeight="false" outlineLevel="0" collapsed="false">
      <c r="A995" s="2" t="str">
        <f aca="false">Clean!A995</f>
        <v>CL00994</v>
      </c>
      <c r="B995" s="3" t="n">
        <f aca="false">Clean!B995</f>
        <v>18</v>
      </c>
      <c r="C995" s="3" t="n">
        <f aca="false">IF(B995="",Strategies!$B$5,B995)</f>
        <v>18</v>
      </c>
      <c r="D995" s="3" t="n">
        <f aca="false">IF(B995="",1,0)</f>
        <v>0</v>
      </c>
      <c r="E995" s="2" t="str">
        <f aca="false">Clean!E995</f>
        <v>Student</v>
      </c>
      <c r="F995" s="2" t="str">
        <f aca="false">IF(E995="","Unknown",E995)</f>
        <v>Student</v>
      </c>
      <c r="G995" s="4" t="n">
        <f aca="false">Clean!G995</f>
        <v>8300</v>
      </c>
      <c r="H995" s="4" t="n">
        <f aca="false">IF(G995="",Strategies!$B$7,G995)</f>
        <v>8300</v>
      </c>
      <c r="I995" s="4" t="n">
        <f aca="false">IF(G995="",Strategies!$B$8,G995)</f>
        <v>8300</v>
      </c>
      <c r="J995" s="4" t="n">
        <f aca="false">IF(G995="",IFERROR(VLOOKUP(E995,Strategies!$A$26:$G$35,7,FALSE()),Strategies!$B$8),G995)</f>
        <v>8300</v>
      </c>
      <c r="K995" s="3" t="n">
        <f aca="false">IF(G995="",1,0)</f>
        <v>0</v>
      </c>
      <c r="L995" s="3" t="n">
        <f aca="false">Clean!H995</f>
        <v>0</v>
      </c>
      <c r="M995" s="5" t="n">
        <f aca="false">Clean!I995</f>
        <v>45925</v>
      </c>
      <c r="N995" s="3" t="n">
        <f aca="false">IF(L995="",IF(M995="",Strategies!$B$6,DATEDIF(M995,DATE(2026,9,13),"y")),L995)</f>
        <v>0</v>
      </c>
      <c r="O995" s="2" t="str">
        <f aca="false">IF(L995&lt;&gt;"","observed",IF(M995&lt;&gt;"","derived from date","median (fallback)"))</f>
        <v>observed</v>
      </c>
      <c r="P995" s="4" t="n">
        <f aca="false">Clean!M995</f>
        <v>2272.78</v>
      </c>
      <c r="Q995" s="4" t="n">
        <f aca="false">IF(P995="",Strategies!$B$9,P995)</f>
        <v>2272.78</v>
      </c>
      <c r="R995" s="3" t="n">
        <f aca="false">IF(P995="",1,0)</f>
        <v>0</v>
      </c>
      <c r="S995" s="3" t="n">
        <f aca="false">Clean!U995</f>
        <v>611</v>
      </c>
      <c r="T995" s="3" t="n">
        <f aca="false">IF(S995="",Strategies!$B$10,S995)</f>
        <v>611</v>
      </c>
      <c r="U995" s="2" t="str">
        <f aca="false">Clean!J995</f>
        <v>App</v>
      </c>
      <c r="V995" s="2" t="str">
        <f aca="false">IF(U995="",Strategies!$B$11,U995)</f>
        <v>App</v>
      </c>
      <c r="W995" s="2" t="str">
        <f aca="false">IF(U995="","Unknown",U995)</f>
        <v>App</v>
      </c>
      <c r="X995" s="4" t="n">
        <f aca="false">Clean!Q995</f>
        <v>1500</v>
      </c>
      <c r="Y995" s="4" t="n">
        <f aca="false">Clean!R995</f>
        <v>136.69</v>
      </c>
      <c r="Z995" s="4" t="n">
        <f aca="false">IF(X995="",IF(Y995="",0,""),X995)</f>
        <v>1500</v>
      </c>
      <c r="AA995" s="4" t="n">
        <f aca="false">IF(Y995="",IF(X995="",0,IF(X995=0,0,ROUND(X995*Strategies!$B$12,2))),Y995)</f>
        <v>136.69</v>
      </c>
      <c r="AB995" s="2" t="str">
        <f aca="false">IF(AND(X995="",Y995=""),"no card (structural)",IF(X995="","limit missing – verify",IF(Y995="","spend imputed by ratio","complete")))</f>
        <v>complete</v>
      </c>
      <c r="AC995" s="4" t="str">
        <f aca="false">Clean!S995</f>
        <v/>
      </c>
      <c r="AD995" s="4" t="str">
        <f aca="false">Clean!T995</f>
        <v/>
      </c>
      <c r="AE995" s="4" t="n">
        <f aca="false">IF(AC995="",IF(AD995="",0,""),AC995)</f>
        <v>0</v>
      </c>
      <c r="AF995" s="4" t="n">
        <f aca="false">IF(AD995="",IF(AC995="",0,IF(AC995=0,0,ROUND(AC995*Strategies!$B$13,0))),AD995)</f>
        <v>0</v>
      </c>
      <c r="AG995" s="3" t="n">
        <f aca="false">Clean!V995</f>
        <v>0</v>
      </c>
      <c r="AH995" s="3" t="n">
        <f aca="false">IF(AG995="",0,AG995)</f>
        <v>0</v>
      </c>
      <c r="AI995" s="3" t="n">
        <f aca="false">IF(AG995="",1,0)</f>
        <v>0</v>
      </c>
      <c r="AJ995" s="3" t="n">
        <f aca="false">Missing_Matrix!W995</f>
        <v>2</v>
      </c>
      <c r="AK995" s="2" t="str">
        <f aca="false">IF(AJ995=0,"keep","drop")</f>
        <v>drop</v>
      </c>
      <c r="AL995" s="2" t="str">
        <f aca="false">IF(Missing_Matrix!B995+Missing_Matrix!G995+Missing_Matrix!H995+Missing_Matrix!J995+Missing_Matrix!K995+Missing_Matrix!L995+Missing_Matrix!M995+Missing_Matrix!U995=0,"keep","drop")</f>
        <v>keep</v>
      </c>
    </row>
    <row r="996" customFormat="false" ht="15" hidden="false" customHeight="false" outlineLevel="0" collapsed="false">
      <c r="A996" s="2" t="str">
        <f aca="false">Clean!A996</f>
        <v>CL00995</v>
      </c>
      <c r="B996" s="3" t="n">
        <f aca="false">Clean!B996</f>
        <v>45</v>
      </c>
      <c r="C996" s="3" t="n">
        <f aca="false">IF(B996="",Strategies!$B$5,B996)</f>
        <v>45</v>
      </c>
      <c r="D996" s="3" t="n">
        <f aca="false">IF(B996="",1,0)</f>
        <v>0</v>
      </c>
      <c r="E996" s="2" t="str">
        <f aca="false">Clean!E996</f>
        <v>Executive</v>
      </c>
      <c r="F996" s="2" t="str">
        <f aca="false">IF(E996="","Unknown",E996)</f>
        <v>Executive</v>
      </c>
      <c r="G996" s="4" t="str">
        <f aca="false">Clean!G996</f>
        <v/>
      </c>
      <c r="H996" s="4" t="n">
        <f aca="false">IF(G996="",Strategies!$B$7,G996)</f>
        <v>34752</v>
      </c>
      <c r="I996" s="4" t="n">
        <f aca="false">IF(G996="",Strategies!$B$8,G996)</f>
        <v>29500</v>
      </c>
      <c r="J996" s="4" t="n">
        <f aca="false">IF(G996="",IFERROR(VLOOKUP(E996,Strategies!$A$26:$G$35,7,FALSE()),Strategies!$B$8),G996)</f>
        <v>97200</v>
      </c>
      <c r="K996" s="3" t="n">
        <f aca="false">IF(G996="",1,0)</f>
        <v>1</v>
      </c>
      <c r="L996" s="3" t="n">
        <f aca="false">Clean!H996</f>
        <v>9</v>
      </c>
      <c r="M996" s="5" t="n">
        <f aca="false">Clean!I996</f>
        <v>42928</v>
      </c>
      <c r="N996" s="3" t="n">
        <f aca="false">IF(L996="",IF(M996="",Strategies!$B$6,DATEDIF(M996,DATE(2026,9,13),"y")),L996)</f>
        <v>9</v>
      </c>
      <c r="O996" s="2" t="str">
        <f aca="false">IF(L996&lt;&gt;"","observed",IF(M996&lt;&gt;"","derived from date","median (fallback)"))</f>
        <v>observed</v>
      </c>
      <c r="P996" s="4" t="n">
        <f aca="false">Clean!M996</f>
        <v>0</v>
      </c>
      <c r="Q996" s="4" t="n">
        <f aca="false">IF(P996="",Strategies!$B$9,P996)</f>
        <v>0</v>
      </c>
      <c r="R996" s="3" t="n">
        <f aca="false">IF(P996="",1,0)</f>
        <v>0</v>
      </c>
      <c r="S996" s="3" t="n">
        <f aca="false">Clean!U996</f>
        <v>636</v>
      </c>
      <c r="T996" s="3" t="n">
        <f aca="false">IF(S996="",Strategies!$B$10,S996)</f>
        <v>636</v>
      </c>
      <c r="U996" s="2" t="str">
        <f aca="false">Clean!J996</f>
        <v>Phone</v>
      </c>
      <c r="V996" s="2" t="str">
        <f aca="false">IF(U996="",Strategies!$B$11,U996)</f>
        <v>Phone</v>
      </c>
      <c r="W996" s="2" t="str">
        <f aca="false">IF(U996="","Unknown",U996)</f>
        <v>Phone</v>
      </c>
      <c r="X996" s="4" t="n">
        <f aca="false">Clean!Q996</f>
        <v>15000</v>
      </c>
      <c r="Y996" s="4" t="n">
        <f aca="false">Clean!R996</f>
        <v>4654.75</v>
      </c>
      <c r="Z996" s="4" t="n">
        <f aca="false">IF(X996="",IF(Y996="",0,""),X996)</f>
        <v>15000</v>
      </c>
      <c r="AA996" s="4" t="n">
        <f aca="false">IF(Y996="",IF(X996="",0,IF(X996=0,0,ROUND(X996*Strategies!$B$12,2))),Y996)</f>
        <v>4654.75</v>
      </c>
      <c r="AB996" s="2" t="str">
        <f aca="false">IF(AND(X996="",Y996=""),"no card (structural)",IF(X996="","limit missing – verify",IF(Y996="","spend imputed by ratio","complete")))</f>
        <v>complete</v>
      </c>
      <c r="AC996" s="4" t="n">
        <f aca="false">Clean!S996</f>
        <v>0</v>
      </c>
      <c r="AD996" s="4" t="n">
        <f aca="false">Clean!T996</f>
        <v>0</v>
      </c>
      <c r="AE996" s="4" t="n">
        <f aca="false">IF(AC996="",IF(AD996="",0,""),AC996)</f>
        <v>0</v>
      </c>
      <c r="AF996" s="4" t="n">
        <f aca="false">IF(AD996="",IF(AC996="",0,IF(AC996=0,0,ROUND(AC996*Strategies!$B$13,0))),AD996)</f>
        <v>0</v>
      </c>
      <c r="AG996" s="3" t="str">
        <f aca="false">Clean!V996</f>
        <v/>
      </c>
      <c r="AH996" s="3" t="n">
        <f aca="false">IF(AG996="",0,AG996)</f>
        <v>0</v>
      </c>
      <c r="AI996" s="3" t="n">
        <f aca="false">IF(AG996="",1,0)</f>
        <v>1</v>
      </c>
      <c r="AJ996" s="3" t="n">
        <f aca="false">Missing_Matrix!W996</f>
        <v>2</v>
      </c>
      <c r="AK996" s="2" t="str">
        <f aca="false">IF(AJ996=0,"keep","drop")</f>
        <v>drop</v>
      </c>
      <c r="AL996" s="2" t="str">
        <f aca="false">IF(Missing_Matrix!B996+Missing_Matrix!G996+Missing_Matrix!H996+Missing_Matrix!J996+Missing_Matrix!K996+Missing_Matrix!L996+Missing_Matrix!M996+Missing_Matrix!U996=0,"keep","drop")</f>
        <v>drop</v>
      </c>
    </row>
    <row r="997" customFormat="false" ht="15" hidden="false" customHeight="false" outlineLevel="0" collapsed="false">
      <c r="A997" s="2" t="str">
        <f aca="false">Clean!A997</f>
        <v>CL00996</v>
      </c>
      <c r="B997" s="3" t="n">
        <f aca="false">Clean!B997</f>
        <v>42</v>
      </c>
      <c r="C997" s="3" t="n">
        <f aca="false">IF(B997="",Strategies!$B$5,B997)</f>
        <v>42</v>
      </c>
      <c r="D997" s="3" t="n">
        <f aca="false">IF(B997="",1,0)</f>
        <v>0</v>
      </c>
      <c r="E997" s="2" t="str">
        <f aca="false">Clean!E997</f>
        <v>Teacher</v>
      </c>
      <c r="F997" s="2" t="str">
        <f aca="false">IF(E997="","Unknown",E997)</f>
        <v>Teacher</v>
      </c>
      <c r="G997" s="4" t="n">
        <f aca="false">Clean!G997</f>
        <v>35600</v>
      </c>
      <c r="H997" s="4" t="n">
        <f aca="false">IF(G997="",Strategies!$B$7,G997)</f>
        <v>35600</v>
      </c>
      <c r="I997" s="4" t="n">
        <f aca="false">IF(G997="",Strategies!$B$8,G997)</f>
        <v>35600</v>
      </c>
      <c r="J997" s="4" t="n">
        <f aca="false">IF(G997="",IFERROR(VLOOKUP(E997,Strategies!$A$26:$G$35,7,FALSE()),Strategies!$B$8),G997)</f>
        <v>35600</v>
      </c>
      <c r="K997" s="3" t="n">
        <f aca="false">IF(G997="",1,0)</f>
        <v>0</v>
      </c>
      <c r="L997" s="3" t="n">
        <f aca="false">Clean!H997</f>
        <v>9</v>
      </c>
      <c r="M997" s="5" t="n">
        <f aca="false">Clean!I997</f>
        <v>42784</v>
      </c>
      <c r="N997" s="3" t="n">
        <f aca="false">IF(L997="",IF(M997="",Strategies!$B$6,DATEDIF(M997,DATE(2026,9,13),"y")),L997)</f>
        <v>9</v>
      </c>
      <c r="O997" s="2" t="str">
        <f aca="false">IF(L997&lt;&gt;"","observed",IF(M997&lt;&gt;"","derived from date","median (fallback)"))</f>
        <v>observed</v>
      </c>
      <c r="P997" s="4" t="n">
        <f aca="false">Clean!M997</f>
        <v>26588.1</v>
      </c>
      <c r="Q997" s="4" t="n">
        <f aca="false">IF(P997="",Strategies!$B$9,P997)</f>
        <v>26588.1</v>
      </c>
      <c r="R997" s="3" t="n">
        <f aca="false">IF(P997="",1,0)</f>
        <v>0</v>
      </c>
      <c r="S997" s="3" t="n">
        <f aca="false">Clean!U997</f>
        <v>698</v>
      </c>
      <c r="T997" s="3" t="n">
        <f aca="false">IF(S997="",Strategies!$B$10,S997)</f>
        <v>698</v>
      </c>
      <c r="U997" s="2" t="str">
        <f aca="false">Clean!J997</f>
        <v>App</v>
      </c>
      <c r="V997" s="2" t="str">
        <f aca="false">IF(U997="",Strategies!$B$11,U997)</f>
        <v>App</v>
      </c>
      <c r="W997" s="2" t="str">
        <f aca="false">IF(U997="","Unknown",U997)</f>
        <v>App</v>
      </c>
      <c r="X997" s="4" t="n">
        <f aca="false">Clean!Q997</f>
        <v>9000</v>
      </c>
      <c r="Y997" s="4" t="n">
        <f aca="false">Clean!R997</f>
        <v>1369.94</v>
      </c>
      <c r="Z997" s="4" t="n">
        <f aca="false">IF(X997="",IF(Y997="",0,""),X997)</f>
        <v>9000</v>
      </c>
      <c r="AA997" s="4" t="n">
        <f aca="false">IF(Y997="",IF(X997="",0,IF(X997=0,0,ROUND(X997*Strategies!$B$12,2))),Y997)</f>
        <v>1369.94</v>
      </c>
      <c r="AB997" s="2" t="str">
        <f aca="false">IF(AND(X997="",Y997=""),"no card (structural)",IF(X997="","limit missing – verify",IF(Y997="","spend imputed by ratio","complete")))</f>
        <v>complete</v>
      </c>
      <c r="AC997" s="4" t="n">
        <f aca="false">Clean!S997</f>
        <v>107000</v>
      </c>
      <c r="AD997" s="4" t="n">
        <f aca="false">Clean!T997</f>
        <v>655</v>
      </c>
      <c r="AE997" s="4" t="n">
        <f aca="false">IF(AC997="",IF(AD997="",0,""),AC997)</f>
        <v>107000</v>
      </c>
      <c r="AF997" s="4" t="n">
        <f aca="false">IF(AD997="",IF(AC997="",0,IF(AC997=0,0,ROUND(AC997*Strategies!$B$13,0))),AD997)</f>
        <v>655</v>
      </c>
      <c r="AG997" s="3" t="n">
        <f aca="false">Clean!V997</f>
        <v>0</v>
      </c>
      <c r="AH997" s="3" t="n">
        <f aca="false">IF(AG997="",0,AG997)</f>
        <v>0</v>
      </c>
      <c r="AI997" s="3" t="n">
        <f aca="false">IF(AG997="",1,0)</f>
        <v>0</v>
      </c>
      <c r="AJ997" s="3" t="n">
        <f aca="false">Missing_Matrix!W997</f>
        <v>0</v>
      </c>
      <c r="AK997" s="2" t="str">
        <f aca="false">IF(AJ997=0,"keep","drop")</f>
        <v>keep</v>
      </c>
      <c r="AL997" s="2" t="str">
        <f aca="false">IF(Missing_Matrix!B997+Missing_Matrix!G997+Missing_Matrix!H997+Missing_Matrix!J997+Missing_Matrix!K997+Missing_Matrix!L997+Missing_Matrix!M997+Missing_Matrix!U997=0,"keep","drop")</f>
        <v>keep</v>
      </c>
    </row>
    <row r="998" customFormat="false" ht="15" hidden="false" customHeight="false" outlineLevel="0" collapsed="false">
      <c r="A998" s="2" t="str">
        <f aca="false">Clean!A998</f>
        <v>CL00997</v>
      </c>
      <c r="B998" s="3" t="n">
        <f aca="false">Clean!B998</f>
        <v>49</v>
      </c>
      <c r="C998" s="3" t="n">
        <f aca="false">IF(B998="",Strategies!$B$5,B998)</f>
        <v>49</v>
      </c>
      <c r="D998" s="3" t="n">
        <f aca="false">IF(B998="",1,0)</f>
        <v>0</v>
      </c>
      <c r="E998" s="2" t="str">
        <f aca="false">Clean!E998</f>
        <v>Self-employed</v>
      </c>
      <c r="F998" s="2" t="str">
        <f aca="false">IF(E998="","Unknown",E998)</f>
        <v>Self-employed</v>
      </c>
      <c r="G998" s="4" t="n">
        <f aca="false">Clean!G998</f>
        <v>48300</v>
      </c>
      <c r="H998" s="4" t="n">
        <f aca="false">IF(G998="",Strategies!$B$7,G998)</f>
        <v>48300</v>
      </c>
      <c r="I998" s="4" t="n">
        <f aca="false">IF(G998="",Strategies!$B$8,G998)</f>
        <v>48300</v>
      </c>
      <c r="J998" s="4" t="n">
        <f aca="false">IF(G998="",IFERROR(VLOOKUP(E998,Strategies!$A$26:$G$35,7,FALSE()),Strategies!$B$8),G998)</f>
        <v>48300</v>
      </c>
      <c r="K998" s="3" t="n">
        <f aca="false">IF(G998="",1,0)</f>
        <v>0</v>
      </c>
      <c r="L998" s="3" t="n">
        <f aca="false">Clean!H998</f>
        <v>8</v>
      </c>
      <c r="M998" s="5" t="n">
        <f aca="false">Clean!I998</f>
        <v>43151</v>
      </c>
      <c r="N998" s="3" t="n">
        <f aca="false">IF(L998="",IF(M998="",Strategies!$B$6,DATEDIF(M998,DATE(2026,9,13),"y")),L998)</f>
        <v>8</v>
      </c>
      <c r="O998" s="2" t="str">
        <f aca="false">IF(L998&lt;&gt;"","observed",IF(M998&lt;&gt;"","derived from date","median (fallback)"))</f>
        <v>observed</v>
      </c>
      <c r="P998" s="4" t="n">
        <f aca="false">Clean!M998</f>
        <v>17004.71</v>
      </c>
      <c r="Q998" s="4" t="n">
        <f aca="false">IF(P998="",Strategies!$B$9,P998)</f>
        <v>17004.71</v>
      </c>
      <c r="R998" s="3" t="n">
        <f aca="false">IF(P998="",1,0)</f>
        <v>0</v>
      </c>
      <c r="S998" s="3" t="n">
        <f aca="false">Clean!U998</f>
        <v>628</v>
      </c>
      <c r="T998" s="3" t="n">
        <f aca="false">IF(S998="",Strategies!$B$10,S998)</f>
        <v>628</v>
      </c>
      <c r="U998" s="2" t="str">
        <f aca="false">Clean!J998</f>
        <v>App</v>
      </c>
      <c r="V998" s="2" t="str">
        <f aca="false">IF(U998="",Strategies!$B$11,U998)</f>
        <v>App</v>
      </c>
      <c r="W998" s="2" t="str">
        <f aca="false">IF(U998="","Unknown",U998)</f>
        <v>App</v>
      </c>
      <c r="X998" s="4" t="n">
        <f aca="false">Clean!Q998</f>
        <v>5500</v>
      </c>
      <c r="Y998" s="4" t="n">
        <f aca="false">Clean!R998</f>
        <v>1990.67</v>
      </c>
      <c r="Z998" s="4" t="n">
        <f aca="false">IF(X998="",IF(Y998="",0,""),X998)</f>
        <v>5500</v>
      </c>
      <c r="AA998" s="4" t="n">
        <f aca="false">IF(Y998="",IF(X998="",0,IF(X998=0,0,ROUND(X998*Strategies!$B$12,2))),Y998)</f>
        <v>1990.67</v>
      </c>
      <c r="AB998" s="2" t="str">
        <f aca="false">IF(AND(X998="",Y998=""),"no card (structural)",IF(X998="","limit missing – verify",IF(Y998="","spend imputed by ratio","complete")))</f>
        <v>complete</v>
      </c>
      <c r="AC998" s="4" t="n">
        <f aca="false">Clean!S998</f>
        <v>0</v>
      </c>
      <c r="AD998" s="4" t="n">
        <f aca="false">Clean!T998</f>
        <v>0</v>
      </c>
      <c r="AE998" s="4" t="n">
        <f aca="false">IF(AC998="",IF(AD998="",0,""),AC998)</f>
        <v>0</v>
      </c>
      <c r="AF998" s="4" t="n">
        <f aca="false">IF(AD998="",IF(AC998="",0,IF(AC998=0,0,ROUND(AC998*Strategies!$B$13,0))),AD998)</f>
        <v>0</v>
      </c>
      <c r="AG998" s="3" t="str">
        <f aca="false">Clean!V998</f>
        <v/>
      </c>
      <c r="AH998" s="3" t="n">
        <f aca="false">IF(AG998="",0,AG998)</f>
        <v>0</v>
      </c>
      <c r="AI998" s="3" t="n">
        <f aca="false">IF(AG998="",1,0)</f>
        <v>1</v>
      </c>
      <c r="AJ998" s="3" t="n">
        <f aca="false">Missing_Matrix!W998</f>
        <v>1</v>
      </c>
      <c r="AK998" s="2" t="str">
        <f aca="false">IF(AJ998=0,"keep","drop")</f>
        <v>drop</v>
      </c>
      <c r="AL998" s="2" t="str">
        <f aca="false">IF(Missing_Matrix!B998+Missing_Matrix!G998+Missing_Matrix!H998+Missing_Matrix!J998+Missing_Matrix!K998+Missing_Matrix!L998+Missing_Matrix!M998+Missing_Matrix!U998=0,"keep","drop")</f>
        <v>keep</v>
      </c>
    </row>
    <row r="999" customFormat="false" ht="15" hidden="false" customHeight="false" outlineLevel="0" collapsed="false">
      <c r="A999" s="2" t="str">
        <f aca="false">Clean!A999</f>
        <v>CL00998</v>
      </c>
      <c r="B999" s="3" t="n">
        <f aca="false">Clean!B999</f>
        <v>46</v>
      </c>
      <c r="C999" s="3" t="n">
        <f aca="false">IF(B999="",Strategies!$B$5,B999)</f>
        <v>46</v>
      </c>
      <c r="D999" s="3" t="n">
        <f aca="false">IF(B999="",1,0)</f>
        <v>0</v>
      </c>
      <c r="E999" s="2" t="str">
        <f aca="false">Clean!E999</f>
        <v>Employee</v>
      </c>
      <c r="F999" s="2" t="str">
        <f aca="false">IF(E999="","Unknown",E999)</f>
        <v>Employee</v>
      </c>
      <c r="G999" s="4" t="n">
        <f aca="false">Clean!G999</f>
        <v>25800</v>
      </c>
      <c r="H999" s="4" t="n">
        <f aca="false">IF(G999="",Strategies!$B$7,G999)</f>
        <v>25800</v>
      </c>
      <c r="I999" s="4" t="n">
        <f aca="false">IF(G999="",Strategies!$B$8,G999)</f>
        <v>25800</v>
      </c>
      <c r="J999" s="4" t="n">
        <f aca="false">IF(G999="",IFERROR(VLOOKUP(E999,Strategies!$A$26:$G$35,7,FALSE()),Strategies!$B$8),G999)</f>
        <v>25800</v>
      </c>
      <c r="K999" s="3" t="n">
        <f aca="false">IF(G999="",1,0)</f>
        <v>0</v>
      </c>
      <c r="L999" s="3" t="n">
        <f aca="false">Clean!H999</f>
        <v>13</v>
      </c>
      <c r="M999" s="5" t="n">
        <f aca="false">Clean!I999</f>
        <v>41448</v>
      </c>
      <c r="N999" s="3" t="n">
        <f aca="false">IF(L999="",IF(M999="",Strategies!$B$6,DATEDIF(M999,DATE(2026,9,13),"y")),L999)</f>
        <v>13</v>
      </c>
      <c r="O999" s="2" t="str">
        <f aca="false">IF(L999&lt;&gt;"","observed",IF(M999&lt;&gt;"","derived from date","median (fallback)"))</f>
        <v>observed</v>
      </c>
      <c r="P999" s="4" t="str">
        <f aca="false">Clean!M999</f>
        <v/>
      </c>
      <c r="Q999" s="4" t="n">
        <f aca="false">IF(P999="",Strategies!$B$9,P999)</f>
        <v>10652.68</v>
      </c>
      <c r="R999" s="3" t="n">
        <f aca="false">IF(P999="",1,0)</f>
        <v>1</v>
      </c>
      <c r="S999" s="3" t="str">
        <f aca="false">Clean!U999</f>
        <v/>
      </c>
      <c r="T999" s="3" t="n">
        <f aca="false">IF(S999="",Strategies!$B$10,S999)</f>
        <v>630</v>
      </c>
      <c r="U999" s="2" t="str">
        <f aca="false">Clean!J999</f>
        <v>Online Banking</v>
      </c>
      <c r="V999" s="2" t="str">
        <f aca="false">IF(U999="",Strategies!$B$11,U999)</f>
        <v>Online Banking</v>
      </c>
      <c r="W999" s="2" t="str">
        <f aca="false">IF(U999="","Unknown",U999)</f>
        <v>Online Banking</v>
      </c>
      <c r="X999" s="4" t="n">
        <f aca="false">Clean!Q999</f>
        <v>0</v>
      </c>
      <c r="Y999" s="4" t="n">
        <f aca="false">Clean!R999</f>
        <v>0</v>
      </c>
      <c r="Z999" s="4" t="n">
        <f aca="false">IF(X999="",IF(Y999="",0,""),X999)</f>
        <v>0</v>
      </c>
      <c r="AA999" s="4" t="n">
        <f aca="false">IF(Y999="",IF(X999="",0,IF(X999=0,0,ROUND(X999*Strategies!$B$12,2))),Y999)</f>
        <v>0</v>
      </c>
      <c r="AB999" s="2" t="str">
        <f aca="false">IF(AND(X999="",Y999=""),"no card (structural)",IF(X999="","limit missing – verify",IF(Y999="","spend imputed by ratio","complete")))</f>
        <v>complete</v>
      </c>
      <c r="AC999" s="4" t="n">
        <f aca="false">Clean!S999</f>
        <v>48000</v>
      </c>
      <c r="AD999" s="4" t="n">
        <f aca="false">Clean!T999</f>
        <v>222</v>
      </c>
      <c r="AE999" s="4" t="n">
        <f aca="false">IF(AC999="",IF(AD999="",0,""),AC999)</f>
        <v>48000</v>
      </c>
      <c r="AF999" s="4" t="n">
        <f aca="false">IF(AD999="",IF(AC999="",0,IF(AC999=0,0,ROUND(AC999*Strategies!$B$13,0))),AD999)</f>
        <v>222</v>
      </c>
      <c r="AG999" s="3" t="n">
        <f aca="false">Clean!V999</f>
        <v>1</v>
      </c>
      <c r="AH999" s="3" t="n">
        <f aca="false">IF(AG999="",0,AG999)</f>
        <v>1</v>
      </c>
      <c r="AI999" s="3" t="n">
        <f aca="false">IF(AG999="",1,0)</f>
        <v>0</v>
      </c>
      <c r="AJ999" s="3" t="n">
        <f aca="false">Missing_Matrix!W999</f>
        <v>2</v>
      </c>
      <c r="AK999" s="2" t="str">
        <f aca="false">IF(AJ999=0,"keep","drop")</f>
        <v>drop</v>
      </c>
      <c r="AL999" s="2" t="str">
        <f aca="false">IF(Missing_Matrix!B999+Missing_Matrix!G999+Missing_Matrix!H999+Missing_Matrix!J999+Missing_Matrix!K999+Missing_Matrix!L999+Missing_Matrix!M999+Missing_Matrix!U999=0,"keep","drop")</f>
        <v>drop</v>
      </c>
    </row>
    <row r="1000" customFormat="false" ht="15" hidden="false" customHeight="false" outlineLevel="0" collapsed="false">
      <c r="A1000" s="2" t="str">
        <f aca="false">Clean!A1000</f>
        <v>CL00999</v>
      </c>
      <c r="B1000" s="3" t="n">
        <f aca="false">Clean!B1000</f>
        <v>37</v>
      </c>
      <c r="C1000" s="3" t="n">
        <f aca="false">IF(B1000="",Strategies!$B$5,B1000)</f>
        <v>37</v>
      </c>
      <c r="D1000" s="3" t="n">
        <f aca="false">IF(B1000="",1,0)</f>
        <v>0</v>
      </c>
      <c r="E1000" s="2" t="str">
        <f aca="false">Clean!E1000</f>
        <v>Employee</v>
      </c>
      <c r="F1000" s="2" t="str">
        <f aca="false">IF(E1000="","Unknown",E1000)</f>
        <v>Employee</v>
      </c>
      <c r="G1000" s="4" t="n">
        <f aca="false">Clean!G1000</f>
        <v>33700</v>
      </c>
      <c r="H1000" s="4" t="n">
        <f aca="false">IF(G1000="",Strategies!$B$7,G1000)</f>
        <v>33700</v>
      </c>
      <c r="I1000" s="4" t="n">
        <f aca="false">IF(G1000="",Strategies!$B$8,G1000)</f>
        <v>33700</v>
      </c>
      <c r="J1000" s="4" t="n">
        <f aca="false">IF(G1000="",IFERROR(VLOOKUP(E1000,Strategies!$A$26:$G$35,7,FALSE()),Strategies!$B$8),G1000)</f>
        <v>33700</v>
      </c>
      <c r="K1000" s="3" t="n">
        <f aca="false">IF(G1000="",1,0)</f>
        <v>0</v>
      </c>
      <c r="L1000" s="3" t="n">
        <f aca="false">Clean!H1000</f>
        <v>8</v>
      </c>
      <c r="M1000" s="5" t="n">
        <f aca="false">Clean!I1000</f>
        <v>43221</v>
      </c>
      <c r="N1000" s="3" t="n">
        <f aca="false">IF(L1000="",IF(M1000="",Strategies!$B$6,DATEDIF(M1000,DATE(2026,9,13),"y")),L1000)</f>
        <v>8</v>
      </c>
      <c r="O1000" s="2" t="str">
        <f aca="false">IF(L1000&lt;&gt;"","observed",IF(M1000&lt;&gt;"","derived from date","median (fallback)"))</f>
        <v>observed</v>
      </c>
      <c r="P1000" s="4" t="n">
        <f aca="false">Clean!M1000</f>
        <v>11715.74</v>
      </c>
      <c r="Q1000" s="4" t="n">
        <f aca="false">IF(P1000="",Strategies!$B$9,P1000)</f>
        <v>11715.74</v>
      </c>
      <c r="R1000" s="3" t="n">
        <f aca="false">IF(P1000="",1,0)</f>
        <v>0</v>
      </c>
      <c r="S1000" s="3" t="n">
        <f aca="false">Clean!U1000</f>
        <v>641</v>
      </c>
      <c r="T1000" s="3" t="n">
        <f aca="false">IF(S1000="",Strategies!$B$10,S1000)</f>
        <v>641</v>
      </c>
      <c r="U1000" s="2" t="str">
        <f aca="false">Clean!J1000</f>
        <v>Online Banking</v>
      </c>
      <c r="V1000" s="2" t="str">
        <f aca="false">IF(U1000="",Strategies!$B$11,U1000)</f>
        <v>Online Banking</v>
      </c>
      <c r="W1000" s="2" t="str">
        <f aca="false">IF(U1000="","Unknown",U1000)</f>
        <v>Online Banking</v>
      </c>
      <c r="X1000" s="4" t="str">
        <f aca="false">Clean!Q1000</f>
        <v/>
      </c>
      <c r="Y1000" s="4" t="str">
        <f aca="false">Clean!R1000</f>
        <v/>
      </c>
      <c r="Z1000" s="4" t="n">
        <f aca="false">IF(X1000="",IF(Y1000="",0,""),X1000)</f>
        <v>0</v>
      </c>
      <c r="AA1000" s="4" t="n">
        <f aca="false">IF(Y1000="",IF(X1000="",0,IF(X1000=0,0,ROUND(X1000*Strategies!$B$12,2))),Y1000)</f>
        <v>0</v>
      </c>
      <c r="AB1000" s="2" t="str">
        <f aca="false">IF(AND(X1000="",Y1000=""),"no card (structural)",IF(X1000="","limit missing – verify",IF(Y1000="","spend imputed by ratio","complete")))</f>
        <v>no card (structural)</v>
      </c>
      <c r="AC1000" s="4" t="str">
        <f aca="false">Clean!S1000</f>
        <v/>
      </c>
      <c r="AD1000" s="4" t="str">
        <f aca="false">Clean!T1000</f>
        <v/>
      </c>
      <c r="AE1000" s="4" t="n">
        <f aca="false">IF(AC1000="",IF(AD1000="",0,""),AC1000)</f>
        <v>0</v>
      </c>
      <c r="AF1000" s="4" t="n">
        <f aca="false">IF(AD1000="",IF(AC1000="",0,IF(AC1000=0,0,ROUND(AC1000*Strategies!$B$13,0))),AD1000)</f>
        <v>0</v>
      </c>
      <c r="AG1000" s="3" t="str">
        <f aca="false">Clean!V1000</f>
        <v/>
      </c>
      <c r="AH1000" s="3" t="n">
        <f aca="false">IF(AG1000="",0,AG1000)</f>
        <v>0</v>
      </c>
      <c r="AI1000" s="3" t="n">
        <f aca="false">IF(AG1000="",1,0)</f>
        <v>1</v>
      </c>
      <c r="AJ1000" s="3" t="n">
        <f aca="false">Missing_Matrix!W1000</f>
        <v>5</v>
      </c>
      <c r="AK1000" s="2" t="str">
        <f aca="false">IF(AJ1000=0,"keep","drop")</f>
        <v>drop</v>
      </c>
      <c r="AL1000" s="2" t="str">
        <f aca="false">IF(Missing_Matrix!B1000+Missing_Matrix!G1000+Missing_Matrix!H1000+Missing_Matrix!J1000+Missing_Matrix!K1000+Missing_Matrix!L1000+Missing_Matrix!M1000+Missing_Matrix!U1000=0,"keep","drop")</f>
        <v>keep</v>
      </c>
    </row>
    <row r="1001" customFormat="false" ht="15" hidden="false" customHeight="false" outlineLevel="0" collapsed="false">
      <c r="A1001" s="2" t="str">
        <f aca="false">Clean!A1001</f>
        <v>CL01000</v>
      </c>
      <c r="B1001" s="3" t="n">
        <f aca="false">Clean!B1001</f>
        <v>59</v>
      </c>
      <c r="C1001" s="3" t="n">
        <f aca="false">IF(B1001="",Strategies!$B$5,B1001)</f>
        <v>59</v>
      </c>
      <c r="D1001" s="3" t="n">
        <f aca="false">IF(B1001="",1,0)</f>
        <v>0</v>
      </c>
      <c r="E1001" s="2" t="str">
        <f aca="false">Clean!E1001</f>
        <v/>
      </c>
      <c r="F1001" s="2" t="str">
        <f aca="false">IF(E1001="","Unknown",E1001)</f>
        <v>Unknown</v>
      </c>
      <c r="G1001" s="4" t="n">
        <f aca="false">Clean!G1001</f>
        <v>30900</v>
      </c>
      <c r="H1001" s="4" t="n">
        <f aca="false">IF(G1001="",Strategies!$B$7,G1001)</f>
        <v>30900</v>
      </c>
      <c r="I1001" s="4" t="n">
        <f aca="false">IF(G1001="",Strategies!$B$8,G1001)</f>
        <v>30900</v>
      </c>
      <c r="J1001" s="4" t="n">
        <f aca="false">IF(G1001="",IFERROR(VLOOKUP(E1001,Strategies!$A$26:$G$35,7,FALSE()),Strategies!$B$8),G1001)</f>
        <v>30900</v>
      </c>
      <c r="K1001" s="3" t="n">
        <f aca="false">IF(G1001="",1,0)</f>
        <v>0</v>
      </c>
      <c r="L1001" s="3" t="n">
        <f aca="false">Clean!H1001</f>
        <v>23</v>
      </c>
      <c r="M1001" s="5" t="n">
        <f aca="false">Clean!I1001</f>
        <v>37735</v>
      </c>
      <c r="N1001" s="3" t="n">
        <f aca="false">IF(L1001="",IF(M1001="",Strategies!$B$6,DATEDIF(M1001,DATE(2026,9,13),"y")),L1001)</f>
        <v>23</v>
      </c>
      <c r="O1001" s="2" t="str">
        <f aca="false">IF(L1001&lt;&gt;"","observed",IF(M1001&lt;&gt;"","derived from date","median (fallback)"))</f>
        <v>observed</v>
      </c>
      <c r="P1001" s="4" t="n">
        <f aca="false">Clean!M1001</f>
        <v>36369.97</v>
      </c>
      <c r="Q1001" s="4" t="n">
        <f aca="false">IF(P1001="",Strategies!$B$9,P1001)</f>
        <v>36369.97</v>
      </c>
      <c r="R1001" s="3" t="n">
        <f aca="false">IF(P1001="",1,0)</f>
        <v>0</v>
      </c>
      <c r="S1001" s="3" t="n">
        <f aca="false">Clean!U1001</f>
        <v>683</v>
      </c>
      <c r="T1001" s="3" t="n">
        <f aca="false">IF(S1001="",Strategies!$B$10,S1001)</f>
        <v>683</v>
      </c>
      <c r="U1001" s="2" t="str">
        <f aca="false">Clean!J1001</f>
        <v>Branch</v>
      </c>
      <c r="V1001" s="2" t="str">
        <f aca="false">IF(U1001="",Strategies!$B$11,U1001)</f>
        <v>Branch</v>
      </c>
      <c r="W1001" s="2" t="str">
        <f aca="false">IF(U1001="","Unknown",U1001)</f>
        <v>Branch</v>
      </c>
      <c r="X1001" s="4" t="n">
        <f aca="false">Clean!Q1001</f>
        <v>7500</v>
      </c>
      <c r="Y1001" s="4" t="n">
        <f aca="false">Clean!R1001</f>
        <v>711.51</v>
      </c>
      <c r="Z1001" s="4" t="n">
        <f aca="false">IF(X1001="",IF(Y1001="",0,""),X1001)</f>
        <v>7500</v>
      </c>
      <c r="AA1001" s="4" t="n">
        <f aca="false">IF(Y1001="",IF(X1001="",0,IF(X1001=0,0,ROUND(X1001*Strategies!$B$12,2))),Y1001)</f>
        <v>711.51</v>
      </c>
      <c r="AB1001" s="2" t="str">
        <f aca="false">IF(AND(X1001="",Y1001=""),"no card (structural)",IF(X1001="","limit missing – verify",IF(Y1001="","spend imputed by ratio","complete")))</f>
        <v>complete</v>
      </c>
      <c r="AC1001" s="4" t="n">
        <f aca="false">Clean!S1001</f>
        <v>52000</v>
      </c>
      <c r="AD1001" s="4" t="n">
        <f aca="false">Clean!T1001</f>
        <v>363</v>
      </c>
      <c r="AE1001" s="4" t="n">
        <f aca="false">IF(AC1001="",IF(AD1001="",0,""),AC1001)</f>
        <v>52000</v>
      </c>
      <c r="AF1001" s="4" t="n">
        <f aca="false">IF(AD1001="",IF(AC1001="",0,IF(AC1001=0,0,ROUND(AC1001*Strategies!$B$13,0))),AD1001)</f>
        <v>363</v>
      </c>
      <c r="AG1001" s="3" t="n">
        <f aca="false">Clean!V1001</f>
        <v>1</v>
      </c>
      <c r="AH1001" s="3" t="n">
        <f aca="false">IF(AG1001="",0,AG1001)</f>
        <v>1</v>
      </c>
      <c r="AI1001" s="3" t="n">
        <f aca="false">IF(AG1001="",1,0)</f>
        <v>0</v>
      </c>
      <c r="AJ1001" s="3" t="n">
        <f aca="false">Missing_Matrix!W1001</f>
        <v>1</v>
      </c>
      <c r="AK1001" s="2" t="str">
        <f aca="false">IF(AJ1001=0,"keep","drop")</f>
        <v>drop</v>
      </c>
      <c r="AL1001" s="2" t="str">
        <f aca="false">IF(Missing_Matrix!B1001+Missing_Matrix!G1001+Missing_Matrix!H1001+Missing_Matrix!J1001+Missing_Matrix!K1001+Missing_Matrix!L1001+Missing_Matrix!M1001+Missing_Matrix!U1001=0,"keep","drop")</f>
        <v>keep</v>
      </c>
    </row>
  </sheetData>
  <autoFilter ref="A1:AL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4B8A"/>
    <pageSetUpPr fitToPage="false"/>
  </sheetPr>
  <dimension ref="A1: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6" t="s">
        <v>1289</v>
      </c>
    </row>
    <row r="2" customFormat="false" ht="30" hidden="false" customHeight="true" outlineLevel="0" collapsed="false">
      <c r="A2" s="7" t="s">
        <v>1290</v>
      </c>
      <c r="B2" s="7"/>
      <c r="C2" s="7"/>
      <c r="D2" s="7"/>
      <c r="E2" s="7"/>
      <c r="F2" s="7"/>
      <c r="G2" s="7"/>
      <c r="H2" s="7"/>
    </row>
    <row r="4" customFormat="false" ht="15" hidden="false" customHeight="false" outlineLevel="0" collapsed="false">
      <c r="A4" s="9" t="s">
        <v>1291</v>
      </c>
      <c r="B4" s="10"/>
      <c r="C4" s="10"/>
      <c r="D4" s="10"/>
      <c r="E4" s="10"/>
      <c r="F4" s="10"/>
      <c r="G4" s="10"/>
      <c r="H4" s="10"/>
    </row>
    <row r="5" customFormat="false" ht="15" hidden="false" customHeight="true" outlineLevel="0" collapsed="false">
      <c r="A5" s="8" t="s">
        <v>1292</v>
      </c>
      <c r="B5" s="17" t="n">
        <f aca="false">MEDIAN(Clean!$B$2:$B$1001)</f>
        <v>47</v>
      </c>
      <c r="C5" s="36" t="s">
        <v>1293</v>
      </c>
      <c r="D5" s="36"/>
      <c r="E5" s="36"/>
      <c r="F5" s="36"/>
      <c r="G5" s="36"/>
      <c r="H5" s="36"/>
    </row>
    <row r="6" customFormat="false" ht="15" hidden="false" customHeight="true" outlineLevel="0" collapsed="false">
      <c r="A6" s="8" t="s">
        <v>1294</v>
      </c>
      <c r="B6" s="17" t="n">
        <f aca="false">MEDIAN(Clean!$H$2:$H$1001)</f>
        <v>9</v>
      </c>
      <c r="C6" s="36" t="s">
        <v>1295</v>
      </c>
      <c r="D6" s="36"/>
      <c r="E6" s="36"/>
      <c r="F6" s="36"/>
      <c r="G6" s="36"/>
      <c r="H6" s="36"/>
    </row>
    <row r="7" customFormat="false" ht="15" hidden="false" customHeight="true" outlineLevel="0" collapsed="false">
      <c r="A7" s="8" t="s">
        <v>1296</v>
      </c>
      <c r="B7" s="37" t="n">
        <f aca="false">ROUND(AVERAGE(Clean!$G$2:$G$1001),0)</f>
        <v>34752</v>
      </c>
      <c r="C7" s="36" t="s">
        <v>1297</v>
      </c>
      <c r="D7" s="36"/>
      <c r="E7" s="36"/>
      <c r="F7" s="36"/>
      <c r="G7" s="36"/>
      <c r="H7" s="36"/>
    </row>
    <row r="8" customFormat="false" ht="15" hidden="false" customHeight="false" outlineLevel="0" collapsed="false">
      <c r="A8" s="8" t="s">
        <v>1298</v>
      </c>
      <c r="B8" s="37" t="n">
        <f aca="false">MEDIAN(Clean!$G$2:$G$1001)</f>
        <v>29500</v>
      </c>
    </row>
    <row r="9" customFormat="false" ht="15" hidden="false" customHeight="false" outlineLevel="0" collapsed="false">
      <c r="A9" s="8" t="s">
        <v>1299</v>
      </c>
      <c r="B9" s="37" t="n">
        <f aca="false">MEDIAN(Clean!$M$2:$M$1001)</f>
        <v>10652.68</v>
      </c>
    </row>
    <row r="10" customFormat="false" ht="15" hidden="false" customHeight="true" outlineLevel="0" collapsed="false">
      <c r="A10" s="8" t="s">
        <v>1300</v>
      </c>
      <c r="B10" s="17" t="n">
        <f aca="false">ROUND(AVERAGE(Clean!$U$2:$U$1001),0)</f>
        <v>630</v>
      </c>
      <c r="C10" s="36" t="s">
        <v>1301</v>
      </c>
      <c r="D10" s="36"/>
      <c r="E10" s="36"/>
      <c r="F10" s="36"/>
      <c r="G10" s="36"/>
      <c r="H10" s="36"/>
    </row>
    <row r="11" customFormat="false" ht="15" hidden="false" customHeight="true" outlineLevel="0" collapsed="false">
      <c r="A11" s="8" t="s">
        <v>1302</v>
      </c>
      <c r="B11" s="14" t="str">
        <f aca="false">B$46</f>
        <v>App</v>
      </c>
      <c r="C11" s="36" t="s">
        <v>1303</v>
      </c>
      <c r="D11" s="36"/>
      <c r="E11" s="36"/>
      <c r="F11" s="36"/>
      <c r="G11" s="36"/>
      <c r="H11" s="36"/>
    </row>
    <row r="12" customFormat="false" ht="15" hidden="false" customHeight="true" outlineLevel="0" collapsed="false">
      <c r="A12" s="8" t="s">
        <v>1304</v>
      </c>
      <c r="B12" s="38" t="n">
        <f aca="false">SUMIFS(Clean!$R$2:$R$1001,Clean!$Q$2:$Q$1001,"&gt;0",Clean!$R$2:$R$1001,"&gt;=0")/SUMIFS(Clean!$Q$2:$Q$1001,Clean!$Q$2:$Q$1001,"&gt;0",Clean!$R$2:$R$1001,"&gt;=0")</f>
        <v>0.265691016495765</v>
      </c>
      <c r="C12" s="36" t="s">
        <v>1305</v>
      </c>
      <c r="D12" s="36"/>
      <c r="E12" s="36"/>
      <c r="F12" s="36"/>
      <c r="G12" s="36"/>
      <c r="H12" s="36"/>
    </row>
    <row r="13" customFormat="false" ht="15" hidden="false" customHeight="false" outlineLevel="0" collapsed="false">
      <c r="A13" s="8" t="s">
        <v>1306</v>
      </c>
      <c r="B13" s="39" t="n">
        <f aca="false">SUMIFS(Clean!$T$2:$T$1001,Clean!$S$2:$S$1001,"&gt;0",Clean!$T$2:$T$1001,"&gt;=0")/SUMIFS(Clean!$S$2:$S$1001,Clean!$S$2:$S$1001,"&gt;0",Clean!$T$2:$T$1001,"&gt;=0")</f>
        <v>0.00608161419770531</v>
      </c>
    </row>
    <row r="15" customFormat="false" ht="15" hidden="false" customHeight="false" outlineLevel="0" collapsed="false">
      <c r="A15" s="9" t="s">
        <v>1307</v>
      </c>
      <c r="B15" s="10"/>
      <c r="C15" s="10"/>
      <c r="D15" s="10"/>
      <c r="E15" s="10"/>
      <c r="F15" s="10"/>
      <c r="G15" s="10"/>
      <c r="H15" s="10"/>
    </row>
    <row r="16" customFormat="false" ht="15" hidden="false" customHeight="false" outlineLevel="0" collapsed="false">
      <c r="A16" s="8" t="s">
        <v>1308</v>
      </c>
      <c r="B16" s="17" t="n">
        <f aca="false">ROWS(Clean!$A$2:$A$1001)</f>
        <v>1000</v>
      </c>
    </row>
    <row r="17" customFormat="false" ht="15" hidden="false" customHeight="true" outlineLevel="0" collapsed="false">
      <c r="A17" s="8" t="s">
        <v>1309</v>
      </c>
      <c r="B17" s="17" t="n">
        <f aca="false">COUNTIF(Missing_Matrix!$W$2:$W$1001,0)</f>
        <v>295</v>
      </c>
      <c r="C17" s="36" t="s">
        <v>1310</v>
      </c>
      <c r="D17" s="36"/>
      <c r="E17" s="36"/>
      <c r="F17" s="36"/>
      <c r="G17" s="36"/>
      <c r="H17" s="36"/>
    </row>
    <row r="18" customFormat="false" ht="15" hidden="false" customHeight="true" outlineLevel="0" collapsed="false">
      <c r="A18" s="8" t="s">
        <v>1311</v>
      </c>
      <c r="B18" s="18" t="n">
        <f aca="false">B17/B16</f>
        <v>0.295</v>
      </c>
      <c r="C18" s="36" t="s">
        <v>1312</v>
      </c>
      <c r="D18" s="36"/>
      <c r="E18" s="36"/>
      <c r="F18" s="36"/>
      <c r="G18" s="36"/>
      <c r="H18" s="36"/>
    </row>
    <row r="19" customFormat="false" ht="23.85" hidden="false" customHeight="true" outlineLevel="0" collapsed="false">
      <c r="A19" s="8" t="s">
        <v>1313</v>
      </c>
      <c r="B19" s="17" t="n">
        <f aca="false">SUMPRODUCT(--((Missing_Matrix!$B$2:$B$1001+Missing_Matrix!$G$2:$G$1001+Missing_Matrix!$H$2:$H$1001+Missing_Matrix!$J$2:$J$1001+Missing_Matrix!$K$2:$K$1001+Missing_Matrix!$L$2:$L$1001+Missing_Matrix!$M$2:$M$1001+Missing_Matrix!$U$2:$U$1001)=0))</f>
        <v>723</v>
      </c>
      <c r="C19" s="36" t="s">
        <v>1314</v>
      </c>
      <c r="D19" s="36"/>
      <c r="E19" s="36"/>
      <c r="F19" s="36"/>
      <c r="G19" s="36"/>
      <c r="H19" s="36"/>
    </row>
    <row r="20" customFormat="false" ht="15" hidden="false" customHeight="false" outlineLevel="0" collapsed="false">
      <c r="A20" s="8" t="s">
        <v>1311</v>
      </c>
      <c r="B20" s="18" t="n">
        <f aca="false">B19/B16</f>
        <v>0.723</v>
      </c>
    </row>
    <row r="21" customFormat="false" ht="15" hidden="false" customHeight="true" outlineLevel="0" collapsed="false">
      <c r="A21" s="8" t="s">
        <v>1315</v>
      </c>
      <c r="B21" s="17" t="n">
        <f aca="false">COUNTIF(Missing_Matrix!$Z$2:$Z$1001,"Ghost record")</f>
        <v>4</v>
      </c>
      <c r="C21" s="36" t="s">
        <v>1316</v>
      </c>
      <c r="D21" s="36"/>
      <c r="E21" s="36"/>
      <c r="F21" s="36"/>
      <c r="G21" s="36"/>
      <c r="H21" s="36"/>
    </row>
    <row r="22" customFormat="false" ht="15" hidden="false" customHeight="true" outlineLevel="0" collapsed="false">
      <c r="A22" s="8" t="s">
        <v>1317</v>
      </c>
      <c r="B22" s="17" t="n">
        <f aca="false">COUNTIF(Missing_Matrix!$Z$2:$Z$1001,"Mostly empty")</f>
        <v>6</v>
      </c>
      <c r="C22" s="36" t="s">
        <v>1318</v>
      </c>
      <c r="D22" s="36"/>
      <c r="E22" s="36"/>
      <c r="F22" s="36"/>
      <c r="G22" s="36"/>
      <c r="H22" s="36"/>
    </row>
    <row r="24" customFormat="false" ht="15" hidden="false" customHeight="false" outlineLevel="0" collapsed="false">
      <c r="A24" s="9" t="s">
        <v>1319</v>
      </c>
      <c r="B24" s="10"/>
      <c r="C24" s="10"/>
      <c r="D24" s="10"/>
      <c r="E24" s="10"/>
      <c r="F24" s="10"/>
      <c r="G24" s="10"/>
      <c r="H24" s="10"/>
    </row>
    <row r="25" customFormat="false" ht="23.85" hidden="false" customHeight="false" outlineLevel="0" collapsed="false">
      <c r="A25" s="1" t="s">
        <v>4</v>
      </c>
      <c r="B25" s="1" t="s">
        <v>1320</v>
      </c>
      <c r="C25" s="1" t="s">
        <v>1321</v>
      </c>
      <c r="D25" s="1" t="s">
        <v>1322</v>
      </c>
      <c r="E25" s="1" t="s">
        <v>1323</v>
      </c>
      <c r="F25" s="1" t="s">
        <v>1324</v>
      </c>
      <c r="G25" s="1" t="s">
        <v>1325</v>
      </c>
    </row>
    <row r="26" customFormat="false" ht="15" hidden="false" customHeight="false" outlineLevel="0" collapsed="false">
      <c r="A26" s="14" t="s">
        <v>37</v>
      </c>
      <c r="B26" s="15" t="n">
        <f aca="false">COUNTIF(Clean!$E$2:$E$1001,$A26)</f>
        <v>290</v>
      </c>
      <c r="C26" s="15" t="n">
        <f aca="false">SUMPRODUCT((Clean!$E$2:$E$1001=$A26)*(Clean!$G$2:$G$1001=""))</f>
        <v>14</v>
      </c>
      <c r="D26" s="18" t="n">
        <f aca="false">IF(B26=0,"",C26/B26)</f>
        <v>0.0482758620689655</v>
      </c>
      <c r="E26" s="15" t="n">
        <f aca="false">COUNTIFS(Clean!$E$2:$E$1001,$A26,Clean!$G$2:$G$1001,"&gt;0")</f>
        <v>276</v>
      </c>
      <c r="F26" s="40" t="n">
        <f aca="false">IFERROR(ROUND(AVERAGEIFS(Clean!$G$2:$G$1001,Clean!$E$2:$E$1001,$A26),0),"")</f>
        <v>33188</v>
      </c>
      <c r="G26" s="40" t="n">
        <f aca="false" t="array" ref="G26:G26">IFERROR(MEDIAN(IF((Clean!$E$2:$E$1001=$A26)*ISNUMBER(Clean!$G$2:$G$1001),Clean!$G$2:$G$1001)),"")</f>
        <v>31600</v>
      </c>
    </row>
    <row r="27" customFormat="false" ht="15" hidden="false" customHeight="false" outlineLevel="0" collapsed="false">
      <c r="A27" s="14" t="s">
        <v>52</v>
      </c>
      <c r="B27" s="15" t="n">
        <f aca="false">COUNTIF(Clean!$E$2:$E$1001,$A27)</f>
        <v>178</v>
      </c>
      <c r="C27" s="15" t="n">
        <f aca="false">SUMPRODUCT((Clean!$E$2:$E$1001=$A27)*(Clean!$G$2:$G$1001=""))</f>
        <v>4</v>
      </c>
      <c r="D27" s="18" t="n">
        <f aca="false">IF(B27=0,"",C27/B27)</f>
        <v>0.0224719101123596</v>
      </c>
      <c r="E27" s="15" t="n">
        <f aca="false">COUNTIFS(Clean!$E$2:$E$1001,$A27,Clean!$G$2:$G$1001,"&gt;0")</f>
        <v>174</v>
      </c>
      <c r="F27" s="40" t="n">
        <f aca="false">IFERROR(ROUND(AVERAGEIFS(Clean!$G$2:$G$1001,Clean!$E$2:$E$1001,$A27),0),"")</f>
        <v>23272</v>
      </c>
      <c r="G27" s="40" t="n">
        <f aca="false" t="array" ref="G27:G27">IFERROR(MEDIAN(IF((Clean!$E$2:$E$1001=$A27)*ISNUMBER(Clean!$G$2:$G$1001),Clean!$G$2:$G$1001)),"")</f>
        <v>21500</v>
      </c>
    </row>
    <row r="28" customFormat="false" ht="15" hidden="false" customHeight="false" outlineLevel="0" collapsed="false">
      <c r="A28" s="14" t="s">
        <v>63</v>
      </c>
      <c r="B28" s="15" t="n">
        <f aca="false">COUNTIF(Clean!$E$2:$E$1001,$A28)</f>
        <v>110</v>
      </c>
      <c r="C28" s="15" t="n">
        <f aca="false">SUMPRODUCT((Clean!$E$2:$E$1001=$A28)*(Clean!$G$2:$G$1001=""))</f>
        <v>29</v>
      </c>
      <c r="D28" s="18" t="n">
        <f aca="false">IF(B28=0,"",C28/B28)</f>
        <v>0.263636363636364</v>
      </c>
      <c r="E28" s="15" t="n">
        <f aca="false">COUNTIFS(Clean!$E$2:$E$1001,$A28,Clean!$G$2:$G$1001,"&gt;0")</f>
        <v>81</v>
      </c>
      <c r="F28" s="40" t="n">
        <f aca="false">IFERROR(ROUND(AVERAGEIFS(Clean!$G$2:$G$1001,Clean!$E$2:$E$1001,$A28),0),"")</f>
        <v>55573</v>
      </c>
      <c r="G28" s="40" t="n">
        <f aca="false" t="array" ref="G28:G28">IFERROR(MEDIAN(IF((Clean!$E$2:$E$1001=$A28)*ISNUMBER(Clean!$G$2:$G$1001),Clean!$G$2:$G$1001)),"")</f>
        <v>50600</v>
      </c>
    </row>
    <row r="29" customFormat="false" ht="15" hidden="false" customHeight="false" outlineLevel="0" collapsed="false">
      <c r="A29" s="14" t="s">
        <v>96</v>
      </c>
      <c r="B29" s="15" t="n">
        <f aca="false">COUNTIF(Clean!$E$2:$E$1001,$A29)</f>
        <v>51</v>
      </c>
      <c r="C29" s="15" t="n">
        <f aca="false">SUMPRODUCT((Clean!$E$2:$E$1001=$A29)*(Clean!$G$2:$G$1001=""))</f>
        <v>3</v>
      </c>
      <c r="D29" s="18" t="n">
        <f aca="false">IF(B29=0,"",C29/B29)</f>
        <v>0.0588235294117647</v>
      </c>
      <c r="E29" s="15" t="n">
        <f aca="false">COUNTIFS(Clean!$E$2:$E$1001,$A29,Clean!$G$2:$G$1001,"&gt;0")</f>
        <v>48</v>
      </c>
      <c r="F29" s="40" t="n">
        <f aca="false">IFERROR(ROUND(AVERAGEIFS(Clean!$G$2:$G$1001,Clean!$E$2:$E$1001,$A29),0),"")</f>
        <v>99290</v>
      </c>
      <c r="G29" s="40" t="n">
        <f aca="false" t="array" ref="G29:G29">IFERROR(MEDIAN(IF((Clean!$E$2:$E$1001=$A29)*ISNUMBER(Clean!$G$2:$G$1001),Clean!$G$2:$G$1001)),"")</f>
        <v>97200</v>
      </c>
    </row>
    <row r="30" customFormat="false" ht="15" hidden="false" customHeight="false" outlineLevel="0" collapsed="false">
      <c r="A30" s="14" t="s">
        <v>31</v>
      </c>
      <c r="B30" s="15" t="n">
        <f aca="false">COUNTIF(Clean!$E$2:$E$1001,$A30)</f>
        <v>53</v>
      </c>
      <c r="C30" s="15" t="n">
        <f aca="false">SUMPRODUCT((Clean!$E$2:$E$1001=$A30)*(Clean!$G$2:$G$1001=""))</f>
        <v>16</v>
      </c>
      <c r="D30" s="18" t="n">
        <f aca="false">IF(B30=0,"",C30/B30)</f>
        <v>0.30188679245283</v>
      </c>
      <c r="E30" s="15" t="n">
        <f aca="false">COUNTIFS(Clean!$E$2:$E$1001,$A30,Clean!$G$2:$G$1001,"&gt;0")</f>
        <v>37</v>
      </c>
      <c r="F30" s="40" t="n">
        <f aca="false">IFERROR(ROUND(AVERAGEIFS(Clean!$G$2:$G$1001,Clean!$E$2:$E$1001,$A30),0),"")</f>
        <v>66859</v>
      </c>
      <c r="G30" s="40" t="n">
        <f aca="false" t="array" ref="G30:G30">IFERROR(MEDIAN(IF((Clean!$E$2:$E$1001=$A30)*ISNUMBER(Clean!$G$2:$G$1001),Clean!$G$2:$G$1001)),"")</f>
        <v>64000</v>
      </c>
    </row>
    <row r="31" customFormat="false" ht="15" hidden="false" customHeight="false" outlineLevel="0" collapsed="false">
      <c r="A31" s="14" t="s">
        <v>25</v>
      </c>
      <c r="B31" s="15" t="n">
        <f aca="false">COUNTIF(Clean!$E$2:$E$1001,$A31)</f>
        <v>71</v>
      </c>
      <c r="C31" s="15" t="n">
        <f aca="false">SUMPRODUCT((Clean!$E$2:$E$1001=$A31)*(Clean!$G$2:$G$1001=""))</f>
        <v>2</v>
      </c>
      <c r="D31" s="18" t="n">
        <f aca="false">IF(B31=0,"",C31/B31)</f>
        <v>0.028169014084507</v>
      </c>
      <c r="E31" s="15" t="n">
        <f aca="false">COUNTIFS(Clean!$E$2:$E$1001,$A31,Clean!$G$2:$G$1001,"&gt;0")</f>
        <v>69</v>
      </c>
      <c r="F31" s="40" t="n">
        <f aca="false">IFERROR(ROUND(AVERAGEIFS(Clean!$G$2:$G$1001,Clean!$E$2:$E$1001,$A31),0),"")</f>
        <v>32925</v>
      </c>
      <c r="G31" s="40" t="n">
        <f aca="false" t="array" ref="G31:G31">IFERROR(MEDIAN(IF((Clean!$E$2:$E$1001=$A31)*ISNUMBER(Clean!$G$2:$G$1001),Clean!$G$2:$G$1001)),"")</f>
        <v>32300</v>
      </c>
    </row>
    <row r="32" customFormat="false" ht="15" hidden="false" customHeight="false" outlineLevel="0" collapsed="false">
      <c r="A32" s="14" t="s">
        <v>49</v>
      </c>
      <c r="B32" s="15" t="n">
        <f aca="false">COUNTIF(Clean!$E$2:$E$1001,$A32)</f>
        <v>66</v>
      </c>
      <c r="C32" s="15" t="n">
        <f aca="false">SUMPRODUCT((Clean!$E$2:$E$1001=$A32)*(Clean!$G$2:$G$1001=""))</f>
        <v>1</v>
      </c>
      <c r="D32" s="18" t="n">
        <f aca="false">IF(B32=0,"",C32/B32)</f>
        <v>0.0151515151515152</v>
      </c>
      <c r="E32" s="15" t="n">
        <f aca="false">COUNTIFS(Clean!$E$2:$E$1001,$A32,Clean!$G$2:$G$1001,"&gt;0")</f>
        <v>65</v>
      </c>
      <c r="F32" s="40" t="n">
        <f aca="false">IFERROR(ROUND(AVERAGEIFS(Clean!$G$2:$G$1001,Clean!$E$2:$E$1001,$A32),0),"")</f>
        <v>31762</v>
      </c>
      <c r="G32" s="40" t="n">
        <f aca="false" t="array" ref="G32:G32">IFERROR(MEDIAN(IF((Clean!$E$2:$E$1001=$A32)*ISNUMBER(Clean!$G$2:$G$1001),Clean!$G$2:$G$1001)),"")</f>
        <v>29400</v>
      </c>
    </row>
    <row r="33" customFormat="false" ht="15" hidden="false" customHeight="false" outlineLevel="0" collapsed="false">
      <c r="A33" s="14" t="s">
        <v>134</v>
      </c>
      <c r="B33" s="15" t="n">
        <f aca="false">COUNTIF(Clean!$E$2:$E$1001,$A33)</f>
        <v>29</v>
      </c>
      <c r="C33" s="15" t="n">
        <f aca="false">SUMPRODUCT((Clean!$E$2:$E$1001=$A33)*(Clean!$G$2:$G$1001=""))</f>
        <v>2</v>
      </c>
      <c r="D33" s="18" t="n">
        <f aca="false">IF(B33=0,"",C33/B33)</f>
        <v>0.0689655172413793</v>
      </c>
      <c r="E33" s="15" t="n">
        <f aca="false">COUNTIFS(Clean!$E$2:$E$1001,$A33,Clean!$G$2:$G$1001,"&gt;0")</f>
        <v>27</v>
      </c>
      <c r="F33" s="40" t="n">
        <f aca="false">IFERROR(ROUND(AVERAGEIFS(Clean!$G$2:$G$1001,Clean!$E$2:$E$1001,$A33),0),"")</f>
        <v>6067</v>
      </c>
      <c r="G33" s="40" t="n">
        <f aca="false" t="array" ref="G33:G33">IFERROR(MEDIAN(IF((Clean!$E$2:$E$1001=$A33)*ISNUMBER(Clean!$G$2:$G$1001),Clean!$G$2:$G$1001)),"")</f>
        <v>5900</v>
      </c>
    </row>
    <row r="34" customFormat="false" ht="15" hidden="false" customHeight="false" outlineLevel="0" collapsed="false">
      <c r="A34" s="14" t="s">
        <v>41</v>
      </c>
      <c r="B34" s="15" t="n">
        <f aca="false">COUNTIF(Clean!$E$2:$E$1001,$A34)</f>
        <v>76</v>
      </c>
      <c r="C34" s="15" t="n">
        <f aca="false">SUMPRODUCT((Clean!$E$2:$E$1001=$A34)*(Clean!$G$2:$G$1001=""))</f>
        <v>3</v>
      </c>
      <c r="D34" s="18" t="n">
        <f aca="false">IF(B34=0,"",C34/B34)</f>
        <v>0.0394736842105263</v>
      </c>
      <c r="E34" s="15" t="n">
        <f aca="false">COUNTIFS(Clean!$E$2:$E$1001,$A34,Clean!$G$2:$G$1001,"&gt;0")</f>
        <v>73</v>
      </c>
      <c r="F34" s="40" t="n">
        <f aca="false">IFERROR(ROUND(AVERAGEIFS(Clean!$G$2:$G$1001,Clean!$E$2:$E$1001,$A34),0),"")</f>
        <v>21816</v>
      </c>
      <c r="G34" s="40" t="n">
        <f aca="false" t="array" ref="G34:G34">IFERROR(MEDIAN(IF((Clean!$E$2:$E$1001=$A34)*ISNUMBER(Clean!$G$2:$G$1001),Clean!$G$2:$G$1001)),"")</f>
        <v>20700</v>
      </c>
    </row>
    <row r="35" customFormat="false" ht="15" hidden="false" customHeight="false" outlineLevel="0" collapsed="false">
      <c r="A35" s="14" t="s">
        <v>93</v>
      </c>
      <c r="B35" s="15" t="n">
        <f aca="false">COUNTIF(Clean!$E$2:$E$1001,$A35)</f>
        <v>52</v>
      </c>
      <c r="C35" s="15" t="n">
        <f aca="false">SUMPRODUCT((Clean!$E$2:$E$1001=$A35)*(Clean!$G$2:$G$1001=""))</f>
        <v>4</v>
      </c>
      <c r="D35" s="18" t="n">
        <f aca="false">IF(B35=0,"",C35/B35)</f>
        <v>0.0769230769230769</v>
      </c>
      <c r="E35" s="15" t="n">
        <f aca="false">COUNTIFS(Clean!$E$2:$E$1001,$A35,Clean!$G$2:$G$1001,"&gt;0")</f>
        <v>48</v>
      </c>
      <c r="F35" s="40" t="n">
        <f aca="false">IFERROR(ROUND(AVERAGEIFS(Clean!$G$2:$G$1001,Clean!$E$2:$E$1001,$A35),0),"")</f>
        <v>5142</v>
      </c>
      <c r="G35" s="40" t="n">
        <f aca="false" t="array" ref="G35:G35">IFERROR(MEDIAN(IF((Clean!$E$2:$E$1001=$A35)*ISNUMBER(Clean!$G$2:$G$1001),Clean!$G$2:$G$1001)),"")</f>
        <v>4900</v>
      </c>
    </row>
    <row r="36" customFormat="false" ht="15" hidden="false" customHeight="false" outlineLevel="0" collapsed="false">
      <c r="A36" s="41" t="s">
        <v>1326</v>
      </c>
      <c r="B36" s="15" t="n">
        <f aca="false">SUMPRODUCT(--(Clean!$E$2:$E$1001=""))</f>
        <v>24</v>
      </c>
      <c r="C36" s="15" t="n">
        <f aca="false">SUMPRODUCT((Clean!$E$2:$E$1001="")*(Clean!$G$2:$G$1001=""))</f>
        <v>5</v>
      </c>
      <c r="D36" s="16" t="n">
        <f aca="false">IF(B36=0,"",C36/B36)</f>
        <v>0.208333333333333</v>
      </c>
      <c r="E36" s="15" t="n">
        <f aca="false">SUMPRODUCT((Clean!$E$2:$E$1001="")*ISNUMBER(Clean!$G$2:$G$1001))</f>
        <v>19</v>
      </c>
      <c r="F36" s="42" t="s">
        <v>1327</v>
      </c>
      <c r="G36" s="12"/>
    </row>
    <row r="37" customFormat="false" ht="15" hidden="false" customHeight="false" outlineLevel="0" collapsed="false">
      <c r="A37" s="14" t="s">
        <v>1328</v>
      </c>
      <c r="B37" s="17" t="n">
        <f aca="false">B16</f>
        <v>1000</v>
      </c>
      <c r="C37" s="17" t="n">
        <f aca="false">SUMPRODUCT(--(Clean!$G$2:$G$1001=""))</f>
        <v>83</v>
      </c>
      <c r="D37" s="18" t="n">
        <f aca="false">C37/B37</f>
        <v>0.083</v>
      </c>
      <c r="E37" s="17" t="n">
        <f aca="false">COUNT(Clean!$G$2:$G$1001)</f>
        <v>917</v>
      </c>
      <c r="F37" s="37" t="n">
        <f aca="false">B7</f>
        <v>34752</v>
      </c>
      <c r="G37" s="37" t="n">
        <f aca="false">B8</f>
        <v>29500</v>
      </c>
    </row>
    <row r="38" customFormat="false" ht="42" hidden="false" customHeight="true" outlineLevel="0" collapsed="false">
      <c r="A38" s="43" t="s">
        <v>1329</v>
      </c>
      <c r="B38" s="43"/>
      <c r="C38" s="43"/>
      <c r="D38" s="43"/>
      <c r="E38" s="43"/>
      <c r="F38" s="43"/>
      <c r="G38" s="43"/>
      <c r="H38" s="43"/>
    </row>
    <row r="40" customFormat="false" ht="15" hidden="false" customHeight="false" outlineLevel="0" collapsed="false">
      <c r="A40" s="9" t="s">
        <v>1330</v>
      </c>
      <c r="B40" s="10"/>
      <c r="C40" s="10"/>
      <c r="D40" s="10"/>
      <c r="E40" s="10"/>
      <c r="F40" s="10"/>
      <c r="G40" s="10"/>
      <c r="H40" s="10"/>
    </row>
    <row r="41" customFormat="false" ht="15" hidden="false" customHeight="false" outlineLevel="0" collapsed="false">
      <c r="A41" s="1" t="s">
        <v>1331</v>
      </c>
      <c r="B41" s="1" t="s">
        <v>1332</v>
      </c>
    </row>
    <row r="42" customFormat="false" ht="15" hidden="false" customHeight="false" outlineLevel="0" collapsed="false">
      <c r="A42" s="12" t="s">
        <v>27</v>
      </c>
      <c r="B42" s="15" t="n">
        <f aca="false">COUNTIF(Clean!$J$2:$J$1001,$A42)</f>
        <v>279</v>
      </c>
    </row>
    <row r="43" customFormat="false" ht="15" hidden="false" customHeight="false" outlineLevel="0" collapsed="false">
      <c r="A43" s="12" t="s">
        <v>34</v>
      </c>
      <c r="B43" s="15" t="n">
        <f aca="false">COUNTIF(Clean!$J$2:$J$1001,$A43)</f>
        <v>327</v>
      </c>
    </row>
    <row r="44" customFormat="false" ht="15" hidden="false" customHeight="false" outlineLevel="0" collapsed="false">
      <c r="A44" s="12" t="s">
        <v>46</v>
      </c>
      <c r="B44" s="15" t="n">
        <f aca="false">COUNTIF(Clean!$J$2:$J$1001,$A44)</f>
        <v>309</v>
      </c>
    </row>
    <row r="45" customFormat="false" ht="15" hidden="false" customHeight="false" outlineLevel="0" collapsed="false">
      <c r="A45" s="12" t="s">
        <v>42</v>
      </c>
      <c r="B45" s="15" t="n">
        <f aca="false">COUNTIF(Clean!$J$2:$J$1001,$A45)</f>
        <v>50</v>
      </c>
    </row>
    <row r="46" customFormat="false" ht="15" hidden="false" customHeight="false" outlineLevel="0" collapsed="false">
      <c r="A46" s="14" t="s">
        <v>1333</v>
      </c>
      <c r="B46" s="14" t="str">
        <f aca="false">INDEX($A$42:$A$45,MATCH(MAX($B$42:$B$45),$B$42:$B$45,0))</f>
        <v>App</v>
      </c>
    </row>
    <row r="47" customFormat="false" ht="15" hidden="false" customHeight="true" outlineLevel="0" collapsed="false">
      <c r="A47" s="41" t="s">
        <v>1334</v>
      </c>
      <c r="B47" s="15" t="n">
        <f aca="false">SUMPRODUCT(--(Clean!$J$2:$J$1001=""))</f>
        <v>35</v>
      </c>
      <c r="C47" s="36" t="s">
        <v>1335</v>
      </c>
      <c r="D47" s="36"/>
      <c r="E47" s="36"/>
      <c r="F47" s="36"/>
      <c r="G47" s="36"/>
      <c r="H47" s="36"/>
    </row>
    <row r="49" customFormat="false" ht="15" hidden="false" customHeight="false" outlineLevel="0" collapsed="false">
      <c r="A49" s="9" t="s">
        <v>1336</v>
      </c>
      <c r="B49" s="10"/>
      <c r="C49" s="10"/>
      <c r="D49" s="10"/>
      <c r="E49" s="10"/>
      <c r="F49" s="10"/>
      <c r="G49" s="10"/>
      <c r="H49" s="10"/>
    </row>
    <row r="50" customFormat="false" ht="23.85" hidden="false" customHeight="true" outlineLevel="0" collapsed="false">
      <c r="A50" s="1" t="s">
        <v>1337</v>
      </c>
      <c r="B50" s="1" t="s">
        <v>1338</v>
      </c>
      <c r="C50" s="1" t="s">
        <v>1339</v>
      </c>
      <c r="D50" s="1" t="s">
        <v>1340</v>
      </c>
      <c r="E50" s="1" t="s">
        <v>1341</v>
      </c>
      <c r="F50" s="1"/>
      <c r="G50" s="1"/>
      <c r="H50" s="1"/>
    </row>
    <row r="51" customFormat="false" ht="27.75" hidden="false" customHeight="true" outlineLevel="0" collapsed="false">
      <c r="A51" s="13" t="s">
        <v>1342</v>
      </c>
      <c r="B51" s="40" t="n">
        <f aca="false">AVERAGE(Ground_Truth!$G$2:$G$1001)</f>
        <v>35826.7</v>
      </c>
      <c r="C51" s="40" t="n">
        <f aca="false">STDEV(Ground_Truth!$G$2:$G$1001)</f>
        <v>24367.37544538</v>
      </c>
      <c r="D51" s="40" t="s">
        <v>1161</v>
      </c>
      <c r="E51" s="36" t="s">
        <v>1343</v>
      </c>
      <c r="F51" s="36"/>
      <c r="G51" s="36"/>
      <c r="H51" s="36"/>
    </row>
    <row r="52" customFormat="false" ht="27.75" hidden="false" customHeight="true" outlineLevel="0" collapsed="false">
      <c r="A52" s="8" t="s">
        <v>1344</v>
      </c>
      <c r="B52" s="40" t="n">
        <f aca="false">AVERAGE(Clean!$G$2:$G$1001)</f>
        <v>34751.6902944384</v>
      </c>
      <c r="C52" s="40" t="n">
        <f aca="false">STDEV(Clean!$G$2:$G$1001)</f>
        <v>23882.9745565365</v>
      </c>
      <c r="D52" s="40" t="s">
        <v>1161</v>
      </c>
      <c r="E52" s="36" t="s">
        <v>1345</v>
      </c>
      <c r="F52" s="36"/>
      <c r="G52" s="36"/>
      <c r="H52" s="36"/>
    </row>
    <row r="53" customFormat="false" ht="27.75" hidden="false" customHeight="true" outlineLevel="0" collapsed="false">
      <c r="A53" s="8" t="s">
        <v>1346</v>
      </c>
      <c r="B53" s="40" t="n">
        <f aca="false">AVERAGE(Imputed!$H$2:$H$1001)</f>
        <v>34751.716</v>
      </c>
      <c r="C53" s="40" t="n">
        <f aca="false">STDEV(Imputed!$H$2:$H$1001)</f>
        <v>22869.3282818583</v>
      </c>
      <c r="D53" s="40" t="n">
        <f aca="false">SUMPRODUCT(Imputed!$K$2:$K$1001*ABS(Imputed!$H$2:$H$1001-Ground_Truth!$G$2:$G$1001))/SUM(Imputed!$K$2:$K$1001)</f>
        <v>21933.5903614458</v>
      </c>
      <c r="E53" s="36" t="s">
        <v>1347</v>
      </c>
      <c r="F53" s="36"/>
      <c r="G53" s="36"/>
      <c r="H53" s="36"/>
    </row>
    <row r="54" customFormat="false" ht="27.75" hidden="false" customHeight="true" outlineLevel="0" collapsed="false">
      <c r="A54" s="8" t="s">
        <v>1348</v>
      </c>
      <c r="B54" s="40" t="n">
        <f aca="false">AVERAGE(Imputed!$I$2:$I$1001)</f>
        <v>34315.8</v>
      </c>
      <c r="C54" s="40" t="n">
        <f aca="false">STDEV(Imputed!$I$2:$I$1001)</f>
        <v>22915.2228398026</v>
      </c>
      <c r="D54" s="40" t="n">
        <f aca="false">SUMPRODUCT(Imputed!$K$2:$K$1001*ABS(Imputed!$I$2:$I$1001-Ground_Truth!$G$2:$G$1001))/SUM(Imputed!$K$2:$K$1001)</f>
        <v>24131.3253012048</v>
      </c>
      <c r="E54" s="36" t="s">
        <v>1349</v>
      </c>
      <c r="F54" s="36"/>
      <c r="G54" s="36"/>
      <c r="H54" s="36"/>
    </row>
    <row r="55" customFormat="false" ht="27.75" hidden="false" customHeight="true" outlineLevel="0" collapsed="false">
      <c r="A55" s="8" t="s">
        <v>1350</v>
      </c>
      <c r="B55" s="40" t="n">
        <f aca="false">AVERAGE(Imputed!$J$2:$J$1001)</f>
        <v>35513.7</v>
      </c>
      <c r="C55" s="40" t="n">
        <f aca="false">STDEV(Imputed!$J$2:$J$1001)</f>
        <v>23706.0523754848</v>
      </c>
      <c r="D55" s="40" t="n">
        <f aca="false">SUMPRODUCT(Imputed!$K$2:$K$1001*ABS(Imputed!$J$2:$J$1001-Ground_Truth!$G$2:$G$1001))/SUM(Imputed!$K$2:$K$1001)</f>
        <v>11354.2168674699</v>
      </c>
      <c r="E55" s="36" t="s">
        <v>1351</v>
      </c>
      <c r="F55" s="36"/>
      <c r="G55" s="36"/>
      <c r="H55" s="36"/>
    </row>
    <row r="57" customFormat="false" ht="15" hidden="false" customHeight="true" outlineLevel="0" collapsed="false">
      <c r="A57" s="8" t="s">
        <v>1352</v>
      </c>
      <c r="B57" s="18" t="n">
        <f aca="false">SUMPRODUCT(((Ground_Truth!$E$2:$E$1001="Self-employed")+(Ground_Truth!$E$2:$E$1001="Business owner")))/B16</f>
        <v>0.166</v>
      </c>
      <c r="C57" s="36" t="s">
        <v>1353</v>
      </c>
      <c r="D57" s="36"/>
      <c r="E57" s="36"/>
      <c r="F57" s="36"/>
      <c r="G57" s="36"/>
      <c r="H57" s="36"/>
    </row>
    <row r="58" customFormat="false" ht="23.85" hidden="false" customHeight="false" outlineLevel="0" collapsed="false">
      <c r="A58" s="8" t="s">
        <v>1354</v>
      </c>
      <c r="B58" s="18" t="n">
        <f aca="false">SUMPRODUCT(((Clean!$E$2:$E$1001="Self-employed")+(Clean!$E$2:$E$1001="Business owner"))*ISNUMBER(Clean!$G$2:$G$1001))/COUNT(Clean!$G$2:$G$1001)</f>
        <v>0.128680479825518</v>
      </c>
    </row>
    <row r="60" customFormat="false" ht="15" hidden="false" customHeight="true" outlineLevel="0" collapsed="false">
      <c r="A60" s="1" t="s">
        <v>1355</v>
      </c>
      <c r="B60" s="1" t="s">
        <v>1182</v>
      </c>
      <c r="C60" s="1"/>
      <c r="D60" s="1"/>
      <c r="E60" s="1" t="s">
        <v>1341</v>
      </c>
      <c r="F60" s="1"/>
      <c r="G60" s="1"/>
      <c r="H60" s="1"/>
    </row>
    <row r="61" customFormat="false" ht="27.75" hidden="false" customHeight="true" outlineLevel="0" collapsed="false">
      <c r="A61" s="13" t="s">
        <v>1356</v>
      </c>
      <c r="B61" s="37" t="n">
        <f aca="false">AVERAGE(Ground_Truth!$M$2:$M$1001)</f>
        <v>23506.51356</v>
      </c>
      <c r="C61" s="37"/>
      <c r="D61" s="37"/>
      <c r="E61" s="36" t="s">
        <v>1357</v>
      </c>
      <c r="F61" s="36"/>
      <c r="G61" s="36"/>
      <c r="H61" s="36"/>
    </row>
    <row r="62" customFormat="false" ht="27.75" hidden="false" customHeight="true" outlineLevel="0" collapsed="false">
      <c r="A62" s="8" t="s">
        <v>1358</v>
      </c>
      <c r="B62" s="37" t="n">
        <f aca="false">AVERAGE(Clean!$M$2:$M$1001)</f>
        <v>21657.5089519651</v>
      </c>
      <c r="C62" s="37"/>
      <c r="D62" s="37"/>
      <c r="E62" s="36" t="s">
        <v>1359</v>
      </c>
      <c r="F62" s="36"/>
      <c r="G62" s="36"/>
      <c r="H62" s="36"/>
    </row>
    <row r="63" customFormat="false" ht="27.75" hidden="false" customHeight="true" outlineLevel="0" collapsed="false">
      <c r="A63" s="8" t="s">
        <v>1360</v>
      </c>
      <c r="B63" s="37" t="n">
        <f aca="false">AVERAGE(Imputed!$Q$2:$Q$1001)</f>
        <v>20733.10332</v>
      </c>
      <c r="C63" s="37"/>
      <c r="D63" s="37"/>
      <c r="E63" s="36" t="s">
        <v>1361</v>
      </c>
      <c r="F63" s="36"/>
      <c r="G63" s="36"/>
      <c r="H63" s="36"/>
    </row>
    <row r="64" customFormat="false" ht="27.75" hidden="false" customHeight="true" outlineLevel="0" collapsed="false">
      <c r="A64" s="8" t="s">
        <v>1362</v>
      </c>
      <c r="B64" s="37" t="n">
        <f aca="false">SUMPRODUCT(Imputed!$R$2:$R$1001*Ground_Truth!$M$2:$M$1001)/SUM(Imputed!$R$2:$R$1001)</f>
        <v>43669.4685714286</v>
      </c>
      <c r="C64" s="37"/>
      <c r="D64" s="37"/>
      <c r="E64" s="36" t="s">
        <v>1363</v>
      </c>
      <c r="F64" s="36"/>
      <c r="G64" s="36"/>
      <c r="H64" s="36"/>
    </row>
    <row r="65" customFormat="false" ht="27.75" hidden="false" customHeight="true" outlineLevel="0" collapsed="false">
      <c r="A65" s="8" t="s">
        <v>1364</v>
      </c>
      <c r="B65" s="37" t="n">
        <f aca="false">B9</f>
        <v>10652.68</v>
      </c>
      <c r="C65" s="37"/>
      <c r="D65" s="37"/>
      <c r="E65" s="36" t="s">
        <v>1365</v>
      </c>
      <c r="F65" s="36"/>
      <c r="G65" s="36"/>
      <c r="H65" s="36"/>
    </row>
    <row r="67" customFormat="false" ht="15" hidden="false" customHeight="true" outlineLevel="0" collapsed="false">
      <c r="A67" s="1" t="s">
        <v>1366</v>
      </c>
      <c r="B67" s="1" t="s">
        <v>1182</v>
      </c>
      <c r="C67" s="1"/>
      <c r="D67" s="1"/>
      <c r="E67" s="1" t="s">
        <v>1341</v>
      </c>
      <c r="F67" s="1"/>
      <c r="G67" s="1"/>
      <c r="H67" s="1"/>
    </row>
    <row r="68" customFormat="false" ht="15" hidden="false" customHeight="true" outlineLevel="0" collapsed="false">
      <c r="A68" s="13" t="s">
        <v>1367</v>
      </c>
      <c r="B68" s="17" t="n">
        <f aca="false">COUNTIF(Imputed!$O$2:$O$1001,"derived from date")</f>
        <v>22</v>
      </c>
      <c r="C68" s="17"/>
      <c r="D68" s="17"/>
      <c r="E68" s="36" t="s">
        <v>1368</v>
      </c>
      <c r="F68" s="36"/>
      <c r="G68" s="36"/>
      <c r="H68" s="36"/>
    </row>
    <row r="69" customFormat="false" ht="15" hidden="false" customHeight="true" outlineLevel="0" collapsed="false">
      <c r="A69" s="8" t="s">
        <v>1369</v>
      </c>
      <c r="B69" s="17" t="n">
        <f aca="false">SUMPRODUCT((Imputed!$O$2:$O$1001="derived from date")*(Imputed!$N$2:$N$1001=Ground_Truth!$H$2:$H$1001))</f>
        <v>22</v>
      </c>
      <c r="C69" s="17"/>
      <c r="D69" s="17"/>
      <c r="E69" s="36" t="s">
        <v>1370</v>
      </c>
      <c r="F69" s="36"/>
      <c r="G69" s="36"/>
      <c r="H69" s="36"/>
    </row>
    <row r="70" customFormat="false" ht="15" hidden="false" customHeight="false" outlineLevel="0" collapsed="false">
      <c r="A70" s="8" t="s">
        <v>1371</v>
      </c>
      <c r="B70" s="17" t="n">
        <f aca="false">COUNTIF(Imputed!$O$2:$O$1001,"median (fallback)")</f>
        <v>12</v>
      </c>
      <c r="C70" s="17"/>
      <c r="D70" s="17"/>
      <c r="E70" s="36"/>
      <c r="F70" s="36"/>
      <c r="G70" s="36"/>
      <c r="H70" s="36"/>
    </row>
    <row r="71" customFormat="false" ht="15" hidden="false" customHeight="true" outlineLevel="0" collapsed="false">
      <c r="A71" s="8" t="s">
        <v>1369</v>
      </c>
      <c r="B71" s="17" t="n">
        <f aca="false">SUMPRODUCT((Imputed!$O$2:$O$1001="median (fallback)")*(Imputed!$N$2:$N$1001=Ground_Truth!$H$2:$H$1001))</f>
        <v>2</v>
      </c>
      <c r="C71" s="17"/>
      <c r="D71" s="17"/>
      <c r="E71" s="36" t="s">
        <v>1372</v>
      </c>
      <c r="F71" s="36"/>
      <c r="G71" s="36"/>
      <c r="H71" s="36"/>
    </row>
    <row r="73" customFormat="false" ht="15" hidden="false" customHeight="true" outlineLevel="0" collapsed="false">
      <c r="A73" s="1" t="s">
        <v>1373</v>
      </c>
      <c r="B73" s="1" t="s">
        <v>1182</v>
      </c>
      <c r="C73" s="1"/>
      <c r="D73" s="1"/>
      <c r="E73" s="1" t="s">
        <v>1341</v>
      </c>
      <c r="F73" s="1"/>
      <c r="G73" s="1"/>
      <c r="H73" s="1"/>
    </row>
    <row r="74" customFormat="false" ht="27.75" hidden="false" customHeight="true" outlineLevel="0" collapsed="false">
      <c r="A74" s="13" t="s">
        <v>1374</v>
      </c>
      <c r="B74" s="17" t="n">
        <f aca="false">SUMPRODUCT(--(Imputed!$U$2:$U$1001=""))</f>
        <v>35</v>
      </c>
      <c r="C74" s="17"/>
      <c r="D74" s="17"/>
      <c r="E74" s="36"/>
      <c r="F74" s="36"/>
      <c r="G74" s="36"/>
      <c r="H74" s="36"/>
    </row>
    <row r="75" customFormat="false" ht="27.75" hidden="false" customHeight="true" outlineLevel="0" collapsed="false">
      <c r="A75" s="8" t="s">
        <v>1375</v>
      </c>
      <c r="B75" s="18" t="n">
        <f aca="false">SUMPRODUCT((Imputed!$U$2:$U$1001="")*(Imputed!$V$2:$V$1001=Ground_Truth!$J$2:$J$1001))/B74</f>
        <v>0.314285714285714</v>
      </c>
      <c r="C75" s="18"/>
      <c r="D75" s="18"/>
      <c r="E75" s="36" t="s">
        <v>1376</v>
      </c>
      <c r="F75" s="36"/>
      <c r="G75" s="36"/>
      <c r="H75" s="36"/>
    </row>
    <row r="76" customFormat="false" ht="27.75" hidden="false" customHeight="true" outlineLevel="0" collapsed="false">
      <c r="A76" s="8" t="s">
        <v>1377</v>
      </c>
      <c r="B76" s="14" t="s">
        <v>1378</v>
      </c>
      <c r="C76" s="14"/>
      <c r="D76" s="14"/>
      <c r="E76" s="36" t="s">
        <v>1379</v>
      </c>
      <c r="F76" s="36"/>
      <c r="G76" s="36"/>
      <c r="H76" s="36"/>
    </row>
    <row r="78" customFormat="false" ht="15" hidden="false" customHeight="true" outlineLevel="0" collapsed="false">
      <c r="A78" s="1" t="s">
        <v>1380</v>
      </c>
      <c r="B78" s="1" t="s">
        <v>1182</v>
      </c>
      <c r="C78" s="1"/>
      <c r="D78" s="1"/>
      <c r="E78" s="1" t="s">
        <v>1341</v>
      </c>
      <c r="F78" s="1"/>
      <c r="G78" s="1"/>
      <c r="H78" s="1"/>
    </row>
    <row r="79" customFormat="false" ht="27.75" hidden="false" customHeight="true" outlineLevel="0" collapsed="false">
      <c r="A79" s="13" t="s">
        <v>1381</v>
      </c>
      <c r="B79" s="17" t="n">
        <f aca="false">SUMPRODUCT(--(Clean!$V$2:$V$1001=""))</f>
        <v>214</v>
      </c>
      <c r="C79" s="17"/>
      <c r="D79" s="17"/>
      <c r="E79" s="36"/>
      <c r="F79" s="36"/>
      <c r="G79" s="36"/>
      <c r="H79" s="36"/>
    </row>
    <row r="80" customFormat="false" ht="27.75" hidden="false" customHeight="true" outlineLevel="0" collapsed="false">
      <c r="A80" s="8" t="s">
        <v>1382</v>
      </c>
      <c r="B80" s="17" t="n">
        <f aca="false">SUMPRODUCT((Clean!$V$2:$V$1001="")*(Ground_Truth!$V$2:$V$1001=0))</f>
        <v>201</v>
      </c>
      <c r="C80" s="17"/>
      <c r="D80" s="17"/>
      <c r="E80" s="36" t="s">
        <v>1383</v>
      </c>
      <c r="F80" s="36"/>
      <c r="G80" s="36"/>
      <c r="H80" s="36"/>
    </row>
    <row r="81" customFormat="false" ht="27.75" hidden="false" customHeight="true" outlineLevel="0" collapsed="false">
      <c r="A81" s="8" t="s">
        <v>1384</v>
      </c>
      <c r="B81" s="17" t="n">
        <f aca="false">SUMPRODUCT((Clean!$V$2:$V$1001="")*(Ground_Truth!$V$2:$V$1001&gt;0))</f>
        <v>13</v>
      </c>
      <c r="C81" s="17"/>
      <c r="D81" s="17"/>
      <c r="E81" s="36" t="s">
        <v>1385</v>
      </c>
      <c r="F81" s="36"/>
      <c r="G81" s="36"/>
      <c r="H81" s="36"/>
    </row>
    <row r="82" customFormat="false" ht="27.75" hidden="false" customHeight="true" outlineLevel="0" collapsed="false">
      <c r="A82" s="8" t="s">
        <v>1386</v>
      </c>
      <c r="B82" s="18" t="n">
        <f aca="false">B80/B79</f>
        <v>0.939252336448598</v>
      </c>
      <c r="C82" s="18"/>
      <c r="D82" s="18"/>
      <c r="E82" s="36"/>
      <c r="F82" s="36"/>
      <c r="G82" s="36"/>
      <c r="H82" s="36"/>
    </row>
    <row r="84" customFormat="false" ht="15" hidden="false" customHeight="true" outlineLevel="0" collapsed="false">
      <c r="A84" s="1" t="s">
        <v>1387</v>
      </c>
      <c r="B84" s="1" t="s">
        <v>1182</v>
      </c>
      <c r="C84" s="1"/>
      <c r="D84" s="1"/>
      <c r="E84" s="1" t="s">
        <v>1341</v>
      </c>
      <c r="F84" s="1"/>
      <c r="G84" s="1"/>
      <c r="H84" s="1"/>
    </row>
    <row r="85" customFormat="false" ht="27.75" hidden="false" customHeight="true" outlineLevel="0" collapsed="false">
      <c r="A85" s="13" t="s">
        <v>1388</v>
      </c>
      <c r="B85" s="17" t="n">
        <f aca="false">SUMPRODUCT((Imputed!$Y$2:$Y$1001="")*ISNUMBER(Imputed!$X$2:$X$1001)*(Imputed!$X$2:$X$1001&gt;0))</f>
        <v>15</v>
      </c>
      <c r="C85" s="17"/>
      <c r="D85" s="17"/>
      <c r="E85" s="36"/>
      <c r="F85" s="36"/>
      <c r="G85" s="36"/>
      <c r="H85" s="36"/>
    </row>
    <row r="86" customFormat="false" ht="27.75" hidden="false" customHeight="true" outlineLevel="0" collapsed="false">
      <c r="A86" s="8" t="s">
        <v>1389</v>
      </c>
      <c r="B86" s="37" t="n">
        <f aca="false">SUMPRODUCT((Imputed!$Y$2:$Y$1001="")*ISNUMBER(Imputed!$X$2:$X$1001)*(Imputed!$X$2:$X$1001&gt;0)*ABS(Imputed!$AA$2:$AA$1001-Ground_Truth!$R$2:$R$1001))/B85</f>
        <v>619.881333333333</v>
      </c>
      <c r="C86" s="37"/>
      <c r="D86" s="37"/>
      <c r="E86" s="36" t="s">
        <v>1390</v>
      </c>
      <c r="F86" s="36"/>
      <c r="G86" s="36"/>
      <c r="H86" s="36"/>
    </row>
    <row r="87" customFormat="false" ht="27.75" hidden="false" customHeight="true" outlineLevel="0" collapsed="false">
      <c r="A87" s="8" t="s">
        <v>1391</v>
      </c>
      <c r="B87" s="37" t="n">
        <f aca="false">SUMPRODUCT((Imputed!$Y$2:$Y$1001="")*ISNUMBER(Imputed!$X$2:$X$1001)*(Imputed!$X$2:$X$1001&gt;0)*ABS(MEDIAN(Clean!$R$2:$R$1001)-Ground_Truth!$R$2:$R$1001))/B85</f>
        <v>970.585666666667</v>
      </c>
      <c r="C87" s="37"/>
      <c r="D87" s="37"/>
      <c r="E87" s="36"/>
      <c r="F87" s="36"/>
      <c r="G87" s="36"/>
      <c r="H87" s="36"/>
    </row>
  </sheetData>
  <mergeCells count="69">
    <mergeCell ref="A2:H2"/>
    <mergeCell ref="C5:H5"/>
    <mergeCell ref="C6:H6"/>
    <mergeCell ref="C7:H7"/>
    <mergeCell ref="C10:H10"/>
    <mergeCell ref="C11:H11"/>
    <mergeCell ref="C12:H12"/>
    <mergeCell ref="C17:H17"/>
    <mergeCell ref="C18:H18"/>
    <mergeCell ref="C19:H19"/>
    <mergeCell ref="C21:H21"/>
    <mergeCell ref="C22:H22"/>
    <mergeCell ref="A38:H38"/>
    <mergeCell ref="C47:H47"/>
    <mergeCell ref="E50:H50"/>
    <mergeCell ref="E51:H51"/>
    <mergeCell ref="E52:H52"/>
    <mergeCell ref="E53:H53"/>
    <mergeCell ref="E54:H54"/>
    <mergeCell ref="E55:H55"/>
    <mergeCell ref="C57:H57"/>
    <mergeCell ref="B60:D60"/>
    <mergeCell ref="E60:H60"/>
    <mergeCell ref="B61:D61"/>
    <mergeCell ref="E61:H61"/>
    <mergeCell ref="B62:D62"/>
    <mergeCell ref="E62:H62"/>
    <mergeCell ref="B63:D63"/>
    <mergeCell ref="E63:H63"/>
    <mergeCell ref="B64:D64"/>
    <mergeCell ref="E64:H64"/>
    <mergeCell ref="B65:D65"/>
    <mergeCell ref="E65:H65"/>
    <mergeCell ref="B67:D67"/>
    <mergeCell ref="E67:H67"/>
    <mergeCell ref="B68:D68"/>
    <mergeCell ref="E68:H68"/>
    <mergeCell ref="B69:D69"/>
    <mergeCell ref="E69:H69"/>
    <mergeCell ref="B70:D70"/>
    <mergeCell ref="E70:H70"/>
    <mergeCell ref="B71:D71"/>
    <mergeCell ref="E71:H71"/>
    <mergeCell ref="B73:D73"/>
    <mergeCell ref="E73:H73"/>
    <mergeCell ref="B74:D74"/>
    <mergeCell ref="E74:H74"/>
    <mergeCell ref="B75:D75"/>
    <mergeCell ref="E75:H75"/>
    <mergeCell ref="B76:D76"/>
    <mergeCell ref="E76:H76"/>
    <mergeCell ref="B78:D78"/>
    <mergeCell ref="E78:H78"/>
    <mergeCell ref="B79:D79"/>
    <mergeCell ref="E79:H79"/>
    <mergeCell ref="B80:D80"/>
    <mergeCell ref="E80:H80"/>
    <mergeCell ref="B81:D81"/>
    <mergeCell ref="E81:H81"/>
    <mergeCell ref="B82:D82"/>
    <mergeCell ref="E82:H82"/>
    <mergeCell ref="B84:D84"/>
    <mergeCell ref="E84:H84"/>
    <mergeCell ref="B85:D85"/>
    <mergeCell ref="E85:H85"/>
    <mergeCell ref="B86:D86"/>
    <mergeCell ref="E86:H86"/>
    <mergeCell ref="B87:D87"/>
    <mergeCell ref="E87:H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false"/>
  </sheetPr>
  <dimension ref="A1:V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10" min="9" style="0" width="16"/>
    <col collapsed="false" customWidth="true" hidden="false" outlineLevel="0" max="11" min="11" style="0" width="12"/>
    <col collapsed="false" customWidth="true" hidden="false" outlineLevel="0" max="13" min="12" style="0" width="18"/>
    <col collapsed="false" customWidth="true" hidden="false" outlineLevel="0" max="17" min="14" style="0" width="14"/>
    <col collapsed="false" customWidth="true" hidden="false" outlineLevel="0" max="19" min="18" style="0" width="16"/>
    <col collapsed="false" customWidth="true" hidden="false" outlineLevel="0" max="20" min="20" style="0" width="18"/>
    <col collapsed="false" customWidth="true" hidden="false" outlineLevel="0" max="22" min="21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2" t="s">
        <v>22</v>
      </c>
      <c r="B2" s="3" t="n">
        <v>57</v>
      </c>
      <c r="C2" s="2" t="s">
        <v>23</v>
      </c>
      <c r="D2" s="2" t="s">
        <v>24</v>
      </c>
      <c r="E2" s="2" t="s">
        <v>25</v>
      </c>
      <c r="F2" s="2" t="s">
        <v>26</v>
      </c>
      <c r="G2" s="4" t="n">
        <v>30100</v>
      </c>
      <c r="H2" s="3" t="n">
        <v>4</v>
      </c>
      <c r="I2" s="5" t="n">
        <v>44721</v>
      </c>
      <c r="J2" s="2" t="s">
        <v>27</v>
      </c>
      <c r="K2" s="3" t="n">
        <v>2</v>
      </c>
      <c r="L2" s="4" t="n">
        <v>6763.27</v>
      </c>
      <c r="M2" s="4" t="n">
        <v>12100.75</v>
      </c>
      <c r="N2" s="3" t="n">
        <v>23</v>
      </c>
      <c r="O2" s="4" t="n">
        <v>36.84</v>
      </c>
      <c r="P2" s="3" t="n">
        <v>1</v>
      </c>
      <c r="Q2" s="4" t="n">
        <v>0</v>
      </c>
      <c r="R2" s="4" t="n">
        <v>0</v>
      </c>
      <c r="S2" s="4" t="n">
        <v>93000</v>
      </c>
      <c r="T2" s="4" t="n">
        <v>603</v>
      </c>
      <c r="U2" s="3" t="n">
        <v>698</v>
      </c>
      <c r="V2" s="3" t="n">
        <v>0</v>
      </c>
    </row>
    <row r="3" customFormat="false" ht="15" hidden="false" customHeight="false" outlineLevel="0" collapsed="false">
      <c r="A3" s="2" t="s">
        <v>28</v>
      </c>
      <c r="B3" s="3" t="n">
        <v>60</v>
      </c>
      <c r="C3" s="2" t="s">
        <v>29</v>
      </c>
      <c r="D3" s="2" t="s">
        <v>30</v>
      </c>
      <c r="E3" s="2" t="s">
        <v>31</v>
      </c>
      <c r="F3" s="2" t="s">
        <v>26</v>
      </c>
      <c r="G3" s="4" t="n">
        <v>117400</v>
      </c>
      <c r="H3" s="3" t="n">
        <v>13</v>
      </c>
      <c r="I3" s="5" t="n">
        <v>41314</v>
      </c>
      <c r="J3" s="2" t="s">
        <v>27</v>
      </c>
      <c r="K3" s="3" t="n">
        <v>3</v>
      </c>
      <c r="L3" s="4" t="n">
        <v>39402.14</v>
      </c>
      <c r="M3" s="4" t="n">
        <v>124631.07</v>
      </c>
      <c r="N3" s="3" t="n">
        <v>49</v>
      </c>
      <c r="O3" s="4" t="n">
        <v>65.95</v>
      </c>
      <c r="P3" s="3" t="n">
        <v>1</v>
      </c>
      <c r="Q3" s="4" t="n">
        <v>15000</v>
      </c>
      <c r="R3" s="4" t="n">
        <v>3434.25</v>
      </c>
      <c r="S3" s="4" t="n">
        <v>0</v>
      </c>
      <c r="T3" s="4" t="n">
        <v>0</v>
      </c>
      <c r="U3" s="3" t="n">
        <v>700</v>
      </c>
      <c r="V3" s="3" t="n">
        <v>0</v>
      </c>
    </row>
    <row r="4" customFormat="false" ht="15" hidden="false" customHeight="false" outlineLevel="0" collapsed="false">
      <c r="A4" s="2" t="s">
        <v>32</v>
      </c>
      <c r="B4" s="3" t="n">
        <v>42</v>
      </c>
      <c r="C4" s="2" t="s">
        <v>23</v>
      </c>
      <c r="D4" s="2" t="s">
        <v>33</v>
      </c>
      <c r="E4" s="2" t="s">
        <v>31</v>
      </c>
      <c r="F4" s="2" t="s">
        <v>26</v>
      </c>
      <c r="G4" s="4" t="n">
        <v>55600</v>
      </c>
      <c r="H4" s="3" t="n">
        <v>11</v>
      </c>
      <c r="I4" s="5" t="n">
        <v>41985</v>
      </c>
      <c r="J4" s="2" t="s">
        <v>34</v>
      </c>
      <c r="K4" s="3" t="n">
        <v>2</v>
      </c>
      <c r="L4" s="4" t="n">
        <v>2962.55</v>
      </c>
      <c r="M4" s="4" t="n">
        <v>70371.89</v>
      </c>
      <c r="N4" s="3" t="n">
        <v>33</v>
      </c>
      <c r="O4" s="4" t="n">
        <v>85.29</v>
      </c>
      <c r="P4" s="3" t="n">
        <v>1</v>
      </c>
      <c r="Q4" s="4" t="n">
        <v>11000</v>
      </c>
      <c r="R4" s="4" t="n">
        <v>3647.56</v>
      </c>
      <c r="S4" s="4" t="n">
        <v>0</v>
      </c>
      <c r="T4" s="4" t="n">
        <v>0</v>
      </c>
      <c r="U4" s="3" t="n">
        <v>749</v>
      </c>
      <c r="V4" s="3" t="n">
        <v>0</v>
      </c>
    </row>
    <row r="5" customFormat="false" ht="15" hidden="false" customHeight="false" outlineLevel="0" collapsed="false">
      <c r="A5" s="2" t="s">
        <v>35</v>
      </c>
      <c r="B5" s="3" t="n">
        <v>44</v>
      </c>
      <c r="C5" s="2" t="s">
        <v>23</v>
      </c>
      <c r="D5" s="2" t="s">
        <v>36</v>
      </c>
      <c r="E5" s="2" t="s">
        <v>37</v>
      </c>
      <c r="F5" s="2" t="s">
        <v>38</v>
      </c>
      <c r="G5" s="4" t="n">
        <v>30200</v>
      </c>
      <c r="H5" s="3" t="n">
        <v>13</v>
      </c>
      <c r="I5" s="5" t="n">
        <v>41353</v>
      </c>
      <c r="J5" s="2" t="s">
        <v>34</v>
      </c>
      <c r="K5" s="3" t="n">
        <v>2</v>
      </c>
      <c r="L5" s="4" t="n">
        <v>3055.07</v>
      </c>
      <c r="M5" s="4" t="n">
        <v>31571.98</v>
      </c>
      <c r="N5" s="3" t="n">
        <v>17</v>
      </c>
      <c r="O5" s="4" t="n">
        <v>30.81</v>
      </c>
      <c r="P5" s="3" t="n">
        <v>1</v>
      </c>
      <c r="Q5" s="4" t="n">
        <v>6000</v>
      </c>
      <c r="R5" s="4" t="n">
        <v>2242.95</v>
      </c>
      <c r="S5" s="4" t="n">
        <v>0</v>
      </c>
      <c r="T5" s="4" t="n">
        <v>0</v>
      </c>
      <c r="U5" s="3" t="n">
        <v>601</v>
      </c>
      <c r="V5" s="3" t="n">
        <v>0</v>
      </c>
    </row>
    <row r="6" customFormat="false" ht="15" hidden="false" customHeight="false" outlineLevel="0" collapsed="false">
      <c r="A6" s="2" t="s">
        <v>39</v>
      </c>
      <c r="B6" s="3" t="n">
        <v>68</v>
      </c>
      <c r="C6" s="2" t="s">
        <v>23</v>
      </c>
      <c r="D6" s="2" t="s">
        <v>40</v>
      </c>
      <c r="E6" s="2" t="s">
        <v>41</v>
      </c>
      <c r="F6" s="2" t="s">
        <v>26</v>
      </c>
      <c r="G6" s="4" t="n">
        <v>21800</v>
      </c>
      <c r="H6" s="3" t="n">
        <v>8</v>
      </c>
      <c r="I6" s="5" t="n">
        <v>43047</v>
      </c>
      <c r="J6" s="2" t="s">
        <v>42</v>
      </c>
      <c r="K6" s="3" t="n">
        <v>1</v>
      </c>
      <c r="L6" s="4" t="n">
        <v>1554.39</v>
      </c>
      <c r="M6" s="4" t="n">
        <v>27565.84</v>
      </c>
      <c r="N6" s="3" t="n">
        <v>24</v>
      </c>
      <c r="O6" s="4" t="n">
        <v>29.47</v>
      </c>
      <c r="P6" s="3" t="n">
        <v>4</v>
      </c>
      <c r="Q6" s="4" t="n">
        <v>5000</v>
      </c>
      <c r="R6" s="4" t="n">
        <v>1312.86</v>
      </c>
      <c r="S6" s="4" t="n">
        <v>0</v>
      </c>
      <c r="T6" s="4" t="n">
        <v>0</v>
      </c>
      <c r="U6" s="3" t="n">
        <v>568</v>
      </c>
      <c r="V6" s="3" t="n">
        <v>1</v>
      </c>
    </row>
    <row r="7" customFormat="false" ht="15" hidden="false" customHeight="false" outlineLevel="0" collapsed="false">
      <c r="A7" s="2" t="s">
        <v>43</v>
      </c>
      <c r="B7" s="3" t="n">
        <v>56</v>
      </c>
      <c r="C7" s="2" t="s">
        <v>23</v>
      </c>
      <c r="D7" s="2" t="s">
        <v>44</v>
      </c>
      <c r="E7" s="2" t="s">
        <v>25</v>
      </c>
      <c r="F7" s="2" t="s">
        <v>26</v>
      </c>
      <c r="G7" s="4" t="n">
        <v>42300</v>
      </c>
      <c r="H7" s="3" t="n">
        <v>25</v>
      </c>
      <c r="I7" s="5" t="n">
        <v>36979</v>
      </c>
      <c r="J7" s="2" t="s">
        <v>27</v>
      </c>
      <c r="K7" s="3" t="n">
        <v>2</v>
      </c>
      <c r="L7" s="4" t="n">
        <v>879.82</v>
      </c>
      <c r="M7" s="4" t="n">
        <v>95638.97</v>
      </c>
      <c r="N7" s="3" t="n">
        <v>34</v>
      </c>
      <c r="O7" s="4" t="n">
        <v>90.6</v>
      </c>
      <c r="P7" s="3" t="n">
        <v>4</v>
      </c>
      <c r="Q7" s="4" t="n">
        <v>4500</v>
      </c>
      <c r="R7" s="4" t="n">
        <v>1699.41</v>
      </c>
      <c r="S7" s="4" t="n">
        <v>0</v>
      </c>
      <c r="T7" s="4" t="n">
        <v>0</v>
      </c>
      <c r="U7" s="3" t="n">
        <v>618</v>
      </c>
      <c r="V7" s="3" t="n">
        <v>2</v>
      </c>
    </row>
    <row r="8" customFormat="false" ht="15" hidden="false" customHeight="false" outlineLevel="0" collapsed="false">
      <c r="A8" s="2" t="s">
        <v>45</v>
      </c>
      <c r="B8" s="3" t="n">
        <v>67</v>
      </c>
      <c r="C8" s="2" t="s">
        <v>23</v>
      </c>
      <c r="D8" s="2" t="s">
        <v>40</v>
      </c>
      <c r="E8" s="2" t="s">
        <v>41</v>
      </c>
      <c r="F8" s="2" t="s">
        <v>26</v>
      </c>
      <c r="G8" s="4" t="n">
        <v>28300</v>
      </c>
      <c r="H8" s="3" t="n">
        <v>2</v>
      </c>
      <c r="I8" s="5" t="n">
        <v>45278</v>
      </c>
      <c r="J8" s="2" t="s">
        <v>46</v>
      </c>
      <c r="K8" s="3" t="n">
        <v>2</v>
      </c>
      <c r="L8" s="4" t="n">
        <v>6616.63</v>
      </c>
      <c r="M8" s="4" t="n">
        <v>2752.06</v>
      </c>
      <c r="N8" s="3" t="n">
        <v>30</v>
      </c>
      <c r="O8" s="4" t="n">
        <v>76</v>
      </c>
      <c r="P8" s="3" t="n">
        <v>2</v>
      </c>
      <c r="Q8" s="4" t="n">
        <v>4000</v>
      </c>
      <c r="R8" s="4" t="n">
        <v>2532.26</v>
      </c>
      <c r="S8" s="4" t="n">
        <v>0</v>
      </c>
      <c r="T8" s="4" t="n">
        <v>0</v>
      </c>
      <c r="U8" s="3" t="n">
        <v>666</v>
      </c>
      <c r="V8" s="3" t="n">
        <v>0</v>
      </c>
    </row>
    <row r="9" customFormat="false" ht="15" hidden="false" customHeight="false" outlineLevel="0" collapsed="false">
      <c r="A9" s="2" t="s">
        <v>47</v>
      </c>
      <c r="B9" s="3" t="n">
        <v>43</v>
      </c>
      <c r="C9" s="2" t="s">
        <v>29</v>
      </c>
      <c r="D9" s="2" t="s">
        <v>48</v>
      </c>
      <c r="E9" s="2" t="s">
        <v>49</v>
      </c>
      <c r="F9" s="2" t="s">
        <v>26</v>
      </c>
      <c r="G9" s="4" t="n">
        <v>28300</v>
      </c>
      <c r="H9" s="3" t="n">
        <v>10</v>
      </c>
      <c r="I9" s="5" t="n">
        <v>42273</v>
      </c>
      <c r="J9" s="2" t="s">
        <v>34</v>
      </c>
      <c r="K9" s="3" t="n">
        <v>4</v>
      </c>
      <c r="L9" s="4" t="n">
        <v>-56.68</v>
      </c>
      <c r="M9" s="4" t="n">
        <v>28860.26</v>
      </c>
      <c r="N9" s="3" t="n">
        <v>23</v>
      </c>
      <c r="O9" s="4" t="n">
        <v>49.11</v>
      </c>
      <c r="P9" s="3" t="n">
        <v>3</v>
      </c>
      <c r="Q9" s="4" t="n">
        <v>3000</v>
      </c>
      <c r="R9" s="4" t="n">
        <v>363.95</v>
      </c>
      <c r="S9" s="4" t="n">
        <v>49000</v>
      </c>
      <c r="T9" s="4" t="n">
        <v>228</v>
      </c>
      <c r="U9" s="3" t="n">
        <v>544</v>
      </c>
      <c r="V9" s="3" t="n">
        <v>1</v>
      </c>
    </row>
    <row r="10" customFormat="false" ht="15" hidden="false" customHeight="false" outlineLevel="0" collapsed="false">
      <c r="A10" s="2" t="s">
        <v>50</v>
      </c>
      <c r="B10" s="3" t="n">
        <v>25</v>
      </c>
      <c r="C10" s="2" t="s">
        <v>29</v>
      </c>
      <c r="D10" s="2" t="s">
        <v>51</v>
      </c>
      <c r="E10" s="2" t="s">
        <v>52</v>
      </c>
      <c r="F10" s="2" t="s">
        <v>38</v>
      </c>
      <c r="G10" s="4" t="n">
        <v>17700</v>
      </c>
      <c r="H10" s="3" t="n">
        <v>3</v>
      </c>
      <c r="I10" s="5" t="n">
        <v>45141</v>
      </c>
      <c r="J10" s="2" t="s">
        <v>46</v>
      </c>
      <c r="K10" s="3" t="n">
        <v>2</v>
      </c>
      <c r="L10" s="4" t="n">
        <v>795.78</v>
      </c>
      <c r="M10" s="4" t="n">
        <v>8855.03</v>
      </c>
      <c r="N10" s="3" t="n">
        <v>25</v>
      </c>
      <c r="O10" s="4" t="n">
        <v>32.4</v>
      </c>
      <c r="P10" s="3" t="n">
        <v>3</v>
      </c>
      <c r="Q10" s="4" t="n">
        <v>0</v>
      </c>
      <c r="R10" s="4" t="n">
        <v>0</v>
      </c>
      <c r="S10" s="4" t="n">
        <v>0</v>
      </c>
      <c r="T10" s="4" t="n">
        <v>0</v>
      </c>
      <c r="U10" s="3" t="n">
        <v>536</v>
      </c>
      <c r="V10" s="3" t="n">
        <v>0</v>
      </c>
    </row>
    <row r="11" customFormat="false" ht="15" hidden="false" customHeight="false" outlineLevel="0" collapsed="false">
      <c r="A11" s="2" t="s">
        <v>53</v>
      </c>
      <c r="B11" s="3" t="n">
        <v>36</v>
      </c>
      <c r="C11" s="2" t="s">
        <v>29</v>
      </c>
      <c r="D11" s="2" t="s">
        <v>54</v>
      </c>
      <c r="E11" s="2" t="s">
        <v>37</v>
      </c>
      <c r="F11" s="2" t="s">
        <v>38</v>
      </c>
      <c r="G11" s="4" t="n">
        <v>32600</v>
      </c>
      <c r="H11" s="3" t="n">
        <v>7</v>
      </c>
      <c r="I11" s="5" t="n">
        <v>43377</v>
      </c>
      <c r="J11" s="2" t="s">
        <v>34</v>
      </c>
      <c r="K11" s="3" t="n">
        <v>1</v>
      </c>
      <c r="L11" s="4" t="n">
        <v>-244.9</v>
      </c>
      <c r="M11" s="4" t="n">
        <v>0</v>
      </c>
      <c r="N11" s="3" t="n">
        <v>33</v>
      </c>
      <c r="O11" s="4" t="n">
        <v>68.04</v>
      </c>
      <c r="P11" s="3" t="n">
        <v>0</v>
      </c>
      <c r="Q11" s="4" t="n">
        <v>6000</v>
      </c>
      <c r="R11" s="4" t="n">
        <v>1052.22</v>
      </c>
      <c r="S11" s="4" t="n">
        <v>0</v>
      </c>
      <c r="T11" s="4" t="n">
        <v>0</v>
      </c>
      <c r="U11" s="3" t="n">
        <v>662</v>
      </c>
      <c r="V11" s="3" t="n">
        <v>0</v>
      </c>
    </row>
    <row r="12" customFormat="false" ht="15" hidden="false" customHeight="false" outlineLevel="0" collapsed="false">
      <c r="A12" s="2" t="s">
        <v>55</v>
      </c>
      <c r="B12" s="3" t="n">
        <v>60</v>
      </c>
      <c r="C12" s="2" t="s">
        <v>29</v>
      </c>
      <c r="D12" s="2" t="s">
        <v>56</v>
      </c>
      <c r="E12" s="2" t="s">
        <v>31</v>
      </c>
      <c r="F12" s="2" t="s">
        <v>26</v>
      </c>
      <c r="G12" s="4" t="n">
        <v>105900</v>
      </c>
      <c r="H12" s="3" t="n">
        <v>21</v>
      </c>
      <c r="I12" s="5" t="n">
        <v>38567</v>
      </c>
      <c r="J12" s="2" t="s">
        <v>46</v>
      </c>
      <c r="K12" s="3" t="n">
        <v>2</v>
      </c>
      <c r="L12" s="4" t="n">
        <v>8804.34</v>
      </c>
      <c r="M12" s="4" t="n">
        <v>0</v>
      </c>
      <c r="N12" s="3" t="n">
        <v>59</v>
      </c>
      <c r="O12" s="4" t="n">
        <v>87.83</v>
      </c>
      <c r="P12" s="3" t="n">
        <v>5</v>
      </c>
      <c r="Q12" s="4" t="n">
        <v>15000</v>
      </c>
      <c r="R12" s="4" t="n">
        <v>6697.75</v>
      </c>
      <c r="S12" s="4" t="n">
        <v>0</v>
      </c>
      <c r="T12" s="4" t="n">
        <v>0</v>
      </c>
      <c r="U12" s="3" t="n">
        <v>703</v>
      </c>
      <c r="V12" s="3" t="n">
        <v>0</v>
      </c>
    </row>
    <row r="13" customFormat="false" ht="15" hidden="false" customHeight="false" outlineLevel="0" collapsed="false">
      <c r="A13" s="2" t="s">
        <v>57</v>
      </c>
      <c r="B13" s="3" t="n">
        <v>45</v>
      </c>
      <c r="C13" s="2" t="s">
        <v>23</v>
      </c>
      <c r="D13" s="2" t="s">
        <v>54</v>
      </c>
      <c r="E13" s="2" t="s">
        <v>37</v>
      </c>
      <c r="F13" s="2" t="s">
        <v>26</v>
      </c>
      <c r="G13" s="4" t="n">
        <v>49600</v>
      </c>
      <c r="H13" s="3" t="n">
        <v>15</v>
      </c>
      <c r="I13" s="5" t="n">
        <v>40620</v>
      </c>
      <c r="J13" s="2" t="s">
        <v>34</v>
      </c>
      <c r="K13" s="3" t="n">
        <v>4</v>
      </c>
      <c r="L13" s="4" t="n">
        <v>1885.74</v>
      </c>
      <c r="M13" s="4" t="n">
        <v>0</v>
      </c>
      <c r="N13" s="3" t="n">
        <v>30</v>
      </c>
      <c r="O13" s="4" t="n">
        <v>69.35</v>
      </c>
      <c r="P13" s="3" t="n">
        <v>1</v>
      </c>
      <c r="Q13" s="4" t="n">
        <v>5000</v>
      </c>
      <c r="R13" s="4" t="n">
        <v>1097.89</v>
      </c>
      <c r="S13" s="4" t="n">
        <v>0</v>
      </c>
      <c r="T13" s="4" t="n">
        <v>0</v>
      </c>
      <c r="U13" s="3" t="n">
        <v>679</v>
      </c>
      <c r="V13" s="3" t="n">
        <v>0</v>
      </c>
    </row>
    <row r="14" customFormat="false" ht="15" hidden="false" customHeight="false" outlineLevel="0" collapsed="false">
      <c r="A14" s="2" t="s">
        <v>58</v>
      </c>
      <c r="B14" s="3" t="n">
        <v>57</v>
      </c>
      <c r="C14" s="2" t="s">
        <v>29</v>
      </c>
      <c r="D14" s="2" t="s">
        <v>40</v>
      </c>
      <c r="E14" s="2" t="s">
        <v>37</v>
      </c>
      <c r="F14" s="2" t="s">
        <v>26</v>
      </c>
      <c r="G14" s="4" t="n">
        <v>38900</v>
      </c>
      <c r="H14" s="3" t="n">
        <v>20</v>
      </c>
      <c r="I14" s="5" t="n">
        <v>38827</v>
      </c>
      <c r="J14" s="2" t="s">
        <v>42</v>
      </c>
      <c r="K14" s="3" t="n">
        <v>2</v>
      </c>
      <c r="L14" s="4" t="n">
        <v>15176.28</v>
      </c>
      <c r="M14" s="4" t="n">
        <v>80694.88</v>
      </c>
      <c r="N14" s="3" t="n">
        <v>13</v>
      </c>
      <c r="O14" s="4" t="n">
        <v>56.28</v>
      </c>
      <c r="P14" s="3" t="n">
        <v>3</v>
      </c>
      <c r="Q14" s="4" t="n">
        <v>8500</v>
      </c>
      <c r="R14" s="4" t="n">
        <v>899.82</v>
      </c>
      <c r="S14" s="4" t="n">
        <v>0</v>
      </c>
      <c r="T14" s="4" t="n">
        <v>0</v>
      </c>
      <c r="U14" s="3" t="n">
        <v>613</v>
      </c>
      <c r="V14" s="3" t="n">
        <v>0</v>
      </c>
    </row>
    <row r="15" customFormat="false" ht="15" hidden="false" customHeight="false" outlineLevel="0" collapsed="false">
      <c r="A15" s="2" t="s">
        <v>59</v>
      </c>
      <c r="B15" s="3" t="n">
        <v>56</v>
      </c>
      <c r="C15" s="2" t="s">
        <v>23</v>
      </c>
      <c r="D15" s="2" t="s">
        <v>56</v>
      </c>
      <c r="E15" s="2" t="s">
        <v>49</v>
      </c>
      <c r="F15" s="2" t="s">
        <v>60</v>
      </c>
      <c r="G15" s="4" t="n">
        <v>59700</v>
      </c>
      <c r="H15" s="3" t="n">
        <v>10</v>
      </c>
      <c r="I15" s="5" t="n">
        <v>42311</v>
      </c>
      <c r="J15" s="2" t="s">
        <v>46</v>
      </c>
      <c r="K15" s="3" t="n">
        <v>1</v>
      </c>
      <c r="L15" s="4" t="n">
        <v>12795</v>
      </c>
      <c r="M15" s="4" t="n">
        <v>36893.27</v>
      </c>
      <c r="N15" s="3" t="n">
        <v>48</v>
      </c>
      <c r="O15" s="4" t="n">
        <v>68.66</v>
      </c>
      <c r="P15" s="3" t="n">
        <v>7</v>
      </c>
      <c r="Q15" s="4" t="n">
        <v>0</v>
      </c>
      <c r="R15" s="4" t="n">
        <v>0</v>
      </c>
      <c r="S15" s="4" t="n">
        <v>0</v>
      </c>
      <c r="T15" s="4" t="n">
        <v>0</v>
      </c>
      <c r="U15" s="3" t="n">
        <v>593</v>
      </c>
      <c r="V15" s="3" t="n">
        <v>0</v>
      </c>
    </row>
    <row r="16" customFormat="false" ht="15" hidden="false" customHeight="false" outlineLevel="0" collapsed="false">
      <c r="A16" s="2" t="s">
        <v>61</v>
      </c>
      <c r="B16" s="3" t="n">
        <v>42</v>
      </c>
      <c r="C16" s="2" t="s">
        <v>29</v>
      </c>
      <c r="D16" s="2" t="s">
        <v>62</v>
      </c>
      <c r="E16" s="2" t="s">
        <v>63</v>
      </c>
      <c r="F16" s="2" t="s">
        <v>38</v>
      </c>
      <c r="G16" s="4" t="n">
        <v>52200</v>
      </c>
      <c r="H16" s="3" t="n">
        <v>16</v>
      </c>
      <c r="I16" s="5" t="n">
        <v>40327</v>
      </c>
      <c r="J16" s="2" t="s">
        <v>27</v>
      </c>
      <c r="K16" s="3" t="n">
        <v>4</v>
      </c>
      <c r="L16" s="4" t="n">
        <v>3728.87</v>
      </c>
      <c r="M16" s="4" t="n">
        <v>0</v>
      </c>
      <c r="N16" s="3" t="n">
        <v>33</v>
      </c>
      <c r="O16" s="4" t="n">
        <v>89.35</v>
      </c>
      <c r="P16" s="3" t="n">
        <v>5</v>
      </c>
      <c r="Q16" s="4" t="n">
        <v>7000</v>
      </c>
      <c r="R16" s="4" t="n">
        <v>949.31</v>
      </c>
      <c r="S16" s="4" t="n">
        <v>0</v>
      </c>
      <c r="T16" s="4" t="n">
        <v>0</v>
      </c>
      <c r="U16" s="3" t="n">
        <v>615</v>
      </c>
      <c r="V16" s="3" t="n">
        <v>0</v>
      </c>
    </row>
    <row r="17" customFormat="false" ht="15" hidden="false" customHeight="false" outlineLevel="0" collapsed="false">
      <c r="A17" s="2" t="s">
        <v>64</v>
      </c>
      <c r="B17" s="3" t="n">
        <v>31</v>
      </c>
      <c r="C17" s="2" t="s">
        <v>29</v>
      </c>
      <c r="D17" s="2" t="s">
        <v>62</v>
      </c>
      <c r="E17" s="2" t="s">
        <v>63</v>
      </c>
      <c r="F17" s="2" t="s">
        <v>26</v>
      </c>
      <c r="G17" s="4" t="n">
        <v>52700</v>
      </c>
      <c r="H17" s="3" t="n">
        <v>0</v>
      </c>
      <c r="I17" s="5" t="n">
        <v>46160</v>
      </c>
      <c r="J17" s="2" t="s">
        <v>27</v>
      </c>
      <c r="K17" s="3" t="n">
        <v>2</v>
      </c>
      <c r="L17" s="4" t="n">
        <v>5266.87</v>
      </c>
      <c r="M17" s="4" t="n">
        <v>0</v>
      </c>
      <c r="N17" s="3" t="n">
        <v>31</v>
      </c>
      <c r="O17" s="4" t="n">
        <v>89.7</v>
      </c>
      <c r="P17" s="3" t="n">
        <v>3</v>
      </c>
      <c r="Q17" s="4" t="n">
        <v>9000</v>
      </c>
      <c r="R17" s="4" t="n">
        <v>1322.05</v>
      </c>
      <c r="S17" s="4" t="n">
        <v>253000</v>
      </c>
      <c r="T17" s="4" t="n">
        <v>1628</v>
      </c>
      <c r="U17" s="3" t="n">
        <v>588</v>
      </c>
      <c r="V17" s="3" t="n">
        <v>0</v>
      </c>
    </row>
    <row r="18" customFormat="false" ht="15" hidden="false" customHeight="false" outlineLevel="0" collapsed="false">
      <c r="A18" s="2" t="s">
        <v>65</v>
      </c>
      <c r="B18" s="3" t="n">
        <v>43</v>
      </c>
      <c r="C18" s="2" t="s">
        <v>29</v>
      </c>
      <c r="D18" s="2" t="s">
        <v>51</v>
      </c>
      <c r="E18" s="2" t="s">
        <v>37</v>
      </c>
      <c r="F18" s="2" t="s">
        <v>26</v>
      </c>
      <c r="G18" s="4" t="n">
        <v>40700</v>
      </c>
      <c r="H18" s="3" t="n">
        <v>9</v>
      </c>
      <c r="I18" s="5" t="n">
        <v>42938</v>
      </c>
      <c r="J18" s="2" t="s">
        <v>34</v>
      </c>
      <c r="K18" s="3" t="n">
        <v>3</v>
      </c>
      <c r="L18" s="4" t="n">
        <v>1646.05</v>
      </c>
      <c r="M18" s="4" t="n">
        <v>0</v>
      </c>
      <c r="N18" s="3" t="n">
        <v>35</v>
      </c>
      <c r="O18" s="4" t="n">
        <v>105.7</v>
      </c>
      <c r="P18" s="3" t="n">
        <v>2</v>
      </c>
      <c r="Q18" s="4" t="n">
        <v>6500</v>
      </c>
      <c r="R18" s="4" t="n">
        <v>1763.53</v>
      </c>
      <c r="S18" s="4" t="n">
        <v>184000</v>
      </c>
      <c r="T18" s="4" t="n">
        <v>1282</v>
      </c>
      <c r="U18" s="3" t="n">
        <v>571</v>
      </c>
      <c r="V18" s="3" t="n">
        <v>0</v>
      </c>
    </row>
    <row r="19" customFormat="false" ht="15" hidden="false" customHeight="false" outlineLevel="0" collapsed="false">
      <c r="A19" s="2" t="s">
        <v>66</v>
      </c>
      <c r="B19" s="3" t="n">
        <v>53</v>
      </c>
      <c r="C19" s="2" t="s">
        <v>23</v>
      </c>
      <c r="D19" s="2" t="s">
        <v>67</v>
      </c>
      <c r="E19" s="2" t="s">
        <v>37</v>
      </c>
      <c r="F19" s="2" t="s">
        <v>60</v>
      </c>
      <c r="G19" s="4" t="n">
        <v>27800</v>
      </c>
      <c r="H19" s="3" t="n">
        <v>19</v>
      </c>
      <c r="I19" s="5" t="n">
        <v>39246</v>
      </c>
      <c r="J19" s="2" t="s">
        <v>34</v>
      </c>
      <c r="K19" s="3" t="n">
        <v>2</v>
      </c>
      <c r="L19" s="4" t="n">
        <v>5894.62</v>
      </c>
      <c r="M19" s="4" t="n">
        <v>57173.93</v>
      </c>
      <c r="N19" s="3" t="n">
        <v>34</v>
      </c>
      <c r="O19" s="4" t="n">
        <v>50.09</v>
      </c>
      <c r="P19" s="3" t="n">
        <v>2</v>
      </c>
      <c r="Q19" s="4" t="n">
        <v>0</v>
      </c>
      <c r="R19" s="4" t="n">
        <v>0</v>
      </c>
      <c r="S19" s="4" t="n">
        <v>0</v>
      </c>
      <c r="T19" s="4" t="n">
        <v>0</v>
      </c>
      <c r="U19" s="3" t="n">
        <v>643</v>
      </c>
      <c r="V19" s="3" t="n">
        <v>0</v>
      </c>
    </row>
    <row r="20" customFormat="false" ht="15" hidden="false" customHeight="false" outlineLevel="0" collapsed="false">
      <c r="A20" s="2" t="s">
        <v>69</v>
      </c>
      <c r="B20" s="3" t="n">
        <v>20</v>
      </c>
      <c r="C20" s="2" t="s">
        <v>29</v>
      </c>
      <c r="D20" s="2" t="s">
        <v>62</v>
      </c>
      <c r="E20" s="2" t="s">
        <v>37</v>
      </c>
      <c r="F20" s="2" t="s">
        <v>38</v>
      </c>
      <c r="G20" s="4" t="n">
        <v>34200</v>
      </c>
      <c r="H20" s="3" t="n">
        <v>1</v>
      </c>
      <c r="I20" s="5" t="n">
        <v>45754</v>
      </c>
      <c r="J20" s="2" t="s">
        <v>34</v>
      </c>
      <c r="K20" s="3" t="n">
        <v>3</v>
      </c>
      <c r="L20" s="4" t="n">
        <v>1656.94</v>
      </c>
      <c r="M20" s="4" t="n">
        <v>7347.5</v>
      </c>
      <c r="N20" s="3" t="n">
        <v>23</v>
      </c>
      <c r="O20" s="4" t="n">
        <v>60.38</v>
      </c>
      <c r="P20" s="3" t="n">
        <v>0</v>
      </c>
      <c r="Q20" s="4" t="n">
        <v>6500</v>
      </c>
      <c r="R20" s="4" t="n">
        <v>2565.57</v>
      </c>
      <c r="S20" s="4" t="n">
        <v>0</v>
      </c>
      <c r="T20" s="4" t="n">
        <v>0</v>
      </c>
      <c r="U20" s="3" t="n">
        <v>643</v>
      </c>
      <c r="V20" s="3" t="n">
        <v>0</v>
      </c>
    </row>
    <row r="21" customFormat="false" ht="15" hidden="false" customHeight="false" outlineLevel="0" collapsed="false">
      <c r="A21" s="2" t="s">
        <v>70</v>
      </c>
      <c r="B21" s="3" t="n">
        <v>30</v>
      </c>
      <c r="C21" s="2" t="s">
        <v>29</v>
      </c>
      <c r="D21" s="2" t="s">
        <v>56</v>
      </c>
      <c r="E21" s="2" t="s">
        <v>52</v>
      </c>
      <c r="F21" s="2" t="s">
        <v>60</v>
      </c>
      <c r="G21" s="4" t="n">
        <v>14100</v>
      </c>
      <c r="H21" s="3" t="n">
        <v>9</v>
      </c>
      <c r="I21" s="5" t="n">
        <v>42744</v>
      </c>
      <c r="J21" s="2" t="s">
        <v>46</v>
      </c>
      <c r="K21" s="3" t="n">
        <v>5</v>
      </c>
      <c r="L21" s="4" t="n">
        <v>672.51</v>
      </c>
      <c r="M21" s="4" t="n">
        <v>3621.8</v>
      </c>
      <c r="N21" s="3" t="n">
        <v>19</v>
      </c>
      <c r="O21" s="4" t="n">
        <v>39.07</v>
      </c>
      <c r="P21" s="3" t="n">
        <v>3</v>
      </c>
      <c r="Q21" s="4" t="n">
        <v>1500</v>
      </c>
      <c r="R21" s="4" t="n">
        <v>593.08</v>
      </c>
      <c r="S21" s="4" t="n">
        <v>0</v>
      </c>
      <c r="T21" s="4" t="n">
        <v>0</v>
      </c>
      <c r="U21" s="3" t="n">
        <v>653</v>
      </c>
      <c r="V21" s="3" t="n">
        <v>0</v>
      </c>
    </row>
    <row r="22" customFormat="false" ht="15" hidden="false" customHeight="false" outlineLevel="0" collapsed="false">
      <c r="A22" s="2" t="s">
        <v>72</v>
      </c>
      <c r="B22" s="3" t="n">
        <v>52</v>
      </c>
      <c r="C22" s="2" t="s">
        <v>29</v>
      </c>
      <c r="D22" s="2" t="s">
        <v>40</v>
      </c>
      <c r="E22" s="2" t="s">
        <v>52</v>
      </c>
      <c r="F22" s="2" t="s">
        <v>26</v>
      </c>
      <c r="G22" s="4" t="n">
        <v>22400</v>
      </c>
      <c r="H22" s="3" t="n">
        <v>10</v>
      </c>
      <c r="I22" s="5" t="n">
        <v>42446</v>
      </c>
      <c r="J22" s="2" t="s">
        <v>27</v>
      </c>
      <c r="K22" s="3" t="n">
        <v>3</v>
      </c>
      <c r="L22" s="4" t="n">
        <v>2244.58</v>
      </c>
      <c r="M22" s="4" t="n">
        <v>13467.23</v>
      </c>
      <c r="N22" s="3" t="n">
        <v>19</v>
      </c>
      <c r="O22" s="4" t="n">
        <v>28.21</v>
      </c>
      <c r="P22" s="3" t="n">
        <v>1</v>
      </c>
      <c r="Q22" s="4" t="n">
        <v>0</v>
      </c>
      <c r="R22" s="4" t="n">
        <v>0</v>
      </c>
      <c r="S22" s="4" t="n">
        <v>0</v>
      </c>
      <c r="T22" s="4" t="n">
        <v>0</v>
      </c>
      <c r="U22" s="3" t="n">
        <v>623</v>
      </c>
      <c r="V22" s="3" t="n">
        <v>0</v>
      </c>
    </row>
    <row r="23" customFormat="false" ht="15" hidden="false" customHeight="false" outlineLevel="0" collapsed="false">
      <c r="A23" s="2" t="s">
        <v>73</v>
      </c>
      <c r="B23" s="3" t="n">
        <v>41</v>
      </c>
      <c r="C23" s="2" t="s">
        <v>23</v>
      </c>
      <c r="D23" s="2" t="s">
        <v>24</v>
      </c>
      <c r="E23" s="2" t="s">
        <v>37</v>
      </c>
      <c r="F23" s="2" t="s">
        <v>26</v>
      </c>
      <c r="G23" s="4" t="n">
        <v>34800</v>
      </c>
      <c r="H23" s="3" t="n">
        <v>2</v>
      </c>
      <c r="I23" s="5" t="n">
        <v>45375</v>
      </c>
      <c r="J23" s="2" t="s">
        <v>34</v>
      </c>
      <c r="K23" s="3" t="n">
        <v>2</v>
      </c>
      <c r="L23" s="4" t="n">
        <v>4224.83</v>
      </c>
      <c r="M23" s="4" t="n">
        <v>0</v>
      </c>
      <c r="N23" s="3" t="n">
        <v>30</v>
      </c>
      <c r="O23" s="4" t="n">
        <v>48.02</v>
      </c>
      <c r="P23" s="3" t="n">
        <v>2</v>
      </c>
      <c r="Q23" s="4" t="n">
        <v>0</v>
      </c>
      <c r="R23" s="4" t="n">
        <v>0</v>
      </c>
      <c r="S23" s="4" t="n">
        <v>169000</v>
      </c>
      <c r="T23" s="4" t="n">
        <v>1124</v>
      </c>
      <c r="U23" s="3" t="n">
        <v>569</v>
      </c>
      <c r="V23" s="3" t="n">
        <v>1</v>
      </c>
    </row>
    <row r="24" customFormat="false" ht="15" hidden="false" customHeight="false" outlineLevel="0" collapsed="false">
      <c r="A24" s="2" t="s">
        <v>75</v>
      </c>
      <c r="B24" s="3" t="n">
        <v>45</v>
      </c>
      <c r="C24" s="2" t="s">
        <v>23</v>
      </c>
      <c r="D24" s="2" t="s">
        <v>67</v>
      </c>
      <c r="E24" s="2" t="s">
        <v>25</v>
      </c>
      <c r="F24" s="2" t="s">
        <v>26</v>
      </c>
      <c r="G24" s="4" t="n">
        <v>28600</v>
      </c>
      <c r="H24" s="3" t="n">
        <v>6</v>
      </c>
      <c r="I24" s="5" t="n">
        <v>44032</v>
      </c>
      <c r="J24" s="2" t="s">
        <v>27</v>
      </c>
      <c r="K24" s="3" t="n">
        <v>2</v>
      </c>
      <c r="L24" s="4" t="n">
        <v>6510.71</v>
      </c>
      <c r="M24" s="4" t="n">
        <v>18628.5</v>
      </c>
      <c r="N24" s="3" t="n">
        <v>23</v>
      </c>
      <c r="O24" s="4" t="n">
        <v>48.33</v>
      </c>
      <c r="P24" s="3" t="n">
        <v>3</v>
      </c>
      <c r="Q24" s="4" t="n">
        <v>0</v>
      </c>
      <c r="R24" s="4" t="n">
        <v>0</v>
      </c>
      <c r="S24" s="4" t="n">
        <v>0</v>
      </c>
      <c r="T24" s="4" t="n">
        <v>0</v>
      </c>
      <c r="U24" s="3" t="n">
        <v>573</v>
      </c>
      <c r="V24" s="3" t="n">
        <v>0</v>
      </c>
    </row>
    <row r="25" customFormat="false" ht="15" hidden="false" customHeight="false" outlineLevel="0" collapsed="false">
      <c r="A25" s="2" t="s">
        <v>76</v>
      </c>
      <c r="B25" s="3" t="n">
        <v>37</v>
      </c>
      <c r="C25" s="2" t="s">
        <v>23</v>
      </c>
      <c r="D25" s="2" t="s">
        <v>77</v>
      </c>
      <c r="E25" s="2" t="s">
        <v>37</v>
      </c>
      <c r="F25" s="2" t="s">
        <v>26</v>
      </c>
      <c r="G25" s="4" t="n">
        <v>24300</v>
      </c>
      <c r="H25" s="3" t="n">
        <v>18</v>
      </c>
      <c r="I25" s="5" t="n">
        <v>39685</v>
      </c>
      <c r="J25" s="2" t="s">
        <v>46</v>
      </c>
      <c r="K25" s="3" t="n">
        <v>2</v>
      </c>
      <c r="L25" s="4" t="n">
        <v>6958.53</v>
      </c>
      <c r="M25" s="4" t="n">
        <v>30755.83</v>
      </c>
      <c r="N25" s="3" t="n">
        <v>33</v>
      </c>
      <c r="O25" s="4" t="n">
        <v>38.48</v>
      </c>
      <c r="P25" s="3" t="n">
        <v>1</v>
      </c>
      <c r="Q25" s="4" t="n">
        <v>4000</v>
      </c>
      <c r="R25" s="4" t="n">
        <v>1294.17</v>
      </c>
      <c r="S25" s="4" t="n">
        <v>109000</v>
      </c>
      <c r="T25" s="4" t="n">
        <v>693</v>
      </c>
      <c r="U25" s="3" t="n">
        <v>632</v>
      </c>
      <c r="V25" s="3" t="n">
        <v>0</v>
      </c>
    </row>
    <row r="26" customFormat="false" ht="15" hidden="false" customHeight="false" outlineLevel="0" collapsed="false">
      <c r="A26" s="2" t="s">
        <v>78</v>
      </c>
      <c r="B26" s="3" t="n">
        <v>51</v>
      </c>
      <c r="C26" s="2" t="s">
        <v>29</v>
      </c>
      <c r="D26" s="2" t="s">
        <v>54</v>
      </c>
      <c r="E26" s="2" t="s">
        <v>37</v>
      </c>
      <c r="F26" s="2" t="s">
        <v>38</v>
      </c>
      <c r="G26" s="4" t="n">
        <v>30000</v>
      </c>
      <c r="H26" s="3" t="n">
        <v>10</v>
      </c>
      <c r="I26" s="5" t="n">
        <v>42387</v>
      </c>
      <c r="J26" s="2" t="s">
        <v>27</v>
      </c>
      <c r="K26" s="3" t="n">
        <v>2</v>
      </c>
      <c r="L26" s="4" t="n">
        <v>3700.02</v>
      </c>
      <c r="M26" s="4" t="n">
        <v>10653.7</v>
      </c>
      <c r="N26" s="3" t="n">
        <v>17</v>
      </c>
      <c r="O26" s="4" t="n">
        <v>35.47</v>
      </c>
      <c r="P26" s="3" t="n">
        <v>4</v>
      </c>
      <c r="Q26" s="4" t="n">
        <v>5500</v>
      </c>
      <c r="R26" s="4" t="n">
        <v>209.96</v>
      </c>
      <c r="S26" s="4" t="n">
        <v>82000</v>
      </c>
      <c r="T26" s="4" t="n">
        <v>410</v>
      </c>
      <c r="U26" s="3" t="n">
        <v>661</v>
      </c>
      <c r="V26" s="3" t="n">
        <v>0</v>
      </c>
    </row>
    <row r="27" customFormat="false" ht="15" hidden="false" customHeight="false" outlineLevel="0" collapsed="false">
      <c r="A27" s="2" t="s">
        <v>79</v>
      </c>
      <c r="B27" s="3" t="n">
        <v>26</v>
      </c>
      <c r="C27" s="2" t="s">
        <v>29</v>
      </c>
      <c r="D27" s="2" t="s">
        <v>36</v>
      </c>
      <c r="E27" s="2" t="s">
        <v>37</v>
      </c>
      <c r="F27" s="2" t="s">
        <v>26</v>
      </c>
      <c r="G27" s="4" t="n">
        <v>17100</v>
      </c>
      <c r="H27" s="3" t="n">
        <v>5</v>
      </c>
      <c r="I27" s="5" t="n">
        <v>44314</v>
      </c>
      <c r="J27" s="2" t="s">
        <v>34</v>
      </c>
      <c r="K27" s="3" t="n">
        <v>1</v>
      </c>
      <c r="L27" s="4" t="n">
        <v>1758.1</v>
      </c>
      <c r="M27" s="4" t="n">
        <v>7178.85</v>
      </c>
      <c r="N27" s="3" t="n">
        <v>25</v>
      </c>
      <c r="O27" s="4" t="n">
        <v>58.79</v>
      </c>
      <c r="P27" s="3" t="n">
        <v>1</v>
      </c>
      <c r="Q27" s="4" t="n">
        <v>0</v>
      </c>
      <c r="R27" s="4" t="n">
        <v>0</v>
      </c>
      <c r="S27" s="4" t="n">
        <v>0</v>
      </c>
      <c r="T27" s="4" t="n">
        <v>0</v>
      </c>
      <c r="U27" s="3" t="n">
        <v>641</v>
      </c>
      <c r="V27" s="3" t="n">
        <v>0</v>
      </c>
    </row>
    <row r="28" customFormat="false" ht="15" hidden="false" customHeight="false" outlineLevel="0" collapsed="false">
      <c r="A28" s="2" t="s">
        <v>80</v>
      </c>
      <c r="B28" s="3" t="n">
        <v>47</v>
      </c>
      <c r="C28" s="2" t="s">
        <v>23</v>
      </c>
      <c r="D28" s="2" t="s">
        <v>40</v>
      </c>
      <c r="E28" s="2" t="s">
        <v>49</v>
      </c>
      <c r="F28" s="2" t="s">
        <v>26</v>
      </c>
      <c r="G28" s="4" t="n">
        <v>35900</v>
      </c>
      <c r="H28" s="3" t="n">
        <v>0</v>
      </c>
      <c r="I28" s="5" t="n">
        <v>46253</v>
      </c>
      <c r="J28" s="2" t="s">
        <v>27</v>
      </c>
      <c r="K28" s="3" t="n">
        <v>3</v>
      </c>
      <c r="L28" s="4" t="n">
        <v>1203.46</v>
      </c>
      <c r="M28" s="4" t="n">
        <v>5520.98</v>
      </c>
      <c r="N28" s="3" t="n">
        <v>21</v>
      </c>
      <c r="O28" s="4" t="n">
        <v>44.29</v>
      </c>
      <c r="P28" s="3" t="n">
        <v>4</v>
      </c>
      <c r="Q28" s="4" t="n">
        <v>0</v>
      </c>
      <c r="R28" s="4" t="n">
        <v>0</v>
      </c>
      <c r="S28" s="4" t="n">
        <v>157000</v>
      </c>
      <c r="T28" s="4" t="n">
        <v>895</v>
      </c>
      <c r="U28" s="3" t="n">
        <v>620</v>
      </c>
      <c r="V28" s="3" t="n">
        <v>0</v>
      </c>
    </row>
    <row r="29" customFormat="false" ht="15" hidden="false" customHeight="false" outlineLevel="0" collapsed="false">
      <c r="A29" s="2" t="s">
        <v>81</v>
      </c>
      <c r="B29" s="3" t="n">
        <v>52</v>
      </c>
      <c r="C29" s="2" t="s">
        <v>23</v>
      </c>
      <c r="D29" s="2" t="s">
        <v>77</v>
      </c>
      <c r="E29" s="2" t="s">
        <v>37</v>
      </c>
      <c r="F29" s="2" t="s">
        <v>26</v>
      </c>
      <c r="G29" s="4" t="n">
        <v>25600</v>
      </c>
      <c r="H29" s="3" t="n">
        <v>15</v>
      </c>
      <c r="I29" s="5" t="n">
        <v>40784</v>
      </c>
      <c r="J29" s="2" t="s">
        <v>46</v>
      </c>
      <c r="K29" s="3" t="n">
        <v>5</v>
      </c>
      <c r="L29" s="4" t="n">
        <v>-307.03</v>
      </c>
      <c r="M29" s="4" t="n">
        <v>0</v>
      </c>
      <c r="N29" s="3" t="n">
        <v>38</v>
      </c>
      <c r="O29" s="4" t="n">
        <v>74.03</v>
      </c>
      <c r="P29" s="3" t="n">
        <v>1</v>
      </c>
      <c r="Q29" s="4" t="n">
        <v>6500</v>
      </c>
      <c r="R29" s="4" t="n">
        <v>3641.59</v>
      </c>
      <c r="S29" s="4" t="n">
        <v>116000</v>
      </c>
      <c r="T29" s="4" t="n">
        <v>754</v>
      </c>
      <c r="U29" s="3" t="n">
        <v>613</v>
      </c>
      <c r="V29" s="3" t="n">
        <v>0</v>
      </c>
    </row>
    <row r="30" customFormat="false" ht="15" hidden="false" customHeight="false" outlineLevel="0" collapsed="false">
      <c r="A30" s="2" t="s">
        <v>82</v>
      </c>
      <c r="B30" s="3" t="n">
        <v>41</v>
      </c>
      <c r="C30" s="2" t="s">
        <v>23</v>
      </c>
      <c r="D30" s="2" t="s">
        <v>30</v>
      </c>
      <c r="E30" s="2" t="s">
        <v>37</v>
      </c>
      <c r="F30" s="2" t="s">
        <v>38</v>
      </c>
      <c r="G30" s="4" t="n">
        <v>23700</v>
      </c>
      <c r="H30" s="3" t="n">
        <v>19</v>
      </c>
      <c r="I30" s="5" t="n">
        <v>39287</v>
      </c>
      <c r="J30" s="2" t="s">
        <v>34</v>
      </c>
      <c r="K30" s="3" t="n">
        <v>3</v>
      </c>
      <c r="L30" s="4" t="n">
        <v>674.12</v>
      </c>
      <c r="M30" s="4" t="n">
        <v>16518.46</v>
      </c>
      <c r="N30" s="3" t="n">
        <v>27</v>
      </c>
      <c r="O30" s="4" t="n">
        <v>25.96</v>
      </c>
      <c r="P30" s="3" t="n">
        <v>0</v>
      </c>
      <c r="Q30" s="4" t="n">
        <v>3500</v>
      </c>
      <c r="R30" s="4" t="n">
        <v>688.38</v>
      </c>
      <c r="S30" s="4" t="n">
        <v>96000</v>
      </c>
      <c r="T30" s="4" t="n">
        <v>525</v>
      </c>
      <c r="U30" s="3" t="n">
        <v>713</v>
      </c>
      <c r="V30" s="3" t="n">
        <v>0</v>
      </c>
    </row>
    <row r="31" customFormat="false" ht="15" hidden="false" customHeight="false" outlineLevel="0" collapsed="false">
      <c r="A31" s="2" t="s">
        <v>83</v>
      </c>
      <c r="B31" s="3" t="n">
        <v>38</v>
      </c>
      <c r="C31" s="2" t="s">
        <v>23</v>
      </c>
      <c r="D31" s="2" t="s">
        <v>51</v>
      </c>
      <c r="E31" s="2" t="s">
        <v>52</v>
      </c>
      <c r="F31" s="2" t="s">
        <v>26</v>
      </c>
      <c r="G31" s="4" t="n">
        <v>16700</v>
      </c>
      <c r="H31" s="3" t="n">
        <v>8</v>
      </c>
      <c r="I31" s="5" t="n">
        <v>43210</v>
      </c>
      <c r="J31" s="2" t="s">
        <v>34</v>
      </c>
      <c r="K31" s="3" t="n">
        <v>2</v>
      </c>
      <c r="L31" s="4" t="n">
        <v>531.48</v>
      </c>
      <c r="M31" s="4" t="n">
        <v>0</v>
      </c>
      <c r="N31" s="3" t="n">
        <v>30</v>
      </c>
      <c r="O31" s="4" t="n">
        <v>17.93</v>
      </c>
      <c r="P31" s="3" t="n">
        <v>0</v>
      </c>
      <c r="Q31" s="4" t="n">
        <v>2000</v>
      </c>
      <c r="R31" s="4" t="n">
        <v>546.28</v>
      </c>
      <c r="S31" s="4" t="n">
        <v>0</v>
      </c>
      <c r="T31" s="4" t="n">
        <v>0</v>
      </c>
      <c r="U31" s="3" t="n">
        <v>552</v>
      </c>
      <c r="V31" s="3" t="n">
        <v>1</v>
      </c>
    </row>
    <row r="32" customFormat="false" ht="15" hidden="false" customHeight="false" outlineLevel="0" collapsed="false">
      <c r="A32" s="2" t="s">
        <v>84</v>
      </c>
      <c r="B32" s="3" t="n">
        <v>44</v>
      </c>
      <c r="C32" s="2" t="s">
        <v>29</v>
      </c>
      <c r="D32" s="2" t="s">
        <v>30</v>
      </c>
      <c r="E32" s="2" t="s">
        <v>52</v>
      </c>
      <c r="F32" s="2" t="s">
        <v>26</v>
      </c>
      <c r="G32" s="4" t="n">
        <v>25300</v>
      </c>
      <c r="H32" s="3" t="n">
        <v>13</v>
      </c>
      <c r="I32" s="5" t="n">
        <v>41193</v>
      </c>
      <c r="J32" s="2" t="s">
        <v>34</v>
      </c>
      <c r="K32" s="3" t="n">
        <v>2</v>
      </c>
      <c r="L32" s="4" t="n">
        <v>2536.09</v>
      </c>
      <c r="M32" s="4" t="n">
        <v>0</v>
      </c>
      <c r="N32" s="3" t="n">
        <v>24</v>
      </c>
      <c r="O32" s="4" t="n">
        <v>56.79</v>
      </c>
      <c r="P32" s="3" t="n">
        <v>1</v>
      </c>
      <c r="Q32" s="4" t="n">
        <v>3500</v>
      </c>
      <c r="R32" s="4" t="n">
        <v>1580.53</v>
      </c>
      <c r="S32" s="4" t="n">
        <v>0</v>
      </c>
      <c r="T32" s="4" t="n">
        <v>0</v>
      </c>
      <c r="U32" s="3" t="n">
        <v>607</v>
      </c>
      <c r="V32" s="3" t="n">
        <v>0</v>
      </c>
    </row>
    <row r="33" customFormat="false" ht="15" hidden="false" customHeight="false" outlineLevel="0" collapsed="false">
      <c r="A33" s="2" t="s">
        <v>85</v>
      </c>
      <c r="B33" s="3" t="n">
        <v>66</v>
      </c>
      <c r="C33" s="2" t="s">
        <v>29</v>
      </c>
      <c r="D33" s="2" t="s">
        <v>56</v>
      </c>
      <c r="E33" s="2" t="s">
        <v>41</v>
      </c>
      <c r="F33" s="2" t="s">
        <v>60</v>
      </c>
      <c r="G33" s="4" t="n">
        <v>13100</v>
      </c>
      <c r="H33" s="3" t="n">
        <v>15</v>
      </c>
      <c r="I33" s="5" t="n">
        <v>40635</v>
      </c>
      <c r="J33" s="2" t="s">
        <v>46</v>
      </c>
      <c r="K33" s="3" t="n">
        <v>4</v>
      </c>
      <c r="L33" s="4" t="n">
        <v>1386.33</v>
      </c>
      <c r="M33" s="4" t="n">
        <v>17215.76</v>
      </c>
      <c r="N33" s="3" t="n">
        <v>30</v>
      </c>
      <c r="O33" s="4" t="n">
        <v>50.2</v>
      </c>
      <c r="P33" s="3" t="n">
        <v>3</v>
      </c>
      <c r="Q33" s="4" t="n">
        <v>0</v>
      </c>
      <c r="R33" s="4" t="n">
        <v>0</v>
      </c>
      <c r="S33" s="4" t="n">
        <v>0</v>
      </c>
      <c r="T33" s="4" t="n">
        <v>0</v>
      </c>
      <c r="U33" s="3" t="n">
        <v>624</v>
      </c>
      <c r="V33" s="3" t="n">
        <v>0</v>
      </c>
    </row>
    <row r="34" customFormat="false" ht="15" hidden="false" customHeight="false" outlineLevel="0" collapsed="false">
      <c r="A34" s="2" t="s">
        <v>86</v>
      </c>
      <c r="B34" s="3" t="n">
        <v>36</v>
      </c>
      <c r="C34" s="2" t="s">
        <v>23</v>
      </c>
      <c r="D34" s="2" t="s">
        <v>56</v>
      </c>
      <c r="E34" s="2" t="s">
        <v>37</v>
      </c>
      <c r="F34" s="2" t="s">
        <v>26</v>
      </c>
      <c r="G34" s="4" t="n">
        <v>18700</v>
      </c>
      <c r="H34" s="3" t="n">
        <v>12</v>
      </c>
      <c r="I34" s="5" t="n">
        <v>41756</v>
      </c>
      <c r="J34" s="2" t="s">
        <v>27</v>
      </c>
      <c r="K34" s="3" t="n">
        <v>1</v>
      </c>
      <c r="L34" s="4" t="n">
        <v>1371.55</v>
      </c>
      <c r="M34" s="4" t="n">
        <v>16459.23</v>
      </c>
      <c r="N34" s="3" t="n">
        <v>11</v>
      </c>
      <c r="O34" s="4" t="n">
        <v>41.56</v>
      </c>
      <c r="P34" s="3" t="n">
        <v>4</v>
      </c>
      <c r="Q34" s="4" t="n">
        <v>4000</v>
      </c>
      <c r="R34" s="4" t="n">
        <v>1155.74</v>
      </c>
      <c r="S34" s="4" t="n">
        <v>86000</v>
      </c>
      <c r="T34" s="4" t="n">
        <v>617</v>
      </c>
      <c r="U34" s="3" t="n">
        <v>607</v>
      </c>
      <c r="V34" s="3" t="n">
        <v>0</v>
      </c>
    </row>
    <row r="35" customFormat="false" ht="15" hidden="false" customHeight="false" outlineLevel="0" collapsed="false">
      <c r="A35" s="2" t="s">
        <v>87</v>
      </c>
      <c r="B35" s="3" t="n">
        <v>45</v>
      </c>
      <c r="C35" s="2" t="s">
        <v>23</v>
      </c>
      <c r="D35" s="2" t="s">
        <v>67</v>
      </c>
      <c r="E35" s="2" t="s">
        <v>25</v>
      </c>
      <c r="F35" s="2" t="s">
        <v>38</v>
      </c>
      <c r="G35" s="4" t="n">
        <v>23300</v>
      </c>
      <c r="H35" s="3" t="n">
        <v>2</v>
      </c>
      <c r="I35" s="5" t="n">
        <v>45270</v>
      </c>
      <c r="J35" s="2" t="s">
        <v>27</v>
      </c>
      <c r="K35" s="3" t="n">
        <v>1</v>
      </c>
      <c r="L35" s="4" t="n">
        <v>1259.53</v>
      </c>
      <c r="M35" s="4" t="n">
        <v>14213</v>
      </c>
      <c r="N35" s="3" t="n">
        <v>12</v>
      </c>
      <c r="O35" s="4" t="n">
        <v>34.95</v>
      </c>
      <c r="P35" s="3" t="n">
        <v>3</v>
      </c>
      <c r="Q35" s="4" t="n">
        <v>3500</v>
      </c>
      <c r="R35" s="4" t="n">
        <v>1356.12</v>
      </c>
      <c r="S35" s="4" t="n">
        <v>100000</v>
      </c>
      <c r="T35" s="4" t="n">
        <v>643</v>
      </c>
      <c r="U35" s="3" t="n">
        <v>568</v>
      </c>
      <c r="V35" s="3" t="n">
        <v>0</v>
      </c>
    </row>
    <row r="36" customFormat="false" ht="15" hidden="false" customHeight="false" outlineLevel="0" collapsed="false">
      <c r="A36" s="2" t="s">
        <v>88</v>
      </c>
      <c r="B36" s="3" t="n">
        <v>36</v>
      </c>
      <c r="C36" s="2" t="s">
        <v>29</v>
      </c>
      <c r="D36" s="2" t="s">
        <v>51</v>
      </c>
      <c r="E36" s="2" t="s">
        <v>63</v>
      </c>
      <c r="F36" s="2" t="s">
        <v>26</v>
      </c>
      <c r="G36" s="4" t="n">
        <v>51000</v>
      </c>
      <c r="H36" s="3" t="n">
        <v>6</v>
      </c>
      <c r="I36" s="5" t="n">
        <v>43790</v>
      </c>
      <c r="J36" s="2" t="s">
        <v>34</v>
      </c>
      <c r="K36" s="3" t="n">
        <v>1</v>
      </c>
      <c r="L36" s="4" t="n">
        <v>6099.38</v>
      </c>
      <c r="M36" s="4" t="n">
        <v>22383.75</v>
      </c>
      <c r="N36" s="3" t="n">
        <v>38</v>
      </c>
      <c r="O36" s="4" t="n">
        <v>101.68</v>
      </c>
      <c r="P36" s="3" t="n">
        <v>0</v>
      </c>
      <c r="Q36" s="4" t="n">
        <v>12500</v>
      </c>
      <c r="R36" s="4" t="n">
        <v>2705.1</v>
      </c>
      <c r="S36" s="4" t="n">
        <v>0</v>
      </c>
      <c r="T36" s="4" t="n">
        <v>0</v>
      </c>
      <c r="U36" s="3" t="n">
        <v>602</v>
      </c>
      <c r="V36" s="3" t="n">
        <v>0</v>
      </c>
    </row>
    <row r="37" customFormat="false" ht="15" hidden="false" customHeight="false" outlineLevel="0" collapsed="false">
      <c r="A37" s="2" t="s">
        <v>89</v>
      </c>
      <c r="B37" s="3" t="n">
        <v>39</v>
      </c>
      <c r="C37" s="2" t="s">
        <v>29</v>
      </c>
      <c r="D37" s="2" t="s">
        <v>54</v>
      </c>
      <c r="E37" s="2" t="s">
        <v>37</v>
      </c>
      <c r="F37" s="2" t="s">
        <v>26</v>
      </c>
      <c r="G37" s="4" t="n">
        <v>22400</v>
      </c>
      <c r="H37" s="3" t="n">
        <v>8</v>
      </c>
      <c r="I37" s="5" t="n">
        <v>43227</v>
      </c>
      <c r="J37" s="2" t="s">
        <v>34</v>
      </c>
      <c r="K37" s="3" t="n">
        <v>2</v>
      </c>
      <c r="L37" s="4" t="n">
        <v>1467.27</v>
      </c>
      <c r="M37" s="4" t="n">
        <v>9674.73</v>
      </c>
      <c r="N37" s="3" t="n">
        <v>23</v>
      </c>
      <c r="O37" s="4" t="n">
        <v>78.83</v>
      </c>
      <c r="P37" s="3" t="n">
        <v>3</v>
      </c>
      <c r="Q37" s="4" t="n">
        <v>3000</v>
      </c>
      <c r="R37" s="4" t="n">
        <v>1153.09</v>
      </c>
      <c r="S37" s="4" t="n">
        <v>83000</v>
      </c>
      <c r="T37" s="4" t="n">
        <v>445</v>
      </c>
      <c r="U37" s="3" t="n">
        <v>589</v>
      </c>
      <c r="V37" s="3" t="n">
        <v>0</v>
      </c>
    </row>
    <row r="38" customFormat="false" ht="15" hidden="false" customHeight="false" outlineLevel="0" collapsed="false">
      <c r="A38" s="2" t="s">
        <v>90</v>
      </c>
      <c r="B38" s="3" t="n">
        <v>51</v>
      </c>
      <c r="C38" s="2" t="s">
        <v>29</v>
      </c>
      <c r="D38" s="2" t="s">
        <v>40</v>
      </c>
      <c r="E38" s="2" t="s">
        <v>37</v>
      </c>
      <c r="F38" s="2" t="s">
        <v>26</v>
      </c>
      <c r="G38" s="4" t="n">
        <v>21500</v>
      </c>
      <c r="H38" s="3" t="n">
        <v>2</v>
      </c>
      <c r="I38" s="5" t="n">
        <v>45264</v>
      </c>
      <c r="J38" s="2" t="s">
        <v>34</v>
      </c>
      <c r="K38" s="3" t="n">
        <v>2</v>
      </c>
      <c r="L38" s="4" t="n">
        <v>2144.1</v>
      </c>
      <c r="M38" s="4" t="n">
        <v>6464.68</v>
      </c>
      <c r="N38" s="3" t="n">
        <v>27</v>
      </c>
      <c r="O38" s="4" t="n">
        <v>21.36</v>
      </c>
      <c r="P38" s="3" t="n">
        <v>1</v>
      </c>
      <c r="Q38" s="4" t="n">
        <v>3500</v>
      </c>
      <c r="R38" s="4" t="n">
        <v>1723.34</v>
      </c>
      <c r="S38" s="4" t="n">
        <v>34000</v>
      </c>
      <c r="T38" s="4" t="n">
        <v>163</v>
      </c>
      <c r="U38" s="3" t="n">
        <v>554</v>
      </c>
      <c r="V38" s="3" t="n">
        <v>0</v>
      </c>
    </row>
    <row r="39" customFormat="false" ht="15" hidden="false" customHeight="false" outlineLevel="0" collapsed="false">
      <c r="A39" s="2" t="s">
        <v>91</v>
      </c>
      <c r="B39" s="3" t="n">
        <v>43</v>
      </c>
      <c r="C39" s="2" t="s">
        <v>23</v>
      </c>
      <c r="D39" s="2" t="s">
        <v>44</v>
      </c>
      <c r="E39" s="2" t="s">
        <v>63</v>
      </c>
      <c r="F39" s="2" t="s">
        <v>38</v>
      </c>
      <c r="G39" s="4" t="n">
        <v>62500</v>
      </c>
      <c r="H39" s="3" t="n">
        <v>1</v>
      </c>
      <c r="I39" s="5" t="n">
        <v>45797</v>
      </c>
      <c r="J39" s="2" t="s">
        <v>46</v>
      </c>
      <c r="K39" s="3" t="n">
        <v>2</v>
      </c>
      <c r="L39" s="4" t="n">
        <v>1634.33</v>
      </c>
      <c r="M39" s="4" t="n">
        <v>9260.84</v>
      </c>
      <c r="N39" s="3" t="n">
        <v>50</v>
      </c>
      <c r="O39" s="4" t="n">
        <v>52.49</v>
      </c>
      <c r="P39" s="3" t="n">
        <v>1</v>
      </c>
      <c r="Q39" s="4" t="n">
        <v>9000</v>
      </c>
      <c r="R39" s="4" t="n">
        <v>770.96</v>
      </c>
      <c r="S39" s="4" t="n">
        <v>0</v>
      </c>
      <c r="T39" s="4" t="n">
        <v>0</v>
      </c>
      <c r="U39" s="3" t="n">
        <v>700</v>
      </c>
      <c r="V39" s="3" t="n">
        <v>0</v>
      </c>
    </row>
    <row r="40" customFormat="false" ht="15" hidden="false" customHeight="false" outlineLevel="0" collapsed="false">
      <c r="A40" s="2" t="s">
        <v>92</v>
      </c>
      <c r="B40" s="3" t="n">
        <v>52</v>
      </c>
      <c r="C40" s="2" t="s">
        <v>29</v>
      </c>
      <c r="D40" s="2" t="s">
        <v>54</v>
      </c>
      <c r="E40" s="2" t="s">
        <v>93</v>
      </c>
      <c r="F40" s="2" t="s">
        <v>26</v>
      </c>
      <c r="G40" s="4" t="n">
        <v>5300</v>
      </c>
      <c r="H40" s="3" t="n">
        <v>15</v>
      </c>
      <c r="I40" s="5" t="n">
        <v>40470</v>
      </c>
      <c r="J40" s="2" t="s">
        <v>34</v>
      </c>
      <c r="K40" s="3" t="n">
        <v>3</v>
      </c>
      <c r="L40" s="4" t="n">
        <v>1378.01</v>
      </c>
      <c r="M40" s="4" t="n">
        <v>0</v>
      </c>
      <c r="N40" s="3" t="n">
        <v>25</v>
      </c>
      <c r="O40" s="4" t="n">
        <v>51.26</v>
      </c>
      <c r="P40" s="3" t="n">
        <v>2</v>
      </c>
      <c r="Q40" s="4" t="n">
        <v>1000</v>
      </c>
      <c r="R40" s="4" t="n">
        <v>45.67</v>
      </c>
      <c r="S40" s="4" t="n">
        <v>0</v>
      </c>
      <c r="T40" s="4" t="n">
        <v>0</v>
      </c>
      <c r="U40" s="3" t="n">
        <v>563</v>
      </c>
      <c r="V40" s="3" t="n">
        <v>0</v>
      </c>
    </row>
    <row r="41" customFormat="false" ht="15" hidden="false" customHeight="false" outlineLevel="0" collapsed="false">
      <c r="A41" s="2" t="s">
        <v>94</v>
      </c>
      <c r="B41" s="3" t="n">
        <v>57</v>
      </c>
      <c r="C41" s="2" t="s">
        <v>23</v>
      </c>
      <c r="D41" s="2" t="s">
        <v>67</v>
      </c>
      <c r="E41" s="2" t="s">
        <v>49</v>
      </c>
      <c r="F41" s="2" t="s">
        <v>38</v>
      </c>
      <c r="G41" s="4" t="n">
        <v>16300</v>
      </c>
      <c r="H41" s="3" t="n">
        <v>8</v>
      </c>
      <c r="I41" s="5" t="n">
        <v>43186</v>
      </c>
      <c r="J41" s="2" t="s">
        <v>27</v>
      </c>
      <c r="K41" s="3" t="n">
        <v>2</v>
      </c>
      <c r="L41" s="4" t="n">
        <v>811.76</v>
      </c>
      <c r="M41" s="4" t="n">
        <v>6215.83</v>
      </c>
      <c r="N41" s="3" t="n">
        <v>18</v>
      </c>
      <c r="O41" s="4" t="n">
        <v>34.3</v>
      </c>
      <c r="P41" s="3" t="n">
        <v>5</v>
      </c>
      <c r="Q41" s="4" t="n">
        <v>2000</v>
      </c>
      <c r="R41" s="4" t="n">
        <v>170.33</v>
      </c>
      <c r="S41" s="4" t="n">
        <v>0</v>
      </c>
      <c r="T41" s="4" t="n">
        <v>0</v>
      </c>
      <c r="U41" s="3" t="n">
        <v>663</v>
      </c>
      <c r="V41" s="3" t="n">
        <v>0</v>
      </c>
    </row>
    <row r="42" customFormat="false" ht="15" hidden="false" customHeight="false" outlineLevel="0" collapsed="false">
      <c r="A42" s="2" t="s">
        <v>95</v>
      </c>
      <c r="B42" s="3" t="n">
        <v>54</v>
      </c>
      <c r="C42" s="2" t="s">
        <v>23</v>
      </c>
      <c r="D42" s="2" t="s">
        <v>51</v>
      </c>
      <c r="E42" s="2" t="s">
        <v>96</v>
      </c>
      <c r="F42" s="2" t="s">
        <v>38</v>
      </c>
      <c r="G42" s="4" t="n">
        <v>91200</v>
      </c>
      <c r="H42" s="3" t="n">
        <v>22</v>
      </c>
      <c r="I42" s="5" t="n">
        <v>38030</v>
      </c>
      <c r="J42" s="2" t="s">
        <v>27</v>
      </c>
      <c r="K42" s="3" t="n">
        <v>3</v>
      </c>
      <c r="L42" s="4" t="n">
        <v>39501.44</v>
      </c>
      <c r="M42" s="4" t="n">
        <v>144926.85</v>
      </c>
      <c r="N42" s="3" t="n">
        <v>46</v>
      </c>
      <c r="O42" s="4" t="n">
        <v>112.99</v>
      </c>
      <c r="P42" s="3" t="n">
        <v>2</v>
      </c>
      <c r="Q42" s="4" t="n">
        <v>0</v>
      </c>
      <c r="R42" s="4" t="n">
        <v>0</v>
      </c>
      <c r="S42" s="4" t="n">
        <v>328000</v>
      </c>
      <c r="T42" s="4" t="n">
        <v>2191</v>
      </c>
      <c r="U42" s="3" t="n">
        <v>744</v>
      </c>
      <c r="V42" s="3" t="n">
        <v>1</v>
      </c>
    </row>
    <row r="43" customFormat="false" ht="15" hidden="false" customHeight="false" outlineLevel="0" collapsed="false">
      <c r="A43" s="2" t="s">
        <v>97</v>
      </c>
      <c r="B43" s="3" t="n">
        <v>18</v>
      </c>
      <c r="C43" s="2" t="s">
        <v>29</v>
      </c>
      <c r="D43" s="2" t="s">
        <v>98</v>
      </c>
      <c r="E43" s="2" t="s">
        <v>134</v>
      </c>
      <c r="F43" s="2" t="s">
        <v>38</v>
      </c>
      <c r="G43" s="4" t="n">
        <v>4800</v>
      </c>
      <c r="H43" s="3" t="n">
        <v>0</v>
      </c>
      <c r="I43" s="5" t="n">
        <v>46011</v>
      </c>
      <c r="J43" s="2" t="s">
        <v>34</v>
      </c>
      <c r="K43" s="3" t="n">
        <v>1</v>
      </c>
      <c r="L43" s="4" t="n">
        <v>198.18</v>
      </c>
      <c r="M43" s="4" t="n">
        <v>590.47</v>
      </c>
      <c r="N43" s="3" t="n">
        <v>20</v>
      </c>
      <c r="O43" s="4" t="n">
        <v>30.36</v>
      </c>
      <c r="P43" s="3" t="n">
        <v>0</v>
      </c>
      <c r="Q43" s="4" t="n">
        <v>1000</v>
      </c>
      <c r="R43" s="4" t="n">
        <v>49.19</v>
      </c>
      <c r="S43" s="4" t="n">
        <v>0</v>
      </c>
      <c r="T43" s="4" t="n">
        <v>0</v>
      </c>
      <c r="U43" s="3" t="n">
        <v>592</v>
      </c>
      <c r="V43" s="3" t="n">
        <v>0</v>
      </c>
    </row>
    <row r="44" customFormat="false" ht="15" hidden="false" customHeight="false" outlineLevel="0" collapsed="false">
      <c r="A44" s="2" t="s">
        <v>99</v>
      </c>
      <c r="B44" s="3" t="n">
        <v>59</v>
      </c>
      <c r="C44" s="2" t="s">
        <v>29</v>
      </c>
      <c r="D44" s="2" t="s">
        <v>100</v>
      </c>
      <c r="E44" s="2" t="s">
        <v>49</v>
      </c>
      <c r="F44" s="2" t="s">
        <v>38</v>
      </c>
      <c r="G44" s="4" t="n">
        <v>50700</v>
      </c>
      <c r="H44" s="3" t="n">
        <v>33</v>
      </c>
      <c r="I44" s="5" t="n">
        <v>34167</v>
      </c>
      <c r="J44" s="2" t="s">
        <v>46</v>
      </c>
      <c r="K44" s="3" t="n">
        <v>5</v>
      </c>
      <c r="L44" s="4" t="n">
        <v>10744.44</v>
      </c>
      <c r="M44" s="4" t="n">
        <v>69846.17</v>
      </c>
      <c r="N44" s="3" t="n">
        <v>37</v>
      </c>
      <c r="O44" s="4" t="n">
        <v>63.66</v>
      </c>
      <c r="P44" s="3" t="n">
        <v>2</v>
      </c>
      <c r="Q44" s="4" t="n">
        <v>11000</v>
      </c>
      <c r="R44" s="4" t="n">
        <v>501.13</v>
      </c>
      <c r="S44" s="4" t="n">
        <v>237000</v>
      </c>
      <c r="T44" s="4" t="n">
        <v>1263</v>
      </c>
      <c r="U44" s="3" t="n">
        <v>688</v>
      </c>
      <c r="V44" s="3" t="n">
        <v>0</v>
      </c>
    </row>
    <row r="45" customFormat="false" ht="15" hidden="false" customHeight="false" outlineLevel="0" collapsed="false">
      <c r="A45" s="2" t="s">
        <v>101</v>
      </c>
      <c r="B45" s="3" t="n">
        <v>26</v>
      </c>
      <c r="C45" s="2" t="s">
        <v>23</v>
      </c>
      <c r="D45" s="2" t="s">
        <v>40</v>
      </c>
      <c r="E45" s="2" t="s">
        <v>96</v>
      </c>
      <c r="F45" s="2" t="s">
        <v>38</v>
      </c>
      <c r="G45" s="4" t="n">
        <v>92600</v>
      </c>
      <c r="H45" s="3" t="n">
        <v>4</v>
      </c>
      <c r="I45" s="5" t="n">
        <v>44544</v>
      </c>
      <c r="J45" s="2" t="s">
        <v>46</v>
      </c>
      <c r="K45" s="3" t="n">
        <v>3</v>
      </c>
      <c r="L45" s="4" t="n">
        <v>12683.95</v>
      </c>
      <c r="M45" s="4" t="n">
        <v>32097.8</v>
      </c>
      <c r="N45" s="3" t="n">
        <v>64</v>
      </c>
      <c r="O45" s="4" t="n">
        <v>50.05</v>
      </c>
      <c r="P45" s="3" t="n">
        <v>4</v>
      </c>
      <c r="Q45" s="4" t="n">
        <v>15000</v>
      </c>
      <c r="R45" s="4" t="n">
        <v>1174.57</v>
      </c>
      <c r="S45" s="4" t="n">
        <v>0</v>
      </c>
      <c r="T45" s="4" t="n">
        <v>0</v>
      </c>
      <c r="U45" s="3" t="n">
        <v>590</v>
      </c>
      <c r="V45" s="3" t="n">
        <v>0</v>
      </c>
    </row>
    <row r="46" customFormat="false" ht="15" hidden="false" customHeight="false" outlineLevel="0" collapsed="false">
      <c r="A46" s="2" t="s">
        <v>102</v>
      </c>
      <c r="B46" s="3" t="n">
        <v>36</v>
      </c>
      <c r="C46" s="2" t="s">
        <v>29</v>
      </c>
      <c r="D46" s="2" t="s">
        <v>48</v>
      </c>
      <c r="E46" s="2" t="s">
        <v>37</v>
      </c>
      <c r="F46" s="2" t="s">
        <v>103</v>
      </c>
      <c r="G46" s="4" t="n">
        <v>33500</v>
      </c>
      <c r="H46" s="3" t="n">
        <v>1</v>
      </c>
      <c r="I46" s="5" t="n">
        <v>45663</v>
      </c>
      <c r="J46" s="2" t="s">
        <v>27</v>
      </c>
      <c r="K46" s="3" t="n">
        <v>1</v>
      </c>
      <c r="L46" s="4" t="n">
        <v>884.14</v>
      </c>
      <c r="M46" s="4" t="n">
        <v>9764.09</v>
      </c>
      <c r="N46" s="3" t="n">
        <v>18</v>
      </c>
      <c r="O46" s="4" t="n">
        <v>43.96</v>
      </c>
      <c r="P46" s="3" t="n">
        <v>6</v>
      </c>
      <c r="Q46" s="4" t="n">
        <v>5500</v>
      </c>
      <c r="R46" s="4" t="n">
        <v>868.76</v>
      </c>
      <c r="S46" s="4" t="n">
        <v>0</v>
      </c>
      <c r="T46" s="4" t="n">
        <v>0</v>
      </c>
      <c r="U46" s="3" t="n">
        <v>537</v>
      </c>
      <c r="V46" s="3" t="n">
        <v>1</v>
      </c>
    </row>
    <row r="47" customFormat="false" ht="15" hidden="false" customHeight="false" outlineLevel="0" collapsed="false">
      <c r="A47" s="2" t="s">
        <v>104</v>
      </c>
      <c r="B47" s="3" t="n">
        <v>77</v>
      </c>
      <c r="C47" s="2" t="s">
        <v>29</v>
      </c>
      <c r="D47" s="2" t="s">
        <v>67</v>
      </c>
      <c r="E47" s="2" t="s">
        <v>41</v>
      </c>
      <c r="F47" s="2" t="s">
        <v>60</v>
      </c>
      <c r="G47" s="4" t="n">
        <v>24100</v>
      </c>
      <c r="H47" s="3" t="n">
        <v>11</v>
      </c>
      <c r="I47" s="5" t="n">
        <v>42252</v>
      </c>
      <c r="J47" s="2" t="s">
        <v>46</v>
      </c>
      <c r="K47" s="3" t="n">
        <v>1</v>
      </c>
      <c r="L47" s="4" t="n">
        <v>1789.43</v>
      </c>
      <c r="M47" s="4" t="n">
        <v>22888.41</v>
      </c>
      <c r="N47" s="3" t="n">
        <v>38</v>
      </c>
      <c r="O47" s="4" t="n">
        <v>33.26</v>
      </c>
      <c r="P47" s="3" t="n">
        <v>3</v>
      </c>
      <c r="Q47" s="4" t="n">
        <v>4000</v>
      </c>
      <c r="R47" s="4" t="n">
        <v>867.48</v>
      </c>
      <c r="S47" s="4" t="n">
        <v>0</v>
      </c>
      <c r="T47" s="4" t="n">
        <v>0</v>
      </c>
      <c r="U47" s="3" t="n">
        <v>605</v>
      </c>
      <c r="V47" s="3" t="n">
        <v>0</v>
      </c>
    </row>
    <row r="48" customFormat="false" ht="15" hidden="false" customHeight="false" outlineLevel="0" collapsed="false">
      <c r="A48" s="2" t="s">
        <v>105</v>
      </c>
      <c r="B48" s="3" t="n">
        <v>84</v>
      </c>
      <c r="C48" s="2" t="s">
        <v>23</v>
      </c>
      <c r="D48" s="2" t="s">
        <v>40</v>
      </c>
      <c r="E48" s="2" t="s">
        <v>41</v>
      </c>
      <c r="F48" s="2" t="s">
        <v>26</v>
      </c>
      <c r="G48" s="4" t="n">
        <v>26200</v>
      </c>
      <c r="H48" s="3" t="n">
        <v>5</v>
      </c>
      <c r="I48" s="5" t="n">
        <v>44219</v>
      </c>
      <c r="J48" s="2" t="s">
        <v>27</v>
      </c>
      <c r="K48" s="3" t="n">
        <v>3</v>
      </c>
      <c r="L48" s="4" t="n">
        <v>1141.59</v>
      </c>
      <c r="M48" s="4" t="n">
        <v>15234.56</v>
      </c>
      <c r="N48" s="3" t="n">
        <v>24</v>
      </c>
      <c r="O48" s="4" t="n">
        <v>44.62</v>
      </c>
      <c r="P48" s="3" t="n">
        <v>5</v>
      </c>
      <c r="Q48" s="4" t="n">
        <v>4500</v>
      </c>
      <c r="R48" s="4" t="n">
        <v>610.35</v>
      </c>
      <c r="S48" s="4" t="n">
        <v>0</v>
      </c>
      <c r="T48" s="4" t="n">
        <v>0</v>
      </c>
      <c r="U48" s="3" t="n">
        <v>581</v>
      </c>
      <c r="V48" s="3" t="n">
        <v>0</v>
      </c>
    </row>
    <row r="49" customFormat="false" ht="15" hidden="false" customHeight="false" outlineLevel="0" collapsed="false">
      <c r="A49" s="2" t="s">
        <v>106</v>
      </c>
      <c r="B49" s="3" t="n">
        <v>78</v>
      </c>
      <c r="C49" s="2" t="s">
        <v>29</v>
      </c>
      <c r="D49" s="2" t="s">
        <v>77</v>
      </c>
      <c r="E49" s="2" t="s">
        <v>41</v>
      </c>
      <c r="F49" s="2" t="s">
        <v>103</v>
      </c>
      <c r="G49" s="4" t="n">
        <v>34000</v>
      </c>
      <c r="H49" s="3" t="n">
        <v>17</v>
      </c>
      <c r="I49" s="5" t="n">
        <v>39960</v>
      </c>
      <c r="J49" s="2" t="s">
        <v>34</v>
      </c>
      <c r="K49" s="3" t="n">
        <v>2</v>
      </c>
      <c r="L49" s="4" t="n">
        <v>3133.2</v>
      </c>
      <c r="M49" s="4" t="n">
        <v>28556.96</v>
      </c>
      <c r="N49" s="3" t="n">
        <v>38</v>
      </c>
      <c r="O49" s="4" t="n">
        <v>48.86</v>
      </c>
      <c r="P49" s="3" t="n">
        <v>0</v>
      </c>
      <c r="Q49" s="4" t="n">
        <v>6000</v>
      </c>
      <c r="R49" s="4" t="n">
        <v>2243.79</v>
      </c>
      <c r="S49" s="4" t="n">
        <v>143000</v>
      </c>
      <c r="T49" s="4" t="n">
        <v>958</v>
      </c>
      <c r="U49" s="3" t="n">
        <v>710</v>
      </c>
      <c r="V49" s="3" t="n">
        <v>0</v>
      </c>
    </row>
    <row r="50" customFormat="false" ht="15" hidden="false" customHeight="false" outlineLevel="0" collapsed="false">
      <c r="A50" s="2" t="s">
        <v>107</v>
      </c>
      <c r="B50" s="3" t="n">
        <v>71</v>
      </c>
      <c r="C50" s="2" t="s">
        <v>29</v>
      </c>
      <c r="D50" s="2" t="s">
        <v>108</v>
      </c>
      <c r="E50" s="2" t="s">
        <v>41</v>
      </c>
      <c r="F50" s="2" t="s">
        <v>103</v>
      </c>
      <c r="G50" s="4" t="n">
        <v>20700</v>
      </c>
      <c r="H50" s="3" t="n">
        <v>11</v>
      </c>
      <c r="I50" s="5" t="n">
        <v>42230</v>
      </c>
      <c r="J50" s="2" t="s">
        <v>27</v>
      </c>
      <c r="K50" s="3" t="n">
        <v>3</v>
      </c>
      <c r="L50" s="4" t="n">
        <v>3341.95</v>
      </c>
      <c r="M50" s="4" t="n">
        <v>21287.63</v>
      </c>
      <c r="N50" s="3" t="n">
        <v>18</v>
      </c>
      <c r="O50" s="4" t="n">
        <v>67.98</v>
      </c>
      <c r="P50" s="3" t="n">
        <v>4</v>
      </c>
      <c r="Q50" s="4" t="n">
        <v>4000</v>
      </c>
      <c r="R50" s="4" t="n">
        <v>218.39</v>
      </c>
      <c r="S50" s="4" t="n">
        <v>0</v>
      </c>
      <c r="T50" s="4" t="n">
        <v>0</v>
      </c>
      <c r="U50" s="3" t="n">
        <v>701</v>
      </c>
      <c r="V50" s="3" t="n">
        <v>0</v>
      </c>
    </row>
    <row r="51" customFormat="false" ht="15" hidden="false" customHeight="false" outlineLevel="0" collapsed="false">
      <c r="A51" s="2" t="s">
        <v>109</v>
      </c>
      <c r="B51" s="3" t="n">
        <v>66</v>
      </c>
      <c r="C51" s="2" t="s">
        <v>29</v>
      </c>
      <c r="D51" s="2" t="s">
        <v>40</v>
      </c>
      <c r="E51" s="2" t="s">
        <v>41</v>
      </c>
      <c r="F51" s="2" t="s">
        <v>26</v>
      </c>
      <c r="G51" s="4" t="n">
        <v>48700</v>
      </c>
      <c r="H51" s="3" t="n">
        <v>11</v>
      </c>
      <c r="I51" s="5" t="n">
        <v>41951</v>
      </c>
      <c r="J51" s="2" t="s">
        <v>46</v>
      </c>
      <c r="K51" s="3" t="n">
        <v>3</v>
      </c>
      <c r="L51" s="4" t="n">
        <v>3252.38</v>
      </c>
      <c r="M51" s="4" t="n">
        <v>47621.94</v>
      </c>
      <c r="N51" s="3" t="n">
        <v>34</v>
      </c>
      <c r="O51" s="4" t="n">
        <v>98.42</v>
      </c>
      <c r="P51" s="3" t="n">
        <v>4</v>
      </c>
      <c r="Q51" s="4" t="n">
        <v>10000</v>
      </c>
      <c r="R51" s="4" t="n">
        <v>809.29</v>
      </c>
      <c r="S51" s="4" t="n">
        <v>0</v>
      </c>
      <c r="T51" s="4" t="n">
        <v>0</v>
      </c>
      <c r="U51" s="3" t="n">
        <v>637</v>
      </c>
      <c r="V51" s="3" t="n">
        <v>1</v>
      </c>
    </row>
    <row r="52" customFormat="false" ht="15" hidden="false" customHeight="false" outlineLevel="0" collapsed="false">
      <c r="A52" s="2" t="s">
        <v>110</v>
      </c>
      <c r="B52" s="3" t="n">
        <v>68</v>
      </c>
      <c r="C52" s="2" t="s">
        <v>23</v>
      </c>
      <c r="D52" s="2" t="s">
        <v>98</v>
      </c>
      <c r="E52" s="2" t="s">
        <v>41</v>
      </c>
      <c r="F52" s="2" t="s">
        <v>26</v>
      </c>
      <c r="G52" s="4" t="n">
        <v>32600</v>
      </c>
      <c r="H52" s="3" t="n">
        <v>17</v>
      </c>
      <c r="I52" s="5" t="n">
        <v>39799</v>
      </c>
      <c r="J52" s="2" t="s">
        <v>42</v>
      </c>
      <c r="K52" s="3" t="n">
        <v>3</v>
      </c>
      <c r="L52" s="4" t="n">
        <v>2048.45</v>
      </c>
      <c r="M52" s="4" t="n">
        <v>0</v>
      </c>
      <c r="N52" s="3" t="n">
        <v>18</v>
      </c>
      <c r="O52" s="4" t="n">
        <v>73.98</v>
      </c>
      <c r="P52" s="3" t="n">
        <v>4</v>
      </c>
      <c r="Q52" s="4" t="n">
        <v>6000</v>
      </c>
      <c r="R52" s="4" t="n">
        <v>1460.15</v>
      </c>
      <c r="S52" s="4" t="n">
        <v>142000</v>
      </c>
      <c r="T52" s="4" t="n">
        <v>743</v>
      </c>
      <c r="U52" s="3" t="n">
        <v>710</v>
      </c>
      <c r="V52" s="3" t="n">
        <v>0</v>
      </c>
    </row>
    <row r="53" customFormat="false" ht="15" hidden="false" customHeight="false" outlineLevel="0" collapsed="false">
      <c r="A53" s="2" t="s">
        <v>111</v>
      </c>
      <c r="B53" s="3" t="n">
        <v>40</v>
      </c>
      <c r="C53" s="2" t="s">
        <v>29</v>
      </c>
      <c r="D53" s="2" t="s">
        <v>54</v>
      </c>
      <c r="E53" s="2" t="s">
        <v>49</v>
      </c>
      <c r="F53" s="2" t="s">
        <v>60</v>
      </c>
      <c r="G53" s="4" t="n">
        <v>22600</v>
      </c>
      <c r="H53" s="3" t="n">
        <v>11</v>
      </c>
      <c r="I53" s="5" t="n">
        <v>42169</v>
      </c>
      <c r="J53" s="2" t="s">
        <v>34</v>
      </c>
      <c r="K53" s="3" t="n">
        <v>2</v>
      </c>
      <c r="L53" s="4" t="n">
        <v>5430.61</v>
      </c>
      <c r="M53" s="4" t="n">
        <v>10399.85</v>
      </c>
      <c r="N53" s="3" t="n">
        <v>22</v>
      </c>
      <c r="O53" s="4" t="n">
        <v>40.35</v>
      </c>
      <c r="P53" s="3" t="n">
        <v>0</v>
      </c>
      <c r="Q53" s="4" t="n">
        <v>3500</v>
      </c>
      <c r="R53" s="4" t="n">
        <v>1724.01</v>
      </c>
      <c r="S53" s="4" t="n">
        <v>97000</v>
      </c>
      <c r="T53" s="4" t="n">
        <v>712</v>
      </c>
      <c r="U53" s="3" t="n">
        <v>652</v>
      </c>
      <c r="V53" s="3" t="n">
        <v>0</v>
      </c>
    </row>
    <row r="54" customFormat="false" ht="15" hidden="false" customHeight="false" outlineLevel="0" collapsed="false">
      <c r="A54" s="2" t="s">
        <v>112</v>
      </c>
      <c r="B54" s="3" t="n">
        <v>44</v>
      </c>
      <c r="C54" s="2" t="s">
        <v>29</v>
      </c>
      <c r="D54" s="2" t="s">
        <v>48</v>
      </c>
      <c r="E54" s="2" t="s">
        <v>31</v>
      </c>
      <c r="F54" s="2" t="s">
        <v>26</v>
      </c>
      <c r="G54" s="4" t="n">
        <v>56000</v>
      </c>
      <c r="H54" s="3" t="n">
        <v>5</v>
      </c>
      <c r="I54" s="5" t="n">
        <v>44336</v>
      </c>
      <c r="J54" s="2" t="s">
        <v>27</v>
      </c>
      <c r="K54" s="3" t="n">
        <v>1</v>
      </c>
      <c r="L54" s="4" t="n">
        <v>6520.82</v>
      </c>
      <c r="M54" s="4" t="n">
        <v>16749.87</v>
      </c>
      <c r="N54" s="3" t="n">
        <v>30</v>
      </c>
      <c r="O54" s="4" t="n">
        <v>38.89</v>
      </c>
      <c r="P54" s="3" t="n">
        <v>3</v>
      </c>
      <c r="Q54" s="4" t="n">
        <v>0</v>
      </c>
      <c r="R54" s="4" t="n">
        <v>0</v>
      </c>
      <c r="S54" s="4" t="n">
        <v>0</v>
      </c>
      <c r="T54" s="4" t="n">
        <v>0</v>
      </c>
      <c r="U54" s="3" t="n">
        <v>680</v>
      </c>
      <c r="V54" s="3" t="n">
        <v>0</v>
      </c>
    </row>
    <row r="55" customFormat="false" ht="15" hidden="false" customHeight="false" outlineLevel="0" collapsed="false">
      <c r="A55" s="2" t="s">
        <v>114</v>
      </c>
      <c r="B55" s="3" t="n">
        <v>51</v>
      </c>
      <c r="C55" s="2" t="s">
        <v>23</v>
      </c>
      <c r="D55" s="2" t="s">
        <v>24</v>
      </c>
      <c r="E55" s="2" t="s">
        <v>52</v>
      </c>
      <c r="F55" s="2" t="s">
        <v>38</v>
      </c>
      <c r="G55" s="4" t="n">
        <v>19400</v>
      </c>
      <c r="H55" s="3" t="n">
        <v>14</v>
      </c>
      <c r="I55" s="5" t="n">
        <v>40997</v>
      </c>
      <c r="J55" s="2" t="s">
        <v>27</v>
      </c>
      <c r="K55" s="3" t="n">
        <v>2</v>
      </c>
      <c r="L55" s="4" t="n">
        <v>1880.09</v>
      </c>
      <c r="M55" s="4" t="n">
        <v>18597.72</v>
      </c>
      <c r="N55" s="3" t="n">
        <v>19</v>
      </c>
      <c r="O55" s="4" t="n">
        <v>44.6</v>
      </c>
      <c r="P55" s="3" t="n">
        <v>3</v>
      </c>
      <c r="Q55" s="4" t="n">
        <v>3000</v>
      </c>
      <c r="R55" s="4" t="n">
        <v>348.33</v>
      </c>
      <c r="S55" s="4" t="n">
        <v>0</v>
      </c>
      <c r="T55" s="4" t="n">
        <v>0</v>
      </c>
      <c r="U55" s="3" t="n">
        <v>665</v>
      </c>
      <c r="V55" s="3" t="n">
        <v>0</v>
      </c>
    </row>
    <row r="56" customFormat="false" ht="15" hidden="false" customHeight="false" outlineLevel="0" collapsed="false">
      <c r="A56" s="2" t="s">
        <v>115</v>
      </c>
      <c r="B56" s="3" t="n">
        <v>64</v>
      </c>
      <c r="C56" s="2" t="s">
        <v>29</v>
      </c>
      <c r="D56" s="2" t="s">
        <v>62</v>
      </c>
      <c r="E56" s="2" t="s">
        <v>93</v>
      </c>
      <c r="F56" s="2" t="s">
        <v>26</v>
      </c>
      <c r="G56" s="4" t="n">
        <v>5800</v>
      </c>
      <c r="H56" s="3" t="n">
        <v>20</v>
      </c>
      <c r="I56" s="5" t="n">
        <v>38743</v>
      </c>
      <c r="J56" s="2" t="s">
        <v>46</v>
      </c>
      <c r="K56" s="3" t="n">
        <v>3</v>
      </c>
      <c r="L56" s="4" t="n">
        <v>654.25</v>
      </c>
      <c r="M56" s="4" t="n">
        <v>13338.78</v>
      </c>
      <c r="N56" s="3" t="n">
        <v>27</v>
      </c>
      <c r="O56" s="4" t="n">
        <v>33.94</v>
      </c>
      <c r="P56" s="3" t="n">
        <v>4</v>
      </c>
      <c r="Q56" s="4" t="n">
        <v>1500</v>
      </c>
      <c r="R56" s="4" t="n">
        <v>609.52</v>
      </c>
      <c r="S56" s="4" t="n">
        <v>0</v>
      </c>
      <c r="T56" s="4" t="n">
        <v>0</v>
      </c>
      <c r="U56" s="3" t="n">
        <v>655</v>
      </c>
      <c r="V56" s="3" t="n">
        <v>0</v>
      </c>
    </row>
    <row r="57" customFormat="false" ht="15" hidden="false" customHeight="false" outlineLevel="0" collapsed="false">
      <c r="A57" s="2" t="s">
        <v>116</v>
      </c>
      <c r="B57" s="3" t="n">
        <v>56</v>
      </c>
      <c r="C57" s="2" t="s">
        <v>29</v>
      </c>
      <c r="D57" s="2" t="s">
        <v>98</v>
      </c>
      <c r="E57" s="2" t="s">
        <v>93</v>
      </c>
      <c r="F57" s="2" t="s">
        <v>38</v>
      </c>
      <c r="G57" s="4" t="n">
        <v>4700</v>
      </c>
      <c r="H57" s="3" t="n">
        <v>4</v>
      </c>
      <c r="I57" s="5" t="n">
        <v>44526</v>
      </c>
      <c r="J57" s="2" t="s">
        <v>42</v>
      </c>
      <c r="K57" s="3" t="n">
        <v>2</v>
      </c>
      <c r="L57" s="4" t="n">
        <v>534.64</v>
      </c>
      <c r="M57" s="4" t="n">
        <v>3116.73</v>
      </c>
      <c r="N57" s="3" t="n">
        <v>8</v>
      </c>
      <c r="O57" s="4" t="n">
        <v>27.86</v>
      </c>
      <c r="P57" s="3" t="n">
        <v>5</v>
      </c>
      <c r="Q57" s="4" t="n">
        <v>500</v>
      </c>
      <c r="R57" s="4" t="n">
        <v>200.6</v>
      </c>
      <c r="S57" s="4" t="n">
        <v>15000</v>
      </c>
      <c r="T57" s="4" t="n">
        <v>100</v>
      </c>
      <c r="U57" s="3" t="n">
        <v>577</v>
      </c>
      <c r="V57" s="3" t="n">
        <v>0</v>
      </c>
    </row>
    <row r="58" customFormat="false" ht="15" hidden="false" customHeight="false" outlineLevel="0" collapsed="false">
      <c r="A58" s="2" t="s">
        <v>117</v>
      </c>
      <c r="B58" s="3" t="n">
        <v>44</v>
      </c>
      <c r="C58" s="2" t="s">
        <v>23</v>
      </c>
      <c r="D58" s="2" t="s">
        <v>56</v>
      </c>
      <c r="E58" s="2" t="s">
        <v>52</v>
      </c>
      <c r="F58" s="2" t="s">
        <v>26</v>
      </c>
      <c r="G58" s="4" t="n">
        <v>27600</v>
      </c>
      <c r="H58" s="3" t="n">
        <v>15</v>
      </c>
      <c r="I58" s="5" t="n">
        <v>40690</v>
      </c>
      <c r="J58" s="2" t="s">
        <v>34</v>
      </c>
      <c r="K58" s="3" t="n">
        <v>2</v>
      </c>
      <c r="L58" s="4" t="n">
        <v>1378.47</v>
      </c>
      <c r="M58" s="4" t="n">
        <v>13274.8</v>
      </c>
      <c r="N58" s="3" t="n">
        <v>26</v>
      </c>
      <c r="O58" s="4" t="n">
        <v>37.13</v>
      </c>
      <c r="P58" s="3" t="n">
        <v>2</v>
      </c>
      <c r="Q58" s="4" t="n">
        <v>7000</v>
      </c>
      <c r="R58" s="4" t="n">
        <v>1835.52</v>
      </c>
      <c r="S58" s="4" t="n">
        <v>118000</v>
      </c>
      <c r="T58" s="4" t="n">
        <v>654</v>
      </c>
      <c r="U58" s="3" t="n">
        <v>640</v>
      </c>
      <c r="V58" s="3" t="n">
        <v>1</v>
      </c>
    </row>
    <row r="59" customFormat="false" ht="15" hidden="false" customHeight="false" outlineLevel="0" collapsed="false">
      <c r="A59" s="2" t="s">
        <v>118</v>
      </c>
      <c r="B59" s="3" t="n">
        <v>60</v>
      </c>
      <c r="C59" s="2" t="s">
        <v>23</v>
      </c>
      <c r="D59" s="2" t="s">
        <v>67</v>
      </c>
      <c r="E59" s="2" t="s">
        <v>49</v>
      </c>
      <c r="F59" s="2" t="s">
        <v>26</v>
      </c>
      <c r="G59" s="4" t="n">
        <v>45300</v>
      </c>
      <c r="H59" s="3" t="n">
        <v>8</v>
      </c>
      <c r="I59" s="5" t="n">
        <v>43084</v>
      </c>
      <c r="J59" s="2" t="s">
        <v>42</v>
      </c>
      <c r="K59" s="3" t="n">
        <v>2</v>
      </c>
      <c r="L59" s="4" t="n">
        <v>5255.26</v>
      </c>
      <c r="M59" s="4" t="n">
        <v>0</v>
      </c>
      <c r="N59" s="3" t="n">
        <v>24</v>
      </c>
      <c r="O59" s="4" t="n">
        <v>46.94</v>
      </c>
      <c r="P59" s="3" t="n">
        <v>3</v>
      </c>
      <c r="Q59" s="4" t="n">
        <v>10000</v>
      </c>
      <c r="R59" s="4" t="n">
        <v>1647.41</v>
      </c>
      <c r="S59" s="4" t="n">
        <v>0</v>
      </c>
      <c r="T59" s="4" t="n">
        <v>0</v>
      </c>
      <c r="U59" s="3" t="n">
        <v>710</v>
      </c>
      <c r="V59" s="3" t="n">
        <v>0</v>
      </c>
    </row>
    <row r="60" customFormat="false" ht="15" hidden="false" customHeight="false" outlineLevel="0" collapsed="false">
      <c r="A60" s="2" t="s">
        <v>119</v>
      </c>
      <c r="B60" s="3" t="n">
        <v>46</v>
      </c>
      <c r="C60" s="2" t="s">
        <v>23</v>
      </c>
      <c r="D60" s="2" t="s">
        <v>98</v>
      </c>
      <c r="E60" s="2" t="s">
        <v>49</v>
      </c>
      <c r="F60" s="2" t="s">
        <v>26</v>
      </c>
      <c r="G60" s="4" t="n">
        <v>29100</v>
      </c>
      <c r="H60" s="3" t="n">
        <v>3</v>
      </c>
      <c r="I60" s="5" t="n">
        <v>45132</v>
      </c>
      <c r="J60" s="2" t="s">
        <v>46</v>
      </c>
      <c r="K60" s="3" t="n">
        <v>2</v>
      </c>
      <c r="L60" s="4" t="n">
        <v>1660.2</v>
      </c>
      <c r="M60" s="4" t="n">
        <v>0</v>
      </c>
      <c r="N60" s="3" t="n">
        <v>21</v>
      </c>
      <c r="O60" s="4" t="n">
        <v>68.19</v>
      </c>
      <c r="P60" s="3" t="n">
        <v>2</v>
      </c>
      <c r="Q60" s="4" t="n">
        <v>4500</v>
      </c>
      <c r="R60" s="4" t="n">
        <v>945.26</v>
      </c>
      <c r="S60" s="4" t="n">
        <v>0</v>
      </c>
      <c r="T60" s="4" t="n">
        <v>0</v>
      </c>
      <c r="U60" s="3" t="n">
        <v>533</v>
      </c>
      <c r="V60" s="3" t="n">
        <v>1</v>
      </c>
    </row>
    <row r="61" customFormat="false" ht="15" hidden="false" customHeight="false" outlineLevel="0" collapsed="false">
      <c r="A61" s="2" t="s">
        <v>120</v>
      </c>
      <c r="B61" s="3" t="n">
        <v>63</v>
      </c>
      <c r="C61" s="2" t="s">
        <v>29</v>
      </c>
      <c r="D61" s="2" t="s">
        <v>54</v>
      </c>
      <c r="E61" s="2" t="s">
        <v>93</v>
      </c>
      <c r="F61" s="2" t="s">
        <v>103</v>
      </c>
      <c r="G61" s="4" t="n">
        <v>7100</v>
      </c>
      <c r="H61" s="3" t="n">
        <v>16</v>
      </c>
      <c r="I61" s="5" t="n">
        <v>40281</v>
      </c>
      <c r="J61" s="2" t="s">
        <v>27</v>
      </c>
      <c r="K61" s="3" t="n">
        <v>2</v>
      </c>
      <c r="L61" s="4" t="n">
        <v>665.45</v>
      </c>
      <c r="M61" s="4" t="n">
        <v>7474.15</v>
      </c>
      <c r="N61" s="3" t="n">
        <v>18</v>
      </c>
      <c r="O61" s="4" t="n">
        <v>36.19</v>
      </c>
      <c r="P61" s="3" t="n">
        <v>8</v>
      </c>
      <c r="Q61" s="4" t="n">
        <v>1000</v>
      </c>
      <c r="R61" s="4" t="n">
        <v>694.41</v>
      </c>
      <c r="S61" s="4" t="n">
        <v>0</v>
      </c>
      <c r="T61" s="4" t="n">
        <v>0</v>
      </c>
      <c r="U61" s="3" t="n">
        <v>619</v>
      </c>
      <c r="V61" s="3" t="n">
        <v>0</v>
      </c>
    </row>
    <row r="62" customFormat="false" ht="15" hidden="false" customHeight="false" outlineLevel="0" collapsed="false">
      <c r="A62" s="2" t="s">
        <v>121</v>
      </c>
      <c r="B62" s="3" t="n">
        <v>54</v>
      </c>
      <c r="C62" s="2" t="s">
        <v>29</v>
      </c>
      <c r="D62" s="2" t="s">
        <v>56</v>
      </c>
      <c r="E62" s="2" t="s">
        <v>37</v>
      </c>
      <c r="F62" s="2" t="s">
        <v>26</v>
      </c>
      <c r="G62" s="4" t="n">
        <v>29900</v>
      </c>
      <c r="H62" s="3" t="n">
        <v>14</v>
      </c>
      <c r="I62" s="5" t="n">
        <v>41022</v>
      </c>
      <c r="J62" s="2" t="s">
        <v>34</v>
      </c>
      <c r="K62" s="3" t="n">
        <v>2</v>
      </c>
      <c r="L62" s="4" t="n">
        <v>5990.11</v>
      </c>
      <c r="M62" s="4" t="n">
        <v>27303.9</v>
      </c>
      <c r="N62" s="3" t="n">
        <v>20</v>
      </c>
      <c r="O62" s="4" t="n">
        <v>33.6</v>
      </c>
      <c r="P62" s="3" t="n">
        <v>1</v>
      </c>
      <c r="Q62" s="4" t="n">
        <v>0</v>
      </c>
      <c r="R62" s="4" t="n">
        <v>0</v>
      </c>
      <c r="S62" s="4" t="n">
        <v>65000</v>
      </c>
      <c r="T62" s="4" t="n">
        <v>340</v>
      </c>
      <c r="U62" s="3" t="n">
        <v>683</v>
      </c>
      <c r="V62" s="3" t="n">
        <v>0</v>
      </c>
    </row>
    <row r="63" customFormat="false" ht="15" hidden="false" customHeight="false" outlineLevel="0" collapsed="false">
      <c r="A63" s="2" t="s">
        <v>122</v>
      </c>
      <c r="B63" s="3" t="n">
        <v>59</v>
      </c>
      <c r="C63" s="2" t="s">
        <v>23</v>
      </c>
      <c r="D63" s="2" t="s">
        <v>40</v>
      </c>
      <c r="E63" s="2" t="s">
        <v>37</v>
      </c>
      <c r="F63" s="2" t="s">
        <v>38</v>
      </c>
      <c r="G63" s="4" t="n">
        <v>27500</v>
      </c>
      <c r="H63" s="3" t="n">
        <v>6</v>
      </c>
      <c r="I63" s="5" t="n">
        <v>43890</v>
      </c>
      <c r="J63" s="2" t="s">
        <v>46</v>
      </c>
      <c r="K63" s="3" t="n">
        <v>1</v>
      </c>
      <c r="L63" s="4" t="n">
        <v>3828.22</v>
      </c>
      <c r="M63" s="4" t="n">
        <v>18748.89</v>
      </c>
      <c r="N63" s="3" t="n">
        <v>32</v>
      </c>
      <c r="O63" s="4" t="n">
        <v>58.17</v>
      </c>
      <c r="P63" s="3" t="n">
        <v>2</v>
      </c>
      <c r="Q63" s="4" t="n">
        <v>5000</v>
      </c>
      <c r="R63" s="4" t="n">
        <v>515.32</v>
      </c>
      <c r="S63" s="4" t="n">
        <v>91000</v>
      </c>
      <c r="T63" s="4" t="n">
        <v>602</v>
      </c>
      <c r="U63" s="3" t="n">
        <v>678</v>
      </c>
      <c r="V63" s="3" t="n">
        <v>1</v>
      </c>
    </row>
    <row r="64" customFormat="false" ht="15" hidden="false" customHeight="false" outlineLevel="0" collapsed="false">
      <c r="A64" s="2" t="s">
        <v>123</v>
      </c>
      <c r="B64" s="3" t="n">
        <v>47</v>
      </c>
      <c r="C64" s="2" t="s">
        <v>23</v>
      </c>
      <c r="D64" s="2" t="s">
        <v>44</v>
      </c>
      <c r="E64" s="2" t="s">
        <v>25</v>
      </c>
      <c r="F64" s="2" t="s">
        <v>38</v>
      </c>
      <c r="G64" s="4" t="n">
        <v>33100</v>
      </c>
      <c r="H64" s="3" t="n">
        <v>5</v>
      </c>
      <c r="I64" s="5" t="n">
        <v>44444</v>
      </c>
      <c r="J64" s="2" t="s">
        <v>46</v>
      </c>
      <c r="K64" s="3" t="n">
        <v>1</v>
      </c>
      <c r="L64" s="4" t="n">
        <v>4240.95</v>
      </c>
      <c r="M64" s="4" t="n">
        <v>10068.95</v>
      </c>
      <c r="N64" s="3" t="n">
        <v>24</v>
      </c>
      <c r="O64" s="4" t="n">
        <v>42.52</v>
      </c>
      <c r="P64" s="3" t="n">
        <v>5</v>
      </c>
      <c r="Q64" s="4" t="n">
        <v>0</v>
      </c>
      <c r="R64" s="4" t="n">
        <v>0</v>
      </c>
      <c r="S64" s="4" t="n">
        <v>95000</v>
      </c>
      <c r="T64" s="4" t="n">
        <v>638</v>
      </c>
      <c r="U64" s="3" t="n">
        <v>644</v>
      </c>
      <c r="V64" s="3" t="n">
        <v>0</v>
      </c>
    </row>
    <row r="65" customFormat="false" ht="15" hidden="false" customHeight="false" outlineLevel="0" collapsed="false">
      <c r="A65" s="2" t="s">
        <v>124</v>
      </c>
      <c r="B65" s="3" t="n">
        <v>57</v>
      </c>
      <c r="C65" s="2" t="s">
        <v>23</v>
      </c>
      <c r="D65" s="2" t="s">
        <v>98</v>
      </c>
      <c r="E65" s="2" t="s">
        <v>93</v>
      </c>
      <c r="F65" s="2" t="s">
        <v>26</v>
      </c>
      <c r="G65" s="4" t="n">
        <v>3900</v>
      </c>
      <c r="H65" s="3" t="n">
        <v>17</v>
      </c>
      <c r="I65" s="5" t="n">
        <v>40027</v>
      </c>
      <c r="J65" s="2" t="s">
        <v>27</v>
      </c>
      <c r="K65" s="3" t="n">
        <v>2</v>
      </c>
      <c r="L65" s="4" t="n">
        <v>82.14</v>
      </c>
      <c r="M65" s="4" t="n">
        <v>5223.19</v>
      </c>
      <c r="N65" s="3" t="n">
        <v>20</v>
      </c>
      <c r="O65" s="4" t="n">
        <v>39.63</v>
      </c>
      <c r="P65" s="3" t="n">
        <v>1</v>
      </c>
      <c r="Q65" s="4" t="n">
        <v>1000</v>
      </c>
      <c r="R65" s="4" t="n">
        <v>242.72</v>
      </c>
      <c r="S65" s="4" t="n">
        <v>0</v>
      </c>
      <c r="T65" s="4" t="n">
        <v>0</v>
      </c>
      <c r="U65" s="3" t="n">
        <v>501</v>
      </c>
      <c r="V65" s="3" t="n">
        <v>0</v>
      </c>
    </row>
    <row r="66" customFormat="false" ht="15" hidden="false" customHeight="false" outlineLevel="0" collapsed="false">
      <c r="A66" s="2" t="s">
        <v>125</v>
      </c>
      <c r="B66" s="3" t="n">
        <v>32</v>
      </c>
      <c r="C66" s="2" t="s">
        <v>23</v>
      </c>
      <c r="D66" s="2" t="s">
        <v>62</v>
      </c>
      <c r="E66" s="2" t="s">
        <v>52</v>
      </c>
      <c r="F66" s="2" t="s">
        <v>26</v>
      </c>
      <c r="G66" s="4" t="n">
        <v>24100</v>
      </c>
      <c r="H66" s="3" t="n">
        <v>10</v>
      </c>
      <c r="I66" s="5" t="n">
        <v>42401</v>
      </c>
      <c r="J66" s="2" t="s">
        <v>46</v>
      </c>
      <c r="K66" s="3" t="n">
        <v>5</v>
      </c>
      <c r="L66" s="4" t="n">
        <v>-2312.35</v>
      </c>
      <c r="M66" s="4" t="n">
        <v>0</v>
      </c>
      <c r="N66" s="3" t="n">
        <v>25</v>
      </c>
      <c r="O66" s="4" t="n">
        <v>50.85</v>
      </c>
      <c r="P66" s="3" t="n">
        <v>3</v>
      </c>
      <c r="Q66" s="4" t="n">
        <v>6000</v>
      </c>
      <c r="R66" s="4" t="n">
        <v>2041.08</v>
      </c>
      <c r="S66" s="4" t="n">
        <v>0</v>
      </c>
      <c r="T66" s="4" t="n">
        <v>0</v>
      </c>
      <c r="U66" s="3" t="n">
        <v>621</v>
      </c>
      <c r="V66" s="3" t="n">
        <v>0</v>
      </c>
    </row>
    <row r="67" customFormat="false" ht="15" hidden="false" customHeight="false" outlineLevel="0" collapsed="false">
      <c r="A67" s="2" t="s">
        <v>126</v>
      </c>
      <c r="B67" s="3" t="n">
        <v>35</v>
      </c>
      <c r="C67" s="2" t="s">
        <v>29</v>
      </c>
      <c r="D67" s="2" t="s">
        <v>100</v>
      </c>
      <c r="E67" s="2" t="s">
        <v>52</v>
      </c>
      <c r="F67" s="2" t="s">
        <v>26</v>
      </c>
      <c r="G67" s="4" t="n">
        <v>11500</v>
      </c>
      <c r="H67" s="3" t="n">
        <v>4</v>
      </c>
      <c r="I67" s="5" t="n">
        <v>44580</v>
      </c>
      <c r="J67" s="2" t="s">
        <v>27</v>
      </c>
      <c r="K67" s="3" t="n">
        <v>4</v>
      </c>
      <c r="L67" s="4" t="n">
        <v>1630.07</v>
      </c>
      <c r="M67" s="4" t="n">
        <v>8790.6</v>
      </c>
      <c r="N67" s="3" t="n">
        <v>24</v>
      </c>
      <c r="O67" s="4" t="n">
        <v>31.57</v>
      </c>
      <c r="P67" s="3" t="n">
        <v>5</v>
      </c>
      <c r="Q67" s="4" t="n">
        <v>1000</v>
      </c>
      <c r="R67" s="4" t="n">
        <v>646.82</v>
      </c>
      <c r="S67" s="4" t="n">
        <v>0</v>
      </c>
      <c r="T67" s="4" t="n">
        <v>0</v>
      </c>
      <c r="U67" s="3" t="n">
        <v>578</v>
      </c>
      <c r="V67" s="3" t="n">
        <v>0</v>
      </c>
    </row>
    <row r="68" customFormat="false" ht="15" hidden="false" customHeight="false" outlineLevel="0" collapsed="false">
      <c r="A68" s="2" t="s">
        <v>127</v>
      </c>
      <c r="B68" s="3" t="n">
        <v>41</v>
      </c>
      <c r="C68" s="2" t="s">
        <v>23</v>
      </c>
      <c r="D68" s="2" t="s">
        <v>98</v>
      </c>
      <c r="E68" s="2" t="s">
        <v>25</v>
      </c>
      <c r="F68" s="2" t="s">
        <v>60</v>
      </c>
      <c r="G68" s="4" t="n">
        <v>47800</v>
      </c>
      <c r="H68" s="3" t="n">
        <v>4</v>
      </c>
      <c r="I68" s="5" t="n">
        <v>44758</v>
      </c>
      <c r="J68" s="2" t="s">
        <v>27</v>
      </c>
      <c r="K68" s="3" t="n">
        <v>2</v>
      </c>
      <c r="L68" s="4" t="n">
        <v>5843.71</v>
      </c>
      <c r="M68" s="4" t="n">
        <v>0</v>
      </c>
      <c r="N68" s="3" t="n">
        <v>34</v>
      </c>
      <c r="O68" s="4" t="n">
        <v>54.25</v>
      </c>
      <c r="P68" s="3" t="n">
        <v>3</v>
      </c>
      <c r="Q68" s="4" t="n">
        <v>5000</v>
      </c>
      <c r="R68" s="4" t="n">
        <v>2511.46</v>
      </c>
      <c r="S68" s="4" t="n">
        <v>79000</v>
      </c>
      <c r="T68" s="4" t="n">
        <v>494</v>
      </c>
      <c r="U68" s="3" t="n">
        <v>618</v>
      </c>
      <c r="V68" s="3" t="n">
        <v>0</v>
      </c>
    </row>
    <row r="69" customFormat="false" ht="15" hidden="false" customHeight="false" outlineLevel="0" collapsed="false">
      <c r="A69" s="2" t="s">
        <v>128</v>
      </c>
      <c r="B69" s="3" t="n">
        <v>40</v>
      </c>
      <c r="C69" s="2" t="s">
        <v>29</v>
      </c>
      <c r="D69" s="2" t="s">
        <v>100</v>
      </c>
      <c r="E69" s="2" t="s">
        <v>37</v>
      </c>
      <c r="F69" s="2" t="s">
        <v>60</v>
      </c>
      <c r="G69" s="4" t="n">
        <v>37400</v>
      </c>
      <c r="H69" s="3" t="n">
        <v>7</v>
      </c>
      <c r="I69" s="5" t="n">
        <v>43676</v>
      </c>
      <c r="J69" s="2" t="s">
        <v>34</v>
      </c>
      <c r="K69" s="3" t="n">
        <v>4</v>
      </c>
      <c r="L69" s="4" t="n">
        <v>-2194.61</v>
      </c>
      <c r="M69" s="4" t="n">
        <v>0</v>
      </c>
      <c r="N69" s="3" t="n">
        <v>31</v>
      </c>
      <c r="O69" s="4" t="n">
        <v>84.84</v>
      </c>
      <c r="P69" s="3" t="n">
        <v>1</v>
      </c>
      <c r="Q69" s="4" t="n">
        <v>8500</v>
      </c>
      <c r="R69" s="4" t="n">
        <v>3006.73</v>
      </c>
      <c r="S69" s="4" t="n">
        <v>0</v>
      </c>
      <c r="T69" s="4" t="n">
        <v>0</v>
      </c>
      <c r="U69" s="3" t="n">
        <v>520</v>
      </c>
      <c r="V69" s="3" t="n">
        <v>0</v>
      </c>
    </row>
    <row r="70" customFormat="false" ht="15" hidden="false" customHeight="false" outlineLevel="0" collapsed="false">
      <c r="A70" s="2" t="s">
        <v>129</v>
      </c>
      <c r="B70" s="3" t="n">
        <v>42</v>
      </c>
      <c r="C70" s="2" t="s">
        <v>23</v>
      </c>
      <c r="D70" s="2" t="s">
        <v>56</v>
      </c>
      <c r="E70" s="2" t="s">
        <v>37</v>
      </c>
      <c r="F70" s="2" t="s">
        <v>38</v>
      </c>
      <c r="G70" s="4" t="n">
        <v>16100</v>
      </c>
      <c r="H70" s="3" t="n">
        <v>11</v>
      </c>
      <c r="I70" s="5" t="n">
        <v>42002</v>
      </c>
      <c r="J70" s="2" t="s">
        <v>46</v>
      </c>
      <c r="K70" s="3" t="n">
        <v>4</v>
      </c>
      <c r="L70" s="4" t="n">
        <v>1075.5</v>
      </c>
      <c r="M70" s="4" t="n">
        <v>11507.28</v>
      </c>
      <c r="N70" s="3" t="n">
        <v>29</v>
      </c>
      <c r="O70" s="4" t="n">
        <v>46.3</v>
      </c>
      <c r="P70" s="3" t="n">
        <v>3</v>
      </c>
      <c r="Q70" s="4" t="n">
        <v>3500</v>
      </c>
      <c r="R70" s="4" t="n">
        <v>930.04</v>
      </c>
      <c r="S70" s="4" t="n">
        <v>59000</v>
      </c>
      <c r="T70" s="4" t="n">
        <v>351</v>
      </c>
      <c r="U70" s="3" t="n">
        <v>594</v>
      </c>
      <c r="V70" s="3" t="n">
        <v>0</v>
      </c>
    </row>
    <row r="71" customFormat="false" ht="15" hidden="false" customHeight="false" outlineLevel="0" collapsed="false">
      <c r="A71" s="2" t="s">
        <v>130</v>
      </c>
      <c r="B71" s="3" t="n">
        <v>40</v>
      </c>
      <c r="C71" s="2" t="s">
        <v>29</v>
      </c>
      <c r="D71" s="2" t="s">
        <v>100</v>
      </c>
      <c r="E71" s="2" t="s">
        <v>93</v>
      </c>
      <c r="F71" s="2" t="s">
        <v>38</v>
      </c>
      <c r="G71" s="4" t="n">
        <v>4100</v>
      </c>
      <c r="H71" s="3" t="n">
        <v>12</v>
      </c>
      <c r="I71" s="5" t="n">
        <v>41700</v>
      </c>
      <c r="J71" s="2" t="s">
        <v>46</v>
      </c>
      <c r="K71" s="3" t="n">
        <v>2</v>
      </c>
      <c r="L71" s="4" t="n">
        <v>182.64</v>
      </c>
      <c r="M71" s="4" t="n">
        <v>1200</v>
      </c>
      <c r="N71" s="3" t="n">
        <v>26</v>
      </c>
      <c r="O71" s="4" t="n">
        <v>21.47</v>
      </c>
      <c r="P71" s="3" t="n">
        <v>2</v>
      </c>
      <c r="Q71" s="4" t="n">
        <v>0</v>
      </c>
      <c r="R71" s="4" t="n">
        <v>0</v>
      </c>
      <c r="S71" s="4" t="n">
        <v>0</v>
      </c>
      <c r="T71" s="4" t="n">
        <v>0</v>
      </c>
      <c r="U71" s="3" t="n">
        <v>522</v>
      </c>
      <c r="V71" s="3" t="n">
        <v>0</v>
      </c>
    </row>
    <row r="72" customFormat="false" ht="15" hidden="false" customHeight="false" outlineLevel="0" collapsed="false">
      <c r="A72" s="2" t="s">
        <v>131</v>
      </c>
      <c r="B72" s="3" t="n">
        <v>53</v>
      </c>
      <c r="C72" s="2" t="s">
        <v>29</v>
      </c>
      <c r="D72" s="2" t="s">
        <v>132</v>
      </c>
      <c r="E72" s="2" t="s">
        <v>93</v>
      </c>
      <c r="F72" s="2" t="s">
        <v>38</v>
      </c>
      <c r="G72" s="4" t="n">
        <v>5000</v>
      </c>
      <c r="H72" s="3" t="n">
        <v>20</v>
      </c>
      <c r="I72" s="5" t="n">
        <v>38623</v>
      </c>
      <c r="J72" s="2" t="s">
        <v>46</v>
      </c>
      <c r="K72" s="3" t="n">
        <v>2</v>
      </c>
      <c r="L72" s="4" t="n">
        <v>295.92</v>
      </c>
      <c r="M72" s="4" t="n">
        <v>15835.47</v>
      </c>
      <c r="N72" s="3" t="n">
        <v>17</v>
      </c>
      <c r="O72" s="4" t="n">
        <v>23.48</v>
      </c>
      <c r="P72" s="3" t="n">
        <v>3</v>
      </c>
      <c r="Q72" s="4" t="n">
        <v>1000</v>
      </c>
      <c r="R72" s="4" t="n">
        <v>534.42</v>
      </c>
      <c r="S72" s="4" t="n">
        <v>0</v>
      </c>
      <c r="T72" s="4" t="n">
        <v>0</v>
      </c>
      <c r="U72" s="3" t="n">
        <v>552</v>
      </c>
      <c r="V72" s="3" t="n">
        <v>1</v>
      </c>
    </row>
    <row r="73" customFormat="false" ht="15" hidden="false" customHeight="false" outlineLevel="0" collapsed="false">
      <c r="A73" s="2" t="s">
        <v>133</v>
      </c>
      <c r="B73" s="3" t="n">
        <v>22</v>
      </c>
      <c r="C73" s="2" t="s">
        <v>29</v>
      </c>
      <c r="D73" s="2" t="s">
        <v>54</v>
      </c>
      <c r="E73" s="2" t="s">
        <v>134</v>
      </c>
      <c r="F73" s="2" t="s">
        <v>38</v>
      </c>
      <c r="G73" s="4" t="n">
        <v>5300</v>
      </c>
      <c r="H73" s="3" t="n">
        <v>2</v>
      </c>
      <c r="I73" s="5" t="n">
        <v>45467</v>
      </c>
      <c r="J73" s="2" t="s">
        <v>34</v>
      </c>
      <c r="K73" s="3" t="n">
        <v>1</v>
      </c>
      <c r="L73" s="4" t="n">
        <v>670.71</v>
      </c>
      <c r="M73" s="4" t="n">
        <v>0</v>
      </c>
      <c r="N73" s="3" t="n">
        <v>19</v>
      </c>
      <c r="O73" s="4" t="n">
        <v>38.48</v>
      </c>
      <c r="P73" s="3" t="n">
        <v>1</v>
      </c>
      <c r="Q73" s="4" t="n">
        <v>0</v>
      </c>
      <c r="R73" s="4" t="n">
        <v>0</v>
      </c>
      <c r="S73" s="4" t="n">
        <v>0</v>
      </c>
      <c r="T73" s="4" t="n">
        <v>0</v>
      </c>
      <c r="U73" s="3" t="n">
        <v>601</v>
      </c>
      <c r="V73" s="3" t="n">
        <v>0</v>
      </c>
    </row>
    <row r="74" customFormat="false" ht="15" hidden="false" customHeight="false" outlineLevel="0" collapsed="false">
      <c r="A74" s="2" t="s">
        <v>135</v>
      </c>
      <c r="B74" s="3" t="n">
        <v>66</v>
      </c>
      <c r="C74" s="2" t="s">
        <v>23</v>
      </c>
      <c r="D74" s="2" t="s">
        <v>136</v>
      </c>
      <c r="E74" s="2" t="s">
        <v>41</v>
      </c>
      <c r="F74" s="2" t="s">
        <v>26</v>
      </c>
      <c r="G74" s="4" t="n">
        <v>29800</v>
      </c>
      <c r="H74" s="3" t="n">
        <v>5</v>
      </c>
      <c r="I74" s="5" t="n">
        <v>44159</v>
      </c>
      <c r="J74" s="2" t="s">
        <v>27</v>
      </c>
      <c r="K74" s="3" t="n">
        <v>3</v>
      </c>
      <c r="L74" s="4" t="n">
        <v>1125.54</v>
      </c>
      <c r="M74" s="4" t="n">
        <v>9802.01</v>
      </c>
      <c r="N74" s="3" t="n">
        <v>8</v>
      </c>
      <c r="O74" s="4" t="n">
        <v>92.27</v>
      </c>
      <c r="P74" s="3" t="n">
        <v>7</v>
      </c>
      <c r="Q74" s="4" t="n">
        <v>5000</v>
      </c>
      <c r="R74" s="4" t="n">
        <v>1417.78</v>
      </c>
      <c r="S74" s="4" t="n">
        <v>0</v>
      </c>
      <c r="T74" s="4" t="n">
        <v>0</v>
      </c>
      <c r="U74" s="3" t="n">
        <v>523</v>
      </c>
      <c r="V74" s="3" t="n">
        <v>1</v>
      </c>
    </row>
    <row r="75" customFormat="false" ht="15" hidden="false" customHeight="false" outlineLevel="0" collapsed="false">
      <c r="A75" s="2" t="s">
        <v>137</v>
      </c>
      <c r="B75" s="3" t="n">
        <v>54</v>
      </c>
      <c r="C75" s="2" t="s">
        <v>29</v>
      </c>
      <c r="D75" s="2" t="s">
        <v>56</v>
      </c>
      <c r="E75" s="2" t="s">
        <v>96</v>
      </c>
      <c r="F75" s="2" t="s">
        <v>26</v>
      </c>
      <c r="G75" s="4" t="n">
        <v>71900</v>
      </c>
      <c r="H75" s="3" t="n">
        <v>10</v>
      </c>
      <c r="I75" s="5" t="n">
        <v>42615</v>
      </c>
      <c r="J75" s="2" t="s">
        <v>27</v>
      </c>
      <c r="K75" s="3" t="n">
        <v>1</v>
      </c>
      <c r="L75" s="4" t="n">
        <v>4720.71</v>
      </c>
      <c r="M75" s="4" t="n">
        <v>53660.43</v>
      </c>
      <c r="N75" s="3" t="n">
        <v>33</v>
      </c>
      <c r="O75" s="4" t="n">
        <v>57.46</v>
      </c>
      <c r="P75" s="3" t="n">
        <v>5</v>
      </c>
      <c r="Q75" s="4" t="n">
        <v>7000</v>
      </c>
      <c r="R75" s="4" t="n">
        <v>2566.08</v>
      </c>
      <c r="S75" s="4" t="n">
        <v>0</v>
      </c>
      <c r="T75" s="4" t="n">
        <v>0</v>
      </c>
      <c r="U75" s="3" t="n">
        <v>679</v>
      </c>
      <c r="V75" s="3" t="n">
        <v>0</v>
      </c>
    </row>
    <row r="76" customFormat="false" ht="15" hidden="false" customHeight="false" outlineLevel="0" collapsed="false">
      <c r="A76" s="2" t="s">
        <v>138</v>
      </c>
      <c r="B76" s="3" t="n">
        <v>53</v>
      </c>
      <c r="C76" s="2" t="s">
        <v>29</v>
      </c>
      <c r="D76" s="2" t="s">
        <v>40</v>
      </c>
      <c r="E76" s="2" t="s">
        <v>96</v>
      </c>
      <c r="F76" s="2" t="s">
        <v>26</v>
      </c>
      <c r="G76" s="4" t="n">
        <v>94200</v>
      </c>
      <c r="H76" s="3" t="n">
        <v>14</v>
      </c>
      <c r="I76" s="5" t="n">
        <v>41123</v>
      </c>
      <c r="J76" s="2" t="s">
        <v>46</v>
      </c>
      <c r="K76" s="3" t="n">
        <v>2</v>
      </c>
      <c r="L76" s="4" t="n">
        <v>5931.39</v>
      </c>
      <c r="M76" s="4" t="n">
        <v>77181.28</v>
      </c>
      <c r="N76" s="3" t="n">
        <v>49</v>
      </c>
      <c r="O76" s="4" t="n">
        <v>44.16</v>
      </c>
      <c r="P76" s="3" t="n">
        <v>2</v>
      </c>
      <c r="Q76" s="4" t="n">
        <v>15000</v>
      </c>
      <c r="R76" s="4" t="n">
        <v>6795.14</v>
      </c>
      <c r="S76" s="4" t="n">
        <v>0</v>
      </c>
      <c r="T76" s="4" t="n">
        <v>0</v>
      </c>
      <c r="U76" s="3" t="n">
        <v>631</v>
      </c>
      <c r="V76" s="3" t="n">
        <v>0</v>
      </c>
    </row>
    <row r="77" customFormat="false" ht="15" hidden="false" customHeight="false" outlineLevel="0" collapsed="false">
      <c r="A77" s="2" t="s">
        <v>139</v>
      </c>
      <c r="B77" s="3" t="n">
        <v>53</v>
      </c>
      <c r="C77" s="2" t="s">
        <v>23</v>
      </c>
      <c r="D77" s="2" t="s">
        <v>67</v>
      </c>
      <c r="E77" s="2" t="s">
        <v>37</v>
      </c>
      <c r="F77" s="2" t="s">
        <v>26</v>
      </c>
      <c r="G77" s="4" t="n">
        <v>40500</v>
      </c>
      <c r="H77" s="3" t="n">
        <v>9</v>
      </c>
      <c r="I77" s="5" t="n">
        <v>42788</v>
      </c>
      <c r="J77" s="2" t="s">
        <v>27</v>
      </c>
      <c r="K77" s="3" t="n">
        <v>2</v>
      </c>
      <c r="L77" s="4" t="n">
        <v>4774.43</v>
      </c>
      <c r="M77" s="4" t="n">
        <v>93040</v>
      </c>
      <c r="N77" s="3" t="n">
        <v>22</v>
      </c>
      <c r="O77" s="4" t="n">
        <v>90.75</v>
      </c>
      <c r="P77" s="3" t="n">
        <v>4</v>
      </c>
      <c r="Q77" s="4" t="n">
        <v>7500</v>
      </c>
      <c r="R77" s="4" t="n">
        <v>2440.24</v>
      </c>
      <c r="S77" s="4" t="n">
        <v>0</v>
      </c>
      <c r="T77" s="4" t="n">
        <v>0</v>
      </c>
      <c r="U77" s="3" t="n">
        <v>629</v>
      </c>
      <c r="V77" s="3" t="n">
        <v>0</v>
      </c>
    </row>
    <row r="78" customFormat="false" ht="15" hidden="false" customHeight="false" outlineLevel="0" collapsed="false">
      <c r="A78" s="2" t="s">
        <v>140</v>
      </c>
      <c r="B78" s="3" t="n">
        <v>52</v>
      </c>
      <c r="C78" s="2" t="s">
        <v>29</v>
      </c>
      <c r="D78" s="2" t="s">
        <v>54</v>
      </c>
      <c r="E78" s="2" t="s">
        <v>63</v>
      </c>
      <c r="F78" s="2" t="s">
        <v>38</v>
      </c>
      <c r="G78" s="4" t="n">
        <v>41600</v>
      </c>
      <c r="H78" s="3" t="n">
        <v>20</v>
      </c>
      <c r="I78" s="5" t="n">
        <v>38627</v>
      </c>
      <c r="J78" s="2" t="s">
        <v>27</v>
      </c>
      <c r="K78" s="3" t="n">
        <v>2</v>
      </c>
      <c r="L78" s="4" t="n">
        <v>10328.3</v>
      </c>
      <c r="M78" s="4" t="n">
        <v>52405.08</v>
      </c>
      <c r="N78" s="3" t="n">
        <v>32</v>
      </c>
      <c r="O78" s="4" t="n">
        <v>60.94</v>
      </c>
      <c r="P78" s="3" t="n">
        <v>4</v>
      </c>
      <c r="Q78" s="4" t="n">
        <v>7500</v>
      </c>
      <c r="R78" s="4" t="n">
        <v>2747.46</v>
      </c>
      <c r="S78" s="4" t="n">
        <v>0</v>
      </c>
      <c r="T78" s="4" t="n">
        <v>0</v>
      </c>
      <c r="U78" s="3" t="n">
        <v>680</v>
      </c>
      <c r="V78" s="3" t="n">
        <v>0</v>
      </c>
    </row>
    <row r="79" customFormat="false" ht="15" hidden="false" customHeight="false" outlineLevel="0" collapsed="false">
      <c r="A79" s="2" t="s">
        <v>141</v>
      </c>
      <c r="B79" s="3" t="n">
        <v>33</v>
      </c>
      <c r="C79" s="2" t="s">
        <v>29</v>
      </c>
      <c r="D79" s="2" t="s">
        <v>100</v>
      </c>
      <c r="E79" s="2" t="s">
        <v>49</v>
      </c>
      <c r="F79" s="2" t="s">
        <v>38</v>
      </c>
      <c r="G79" s="4" t="n">
        <v>34100</v>
      </c>
      <c r="H79" s="3" t="n">
        <v>8</v>
      </c>
      <c r="I79" s="5" t="n">
        <v>43269</v>
      </c>
      <c r="J79" s="2" t="s">
        <v>27</v>
      </c>
      <c r="K79" s="3" t="n">
        <v>3</v>
      </c>
      <c r="L79" s="4" t="n">
        <v>1793.66</v>
      </c>
      <c r="M79" s="4" t="n">
        <v>8814.95</v>
      </c>
      <c r="N79" s="3" t="n">
        <v>19</v>
      </c>
      <c r="O79" s="4" t="n">
        <v>38.24</v>
      </c>
      <c r="P79" s="3" t="n">
        <v>6</v>
      </c>
      <c r="Q79" s="4" t="n">
        <v>0</v>
      </c>
      <c r="R79" s="4" t="n">
        <v>0</v>
      </c>
      <c r="S79" s="4" t="n">
        <v>0</v>
      </c>
      <c r="T79" s="4" t="n">
        <v>0</v>
      </c>
      <c r="U79" s="3" t="n">
        <v>577</v>
      </c>
      <c r="V79" s="3" t="n">
        <v>3</v>
      </c>
    </row>
    <row r="80" customFormat="false" ht="15" hidden="false" customHeight="false" outlineLevel="0" collapsed="false">
      <c r="A80" s="2" t="s">
        <v>143</v>
      </c>
      <c r="B80" s="3" t="n">
        <v>36</v>
      </c>
      <c r="C80" s="2" t="s">
        <v>29</v>
      </c>
      <c r="D80" s="2" t="s">
        <v>48</v>
      </c>
      <c r="E80" s="2" t="s">
        <v>52</v>
      </c>
      <c r="F80" s="2" t="s">
        <v>26</v>
      </c>
      <c r="G80" s="4" t="n">
        <v>25500</v>
      </c>
      <c r="H80" s="3" t="n">
        <v>7</v>
      </c>
      <c r="I80" s="5" t="n">
        <v>43509</v>
      </c>
      <c r="J80" s="2" t="s">
        <v>34</v>
      </c>
      <c r="K80" s="3" t="n">
        <v>3</v>
      </c>
      <c r="L80" s="4" t="n">
        <v>1307.96</v>
      </c>
      <c r="M80" s="4" t="n">
        <v>13485.03</v>
      </c>
      <c r="N80" s="3" t="n">
        <v>35</v>
      </c>
      <c r="O80" s="4" t="n">
        <v>102.07</v>
      </c>
      <c r="P80" s="3" t="n">
        <v>0</v>
      </c>
      <c r="Q80" s="4" t="n">
        <v>6500</v>
      </c>
      <c r="R80" s="4" t="n">
        <v>2543.9</v>
      </c>
      <c r="S80" s="4" t="n">
        <v>0</v>
      </c>
      <c r="T80" s="4" t="n">
        <v>0</v>
      </c>
      <c r="U80" s="3" t="n">
        <v>624</v>
      </c>
      <c r="V80" s="3" t="n">
        <v>0</v>
      </c>
    </row>
    <row r="81" customFormat="false" ht="15" hidden="false" customHeight="false" outlineLevel="0" collapsed="false">
      <c r="A81" s="2" t="s">
        <v>144</v>
      </c>
      <c r="B81" s="3" t="n">
        <v>32</v>
      </c>
      <c r="C81" s="2" t="s">
        <v>23</v>
      </c>
      <c r="D81" s="2" t="s">
        <v>56</v>
      </c>
      <c r="E81" s="2" t="s">
        <v>96</v>
      </c>
      <c r="F81" s="2" t="s">
        <v>38</v>
      </c>
      <c r="G81" s="4" t="n">
        <v>152500</v>
      </c>
      <c r="H81" s="3" t="n">
        <v>3</v>
      </c>
      <c r="I81" s="5" t="n">
        <v>45118</v>
      </c>
      <c r="J81" s="2" t="s">
        <v>34</v>
      </c>
      <c r="K81" s="3" t="n">
        <v>1</v>
      </c>
      <c r="L81" s="4" t="n">
        <v>-326.06</v>
      </c>
      <c r="M81" s="4" t="n">
        <v>0</v>
      </c>
      <c r="N81" s="3" t="n">
        <v>75</v>
      </c>
      <c r="O81" s="4" t="n">
        <v>61.41</v>
      </c>
      <c r="P81" s="3" t="n">
        <v>4</v>
      </c>
      <c r="Q81" s="4" t="n">
        <v>0</v>
      </c>
      <c r="R81" s="4" t="n">
        <v>0</v>
      </c>
      <c r="S81" s="4" t="n">
        <v>0</v>
      </c>
      <c r="T81" s="4" t="n">
        <v>0</v>
      </c>
      <c r="U81" s="3" t="n">
        <v>646</v>
      </c>
      <c r="V81" s="3" t="n">
        <v>1</v>
      </c>
    </row>
    <row r="82" customFormat="false" ht="15" hidden="false" customHeight="false" outlineLevel="0" collapsed="false">
      <c r="A82" s="2" t="s">
        <v>145</v>
      </c>
      <c r="B82" s="3" t="n">
        <v>40</v>
      </c>
      <c r="C82" s="2" t="s">
        <v>29</v>
      </c>
      <c r="D82" s="2" t="s">
        <v>67</v>
      </c>
      <c r="E82" s="2" t="s">
        <v>37</v>
      </c>
      <c r="F82" s="2" t="s">
        <v>38</v>
      </c>
      <c r="G82" s="4" t="n">
        <v>36700</v>
      </c>
      <c r="H82" s="3" t="n">
        <v>4</v>
      </c>
      <c r="I82" s="5" t="n">
        <v>44738</v>
      </c>
      <c r="J82" s="2" t="s">
        <v>42</v>
      </c>
      <c r="K82" s="3" t="n">
        <v>1</v>
      </c>
      <c r="L82" s="4" t="n">
        <v>6158.46</v>
      </c>
      <c r="M82" s="4" t="n">
        <v>17039.79</v>
      </c>
      <c r="N82" s="3" t="n">
        <v>24</v>
      </c>
      <c r="O82" s="4" t="n">
        <v>44.35</v>
      </c>
      <c r="P82" s="3" t="n">
        <v>6</v>
      </c>
      <c r="Q82" s="4" t="n">
        <v>4500</v>
      </c>
      <c r="R82" s="4" t="n">
        <v>1584.86</v>
      </c>
      <c r="S82" s="4" t="n">
        <v>155000</v>
      </c>
      <c r="T82" s="4" t="n">
        <v>1009</v>
      </c>
      <c r="U82" s="3" t="n">
        <v>549</v>
      </c>
      <c r="V82" s="3" t="n">
        <v>1</v>
      </c>
    </row>
    <row r="83" customFormat="false" ht="15" hidden="false" customHeight="false" outlineLevel="0" collapsed="false">
      <c r="A83" s="2" t="s">
        <v>146</v>
      </c>
      <c r="B83" s="3" t="n">
        <v>50</v>
      </c>
      <c r="C83" s="2" t="s">
        <v>23</v>
      </c>
      <c r="D83" s="2" t="s">
        <v>67</v>
      </c>
      <c r="E83" s="2" t="s">
        <v>52</v>
      </c>
      <c r="F83" s="2" t="s">
        <v>26</v>
      </c>
      <c r="G83" s="4" t="n">
        <v>23200</v>
      </c>
      <c r="H83" s="3" t="n">
        <v>6</v>
      </c>
      <c r="I83" s="5" t="n">
        <v>43737</v>
      </c>
      <c r="J83" s="2" t="s">
        <v>34</v>
      </c>
      <c r="K83" s="3" t="n">
        <v>2</v>
      </c>
      <c r="L83" s="4" t="n">
        <v>3450.67</v>
      </c>
      <c r="M83" s="4" t="n">
        <v>9475.1</v>
      </c>
      <c r="N83" s="3" t="n">
        <v>26</v>
      </c>
      <c r="O83" s="4" t="n">
        <v>50.23</v>
      </c>
      <c r="P83" s="3" t="n">
        <v>0</v>
      </c>
      <c r="Q83" s="4" t="n">
        <v>5500</v>
      </c>
      <c r="R83" s="4" t="n">
        <v>144.31</v>
      </c>
      <c r="S83" s="4" t="n">
        <v>0</v>
      </c>
      <c r="T83" s="4" t="n">
        <v>0</v>
      </c>
      <c r="U83" s="3" t="n">
        <v>612</v>
      </c>
      <c r="V83" s="3" t="n">
        <v>0</v>
      </c>
    </row>
    <row r="84" customFormat="false" ht="15" hidden="false" customHeight="false" outlineLevel="0" collapsed="false">
      <c r="A84" s="2" t="s">
        <v>147</v>
      </c>
      <c r="B84" s="3" t="n">
        <v>58</v>
      </c>
      <c r="C84" s="2" t="s">
        <v>23</v>
      </c>
      <c r="D84" s="2" t="s">
        <v>40</v>
      </c>
      <c r="E84" s="2" t="s">
        <v>37</v>
      </c>
      <c r="F84" s="2" t="s">
        <v>26</v>
      </c>
      <c r="G84" s="4" t="n">
        <v>39000</v>
      </c>
      <c r="H84" s="3" t="n">
        <v>12</v>
      </c>
      <c r="I84" s="5" t="n">
        <v>41820</v>
      </c>
      <c r="J84" s="2" t="s">
        <v>27</v>
      </c>
      <c r="K84" s="3" t="n">
        <v>1</v>
      </c>
      <c r="L84" s="4" t="n">
        <v>4002.71</v>
      </c>
      <c r="M84" s="4" t="n">
        <v>0</v>
      </c>
      <c r="N84" s="3" t="n">
        <v>26</v>
      </c>
      <c r="O84" s="4" t="n">
        <v>56</v>
      </c>
      <c r="P84" s="3" t="n">
        <v>3</v>
      </c>
      <c r="Q84" s="4" t="n">
        <v>0</v>
      </c>
      <c r="R84" s="4" t="n">
        <v>0</v>
      </c>
      <c r="S84" s="4" t="n">
        <v>0</v>
      </c>
      <c r="T84" s="4" t="n">
        <v>0</v>
      </c>
      <c r="U84" s="3" t="n">
        <v>712</v>
      </c>
      <c r="V84" s="3" t="n">
        <v>0</v>
      </c>
    </row>
    <row r="85" customFormat="false" ht="15" hidden="false" customHeight="false" outlineLevel="0" collapsed="false">
      <c r="A85" s="2" t="s">
        <v>148</v>
      </c>
      <c r="B85" s="3" t="n">
        <v>50</v>
      </c>
      <c r="C85" s="2" t="s">
        <v>29</v>
      </c>
      <c r="D85" s="2" t="s">
        <v>40</v>
      </c>
      <c r="E85" s="2" t="s">
        <v>37</v>
      </c>
      <c r="F85" s="2" t="s">
        <v>38</v>
      </c>
      <c r="G85" s="4" t="n">
        <v>38200</v>
      </c>
      <c r="H85" s="3" t="n">
        <v>6</v>
      </c>
      <c r="I85" s="5" t="n">
        <v>44037</v>
      </c>
      <c r="J85" s="2" t="s">
        <v>34</v>
      </c>
      <c r="K85" s="3" t="n">
        <v>4</v>
      </c>
      <c r="L85" s="4" t="n">
        <v>1743.62</v>
      </c>
      <c r="M85" s="4" t="n">
        <v>22708.59</v>
      </c>
      <c r="N85" s="3" t="n">
        <v>34</v>
      </c>
      <c r="O85" s="4" t="n">
        <v>40.32</v>
      </c>
      <c r="P85" s="3" t="n">
        <v>2</v>
      </c>
      <c r="Q85" s="4" t="n">
        <v>7500</v>
      </c>
      <c r="R85" s="4" t="n">
        <v>291.96</v>
      </c>
      <c r="S85" s="4" t="n">
        <v>0</v>
      </c>
      <c r="T85" s="4" t="n">
        <v>0</v>
      </c>
      <c r="U85" s="3" t="n">
        <v>642</v>
      </c>
      <c r="V85" s="3" t="n">
        <v>2</v>
      </c>
    </row>
    <row r="86" customFormat="false" ht="15" hidden="false" customHeight="false" outlineLevel="0" collapsed="false">
      <c r="A86" s="2" t="s">
        <v>149</v>
      </c>
      <c r="B86" s="3" t="n">
        <v>28</v>
      </c>
      <c r="C86" s="2" t="s">
        <v>29</v>
      </c>
      <c r="D86" s="2" t="s">
        <v>67</v>
      </c>
      <c r="E86" s="2" t="s">
        <v>31</v>
      </c>
      <c r="F86" s="2" t="s">
        <v>38</v>
      </c>
      <c r="G86" s="4" t="n">
        <v>68500</v>
      </c>
      <c r="H86" s="3" t="n">
        <v>4</v>
      </c>
      <c r="I86" s="5" t="n">
        <v>44807</v>
      </c>
      <c r="J86" s="2" t="s">
        <v>46</v>
      </c>
      <c r="K86" s="3" t="n">
        <v>1</v>
      </c>
      <c r="L86" s="4" t="n">
        <v>17365.97</v>
      </c>
      <c r="M86" s="4" t="n">
        <v>13810.82</v>
      </c>
      <c r="N86" s="3" t="n">
        <v>43</v>
      </c>
      <c r="O86" s="4" t="n">
        <v>62.14</v>
      </c>
      <c r="P86" s="3" t="n">
        <v>0</v>
      </c>
      <c r="Q86" s="4" t="n">
        <v>9000</v>
      </c>
      <c r="R86" s="4" t="n">
        <v>4196.25</v>
      </c>
      <c r="S86" s="4" t="n">
        <v>156000</v>
      </c>
      <c r="T86" s="4" t="n">
        <v>1059</v>
      </c>
      <c r="U86" s="3" t="n">
        <v>692</v>
      </c>
      <c r="V86" s="3" t="n">
        <v>0</v>
      </c>
    </row>
    <row r="87" customFormat="false" ht="15" hidden="false" customHeight="false" outlineLevel="0" collapsed="false">
      <c r="A87" s="2" t="s">
        <v>150</v>
      </c>
      <c r="B87" s="3" t="n">
        <v>51</v>
      </c>
      <c r="C87" s="2" t="s">
        <v>29</v>
      </c>
      <c r="D87" s="2" t="s">
        <v>40</v>
      </c>
      <c r="E87" s="2" t="s">
        <v>25</v>
      </c>
      <c r="F87" s="2" t="s">
        <v>26</v>
      </c>
      <c r="G87" s="4" t="n">
        <v>41300</v>
      </c>
      <c r="H87" s="3" t="n">
        <v>15</v>
      </c>
      <c r="I87" s="5" t="n">
        <v>40720</v>
      </c>
      <c r="J87" s="2" t="s">
        <v>46</v>
      </c>
      <c r="K87" s="3" t="n">
        <v>4</v>
      </c>
      <c r="L87" s="4" t="n">
        <v>1052.82</v>
      </c>
      <c r="M87" s="4" t="n">
        <v>27544.83</v>
      </c>
      <c r="N87" s="3" t="n">
        <v>25</v>
      </c>
      <c r="O87" s="4" t="n">
        <v>63.22</v>
      </c>
      <c r="P87" s="3" t="n">
        <v>3</v>
      </c>
      <c r="Q87" s="4" t="n">
        <v>5500</v>
      </c>
      <c r="R87" s="4" t="n">
        <v>2626.87</v>
      </c>
      <c r="S87" s="4" t="n">
        <v>197000</v>
      </c>
      <c r="T87" s="4" t="n">
        <v>1256</v>
      </c>
      <c r="U87" s="3" t="n">
        <v>593</v>
      </c>
      <c r="V87" s="3" t="n">
        <v>1</v>
      </c>
    </row>
    <row r="88" customFormat="false" ht="15" hidden="false" customHeight="false" outlineLevel="0" collapsed="false">
      <c r="A88" s="2" t="s">
        <v>151</v>
      </c>
      <c r="B88" s="3" t="n">
        <v>56</v>
      </c>
      <c r="C88" s="2" t="s">
        <v>29</v>
      </c>
      <c r="D88" s="2" t="s">
        <v>40</v>
      </c>
      <c r="E88" s="2" t="s">
        <v>31</v>
      </c>
      <c r="F88" s="2" t="s">
        <v>26</v>
      </c>
      <c r="G88" s="4" t="n">
        <v>64300</v>
      </c>
      <c r="H88" s="3" t="n">
        <v>12</v>
      </c>
      <c r="I88" s="5" t="n">
        <v>41558</v>
      </c>
      <c r="J88" s="2" t="s">
        <v>46</v>
      </c>
      <c r="K88" s="3" t="n">
        <v>2</v>
      </c>
      <c r="L88" s="4" t="n">
        <v>11044.43</v>
      </c>
      <c r="M88" s="4" t="n">
        <v>0</v>
      </c>
      <c r="N88" s="3" t="n">
        <v>37</v>
      </c>
      <c r="O88" s="4" t="n">
        <v>102.99</v>
      </c>
      <c r="P88" s="3" t="n">
        <v>5</v>
      </c>
      <c r="Q88" s="4" t="n">
        <v>13500</v>
      </c>
      <c r="R88" s="4" t="n">
        <v>3090.99</v>
      </c>
      <c r="S88" s="4" t="n">
        <v>206000</v>
      </c>
      <c r="T88" s="4" t="n">
        <v>1131</v>
      </c>
      <c r="U88" s="3" t="n">
        <v>676</v>
      </c>
      <c r="V88" s="3" t="n">
        <v>1</v>
      </c>
    </row>
    <row r="89" customFormat="false" ht="15" hidden="false" customHeight="false" outlineLevel="0" collapsed="false">
      <c r="A89" s="2" t="s">
        <v>152</v>
      </c>
      <c r="B89" s="3" t="n">
        <v>42</v>
      </c>
      <c r="C89" s="2" t="s">
        <v>29</v>
      </c>
      <c r="D89" s="2" t="s">
        <v>40</v>
      </c>
      <c r="E89" s="2" t="s">
        <v>37</v>
      </c>
      <c r="F89" s="2" t="s">
        <v>38</v>
      </c>
      <c r="G89" s="4" t="n">
        <v>22000</v>
      </c>
      <c r="H89" s="3" t="n">
        <v>9</v>
      </c>
      <c r="I89" s="5" t="n">
        <v>42793</v>
      </c>
      <c r="J89" s="2" t="s">
        <v>46</v>
      </c>
      <c r="K89" s="3" t="n">
        <v>2</v>
      </c>
      <c r="L89" s="4" t="n">
        <v>2067.67</v>
      </c>
      <c r="M89" s="4" t="n">
        <v>0</v>
      </c>
      <c r="N89" s="3" t="n">
        <v>31</v>
      </c>
      <c r="O89" s="4" t="n">
        <v>33.1</v>
      </c>
      <c r="P89" s="3" t="n">
        <v>1</v>
      </c>
      <c r="Q89" s="4" t="n">
        <v>5000</v>
      </c>
      <c r="R89" s="4" t="n">
        <v>2937.9</v>
      </c>
      <c r="S89" s="4" t="n">
        <v>0</v>
      </c>
      <c r="T89" s="4" t="n">
        <v>0</v>
      </c>
      <c r="U89" s="3" t="n">
        <v>510</v>
      </c>
      <c r="V89" s="3" t="n">
        <v>1</v>
      </c>
    </row>
    <row r="90" customFormat="false" ht="15" hidden="false" customHeight="false" outlineLevel="0" collapsed="false">
      <c r="A90" s="2" t="s">
        <v>154</v>
      </c>
      <c r="B90" s="3" t="n">
        <v>50</v>
      </c>
      <c r="C90" s="2" t="s">
        <v>23</v>
      </c>
      <c r="D90" s="2" t="s">
        <v>56</v>
      </c>
      <c r="E90" s="2" t="s">
        <v>37</v>
      </c>
      <c r="F90" s="2" t="s">
        <v>60</v>
      </c>
      <c r="G90" s="4" t="n">
        <v>28600</v>
      </c>
      <c r="H90" s="3" t="n">
        <v>25</v>
      </c>
      <c r="I90" s="5" t="n">
        <v>37094</v>
      </c>
      <c r="J90" s="2" t="s">
        <v>46</v>
      </c>
      <c r="K90" s="3" t="n">
        <v>5</v>
      </c>
      <c r="L90" s="4" t="n">
        <v>4864.75</v>
      </c>
      <c r="M90" s="4" t="n">
        <v>35477.03</v>
      </c>
      <c r="N90" s="3" t="n">
        <v>30</v>
      </c>
      <c r="O90" s="4" t="n">
        <v>72.56</v>
      </c>
      <c r="P90" s="3" t="n">
        <v>5</v>
      </c>
      <c r="Q90" s="4" t="n">
        <v>4000</v>
      </c>
      <c r="R90" s="4" t="n">
        <v>2693.8</v>
      </c>
      <c r="S90" s="4" t="n">
        <v>96000</v>
      </c>
      <c r="T90" s="4" t="n">
        <v>661</v>
      </c>
      <c r="U90" s="3" t="n">
        <v>648</v>
      </c>
      <c r="V90" s="3" t="n">
        <v>2</v>
      </c>
    </row>
    <row r="91" customFormat="false" ht="15" hidden="false" customHeight="false" outlineLevel="0" collapsed="false">
      <c r="A91" s="2" t="s">
        <v>156</v>
      </c>
      <c r="B91" s="3" t="n">
        <v>63</v>
      </c>
      <c r="C91" s="2" t="s">
        <v>29</v>
      </c>
      <c r="D91" s="2" t="s">
        <v>98</v>
      </c>
      <c r="E91" s="2" t="s">
        <v>49</v>
      </c>
      <c r="F91" s="2" t="s">
        <v>26</v>
      </c>
      <c r="G91" s="4" t="n">
        <v>31000</v>
      </c>
      <c r="H91" s="3" t="n">
        <v>2</v>
      </c>
      <c r="I91" s="5" t="n">
        <v>45291</v>
      </c>
      <c r="J91" s="2" t="s">
        <v>27</v>
      </c>
      <c r="K91" s="3" t="n">
        <v>1</v>
      </c>
      <c r="L91" s="4" t="n">
        <v>3793.89</v>
      </c>
      <c r="M91" s="4" t="n">
        <v>10471.67</v>
      </c>
      <c r="N91" s="3" t="n">
        <v>18</v>
      </c>
      <c r="O91" s="4" t="n">
        <v>54</v>
      </c>
      <c r="P91" s="3" t="n">
        <v>2</v>
      </c>
      <c r="Q91" s="4" t="n">
        <v>6000</v>
      </c>
      <c r="R91" s="4" t="n">
        <v>1148.6</v>
      </c>
      <c r="S91" s="4" t="n">
        <v>114000</v>
      </c>
      <c r="T91" s="4" t="n">
        <v>845</v>
      </c>
      <c r="U91" s="3" t="n">
        <v>614</v>
      </c>
      <c r="V91" s="3" t="n">
        <v>0</v>
      </c>
    </row>
    <row r="92" customFormat="false" ht="15" hidden="false" customHeight="false" outlineLevel="0" collapsed="false">
      <c r="A92" s="2" t="s">
        <v>157</v>
      </c>
      <c r="B92" s="3" t="n">
        <v>40</v>
      </c>
      <c r="C92" s="2" t="s">
        <v>23</v>
      </c>
      <c r="D92" s="2" t="s">
        <v>98</v>
      </c>
      <c r="E92" s="2" t="s">
        <v>37</v>
      </c>
      <c r="F92" s="2" t="s">
        <v>38</v>
      </c>
      <c r="G92" s="4" t="n">
        <v>26100</v>
      </c>
      <c r="H92" s="3" t="n">
        <v>8</v>
      </c>
      <c r="I92" s="5" t="n">
        <v>43058</v>
      </c>
      <c r="J92" s="2" t="s">
        <v>27</v>
      </c>
      <c r="K92" s="3" t="n">
        <v>2</v>
      </c>
      <c r="L92" s="4" t="n">
        <v>4191.52</v>
      </c>
      <c r="M92" s="4" t="n">
        <v>13911.02</v>
      </c>
      <c r="N92" s="3" t="n">
        <v>27</v>
      </c>
      <c r="O92" s="4" t="n">
        <v>46.22</v>
      </c>
      <c r="P92" s="3" t="n">
        <v>5</v>
      </c>
      <c r="Q92" s="4" t="n">
        <v>5500</v>
      </c>
      <c r="R92" s="4" t="n">
        <v>3144.1</v>
      </c>
      <c r="S92" s="4" t="n">
        <v>69000</v>
      </c>
      <c r="T92" s="4" t="n">
        <v>337</v>
      </c>
      <c r="U92" s="3" t="n">
        <v>686</v>
      </c>
      <c r="V92" s="3" t="n">
        <v>0</v>
      </c>
    </row>
    <row r="93" customFormat="false" ht="15" hidden="false" customHeight="false" outlineLevel="0" collapsed="false">
      <c r="A93" s="2" t="s">
        <v>158</v>
      </c>
      <c r="B93" s="3" t="n">
        <v>78</v>
      </c>
      <c r="C93" s="2" t="s">
        <v>23</v>
      </c>
      <c r="D93" s="2" t="s">
        <v>100</v>
      </c>
      <c r="E93" s="2" t="s">
        <v>41</v>
      </c>
      <c r="F93" s="2" t="s">
        <v>26</v>
      </c>
      <c r="G93" s="4" t="n">
        <v>19600</v>
      </c>
      <c r="H93" s="3" t="n">
        <v>25</v>
      </c>
      <c r="I93" s="5" t="n">
        <v>36801</v>
      </c>
      <c r="J93" s="2" t="s">
        <v>46</v>
      </c>
      <c r="K93" s="3" t="n">
        <v>4</v>
      </c>
      <c r="L93" s="4" t="n">
        <v>-315.81</v>
      </c>
      <c r="M93" s="4" t="n">
        <v>25911.63</v>
      </c>
      <c r="N93" s="3" t="n">
        <v>25</v>
      </c>
      <c r="O93" s="4" t="n">
        <v>43.83</v>
      </c>
      <c r="P93" s="3" t="n">
        <v>1</v>
      </c>
      <c r="Q93" s="4" t="n">
        <v>3000</v>
      </c>
      <c r="R93" s="4" t="n">
        <v>839.18</v>
      </c>
      <c r="S93" s="4" t="n">
        <v>0</v>
      </c>
      <c r="T93" s="4" t="n">
        <v>0</v>
      </c>
      <c r="U93" s="3" t="n">
        <v>627</v>
      </c>
      <c r="V93" s="3" t="n">
        <v>2</v>
      </c>
    </row>
    <row r="94" customFormat="false" ht="15" hidden="false" customHeight="false" outlineLevel="0" collapsed="false">
      <c r="A94" s="2" t="s">
        <v>159</v>
      </c>
      <c r="B94" s="3" t="n">
        <v>47</v>
      </c>
      <c r="C94" s="2" t="s">
        <v>23</v>
      </c>
      <c r="D94" s="2" t="s">
        <v>48</v>
      </c>
      <c r="E94" s="2" t="s">
        <v>37</v>
      </c>
      <c r="F94" s="2" t="s">
        <v>38</v>
      </c>
      <c r="G94" s="4" t="n">
        <v>30900</v>
      </c>
      <c r="H94" s="3" t="n">
        <v>19</v>
      </c>
      <c r="I94" s="5" t="n">
        <v>39304</v>
      </c>
      <c r="J94" s="2" t="s">
        <v>46</v>
      </c>
      <c r="K94" s="3" t="n">
        <v>4</v>
      </c>
      <c r="L94" s="4" t="n">
        <v>957</v>
      </c>
      <c r="M94" s="4" t="n">
        <v>43038.18</v>
      </c>
      <c r="N94" s="3" t="n">
        <v>23</v>
      </c>
      <c r="O94" s="4" t="n">
        <v>136.94</v>
      </c>
      <c r="P94" s="3" t="n">
        <v>3</v>
      </c>
      <c r="Q94" s="4" t="n">
        <v>0</v>
      </c>
      <c r="R94" s="4" t="n">
        <v>0</v>
      </c>
      <c r="S94" s="4" t="n">
        <v>75000</v>
      </c>
      <c r="T94" s="4" t="n">
        <v>371</v>
      </c>
      <c r="U94" s="3" t="n">
        <v>722</v>
      </c>
      <c r="V94" s="3" t="n">
        <v>0</v>
      </c>
    </row>
    <row r="95" customFormat="false" ht="15" hidden="false" customHeight="false" outlineLevel="0" collapsed="false">
      <c r="A95" s="2" t="s">
        <v>160</v>
      </c>
      <c r="B95" s="3" t="n">
        <v>73</v>
      </c>
      <c r="C95" s="2" t="s">
        <v>29</v>
      </c>
      <c r="D95" s="2" t="s">
        <v>56</v>
      </c>
      <c r="E95" s="2" t="s">
        <v>41</v>
      </c>
      <c r="F95" s="2" t="s">
        <v>26</v>
      </c>
      <c r="G95" s="4" t="n">
        <v>38500</v>
      </c>
      <c r="H95" s="3" t="n">
        <v>27</v>
      </c>
      <c r="I95" s="5" t="n">
        <v>36119</v>
      </c>
      <c r="J95" s="2" t="s">
        <v>27</v>
      </c>
      <c r="K95" s="3" t="n">
        <v>3</v>
      </c>
      <c r="L95" s="4" t="n">
        <v>2326.1</v>
      </c>
      <c r="M95" s="4" t="n">
        <v>52594.91</v>
      </c>
      <c r="N95" s="3" t="n">
        <v>23</v>
      </c>
      <c r="O95" s="4" t="n">
        <v>74.19</v>
      </c>
      <c r="P95" s="3" t="n">
        <v>8</v>
      </c>
      <c r="Q95" s="4" t="n">
        <v>9000</v>
      </c>
      <c r="R95" s="4" t="n">
        <v>1347.27</v>
      </c>
      <c r="S95" s="4" t="n">
        <v>0</v>
      </c>
      <c r="T95" s="4" t="n">
        <v>0</v>
      </c>
      <c r="U95" s="3" t="n">
        <v>702</v>
      </c>
      <c r="V95" s="3" t="n">
        <v>0</v>
      </c>
    </row>
    <row r="96" customFormat="false" ht="15" hidden="false" customHeight="false" outlineLevel="0" collapsed="false">
      <c r="A96" s="2" t="s">
        <v>161</v>
      </c>
      <c r="B96" s="3" t="n">
        <v>55</v>
      </c>
      <c r="C96" s="2" t="s">
        <v>23</v>
      </c>
      <c r="D96" s="2" t="s">
        <v>108</v>
      </c>
      <c r="E96" s="2" t="s">
        <v>37</v>
      </c>
      <c r="F96" s="2" t="s">
        <v>26</v>
      </c>
      <c r="G96" s="4" t="n">
        <v>30800</v>
      </c>
      <c r="H96" s="3" t="n">
        <v>18</v>
      </c>
      <c r="I96" s="5" t="n">
        <v>39544</v>
      </c>
      <c r="J96" s="2" t="s">
        <v>27</v>
      </c>
      <c r="K96" s="3" t="n">
        <v>5</v>
      </c>
      <c r="L96" s="4" t="n">
        <v>4841.22</v>
      </c>
      <c r="M96" s="4" t="n">
        <v>48592.18</v>
      </c>
      <c r="N96" s="3" t="n">
        <v>20</v>
      </c>
      <c r="O96" s="4" t="n">
        <v>32.35</v>
      </c>
      <c r="P96" s="3" t="n">
        <v>2</v>
      </c>
      <c r="Q96" s="4" t="n">
        <v>5500</v>
      </c>
      <c r="R96" s="4" t="n">
        <v>64.01</v>
      </c>
      <c r="S96" s="4" t="n">
        <v>94000</v>
      </c>
      <c r="T96" s="4" t="n">
        <v>427</v>
      </c>
      <c r="U96" s="3" t="n">
        <v>641</v>
      </c>
      <c r="V96" s="3" t="n">
        <v>0</v>
      </c>
    </row>
    <row r="97" customFormat="false" ht="15" hidden="false" customHeight="false" outlineLevel="0" collapsed="false">
      <c r="A97" s="2" t="s">
        <v>162</v>
      </c>
      <c r="B97" s="3" t="n">
        <v>39</v>
      </c>
      <c r="C97" s="2" t="s">
        <v>23</v>
      </c>
      <c r="D97" s="2" t="s">
        <v>108</v>
      </c>
      <c r="E97" s="2" t="s">
        <v>96</v>
      </c>
      <c r="F97" s="2" t="s">
        <v>26</v>
      </c>
      <c r="G97" s="4" t="n">
        <v>120500</v>
      </c>
      <c r="H97" s="3" t="n">
        <v>11</v>
      </c>
      <c r="I97" s="5" t="n">
        <v>41916</v>
      </c>
      <c r="J97" s="2" t="s">
        <v>46</v>
      </c>
      <c r="K97" s="3" t="n">
        <v>1</v>
      </c>
      <c r="L97" s="4" t="n">
        <v>9892.11</v>
      </c>
      <c r="M97" s="4" t="n">
        <v>0</v>
      </c>
      <c r="N97" s="3" t="n">
        <v>53</v>
      </c>
      <c r="O97" s="4" t="n">
        <v>293.38</v>
      </c>
      <c r="P97" s="3" t="n">
        <v>2</v>
      </c>
      <c r="Q97" s="4" t="n">
        <v>15000</v>
      </c>
      <c r="R97" s="4" t="n">
        <v>2635.75</v>
      </c>
      <c r="S97" s="4" t="n">
        <v>0</v>
      </c>
      <c r="T97" s="4" t="n">
        <v>0</v>
      </c>
      <c r="U97" s="3" t="n">
        <v>704</v>
      </c>
      <c r="V97" s="3" t="n">
        <v>0</v>
      </c>
    </row>
    <row r="98" customFormat="false" ht="15" hidden="false" customHeight="false" outlineLevel="0" collapsed="false">
      <c r="A98" s="2" t="s">
        <v>163</v>
      </c>
      <c r="B98" s="3" t="n">
        <v>61</v>
      </c>
      <c r="C98" s="2" t="s">
        <v>29</v>
      </c>
      <c r="D98" s="2" t="s">
        <v>62</v>
      </c>
      <c r="E98" s="2" t="s">
        <v>52</v>
      </c>
      <c r="F98" s="2" t="s">
        <v>26</v>
      </c>
      <c r="G98" s="4" t="n">
        <v>34300</v>
      </c>
      <c r="H98" s="3" t="n">
        <v>18</v>
      </c>
      <c r="I98" s="5" t="n">
        <v>39652</v>
      </c>
      <c r="J98" s="2" t="s">
        <v>42</v>
      </c>
      <c r="K98" s="3" t="n">
        <v>3</v>
      </c>
      <c r="L98" s="4" t="n">
        <v>2603.25</v>
      </c>
      <c r="M98" s="4" t="n">
        <v>79845.5</v>
      </c>
      <c r="N98" s="3" t="n">
        <v>28</v>
      </c>
      <c r="O98" s="4" t="n">
        <v>40.78</v>
      </c>
      <c r="P98" s="3" t="n">
        <v>1</v>
      </c>
      <c r="Q98" s="4" t="n">
        <v>8000</v>
      </c>
      <c r="R98" s="4" t="n">
        <v>3528.13</v>
      </c>
      <c r="S98" s="4" t="n">
        <v>0</v>
      </c>
      <c r="T98" s="4" t="n">
        <v>0</v>
      </c>
      <c r="U98" s="3" t="n">
        <v>695</v>
      </c>
      <c r="V98" s="3" t="n">
        <v>1</v>
      </c>
    </row>
    <row r="99" customFormat="false" ht="15" hidden="false" customHeight="false" outlineLevel="0" collapsed="false">
      <c r="A99" s="2" t="s">
        <v>164</v>
      </c>
      <c r="B99" s="3" t="n">
        <v>66</v>
      </c>
      <c r="C99" s="2" t="s">
        <v>23</v>
      </c>
      <c r="D99" s="2" t="s">
        <v>54</v>
      </c>
      <c r="E99" s="2" t="s">
        <v>41</v>
      </c>
      <c r="F99" s="2" t="s">
        <v>26</v>
      </c>
      <c r="G99" s="4" t="n">
        <v>18200</v>
      </c>
      <c r="H99" s="3" t="n">
        <v>5</v>
      </c>
      <c r="I99" s="5" t="n">
        <v>44323</v>
      </c>
      <c r="J99" s="2" t="s">
        <v>46</v>
      </c>
      <c r="K99" s="3" t="n">
        <v>3</v>
      </c>
      <c r="L99" s="4" t="n">
        <v>1209.11</v>
      </c>
      <c r="M99" s="4" t="n">
        <v>0</v>
      </c>
      <c r="N99" s="3" t="n">
        <v>20</v>
      </c>
      <c r="O99" s="4" t="n">
        <v>47.44</v>
      </c>
      <c r="P99" s="3" t="n">
        <v>4</v>
      </c>
      <c r="Q99" s="4" t="n">
        <v>4500</v>
      </c>
      <c r="R99" s="4" t="n">
        <v>1078.32</v>
      </c>
      <c r="S99" s="4" t="n">
        <v>0</v>
      </c>
      <c r="T99" s="4" t="n">
        <v>0</v>
      </c>
      <c r="U99" s="3" t="n">
        <v>542</v>
      </c>
      <c r="V99" s="3" t="n">
        <v>0</v>
      </c>
    </row>
    <row r="100" customFormat="false" ht="15" hidden="false" customHeight="false" outlineLevel="0" collapsed="false">
      <c r="A100" s="2" t="s">
        <v>165</v>
      </c>
      <c r="B100" s="3" t="n">
        <v>25</v>
      </c>
      <c r="C100" s="2" t="s">
        <v>29</v>
      </c>
      <c r="D100" s="2" t="s">
        <v>100</v>
      </c>
      <c r="E100" s="2" t="s">
        <v>63</v>
      </c>
      <c r="F100" s="2" t="s">
        <v>38</v>
      </c>
      <c r="G100" s="4" t="n">
        <v>43200</v>
      </c>
      <c r="H100" s="3" t="n">
        <v>1</v>
      </c>
      <c r="I100" s="5" t="n">
        <v>45864</v>
      </c>
      <c r="J100" s="2" t="s">
        <v>46</v>
      </c>
      <c r="K100" s="3" t="n">
        <v>1</v>
      </c>
      <c r="L100" s="4" t="n">
        <v>2093.47</v>
      </c>
      <c r="M100" s="4" t="n">
        <v>9876.92</v>
      </c>
      <c r="N100" s="3" t="n">
        <v>38</v>
      </c>
      <c r="O100" s="4" t="n">
        <v>47.76</v>
      </c>
      <c r="P100" s="3" t="n">
        <v>2</v>
      </c>
      <c r="Q100" s="4" t="n">
        <v>9500</v>
      </c>
      <c r="R100" s="4" t="n">
        <v>3180.74</v>
      </c>
      <c r="S100" s="4" t="n">
        <v>0</v>
      </c>
      <c r="T100" s="4" t="n">
        <v>0</v>
      </c>
      <c r="U100" s="3" t="n">
        <v>672</v>
      </c>
      <c r="V100" s="3" t="n">
        <v>0</v>
      </c>
    </row>
    <row r="101" customFormat="false" ht="15" hidden="false" customHeight="false" outlineLevel="0" collapsed="false">
      <c r="A101" s="2" t="s">
        <v>166</v>
      </c>
      <c r="B101" s="3" t="n">
        <v>53</v>
      </c>
      <c r="C101" s="2" t="s">
        <v>29</v>
      </c>
      <c r="D101" s="2" t="s">
        <v>62</v>
      </c>
      <c r="E101" s="2" t="s">
        <v>25</v>
      </c>
      <c r="F101" s="2" t="s">
        <v>26</v>
      </c>
      <c r="G101" s="4" t="n">
        <v>37800</v>
      </c>
      <c r="H101" s="3" t="n">
        <v>2</v>
      </c>
      <c r="I101" s="5" t="n">
        <v>45412</v>
      </c>
      <c r="J101" s="2" t="s">
        <v>34</v>
      </c>
      <c r="K101" s="3" t="n">
        <v>1</v>
      </c>
      <c r="L101" s="4" t="n">
        <v>3309.71</v>
      </c>
      <c r="M101" s="4" t="n">
        <v>0</v>
      </c>
      <c r="N101" s="3" t="n">
        <v>34</v>
      </c>
      <c r="O101" s="4" t="n">
        <v>102.37</v>
      </c>
      <c r="P101" s="3" t="n">
        <v>1</v>
      </c>
      <c r="Q101" s="4" t="n">
        <v>0</v>
      </c>
      <c r="R101" s="4" t="n">
        <v>0</v>
      </c>
      <c r="S101" s="4" t="n">
        <v>0</v>
      </c>
      <c r="T101" s="4" t="n">
        <v>0</v>
      </c>
      <c r="U101" s="3" t="n">
        <v>631</v>
      </c>
      <c r="V101" s="3" t="n">
        <v>0</v>
      </c>
    </row>
    <row r="102" customFormat="false" ht="15" hidden="false" customHeight="false" outlineLevel="0" collapsed="false">
      <c r="A102" s="2" t="s">
        <v>167</v>
      </c>
      <c r="B102" s="3" t="n">
        <v>53</v>
      </c>
      <c r="C102" s="2" t="s">
        <v>29</v>
      </c>
      <c r="D102" s="2" t="s">
        <v>51</v>
      </c>
      <c r="E102" s="2" t="s">
        <v>37</v>
      </c>
      <c r="F102" s="2" t="s">
        <v>26</v>
      </c>
      <c r="G102" s="4" t="n">
        <v>29500</v>
      </c>
      <c r="H102" s="3" t="n">
        <v>14</v>
      </c>
      <c r="I102" s="5" t="n">
        <v>40834</v>
      </c>
      <c r="J102" s="2" t="s">
        <v>42</v>
      </c>
      <c r="K102" s="3" t="n">
        <v>5</v>
      </c>
      <c r="L102" s="4" t="n">
        <v>2007.2</v>
      </c>
      <c r="M102" s="4" t="n">
        <v>32332.59</v>
      </c>
      <c r="N102" s="3" t="n">
        <v>21</v>
      </c>
      <c r="O102" s="4" t="n">
        <v>72.24</v>
      </c>
      <c r="P102" s="3" t="n">
        <v>3</v>
      </c>
      <c r="Q102" s="4" t="n">
        <v>5500</v>
      </c>
      <c r="R102" s="4" t="n">
        <v>3306.08</v>
      </c>
      <c r="S102" s="4" t="n">
        <v>0</v>
      </c>
      <c r="T102" s="4" t="n">
        <v>0</v>
      </c>
      <c r="U102" s="3" t="n">
        <v>642</v>
      </c>
      <c r="V102" s="3" t="n">
        <v>1</v>
      </c>
    </row>
    <row r="103" customFormat="false" ht="15" hidden="false" customHeight="false" outlineLevel="0" collapsed="false">
      <c r="A103" s="2" t="s">
        <v>168</v>
      </c>
      <c r="B103" s="3" t="n">
        <v>61</v>
      </c>
      <c r="C103" s="2" t="s">
        <v>29</v>
      </c>
      <c r="D103" s="2" t="s">
        <v>51</v>
      </c>
      <c r="E103" s="2" t="s">
        <v>63</v>
      </c>
      <c r="F103" s="2" t="s">
        <v>103</v>
      </c>
      <c r="G103" s="4" t="n">
        <v>171100</v>
      </c>
      <c r="H103" s="3" t="n">
        <v>17</v>
      </c>
      <c r="I103" s="5" t="n">
        <v>39941</v>
      </c>
      <c r="J103" s="2" t="s">
        <v>27</v>
      </c>
      <c r="K103" s="3" t="n">
        <v>1</v>
      </c>
      <c r="L103" s="4" t="n">
        <v>17935.15</v>
      </c>
      <c r="M103" s="4" t="n">
        <v>0</v>
      </c>
      <c r="N103" s="3" t="n">
        <v>78</v>
      </c>
      <c r="O103" s="4" t="n">
        <v>150.33</v>
      </c>
      <c r="P103" s="3" t="n">
        <v>3</v>
      </c>
      <c r="Q103" s="4" t="n">
        <v>0</v>
      </c>
      <c r="R103" s="4" t="n">
        <v>0</v>
      </c>
      <c r="S103" s="4" t="n">
        <v>0</v>
      </c>
      <c r="T103" s="4" t="n">
        <v>0</v>
      </c>
      <c r="U103" s="3" t="n">
        <v>716</v>
      </c>
      <c r="V103" s="3" t="n">
        <v>0</v>
      </c>
    </row>
    <row r="104" customFormat="false" ht="15" hidden="false" customHeight="false" outlineLevel="0" collapsed="false">
      <c r="A104" s="2" t="s">
        <v>169</v>
      </c>
      <c r="B104" s="3" t="n">
        <v>61</v>
      </c>
      <c r="C104" s="2" t="s">
        <v>29</v>
      </c>
      <c r="D104" s="2" t="s">
        <v>62</v>
      </c>
      <c r="E104" s="2" t="s">
        <v>63</v>
      </c>
      <c r="F104" s="2" t="s">
        <v>26</v>
      </c>
      <c r="G104" s="4" t="n">
        <v>62000</v>
      </c>
      <c r="H104" s="3" t="n">
        <v>11</v>
      </c>
      <c r="I104" s="5" t="n">
        <v>42189</v>
      </c>
      <c r="J104" s="2" t="s">
        <v>46</v>
      </c>
      <c r="K104" s="3" t="n">
        <v>2</v>
      </c>
      <c r="L104" s="4" t="n">
        <v>30645.9</v>
      </c>
      <c r="M104" s="4" t="n">
        <v>25646.91</v>
      </c>
      <c r="N104" s="3" t="n">
        <v>39</v>
      </c>
      <c r="O104" s="4" t="n">
        <v>76.83</v>
      </c>
      <c r="P104" s="3" t="n">
        <v>2</v>
      </c>
      <c r="Q104" s="4" t="n">
        <v>0</v>
      </c>
      <c r="R104" s="4" t="n">
        <v>0</v>
      </c>
      <c r="S104" s="4" t="n">
        <v>0</v>
      </c>
      <c r="T104" s="4" t="n">
        <v>0</v>
      </c>
      <c r="U104" s="3" t="n">
        <v>625</v>
      </c>
      <c r="V104" s="3" t="n">
        <v>0</v>
      </c>
    </row>
    <row r="105" customFormat="false" ht="15" hidden="false" customHeight="false" outlineLevel="0" collapsed="false">
      <c r="A105" s="2" t="s">
        <v>170</v>
      </c>
      <c r="B105" s="3" t="n">
        <v>46</v>
      </c>
      <c r="C105" s="2" t="s">
        <v>29</v>
      </c>
      <c r="D105" s="2" t="s">
        <v>51</v>
      </c>
      <c r="E105" s="2" t="s">
        <v>52</v>
      </c>
      <c r="F105" s="2" t="s">
        <v>38</v>
      </c>
      <c r="G105" s="4" t="n">
        <v>45900</v>
      </c>
      <c r="H105" s="3" t="n">
        <v>22</v>
      </c>
      <c r="I105" s="5" t="n">
        <v>37895</v>
      </c>
      <c r="J105" s="2" t="s">
        <v>42</v>
      </c>
      <c r="K105" s="3" t="n">
        <v>3</v>
      </c>
      <c r="L105" s="4" t="n">
        <v>-1211.84</v>
      </c>
      <c r="M105" s="4" t="n">
        <v>84909.35</v>
      </c>
      <c r="N105" s="3" t="n">
        <v>23</v>
      </c>
      <c r="O105" s="4" t="n">
        <v>53.99</v>
      </c>
      <c r="P105" s="3" t="n">
        <v>1</v>
      </c>
      <c r="Q105" s="4" t="n">
        <v>6000</v>
      </c>
      <c r="R105" s="4" t="n">
        <v>2315.69</v>
      </c>
      <c r="S105" s="4" t="n">
        <v>0</v>
      </c>
      <c r="T105" s="4" t="n">
        <v>0</v>
      </c>
      <c r="U105" s="3" t="n">
        <v>774</v>
      </c>
      <c r="V105" s="3" t="n">
        <v>0</v>
      </c>
    </row>
    <row r="106" customFormat="false" ht="15" hidden="false" customHeight="false" outlineLevel="0" collapsed="false">
      <c r="A106" s="2" t="s">
        <v>171</v>
      </c>
      <c r="B106" s="3" t="n">
        <v>45</v>
      </c>
      <c r="C106" s="2" t="s">
        <v>29</v>
      </c>
      <c r="D106" s="2" t="s">
        <v>54</v>
      </c>
      <c r="E106" s="2" t="s">
        <v>63</v>
      </c>
      <c r="F106" s="2" t="s">
        <v>26</v>
      </c>
      <c r="G106" s="4" t="n">
        <v>62500</v>
      </c>
      <c r="H106" s="3" t="n">
        <v>4</v>
      </c>
      <c r="I106" s="5" t="n">
        <v>44726</v>
      </c>
      <c r="J106" s="2" t="s">
        <v>27</v>
      </c>
      <c r="K106" s="3" t="n">
        <v>1</v>
      </c>
      <c r="L106" s="4" t="n">
        <v>16650.59</v>
      </c>
      <c r="M106" s="4" t="n">
        <v>31762.75</v>
      </c>
      <c r="N106" s="3" t="n">
        <v>40</v>
      </c>
      <c r="O106" s="4" t="n">
        <v>79.34</v>
      </c>
      <c r="P106" s="3" t="n">
        <v>6</v>
      </c>
      <c r="Q106" s="4" t="n">
        <v>0</v>
      </c>
      <c r="R106" s="4" t="n">
        <v>0</v>
      </c>
      <c r="S106" s="4" t="n">
        <v>217000</v>
      </c>
      <c r="T106" s="4" t="n">
        <v>1261</v>
      </c>
      <c r="U106" s="3" t="n">
        <v>604</v>
      </c>
      <c r="V106" s="3" t="n">
        <v>0</v>
      </c>
    </row>
    <row r="107" customFormat="false" ht="15" hidden="false" customHeight="false" outlineLevel="0" collapsed="false">
      <c r="A107" s="2" t="s">
        <v>172</v>
      </c>
      <c r="B107" s="3" t="n">
        <v>57</v>
      </c>
      <c r="C107" s="2" t="s">
        <v>29</v>
      </c>
      <c r="D107" s="2" t="s">
        <v>132</v>
      </c>
      <c r="E107" s="2" t="s">
        <v>31</v>
      </c>
      <c r="F107" s="2" t="s">
        <v>26</v>
      </c>
      <c r="G107" s="4" t="n">
        <v>99000</v>
      </c>
      <c r="H107" s="3" t="n">
        <v>31</v>
      </c>
      <c r="I107" s="5" t="n">
        <v>34732</v>
      </c>
      <c r="J107" s="2" t="s">
        <v>27</v>
      </c>
      <c r="K107" s="3" t="n">
        <v>4</v>
      </c>
      <c r="L107" s="4" t="n">
        <v>16120.63</v>
      </c>
      <c r="M107" s="4" t="n">
        <v>189767.35</v>
      </c>
      <c r="N107" s="3" t="n">
        <v>32</v>
      </c>
      <c r="O107" s="4" t="n">
        <v>76.97</v>
      </c>
      <c r="P107" s="3" t="n">
        <v>2</v>
      </c>
      <c r="Q107" s="4" t="n">
        <v>15000</v>
      </c>
      <c r="R107" s="4" t="n">
        <v>4558.09</v>
      </c>
      <c r="S107" s="4" t="n">
        <v>0</v>
      </c>
      <c r="T107" s="4" t="n">
        <v>0</v>
      </c>
      <c r="U107" s="3" t="n">
        <v>659</v>
      </c>
      <c r="V107" s="3" t="n">
        <v>0</v>
      </c>
    </row>
    <row r="108" customFormat="false" ht="15" hidden="false" customHeight="false" outlineLevel="0" collapsed="false">
      <c r="A108" s="2" t="s">
        <v>173</v>
      </c>
      <c r="B108" s="3" t="n">
        <v>56</v>
      </c>
      <c r="C108" s="2" t="s">
        <v>29</v>
      </c>
      <c r="D108" s="2" t="s">
        <v>44</v>
      </c>
      <c r="E108" s="2" t="s">
        <v>96</v>
      </c>
      <c r="F108" s="2" t="s">
        <v>60</v>
      </c>
      <c r="G108" s="4" t="n">
        <v>68900</v>
      </c>
      <c r="H108" s="3" t="n">
        <v>14</v>
      </c>
      <c r="I108" s="5" t="n">
        <v>40819</v>
      </c>
      <c r="J108" s="2" t="s">
        <v>27</v>
      </c>
      <c r="K108" s="3" t="n">
        <v>2</v>
      </c>
      <c r="L108" s="4" t="n">
        <v>1815.44</v>
      </c>
      <c r="M108" s="4" t="n">
        <v>105944.46</v>
      </c>
      <c r="N108" s="3" t="n">
        <v>39</v>
      </c>
      <c r="O108" s="4" t="n">
        <v>100.08</v>
      </c>
      <c r="P108" s="3" t="n">
        <v>3</v>
      </c>
      <c r="Q108" s="4" t="n">
        <v>0</v>
      </c>
      <c r="R108" s="4" t="n">
        <v>0</v>
      </c>
      <c r="S108" s="4" t="n">
        <v>0</v>
      </c>
      <c r="T108" s="4" t="n">
        <v>0</v>
      </c>
      <c r="U108" s="3" t="n">
        <v>654</v>
      </c>
      <c r="V108" s="3" t="n">
        <v>1</v>
      </c>
    </row>
    <row r="109" customFormat="false" ht="15" hidden="false" customHeight="false" outlineLevel="0" collapsed="false">
      <c r="A109" s="2" t="s">
        <v>174</v>
      </c>
      <c r="B109" s="3" t="n">
        <v>81</v>
      </c>
      <c r="C109" s="2" t="s">
        <v>29</v>
      </c>
      <c r="D109" s="2" t="s">
        <v>56</v>
      </c>
      <c r="E109" s="2" t="s">
        <v>63</v>
      </c>
      <c r="F109" s="2" t="s">
        <v>26</v>
      </c>
      <c r="G109" s="4" t="n">
        <v>58600</v>
      </c>
      <c r="H109" s="3" t="n">
        <v>27</v>
      </c>
      <c r="I109" s="5" t="n">
        <v>36331</v>
      </c>
      <c r="J109" s="2" t="s">
        <v>42</v>
      </c>
      <c r="K109" s="3" t="n">
        <v>6</v>
      </c>
      <c r="L109" s="4" t="n">
        <v>4467.63</v>
      </c>
      <c r="M109" s="4" t="n">
        <v>94387.76</v>
      </c>
      <c r="N109" s="3" t="n">
        <v>20</v>
      </c>
      <c r="O109" s="4" t="n">
        <v>72.82</v>
      </c>
      <c r="P109" s="3" t="n">
        <v>1</v>
      </c>
      <c r="Q109" s="4" t="n">
        <v>14000</v>
      </c>
      <c r="R109" s="4" t="n">
        <v>3382.78</v>
      </c>
      <c r="S109" s="4" t="n">
        <v>0</v>
      </c>
      <c r="T109" s="4" t="n">
        <v>0</v>
      </c>
      <c r="U109" s="3" t="n">
        <v>662</v>
      </c>
      <c r="V109" s="3" t="n">
        <v>1</v>
      </c>
    </row>
    <row r="110" customFormat="false" ht="15" hidden="false" customHeight="false" outlineLevel="0" collapsed="false">
      <c r="A110" s="2" t="s">
        <v>175</v>
      </c>
      <c r="B110" s="3" t="n">
        <v>60</v>
      </c>
      <c r="C110" s="2" t="s">
        <v>23</v>
      </c>
      <c r="D110" s="2" t="s">
        <v>100</v>
      </c>
      <c r="E110" s="2" t="s">
        <v>52</v>
      </c>
      <c r="F110" s="2" t="s">
        <v>26</v>
      </c>
      <c r="G110" s="4" t="n">
        <v>30600</v>
      </c>
      <c r="H110" s="3" t="n">
        <v>10</v>
      </c>
      <c r="I110" s="5" t="n">
        <v>42514</v>
      </c>
      <c r="J110" s="2" t="s">
        <v>27</v>
      </c>
      <c r="K110" s="3" t="n">
        <v>1</v>
      </c>
      <c r="L110" s="4" t="n">
        <v>2290.79</v>
      </c>
      <c r="M110" s="4" t="n">
        <v>31058.02</v>
      </c>
      <c r="N110" s="3" t="n">
        <v>27</v>
      </c>
      <c r="O110" s="4" t="n">
        <v>94.9</v>
      </c>
      <c r="P110" s="3" t="n">
        <v>5</v>
      </c>
      <c r="Q110" s="4" t="n">
        <v>6000</v>
      </c>
      <c r="R110" s="4" t="n">
        <v>732.89</v>
      </c>
      <c r="S110" s="4" t="n">
        <v>104000</v>
      </c>
      <c r="T110" s="4" t="n">
        <v>653</v>
      </c>
      <c r="U110" s="3" t="n">
        <v>622</v>
      </c>
      <c r="V110" s="3" t="n">
        <v>1</v>
      </c>
    </row>
    <row r="111" customFormat="false" ht="15" hidden="false" customHeight="false" outlineLevel="0" collapsed="false">
      <c r="A111" s="2" t="s">
        <v>176</v>
      </c>
      <c r="B111" s="3" t="n">
        <v>64</v>
      </c>
      <c r="C111" s="2" t="s">
        <v>29</v>
      </c>
      <c r="D111" s="2" t="s">
        <v>48</v>
      </c>
      <c r="E111" s="2" t="s">
        <v>49</v>
      </c>
      <c r="F111" s="2" t="s">
        <v>26</v>
      </c>
      <c r="G111" s="4" t="n">
        <v>63500</v>
      </c>
      <c r="H111" s="3" t="n">
        <v>20</v>
      </c>
      <c r="I111" s="5" t="n">
        <v>38912</v>
      </c>
      <c r="J111" s="2" t="s">
        <v>34</v>
      </c>
      <c r="K111" s="3" t="n">
        <v>4</v>
      </c>
      <c r="L111" s="4" t="n">
        <v>-1105.89</v>
      </c>
      <c r="M111" s="4" t="n">
        <v>148679.78</v>
      </c>
      <c r="N111" s="3" t="n">
        <v>28</v>
      </c>
      <c r="O111" s="4" t="n">
        <v>177.16</v>
      </c>
      <c r="P111" s="3" t="n">
        <v>1</v>
      </c>
      <c r="Q111" s="4" t="n">
        <v>13000</v>
      </c>
      <c r="R111" s="4" t="n">
        <v>4941.74</v>
      </c>
      <c r="S111" s="4" t="n">
        <v>0</v>
      </c>
      <c r="T111" s="4" t="n">
        <v>0</v>
      </c>
      <c r="U111" s="3" t="n">
        <v>628</v>
      </c>
      <c r="V111" s="3" t="n">
        <v>1</v>
      </c>
    </row>
    <row r="112" customFormat="false" ht="15" hidden="false" customHeight="false" outlineLevel="0" collapsed="false">
      <c r="A112" s="2" t="s">
        <v>177</v>
      </c>
      <c r="B112" s="3" t="n">
        <v>35</v>
      </c>
      <c r="C112" s="2" t="s">
        <v>23</v>
      </c>
      <c r="D112" s="2" t="s">
        <v>54</v>
      </c>
      <c r="E112" s="2" t="s">
        <v>52</v>
      </c>
      <c r="F112" s="2" t="s">
        <v>38</v>
      </c>
      <c r="G112" s="4" t="n">
        <v>14800</v>
      </c>
      <c r="H112" s="3" t="n">
        <v>10</v>
      </c>
      <c r="I112" s="5" t="n">
        <v>42461</v>
      </c>
      <c r="J112" s="2" t="s">
        <v>46</v>
      </c>
      <c r="K112" s="3" t="n">
        <v>2</v>
      </c>
      <c r="L112" s="4" t="n">
        <v>-485.64</v>
      </c>
      <c r="M112" s="4" t="n">
        <v>0</v>
      </c>
      <c r="N112" s="3" t="n">
        <v>22</v>
      </c>
      <c r="O112" s="4" t="n">
        <v>35.39</v>
      </c>
      <c r="P112" s="3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3" t="n">
        <v>544</v>
      </c>
      <c r="V112" s="3" t="n">
        <v>1</v>
      </c>
    </row>
    <row r="113" customFormat="false" ht="15" hidden="false" customHeight="false" outlineLevel="0" collapsed="false">
      <c r="A113" s="2" t="s">
        <v>178</v>
      </c>
      <c r="B113" s="3" t="n">
        <v>78</v>
      </c>
      <c r="C113" s="2" t="s">
        <v>23</v>
      </c>
      <c r="D113" s="2" t="s">
        <v>51</v>
      </c>
      <c r="E113" s="2" t="s">
        <v>41</v>
      </c>
      <c r="F113" s="2" t="s">
        <v>26</v>
      </c>
      <c r="G113" s="4" t="n">
        <v>17000</v>
      </c>
      <c r="H113" s="3" t="n">
        <v>4</v>
      </c>
      <c r="I113" s="5" t="n">
        <v>44649</v>
      </c>
      <c r="J113" s="2" t="s">
        <v>46</v>
      </c>
      <c r="K113" s="3" t="n">
        <v>2</v>
      </c>
      <c r="L113" s="4" t="n">
        <v>1559.83</v>
      </c>
      <c r="M113" s="4" t="n">
        <v>3091.12</v>
      </c>
      <c r="N113" s="3" t="n">
        <v>28</v>
      </c>
      <c r="O113" s="4" t="n">
        <v>58.33</v>
      </c>
      <c r="P113" s="3" t="n">
        <v>5</v>
      </c>
      <c r="Q113" s="4" t="n">
        <v>3000</v>
      </c>
      <c r="R113" s="4" t="n">
        <v>543.01</v>
      </c>
      <c r="S113" s="4" t="n">
        <v>0</v>
      </c>
      <c r="T113" s="4" t="n">
        <v>0</v>
      </c>
      <c r="U113" s="3" t="n">
        <v>501</v>
      </c>
      <c r="V113" s="3" t="n">
        <v>1</v>
      </c>
    </row>
    <row r="114" customFormat="false" ht="15" hidden="false" customHeight="false" outlineLevel="0" collapsed="false">
      <c r="A114" s="2" t="s">
        <v>179</v>
      </c>
      <c r="B114" s="3" t="n">
        <v>38</v>
      </c>
      <c r="C114" s="2" t="s">
        <v>29</v>
      </c>
      <c r="D114" s="2" t="s">
        <v>51</v>
      </c>
      <c r="E114" s="2" t="s">
        <v>37</v>
      </c>
      <c r="F114" s="2" t="s">
        <v>60</v>
      </c>
      <c r="G114" s="4" t="n">
        <v>34100</v>
      </c>
      <c r="H114" s="3" t="n">
        <v>6</v>
      </c>
      <c r="I114" s="5" t="n">
        <v>43776</v>
      </c>
      <c r="J114" s="2" t="s">
        <v>34</v>
      </c>
      <c r="K114" s="3" t="n">
        <v>1</v>
      </c>
      <c r="L114" s="4" t="n">
        <v>3462.11</v>
      </c>
      <c r="M114" s="4" t="n">
        <v>26009.04</v>
      </c>
      <c r="N114" s="3" t="n">
        <v>33</v>
      </c>
      <c r="O114" s="4" t="n">
        <v>27.52</v>
      </c>
      <c r="P114" s="3" t="n">
        <v>2</v>
      </c>
      <c r="Q114" s="4" t="n">
        <v>8000</v>
      </c>
      <c r="R114" s="4" t="n">
        <v>768.04</v>
      </c>
      <c r="S114" s="4" t="n">
        <v>120000</v>
      </c>
      <c r="T114" s="4" t="n">
        <v>672</v>
      </c>
      <c r="U114" s="3" t="n">
        <v>644</v>
      </c>
      <c r="V114" s="3" t="n">
        <v>0</v>
      </c>
    </row>
    <row r="115" customFormat="false" ht="15" hidden="false" customHeight="false" outlineLevel="0" collapsed="false">
      <c r="A115" s="2" t="s">
        <v>180</v>
      </c>
      <c r="B115" s="3" t="n">
        <v>51</v>
      </c>
      <c r="C115" s="2" t="s">
        <v>23</v>
      </c>
      <c r="D115" s="2" t="s">
        <v>67</v>
      </c>
      <c r="E115" s="2" t="s">
        <v>63</v>
      </c>
      <c r="F115" s="2" t="s">
        <v>60</v>
      </c>
      <c r="G115" s="4" t="n">
        <v>48600</v>
      </c>
      <c r="H115" s="3" t="n">
        <v>14</v>
      </c>
      <c r="I115" s="5" t="n">
        <v>40828</v>
      </c>
      <c r="J115" s="2" t="s">
        <v>46</v>
      </c>
      <c r="K115" s="3" t="n">
        <v>6</v>
      </c>
      <c r="L115" s="4" t="n">
        <v>1110.57</v>
      </c>
      <c r="M115" s="4" t="n">
        <v>0</v>
      </c>
      <c r="N115" s="3" t="n">
        <v>36</v>
      </c>
      <c r="O115" s="4" t="n">
        <v>48.85</v>
      </c>
      <c r="P115" s="3" t="n">
        <v>3</v>
      </c>
      <c r="Q115" s="4" t="n">
        <v>10500</v>
      </c>
      <c r="R115" s="4" t="n">
        <v>1333.77</v>
      </c>
      <c r="S115" s="4" t="n">
        <v>0</v>
      </c>
      <c r="T115" s="4" t="n">
        <v>0</v>
      </c>
      <c r="U115" s="3" t="n">
        <v>677</v>
      </c>
      <c r="V115" s="3" t="n">
        <v>0</v>
      </c>
    </row>
    <row r="116" customFormat="false" ht="15" hidden="false" customHeight="false" outlineLevel="0" collapsed="false">
      <c r="A116" s="2" t="s">
        <v>181</v>
      </c>
      <c r="B116" s="3" t="n">
        <v>55</v>
      </c>
      <c r="C116" s="2" t="s">
        <v>23</v>
      </c>
      <c r="D116" s="2" t="s">
        <v>67</v>
      </c>
      <c r="E116" s="2" t="s">
        <v>37</v>
      </c>
      <c r="F116" s="2" t="s">
        <v>26</v>
      </c>
      <c r="G116" s="4" t="n">
        <v>38800</v>
      </c>
      <c r="H116" s="3" t="n">
        <v>24</v>
      </c>
      <c r="I116" s="5" t="n">
        <v>37407</v>
      </c>
      <c r="J116" s="2" t="s">
        <v>27</v>
      </c>
      <c r="K116" s="3" t="n">
        <v>6</v>
      </c>
      <c r="L116" s="4" t="n">
        <v>3839.5</v>
      </c>
      <c r="M116" s="4" t="n">
        <v>88099.42</v>
      </c>
      <c r="N116" s="3" t="n">
        <v>25</v>
      </c>
      <c r="O116" s="4" t="n">
        <v>77.97</v>
      </c>
      <c r="P116" s="3" t="n">
        <v>6</v>
      </c>
      <c r="Q116" s="4" t="n">
        <v>9000</v>
      </c>
      <c r="R116" s="4" t="n">
        <v>2024.66</v>
      </c>
      <c r="S116" s="4" t="n">
        <v>61000</v>
      </c>
      <c r="T116" s="4" t="n">
        <v>410</v>
      </c>
      <c r="U116" s="3" t="n">
        <v>634</v>
      </c>
      <c r="V116" s="3" t="n">
        <v>2</v>
      </c>
    </row>
    <row r="117" customFormat="false" ht="15" hidden="false" customHeight="false" outlineLevel="0" collapsed="false">
      <c r="A117" s="2" t="s">
        <v>182</v>
      </c>
      <c r="B117" s="3" t="n">
        <v>66</v>
      </c>
      <c r="C117" s="2" t="s">
        <v>23</v>
      </c>
      <c r="D117" s="2" t="s">
        <v>67</v>
      </c>
      <c r="E117" s="2" t="s">
        <v>41</v>
      </c>
      <c r="F117" s="2" t="s">
        <v>26</v>
      </c>
      <c r="G117" s="4" t="n">
        <v>22400</v>
      </c>
      <c r="H117" s="3" t="n">
        <v>11</v>
      </c>
      <c r="I117" s="5" t="n">
        <v>42257</v>
      </c>
      <c r="J117" s="2" t="s">
        <v>27</v>
      </c>
      <c r="K117" s="3" t="n">
        <v>3</v>
      </c>
      <c r="L117" s="4" t="n">
        <v>1078.85</v>
      </c>
      <c r="M117" s="4" t="n">
        <v>0</v>
      </c>
      <c r="N117" s="3" t="n">
        <v>24</v>
      </c>
      <c r="O117" s="4" t="n">
        <v>52.03</v>
      </c>
      <c r="P117" s="3" t="n">
        <v>2</v>
      </c>
      <c r="Q117" s="4" t="n">
        <v>3500</v>
      </c>
      <c r="R117" s="4" t="n">
        <v>2107.86</v>
      </c>
      <c r="S117" s="4" t="n">
        <v>0</v>
      </c>
      <c r="T117" s="4" t="n">
        <v>0</v>
      </c>
      <c r="U117" s="3" t="n">
        <v>618</v>
      </c>
      <c r="V117" s="3" t="n">
        <v>0</v>
      </c>
    </row>
    <row r="118" customFormat="false" ht="15" hidden="false" customHeight="false" outlineLevel="0" collapsed="false">
      <c r="A118" s="2" t="s">
        <v>183</v>
      </c>
      <c r="B118" s="3" t="n">
        <v>46</v>
      </c>
      <c r="C118" s="2" t="s">
        <v>23</v>
      </c>
      <c r="D118" s="2" t="s">
        <v>67</v>
      </c>
      <c r="E118" s="2" t="s">
        <v>49</v>
      </c>
      <c r="F118" s="2" t="s">
        <v>26</v>
      </c>
      <c r="G118" s="4" t="n">
        <v>38000</v>
      </c>
      <c r="H118" s="3" t="n">
        <v>10</v>
      </c>
      <c r="I118" s="5" t="n">
        <v>42385</v>
      </c>
      <c r="J118" s="2" t="s">
        <v>34</v>
      </c>
      <c r="K118" s="3" t="n">
        <v>4</v>
      </c>
      <c r="L118" s="4" t="n">
        <v>3051.66</v>
      </c>
      <c r="M118" s="4" t="n">
        <v>33475.18</v>
      </c>
      <c r="N118" s="3" t="n">
        <v>34</v>
      </c>
      <c r="O118" s="4" t="n">
        <v>32.91</v>
      </c>
      <c r="P118" s="3" t="n">
        <v>1</v>
      </c>
      <c r="Q118" s="4" t="n">
        <v>5500</v>
      </c>
      <c r="R118" s="4" t="n">
        <v>717.83</v>
      </c>
      <c r="S118" s="4" t="n">
        <v>0</v>
      </c>
      <c r="T118" s="4" t="n">
        <v>0</v>
      </c>
      <c r="U118" s="3" t="n">
        <v>700</v>
      </c>
      <c r="V118" s="3" t="n">
        <v>0</v>
      </c>
    </row>
    <row r="119" customFormat="false" ht="15" hidden="false" customHeight="false" outlineLevel="0" collapsed="false">
      <c r="A119" s="2" t="s">
        <v>184</v>
      </c>
      <c r="B119" s="3" t="n">
        <v>61</v>
      </c>
      <c r="C119" s="2" t="s">
        <v>23</v>
      </c>
      <c r="D119" s="2" t="s">
        <v>108</v>
      </c>
      <c r="E119" s="2" t="s">
        <v>96</v>
      </c>
      <c r="F119" s="2" t="s">
        <v>103</v>
      </c>
      <c r="G119" s="4" t="n">
        <v>90700</v>
      </c>
      <c r="H119" s="3" t="n">
        <v>6</v>
      </c>
      <c r="I119" s="5" t="n">
        <v>43938</v>
      </c>
      <c r="J119" s="2" t="s">
        <v>27</v>
      </c>
      <c r="K119" s="3" t="n">
        <v>1</v>
      </c>
      <c r="L119" s="4" t="n">
        <v>4299.5</v>
      </c>
      <c r="M119" s="4" t="n">
        <v>63985.19</v>
      </c>
      <c r="N119" s="3" t="n">
        <v>44</v>
      </c>
      <c r="O119" s="4" t="n">
        <v>48.39</v>
      </c>
      <c r="P119" s="3" t="n">
        <v>6</v>
      </c>
      <c r="Q119" s="4" t="n">
        <v>0</v>
      </c>
      <c r="R119" s="4" t="n">
        <v>0</v>
      </c>
      <c r="S119" s="4" t="n">
        <v>0</v>
      </c>
      <c r="T119" s="4" t="n">
        <v>0</v>
      </c>
      <c r="U119" s="3" t="n">
        <v>597</v>
      </c>
      <c r="V119" s="3" t="n">
        <v>0</v>
      </c>
    </row>
    <row r="120" customFormat="false" ht="15" hidden="false" customHeight="false" outlineLevel="0" collapsed="false">
      <c r="A120" s="2" t="s">
        <v>185</v>
      </c>
      <c r="B120" s="3" t="n">
        <v>58</v>
      </c>
      <c r="C120" s="2" t="s">
        <v>23</v>
      </c>
      <c r="D120" s="2" t="s">
        <v>67</v>
      </c>
      <c r="E120" s="2" t="s">
        <v>52</v>
      </c>
      <c r="F120" s="2" t="s">
        <v>26</v>
      </c>
      <c r="G120" s="4" t="n">
        <v>20000</v>
      </c>
      <c r="H120" s="3" t="n">
        <v>33</v>
      </c>
      <c r="I120" s="5" t="n">
        <v>34100</v>
      </c>
      <c r="J120" s="2" t="s">
        <v>27</v>
      </c>
      <c r="K120" s="3" t="n">
        <v>1</v>
      </c>
      <c r="L120" s="4" t="n">
        <v>838.68</v>
      </c>
      <c r="M120" s="4" t="n">
        <v>37161.75</v>
      </c>
      <c r="N120" s="3" t="n">
        <v>22</v>
      </c>
      <c r="O120" s="4" t="n">
        <v>34.93</v>
      </c>
      <c r="P120" s="3" t="n">
        <v>2</v>
      </c>
      <c r="Q120" s="4" t="n">
        <v>4500</v>
      </c>
      <c r="R120" s="4" t="n">
        <v>1526.01</v>
      </c>
      <c r="S120" s="4" t="n">
        <v>82000</v>
      </c>
      <c r="T120" s="4" t="n">
        <v>383</v>
      </c>
      <c r="U120" s="3" t="n">
        <v>700</v>
      </c>
      <c r="V120" s="3" t="n">
        <v>0</v>
      </c>
    </row>
    <row r="121" customFormat="false" ht="15" hidden="false" customHeight="false" outlineLevel="0" collapsed="false">
      <c r="A121" s="2" t="s">
        <v>186</v>
      </c>
      <c r="B121" s="3" t="n">
        <v>55</v>
      </c>
      <c r="C121" s="2" t="s">
        <v>23</v>
      </c>
      <c r="D121" s="2" t="s">
        <v>40</v>
      </c>
      <c r="E121" s="2" t="s">
        <v>37</v>
      </c>
      <c r="F121" s="2" t="s">
        <v>38</v>
      </c>
      <c r="G121" s="4" t="n">
        <v>30600</v>
      </c>
      <c r="H121" s="3" t="n">
        <v>17</v>
      </c>
      <c r="I121" s="5" t="n">
        <v>39772</v>
      </c>
      <c r="J121" s="2" t="s">
        <v>27</v>
      </c>
      <c r="K121" s="3" t="n">
        <v>2</v>
      </c>
      <c r="L121" s="4" t="n">
        <v>1506.75</v>
      </c>
      <c r="M121" s="4" t="n">
        <v>65706.97</v>
      </c>
      <c r="N121" s="3" t="n">
        <v>21</v>
      </c>
      <c r="O121" s="4" t="n">
        <v>48.12</v>
      </c>
      <c r="P121" s="3" t="n">
        <v>5</v>
      </c>
      <c r="Q121" s="4" t="n">
        <v>7000</v>
      </c>
      <c r="R121" s="4" t="n">
        <v>3731.68</v>
      </c>
      <c r="S121" s="4" t="n">
        <v>0</v>
      </c>
      <c r="T121" s="4" t="n">
        <v>0</v>
      </c>
      <c r="U121" s="3" t="n">
        <v>628</v>
      </c>
      <c r="V121" s="3" t="n">
        <v>0</v>
      </c>
    </row>
    <row r="122" customFormat="false" ht="15" hidden="false" customHeight="false" outlineLevel="0" collapsed="false">
      <c r="A122" s="2" t="s">
        <v>187</v>
      </c>
      <c r="B122" s="3" t="n">
        <v>51</v>
      </c>
      <c r="C122" s="2" t="s">
        <v>23</v>
      </c>
      <c r="D122" s="2" t="s">
        <v>62</v>
      </c>
      <c r="E122" s="2" t="s">
        <v>37</v>
      </c>
      <c r="F122" s="2" t="s">
        <v>60</v>
      </c>
      <c r="G122" s="4" t="n">
        <v>60700</v>
      </c>
      <c r="H122" s="3" t="n">
        <v>18</v>
      </c>
      <c r="I122" s="5" t="n">
        <v>39614</v>
      </c>
      <c r="J122" s="2" t="s">
        <v>46</v>
      </c>
      <c r="K122" s="3" t="n">
        <v>1</v>
      </c>
      <c r="L122" s="4" t="n">
        <v>-580.88</v>
      </c>
      <c r="M122" s="4" t="n">
        <v>78689.44</v>
      </c>
      <c r="N122" s="3" t="n">
        <v>32</v>
      </c>
      <c r="O122" s="4" t="n">
        <v>94.59</v>
      </c>
      <c r="P122" s="3" t="n">
        <v>3</v>
      </c>
      <c r="Q122" s="4" t="n">
        <v>12000</v>
      </c>
      <c r="R122" s="4" t="n">
        <v>1040.99</v>
      </c>
      <c r="S122" s="4" t="n">
        <v>0</v>
      </c>
      <c r="T122" s="4" t="n">
        <v>0</v>
      </c>
      <c r="U122" s="3" t="n">
        <v>730</v>
      </c>
      <c r="V122" s="3" t="n">
        <v>0</v>
      </c>
    </row>
    <row r="123" customFormat="false" ht="15" hidden="false" customHeight="false" outlineLevel="0" collapsed="false">
      <c r="A123" s="2" t="s">
        <v>188</v>
      </c>
      <c r="B123" s="3" t="n">
        <v>47</v>
      </c>
      <c r="C123" s="2" t="s">
        <v>29</v>
      </c>
      <c r="D123" s="2" t="s">
        <v>40</v>
      </c>
      <c r="E123" s="2" t="s">
        <v>93</v>
      </c>
      <c r="F123" s="2" t="s">
        <v>38</v>
      </c>
      <c r="G123" s="4" t="n">
        <v>5100</v>
      </c>
      <c r="H123" s="3" t="n">
        <v>15</v>
      </c>
      <c r="I123" s="5" t="n">
        <v>40523</v>
      </c>
      <c r="J123" s="2" t="s">
        <v>46</v>
      </c>
      <c r="K123" s="3" t="n">
        <v>3</v>
      </c>
      <c r="L123" s="4" t="n">
        <v>1429.53</v>
      </c>
      <c r="M123" s="4" t="n">
        <v>4503.61</v>
      </c>
      <c r="N123" s="3" t="n">
        <v>21</v>
      </c>
      <c r="O123" s="4" t="n">
        <v>26.86</v>
      </c>
      <c r="P123" s="3" t="n">
        <v>3</v>
      </c>
      <c r="Q123" s="4" t="n">
        <v>1000</v>
      </c>
      <c r="R123" s="4" t="n">
        <v>222.83</v>
      </c>
      <c r="S123" s="4" t="n">
        <v>0</v>
      </c>
      <c r="T123" s="4" t="n">
        <v>0</v>
      </c>
      <c r="U123" s="3" t="n">
        <v>517</v>
      </c>
      <c r="V123" s="3" t="n">
        <v>0</v>
      </c>
    </row>
    <row r="124" customFormat="false" ht="15" hidden="false" customHeight="false" outlineLevel="0" collapsed="false">
      <c r="A124" s="2" t="s">
        <v>189</v>
      </c>
      <c r="B124" s="3" t="n">
        <v>57</v>
      </c>
      <c r="C124" s="2" t="s">
        <v>29</v>
      </c>
      <c r="D124" s="2" t="s">
        <v>44</v>
      </c>
      <c r="E124" s="2" t="s">
        <v>52</v>
      </c>
      <c r="F124" s="2" t="s">
        <v>26</v>
      </c>
      <c r="G124" s="4" t="n">
        <v>18200</v>
      </c>
      <c r="H124" s="3" t="n">
        <v>11</v>
      </c>
      <c r="I124" s="5" t="n">
        <v>42020</v>
      </c>
      <c r="J124" s="2" t="s">
        <v>46</v>
      </c>
      <c r="K124" s="3" t="n">
        <v>3</v>
      </c>
      <c r="L124" s="4" t="n">
        <v>1568.93</v>
      </c>
      <c r="M124" s="4" t="n">
        <v>9849.57</v>
      </c>
      <c r="N124" s="3" t="n">
        <v>28</v>
      </c>
      <c r="O124" s="4" t="n">
        <v>26.59</v>
      </c>
      <c r="P124" s="3" t="n">
        <v>4</v>
      </c>
      <c r="Q124" s="4" t="n">
        <v>3500</v>
      </c>
      <c r="R124" s="4" t="n">
        <v>923.86</v>
      </c>
      <c r="S124" s="4" t="n">
        <v>69000</v>
      </c>
      <c r="T124" s="4" t="n">
        <v>327</v>
      </c>
      <c r="U124" s="3" t="n">
        <v>577</v>
      </c>
      <c r="V124" s="3" t="n">
        <v>0</v>
      </c>
    </row>
    <row r="125" customFormat="false" ht="15" hidden="false" customHeight="false" outlineLevel="0" collapsed="false">
      <c r="A125" s="2" t="s">
        <v>190</v>
      </c>
      <c r="B125" s="3" t="n">
        <v>55</v>
      </c>
      <c r="C125" s="2" t="s">
        <v>23</v>
      </c>
      <c r="D125" s="2" t="s">
        <v>100</v>
      </c>
      <c r="E125" s="2" t="s">
        <v>49</v>
      </c>
      <c r="F125" s="2" t="s">
        <v>26</v>
      </c>
      <c r="G125" s="4" t="n">
        <v>33100</v>
      </c>
      <c r="H125" s="3" t="n">
        <v>3</v>
      </c>
      <c r="I125" s="5" t="n">
        <v>45118</v>
      </c>
      <c r="J125" s="2" t="s">
        <v>46</v>
      </c>
      <c r="K125" s="3" t="n">
        <v>1</v>
      </c>
      <c r="L125" s="4" t="n">
        <v>2837.98</v>
      </c>
      <c r="M125" s="4" t="n">
        <v>7185.17</v>
      </c>
      <c r="N125" s="3" t="n">
        <v>24</v>
      </c>
      <c r="O125" s="4" t="n">
        <v>46.04</v>
      </c>
      <c r="P125" s="3" t="n">
        <v>3</v>
      </c>
      <c r="Q125" s="4" t="n">
        <v>6500</v>
      </c>
      <c r="R125" s="4" t="n">
        <v>1327.73</v>
      </c>
      <c r="S125" s="4" t="n">
        <v>74000</v>
      </c>
      <c r="T125" s="4" t="n">
        <v>336</v>
      </c>
      <c r="U125" s="3" t="n">
        <v>658</v>
      </c>
      <c r="V125" s="3" t="n">
        <v>0</v>
      </c>
    </row>
    <row r="126" customFormat="false" ht="15" hidden="false" customHeight="false" outlineLevel="0" collapsed="false">
      <c r="A126" s="2" t="s">
        <v>191</v>
      </c>
      <c r="B126" s="3" t="n">
        <v>32</v>
      </c>
      <c r="C126" s="2" t="s">
        <v>29</v>
      </c>
      <c r="D126" s="2" t="s">
        <v>67</v>
      </c>
      <c r="E126" s="2" t="s">
        <v>37</v>
      </c>
      <c r="F126" s="2" t="s">
        <v>26</v>
      </c>
      <c r="G126" s="4" t="n">
        <v>20600</v>
      </c>
      <c r="H126" s="3" t="n">
        <v>4</v>
      </c>
      <c r="I126" s="5" t="n">
        <v>44474</v>
      </c>
      <c r="J126" s="2" t="s">
        <v>34</v>
      </c>
      <c r="K126" s="3" t="n">
        <v>1</v>
      </c>
      <c r="L126" s="4" t="n">
        <v>2829.23</v>
      </c>
      <c r="M126" s="4" t="n">
        <v>0</v>
      </c>
      <c r="N126" s="3" t="n">
        <v>20</v>
      </c>
      <c r="O126" s="4" t="n">
        <v>53.27</v>
      </c>
      <c r="P126" s="3" t="n">
        <v>0</v>
      </c>
      <c r="Q126" s="4" t="n">
        <v>4500</v>
      </c>
      <c r="R126" s="4" t="n">
        <v>309.68</v>
      </c>
      <c r="S126" s="4" t="n">
        <v>0</v>
      </c>
      <c r="T126" s="4" t="n">
        <v>0</v>
      </c>
      <c r="U126" s="3" t="n">
        <v>524</v>
      </c>
      <c r="V126" s="3" t="n">
        <v>0</v>
      </c>
    </row>
    <row r="127" customFormat="false" ht="15" hidden="false" customHeight="false" outlineLevel="0" collapsed="false">
      <c r="A127" s="2" t="s">
        <v>192</v>
      </c>
      <c r="B127" s="3" t="n">
        <v>49</v>
      </c>
      <c r="C127" s="2" t="s">
        <v>23</v>
      </c>
      <c r="D127" s="2" t="s">
        <v>67</v>
      </c>
      <c r="E127" s="2" t="s">
        <v>37</v>
      </c>
      <c r="F127" s="2" t="s">
        <v>26</v>
      </c>
      <c r="G127" s="4" t="n">
        <v>35600</v>
      </c>
      <c r="H127" s="3" t="n">
        <v>10</v>
      </c>
      <c r="I127" s="5" t="n">
        <v>42601</v>
      </c>
      <c r="J127" s="2" t="s">
        <v>34</v>
      </c>
      <c r="K127" s="3" t="n">
        <v>1</v>
      </c>
      <c r="L127" s="4" t="n">
        <v>1553.02</v>
      </c>
      <c r="M127" s="4" t="n">
        <v>0</v>
      </c>
      <c r="N127" s="3" t="n">
        <v>26</v>
      </c>
      <c r="O127" s="4" t="n">
        <v>35.48</v>
      </c>
      <c r="P127" s="3" t="n">
        <v>0</v>
      </c>
      <c r="Q127" s="4" t="n">
        <v>4000</v>
      </c>
      <c r="R127" s="4" t="n">
        <v>722.55</v>
      </c>
      <c r="S127" s="4" t="n">
        <v>0</v>
      </c>
      <c r="T127" s="4" t="n">
        <v>0</v>
      </c>
      <c r="U127" s="3" t="n">
        <v>702</v>
      </c>
      <c r="V127" s="3" t="n">
        <v>0</v>
      </c>
    </row>
    <row r="128" customFormat="false" ht="15" hidden="false" customHeight="false" outlineLevel="0" collapsed="false">
      <c r="A128" s="2" t="s">
        <v>193</v>
      </c>
      <c r="B128" s="3" t="n">
        <v>26</v>
      </c>
      <c r="C128" s="2" t="s">
        <v>23</v>
      </c>
      <c r="D128" s="2" t="s">
        <v>108</v>
      </c>
      <c r="E128" s="2" t="s">
        <v>63</v>
      </c>
      <c r="F128" s="2" t="s">
        <v>38</v>
      </c>
      <c r="G128" s="4" t="n">
        <v>55800</v>
      </c>
      <c r="H128" s="3" t="n">
        <v>3</v>
      </c>
      <c r="I128" s="5" t="n">
        <v>45161</v>
      </c>
      <c r="J128" s="2" t="s">
        <v>34</v>
      </c>
      <c r="K128" s="3" t="n">
        <v>1</v>
      </c>
      <c r="L128" s="4" t="n">
        <v>6098.61</v>
      </c>
      <c r="M128" s="4" t="n">
        <v>24772.57</v>
      </c>
      <c r="N128" s="3" t="n">
        <v>49</v>
      </c>
      <c r="O128" s="4" t="n">
        <v>61.27</v>
      </c>
      <c r="P128" s="3" t="n">
        <v>2</v>
      </c>
      <c r="Q128" s="4" t="n">
        <v>8000</v>
      </c>
      <c r="R128" s="4" t="n">
        <v>2547</v>
      </c>
      <c r="S128" s="4" t="n">
        <v>0</v>
      </c>
      <c r="T128" s="4" t="n">
        <v>0</v>
      </c>
      <c r="U128" s="3" t="n">
        <v>635</v>
      </c>
      <c r="V128" s="3" t="n">
        <v>0</v>
      </c>
    </row>
    <row r="129" customFormat="false" ht="15" hidden="false" customHeight="false" outlineLevel="0" collapsed="false">
      <c r="A129" s="2" t="s">
        <v>194</v>
      </c>
      <c r="B129" s="3" t="n">
        <v>32</v>
      </c>
      <c r="C129" s="2" t="s">
        <v>23</v>
      </c>
      <c r="D129" s="2" t="s">
        <v>40</v>
      </c>
      <c r="E129" s="2" t="s">
        <v>49</v>
      </c>
      <c r="F129" s="2" t="s">
        <v>38</v>
      </c>
      <c r="G129" s="4" t="n">
        <v>26200</v>
      </c>
      <c r="H129" s="3" t="n">
        <v>7</v>
      </c>
      <c r="I129" s="5" t="n">
        <v>43680</v>
      </c>
      <c r="J129" s="2" t="s">
        <v>46</v>
      </c>
      <c r="K129" s="3" t="n">
        <v>2</v>
      </c>
      <c r="L129" s="4" t="n">
        <v>870.37</v>
      </c>
      <c r="M129" s="4" t="n">
        <v>0</v>
      </c>
      <c r="N129" s="3" t="n">
        <v>31</v>
      </c>
      <c r="O129" s="4" t="n">
        <v>61.36</v>
      </c>
      <c r="P129" s="3" t="n">
        <v>2</v>
      </c>
      <c r="Q129" s="4" t="n">
        <v>3000</v>
      </c>
      <c r="R129" s="4" t="n">
        <v>1496.67</v>
      </c>
      <c r="S129" s="4" t="n">
        <v>74000</v>
      </c>
      <c r="T129" s="4" t="n">
        <v>436</v>
      </c>
      <c r="U129" s="3" t="n">
        <v>548</v>
      </c>
      <c r="V129" s="3" t="n">
        <v>0</v>
      </c>
    </row>
    <row r="130" customFormat="false" ht="15" hidden="false" customHeight="false" outlineLevel="0" collapsed="false">
      <c r="A130" s="2" t="s">
        <v>195</v>
      </c>
      <c r="B130" s="3" t="n">
        <v>42</v>
      </c>
      <c r="C130" s="2" t="s">
        <v>29</v>
      </c>
      <c r="D130" s="2" t="s">
        <v>51</v>
      </c>
      <c r="E130" s="2" t="s">
        <v>37</v>
      </c>
      <c r="F130" s="2" t="s">
        <v>60</v>
      </c>
      <c r="G130" s="4" t="n">
        <v>23700</v>
      </c>
      <c r="H130" s="3" t="n">
        <v>9</v>
      </c>
      <c r="I130" s="5" t="n">
        <v>42979</v>
      </c>
      <c r="J130" s="2" t="s">
        <v>27</v>
      </c>
      <c r="K130" s="3" t="n">
        <v>1</v>
      </c>
      <c r="L130" s="4" t="n">
        <v>1569.63</v>
      </c>
      <c r="M130" s="4" t="n">
        <v>11619.08</v>
      </c>
      <c r="N130" s="3" t="n">
        <v>19</v>
      </c>
      <c r="O130" s="4" t="n">
        <v>57.96</v>
      </c>
      <c r="P130" s="3" t="n">
        <v>4</v>
      </c>
      <c r="Q130" s="4" t="n">
        <v>0</v>
      </c>
      <c r="R130" s="4" t="n">
        <v>0</v>
      </c>
      <c r="S130" s="4" t="n">
        <v>112000</v>
      </c>
      <c r="T130" s="4" t="n">
        <v>798</v>
      </c>
      <c r="U130" s="3" t="n">
        <v>603</v>
      </c>
      <c r="V130" s="3" t="n">
        <v>0</v>
      </c>
    </row>
    <row r="131" customFormat="false" ht="15" hidden="false" customHeight="false" outlineLevel="0" collapsed="false">
      <c r="A131" s="2" t="s">
        <v>196</v>
      </c>
      <c r="B131" s="3" t="n">
        <v>81</v>
      </c>
      <c r="C131" s="2" t="s">
        <v>29</v>
      </c>
      <c r="D131" s="2" t="s">
        <v>62</v>
      </c>
      <c r="E131" s="2" t="s">
        <v>41</v>
      </c>
      <c r="F131" s="2" t="s">
        <v>60</v>
      </c>
      <c r="G131" s="4" t="n">
        <v>26700</v>
      </c>
      <c r="H131" s="3" t="n">
        <v>30</v>
      </c>
      <c r="I131" s="5" t="n">
        <v>35052</v>
      </c>
      <c r="J131" s="2" t="s">
        <v>27</v>
      </c>
      <c r="K131" s="3" t="n">
        <v>4</v>
      </c>
      <c r="L131" s="4" t="n">
        <v>4830.92</v>
      </c>
      <c r="M131" s="4" t="n">
        <v>30178.47</v>
      </c>
      <c r="N131" s="3" t="n">
        <v>27</v>
      </c>
      <c r="O131" s="4" t="n">
        <v>73</v>
      </c>
      <c r="P131" s="3" t="n">
        <v>2</v>
      </c>
      <c r="Q131" s="4" t="n">
        <v>3500</v>
      </c>
      <c r="R131" s="4" t="n">
        <v>1833.19</v>
      </c>
      <c r="S131" s="4" t="n">
        <v>96000</v>
      </c>
      <c r="T131" s="4" t="n">
        <v>689</v>
      </c>
      <c r="U131" s="3" t="n">
        <v>596</v>
      </c>
      <c r="V131" s="3" t="n">
        <v>2</v>
      </c>
    </row>
    <row r="132" customFormat="false" ht="15" hidden="false" customHeight="false" outlineLevel="0" collapsed="false">
      <c r="A132" s="2" t="s">
        <v>197</v>
      </c>
      <c r="B132" s="3" t="n">
        <v>37</v>
      </c>
      <c r="C132" s="2" t="s">
        <v>23</v>
      </c>
      <c r="D132" s="2" t="s">
        <v>56</v>
      </c>
      <c r="E132" s="2" t="s">
        <v>49</v>
      </c>
      <c r="F132" s="2" t="s">
        <v>26</v>
      </c>
      <c r="G132" s="4" t="n">
        <v>24700</v>
      </c>
      <c r="H132" s="3" t="n">
        <v>5</v>
      </c>
      <c r="I132" s="5" t="n">
        <v>44098</v>
      </c>
      <c r="J132" s="2" t="s">
        <v>34</v>
      </c>
      <c r="K132" s="3" t="n">
        <v>2</v>
      </c>
      <c r="L132" s="4" t="n">
        <v>5150.32</v>
      </c>
      <c r="M132" s="4" t="n">
        <v>8666.49</v>
      </c>
      <c r="N132" s="3" t="n">
        <v>24</v>
      </c>
      <c r="O132" s="4" t="n">
        <v>27.16</v>
      </c>
      <c r="P132" s="3" t="n">
        <v>0</v>
      </c>
      <c r="Q132" s="4" t="n">
        <v>3500</v>
      </c>
      <c r="R132" s="4" t="n">
        <v>208.15</v>
      </c>
      <c r="S132" s="4" t="n">
        <v>0</v>
      </c>
      <c r="T132" s="4" t="n">
        <v>0</v>
      </c>
      <c r="U132" s="3" t="n">
        <v>678</v>
      </c>
      <c r="V132" s="3" t="n">
        <v>0</v>
      </c>
    </row>
    <row r="133" customFormat="false" ht="15" hidden="false" customHeight="false" outlineLevel="0" collapsed="false">
      <c r="A133" s="2" t="s">
        <v>198</v>
      </c>
      <c r="B133" s="3" t="n">
        <v>63</v>
      </c>
      <c r="C133" s="2" t="s">
        <v>29</v>
      </c>
      <c r="D133" s="2" t="s">
        <v>51</v>
      </c>
      <c r="E133" s="2" t="s">
        <v>63</v>
      </c>
      <c r="F133" s="2" t="s">
        <v>26</v>
      </c>
      <c r="G133" s="4" t="n">
        <v>48900</v>
      </c>
      <c r="H133" s="3" t="n">
        <v>14</v>
      </c>
      <c r="I133" s="5" t="n">
        <v>40858</v>
      </c>
      <c r="J133" s="2" t="s">
        <v>27</v>
      </c>
      <c r="K133" s="3" t="n">
        <v>2</v>
      </c>
      <c r="L133" s="4" t="n">
        <v>12216.31</v>
      </c>
      <c r="M133" s="4" t="n">
        <v>62364.3</v>
      </c>
      <c r="N133" s="3" t="n">
        <v>38</v>
      </c>
      <c r="O133" s="4" t="n">
        <v>110.77</v>
      </c>
      <c r="P133" s="3" t="n">
        <v>5</v>
      </c>
      <c r="Q133" s="4" t="n">
        <v>7000</v>
      </c>
      <c r="R133" s="4" t="n">
        <v>3479.07</v>
      </c>
      <c r="S133" s="4" t="n">
        <v>0</v>
      </c>
      <c r="T133" s="4" t="n">
        <v>0</v>
      </c>
      <c r="U133" s="3" t="n">
        <v>688</v>
      </c>
      <c r="V133" s="3" t="n">
        <v>1</v>
      </c>
    </row>
    <row r="134" customFormat="false" ht="15" hidden="false" customHeight="false" outlineLevel="0" collapsed="false">
      <c r="A134" s="2" t="s">
        <v>199</v>
      </c>
      <c r="B134" s="3" t="n">
        <v>39</v>
      </c>
      <c r="C134" s="2" t="s">
        <v>29</v>
      </c>
      <c r="D134" s="2" t="s">
        <v>40</v>
      </c>
      <c r="E134" s="2" t="s">
        <v>31</v>
      </c>
      <c r="F134" s="2" t="s">
        <v>26</v>
      </c>
      <c r="G134" s="4" t="n">
        <v>41600</v>
      </c>
      <c r="H134" s="3" t="n">
        <v>9</v>
      </c>
      <c r="I134" s="5" t="n">
        <v>42858</v>
      </c>
      <c r="J134" s="2" t="s">
        <v>27</v>
      </c>
      <c r="K134" s="3" t="n">
        <v>2</v>
      </c>
      <c r="L134" s="4" t="n">
        <v>2837.92</v>
      </c>
      <c r="M134" s="4" t="n">
        <v>42626.48</v>
      </c>
      <c r="N134" s="3" t="n">
        <v>29</v>
      </c>
      <c r="O134" s="4" t="n">
        <v>36.67</v>
      </c>
      <c r="P134" s="3" t="n">
        <v>1</v>
      </c>
      <c r="Q134" s="4" t="n">
        <v>5500</v>
      </c>
      <c r="R134" s="4" t="n">
        <v>1726.8</v>
      </c>
      <c r="S134" s="4" t="n">
        <v>114000</v>
      </c>
      <c r="T134" s="4" t="n">
        <v>743</v>
      </c>
      <c r="U134" s="3" t="n">
        <v>552</v>
      </c>
      <c r="V134" s="3" t="n">
        <v>3</v>
      </c>
    </row>
    <row r="135" customFormat="false" ht="15" hidden="false" customHeight="false" outlineLevel="0" collapsed="false">
      <c r="A135" s="2" t="s">
        <v>200</v>
      </c>
      <c r="B135" s="3" t="n">
        <v>54</v>
      </c>
      <c r="C135" s="2" t="s">
        <v>23</v>
      </c>
      <c r="D135" s="2" t="s">
        <v>201</v>
      </c>
      <c r="E135" s="2" t="s">
        <v>93</v>
      </c>
      <c r="F135" s="2" t="s">
        <v>26</v>
      </c>
      <c r="G135" s="4" t="n">
        <v>3800</v>
      </c>
      <c r="H135" s="3" t="n">
        <v>16</v>
      </c>
      <c r="I135" s="5" t="n">
        <v>40322</v>
      </c>
      <c r="J135" s="2" t="s">
        <v>27</v>
      </c>
      <c r="K135" s="3" t="n">
        <v>1</v>
      </c>
      <c r="L135" s="4" t="n">
        <v>235.36</v>
      </c>
      <c r="M135" s="4" t="n">
        <v>5972.77</v>
      </c>
      <c r="N135" s="3" t="n">
        <v>17</v>
      </c>
      <c r="O135" s="4" t="n">
        <v>32.69</v>
      </c>
      <c r="P135" s="3" t="n">
        <v>6</v>
      </c>
      <c r="Q135" s="4" t="n">
        <v>0</v>
      </c>
      <c r="R135" s="4" t="n">
        <v>0</v>
      </c>
      <c r="S135" s="4" t="n">
        <v>0</v>
      </c>
      <c r="T135" s="4" t="n">
        <v>0</v>
      </c>
      <c r="U135" s="3" t="n">
        <v>605</v>
      </c>
      <c r="V135" s="3" t="n">
        <v>0</v>
      </c>
    </row>
    <row r="136" customFormat="false" ht="15" hidden="false" customHeight="false" outlineLevel="0" collapsed="false">
      <c r="A136" s="2" t="s">
        <v>202</v>
      </c>
      <c r="B136" s="3" t="n">
        <v>57</v>
      </c>
      <c r="C136" s="2" t="s">
        <v>23</v>
      </c>
      <c r="D136" s="2" t="s">
        <v>100</v>
      </c>
      <c r="E136" s="2" t="s">
        <v>37</v>
      </c>
      <c r="F136" s="2" t="s">
        <v>26</v>
      </c>
      <c r="G136" s="4" t="n">
        <v>50700</v>
      </c>
      <c r="H136" s="3" t="n">
        <v>13</v>
      </c>
      <c r="I136" s="5" t="n">
        <v>41361</v>
      </c>
      <c r="J136" s="2" t="s">
        <v>27</v>
      </c>
      <c r="K136" s="3" t="n">
        <v>2</v>
      </c>
      <c r="L136" s="4" t="n">
        <v>-2428.05</v>
      </c>
      <c r="M136" s="4" t="n">
        <v>68129.21</v>
      </c>
      <c r="N136" s="3" t="n">
        <v>26</v>
      </c>
      <c r="O136" s="4" t="n">
        <v>53.63</v>
      </c>
      <c r="P136" s="3" t="n">
        <v>7</v>
      </c>
      <c r="Q136" s="4" t="n">
        <v>8000</v>
      </c>
      <c r="R136" s="4" t="n">
        <v>4918.35</v>
      </c>
      <c r="S136" s="4" t="n">
        <v>0</v>
      </c>
      <c r="T136" s="4" t="n">
        <v>0</v>
      </c>
      <c r="U136" s="3" t="n">
        <v>599</v>
      </c>
      <c r="V136" s="3" t="n">
        <v>1</v>
      </c>
    </row>
    <row r="137" customFormat="false" ht="15" hidden="false" customHeight="false" outlineLevel="0" collapsed="false">
      <c r="A137" s="2" t="s">
        <v>203</v>
      </c>
      <c r="B137" s="3" t="n">
        <v>25</v>
      </c>
      <c r="C137" s="2" t="s">
        <v>23</v>
      </c>
      <c r="D137" s="2" t="s">
        <v>77</v>
      </c>
      <c r="E137" s="2" t="s">
        <v>49</v>
      </c>
      <c r="F137" s="2" t="s">
        <v>26</v>
      </c>
      <c r="G137" s="4" t="n">
        <v>27700</v>
      </c>
      <c r="H137" s="3" t="n">
        <v>2</v>
      </c>
      <c r="I137" s="5" t="n">
        <v>45291</v>
      </c>
      <c r="J137" s="2" t="s">
        <v>34</v>
      </c>
      <c r="K137" s="3" t="n">
        <v>3</v>
      </c>
      <c r="L137" s="4" t="n">
        <v>1991.55</v>
      </c>
      <c r="M137" s="4" t="n">
        <v>7556.09</v>
      </c>
      <c r="N137" s="3" t="n">
        <v>23</v>
      </c>
      <c r="O137" s="4" t="n">
        <v>54.2</v>
      </c>
      <c r="P137" s="3" t="n">
        <v>3</v>
      </c>
      <c r="Q137" s="4" t="n">
        <v>0</v>
      </c>
      <c r="R137" s="4" t="n">
        <v>0</v>
      </c>
      <c r="S137" s="4" t="n">
        <v>0</v>
      </c>
      <c r="T137" s="4" t="n">
        <v>0</v>
      </c>
      <c r="U137" s="3" t="n">
        <v>639</v>
      </c>
      <c r="V137" s="3" t="n">
        <v>0</v>
      </c>
    </row>
    <row r="138" customFormat="false" ht="15" hidden="false" customHeight="false" outlineLevel="0" collapsed="false">
      <c r="A138" s="2" t="s">
        <v>204</v>
      </c>
      <c r="B138" s="3" t="n">
        <v>24</v>
      </c>
      <c r="C138" s="2" t="s">
        <v>29</v>
      </c>
      <c r="D138" s="2" t="s">
        <v>51</v>
      </c>
      <c r="E138" s="2" t="s">
        <v>37</v>
      </c>
      <c r="F138" s="2" t="s">
        <v>38</v>
      </c>
      <c r="G138" s="4" t="n">
        <v>15900</v>
      </c>
      <c r="H138" s="3" t="n">
        <v>0</v>
      </c>
      <c r="I138" s="5" t="n">
        <v>46045</v>
      </c>
      <c r="J138" s="2" t="s">
        <v>46</v>
      </c>
      <c r="K138" s="3" t="n">
        <v>1</v>
      </c>
      <c r="L138" s="4" t="n">
        <v>1058.06</v>
      </c>
      <c r="M138" s="4" t="n">
        <v>2215.35</v>
      </c>
      <c r="N138" s="3" t="n">
        <v>33</v>
      </c>
      <c r="O138" s="4" t="n">
        <v>23.63</v>
      </c>
      <c r="P138" s="3" t="n">
        <v>3</v>
      </c>
      <c r="Q138" s="4" t="n">
        <v>3000</v>
      </c>
      <c r="R138" s="4" t="n">
        <v>247.42</v>
      </c>
      <c r="S138" s="4" t="n">
        <v>0</v>
      </c>
      <c r="T138" s="4" t="n">
        <v>0</v>
      </c>
      <c r="U138" s="3" t="n">
        <v>500</v>
      </c>
      <c r="V138" s="3" t="n">
        <v>0</v>
      </c>
    </row>
    <row r="139" customFormat="false" ht="15" hidden="false" customHeight="false" outlineLevel="0" collapsed="false">
      <c r="A139" s="2" t="s">
        <v>205</v>
      </c>
      <c r="B139" s="3" t="n">
        <v>35</v>
      </c>
      <c r="C139" s="2" t="s">
        <v>23</v>
      </c>
      <c r="D139" s="2" t="s">
        <v>40</v>
      </c>
      <c r="E139" s="2" t="s">
        <v>37</v>
      </c>
      <c r="F139" s="2" t="s">
        <v>26</v>
      </c>
      <c r="G139" s="4" t="n">
        <v>22900</v>
      </c>
      <c r="H139" s="3" t="n">
        <v>8</v>
      </c>
      <c r="I139" s="5" t="n">
        <v>43015</v>
      </c>
      <c r="J139" s="2" t="s">
        <v>27</v>
      </c>
      <c r="K139" s="3" t="n">
        <v>5</v>
      </c>
      <c r="L139" s="4" t="n">
        <v>1190.46</v>
      </c>
      <c r="M139" s="4" t="n">
        <v>0</v>
      </c>
      <c r="N139" s="3" t="n">
        <v>27</v>
      </c>
      <c r="O139" s="4" t="n">
        <v>51.73</v>
      </c>
      <c r="P139" s="3" t="n">
        <v>2</v>
      </c>
      <c r="Q139" s="4" t="n">
        <v>5000</v>
      </c>
      <c r="R139" s="4" t="n">
        <v>601.69</v>
      </c>
      <c r="S139" s="4" t="n">
        <v>0</v>
      </c>
      <c r="T139" s="4" t="n">
        <v>0</v>
      </c>
      <c r="U139" s="3" t="n">
        <v>644</v>
      </c>
      <c r="V139" s="3" t="n">
        <v>0</v>
      </c>
    </row>
    <row r="140" customFormat="false" ht="15" hidden="false" customHeight="false" outlineLevel="0" collapsed="false">
      <c r="A140" s="2" t="s">
        <v>206</v>
      </c>
      <c r="B140" s="3" t="n">
        <v>48</v>
      </c>
      <c r="C140" s="2" t="s">
        <v>29</v>
      </c>
      <c r="D140" s="2" t="s">
        <v>100</v>
      </c>
      <c r="E140" s="2" t="s">
        <v>25</v>
      </c>
      <c r="F140" s="2" t="s">
        <v>26</v>
      </c>
      <c r="G140" s="4" t="n">
        <v>32700</v>
      </c>
      <c r="H140" s="3" t="n">
        <v>12</v>
      </c>
      <c r="I140" s="5" t="n">
        <v>41835</v>
      </c>
      <c r="J140" s="2" t="s">
        <v>27</v>
      </c>
      <c r="K140" s="3" t="n">
        <v>3</v>
      </c>
      <c r="L140" s="4" t="n">
        <v>4216.07</v>
      </c>
      <c r="M140" s="4" t="n">
        <v>30864.15</v>
      </c>
      <c r="N140" s="3" t="n">
        <v>26</v>
      </c>
      <c r="O140" s="4" t="n">
        <v>51.42</v>
      </c>
      <c r="P140" s="3" t="n">
        <v>5</v>
      </c>
      <c r="Q140" s="4" t="n">
        <v>6000</v>
      </c>
      <c r="R140" s="4" t="n">
        <v>573.52</v>
      </c>
      <c r="S140" s="4" t="n">
        <v>0</v>
      </c>
      <c r="T140" s="4" t="n">
        <v>0</v>
      </c>
      <c r="U140" s="3" t="n">
        <v>625</v>
      </c>
      <c r="V140" s="3" t="n">
        <v>1</v>
      </c>
    </row>
    <row r="141" customFormat="false" ht="15" hidden="false" customHeight="false" outlineLevel="0" collapsed="false">
      <c r="A141" s="2" t="s">
        <v>207</v>
      </c>
      <c r="B141" s="3" t="n">
        <v>52</v>
      </c>
      <c r="C141" s="2" t="s">
        <v>23</v>
      </c>
      <c r="D141" s="2" t="s">
        <v>98</v>
      </c>
      <c r="E141" s="2" t="s">
        <v>37</v>
      </c>
      <c r="F141" s="2" t="s">
        <v>26</v>
      </c>
      <c r="G141" s="4" t="n">
        <v>38300</v>
      </c>
      <c r="H141" s="3" t="n">
        <v>11</v>
      </c>
      <c r="I141" s="5" t="n">
        <v>42167</v>
      </c>
      <c r="J141" s="2" t="s">
        <v>34</v>
      </c>
      <c r="K141" s="3" t="n">
        <v>1</v>
      </c>
      <c r="L141" s="4" t="n">
        <v>583.6</v>
      </c>
      <c r="M141" s="4" t="n">
        <v>25886.67</v>
      </c>
      <c r="N141" s="3" t="n">
        <v>22</v>
      </c>
      <c r="O141" s="4" t="n">
        <v>52.89</v>
      </c>
      <c r="P141" s="3" t="n">
        <v>0</v>
      </c>
      <c r="Q141" s="4" t="n">
        <v>0</v>
      </c>
      <c r="R141" s="4" t="n">
        <v>0</v>
      </c>
      <c r="S141" s="4" t="n">
        <v>170000</v>
      </c>
      <c r="T141" s="4" t="n">
        <v>1225</v>
      </c>
      <c r="U141" s="3" t="n">
        <v>600</v>
      </c>
      <c r="V141" s="3" t="n">
        <v>1</v>
      </c>
    </row>
    <row r="142" customFormat="false" ht="15" hidden="false" customHeight="false" outlineLevel="0" collapsed="false">
      <c r="A142" s="2" t="s">
        <v>208</v>
      </c>
      <c r="B142" s="3" t="n">
        <v>60</v>
      </c>
      <c r="C142" s="2" t="s">
        <v>29</v>
      </c>
      <c r="D142" s="2" t="s">
        <v>40</v>
      </c>
      <c r="E142" s="2" t="s">
        <v>37</v>
      </c>
      <c r="F142" s="2" t="s">
        <v>26</v>
      </c>
      <c r="G142" s="4" t="n">
        <v>28500</v>
      </c>
      <c r="H142" s="3" t="n">
        <v>24</v>
      </c>
      <c r="I142" s="5" t="n">
        <v>37442</v>
      </c>
      <c r="J142" s="2" t="s">
        <v>27</v>
      </c>
      <c r="K142" s="3" t="n">
        <v>4</v>
      </c>
      <c r="L142" s="4" t="n">
        <v>1640.5</v>
      </c>
      <c r="M142" s="4" t="n">
        <v>21635.8</v>
      </c>
      <c r="N142" s="3" t="n">
        <v>27</v>
      </c>
      <c r="O142" s="4" t="n">
        <v>72.14</v>
      </c>
      <c r="P142" s="3" t="n">
        <v>3</v>
      </c>
      <c r="Q142" s="4" t="n">
        <v>0</v>
      </c>
      <c r="R142" s="4" t="n">
        <v>0</v>
      </c>
      <c r="S142" s="4" t="n">
        <v>134000</v>
      </c>
      <c r="T142" s="4" t="n">
        <v>755</v>
      </c>
      <c r="U142" s="3" t="n">
        <v>679</v>
      </c>
      <c r="V142" s="3" t="n">
        <v>0</v>
      </c>
    </row>
    <row r="143" customFormat="false" ht="15" hidden="false" customHeight="false" outlineLevel="0" collapsed="false">
      <c r="A143" s="2" t="s">
        <v>209</v>
      </c>
      <c r="B143" s="3" t="n">
        <v>52</v>
      </c>
      <c r="C143" s="2" t="s">
        <v>29</v>
      </c>
      <c r="D143" s="2" t="s">
        <v>54</v>
      </c>
      <c r="E143" s="2" t="s">
        <v>52</v>
      </c>
      <c r="F143" s="2" t="s">
        <v>38</v>
      </c>
      <c r="G143" s="4" t="n">
        <v>22600</v>
      </c>
      <c r="H143" s="3" t="n">
        <v>2</v>
      </c>
      <c r="I143" s="5" t="n">
        <v>45536</v>
      </c>
      <c r="J143" s="2" t="s">
        <v>34</v>
      </c>
      <c r="K143" s="3" t="n">
        <v>1</v>
      </c>
      <c r="L143" s="4" t="n">
        <v>1195.03</v>
      </c>
      <c r="M143" s="4" t="n">
        <v>5429.1</v>
      </c>
      <c r="N143" s="3" t="n">
        <v>35</v>
      </c>
      <c r="O143" s="4" t="n">
        <v>40.65</v>
      </c>
      <c r="P143" s="3" t="n">
        <v>3</v>
      </c>
      <c r="Q143" s="4" t="n">
        <v>2500</v>
      </c>
      <c r="R143" s="4" t="n">
        <v>104.07</v>
      </c>
      <c r="S143" s="4" t="n">
        <v>0</v>
      </c>
      <c r="T143" s="4" t="n">
        <v>0</v>
      </c>
      <c r="U143" s="3" t="n">
        <v>551</v>
      </c>
      <c r="V143" s="3" t="n">
        <v>2</v>
      </c>
    </row>
    <row r="144" customFormat="false" ht="15" hidden="false" customHeight="false" outlineLevel="0" collapsed="false">
      <c r="A144" s="2" t="s">
        <v>210</v>
      </c>
      <c r="B144" s="3" t="n">
        <v>34</v>
      </c>
      <c r="C144" s="2" t="s">
        <v>23</v>
      </c>
      <c r="D144" s="2" t="s">
        <v>51</v>
      </c>
      <c r="E144" s="2" t="s">
        <v>37</v>
      </c>
      <c r="F144" s="2" t="s">
        <v>26</v>
      </c>
      <c r="G144" s="4" t="n">
        <v>31500</v>
      </c>
      <c r="H144" s="3" t="n">
        <v>8</v>
      </c>
      <c r="I144" s="5" t="n">
        <v>43111</v>
      </c>
      <c r="J144" s="2" t="s">
        <v>34</v>
      </c>
      <c r="K144" s="3" t="n">
        <v>2</v>
      </c>
      <c r="L144" s="4" t="n">
        <v>2711.19</v>
      </c>
      <c r="M144" s="4" t="n">
        <v>18196.1</v>
      </c>
      <c r="N144" s="3" t="n">
        <v>0</v>
      </c>
      <c r="O144" s="2"/>
      <c r="P144" s="3" t="n">
        <v>0</v>
      </c>
      <c r="Q144" s="4" t="n">
        <v>5500</v>
      </c>
      <c r="R144" s="4" t="n">
        <v>2341.95</v>
      </c>
      <c r="S144" s="4" t="n">
        <v>0</v>
      </c>
      <c r="T144" s="4" t="n">
        <v>0</v>
      </c>
      <c r="U144" s="3" t="n">
        <v>565</v>
      </c>
      <c r="V144" s="3" t="n">
        <v>0</v>
      </c>
    </row>
    <row r="145" customFormat="false" ht="15" hidden="false" customHeight="false" outlineLevel="0" collapsed="false">
      <c r="A145" s="2" t="s">
        <v>211</v>
      </c>
      <c r="B145" s="3" t="n">
        <v>52</v>
      </c>
      <c r="C145" s="2" t="s">
        <v>29</v>
      </c>
      <c r="D145" s="2" t="s">
        <v>98</v>
      </c>
      <c r="E145" s="2" t="s">
        <v>37</v>
      </c>
      <c r="F145" s="2" t="s">
        <v>26</v>
      </c>
      <c r="G145" s="4" t="n">
        <v>21500</v>
      </c>
      <c r="H145" s="3" t="n">
        <v>3</v>
      </c>
      <c r="I145" s="5" t="n">
        <v>44911</v>
      </c>
      <c r="J145" s="2" t="s">
        <v>46</v>
      </c>
      <c r="K145" s="3" t="n">
        <v>1</v>
      </c>
      <c r="L145" s="4" t="n">
        <v>2144.93</v>
      </c>
      <c r="M145" s="4" t="n">
        <v>5558.92</v>
      </c>
      <c r="N145" s="3" t="n">
        <v>22</v>
      </c>
      <c r="O145" s="4" t="n">
        <v>53.67</v>
      </c>
      <c r="P145" s="3" t="n">
        <v>1</v>
      </c>
      <c r="Q145" s="4" t="n">
        <v>3000</v>
      </c>
      <c r="R145" s="4" t="n">
        <v>565.51</v>
      </c>
      <c r="S145" s="4" t="n">
        <v>0</v>
      </c>
      <c r="T145" s="4" t="n">
        <v>0</v>
      </c>
      <c r="U145" s="3" t="n">
        <v>627</v>
      </c>
      <c r="V145" s="3" t="n">
        <v>0</v>
      </c>
    </row>
    <row r="146" customFormat="false" ht="15" hidden="false" customHeight="false" outlineLevel="0" collapsed="false">
      <c r="A146" s="2" t="s">
        <v>212</v>
      </c>
      <c r="B146" s="3" t="n">
        <v>49</v>
      </c>
      <c r="C146" s="2" t="s">
        <v>29</v>
      </c>
      <c r="D146" s="2" t="s">
        <v>132</v>
      </c>
      <c r="E146" s="2" t="s">
        <v>37</v>
      </c>
      <c r="F146" s="2" t="s">
        <v>26</v>
      </c>
      <c r="G146" s="4" t="n">
        <v>39900</v>
      </c>
      <c r="H146" s="3" t="n">
        <v>25</v>
      </c>
      <c r="I146" s="5" t="n">
        <v>36909</v>
      </c>
      <c r="J146" s="2" t="s">
        <v>34</v>
      </c>
      <c r="K146" s="3" t="n">
        <v>5</v>
      </c>
      <c r="L146" s="4" t="n">
        <v>4656.95</v>
      </c>
      <c r="M146" s="4" t="n">
        <v>0</v>
      </c>
      <c r="N146" s="3" t="n">
        <v>29</v>
      </c>
      <c r="O146" s="4" t="n">
        <v>63.72</v>
      </c>
      <c r="P146" s="3" t="n">
        <v>0</v>
      </c>
      <c r="Q146" s="4" t="n">
        <v>10000</v>
      </c>
      <c r="R146" s="4" t="n">
        <v>3880.46</v>
      </c>
      <c r="S146" s="4" t="n">
        <v>71000</v>
      </c>
      <c r="T146" s="4" t="n">
        <v>417</v>
      </c>
      <c r="U146" s="3" t="n">
        <v>662</v>
      </c>
      <c r="V146" s="3" t="n">
        <v>1</v>
      </c>
    </row>
    <row r="147" customFormat="false" ht="15" hidden="false" customHeight="false" outlineLevel="0" collapsed="false">
      <c r="A147" s="2" t="s">
        <v>213</v>
      </c>
      <c r="B147" s="3" t="n">
        <v>38</v>
      </c>
      <c r="C147" s="2" t="s">
        <v>29</v>
      </c>
      <c r="D147" s="2" t="s">
        <v>77</v>
      </c>
      <c r="E147" s="2" t="s">
        <v>96</v>
      </c>
      <c r="F147" s="2" t="s">
        <v>26</v>
      </c>
      <c r="G147" s="4" t="n">
        <v>122900</v>
      </c>
      <c r="H147" s="3" t="n">
        <v>7</v>
      </c>
      <c r="I147" s="5" t="n">
        <v>43440</v>
      </c>
      <c r="J147" s="2" t="s">
        <v>46</v>
      </c>
      <c r="K147" s="3" t="n">
        <v>2</v>
      </c>
      <c r="L147" s="4" t="n">
        <v>-1240.07</v>
      </c>
      <c r="M147" s="4" t="n">
        <v>85363.04</v>
      </c>
      <c r="N147" s="3" t="n">
        <v>64</v>
      </c>
      <c r="O147" s="4" t="n">
        <v>101.05</v>
      </c>
      <c r="P147" s="3" t="n">
        <v>4</v>
      </c>
      <c r="Q147" s="4" t="n">
        <v>15000</v>
      </c>
      <c r="R147" s="4" t="n">
        <v>7183.56</v>
      </c>
      <c r="S147" s="4" t="n">
        <v>0</v>
      </c>
      <c r="T147" s="4" t="n">
        <v>0</v>
      </c>
      <c r="U147" s="3" t="n">
        <v>755</v>
      </c>
      <c r="V147" s="3" t="n">
        <v>0</v>
      </c>
    </row>
    <row r="148" customFormat="false" ht="15" hidden="false" customHeight="false" outlineLevel="0" collapsed="false">
      <c r="A148" s="2" t="s">
        <v>214</v>
      </c>
      <c r="B148" s="3" t="n">
        <v>42</v>
      </c>
      <c r="C148" s="2" t="s">
        <v>23</v>
      </c>
      <c r="D148" s="2" t="s">
        <v>67</v>
      </c>
      <c r="E148" s="2" t="s">
        <v>52</v>
      </c>
      <c r="F148" s="2" t="s">
        <v>38</v>
      </c>
      <c r="G148" s="4" t="n">
        <v>25700</v>
      </c>
      <c r="H148" s="3" t="n">
        <v>2</v>
      </c>
      <c r="I148" s="5" t="n">
        <v>45343</v>
      </c>
      <c r="J148" s="2" t="s">
        <v>46</v>
      </c>
      <c r="K148" s="3" t="n">
        <v>2</v>
      </c>
      <c r="L148" s="4" t="n">
        <v>714.64</v>
      </c>
      <c r="M148" s="4" t="n">
        <v>14156.76</v>
      </c>
      <c r="N148" s="3" t="n">
        <v>34</v>
      </c>
      <c r="O148" s="4" t="n">
        <v>29.76</v>
      </c>
      <c r="P148" s="3" t="n">
        <v>4</v>
      </c>
      <c r="Q148" s="4" t="n">
        <v>0</v>
      </c>
      <c r="R148" s="4" t="n">
        <v>0</v>
      </c>
      <c r="S148" s="4" t="n">
        <v>52000</v>
      </c>
      <c r="T148" s="4" t="n">
        <v>246</v>
      </c>
      <c r="U148" s="3" t="n">
        <v>656</v>
      </c>
      <c r="V148" s="3" t="n">
        <v>0</v>
      </c>
    </row>
    <row r="149" customFormat="false" ht="15" hidden="false" customHeight="false" outlineLevel="0" collapsed="false">
      <c r="A149" s="2" t="s">
        <v>215</v>
      </c>
      <c r="B149" s="3" t="n">
        <v>46</v>
      </c>
      <c r="C149" s="2" t="s">
        <v>29</v>
      </c>
      <c r="D149" s="2" t="s">
        <v>54</v>
      </c>
      <c r="E149" s="2" t="s">
        <v>52</v>
      </c>
      <c r="F149" s="2" t="s">
        <v>60</v>
      </c>
      <c r="G149" s="4" t="n">
        <v>18200</v>
      </c>
      <c r="H149" s="3" t="n">
        <v>8</v>
      </c>
      <c r="I149" s="5" t="n">
        <v>43220</v>
      </c>
      <c r="J149" s="2" t="s">
        <v>42</v>
      </c>
      <c r="K149" s="3" t="n">
        <v>2</v>
      </c>
      <c r="L149" s="4" t="n">
        <v>1325.26</v>
      </c>
      <c r="M149" s="4" t="n">
        <v>9932.6</v>
      </c>
      <c r="N149" s="3" t="n">
        <v>16</v>
      </c>
      <c r="O149" s="4" t="n">
        <v>20.65</v>
      </c>
      <c r="P149" s="3" t="n">
        <v>1</v>
      </c>
      <c r="Q149" s="4" t="n">
        <v>2500</v>
      </c>
      <c r="R149" s="4" t="n">
        <v>364.73</v>
      </c>
      <c r="S149" s="4" t="n">
        <v>45000</v>
      </c>
      <c r="T149" s="4" t="n">
        <v>332</v>
      </c>
      <c r="U149" s="3" t="n">
        <v>596</v>
      </c>
      <c r="V149" s="3" t="n">
        <v>0</v>
      </c>
    </row>
    <row r="150" customFormat="false" ht="15" hidden="false" customHeight="false" outlineLevel="0" collapsed="false">
      <c r="A150" s="2" t="s">
        <v>216</v>
      </c>
      <c r="B150" s="3" t="n">
        <v>47</v>
      </c>
      <c r="C150" s="2" t="s">
        <v>29</v>
      </c>
      <c r="D150" s="2" t="s">
        <v>30</v>
      </c>
      <c r="E150" s="2" t="s">
        <v>93</v>
      </c>
      <c r="F150" s="2" t="s">
        <v>26</v>
      </c>
      <c r="G150" s="4" t="n">
        <v>3400</v>
      </c>
      <c r="H150" s="3" t="n">
        <v>14</v>
      </c>
      <c r="I150" s="5" t="n">
        <v>40962</v>
      </c>
      <c r="J150" s="2" t="s">
        <v>27</v>
      </c>
      <c r="K150" s="3" t="n">
        <v>3</v>
      </c>
      <c r="L150" s="4" t="n">
        <v>422.26</v>
      </c>
      <c r="M150" s="4" t="n">
        <v>0</v>
      </c>
      <c r="N150" s="3" t="n">
        <v>13</v>
      </c>
      <c r="O150" s="4" t="n">
        <v>23.88</v>
      </c>
      <c r="P150" s="3" t="n">
        <v>9</v>
      </c>
      <c r="Q150" s="4" t="n">
        <v>500</v>
      </c>
      <c r="R150" s="4" t="n">
        <v>50.23</v>
      </c>
      <c r="S150" s="4" t="n">
        <v>0</v>
      </c>
      <c r="T150" s="4" t="n">
        <v>0</v>
      </c>
      <c r="U150" s="3" t="n">
        <v>498</v>
      </c>
      <c r="V150" s="3" t="n">
        <v>1</v>
      </c>
    </row>
    <row r="151" customFormat="false" ht="15" hidden="false" customHeight="false" outlineLevel="0" collapsed="false">
      <c r="A151" s="2" t="s">
        <v>217</v>
      </c>
      <c r="B151" s="3" t="n">
        <v>58</v>
      </c>
      <c r="C151" s="2" t="s">
        <v>29</v>
      </c>
      <c r="D151" s="2" t="s">
        <v>201</v>
      </c>
      <c r="E151" s="2" t="s">
        <v>49</v>
      </c>
      <c r="F151" s="2" t="s">
        <v>60</v>
      </c>
      <c r="G151" s="4" t="n">
        <v>20700</v>
      </c>
      <c r="H151" s="3" t="n">
        <v>17</v>
      </c>
      <c r="I151" s="5" t="n">
        <v>39974</v>
      </c>
      <c r="J151" s="2" t="s">
        <v>27</v>
      </c>
      <c r="K151" s="3" t="n">
        <v>4</v>
      </c>
      <c r="L151" s="4" t="n">
        <v>1996.35</v>
      </c>
      <c r="M151" s="4" t="n">
        <v>0</v>
      </c>
      <c r="N151" s="3" t="n">
        <v>23</v>
      </c>
      <c r="O151" s="4" t="n">
        <v>21.63</v>
      </c>
      <c r="P151" s="3" t="n">
        <v>4</v>
      </c>
      <c r="Q151" s="4" t="n">
        <v>5000</v>
      </c>
      <c r="R151" s="4" t="n">
        <v>1576.16</v>
      </c>
      <c r="S151" s="4" t="n">
        <v>0</v>
      </c>
      <c r="T151" s="4" t="n">
        <v>0</v>
      </c>
      <c r="U151" s="3" t="n">
        <v>575</v>
      </c>
      <c r="V151" s="3" t="n">
        <v>0</v>
      </c>
    </row>
    <row r="152" customFormat="false" ht="15" hidden="false" customHeight="false" outlineLevel="0" collapsed="false">
      <c r="A152" s="2" t="s">
        <v>218</v>
      </c>
      <c r="B152" s="3" t="n">
        <v>18</v>
      </c>
      <c r="C152" s="2" t="s">
        <v>23</v>
      </c>
      <c r="D152" s="2" t="s">
        <v>51</v>
      </c>
      <c r="E152" s="2" t="s">
        <v>37</v>
      </c>
      <c r="F152" s="2" t="s">
        <v>26</v>
      </c>
      <c r="G152" s="4" t="n">
        <v>38100</v>
      </c>
      <c r="H152" s="3" t="n">
        <v>0</v>
      </c>
      <c r="I152" s="5" t="n">
        <v>46163</v>
      </c>
      <c r="J152" s="2" t="s">
        <v>27</v>
      </c>
      <c r="K152" s="3" t="n">
        <v>1</v>
      </c>
      <c r="L152" s="4" t="n">
        <v>5348.97</v>
      </c>
      <c r="M152" s="4" t="n">
        <v>3698.23</v>
      </c>
      <c r="N152" s="3" t="n">
        <v>23</v>
      </c>
      <c r="O152" s="4" t="n">
        <v>48.54</v>
      </c>
      <c r="P152" s="3" t="n">
        <v>2</v>
      </c>
      <c r="Q152" s="4" t="n">
        <v>8000</v>
      </c>
      <c r="R152" s="4" t="n">
        <v>2918.17</v>
      </c>
      <c r="S152" s="4" t="n">
        <v>0</v>
      </c>
      <c r="T152" s="4" t="n">
        <v>0</v>
      </c>
      <c r="U152" s="3" t="n">
        <v>616</v>
      </c>
      <c r="V152" s="3" t="n">
        <v>0</v>
      </c>
    </row>
    <row r="153" customFormat="false" ht="15" hidden="false" customHeight="false" outlineLevel="0" collapsed="false">
      <c r="A153" s="2" t="s">
        <v>219</v>
      </c>
      <c r="B153" s="3" t="n">
        <v>34</v>
      </c>
      <c r="C153" s="2" t="s">
        <v>29</v>
      </c>
      <c r="D153" s="2" t="s">
        <v>24</v>
      </c>
      <c r="E153" s="2" t="s">
        <v>37</v>
      </c>
      <c r="F153" s="2" t="s">
        <v>26</v>
      </c>
      <c r="G153" s="4" t="n">
        <v>19600</v>
      </c>
      <c r="H153" s="3" t="n">
        <v>13</v>
      </c>
      <c r="I153" s="5" t="n">
        <v>41423</v>
      </c>
      <c r="J153" s="2" t="s">
        <v>34</v>
      </c>
      <c r="K153" s="3" t="n">
        <v>4</v>
      </c>
      <c r="L153" s="4" t="n">
        <v>2614.76</v>
      </c>
      <c r="M153" s="4" t="n">
        <v>17685.66</v>
      </c>
      <c r="N153" s="3" t="n">
        <v>24</v>
      </c>
      <c r="O153" s="4" t="n">
        <v>36.61</v>
      </c>
      <c r="P153" s="3" t="n">
        <v>3</v>
      </c>
      <c r="Q153" s="4" t="n">
        <v>2000</v>
      </c>
      <c r="R153" s="4" t="n">
        <v>509.05</v>
      </c>
      <c r="S153" s="4" t="n">
        <v>0</v>
      </c>
      <c r="T153" s="4" t="n">
        <v>0</v>
      </c>
      <c r="U153" s="3" t="n">
        <v>690</v>
      </c>
      <c r="V153" s="3" t="n">
        <v>0</v>
      </c>
    </row>
    <row r="154" customFormat="false" ht="15" hidden="false" customHeight="false" outlineLevel="0" collapsed="false">
      <c r="A154" s="2" t="s">
        <v>220</v>
      </c>
      <c r="B154" s="3" t="n">
        <v>21</v>
      </c>
      <c r="C154" s="2" t="s">
        <v>29</v>
      </c>
      <c r="D154" s="2" t="s">
        <v>67</v>
      </c>
      <c r="E154" s="2" t="s">
        <v>52</v>
      </c>
      <c r="F154" s="2" t="s">
        <v>38</v>
      </c>
      <c r="G154" s="4" t="n">
        <v>24000</v>
      </c>
      <c r="H154" s="3" t="n">
        <v>0</v>
      </c>
      <c r="I154" s="5" t="n">
        <v>46116</v>
      </c>
      <c r="J154" s="2" t="s">
        <v>46</v>
      </c>
      <c r="K154" s="3" t="n">
        <v>1</v>
      </c>
      <c r="L154" s="4" t="n">
        <v>3246.99</v>
      </c>
      <c r="M154" s="4" t="n">
        <v>0</v>
      </c>
      <c r="N154" s="3" t="n">
        <v>22</v>
      </c>
      <c r="O154" s="4" t="n">
        <v>32.81</v>
      </c>
      <c r="P154" s="3" t="n">
        <v>2</v>
      </c>
      <c r="Q154" s="4" t="n">
        <v>3500</v>
      </c>
      <c r="R154" s="4" t="n">
        <v>22.03</v>
      </c>
      <c r="S154" s="4" t="n">
        <v>0</v>
      </c>
      <c r="T154" s="4" t="n">
        <v>0</v>
      </c>
      <c r="U154" s="3" t="n">
        <v>697</v>
      </c>
      <c r="V154" s="3" t="n">
        <v>0</v>
      </c>
    </row>
    <row r="155" customFormat="false" ht="15" hidden="false" customHeight="false" outlineLevel="0" collapsed="false">
      <c r="A155" s="2" t="s">
        <v>221</v>
      </c>
      <c r="B155" s="3" t="n">
        <v>44</v>
      </c>
      <c r="C155" s="2" t="s">
        <v>29</v>
      </c>
      <c r="D155" s="2" t="s">
        <v>51</v>
      </c>
      <c r="E155" s="2" t="s">
        <v>52</v>
      </c>
      <c r="F155" s="2" t="s">
        <v>60</v>
      </c>
      <c r="G155" s="4" t="n">
        <v>21600</v>
      </c>
      <c r="H155" s="3" t="n">
        <v>14</v>
      </c>
      <c r="I155" s="5" t="n">
        <v>41048</v>
      </c>
      <c r="J155" s="2" t="s">
        <v>46</v>
      </c>
      <c r="K155" s="3" t="n">
        <v>2</v>
      </c>
      <c r="L155" s="4" t="n">
        <v>508.03</v>
      </c>
      <c r="M155" s="4" t="n">
        <v>0</v>
      </c>
      <c r="N155" s="3" t="n">
        <v>33</v>
      </c>
      <c r="O155" s="4" t="n">
        <v>32.03</v>
      </c>
      <c r="P155" s="3" t="n">
        <v>4</v>
      </c>
      <c r="Q155" s="4" t="n">
        <v>0</v>
      </c>
      <c r="R155" s="4" t="n">
        <v>0</v>
      </c>
      <c r="S155" s="4" t="n">
        <v>41000</v>
      </c>
      <c r="T155" s="4" t="n">
        <v>288</v>
      </c>
      <c r="U155" s="3" t="n">
        <v>576</v>
      </c>
      <c r="V155" s="3" t="n">
        <v>0</v>
      </c>
    </row>
    <row r="156" customFormat="false" ht="15" hidden="false" customHeight="false" outlineLevel="0" collapsed="false">
      <c r="A156" s="2" t="s">
        <v>222</v>
      </c>
      <c r="B156" s="3" t="n">
        <v>40</v>
      </c>
      <c r="C156" s="2" t="s">
        <v>23</v>
      </c>
      <c r="D156" s="2" t="s">
        <v>100</v>
      </c>
      <c r="E156" s="2" t="s">
        <v>52</v>
      </c>
      <c r="F156" s="2" t="s">
        <v>60</v>
      </c>
      <c r="G156" s="4" t="n">
        <v>33300</v>
      </c>
      <c r="H156" s="3" t="n">
        <v>11</v>
      </c>
      <c r="I156" s="5" t="n">
        <v>42127</v>
      </c>
      <c r="J156" s="2" t="s">
        <v>27</v>
      </c>
      <c r="K156" s="3" t="n">
        <v>3</v>
      </c>
      <c r="L156" s="4" t="n">
        <v>2642.13</v>
      </c>
      <c r="M156" s="4" t="n">
        <v>43538.54</v>
      </c>
      <c r="N156" s="3" t="n">
        <v>19</v>
      </c>
      <c r="O156" s="4" t="n">
        <v>27.11</v>
      </c>
      <c r="P156" s="3" t="n">
        <v>5</v>
      </c>
      <c r="Q156" s="4" t="n">
        <v>6000</v>
      </c>
      <c r="R156" s="4" t="n">
        <v>1024.72</v>
      </c>
      <c r="S156" s="4" t="n">
        <v>107000</v>
      </c>
      <c r="T156" s="4" t="n">
        <v>531</v>
      </c>
      <c r="U156" s="3" t="n">
        <v>626</v>
      </c>
      <c r="V156" s="3" t="n">
        <v>0</v>
      </c>
    </row>
    <row r="157" customFormat="false" ht="15" hidden="false" customHeight="false" outlineLevel="0" collapsed="false">
      <c r="A157" s="2" t="s">
        <v>223</v>
      </c>
      <c r="B157" s="3" t="n">
        <v>32</v>
      </c>
      <c r="C157" s="2" t="s">
        <v>29</v>
      </c>
      <c r="D157" s="2" t="s">
        <v>67</v>
      </c>
      <c r="E157" s="2" t="s">
        <v>96</v>
      </c>
      <c r="F157" s="2" t="s">
        <v>26</v>
      </c>
      <c r="G157" s="4" t="n">
        <v>68000</v>
      </c>
      <c r="H157" s="3" t="n">
        <v>2</v>
      </c>
      <c r="I157" s="5" t="n">
        <v>45346</v>
      </c>
      <c r="J157" s="2" t="s">
        <v>34</v>
      </c>
      <c r="K157" s="3" t="n">
        <v>1</v>
      </c>
      <c r="L157" s="4" t="n">
        <v>7916.62</v>
      </c>
      <c r="M157" s="4" t="n">
        <v>20451.26</v>
      </c>
      <c r="N157" s="3" t="n">
        <v>43</v>
      </c>
      <c r="O157" s="4" t="n">
        <v>118.46</v>
      </c>
      <c r="P157" s="3" t="n">
        <v>4</v>
      </c>
      <c r="Q157" s="4" t="n">
        <v>15000</v>
      </c>
      <c r="R157" s="4" t="n">
        <v>4363.96</v>
      </c>
      <c r="S157" s="4" t="n">
        <v>0</v>
      </c>
      <c r="T157" s="4" t="n">
        <v>0</v>
      </c>
      <c r="U157" s="3" t="n">
        <v>647</v>
      </c>
      <c r="V157" s="3" t="n">
        <v>0</v>
      </c>
    </row>
    <row r="158" customFormat="false" ht="15" hidden="false" customHeight="false" outlineLevel="0" collapsed="false">
      <c r="A158" s="2" t="s">
        <v>224</v>
      </c>
      <c r="B158" s="3" t="n">
        <v>33</v>
      </c>
      <c r="C158" s="2" t="s">
        <v>29</v>
      </c>
      <c r="D158" s="2" t="s">
        <v>51</v>
      </c>
      <c r="E158" s="2" t="s">
        <v>63</v>
      </c>
      <c r="F158" s="2" t="s">
        <v>60</v>
      </c>
      <c r="G158" s="4" t="n">
        <v>61400</v>
      </c>
      <c r="H158" s="3" t="n">
        <v>8</v>
      </c>
      <c r="I158" s="5" t="n">
        <v>43353</v>
      </c>
      <c r="J158" s="2" t="s">
        <v>34</v>
      </c>
      <c r="K158" s="3" t="n">
        <v>2</v>
      </c>
      <c r="L158" s="4" t="n">
        <v>5054.98</v>
      </c>
      <c r="M158" s="4" t="n">
        <v>0</v>
      </c>
      <c r="N158" s="3" t="n">
        <v>38</v>
      </c>
      <c r="O158" s="4" t="n">
        <v>75.3</v>
      </c>
      <c r="P158" s="3" t="n">
        <v>2</v>
      </c>
      <c r="Q158" s="4" t="n">
        <v>14500</v>
      </c>
      <c r="R158" s="4" t="n">
        <v>5186.81</v>
      </c>
      <c r="S158" s="4" t="n">
        <v>144000</v>
      </c>
      <c r="T158" s="4" t="n">
        <v>682</v>
      </c>
      <c r="U158" s="3" t="n">
        <v>541</v>
      </c>
      <c r="V158" s="3" t="n">
        <v>0</v>
      </c>
    </row>
    <row r="159" customFormat="false" ht="15" hidden="false" customHeight="false" outlineLevel="0" collapsed="false">
      <c r="A159" s="2" t="s">
        <v>225</v>
      </c>
      <c r="B159" s="3" t="n">
        <v>26</v>
      </c>
      <c r="C159" s="2" t="s">
        <v>23</v>
      </c>
      <c r="D159" s="2" t="s">
        <v>54</v>
      </c>
      <c r="E159" s="2" t="s">
        <v>52</v>
      </c>
      <c r="F159" s="2" t="s">
        <v>38</v>
      </c>
      <c r="G159" s="4" t="n">
        <v>20500</v>
      </c>
      <c r="H159" s="3" t="n">
        <v>1</v>
      </c>
      <c r="I159" s="5" t="n">
        <v>45623</v>
      </c>
      <c r="J159" s="2" t="s">
        <v>34</v>
      </c>
      <c r="K159" s="3" t="n">
        <v>1</v>
      </c>
      <c r="L159" s="4" t="n">
        <v>-1710.81</v>
      </c>
      <c r="M159" s="4" t="n">
        <v>2859.49</v>
      </c>
      <c r="N159" s="3" t="n">
        <v>40</v>
      </c>
      <c r="O159" s="4" t="n">
        <v>40.22</v>
      </c>
      <c r="P159" s="3" t="n">
        <v>0</v>
      </c>
      <c r="Q159" s="4" t="n">
        <v>2500</v>
      </c>
      <c r="R159" s="4" t="n">
        <v>1267.49</v>
      </c>
      <c r="S159" s="4" t="n">
        <v>0</v>
      </c>
      <c r="T159" s="4" t="n">
        <v>0</v>
      </c>
      <c r="U159" s="3" t="n">
        <v>607</v>
      </c>
      <c r="V159" s="3" t="n">
        <v>0</v>
      </c>
    </row>
    <row r="160" customFormat="false" ht="15" hidden="false" customHeight="false" outlineLevel="0" collapsed="false">
      <c r="A160" s="2" t="s">
        <v>226</v>
      </c>
      <c r="B160" s="3" t="n">
        <v>33</v>
      </c>
      <c r="C160" s="2" t="s">
        <v>29</v>
      </c>
      <c r="D160" s="2" t="s">
        <v>33</v>
      </c>
      <c r="E160" s="2" t="s">
        <v>25</v>
      </c>
      <c r="F160" s="2" t="s">
        <v>60</v>
      </c>
      <c r="G160" s="4" t="n">
        <v>31900</v>
      </c>
      <c r="H160" s="3" t="n">
        <v>4</v>
      </c>
      <c r="I160" s="5" t="n">
        <v>44490</v>
      </c>
      <c r="J160" s="2" t="s">
        <v>46</v>
      </c>
      <c r="K160" s="3" t="n">
        <v>1</v>
      </c>
      <c r="L160" s="4" t="n">
        <v>5836.7</v>
      </c>
      <c r="M160" s="4" t="n">
        <v>10903.08</v>
      </c>
      <c r="N160" s="3" t="n">
        <v>33</v>
      </c>
      <c r="O160" s="4" t="n">
        <v>67.54</v>
      </c>
      <c r="P160" s="3" t="n">
        <v>4</v>
      </c>
      <c r="Q160" s="4" t="n">
        <v>4000</v>
      </c>
      <c r="R160" s="4" t="n">
        <v>397.01</v>
      </c>
      <c r="S160" s="4" t="n">
        <v>0</v>
      </c>
      <c r="T160" s="4" t="n">
        <v>0</v>
      </c>
      <c r="U160" s="3" t="n">
        <v>566</v>
      </c>
      <c r="V160" s="3" t="n">
        <v>0</v>
      </c>
    </row>
    <row r="161" customFormat="false" ht="15" hidden="false" customHeight="false" outlineLevel="0" collapsed="false">
      <c r="A161" s="2" t="s">
        <v>227</v>
      </c>
      <c r="B161" s="3" t="n">
        <v>54</v>
      </c>
      <c r="C161" s="2" t="s">
        <v>23</v>
      </c>
      <c r="D161" s="2" t="s">
        <v>62</v>
      </c>
      <c r="E161" s="2" t="s">
        <v>37</v>
      </c>
      <c r="F161" s="2" t="s">
        <v>26</v>
      </c>
      <c r="G161" s="4" t="n">
        <v>29800</v>
      </c>
      <c r="H161" s="3" t="n">
        <v>16</v>
      </c>
      <c r="I161" s="5" t="n">
        <v>40185</v>
      </c>
      <c r="J161" s="2" t="s">
        <v>27</v>
      </c>
      <c r="K161" s="3" t="n">
        <v>1</v>
      </c>
      <c r="L161" s="4" t="n">
        <v>278.58</v>
      </c>
      <c r="M161" s="4" t="n">
        <v>23040.19</v>
      </c>
      <c r="N161" s="3" t="n">
        <v>28</v>
      </c>
      <c r="O161" s="4" t="n">
        <v>40.42</v>
      </c>
      <c r="P161" s="3" t="n">
        <v>4</v>
      </c>
      <c r="Q161" s="4" t="n">
        <v>0</v>
      </c>
      <c r="R161" s="4" t="n">
        <v>0</v>
      </c>
      <c r="S161" s="4" t="n">
        <v>0</v>
      </c>
      <c r="T161" s="4" t="n">
        <v>0</v>
      </c>
      <c r="U161" s="3" t="n">
        <v>647</v>
      </c>
      <c r="V161" s="3" t="n">
        <v>0</v>
      </c>
    </row>
    <row r="162" customFormat="false" ht="15" hidden="false" customHeight="false" outlineLevel="0" collapsed="false">
      <c r="A162" s="2" t="s">
        <v>228</v>
      </c>
      <c r="B162" s="3" t="n">
        <v>37</v>
      </c>
      <c r="C162" s="2" t="s">
        <v>23</v>
      </c>
      <c r="D162" s="2" t="s">
        <v>108</v>
      </c>
      <c r="E162" s="2" t="s">
        <v>63</v>
      </c>
      <c r="F162" s="2" t="s">
        <v>26</v>
      </c>
      <c r="G162" s="4" t="n">
        <v>37700</v>
      </c>
      <c r="H162" s="3" t="n">
        <v>9</v>
      </c>
      <c r="I162" s="5" t="n">
        <v>42898</v>
      </c>
      <c r="J162" s="2" t="s">
        <v>27</v>
      </c>
      <c r="K162" s="3" t="n">
        <v>2</v>
      </c>
      <c r="L162" s="4" t="n">
        <v>4221.36</v>
      </c>
      <c r="M162" s="4" t="n">
        <v>0</v>
      </c>
      <c r="N162" s="3" t="n">
        <v>16</v>
      </c>
      <c r="O162" s="4" t="n">
        <v>62.28</v>
      </c>
      <c r="P162" s="3" t="n">
        <v>7</v>
      </c>
      <c r="Q162" s="4" t="n">
        <v>9500</v>
      </c>
      <c r="R162" s="4" t="n">
        <v>1328.23</v>
      </c>
      <c r="S162" s="4" t="n">
        <v>0</v>
      </c>
      <c r="T162" s="4" t="n">
        <v>0</v>
      </c>
      <c r="U162" s="3" t="n">
        <v>620</v>
      </c>
      <c r="V162" s="3" t="n">
        <v>1</v>
      </c>
    </row>
    <row r="163" customFormat="false" ht="15" hidden="false" customHeight="false" outlineLevel="0" collapsed="false">
      <c r="A163" s="2" t="s">
        <v>229</v>
      </c>
      <c r="B163" s="3" t="n">
        <v>71</v>
      </c>
      <c r="C163" s="2" t="s">
        <v>29</v>
      </c>
      <c r="D163" s="2" t="s">
        <v>40</v>
      </c>
      <c r="E163" s="2" t="s">
        <v>41</v>
      </c>
      <c r="F163" s="2" t="s">
        <v>26</v>
      </c>
      <c r="G163" s="4" t="n">
        <v>13900</v>
      </c>
      <c r="H163" s="3" t="n">
        <v>17</v>
      </c>
      <c r="I163" s="5" t="n">
        <v>39947</v>
      </c>
      <c r="J163" s="2" t="s">
        <v>27</v>
      </c>
      <c r="K163" s="3" t="n">
        <v>2</v>
      </c>
      <c r="L163" s="4" t="n">
        <v>398.29</v>
      </c>
      <c r="M163" s="4" t="n">
        <v>21763.59</v>
      </c>
      <c r="N163" s="3" t="n">
        <v>11</v>
      </c>
      <c r="O163" s="4" t="n">
        <v>52.62</v>
      </c>
      <c r="P163" s="3" t="n">
        <v>6</v>
      </c>
      <c r="Q163" s="4" t="n">
        <v>3500</v>
      </c>
      <c r="R163" s="4" t="n">
        <v>471.05</v>
      </c>
      <c r="S163" s="4" t="n">
        <v>0</v>
      </c>
      <c r="T163" s="4" t="n">
        <v>0</v>
      </c>
      <c r="U163" s="3" t="n">
        <v>579</v>
      </c>
      <c r="V163" s="3" t="n">
        <v>0</v>
      </c>
    </row>
    <row r="164" customFormat="false" ht="15" hidden="false" customHeight="false" outlineLevel="0" collapsed="false">
      <c r="A164" s="2" t="s">
        <v>230</v>
      </c>
      <c r="B164" s="3" t="n">
        <v>85</v>
      </c>
      <c r="C164" s="2" t="s">
        <v>23</v>
      </c>
      <c r="D164" s="2" t="s">
        <v>56</v>
      </c>
      <c r="E164" s="2" t="s">
        <v>41</v>
      </c>
      <c r="F164" s="2" t="s">
        <v>60</v>
      </c>
      <c r="G164" s="4" t="n">
        <v>19000</v>
      </c>
      <c r="H164" s="3" t="n">
        <v>6</v>
      </c>
      <c r="I164" s="5" t="n">
        <v>44012</v>
      </c>
      <c r="J164" s="2" t="s">
        <v>27</v>
      </c>
      <c r="K164" s="3" t="n">
        <v>5</v>
      </c>
      <c r="L164" s="4" t="n">
        <v>654.12</v>
      </c>
      <c r="M164" s="4" t="n">
        <v>0</v>
      </c>
      <c r="N164" s="3" t="n">
        <v>18</v>
      </c>
      <c r="O164" s="4" t="n">
        <v>46.57</v>
      </c>
      <c r="P164" s="3" t="n">
        <v>3</v>
      </c>
      <c r="Q164" s="4" t="n">
        <v>3500</v>
      </c>
      <c r="R164" s="4" t="n">
        <v>270.5</v>
      </c>
      <c r="S164" s="4" t="n">
        <v>0</v>
      </c>
      <c r="T164" s="4" t="n">
        <v>0</v>
      </c>
      <c r="U164" s="3" t="n">
        <v>658</v>
      </c>
      <c r="V164" s="3" t="n">
        <v>0</v>
      </c>
    </row>
    <row r="165" customFormat="false" ht="15" hidden="false" customHeight="false" outlineLevel="0" collapsed="false">
      <c r="A165" s="2" t="s">
        <v>231</v>
      </c>
      <c r="B165" s="3" t="n">
        <v>30</v>
      </c>
      <c r="C165" s="2" t="s">
        <v>29</v>
      </c>
      <c r="D165" s="2" t="s">
        <v>108</v>
      </c>
      <c r="E165" s="2" t="s">
        <v>37</v>
      </c>
      <c r="F165" s="2" t="s">
        <v>26</v>
      </c>
      <c r="G165" s="4" t="n">
        <v>39000</v>
      </c>
      <c r="H165" s="3" t="n">
        <v>3</v>
      </c>
      <c r="I165" s="5" t="n">
        <v>44934</v>
      </c>
      <c r="J165" s="2" t="s">
        <v>46</v>
      </c>
      <c r="K165" s="3" t="n">
        <v>2</v>
      </c>
      <c r="L165" s="4" t="n">
        <v>21700.49</v>
      </c>
      <c r="M165" s="4" t="n">
        <v>12565.15</v>
      </c>
      <c r="N165" s="3" t="n">
        <v>25</v>
      </c>
      <c r="O165" s="4" t="n">
        <v>56.72</v>
      </c>
      <c r="P165" s="3" t="n">
        <v>2</v>
      </c>
      <c r="Q165" s="4" t="n">
        <v>6500</v>
      </c>
      <c r="R165" s="4" t="n">
        <v>2321.75</v>
      </c>
      <c r="S165" s="4" t="n">
        <v>134000</v>
      </c>
      <c r="T165" s="4" t="n">
        <v>904</v>
      </c>
      <c r="U165" s="3" t="n">
        <v>718</v>
      </c>
      <c r="V165" s="3" t="n">
        <v>1</v>
      </c>
    </row>
    <row r="166" customFormat="false" ht="15" hidden="false" customHeight="false" outlineLevel="0" collapsed="false">
      <c r="A166" s="2" t="s">
        <v>232</v>
      </c>
      <c r="B166" s="3" t="n">
        <v>45</v>
      </c>
      <c r="C166" s="2" t="s">
        <v>29</v>
      </c>
      <c r="D166" s="2" t="s">
        <v>54</v>
      </c>
      <c r="E166" s="2" t="s">
        <v>37</v>
      </c>
      <c r="F166" s="2" t="s">
        <v>26</v>
      </c>
      <c r="G166" s="4" t="n">
        <v>35800</v>
      </c>
      <c r="H166" s="3" t="n">
        <v>12</v>
      </c>
      <c r="I166" s="5" t="n">
        <v>41686</v>
      </c>
      <c r="J166" s="2" t="s">
        <v>27</v>
      </c>
      <c r="K166" s="3" t="n">
        <v>3</v>
      </c>
      <c r="L166" s="4" t="n">
        <v>1701.62</v>
      </c>
      <c r="M166" s="4" t="n">
        <v>13052.65</v>
      </c>
      <c r="N166" s="3" t="n">
        <v>25</v>
      </c>
      <c r="O166" s="4" t="n">
        <v>54.35</v>
      </c>
      <c r="P166" s="3" t="n">
        <v>3</v>
      </c>
      <c r="Q166" s="4" t="n">
        <v>8500</v>
      </c>
      <c r="R166" s="4" t="n">
        <v>3277.21</v>
      </c>
      <c r="S166" s="4" t="n">
        <v>57000</v>
      </c>
      <c r="T166" s="4" t="n">
        <v>362</v>
      </c>
      <c r="U166" s="3" t="n">
        <v>648</v>
      </c>
      <c r="V166" s="3" t="n">
        <v>0</v>
      </c>
    </row>
    <row r="167" customFormat="false" ht="15" hidden="false" customHeight="false" outlineLevel="0" collapsed="false">
      <c r="A167" s="2" t="s">
        <v>233</v>
      </c>
      <c r="B167" s="3" t="n">
        <v>57</v>
      </c>
      <c r="C167" s="2" t="s">
        <v>29</v>
      </c>
      <c r="D167" s="2" t="s">
        <v>108</v>
      </c>
      <c r="E167" s="2" t="s">
        <v>37</v>
      </c>
      <c r="F167" s="2" t="s">
        <v>26</v>
      </c>
      <c r="G167" s="4" t="n">
        <v>29200</v>
      </c>
      <c r="H167" s="3" t="n">
        <v>9</v>
      </c>
      <c r="I167" s="5" t="n">
        <v>42652</v>
      </c>
      <c r="J167" s="2" t="s">
        <v>27</v>
      </c>
      <c r="K167" s="3" t="n">
        <v>1</v>
      </c>
      <c r="L167" s="4" t="n">
        <v>5694.01</v>
      </c>
      <c r="M167" s="4" t="n">
        <v>14121.54</v>
      </c>
      <c r="N167" s="3" t="n">
        <v>24</v>
      </c>
      <c r="O167" s="4" t="n">
        <v>34.09</v>
      </c>
      <c r="P167" s="3" t="n">
        <v>4</v>
      </c>
      <c r="Q167" s="4" t="n">
        <v>6500</v>
      </c>
      <c r="R167" s="4" t="n">
        <v>476.39</v>
      </c>
      <c r="S167" s="4" t="n">
        <v>117000</v>
      </c>
      <c r="T167" s="4" t="n">
        <v>606</v>
      </c>
      <c r="U167" s="3" t="n">
        <v>600</v>
      </c>
      <c r="V167" s="3" t="n">
        <v>1</v>
      </c>
    </row>
    <row r="168" customFormat="false" ht="15" hidden="false" customHeight="false" outlineLevel="0" collapsed="false">
      <c r="A168" s="2" t="s">
        <v>234</v>
      </c>
      <c r="B168" s="3" t="n">
        <v>58</v>
      </c>
      <c r="C168" s="2" t="s">
        <v>29</v>
      </c>
      <c r="D168" s="2" t="s">
        <v>40</v>
      </c>
      <c r="E168" s="2" t="s">
        <v>37</v>
      </c>
      <c r="F168" s="2" t="s">
        <v>60</v>
      </c>
      <c r="G168" s="4" t="n">
        <v>29600</v>
      </c>
      <c r="H168" s="3" t="n">
        <v>12</v>
      </c>
      <c r="I168" s="5" t="n">
        <v>41630</v>
      </c>
      <c r="J168" s="2" t="s">
        <v>46</v>
      </c>
      <c r="K168" s="3" t="n">
        <v>2</v>
      </c>
      <c r="L168" s="4" t="n">
        <v>2422.08</v>
      </c>
      <c r="M168" s="4" t="n">
        <v>0</v>
      </c>
      <c r="N168" s="3" t="n">
        <v>26</v>
      </c>
      <c r="O168" s="4" t="n">
        <v>31.26</v>
      </c>
      <c r="P168" s="3" t="n">
        <v>6</v>
      </c>
      <c r="Q168" s="4" t="n">
        <v>7000</v>
      </c>
      <c r="R168" s="4" t="n">
        <v>3029.92</v>
      </c>
      <c r="S168" s="4" t="n">
        <v>0</v>
      </c>
      <c r="T168" s="4" t="n">
        <v>0</v>
      </c>
      <c r="U168" s="3" t="n">
        <v>574</v>
      </c>
      <c r="V168" s="3" t="n">
        <v>0</v>
      </c>
    </row>
    <row r="169" customFormat="false" ht="15" hidden="false" customHeight="false" outlineLevel="0" collapsed="false">
      <c r="A169" s="2" t="s">
        <v>235</v>
      </c>
      <c r="B169" s="3" t="n">
        <v>40</v>
      </c>
      <c r="C169" s="2" t="s">
        <v>29</v>
      </c>
      <c r="D169" s="2" t="s">
        <v>100</v>
      </c>
      <c r="E169" s="2" t="s">
        <v>37</v>
      </c>
      <c r="F169" s="2" t="s">
        <v>26</v>
      </c>
      <c r="G169" s="4" t="n">
        <v>35900</v>
      </c>
      <c r="H169" s="3" t="n">
        <v>5</v>
      </c>
      <c r="I169" s="5" t="n">
        <v>44099</v>
      </c>
      <c r="J169" s="2" t="s">
        <v>34</v>
      </c>
      <c r="K169" s="3" t="n">
        <v>2</v>
      </c>
      <c r="L169" s="4" t="n">
        <v>10042.56</v>
      </c>
      <c r="M169" s="4" t="n">
        <v>18187.29</v>
      </c>
      <c r="N169" s="3" t="n">
        <v>36</v>
      </c>
      <c r="O169" s="4" t="n">
        <v>69.34</v>
      </c>
      <c r="P169" s="3" t="n">
        <v>0</v>
      </c>
      <c r="Q169" s="4" t="n">
        <v>7500</v>
      </c>
      <c r="R169" s="4" t="n">
        <v>2521.59</v>
      </c>
      <c r="S169" s="4" t="n">
        <v>0</v>
      </c>
      <c r="T169" s="4" t="n">
        <v>0</v>
      </c>
      <c r="U169" s="3" t="n">
        <v>613</v>
      </c>
      <c r="V169" s="3" t="n">
        <v>0</v>
      </c>
    </row>
    <row r="170" customFormat="false" ht="15" hidden="false" customHeight="false" outlineLevel="0" collapsed="false">
      <c r="A170" s="2" t="s">
        <v>236</v>
      </c>
      <c r="B170" s="3" t="n">
        <v>50</v>
      </c>
      <c r="C170" s="2" t="s">
        <v>29</v>
      </c>
      <c r="D170" s="2" t="s">
        <v>51</v>
      </c>
      <c r="E170" s="2" t="s">
        <v>96</v>
      </c>
      <c r="F170" s="2" t="s">
        <v>26</v>
      </c>
      <c r="G170" s="4" t="n">
        <v>119700</v>
      </c>
      <c r="H170" s="3" t="n">
        <v>5</v>
      </c>
      <c r="I170" s="5" t="n">
        <v>44383</v>
      </c>
      <c r="J170" s="2" t="s">
        <v>42</v>
      </c>
      <c r="K170" s="3" t="n">
        <v>2</v>
      </c>
      <c r="L170" s="4" t="n">
        <v>13174.38</v>
      </c>
      <c r="M170" s="4" t="n">
        <v>45890.28</v>
      </c>
      <c r="N170" s="3" t="n">
        <v>52</v>
      </c>
      <c r="O170" s="4" t="n">
        <v>142.33</v>
      </c>
      <c r="P170" s="3" t="n">
        <v>2</v>
      </c>
      <c r="Q170" s="4" t="n">
        <v>15000</v>
      </c>
      <c r="R170" s="4" t="n">
        <v>5657.72</v>
      </c>
      <c r="S170" s="4" t="n">
        <v>304000</v>
      </c>
      <c r="T170" s="4" t="n">
        <v>1506</v>
      </c>
      <c r="U170" s="3" t="n">
        <v>628</v>
      </c>
      <c r="V170" s="3" t="n">
        <v>0</v>
      </c>
    </row>
    <row r="171" customFormat="false" ht="15" hidden="false" customHeight="false" outlineLevel="0" collapsed="false">
      <c r="A171" s="2" t="s">
        <v>237</v>
      </c>
      <c r="B171" s="3" t="n">
        <v>69</v>
      </c>
      <c r="C171" s="2" t="s">
        <v>29</v>
      </c>
      <c r="D171" s="2" t="s">
        <v>54</v>
      </c>
      <c r="E171" s="2" t="s">
        <v>41</v>
      </c>
      <c r="F171" s="2" t="s">
        <v>26</v>
      </c>
      <c r="G171" s="4" t="n">
        <v>20900</v>
      </c>
      <c r="H171" s="3" t="n">
        <v>25</v>
      </c>
      <c r="I171" s="5" t="n">
        <v>36789</v>
      </c>
      <c r="J171" s="2" t="s">
        <v>27</v>
      </c>
      <c r="K171" s="3" t="n">
        <v>1</v>
      </c>
      <c r="L171" s="4" t="n">
        <v>3223.91</v>
      </c>
      <c r="M171" s="4" t="n">
        <v>37220.34</v>
      </c>
      <c r="N171" s="3" t="n">
        <v>24</v>
      </c>
      <c r="O171" s="4" t="n">
        <v>93.74</v>
      </c>
      <c r="P171" s="3" t="n">
        <v>2</v>
      </c>
      <c r="Q171" s="4" t="n">
        <v>0</v>
      </c>
      <c r="R171" s="4" t="n">
        <v>0</v>
      </c>
      <c r="S171" s="4" t="n">
        <v>0</v>
      </c>
      <c r="T171" s="4" t="n">
        <v>0</v>
      </c>
      <c r="U171" s="3" t="n">
        <v>614</v>
      </c>
      <c r="V171" s="3" t="n">
        <v>1</v>
      </c>
    </row>
    <row r="172" customFormat="false" ht="15" hidden="false" customHeight="false" outlineLevel="0" collapsed="false">
      <c r="A172" s="2" t="s">
        <v>238</v>
      </c>
      <c r="B172" s="3" t="n">
        <v>48</v>
      </c>
      <c r="C172" s="2" t="s">
        <v>23</v>
      </c>
      <c r="D172" s="2" t="s">
        <v>54</v>
      </c>
      <c r="E172" s="2" t="s">
        <v>52</v>
      </c>
      <c r="F172" s="2" t="s">
        <v>26</v>
      </c>
      <c r="G172" s="4" t="n">
        <v>28300</v>
      </c>
      <c r="H172" s="3" t="n">
        <v>7</v>
      </c>
      <c r="I172" s="5" t="n">
        <v>43551</v>
      </c>
      <c r="J172" s="2" t="s">
        <v>46</v>
      </c>
      <c r="K172" s="3" t="n">
        <v>2</v>
      </c>
      <c r="L172" s="4" t="n">
        <v>1408.9</v>
      </c>
      <c r="M172" s="4" t="n">
        <v>22620.98</v>
      </c>
      <c r="N172" s="3" t="n">
        <v>37</v>
      </c>
      <c r="O172" s="4" t="n">
        <v>35.66</v>
      </c>
      <c r="P172" s="3" t="n">
        <v>5</v>
      </c>
      <c r="Q172" s="4" t="n">
        <v>0</v>
      </c>
      <c r="R172" s="4" t="n">
        <v>0</v>
      </c>
      <c r="S172" s="4" t="n">
        <v>110000</v>
      </c>
      <c r="T172" s="4" t="n">
        <v>547</v>
      </c>
      <c r="U172" s="3" t="n">
        <v>631</v>
      </c>
      <c r="V172" s="3" t="n">
        <v>0</v>
      </c>
    </row>
    <row r="173" customFormat="false" ht="15" hidden="false" customHeight="false" outlineLevel="0" collapsed="false">
      <c r="A173" s="2" t="s">
        <v>239</v>
      </c>
      <c r="B173" s="3" t="n">
        <v>57</v>
      </c>
      <c r="C173" s="2" t="s">
        <v>23</v>
      </c>
      <c r="D173" s="2" t="s">
        <v>40</v>
      </c>
      <c r="E173" s="2" t="s">
        <v>52</v>
      </c>
      <c r="F173" s="2" t="s">
        <v>26</v>
      </c>
      <c r="G173" s="4" t="n">
        <v>20300</v>
      </c>
      <c r="H173" s="3" t="n">
        <v>9</v>
      </c>
      <c r="I173" s="5" t="n">
        <v>42821</v>
      </c>
      <c r="J173" s="2" t="s">
        <v>34</v>
      </c>
      <c r="K173" s="3" t="n">
        <v>2</v>
      </c>
      <c r="L173" s="4" t="n">
        <v>1523.85</v>
      </c>
      <c r="M173" s="4" t="n">
        <v>16200.15</v>
      </c>
      <c r="N173" s="3" t="n">
        <v>31</v>
      </c>
      <c r="O173" s="4" t="n">
        <v>33.07</v>
      </c>
      <c r="P173" s="3" t="n">
        <v>1</v>
      </c>
      <c r="Q173" s="4" t="n">
        <v>0</v>
      </c>
      <c r="R173" s="4" t="n">
        <v>0</v>
      </c>
      <c r="S173" s="4" t="n">
        <v>0</v>
      </c>
      <c r="T173" s="4" t="n">
        <v>0</v>
      </c>
      <c r="U173" s="3" t="n">
        <v>618</v>
      </c>
      <c r="V173" s="3" t="n">
        <v>0</v>
      </c>
    </row>
    <row r="174" customFormat="false" ht="15" hidden="false" customHeight="false" outlineLevel="0" collapsed="false">
      <c r="A174" s="2" t="s">
        <v>240</v>
      </c>
      <c r="B174" s="3" t="n">
        <v>54</v>
      </c>
      <c r="C174" s="2" t="s">
        <v>23</v>
      </c>
      <c r="D174" s="2" t="s">
        <v>67</v>
      </c>
      <c r="E174" s="2" t="s">
        <v>63</v>
      </c>
      <c r="F174" s="2" t="s">
        <v>38</v>
      </c>
      <c r="G174" s="4" t="n">
        <v>56500</v>
      </c>
      <c r="H174" s="3" t="n">
        <v>10</v>
      </c>
      <c r="I174" s="5" t="n">
        <v>42289</v>
      </c>
      <c r="J174" s="2" t="s">
        <v>46</v>
      </c>
      <c r="K174" s="3" t="n">
        <v>4</v>
      </c>
      <c r="L174" s="4" t="n">
        <v>1739.85</v>
      </c>
      <c r="M174" s="4" t="n">
        <v>34597.57</v>
      </c>
      <c r="N174" s="3" t="n">
        <v>35</v>
      </c>
      <c r="O174" s="4" t="n">
        <v>58.11</v>
      </c>
      <c r="P174" s="3" t="n">
        <v>4</v>
      </c>
      <c r="Q174" s="4" t="n">
        <v>11000</v>
      </c>
      <c r="R174" s="4" t="n">
        <v>2485.77</v>
      </c>
      <c r="S174" s="4" t="n">
        <v>93000</v>
      </c>
      <c r="T174" s="4" t="n">
        <v>666</v>
      </c>
      <c r="U174" s="3" t="n">
        <v>653</v>
      </c>
      <c r="V174" s="3" t="n">
        <v>0</v>
      </c>
    </row>
    <row r="175" customFormat="false" ht="15" hidden="false" customHeight="false" outlineLevel="0" collapsed="false">
      <c r="A175" s="2" t="s">
        <v>241</v>
      </c>
      <c r="B175" s="3" t="n">
        <v>56</v>
      </c>
      <c r="C175" s="2" t="s">
        <v>23</v>
      </c>
      <c r="D175" s="2" t="s">
        <v>54</v>
      </c>
      <c r="E175" s="2" t="s">
        <v>37</v>
      </c>
      <c r="F175" s="2" t="s">
        <v>26</v>
      </c>
      <c r="G175" s="4" t="n">
        <v>39200</v>
      </c>
      <c r="H175" s="3" t="n">
        <v>6</v>
      </c>
      <c r="I175" s="5" t="n">
        <v>43841</v>
      </c>
      <c r="J175" s="2" t="s">
        <v>27</v>
      </c>
      <c r="K175" s="3" t="n">
        <v>2</v>
      </c>
      <c r="L175" s="4" t="n">
        <v>3446.18</v>
      </c>
      <c r="M175" s="4" t="n">
        <v>0</v>
      </c>
      <c r="N175" s="3" t="n">
        <v>18</v>
      </c>
      <c r="O175" s="4" t="n">
        <v>37.22</v>
      </c>
      <c r="P175" s="3" t="n">
        <v>5</v>
      </c>
      <c r="Q175" s="4" t="n">
        <v>9500</v>
      </c>
      <c r="R175" s="4" t="n">
        <v>3269.64</v>
      </c>
      <c r="S175" s="4" t="n">
        <v>84000</v>
      </c>
      <c r="T175" s="4" t="n">
        <v>629</v>
      </c>
      <c r="U175" s="3" t="n">
        <v>535</v>
      </c>
      <c r="V175" s="3" t="n">
        <v>1</v>
      </c>
    </row>
    <row r="176" customFormat="false" ht="15" hidden="false" customHeight="false" outlineLevel="0" collapsed="false">
      <c r="A176" s="2" t="s">
        <v>242</v>
      </c>
      <c r="B176" s="3" t="n">
        <v>62</v>
      </c>
      <c r="C176" s="2" t="s">
        <v>23</v>
      </c>
      <c r="D176" s="2" t="s">
        <v>67</v>
      </c>
      <c r="E176" s="2" t="s">
        <v>37</v>
      </c>
      <c r="F176" s="2" t="s">
        <v>60</v>
      </c>
      <c r="G176" s="4" t="n">
        <v>52000</v>
      </c>
      <c r="H176" s="3" t="n">
        <v>14</v>
      </c>
      <c r="I176" s="5" t="n">
        <v>41133</v>
      </c>
      <c r="J176" s="2" t="s">
        <v>27</v>
      </c>
      <c r="K176" s="3" t="n">
        <v>2</v>
      </c>
      <c r="L176" s="4" t="n">
        <v>1029.62</v>
      </c>
      <c r="M176" s="4" t="n">
        <v>34867.17</v>
      </c>
      <c r="N176" s="3" t="n">
        <v>30</v>
      </c>
      <c r="O176" s="4" t="n">
        <v>65.45</v>
      </c>
      <c r="P176" s="3" t="n">
        <v>8</v>
      </c>
      <c r="Q176" s="4" t="n">
        <v>11000</v>
      </c>
      <c r="R176" s="4" t="n">
        <v>2524.68</v>
      </c>
      <c r="S176" s="4" t="n">
        <v>109000</v>
      </c>
      <c r="T176" s="4" t="n">
        <v>629</v>
      </c>
      <c r="U176" s="3" t="n">
        <v>673</v>
      </c>
      <c r="V176" s="3" t="n">
        <v>0</v>
      </c>
    </row>
    <row r="177" customFormat="false" ht="15" hidden="false" customHeight="false" outlineLevel="0" collapsed="false">
      <c r="A177" s="2" t="s">
        <v>243</v>
      </c>
      <c r="B177" s="3" t="n">
        <v>56</v>
      </c>
      <c r="C177" s="2" t="s">
        <v>29</v>
      </c>
      <c r="D177" s="2" t="s">
        <v>30</v>
      </c>
      <c r="E177" s="2" t="s">
        <v>37</v>
      </c>
      <c r="F177" s="2" t="s">
        <v>60</v>
      </c>
      <c r="G177" s="4" t="n">
        <v>47100</v>
      </c>
      <c r="H177" s="3" t="n">
        <v>9</v>
      </c>
      <c r="I177" s="5" t="n">
        <v>42875</v>
      </c>
      <c r="J177" s="2" t="s">
        <v>46</v>
      </c>
      <c r="K177" s="3" t="n">
        <v>1</v>
      </c>
      <c r="L177" s="4" t="n">
        <v>3423.73</v>
      </c>
      <c r="M177" s="4" t="n">
        <v>0</v>
      </c>
      <c r="N177" s="3" t="n">
        <v>37</v>
      </c>
      <c r="O177" s="4" t="n">
        <v>64.45</v>
      </c>
      <c r="P177" s="3" t="n">
        <v>4</v>
      </c>
      <c r="Q177" s="4" t="n">
        <v>0</v>
      </c>
      <c r="R177" s="4" t="n">
        <v>0</v>
      </c>
      <c r="S177" s="4" t="n">
        <v>0</v>
      </c>
      <c r="T177" s="4" t="n">
        <v>0</v>
      </c>
      <c r="U177" s="3" t="n">
        <v>591</v>
      </c>
      <c r="V177" s="3" t="n">
        <v>0</v>
      </c>
    </row>
    <row r="178" customFormat="false" ht="15" hidden="false" customHeight="false" outlineLevel="0" collapsed="false">
      <c r="A178" s="2" t="s">
        <v>244</v>
      </c>
      <c r="B178" s="3" t="n">
        <v>41</v>
      </c>
      <c r="C178" s="2" t="s">
        <v>29</v>
      </c>
      <c r="D178" s="2" t="s">
        <v>108</v>
      </c>
      <c r="E178" s="2" t="s">
        <v>49</v>
      </c>
      <c r="F178" s="2" t="s">
        <v>26</v>
      </c>
      <c r="G178" s="4" t="n">
        <v>35500</v>
      </c>
      <c r="H178" s="3" t="n">
        <v>5</v>
      </c>
      <c r="I178" s="5" t="n">
        <v>44206</v>
      </c>
      <c r="J178" s="2" t="s">
        <v>34</v>
      </c>
      <c r="K178" s="3" t="n">
        <v>3</v>
      </c>
      <c r="L178" s="4" t="n">
        <v>2659.53</v>
      </c>
      <c r="M178" s="4" t="n">
        <v>18227.66</v>
      </c>
      <c r="N178" s="3" t="n">
        <v>35</v>
      </c>
      <c r="O178" s="4" t="n">
        <v>76.56</v>
      </c>
      <c r="P178" s="3" t="n">
        <v>2</v>
      </c>
      <c r="Q178" s="4" t="n">
        <v>5500</v>
      </c>
      <c r="R178" s="4" t="n">
        <v>1293.37</v>
      </c>
      <c r="S178" s="4" t="n">
        <v>0</v>
      </c>
      <c r="T178" s="4" t="n">
        <v>0</v>
      </c>
      <c r="U178" s="3" t="n">
        <v>672</v>
      </c>
      <c r="V178" s="3" t="n">
        <v>0</v>
      </c>
    </row>
    <row r="179" customFormat="false" ht="15" hidden="false" customHeight="false" outlineLevel="0" collapsed="false">
      <c r="A179" s="2" t="s">
        <v>245</v>
      </c>
      <c r="B179" s="3" t="n">
        <v>56</v>
      </c>
      <c r="C179" s="2" t="s">
        <v>29</v>
      </c>
      <c r="D179" s="2" t="s">
        <v>100</v>
      </c>
      <c r="E179" s="2" t="s">
        <v>25</v>
      </c>
      <c r="F179" s="2" t="s">
        <v>38</v>
      </c>
      <c r="G179" s="4" t="n">
        <v>27200</v>
      </c>
      <c r="H179" s="3" t="n">
        <v>7</v>
      </c>
      <c r="I179" s="5" t="n">
        <v>43592</v>
      </c>
      <c r="J179" s="2" t="s">
        <v>27</v>
      </c>
      <c r="K179" s="3" t="n">
        <v>3</v>
      </c>
      <c r="L179" s="4" t="n">
        <v>2152.08</v>
      </c>
      <c r="M179" s="4" t="n">
        <v>0</v>
      </c>
      <c r="N179" s="3" t="n">
        <v>19</v>
      </c>
      <c r="O179" s="4" t="n">
        <v>70.35</v>
      </c>
      <c r="P179" s="3" t="n">
        <v>5</v>
      </c>
      <c r="Q179" s="4" t="n">
        <v>6500</v>
      </c>
      <c r="R179" s="4" t="n">
        <v>1372.77</v>
      </c>
      <c r="S179" s="4" t="n">
        <v>0</v>
      </c>
      <c r="T179" s="4" t="n">
        <v>0</v>
      </c>
      <c r="U179" s="3" t="n">
        <v>688</v>
      </c>
      <c r="V179" s="3" t="n">
        <v>0</v>
      </c>
    </row>
    <row r="180" customFormat="false" ht="15" hidden="false" customHeight="false" outlineLevel="0" collapsed="false">
      <c r="A180" s="2" t="s">
        <v>246</v>
      </c>
      <c r="B180" s="3" t="n">
        <v>49</v>
      </c>
      <c r="C180" s="2" t="s">
        <v>23</v>
      </c>
      <c r="D180" s="2" t="s">
        <v>40</v>
      </c>
      <c r="E180" s="2" t="s">
        <v>31</v>
      </c>
      <c r="F180" s="2" t="s">
        <v>26</v>
      </c>
      <c r="G180" s="4" t="n">
        <v>55500</v>
      </c>
      <c r="H180" s="3" t="n">
        <v>7</v>
      </c>
      <c r="I180" s="5" t="n">
        <v>43377</v>
      </c>
      <c r="J180" s="2" t="s">
        <v>27</v>
      </c>
      <c r="K180" s="3" t="n">
        <v>3</v>
      </c>
      <c r="L180" s="4" t="n">
        <v>3611.06</v>
      </c>
      <c r="M180" s="4" t="n">
        <v>20617.2</v>
      </c>
      <c r="N180" s="3" t="n">
        <v>32</v>
      </c>
      <c r="O180" s="4" t="n">
        <v>75.05</v>
      </c>
      <c r="P180" s="3" t="n">
        <v>6</v>
      </c>
      <c r="Q180" s="4" t="n">
        <v>9500</v>
      </c>
      <c r="R180" s="4" t="n">
        <v>2042.47</v>
      </c>
      <c r="S180" s="4" t="n">
        <v>0</v>
      </c>
      <c r="T180" s="4" t="n">
        <v>0</v>
      </c>
      <c r="U180" s="3" t="n">
        <v>675</v>
      </c>
      <c r="V180" s="3" t="n">
        <v>0</v>
      </c>
    </row>
    <row r="181" customFormat="false" ht="15" hidden="false" customHeight="false" outlineLevel="0" collapsed="false">
      <c r="A181" s="2" t="s">
        <v>247</v>
      </c>
      <c r="B181" s="3" t="n">
        <v>56</v>
      </c>
      <c r="C181" s="2" t="s">
        <v>29</v>
      </c>
      <c r="D181" s="2" t="s">
        <v>51</v>
      </c>
      <c r="E181" s="2" t="s">
        <v>63</v>
      </c>
      <c r="F181" s="2" t="s">
        <v>38</v>
      </c>
      <c r="G181" s="4" t="n">
        <v>38200</v>
      </c>
      <c r="H181" s="3" t="n">
        <v>23</v>
      </c>
      <c r="I181" s="5" t="n">
        <v>37569</v>
      </c>
      <c r="J181" s="2" t="s">
        <v>27</v>
      </c>
      <c r="K181" s="3" t="n">
        <v>4</v>
      </c>
      <c r="L181" s="4" t="n">
        <v>3639.23</v>
      </c>
      <c r="M181" s="4" t="n">
        <v>49829.28</v>
      </c>
      <c r="N181" s="3" t="n">
        <v>26</v>
      </c>
      <c r="O181" s="4" t="n">
        <v>60.37</v>
      </c>
      <c r="P181" s="3" t="n">
        <v>5</v>
      </c>
      <c r="Q181" s="4" t="n">
        <v>9000</v>
      </c>
      <c r="R181" s="4" t="n">
        <v>179.58</v>
      </c>
      <c r="S181" s="4" t="n">
        <v>0</v>
      </c>
      <c r="T181" s="4" t="n">
        <v>0</v>
      </c>
      <c r="U181" s="3" t="n">
        <v>669</v>
      </c>
      <c r="V181" s="3" t="n">
        <v>0</v>
      </c>
    </row>
    <row r="182" customFormat="false" ht="15" hidden="false" customHeight="false" outlineLevel="0" collapsed="false">
      <c r="A182" s="2" t="s">
        <v>248</v>
      </c>
      <c r="B182" s="3" t="n">
        <v>47</v>
      </c>
      <c r="C182" s="2" t="s">
        <v>23</v>
      </c>
      <c r="D182" s="2" t="s">
        <v>98</v>
      </c>
      <c r="E182" s="2" t="s">
        <v>63</v>
      </c>
      <c r="F182" s="2" t="s">
        <v>38</v>
      </c>
      <c r="G182" s="4" t="n">
        <v>55200</v>
      </c>
      <c r="H182" s="3" t="n">
        <v>22</v>
      </c>
      <c r="I182" s="5" t="n">
        <v>38117</v>
      </c>
      <c r="J182" s="2" t="s">
        <v>34</v>
      </c>
      <c r="K182" s="3" t="n">
        <v>4</v>
      </c>
      <c r="L182" s="4" t="n">
        <v>999.09</v>
      </c>
      <c r="M182" s="4" t="n">
        <v>47244.82</v>
      </c>
      <c r="N182" s="3" t="n">
        <v>32</v>
      </c>
      <c r="O182" s="4" t="n">
        <v>58.16</v>
      </c>
      <c r="P182" s="3" t="n">
        <v>2</v>
      </c>
      <c r="Q182" s="4" t="n">
        <v>8500</v>
      </c>
      <c r="R182" s="4" t="n">
        <v>1885.13</v>
      </c>
      <c r="S182" s="4" t="n">
        <v>0</v>
      </c>
      <c r="T182" s="4" t="n">
        <v>0</v>
      </c>
      <c r="U182" s="3" t="n">
        <v>624</v>
      </c>
      <c r="V182" s="3" t="n">
        <v>0</v>
      </c>
    </row>
    <row r="183" customFormat="false" ht="15" hidden="false" customHeight="false" outlineLevel="0" collapsed="false">
      <c r="A183" s="2" t="s">
        <v>249</v>
      </c>
      <c r="B183" s="3" t="n">
        <v>49</v>
      </c>
      <c r="C183" s="2" t="s">
        <v>29</v>
      </c>
      <c r="D183" s="2" t="s">
        <v>98</v>
      </c>
      <c r="E183" s="2" t="s">
        <v>63</v>
      </c>
      <c r="F183" s="2" t="s">
        <v>26</v>
      </c>
      <c r="G183" s="4" t="n">
        <v>60700</v>
      </c>
      <c r="H183" s="3" t="n">
        <v>25</v>
      </c>
      <c r="I183" s="5" t="n">
        <v>37112</v>
      </c>
      <c r="J183" s="2" t="s">
        <v>34</v>
      </c>
      <c r="K183" s="3" t="n">
        <v>1</v>
      </c>
      <c r="L183" s="4" t="n">
        <v>5372.36</v>
      </c>
      <c r="M183" s="4" t="n">
        <v>135933.82</v>
      </c>
      <c r="N183" s="3" t="n">
        <v>28</v>
      </c>
      <c r="O183" s="4" t="n">
        <v>49.25</v>
      </c>
      <c r="P183" s="3" t="n">
        <v>2</v>
      </c>
      <c r="Q183" s="4" t="n">
        <v>0</v>
      </c>
      <c r="R183" s="4" t="n">
        <v>0</v>
      </c>
      <c r="S183" s="4" t="n">
        <v>0</v>
      </c>
      <c r="T183" s="4" t="n">
        <v>0</v>
      </c>
      <c r="U183" s="3" t="n">
        <v>771</v>
      </c>
      <c r="V183" s="3" t="n">
        <v>0</v>
      </c>
    </row>
    <row r="184" customFormat="false" ht="15" hidden="false" customHeight="false" outlineLevel="0" collapsed="false">
      <c r="A184" s="2" t="s">
        <v>250</v>
      </c>
      <c r="B184" s="3" t="n">
        <v>52</v>
      </c>
      <c r="C184" s="2" t="s">
        <v>23</v>
      </c>
      <c r="D184" s="2" t="s">
        <v>54</v>
      </c>
      <c r="E184" s="2" t="s">
        <v>63</v>
      </c>
      <c r="F184" s="2" t="s">
        <v>26</v>
      </c>
      <c r="G184" s="4" t="n">
        <v>42300</v>
      </c>
      <c r="H184" s="3" t="n">
        <v>9</v>
      </c>
      <c r="I184" s="5" t="n">
        <v>42915</v>
      </c>
      <c r="J184" s="2" t="s">
        <v>46</v>
      </c>
      <c r="K184" s="3" t="n">
        <v>3</v>
      </c>
      <c r="L184" s="4" t="n">
        <v>-1272.18</v>
      </c>
      <c r="M184" s="4" t="n">
        <v>55648.27</v>
      </c>
      <c r="N184" s="3" t="n">
        <v>30</v>
      </c>
      <c r="O184" s="4" t="n">
        <v>81.25</v>
      </c>
      <c r="P184" s="3" t="n">
        <v>2</v>
      </c>
      <c r="Q184" s="4" t="n">
        <v>0</v>
      </c>
      <c r="R184" s="4" t="n">
        <v>0</v>
      </c>
      <c r="S184" s="4" t="n">
        <v>0</v>
      </c>
      <c r="T184" s="4" t="n">
        <v>0</v>
      </c>
      <c r="U184" s="3" t="n">
        <v>643</v>
      </c>
      <c r="V184" s="3" t="n">
        <v>0</v>
      </c>
    </row>
    <row r="185" customFormat="false" ht="15" hidden="false" customHeight="false" outlineLevel="0" collapsed="false">
      <c r="A185" s="2" t="s">
        <v>251</v>
      </c>
      <c r="B185" s="3" t="n">
        <v>48</v>
      </c>
      <c r="C185" s="2" t="s">
        <v>29</v>
      </c>
      <c r="D185" s="2" t="s">
        <v>67</v>
      </c>
      <c r="E185" s="2" t="s">
        <v>52</v>
      </c>
      <c r="F185" s="2" t="s">
        <v>38</v>
      </c>
      <c r="G185" s="4" t="n">
        <v>12700</v>
      </c>
      <c r="H185" s="3" t="n">
        <v>13</v>
      </c>
      <c r="I185" s="5" t="n">
        <v>41247</v>
      </c>
      <c r="J185" s="2" t="s">
        <v>34</v>
      </c>
      <c r="K185" s="3" t="n">
        <v>5</v>
      </c>
      <c r="L185" s="4" t="n">
        <v>1725.38</v>
      </c>
      <c r="M185" s="4" t="n">
        <v>16807.68</v>
      </c>
      <c r="N185" s="3" t="n">
        <v>0</v>
      </c>
      <c r="O185" s="2"/>
      <c r="P185" s="3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3" t="n">
        <v>650</v>
      </c>
      <c r="V185" s="3" t="n">
        <v>1</v>
      </c>
    </row>
    <row r="186" customFormat="false" ht="15" hidden="false" customHeight="false" outlineLevel="0" collapsed="false">
      <c r="A186" s="2" t="s">
        <v>252</v>
      </c>
      <c r="B186" s="3" t="n">
        <v>47</v>
      </c>
      <c r="C186" s="2" t="s">
        <v>29</v>
      </c>
      <c r="D186" s="2" t="s">
        <v>62</v>
      </c>
      <c r="E186" s="2" t="s">
        <v>37</v>
      </c>
      <c r="F186" s="2" t="s">
        <v>60</v>
      </c>
      <c r="G186" s="4" t="n">
        <v>40600</v>
      </c>
      <c r="H186" s="3" t="n">
        <v>19</v>
      </c>
      <c r="I186" s="5" t="n">
        <v>39230</v>
      </c>
      <c r="J186" s="2" t="s">
        <v>34</v>
      </c>
      <c r="K186" s="3" t="n">
        <v>3</v>
      </c>
      <c r="L186" s="4" t="n">
        <v>1163.3</v>
      </c>
      <c r="M186" s="4" t="n">
        <v>42797.29</v>
      </c>
      <c r="N186" s="3" t="n">
        <v>26</v>
      </c>
      <c r="O186" s="4" t="n">
        <v>62.18</v>
      </c>
      <c r="P186" s="3" t="n">
        <v>3</v>
      </c>
      <c r="Q186" s="4" t="n">
        <v>0</v>
      </c>
      <c r="R186" s="4" t="n">
        <v>0</v>
      </c>
      <c r="S186" s="4" t="n">
        <v>0</v>
      </c>
      <c r="T186" s="4" t="n">
        <v>0</v>
      </c>
      <c r="U186" s="3" t="n">
        <v>632</v>
      </c>
      <c r="V186" s="3" t="n">
        <v>0</v>
      </c>
    </row>
    <row r="187" customFormat="false" ht="15" hidden="false" customHeight="false" outlineLevel="0" collapsed="false">
      <c r="A187" s="2" t="s">
        <v>253</v>
      </c>
      <c r="B187" s="3" t="n">
        <v>57</v>
      </c>
      <c r="C187" s="2" t="s">
        <v>23</v>
      </c>
      <c r="D187" s="2" t="s">
        <v>56</v>
      </c>
      <c r="E187" s="2" t="s">
        <v>37</v>
      </c>
      <c r="F187" s="2" t="s">
        <v>26</v>
      </c>
      <c r="G187" s="4" t="n">
        <v>40000</v>
      </c>
      <c r="H187" s="3" t="n">
        <v>21</v>
      </c>
      <c r="I187" s="5" t="n">
        <v>38420</v>
      </c>
      <c r="J187" s="2" t="s">
        <v>27</v>
      </c>
      <c r="K187" s="3" t="n">
        <v>4</v>
      </c>
      <c r="L187" s="4" t="n">
        <v>2187.09</v>
      </c>
      <c r="M187" s="4" t="n">
        <v>0</v>
      </c>
      <c r="N187" s="3" t="n">
        <v>20</v>
      </c>
      <c r="O187" s="4" t="n">
        <v>84.03</v>
      </c>
      <c r="P187" s="3" t="n">
        <v>5</v>
      </c>
      <c r="Q187" s="4" t="n">
        <v>9500</v>
      </c>
      <c r="R187" s="4" t="n">
        <v>96.34</v>
      </c>
      <c r="S187" s="4" t="n">
        <v>0</v>
      </c>
      <c r="T187" s="4" t="n">
        <v>0</v>
      </c>
      <c r="U187" s="3" t="n">
        <v>673</v>
      </c>
      <c r="V187" s="3" t="n">
        <v>1</v>
      </c>
    </row>
    <row r="188" customFormat="false" ht="15" hidden="false" customHeight="false" outlineLevel="0" collapsed="false">
      <c r="A188" s="2" t="s">
        <v>254</v>
      </c>
      <c r="B188" s="3" t="n">
        <v>46</v>
      </c>
      <c r="C188" s="2" t="s">
        <v>23</v>
      </c>
      <c r="D188" s="2" t="s">
        <v>98</v>
      </c>
      <c r="E188" s="2" t="s">
        <v>63</v>
      </c>
      <c r="F188" s="2" t="s">
        <v>26</v>
      </c>
      <c r="G188" s="4" t="n">
        <v>73600</v>
      </c>
      <c r="H188" s="3" t="n">
        <v>10</v>
      </c>
      <c r="I188" s="5" t="n">
        <v>42373</v>
      </c>
      <c r="J188" s="2" t="s">
        <v>34</v>
      </c>
      <c r="K188" s="3" t="n">
        <v>3</v>
      </c>
      <c r="L188" s="4" t="n">
        <v>3899.94</v>
      </c>
      <c r="M188" s="4" t="n">
        <v>0</v>
      </c>
      <c r="N188" s="3" t="n">
        <v>57</v>
      </c>
      <c r="O188" s="4" t="n">
        <v>101.72</v>
      </c>
      <c r="P188" s="3" t="n">
        <v>1</v>
      </c>
      <c r="Q188" s="4" t="n">
        <v>14000</v>
      </c>
      <c r="R188" s="4" t="n">
        <v>5327.29</v>
      </c>
      <c r="S188" s="4" t="n">
        <v>0</v>
      </c>
      <c r="T188" s="4" t="n">
        <v>0</v>
      </c>
      <c r="U188" s="3" t="n">
        <v>634</v>
      </c>
      <c r="V188" s="3" t="n">
        <v>1</v>
      </c>
    </row>
    <row r="189" customFormat="false" ht="15" hidden="false" customHeight="false" outlineLevel="0" collapsed="false">
      <c r="A189" s="2" t="s">
        <v>255</v>
      </c>
      <c r="B189" s="3" t="n">
        <v>56</v>
      </c>
      <c r="C189" s="2" t="s">
        <v>23</v>
      </c>
      <c r="D189" s="2" t="s">
        <v>51</v>
      </c>
      <c r="E189" s="2" t="s">
        <v>37</v>
      </c>
      <c r="F189" s="2" t="s">
        <v>60</v>
      </c>
      <c r="G189" s="4" t="n">
        <v>26000</v>
      </c>
      <c r="H189" s="3" t="n">
        <v>18</v>
      </c>
      <c r="I189" s="5" t="n">
        <v>39581</v>
      </c>
      <c r="J189" s="2" t="s">
        <v>46</v>
      </c>
      <c r="K189" s="3" t="n">
        <v>2</v>
      </c>
      <c r="L189" s="4" t="n">
        <v>1340.89</v>
      </c>
      <c r="M189" s="4" t="n">
        <v>46592.12</v>
      </c>
      <c r="N189" s="3" t="n">
        <v>28</v>
      </c>
      <c r="O189" s="4" t="n">
        <v>39.52</v>
      </c>
      <c r="P189" s="3" t="n">
        <v>1</v>
      </c>
      <c r="Q189" s="4" t="n">
        <v>5000</v>
      </c>
      <c r="R189" s="4" t="n">
        <v>1982.9</v>
      </c>
      <c r="S189" s="4" t="n">
        <v>0</v>
      </c>
      <c r="T189" s="4" t="n">
        <v>0</v>
      </c>
      <c r="U189" s="3" t="n">
        <v>565</v>
      </c>
      <c r="V189" s="3" t="n">
        <v>0</v>
      </c>
    </row>
    <row r="190" customFormat="false" ht="15" hidden="false" customHeight="false" outlineLevel="0" collapsed="false">
      <c r="A190" s="2" t="s">
        <v>256</v>
      </c>
      <c r="B190" s="3" t="n">
        <v>44</v>
      </c>
      <c r="C190" s="2" t="s">
        <v>23</v>
      </c>
      <c r="D190" s="2" t="s">
        <v>40</v>
      </c>
      <c r="E190" s="2" t="s">
        <v>52</v>
      </c>
      <c r="F190" s="2" t="s">
        <v>26</v>
      </c>
      <c r="G190" s="4" t="n">
        <v>21800</v>
      </c>
      <c r="H190" s="3" t="n">
        <v>9</v>
      </c>
      <c r="I190" s="5" t="n">
        <v>42757</v>
      </c>
      <c r="J190" s="2" t="s">
        <v>46</v>
      </c>
      <c r="K190" s="3" t="n">
        <v>4</v>
      </c>
      <c r="L190" s="4" t="n">
        <v>1069.72</v>
      </c>
      <c r="M190" s="4" t="n">
        <v>10536.27</v>
      </c>
      <c r="N190" s="3" t="n">
        <v>24</v>
      </c>
      <c r="O190" s="4" t="n">
        <v>36.93</v>
      </c>
      <c r="P190" s="3" t="n">
        <v>1</v>
      </c>
      <c r="Q190" s="4" t="n">
        <v>5000</v>
      </c>
      <c r="R190" s="4" t="n">
        <v>468.63</v>
      </c>
      <c r="S190" s="4" t="n">
        <v>0</v>
      </c>
      <c r="T190" s="4" t="n">
        <v>0</v>
      </c>
      <c r="U190" s="3" t="n">
        <v>563</v>
      </c>
      <c r="V190" s="3" t="n">
        <v>0</v>
      </c>
    </row>
    <row r="191" customFormat="false" ht="15" hidden="false" customHeight="false" outlineLevel="0" collapsed="false">
      <c r="A191" s="2" t="s">
        <v>257</v>
      </c>
      <c r="B191" s="3" t="n">
        <v>21</v>
      </c>
      <c r="C191" s="2" t="s">
        <v>23</v>
      </c>
      <c r="D191" s="2" t="s">
        <v>67</v>
      </c>
      <c r="E191" s="2" t="s">
        <v>134</v>
      </c>
      <c r="F191" s="2" t="s">
        <v>38</v>
      </c>
      <c r="G191" s="4" t="n">
        <v>4800</v>
      </c>
      <c r="H191" s="3" t="n">
        <v>1</v>
      </c>
      <c r="I191" s="5" t="n">
        <v>45691</v>
      </c>
      <c r="J191" s="2" t="s">
        <v>27</v>
      </c>
      <c r="K191" s="3" t="n">
        <v>1</v>
      </c>
      <c r="L191" s="4" t="n">
        <v>786.32</v>
      </c>
      <c r="M191" s="4" t="n">
        <v>1113</v>
      </c>
      <c r="N191" s="3" t="n">
        <v>9</v>
      </c>
      <c r="O191" s="4" t="n">
        <v>29.91</v>
      </c>
      <c r="P191" s="3" t="n">
        <v>3</v>
      </c>
      <c r="Q191" s="4" t="n">
        <v>500</v>
      </c>
      <c r="R191" s="4" t="n">
        <v>316.28</v>
      </c>
      <c r="S191" s="4" t="n">
        <v>0</v>
      </c>
      <c r="T191" s="4" t="n">
        <v>0</v>
      </c>
      <c r="U191" s="3" t="n">
        <v>475</v>
      </c>
      <c r="V191" s="3" t="n">
        <v>0</v>
      </c>
    </row>
    <row r="192" customFormat="false" ht="15" hidden="false" customHeight="false" outlineLevel="0" collapsed="false">
      <c r="A192" s="2" t="s">
        <v>258</v>
      </c>
      <c r="B192" s="3" t="n">
        <v>50</v>
      </c>
      <c r="C192" s="2" t="s">
        <v>23</v>
      </c>
      <c r="D192" s="2" t="s">
        <v>56</v>
      </c>
      <c r="E192" s="2" t="s">
        <v>37</v>
      </c>
      <c r="F192" s="2" t="s">
        <v>26</v>
      </c>
      <c r="G192" s="4" t="n">
        <v>23000</v>
      </c>
      <c r="H192" s="3" t="n">
        <v>6</v>
      </c>
      <c r="I192" s="5" t="n">
        <v>44023</v>
      </c>
      <c r="J192" s="2" t="s">
        <v>27</v>
      </c>
      <c r="K192" s="3" t="n">
        <v>1</v>
      </c>
      <c r="L192" s="4" t="n">
        <v>-589.44</v>
      </c>
      <c r="M192" s="4" t="n">
        <v>7183.53</v>
      </c>
      <c r="N192" s="3" t="n">
        <v>14</v>
      </c>
      <c r="O192" s="4" t="n">
        <v>36.84</v>
      </c>
      <c r="P192" s="3" t="n">
        <v>7</v>
      </c>
      <c r="Q192" s="4" t="n">
        <v>3000</v>
      </c>
      <c r="R192" s="4" t="n">
        <v>458.16</v>
      </c>
      <c r="S192" s="4" t="n">
        <v>0</v>
      </c>
      <c r="T192" s="4" t="n">
        <v>0</v>
      </c>
      <c r="U192" s="3" t="n">
        <v>622</v>
      </c>
      <c r="V192" s="3" t="n">
        <v>0</v>
      </c>
    </row>
    <row r="193" customFormat="false" ht="15" hidden="false" customHeight="false" outlineLevel="0" collapsed="false">
      <c r="A193" s="2" t="s">
        <v>259</v>
      </c>
      <c r="B193" s="3" t="n">
        <v>73</v>
      </c>
      <c r="C193" s="2" t="s">
        <v>29</v>
      </c>
      <c r="D193" s="2" t="s">
        <v>51</v>
      </c>
      <c r="E193" s="2" t="s">
        <v>41</v>
      </c>
      <c r="F193" s="2" t="s">
        <v>103</v>
      </c>
      <c r="G193" s="4" t="n">
        <v>22400</v>
      </c>
      <c r="H193" s="3" t="n">
        <v>18</v>
      </c>
      <c r="I193" s="5" t="n">
        <v>39375</v>
      </c>
      <c r="J193" s="2" t="s">
        <v>27</v>
      </c>
      <c r="K193" s="3" t="n">
        <v>2</v>
      </c>
      <c r="L193" s="4" t="n">
        <v>4010.28</v>
      </c>
      <c r="M193" s="4" t="n">
        <v>11223.22</v>
      </c>
      <c r="N193" s="3" t="n">
        <v>27</v>
      </c>
      <c r="O193" s="4" t="n">
        <v>42.11</v>
      </c>
      <c r="P193" s="3" t="n">
        <v>4</v>
      </c>
      <c r="Q193" s="4" t="n">
        <v>3000</v>
      </c>
      <c r="R193" s="4" t="n">
        <v>1136.77</v>
      </c>
      <c r="S193" s="4" t="n">
        <v>0</v>
      </c>
      <c r="T193" s="4" t="n">
        <v>0</v>
      </c>
      <c r="U193" s="3" t="n">
        <v>632</v>
      </c>
      <c r="V193" s="3" t="n">
        <v>0</v>
      </c>
    </row>
    <row r="194" customFormat="false" ht="15" hidden="false" customHeight="false" outlineLevel="0" collapsed="false">
      <c r="A194" s="2" t="s">
        <v>261</v>
      </c>
      <c r="B194" s="3" t="n">
        <v>29</v>
      </c>
      <c r="C194" s="2" t="s">
        <v>29</v>
      </c>
      <c r="D194" s="2" t="s">
        <v>24</v>
      </c>
      <c r="E194" s="2" t="s">
        <v>93</v>
      </c>
      <c r="F194" s="2" t="s">
        <v>38</v>
      </c>
      <c r="G194" s="4" t="n">
        <v>3000</v>
      </c>
      <c r="H194" s="3" t="n">
        <v>6</v>
      </c>
      <c r="I194" s="5" t="n">
        <v>43823</v>
      </c>
      <c r="J194" s="2" t="s">
        <v>46</v>
      </c>
      <c r="K194" s="3" t="n">
        <v>1</v>
      </c>
      <c r="L194" s="4" t="n">
        <v>115.7</v>
      </c>
      <c r="M194" s="4" t="n">
        <v>0</v>
      </c>
      <c r="N194" s="3" t="n">
        <v>15</v>
      </c>
      <c r="O194" s="4" t="n">
        <v>62.3</v>
      </c>
      <c r="P194" s="3" t="n">
        <v>2</v>
      </c>
      <c r="Q194" s="4" t="n">
        <v>500</v>
      </c>
      <c r="R194" s="4" t="n">
        <v>3.2</v>
      </c>
      <c r="S194" s="4" t="n">
        <v>0</v>
      </c>
      <c r="T194" s="4" t="n">
        <v>0</v>
      </c>
      <c r="U194" s="3" t="n">
        <v>561</v>
      </c>
      <c r="V194" s="3" t="n">
        <v>1</v>
      </c>
    </row>
    <row r="195" customFormat="false" ht="15" hidden="false" customHeight="false" outlineLevel="0" collapsed="false">
      <c r="A195" s="2" t="s">
        <v>262</v>
      </c>
      <c r="B195" s="3" t="n">
        <v>30</v>
      </c>
      <c r="C195" s="2" t="s">
        <v>29</v>
      </c>
      <c r="D195" s="2" t="s">
        <v>132</v>
      </c>
      <c r="E195" s="2" t="s">
        <v>25</v>
      </c>
      <c r="F195" s="2" t="s">
        <v>38</v>
      </c>
      <c r="G195" s="4" t="n">
        <v>34800</v>
      </c>
      <c r="H195" s="3" t="n">
        <v>1</v>
      </c>
      <c r="I195" s="5" t="n">
        <v>45757</v>
      </c>
      <c r="J195" s="2" t="s">
        <v>34</v>
      </c>
      <c r="K195" s="3" t="n">
        <v>1</v>
      </c>
      <c r="L195" s="4" t="n">
        <v>1442.2</v>
      </c>
      <c r="M195" s="4" t="n">
        <v>14001.85</v>
      </c>
      <c r="N195" s="3" t="n">
        <v>34</v>
      </c>
      <c r="O195" s="4" t="n">
        <v>73.86</v>
      </c>
      <c r="P195" s="3" t="n">
        <v>0</v>
      </c>
      <c r="Q195" s="4" t="n">
        <v>6000</v>
      </c>
      <c r="R195" s="4" t="n">
        <v>325.56</v>
      </c>
      <c r="S195" s="4" t="n">
        <v>0</v>
      </c>
      <c r="T195" s="4" t="n">
        <v>0</v>
      </c>
      <c r="U195" s="3" t="n">
        <v>577</v>
      </c>
      <c r="V195" s="3" t="n">
        <v>0</v>
      </c>
    </row>
    <row r="196" customFormat="false" ht="15" hidden="false" customHeight="false" outlineLevel="0" collapsed="false">
      <c r="A196" s="2" t="s">
        <v>263</v>
      </c>
      <c r="B196" s="3" t="n">
        <v>36</v>
      </c>
      <c r="C196" s="2" t="s">
        <v>23</v>
      </c>
      <c r="D196" s="2" t="s">
        <v>108</v>
      </c>
      <c r="E196" s="2" t="s">
        <v>52</v>
      </c>
      <c r="F196" s="2" t="s">
        <v>26</v>
      </c>
      <c r="G196" s="4" t="n">
        <v>23100</v>
      </c>
      <c r="H196" s="3" t="n">
        <v>11</v>
      </c>
      <c r="I196" s="5" t="n">
        <v>41929</v>
      </c>
      <c r="J196" s="2" t="s">
        <v>27</v>
      </c>
      <c r="K196" s="3" t="n">
        <v>3</v>
      </c>
      <c r="L196" s="4" t="n">
        <v>3106.62</v>
      </c>
      <c r="M196" s="4" t="n">
        <v>21668.71</v>
      </c>
      <c r="N196" s="3" t="n">
        <v>16</v>
      </c>
      <c r="O196" s="4" t="n">
        <v>53.45</v>
      </c>
      <c r="P196" s="3" t="n">
        <v>4</v>
      </c>
      <c r="Q196" s="4" t="n">
        <v>0</v>
      </c>
      <c r="R196" s="4" t="n">
        <v>0</v>
      </c>
      <c r="S196" s="4" t="n">
        <v>42000</v>
      </c>
      <c r="T196" s="4" t="n">
        <v>263</v>
      </c>
      <c r="U196" s="3" t="n">
        <v>585</v>
      </c>
      <c r="V196" s="3" t="n">
        <v>2</v>
      </c>
    </row>
    <row r="197" customFormat="false" ht="15" hidden="false" customHeight="false" outlineLevel="0" collapsed="false">
      <c r="A197" s="2" t="s">
        <v>264</v>
      </c>
      <c r="B197" s="3" t="n">
        <v>45</v>
      </c>
      <c r="C197" s="2" t="s">
        <v>29</v>
      </c>
      <c r="D197" s="2" t="s">
        <v>108</v>
      </c>
      <c r="E197" s="2" t="s">
        <v>25</v>
      </c>
      <c r="F197" s="2" t="s">
        <v>26</v>
      </c>
      <c r="G197" s="4" t="n">
        <v>28600</v>
      </c>
      <c r="H197" s="3" t="n">
        <v>7</v>
      </c>
      <c r="I197" s="5" t="n">
        <v>43368</v>
      </c>
      <c r="J197" s="2" t="s">
        <v>34</v>
      </c>
      <c r="K197" s="3" t="n">
        <v>1</v>
      </c>
      <c r="L197" s="4" t="n">
        <v>6495.02</v>
      </c>
      <c r="M197" s="4" t="n">
        <v>0</v>
      </c>
      <c r="N197" s="3" t="n">
        <v>36</v>
      </c>
      <c r="O197" s="4" t="n">
        <v>46.84</v>
      </c>
      <c r="P197" s="3" t="n">
        <v>0</v>
      </c>
      <c r="Q197" s="4" t="n">
        <v>6500</v>
      </c>
      <c r="R197" s="4" t="n">
        <v>830.2</v>
      </c>
      <c r="S197" s="4" t="n">
        <v>0</v>
      </c>
      <c r="T197" s="4" t="n">
        <v>0</v>
      </c>
      <c r="U197" s="3" t="n">
        <v>586</v>
      </c>
      <c r="V197" s="3" t="n">
        <v>0</v>
      </c>
    </row>
    <row r="198" customFormat="false" ht="15" hidden="false" customHeight="false" outlineLevel="0" collapsed="false">
      <c r="A198" s="2" t="s">
        <v>265</v>
      </c>
      <c r="B198" s="3" t="n">
        <v>28</v>
      </c>
      <c r="C198" s="2" t="s">
        <v>23</v>
      </c>
      <c r="D198" s="2" t="s">
        <v>44</v>
      </c>
      <c r="E198" s="2" t="s">
        <v>37</v>
      </c>
      <c r="F198" s="2" t="s">
        <v>26</v>
      </c>
      <c r="G198" s="4" t="n">
        <v>19800</v>
      </c>
      <c r="H198" s="3" t="n">
        <v>2</v>
      </c>
      <c r="I198" s="5" t="n">
        <v>45433</v>
      </c>
      <c r="J198" s="2" t="s">
        <v>34</v>
      </c>
      <c r="K198" s="3" t="n">
        <v>1</v>
      </c>
      <c r="L198" s="4" t="n">
        <v>623.91</v>
      </c>
      <c r="M198" s="4" t="n">
        <v>0</v>
      </c>
      <c r="N198" s="3" t="n">
        <v>31</v>
      </c>
      <c r="O198" s="4" t="n">
        <v>71.32</v>
      </c>
      <c r="P198" s="3" t="n">
        <v>0</v>
      </c>
      <c r="Q198" s="4" t="n">
        <v>3000</v>
      </c>
      <c r="R198" s="4" t="n">
        <v>106.56</v>
      </c>
      <c r="S198" s="4" t="n">
        <v>31000</v>
      </c>
      <c r="T198" s="4" t="n">
        <v>192</v>
      </c>
      <c r="U198" s="3" t="n">
        <v>498</v>
      </c>
      <c r="V198" s="3" t="n">
        <v>0</v>
      </c>
    </row>
    <row r="199" customFormat="false" ht="15" hidden="false" customHeight="false" outlineLevel="0" collapsed="false">
      <c r="A199" s="2" t="s">
        <v>266</v>
      </c>
      <c r="B199" s="3" t="n">
        <v>36</v>
      </c>
      <c r="C199" s="2" t="s">
        <v>23</v>
      </c>
      <c r="D199" s="2" t="s">
        <v>136</v>
      </c>
      <c r="E199" s="2" t="s">
        <v>37</v>
      </c>
      <c r="F199" s="2" t="s">
        <v>26</v>
      </c>
      <c r="G199" s="4" t="n">
        <v>27200</v>
      </c>
      <c r="H199" s="3" t="n">
        <v>9</v>
      </c>
      <c r="I199" s="5" t="n">
        <v>42736</v>
      </c>
      <c r="J199" s="2" t="s">
        <v>46</v>
      </c>
      <c r="K199" s="3" t="n">
        <v>2</v>
      </c>
      <c r="L199" s="4" t="n">
        <v>3993.75</v>
      </c>
      <c r="M199" s="4" t="n">
        <v>22691.29</v>
      </c>
      <c r="N199" s="3" t="n">
        <v>27</v>
      </c>
      <c r="O199" s="4" t="n">
        <v>76.53</v>
      </c>
      <c r="P199" s="3" t="n">
        <v>2</v>
      </c>
      <c r="Q199" s="4" t="n">
        <v>5500</v>
      </c>
      <c r="R199" s="4" t="n">
        <v>2502.99</v>
      </c>
      <c r="S199" s="4" t="n">
        <v>0</v>
      </c>
      <c r="T199" s="4" t="n">
        <v>0</v>
      </c>
      <c r="U199" s="3" t="n">
        <v>668</v>
      </c>
      <c r="V199" s="3" t="n">
        <v>0</v>
      </c>
    </row>
    <row r="200" customFormat="false" ht="15" hidden="false" customHeight="false" outlineLevel="0" collapsed="false">
      <c r="A200" s="2" t="s">
        <v>267</v>
      </c>
      <c r="B200" s="3" t="n">
        <v>47</v>
      </c>
      <c r="C200" s="2" t="s">
        <v>29</v>
      </c>
      <c r="D200" s="2" t="s">
        <v>40</v>
      </c>
      <c r="E200" s="2" t="s">
        <v>96</v>
      </c>
      <c r="F200" s="2" t="s">
        <v>26</v>
      </c>
      <c r="G200" s="4" t="n">
        <v>106700</v>
      </c>
      <c r="H200" s="3" t="n">
        <v>1</v>
      </c>
      <c r="I200" s="5" t="n">
        <v>45743</v>
      </c>
      <c r="J200" s="2" t="s">
        <v>34</v>
      </c>
      <c r="K200" s="3" t="n">
        <v>2</v>
      </c>
      <c r="L200" s="4" t="n">
        <v>4699.52</v>
      </c>
      <c r="M200" s="4" t="n">
        <v>28509.01</v>
      </c>
      <c r="N200" s="3" t="n">
        <v>66</v>
      </c>
      <c r="O200" s="4" t="n">
        <v>106.25</v>
      </c>
      <c r="P200" s="3" t="n">
        <v>2</v>
      </c>
      <c r="Q200" s="4" t="n">
        <v>0</v>
      </c>
      <c r="R200" s="4" t="n">
        <v>0</v>
      </c>
      <c r="S200" s="4" t="n">
        <v>0</v>
      </c>
      <c r="T200" s="4" t="n">
        <v>0</v>
      </c>
      <c r="U200" s="3" t="n">
        <v>736</v>
      </c>
      <c r="V200" s="3" t="n">
        <v>0</v>
      </c>
    </row>
    <row r="201" customFormat="false" ht="15" hidden="false" customHeight="false" outlineLevel="0" collapsed="false">
      <c r="A201" s="2" t="s">
        <v>268</v>
      </c>
      <c r="B201" s="3" t="n">
        <v>43</v>
      </c>
      <c r="C201" s="2" t="s">
        <v>23</v>
      </c>
      <c r="D201" s="2" t="s">
        <v>56</v>
      </c>
      <c r="E201" s="2" t="s">
        <v>52</v>
      </c>
      <c r="F201" s="2" t="s">
        <v>26</v>
      </c>
      <c r="G201" s="4" t="n">
        <v>21300</v>
      </c>
      <c r="H201" s="3" t="n">
        <v>10</v>
      </c>
      <c r="I201" s="5" t="n">
        <v>42560</v>
      </c>
      <c r="J201" s="2" t="s">
        <v>34</v>
      </c>
      <c r="K201" s="3" t="n">
        <v>1</v>
      </c>
      <c r="L201" s="4" t="n">
        <v>541.12</v>
      </c>
      <c r="M201" s="4" t="n">
        <v>0</v>
      </c>
      <c r="N201" s="3" t="n">
        <v>28</v>
      </c>
      <c r="O201" s="4" t="n">
        <v>32.77</v>
      </c>
      <c r="P201" s="3" t="n">
        <v>0</v>
      </c>
      <c r="Q201" s="4" t="n">
        <v>4000</v>
      </c>
      <c r="R201" s="4" t="n">
        <v>703.66</v>
      </c>
      <c r="S201" s="4" t="n">
        <v>48000</v>
      </c>
      <c r="T201" s="4" t="n">
        <v>255</v>
      </c>
      <c r="U201" s="3" t="n">
        <v>628</v>
      </c>
      <c r="V201" s="3" t="n">
        <v>0</v>
      </c>
    </row>
    <row r="202" customFormat="false" ht="15" hidden="false" customHeight="false" outlineLevel="0" collapsed="false">
      <c r="A202" s="2" t="s">
        <v>269</v>
      </c>
      <c r="B202" s="3" t="n">
        <v>66</v>
      </c>
      <c r="C202" s="2" t="s">
        <v>23</v>
      </c>
      <c r="D202" s="2" t="s">
        <v>98</v>
      </c>
      <c r="E202" s="2" t="s">
        <v>41</v>
      </c>
      <c r="F202" s="2" t="s">
        <v>103</v>
      </c>
      <c r="G202" s="4" t="n">
        <v>35900</v>
      </c>
      <c r="H202" s="3" t="n">
        <v>13</v>
      </c>
      <c r="I202" s="5" t="n">
        <v>41477</v>
      </c>
      <c r="J202" s="2" t="s">
        <v>27</v>
      </c>
      <c r="K202" s="3" t="n">
        <v>3</v>
      </c>
      <c r="L202" s="4" t="n">
        <v>2482.92</v>
      </c>
      <c r="M202" s="4" t="n">
        <v>15282.21</v>
      </c>
      <c r="N202" s="3" t="n">
        <v>30</v>
      </c>
      <c r="O202" s="4" t="n">
        <v>33.23</v>
      </c>
      <c r="P202" s="3" t="n">
        <v>1</v>
      </c>
      <c r="Q202" s="4" t="n">
        <v>7000</v>
      </c>
      <c r="R202" s="4" t="n">
        <v>3042.03</v>
      </c>
      <c r="S202" s="4" t="n">
        <v>0</v>
      </c>
      <c r="T202" s="4" t="n">
        <v>0</v>
      </c>
      <c r="U202" s="3" t="n">
        <v>626</v>
      </c>
      <c r="V202" s="3" t="n">
        <v>1</v>
      </c>
    </row>
    <row r="203" customFormat="false" ht="15" hidden="false" customHeight="false" outlineLevel="0" collapsed="false">
      <c r="A203" s="2" t="s">
        <v>270</v>
      </c>
      <c r="B203" s="3" t="n">
        <v>57</v>
      </c>
      <c r="C203" s="2" t="s">
        <v>23</v>
      </c>
      <c r="D203" s="2" t="s">
        <v>56</v>
      </c>
      <c r="E203" s="2" t="s">
        <v>37</v>
      </c>
      <c r="F203" s="2" t="s">
        <v>26</v>
      </c>
      <c r="G203" s="4" t="n">
        <v>38500</v>
      </c>
      <c r="H203" s="3" t="n">
        <v>17</v>
      </c>
      <c r="I203" s="5" t="n">
        <v>39903</v>
      </c>
      <c r="J203" s="2" t="s">
        <v>27</v>
      </c>
      <c r="K203" s="3" t="n">
        <v>3</v>
      </c>
      <c r="L203" s="4" t="n">
        <v>1181.97</v>
      </c>
      <c r="M203" s="4" t="n">
        <v>36094.64</v>
      </c>
      <c r="N203" s="3" t="n">
        <v>20</v>
      </c>
      <c r="O203" s="4" t="n">
        <v>44.26</v>
      </c>
      <c r="P203" s="3" t="n">
        <v>4</v>
      </c>
      <c r="Q203" s="4" t="n">
        <v>0</v>
      </c>
      <c r="R203" s="4" t="n">
        <v>0</v>
      </c>
      <c r="S203" s="4" t="n">
        <v>0</v>
      </c>
      <c r="T203" s="4" t="n">
        <v>0</v>
      </c>
      <c r="U203" s="3" t="n">
        <v>674</v>
      </c>
      <c r="V203" s="3" t="n">
        <v>0</v>
      </c>
    </row>
    <row r="204" customFormat="false" ht="15" hidden="false" customHeight="false" outlineLevel="0" collapsed="false">
      <c r="A204" s="2" t="s">
        <v>271</v>
      </c>
      <c r="B204" s="3" t="n">
        <v>26</v>
      </c>
      <c r="C204" s="2" t="s">
        <v>29</v>
      </c>
      <c r="D204" s="2" t="s">
        <v>40</v>
      </c>
      <c r="E204" s="2" t="s">
        <v>31</v>
      </c>
      <c r="F204" s="2" t="s">
        <v>38</v>
      </c>
      <c r="G204" s="4" t="n">
        <v>66800</v>
      </c>
      <c r="H204" s="3" t="n">
        <v>6</v>
      </c>
      <c r="I204" s="5" t="n">
        <v>43728</v>
      </c>
      <c r="J204" s="2" t="s">
        <v>34</v>
      </c>
      <c r="K204" s="3" t="n">
        <v>2</v>
      </c>
      <c r="L204" s="4" t="n">
        <v>10151.32</v>
      </c>
      <c r="M204" s="4" t="n">
        <v>56655.53</v>
      </c>
      <c r="N204" s="3" t="n">
        <v>0</v>
      </c>
      <c r="O204" s="2"/>
      <c r="P204" s="3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3" t="n">
        <v>733</v>
      </c>
      <c r="V204" s="3" t="n">
        <v>0</v>
      </c>
    </row>
    <row r="205" customFormat="false" ht="15" hidden="false" customHeight="false" outlineLevel="0" collapsed="false">
      <c r="A205" s="2" t="s">
        <v>272</v>
      </c>
      <c r="B205" s="3" t="n">
        <v>50</v>
      </c>
      <c r="C205" s="2" t="s">
        <v>23</v>
      </c>
      <c r="D205" s="2" t="s">
        <v>273</v>
      </c>
      <c r="E205" s="2" t="s">
        <v>37</v>
      </c>
      <c r="F205" s="2" t="s">
        <v>26</v>
      </c>
      <c r="G205" s="4" t="n">
        <v>33400</v>
      </c>
      <c r="H205" s="3" t="n">
        <v>19</v>
      </c>
      <c r="I205" s="5" t="n">
        <v>39019</v>
      </c>
      <c r="J205" s="2" t="s">
        <v>46</v>
      </c>
      <c r="K205" s="3" t="n">
        <v>3</v>
      </c>
      <c r="L205" s="4" t="n">
        <v>4778.58</v>
      </c>
      <c r="M205" s="4" t="n">
        <v>71840.45</v>
      </c>
      <c r="N205" s="3" t="n">
        <v>35</v>
      </c>
      <c r="O205" s="4" t="n">
        <v>88.3</v>
      </c>
      <c r="P205" s="3" t="n">
        <v>3</v>
      </c>
      <c r="Q205" s="4" t="n">
        <v>3500</v>
      </c>
      <c r="R205" s="4" t="n">
        <v>626.99</v>
      </c>
      <c r="S205" s="4" t="n">
        <v>0</v>
      </c>
      <c r="T205" s="4" t="n">
        <v>0</v>
      </c>
      <c r="U205" s="3" t="n">
        <v>687</v>
      </c>
      <c r="V205" s="3" t="n">
        <v>0</v>
      </c>
    </row>
    <row r="206" customFormat="false" ht="15" hidden="false" customHeight="false" outlineLevel="0" collapsed="false">
      <c r="A206" s="2" t="s">
        <v>274</v>
      </c>
      <c r="B206" s="3" t="n">
        <v>53</v>
      </c>
      <c r="C206" s="2" t="s">
        <v>29</v>
      </c>
      <c r="D206" s="2" t="s">
        <v>98</v>
      </c>
      <c r="E206" s="2" t="s">
        <v>63</v>
      </c>
      <c r="F206" s="2" t="s">
        <v>38</v>
      </c>
      <c r="G206" s="4" t="n">
        <v>63100</v>
      </c>
      <c r="H206" s="3" t="n">
        <v>11</v>
      </c>
      <c r="I206" s="5" t="n">
        <v>42225</v>
      </c>
      <c r="J206" s="2" t="s">
        <v>27</v>
      </c>
      <c r="K206" s="3" t="n">
        <v>1</v>
      </c>
      <c r="L206" s="4" t="n">
        <v>1596.24</v>
      </c>
      <c r="M206" s="4" t="n">
        <v>0</v>
      </c>
      <c r="N206" s="3" t="n">
        <v>25</v>
      </c>
      <c r="O206" s="4" t="n">
        <v>140.8</v>
      </c>
      <c r="P206" s="3" t="n">
        <v>3</v>
      </c>
      <c r="Q206" s="4" t="n">
        <v>12500</v>
      </c>
      <c r="R206" s="4" t="n">
        <v>3499.74</v>
      </c>
      <c r="S206" s="4" t="n">
        <v>0</v>
      </c>
      <c r="T206" s="4" t="n">
        <v>0</v>
      </c>
      <c r="U206" s="3" t="n">
        <v>586</v>
      </c>
      <c r="V206" s="3" t="n">
        <v>1</v>
      </c>
    </row>
    <row r="207" customFormat="false" ht="15" hidden="false" customHeight="false" outlineLevel="0" collapsed="false">
      <c r="A207" s="2" t="s">
        <v>275</v>
      </c>
      <c r="B207" s="3" t="n">
        <v>85</v>
      </c>
      <c r="C207" s="2" t="s">
        <v>23</v>
      </c>
      <c r="D207" s="2" t="s">
        <v>51</v>
      </c>
      <c r="E207" s="2" t="s">
        <v>41</v>
      </c>
      <c r="F207" s="2" t="s">
        <v>26</v>
      </c>
      <c r="G207" s="4" t="n">
        <v>30500</v>
      </c>
      <c r="H207" s="3" t="n">
        <v>9</v>
      </c>
      <c r="I207" s="5" t="n">
        <v>42798</v>
      </c>
      <c r="J207" s="2" t="s">
        <v>34</v>
      </c>
      <c r="K207" s="3" t="n">
        <v>4</v>
      </c>
      <c r="L207" s="4" t="n">
        <v>1764.6</v>
      </c>
      <c r="M207" s="4" t="n">
        <v>16516.57</v>
      </c>
      <c r="N207" s="3" t="n">
        <v>37</v>
      </c>
      <c r="O207" s="4" t="n">
        <v>45.43</v>
      </c>
      <c r="P207" s="3" t="n">
        <v>0</v>
      </c>
      <c r="Q207" s="4" t="n">
        <v>4500</v>
      </c>
      <c r="R207" s="4" t="n">
        <v>259.75</v>
      </c>
      <c r="S207" s="4" t="n">
        <v>0</v>
      </c>
      <c r="T207" s="4" t="n">
        <v>0</v>
      </c>
      <c r="U207" s="3" t="n">
        <v>587</v>
      </c>
      <c r="V207" s="3" t="n">
        <v>0</v>
      </c>
    </row>
    <row r="208" customFormat="false" ht="15" hidden="false" customHeight="false" outlineLevel="0" collapsed="false">
      <c r="A208" s="2" t="s">
        <v>276</v>
      </c>
      <c r="B208" s="3" t="n">
        <v>33</v>
      </c>
      <c r="C208" s="2" t="s">
        <v>23</v>
      </c>
      <c r="D208" s="2" t="s">
        <v>132</v>
      </c>
      <c r="E208" s="2" t="s">
        <v>63</v>
      </c>
      <c r="F208" s="2" t="s">
        <v>60</v>
      </c>
      <c r="G208" s="4" t="n">
        <v>27300</v>
      </c>
      <c r="H208" s="3" t="n">
        <v>11</v>
      </c>
      <c r="I208" s="5" t="n">
        <v>42059</v>
      </c>
      <c r="J208" s="2" t="s">
        <v>46</v>
      </c>
      <c r="K208" s="3" t="n">
        <v>4</v>
      </c>
      <c r="L208" s="4" t="n">
        <v>1919.6</v>
      </c>
      <c r="M208" s="4" t="n">
        <v>24978.05</v>
      </c>
      <c r="N208" s="3" t="n">
        <v>40</v>
      </c>
      <c r="O208" s="4" t="n">
        <v>30.93</v>
      </c>
      <c r="P208" s="3" t="n">
        <v>6</v>
      </c>
      <c r="Q208" s="4" t="n">
        <v>0</v>
      </c>
      <c r="R208" s="4" t="n">
        <v>0</v>
      </c>
      <c r="S208" s="4" t="n">
        <v>111000</v>
      </c>
      <c r="T208" s="4" t="n">
        <v>610</v>
      </c>
      <c r="U208" s="3" t="n">
        <v>675</v>
      </c>
      <c r="V208" s="3" t="n">
        <v>0</v>
      </c>
    </row>
    <row r="209" customFormat="false" ht="15" hidden="false" customHeight="false" outlineLevel="0" collapsed="false">
      <c r="A209" s="2" t="s">
        <v>277</v>
      </c>
      <c r="B209" s="3" t="n">
        <v>47</v>
      </c>
      <c r="C209" s="2" t="s">
        <v>23</v>
      </c>
      <c r="D209" s="2" t="s">
        <v>54</v>
      </c>
      <c r="E209" s="2" t="s">
        <v>63</v>
      </c>
      <c r="F209" s="2" t="s">
        <v>26</v>
      </c>
      <c r="G209" s="4" t="n">
        <v>67100</v>
      </c>
      <c r="H209" s="3" t="n">
        <v>10</v>
      </c>
      <c r="I209" s="5" t="n">
        <v>42552</v>
      </c>
      <c r="J209" s="2" t="s">
        <v>46</v>
      </c>
      <c r="K209" s="3" t="n">
        <v>3</v>
      </c>
      <c r="L209" s="4" t="n">
        <v>13342.69</v>
      </c>
      <c r="M209" s="4" t="n">
        <v>61783.66</v>
      </c>
      <c r="N209" s="3" t="n">
        <v>38</v>
      </c>
      <c r="O209" s="4" t="n">
        <v>39.91</v>
      </c>
      <c r="P209" s="3" t="n">
        <v>3</v>
      </c>
      <c r="Q209" s="4" t="n">
        <v>0</v>
      </c>
      <c r="R209" s="4" t="n">
        <v>0</v>
      </c>
      <c r="S209" s="4" t="n">
        <v>0</v>
      </c>
      <c r="T209" s="4" t="n">
        <v>0</v>
      </c>
      <c r="U209" s="3" t="n">
        <v>663</v>
      </c>
      <c r="V209" s="3" t="n">
        <v>0</v>
      </c>
    </row>
    <row r="210" customFormat="false" ht="15" hidden="false" customHeight="false" outlineLevel="0" collapsed="false">
      <c r="A210" s="2" t="s">
        <v>278</v>
      </c>
      <c r="B210" s="3" t="n">
        <v>63</v>
      </c>
      <c r="C210" s="2" t="s">
        <v>29</v>
      </c>
      <c r="D210" s="2" t="s">
        <v>44</v>
      </c>
      <c r="E210" s="2" t="s">
        <v>93</v>
      </c>
      <c r="F210" s="2" t="s">
        <v>103</v>
      </c>
      <c r="G210" s="4" t="n">
        <v>3000</v>
      </c>
      <c r="H210" s="3" t="n">
        <v>7</v>
      </c>
      <c r="I210" s="5" t="n">
        <v>43601</v>
      </c>
      <c r="J210" s="2" t="s">
        <v>34</v>
      </c>
      <c r="K210" s="3" t="n">
        <v>1</v>
      </c>
      <c r="L210" s="4" t="n">
        <v>214.58</v>
      </c>
      <c r="M210" s="4" t="n">
        <v>1026.38</v>
      </c>
      <c r="N210" s="3" t="n">
        <v>22</v>
      </c>
      <c r="O210" s="4" t="n">
        <v>56.82</v>
      </c>
      <c r="P210" s="3" t="n">
        <v>1</v>
      </c>
      <c r="Q210" s="4" t="n">
        <v>500</v>
      </c>
      <c r="R210" s="4" t="n">
        <v>132.72</v>
      </c>
      <c r="S210" s="4" t="n">
        <v>0</v>
      </c>
      <c r="T210" s="4" t="n">
        <v>0</v>
      </c>
      <c r="U210" s="3" t="n">
        <v>608</v>
      </c>
      <c r="V210" s="3" t="n">
        <v>0</v>
      </c>
    </row>
    <row r="211" customFormat="false" ht="15" hidden="false" customHeight="false" outlineLevel="0" collapsed="false">
      <c r="A211" s="2" t="s">
        <v>279</v>
      </c>
      <c r="B211" s="3" t="n">
        <v>45</v>
      </c>
      <c r="C211" s="2" t="s">
        <v>23</v>
      </c>
      <c r="D211" s="2" t="s">
        <v>98</v>
      </c>
      <c r="E211" s="2" t="s">
        <v>52</v>
      </c>
      <c r="F211" s="2" t="s">
        <v>26</v>
      </c>
      <c r="G211" s="4" t="n">
        <v>17400</v>
      </c>
      <c r="H211" s="3" t="n">
        <v>6</v>
      </c>
      <c r="I211" s="5" t="n">
        <v>44015</v>
      </c>
      <c r="J211" s="2" t="s">
        <v>27</v>
      </c>
      <c r="K211" s="3" t="n">
        <v>3</v>
      </c>
      <c r="L211" s="4" t="n">
        <v>1744.62</v>
      </c>
      <c r="M211" s="4" t="n">
        <v>0</v>
      </c>
      <c r="N211" s="3" t="n">
        <v>18</v>
      </c>
      <c r="O211" s="4" t="n">
        <v>24.19</v>
      </c>
      <c r="P211" s="3" t="n">
        <v>5</v>
      </c>
      <c r="Q211" s="4" t="n">
        <v>0</v>
      </c>
      <c r="R211" s="4" t="n">
        <v>0</v>
      </c>
      <c r="S211" s="4" t="n">
        <v>0</v>
      </c>
      <c r="T211" s="4" t="n">
        <v>0</v>
      </c>
      <c r="U211" s="3" t="n">
        <v>623</v>
      </c>
      <c r="V211" s="3" t="n">
        <v>1</v>
      </c>
    </row>
    <row r="212" customFormat="false" ht="15" hidden="false" customHeight="false" outlineLevel="0" collapsed="false">
      <c r="A212" s="2" t="s">
        <v>280</v>
      </c>
      <c r="B212" s="3" t="n">
        <v>51</v>
      </c>
      <c r="C212" s="2" t="s">
        <v>23</v>
      </c>
      <c r="D212" s="2" t="s">
        <v>62</v>
      </c>
      <c r="E212" s="2" t="s">
        <v>25</v>
      </c>
      <c r="F212" s="2" t="s">
        <v>38</v>
      </c>
      <c r="G212" s="4" t="n">
        <v>29800</v>
      </c>
      <c r="H212" s="3" t="n">
        <v>4</v>
      </c>
      <c r="I212" s="5" t="n">
        <v>44471</v>
      </c>
      <c r="J212" s="2" t="s">
        <v>34</v>
      </c>
      <c r="K212" s="3" t="n">
        <v>4</v>
      </c>
      <c r="L212" s="4" t="n">
        <v>1691.57</v>
      </c>
      <c r="M212" s="4" t="n">
        <v>14958.98</v>
      </c>
      <c r="N212" s="3" t="n">
        <v>30</v>
      </c>
      <c r="O212" s="4" t="n">
        <v>42.77</v>
      </c>
      <c r="P212" s="3" t="n">
        <v>2</v>
      </c>
      <c r="Q212" s="4" t="n">
        <v>5000</v>
      </c>
      <c r="R212" s="4" t="n">
        <v>873.91</v>
      </c>
      <c r="S212" s="4" t="n">
        <v>0</v>
      </c>
      <c r="T212" s="4" t="n">
        <v>0</v>
      </c>
      <c r="U212" s="3" t="n">
        <v>534</v>
      </c>
      <c r="V212" s="3" t="n">
        <v>1</v>
      </c>
    </row>
    <row r="213" customFormat="false" ht="15" hidden="false" customHeight="false" outlineLevel="0" collapsed="false">
      <c r="A213" s="2" t="s">
        <v>281</v>
      </c>
      <c r="B213" s="3" t="n">
        <v>52</v>
      </c>
      <c r="C213" s="2" t="s">
        <v>23</v>
      </c>
      <c r="D213" s="2" t="s">
        <v>67</v>
      </c>
      <c r="E213" s="2" t="s">
        <v>96</v>
      </c>
      <c r="F213" s="2" t="s">
        <v>26</v>
      </c>
      <c r="G213" s="4" t="n">
        <v>73000</v>
      </c>
      <c r="H213" s="3" t="n">
        <v>13</v>
      </c>
      <c r="I213" s="5" t="n">
        <v>41195</v>
      </c>
      <c r="J213" s="2" t="s">
        <v>46</v>
      </c>
      <c r="K213" s="3" t="n">
        <v>1</v>
      </c>
      <c r="L213" s="4" t="n">
        <v>47689.31</v>
      </c>
      <c r="M213" s="4" t="n">
        <v>139993.7</v>
      </c>
      <c r="N213" s="3" t="n">
        <v>35</v>
      </c>
      <c r="O213" s="4" t="n">
        <v>44.8</v>
      </c>
      <c r="P213" s="3" t="n">
        <v>3</v>
      </c>
      <c r="Q213" s="4" t="n">
        <v>15000</v>
      </c>
      <c r="R213" s="4" t="n">
        <v>2100.34</v>
      </c>
      <c r="S213" s="4" t="n">
        <v>0</v>
      </c>
      <c r="T213" s="4" t="n">
        <v>0</v>
      </c>
      <c r="U213" s="3" t="n">
        <v>684</v>
      </c>
      <c r="V213" s="3" t="n">
        <v>0</v>
      </c>
    </row>
    <row r="214" customFormat="false" ht="15" hidden="false" customHeight="false" outlineLevel="0" collapsed="false">
      <c r="A214" s="2" t="s">
        <v>282</v>
      </c>
      <c r="B214" s="3" t="n">
        <v>18</v>
      </c>
      <c r="C214" s="2" t="s">
        <v>29</v>
      </c>
      <c r="D214" s="2" t="s">
        <v>67</v>
      </c>
      <c r="E214" s="2" t="s">
        <v>134</v>
      </c>
      <c r="F214" s="2" t="s">
        <v>38</v>
      </c>
      <c r="G214" s="4" t="n">
        <v>4000</v>
      </c>
      <c r="H214" s="3" t="n">
        <v>0</v>
      </c>
      <c r="I214" s="5" t="n">
        <v>46024</v>
      </c>
      <c r="J214" s="2" t="s">
        <v>46</v>
      </c>
      <c r="K214" s="3" t="n">
        <v>1</v>
      </c>
      <c r="L214" s="4" t="n">
        <v>691.54</v>
      </c>
      <c r="M214" s="4" t="n">
        <v>445.92</v>
      </c>
      <c r="N214" s="3" t="n">
        <v>12</v>
      </c>
      <c r="O214" s="4" t="n">
        <v>25.5</v>
      </c>
      <c r="P214" s="3" t="n">
        <v>3</v>
      </c>
      <c r="Q214" s="4" t="n">
        <v>0</v>
      </c>
      <c r="R214" s="4" t="n">
        <v>0</v>
      </c>
      <c r="S214" s="4" t="n">
        <v>0</v>
      </c>
      <c r="T214" s="4" t="n">
        <v>0</v>
      </c>
      <c r="U214" s="3" t="n">
        <v>519</v>
      </c>
      <c r="V214" s="3" t="n">
        <v>0</v>
      </c>
    </row>
    <row r="215" customFormat="false" ht="15" hidden="false" customHeight="false" outlineLevel="0" collapsed="false">
      <c r="A215" s="2" t="s">
        <v>283</v>
      </c>
      <c r="B215" s="3" t="n">
        <v>39</v>
      </c>
      <c r="C215" s="2" t="s">
        <v>29</v>
      </c>
      <c r="D215" s="2" t="s">
        <v>40</v>
      </c>
      <c r="E215" s="2" t="s">
        <v>37</v>
      </c>
      <c r="F215" s="2" t="s">
        <v>26</v>
      </c>
      <c r="G215" s="4" t="n">
        <v>49800</v>
      </c>
      <c r="H215" s="3" t="n">
        <v>2</v>
      </c>
      <c r="I215" s="5" t="n">
        <v>45537</v>
      </c>
      <c r="J215" s="2" t="s">
        <v>27</v>
      </c>
      <c r="K215" s="3" t="n">
        <v>2</v>
      </c>
      <c r="L215" s="4" t="n">
        <v>9436.92</v>
      </c>
      <c r="M215" s="4" t="n">
        <v>0</v>
      </c>
      <c r="N215" s="3" t="n">
        <v>39</v>
      </c>
      <c r="O215" s="4" t="n">
        <v>109.56</v>
      </c>
      <c r="P215" s="3" t="n">
        <v>7</v>
      </c>
      <c r="Q215" s="4" t="n">
        <v>11000</v>
      </c>
      <c r="R215" s="4" t="n">
        <v>4639.07</v>
      </c>
      <c r="S215" s="4" t="n">
        <v>176000</v>
      </c>
      <c r="T215" s="4" t="n">
        <v>1089</v>
      </c>
      <c r="U215" s="3" t="n">
        <v>668</v>
      </c>
      <c r="V215" s="3" t="n">
        <v>0</v>
      </c>
    </row>
    <row r="216" customFormat="false" ht="15" hidden="false" customHeight="false" outlineLevel="0" collapsed="false">
      <c r="A216" s="2" t="s">
        <v>284</v>
      </c>
      <c r="B216" s="3" t="n">
        <v>46</v>
      </c>
      <c r="C216" s="2" t="s">
        <v>29</v>
      </c>
      <c r="D216" s="2" t="s">
        <v>62</v>
      </c>
      <c r="E216" s="2" t="s">
        <v>37</v>
      </c>
      <c r="F216" s="2" t="s">
        <v>38</v>
      </c>
      <c r="G216" s="4" t="n">
        <v>19900</v>
      </c>
      <c r="H216" s="3" t="n">
        <v>6</v>
      </c>
      <c r="I216" s="5" t="n">
        <v>43832</v>
      </c>
      <c r="J216" s="2" t="s">
        <v>27</v>
      </c>
      <c r="K216" s="3" t="n">
        <v>6</v>
      </c>
      <c r="L216" s="4" t="n">
        <v>-236.65</v>
      </c>
      <c r="M216" s="4" t="n">
        <v>27725.25</v>
      </c>
      <c r="N216" s="3" t="n">
        <v>15</v>
      </c>
      <c r="O216" s="4" t="n">
        <v>69.04</v>
      </c>
      <c r="P216" s="3" t="n">
        <v>4</v>
      </c>
      <c r="Q216" s="4" t="n">
        <v>3000</v>
      </c>
      <c r="R216" s="4" t="n">
        <v>323.14</v>
      </c>
      <c r="S216" s="4" t="n">
        <v>0</v>
      </c>
      <c r="T216" s="4" t="n">
        <v>0</v>
      </c>
      <c r="U216" s="3" t="n">
        <v>662</v>
      </c>
      <c r="V216" s="3" t="n">
        <v>0</v>
      </c>
    </row>
    <row r="217" customFormat="false" ht="15" hidden="false" customHeight="false" outlineLevel="0" collapsed="false">
      <c r="A217" s="2" t="s">
        <v>285</v>
      </c>
      <c r="B217" s="3" t="n">
        <v>72</v>
      </c>
      <c r="C217" s="2" t="s">
        <v>29</v>
      </c>
      <c r="D217" s="2" t="s">
        <v>40</v>
      </c>
      <c r="E217" s="2" t="s">
        <v>41</v>
      </c>
      <c r="F217" s="2" t="s">
        <v>26</v>
      </c>
      <c r="G217" s="4" t="n">
        <v>21200</v>
      </c>
      <c r="H217" s="3" t="n">
        <v>7</v>
      </c>
      <c r="I217" s="5" t="n">
        <v>43633</v>
      </c>
      <c r="J217" s="2" t="s">
        <v>27</v>
      </c>
      <c r="K217" s="3" t="n">
        <v>2</v>
      </c>
      <c r="L217" s="4" t="n">
        <v>7930.47</v>
      </c>
      <c r="M217" s="4" t="n">
        <v>0</v>
      </c>
      <c r="N217" s="3" t="n">
        <v>19</v>
      </c>
      <c r="O217" s="4" t="n">
        <v>62.71</v>
      </c>
      <c r="P217" s="3" t="n">
        <v>5</v>
      </c>
      <c r="Q217" s="4" t="n">
        <v>2500</v>
      </c>
      <c r="R217" s="4" t="n">
        <v>650.18</v>
      </c>
      <c r="S217" s="4" t="n">
        <v>0</v>
      </c>
      <c r="T217" s="4" t="n">
        <v>0</v>
      </c>
      <c r="U217" s="3" t="n">
        <v>644</v>
      </c>
      <c r="V217" s="3" t="n">
        <v>0</v>
      </c>
    </row>
    <row r="218" customFormat="false" ht="15" hidden="false" customHeight="false" outlineLevel="0" collapsed="false">
      <c r="A218" s="2" t="s">
        <v>286</v>
      </c>
      <c r="B218" s="3" t="n">
        <v>47</v>
      </c>
      <c r="C218" s="2" t="s">
        <v>29</v>
      </c>
      <c r="D218" s="2" t="s">
        <v>56</v>
      </c>
      <c r="E218" s="2" t="s">
        <v>37</v>
      </c>
      <c r="F218" s="2" t="s">
        <v>38</v>
      </c>
      <c r="G218" s="4" t="n">
        <v>21800</v>
      </c>
      <c r="H218" s="3" t="n">
        <v>12</v>
      </c>
      <c r="I218" s="5" t="n">
        <v>41622</v>
      </c>
      <c r="J218" s="2" t="s">
        <v>46</v>
      </c>
      <c r="K218" s="3" t="n">
        <v>4</v>
      </c>
      <c r="L218" s="4" t="n">
        <v>1431.21</v>
      </c>
      <c r="M218" s="4" t="n">
        <v>12850.06</v>
      </c>
      <c r="N218" s="3" t="n">
        <v>31</v>
      </c>
      <c r="O218" s="4" t="n">
        <v>48.79</v>
      </c>
      <c r="P218" s="3" t="n">
        <v>3</v>
      </c>
      <c r="Q218" s="4" t="n">
        <v>4500</v>
      </c>
      <c r="R218" s="4" t="n">
        <v>1106.31</v>
      </c>
      <c r="S218" s="4" t="n">
        <v>103000</v>
      </c>
      <c r="T218" s="4" t="n">
        <v>627</v>
      </c>
      <c r="U218" s="3" t="n">
        <v>639</v>
      </c>
      <c r="V218" s="3" t="n">
        <v>0</v>
      </c>
    </row>
    <row r="219" customFormat="false" ht="15" hidden="false" customHeight="false" outlineLevel="0" collapsed="false">
      <c r="A219" s="2" t="s">
        <v>287</v>
      </c>
      <c r="B219" s="3" t="n">
        <v>62</v>
      </c>
      <c r="C219" s="2" t="s">
        <v>29</v>
      </c>
      <c r="D219" s="2" t="s">
        <v>62</v>
      </c>
      <c r="E219" s="2" t="s">
        <v>49</v>
      </c>
      <c r="F219" s="2" t="s">
        <v>26</v>
      </c>
      <c r="G219" s="4" t="n">
        <v>25400</v>
      </c>
      <c r="H219" s="3" t="n">
        <v>16</v>
      </c>
      <c r="I219" s="5" t="n">
        <v>40289</v>
      </c>
      <c r="J219" s="2" t="s">
        <v>27</v>
      </c>
      <c r="K219" s="3" t="n">
        <v>2</v>
      </c>
      <c r="L219" s="4" t="n">
        <v>1800</v>
      </c>
      <c r="M219" s="4" t="n">
        <v>0</v>
      </c>
      <c r="N219" s="3" t="n">
        <v>19</v>
      </c>
      <c r="O219" s="4" t="n">
        <v>38.12</v>
      </c>
      <c r="P219" s="3" t="n">
        <v>7</v>
      </c>
      <c r="Q219" s="4" t="n">
        <v>0</v>
      </c>
      <c r="R219" s="4" t="n">
        <v>0</v>
      </c>
      <c r="S219" s="4" t="n">
        <v>61000</v>
      </c>
      <c r="T219" s="4" t="n">
        <v>342</v>
      </c>
      <c r="U219" s="3" t="n">
        <v>625</v>
      </c>
      <c r="V219" s="3" t="n">
        <v>0</v>
      </c>
    </row>
    <row r="220" customFormat="false" ht="15" hidden="false" customHeight="false" outlineLevel="0" collapsed="false">
      <c r="A220" s="2" t="s">
        <v>288</v>
      </c>
      <c r="B220" s="3" t="n">
        <v>40</v>
      </c>
      <c r="C220" s="2" t="s">
        <v>23</v>
      </c>
      <c r="D220" s="2" t="s">
        <v>51</v>
      </c>
      <c r="E220" s="2" t="s">
        <v>63</v>
      </c>
      <c r="F220" s="2" t="s">
        <v>26</v>
      </c>
      <c r="G220" s="4" t="n">
        <v>36200</v>
      </c>
      <c r="H220" s="3" t="n">
        <v>7</v>
      </c>
      <c r="I220" s="5" t="n">
        <v>43599</v>
      </c>
      <c r="J220" s="2" t="s">
        <v>46</v>
      </c>
      <c r="K220" s="3" t="n">
        <v>2</v>
      </c>
      <c r="L220" s="4" t="n">
        <v>1633.18</v>
      </c>
      <c r="M220" s="4" t="n">
        <v>18402.33</v>
      </c>
      <c r="N220" s="3" t="n">
        <v>39</v>
      </c>
      <c r="O220" s="4" t="n">
        <v>54.5</v>
      </c>
      <c r="P220" s="3" t="n">
        <v>8</v>
      </c>
      <c r="Q220" s="4" t="n">
        <v>5500</v>
      </c>
      <c r="R220" s="4" t="n">
        <v>2110.83</v>
      </c>
      <c r="S220" s="4" t="n">
        <v>0</v>
      </c>
      <c r="T220" s="4" t="n">
        <v>0</v>
      </c>
      <c r="U220" s="3" t="n">
        <v>633</v>
      </c>
      <c r="V220" s="3" t="n">
        <v>0</v>
      </c>
    </row>
    <row r="221" customFormat="false" ht="15" hidden="false" customHeight="false" outlineLevel="0" collapsed="false">
      <c r="A221" s="2" t="s">
        <v>289</v>
      </c>
      <c r="B221" s="3" t="n">
        <v>53</v>
      </c>
      <c r="C221" s="2" t="s">
        <v>29</v>
      </c>
      <c r="D221" s="2" t="s">
        <v>132</v>
      </c>
      <c r="E221" s="2" t="s">
        <v>49</v>
      </c>
      <c r="F221" s="2" t="s">
        <v>60</v>
      </c>
      <c r="G221" s="4" t="n">
        <v>30100</v>
      </c>
      <c r="H221" s="3" t="n">
        <v>19</v>
      </c>
      <c r="I221" s="5" t="n">
        <v>39225</v>
      </c>
      <c r="J221" s="2" t="s">
        <v>34</v>
      </c>
      <c r="K221" s="3" t="n">
        <v>5</v>
      </c>
      <c r="L221" s="4" t="n">
        <v>1834.74</v>
      </c>
      <c r="M221" s="4" t="n">
        <v>15183.57</v>
      </c>
      <c r="N221" s="3" t="n">
        <v>23</v>
      </c>
      <c r="O221" s="4" t="n">
        <v>109.55</v>
      </c>
      <c r="P221" s="3" t="n">
        <v>1</v>
      </c>
      <c r="Q221" s="4" t="n">
        <v>4500</v>
      </c>
      <c r="R221" s="4" t="n">
        <v>678.56</v>
      </c>
      <c r="S221" s="4" t="n">
        <v>100000</v>
      </c>
      <c r="T221" s="4" t="n">
        <v>739</v>
      </c>
      <c r="U221" s="3" t="n">
        <v>711</v>
      </c>
      <c r="V221" s="3" t="n">
        <v>0</v>
      </c>
    </row>
    <row r="222" customFormat="false" ht="15" hidden="false" customHeight="false" outlineLevel="0" collapsed="false">
      <c r="A222" s="2" t="s">
        <v>290</v>
      </c>
      <c r="B222" s="3" t="n">
        <v>48</v>
      </c>
      <c r="C222" s="2" t="s">
        <v>29</v>
      </c>
      <c r="D222" s="2" t="s">
        <v>40</v>
      </c>
      <c r="E222" s="2" t="s">
        <v>52</v>
      </c>
      <c r="F222" s="2" t="s">
        <v>26</v>
      </c>
      <c r="G222" s="4" t="n">
        <v>32000</v>
      </c>
      <c r="H222" s="3" t="n">
        <v>13</v>
      </c>
      <c r="I222" s="5" t="n">
        <v>41367</v>
      </c>
      <c r="J222" s="2" t="s">
        <v>46</v>
      </c>
      <c r="K222" s="3" t="n">
        <v>2</v>
      </c>
      <c r="L222" s="4" t="n">
        <v>2433.3</v>
      </c>
      <c r="M222" s="4" t="n">
        <v>46755.88</v>
      </c>
      <c r="N222" s="3" t="n">
        <v>24</v>
      </c>
      <c r="O222" s="4" t="n">
        <v>28.79</v>
      </c>
      <c r="P222" s="3" t="n">
        <v>5</v>
      </c>
      <c r="Q222" s="4" t="n">
        <v>7000</v>
      </c>
      <c r="R222" s="4" t="n">
        <v>2925.6</v>
      </c>
      <c r="S222" s="4" t="n">
        <v>133000</v>
      </c>
      <c r="T222" s="4" t="n">
        <v>862</v>
      </c>
      <c r="U222" s="3" t="n">
        <v>680</v>
      </c>
      <c r="V222" s="3" t="n">
        <v>0</v>
      </c>
    </row>
    <row r="223" customFormat="false" ht="15" hidden="false" customHeight="false" outlineLevel="0" collapsed="false">
      <c r="A223" s="2" t="s">
        <v>291</v>
      </c>
      <c r="B223" s="3" t="n">
        <v>27</v>
      </c>
      <c r="C223" s="2" t="s">
        <v>29</v>
      </c>
      <c r="D223" s="2" t="s">
        <v>40</v>
      </c>
      <c r="E223" s="2" t="s">
        <v>37</v>
      </c>
      <c r="F223" s="2" t="s">
        <v>38</v>
      </c>
      <c r="G223" s="4" t="n">
        <v>21500</v>
      </c>
      <c r="H223" s="3" t="n">
        <v>6</v>
      </c>
      <c r="I223" s="5" t="n">
        <v>43974</v>
      </c>
      <c r="J223" s="2" t="s">
        <v>46</v>
      </c>
      <c r="K223" s="3" t="n">
        <v>1</v>
      </c>
      <c r="L223" s="4" t="n">
        <v>669.54</v>
      </c>
      <c r="M223" s="4" t="n">
        <v>8303.52</v>
      </c>
      <c r="N223" s="3" t="n">
        <v>27</v>
      </c>
      <c r="O223" s="4" t="n">
        <v>28.97</v>
      </c>
      <c r="P223" s="3" t="n">
        <v>2</v>
      </c>
      <c r="Q223" s="4" t="n">
        <v>2500</v>
      </c>
      <c r="R223" s="4" t="n">
        <v>713.07</v>
      </c>
      <c r="S223" s="4" t="n">
        <v>0</v>
      </c>
      <c r="T223" s="4" t="n">
        <v>0</v>
      </c>
      <c r="U223" s="3" t="n">
        <v>507</v>
      </c>
      <c r="V223" s="3" t="n">
        <v>2</v>
      </c>
    </row>
    <row r="224" customFormat="false" ht="15" hidden="false" customHeight="false" outlineLevel="0" collapsed="false">
      <c r="A224" s="2" t="s">
        <v>292</v>
      </c>
      <c r="B224" s="3" t="n">
        <v>54</v>
      </c>
      <c r="C224" s="2" t="s">
        <v>29</v>
      </c>
      <c r="D224" s="2" t="s">
        <v>40</v>
      </c>
      <c r="E224" s="2" t="s">
        <v>31</v>
      </c>
      <c r="F224" s="2" t="s">
        <v>26</v>
      </c>
      <c r="G224" s="4" t="n">
        <v>75300</v>
      </c>
      <c r="H224" s="3" t="n">
        <v>22</v>
      </c>
      <c r="I224" s="5" t="n">
        <v>37939</v>
      </c>
      <c r="J224" s="2" t="s">
        <v>34</v>
      </c>
      <c r="K224" s="3" t="n">
        <v>2</v>
      </c>
      <c r="L224" s="4" t="n">
        <v>11950.72</v>
      </c>
      <c r="M224" s="4" t="n">
        <v>176454.55</v>
      </c>
      <c r="N224" s="3" t="n">
        <v>37</v>
      </c>
      <c r="O224" s="4" t="n">
        <v>55.42</v>
      </c>
      <c r="P224" s="3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3" t="n">
        <v>745</v>
      </c>
      <c r="V224" s="3" t="n">
        <v>0</v>
      </c>
    </row>
    <row r="225" customFormat="false" ht="15" hidden="false" customHeight="false" outlineLevel="0" collapsed="false">
      <c r="A225" s="2" t="s">
        <v>293</v>
      </c>
      <c r="B225" s="3" t="n">
        <v>64</v>
      </c>
      <c r="C225" s="2" t="s">
        <v>29</v>
      </c>
      <c r="D225" s="2" t="s">
        <v>40</v>
      </c>
      <c r="E225" s="2" t="s">
        <v>25</v>
      </c>
      <c r="F225" s="2" t="s">
        <v>60</v>
      </c>
      <c r="G225" s="4" t="n">
        <v>35400</v>
      </c>
      <c r="H225" s="3" t="n">
        <v>21</v>
      </c>
      <c r="I225" s="5" t="n">
        <v>38447</v>
      </c>
      <c r="J225" s="2" t="s">
        <v>46</v>
      </c>
      <c r="K225" s="3" t="n">
        <v>1</v>
      </c>
      <c r="L225" s="4" t="n">
        <v>2693.29</v>
      </c>
      <c r="M225" s="4" t="n">
        <v>47686.19</v>
      </c>
      <c r="N225" s="3" t="n">
        <v>27</v>
      </c>
      <c r="O225" s="4" t="n">
        <v>32.01</v>
      </c>
      <c r="P225" s="3" t="n">
        <v>4</v>
      </c>
      <c r="Q225" s="4" t="n">
        <v>8500</v>
      </c>
      <c r="R225" s="4" t="n">
        <v>1044.54</v>
      </c>
      <c r="S225" s="4" t="n">
        <v>0</v>
      </c>
      <c r="T225" s="4" t="n">
        <v>0</v>
      </c>
      <c r="U225" s="3" t="n">
        <v>639</v>
      </c>
      <c r="V225" s="3" t="n">
        <v>1</v>
      </c>
    </row>
    <row r="226" customFormat="false" ht="15" hidden="false" customHeight="false" outlineLevel="0" collapsed="false">
      <c r="A226" s="2" t="s">
        <v>294</v>
      </c>
      <c r="B226" s="3" t="n">
        <v>82</v>
      </c>
      <c r="C226" s="2" t="s">
        <v>23</v>
      </c>
      <c r="D226" s="2" t="s">
        <v>108</v>
      </c>
      <c r="E226" s="2" t="s">
        <v>41</v>
      </c>
      <c r="F226" s="2" t="s">
        <v>26</v>
      </c>
      <c r="G226" s="4" t="n">
        <v>28100</v>
      </c>
      <c r="H226" s="3" t="n">
        <v>13</v>
      </c>
      <c r="I226" s="5" t="n">
        <v>41452</v>
      </c>
      <c r="J226" s="2" t="s">
        <v>27</v>
      </c>
      <c r="K226" s="3" t="n">
        <v>2</v>
      </c>
      <c r="L226" s="4" t="n">
        <v>3394.56</v>
      </c>
      <c r="M226" s="4" t="n">
        <v>25650.66</v>
      </c>
      <c r="N226" s="3" t="n">
        <v>15</v>
      </c>
      <c r="O226" s="4" t="n">
        <v>60.86</v>
      </c>
      <c r="P226" s="3" t="n">
        <v>8</v>
      </c>
      <c r="Q226" s="4" t="n">
        <v>5500</v>
      </c>
      <c r="R226" s="4" t="n">
        <v>534.45</v>
      </c>
      <c r="S226" s="4" t="n">
        <v>0</v>
      </c>
      <c r="T226" s="4" t="n">
        <v>0</v>
      </c>
      <c r="U226" s="3" t="n">
        <v>628</v>
      </c>
      <c r="V226" s="3" t="n">
        <v>0</v>
      </c>
    </row>
    <row r="227" customFormat="false" ht="15" hidden="false" customHeight="false" outlineLevel="0" collapsed="false">
      <c r="A227" s="2" t="s">
        <v>295</v>
      </c>
      <c r="B227" s="3" t="n">
        <v>39</v>
      </c>
      <c r="C227" s="2" t="s">
        <v>29</v>
      </c>
      <c r="D227" s="2" t="s">
        <v>54</v>
      </c>
      <c r="E227" s="2" t="s">
        <v>63</v>
      </c>
      <c r="F227" s="2" t="s">
        <v>26</v>
      </c>
      <c r="G227" s="4" t="n">
        <v>40400</v>
      </c>
      <c r="H227" s="3" t="n">
        <v>12</v>
      </c>
      <c r="I227" s="5" t="n">
        <v>41582</v>
      </c>
      <c r="J227" s="2" t="s">
        <v>34</v>
      </c>
      <c r="K227" s="3" t="n">
        <v>2</v>
      </c>
      <c r="L227" s="4" t="n">
        <v>4813.6</v>
      </c>
      <c r="M227" s="4" t="n">
        <v>0</v>
      </c>
      <c r="N227" s="3" t="n">
        <v>38</v>
      </c>
      <c r="O227" s="4" t="n">
        <v>48.23</v>
      </c>
      <c r="P227" s="3" t="n">
        <v>1</v>
      </c>
      <c r="Q227" s="4" t="n">
        <v>4500</v>
      </c>
      <c r="R227" s="4" t="n">
        <v>1593.22</v>
      </c>
      <c r="S227" s="4" t="n">
        <v>0</v>
      </c>
      <c r="T227" s="4" t="n">
        <v>0</v>
      </c>
      <c r="U227" s="3" t="n">
        <v>634</v>
      </c>
      <c r="V227" s="3" t="n">
        <v>0</v>
      </c>
    </row>
    <row r="228" customFormat="false" ht="15" hidden="false" customHeight="false" outlineLevel="0" collapsed="false">
      <c r="A228" s="2" t="s">
        <v>296</v>
      </c>
      <c r="B228" s="3" t="n">
        <v>53</v>
      </c>
      <c r="C228" s="2" t="s">
        <v>29</v>
      </c>
      <c r="D228" s="2" t="s">
        <v>56</v>
      </c>
      <c r="E228" s="2" t="s">
        <v>96</v>
      </c>
      <c r="F228" s="2" t="s">
        <v>26</v>
      </c>
      <c r="G228" s="4" t="n">
        <v>97400</v>
      </c>
      <c r="H228" s="3" t="n">
        <v>15</v>
      </c>
      <c r="I228" s="5" t="n">
        <v>40506</v>
      </c>
      <c r="J228" s="2" t="s">
        <v>34</v>
      </c>
      <c r="K228" s="3" t="n">
        <v>3</v>
      </c>
      <c r="L228" s="4" t="n">
        <v>10605.87</v>
      </c>
      <c r="M228" s="4" t="n">
        <v>142163</v>
      </c>
      <c r="N228" s="3" t="n">
        <v>45</v>
      </c>
      <c r="O228" s="4" t="n">
        <v>124.11</v>
      </c>
      <c r="P228" s="3" t="n">
        <v>7</v>
      </c>
      <c r="Q228" s="4" t="n">
        <v>15000</v>
      </c>
      <c r="R228" s="4" t="n">
        <v>1454.77</v>
      </c>
      <c r="S228" s="4" t="n">
        <v>380000</v>
      </c>
      <c r="T228" s="4" t="n">
        <v>2018</v>
      </c>
      <c r="U228" s="3" t="n">
        <v>737</v>
      </c>
      <c r="V228" s="3" t="n">
        <v>0</v>
      </c>
    </row>
    <row r="229" customFormat="false" ht="15" hidden="false" customHeight="false" outlineLevel="0" collapsed="false">
      <c r="A229" s="2" t="s">
        <v>297</v>
      </c>
      <c r="B229" s="3" t="n">
        <v>50</v>
      </c>
      <c r="C229" s="2" t="s">
        <v>23</v>
      </c>
      <c r="D229" s="2" t="s">
        <v>56</v>
      </c>
      <c r="E229" s="2" t="s">
        <v>52</v>
      </c>
      <c r="F229" s="2" t="s">
        <v>26</v>
      </c>
      <c r="G229" s="4" t="n">
        <v>40900</v>
      </c>
      <c r="H229" s="3" t="n">
        <v>6</v>
      </c>
      <c r="I229" s="5" t="n">
        <v>43725</v>
      </c>
      <c r="J229" s="2" t="s">
        <v>46</v>
      </c>
      <c r="K229" s="3" t="n">
        <v>1</v>
      </c>
      <c r="L229" s="4" t="n">
        <v>2279.21</v>
      </c>
      <c r="M229" s="4" t="n">
        <v>10434.57</v>
      </c>
      <c r="N229" s="3" t="n">
        <v>27</v>
      </c>
      <c r="O229" s="4" t="n">
        <v>70.37</v>
      </c>
      <c r="P229" s="3" t="n">
        <v>4</v>
      </c>
      <c r="Q229" s="4" t="n">
        <v>7000</v>
      </c>
      <c r="R229" s="4" t="n">
        <v>2684.05</v>
      </c>
      <c r="S229" s="4" t="n">
        <v>95000</v>
      </c>
      <c r="T229" s="4" t="n">
        <v>525</v>
      </c>
      <c r="U229" s="3" t="n">
        <v>652</v>
      </c>
      <c r="V229" s="3" t="n">
        <v>0</v>
      </c>
    </row>
    <row r="230" customFormat="false" ht="15" hidden="false" customHeight="false" outlineLevel="0" collapsed="false">
      <c r="A230" s="2" t="s">
        <v>298</v>
      </c>
      <c r="B230" s="3" t="n">
        <v>50</v>
      </c>
      <c r="C230" s="2" t="s">
        <v>29</v>
      </c>
      <c r="D230" s="2" t="s">
        <v>108</v>
      </c>
      <c r="E230" s="2" t="s">
        <v>63</v>
      </c>
      <c r="F230" s="2" t="s">
        <v>26</v>
      </c>
      <c r="G230" s="4" t="n">
        <v>35600</v>
      </c>
      <c r="H230" s="3" t="n">
        <v>15</v>
      </c>
      <c r="I230" s="5" t="n">
        <v>40452</v>
      </c>
      <c r="J230" s="2" t="s">
        <v>34</v>
      </c>
      <c r="K230" s="3" t="n">
        <v>2</v>
      </c>
      <c r="L230" s="4" t="n">
        <v>2217.18</v>
      </c>
      <c r="M230" s="4" t="n">
        <v>0</v>
      </c>
      <c r="N230" s="3" t="n">
        <v>39</v>
      </c>
      <c r="O230" s="4" t="n">
        <v>147.44</v>
      </c>
      <c r="P230" s="3" t="n">
        <v>2</v>
      </c>
      <c r="Q230" s="4" t="n">
        <v>0</v>
      </c>
      <c r="R230" s="4" t="n">
        <v>0</v>
      </c>
      <c r="S230" s="4" t="n">
        <v>105000</v>
      </c>
      <c r="T230" s="4" t="n">
        <v>588</v>
      </c>
      <c r="U230" s="3" t="n">
        <v>640</v>
      </c>
      <c r="V230" s="3" t="n">
        <v>0</v>
      </c>
    </row>
    <row r="231" customFormat="false" ht="15" hidden="false" customHeight="false" outlineLevel="0" collapsed="false">
      <c r="A231" s="2" t="s">
        <v>299</v>
      </c>
      <c r="B231" s="3" t="n">
        <v>59</v>
      </c>
      <c r="C231" s="2" t="s">
        <v>23</v>
      </c>
      <c r="D231" s="2" t="s">
        <v>40</v>
      </c>
      <c r="E231" s="2" t="s">
        <v>37</v>
      </c>
      <c r="F231" s="2" t="s">
        <v>38</v>
      </c>
      <c r="G231" s="4" t="n">
        <v>46400</v>
      </c>
      <c r="H231" s="3" t="n">
        <v>15</v>
      </c>
      <c r="I231" s="5" t="n">
        <v>40697</v>
      </c>
      <c r="J231" s="2" t="s">
        <v>27</v>
      </c>
      <c r="K231" s="3" t="n">
        <v>4</v>
      </c>
      <c r="L231" s="4" t="n">
        <v>8832.72</v>
      </c>
      <c r="M231" s="4" t="n">
        <v>57187.79</v>
      </c>
      <c r="N231" s="3" t="n">
        <v>25</v>
      </c>
      <c r="O231" s="4" t="n">
        <v>81.72</v>
      </c>
      <c r="P231" s="3" t="n">
        <v>3</v>
      </c>
      <c r="Q231" s="4" t="n">
        <v>5000</v>
      </c>
      <c r="R231" s="4" t="n">
        <v>879.55</v>
      </c>
      <c r="S231" s="4" t="n">
        <v>170000</v>
      </c>
      <c r="T231" s="4" t="n">
        <v>1200</v>
      </c>
      <c r="U231" s="3" t="n">
        <v>648</v>
      </c>
      <c r="V231" s="3" t="n">
        <v>0</v>
      </c>
    </row>
    <row r="232" customFormat="false" ht="15" hidden="false" customHeight="false" outlineLevel="0" collapsed="false">
      <c r="A232" s="2" t="s">
        <v>300</v>
      </c>
      <c r="B232" s="3" t="n">
        <v>59</v>
      </c>
      <c r="C232" s="2" t="s">
        <v>23</v>
      </c>
      <c r="D232" s="2" t="s">
        <v>98</v>
      </c>
      <c r="E232" s="2" t="s">
        <v>37</v>
      </c>
      <c r="F232" s="2" t="s">
        <v>38</v>
      </c>
      <c r="G232" s="4" t="n">
        <v>29500</v>
      </c>
      <c r="H232" s="3" t="n">
        <v>4</v>
      </c>
      <c r="I232" s="5" t="n">
        <v>44716</v>
      </c>
      <c r="J232" s="2" t="s">
        <v>34</v>
      </c>
      <c r="K232" s="3" t="n">
        <v>1</v>
      </c>
      <c r="L232" s="4" t="n">
        <v>1854.22</v>
      </c>
      <c r="M232" s="4" t="n">
        <v>19255.45</v>
      </c>
      <c r="N232" s="3" t="n">
        <v>30</v>
      </c>
      <c r="O232" s="4" t="n">
        <v>39.29</v>
      </c>
      <c r="P232" s="3" t="n">
        <v>1</v>
      </c>
      <c r="Q232" s="4" t="n">
        <v>5500</v>
      </c>
      <c r="R232" s="4" t="n">
        <v>1154.48</v>
      </c>
      <c r="S232" s="4" t="n">
        <v>76000</v>
      </c>
      <c r="T232" s="4" t="n">
        <v>498</v>
      </c>
      <c r="U232" s="3" t="n">
        <v>647</v>
      </c>
      <c r="V232" s="3" t="n">
        <v>0</v>
      </c>
    </row>
    <row r="233" customFormat="false" ht="15" hidden="false" customHeight="false" outlineLevel="0" collapsed="false">
      <c r="A233" s="2" t="s">
        <v>301</v>
      </c>
      <c r="B233" s="3" t="n">
        <v>46</v>
      </c>
      <c r="C233" s="2" t="s">
        <v>29</v>
      </c>
      <c r="D233" s="2" t="s">
        <v>51</v>
      </c>
      <c r="E233" s="2" t="s">
        <v>25</v>
      </c>
      <c r="F233" s="2" t="s">
        <v>26</v>
      </c>
      <c r="G233" s="4" t="n">
        <v>44600</v>
      </c>
      <c r="H233" s="3" t="n">
        <v>14</v>
      </c>
      <c r="I233" s="5" t="n">
        <v>41020</v>
      </c>
      <c r="J233" s="2" t="s">
        <v>34</v>
      </c>
      <c r="K233" s="3" t="n">
        <v>2</v>
      </c>
      <c r="L233" s="4" t="n">
        <v>4055.54</v>
      </c>
      <c r="M233" s="4" t="n">
        <v>60819.52</v>
      </c>
      <c r="N233" s="3" t="n">
        <v>39</v>
      </c>
      <c r="O233" s="4" t="n">
        <v>65.04</v>
      </c>
      <c r="P233" s="3" t="n">
        <v>2</v>
      </c>
      <c r="Q233" s="4" t="n">
        <v>0</v>
      </c>
      <c r="R233" s="4" t="n">
        <v>0</v>
      </c>
      <c r="S233" s="4" t="n">
        <v>0</v>
      </c>
      <c r="T233" s="4" t="n">
        <v>0</v>
      </c>
      <c r="U233" s="3" t="n">
        <v>613</v>
      </c>
      <c r="V233" s="3" t="n">
        <v>1</v>
      </c>
    </row>
    <row r="234" customFormat="false" ht="15" hidden="false" customHeight="false" outlineLevel="0" collapsed="false">
      <c r="A234" s="2" t="s">
        <v>302</v>
      </c>
      <c r="B234" s="3" t="n">
        <v>50</v>
      </c>
      <c r="C234" s="2" t="s">
        <v>23</v>
      </c>
      <c r="D234" s="2" t="s">
        <v>51</v>
      </c>
      <c r="E234" s="2" t="s">
        <v>37</v>
      </c>
      <c r="F234" s="2" t="s">
        <v>103</v>
      </c>
      <c r="G234" s="4" t="n">
        <v>22000</v>
      </c>
      <c r="H234" s="3" t="n">
        <v>10</v>
      </c>
      <c r="I234" s="5" t="n">
        <v>42418</v>
      </c>
      <c r="J234" s="2" t="s">
        <v>34</v>
      </c>
      <c r="K234" s="3" t="n">
        <v>2</v>
      </c>
      <c r="L234" s="4" t="n">
        <v>1651.9</v>
      </c>
      <c r="M234" s="4" t="n">
        <v>0</v>
      </c>
      <c r="N234" s="3" t="n">
        <v>19</v>
      </c>
      <c r="O234" s="4" t="n">
        <v>41.29</v>
      </c>
      <c r="P234" s="3" t="n">
        <v>1</v>
      </c>
      <c r="Q234" s="4" t="n">
        <v>2500</v>
      </c>
      <c r="R234" s="4" t="n">
        <v>376.79</v>
      </c>
      <c r="S234" s="4" t="n">
        <v>63000</v>
      </c>
      <c r="T234" s="4" t="n">
        <v>358</v>
      </c>
      <c r="U234" s="3" t="n">
        <v>580</v>
      </c>
      <c r="V234" s="3" t="n">
        <v>0</v>
      </c>
    </row>
    <row r="235" customFormat="false" ht="15" hidden="false" customHeight="false" outlineLevel="0" collapsed="false">
      <c r="A235" s="2" t="s">
        <v>303</v>
      </c>
      <c r="B235" s="3" t="n">
        <v>35</v>
      </c>
      <c r="C235" s="2" t="s">
        <v>29</v>
      </c>
      <c r="D235" s="2" t="s">
        <v>62</v>
      </c>
      <c r="E235" s="2" t="s">
        <v>63</v>
      </c>
      <c r="F235" s="2" t="s">
        <v>38</v>
      </c>
      <c r="G235" s="4" t="n">
        <v>75900</v>
      </c>
      <c r="H235" s="3" t="n">
        <v>8</v>
      </c>
      <c r="I235" s="5" t="n">
        <v>43324</v>
      </c>
      <c r="J235" s="2" t="s">
        <v>34</v>
      </c>
      <c r="K235" s="3" t="n">
        <v>2</v>
      </c>
      <c r="L235" s="4" t="n">
        <v>8642.77</v>
      </c>
      <c r="M235" s="4" t="n">
        <v>87694.78</v>
      </c>
      <c r="N235" s="3" t="n">
        <v>30</v>
      </c>
      <c r="O235" s="4" t="n">
        <v>93.2</v>
      </c>
      <c r="P235" s="3" t="n">
        <v>2</v>
      </c>
      <c r="Q235" s="4" t="n">
        <v>12500</v>
      </c>
      <c r="R235" s="4" t="n">
        <v>1237.6</v>
      </c>
      <c r="S235" s="4" t="n">
        <v>0</v>
      </c>
      <c r="T235" s="4" t="n">
        <v>0</v>
      </c>
      <c r="U235" s="3" t="n">
        <v>668</v>
      </c>
      <c r="V235" s="3" t="n">
        <v>1</v>
      </c>
    </row>
    <row r="236" customFormat="false" ht="15" hidden="false" customHeight="false" outlineLevel="0" collapsed="false">
      <c r="A236" s="2" t="s">
        <v>304</v>
      </c>
      <c r="B236" s="3" t="n">
        <v>56</v>
      </c>
      <c r="C236" s="2" t="s">
        <v>23</v>
      </c>
      <c r="D236" s="2" t="s">
        <v>98</v>
      </c>
      <c r="E236" s="2" t="s">
        <v>49</v>
      </c>
      <c r="F236" s="2" t="s">
        <v>38</v>
      </c>
      <c r="G236" s="4" t="n">
        <v>27400</v>
      </c>
      <c r="H236" s="3" t="n">
        <v>6</v>
      </c>
      <c r="I236" s="5" t="n">
        <v>44062</v>
      </c>
      <c r="J236" s="2" t="s">
        <v>27</v>
      </c>
      <c r="K236" s="3" t="n">
        <v>3</v>
      </c>
      <c r="L236" s="4" t="n">
        <v>1292.76</v>
      </c>
      <c r="M236" s="4" t="n">
        <v>0</v>
      </c>
      <c r="N236" s="3" t="n">
        <v>25</v>
      </c>
      <c r="O236" s="4" t="n">
        <v>48.63</v>
      </c>
      <c r="P236" s="3" t="n">
        <v>3</v>
      </c>
      <c r="Q236" s="4" t="n">
        <v>0</v>
      </c>
      <c r="R236" s="4" t="n">
        <v>0</v>
      </c>
      <c r="S236" s="4" t="n">
        <v>0</v>
      </c>
      <c r="T236" s="4" t="n">
        <v>0</v>
      </c>
      <c r="U236" s="3" t="n">
        <v>587</v>
      </c>
      <c r="V236" s="3" t="n">
        <v>1</v>
      </c>
    </row>
    <row r="237" customFormat="false" ht="15" hidden="false" customHeight="false" outlineLevel="0" collapsed="false">
      <c r="A237" s="2" t="s">
        <v>305</v>
      </c>
      <c r="B237" s="3" t="n">
        <v>49</v>
      </c>
      <c r="C237" s="2" t="s">
        <v>23</v>
      </c>
      <c r="D237" s="2" t="s">
        <v>56</v>
      </c>
      <c r="E237" s="2" t="s">
        <v>25</v>
      </c>
      <c r="F237" s="2" t="s">
        <v>60</v>
      </c>
      <c r="G237" s="4" t="n">
        <v>34400</v>
      </c>
      <c r="H237" s="3" t="n">
        <v>16</v>
      </c>
      <c r="I237" s="5" t="n">
        <v>40220</v>
      </c>
      <c r="J237" s="2" t="s">
        <v>34</v>
      </c>
      <c r="K237" s="3" t="n">
        <v>3</v>
      </c>
      <c r="L237" s="4" t="n">
        <v>4064.3</v>
      </c>
      <c r="M237" s="4" t="n">
        <v>0</v>
      </c>
      <c r="N237" s="3" t="n">
        <v>33</v>
      </c>
      <c r="O237" s="4" t="n">
        <v>22.59</v>
      </c>
      <c r="P237" s="3" t="n">
        <v>2</v>
      </c>
      <c r="Q237" s="4" t="n">
        <v>5500</v>
      </c>
      <c r="R237" s="4" t="n">
        <v>915.44</v>
      </c>
      <c r="S237" s="4" t="n">
        <v>0</v>
      </c>
      <c r="T237" s="4" t="n">
        <v>0</v>
      </c>
      <c r="U237" s="3" t="n">
        <v>642</v>
      </c>
      <c r="V237" s="3" t="n">
        <v>0</v>
      </c>
    </row>
    <row r="238" customFormat="false" ht="15" hidden="false" customHeight="false" outlineLevel="0" collapsed="false">
      <c r="A238" s="2" t="s">
        <v>306</v>
      </c>
      <c r="B238" s="3" t="n">
        <v>56</v>
      </c>
      <c r="C238" s="2" t="s">
        <v>29</v>
      </c>
      <c r="D238" s="2" t="s">
        <v>24</v>
      </c>
      <c r="E238" s="2" t="s">
        <v>96</v>
      </c>
      <c r="F238" s="2" t="s">
        <v>26</v>
      </c>
      <c r="G238" s="4" t="n">
        <v>74000</v>
      </c>
      <c r="H238" s="3" t="n">
        <v>8</v>
      </c>
      <c r="I238" s="5" t="n">
        <v>43356</v>
      </c>
      <c r="J238" s="2" t="s">
        <v>34</v>
      </c>
      <c r="K238" s="3" t="n">
        <v>2</v>
      </c>
      <c r="L238" s="4" t="n">
        <v>4198.5</v>
      </c>
      <c r="M238" s="4" t="n">
        <v>77213.96</v>
      </c>
      <c r="N238" s="3" t="n">
        <v>53</v>
      </c>
      <c r="O238" s="4" t="n">
        <v>66.86</v>
      </c>
      <c r="P238" s="3" t="n">
        <v>2</v>
      </c>
      <c r="Q238" s="4" t="n">
        <v>0</v>
      </c>
      <c r="R238" s="4" t="n">
        <v>0</v>
      </c>
      <c r="S238" s="4" t="n">
        <v>242000</v>
      </c>
      <c r="T238" s="4" t="n">
        <v>1714</v>
      </c>
      <c r="U238" s="3" t="n">
        <v>576</v>
      </c>
      <c r="V238" s="3" t="n">
        <v>0</v>
      </c>
    </row>
    <row r="239" customFormat="false" ht="15" hidden="false" customHeight="false" outlineLevel="0" collapsed="false">
      <c r="A239" s="2" t="s">
        <v>307</v>
      </c>
      <c r="B239" s="3" t="n">
        <v>48</v>
      </c>
      <c r="C239" s="2" t="s">
        <v>23</v>
      </c>
      <c r="D239" s="2" t="s">
        <v>40</v>
      </c>
      <c r="E239" s="2" t="s">
        <v>37</v>
      </c>
      <c r="F239" s="2" t="s">
        <v>60</v>
      </c>
      <c r="G239" s="4" t="n">
        <v>36400</v>
      </c>
      <c r="H239" s="3" t="n">
        <v>4</v>
      </c>
      <c r="I239" s="5" t="n">
        <v>44790</v>
      </c>
      <c r="J239" s="2" t="s">
        <v>46</v>
      </c>
      <c r="K239" s="3" t="n">
        <v>3</v>
      </c>
      <c r="L239" s="4" t="n">
        <v>5906.8</v>
      </c>
      <c r="M239" s="4" t="n">
        <v>44735.72</v>
      </c>
      <c r="N239" s="3" t="n">
        <v>26</v>
      </c>
      <c r="O239" s="4" t="n">
        <v>67.87</v>
      </c>
      <c r="P239" s="3" t="n">
        <v>6</v>
      </c>
      <c r="Q239" s="4" t="n">
        <v>7500</v>
      </c>
      <c r="R239" s="4" t="n">
        <v>3480.97</v>
      </c>
      <c r="S239" s="4" t="n">
        <v>73000</v>
      </c>
      <c r="T239" s="4" t="n">
        <v>334</v>
      </c>
      <c r="U239" s="3" t="n">
        <v>594</v>
      </c>
      <c r="V239" s="3" t="n">
        <v>0</v>
      </c>
    </row>
    <row r="240" customFormat="false" ht="15" hidden="false" customHeight="false" outlineLevel="0" collapsed="false">
      <c r="A240" s="2" t="s">
        <v>308</v>
      </c>
      <c r="B240" s="3" t="n">
        <v>41</v>
      </c>
      <c r="C240" s="2" t="s">
        <v>29</v>
      </c>
      <c r="D240" s="2" t="s">
        <v>67</v>
      </c>
      <c r="E240" s="2" t="s">
        <v>37</v>
      </c>
      <c r="F240" s="2" t="s">
        <v>26</v>
      </c>
      <c r="G240" s="4" t="n">
        <v>39600</v>
      </c>
      <c r="H240" s="3" t="n">
        <v>2</v>
      </c>
      <c r="I240" s="5" t="n">
        <v>45476</v>
      </c>
      <c r="J240" s="2" t="s">
        <v>34</v>
      </c>
      <c r="K240" s="3" t="n">
        <v>1</v>
      </c>
      <c r="L240" s="4" t="n">
        <v>1252.61</v>
      </c>
      <c r="M240" s="4" t="n">
        <v>4943.24</v>
      </c>
      <c r="N240" s="3" t="n">
        <v>31</v>
      </c>
      <c r="O240" s="4" t="n">
        <v>70.63</v>
      </c>
      <c r="P240" s="3" t="n">
        <v>2</v>
      </c>
      <c r="Q240" s="4" t="n">
        <v>0</v>
      </c>
      <c r="R240" s="4" t="n">
        <v>0</v>
      </c>
      <c r="S240" s="4" t="n">
        <v>63000</v>
      </c>
      <c r="T240" s="4" t="n">
        <v>469</v>
      </c>
      <c r="U240" s="3" t="n">
        <v>601</v>
      </c>
      <c r="V240" s="3" t="n">
        <v>1</v>
      </c>
    </row>
    <row r="241" customFormat="false" ht="15" hidden="false" customHeight="false" outlineLevel="0" collapsed="false">
      <c r="A241" s="2" t="s">
        <v>309</v>
      </c>
      <c r="B241" s="3" t="n">
        <v>33</v>
      </c>
      <c r="C241" s="2" t="s">
        <v>29</v>
      </c>
      <c r="D241" s="2" t="s">
        <v>67</v>
      </c>
      <c r="E241" s="2" t="s">
        <v>37</v>
      </c>
      <c r="F241" s="2" t="s">
        <v>38</v>
      </c>
      <c r="G241" s="4" t="n">
        <v>33600</v>
      </c>
      <c r="H241" s="3" t="n">
        <v>4</v>
      </c>
      <c r="I241" s="5" t="n">
        <v>44813</v>
      </c>
      <c r="J241" s="2" t="s">
        <v>34</v>
      </c>
      <c r="K241" s="3" t="n">
        <v>3</v>
      </c>
      <c r="L241" s="4" t="n">
        <v>1494.74</v>
      </c>
      <c r="M241" s="4" t="n">
        <v>26656.05</v>
      </c>
      <c r="N241" s="3" t="n">
        <v>31</v>
      </c>
      <c r="O241" s="4" t="n">
        <v>41.79</v>
      </c>
      <c r="P241" s="3" t="n">
        <v>0</v>
      </c>
      <c r="Q241" s="4" t="n">
        <v>7000</v>
      </c>
      <c r="R241" s="4" t="n">
        <v>110.9</v>
      </c>
      <c r="S241" s="4" t="n">
        <v>153000</v>
      </c>
      <c r="T241" s="4" t="n">
        <v>1051</v>
      </c>
      <c r="U241" s="3" t="n">
        <v>650</v>
      </c>
      <c r="V241" s="3" t="n">
        <v>2</v>
      </c>
    </row>
    <row r="242" customFormat="false" ht="15" hidden="false" customHeight="false" outlineLevel="0" collapsed="false">
      <c r="A242" s="2" t="s">
        <v>310</v>
      </c>
      <c r="B242" s="3" t="n">
        <v>53</v>
      </c>
      <c r="C242" s="2" t="s">
        <v>29</v>
      </c>
      <c r="D242" s="2" t="s">
        <v>56</v>
      </c>
      <c r="E242" s="2" t="s">
        <v>25</v>
      </c>
      <c r="F242" s="2" t="s">
        <v>38</v>
      </c>
      <c r="G242" s="4" t="n">
        <v>32300</v>
      </c>
      <c r="H242" s="3" t="n">
        <v>3</v>
      </c>
      <c r="I242" s="5" t="n">
        <v>44837</v>
      </c>
      <c r="J242" s="2" t="s">
        <v>46</v>
      </c>
      <c r="K242" s="3" t="n">
        <v>2</v>
      </c>
      <c r="L242" s="4" t="n">
        <v>3589.54</v>
      </c>
      <c r="M242" s="4" t="n">
        <v>6161.78</v>
      </c>
      <c r="N242" s="3" t="n">
        <v>28</v>
      </c>
      <c r="O242" s="4" t="n">
        <v>59.29</v>
      </c>
      <c r="P242" s="3" t="n">
        <v>3</v>
      </c>
      <c r="Q242" s="4" t="n">
        <v>3500</v>
      </c>
      <c r="R242" s="4" t="n">
        <v>400.09</v>
      </c>
      <c r="S242" s="4" t="n">
        <v>62000</v>
      </c>
      <c r="T242" s="4" t="n">
        <v>326</v>
      </c>
      <c r="U242" s="3" t="n">
        <v>603</v>
      </c>
      <c r="V242" s="3" t="n">
        <v>0</v>
      </c>
    </row>
    <row r="243" customFormat="false" ht="15" hidden="false" customHeight="false" outlineLevel="0" collapsed="false">
      <c r="A243" s="2" t="s">
        <v>311</v>
      </c>
      <c r="B243" s="3" t="n">
        <v>58</v>
      </c>
      <c r="C243" s="2" t="s">
        <v>29</v>
      </c>
      <c r="D243" s="2" t="s">
        <v>77</v>
      </c>
      <c r="E243" s="2" t="s">
        <v>52</v>
      </c>
      <c r="F243" s="2" t="s">
        <v>26</v>
      </c>
      <c r="G243" s="4" t="n">
        <v>35800</v>
      </c>
      <c r="H243" s="3" t="n">
        <v>25</v>
      </c>
      <c r="I243" s="5" t="n">
        <v>37087</v>
      </c>
      <c r="J243" s="2" t="s">
        <v>27</v>
      </c>
      <c r="K243" s="3" t="n">
        <v>2</v>
      </c>
      <c r="L243" s="4" t="n">
        <v>3863.81</v>
      </c>
      <c r="M243" s="4" t="n">
        <v>0</v>
      </c>
      <c r="N243" s="3" t="n">
        <v>31</v>
      </c>
      <c r="O243" s="4" t="n">
        <v>82.02</v>
      </c>
      <c r="P243" s="3" t="n">
        <v>5</v>
      </c>
      <c r="Q243" s="4" t="n">
        <v>8500</v>
      </c>
      <c r="R243" s="4" t="n">
        <v>2762.76</v>
      </c>
      <c r="S243" s="4" t="n">
        <v>0</v>
      </c>
      <c r="T243" s="4" t="n">
        <v>0</v>
      </c>
      <c r="U243" s="3" t="n">
        <v>726</v>
      </c>
      <c r="V243" s="3" t="n">
        <v>0</v>
      </c>
    </row>
    <row r="244" customFormat="false" ht="15" hidden="false" customHeight="false" outlineLevel="0" collapsed="false">
      <c r="A244" s="2" t="s">
        <v>312</v>
      </c>
      <c r="B244" s="3" t="n">
        <v>49</v>
      </c>
      <c r="C244" s="2" t="s">
        <v>23</v>
      </c>
      <c r="D244" s="2" t="s">
        <v>100</v>
      </c>
      <c r="E244" s="2" t="s">
        <v>52</v>
      </c>
      <c r="F244" s="2" t="s">
        <v>26</v>
      </c>
      <c r="G244" s="4" t="n">
        <v>14800</v>
      </c>
      <c r="H244" s="3" t="n">
        <v>9</v>
      </c>
      <c r="I244" s="5" t="n">
        <v>42785</v>
      </c>
      <c r="J244" s="2" t="s">
        <v>46</v>
      </c>
      <c r="K244" s="3" t="n">
        <v>3</v>
      </c>
      <c r="L244" s="4" t="n">
        <v>925.65</v>
      </c>
      <c r="M244" s="4" t="n">
        <v>15057.55</v>
      </c>
      <c r="N244" s="3" t="n">
        <v>32</v>
      </c>
      <c r="O244" s="4" t="n">
        <v>44.23</v>
      </c>
      <c r="P244" s="3" t="n">
        <v>2</v>
      </c>
      <c r="Q244" s="4" t="n">
        <v>2000</v>
      </c>
      <c r="R244" s="4" t="n">
        <v>676.8</v>
      </c>
      <c r="S244" s="4" t="n">
        <v>0</v>
      </c>
      <c r="T244" s="4" t="n">
        <v>0</v>
      </c>
      <c r="U244" s="3" t="n">
        <v>673</v>
      </c>
      <c r="V244" s="3" t="n">
        <v>0</v>
      </c>
    </row>
    <row r="245" customFormat="false" ht="15" hidden="false" customHeight="false" outlineLevel="0" collapsed="false">
      <c r="A245" s="2" t="s">
        <v>313</v>
      </c>
      <c r="B245" s="3" t="n">
        <v>58</v>
      </c>
      <c r="C245" s="2" t="s">
        <v>29</v>
      </c>
      <c r="D245" s="2" t="s">
        <v>40</v>
      </c>
      <c r="E245" s="2" t="s">
        <v>37</v>
      </c>
      <c r="F245" s="2" t="s">
        <v>26</v>
      </c>
      <c r="G245" s="4" t="n">
        <v>40400</v>
      </c>
      <c r="H245" s="3" t="n">
        <v>33</v>
      </c>
      <c r="I245" s="5" t="n">
        <v>34141</v>
      </c>
      <c r="J245" s="2" t="s">
        <v>34</v>
      </c>
      <c r="K245" s="3" t="n">
        <v>2</v>
      </c>
      <c r="L245" s="4" t="n">
        <v>3595.44</v>
      </c>
      <c r="M245" s="4" t="n">
        <v>76907.23</v>
      </c>
      <c r="N245" s="3" t="n">
        <v>31</v>
      </c>
      <c r="O245" s="4" t="n">
        <v>49.68</v>
      </c>
      <c r="P245" s="3" t="n">
        <v>0</v>
      </c>
      <c r="Q245" s="4" t="n">
        <v>4500</v>
      </c>
      <c r="R245" s="4" t="n">
        <v>2212.27</v>
      </c>
      <c r="S245" s="4" t="n">
        <v>191000</v>
      </c>
      <c r="T245" s="4" t="n">
        <v>1296</v>
      </c>
      <c r="U245" s="3" t="n">
        <v>711</v>
      </c>
      <c r="V245" s="3" t="n">
        <v>0</v>
      </c>
    </row>
    <row r="246" customFormat="false" ht="15" hidden="false" customHeight="false" outlineLevel="0" collapsed="false">
      <c r="A246" s="2" t="s">
        <v>314</v>
      </c>
      <c r="B246" s="3" t="n">
        <v>26</v>
      </c>
      <c r="C246" s="2" t="s">
        <v>29</v>
      </c>
      <c r="D246" s="2" t="s">
        <v>67</v>
      </c>
      <c r="E246" s="2" t="s">
        <v>37</v>
      </c>
      <c r="F246" s="2" t="s">
        <v>38</v>
      </c>
      <c r="G246" s="4" t="n">
        <v>26200</v>
      </c>
      <c r="H246" s="3" t="n">
        <v>4</v>
      </c>
      <c r="I246" s="5" t="n">
        <v>44550</v>
      </c>
      <c r="J246" s="2" t="s">
        <v>46</v>
      </c>
      <c r="K246" s="3" t="n">
        <v>3</v>
      </c>
      <c r="L246" s="4" t="n">
        <v>3821.14</v>
      </c>
      <c r="M246" s="4" t="n">
        <v>7504.94</v>
      </c>
      <c r="N246" s="3" t="n">
        <v>31</v>
      </c>
      <c r="O246" s="4" t="n">
        <v>43.66</v>
      </c>
      <c r="P246" s="3" t="n">
        <v>4</v>
      </c>
      <c r="Q246" s="4" t="n">
        <v>4500</v>
      </c>
      <c r="R246" s="4" t="n">
        <v>1325.3</v>
      </c>
      <c r="S246" s="4" t="n">
        <v>0</v>
      </c>
      <c r="T246" s="4" t="n">
        <v>0</v>
      </c>
      <c r="U246" s="3" t="n">
        <v>575</v>
      </c>
      <c r="V246" s="3" t="n">
        <v>0</v>
      </c>
    </row>
    <row r="247" customFormat="false" ht="15" hidden="false" customHeight="false" outlineLevel="0" collapsed="false">
      <c r="A247" s="2" t="s">
        <v>316</v>
      </c>
      <c r="B247" s="3" t="n">
        <v>41</v>
      </c>
      <c r="C247" s="2" t="s">
        <v>29</v>
      </c>
      <c r="D247" s="2" t="s">
        <v>136</v>
      </c>
      <c r="E247" s="2" t="s">
        <v>37</v>
      </c>
      <c r="F247" s="2" t="s">
        <v>26</v>
      </c>
      <c r="G247" s="4" t="n">
        <v>33100</v>
      </c>
      <c r="H247" s="3" t="n">
        <v>13</v>
      </c>
      <c r="I247" s="5" t="n">
        <v>41250</v>
      </c>
      <c r="J247" s="2" t="s">
        <v>46</v>
      </c>
      <c r="K247" s="3" t="n">
        <v>2</v>
      </c>
      <c r="L247" s="4" t="n">
        <v>4311.01</v>
      </c>
      <c r="M247" s="4" t="n">
        <v>21640.61</v>
      </c>
      <c r="N247" s="3" t="n">
        <v>28</v>
      </c>
      <c r="O247" s="4" t="n">
        <v>21.66</v>
      </c>
      <c r="P247" s="3" t="n">
        <v>8</v>
      </c>
      <c r="Q247" s="4" t="n">
        <v>0</v>
      </c>
      <c r="R247" s="4" t="n">
        <v>0</v>
      </c>
      <c r="S247" s="4" t="n">
        <v>124000</v>
      </c>
      <c r="T247" s="4" t="n">
        <v>874</v>
      </c>
      <c r="U247" s="3" t="n">
        <v>626</v>
      </c>
      <c r="V247" s="3" t="n">
        <v>0</v>
      </c>
    </row>
    <row r="248" customFormat="false" ht="15" hidden="false" customHeight="false" outlineLevel="0" collapsed="false">
      <c r="A248" s="2" t="s">
        <v>317</v>
      </c>
      <c r="B248" s="3" t="n">
        <v>36</v>
      </c>
      <c r="C248" s="2" t="s">
        <v>29</v>
      </c>
      <c r="D248" s="2" t="s">
        <v>67</v>
      </c>
      <c r="E248" s="2" t="s">
        <v>93</v>
      </c>
      <c r="F248" s="2" t="s">
        <v>60</v>
      </c>
      <c r="G248" s="4" t="n">
        <v>4900</v>
      </c>
      <c r="H248" s="3" t="n">
        <v>5</v>
      </c>
      <c r="I248" s="5" t="n">
        <v>44346</v>
      </c>
      <c r="J248" s="2" t="s">
        <v>34</v>
      </c>
      <c r="K248" s="3" t="n">
        <v>5</v>
      </c>
      <c r="L248" s="4" t="n">
        <v>784.39</v>
      </c>
      <c r="M248" s="4" t="n">
        <v>0</v>
      </c>
      <c r="N248" s="3" t="n">
        <v>20</v>
      </c>
      <c r="O248" s="4" t="n">
        <v>36.38</v>
      </c>
      <c r="P248" s="3" t="n">
        <v>3</v>
      </c>
      <c r="Q248" s="4" t="n">
        <v>1000</v>
      </c>
      <c r="R248" s="4" t="n">
        <v>470.93</v>
      </c>
      <c r="S248" s="4" t="n">
        <v>20000</v>
      </c>
      <c r="T248" s="4" t="n">
        <v>109</v>
      </c>
      <c r="U248" s="3" t="n">
        <v>564</v>
      </c>
      <c r="V248" s="3" t="n">
        <v>0</v>
      </c>
    </row>
    <row r="249" customFormat="false" ht="15" hidden="false" customHeight="false" outlineLevel="0" collapsed="false">
      <c r="A249" s="2" t="s">
        <v>318</v>
      </c>
      <c r="B249" s="3" t="n">
        <v>52</v>
      </c>
      <c r="C249" s="2" t="s">
        <v>29</v>
      </c>
      <c r="D249" s="2" t="s">
        <v>51</v>
      </c>
      <c r="E249" s="2" t="s">
        <v>52</v>
      </c>
      <c r="F249" s="2" t="s">
        <v>26</v>
      </c>
      <c r="G249" s="4" t="n">
        <v>24000</v>
      </c>
      <c r="H249" s="3" t="n">
        <v>9</v>
      </c>
      <c r="I249" s="5" t="n">
        <v>42689</v>
      </c>
      <c r="J249" s="2" t="s">
        <v>46</v>
      </c>
      <c r="K249" s="3" t="n">
        <v>3</v>
      </c>
      <c r="L249" s="4" t="n">
        <v>2048.75</v>
      </c>
      <c r="M249" s="4" t="n">
        <v>5844.99</v>
      </c>
      <c r="N249" s="3" t="n">
        <v>27</v>
      </c>
      <c r="O249" s="4" t="n">
        <v>44.99</v>
      </c>
      <c r="P249" s="3" t="n">
        <v>3</v>
      </c>
      <c r="Q249" s="4" t="n">
        <v>3500</v>
      </c>
      <c r="R249" s="4" t="n">
        <v>922.83</v>
      </c>
      <c r="S249" s="4" t="n">
        <v>0</v>
      </c>
      <c r="T249" s="4" t="n">
        <v>0</v>
      </c>
      <c r="U249" s="3" t="n">
        <v>593</v>
      </c>
      <c r="V249" s="3" t="n">
        <v>0</v>
      </c>
    </row>
    <row r="250" customFormat="false" ht="15" hidden="false" customHeight="false" outlineLevel="0" collapsed="false">
      <c r="A250" s="2" t="s">
        <v>319</v>
      </c>
      <c r="B250" s="3" t="n">
        <v>18</v>
      </c>
      <c r="C250" s="2" t="s">
        <v>29</v>
      </c>
      <c r="D250" s="2" t="s">
        <v>108</v>
      </c>
      <c r="E250" s="2" t="s">
        <v>52</v>
      </c>
      <c r="F250" s="2" t="s">
        <v>26</v>
      </c>
      <c r="G250" s="4" t="n">
        <v>22800</v>
      </c>
      <c r="H250" s="3" t="n">
        <v>0</v>
      </c>
      <c r="I250" s="5" t="n">
        <v>45924</v>
      </c>
      <c r="J250" s="2" t="s">
        <v>34</v>
      </c>
      <c r="K250" s="3" t="n">
        <v>3</v>
      </c>
      <c r="L250" s="4" t="n">
        <v>-1829.15</v>
      </c>
      <c r="M250" s="4" t="n">
        <v>0</v>
      </c>
      <c r="N250" s="3" t="n">
        <v>42</v>
      </c>
      <c r="O250" s="4" t="n">
        <v>45.17</v>
      </c>
      <c r="P250" s="3" t="n">
        <v>1</v>
      </c>
      <c r="Q250" s="4" t="n">
        <v>4500</v>
      </c>
      <c r="R250" s="4" t="n">
        <v>977.68</v>
      </c>
      <c r="S250" s="4" t="n">
        <v>0</v>
      </c>
      <c r="T250" s="4" t="n">
        <v>0</v>
      </c>
      <c r="U250" s="3" t="n">
        <v>522</v>
      </c>
      <c r="V250" s="3" t="n">
        <v>0</v>
      </c>
    </row>
    <row r="251" customFormat="false" ht="15" hidden="false" customHeight="false" outlineLevel="0" collapsed="false">
      <c r="A251" s="2" t="s">
        <v>320</v>
      </c>
      <c r="B251" s="3" t="n">
        <v>52</v>
      </c>
      <c r="C251" s="2" t="s">
        <v>23</v>
      </c>
      <c r="D251" s="2" t="s">
        <v>24</v>
      </c>
      <c r="E251" s="2" t="s">
        <v>52</v>
      </c>
      <c r="F251" s="2" t="s">
        <v>38</v>
      </c>
      <c r="G251" s="4" t="n">
        <v>19600</v>
      </c>
      <c r="H251" s="3" t="n">
        <v>21</v>
      </c>
      <c r="I251" s="5" t="n">
        <v>38414</v>
      </c>
      <c r="J251" s="2" t="s">
        <v>46</v>
      </c>
      <c r="K251" s="3" t="n">
        <v>4</v>
      </c>
      <c r="L251" s="4" t="n">
        <v>9609.03</v>
      </c>
      <c r="M251" s="4" t="n">
        <v>37188.93</v>
      </c>
      <c r="N251" s="3" t="n">
        <v>27</v>
      </c>
      <c r="O251" s="4" t="n">
        <v>49.16</v>
      </c>
      <c r="P251" s="3" t="n">
        <v>2</v>
      </c>
      <c r="Q251" s="4" t="n">
        <v>5000</v>
      </c>
      <c r="R251" s="4" t="n">
        <v>2353.17</v>
      </c>
      <c r="S251" s="4" t="n">
        <v>91000</v>
      </c>
      <c r="T251" s="4" t="n">
        <v>660</v>
      </c>
      <c r="U251" s="3" t="n">
        <v>628</v>
      </c>
      <c r="V251" s="3" t="n">
        <v>0</v>
      </c>
    </row>
    <row r="252" customFormat="false" ht="15" hidden="false" customHeight="false" outlineLevel="0" collapsed="false">
      <c r="A252" s="2" t="s">
        <v>321</v>
      </c>
      <c r="B252" s="3" t="n">
        <v>50</v>
      </c>
      <c r="C252" s="2" t="s">
        <v>29</v>
      </c>
      <c r="D252" s="2" t="s">
        <v>40</v>
      </c>
      <c r="E252" s="2" t="s">
        <v>37</v>
      </c>
      <c r="F252" s="2" t="s">
        <v>26</v>
      </c>
      <c r="G252" s="4" t="n">
        <v>27600</v>
      </c>
      <c r="H252" s="3" t="n">
        <v>7</v>
      </c>
      <c r="I252" s="5" t="n">
        <v>43570</v>
      </c>
      <c r="J252" s="2" t="s">
        <v>27</v>
      </c>
      <c r="K252" s="3" t="n">
        <v>3</v>
      </c>
      <c r="L252" s="4" t="n">
        <v>843.05</v>
      </c>
      <c r="M252" s="4" t="n">
        <v>0</v>
      </c>
      <c r="N252" s="3" t="n">
        <v>19</v>
      </c>
      <c r="O252" s="4" t="n">
        <v>80.36</v>
      </c>
      <c r="P252" s="3" t="n">
        <v>8</v>
      </c>
      <c r="Q252" s="4" t="n">
        <v>3500</v>
      </c>
      <c r="R252" s="4" t="n">
        <v>842.97</v>
      </c>
      <c r="S252" s="4" t="n">
        <v>0</v>
      </c>
      <c r="T252" s="4" t="n">
        <v>0</v>
      </c>
      <c r="U252" s="3" t="n">
        <v>768</v>
      </c>
      <c r="V252" s="3" t="n">
        <v>0</v>
      </c>
    </row>
    <row r="253" customFormat="false" ht="15" hidden="false" customHeight="false" outlineLevel="0" collapsed="false">
      <c r="A253" s="2" t="s">
        <v>322</v>
      </c>
      <c r="B253" s="3" t="n">
        <v>39</v>
      </c>
      <c r="C253" s="2" t="s">
        <v>23</v>
      </c>
      <c r="D253" s="2" t="s">
        <v>54</v>
      </c>
      <c r="E253" s="2" t="s">
        <v>52</v>
      </c>
      <c r="F253" s="2" t="s">
        <v>38</v>
      </c>
      <c r="G253" s="4" t="n">
        <v>22700</v>
      </c>
      <c r="H253" s="3" t="n">
        <v>11</v>
      </c>
      <c r="I253" s="5" t="n">
        <v>42228</v>
      </c>
      <c r="J253" s="2" t="s">
        <v>46</v>
      </c>
      <c r="K253" s="3" t="n">
        <v>3</v>
      </c>
      <c r="L253" s="4" t="n">
        <v>2346.75</v>
      </c>
      <c r="M253" s="4" t="n">
        <v>27516.9</v>
      </c>
      <c r="N253" s="3" t="n">
        <v>32</v>
      </c>
      <c r="O253" s="4" t="n">
        <v>30.2</v>
      </c>
      <c r="P253" s="3" t="n">
        <v>2</v>
      </c>
      <c r="Q253" s="4" t="n">
        <v>3000</v>
      </c>
      <c r="R253" s="4" t="n">
        <v>189.29</v>
      </c>
      <c r="S253" s="4" t="n">
        <v>96000</v>
      </c>
      <c r="T253" s="4" t="n">
        <v>630</v>
      </c>
      <c r="U253" s="3" t="n">
        <v>574</v>
      </c>
      <c r="V253" s="3" t="n">
        <v>1</v>
      </c>
    </row>
    <row r="254" customFormat="false" ht="15" hidden="false" customHeight="false" outlineLevel="0" collapsed="false">
      <c r="A254" s="2" t="s">
        <v>323</v>
      </c>
      <c r="B254" s="3" t="n">
        <v>51</v>
      </c>
      <c r="C254" s="2" t="s">
        <v>29</v>
      </c>
      <c r="D254" s="2" t="s">
        <v>100</v>
      </c>
      <c r="E254" s="2" t="s">
        <v>63</v>
      </c>
      <c r="F254" s="2" t="s">
        <v>38</v>
      </c>
      <c r="G254" s="4" t="n">
        <v>37500</v>
      </c>
      <c r="H254" s="3" t="n">
        <v>9</v>
      </c>
      <c r="I254" s="5" t="n">
        <v>42695</v>
      </c>
      <c r="J254" s="2" t="s">
        <v>46</v>
      </c>
      <c r="K254" s="3" t="n">
        <v>2</v>
      </c>
      <c r="L254" s="4" t="n">
        <v>1209.46</v>
      </c>
      <c r="M254" s="4" t="n">
        <v>32417.73</v>
      </c>
      <c r="N254" s="3" t="n">
        <v>24</v>
      </c>
      <c r="O254" s="4" t="n">
        <v>44.14</v>
      </c>
      <c r="P254" s="3" t="n">
        <v>1</v>
      </c>
      <c r="Q254" s="4" t="n">
        <v>0</v>
      </c>
      <c r="R254" s="4" t="n">
        <v>0</v>
      </c>
      <c r="S254" s="4" t="n">
        <v>0</v>
      </c>
      <c r="T254" s="4" t="n">
        <v>0</v>
      </c>
      <c r="U254" s="3" t="n">
        <v>629</v>
      </c>
      <c r="V254" s="3" t="n">
        <v>1</v>
      </c>
    </row>
    <row r="255" customFormat="false" ht="15" hidden="false" customHeight="false" outlineLevel="0" collapsed="false">
      <c r="A255" s="2" t="s">
        <v>324</v>
      </c>
      <c r="B255" s="3" t="n">
        <v>45</v>
      </c>
      <c r="C255" s="2" t="s">
        <v>23</v>
      </c>
      <c r="D255" s="2" t="s">
        <v>108</v>
      </c>
      <c r="E255" s="2" t="s">
        <v>52</v>
      </c>
      <c r="F255" s="2" t="s">
        <v>38</v>
      </c>
      <c r="G255" s="4" t="n">
        <v>29400</v>
      </c>
      <c r="H255" s="3" t="n">
        <v>14</v>
      </c>
      <c r="I255" s="5" t="n">
        <v>41077</v>
      </c>
      <c r="J255" s="2" t="s">
        <v>34</v>
      </c>
      <c r="K255" s="3" t="n">
        <v>1</v>
      </c>
      <c r="L255" s="4" t="n">
        <v>727.8</v>
      </c>
      <c r="M255" s="4" t="n">
        <v>33730.92</v>
      </c>
      <c r="N255" s="3" t="n">
        <v>24</v>
      </c>
      <c r="O255" s="4" t="n">
        <v>29.43</v>
      </c>
      <c r="P255" s="3" t="n">
        <v>0</v>
      </c>
      <c r="Q255" s="4" t="n">
        <v>7000</v>
      </c>
      <c r="R255" s="4" t="n">
        <v>2056.51</v>
      </c>
      <c r="S255" s="4" t="n">
        <v>71000</v>
      </c>
      <c r="T255" s="4" t="n">
        <v>495</v>
      </c>
      <c r="U255" s="3" t="n">
        <v>634</v>
      </c>
      <c r="V255" s="3" t="n">
        <v>0</v>
      </c>
    </row>
    <row r="256" customFormat="false" ht="15" hidden="false" customHeight="false" outlineLevel="0" collapsed="false">
      <c r="A256" s="2" t="s">
        <v>325</v>
      </c>
      <c r="B256" s="3" t="n">
        <v>55</v>
      </c>
      <c r="C256" s="2" t="s">
        <v>29</v>
      </c>
      <c r="D256" s="2" t="s">
        <v>108</v>
      </c>
      <c r="E256" s="2" t="s">
        <v>37</v>
      </c>
      <c r="F256" s="2" t="s">
        <v>38</v>
      </c>
      <c r="G256" s="4" t="n">
        <v>29400</v>
      </c>
      <c r="H256" s="3" t="n">
        <v>15</v>
      </c>
      <c r="I256" s="5" t="n">
        <v>40720</v>
      </c>
      <c r="J256" s="2" t="s">
        <v>27</v>
      </c>
      <c r="K256" s="3" t="n">
        <v>2</v>
      </c>
      <c r="L256" s="4" t="n">
        <v>2931.49</v>
      </c>
      <c r="M256" s="4" t="n">
        <v>26216.16</v>
      </c>
      <c r="N256" s="3" t="n">
        <v>24</v>
      </c>
      <c r="O256" s="4" t="n">
        <v>17.82</v>
      </c>
      <c r="P256" s="3" t="n">
        <v>6</v>
      </c>
      <c r="Q256" s="4" t="n">
        <v>7000</v>
      </c>
      <c r="R256" s="4" t="n">
        <v>2269.33</v>
      </c>
      <c r="S256" s="4" t="n">
        <v>59000</v>
      </c>
      <c r="T256" s="4" t="n">
        <v>391</v>
      </c>
      <c r="U256" s="3" t="n">
        <v>631</v>
      </c>
      <c r="V256" s="3" t="n">
        <v>0</v>
      </c>
    </row>
    <row r="257" customFormat="false" ht="15" hidden="false" customHeight="false" outlineLevel="0" collapsed="false">
      <c r="A257" s="2" t="s">
        <v>326</v>
      </c>
      <c r="B257" s="3" t="n">
        <v>35</v>
      </c>
      <c r="C257" s="2" t="s">
        <v>23</v>
      </c>
      <c r="D257" s="2" t="s">
        <v>62</v>
      </c>
      <c r="E257" s="2" t="s">
        <v>37</v>
      </c>
      <c r="F257" s="2" t="s">
        <v>60</v>
      </c>
      <c r="G257" s="4" t="n">
        <v>17000</v>
      </c>
      <c r="H257" s="3" t="n">
        <v>6</v>
      </c>
      <c r="I257" s="5" t="n">
        <v>43794</v>
      </c>
      <c r="J257" s="2" t="s">
        <v>46</v>
      </c>
      <c r="K257" s="3" t="n">
        <v>1</v>
      </c>
      <c r="L257" s="4" t="n">
        <v>1607.85</v>
      </c>
      <c r="M257" s="4" t="n">
        <v>10651.66</v>
      </c>
      <c r="N257" s="3" t="n">
        <v>0</v>
      </c>
      <c r="O257" s="2"/>
      <c r="P257" s="3" t="n">
        <v>0</v>
      </c>
      <c r="Q257" s="4" t="n">
        <v>4000</v>
      </c>
      <c r="R257" s="4" t="n">
        <v>867.27</v>
      </c>
      <c r="S257" s="4" t="n">
        <v>0</v>
      </c>
      <c r="T257" s="4" t="n">
        <v>0</v>
      </c>
      <c r="U257" s="3" t="n">
        <v>633</v>
      </c>
      <c r="V257" s="3" t="n">
        <v>0</v>
      </c>
    </row>
    <row r="258" customFormat="false" ht="15" hidden="false" customHeight="false" outlineLevel="0" collapsed="false">
      <c r="A258" s="2" t="s">
        <v>327</v>
      </c>
      <c r="B258" s="3" t="n">
        <v>20</v>
      </c>
      <c r="C258" s="2" t="s">
        <v>23</v>
      </c>
      <c r="D258" s="2" t="s">
        <v>100</v>
      </c>
      <c r="E258" s="2" t="s">
        <v>134</v>
      </c>
      <c r="F258" s="2" t="s">
        <v>26</v>
      </c>
      <c r="G258" s="4" t="n">
        <v>5600</v>
      </c>
      <c r="H258" s="3" t="n">
        <v>1</v>
      </c>
      <c r="I258" s="5" t="n">
        <v>45584</v>
      </c>
      <c r="J258" s="2" t="s">
        <v>34</v>
      </c>
      <c r="K258" s="3" t="n">
        <v>3</v>
      </c>
      <c r="L258" s="4" t="n">
        <v>338.34</v>
      </c>
      <c r="M258" s="4" t="n">
        <v>1606.02</v>
      </c>
      <c r="N258" s="3" t="n">
        <v>27</v>
      </c>
      <c r="O258" s="4" t="n">
        <v>19.98</v>
      </c>
      <c r="P258" s="3" t="n">
        <v>2</v>
      </c>
      <c r="Q258" s="4" t="n">
        <v>1000</v>
      </c>
      <c r="R258" s="4" t="n">
        <v>205.03</v>
      </c>
      <c r="S258" s="4" t="n">
        <v>0</v>
      </c>
      <c r="T258" s="4" t="n">
        <v>0</v>
      </c>
      <c r="U258" s="3" t="n">
        <v>534</v>
      </c>
      <c r="V258" s="3" t="n">
        <v>0</v>
      </c>
    </row>
    <row r="259" customFormat="false" ht="15" hidden="false" customHeight="false" outlineLevel="0" collapsed="false">
      <c r="A259" s="2" t="s">
        <v>328</v>
      </c>
      <c r="B259" s="3" t="n">
        <v>21</v>
      </c>
      <c r="C259" s="2" t="s">
        <v>29</v>
      </c>
      <c r="D259" s="2" t="s">
        <v>67</v>
      </c>
      <c r="E259" s="2" t="s">
        <v>134</v>
      </c>
      <c r="F259" s="2" t="s">
        <v>38</v>
      </c>
      <c r="G259" s="4" t="n">
        <v>5000</v>
      </c>
      <c r="H259" s="3" t="n">
        <v>0</v>
      </c>
      <c r="I259" s="5" t="n">
        <v>46266</v>
      </c>
      <c r="J259" s="2" t="s">
        <v>34</v>
      </c>
      <c r="K259" s="3" t="n">
        <v>3</v>
      </c>
      <c r="L259" s="4" t="n">
        <v>176.66</v>
      </c>
      <c r="M259" s="4" t="n">
        <v>0</v>
      </c>
      <c r="N259" s="3" t="n">
        <v>15</v>
      </c>
      <c r="O259" s="4" t="n">
        <v>25.53</v>
      </c>
      <c r="P259" s="3" t="n">
        <v>0</v>
      </c>
      <c r="Q259" s="4" t="n">
        <v>1000</v>
      </c>
      <c r="R259" s="4" t="n">
        <v>77.66</v>
      </c>
      <c r="S259" s="4" t="n">
        <v>0</v>
      </c>
      <c r="T259" s="4" t="n">
        <v>0</v>
      </c>
      <c r="U259" s="3" t="n">
        <v>540</v>
      </c>
      <c r="V259" s="3" t="n">
        <v>0</v>
      </c>
    </row>
    <row r="260" customFormat="false" ht="15" hidden="false" customHeight="false" outlineLevel="0" collapsed="false">
      <c r="A260" s="2" t="s">
        <v>329</v>
      </c>
      <c r="B260" s="3" t="n">
        <v>48</v>
      </c>
      <c r="C260" s="2" t="s">
        <v>29</v>
      </c>
      <c r="D260" s="2" t="s">
        <v>44</v>
      </c>
      <c r="E260" s="2" t="s">
        <v>25</v>
      </c>
      <c r="F260" s="2" t="s">
        <v>26</v>
      </c>
      <c r="G260" s="4" t="n">
        <v>30800</v>
      </c>
      <c r="H260" s="3" t="n">
        <v>13</v>
      </c>
      <c r="I260" s="5" t="n">
        <v>41222</v>
      </c>
      <c r="J260" s="2" t="s">
        <v>46</v>
      </c>
      <c r="K260" s="3" t="n">
        <v>3</v>
      </c>
      <c r="L260" s="4" t="n">
        <v>5188.25</v>
      </c>
      <c r="M260" s="4" t="n">
        <v>0</v>
      </c>
      <c r="N260" s="3" t="n">
        <v>25</v>
      </c>
      <c r="O260" s="4" t="n">
        <v>23.63</v>
      </c>
      <c r="P260" s="3" t="n">
        <v>6</v>
      </c>
      <c r="Q260" s="4" t="n">
        <v>6000</v>
      </c>
      <c r="R260" s="4" t="n">
        <v>1116.06</v>
      </c>
      <c r="S260" s="4" t="n">
        <v>0</v>
      </c>
      <c r="T260" s="4" t="n">
        <v>0</v>
      </c>
      <c r="U260" s="3" t="n">
        <v>626</v>
      </c>
      <c r="V260" s="3" t="n">
        <v>0</v>
      </c>
    </row>
    <row r="261" customFormat="false" ht="15" hidden="false" customHeight="false" outlineLevel="0" collapsed="false">
      <c r="A261" s="2" t="s">
        <v>330</v>
      </c>
      <c r="B261" s="3" t="n">
        <v>57</v>
      </c>
      <c r="C261" s="2" t="s">
        <v>29</v>
      </c>
      <c r="D261" s="2" t="s">
        <v>40</v>
      </c>
      <c r="E261" s="2" t="s">
        <v>37</v>
      </c>
      <c r="F261" s="2" t="s">
        <v>60</v>
      </c>
      <c r="G261" s="4" t="n">
        <v>34000</v>
      </c>
      <c r="H261" s="3" t="n">
        <v>16</v>
      </c>
      <c r="I261" s="5" t="n">
        <v>40388</v>
      </c>
      <c r="J261" s="2" t="s">
        <v>46</v>
      </c>
      <c r="K261" s="3" t="n">
        <v>1</v>
      </c>
      <c r="L261" s="4" t="n">
        <v>3147.28</v>
      </c>
      <c r="M261" s="4" t="n">
        <v>0</v>
      </c>
      <c r="N261" s="3" t="n">
        <v>36</v>
      </c>
      <c r="O261" s="4" t="n">
        <v>69.84</v>
      </c>
      <c r="P261" s="3" t="n">
        <v>4</v>
      </c>
      <c r="Q261" s="4" t="n">
        <v>0</v>
      </c>
      <c r="R261" s="4" t="n">
        <v>0</v>
      </c>
      <c r="S261" s="4" t="n">
        <v>151000</v>
      </c>
      <c r="T261" s="4" t="n">
        <v>855</v>
      </c>
      <c r="U261" s="3" t="n">
        <v>682</v>
      </c>
      <c r="V261" s="3" t="n">
        <v>1</v>
      </c>
    </row>
    <row r="262" customFormat="false" ht="15" hidden="false" customHeight="false" outlineLevel="0" collapsed="false">
      <c r="A262" s="2" t="s">
        <v>331</v>
      </c>
      <c r="B262" s="3" t="n">
        <v>63</v>
      </c>
      <c r="C262" s="2" t="s">
        <v>23</v>
      </c>
      <c r="D262" s="2" t="s">
        <v>62</v>
      </c>
      <c r="E262" s="2" t="s">
        <v>63</v>
      </c>
      <c r="F262" s="2" t="s">
        <v>38</v>
      </c>
      <c r="G262" s="4" t="n">
        <v>58700</v>
      </c>
      <c r="H262" s="3" t="n">
        <v>7</v>
      </c>
      <c r="I262" s="5" t="n">
        <v>43469</v>
      </c>
      <c r="J262" s="2" t="s">
        <v>34</v>
      </c>
      <c r="K262" s="3" t="n">
        <v>2</v>
      </c>
      <c r="L262" s="4" t="n">
        <v>6600.49</v>
      </c>
      <c r="M262" s="4" t="n">
        <v>36279.52</v>
      </c>
      <c r="N262" s="3" t="n">
        <v>35</v>
      </c>
      <c r="O262" s="4" t="n">
        <v>84.83</v>
      </c>
      <c r="P262" s="3" t="n">
        <v>2</v>
      </c>
      <c r="Q262" s="4" t="n">
        <v>6000</v>
      </c>
      <c r="R262" s="4" t="n">
        <v>602.72</v>
      </c>
      <c r="S262" s="4" t="n">
        <v>0</v>
      </c>
      <c r="T262" s="4" t="n">
        <v>0</v>
      </c>
      <c r="U262" s="3" t="n">
        <v>705</v>
      </c>
      <c r="V262" s="3" t="n">
        <v>0</v>
      </c>
    </row>
    <row r="263" customFormat="false" ht="15" hidden="false" customHeight="false" outlineLevel="0" collapsed="false">
      <c r="A263" s="2" t="s">
        <v>332</v>
      </c>
      <c r="B263" s="3" t="n">
        <v>18</v>
      </c>
      <c r="C263" s="2" t="s">
        <v>29</v>
      </c>
      <c r="D263" s="2" t="s">
        <v>40</v>
      </c>
      <c r="E263" s="2" t="s">
        <v>52</v>
      </c>
      <c r="F263" s="2" t="s">
        <v>38</v>
      </c>
      <c r="G263" s="4" t="n">
        <v>16100</v>
      </c>
      <c r="H263" s="3" t="n">
        <v>0</v>
      </c>
      <c r="I263" s="5" t="n">
        <v>46244</v>
      </c>
      <c r="J263" s="2" t="s">
        <v>46</v>
      </c>
      <c r="K263" s="3" t="n">
        <v>3</v>
      </c>
      <c r="L263" s="4" t="n">
        <v>2324.78</v>
      </c>
      <c r="M263" s="4" t="n">
        <v>3304.33</v>
      </c>
      <c r="N263" s="3" t="n">
        <v>29</v>
      </c>
      <c r="O263" s="4" t="n">
        <v>23.91</v>
      </c>
      <c r="P263" s="3" t="n">
        <v>2</v>
      </c>
      <c r="Q263" s="4" t="n">
        <v>3500</v>
      </c>
      <c r="R263" s="4" t="n">
        <v>500.83</v>
      </c>
      <c r="S263" s="4" t="n">
        <v>0</v>
      </c>
      <c r="T263" s="4" t="n">
        <v>0</v>
      </c>
      <c r="U263" s="3" t="n">
        <v>500</v>
      </c>
      <c r="V263" s="3" t="n">
        <v>0</v>
      </c>
    </row>
    <row r="264" customFormat="false" ht="15" hidden="false" customHeight="false" outlineLevel="0" collapsed="false">
      <c r="A264" s="2" t="s">
        <v>333</v>
      </c>
      <c r="B264" s="3" t="n">
        <v>49</v>
      </c>
      <c r="C264" s="2" t="s">
        <v>29</v>
      </c>
      <c r="D264" s="2" t="s">
        <v>56</v>
      </c>
      <c r="E264" s="2" t="s">
        <v>93</v>
      </c>
      <c r="F264" s="2" t="s">
        <v>26</v>
      </c>
      <c r="G264" s="4" t="n">
        <v>4500</v>
      </c>
      <c r="H264" s="3" t="n">
        <v>23</v>
      </c>
      <c r="I264" s="5" t="n">
        <v>37860</v>
      </c>
      <c r="J264" s="2" t="s">
        <v>46</v>
      </c>
      <c r="K264" s="3" t="n">
        <v>4</v>
      </c>
      <c r="L264" s="4" t="n">
        <v>327.22</v>
      </c>
      <c r="M264" s="4" t="n">
        <v>18079.46</v>
      </c>
      <c r="N264" s="3" t="n">
        <v>0</v>
      </c>
      <c r="O264" s="2"/>
      <c r="P264" s="3" t="n">
        <v>0</v>
      </c>
      <c r="Q264" s="4" t="n">
        <v>500</v>
      </c>
      <c r="R264" s="4" t="n">
        <v>94.21</v>
      </c>
      <c r="S264" s="4" t="n">
        <v>0</v>
      </c>
      <c r="T264" s="4" t="n">
        <v>0</v>
      </c>
      <c r="U264" s="3" t="n">
        <v>594</v>
      </c>
      <c r="V264" s="3" t="n">
        <v>0</v>
      </c>
    </row>
    <row r="265" customFormat="false" ht="15" hidden="false" customHeight="false" outlineLevel="0" collapsed="false">
      <c r="A265" s="2" t="s">
        <v>334</v>
      </c>
      <c r="B265" s="3" t="n">
        <v>47</v>
      </c>
      <c r="C265" s="2" t="s">
        <v>29</v>
      </c>
      <c r="D265" s="2" t="s">
        <v>36</v>
      </c>
      <c r="E265" s="2" t="s">
        <v>63</v>
      </c>
      <c r="F265" s="2" t="s">
        <v>38</v>
      </c>
      <c r="G265" s="4" t="n">
        <v>108700</v>
      </c>
      <c r="H265" s="3" t="n">
        <v>9</v>
      </c>
      <c r="I265" s="5" t="n">
        <v>42916</v>
      </c>
      <c r="J265" s="2" t="s">
        <v>46</v>
      </c>
      <c r="K265" s="3" t="n">
        <v>3</v>
      </c>
      <c r="L265" s="4" t="n">
        <v>13395.55</v>
      </c>
      <c r="M265" s="4" t="n">
        <v>78209.62</v>
      </c>
      <c r="N265" s="3" t="n">
        <v>53</v>
      </c>
      <c r="O265" s="4" t="n">
        <v>116.11</v>
      </c>
      <c r="P265" s="3" t="n">
        <v>1</v>
      </c>
      <c r="Q265" s="4" t="n">
        <v>15000</v>
      </c>
      <c r="R265" s="4" t="n">
        <v>1963.77</v>
      </c>
      <c r="S265" s="4" t="n">
        <v>0</v>
      </c>
      <c r="T265" s="4" t="n">
        <v>0</v>
      </c>
      <c r="U265" s="3" t="n">
        <v>611</v>
      </c>
      <c r="V265" s="3" t="n">
        <v>0</v>
      </c>
    </row>
    <row r="266" customFormat="false" ht="15" hidden="false" customHeight="false" outlineLevel="0" collapsed="false">
      <c r="A266" s="2" t="s">
        <v>335</v>
      </c>
      <c r="B266" s="3" t="n">
        <v>35</v>
      </c>
      <c r="C266" s="2" t="s">
        <v>23</v>
      </c>
      <c r="D266" s="2" t="s">
        <v>40</v>
      </c>
      <c r="E266" s="2" t="s">
        <v>37</v>
      </c>
      <c r="F266" s="2" t="s">
        <v>26</v>
      </c>
      <c r="G266" s="4" t="n">
        <v>30600</v>
      </c>
      <c r="H266" s="3" t="n">
        <v>8</v>
      </c>
      <c r="I266" s="5" t="n">
        <v>43316</v>
      </c>
      <c r="J266" s="2" t="s">
        <v>34</v>
      </c>
      <c r="K266" s="3" t="n">
        <v>2</v>
      </c>
      <c r="L266" s="4" t="n">
        <v>891.63</v>
      </c>
      <c r="M266" s="4" t="n">
        <v>18895.77</v>
      </c>
      <c r="N266" s="3" t="n">
        <v>0</v>
      </c>
      <c r="O266" s="2"/>
      <c r="P266" s="3" t="n">
        <v>0</v>
      </c>
      <c r="Q266" s="4" t="n">
        <v>7000</v>
      </c>
      <c r="R266" s="4" t="n">
        <v>1838.32</v>
      </c>
      <c r="S266" s="4" t="n">
        <v>68000</v>
      </c>
      <c r="T266" s="4" t="n">
        <v>434</v>
      </c>
      <c r="U266" s="3" t="n">
        <v>661</v>
      </c>
      <c r="V266" s="3" t="n">
        <v>0</v>
      </c>
    </row>
    <row r="267" customFormat="false" ht="15" hidden="false" customHeight="false" outlineLevel="0" collapsed="false">
      <c r="A267" s="2" t="s">
        <v>336</v>
      </c>
      <c r="B267" s="3" t="n">
        <v>30</v>
      </c>
      <c r="C267" s="2" t="s">
        <v>29</v>
      </c>
      <c r="D267" s="2" t="s">
        <v>33</v>
      </c>
      <c r="E267" s="2" t="s">
        <v>37</v>
      </c>
      <c r="F267" s="2" t="s">
        <v>60</v>
      </c>
      <c r="G267" s="4" t="n">
        <v>18100</v>
      </c>
      <c r="H267" s="3" t="n">
        <v>6</v>
      </c>
      <c r="I267" s="5" t="n">
        <v>43761</v>
      </c>
      <c r="J267" s="2" t="s">
        <v>27</v>
      </c>
      <c r="K267" s="3" t="n">
        <v>2</v>
      </c>
      <c r="L267" s="4" t="n">
        <v>2945.42</v>
      </c>
      <c r="M267" s="4" t="n">
        <v>8193.73</v>
      </c>
      <c r="N267" s="3" t="n">
        <v>14</v>
      </c>
      <c r="O267" s="4" t="n">
        <v>34.04</v>
      </c>
      <c r="P267" s="3" t="n">
        <v>5</v>
      </c>
      <c r="Q267" s="4" t="n">
        <v>0</v>
      </c>
      <c r="R267" s="4" t="n">
        <v>0</v>
      </c>
      <c r="S267" s="4" t="n">
        <v>0</v>
      </c>
      <c r="T267" s="4" t="n">
        <v>0</v>
      </c>
      <c r="U267" s="3" t="n">
        <v>604</v>
      </c>
      <c r="V267" s="3" t="n">
        <v>1</v>
      </c>
    </row>
    <row r="268" customFormat="false" ht="15" hidden="false" customHeight="false" outlineLevel="0" collapsed="false">
      <c r="A268" s="2" t="s">
        <v>337</v>
      </c>
      <c r="B268" s="3" t="n">
        <v>52</v>
      </c>
      <c r="C268" s="2" t="s">
        <v>23</v>
      </c>
      <c r="D268" s="2" t="s">
        <v>40</v>
      </c>
      <c r="E268" s="2" t="s">
        <v>37</v>
      </c>
      <c r="F268" s="2" t="s">
        <v>26</v>
      </c>
      <c r="G268" s="4" t="n">
        <v>35000</v>
      </c>
      <c r="H268" s="3" t="n">
        <v>4</v>
      </c>
      <c r="I268" s="5" t="n">
        <v>44650</v>
      </c>
      <c r="J268" s="2" t="s">
        <v>34</v>
      </c>
      <c r="K268" s="3" t="n">
        <v>1</v>
      </c>
      <c r="L268" s="4" t="n">
        <v>1277.55</v>
      </c>
      <c r="M268" s="4" t="n">
        <v>12888.36</v>
      </c>
      <c r="N268" s="3" t="n">
        <v>28</v>
      </c>
      <c r="O268" s="4" t="n">
        <v>83.5</v>
      </c>
      <c r="P268" s="3" t="n">
        <v>0</v>
      </c>
      <c r="Q268" s="4" t="n">
        <v>6000</v>
      </c>
      <c r="R268" s="4" t="n">
        <v>361.43</v>
      </c>
      <c r="S268" s="4" t="n">
        <v>0</v>
      </c>
      <c r="T268" s="4" t="n">
        <v>0</v>
      </c>
      <c r="U268" s="3" t="n">
        <v>645</v>
      </c>
      <c r="V268" s="3" t="n">
        <v>0</v>
      </c>
    </row>
    <row r="269" customFormat="false" ht="15" hidden="false" customHeight="false" outlineLevel="0" collapsed="false">
      <c r="A269" s="2" t="s">
        <v>338</v>
      </c>
      <c r="B269" s="3" t="n">
        <v>42</v>
      </c>
      <c r="C269" s="2" t="s">
        <v>23</v>
      </c>
      <c r="D269" s="2" t="s">
        <v>67</v>
      </c>
      <c r="E269" s="2" t="s">
        <v>37</v>
      </c>
      <c r="F269" s="2" t="s">
        <v>103</v>
      </c>
      <c r="G269" s="4" t="n">
        <v>25300</v>
      </c>
      <c r="H269" s="3" t="n">
        <v>4</v>
      </c>
      <c r="I269" s="5" t="n">
        <v>44777</v>
      </c>
      <c r="J269" s="2" t="s">
        <v>34</v>
      </c>
      <c r="K269" s="3" t="n">
        <v>1</v>
      </c>
      <c r="L269" s="4" t="n">
        <v>989.63</v>
      </c>
      <c r="M269" s="4" t="n">
        <v>0</v>
      </c>
      <c r="N269" s="3" t="n">
        <v>25</v>
      </c>
      <c r="O269" s="4" t="n">
        <v>65.86</v>
      </c>
      <c r="P269" s="3" t="n">
        <v>0</v>
      </c>
      <c r="Q269" s="4" t="n">
        <v>4000</v>
      </c>
      <c r="R269" s="4" t="n">
        <v>1309.22</v>
      </c>
      <c r="S269" s="4" t="n">
        <v>83000</v>
      </c>
      <c r="T269" s="4" t="n">
        <v>618</v>
      </c>
      <c r="U269" s="3" t="n">
        <v>576</v>
      </c>
      <c r="V269" s="3" t="n">
        <v>0</v>
      </c>
    </row>
    <row r="270" customFormat="false" ht="15" hidden="false" customHeight="false" outlineLevel="0" collapsed="false">
      <c r="A270" s="2" t="s">
        <v>339</v>
      </c>
      <c r="B270" s="3" t="n">
        <v>44</v>
      </c>
      <c r="C270" s="2" t="s">
        <v>23</v>
      </c>
      <c r="D270" s="2" t="s">
        <v>40</v>
      </c>
      <c r="E270" s="2" t="s">
        <v>49</v>
      </c>
      <c r="F270" s="2" t="s">
        <v>26</v>
      </c>
      <c r="G270" s="4" t="n">
        <v>29400</v>
      </c>
      <c r="H270" s="3" t="n">
        <v>11</v>
      </c>
      <c r="I270" s="5" t="n">
        <v>42250</v>
      </c>
      <c r="J270" s="2" t="s">
        <v>46</v>
      </c>
      <c r="K270" s="3" t="n">
        <v>1</v>
      </c>
      <c r="L270" s="4" t="n">
        <v>2122.3</v>
      </c>
      <c r="M270" s="4" t="n">
        <v>28118.64</v>
      </c>
      <c r="N270" s="3" t="n">
        <v>26</v>
      </c>
      <c r="O270" s="4" t="n">
        <v>77.06</v>
      </c>
      <c r="P270" s="3" t="n">
        <v>0</v>
      </c>
      <c r="Q270" s="4" t="n">
        <v>3500</v>
      </c>
      <c r="R270" s="4" t="n">
        <v>262.31</v>
      </c>
      <c r="S270" s="4" t="n">
        <v>78000</v>
      </c>
      <c r="T270" s="4" t="n">
        <v>373</v>
      </c>
      <c r="U270" s="3" t="n">
        <v>624</v>
      </c>
      <c r="V270" s="3" t="n">
        <v>0</v>
      </c>
    </row>
    <row r="271" customFormat="false" ht="15" hidden="false" customHeight="false" outlineLevel="0" collapsed="false">
      <c r="A271" s="2" t="s">
        <v>340</v>
      </c>
      <c r="B271" s="3" t="n">
        <v>65</v>
      </c>
      <c r="C271" s="2" t="s">
        <v>23</v>
      </c>
      <c r="D271" s="2" t="s">
        <v>44</v>
      </c>
      <c r="E271" s="2" t="s">
        <v>37</v>
      </c>
      <c r="F271" s="2" t="s">
        <v>60</v>
      </c>
      <c r="G271" s="4" t="n">
        <v>28200</v>
      </c>
      <c r="H271" s="3" t="n">
        <v>17</v>
      </c>
      <c r="I271" s="5" t="n">
        <v>39769</v>
      </c>
      <c r="J271" s="2" t="s">
        <v>34</v>
      </c>
      <c r="K271" s="3" t="n">
        <v>3</v>
      </c>
      <c r="L271" s="4" t="n">
        <v>2119.73</v>
      </c>
      <c r="M271" s="4" t="n">
        <v>48978.82</v>
      </c>
      <c r="N271" s="3" t="n">
        <v>33</v>
      </c>
      <c r="O271" s="4" t="n">
        <v>27.22</v>
      </c>
      <c r="P271" s="3" t="n">
        <v>0</v>
      </c>
      <c r="Q271" s="4" t="n">
        <v>4500</v>
      </c>
      <c r="R271" s="4" t="n">
        <v>596.44</v>
      </c>
      <c r="S271" s="4" t="n">
        <v>107000</v>
      </c>
      <c r="T271" s="4" t="n">
        <v>567</v>
      </c>
      <c r="U271" s="3" t="n">
        <v>642</v>
      </c>
      <c r="V271" s="3" t="n">
        <v>0</v>
      </c>
    </row>
    <row r="272" customFormat="false" ht="15" hidden="false" customHeight="false" outlineLevel="0" collapsed="false">
      <c r="A272" s="2" t="s">
        <v>341</v>
      </c>
      <c r="B272" s="3" t="n">
        <v>20</v>
      </c>
      <c r="C272" s="2" t="s">
        <v>23</v>
      </c>
      <c r="D272" s="2" t="s">
        <v>56</v>
      </c>
      <c r="E272" s="2" t="s">
        <v>134</v>
      </c>
      <c r="F272" s="2" t="s">
        <v>38</v>
      </c>
      <c r="G272" s="4" t="n">
        <v>5900</v>
      </c>
      <c r="H272" s="3" t="n">
        <v>0</v>
      </c>
      <c r="I272" s="5" t="n">
        <v>46006</v>
      </c>
      <c r="J272" s="2" t="s">
        <v>34</v>
      </c>
      <c r="K272" s="3" t="n">
        <v>1</v>
      </c>
      <c r="L272" s="4" t="n">
        <v>397.07</v>
      </c>
      <c r="M272" s="4" t="n">
        <v>615.04</v>
      </c>
      <c r="N272" s="3" t="n">
        <v>20</v>
      </c>
      <c r="O272" s="4" t="n">
        <v>44</v>
      </c>
      <c r="P272" s="3" t="n">
        <v>1</v>
      </c>
      <c r="Q272" s="4" t="n">
        <v>0</v>
      </c>
      <c r="R272" s="4" t="n">
        <v>0</v>
      </c>
      <c r="S272" s="4" t="n">
        <v>0</v>
      </c>
      <c r="T272" s="4" t="n">
        <v>0</v>
      </c>
      <c r="U272" s="3" t="n">
        <v>554</v>
      </c>
      <c r="V272" s="3" t="n">
        <v>0</v>
      </c>
    </row>
    <row r="273" customFormat="false" ht="15" hidden="false" customHeight="false" outlineLevel="0" collapsed="false">
      <c r="A273" s="2" t="s">
        <v>342</v>
      </c>
      <c r="B273" s="3" t="n">
        <v>48</v>
      </c>
      <c r="C273" s="2" t="s">
        <v>23</v>
      </c>
      <c r="D273" s="2" t="s">
        <v>40</v>
      </c>
      <c r="E273" s="2" t="s">
        <v>37</v>
      </c>
      <c r="F273" s="2" t="s">
        <v>38</v>
      </c>
      <c r="G273" s="4" t="n">
        <v>31100</v>
      </c>
      <c r="H273" s="3" t="n">
        <v>5</v>
      </c>
      <c r="I273" s="5" t="n">
        <v>44346</v>
      </c>
      <c r="J273" s="2" t="s">
        <v>27</v>
      </c>
      <c r="K273" s="3" t="n">
        <v>1</v>
      </c>
      <c r="L273" s="4" t="n">
        <v>1490.67</v>
      </c>
      <c r="M273" s="4" t="n">
        <v>0</v>
      </c>
      <c r="N273" s="3" t="n">
        <v>16</v>
      </c>
      <c r="O273" s="4" t="n">
        <v>51.6</v>
      </c>
      <c r="P273" s="3" t="n">
        <v>1</v>
      </c>
      <c r="Q273" s="4" t="n">
        <v>4500</v>
      </c>
      <c r="R273" s="4" t="n">
        <v>1923.57</v>
      </c>
      <c r="S273" s="4" t="n">
        <v>0</v>
      </c>
      <c r="T273" s="4" t="n">
        <v>0</v>
      </c>
      <c r="U273" s="3" t="n">
        <v>657</v>
      </c>
      <c r="V273" s="3" t="n">
        <v>1</v>
      </c>
    </row>
    <row r="274" customFormat="false" ht="15" hidden="false" customHeight="false" outlineLevel="0" collapsed="false">
      <c r="A274" s="2" t="s">
        <v>343</v>
      </c>
      <c r="B274" s="3" t="n">
        <v>28</v>
      </c>
      <c r="C274" s="2" t="s">
        <v>23</v>
      </c>
      <c r="D274" s="2" t="s">
        <v>40</v>
      </c>
      <c r="E274" s="2" t="s">
        <v>49</v>
      </c>
      <c r="F274" s="2" t="s">
        <v>60</v>
      </c>
      <c r="G274" s="4" t="n">
        <v>23900</v>
      </c>
      <c r="H274" s="3" t="n">
        <v>5</v>
      </c>
      <c r="I274" s="5" t="n">
        <v>44283</v>
      </c>
      <c r="J274" s="2" t="s">
        <v>34</v>
      </c>
      <c r="K274" s="3" t="n">
        <v>2</v>
      </c>
      <c r="L274" s="4" t="n">
        <v>3362.71</v>
      </c>
      <c r="M274" s="4" t="n">
        <v>0</v>
      </c>
      <c r="N274" s="3" t="n">
        <v>23</v>
      </c>
      <c r="O274" s="4" t="n">
        <v>33.84</v>
      </c>
      <c r="P274" s="3" t="n">
        <v>4</v>
      </c>
      <c r="Q274" s="4" t="n">
        <v>3000</v>
      </c>
      <c r="R274" s="4" t="n">
        <v>737.52</v>
      </c>
      <c r="S274" s="4" t="n">
        <v>0</v>
      </c>
      <c r="T274" s="4" t="n">
        <v>0</v>
      </c>
      <c r="U274" s="3" t="n">
        <v>619</v>
      </c>
      <c r="V274" s="3" t="n">
        <v>0</v>
      </c>
    </row>
    <row r="275" customFormat="false" ht="15" hidden="false" customHeight="false" outlineLevel="0" collapsed="false">
      <c r="A275" s="2" t="s">
        <v>344</v>
      </c>
      <c r="B275" s="3" t="n">
        <v>23</v>
      </c>
      <c r="C275" s="2" t="s">
        <v>29</v>
      </c>
      <c r="D275" s="2" t="s">
        <v>40</v>
      </c>
      <c r="E275" s="2" t="s">
        <v>37</v>
      </c>
      <c r="F275" s="2" t="s">
        <v>38</v>
      </c>
      <c r="G275" s="4" t="n">
        <v>37800</v>
      </c>
      <c r="H275" s="3" t="n">
        <v>1</v>
      </c>
      <c r="I275" s="5" t="n">
        <v>45628</v>
      </c>
      <c r="J275" s="2" t="s">
        <v>34</v>
      </c>
      <c r="K275" s="3" t="n">
        <v>1</v>
      </c>
      <c r="L275" s="4" t="n">
        <v>2016.63</v>
      </c>
      <c r="M275" s="4" t="n">
        <v>0</v>
      </c>
      <c r="N275" s="3" t="n">
        <v>35</v>
      </c>
      <c r="O275" s="4" t="n">
        <v>70.98</v>
      </c>
      <c r="P275" s="3" t="n">
        <v>1</v>
      </c>
      <c r="Q275" s="4" t="n">
        <v>4500</v>
      </c>
      <c r="R275" s="4" t="n">
        <v>1655.87</v>
      </c>
      <c r="S275" s="4" t="n">
        <v>0</v>
      </c>
      <c r="T275" s="4" t="n">
        <v>0</v>
      </c>
      <c r="U275" s="3" t="n">
        <v>643</v>
      </c>
      <c r="V275" s="3" t="n">
        <v>0</v>
      </c>
    </row>
    <row r="276" customFormat="false" ht="15" hidden="false" customHeight="false" outlineLevel="0" collapsed="false">
      <c r="A276" s="2" t="s">
        <v>345</v>
      </c>
      <c r="B276" s="3" t="n">
        <v>61</v>
      </c>
      <c r="C276" s="2" t="s">
        <v>23</v>
      </c>
      <c r="D276" s="2" t="s">
        <v>67</v>
      </c>
      <c r="E276" s="2" t="s">
        <v>37</v>
      </c>
      <c r="F276" s="2" t="s">
        <v>103</v>
      </c>
      <c r="G276" s="4" t="n">
        <v>44100</v>
      </c>
      <c r="H276" s="3" t="n">
        <v>37</v>
      </c>
      <c r="I276" s="5" t="n">
        <v>32451</v>
      </c>
      <c r="J276" s="2" t="s">
        <v>27</v>
      </c>
      <c r="K276" s="3" t="n">
        <v>2</v>
      </c>
      <c r="L276" s="4" t="n">
        <v>5092.91</v>
      </c>
      <c r="M276" s="4" t="n">
        <v>50237.47</v>
      </c>
      <c r="N276" s="3" t="n">
        <v>25</v>
      </c>
      <c r="O276" s="4" t="n">
        <v>47.12</v>
      </c>
      <c r="P276" s="3" t="n">
        <v>4</v>
      </c>
      <c r="Q276" s="4" t="n">
        <v>10000</v>
      </c>
      <c r="R276" s="4" t="n">
        <v>4278.02</v>
      </c>
      <c r="S276" s="4" t="n">
        <v>0</v>
      </c>
      <c r="T276" s="4" t="n">
        <v>0</v>
      </c>
      <c r="U276" s="3" t="n">
        <v>726</v>
      </c>
      <c r="V276" s="3" t="n">
        <v>0</v>
      </c>
    </row>
    <row r="277" customFormat="false" ht="15" hidden="false" customHeight="false" outlineLevel="0" collapsed="false">
      <c r="A277" s="2" t="s">
        <v>346</v>
      </c>
      <c r="B277" s="3" t="n">
        <v>43</v>
      </c>
      <c r="C277" s="2" t="s">
        <v>23</v>
      </c>
      <c r="D277" s="2" t="s">
        <v>108</v>
      </c>
      <c r="E277" s="2" t="s">
        <v>63</v>
      </c>
      <c r="F277" s="2" t="s">
        <v>26</v>
      </c>
      <c r="G277" s="4" t="n">
        <v>57200</v>
      </c>
      <c r="H277" s="3" t="n">
        <v>7</v>
      </c>
      <c r="I277" s="5" t="n">
        <v>43458</v>
      </c>
      <c r="J277" s="2" t="s">
        <v>34</v>
      </c>
      <c r="K277" s="3" t="n">
        <v>2</v>
      </c>
      <c r="L277" s="4" t="n">
        <v>-1741.93</v>
      </c>
      <c r="M277" s="4" t="n">
        <v>0</v>
      </c>
      <c r="N277" s="3" t="n">
        <v>49</v>
      </c>
      <c r="O277" s="4" t="n">
        <v>76.54</v>
      </c>
      <c r="P277" s="3" t="n">
        <v>0</v>
      </c>
      <c r="Q277" s="4" t="n">
        <v>9500</v>
      </c>
      <c r="R277" s="4" t="n">
        <v>2931.73</v>
      </c>
      <c r="S277" s="4" t="n">
        <v>0</v>
      </c>
      <c r="T277" s="4" t="n">
        <v>0</v>
      </c>
      <c r="U277" s="3" t="n">
        <v>674</v>
      </c>
      <c r="V277" s="3" t="n">
        <v>0</v>
      </c>
    </row>
    <row r="278" customFormat="false" ht="15" hidden="false" customHeight="false" outlineLevel="0" collapsed="false">
      <c r="A278" s="2" t="s">
        <v>347</v>
      </c>
      <c r="B278" s="3" t="n">
        <v>46</v>
      </c>
      <c r="C278" s="2" t="s">
        <v>29</v>
      </c>
      <c r="D278" s="2" t="s">
        <v>100</v>
      </c>
      <c r="E278" s="2" t="s">
        <v>63</v>
      </c>
      <c r="F278" s="2" t="s">
        <v>38</v>
      </c>
      <c r="G278" s="4" t="n">
        <v>53200</v>
      </c>
      <c r="H278" s="3" t="n">
        <v>6</v>
      </c>
      <c r="I278" s="5" t="n">
        <v>43904</v>
      </c>
      <c r="J278" s="2" t="s">
        <v>46</v>
      </c>
      <c r="K278" s="3" t="n">
        <v>1</v>
      </c>
      <c r="L278" s="4" t="n">
        <v>3126.55</v>
      </c>
      <c r="M278" s="4" t="n">
        <v>31539.8</v>
      </c>
      <c r="N278" s="3" t="n">
        <v>40</v>
      </c>
      <c r="O278" s="4" t="n">
        <v>110.66</v>
      </c>
      <c r="P278" s="3" t="n">
        <v>3</v>
      </c>
      <c r="Q278" s="4" t="n">
        <v>0</v>
      </c>
      <c r="R278" s="4" t="n">
        <v>0</v>
      </c>
      <c r="S278" s="4" t="n">
        <v>0</v>
      </c>
      <c r="T278" s="4" t="n">
        <v>0</v>
      </c>
      <c r="U278" s="3" t="n">
        <v>731</v>
      </c>
      <c r="V278" s="3" t="n">
        <v>0</v>
      </c>
    </row>
    <row r="279" customFormat="false" ht="15" hidden="false" customHeight="false" outlineLevel="0" collapsed="false">
      <c r="A279" s="2" t="s">
        <v>348</v>
      </c>
      <c r="B279" s="3" t="n">
        <v>45</v>
      </c>
      <c r="C279" s="2" t="s">
        <v>29</v>
      </c>
      <c r="D279" s="2" t="s">
        <v>56</v>
      </c>
      <c r="E279" s="2" t="s">
        <v>96</v>
      </c>
      <c r="F279" s="2" t="s">
        <v>26</v>
      </c>
      <c r="G279" s="4" t="n">
        <v>105600</v>
      </c>
      <c r="H279" s="3" t="n">
        <v>8</v>
      </c>
      <c r="I279" s="5" t="n">
        <v>43139</v>
      </c>
      <c r="J279" s="2" t="s">
        <v>27</v>
      </c>
      <c r="K279" s="3" t="n">
        <v>3</v>
      </c>
      <c r="L279" s="4" t="n">
        <v>6553.63</v>
      </c>
      <c r="M279" s="4" t="n">
        <v>64323.49</v>
      </c>
      <c r="N279" s="3" t="n">
        <v>56</v>
      </c>
      <c r="O279" s="4" t="n">
        <v>88.27</v>
      </c>
      <c r="P279" s="3" t="n">
        <v>3</v>
      </c>
      <c r="Q279" s="4" t="n">
        <v>13500</v>
      </c>
      <c r="R279" s="4" t="n">
        <v>2270.13</v>
      </c>
      <c r="S279" s="4" t="n">
        <v>0</v>
      </c>
      <c r="T279" s="4" t="n">
        <v>0</v>
      </c>
      <c r="U279" s="3" t="n">
        <v>647</v>
      </c>
      <c r="V279" s="3" t="n">
        <v>1</v>
      </c>
    </row>
    <row r="280" customFormat="false" ht="15" hidden="false" customHeight="false" outlineLevel="0" collapsed="false">
      <c r="A280" s="2" t="s">
        <v>349</v>
      </c>
      <c r="B280" s="3" t="n">
        <v>31</v>
      </c>
      <c r="C280" s="2" t="s">
        <v>29</v>
      </c>
      <c r="D280" s="2" t="s">
        <v>40</v>
      </c>
      <c r="E280" s="2" t="s">
        <v>37</v>
      </c>
      <c r="F280" s="2" t="s">
        <v>26</v>
      </c>
      <c r="G280" s="4" t="n">
        <v>34600</v>
      </c>
      <c r="H280" s="3" t="n">
        <v>6</v>
      </c>
      <c r="I280" s="5" t="n">
        <v>43874</v>
      </c>
      <c r="J280" s="2" t="s">
        <v>34</v>
      </c>
      <c r="K280" s="3" t="n">
        <v>1</v>
      </c>
      <c r="L280" s="4" t="n">
        <v>2859.52</v>
      </c>
      <c r="M280" s="4" t="n">
        <v>19836.29</v>
      </c>
      <c r="N280" s="3" t="n">
        <v>31</v>
      </c>
      <c r="O280" s="4" t="n">
        <v>60.29</v>
      </c>
      <c r="P280" s="3" t="n">
        <v>1</v>
      </c>
      <c r="Q280" s="4" t="n">
        <v>0</v>
      </c>
      <c r="R280" s="4" t="n">
        <v>0</v>
      </c>
      <c r="S280" s="4" t="n">
        <v>0</v>
      </c>
      <c r="T280" s="4" t="n">
        <v>0</v>
      </c>
      <c r="U280" s="3" t="n">
        <v>669</v>
      </c>
      <c r="V280" s="3" t="n">
        <v>0</v>
      </c>
    </row>
    <row r="281" customFormat="false" ht="15" hidden="false" customHeight="false" outlineLevel="0" collapsed="false">
      <c r="A281" s="2" t="s">
        <v>350</v>
      </c>
      <c r="B281" s="3" t="n">
        <v>31</v>
      </c>
      <c r="C281" s="2" t="s">
        <v>23</v>
      </c>
      <c r="D281" s="2" t="s">
        <v>24</v>
      </c>
      <c r="E281" s="2" t="s">
        <v>37</v>
      </c>
      <c r="F281" s="2" t="s">
        <v>60</v>
      </c>
      <c r="G281" s="4" t="n">
        <v>26000</v>
      </c>
      <c r="H281" s="3" t="n">
        <v>3</v>
      </c>
      <c r="I281" s="5" t="n">
        <v>44995</v>
      </c>
      <c r="J281" s="2" t="s">
        <v>34</v>
      </c>
      <c r="K281" s="3" t="n">
        <v>1</v>
      </c>
      <c r="L281" s="4" t="n">
        <v>2698.34</v>
      </c>
      <c r="M281" s="4" t="n">
        <v>2425.71</v>
      </c>
      <c r="N281" s="3" t="n">
        <v>30</v>
      </c>
      <c r="O281" s="4" t="n">
        <v>47.38</v>
      </c>
      <c r="P281" s="3" t="n">
        <v>1</v>
      </c>
      <c r="Q281" s="4" t="n">
        <v>5500</v>
      </c>
      <c r="R281" s="4" t="n">
        <v>2718</v>
      </c>
      <c r="S281" s="4" t="n">
        <v>0</v>
      </c>
      <c r="T281" s="4" t="n">
        <v>0</v>
      </c>
      <c r="U281" s="3" t="n">
        <v>649</v>
      </c>
      <c r="V281" s="3" t="n">
        <v>0</v>
      </c>
    </row>
    <row r="282" customFormat="false" ht="15" hidden="false" customHeight="false" outlineLevel="0" collapsed="false">
      <c r="A282" s="2" t="s">
        <v>351</v>
      </c>
      <c r="B282" s="3" t="n">
        <v>44</v>
      </c>
      <c r="C282" s="2" t="s">
        <v>29</v>
      </c>
      <c r="D282" s="2" t="s">
        <v>24</v>
      </c>
      <c r="E282" s="2" t="s">
        <v>31</v>
      </c>
      <c r="F282" s="2" t="s">
        <v>60</v>
      </c>
      <c r="G282" s="4" t="n">
        <v>49900</v>
      </c>
      <c r="H282" s="3" t="n">
        <v>7</v>
      </c>
      <c r="I282" s="5" t="n">
        <v>43566</v>
      </c>
      <c r="J282" s="2" t="s">
        <v>46</v>
      </c>
      <c r="K282" s="3" t="n">
        <v>1</v>
      </c>
      <c r="L282" s="4" t="n">
        <v>4132.66</v>
      </c>
      <c r="M282" s="4" t="n">
        <v>17439.11</v>
      </c>
      <c r="N282" s="3" t="n">
        <v>54</v>
      </c>
      <c r="O282" s="4" t="n">
        <v>75.21</v>
      </c>
      <c r="P282" s="3" t="n">
        <v>2</v>
      </c>
      <c r="Q282" s="4" t="n">
        <v>10500</v>
      </c>
      <c r="R282" s="4" t="n">
        <v>3901.92</v>
      </c>
      <c r="S282" s="4" t="n">
        <v>0</v>
      </c>
      <c r="T282" s="4" t="n">
        <v>0</v>
      </c>
      <c r="U282" s="3" t="n">
        <v>652</v>
      </c>
      <c r="V282" s="3" t="n">
        <v>0</v>
      </c>
    </row>
    <row r="283" customFormat="false" ht="15" hidden="false" customHeight="false" outlineLevel="0" collapsed="false">
      <c r="A283" s="2" t="s">
        <v>352</v>
      </c>
      <c r="B283" s="3" t="n">
        <v>35</v>
      </c>
      <c r="C283" s="2" t="s">
        <v>23</v>
      </c>
      <c r="D283" s="2" t="s">
        <v>40</v>
      </c>
      <c r="E283" s="2" t="s">
        <v>25</v>
      </c>
      <c r="F283" s="2" t="s">
        <v>26</v>
      </c>
      <c r="G283" s="4" t="n">
        <v>25700</v>
      </c>
      <c r="H283" s="3" t="n">
        <v>11</v>
      </c>
      <c r="I283" s="5" t="n">
        <v>42039</v>
      </c>
      <c r="J283" s="2" t="s">
        <v>27</v>
      </c>
      <c r="K283" s="3" t="n">
        <v>3</v>
      </c>
      <c r="L283" s="4" t="n">
        <v>1391.98</v>
      </c>
      <c r="M283" s="4" t="n">
        <v>11718.62</v>
      </c>
      <c r="N283" s="3" t="n">
        <v>0</v>
      </c>
      <c r="O283" s="2"/>
      <c r="P283" s="3" t="n">
        <v>0</v>
      </c>
      <c r="Q283" s="4" t="n">
        <v>3000</v>
      </c>
      <c r="R283" s="4" t="n">
        <v>438.67</v>
      </c>
      <c r="S283" s="4" t="n">
        <v>75000</v>
      </c>
      <c r="T283" s="4" t="n">
        <v>432</v>
      </c>
      <c r="U283" s="3" t="n">
        <v>639</v>
      </c>
      <c r="V283" s="3" t="n">
        <v>0</v>
      </c>
    </row>
    <row r="284" customFormat="false" ht="15" hidden="false" customHeight="false" outlineLevel="0" collapsed="false">
      <c r="A284" s="2" t="s">
        <v>353</v>
      </c>
      <c r="B284" s="3" t="n">
        <v>59</v>
      </c>
      <c r="C284" s="2" t="s">
        <v>29</v>
      </c>
      <c r="D284" s="2" t="s">
        <v>132</v>
      </c>
      <c r="E284" s="2" t="s">
        <v>96</v>
      </c>
      <c r="F284" s="2" t="s">
        <v>26</v>
      </c>
      <c r="G284" s="4" t="n">
        <v>78300</v>
      </c>
      <c r="H284" s="3" t="n">
        <v>16</v>
      </c>
      <c r="I284" s="5" t="n">
        <v>40246</v>
      </c>
      <c r="J284" s="2" t="s">
        <v>27</v>
      </c>
      <c r="K284" s="3" t="n">
        <v>2</v>
      </c>
      <c r="L284" s="4" t="n">
        <v>3152.63</v>
      </c>
      <c r="M284" s="4" t="n">
        <v>52976.86</v>
      </c>
      <c r="N284" s="3" t="n">
        <v>35</v>
      </c>
      <c r="O284" s="4" t="n">
        <v>94.51</v>
      </c>
      <c r="P284" s="3" t="n">
        <v>3</v>
      </c>
      <c r="Q284" s="4" t="n">
        <v>15000</v>
      </c>
      <c r="R284" s="4" t="n">
        <v>5636.07</v>
      </c>
      <c r="S284" s="4" t="n">
        <v>0</v>
      </c>
      <c r="T284" s="4" t="n">
        <v>0</v>
      </c>
      <c r="U284" s="3" t="n">
        <v>755</v>
      </c>
      <c r="V284" s="3" t="n">
        <v>0</v>
      </c>
    </row>
    <row r="285" customFormat="false" ht="15" hidden="false" customHeight="false" outlineLevel="0" collapsed="false">
      <c r="A285" s="2" t="s">
        <v>354</v>
      </c>
      <c r="B285" s="3" t="n">
        <v>32</v>
      </c>
      <c r="C285" s="2" t="s">
        <v>29</v>
      </c>
      <c r="D285" s="2" t="s">
        <v>108</v>
      </c>
      <c r="E285" s="2" t="s">
        <v>31</v>
      </c>
      <c r="F285" s="2" t="s">
        <v>26</v>
      </c>
      <c r="G285" s="4" t="n">
        <v>60300</v>
      </c>
      <c r="H285" s="3" t="n">
        <v>6</v>
      </c>
      <c r="I285" s="5" t="n">
        <v>43864</v>
      </c>
      <c r="J285" s="2" t="s">
        <v>27</v>
      </c>
      <c r="K285" s="3" t="n">
        <v>1</v>
      </c>
      <c r="L285" s="4" t="n">
        <v>12975.04</v>
      </c>
      <c r="M285" s="4" t="n">
        <v>53140.8</v>
      </c>
      <c r="N285" s="3" t="n">
        <v>25</v>
      </c>
      <c r="O285" s="4" t="n">
        <v>58.45</v>
      </c>
      <c r="P285" s="3" t="n">
        <v>3</v>
      </c>
      <c r="Q285" s="4" t="n">
        <v>11500</v>
      </c>
      <c r="R285" s="4" t="n">
        <v>1379.89</v>
      </c>
      <c r="S285" s="4" t="n">
        <v>0</v>
      </c>
      <c r="T285" s="4" t="n">
        <v>0</v>
      </c>
      <c r="U285" s="3" t="n">
        <v>680</v>
      </c>
      <c r="V285" s="3" t="n">
        <v>0</v>
      </c>
    </row>
    <row r="286" customFormat="false" ht="15" hidden="false" customHeight="false" outlineLevel="0" collapsed="false">
      <c r="A286" s="2" t="s">
        <v>355</v>
      </c>
      <c r="B286" s="3" t="n">
        <v>53</v>
      </c>
      <c r="C286" s="2" t="s">
        <v>23</v>
      </c>
      <c r="D286" s="2" t="s">
        <v>108</v>
      </c>
      <c r="E286" s="2" t="s">
        <v>37</v>
      </c>
      <c r="F286" s="2" t="s">
        <v>103</v>
      </c>
      <c r="G286" s="4" t="n">
        <v>32100</v>
      </c>
      <c r="H286" s="3" t="n">
        <v>15</v>
      </c>
      <c r="I286" s="5" t="n">
        <v>40764</v>
      </c>
      <c r="J286" s="2" t="s">
        <v>27</v>
      </c>
      <c r="K286" s="3" t="n">
        <v>2</v>
      </c>
      <c r="L286" s="4" t="n">
        <v>1740.93</v>
      </c>
      <c r="M286" s="4" t="n">
        <v>21573.82</v>
      </c>
      <c r="N286" s="3" t="n">
        <v>19</v>
      </c>
      <c r="O286" s="4" t="n">
        <v>49.43</v>
      </c>
      <c r="P286" s="3" t="n">
        <v>5</v>
      </c>
      <c r="Q286" s="4" t="n">
        <v>8000</v>
      </c>
      <c r="R286" s="4" t="n">
        <v>3768.91</v>
      </c>
      <c r="S286" s="4" t="n">
        <v>0</v>
      </c>
      <c r="T286" s="4" t="n">
        <v>0</v>
      </c>
      <c r="U286" s="3" t="n">
        <v>644</v>
      </c>
      <c r="V286" s="3" t="n">
        <v>0</v>
      </c>
    </row>
    <row r="287" customFormat="false" ht="15" hidden="false" customHeight="false" outlineLevel="0" collapsed="false">
      <c r="A287" s="2" t="s">
        <v>356</v>
      </c>
      <c r="B287" s="3" t="n">
        <v>54</v>
      </c>
      <c r="C287" s="2" t="s">
        <v>23</v>
      </c>
      <c r="D287" s="2" t="s">
        <v>40</v>
      </c>
      <c r="E287" s="2" t="s">
        <v>37</v>
      </c>
      <c r="F287" s="2" t="s">
        <v>103</v>
      </c>
      <c r="G287" s="4" t="n">
        <v>24800</v>
      </c>
      <c r="H287" s="3" t="n">
        <v>20</v>
      </c>
      <c r="I287" s="5" t="n">
        <v>38934</v>
      </c>
      <c r="J287" s="2" t="s">
        <v>46</v>
      </c>
      <c r="K287" s="3" t="n">
        <v>1</v>
      </c>
      <c r="L287" s="4" t="n">
        <v>712.4</v>
      </c>
      <c r="M287" s="4" t="n">
        <v>22300.13</v>
      </c>
      <c r="N287" s="3" t="n">
        <v>20</v>
      </c>
      <c r="O287" s="4" t="n">
        <v>61.84</v>
      </c>
      <c r="P287" s="3" t="n">
        <v>1</v>
      </c>
      <c r="Q287" s="4" t="n">
        <v>2500</v>
      </c>
      <c r="R287" s="4" t="n">
        <v>749.34</v>
      </c>
      <c r="S287" s="4" t="n">
        <v>0</v>
      </c>
      <c r="T287" s="4" t="n">
        <v>0</v>
      </c>
      <c r="U287" s="3" t="n">
        <v>687</v>
      </c>
      <c r="V287" s="3" t="n">
        <v>0</v>
      </c>
    </row>
    <row r="288" customFormat="false" ht="15" hidden="false" customHeight="false" outlineLevel="0" collapsed="false">
      <c r="A288" s="2" t="s">
        <v>357</v>
      </c>
      <c r="B288" s="3" t="n">
        <v>54</v>
      </c>
      <c r="C288" s="2" t="s">
        <v>29</v>
      </c>
      <c r="D288" s="2" t="s">
        <v>56</v>
      </c>
      <c r="E288" s="2" t="s">
        <v>37</v>
      </c>
      <c r="F288" s="2" t="s">
        <v>26</v>
      </c>
      <c r="G288" s="4" t="n">
        <v>34400</v>
      </c>
      <c r="H288" s="3" t="n">
        <v>29</v>
      </c>
      <c r="I288" s="5" t="n">
        <v>35512</v>
      </c>
      <c r="J288" s="2" t="s">
        <v>46</v>
      </c>
      <c r="K288" s="3" t="n">
        <v>4</v>
      </c>
      <c r="L288" s="4" t="n">
        <v>8470.32</v>
      </c>
      <c r="M288" s="4" t="n">
        <v>69766.22</v>
      </c>
      <c r="N288" s="3" t="n">
        <v>35</v>
      </c>
      <c r="O288" s="4" t="n">
        <v>78.77</v>
      </c>
      <c r="P288" s="3" t="n">
        <v>3</v>
      </c>
      <c r="Q288" s="4" t="n">
        <v>5000</v>
      </c>
      <c r="R288" s="4" t="n">
        <v>1001.87</v>
      </c>
      <c r="S288" s="4" t="n">
        <v>0</v>
      </c>
      <c r="T288" s="4" t="n">
        <v>0</v>
      </c>
      <c r="U288" s="3" t="n">
        <v>732</v>
      </c>
      <c r="V288" s="3" t="n">
        <v>0</v>
      </c>
    </row>
    <row r="289" customFormat="false" ht="15" hidden="false" customHeight="false" outlineLevel="0" collapsed="false">
      <c r="A289" s="2" t="s">
        <v>358</v>
      </c>
      <c r="B289" s="3" t="n">
        <v>24</v>
      </c>
      <c r="C289" s="2" t="s">
        <v>29</v>
      </c>
      <c r="D289" s="2" t="s">
        <v>100</v>
      </c>
      <c r="E289" s="2" t="s">
        <v>63</v>
      </c>
      <c r="F289" s="2" t="s">
        <v>38</v>
      </c>
      <c r="G289" s="4" t="n">
        <v>36000</v>
      </c>
      <c r="H289" s="3" t="n">
        <v>1</v>
      </c>
      <c r="I289" s="5" t="n">
        <v>45589</v>
      </c>
      <c r="J289" s="2" t="s">
        <v>42</v>
      </c>
      <c r="K289" s="3" t="n">
        <v>1</v>
      </c>
      <c r="L289" s="4" t="n">
        <v>1885.65</v>
      </c>
      <c r="M289" s="4" t="n">
        <v>0</v>
      </c>
      <c r="N289" s="3" t="n">
        <v>19</v>
      </c>
      <c r="O289" s="4" t="n">
        <v>66.03</v>
      </c>
      <c r="P289" s="3" t="n">
        <v>3</v>
      </c>
      <c r="Q289" s="4" t="n">
        <v>6000</v>
      </c>
      <c r="R289" s="4" t="n">
        <v>3522.12</v>
      </c>
      <c r="S289" s="4" t="n">
        <v>0</v>
      </c>
      <c r="T289" s="4" t="n">
        <v>0</v>
      </c>
      <c r="U289" s="3" t="n">
        <v>660</v>
      </c>
      <c r="V289" s="3" t="n">
        <v>0</v>
      </c>
    </row>
    <row r="290" customFormat="false" ht="15" hidden="false" customHeight="false" outlineLevel="0" collapsed="false">
      <c r="A290" s="2" t="s">
        <v>359</v>
      </c>
      <c r="B290" s="3" t="n">
        <v>26</v>
      </c>
      <c r="C290" s="2" t="s">
        <v>23</v>
      </c>
      <c r="D290" s="2" t="s">
        <v>40</v>
      </c>
      <c r="E290" s="2" t="s">
        <v>37</v>
      </c>
      <c r="F290" s="2" t="s">
        <v>38</v>
      </c>
      <c r="G290" s="4" t="n">
        <v>24100</v>
      </c>
      <c r="H290" s="3" t="n">
        <v>4</v>
      </c>
      <c r="I290" s="5" t="n">
        <v>44816</v>
      </c>
      <c r="J290" s="2" t="s">
        <v>34</v>
      </c>
      <c r="K290" s="3" t="n">
        <v>2</v>
      </c>
      <c r="L290" s="4" t="n">
        <v>8413.42</v>
      </c>
      <c r="M290" s="4" t="n">
        <v>0</v>
      </c>
      <c r="N290" s="3" t="n">
        <v>33</v>
      </c>
      <c r="O290" s="4" t="n">
        <v>36.9</v>
      </c>
      <c r="P290" s="3" t="n">
        <v>1</v>
      </c>
      <c r="Q290" s="4" t="n">
        <v>3000</v>
      </c>
      <c r="R290" s="4" t="n">
        <v>773.34</v>
      </c>
      <c r="S290" s="4" t="n">
        <v>0</v>
      </c>
      <c r="T290" s="4" t="n">
        <v>0</v>
      </c>
      <c r="U290" s="3" t="n">
        <v>596</v>
      </c>
      <c r="V290" s="3" t="n">
        <v>0</v>
      </c>
    </row>
    <row r="291" customFormat="false" ht="15" hidden="false" customHeight="false" outlineLevel="0" collapsed="false">
      <c r="A291" s="2" t="s">
        <v>360</v>
      </c>
      <c r="B291" s="3" t="n">
        <v>64</v>
      </c>
      <c r="C291" s="2" t="s">
        <v>29</v>
      </c>
      <c r="D291" s="2" t="s">
        <v>40</v>
      </c>
      <c r="E291" s="2" t="s">
        <v>96</v>
      </c>
      <c r="F291" s="2" t="s">
        <v>26</v>
      </c>
      <c r="G291" s="4" t="n">
        <v>97000</v>
      </c>
      <c r="H291" s="3" t="n">
        <v>21</v>
      </c>
      <c r="I291" s="5" t="n">
        <v>38529</v>
      </c>
      <c r="J291" s="2" t="s">
        <v>27</v>
      </c>
      <c r="K291" s="3" t="n">
        <v>3</v>
      </c>
      <c r="L291" s="4" t="n">
        <v>11704.55</v>
      </c>
      <c r="M291" s="4" t="n">
        <v>216434.1</v>
      </c>
      <c r="N291" s="3" t="n">
        <v>42</v>
      </c>
      <c r="O291" s="4" t="n">
        <v>62.15</v>
      </c>
      <c r="P291" s="3" t="n">
        <v>5</v>
      </c>
      <c r="Q291" s="4" t="n">
        <v>15000</v>
      </c>
      <c r="R291" s="4" t="n">
        <v>4055.95</v>
      </c>
      <c r="S291" s="4" t="n">
        <v>248000</v>
      </c>
      <c r="T291" s="4" t="n">
        <v>1818</v>
      </c>
      <c r="U291" s="3" t="n">
        <v>694</v>
      </c>
      <c r="V291" s="3" t="n">
        <v>0</v>
      </c>
    </row>
    <row r="292" customFormat="false" ht="15" hidden="false" customHeight="false" outlineLevel="0" collapsed="false">
      <c r="A292" s="2" t="s">
        <v>361</v>
      </c>
      <c r="B292" s="3" t="n">
        <v>19</v>
      </c>
      <c r="C292" s="2" t="s">
        <v>29</v>
      </c>
      <c r="D292" s="2" t="s">
        <v>36</v>
      </c>
      <c r="E292" s="2" t="s">
        <v>134</v>
      </c>
      <c r="F292" s="2" t="s">
        <v>38</v>
      </c>
      <c r="G292" s="4" t="n">
        <v>4500</v>
      </c>
      <c r="H292" s="3" t="n">
        <v>0</v>
      </c>
      <c r="I292" s="5" t="n">
        <v>46123</v>
      </c>
      <c r="J292" s="2" t="s">
        <v>46</v>
      </c>
      <c r="K292" s="3" t="n">
        <v>3</v>
      </c>
      <c r="L292" s="4" t="n">
        <v>30.47</v>
      </c>
      <c r="M292" s="4" t="n">
        <v>741.59</v>
      </c>
      <c r="N292" s="3" t="n">
        <v>29</v>
      </c>
      <c r="O292" s="4" t="n">
        <v>20.84</v>
      </c>
      <c r="P292" s="3" t="n">
        <v>2</v>
      </c>
      <c r="Q292" s="4" t="n">
        <v>500</v>
      </c>
      <c r="R292" s="4" t="n">
        <v>96.21</v>
      </c>
      <c r="S292" s="4" t="n">
        <v>0</v>
      </c>
      <c r="T292" s="4" t="n">
        <v>0</v>
      </c>
      <c r="U292" s="3" t="n">
        <v>542</v>
      </c>
      <c r="V292" s="3" t="n">
        <v>0</v>
      </c>
    </row>
    <row r="293" customFormat="false" ht="15" hidden="false" customHeight="false" outlineLevel="0" collapsed="false">
      <c r="A293" s="2" t="s">
        <v>362</v>
      </c>
      <c r="B293" s="3" t="n">
        <v>36</v>
      </c>
      <c r="C293" s="2" t="s">
        <v>23</v>
      </c>
      <c r="D293" s="2" t="s">
        <v>54</v>
      </c>
      <c r="E293" s="2" t="s">
        <v>63</v>
      </c>
      <c r="F293" s="2" t="s">
        <v>26</v>
      </c>
      <c r="G293" s="4" t="n">
        <v>46800</v>
      </c>
      <c r="H293" s="3" t="n">
        <v>5</v>
      </c>
      <c r="I293" s="5" t="n">
        <v>44187</v>
      </c>
      <c r="J293" s="2" t="s">
        <v>27</v>
      </c>
      <c r="K293" s="3" t="n">
        <v>2</v>
      </c>
      <c r="L293" s="4" t="n">
        <v>3100.37</v>
      </c>
      <c r="M293" s="4" t="n">
        <v>14266.41</v>
      </c>
      <c r="N293" s="3" t="n">
        <v>16</v>
      </c>
      <c r="O293" s="4" t="n">
        <v>61.21</v>
      </c>
      <c r="P293" s="3" t="n">
        <v>7</v>
      </c>
      <c r="Q293" s="4" t="n">
        <v>10000</v>
      </c>
      <c r="R293" s="4" t="n">
        <v>1970.78</v>
      </c>
      <c r="S293" s="4" t="n">
        <v>122000</v>
      </c>
      <c r="T293" s="4" t="n">
        <v>572</v>
      </c>
      <c r="U293" s="3" t="n">
        <v>658</v>
      </c>
      <c r="V293" s="3" t="n">
        <v>0</v>
      </c>
    </row>
    <row r="294" customFormat="false" ht="15" hidden="false" customHeight="false" outlineLevel="0" collapsed="false">
      <c r="A294" s="2" t="s">
        <v>363</v>
      </c>
      <c r="B294" s="3" t="n">
        <v>46</v>
      </c>
      <c r="C294" s="2" t="s">
        <v>23</v>
      </c>
      <c r="D294" s="2" t="s">
        <v>54</v>
      </c>
      <c r="E294" s="2" t="s">
        <v>52</v>
      </c>
      <c r="F294" s="2" t="s">
        <v>38</v>
      </c>
      <c r="G294" s="4" t="n">
        <v>28400</v>
      </c>
      <c r="H294" s="3" t="n">
        <v>12</v>
      </c>
      <c r="I294" s="5" t="n">
        <v>41618</v>
      </c>
      <c r="J294" s="2" t="s">
        <v>27</v>
      </c>
      <c r="K294" s="3" t="n">
        <v>2</v>
      </c>
      <c r="L294" s="4" t="n">
        <v>2660.64</v>
      </c>
      <c r="M294" s="4" t="n">
        <v>24525.63</v>
      </c>
      <c r="N294" s="3" t="n">
        <v>20</v>
      </c>
      <c r="O294" s="4" t="n">
        <v>27.49</v>
      </c>
      <c r="P294" s="3" t="n">
        <v>3</v>
      </c>
      <c r="Q294" s="4" t="n">
        <v>0</v>
      </c>
      <c r="R294" s="4" t="n">
        <v>0</v>
      </c>
      <c r="S294" s="4" t="n">
        <v>0</v>
      </c>
      <c r="T294" s="4" t="n">
        <v>0</v>
      </c>
      <c r="U294" s="3" t="n">
        <v>664</v>
      </c>
      <c r="V294" s="3" t="n">
        <v>0</v>
      </c>
    </row>
    <row r="295" customFormat="false" ht="15" hidden="false" customHeight="false" outlineLevel="0" collapsed="false">
      <c r="A295" s="2" t="s">
        <v>364</v>
      </c>
      <c r="B295" s="3" t="n">
        <v>73</v>
      </c>
      <c r="C295" s="2" t="s">
        <v>23</v>
      </c>
      <c r="D295" s="2" t="s">
        <v>98</v>
      </c>
      <c r="E295" s="2" t="s">
        <v>41</v>
      </c>
      <c r="F295" s="2" t="s">
        <v>26</v>
      </c>
      <c r="G295" s="4" t="n">
        <v>15800</v>
      </c>
      <c r="H295" s="3" t="n">
        <v>18</v>
      </c>
      <c r="I295" s="5" t="n">
        <v>39594</v>
      </c>
      <c r="J295" s="2" t="s">
        <v>42</v>
      </c>
      <c r="K295" s="3" t="n">
        <v>2</v>
      </c>
      <c r="L295" s="4" t="n">
        <v>2117.66</v>
      </c>
      <c r="M295" s="4" t="n">
        <v>0</v>
      </c>
      <c r="N295" s="3" t="n">
        <v>18</v>
      </c>
      <c r="O295" s="4" t="n">
        <v>39.19</v>
      </c>
      <c r="P295" s="3" t="n">
        <v>3</v>
      </c>
      <c r="Q295" s="4" t="n">
        <v>3000</v>
      </c>
      <c r="R295" s="4" t="n">
        <v>796.01</v>
      </c>
      <c r="S295" s="4" t="n">
        <v>0</v>
      </c>
      <c r="T295" s="4" t="n">
        <v>0</v>
      </c>
      <c r="U295" s="3" t="n">
        <v>663</v>
      </c>
      <c r="V295" s="3" t="n">
        <v>0</v>
      </c>
    </row>
    <row r="296" customFormat="false" ht="15" hidden="false" customHeight="false" outlineLevel="0" collapsed="false">
      <c r="A296" s="2" t="s">
        <v>365</v>
      </c>
      <c r="B296" s="3" t="n">
        <v>35</v>
      </c>
      <c r="C296" s="2" t="s">
        <v>29</v>
      </c>
      <c r="D296" s="2" t="s">
        <v>98</v>
      </c>
      <c r="E296" s="2" t="s">
        <v>52</v>
      </c>
      <c r="F296" s="2" t="s">
        <v>26</v>
      </c>
      <c r="G296" s="4" t="n">
        <v>24400</v>
      </c>
      <c r="H296" s="3" t="n">
        <v>4</v>
      </c>
      <c r="I296" s="5" t="n">
        <v>44793</v>
      </c>
      <c r="J296" s="2" t="s">
        <v>46</v>
      </c>
      <c r="K296" s="3" t="n">
        <v>4</v>
      </c>
      <c r="L296" s="4" t="n">
        <v>3448.58</v>
      </c>
      <c r="M296" s="4" t="n">
        <v>7823.23</v>
      </c>
      <c r="N296" s="3" t="n">
        <v>31</v>
      </c>
      <c r="O296" s="4" t="n">
        <v>43.76</v>
      </c>
      <c r="P296" s="3" t="n">
        <v>5</v>
      </c>
      <c r="Q296" s="4" t="n">
        <v>6000</v>
      </c>
      <c r="R296" s="4" t="n">
        <v>2208.53</v>
      </c>
      <c r="S296" s="4" t="n">
        <v>0</v>
      </c>
      <c r="T296" s="4" t="n">
        <v>0</v>
      </c>
      <c r="U296" s="3" t="n">
        <v>609</v>
      </c>
      <c r="V296" s="3" t="n">
        <v>0</v>
      </c>
    </row>
    <row r="297" customFormat="false" ht="15" hidden="false" customHeight="false" outlineLevel="0" collapsed="false">
      <c r="A297" s="2" t="s">
        <v>366</v>
      </c>
      <c r="B297" s="3" t="n">
        <v>19</v>
      </c>
      <c r="C297" s="2" t="s">
        <v>29</v>
      </c>
      <c r="D297" s="2" t="s">
        <v>24</v>
      </c>
      <c r="E297" s="2" t="s">
        <v>134</v>
      </c>
      <c r="F297" s="2" t="s">
        <v>38</v>
      </c>
      <c r="G297" s="4" t="n">
        <v>7000</v>
      </c>
      <c r="H297" s="3" t="n">
        <v>0</v>
      </c>
      <c r="I297" s="5" t="n">
        <v>45939</v>
      </c>
      <c r="J297" s="2" t="s">
        <v>46</v>
      </c>
      <c r="K297" s="3" t="n">
        <v>3</v>
      </c>
      <c r="L297" s="4" t="n">
        <v>168.19</v>
      </c>
      <c r="M297" s="4" t="n">
        <v>751.81</v>
      </c>
      <c r="N297" s="3" t="n">
        <v>21</v>
      </c>
      <c r="O297" s="4" t="n">
        <v>39.88</v>
      </c>
      <c r="P297" s="3" t="n">
        <v>5</v>
      </c>
      <c r="Q297" s="4" t="n">
        <v>1000</v>
      </c>
      <c r="R297" s="4" t="n">
        <v>262.98</v>
      </c>
      <c r="S297" s="4" t="n">
        <v>0</v>
      </c>
      <c r="T297" s="4" t="n">
        <v>0</v>
      </c>
      <c r="U297" s="3" t="n">
        <v>521</v>
      </c>
      <c r="V297" s="3" t="n">
        <v>0</v>
      </c>
    </row>
    <row r="298" customFormat="false" ht="15" hidden="false" customHeight="false" outlineLevel="0" collapsed="false">
      <c r="A298" s="2" t="s">
        <v>367</v>
      </c>
      <c r="B298" s="3" t="n">
        <v>45</v>
      </c>
      <c r="C298" s="2" t="s">
        <v>23</v>
      </c>
      <c r="D298" s="2" t="s">
        <v>40</v>
      </c>
      <c r="E298" s="2" t="s">
        <v>37</v>
      </c>
      <c r="F298" s="2" t="s">
        <v>26</v>
      </c>
      <c r="G298" s="4" t="n">
        <v>33700</v>
      </c>
      <c r="H298" s="3" t="n">
        <v>10</v>
      </c>
      <c r="I298" s="5" t="n">
        <v>42572</v>
      </c>
      <c r="J298" s="2" t="s">
        <v>46</v>
      </c>
      <c r="K298" s="3" t="n">
        <v>2</v>
      </c>
      <c r="L298" s="4" t="n">
        <v>1376.31</v>
      </c>
      <c r="M298" s="4" t="n">
        <v>0</v>
      </c>
      <c r="N298" s="3" t="n">
        <v>30</v>
      </c>
      <c r="O298" s="4" t="n">
        <v>55.45</v>
      </c>
      <c r="P298" s="3" t="n">
        <v>2</v>
      </c>
      <c r="Q298" s="4" t="n">
        <v>0</v>
      </c>
      <c r="R298" s="4" t="n">
        <v>0</v>
      </c>
      <c r="S298" s="4" t="n">
        <v>0</v>
      </c>
      <c r="T298" s="4" t="n">
        <v>0</v>
      </c>
      <c r="U298" s="3" t="n">
        <v>612</v>
      </c>
      <c r="V298" s="3" t="n">
        <v>0</v>
      </c>
    </row>
    <row r="299" customFormat="false" ht="15" hidden="false" customHeight="false" outlineLevel="0" collapsed="false">
      <c r="A299" s="2" t="s">
        <v>368</v>
      </c>
      <c r="B299" s="3" t="n">
        <v>41</v>
      </c>
      <c r="C299" s="2" t="s">
        <v>23</v>
      </c>
      <c r="D299" s="2" t="s">
        <v>100</v>
      </c>
      <c r="E299" s="2" t="s">
        <v>31</v>
      </c>
      <c r="F299" s="2" t="s">
        <v>26</v>
      </c>
      <c r="G299" s="4" t="n">
        <v>56500</v>
      </c>
      <c r="H299" s="3" t="n">
        <v>10</v>
      </c>
      <c r="I299" s="5" t="n">
        <v>42474</v>
      </c>
      <c r="J299" s="2" t="s">
        <v>34</v>
      </c>
      <c r="K299" s="3" t="n">
        <v>2</v>
      </c>
      <c r="L299" s="4" t="n">
        <v>10520.33</v>
      </c>
      <c r="M299" s="4" t="n">
        <v>76973.51</v>
      </c>
      <c r="N299" s="3" t="n">
        <v>44</v>
      </c>
      <c r="O299" s="4" t="n">
        <v>41.7</v>
      </c>
      <c r="P299" s="3" t="n">
        <v>0</v>
      </c>
      <c r="Q299" s="4" t="n">
        <v>8500</v>
      </c>
      <c r="R299" s="4" t="n">
        <v>1076.06</v>
      </c>
      <c r="S299" s="4" t="n">
        <v>0</v>
      </c>
      <c r="T299" s="4" t="n">
        <v>0</v>
      </c>
      <c r="U299" s="3" t="n">
        <v>594</v>
      </c>
      <c r="V299" s="3" t="n">
        <v>0</v>
      </c>
    </row>
    <row r="300" customFormat="false" ht="15" hidden="false" customHeight="false" outlineLevel="0" collapsed="false">
      <c r="A300" s="2" t="s">
        <v>369</v>
      </c>
      <c r="B300" s="3" t="n">
        <v>53</v>
      </c>
      <c r="C300" s="2" t="s">
        <v>29</v>
      </c>
      <c r="D300" s="2" t="s">
        <v>44</v>
      </c>
      <c r="E300" s="2" t="s">
        <v>49</v>
      </c>
      <c r="F300" s="2" t="s">
        <v>38</v>
      </c>
      <c r="G300" s="4" t="n">
        <v>18600</v>
      </c>
      <c r="H300" s="3" t="n">
        <v>10</v>
      </c>
      <c r="I300" s="5" t="n">
        <v>42576</v>
      </c>
      <c r="J300" s="2" t="s">
        <v>34</v>
      </c>
      <c r="K300" s="3" t="n">
        <v>3</v>
      </c>
      <c r="L300" s="4" t="n">
        <v>1568.43</v>
      </c>
      <c r="M300" s="4" t="n">
        <v>18926.79</v>
      </c>
      <c r="N300" s="3" t="n">
        <v>24</v>
      </c>
      <c r="O300" s="4" t="n">
        <v>44.91</v>
      </c>
      <c r="P300" s="3" t="n">
        <v>2</v>
      </c>
      <c r="Q300" s="4" t="n">
        <v>0</v>
      </c>
      <c r="R300" s="4" t="n">
        <v>0</v>
      </c>
      <c r="S300" s="4" t="n">
        <v>0</v>
      </c>
      <c r="T300" s="4" t="n">
        <v>0</v>
      </c>
      <c r="U300" s="3" t="n">
        <v>617</v>
      </c>
      <c r="V300" s="3" t="n">
        <v>0</v>
      </c>
    </row>
    <row r="301" customFormat="false" ht="15" hidden="false" customHeight="false" outlineLevel="0" collapsed="false">
      <c r="A301" s="2" t="s">
        <v>370</v>
      </c>
      <c r="B301" s="3" t="n">
        <v>52</v>
      </c>
      <c r="C301" s="2" t="s">
        <v>29</v>
      </c>
      <c r="D301" s="2" t="s">
        <v>100</v>
      </c>
      <c r="E301" s="2" t="s">
        <v>52</v>
      </c>
      <c r="F301" s="2" t="s">
        <v>38</v>
      </c>
      <c r="G301" s="4" t="n">
        <v>20700</v>
      </c>
      <c r="H301" s="3" t="n">
        <v>9</v>
      </c>
      <c r="I301" s="5" t="n">
        <v>42941</v>
      </c>
      <c r="J301" s="2" t="s">
        <v>46</v>
      </c>
      <c r="K301" s="3" t="n">
        <v>4</v>
      </c>
      <c r="L301" s="4" t="n">
        <v>582.31</v>
      </c>
      <c r="M301" s="4" t="n">
        <v>5082.73</v>
      </c>
      <c r="N301" s="3" t="n">
        <v>16</v>
      </c>
      <c r="O301" s="4" t="n">
        <v>44.68</v>
      </c>
      <c r="P301" s="3" t="n">
        <v>1</v>
      </c>
      <c r="Q301" s="4" t="n">
        <v>4000</v>
      </c>
      <c r="R301" s="4" t="n">
        <v>2156.38</v>
      </c>
      <c r="S301" s="4" t="n">
        <v>0</v>
      </c>
      <c r="T301" s="4" t="n">
        <v>0</v>
      </c>
      <c r="U301" s="3" t="n">
        <v>600</v>
      </c>
      <c r="V301" s="3" t="n">
        <v>0</v>
      </c>
    </row>
    <row r="302" customFormat="false" ht="15" hidden="false" customHeight="false" outlineLevel="0" collapsed="false">
      <c r="A302" s="2" t="s">
        <v>371</v>
      </c>
      <c r="B302" s="3" t="n">
        <v>51</v>
      </c>
      <c r="C302" s="2" t="s">
        <v>23</v>
      </c>
      <c r="D302" s="2" t="s">
        <v>108</v>
      </c>
      <c r="E302" s="2" t="s">
        <v>52</v>
      </c>
      <c r="F302" s="2" t="s">
        <v>26</v>
      </c>
      <c r="G302" s="4" t="n">
        <v>27000</v>
      </c>
      <c r="H302" s="3" t="n">
        <v>6</v>
      </c>
      <c r="I302" s="5" t="n">
        <v>43916</v>
      </c>
      <c r="J302" s="2" t="s">
        <v>46</v>
      </c>
      <c r="K302" s="3" t="n">
        <v>1</v>
      </c>
      <c r="L302" s="4" t="n">
        <v>1153.03</v>
      </c>
      <c r="M302" s="4" t="n">
        <v>0</v>
      </c>
      <c r="N302" s="3" t="n">
        <v>33</v>
      </c>
      <c r="O302" s="4" t="n">
        <v>36.7</v>
      </c>
      <c r="P302" s="3" t="n">
        <v>1</v>
      </c>
      <c r="Q302" s="4" t="n">
        <v>4000</v>
      </c>
      <c r="R302" s="4" t="n">
        <v>222.33</v>
      </c>
      <c r="S302" s="4" t="n">
        <v>86000</v>
      </c>
      <c r="T302" s="4" t="n">
        <v>461</v>
      </c>
      <c r="U302" s="3" t="n">
        <v>628</v>
      </c>
      <c r="V302" s="3" t="n">
        <v>0</v>
      </c>
    </row>
    <row r="303" customFormat="false" ht="15" hidden="false" customHeight="false" outlineLevel="0" collapsed="false">
      <c r="A303" s="2" t="s">
        <v>372</v>
      </c>
      <c r="B303" s="3" t="n">
        <v>48</v>
      </c>
      <c r="C303" s="2" t="s">
        <v>23</v>
      </c>
      <c r="D303" s="2" t="s">
        <v>62</v>
      </c>
      <c r="E303" s="2" t="s">
        <v>52</v>
      </c>
      <c r="F303" s="2" t="s">
        <v>26</v>
      </c>
      <c r="G303" s="4" t="n">
        <v>18700</v>
      </c>
      <c r="H303" s="3" t="n">
        <v>3</v>
      </c>
      <c r="I303" s="5" t="n">
        <v>44850</v>
      </c>
      <c r="J303" s="2" t="s">
        <v>27</v>
      </c>
      <c r="K303" s="3" t="n">
        <v>2</v>
      </c>
      <c r="L303" s="4" t="n">
        <v>1732.84</v>
      </c>
      <c r="M303" s="4" t="n">
        <v>0</v>
      </c>
      <c r="N303" s="3" t="n">
        <v>21</v>
      </c>
      <c r="O303" s="4" t="n">
        <v>47.11</v>
      </c>
      <c r="P303" s="3" t="n">
        <v>3</v>
      </c>
      <c r="Q303" s="4" t="n">
        <v>2000</v>
      </c>
      <c r="R303" s="4" t="n">
        <v>454.85</v>
      </c>
      <c r="S303" s="4" t="n">
        <v>0</v>
      </c>
      <c r="T303" s="4" t="n">
        <v>0</v>
      </c>
      <c r="U303" s="3" t="n">
        <v>674</v>
      </c>
      <c r="V303" s="3" t="n">
        <v>1</v>
      </c>
    </row>
    <row r="304" customFormat="false" ht="15" hidden="false" customHeight="false" outlineLevel="0" collapsed="false">
      <c r="A304" s="2" t="s">
        <v>373</v>
      </c>
      <c r="B304" s="3" t="n">
        <v>61</v>
      </c>
      <c r="C304" s="2" t="s">
        <v>23</v>
      </c>
      <c r="D304" s="2" t="s">
        <v>40</v>
      </c>
      <c r="E304" s="2" t="s">
        <v>37</v>
      </c>
      <c r="F304" s="2" t="s">
        <v>26</v>
      </c>
      <c r="G304" s="4" t="n">
        <v>67900</v>
      </c>
      <c r="H304" s="3" t="n">
        <v>26</v>
      </c>
      <c r="I304" s="5" t="n">
        <v>36446</v>
      </c>
      <c r="J304" s="2" t="s">
        <v>34</v>
      </c>
      <c r="K304" s="3" t="n">
        <v>3</v>
      </c>
      <c r="L304" s="4" t="n">
        <v>17048.72</v>
      </c>
      <c r="M304" s="4" t="n">
        <v>112015.69</v>
      </c>
      <c r="N304" s="3" t="n">
        <v>46</v>
      </c>
      <c r="O304" s="4" t="n">
        <v>56.12</v>
      </c>
      <c r="P304" s="3" t="n">
        <v>6</v>
      </c>
      <c r="Q304" s="4" t="n">
        <v>9000</v>
      </c>
      <c r="R304" s="4" t="n">
        <v>3295.27</v>
      </c>
      <c r="S304" s="4" t="n">
        <v>0</v>
      </c>
      <c r="T304" s="4" t="n">
        <v>0</v>
      </c>
      <c r="U304" s="3" t="n">
        <v>765</v>
      </c>
      <c r="V304" s="3" t="n">
        <v>0</v>
      </c>
    </row>
    <row r="305" customFormat="false" ht="15" hidden="false" customHeight="false" outlineLevel="0" collapsed="false">
      <c r="A305" s="2" t="s">
        <v>374</v>
      </c>
      <c r="B305" s="3" t="n">
        <v>59</v>
      </c>
      <c r="C305" s="2" t="s">
        <v>29</v>
      </c>
      <c r="D305" s="2" t="s">
        <v>62</v>
      </c>
      <c r="E305" s="2" t="s">
        <v>52</v>
      </c>
      <c r="F305" s="2" t="s">
        <v>38</v>
      </c>
      <c r="G305" s="4" t="n">
        <v>30100</v>
      </c>
      <c r="H305" s="3" t="n">
        <v>8</v>
      </c>
      <c r="I305" s="5" t="n">
        <v>43283</v>
      </c>
      <c r="J305" s="2" t="s">
        <v>46</v>
      </c>
      <c r="K305" s="3" t="n">
        <v>1</v>
      </c>
      <c r="L305" s="4" t="n">
        <v>2340.1</v>
      </c>
      <c r="M305" s="4" t="n">
        <v>0</v>
      </c>
      <c r="N305" s="3" t="n">
        <v>20</v>
      </c>
      <c r="O305" s="4" t="n">
        <v>62.92</v>
      </c>
      <c r="P305" s="3" t="n">
        <v>4</v>
      </c>
      <c r="Q305" s="4" t="n">
        <v>3000</v>
      </c>
      <c r="R305" s="4" t="n">
        <v>322.47</v>
      </c>
      <c r="S305" s="4" t="n">
        <v>108000</v>
      </c>
      <c r="T305" s="4" t="n">
        <v>498</v>
      </c>
      <c r="U305" s="3" t="n">
        <v>621</v>
      </c>
      <c r="V305" s="3" t="n">
        <v>0</v>
      </c>
    </row>
    <row r="306" customFormat="false" ht="15" hidden="false" customHeight="false" outlineLevel="0" collapsed="false">
      <c r="A306" s="2" t="s">
        <v>375</v>
      </c>
      <c r="B306" s="3" t="n">
        <v>52</v>
      </c>
      <c r="C306" s="2" t="s">
        <v>29</v>
      </c>
      <c r="D306" s="2" t="s">
        <v>77</v>
      </c>
      <c r="E306" s="2" t="s">
        <v>49</v>
      </c>
      <c r="F306" s="2" t="s">
        <v>26</v>
      </c>
      <c r="G306" s="4" t="n">
        <v>42800</v>
      </c>
      <c r="H306" s="3" t="n">
        <v>5</v>
      </c>
      <c r="I306" s="5" t="n">
        <v>44164</v>
      </c>
      <c r="J306" s="2" t="s">
        <v>27</v>
      </c>
      <c r="K306" s="3" t="n">
        <v>1</v>
      </c>
      <c r="L306" s="4" t="n">
        <v>3912.89</v>
      </c>
      <c r="M306" s="4" t="n">
        <v>0</v>
      </c>
      <c r="N306" s="3" t="n">
        <v>24</v>
      </c>
      <c r="O306" s="4" t="n">
        <v>32.11</v>
      </c>
      <c r="P306" s="3" t="n">
        <v>6</v>
      </c>
      <c r="Q306" s="4" t="n">
        <v>0</v>
      </c>
      <c r="R306" s="4" t="n">
        <v>0</v>
      </c>
      <c r="S306" s="4" t="n">
        <v>170000</v>
      </c>
      <c r="T306" s="4" t="n">
        <v>1173</v>
      </c>
      <c r="U306" s="3" t="n">
        <v>627</v>
      </c>
      <c r="V306" s="3" t="n">
        <v>0</v>
      </c>
    </row>
    <row r="307" customFormat="false" ht="15" hidden="false" customHeight="false" outlineLevel="0" collapsed="false">
      <c r="A307" s="2" t="s">
        <v>376</v>
      </c>
      <c r="B307" s="3" t="n">
        <v>40</v>
      </c>
      <c r="C307" s="2" t="s">
        <v>29</v>
      </c>
      <c r="D307" s="2" t="s">
        <v>136</v>
      </c>
      <c r="E307" s="2" t="s">
        <v>52</v>
      </c>
      <c r="F307" s="2" t="s">
        <v>38</v>
      </c>
      <c r="G307" s="4" t="n">
        <v>28100</v>
      </c>
      <c r="H307" s="3" t="n">
        <v>18</v>
      </c>
      <c r="I307" s="5" t="n">
        <v>39465</v>
      </c>
      <c r="J307" s="2" t="s">
        <v>42</v>
      </c>
      <c r="K307" s="3" t="n">
        <v>3</v>
      </c>
      <c r="L307" s="4" t="n">
        <v>4241.78</v>
      </c>
      <c r="M307" s="4" t="n">
        <v>24803.62</v>
      </c>
      <c r="N307" s="3" t="n">
        <v>20</v>
      </c>
      <c r="O307" s="4" t="n">
        <v>34.96</v>
      </c>
      <c r="P307" s="3" t="n">
        <v>2</v>
      </c>
      <c r="Q307" s="4" t="n">
        <v>4500</v>
      </c>
      <c r="R307" s="4" t="n">
        <v>242.99</v>
      </c>
      <c r="S307" s="4" t="n">
        <v>120000</v>
      </c>
      <c r="T307" s="4" t="n">
        <v>696</v>
      </c>
      <c r="U307" s="3" t="n">
        <v>614</v>
      </c>
      <c r="V307" s="3" t="n">
        <v>1</v>
      </c>
    </row>
    <row r="308" customFormat="false" ht="15" hidden="false" customHeight="false" outlineLevel="0" collapsed="false">
      <c r="A308" s="2" t="s">
        <v>377</v>
      </c>
      <c r="B308" s="3" t="n">
        <v>28</v>
      </c>
      <c r="C308" s="2" t="s">
        <v>29</v>
      </c>
      <c r="D308" s="2" t="s">
        <v>62</v>
      </c>
      <c r="E308" s="2" t="s">
        <v>52</v>
      </c>
      <c r="F308" s="2" t="s">
        <v>26</v>
      </c>
      <c r="G308" s="4" t="n">
        <v>20200</v>
      </c>
      <c r="H308" s="3" t="n">
        <v>7</v>
      </c>
      <c r="I308" s="5" t="n">
        <v>43645</v>
      </c>
      <c r="J308" s="2" t="s">
        <v>34</v>
      </c>
      <c r="K308" s="3" t="n">
        <v>4</v>
      </c>
      <c r="L308" s="4" t="n">
        <v>830.56</v>
      </c>
      <c r="M308" s="4" t="n">
        <v>7033.39</v>
      </c>
      <c r="N308" s="3" t="n">
        <v>25</v>
      </c>
      <c r="O308" s="4" t="n">
        <v>29.18</v>
      </c>
      <c r="P308" s="3" t="n">
        <v>1</v>
      </c>
      <c r="Q308" s="4" t="n">
        <v>3500</v>
      </c>
      <c r="R308" s="4" t="n">
        <v>352.9</v>
      </c>
      <c r="S308" s="4" t="n">
        <v>0</v>
      </c>
      <c r="T308" s="4" t="n">
        <v>0</v>
      </c>
      <c r="U308" s="3" t="n">
        <v>633</v>
      </c>
      <c r="V308" s="3" t="n">
        <v>0</v>
      </c>
    </row>
    <row r="309" customFormat="false" ht="15" hidden="false" customHeight="false" outlineLevel="0" collapsed="false">
      <c r="A309" s="2" t="s">
        <v>378</v>
      </c>
      <c r="B309" s="3" t="n">
        <v>56</v>
      </c>
      <c r="C309" s="2" t="s">
        <v>23</v>
      </c>
      <c r="D309" s="2" t="s">
        <v>132</v>
      </c>
      <c r="E309" s="2" t="s">
        <v>63</v>
      </c>
      <c r="F309" s="2" t="s">
        <v>60</v>
      </c>
      <c r="G309" s="4" t="n">
        <v>53000</v>
      </c>
      <c r="H309" s="3" t="n">
        <v>29</v>
      </c>
      <c r="I309" s="5" t="n">
        <v>35579</v>
      </c>
      <c r="J309" s="2" t="s">
        <v>34</v>
      </c>
      <c r="K309" s="3" t="n">
        <v>6</v>
      </c>
      <c r="L309" s="4" t="n">
        <v>8024.75</v>
      </c>
      <c r="M309" s="4" t="n">
        <v>97352.66</v>
      </c>
      <c r="N309" s="3" t="n">
        <v>40</v>
      </c>
      <c r="O309" s="4" t="n">
        <v>73.2</v>
      </c>
      <c r="P309" s="3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3" t="n">
        <v>745</v>
      </c>
      <c r="V309" s="3" t="n">
        <v>0</v>
      </c>
    </row>
    <row r="310" customFormat="false" ht="15" hidden="false" customHeight="false" outlineLevel="0" collapsed="false">
      <c r="A310" s="2" t="s">
        <v>379</v>
      </c>
      <c r="B310" s="3" t="n">
        <v>67</v>
      </c>
      <c r="C310" s="2" t="s">
        <v>23</v>
      </c>
      <c r="D310" s="2" t="s">
        <v>67</v>
      </c>
      <c r="E310" s="2" t="s">
        <v>41</v>
      </c>
      <c r="F310" s="2" t="s">
        <v>103</v>
      </c>
      <c r="G310" s="4" t="n">
        <v>8600</v>
      </c>
      <c r="H310" s="3" t="n">
        <v>19</v>
      </c>
      <c r="I310" s="5" t="n">
        <v>39260</v>
      </c>
      <c r="J310" s="2" t="s">
        <v>27</v>
      </c>
      <c r="K310" s="3" t="n">
        <v>3</v>
      </c>
      <c r="L310" s="4" t="n">
        <v>2326.08</v>
      </c>
      <c r="M310" s="4" t="n">
        <v>0</v>
      </c>
      <c r="N310" s="3" t="n">
        <v>19</v>
      </c>
      <c r="O310" s="4" t="n">
        <v>35.04</v>
      </c>
      <c r="P310" s="3" t="n">
        <v>5</v>
      </c>
      <c r="Q310" s="4" t="n">
        <v>2000</v>
      </c>
      <c r="R310" s="4" t="n">
        <v>434.71</v>
      </c>
      <c r="S310" s="4" t="n">
        <v>0</v>
      </c>
      <c r="T310" s="4" t="n">
        <v>0</v>
      </c>
      <c r="U310" s="3" t="n">
        <v>635</v>
      </c>
      <c r="V310" s="3" t="n">
        <v>0</v>
      </c>
    </row>
    <row r="311" customFormat="false" ht="15" hidden="false" customHeight="false" outlineLevel="0" collapsed="false">
      <c r="A311" s="2" t="s">
        <v>380</v>
      </c>
      <c r="B311" s="3" t="n">
        <v>20</v>
      </c>
      <c r="C311" s="2" t="s">
        <v>23</v>
      </c>
      <c r="D311" s="2" t="s">
        <v>30</v>
      </c>
      <c r="E311" s="2" t="s">
        <v>52</v>
      </c>
      <c r="F311" s="2" t="s">
        <v>38</v>
      </c>
      <c r="G311" s="4" t="n">
        <v>18200</v>
      </c>
      <c r="H311" s="3" t="n">
        <v>0</v>
      </c>
      <c r="I311" s="5" t="n">
        <v>46121</v>
      </c>
      <c r="J311" s="2" t="s">
        <v>34</v>
      </c>
      <c r="K311" s="3" t="n">
        <v>1</v>
      </c>
      <c r="L311" s="4" t="n">
        <v>1617.6</v>
      </c>
      <c r="M311" s="4" t="n">
        <v>2475.85</v>
      </c>
      <c r="N311" s="3" t="n">
        <v>32</v>
      </c>
      <c r="O311" s="4" t="n">
        <v>39.91</v>
      </c>
      <c r="P311" s="3" t="n">
        <v>0</v>
      </c>
      <c r="Q311" s="4" t="n">
        <v>4500</v>
      </c>
      <c r="R311" s="4" t="n">
        <v>587.51</v>
      </c>
      <c r="S311" s="4" t="n">
        <v>0</v>
      </c>
      <c r="T311" s="4" t="n">
        <v>0</v>
      </c>
      <c r="U311" s="3" t="n">
        <v>488</v>
      </c>
      <c r="V311" s="3" t="n">
        <v>0</v>
      </c>
    </row>
    <row r="312" customFormat="false" ht="15" hidden="false" customHeight="false" outlineLevel="0" collapsed="false">
      <c r="A312" s="2" t="s">
        <v>381</v>
      </c>
      <c r="B312" s="3" t="n">
        <v>52</v>
      </c>
      <c r="C312" s="2" t="s">
        <v>23</v>
      </c>
      <c r="D312" s="2" t="s">
        <v>100</v>
      </c>
      <c r="E312" s="2" t="s">
        <v>25</v>
      </c>
      <c r="F312" s="2" t="s">
        <v>26</v>
      </c>
      <c r="G312" s="4" t="n">
        <v>37500</v>
      </c>
      <c r="H312" s="3" t="n">
        <v>3</v>
      </c>
      <c r="I312" s="5" t="n">
        <v>45155</v>
      </c>
      <c r="J312" s="2" t="s">
        <v>34</v>
      </c>
      <c r="K312" s="3" t="n">
        <v>1</v>
      </c>
      <c r="L312" s="4" t="n">
        <v>10505.7</v>
      </c>
      <c r="M312" s="4" t="n">
        <v>0</v>
      </c>
      <c r="N312" s="3" t="n">
        <v>25</v>
      </c>
      <c r="O312" s="4" t="n">
        <v>75.65</v>
      </c>
      <c r="P312" s="3" t="n">
        <v>1</v>
      </c>
      <c r="Q312" s="4" t="n">
        <v>4500</v>
      </c>
      <c r="R312" s="4" t="n">
        <v>1080.47</v>
      </c>
      <c r="S312" s="4" t="n">
        <v>0</v>
      </c>
      <c r="T312" s="4" t="n">
        <v>0</v>
      </c>
      <c r="U312" s="3" t="n">
        <v>580</v>
      </c>
      <c r="V312" s="3" t="n">
        <v>1</v>
      </c>
    </row>
    <row r="313" customFormat="false" ht="15" hidden="false" customHeight="false" outlineLevel="0" collapsed="false">
      <c r="A313" s="2" t="s">
        <v>382</v>
      </c>
      <c r="B313" s="3" t="n">
        <v>57</v>
      </c>
      <c r="C313" s="2" t="s">
        <v>23</v>
      </c>
      <c r="D313" s="2" t="s">
        <v>67</v>
      </c>
      <c r="E313" s="2" t="s">
        <v>63</v>
      </c>
      <c r="F313" s="2" t="s">
        <v>26</v>
      </c>
      <c r="G313" s="4" t="n">
        <v>72200</v>
      </c>
      <c r="H313" s="3" t="n">
        <v>17</v>
      </c>
      <c r="I313" s="5" t="n">
        <v>39730</v>
      </c>
      <c r="J313" s="2" t="s">
        <v>46</v>
      </c>
      <c r="K313" s="3" t="n">
        <v>3</v>
      </c>
      <c r="L313" s="4" t="n">
        <v>8355.95</v>
      </c>
      <c r="M313" s="4" t="n">
        <v>90699.31</v>
      </c>
      <c r="N313" s="3" t="n">
        <v>29</v>
      </c>
      <c r="O313" s="4" t="n">
        <v>102.43</v>
      </c>
      <c r="P313" s="3" t="n">
        <v>3</v>
      </c>
      <c r="Q313" s="4" t="n">
        <v>0</v>
      </c>
      <c r="R313" s="4" t="n">
        <v>0</v>
      </c>
      <c r="S313" s="4" t="n">
        <v>0</v>
      </c>
      <c r="T313" s="4" t="n">
        <v>0</v>
      </c>
      <c r="U313" s="3" t="n">
        <v>616</v>
      </c>
      <c r="V313" s="3" t="n">
        <v>1</v>
      </c>
    </row>
    <row r="314" customFormat="false" ht="15" hidden="false" customHeight="false" outlineLevel="0" collapsed="false">
      <c r="A314" s="2" t="s">
        <v>383</v>
      </c>
      <c r="B314" s="3" t="n">
        <v>31</v>
      </c>
      <c r="C314" s="2" t="s">
        <v>29</v>
      </c>
      <c r="D314" s="2" t="s">
        <v>51</v>
      </c>
      <c r="E314" s="2" t="s">
        <v>49</v>
      </c>
      <c r="F314" s="2" t="s">
        <v>26</v>
      </c>
      <c r="G314" s="4" t="n">
        <v>19000</v>
      </c>
      <c r="H314" s="3" t="n">
        <v>3</v>
      </c>
      <c r="I314" s="5" t="n">
        <v>44974</v>
      </c>
      <c r="J314" s="2" t="s">
        <v>34</v>
      </c>
      <c r="K314" s="3" t="n">
        <v>1</v>
      </c>
      <c r="L314" s="4" t="n">
        <v>1174.39</v>
      </c>
      <c r="M314" s="4" t="n">
        <v>7333.27</v>
      </c>
      <c r="N314" s="3" t="n">
        <v>28</v>
      </c>
      <c r="O314" s="4" t="n">
        <v>55.82</v>
      </c>
      <c r="P314" s="3" t="n">
        <v>1</v>
      </c>
      <c r="Q314" s="4" t="n">
        <v>0</v>
      </c>
      <c r="R314" s="4" t="n">
        <v>0</v>
      </c>
      <c r="S314" s="4" t="n">
        <v>0</v>
      </c>
      <c r="T314" s="4" t="n">
        <v>0</v>
      </c>
      <c r="U314" s="3" t="n">
        <v>570</v>
      </c>
      <c r="V314" s="3" t="n">
        <v>0</v>
      </c>
    </row>
    <row r="315" customFormat="false" ht="15" hidden="false" customHeight="false" outlineLevel="0" collapsed="false">
      <c r="A315" s="2" t="s">
        <v>384</v>
      </c>
      <c r="B315" s="3" t="n">
        <v>66</v>
      </c>
      <c r="C315" s="2" t="s">
        <v>29</v>
      </c>
      <c r="D315" s="2" t="s">
        <v>100</v>
      </c>
      <c r="E315" s="2" t="s">
        <v>41</v>
      </c>
      <c r="F315" s="2" t="s">
        <v>103</v>
      </c>
      <c r="G315" s="4" t="n">
        <v>12600</v>
      </c>
      <c r="H315" s="3" t="n">
        <v>13</v>
      </c>
      <c r="I315" s="5" t="n">
        <v>41509</v>
      </c>
      <c r="J315" s="2" t="s">
        <v>27</v>
      </c>
      <c r="K315" s="3" t="n">
        <v>2</v>
      </c>
      <c r="L315" s="4" t="n">
        <v>982.76</v>
      </c>
      <c r="M315" s="4" t="n">
        <v>5162.89</v>
      </c>
      <c r="N315" s="3" t="n">
        <v>14</v>
      </c>
      <c r="O315" s="4" t="n">
        <v>31.02</v>
      </c>
      <c r="P315" s="3" t="n">
        <v>3</v>
      </c>
      <c r="Q315" s="4" t="n">
        <v>1500</v>
      </c>
      <c r="R315" s="4" t="n">
        <v>453.69</v>
      </c>
      <c r="S315" s="4" t="n">
        <v>0</v>
      </c>
      <c r="T315" s="4" t="n">
        <v>0</v>
      </c>
      <c r="U315" s="3" t="n">
        <v>611</v>
      </c>
      <c r="V315" s="3" t="n">
        <v>0</v>
      </c>
    </row>
    <row r="316" customFormat="false" ht="15" hidden="false" customHeight="false" outlineLevel="0" collapsed="false">
      <c r="A316" s="2" t="s">
        <v>385</v>
      </c>
      <c r="B316" s="3" t="n">
        <v>51</v>
      </c>
      <c r="C316" s="2" t="s">
        <v>29</v>
      </c>
      <c r="D316" s="2" t="s">
        <v>40</v>
      </c>
      <c r="E316" s="2" t="s">
        <v>37</v>
      </c>
      <c r="F316" s="2" t="s">
        <v>26</v>
      </c>
      <c r="G316" s="4" t="n">
        <v>31500</v>
      </c>
      <c r="H316" s="3" t="n">
        <v>15</v>
      </c>
      <c r="I316" s="5" t="n">
        <v>40686</v>
      </c>
      <c r="J316" s="2" t="s">
        <v>27</v>
      </c>
      <c r="K316" s="3" t="n">
        <v>2</v>
      </c>
      <c r="L316" s="4" t="n">
        <v>2487.98</v>
      </c>
      <c r="M316" s="4" t="n">
        <v>15116.41</v>
      </c>
      <c r="N316" s="3" t="n">
        <v>28</v>
      </c>
      <c r="O316" s="4" t="n">
        <v>26.57</v>
      </c>
      <c r="P316" s="3" t="n">
        <v>3</v>
      </c>
      <c r="Q316" s="4" t="n">
        <v>4500</v>
      </c>
      <c r="R316" s="4" t="n">
        <v>1861.88</v>
      </c>
      <c r="S316" s="4" t="n">
        <v>156000</v>
      </c>
      <c r="T316" s="4" t="n">
        <v>856</v>
      </c>
      <c r="U316" s="3" t="n">
        <v>649</v>
      </c>
      <c r="V316" s="3" t="n">
        <v>0</v>
      </c>
    </row>
    <row r="317" customFormat="false" ht="15" hidden="false" customHeight="false" outlineLevel="0" collapsed="false">
      <c r="A317" s="2" t="s">
        <v>386</v>
      </c>
      <c r="B317" s="3" t="n">
        <v>58</v>
      </c>
      <c r="C317" s="2" t="s">
        <v>29</v>
      </c>
      <c r="D317" s="2" t="s">
        <v>62</v>
      </c>
      <c r="E317" s="2" t="s">
        <v>37</v>
      </c>
      <c r="F317" s="2" t="s">
        <v>26</v>
      </c>
      <c r="G317" s="4" t="n">
        <v>38400</v>
      </c>
      <c r="H317" s="3" t="n">
        <v>16</v>
      </c>
      <c r="I317" s="5" t="n">
        <v>40345</v>
      </c>
      <c r="J317" s="2" t="s">
        <v>46</v>
      </c>
      <c r="K317" s="3" t="n">
        <v>3</v>
      </c>
      <c r="L317" s="4" t="n">
        <v>3828.12</v>
      </c>
      <c r="M317" s="4" t="n">
        <v>42777.71</v>
      </c>
      <c r="N317" s="3" t="n">
        <v>39</v>
      </c>
      <c r="O317" s="4" t="n">
        <v>48.61</v>
      </c>
      <c r="P317" s="3" t="n">
        <v>4</v>
      </c>
      <c r="Q317" s="4" t="n">
        <v>4500</v>
      </c>
      <c r="R317" s="4" t="n">
        <v>1767.12</v>
      </c>
      <c r="S317" s="4" t="n">
        <v>74000</v>
      </c>
      <c r="T317" s="4" t="n">
        <v>516</v>
      </c>
      <c r="U317" s="3" t="n">
        <v>646</v>
      </c>
      <c r="V317" s="3" t="n">
        <v>0</v>
      </c>
    </row>
    <row r="318" customFormat="false" ht="15" hidden="false" customHeight="false" outlineLevel="0" collapsed="false">
      <c r="A318" s="2" t="s">
        <v>387</v>
      </c>
      <c r="B318" s="3" t="n">
        <v>33</v>
      </c>
      <c r="C318" s="2" t="s">
        <v>29</v>
      </c>
      <c r="D318" s="2" t="s">
        <v>56</v>
      </c>
      <c r="E318" s="2" t="s">
        <v>52</v>
      </c>
      <c r="F318" s="2" t="s">
        <v>26</v>
      </c>
      <c r="G318" s="4" t="n">
        <v>23600</v>
      </c>
      <c r="H318" s="3" t="n">
        <v>6</v>
      </c>
      <c r="I318" s="5" t="n">
        <v>43730</v>
      </c>
      <c r="J318" s="2" t="s">
        <v>27</v>
      </c>
      <c r="K318" s="3" t="n">
        <v>2</v>
      </c>
      <c r="L318" s="4" t="n">
        <v>4294.12</v>
      </c>
      <c r="M318" s="4" t="n">
        <v>0</v>
      </c>
      <c r="N318" s="3" t="n">
        <v>21</v>
      </c>
      <c r="O318" s="4" t="n">
        <v>44.78</v>
      </c>
      <c r="P318" s="3" t="n">
        <v>4</v>
      </c>
      <c r="Q318" s="4" t="n">
        <v>3500</v>
      </c>
      <c r="R318" s="4" t="n">
        <v>707.85</v>
      </c>
      <c r="S318" s="4" t="n">
        <v>60000</v>
      </c>
      <c r="T318" s="4" t="n">
        <v>400</v>
      </c>
      <c r="U318" s="3" t="n">
        <v>506</v>
      </c>
      <c r="V318" s="3" t="n">
        <v>2</v>
      </c>
    </row>
    <row r="319" customFormat="false" ht="15" hidden="false" customHeight="false" outlineLevel="0" collapsed="false">
      <c r="A319" s="2" t="s">
        <v>388</v>
      </c>
      <c r="B319" s="3" t="n">
        <v>84</v>
      </c>
      <c r="C319" s="2" t="s">
        <v>23</v>
      </c>
      <c r="D319" s="2" t="s">
        <v>56</v>
      </c>
      <c r="E319" s="2" t="s">
        <v>41</v>
      </c>
      <c r="F319" s="2" t="s">
        <v>26</v>
      </c>
      <c r="G319" s="4" t="n">
        <v>23300</v>
      </c>
      <c r="H319" s="3" t="n">
        <v>6</v>
      </c>
      <c r="I319" s="5" t="n">
        <v>43921</v>
      </c>
      <c r="J319" s="2" t="s">
        <v>46</v>
      </c>
      <c r="K319" s="3" t="n">
        <v>2</v>
      </c>
      <c r="L319" s="4" t="n">
        <v>2605.59</v>
      </c>
      <c r="M319" s="4" t="n">
        <v>10421.53</v>
      </c>
      <c r="N319" s="3" t="n">
        <v>28</v>
      </c>
      <c r="O319" s="4" t="n">
        <v>38.53</v>
      </c>
      <c r="P319" s="3" t="n">
        <v>3</v>
      </c>
      <c r="Q319" s="4" t="n">
        <v>0</v>
      </c>
      <c r="R319" s="4" t="n">
        <v>0</v>
      </c>
      <c r="S319" s="4" t="n">
        <v>0</v>
      </c>
      <c r="T319" s="4" t="n">
        <v>0</v>
      </c>
      <c r="U319" s="3" t="n">
        <v>601</v>
      </c>
      <c r="V319" s="3" t="n">
        <v>0</v>
      </c>
    </row>
    <row r="320" customFormat="false" ht="15" hidden="false" customHeight="false" outlineLevel="0" collapsed="false">
      <c r="A320" s="2" t="s">
        <v>389</v>
      </c>
      <c r="B320" s="3" t="n">
        <v>39</v>
      </c>
      <c r="C320" s="2" t="s">
        <v>23</v>
      </c>
      <c r="D320" s="2" t="s">
        <v>62</v>
      </c>
      <c r="E320" s="2" t="s">
        <v>52</v>
      </c>
      <c r="F320" s="2" t="s">
        <v>103</v>
      </c>
      <c r="G320" s="4" t="n">
        <v>19600</v>
      </c>
      <c r="H320" s="3" t="n">
        <v>17</v>
      </c>
      <c r="I320" s="5" t="n">
        <v>39788</v>
      </c>
      <c r="J320" s="2" t="s">
        <v>46</v>
      </c>
      <c r="K320" s="3" t="n">
        <v>1</v>
      </c>
      <c r="L320" s="4" t="n">
        <v>733.14</v>
      </c>
      <c r="M320" s="4" t="n">
        <v>20048.18</v>
      </c>
      <c r="N320" s="3" t="n">
        <v>24</v>
      </c>
      <c r="O320" s="4" t="n">
        <v>58.46</v>
      </c>
      <c r="P320" s="3" t="n">
        <v>5</v>
      </c>
      <c r="Q320" s="4" t="n">
        <v>0</v>
      </c>
      <c r="R320" s="4" t="n">
        <v>0</v>
      </c>
      <c r="S320" s="4" t="n">
        <v>0</v>
      </c>
      <c r="T320" s="4" t="n">
        <v>0</v>
      </c>
      <c r="U320" s="3" t="n">
        <v>687</v>
      </c>
      <c r="V320" s="3" t="n">
        <v>0</v>
      </c>
    </row>
    <row r="321" customFormat="false" ht="15" hidden="false" customHeight="false" outlineLevel="0" collapsed="false">
      <c r="A321" s="2" t="s">
        <v>390</v>
      </c>
      <c r="B321" s="3" t="n">
        <v>51</v>
      </c>
      <c r="C321" s="2" t="s">
        <v>23</v>
      </c>
      <c r="D321" s="2" t="s">
        <v>40</v>
      </c>
      <c r="E321" s="2" t="s">
        <v>37</v>
      </c>
      <c r="F321" s="2" t="s">
        <v>26</v>
      </c>
      <c r="G321" s="4" t="n">
        <v>38500</v>
      </c>
      <c r="H321" s="3" t="n">
        <v>9</v>
      </c>
      <c r="I321" s="5" t="n">
        <v>42672</v>
      </c>
      <c r="J321" s="2" t="s">
        <v>34</v>
      </c>
      <c r="K321" s="3" t="n">
        <v>2</v>
      </c>
      <c r="L321" s="4" t="n">
        <v>3575.03</v>
      </c>
      <c r="M321" s="4" t="n">
        <v>28285.23</v>
      </c>
      <c r="N321" s="3" t="n">
        <v>31</v>
      </c>
      <c r="O321" s="4" t="n">
        <v>139.5</v>
      </c>
      <c r="P321" s="3" t="n">
        <v>0</v>
      </c>
      <c r="Q321" s="4" t="n">
        <v>7000</v>
      </c>
      <c r="R321" s="4" t="n">
        <v>1729.68</v>
      </c>
      <c r="S321" s="4" t="n">
        <v>75000</v>
      </c>
      <c r="T321" s="4" t="n">
        <v>397</v>
      </c>
      <c r="U321" s="3" t="n">
        <v>645</v>
      </c>
      <c r="V321" s="3" t="n">
        <v>0</v>
      </c>
    </row>
    <row r="322" customFormat="false" ht="15" hidden="false" customHeight="false" outlineLevel="0" collapsed="false">
      <c r="A322" s="2" t="s">
        <v>391</v>
      </c>
      <c r="B322" s="3" t="n">
        <v>31</v>
      </c>
      <c r="C322" s="2" t="s">
        <v>29</v>
      </c>
      <c r="D322" s="2" t="s">
        <v>54</v>
      </c>
      <c r="E322" s="2" t="s">
        <v>49</v>
      </c>
      <c r="F322" s="2" t="s">
        <v>26</v>
      </c>
      <c r="G322" s="4" t="n">
        <v>41700</v>
      </c>
      <c r="H322" s="3" t="n">
        <v>9</v>
      </c>
      <c r="I322" s="5" t="n">
        <v>42643</v>
      </c>
      <c r="J322" s="2" t="s">
        <v>34</v>
      </c>
      <c r="K322" s="3" t="n">
        <v>3</v>
      </c>
      <c r="L322" s="4" t="n">
        <v>7189.76</v>
      </c>
      <c r="M322" s="4" t="n">
        <v>0</v>
      </c>
      <c r="N322" s="3" t="n">
        <v>38</v>
      </c>
      <c r="O322" s="4" t="n">
        <v>75.19</v>
      </c>
      <c r="P322" s="3" t="n">
        <v>1</v>
      </c>
      <c r="Q322" s="4" t="n">
        <v>0</v>
      </c>
      <c r="R322" s="4" t="n">
        <v>0</v>
      </c>
      <c r="S322" s="4" t="n">
        <v>0</v>
      </c>
      <c r="T322" s="4" t="n">
        <v>0</v>
      </c>
      <c r="U322" s="3" t="n">
        <v>703</v>
      </c>
      <c r="V322" s="3" t="n">
        <v>0</v>
      </c>
    </row>
    <row r="323" customFormat="false" ht="15" hidden="false" customHeight="false" outlineLevel="0" collapsed="false">
      <c r="A323" s="2" t="s">
        <v>392</v>
      </c>
      <c r="B323" s="3" t="n">
        <v>29</v>
      </c>
      <c r="C323" s="2" t="s">
        <v>29</v>
      </c>
      <c r="D323" s="2" t="s">
        <v>51</v>
      </c>
      <c r="E323" s="2" t="s">
        <v>93</v>
      </c>
      <c r="F323" s="2" t="s">
        <v>26</v>
      </c>
      <c r="G323" s="4" t="n">
        <v>5100</v>
      </c>
      <c r="H323" s="3" t="n">
        <v>3</v>
      </c>
      <c r="I323" s="5" t="n">
        <v>44972</v>
      </c>
      <c r="J323" s="2" t="s">
        <v>27</v>
      </c>
      <c r="K323" s="3" t="n">
        <v>2</v>
      </c>
      <c r="L323" s="4" t="n">
        <v>224.07</v>
      </c>
      <c r="M323" s="4" t="n">
        <v>1110.69</v>
      </c>
      <c r="N323" s="3" t="n">
        <v>12</v>
      </c>
      <c r="O323" s="4" t="n">
        <v>27.51</v>
      </c>
      <c r="P323" s="3" t="n">
        <v>0</v>
      </c>
      <c r="Q323" s="4" t="n">
        <v>1000</v>
      </c>
      <c r="R323" s="4" t="n">
        <v>183.08</v>
      </c>
      <c r="S323" s="4" t="n">
        <v>0</v>
      </c>
      <c r="T323" s="4" t="n">
        <v>0</v>
      </c>
      <c r="U323" s="3" t="n">
        <v>505</v>
      </c>
      <c r="V323" s="3" t="n">
        <v>1</v>
      </c>
    </row>
    <row r="324" customFormat="false" ht="15" hidden="false" customHeight="false" outlineLevel="0" collapsed="false">
      <c r="A324" s="2" t="s">
        <v>393</v>
      </c>
      <c r="B324" s="3" t="n">
        <v>29</v>
      </c>
      <c r="C324" s="2" t="s">
        <v>23</v>
      </c>
      <c r="D324" s="2" t="s">
        <v>100</v>
      </c>
      <c r="E324" s="2" t="s">
        <v>37</v>
      </c>
      <c r="F324" s="2" t="s">
        <v>26</v>
      </c>
      <c r="G324" s="4" t="n">
        <v>32400</v>
      </c>
      <c r="H324" s="3" t="n">
        <v>5</v>
      </c>
      <c r="I324" s="5" t="n">
        <v>44136</v>
      </c>
      <c r="J324" s="2" t="s">
        <v>27</v>
      </c>
      <c r="K324" s="3" t="n">
        <v>2</v>
      </c>
      <c r="L324" s="4" t="n">
        <v>2415.54</v>
      </c>
      <c r="M324" s="4" t="n">
        <v>0</v>
      </c>
      <c r="N324" s="3" t="n">
        <v>26</v>
      </c>
      <c r="O324" s="4" t="n">
        <v>56.62</v>
      </c>
      <c r="P324" s="3" t="n">
        <v>5</v>
      </c>
      <c r="Q324" s="4" t="n">
        <v>0</v>
      </c>
      <c r="R324" s="4" t="n">
        <v>0</v>
      </c>
      <c r="S324" s="4" t="n">
        <v>93000</v>
      </c>
      <c r="T324" s="4" t="n">
        <v>544</v>
      </c>
      <c r="U324" s="3" t="n">
        <v>575</v>
      </c>
      <c r="V324" s="3" t="n">
        <v>0</v>
      </c>
    </row>
    <row r="325" customFormat="false" ht="15" hidden="false" customHeight="false" outlineLevel="0" collapsed="false">
      <c r="A325" s="2" t="s">
        <v>394</v>
      </c>
      <c r="B325" s="3" t="n">
        <v>51</v>
      </c>
      <c r="C325" s="2" t="s">
        <v>23</v>
      </c>
      <c r="D325" s="2" t="s">
        <v>44</v>
      </c>
      <c r="E325" s="2" t="s">
        <v>63</v>
      </c>
      <c r="F325" s="2" t="s">
        <v>26</v>
      </c>
      <c r="G325" s="4" t="n">
        <v>52000</v>
      </c>
      <c r="H325" s="3" t="n">
        <v>9</v>
      </c>
      <c r="I325" s="5" t="n">
        <v>42773</v>
      </c>
      <c r="J325" s="2" t="s">
        <v>46</v>
      </c>
      <c r="K325" s="3" t="n">
        <v>2</v>
      </c>
      <c r="L325" s="4" t="n">
        <v>12522.26</v>
      </c>
      <c r="M325" s="4" t="n">
        <v>0</v>
      </c>
      <c r="N325" s="3" t="n">
        <v>35</v>
      </c>
      <c r="O325" s="4" t="n">
        <v>72.2</v>
      </c>
      <c r="P325" s="3" t="n">
        <v>5</v>
      </c>
      <c r="Q325" s="4" t="n">
        <v>13000</v>
      </c>
      <c r="R325" s="4" t="n">
        <v>8183.19</v>
      </c>
      <c r="S325" s="4" t="n">
        <v>0</v>
      </c>
      <c r="T325" s="4" t="n">
        <v>0</v>
      </c>
      <c r="U325" s="3" t="n">
        <v>631</v>
      </c>
      <c r="V325" s="3" t="n">
        <v>0</v>
      </c>
    </row>
    <row r="326" customFormat="false" ht="15" hidden="false" customHeight="false" outlineLevel="0" collapsed="false">
      <c r="A326" s="2" t="s">
        <v>395</v>
      </c>
      <c r="B326" s="3" t="n">
        <v>69</v>
      </c>
      <c r="C326" s="2" t="s">
        <v>29</v>
      </c>
      <c r="D326" s="2" t="s">
        <v>40</v>
      </c>
      <c r="E326" s="2" t="s">
        <v>41</v>
      </c>
      <c r="F326" s="2" t="s">
        <v>26</v>
      </c>
      <c r="G326" s="4" t="n">
        <v>19900</v>
      </c>
      <c r="H326" s="3" t="n">
        <v>16</v>
      </c>
      <c r="I326" s="5" t="n">
        <v>40206</v>
      </c>
      <c r="J326" s="2" t="s">
        <v>34</v>
      </c>
      <c r="K326" s="3" t="n">
        <v>1</v>
      </c>
      <c r="L326" s="4" t="n">
        <v>3463.53</v>
      </c>
      <c r="M326" s="4" t="n">
        <v>42851.97</v>
      </c>
      <c r="N326" s="3" t="n">
        <v>25</v>
      </c>
      <c r="O326" s="4" t="n">
        <v>46.15</v>
      </c>
      <c r="P326" s="3" t="n">
        <v>1</v>
      </c>
      <c r="Q326" s="4" t="n">
        <v>0</v>
      </c>
      <c r="R326" s="4" t="n">
        <v>0</v>
      </c>
      <c r="S326" s="4" t="n">
        <v>0</v>
      </c>
      <c r="T326" s="4" t="n">
        <v>0</v>
      </c>
      <c r="U326" s="3" t="n">
        <v>534</v>
      </c>
      <c r="V326" s="3" t="n">
        <v>1</v>
      </c>
    </row>
    <row r="327" customFormat="false" ht="15" hidden="false" customHeight="false" outlineLevel="0" collapsed="false">
      <c r="A327" s="2" t="s">
        <v>396</v>
      </c>
      <c r="B327" s="3" t="n">
        <v>66</v>
      </c>
      <c r="C327" s="2" t="s">
        <v>29</v>
      </c>
      <c r="D327" s="2" t="s">
        <v>100</v>
      </c>
      <c r="E327" s="2" t="s">
        <v>41</v>
      </c>
      <c r="F327" s="2" t="s">
        <v>26</v>
      </c>
      <c r="G327" s="4" t="n">
        <v>25000</v>
      </c>
      <c r="H327" s="3" t="n">
        <v>26</v>
      </c>
      <c r="I327" s="5" t="n">
        <v>36580</v>
      </c>
      <c r="J327" s="2" t="s">
        <v>46</v>
      </c>
      <c r="K327" s="3" t="n">
        <v>2</v>
      </c>
      <c r="L327" s="4" t="n">
        <v>5865.89</v>
      </c>
      <c r="M327" s="4" t="n">
        <v>59108.13</v>
      </c>
      <c r="N327" s="3" t="n">
        <v>29</v>
      </c>
      <c r="O327" s="4" t="n">
        <v>45.02</v>
      </c>
      <c r="P327" s="3" t="n">
        <v>2</v>
      </c>
      <c r="Q327" s="4" t="n">
        <v>0</v>
      </c>
      <c r="R327" s="4" t="n">
        <v>0</v>
      </c>
      <c r="S327" s="4" t="n">
        <v>0</v>
      </c>
      <c r="T327" s="4" t="n">
        <v>0</v>
      </c>
      <c r="U327" s="3" t="n">
        <v>660</v>
      </c>
      <c r="V327" s="3" t="n">
        <v>0</v>
      </c>
    </row>
    <row r="328" customFormat="false" ht="15" hidden="false" customHeight="false" outlineLevel="0" collapsed="false">
      <c r="A328" s="2" t="s">
        <v>397</v>
      </c>
      <c r="B328" s="3" t="n">
        <v>41</v>
      </c>
      <c r="C328" s="2" t="s">
        <v>23</v>
      </c>
      <c r="D328" s="2" t="s">
        <v>108</v>
      </c>
      <c r="E328" s="2" t="s">
        <v>31</v>
      </c>
      <c r="F328" s="2" t="s">
        <v>60</v>
      </c>
      <c r="G328" s="4" t="n">
        <v>47300</v>
      </c>
      <c r="H328" s="3" t="n">
        <v>12</v>
      </c>
      <c r="I328" s="5" t="n">
        <v>41655</v>
      </c>
      <c r="J328" s="2" t="s">
        <v>46</v>
      </c>
      <c r="K328" s="3" t="n">
        <v>1</v>
      </c>
      <c r="L328" s="4" t="n">
        <v>7697.66</v>
      </c>
      <c r="M328" s="4" t="n">
        <v>0</v>
      </c>
      <c r="N328" s="3" t="n">
        <v>31</v>
      </c>
      <c r="O328" s="4" t="n">
        <v>102.08</v>
      </c>
      <c r="P328" s="3" t="n">
        <v>3</v>
      </c>
      <c r="Q328" s="4" t="n">
        <v>12000</v>
      </c>
      <c r="R328" s="4" t="n">
        <v>2628.29</v>
      </c>
      <c r="S328" s="4" t="n">
        <v>122000</v>
      </c>
      <c r="T328" s="4" t="n">
        <v>589</v>
      </c>
      <c r="U328" s="3" t="n">
        <v>621</v>
      </c>
      <c r="V328" s="3" t="n">
        <v>0</v>
      </c>
    </row>
    <row r="329" customFormat="false" ht="15" hidden="false" customHeight="false" outlineLevel="0" collapsed="false">
      <c r="A329" s="2" t="s">
        <v>398</v>
      </c>
      <c r="B329" s="3" t="n">
        <v>52</v>
      </c>
      <c r="C329" s="2" t="s">
        <v>29</v>
      </c>
      <c r="D329" s="2" t="s">
        <v>98</v>
      </c>
      <c r="E329" s="2" t="s">
        <v>37</v>
      </c>
      <c r="F329" s="2" t="s">
        <v>26</v>
      </c>
      <c r="G329" s="4" t="n">
        <v>30000</v>
      </c>
      <c r="H329" s="3" t="n">
        <v>27</v>
      </c>
      <c r="I329" s="5" t="n">
        <v>36364</v>
      </c>
      <c r="J329" s="2" t="s">
        <v>34</v>
      </c>
      <c r="K329" s="3" t="n">
        <v>6</v>
      </c>
      <c r="L329" s="4" t="n">
        <v>907.53</v>
      </c>
      <c r="M329" s="4" t="n">
        <v>0</v>
      </c>
      <c r="N329" s="3" t="n">
        <v>39</v>
      </c>
      <c r="O329" s="4" t="n">
        <v>65.03</v>
      </c>
      <c r="P329" s="3" t="n">
        <v>1</v>
      </c>
      <c r="Q329" s="4" t="n">
        <v>6500</v>
      </c>
      <c r="R329" s="4" t="n">
        <v>3527.03</v>
      </c>
      <c r="S329" s="4" t="n">
        <v>0</v>
      </c>
      <c r="T329" s="4" t="n">
        <v>0</v>
      </c>
      <c r="U329" s="3" t="n">
        <v>740</v>
      </c>
      <c r="V329" s="3" t="n">
        <v>0</v>
      </c>
    </row>
    <row r="330" customFormat="false" ht="15" hidden="false" customHeight="false" outlineLevel="0" collapsed="false">
      <c r="A330" s="2" t="s">
        <v>399</v>
      </c>
      <c r="B330" s="3" t="n">
        <v>51</v>
      </c>
      <c r="C330" s="2" t="s">
        <v>23</v>
      </c>
      <c r="D330" s="2" t="s">
        <v>62</v>
      </c>
      <c r="E330" s="2" t="s">
        <v>37</v>
      </c>
      <c r="F330" s="2" t="s">
        <v>26</v>
      </c>
      <c r="G330" s="4" t="n">
        <v>23600</v>
      </c>
      <c r="H330" s="3" t="n">
        <v>24</v>
      </c>
      <c r="I330" s="5" t="n">
        <v>37462</v>
      </c>
      <c r="J330" s="2" t="s">
        <v>46</v>
      </c>
      <c r="K330" s="3" t="n">
        <v>3</v>
      </c>
      <c r="L330" s="4" t="n">
        <v>5720.53</v>
      </c>
      <c r="M330" s="4" t="n">
        <v>0</v>
      </c>
      <c r="N330" s="3" t="n">
        <v>23</v>
      </c>
      <c r="O330" s="4" t="n">
        <v>65.91</v>
      </c>
      <c r="P330" s="3" t="n">
        <v>0</v>
      </c>
      <c r="Q330" s="4" t="n">
        <v>3000</v>
      </c>
      <c r="R330" s="4" t="n">
        <v>1441.01</v>
      </c>
      <c r="S330" s="4" t="n">
        <v>0</v>
      </c>
      <c r="T330" s="4" t="n">
        <v>0</v>
      </c>
      <c r="U330" s="3" t="n">
        <v>630</v>
      </c>
      <c r="V330" s="3" t="n">
        <v>0</v>
      </c>
    </row>
    <row r="331" customFormat="false" ht="15" hidden="false" customHeight="false" outlineLevel="0" collapsed="false">
      <c r="A331" s="2" t="s">
        <v>400</v>
      </c>
      <c r="B331" s="3" t="n">
        <v>39</v>
      </c>
      <c r="C331" s="2" t="s">
        <v>23</v>
      </c>
      <c r="D331" s="2" t="s">
        <v>40</v>
      </c>
      <c r="E331" s="2" t="s">
        <v>37</v>
      </c>
      <c r="F331" s="2" t="s">
        <v>26</v>
      </c>
      <c r="G331" s="4" t="n">
        <v>20200</v>
      </c>
      <c r="H331" s="3" t="n">
        <v>3</v>
      </c>
      <c r="I331" s="5" t="n">
        <v>45119</v>
      </c>
      <c r="J331" s="2" t="s">
        <v>34</v>
      </c>
      <c r="K331" s="3" t="n">
        <v>4</v>
      </c>
      <c r="L331" s="4" t="n">
        <v>1219.06</v>
      </c>
      <c r="M331" s="4" t="n">
        <v>0</v>
      </c>
      <c r="N331" s="3" t="n">
        <v>20</v>
      </c>
      <c r="O331" s="4" t="n">
        <v>56.82</v>
      </c>
      <c r="P331" s="3" t="n">
        <v>3</v>
      </c>
      <c r="Q331" s="4" t="n">
        <v>2500</v>
      </c>
      <c r="R331" s="4" t="n">
        <v>109.26</v>
      </c>
      <c r="S331" s="4" t="n">
        <v>0</v>
      </c>
      <c r="T331" s="4" t="n">
        <v>0</v>
      </c>
      <c r="U331" s="3" t="n">
        <v>515</v>
      </c>
      <c r="V331" s="3" t="n">
        <v>2</v>
      </c>
    </row>
    <row r="332" customFormat="false" ht="15" hidden="false" customHeight="false" outlineLevel="0" collapsed="false">
      <c r="A332" s="2" t="s">
        <v>401</v>
      </c>
      <c r="B332" s="3" t="n">
        <v>54</v>
      </c>
      <c r="C332" s="2" t="s">
        <v>29</v>
      </c>
      <c r="D332" s="2" t="s">
        <v>100</v>
      </c>
      <c r="E332" s="2" t="s">
        <v>52</v>
      </c>
      <c r="F332" s="2" t="s">
        <v>26</v>
      </c>
      <c r="G332" s="4" t="n">
        <v>25400</v>
      </c>
      <c r="H332" s="3" t="n">
        <v>18</v>
      </c>
      <c r="I332" s="5" t="n">
        <v>39421</v>
      </c>
      <c r="J332" s="2" t="s">
        <v>46</v>
      </c>
      <c r="K332" s="3" t="n">
        <v>3</v>
      </c>
      <c r="L332" s="4" t="n">
        <v>450.55</v>
      </c>
      <c r="M332" s="4" t="n">
        <v>0</v>
      </c>
      <c r="N332" s="3" t="n">
        <v>25</v>
      </c>
      <c r="O332" s="4" t="n">
        <v>46.43</v>
      </c>
      <c r="P332" s="3" t="n">
        <v>1</v>
      </c>
      <c r="Q332" s="4" t="n">
        <v>5500</v>
      </c>
      <c r="R332" s="4" t="n">
        <v>1610.27</v>
      </c>
      <c r="S332" s="4" t="n">
        <v>48000</v>
      </c>
      <c r="T332" s="4" t="n">
        <v>220</v>
      </c>
      <c r="U332" s="3" t="n">
        <v>620</v>
      </c>
      <c r="V332" s="3" t="n">
        <v>0</v>
      </c>
    </row>
    <row r="333" customFormat="false" ht="15" hidden="false" customHeight="false" outlineLevel="0" collapsed="false">
      <c r="A333" s="2" t="s">
        <v>402</v>
      </c>
      <c r="B333" s="3" t="n">
        <v>71</v>
      </c>
      <c r="C333" s="2" t="s">
        <v>23</v>
      </c>
      <c r="D333" s="2" t="s">
        <v>108</v>
      </c>
      <c r="E333" s="2" t="s">
        <v>41</v>
      </c>
      <c r="F333" s="2" t="s">
        <v>26</v>
      </c>
      <c r="G333" s="4" t="n">
        <v>17400</v>
      </c>
      <c r="H333" s="3" t="n">
        <v>15</v>
      </c>
      <c r="I333" s="5" t="n">
        <v>40591</v>
      </c>
      <c r="J333" s="2" t="s">
        <v>27</v>
      </c>
      <c r="K333" s="3" t="n">
        <v>1</v>
      </c>
      <c r="L333" s="4" t="n">
        <v>2323.52</v>
      </c>
      <c r="M333" s="4" t="n">
        <v>0</v>
      </c>
      <c r="N333" s="3" t="n">
        <v>12</v>
      </c>
      <c r="O333" s="4" t="n">
        <v>32.55</v>
      </c>
      <c r="P333" s="3" t="n">
        <v>2</v>
      </c>
      <c r="Q333" s="4" t="n">
        <v>3000</v>
      </c>
      <c r="R333" s="4" t="n">
        <v>1627.81</v>
      </c>
      <c r="S333" s="4" t="n">
        <v>0</v>
      </c>
      <c r="T333" s="4" t="n">
        <v>0</v>
      </c>
      <c r="U333" s="3" t="n">
        <v>565</v>
      </c>
      <c r="V333" s="3" t="n">
        <v>1</v>
      </c>
    </row>
    <row r="334" customFormat="false" ht="15" hidden="false" customHeight="false" outlineLevel="0" collapsed="false">
      <c r="A334" s="2" t="s">
        <v>403</v>
      </c>
      <c r="B334" s="3" t="n">
        <v>55</v>
      </c>
      <c r="C334" s="2" t="s">
        <v>23</v>
      </c>
      <c r="D334" s="2" t="s">
        <v>48</v>
      </c>
      <c r="E334" s="2" t="s">
        <v>52</v>
      </c>
      <c r="F334" s="2" t="s">
        <v>26</v>
      </c>
      <c r="G334" s="4" t="n">
        <v>37300</v>
      </c>
      <c r="H334" s="3" t="n">
        <v>23</v>
      </c>
      <c r="I334" s="5" t="n">
        <v>37641</v>
      </c>
      <c r="J334" s="2" t="s">
        <v>27</v>
      </c>
      <c r="K334" s="3" t="n">
        <v>4</v>
      </c>
      <c r="L334" s="4" t="n">
        <v>-822.22</v>
      </c>
      <c r="M334" s="4" t="n">
        <v>59994.65</v>
      </c>
      <c r="N334" s="3" t="n">
        <v>19</v>
      </c>
      <c r="O334" s="4" t="n">
        <v>42.02</v>
      </c>
      <c r="P334" s="3" t="n">
        <v>3</v>
      </c>
      <c r="Q334" s="4" t="n">
        <v>0</v>
      </c>
      <c r="R334" s="4" t="n">
        <v>0</v>
      </c>
      <c r="S334" s="4" t="n">
        <v>0</v>
      </c>
      <c r="T334" s="4" t="n">
        <v>0</v>
      </c>
      <c r="U334" s="3" t="n">
        <v>689</v>
      </c>
      <c r="V334" s="3" t="n">
        <v>0</v>
      </c>
    </row>
    <row r="335" customFormat="false" ht="15" hidden="false" customHeight="false" outlineLevel="0" collapsed="false">
      <c r="A335" s="2" t="s">
        <v>404</v>
      </c>
      <c r="B335" s="3" t="n">
        <v>64</v>
      </c>
      <c r="C335" s="2" t="s">
        <v>29</v>
      </c>
      <c r="D335" s="2" t="s">
        <v>108</v>
      </c>
      <c r="E335" s="2" t="s">
        <v>49</v>
      </c>
      <c r="F335" s="2" t="s">
        <v>26</v>
      </c>
      <c r="G335" s="4" t="n">
        <v>31700</v>
      </c>
      <c r="H335" s="3" t="n">
        <v>13</v>
      </c>
      <c r="I335" s="5" t="n">
        <v>41331</v>
      </c>
      <c r="J335" s="2" t="s">
        <v>46</v>
      </c>
      <c r="K335" s="3" t="n">
        <v>3</v>
      </c>
      <c r="L335" s="4" t="n">
        <v>3009.79</v>
      </c>
      <c r="M335" s="4" t="n">
        <v>0</v>
      </c>
      <c r="N335" s="3" t="n">
        <v>23</v>
      </c>
      <c r="O335" s="4" t="n">
        <v>46.72</v>
      </c>
      <c r="P335" s="3" t="n">
        <v>3</v>
      </c>
      <c r="Q335" s="4" t="n">
        <v>0</v>
      </c>
      <c r="R335" s="4" t="n">
        <v>0</v>
      </c>
      <c r="S335" s="4" t="n">
        <v>0</v>
      </c>
      <c r="T335" s="4" t="n">
        <v>0</v>
      </c>
      <c r="U335" s="3" t="n">
        <v>581</v>
      </c>
      <c r="V335" s="3" t="n">
        <v>0</v>
      </c>
    </row>
    <row r="336" customFormat="false" ht="15" hidden="false" customHeight="false" outlineLevel="0" collapsed="false">
      <c r="A336" s="2" t="s">
        <v>405</v>
      </c>
      <c r="B336" s="3" t="n">
        <v>36</v>
      </c>
      <c r="C336" s="2" t="s">
        <v>29</v>
      </c>
      <c r="D336" s="2" t="s">
        <v>108</v>
      </c>
      <c r="E336" s="2" t="s">
        <v>37</v>
      </c>
      <c r="F336" s="2" t="s">
        <v>26</v>
      </c>
      <c r="G336" s="4" t="n">
        <v>35300</v>
      </c>
      <c r="H336" s="3" t="n">
        <v>11</v>
      </c>
      <c r="I336" s="5" t="n">
        <v>41970</v>
      </c>
      <c r="J336" s="2" t="s">
        <v>46</v>
      </c>
      <c r="K336" s="3" t="n">
        <v>1</v>
      </c>
      <c r="L336" s="4" t="n">
        <v>2777.71</v>
      </c>
      <c r="M336" s="4" t="n">
        <v>38571.31</v>
      </c>
      <c r="N336" s="3" t="n">
        <v>24</v>
      </c>
      <c r="O336" s="4" t="n">
        <v>32.14</v>
      </c>
      <c r="P336" s="3" t="n">
        <v>1</v>
      </c>
      <c r="Q336" s="4" t="n">
        <v>0</v>
      </c>
      <c r="R336" s="4" t="n">
        <v>0</v>
      </c>
      <c r="S336" s="4" t="n">
        <v>0</v>
      </c>
      <c r="T336" s="4" t="n">
        <v>0</v>
      </c>
      <c r="U336" s="3" t="n">
        <v>611</v>
      </c>
      <c r="V336" s="3" t="n">
        <v>0</v>
      </c>
    </row>
    <row r="337" customFormat="false" ht="15" hidden="false" customHeight="false" outlineLevel="0" collapsed="false">
      <c r="A337" s="2" t="s">
        <v>406</v>
      </c>
      <c r="B337" s="3" t="n">
        <v>64</v>
      </c>
      <c r="C337" s="2" t="s">
        <v>29</v>
      </c>
      <c r="D337" s="2" t="s">
        <v>62</v>
      </c>
      <c r="E337" s="2" t="s">
        <v>37</v>
      </c>
      <c r="F337" s="2" t="s">
        <v>26</v>
      </c>
      <c r="G337" s="4" t="n">
        <v>29400</v>
      </c>
      <c r="H337" s="3" t="n">
        <v>9</v>
      </c>
      <c r="I337" s="5" t="n">
        <v>42804</v>
      </c>
      <c r="J337" s="2" t="s">
        <v>27</v>
      </c>
      <c r="K337" s="3" t="n">
        <v>2</v>
      </c>
      <c r="L337" s="4" t="n">
        <v>1316.2</v>
      </c>
      <c r="M337" s="4" t="n">
        <v>31367.8</v>
      </c>
      <c r="N337" s="3" t="n">
        <v>24</v>
      </c>
      <c r="O337" s="4" t="n">
        <v>63.05</v>
      </c>
      <c r="P337" s="3" t="n">
        <v>5</v>
      </c>
      <c r="Q337" s="4" t="n">
        <v>0</v>
      </c>
      <c r="R337" s="4" t="n">
        <v>0</v>
      </c>
      <c r="S337" s="4" t="n">
        <v>0</v>
      </c>
      <c r="T337" s="4" t="n">
        <v>0</v>
      </c>
      <c r="U337" s="3" t="n">
        <v>631</v>
      </c>
      <c r="V337" s="3" t="n">
        <v>0</v>
      </c>
    </row>
    <row r="338" customFormat="false" ht="15" hidden="false" customHeight="false" outlineLevel="0" collapsed="false">
      <c r="A338" s="2" t="s">
        <v>407</v>
      </c>
      <c r="B338" s="3" t="n">
        <v>49</v>
      </c>
      <c r="C338" s="2" t="s">
        <v>29</v>
      </c>
      <c r="D338" s="2" t="s">
        <v>54</v>
      </c>
      <c r="E338" s="2" t="s">
        <v>37</v>
      </c>
      <c r="F338" s="2" t="s">
        <v>38</v>
      </c>
      <c r="G338" s="4" t="n">
        <v>42600</v>
      </c>
      <c r="H338" s="3" t="n">
        <v>8</v>
      </c>
      <c r="I338" s="5" t="n">
        <v>43266</v>
      </c>
      <c r="J338" s="2" t="s">
        <v>34</v>
      </c>
      <c r="K338" s="3" t="n">
        <v>3</v>
      </c>
      <c r="L338" s="4" t="n">
        <v>7638.87</v>
      </c>
      <c r="M338" s="4" t="n">
        <v>27616.6</v>
      </c>
      <c r="N338" s="3" t="n">
        <v>26</v>
      </c>
      <c r="O338" s="4" t="n">
        <v>64.04</v>
      </c>
      <c r="P338" s="3" t="n">
        <v>0</v>
      </c>
      <c r="Q338" s="4" t="n">
        <v>9000</v>
      </c>
      <c r="R338" s="4" t="n">
        <v>3613.75</v>
      </c>
      <c r="S338" s="4" t="n">
        <v>0</v>
      </c>
      <c r="T338" s="4" t="n">
        <v>0</v>
      </c>
      <c r="U338" s="3" t="n">
        <v>691</v>
      </c>
      <c r="V338" s="3" t="n">
        <v>0</v>
      </c>
    </row>
    <row r="339" customFormat="false" ht="15" hidden="false" customHeight="false" outlineLevel="0" collapsed="false">
      <c r="A339" s="2" t="s">
        <v>408</v>
      </c>
      <c r="B339" s="3" t="n">
        <v>18</v>
      </c>
      <c r="C339" s="2" t="s">
        <v>23</v>
      </c>
      <c r="D339" s="2" t="s">
        <v>98</v>
      </c>
      <c r="E339" s="2" t="s">
        <v>52</v>
      </c>
      <c r="F339" s="2" t="s">
        <v>38</v>
      </c>
      <c r="G339" s="4" t="n">
        <v>12300</v>
      </c>
      <c r="H339" s="3" t="n">
        <v>0</v>
      </c>
      <c r="I339" s="5" t="n">
        <v>45975</v>
      </c>
      <c r="J339" s="2" t="s">
        <v>34</v>
      </c>
      <c r="K339" s="3" t="n">
        <v>1</v>
      </c>
      <c r="L339" s="4" t="n">
        <v>1338.02</v>
      </c>
      <c r="M339" s="4" t="n">
        <v>0</v>
      </c>
      <c r="N339" s="3" t="n">
        <v>19</v>
      </c>
      <c r="O339" s="4" t="n">
        <v>44.87</v>
      </c>
      <c r="P339" s="3" t="n">
        <v>1</v>
      </c>
      <c r="Q339" s="4" t="n">
        <v>2000</v>
      </c>
      <c r="R339" s="4" t="n">
        <v>50.2</v>
      </c>
      <c r="S339" s="4" t="n">
        <v>0</v>
      </c>
      <c r="T339" s="4" t="n">
        <v>0</v>
      </c>
      <c r="U339" s="3" t="n">
        <v>637</v>
      </c>
      <c r="V339" s="3" t="n">
        <v>0</v>
      </c>
    </row>
    <row r="340" customFormat="false" ht="15" hidden="false" customHeight="false" outlineLevel="0" collapsed="false">
      <c r="A340" s="2" t="s">
        <v>409</v>
      </c>
      <c r="B340" s="3" t="n">
        <v>51</v>
      </c>
      <c r="C340" s="2" t="s">
        <v>23</v>
      </c>
      <c r="D340" s="2" t="s">
        <v>62</v>
      </c>
      <c r="E340" s="2" t="s">
        <v>52</v>
      </c>
      <c r="F340" s="2" t="s">
        <v>60</v>
      </c>
      <c r="G340" s="4" t="n">
        <v>18100</v>
      </c>
      <c r="H340" s="3" t="n">
        <v>14</v>
      </c>
      <c r="I340" s="5" t="n">
        <v>40951</v>
      </c>
      <c r="J340" s="2" t="s">
        <v>46</v>
      </c>
      <c r="K340" s="3" t="n">
        <v>3</v>
      </c>
      <c r="L340" s="4" t="n">
        <v>1436.4</v>
      </c>
      <c r="M340" s="4" t="n">
        <v>0</v>
      </c>
      <c r="N340" s="3" t="n">
        <v>33</v>
      </c>
      <c r="O340" s="4" t="n">
        <v>52.63</v>
      </c>
      <c r="P340" s="3" t="n">
        <v>3</v>
      </c>
      <c r="Q340" s="4" t="n">
        <v>3000</v>
      </c>
      <c r="R340" s="4" t="n">
        <v>515.61</v>
      </c>
      <c r="S340" s="4" t="n">
        <v>0</v>
      </c>
      <c r="T340" s="4" t="n">
        <v>0</v>
      </c>
      <c r="U340" s="3" t="n">
        <v>644</v>
      </c>
      <c r="V340" s="3" t="n">
        <v>0</v>
      </c>
    </row>
    <row r="341" customFormat="false" ht="15" hidden="false" customHeight="false" outlineLevel="0" collapsed="false">
      <c r="A341" s="2" t="s">
        <v>410</v>
      </c>
      <c r="B341" s="3" t="n">
        <v>56</v>
      </c>
      <c r="C341" s="2" t="s">
        <v>23</v>
      </c>
      <c r="D341" s="2" t="s">
        <v>62</v>
      </c>
      <c r="E341" s="2" t="s">
        <v>93</v>
      </c>
      <c r="F341" s="2" t="s">
        <v>103</v>
      </c>
      <c r="G341" s="4" t="n">
        <v>4900</v>
      </c>
      <c r="H341" s="3" t="n">
        <v>17</v>
      </c>
      <c r="I341" s="5" t="n">
        <v>39930</v>
      </c>
      <c r="J341" s="2" t="s">
        <v>27</v>
      </c>
      <c r="K341" s="3" t="n">
        <v>4</v>
      </c>
      <c r="L341" s="4" t="n">
        <v>401.98</v>
      </c>
      <c r="M341" s="4" t="n">
        <v>0</v>
      </c>
      <c r="N341" s="3" t="n">
        <v>16</v>
      </c>
      <c r="O341" s="4" t="n">
        <v>28.01</v>
      </c>
      <c r="P341" s="3" t="n">
        <v>4</v>
      </c>
      <c r="Q341" s="4" t="n">
        <v>1000</v>
      </c>
      <c r="R341" s="4" t="n">
        <v>286.87</v>
      </c>
      <c r="S341" s="4" t="n">
        <v>0</v>
      </c>
      <c r="T341" s="4" t="n">
        <v>0</v>
      </c>
      <c r="U341" s="3" t="n">
        <v>614</v>
      </c>
      <c r="V341" s="3" t="n">
        <v>0</v>
      </c>
    </row>
    <row r="342" customFormat="false" ht="15" hidden="false" customHeight="false" outlineLevel="0" collapsed="false">
      <c r="A342" s="2" t="s">
        <v>411</v>
      </c>
      <c r="B342" s="3" t="n">
        <v>19</v>
      </c>
      <c r="C342" s="2" t="s">
        <v>23</v>
      </c>
      <c r="D342" s="2" t="s">
        <v>56</v>
      </c>
      <c r="E342" s="2" t="s">
        <v>134</v>
      </c>
      <c r="F342" s="2" t="s">
        <v>38</v>
      </c>
      <c r="G342" s="4" t="n">
        <v>5200</v>
      </c>
      <c r="H342" s="3" t="n">
        <v>0</v>
      </c>
      <c r="I342" s="5" t="n">
        <v>46153</v>
      </c>
      <c r="J342" s="2" t="s">
        <v>34</v>
      </c>
      <c r="K342" s="3" t="n">
        <v>3</v>
      </c>
      <c r="L342" s="4" t="n">
        <v>1492.68</v>
      </c>
      <c r="M342" s="4" t="n">
        <v>1419.81</v>
      </c>
      <c r="N342" s="3" t="n">
        <v>21</v>
      </c>
      <c r="O342" s="4" t="n">
        <v>62.76</v>
      </c>
      <c r="P342" s="3" t="n">
        <v>1</v>
      </c>
      <c r="Q342" s="4" t="n">
        <v>500</v>
      </c>
      <c r="R342" s="4" t="n">
        <v>133.46</v>
      </c>
      <c r="S342" s="4" t="n">
        <v>0</v>
      </c>
      <c r="T342" s="4" t="n">
        <v>0</v>
      </c>
      <c r="U342" s="3" t="n">
        <v>535</v>
      </c>
      <c r="V342" s="3" t="n">
        <v>0</v>
      </c>
    </row>
    <row r="343" customFormat="false" ht="15" hidden="false" customHeight="false" outlineLevel="0" collapsed="false">
      <c r="A343" s="2" t="s">
        <v>412</v>
      </c>
      <c r="B343" s="3" t="n">
        <v>49</v>
      </c>
      <c r="C343" s="2" t="s">
        <v>23</v>
      </c>
      <c r="D343" s="2" t="s">
        <v>62</v>
      </c>
      <c r="E343" s="2" t="s">
        <v>25</v>
      </c>
      <c r="F343" s="2" t="s">
        <v>60</v>
      </c>
      <c r="G343" s="4" t="n">
        <v>26000</v>
      </c>
      <c r="H343" s="3" t="n">
        <v>14</v>
      </c>
      <c r="I343" s="5" t="n">
        <v>41062</v>
      </c>
      <c r="J343" s="2" t="s">
        <v>27</v>
      </c>
      <c r="K343" s="3" t="n">
        <v>4</v>
      </c>
      <c r="L343" s="4" t="n">
        <v>5371.83</v>
      </c>
      <c r="M343" s="4" t="n">
        <v>52504.6</v>
      </c>
      <c r="N343" s="3" t="n">
        <v>19</v>
      </c>
      <c r="O343" s="4" t="n">
        <v>42.21</v>
      </c>
      <c r="P343" s="3" t="n">
        <v>8</v>
      </c>
      <c r="Q343" s="4" t="n">
        <v>5500</v>
      </c>
      <c r="R343" s="4" t="n">
        <v>1146.73</v>
      </c>
      <c r="S343" s="4" t="n">
        <v>101000</v>
      </c>
      <c r="T343" s="4" t="n">
        <v>619</v>
      </c>
      <c r="U343" s="3" t="n">
        <v>607</v>
      </c>
      <c r="V343" s="3" t="n">
        <v>0</v>
      </c>
    </row>
    <row r="344" customFormat="false" ht="15" hidden="false" customHeight="false" outlineLevel="0" collapsed="false">
      <c r="A344" s="2" t="s">
        <v>413</v>
      </c>
      <c r="B344" s="3" t="n">
        <v>62</v>
      </c>
      <c r="C344" s="2" t="s">
        <v>29</v>
      </c>
      <c r="D344" s="2" t="s">
        <v>67</v>
      </c>
      <c r="E344" s="2" t="s">
        <v>25</v>
      </c>
      <c r="F344" s="2" t="s">
        <v>103</v>
      </c>
      <c r="G344" s="4" t="n">
        <v>34700</v>
      </c>
      <c r="H344" s="3" t="n">
        <v>7</v>
      </c>
      <c r="I344" s="5" t="n">
        <v>43496</v>
      </c>
      <c r="J344" s="2" t="s">
        <v>27</v>
      </c>
      <c r="K344" s="3" t="n">
        <v>4</v>
      </c>
      <c r="L344" s="4" t="n">
        <v>9953.91</v>
      </c>
      <c r="M344" s="4" t="n">
        <v>39060.3</v>
      </c>
      <c r="N344" s="3" t="n">
        <v>28</v>
      </c>
      <c r="O344" s="4" t="n">
        <v>49.55</v>
      </c>
      <c r="P344" s="3" t="n">
        <v>4</v>
      </c>
      <c r="Q344" s="4" t="n">
        <v>7500</v>
      </c>
      <c r="R344" s="4" t="n">
        <v>4981.03</v>
      </c>
      <c r="S344" s="4" t="n">
        <v>0</v>
      </c>
      <c r="T344" s="4" t="n">
        <v>0</v>
      </c>
      <c r="U344" s="3" t="n">
        <v>628</v>
      </c>
      <c r="V344" s="3" t="n">
        <v>0</v>
      </c>
    </row>
    <row r="345" customFormat="false" ht="15" hidden="false" customHeight="false" outlineLevel="0" collapsed="false">
      <c r="A345" s="2" t="s">
        <v>414</v>
      </c>
      <c r="B345" s="3" t="n">
        <v>63</v>
      </c>
      <c r="C345" s="2" t="s">
        <v>23</v>
      </c>
      <c r="D345" s="2" t="s">
        <v>62</v>
      </c>
      <c r="E345" s="2" t="s">
        <v>49</v>
      </c>
      <c r="F345" s="2" t="s">
        <v>26</v>
      </c>
      <c r="G345" s="4" t="n">
        <v>32900</v>
      </c>
      <c r="H345" s="3" t="n">
        <v>9</v>
      </c>
      <c r="I345" s="5" t="n">
        <v>42855</v>
      </c>
      <c r="J345" s="2" t="s">
        <v>27</v>
      </c>
      <c r="K345" s="3" t="n">
        <v>4</v>
      </c>
      <c r="L345" s="4" t="n">
        <v>3358.65</v>
      </c>
      <c r="M345" s="4" t="n">
        <v>12860.64</v>
      </c>
      <c r="N345" s="3" t="n">
        <v>22</v>
      </c>
      <c r="O345" s="4" t="n">
        <v>40.7</v>
      </c>
      <c r="P345" s="3" t="n">
        <v>5</v>
      </c>
      <c r="Q345" s="4" t="n">
        <v>6000</v>
      </c>
      <c r="R345" s="4" t="n">
        <v>2164.17</v>
      </c>
      <c r="S345" s="4" t="n">
        <v>0</v>
      </c>
      <c r="T345" s="4" t="n">
        <v>0</v>
      </c>
      <c r="U345" s="3" t="n">
        <v>566</v>
      </c>
      <c r="V345" s="3" t="n">
        <v>0</v>
      </c>
    </row>
    <row r="346" customFormat="false" ht="15" hidden="false" customHeight="false" outlineLevel="0" collapsed="false">
      <c r="A346" s="2" t="s">
        <v>415</v>
      </c>
      <c r="B346" s="3" t="n">
        <v>35</v>
      </c>
      <c r="C346" s="2" t="s">
        <v>29</v>
      </c>
      <c r="D346" s="2" t="s">
        <v>108</v>
      </c>
      <c r="E346" s="2" t="s">
        <v>31</v>
      </c>
      <c r="F346" s="2" t="s">
        <v>38</v>
      </c>
      <c r="G346" s="4" t="n">
        <v>60700</v>
      </c>
      <c r="H346" s="3" t="n">
        <v>13</v>
      </c>
      <c r="I346" s="5" t="n">
        <v>41461</v>
      </c>
      <c r="J346" s="2" t="s">
        <v>34</v>
      </c>
      <c r="K346" s="3" t="n">
        <v>3</v>
      </c>
      <c r="L346" s="4" t="n">
        <v>2210.2</v>
      </c>
      <c r="M346" s="4" t="n">
        <v>48378.45</v>
      </c>
      <c r="N346" s="3" t="n">
        <v>51</v>
      </c>
      <c r="O346" s="4" t="n">
        <v>98.46</v>
      </c>
      <c r="P346" s="3" t="n">
        <v>2</v>
      </c>
      <c r="Q346" s="4" t="n">
        <v>9500</v>
      </c>
      <c r="R346" s="4" t="n">
        <v>6535.24</v>
      </c>
      <c r="S346" s="4" t="n">
        <v>0</v>
      </c>
      <c r="T346" s="4" t="n">
        <v>0</v>
      </c>
      <c r="U346" s="3" t="n">
        <v>644</v>
      </c>
      <c r="V346" s="3" t="n">
        <v>0</v>
      </c>
    </row>
    <row r="347" customFormat="false" ht="15" hidden="false" customHeight="false" outlineLevel="0" collapsed="false">
      <c r="A347" s="2" t="s">
        <v>416</v>
      </c>
      <c r="B347" s="3" t="n">
        <v>33</v>
      </c>
      <c r="C347" s="2" t="s">
        <v>29</v>
      </c>
      <c r="D347" s="2" t="s">
        <v>40</v>
      </c>
      <c r="E347" s="2" t="s">
        <v>96</v>
      </c>
      <c r="F347" s="2" t="s">
        <v>26</v>
      </c>
      <c r="G347" s="4" t="n">
        <v>117300</v>
      </c>
      <c r="H347" s="3" t="n">
        <v>4</v>
      </c>
      <c r="I347" s="5" t="n">
        <v>44644</v>
      </c>
      <c r="J347" s="2" t="s">
        <v>34</v>
      </c>
      <c r="K347" s="3" t="n">
        <v>1</v>
      </c>
      <c r="L347" s="4" t="n">
        <v>22940.89</v>
      </c>
      <c r="M347" s="4" t="n">
        <v>0</v>
      </c>
      <c r="N347" s="3" t="n">
        <v>0</v>
      </c>
      <c r="O347" s="2"/>
      <c r="P347" s="3" t="n">
        <v>0</v>
      </c>
      <c r="Q347" s="4" t="n">
        <v>0</v>
      </c>
      <c r="R347" s="4" t="n">
        <v>0</v>
      </c>
      <c r="S347" s="4" t="n">
        <v>0</v>
      </c>
      <c r="T347" s="4" t="n">
        <v>0</v>
      </c>
      <c r="U347" s="3" t="n">
        <v>643</v>
      </c>
      <c r="V347" s="3" t="n">
        <v>1</v>
      </c>
    </row>
    <row r="348" customFormat="false" ht="15" hidden="false" customHeight="false" outlineLevel="0" collapsed="false">
      <c r="A348" s="2" t="s">
        <v>417</v>
      </c>
      <c r="B348" s="3" t="n">
        <v>28</v>
      </c>
      <c r="C348" s="2" t="s">
        <v>29</v>
      </c>
      <c r="D348" s="2" t="s">
        <v>54</v>
      </c>
      <c r="E348" s="2" t="s">
        <v>63</v>
      </c>
      <c r="F348" s="2" t="s">
        <v>26</v>
      </c>
      <c r="G348" s="4" t="n">
        <v>28700</v>
      </c>
      <c r="H348" s="3" t="n">
        <v>4</v>
      </c>
      <c r="I348" s="5" t="n">
        <v>44584</v>
      </c>
      <c r="J348" s="2" t="s">
        <v>34</v>
      </c>
      <c r="K348" s="3" t="n">
        <v>2</v>
      </c>
      <c r="L348" s="4" t="n">
        <v>1163.53</v>
      </c>
      <c r="M348" s="4" t="n">
        <v>4340.52</v>
      </c>
      <c r="N348" s="3" t="n">
        <v>26</v>
      </c>
      <c r="O348" s="4" t="n">
        <v>78.97</v>
      </c>
      <c r="P348" s="3" t="n">
        <v>0</v>
      </c>
      <c r="Q348" s="4" t="n">
        <v>6500</v>
      </c>
      <c r="R348" s="4" t="n">
        <v>2045.76</v>
      </c>
      <c r="S348" s="4" t="n">
        <v>109000</v>
      </c>
      <c r="T348" s="4" t="n">
        <v>752</v>
      </c>
      <c r="U348" s="3" t="n">
        <v>564</v>
      </c>
      <c r="V348" s="3" t="n">
        <v>1</v>
      </c>
    </row>
    <row r="349" customFormat="false" ht="15" hidden="false" customHeight="false" outlineLevel="0" collapsed="false">
      <c r="A349" s="2" t="s">
        <v>418</v>
      </c>
      <c r="B349" s="3" t="n">
        <v>46</v>
      </c>
      <c r="C349" s="2" t="s">
        <v>23</v>
      </c>
      <c r="D349" s="2" t="s">
        <v>40</v>
      </c>
      <c r="E349" s="2" t="s">
        <v>25</v>
      </c>
      <c r="F349" s="2" t="s">
        <v>26</v>
      </c>
      <c r="G349" s="4" t="n">
        <v>33400</v>
      </c>
      <c r="H349" s="3" t="n">
        <v>13</v>
      </c>
      <c r="I349" s="5" t="n">
        <v>41480</v>
      </c>
      <c r="J349" s="2" t="s">
        <v>34</v>
      </c>
      <c r="K349" s="3" t="n">
        <v>1</v>
      </c>
      <c r="L349" s="4" t="n">
        <v>1569.67</v>
      </c>
      <c r="M349" s="4" t="n">
        <v>0</v>
      </c>
      <c r="N349" s="3" t="n">
        <v>28</v>
      </c>
      <c r="O349" s="4" t="n">
        <v>36.71</v>
      </c>
      <c r="P349" s="3" t="n">
        <v>0</v>
      </c>
      <c r="Q349" s="4" t="n">
        <v>5000</v>
      </c>
      <c r="R349" s="4" t="n">
        <v>1283.49</v>
      </c>
      <c r="S349" s="4" t="n">
        <v>0</v>
      </c>
      <c r="T349" s="4" t="n">
        <v>0</v>
      </c>
      <c r="U349" s="3" t="n">
        <v>669</v>
      </c>
      <c r="V349" s="3" t="n">
        <v>0</v>
      </c>
    </row>
    <row r="350" customFormat="false" ht="15" hidden="false" customHeight="false" outlineLevel="0" collapsed="false">
      <c r="A350" s="2" t="s">
        <v>419</v>
      </c>
      <c r="B350" s="3" t="n">
        <v>18</v>
      </c>
      <c r="C350" s="2" t="s">
        <v>29</v>
      </c>
      <c r="D350" s="2" t="s">
        <v>54</v>
      </c>
      <c r="E350" s="2" t="s">
        <v>93</v>
      </c>
      <c r="F350" s="2" t="s">
        <v>38</v>
      </c>
      <c r="G350" s="4" t="n">
        <v>4200</v>
      </c>
      <c r="H350" s="3" t="n">
        <v>0</v>
      </c>
      <c r="I350" s="5" t="n">
        <v>46219</v>
      </c>
      <c r="J350" s="2" t="s">
        <v>34</v>
      </c>
      <c r="K350" s="3" t="n">
        <v>1</v>
      </c>
      <c r="L350" s="4" t="n">
        <v>1172.37</v>
      </c>
      <c r="M350" s="4" t="n">
        <v>688.28</v>
      </c>
      <c r="N350" s="3" t="n">
        <v>23</v>
      </c>
      <c r="O350" s="4" t="n">
        <v>45.38</v>
      </c>
      <c r="P350" s="3" t="n">
        <v>0</v>
      </c>
      <c r="Q350" s="4" t="n">
        <v>500</v>
      </c>
      <c r="R350" s="4" t="n">
        <v>174.24</v>
      </c>
      <c r="S350" s="4" t="n">
        <v>0</v>
      </c>
      <c r="T350" s="4" t="n">
        <v>0</v>
      </c>
      <c r="U350" s="3" t="n">
        <v>522</v>
      </c>
      <c r="V350" s="3" t="n">
        <v>0</v>
      </c>
    </row>
    <row r="351" customFormat="false" ht="15" hidden="false" customHeight="false" outlineLevel="0" collapsed="false">
      <c r="A351" s="2" t="s">
        <v>420</v>
      </c>
      <c r="B351" s="3" t="n">
        <v>30</v>
      </c>
      <c r="C351" s="2" t="s">
        <v>23</v>
      </c>
      <c r="D351" s="2" t="s">
        <v>54</v>
      </c>
      <c r="E351" s="2" t="s">
        <v>37</v>
      </c>
      <c r="F351" s="2" t="s">
        <v>38</v>
      </c>
      <c r="G351" s="4" t="n">
        <v>19900</v>
      </c>
      <c r="H351" s="3" t="n">
        <v>11</v>
      </c>
      <c r="I351" s="5" t="n">
        <v>41969</v>
      </c>
      <c r="J351" s="2" t="s">
        <v>34</v>
      </c>
      <c r="K351" s="3" t="n">
        <v>1</v>
      </c>
      <c r="L351" s="4" t="n">
        <v>1497.4</v>
      </c>
      <c r="M351" s="4" t="n">
        <v>0</v>
      </c>
      <c r="N351" s="3" t="n">
        <v>19</v>
      </c>
      <c r="O351" s="4" t="n">
        <v>29.35</v>
      </c>
      <c r="P351" s="3" t="n">
        <v>2</v>
      </c>
      <c r="Q351" s="4" t="n">
        <v>2500</v>
      </c>
      <c r="R351" s="4" t="n">
        <v>137.04</v>
      </c>
      <c r="S351" s="4" t="n">
        <v>0</v>
      </c>
      <c r="T351" s="4" t="n">
        <v>0</v>
      </c>
      <c r="U351" s="3" t="n">
        <v>594</v>
      </c>
      <c r="V351" s="3" t="n">
        <v>0</v>
      </c>
    </row>
    <row r="352" customFormat="false" ht="15" hidden="false" customHeight="false" outlineLevel="0" collapsed="false">
      <c r="A352" s="2" t="s">
        <v>421</v>
      </c>
      <c r="B352" s="3" t="n">
        <v>18</v>
      </c>
      <c r="C352" s="2" t="s">
        <v>23</v>
      </c>
      <c r="D352" s="2" t="s">
        <v>40</v>
      </c>
      <c r="E352" s="2" t="s">
        <v>93</v>
      </c>
      <c r="F352" s="2" t="s">
        <v>26</v>
      </c>
      <c r="G352" s="4" t="n">
        <v>4200</v>
      </c>
      <c r="H352" s="3" t="n">
        <v>0</v>
      </c>
      <c r="I352" s="5" t="n">
        <v>45969</v>
      </c>
      <c r="J352" s="2" t="s">
        <v>42</v>
      </c>
      <c r="K352" s="3" t="n">
        <v>2</v>
      </c>
      <c r="L352" s="4" t="n">
        <v>-1528.1</v>
      </c>
      <c r="M352" s="4" t="n">
        <v>703.62</v>
      </c>
      <c r="N352" s="3" t="n">
        <v>13</v>
      </c>
      <c r="O352" s="4" t="n">
        <v>24.59</v>
      </c>
      <c r="P352" s="3" t="n">
        <v>4</v>
      </c>
      <c r="Q352" s="4" t="n">
        <v>0</v>
      </c>
      <c r="R352" s="4" t="n">
        <v>0</v>
      </c>
      <c r="S352" s="4" t="n">
        <v>0</v>
      </c>
      <c r="T352" s="4" t="n">
        <v>0</v>
      </c>
      <c r="U352" s="3" t="n">
        <v>506</v>
      </c>
      <c r="V352" s="3" t="n">
        <v>1</v>
      </c>
    </row>
    <row r="353" customFormat="false" ht="15" hidden="false" customHeight="false" outlineLevel="0" collapsed="false">
      <c r="A353" s="2" t="s">
        <v>422</v>
      </c>
      <c r="B353" s="3" t="n">
        <v>55</v>
      </c>
      <c r="C353" s="2" t="s">
        <v>29</v>
      </c>
      <c r="D353" s="2" t="s">
        <v>30</v>
      </c>
      <c r="E353" s="2" t="s">
        <v>52</v>
      </c>
      <c r="F353" s="2" t="s">
        <v>26</v>
      </c>
      <c r="G353" s="4" t="n">
        <v>20500</v>
      </c>
      <c r="H353" s="3" t="n">
        <v>5</v>
      </c>
      <c r="I353" s="5" t="n">
        <v>44286</v>
      </c>
      <c r="J353" s="2" t="s">
        <v>42</v>
      </c>
      <c r="K353" s="3" t="n">
        <v>2</v>
      </c>
      <c r="L353" s="4" t="n">
        <v>1546.03</v>
      </c>
      <c r="M353" s="4" t="n">
        <v>0</v>
      </c>
      <c r="N353" s="3" t="n">
        <v>20</v>
      </c>
      <c r="O353" s="4" t="n">
        <v>70.99</v>
      </c>
      <c r="P353" s="3" t="n">
        <v>2</v>
      </c>
      <c r="Q353" s="4" t="n">
        <v>0</v>
      </c>
      <c r="R353" s="4" t="n">
        <v>0</v>
      </c>
      <c r="S353" s="4" t="n">
        <v>0</v>
      </c>
      <c r="T353" s="4" t="n">
        <v>0</v>
      </c>
      <c r="U353" s="3" t="n">
        <v>623</v>
      </c>
      <c r="V353" s="3" t="n">
        <v>0</v>
      </c>
    </row>
    <row r="354" customFormat="false" ht="15" hidden="false" customHeight="false" outlineLevel="0" collapsed="false">
      <c r="A354" s="2" t="s">
        <v>423</v>
      </c>
      <c r="B354" s="3" t="n">
        <v>18</v>
      </c>
      <c r="C354" s="2" t="s">
        <v>23</v>
      </c>
      <c r="D354" s="2" t="s">
        <v>40</v>
      </c>
      <c r="E354" s="2" t="s">
        <v>93</v>
      </c>
      <c r="F354" s="2" t="s">
        <v>26</v>
      </c>
      <c r="G354" s="4" t="n">
        <v>3900</v>
      </c>
      <c r="H354" s="3" t="n">
        <v>0</v>
      </c>
      <c r="I354" s="5" t="n">
        <v>46195</v>
      </c>
      <c r="J354" s="2" t="s">
        <v>27</v>
      </c>
      <c r="K354" s="3" t="n">
        <v>1</v>
      </c>
      <c r="L354" s="4" t="n">
        <v>398.92</v>
      </c>
      <c r="M354" s="4" t="n">
        <v>661.32</v>
      </c>
      <c r="N354" s="3" t="n">
        <v>15</v>
      </c>
      <c r="O354" s="4" t="n">
        <v>20.17</v>
      </c>
      <c r="P354" s="3" t="n">
        <v>6</v>
      </c>
      <c r="Q354" s="4" t="n">
        <v>1000</v>
      </c>
      <c r="R354" s="4" t="n">
        <v>371.77</v>
      </c>
      <c r="S354" s="4" t="n">
        <v>0</v>
      </c>
      <c r="T354" s="4" t="n">
        <v>0</v>
      </c>
      <c r="U354" s="3" t="n">
        <v>513</v>
      </c>
      <c r="V354" s="3" t="n">
        <v>1</v>
      </c>
    </row>
    <row r="355" customFormat="false" ht="15" hidden="false" customHeight="false" outlineLevel="0" collapsed="false">
      <c r="A355" s="2" t="s">
        <v>424</v>
      </c>
      <c r="B355" s="3" t="n">
        <v>76</v>
      </c>
      <c r="C355" s="2" t="s">
        <v>23</v>
      </c>
      <c r="D355" s="2" t="s">
        <v>108</v>
      </c>
      <c r="E355" s="2" t="s">
        <v>41</v>
      </c>
      <c r="F355" s="2" t="s">
        <v>26</v>
      </c>
      <c r="G355" s="4" t="n">
        <v>25800</v>
      </c>
      <c r="H355" s="3" t="n">
        <v>23</v>
      </c>
      <c r="I355" s="5" t="n">
        <v>37805</v>
      </c>
      <c r="J355" s="2" t="s">
        <v>42</v>
      </c>
      <c r="K355" s="3" t="n">
        <v>1</v>
      </c>
      <c r="L355" s="4" t="n">
        <v>1407.47</v>
      </c>
      <c r="M355" s="4" t="n">
        <v>0</v>
      </c>
      <c r="N355" s="3" t="n">
        <v>21</v>
      </c>
      <c r="O355" s="4" t="n">
        <v>64.17</v>
      </c>
      <c r="P355" s="3" t="n">
        <v>3</v>
      </c>
      <c r="Q355" s="4" t="n">
        <v>3500</v>
      </c>
      <c r="R355" s="4" t="n">
        <v>1671.41</v>
      </c>
      <c r="S355" s="4" t="n">
        <v>0</v>
      </c>
      <c r="T355" s="4" t="n">
        <v>0</v>
      </c>
      <c r="U355" s="3" t="n">
        <v>698</v>
      </c>
      <c r="V355" s="3" t="n">
        <v>0</v>
      </c>
    </row>
    <row r="356" customFormat="false" ht="15" hidden="false" customHeight="false" outlineLevel="0" collapsed="false">
      <c r="A356" s="2" t="s">
        <v>425</v>
      </c>
      <c r="B356" s="3" t="n">
        <v>60</v>
      </c>
      <c r="C356" s="2" t="s">
        <v>23</v>
      </c>
      <c r="D356" s="2" t="s">
        <v>48</v>
      </c>
      <c r="E356" s="2" t="s">
        <v>37</v>
      </c>
      <c r="F356" s="2" t="s">
        <v>103</v>
      </c>
      <c r="G356" s="4" t="n">
        <v>36900</v>
      </c>
      <c r="H356" s="3" t="n">
        <v>16</v>
      </c>
      <c r="I356" s="5" t="n">
        <v>40253</v>
      </c>
      <c r="J356" s="2" t="s">
        <v>27</v>
      </c>
      <c r="K356" s="3" t="n">
        <v>4</v>
      </c>
      <c r="L356" s="4" t="n">
        <v>4382.52</v>
      </c>
      <c r="M356" s="4" t="n">
        <v>54936.57</v>
      </c>
      <c r="N356" s="3" t="n">
        <v>22</v>
      </c>
      <c r="O356" s="4" t="n">
        <v>89.12</v>
      </c>
      <c r="P356" s="3" t="n">
        <v>7</v>
      </c>
      <c r="Q356" s="4" t="n">
        <v>9000</v>
      </c>
      <c r="R356" s="4" t="n">
        <v>490.87</v>
      </c>
      <c r="S356" s="4" t="n">
        <v>0</v>
      </c>
      <c r="T356" s="4" t="n">
        <v>0</v>
      </c>
      <c r="U356" s="3" t="n">
        <v>657</v>
      </c>
      <c r="V356" s="3" t="n">
        <v>0</v>
      </c>
    </row>
    <row r="357" customFormat="false" ht="15" hidden="false" customHeight="false" outlineLevel="0" collapsed="false">
      <c r="A357" s="2" t="s">
        <v>426</v>
      </c>
      <c r="B357" s="3" t="n">
        <v>72</v>
      </c>
      <c r="C357" s="2" t="s">
        <v>23</v>
      </c>
      <c r="D357" s="2" t="s">
        <v>40</v>
      </c>
      <c r="E357" s="2" t="s">
        <v>41</v>
      </c>
      <c r="F357" s="2" t="s">
        <v>60</v>
      </c>
      <c r="G357" s="4" t="n">
        <v>27500</v>
      </c>
      <c r="H357" s="3" t="n">
        <v>11</v>
      </c>
      <c r="I357" s="5" t="n">
        <v>42197</v>
      </c>
      <c r="J357" s="2" t="s">
        <v>46</v>
      </c>
      <c r="K357" s="3" t="n">
        <v>2</v>
      </c>
      <c r="L357" s="4" t="n">
        <v>3590.06</v>
      </c>
      <c r="M357" s="4" t="n">
        <v>0</v>
      </c>
      <c r="N357" s="3" t="n">
        <v>31</v>
      </c>
      <c r="O357" s="4" t="n">
        <v>20.46</v>
      </c>
      <c r="P357" s="3" t="n">
        <v>2</v>
      </c>
      <c r="Q357" s="4" t="n">
        <v>6000</v>
      </c>
      <c r="R357" s="4" t="n">
        <v>3097.05</v>
      </c>
      <c r="S357" s="4" t="n">
        <v>0</v>
      </c>
      <c r="T357" s="4" t="n">
        <v>0</v>
      </c>
      <c r="U357" s="3" t="n">
        <v>512</v>
      </c>
      <c r="V357" s="3" t="n">
        <v>1</v>
      </c>
    </row>
    <row r="358" customFormat="false" ht="15" hidden="false" customHeight="false" outlineLevel="0" collapsed="false">
      <c r="A358" s="2" t="s">
        <v>427</v>
      </c>
      <c r="B358" s="3" t="n">
        <v>31</v>
      </c>
      <c r="C358" s="2" t="s">
        <v>23</v>
      </c>
      <c r="D358" s="2" t="s">
        <v>62</v>
      </c>
      <c r="E358" s="2" t="s">
        <v>37</v>
      </c>
      <c r="F358" s="2" t="s">
        <v>26</v>
      </c>
      <c r="G358" s="4" t="n">
        <v>29500</v>
      </c>
      <c r="H358" s="3" t="n">
        <v>7</v>
      </c>
      <c r="I358" s="5" t="n">
        <v>43646</v>
      </c>
      <c r="J358" s="2" t="s">
        <v>34</v>
      </c>
      <c r="K358" s="3" t="n">
        <v>2</v>
      </c>
      <c r="L358" s="4" t="n">
        <v>4253.19</v>
      </c>
      <c r="M358" s="4" t="n">
        <v>8321.97</v>
      </c>
      <c r="N358" s="3" t="n">
        <v>32</v>
      </c>
      <c r="O358" s="4" t="n">
        <v>106.35</v>
      </c>
      <c r="P358" s="3" t="n">
        <v>1</v>
      </c>
      <c r="Q358" s="4" t="n">
        <v>5000</v>
      </c>
      <c r="R358" s="4" t="n">
        <v>833.81</v>
      </c>
      <c r="S358" s="4" t="n">
        <v>0</v>
      </c>
      <c r="T358" s="4" t="n">
        <v>0</v>
      </c>
      <c r="U358" s="3" t="n">
        <v>681</v>
      </c>
      <c r="V358" s="3" t="n">
        <v>0</v>
      </c>
    </row>
    <row r="359" customFormat="false" ht="15" hidden="false" customHeight="false" outlineLevel="0" collapsed="false">
      <c r="A359" s="2" t="s">
        <v>428</v>
      </c>
      <c r="B359" s="3" t="n">
        <v>45</v>
      </c>
      <c r="C359" s="2" t="s">
        <v>29</v>
      </c>
      <c r="D359" s="2" t="s">
        <v>108</v>
      </c>
      <c r="E359" s="2" t="s">
        <v>63</v>
      </c>
      <c r="F359" s="2" t="s">
        <v>26</v>
      </c>
      <c r="G359" s="4" t="n">
        <v>64800</v>
      </c>
      <c r="H359" s="3" t="n">
        <v>5</v>
      </c>
      <c r="I359" s="5" t="n">
        <v>44197</v>
      </c>
      <c r="J359" s="2" t="s">
        <v>27</v>
      </c>
      <c r="K359" s="3" t="n">
        <v>1</v>
      </c>
      <c r="L359" s="4" t="n">
        <v>11670.36</v>
      </c>
      <c r="M359" s="4" t="n">
        <v>0</v>
      </c>
      <c r="N359" s="3" t="n">
        <v>31</v>
      </c>
      <c r="O359" s="4" t="n">
        <v>61.52</v>
      </c>
      <c r="P359" s="3" t="n">
        <v>8</v>
      </c>
      <c r="Q359" s="4" t="n">
        <v>11000</v>
      </c>
      <c r="R359" s="4" t="n">
        <v>5436.1</v>
      </c>
      <c r="S359" s="4" t="n">
        <v>252000</v>
      </c>
      <c r="T359" s="4" t="n">
        <v>1319</v>
      </c>
      <c r="U359" s="3" t="n">
        <v>625</v>
      </c>
      <c r="V359" s="3" t="n">
        <v>1</v>
      </c>
    </row>
    <row r="360" customFormat="false" ht="15" hidden="false" customHeight="false" outlineLevel="0" collapsed="false">
      <c r="A360" s="2" t="s">
        <v>429</v>
      </c>
      <c r="B360" s="3" t="n">
        <v>37</v>
      </c>
      <c r="C360" s="2" t="s">
        <v>23</v>
      </c>
      <c r="D360" s="2" t="s">
        <v>108</v>
      </c>
      <c r="E360" s="2" t="s">
        <v>37</v>
      </c>
      <c r="F360" s="2" t="s">
        <v>26</v>
      </c>
      <c r="G360" s="4" t="n">
        <v>23200</v>
      </c>
      <c r="H360" s="3" t="n">
        <v>4</v>
      </c>
      <c r="I360" s="5" t="n">
        <v>44499</v>
      </c>
      <c r="J360" s="2" t="s">
        <v>27</v>
      </c>
      <c r="K360" s="3" t="n">
        <v>3</v>
      </c>
      <c r="L360" s="4" t="n">
        <v>1649.1</v>
      </c>
      <c r="M360" s="4" t="n">
        <v>0</v>
      </c>
      <c r="N360" s="3" t="n">
        <v>19</v>
      </c>
      <c r="O360" s="4" t="n">
        <v>50.85</v>
      </c>
      <c r="P360" s="3" t="n">
        <v>5</v>
      </c>
      <c r="Q360" s="4" t="n">
        <v>0</v>
      </c>
      <c r="R360" s="4" t="n">
        <v>0</v>
      </c>
      <c r="S360" s="4" t="n">
        <v>114000</v>
      </c>
      <c r="T360" s="4" t="n">
        <v>551</v>
      </c>
      <c r="U360" s="3" t="n">
        <v>593</v>
      </c>
      <c r="V360" s="3" t="n">
        <v>0</v>
      </c>
    </row>
    <row r="361" customFormat="false" ht="15" hidden="false" customHeight="false" outlineLevel="0" collapsed="false">
      <c r="A361" s="2" t="s">
        <v>430</v>
      </c>
      <c r="B361" s="3" t="n">
        <v>59</v>
      </c>
      <c r="C361" s="2" t="s">
        <v>29</v>
      </c>
      <c r="D361" s="2" t="s">
        <v>98</v>
      </c>
      <c r="E361" s="2" t="s">
        <v>63</v>
      </c>
      <c r="F361" s="2" t="s">
        <v>38</v>
      </c>
      <c r="G361" s="4" t="n">
        <v>39500</v>
      </c>
      <c r="H361" s="3" t="n">
        <v>18</v>
      </c>
      <c r="I361" s="5" t="n">
        <v>39565</v>
      </c>
      <c r="J361" s="2" t="s">
        <v>27</v>
      </c>
      <c r="K361" s="3" t="n">
        <v>1</v>
      </c>
      <c r="L361" s="4" t="n">
        <v>1472.67</v>
      </c>
      <c r="M361" s="4" t="n">
        <v>74399.56</v>
      </c>
      <c r="N361" s="3" t="n">
        <v>26</v>
      </c>
      <c r="O361" s="4" t="n">
        <v>59.66</v>
      </c>
      <c r="P361" s="3" t="n">
        <v>3</v>
      </c>
      <c r="Q361" s="4" t="n">
        <v>4500</v>
      </c>
      <c r="R361" s="4" t="n">
        <v>1233.47</v>
      </c>
      <c r="S361" s="4" t="n">
        <v>0</v>
      </c>
      <c r="T361" s="4" t="n">
        <v>0</v>
      </c>
      <c r="U361" s="3" t="n">
        <v>558</v>
      </c>
      <c r="V361" s="3" t="n">
        <v>0</v>
      </c>
    </row>
    <row r="362" customFormat="false" ht="15" hidden="false" customHeight="false" outlineLevel="0" collapsed="false">
      <c r="A362" s="2" t="s">
        <v>431</v>
      </c>
      <c r="B362" s="3" t="n">
        <v>59</v>
      </c>
      <c r="C362" s="2" t="s">
        <v>23</v>
      </c>
      <c r="D362" s="2" t="s">
        <v>67</v>
      </c>
      <c r="E362" s="2" t="s">
        <v>37</v>
      </c>
      <c r="F362" s="2" t="s">
        <v>26</v>
      </c>
      <c r="G362" s="4" t="n">
        <v>33700</v>
      </c>
      <c r="H362" s="3" t="n">
        <v>21</v>
      </c>
      <c r="I362" s="5" t="n">
        <v>38548</v>
      </c>
      <c r="J362" s="2" t="s">
        <v>42</v>
      </c>
      <c r="K362" s="3" t="n">
        <v>6</v>
      </c>
      <c r="L362" s="4" t="n">
        <v>2279.2</v>
      </c>
      <c r="M362" s="4" t="n">
        <v>38247.91</v>
      </c>
      <c r="N362" s="3" t="n">
        <v>28</v>
      </c>
      <c r="O362" s="4" t="n">
        <v>43.52</v>
      </c>
      <c r="P362" s="3" t="n">
        <v>6</v>
      </c>
      <c r="Q362" s="4" t="n">
        <v>4500</v>
      </c>
      <c r="R362" s="4" t="n">
        <v>779.89</v>
      </c>
      <c r="S362" s="4" t="n">
        <v>70000</v>
      </c>
      <c r="T362" s="4" t="n">
        <v>316</v>
      </c>
      <c r="U362" s="3" t="n">
        <v>716</v>
      </c>
      <c r="V362" s="3" t="n">
        <v>0</v>
      </c>
    </row>
    <row r="363" customFormat="false" ht="15" hidden="false" customHeight="false" outlineLevel="0" collapsed="false">
      <c r="A363" s="2" t="s">
        <v>432</v>
      </c>
      <c r="B363" s="3" t="n">
        <v>38</v>
      </c>
      <c r="C363" s="2" t="s">
        <v>29</v>
      </c>
      <c r="D363" s="2" t="s">
        <v>51</v>
      </c>
      <c r="E363" s="2" t="s">
        <v>52</v>
      </c>
      <c r="F363" s="2" t="s">
        <v>26</v>
      </c>
      <c r="G363" s="4" t="n">
        <v>14000</v>
      </c>
      <c r="H363" s="3" t="n">
        <v>15</v>
      </c>
      <c r="I363" s="5" t="n">
        <v>40665</v>
      </c>
      <c r="J363" s="2" t="s">
        <v>34</v>
      </c>
      <c r="K363" s="3" t="n">
        <v>3</v>
      </c>
      <c r="L363" s="4" t="n">
        <v>815.85</v>
      </c>
      <c r="M363" s="4" t="n">
        <v>33554.84</v>
      </c>
      <c r="N363" s="3" t="n">
        <v>23</v>
      </c>
      <c r="O363" s="4" t="n">
        <v>38.83</v>
      </c>
      <c r="P363" s="3" t="n">
        <v>0</v>
      </c>
      <c r="Q363" s="4" t="n">
        <v>3000</v>
      </c>
      <c r="R363" s="4" t="n">
        <v>1071.09</v>
      </c>
      <c r="S363" s="4" t="n">
        <v>0</v>
      </c>
      <c r="T363" s="4" t="n">
        <v>0</v>
      </c>
      <c r="U363" s="3" t="n">
        <v>607</v>
      </c>
      <c r="V363" s="3" t="n">
        <v>0</v>
      </c>
    </row>
    <row r="364" customFormat="false" ht="15" hidden="false" customHeight="false" outlineLevel="0" collapsed="false">
      <c r="A364" s="2" t="s">
        <v>433</v>
      </c>
      <c r="B364" s="3" t="n">
        <v>50</v>
      </c>
      <c r="C364" s="2" t="s">
        <v>23</v>
      </c>
      <c r="D364" s="2" t="s">
        <v>40</v>
      </c>
      <c r="E364" s="2" t="s">
        <v>49</v>
      </c>
      <c r="F364" s="2" t="s">
        <v>38</v>
      </c>
      <c r="G364" s="4" t="n">
        <v>29300</v>
      </c>
      <c r="H364" s="3" t="n">
        <v>8</v>
      </c>
      <c r="I364" s="5" t="n">
        <v>43184</v>
      </c>
      <c r="J364" s="2" t="s">
        <v>42</v>
      </c>
      <c r="K364" s="3" t="n">
        <v>4</v>
      </c>
      <c r="L364" s="4" t="n">
        <v>1777.67</v>
      </c>
      <c r="M364" s="4" t="n">
        <v>0</v>
      </c>
      <c r="N364" s="3" t="n">
        <v>19</v>
      </c>
      <c r="O364" s="4" t="n">
        <v>75.52</v>
      </c>
      <c r="P364" s="3" t="n">
        <v>5</v>
      </c>
      <c r="Q364" s="4" t="n">
        <v>7000</v>
      </c>
      <c r="R364" s="4" t="n">
        <v>2588.18</v>
      </c>
      <c r="S364" s="4" t="n">
        <v>141000</v>
      </c>
      <c r="T364" s="4" t="n">
        <v>847</v>
      </c>
      <c r="U364" s="3" t="n">
        <v>700</v>
      </c>
      <c r="V364" s="3" t="n">
        <v>0</v>
      </c>
    </row>
    <row r="365" customFormat="false" ht="15" hidden="false" customHeight="false" outlineLevel="0" collapsed="false">
      <c r="A365" s="2" t="s">
        <v>434</v>
      </c>
      <c r="B365" s="3" t="n">
        <v>25</v>
      </c>
      <c r="C365" s="2" t="s">
        <v>29</v>
      </c>
      <c r="D365" s="2" t="s">
        <v>67</v>
      </c>
      <c r="E365" s="2" t="s">
        <v>37</v>
      </c>
      <c r="F365" s="2" t="s">
        <v>38</v>
      </c>
      <c r="G365" s="4" t="n">
        <v>25600</v>
      </c>
      <c r="H365" s="3" t="n">
        <v>2</v>
      </c>
      <c r="I365" s="5" t="n">
        <v>45370</v>
      </c>
      <c r="J365" s="2" t="s">
        <v>34</v>
      </c>
      <c r="K365" s="3" t="n">
        <v>1</v>
      </c>
      <c r="L365" s="4" t="n">
        <v>1588.2</v>
      </c>
      <c r="M365" s="4" t="n">
        <v>6780.17</v>
      </c>
      <c r="N365" s="3" t="n">
        <v>35</v>
      </c>
      <c r="O365" s="4" t="n">
        <v>75.28</v>
      </c>
      <c r="P365" s="3" t="n">
        <v>1</v>
      </c>
      <c r="Q365" s="4" t="n">
        <v>5000</v>
      </c>
      <c r="R365" s="4" t="n">
        <v>1444.26</v>
      </c>
      <c r="S365" s="4" t="n">
        <v>0</v>
      </c>
      <c r="T365" s="4" t="n">
        <v>0</v>
      </c>
      <c r="U365" s="3" t="n">
        <v>672</v>
      </c>
      <c r="V365" s="3" t="n">
        <v>0</v>
      </c>
    </row>
    <row r="366" customFormat="false" ht="15" hidden="false" customHeight="false" outlineLevel="0" collapsed="false">
      <c r="A366" s="2" t="s">
        <v>435</v>
      </c>
      <c r="B366" s="3" t="n">
        <v>19</v>
      </c>
      <c r="C366" s="2" t="s">
        <v>23</v>
      </c>
      <c r="D366" s="2" t="s">
        <v>51</v>
      </c>
      <c r="E366" s="2" t="s">
        <v>93</v>
      </c>
      <c r="F366" s="2" t="s">
        <v>38</v>
      </c>
      <c r="G366" s="4" t="n">
        <v>6000</v>
      </c>
      <c r="H366" s="3" t="n">
        <v>0</v>
      </c>
      <c r="I366" s="5" t="n">
        <v>46113</v>
      </c>
      <c r="J366" s="2" t="s">
        <v>27</v>
      </c>
      <c r="K366" s="3" t="n">
        <v>1</v>
      </c>
      <c r="L366" s="4" t="n">
        <v>350.6</v>
      </c>
      <c r="M366" s="4" t="n">
        <v>0</v>
      </c>
      <c r="N366" s="3" t="n">
        <v>21</v>
      </c>
      <c r="O366" s="4" t="n">
        <v>31.54</v>
      </c>
      <c r="P366" s="3" t="n">
        <v>7</v>
      </c>
      <c r="Q366" s="4" t="n">
        <v>1000</v>
      </c>
      <c r="R366" s="4" t="n">
        <v>103.92</v>
      </c>
      <c r="S366" s="4" t="n">
        <v>0</v>
      </c>
      <c r="T366" s="4" t="n">
        <v>0</v>
      </c>
      <c r="U366" s="3" t="n">
        <v>511</v>
      </c>
      <c r="V366" s="3" t="n">
        <v>1</v>
      </c>
    </row>
    <row r="367" customFormat="false" ht="15" hidden="false" customHeight="false" outlineLevel="0" collapsed="false">
      <c r="A367" s="2" t="s">
        <v>436</v>
      </c>
      <c r="B367" s="3" t="n">
        <v>42</v>
      </c>
      <c r="C367" s="2" t="s">
        <v>29</v>
      </c>
      <c r="D367" s="2" t="s">
        <v>100</v>
      </c>
      <c r="E367" s="2" t="s">
        <v>93</v>
      </c>
      <c r="F367" s="2" t="s">
        <v>26</v>
      </c>
      <c r="G367" s="4" t="n">
        <v>3500</v>
      </c>
      <c r="H367" s="3" t="n">
        <v>9</v>
      </c>
      <c r="I367" s="5" t="n">
        <v>42869</v>
      </c>
      <c r="J367" s="2" t="s">
        <v>34</v>
      </c>
      <c r="K367" s="3" t="n">
        <v>1</v>
      </c>
      <c r="L367" s="4" t="n">
        <v>159.71</v>
      </c>
      <c r="M367" s="4" t="n">
        <v>4204.19</v>
      </c>
      <c r="N367" s="3" t="n">
        <v>13</v>
      </c>
      <c r="O367" s="4" t="n">
        <v>44.63</v>
      </c>
      <c r="P367" s="3" t="n">
        <v>3</v>
      </c>
      <c r="Q367" s="4" t="n">
        <v>0</v>
      </c>
      <c r="R367" s="4" t="n">
        <v>0</v>
      </c>
      <c r="S367" s="4" t="n">
        <v>0</v>
      </c>
      <c r="T367" s="4" t="n">
        <v>0</v>
      </c>
      <c r="U367" s="3" t="n">
        <v>397</v>
      </c>
      <c r="V367" s="3" t="n">
        <v>0</v>
      </c>
    </row>
    <row r="368" customFormat="false" ht="15" hidden="false" customHeight="false" outlineLevel="0" collapsed="false">
      <c r="A368" s="2" t="s">
        <v>437</v>
      </c>
      <c r="B368" s="3" t="n">
        <v>45</v>
      </c>
      <c r="C368" s="2" t="s">
        <v>29</v>
      </c>
      <c r="D368" s="2" t="s">
        <v>67</v>
      </c>
      <c r="E368" s="2" t="s">
        <v>31</v>
      </c>
      <c r="F368" s="2" t="s">
        <v>38</v>
      </c>
      <c r="G368" s="4" t="n">
        <v>77900</v>
      </c>
      <c r="H368" s="3" t="n">
        <v>12</v>
      </c>
      <c r="I368" s="5" t="n">
        <v>41816</v>
      </c>
      <c r="J368" s="2" t="s">
        <v>27</v>
      </c>
      <c r="K368" s="3" t="n">
        <v>2</v>
      </c>
      <c r="L368" s="4" t="n">
        <v>2968.41</v>
      </c>
      <c r="M368" s="4" t="n">
        <v>133218.44</v>
      </c>
      <c r="N368" s="3" t="n">
        <v>44</v>
      </c>
      <c r="O368" s="4" t="n">
        <v>53.53</v>
      </c>
      <c r="P368" s="3" t="n">
        <v>5</v>
      </c>
      <c r="Q368" s="4" t="n">
        <v>15000</v>
      </c>
      <c r="R368" s="4" t="n">
        <v>5320.59</v>
      </c>
      <c r="S368" s="4" t="n">
        <v>0</v>
      </c>
      <c r="T368" s="4" t="n">
        <v>0</v>
      </c>
      <c r="U368" s="3" t="n">
        <v>698</v>
      </c>
      <c r="V368" s="3" t="n">
        <v>0</v>
      </c>
    </row>
    <row r="369" customFormat="false" ht="15" hidden="false" customHeight="false" outlineLevel="0" collapsed="false">
      <c r="A369" s="2" t="s">
        <v>438</v>
      </c>
      <c r="B369" s="3" t="n">
        <v>64</v>
      </c>
      <c r="C369" s="2" t="s">
        <v>23</v>
      </c>
      <c r="D369" s="2" t="s">
        <v>40</v>
      </c>
      <c r="E369" s="2" t="s">
        <v>37</v>
      </c>
      <c r="F369" s="2" t="s">
        <v>103</v>
      </c>
      <c r="G369" s="4" t="n">
        <v>42200</v>
      </c>
      <c r="H369" s="3" t="n">
        <v>27</v>
      </c>
      <c r="I369" s="5" t="n">
        <v>36185</v>
      </c>
      <c r="J369" s="2" t="s">
        <v>46</v>
      </c>
      <c r="K369" s="3" t="n">
        <v>1</v>
      </c>
      <c r="L369" s="4" t="n">
        <v>9105.19</v>
      </c>
      <c r="M369" s="4" t="n">
        <v>0</v>
      </c>
      <c r="N369" s="3" t="n">
        <v>38</v>
      </c>
      <c r="O369" s="4" t="n">
        <v>47.06</v>
      </c>
      <c r="P369" s="3" t="n">
        <v>6</v>
      </c>
      <c r="Q369" s="4" t="n">
        <v>7500</v>
      </c>
      <c r="R369" s="4" t="n">
        <v>1273.77</v>
      </c>
      <c r="S369" s="4" t="n">
        <v>0</v>
      </c>
      <c r="T369" s="4" t="n">
        <v>0</v>
      </c>
      <c r="U369" s="3" t="n">
        <v>671</v>
      </c>
      <c r="V369" s="3" t="n">
        <v>0</v>
      </c>
    </row>
    <row r="370" customFormat="false" ht="15" hidden="false" customHeight="false" outlineLevel="0" collapsed="false">
      <c r="A370" s="2" t="s">
        <v>439</v>
      </c>
      <c r="B370" s="3" t="n">
        <v>22</v>
      </c>
      <c r="C370" s="2" t="s">
        <v>23</v>
      </c>
      <c r="D370" s="2" t="s">
        <v>40</v>
      </c>
      <c r="E370" s="2" t="s">
        <v>134</v>
      </c>
      <c r="F370" s="2" t="s">
        <v>38</v>
      </c>
      <c r="G370" s="4" t="n">
        <v>6700</v>
      </c>
      <c r="H370" s="3" t="n">
        <v>2</v>
      </c>
      <c r="I370" s="5" t="n">
        <v>45247</v>
      </c>
      <c r="J370" s="2" t="s">
        <v>34</v>
      </c>
      <c r="K370" s="3" t="n">
        <v>2</v>
      </c>
      <c r="L370" s="4" t="n">
        <v>-2172.87</v>
      </c>
      <c r="M370" s="4" t="n">
        <v>2097.9</v>
      </c>
      <c r="N370" s="3" t="n">
        <v>27</v>
      </c>
      <c r="O370" s="4" t="n">
        <v>50.39</v>
      </c>
      <c r="P370" s="3" t="n">
        <v>0</v>
      </c>
      <c r="Q370" s="4" t="n">
        <v>1000</v>
      </c>
      <c r="R370" s="4" t="n">
        <v>81.57</v>
      </c>
      <c r="S370" s="4" t="n">
        <v>0</v>
      </c>
      <c r="T370" s="4" t="n">
        <v>0</v>
      </c>
      <c r="U370" s="3" t="n">
        <v>535</v>
      </c>
      <c r="V370" s="3" t="n">
        <v>1</v>
      </c>
    </row>
    <row r="371" customFormat="false" ht="15" hidden="false" customHeight="false" outlineLevel="0" collapsed="false">
      <c r="A371" s="2" t="s">
        <v>440</v>
      </c>
      <c r="B371" s="3" t="n">
        <v>50</v>
      </c>
      <c r="C371" s="2" t="s">
        <v>23</v>
      </c>
      <c r="D371" s="2" t="s">
        <v>98</v>
      </c>
      <c r="E371" s="2" t="s">
        <v>37</v>
      </c>
      <c r="F371" s="2" t="s">
        <v>26</v>
      </c>
      <c r="G371" s="4" t="n">
        <v>31700</v>
      </c>
      <c r="H371" s="3" t="n">
        <v>7</v>
      </c>
      <c r="I371" s="5" t="n">
        <v>43533</v>
      </c>
      <c r="J371" s="2" t="s">
        <v>34</v>
      </c>
      <c r="K371" s="3" t="n">
        <v>1</v>
      </c>
      <c r="L371" s="4" t="n">
        <v>1679.28</v>
      </c>
      <c r="M371" s="4" t="n">
        <v>38259.29</v>
      </c>
      <c r="N371" s="3" t="n">
        <v>24</v>
      </c>
      <c r="O371" s="4" t="n">
        <v>56.8</v>
      </c>
      <c r="P371" s="3" t="n">
        <v>0</v>
      </c>
      <c r="Q371" s="4" t="n">
        <v>7500</v>
      </c>
      <c r="R371" s="4" t="n">
        <v>2233.77</v>
      </c>
      <c r="S371" s="4" t="n">
        <v>51000</v>
      </c>
      <c r="T371" s="4" t="n">
        <v>361</v>
      </c>
      <c r="U371" s="3" t="n">
        <v>598</v>
      </c>
      <c r="V371" s="3" t="n">
        <v>0</v>
      </c>
    </row>
    <row r="372" customFormat="false" ht="15" hidden="false" customHeight="false" outlineLevel="0" collapsed="false">
      <c r="A372" s="2" t="s">
        <v>441</v>
      </c>
      <c r="B372" s="3" t="n">
        <v>30</v>
      </c>
      <c r="C372" s="2" t="s">
        <v>29</v>
      </c>
      <c r="D372" s="2" t="s">
        <v>40</v>
      </c>
      <c r="E372" s="2" t="s">
        <v>96</v>
      </c>
      <c r="F372" s="2" t="s">
        <v>26</v>
      </c>
      <c r="G372" s="4" t="n">
        <v>88100</v>
      </c>
      <c r="H372" s="3" t="n">
        <v>4</v>
      </c>
      <c r="I372" s="5" t="n">
        <v>44463</v>
      </c>
      <c r="J372" s="2" t="s">
        <v>34</v>
      </c>
      <c r="K372" s="3" t="n">
        <v>1</v>
      </c>
      <c r="L372" s="4" t="n">
        <v>6440.29</v>
      </c>
      <c r="M372" s="4" t="n">
        <v>38010.32</v>
      </c>
      <c r="N372" s="3" t="n">
        <v>55</v>
      </c>
      <c r="O372" s="4" t="n">
        <v>77.01</v>
      </c>
      <c r="P372" s="3" t="n">
        <v>1</v>
      </c>
      <c r="Q372" s="4" t="n">
        <v>15000</v>
      </c>
      <c r="R372" s="4" t="n">
        <v>7126.86</v>
      </c>
      <c r="S372" s="4" t="n">
        <v>0</v>
      </c>
      <c r="T372" s="4" t="n">
        <v>0</v>
      </c>
      <c r="U372" s="3" t="n">
        <v>686</v>
      </c>
      <c r="V372" s="3" t="n">
        <v>1</v>
      </c>
    </row>
    <row r="373" customFormat="false" ht="15" hidden="false" customHeight="false" outlineLevel="0" collapsed="false">
      <c r="A373" s="2" t="s">
        <v>442</v>
      </c>
      <c r="B373" s="3" t="n">
        <v>31</v>
      </c>
      <c r="C373" s="2" t="s">
        <v>29</v>
      </c>
      <c r="D373" s="2" t="s">
        <v>48</v>
      </c>
      <c r="E373" s="2" t="s">
        <v>63</v>
      </c>
      <c r="F373" s="2" t="s">
        <v>60</v>
      </c>
      <c r="G373" s="4" t="n">
        <v>43600</v>
      </c>
      <c r="H373" s="3" t="n">
        <v>0</v>
      </c>
      <c r="I373" s="5" t="n">
        <v>46160</v>
      </c>
      <c r="J373" s="2" t="s">
        <v>46</v>
      </c>
      <c r="K373" s="3" t="n">
        <v>2</v>
      </c>
      <c r="L373" s="4" t="n">
        <v>11428.94</v>
      </c>
      <c r="M373" s="4" t="n">
        <v>6228.91</v>
      </c>
      <c r="N373" s="3" t="n">
        <v>34</v>
      </c>
      <c r="O373" s="4" t="n">
        <v>80.75</v>
      </c>
      <c r="P373" s="3" t="n">
        <v>7</v>
      </c>
      <c r="Q373" s="4" t="n">
        <v>0</v>
      </c>
      <c r="R373" s="4" t="n">
        <v>0</v>
      </c>
      <c r="S373" s="4" t="n">
        <v>0</v>
      </c>
      <c r="T373" s="4" t="n">
        <v>0</v>
      </c>
      <c r="U373" s="3" t="n">
        <v>550</v>
      </c>
      <c r="V373" s="3" t="n">
        <v>1</v>
      </c>
    </row>
    <row r="374" customFormat="false" ht="15" hidden="false" customHeight="false" outlineLevel="0" collapsed="false">
      <c r="A374" s="2" t="s">
        <v>443</v>
      </c>
      <c r="B374" s="3" t="n">
        <v>37</v>
      </c>
      <c r="C374" s="2" t="s">
        <v>29</v>
      </c>
      <c r="D374" s="2" t="s">
        <v>48</v>
      </c>
      <c r="E374" s="2" t="s">
        <v>96</v>
      </c>
      <c r="F374" s="2" t="s">
        <v>26</v>
      </c>
      <c r="G374" s="4" t="n">
        <v>44300</v>
      </c>
      <c r="H374" s="3" t="n">
        <v>3</v>
      </c>
      <c r="I374" s="5" t="n">
        <v>44954</v>
      </c>
      <c r="J374" s="2" t="s">
        <v>34</v>
      </c>
      <c r="K374" s="3" t="n">
        <v>1</v>
      </c>
      <c r="L374" s="4" t="n">
        <v>6306.92</v>
      </c>
      <c r="M374" s="4" t="n">
        <v>0</v>
      </c>
      <c r="N374" s="3" t="n">
        <v>36</v>
      </c>
      <c r="O374" s="4" t="n">
        <v>56.79</v>
      </c>
      <c r="P374" s="3" t="n">
        <v>1</v>
      </c>
      <c r="Q374" s="4" t="n">
        <v>0</v>
      </c>
      <c r="R374" s="4" t="n">
        <v>0</v>
      </c>
      <c r="S374" s="4" t="n">
        <v>0</v>
      </c>
      <c r="T374" s="4" t="n">
        <v>0</v>
      </c>
      <c r="U374" s="3" t="n">
        <v>666</v>
      </c>
      <c r="V374" s="3" t="n">
        <v>0</v>
      </c>
    </row>
    <row r="375" customFormat="false" ht="15" hidden="false" customHeight="false" outlineLevel="0" collapsed="false">
      <c r="A375" s="2" t="s">
        <v>444</v>
      </c>
      <c r="B375" s="3" t="n">
        <v>73</v>
      </c>
      <c r="C375" s="2" t="s">
        <v>29</v>
      </c>
      <c r="D375" s="2" t="s">
        <v>77</v>
      </c>
      <c r="E375" s="2" t="s">
        <v>41</v>
      </c>
      <c r="F375" s="2" t="s">
        <v>38</v>
      </c>
      <c r="G375" s="4" t="n">
        <v>18000</v>
      </c>
      <c r="H375" s="3" t="n">
        <v>14</v>
      </c>
      <c r="I375" s="5" t="n">
        <v>41122</v>
      </c>
      <c r="J375" s="2" t="s">
        <v>46</v>
      </c>
      <c r="K375" s="3" t="n">
        <v>3</v>
      </c>
      <c r="L375" s="4" t="n">
        <v>773.24</v>
      </c>
      <c r="M375" s="4" t="n">
        <v>25217.15</v>
      </c>
      <c r="N375" s="3" t="n">
        <v>29</v>
      </c>
      <c r="O375" s="4" t="n">
        <v>48.67</v>
      </c>
      <c r="P375" s="3" t="n">
        <v>8</v>
      </c>
      <c r="Q375" s="4" t="n">
        <v>3000</v>
      </c>
      <c r="R375" s="4" t="n">
        <v>552.16</v>
      </c>
      <c r="S375" s="4" t="n">
        <v>0</v>
      </c>
      <c r="T375" s="4" t="n">
        <v>0</v>
      </c>
      <c r="U375" s="3" t="n">
        <v>629</v>
      </c>
      <c r="V375" s="3" t="n">
        <v>1</v>
      </c>
    </row>
    <row r="376" customFormat="false" ht="15" hidden="false" customHeight="false" outlineLevel="0" collapsed="false">
      <c r="A376" s="2" t="s">
        <v>445</v>
      </c>
      <c r="B376" s="3" t="n">
        <v>48</v>
      </c>
      <c r="C376" s="2" t="s">
        <v>29</v>
      </c>
      <c r="D376" s="2" t="s">
        <v>40</v>
      </c>
      <c r="E376" s="2" t="s">
        <v>52</v>
      </c>
      <c r="F376" s="2" t="s">
        <v>103</v>
      </c>
      <c r="G376" s="4" t="n">
        <v>21000</v>
      </c>
      <c r="H376" s="3" t="n">
        <v>12</v>
      </c>
      <c r="I376" s="5" t="n">
        <v>41752</v>
      </c>
      <c r="J376" s="2" t="s">
        <v>46</v>
      </c>
      <c r="K376" s="3" t="n">
        <v>1</v>
      </c>
      <c r="L376" s="4" t="n">
        <v>1332.42</v>
      </c>
      <c r="M376" s="4" t="n">
        <v>10158.89</v>
      </c>
      <c r="N376" s="3" t="n">
        <v>30</v>
      </c>
      <c r="O376" s="4" t="n">
        <v>31.96</v>
      </c>
      <c r="P376" s="3" t="n">
        <v>3</v>
      </c>
      <c r="Q376" s="4" t="n">
        <v>4000</v>
      </c>
      <c r="R376" s="4" t="n">
        <v>1570.63</v>
      </c>
      <c r="S376" s="4" t="n">
        <v>73000</v>
      </c>
      <c r="T376" s="4" t="n">
        <v>535</v>
      </c>
      <c r="U376" s="3" t="n">
        <v>543</v>
      </c>
      <c r="V376" s="3" t="n">
        <v>1</v>
      </c>
    </row>
    <row r="377" customFormat="false" ht="15" hidden="false" customHeight="false" outlineLevel="0" collapsed="false">
      <c r="A377" s="2" t="s">
        <v>446</v>
      </c>
      <c r="B377" s="3" t="n">
        <v>40</v>
      </c>
      <c r="C377" s="2" t="s">
        <v>23</v>
      </c>
      <c r="D377" s="2" t="s">
        <v>40</v>
      </c>
      <c r="E377" s="2" t="s">
        <v>37</v>
      </c>
      <c r="F377" s="2" t="s">
        <v>38</v>
      </c>
      <c r="G377" s="4" t="n">
        <v>20400</v>
      </c>
      <c r="H377" s="3" t="n">
        <v>9</v>
      </c>
      <c r="I377" s="5" t="n">
        <v>42751</v>
      </c>
      <c r="J377" s="2" t="s">
        <v>46</v>
      </c>
      <c r="K377" s="3" t="n">
        <v>1</v>
      </c>
      <c r="L377" s="4" t="n">
        <v>1506.49</v>
      </c>
      <c r="M377" s="4" t="n">
        <v>0</v>
      </c>
      <c r="N377" s="3" t="n">
        <v>41</v>
      </c>
      <c r="O377" s="4" t="n">
        <v>42.5</v>
      </c>
      <c r="P377" s="3" t="n">
        <v>1</v>
      </c>
      <c r="Q377" s="4" t="n">
        <v>3000</v>
      </c>
      <c r="R377" s="4" t="n">
        <v>146.45</v>
      </c>
      <c r="S377" s="4" t="n">
        <v>42000</v>
      </c>
      <c r="T377" s="4" t="n">
        <v>230</v>
      </c>
      <c r="U377" s="3" t="n">
        <v>623</v>
      </c>
      <c r="V377" s="3" t="n">
        <v>2</v>
      </c>
    </row>
    <row r="378" customFormat="false" ht="15" hidden="false" customHeight="false" outlineLevel="0" collapsed="false">
      <c r="A378" s="2" t="s">
        <v>447</v>
      </c>
      <c r="B378" s="3" t="n">
        <v>28</v>
      </c>
      <c r="C378" s="2" t="s">
        <v>29</v>
      </c>
      <c r="D378" s="2" t="s">
        <v>40</v>
      </c>
      <c r="E378" s="2" t="s">
        <v>52</v>
      </c>
      <c r="F378" s="2" t="s">
        <v>26</v>
      </c>
      <c r="G378" s="4" t="n">
        <v>17000</v>
      </c>
      <c r="H378" s="3" t="n">
        <v>1</v>
      </c>
      <c r="I378" s="5" t="n">
        <v>45808</v>
      </c>
      <c r="J378" s="2" t="s">
        <v>42</v>
      </c>
      <c r="K378" s="3" t="n">
        <v>1</v>
      </c>
      <c r="L378" s="4" t="n">
        <v>545.63</v>
      </c>
      <c r="M378" s="4" t="n">
        <v>5286.53</v>
      </c>
      <c r="N378" s="3" t="n">
        <v>19</v>
      </c>
      <c r="O378" s="4" t="n">
        <v>32.99</v>
      </c>
      <c r="P378" s="3" t="n">
        <v>2</v>
      </c>
      <c r="Q378" s="4" t="n">
        <v>0</v>
      </c>
      <c r="R378" s="4" t="n">
        <v>0</v>
      </c>
      <c r="S378" s="4" t="n">
        <v>0</v>
      </c>
      <c r="T378" s="4" t="n">
        <v>0</v>
      </c>
      <c r="U378" s="3" t="n">
        <v>505</v>
      </c>
      <c r="V378" s="3" t="n">
        <v>0</v>
      </c>
    </row>
    <row r="379" customFormat="false" ht="15" hidden="false" customHeight="false" outlineLevel="0" collapsed="false">
      <c r="A379" s="2" t="s">
        <v>448</v>
      </c>
      <c r="B379" s="3" t="n">
        <v>52</v>
      </c>
      <c r="C379" s="2" t="s">
        <v>29</v>
      </c>
      <c r="D379" s="2" t="s">
        <v>51</v>
      </c>
      <c r="E379" s="2" t="s">
        <v>52</v>
      </c>
      <c r="F379" s="2" t="s">
        <v>26</v>
      </c>
      <c r="G379" s="4" t="n">
        <v>31500</v>
      </c>
      <c r="H379" s="3" t="n">
        <v>23</v>
      </c>
      <c r="I379" s="5" t="n">
        <v>37820</v>
      </c>
      <c r="J379" s="2" t="s">
        <v>27</v>
      </c>
      <c r="K379" s="3" t="n">
        <v>1</v>
      </c>
      <c r="L379" s="4" t="n">
        <v>1973.85</v>
      </c>
      <c r="M379" s="4" t="n">
        <v>99724.3</v>
      </c>
      <c r="N379" s="3" t="n">
        <v>23</v>
      </c>
      <c r="O379" s="4" t="n">
        <v>37.48</v>
      </c>
      <c r="P379" s="3" t="n">
        <v>6</v>
      </c>
      <c r="Q379" s="4" t="n">
        <v>0</v>
      </c>
      <c r="R379" s="4" t="n">
        <v>0</v>
      </c>
      <c r="S379" s="4" t="n">
        <v>0</v>
      </c>
      <c r="T379" s="4" t="n">
        <v>0</v>
      </c>
      <c r="U379" s="3" t="n">
        <v>654</v>
      </c>
      <c r="V379" s="3" t="n">
        <v>0</v>
      </c>
    </row>
    <row r="380" customFormat="false" ht="15" hidden="false" customHeight="false" outlineLevel="0" collapsed="false">
      <c r="A380" s="2" t="s">
        <v>449</v>
      </c>
      <c r="B380" s="3" t="n">
        <v>52</v>
      </c>
      <c r="C380" s="2" t="s">
        <v>23</v>
      </c>
      <c r="D380" s="2" t="s">
        <v>44</v>
      </c>
      <c r="E380" s="2" t="s">
        <v>93</v>
      </c>
      <c r="F380" s="2" t="s">
        <v>26</v>
      </c>
      <c r="G380" s="4" t="n">
        <v>6700</v>
      </c>
      <c r="H380" s="3" t="n">
        <v>5</v>
      </c>
      <c r="I380" s="5" t="n">
        <v>44147</v>
      </c>
      <c r="J380" s="2" t="s">
        <v>46</v>
      </c>
      <c r="K380" s="3" t="n">
        <v>1</v>
      </c>
      <c r="L380" s="4" t="n">
        <v>417.85</v>
      </c>
      <c r="M380" s="4" t="n">
        <v>0</v>
      </c>
      <c r="N380" s="3" t="n">
        <v>27</v>
      </c>
      <c r="O380" s="4" t="n">
        <v>30.98</v>
      </c>
      <c r="P380" s="3" t="n">
        <v>0</v>
      </c>
      <c r="Q380" s="4" t="n">
        <v>1500</v>
      </c>
      <c r="R380" s="4" t="n">
        <v>374.19</v>
      </c>
      <c r="S380" s="4" t="n">
        <v>0</v>
      </c>
      <c r="T380" s="4" t="n">
        <v>0</v>
      </c>
      <c r="U380" s="3" t="n">
        <v>511</v>
      </c>
      <c r="V380" s="3" t="n">
        <v>1</v>
      </c>
    </row>
    <row r="381" customFormat="false" ht="15" hidden="false" customHeight="false" outlineLevel="0" collapsed="false">
      <c r="A381" s="2" t="s">
        <v>450</v>
      </c>
      <c r="B381" s="3" t="n">
        <v>45</v>
      </c>
      <c r="C381" s="2" t="s">
        <v>29</v>
      </c>
      <c r="D381" s="2" t="s">
        <v>100</v>
      </c>
      <c r="E381" s="2" t="s">
        <v>52</v>
      </c>
      <c r="F381" s="2" t="s">
        <v>38</v>
      </c>
      <c r="G381" s="4" t="n">
        <v>36700</v>
      </c>
      <c r="H381" s="3" t="n">
        <v>16</v>
      </c>
      <c r="I381" s="5" t="n">
        <v>40283</v>
      </c>
      <c r="J381" s="2" t="s">
        <v>42</v>
      </c>
      <c r="K381" s="3" t="n">
        <v>1</v>
      </c>
      <c r="L381" s="4" t="n">
        <v>1081.04</v>
      </c>
      <c r="M381" s="4" t="n">
        <v>13831.02</v>
      </c>
      <c r="N381" s="3" t="n">
        <v>27</v>
      </c>
      <c r="O381" s="4" t="n">
        <v>60.88</v>
      </c>
      <c r="P381" s="3" t="n">
        <v>3</v>
      </c>
      <c r="Q381" s="4" t="n">
        <v>7000</v>
      </c>
      <c r="R381" s="4" t="n">
        <v>2574.25</v>
      </c>
      <c r="S381" s="4" t="n">
        <v>0</v>
      </c>
      <c r="T381" s="4" t="n">
        <v>0</v>
      </c>
      <c r="U381" s="3" t="n">
        <v>736</v>
      </c>
      <c r="V381" s="3" t="n">
        <v>0</v>
      </c>
    </row>
    <row r="382" customFormat="false" ht="15" hidden="false" customHeight="false" outlineLevel="0" collapsed="false">
      <c r="A382" s="2" t="s">
        <v>451</v>
      </c>
      <c r="B382" s="3" t="n">
        <v>43</v>
      </c>
      <c r="C382" s="2" t="s">
        <v>23</v>
      </c>
      <c r="D382" s="2" t="s">
        <v>40</v>
      </c>
      <c r="E382" s="2" t="s">
        <v>49</v>
      </c>
      <c r="F382" s="2" t="s">
        <v>26</v>
      </c>
      <c r="G382" s="4" t="n">
        <v>22100</v>
      </c>
      <c r="H382" s="3" t="n">
        <v>9</v>
      </c>
      <c r="I382" s="5" t="n">
        <v>42803</v>
      </c>
      <c r="J382" s="2" t="s">
        <v>42</v>
      </c>
      <c r="K382" s="3" t="n">
        <v>3</v>
      </c>
      <c r="L382" s="4" t="n">
        <v>2762.12</v>
      </c>
      <c r="M382" s="4" t="n">
        <v>16370.9</v>
      </c>
      <c r="N382" s="3" t="n">
        <v>20</v>
      </c>
      <c r="O382" s="4" t="n">
        <v>45.27</v>
      </c>
      <c r="P382" s="3" t="n">
        <v>6</v>
      </c>
      <c r="Q382" s="4" t="n">
        <v>4000</v>
      </c>
      <c r="R382" s="4" t="n">
        <v>146.45</v>
      </c>
      <c r="S382" s="4" t="n">
        <v>0</v>
      </c>
      <c r="T382" s="4" t="n">
        <v>0</v>
      </c>
      <c r="U382" s="3" t="n">
        <v>645</v>
      </c>
      <c r="V382" s="3" t="n">
        <v>0</v>
      </c>
    </row>
    <row r="383" customFormat="false" ht="15" hidden="false" customHeight="false" outlineLevel="0" collapsed="false">
      <c r="A383" s="2" t="s">
        <v>452</v>
      </c>
      <c r="B383" s="3" t="n">
        <v>50</v>
      </c>
      <c r="C383" s="2" t="s">
        <v>23</v>
      </c>
      <c r="D383" s="2" t="s">
        <v>67</v>
      </c>
      <c r="E383" s="2" t="s">
        <v>37</v>
      </c>
      <c r="F383" s="2" t="s">
        <v>26</v>
      </c>
      <c r="G383" s="4" t="n">
        <v>20200</v>
      </c>
      <c r="H383" s="3" t="n">
        <v>10</v>
      </c>
      <c r="I383" s="5" t="n">
        <v>42335</v>
      </c>
      <c r="J383" s="2" t="s">
        <v>34</v>
      </c>
      <c r="K383" s="3" t="n">
        <v>1</v>
      </c>
      <c r="L383" s="4" t="n">
        <v>1861.65</v>
      </c>
      <c r="M383" s="4" t="n">
        <v>12450.15</v>
      </c>
      <c r="N383" s="3" t="n">
        <v>24</v>
      </c>
      <c r="O383" s="4" t="n">
        <v>34.07</v>
      </c>
      <c r="P383" s="3" t="n">
        <v>0</v>
      </c>
      <c r="Q383" s="4" t="n">
        <v>4000</v>
      </c>
      <c r="R383" s="4" t="n">
        <v>176.43</v>
      </c>
      <c r="S383" s="4" t="n">
        <v>0</v>
      </c>
      <c r="T383" s="4" t="n">
        <v>0</v>
      </c>
      <c r="U383" s="3" t="n">
        <v>594</v>
      </c>
      <c r="V383" s="3" t="n">
        <v>0</v>
      </c>
    </row>
    <row r="384" customFormat="false" ht="15" hidden="false" customHeight="false" outlineLevel="0" collapsed="false">
      <c r="A384" s="2" t="s">
        <v>453</v>
      </c>
      <c r="B384" s="3" t="n">
        <v>50</v>
      </c>
      <c r="C384" s="2" t="s">
        <v>29</v>
      </c>
      <c r="D384" s="2" t="s">
        <v>40</v>
      </c>
      <c r="E384" s="2" t="s">
        <v>63</v>
      </c>
      <c r="F384" s="2" t="s">
        <v>26</v>
      </c>
      <c r="G384" s="4" t="n">
        <v>70600</v>
      </c>
      <c r="H384" s="3" t="n">
        <v>24</v>
      </c>
      <c r="I384" s="5" t="n">
        <v>37278</v>
      </c>
      <c r="J384" s="2" t="s">
        <v>46</v>
      </c>
      <c r="K384" s="3" t="n">
        <v>1</v>
      </c>
      <c r="L384" s="4" t="n">
        <v>29488.09</v>
      </c>
      <c r="M384" s="4" t="n">
        <v>0</v>
      </c>
      <c r="N384" s="3" t="n">
        <v>50</v>
      </c>
      <c r="O384" s="4" t="n">
        <v>95.68</v>
      </c>
      <c r="P384" s="3" t="n">
        <v>4</v>
      </c>
      <c r="Q384" s="4" t="n">
        <v>0</v>
      </c>
      <c r="R384" s="4" t="n">
        <v>0</v>
      </c>
      <c r="S384" s="4" t="n">
        <v>0</v>
      </c>
      <c r="T384" s="4" t="n">
        <v>0</v>
      </c>
      <c r="U384" s="3" t="n">
        <v>625</v>
      </c>
      <c r="V384" s="3" t="n">
        <v>0</v>
      </c>
    </row>
    <row r="385" customFormat="false" ht="15" hidden="false" customHeight="false" outlineLevel="0" collapsed="false">
      <c r="A385" s="2" t="s">
        <v>454</v>
      </c>
      <c r="B385" s="3" t="n">
        <v>48</v>
      </c>
      <c r="C385" s="2" t="s">
        <v>23</v>
      </c>
      <c r="D385" s="2" t="s">
        <v>51</v>
      </c>
      <c r="E385" s="2" t="s">
        <v>37</v>
      </c>
      <c r="F385" s="2" t="s">
        <v>60</v>
      </c>
      <c r="G385" s="4" t="n">
        <v>30500</v>
      </c>
      <c r="H385" s="3" t="n">
        <v>2</v>
      </c>
      <c r="I385" s="5" t="n">
        <v>45304</v>
      </c>
      <c r="J385" s="2" t="s">
        <v>27</v>
      </c>
      <c r="K385" s="3" t="n">
        <v>2</v>
      </c>
      <c r="L385" s="4" t="n">
        <v>-1857.34</v>
      </c>
      <c r="M385" s="4" t="n">
        <v>3077.86</v>
      </c>
      <c r="N385" s="3" t="n">
        <v>23</v>
      </c>
      <c r="O385" s="4" t="n">
        <v>90.18</v>
      </c>
      <c r="P385" s="3" t="n">
        <v>5</v>
      </c>
      <c r="Q385" s="4" t="n">
        <v>0</v>
      </c>
      <c r="R385" s="4" t="n">
        <v>0</v>
      </c>
      <c r="S385" s="4" t="n">
        <v>151000</v>
      </c>
      <c r="T385" s="4" t="n">
        <v>1100</v>
      </c>
      <c r="U385" s="3" t="n">
        <v>605</v>
      </c>
      <c r="V385" s="3" t="n">
        <v>0</v>
      </c>
    </row>
    <row r="386" customFormat="false" ht="15" hidden="false" customHeight="false" outlineLevel="0" collapsed="false">
      <c r="A386" s="2" t="s">
        <v>455</v>
      </c>
      <c r="B386" s="3" t="n">
        <v>38</v>
      </c>
      <c r="C386" s="2" t="s">
        <v>23</v>
      </c>
      <c r="D386" s="2" t="s">
        <v>98</v>
      </c>
      <c r="E386" s="2" t="s">
        <v>52</v>
      </c>
      <c r="F386" s="2" t="s">
        <v>60</v>
      </c>
      <c r="G386" s="4" t="n">
        <v>47400</v>
      </c>
      <c r="H386" s="3" t="n">
        <v>5</v>
      </c>
      <c r="I386" s="5" t="n">
        <v>44427</v>
      </c>
      <c r="J386" s="2" t="s">
        <v>46</v>
      </c>
      <c r="K386" s="3" t="n">
        <v>1</v>
      </c>
      <c r="L386" s="4" t="n">
        <v>11800.61</v>
      </c>
      <c r="M386" s="4" t="n">
        <v>0</v>
      </c>
      <c r="N386" s="3" t="n">
        <v>33</v>
      </c>
      <c r="O386" s="4" t="n">
        <v>58.78</v>
      </c>
      <c r="P386" s="3" t="n">
        <v>4</v>
      </c>
      <c r="Q386" s="4" t="n">
        <v>10000</v>
      </c>
      <c r="R386" s="4" t="n">
        <v>1583.58</v>
      </c>
      <c r="S386" s="4" t="n">
        <v>0</v>
      </c>
      <c r="T386" s="4" t="n">
        <v>0</v>
      </c>
      <c r="U386" s="3" t="n">
        <v>676</v>
      </c>
      <c r="V386" s="3" t="n">
        <v>0</v>
      </c>
    </row>
    <row r="387" customFormat="false" ht="15" hidden="false" customHeight="false" outlineLevel="0" collapsed="false">
      <c r="A387" s="2" t="s">
        <v>456</v>
      </c>
      <c r="B387" s="3" t="n">
        <v>38</v>
      </c>
      <c r="C387" s="2" t="s">
        <v>23</v>
      </c>
      <c r="D387" s="2" t="s">
        <v>56</v>
      </c>
      <c r="E387" s="2" t="s">
        <v>52</v>
      </c>
      <c r="F387" s="2" t="s">
        <v>60</v>
      </c>
      <c r="G387" s="4" t="n">
        <v>16300</v>
      </c>
      <c r="H387" s="3" t="n">
        <v>15</v>
      </c>
      <c r="I387" s="5" t="n">
        <v>40693</v>
      </c>
      <c r="J387" s="2" t="s">
        <v>46</v>
      </c>
      <c r="K387" s="3" t="n">
        <v>1</v>
      </c>
      <c r="L387" s="4" t="n">
        <v>2155.78</v>
      </c>
      <c r="M387" s="4" t="n">
        <v>38631.69</v>
      </c>
      <c r="N387" s="3" t="n">
        <v>23</v>
      </c>
      <c r="O387" s="4" t="n">
        <v>22.87</v>
      </c>
      <c r="P387" s="3" t="n">
        <v>3</v>
      </c>
      <c r="Q387" s="4" t="n">
        <v>2000</v>
      </c>
      <c r="R387" s="4" t="n">
        <v>1252.1</v>
      </c>
      <c r="S387" s="4" t="n">
        <v>0</v>
      </c>
      <c r="T387" s="4" t="n">
        <v>0</v>
      </c>
      <c r="U387" s="3" t="n">
        <v>610</v>
      </c>
      <c r="V387" s="3" t="n">
        <v>0</v>
      </c>
    </row>
    <row r="388" customFormat="false" ht="15" hidden="false" customHeight="false" outlineLevel="0" collapsed="false">
      <c r="A388" s="2" t="s">
        <v>457</v>
      </c>
      <c r="B388" s="3" t="n">
        <v>49</v>
      </c>
      <c r="C388" s="2" t="s">
        <v>23</v>
      </c>
      <c r="D388" s="2" t="s">
        <v>62</v>
      </c>
      <c r="E388" s="2" t="s">
        <v>63</v>
      </c>
      <c r="F388" s="2" t="s">
        <v>26</v>
      </c>
      <c r="G388" s="4" t="n">
        <v>38600</v>
      </c>
      <c r="H388" s="3" t="n">
        <v>7</v>
      </c>
      <c r="I388" s="5" t="n">
        <v>43533</v>
      </c>
      <c r="J388" s="2" t="s">
        <v>27</v>
      </c>
      <c r="K388" s="3" t="n">
        <v>1</v>
      </c>
      <c r="L388" s="4" t="n">
        <v>2373.22</v>
      </c>
      <c r="M388" s="4" t="n">
        <v>12109.35</v>
      </c>
      <c r="N388" s="3" t="n">
        <v>28</v>
      </c>
      <c r="O388" s="4" t="n">
        <v>74.19</v>
      </c>
      <c r="P388" s="3" t="n">
        <v>4</v>
      </c>
      <c r="Q388" s="4" t="n">
        <v>8500</v>
      </c>
      <c r="R388" s="4" t="n">
        <v>1842.72</v>
      </c>
      <c r="S388" s="4" t="n">
        <v>0</v>
      </c>
      <c r="T388" s="4" t="n">
        <v>0</v>
      </c>
      <c r="U388" s="3" t="n">
        <v>622</v>
      </c>
      <c r="V388" s="3" t="n">
        <v>0</v>
      </c>
    </row>
    <row r="389" customFormat="false" ht="15" hidden="false" customHeight="false" outlineLevel="0" collapsed="false">
      <c r="A389" s="2" t="s">
        <v>458</v>
      </c>
      <c r="B389" s="3" t="n">
        <v>41</v>
      </c>
      <c r="C389" s="2" t="s">
        <v>23</v>
      </c>
      <c r="D389" s="2" t="s">
        <v>62</v>
      </c>
      <c r="E389" s="2" t="s">
        <v>49</v>
      </c>
      <c r="F389" s="2" t="s">
        <v>26</v>
      </c>
      <c r="G389" s="4" t="n">
        <v>24900</v>
      </c>
      <c r="H389" s="3" t="n">
        <v>10</v>
      </c>
      <c r="I389" s="5" t="n">
        <v>42573</v>
      </c>
      <c r="J389" s="2" t="s">
        <v>27</v>
      </c>
      <c r="K389" s="3" t="n">
        <v>2</v>
      </c>
      <c r="L389" s="4" t="n">
        <v>2708.18</v>
      </c>
      <c r="M389" s="4" t="n">
        <v>22829.35</v>
      </c>
      <c r="N389" s="3" t="n">
        <v>21</v>
      </c>
      <c r="O389" s="4" t="n">
        <v>43.62</v>
      </c>
      <c r="P389" s="3" t="n">
        <v>5</v>
      </c>
      <c r="Q389" s="4" t="n">
        <v>2500</v>
      </c>
      <c r="R389" s="4" t="n">
        <v>633.34</v>
      </c>
      <c r="S389" s="4" t="n">
        <v>0</v>
      </c>
      <c r="T389" s="4" t="n">
        <v>0</v>
      </c>
      <c r="U389" s="3" t="n">
        <v>634</v>
      </c>
      <c r="V389" s="3" t="n">
        <v>1</v>
      </c>
    </row>
    <row r="390" customFormat="false" ht="15" hidden="false" customHeight="false" outlineLevel="0" collapsed="false">
      <c r="A390" s="2" t="s">
        <v>459</v>
      </c>
      <c r="B390" s="3" t="n">
        <v>61</v>
      </c>
      <c r="C390" s="2" t="s">
        <v>23</v>
      </c>
      <c r="D390" s="2" t="s">
        <v>62</v>
      </c>
      <c r="E390" s="2" t="s">
        <v>37</v>
      </c>
      <c r="F390" s="2" t="s">
        <v>26</v>
      </c>
      <c r="G390" s="4" t="n">
        <v>39600</v>
      </c>
      <c r="H390" s="3" t="n">
        <v>7</v>
      </c>
      <c r="I390" s="5" t="n">
        <v>43621</v>
      </c>
      <c r="J390" s="2" t="s">
        <v>42</v>
      </c>
      <c r="K390" s="3" t="n">
        <v>3</v>
      </c>
      <c r="L390" s="4" t="n">
        <v>2584.34</v>
      </c>
      <c r="M390" s="4" t="n">
        <v>13838.61</v>
      </c>
      <c r="N390" s="3" t="n">
        <v>27</v>
      </c>
      <c r="O390" s="4" t="n">
        <v>27.64</v>
      </c>
      <c r="P390" s="3" t="n">
        <v>2</v>
      </c>
      <c r="Q390" s="4" t="n">
        <v>10000</v>
      </c>
      <c r="R390" s="4" t="n">
        <v>1240.33</v>
      </c>
      <c r="S390" s="4" t="n">
        <v>0</v>
      </c>
      <c r="T390" s="4" t="n">
        <v>0</v>
      </c>
      <c r="U390" s="3" t="n">
        <v>559</v>
      </c>
      <c r="V390" s="3" t="n">
        <v>1</v>
      </c>
    </row>
    <row r="391" customFormat="false" ht="15" hidden="false" customHeight="false" outlineLevel="0" collapsed="false">
      <c r="A391" s="2" t="s">
        <v>460</v>
      </c>
      <c r="B391" s="3" t="n">
        <v>42</v>
      </c>
      <c r="C391" s="2" t="s">
        <v>29</v>
      </c>
      <c r="D391" s="2" t="s">
        <v>40</v>
      </c>
      <c r="E391" s="2" t="s">
        <v>93</v>
      </c>
      <c r="F391" s="2" t="s">
        <v>26</v>
      </c>
      <c r="G391" s="4" t="n">
        <v>5700</v>
      </c>
      <c r="H391" s="3" t="n">
        <v>1</v>
      </c>
      <c r="I391" s="5" t="n">
        <v>45913</v>
      </c>
      <c r="J391" s="2" t="s">
        <v>27</v>
      </c>
      <c r="K391" s="3" t="n">
        <v>3</v>
      </c>
      <c r="L391" s="4" t="n">
        <v>324.28</v>
      </c>
      <c r="M391" s="4" t="n">
        <v>913.51</v>
      </c>
      <c r="N391" s="3" t="n">
        <v>12</v>
      </c>
      <c r="O391" s="4" t="n">
        <v>38.26</v>
      </c>
      <c r="P391" s="3" t="n">
        <v>8</v>
      </c>
      <c r="Q391" s="4" t="n">
        <v>1000</v>
      </c>
      <c r="R391" s="4" t="n">
        <v>218.88</v>
      </c>
      <c r="S391" s="4" t="n">
        <v>0</v>
      </c>
      <c r="T391" s="4" t="n">
        <v>0</v>
      </c>
      <c r="U391" s="3" t="n">
        <v>503</v>
      </c>
      <c r="V391" s="3" t="n">
        <v>2</v>
      </c>
    </row>
    <row r="392" customFormat="false" ht="15" hidden="false" customHeight="false" outlineLevel="0" collapsed="false">
      <c r="A392" s="2" t="s">
        <v>461</v>
      </c>
      <c r="B392" s="3" t="n">
        <v>43</v>
      </c>
      <c r="C392" s="2" t="s">
        <v>29</v>
      </c>
      <c r="D392" s="2" t="s">
        <v>51</v>
      </c>
      <c r="E392" s="2" t="s">
        <v>37</v>
      </c>
      <c r="F392" s="2" t="s">
        <v>26</v>
      </c>
      <c r="G392" s="4" t="n">
        <v>34800</v>
      </c>
      <c r="H392" s="3" t="n">
        <v>9</v>
      </c>
      <c r="I392" s="5" t="n">
        <v>42962</v>
      </c>
      <c r="J392" s="2" t="s">
        <v>46</v>
      </c>
      <c r="K392" s="3" t="n">
        <v>1</v>
      </c>
      <c r="L392" s="4" t="n">
        <v>2070.63</v>
      </c>
      <c r="M392" s="4" t="n">
        <v>40929.44</v>
      </c>
      <c r="N392" s="3" t="n">
        <v>32</v>
      </c>
      <c r="O392" s="4" t="n">
        <v>61.28</v>
      </c>
      <c r="P392" s="3" t="n">
        <v>4</v>
      </c>
      <c r="Q392" s="4" t="n">
        <v>6000</v>
      </c>
      <c r="R392" s="4" t="n">
        <v>1372.2</v>
      </c>
      <c r="S392" s="4" t="n">
        <v>167000</v>
      </c>
      <c r="T392" s="4" t="n">
        <v>810</v>
      </c>
      <c r="U392" s="3" t="n">
        <v>642</v>
      </c>
      <c r="V392" s="3" t="n">
        <v>0</v>
      </c>
    </row>
    <row r="393" customFormat="false" ht="15" hidden="false" customHeight="false" outlineLevel="0" collapsed="false">
      <c r="A393" s="2" t="s">
        <v>462</v>
      </c>
      <c r="B393" s="3" t="n">
        <v>60</v>
      </c>
      <c r="C393" s="2" t="s">
        <v>29</v>
      </c>
      <c r="D393" s="2" t="s">
        <v>56</v>
      </c>
      <c r="E393" s="2" t="s">
        <v>37</v>
      </c>
      <c r="F393" s="2" t="s">
        <v>60</v>
      </c>
      <c r="G393" s="4" t="n">
        <v>49700</v>
      </c>
      <c r="H393" s="3" t="n">
        <v>21</v>
      </c>
      <c r="I393" s="5" t="n">
        <v>38379</v>
      </c>
      <c r="J393" s="2" t="s">
        <v>27</v>
      </c>
      <c r="K393" s="3" t="n">
        <v>4</v>
      </c>
      <c r="L393" s="4" t="n">
        <v>5967.79</v>
      </c>
      <c r="M393" s="4" t="n">
        <v>62766.54</v>
      </c>
      <c r="N393" s="3" t="n">
        <v>32</v>
      </c>
      <c r="O393" s="4" t="n">
        <v>60.7</v>
      </c>
      <c r="P393" s="3" t="n">
        <v>5</v>
      </c>
      <c r="Q393" s="4" t="n">
        <v>0</v>
      </c>
      <c r="R393" s="4" t="n">
        <v>0</v>
      </c>
      <c r="S393" s="4" t="n">
        <v>0</v>
      </c>
      <c r="T393" s="4" t="n">
        <v>0</v>
      </c>
      <c r="U393" s="3" t="n">
        <v>727</v>
      </c>
      <c r="V393" s="3" t="n">
        <v>0</v>
      </c>
    </row>
    <row r="394" customFormat="false" ht="15" hidden="false" customHeight="false" outlineLevel="0" collapsed="false">
      <c r="A394" s="2" t="s">
        <v>463</v>
      </c>
      <c r="B394" s="3" t="n">
        <v>48</v>
      </c>
      <c r="C394" s="2" t="s">
        <v>29</v>
      </c>
      <c r="D394" s="2" t="s">
        <v>67</v>
      </c>
      <c r="E394" s="2" t="s">
        <v>93</v>
      </c>
      <c r="F394" s="2" t="s">
        <v>26</v>
      </c>
      <c r="G394" s="4" t="n">
        <v>4900</v>
      </c>
      <c r="H394" s="3" t="n">
        <v>11</v>
      </c>
      <c r="I394" s="5" t="n">
        <v>41911</v>
      </c>
      <c r="J394" s="2" t="s">
        <v>46</v>
      </c>
      <c r="K394" s="3" t="n">
        <v>2</v>
      </c>
      <c r="L394" s="4" t="n">
        <v>-1951.77</v>
      </c>
      <c r="M394" s="4" t="n">
        <v>2750.83</v>
      </c>
      <c r="N394" s="3" t="n">
        <v>14</v>
      </c>
      <c r="O394" s="4" t="n">
        <v>19.99</v>
      </c>
      <c r="P394" s="3" t="n">
        <v>2</v>
      </c>
      <c r="Q394" s="4" t="n">
        <v>500</v>
      </c>
      <c r="R394" s="4" t="n">
        <v>193.68</v>
      </c>
      <c r="S394" s="4" t="n">
        <v>0</v>
      </c>
      <c r="T394" s="4" t="n">
        <v>0</v>
      </c>
      <c r="U394" s="3" t="n">
        <v>540</v>
      </c>
      <c r="V394" s="3" t="n">
        <v>0</v>
      </c>
    </row>
    <row r="395" customFormat="false" ht="15" hidden="false" customHeight="false" outlineLevel="0" collapsed="false">
      <c r="A395" s="2" t="s">
        <v>464</v>
      </c>
      <c r="B395" s="3" t="n">
        <v>65</v>
      </c>
      <c r="C395" s="2" t="s">
        <v>29</v>
      </c>
      <c r="D395" s="2" t="s">
        <v>100</v>
      </c>
      <c r="E395" s="2" t="s">
        <v>25</v>
      </c>
      <c r="F395" s="2" t="s">
        <v>38</v>
      </c>
      <c r="G395" s="4" t="n">
        <v>32200</v>
      </c>
      <c r="H395" s="3" t="n">
        <v>6</v>
      </c>
      <c r="I395" s="5" t="n">
        <v>44038</v>
      </c>
      <c r="J395" s="2" t="s">
        <v>46</v>
      </c>
      <c r="K395" s="3" t="n">
        <v>3</v>
      </c>
      <c r="L395" s="4" t="n">
        <v>810.97</v>
      </c>
      <c r="M395" s="4" t="n">
        <v>23446.4</v>
      </c>
      <c r="N395" s="3" t="n">
        <v>25</v>
      </c>
      <c r="O395" s="4" t="n">
        <v>49.88</v>
      </c>
      <c r="P395" s="3" t="n">
        <v>0</v>
      </c>
      <c r="Q395" s="4" t="n">
        <v>6500</v>
      </c>
      <c r="R395" s="4" t="n">
        <v>1097.12</v>
      </c>
      <c r="S395" s="4" t="n">
        <v>0</v>
      </c>
      <c r="T395" s="4" t="n">
        <v>0</v>
      </c>
      <c r="U395" s="3" t="n">
        <v>578</v>
      </c>
      <c r="V395" s="3" t="n">
        <v>1</v>
      </c>
    </row>
    <row r="396" customFormat="false" ht="15" hidden="false" customHeight="false" outlineLevel="0" collapsed="false">
      <c r="A396" s="2" t="s">
        <v>465</v>
      </c>
      <c r="B396" s="3" t="n">
        <v>66</v>
      </c>
      <c r="C396" s="2" t="s">
        <v>29</v>
      </c>
      <c r="D396" s="2" t="s">
        <v>40</v>
      </c>
      <c r="E396" s="2" t="s">
        <v>41</v>
      </c>
      <c r="F396" s="2" t="s">
        <v>26</v>
      </c>
      <c r="G396" s="4" t="n">
        <v>20800</v>
      </c>
      <c r="H396" s="3" t="n">
        <v>29</v>
      </c>
      <c r="I396" s="5" t="n">
        <v>35621</v>
      </c>
      <c r="J396" s="2" t="s">
        <v>46</v>
      </c>
      <c r="K396" s="3" t="n">
        <v>2</v>
      </c>
      <c r="L396" s="4" t="n">
        <v>1332.67</v>
      </c>
      <c r="M396" s="4" t="n">
        <v>0</v>
      </c>
      <c r="N396" s="3" t="n">
        <v>23</v>
      </c>
      <c r="O396" s="4" t="n">
        <v>43.66</v>
      </c>
      <c r="P396" s="3" t="n">
        <v>3</v>
      </c>
      <c r="Q396" s="4" t="n">
        <v>0</v>
      </c>
      <c r="R396" s="4" t="n">
        <v>0</v>
      </c>
      <c r="S396" s="4" t="n">
        <v>0</v>
      </c>
      <c r="T396" s="4" t="n">
        <v>0</v>
      </c>
      <c r="U396" s="3" t="n">
        <v>705</v>
      </c>
      <c r="V396" s="3" t="n">
        <v>1</v>
      </c>
    </row>
    <row r="397" customFormat="false" ht="15" hidden="false" customHeight="false" outlineLevel="0" collapsed="false">
      <c r="A397" s="2" t="s">
        <v>466</v>
      </c>
      <c r="B397" s="3" t="n">
        <v>18</v>
      </c>
      <c r="C397" s="2" t="s">
        <v>29</v>
      </c>
      <c r="D397" s="2" t="s">
        <v>51</v>
      </c>
      <c r="E397" s="2" t="s">
        <v>134</v>
      </c>
      <c r="F397" s="2" t="s">
        <v>38</v>
      </c>
      <c r="G397" s="4" t="n">
        <v>6000</v>
      </c>
      <c r="H397" s="3" t="n">
        <v>0</v>
      </c>
      <c r="I397" s="5" t="n">
        <v>46186</v>
      </c>
      <c r="J397" s="2" t="s">
        <v>46</v>
      </c>
      <c r="K397" s="3" t="n">
        <v>1</v>
      </c>
      <c r="L397" s="4" t="n">
        <v>292.62</v>
      </c>
      <c r="M397" s="4" t="n">
        <v>0</v>
      </c>
      <c r="N397" s="3" t="n">
        <v>18</v>
      </c>
      <c r="O397" s="4" t="n">
        <v>35.91</v>
      </c>
      <c r="P397" s="3" t="n">
        <v>4</v>
      </c>
      <c r="Q397" s="4" t="n">
        <v>0</v>
      </c>
      <c r="R397" s="4" t="n">
        <v>0</v>
      </c>
      <c r="S397" s="4" t="n">
        <v>0</v>
      </c>
      <c r="T397" s="4" t="n">
        <v>0</v>
      </c>
      <c r="U397" s="3" t="n">
        <v>693</v>
      </c>
      <c r="V397" s="3" t="n">
        <v>0</v>
      </c>
    </row>
    <row r="398" customFormat="false" ht="15" hidden="false" customHeight="false" outlineLevel="0" collapsed="false">
      <c r="A398" s="2" t="s">
        <v>467</v>
      </c>
      <c r="B398" s="3" t="n">
        <v>54</v>
      </c>
      <c r="C398" s="2" t="s">
        <v>29</v>
      </c>
      <c r="D398" s="2" t="s">
        <v>40</v>
      </c>
      <c r="E398" s="2" t="s">
        <v>37</v>
      </c>
      <c r="F398" s="2" t="s">
        <v>38</v>
      </c>
      <c r="G398" s="4" t="n">
        <v>25700</v>
      </c>
      <c r="H398" s="3" t="n">
        <v>11</v>
      </c>
      <c r="I398" s="5" t="n">
        <v>42001</v>
      </c>
      <c r="J398" s="2" t="s">
        <v>46</v>
      </c>
      <c r="K398" s="3" t="n">
        <v>5</v>
      </c>
      <c r="L398" s="4" t="n">
        <v>1149.15</v>
      </c>
      <c r="M398" s="4" t="n">
        <v>28892.49</v>
      </c>
      <c r="N398" s="3" t="n">
        <v>24</v>
      </c>
      <c r="O398" s="4" t="n">
        <v>44.36</v>
      </c>
      <c r="P398" s="3" t="n">
        <v>4</v>
      </c>
      <c r="Q398" s="4" t="n">
        <v>4000</v>
      </c>
      <c r="R398" s="4" t="n">
        <v>1151.89</v>
      </c>
      <c r="S398" s="4" t="n">
        <v>99000</v>
      </c>
      <c r="T398" s="4" t="n">
        <v>500</v>
      </c>
      <c r="U398" s="3" t="n">
        <v>590</v>
      </c>
      <c r="V398" s="3" t="n">
        <v>0</v>
      </c>
    </row>
    <row r="399" customFormat="false" ht="15" hidden="false" customHeight="false" outlineLevel="0" collapsed="false">
      <c r="A399" s="2" t="s">
        <v>468</v>
      </c>
      <c r="B399" s="3" t="n">
        <v>71</v>
      </c>
      <c r="C399" s="2" t="s">
        <v>23</v>
      </c>
      <c r="D399" s="2" t="s">
        <v>136</v>
      </c>
      <c r="E399" s="2" t="s">
        <v>41</v>
      </c>
      <c r="F399" s="2" t="s">
        <v>60</v>
      </c>
      <c r="G399" s="4" t="n">
        <v>15100</v>
      </c>
      <c r="H399" s="3" t="n">
        <v>35</v>
      </c>
      <c r="I399" s="5" t="n">
        <v>33260</v>
      </c>
      <c r="J399" s="2" t="s">
        <v>46</v>
      </c>
      <c r="K399" s="3" t="n">
        <v>5</v>
      </c>
      <c r="L399" s="4" t="n">
        <v>1155.01</v>
      </c>
      <c r="M399" s="4" t="n">
        <v>0</v>
      </c>
      <c r="N399" s="3" t="n">
        <v>23</v>
      </c>
      <c r="O399" s="4" t="n">
        <v>36.62</v>
      </c>
      <c r="P399" s="3" t="n">
        <v>2</v>
      </c>
      <c r="Q399" s="4" t="n">
        <v>0</v>
      </c>
      <c r="R399" s="4" t="n">
        <v>0</v>
      </c>
      <c r="S399" s="4" t="n">
        <v>0</v>
      </c>
      <c r="T399" s="4" t="n">
        <v>0</v>
      </c>
      <c r="U399" s="3" t="n">
        <v>695</v>
      </c>
      <c r="V399" s="3" t="n">
        <v>0</v>
      </c>
    </row>
    <row r="400" customFormat="false" ht="15" hidden="false" customHeight="false" outlineLevel="0" collapsed="false">
      <c r="A400" s="2" t="s">
        <v>469</v>
      </c>
      <c r="B400" s="3" t="n">
        <v>68</v>
      </c>
      <c r="C400" s="2" t="s">
        <v>29</v>
      </c>
      <c r="D400" s="2" t="s">
        <v>67</v>
      </c>
      <c r="E400" s="2" t="s">
        <v>41</v>
      </c>
      <c r="F400" s="2" t="s">
        <v>26</v>
      </c>
      <c r="G400" s="4" t="n">
        <v>14800</v>
      </c>
      <c r="H400" s="3" t="n">
        <v>2</v>
      </c>
      <c r="I400" s="5" t="n">
        <v>45225</v>
      </c>
      <c r="J400" s="2" t="s">
        <v>46</v>
      </c>
      <c r="K400" s="3" t="n">
        <v>1</v>
      </c>
      <c r="L400" s="4" t="n">
        <v>1488.31</v>
      </c>
      <c r="M400" s="4" t="n">
        <v>5487.89</v>
      </c>
      <c r="N400" s="3" t="n">
        <v>24</v>
      </c>
      <c r="O400" s="4" t="n">
        <v>36.52</v>
      </c>
      <c r="P400" s="3" t="n">
        <v>4</v>
      </c>
      <c r="Q400" s="4" t="n">
        <v>2000</v>
      </c>
      <c r="R400" s="4" t="n">
        <v>205.54</v>
      </c>
      <c r="S400" s="4" t="n">
        <v>0</v>
      </c>
      <c r="T400" s="4" t="n">
        <v>0</v>
      </c>
      <c r="U400" s="3" t="n">
        <v>529</v>
      </c>
      <c r="V400" s="3" t="n">
        <v>1</v>
      </c>
    </row>
    <row r="401" customFormat="false" ht="15" hidden="false" customHeight="false" outlineLevel="0" collapsed="false">
      <c r="A401" s="2" t="s">
        <v>470</v>
      </c>
      <c r="B401" s="3" t="n">
        <v>41</v>
      </c>
      <c r="C401" s="2" t="s">
        <v>23</v>
      </c>
      <c r="D401" s="2" t="s">
        <v>100</v>
      </c>
      <c r="E401" s="2" t="s">
        <v>37</v>
      </c>
      <c r="F401" s="2" t="s">
        <v>38</v>
      </c>
      <c r="G401" s="4" t="n">
        <v>24300</v>
      </c>
      <c r="H401" s="3" t="n">
        <v>11</v>
      </c>
      <c r="I401" s="5" t="n">
        <v>42006</v>
      </c>
      <c r="J401" s="2" t="s">
        <v>34</v>
      </c>
      <c r="K401" s="3" t="n">
        <v>3</v>
      </c>
      <c r="L401" s="4" t="n">
        <v>1044.55</v>
      </c>
      <c r="M401" s="4" t="n">
        <v>0</v>
      </c>
      <c r="N401" s="3" t="n">
        <v>29</v>
      </c>
      <c r="O401" s="4" t="n">
        <v>65.34</v>
      </c>
      <c r="P401" s="3" t="n">
        <v>1</v>
      </c>
      <c r="Q401" s="4" t="n">
        <v>0</v>
      </c>
      <c r="R401" s="4" t="n">
        <v>0</v>
      </c>
      <c r="S401" s="4" t="n">
        <v>60000</v>
      </c>
      <c r="T401" s="4" t="n">
        <v>379</v>
      </c>
      <c r="U401" s="3" t="n">
        <v>622</v>
      </c>
      <c r="V401" s="3" t="n">
        <v>0</v>
      </c>
    </row>
    <row r="402" customFormat="false" ht="15" hidden="false" customHeight="false" outlineLevel="0" collapsed="false">
      <c r="A402" s="2" t="s">
        <v>471</v>
      </c>
      <c r="B402" s="3" t="n">
        <v>18</v>
      </c>
      <c r="C402" s="2" t="s">
        <v>23</v>
      </c>
      <c r="D402" s="2" t="s">
        <v>67</v>
      </c>
      <c r="E402" s="2" t="s">
        <v>134</v>
      </c>
      <c r="F402" s="2" t="s">
        <v>26</v>
      </c>
      <c r="G402" s="4" t="n">
        <v>7300</v>
      </c>
      <c r="H402" s="3" t="n">
        <v>0</v>
      </c>
      <c r="I402" s="5" t="n">
        <v>45955</v>
      </c>
      <c r="J402" s="2" t="s">
        <v>34</v>
      </c>
      <c r="K402" s="3" t="n">
        <v>1</v>
      </c>
      <c r="L402" s="4" t="n">
        <v>714.56</v>
      </c>
      <c r="M402" s="4" t="n">
        <v>1320.07</v>
      </c>
      <c r="N402" s="3" t="n">
        <v>20</v>
      </c>
      <c r="O402" s="4" t="n">
        <v>37.16</v>
      </c>
      <c r="P402" s="3" t="n">
        <v>1</v>
      </c>
      <c r="Q402" s="4" t="n">
        <v>1000</v>
      </c>
      <c r="R402" s="4" t="n">
        <v>369.57</v>
      </c>
      <c r="S402" s="4" t="n">
        <v>0</v>
      </c>
      <c r="T402" s="4" t="n">
        <v>0</v>
      </c>
      <c r="U402" s="3" t="n">
        <v>488</v>
      </c>
      <c r="V402" s="3" t="n">
        <v>0</v>
      </c>
    </row>
    <row r="403" customFormat="false" ht="15" hidden="false" customHeight="false" outlineLevel="0" collapsed="false">
      <c r="A403" s="2" t="s">
        <v>472</v>
      </c>
      <c r="B403" s="3" t="n">
        <v>50</v>
      </c>
      <c r="C403" s="2" t="s">
        <v>23</v>
      </c>
      <c r="D403" s="2" t="s">
        <v>48</v>
      </c>
      <c r="E403" s="2" t="s">
        <v>25</v>
      </c>
      <c r="F403" s="2" t="s">
        <v>38</v>
      </c>
      <c r="G403" s="4" t="n">
        <v>22400</v>
      </c>
      <c r="H403" s="3" t="n">
        <v>5</v>
      </c>
      <c r="I403" s="5" t="n">
        <v>44265</v>
      </c>
      <c r="J403" s="2" t="s">
        <v>46</v>
      </c>
      <c r="K403" s="3" t="n">
        <v>4</v>
      </c>
      <c r="L403" s="4" t="n">
        <v>-2204.4</v>
      </c>
      <c r="M403" s="4" t="n">
        <v>10195.18</v>
      </c>
      <c r="N403" s="3" t="n">
        <v>27</v>
      </c>
      <c r="O403" s="4" t="n">
        <v>55.05</v>
      </c>
      <c r="P403" s="3" t="n">
        <v>2</v>
      </c>
      <c r="Q403" s="4" t="n">
        <v>0</v>
      </c>
      <c r="R403" s="4" t="n">
        <v>0</v>
      </c>
      <c r="S403" s="4" t="n">
        <v>0</v>
      </c>
      <c r="T403" s="4" t="n">
        <v>0</v>
      </c>
      <c r="U403" s="3" t="n">
        <v>614</v>
      </c>
      <c r="V403" s="3" t="n">
        <v>0</v>
      </c>
    </row>
    <row r="404" customFormat="false" ht="15" hidden="false" customHeight="false" outlineLevel="0" collapsed="false">
      <c r="A404" s="2" t="s">
        <v>473</v>
      </c>
      <c r="B404" s="3" t="n">
        <v>27</v>
      </c>
      <c r="C404" s="2" t="s">
        <v>23</v>
      </c>
      <c r="D404" s="2" t="s">
        <v>40</v>
      </c>
      <c r="E404" s="2" t="s">
        <v>52</v>
      </c>
      <c r="F404" s="2" t="s">
        <v>38</v>
      </c>
      <c r="G404" s="4" t="n">
        <v>21700</v>
      </c>
      <c r="H404" s="3" t="n">
        <v>3</v>
      </c>
      <c r="I404" s="5" t="n">
        <v>44972</v>
      </c>
      <c r="J404" s="2" t="s">
        <v>34</v>
      </c>
      <c r="K404" s="3" t="n">
        <v>4</v>
      </c>
      <c r="L404" s="4" t="n">
        <v>2725.66</v>
      </c>
      <c r="M404" s="4" t="n">
        <v>11594.93</v>
      </c>
      <c r="N404" s="3" t="n">
        <v>25</v>
      </c>
      <c r="O404" s="4" t="n">
        <v>52.65</v>
      </c>
      <c r="P404" s="3" t="n">
        <v>1</v>
      </c>
      <c r="Q404" s="4" t="n">
        <v>5000</v>
      </c>
      <c r="R404" s="4" t="n">
        <v>979.17</v>
      </c>
      <c r="S404" s="4" t="n">
        <v>0</v>
      </c>
      <c r="T404" s="4" t="n">
        <v>0</v>
      </c>
      <c r="U404" s="3" t="n">
        <v>590</v>
      </c>
      <c r="V404" s="3" t="n">
        <v>0</v>
      </c>
    </row>
    <row r="405" customFormat="false" ht="15" hidden="false" customHeight="false" outlineLevel="0" collapsed="false">
      <c r="A405" s="2" t="s">
        <v>474</v>
      </c>
      <c r="B405" s="3" t="n">
        <v>35</v>
      </c>
      <c r="C405" s="2" t="s">
        <v>23</v>
      </c>
      <c r="D405" s="2" t="s">
        <v>62</v>
      </c>
      <c r="E405" s="2" t="s">
        <v>31</v>
      </c>
      <c r="F405" s="2" t="s">
        <v>26</v>
      </c>
      <c r="G405" s="4" t="n">
        <v>78800</v>
      </c>
      <c r="H405" s="3" t="n">
        <v>2</v>
      </c>
      <c r="I405" s="5" t="n">
        <v>45259</v>
      </c>
      <c r="J405" s="2" t="s">
        <v>27</v>
      </c>
      <c r="K405" s="3" t="n">
        <v>1</v>
      </c>
      <c r="L405" s="4" t="n">
        <v>3440.73</v>
      </c>
      <c r="M405" s="4" t="n">
        <v>0</v>
      </c>
      <c r="N405" s="3" t="n">
        <v>38</v>
      </c>
      <c r="O405" s="4" t="n">
        <v>60.93</v>
      </c>
      <c r="P405" s="3" t="n">
        <v>7</v>
      </c>
      <c r="Q405" s="4" t="n">
        <v>14500</v>
      </c>
      <c r="R405" s="4" t="n">
        <v>6318.64</v>
      </c>
      <c r="S405" s="4" t="n">
        <v>159000</v>
      </c>
      <c r="T405" s="4" t="n">
        <v>1010</v>
      </c>
      <c r="U405" s="3" t="n">
        <v>608</v>
      </c>
      <c r="V405" s="3" t="n">
        <v>1</v>
      </c>
    </row>
    <row r="406" customFormat="false" ht="15" hidden="false" customHeight="false" outlineLevel="0" collapsed="false">
      <c r="A406" s="2" t="s">
        <v>475</v>
      </c>
      <c r="B406" s="3" t="n">
        <v>45</v>
      </c>
      <c r="C406" s="2" t="s">
        <v>23</v>
      </c>
      <c r="D406" s="2" t="s">
        <v>24</v>
      </c>
      <c r="E406" s="2" t="s">
        <v>37</v>
      </c>
      <c r="F406" s="2" t="s">
        <v>103</v>
      </c>
      <c r="G406" s="4" t="n">
        <v>30700</v>
      </c>
      <c r="H406" s="3" t="n">
        <v>0</v>
      </c>
      <c r="I406" s="5" t="n">
        <v>45956</v>
      </c>
      <c r="J406" s="2" t="s">
        <v>27</v>
      </c>
      <c r="K406" s="3" t="n">
        <v>2</v>
      </c>
      <c r="L406" s="4" t="n">
        <v>6100.25</v>
      </c>
      <c r="M406" s="4" t="n">
        <v>3441.27</v>
      </c>
      <c r="N406" s="3" t="n">
        <v>29</v>
      </c>
      <c r="O406" s="4" t="n">
        <v>34.5</v>
      </c>
      <c r="P406" s="3" t="n">
        <v>3</v>
      </c>
      <c r="Q406" s="4" t="n">
        <v>7500</v>
      </c>
      <c r="R406" s="4" t="n">
        <v>3129.57</v>
      </c>
      <c r="S406" s="4" t="n">
        <v>149000</v>
      </c>
      <c r="T406" s="4" t="n">
        <v>1069</v>
      </c>
      <c r="U406" s="3" t="n">
        <v>665</v>
      </c>
      <c r="V406" s="3" t="n">
        <v>0</v>
      </c>
    </row>
    <row r="407" customFormat="false" ht="15" hidden="false" customHeight="false" outlineLevel="0" collapsed="false">
      <c r="A407" s="2" t="s">
        <v>476</v>
      </c>
      <c r="B407" s="3" t="n">
        <v>49</v>
      </c>
      <c r="C407" s="2" t="s">
        <v>29</v>
      </c>
      <c r="D407" s="2" t="s">
        <v>62</v>
      </c>
      <c r="E407" s="2" t="s">
        <v>37</v>
      </c>
      <c r="F407" s="2" t="s">
        <v>26</v>
      </c>
      <c r="G407" s="4" t="n">
        <v>22800</v>
      </c>
      <c r="H407" s="3" t="n">
        <v>2</v>
      </c>
      <c r="I407" s="5" t="n">
        <v>45221</v>
      </c>
      <c r="J407" s="2" t="s">
        <v>27</v>
      </c>
      <c r="K407" s="3" t="n">
        <v>2</v>
      </c>
      <c r="L407" s="4" t="n">
        <v>1641.17</v>
      </c>
      <c r="M407" s="4" t="n">
        <v>4417.02</v>
      </c>
      <c r="N407" s="3" t="n">
        <v>11</v>
      </c>
      <c r="O407" s="4" t="n">
        <v>26.78</v>
      </c>
      <c r="P407" s="3" t="n">
        <v>4</v>
      </c>
      <c r="Q407" s="4" t="n">
        <v>5500</v>
      </c>
      <c r="R407" s="4" t="n">
        <v>164.5</v>
      </c>
      <c r="S407" s="4" t="n">
        <v>0</v>
      </c>
      <c r="T407" s="4" t="n">
        <v>0</v>
      </c>
      <c r="U407" s="3" t="n">
        <v>622</v>
      </c>
      <c r="V407" s="3" t="n">
        <v>0</v>
      </c>
    </row>
    <row r="408" customFormat="false" ht="15" hidden="false" customHeight="false" outlineLevel="0" collapsed="false">
      <c r="A408" s="2" t="s">
        <v>477</v>
      </c>
      <c r="B408" s="3" t="n">
        <v>43</v>
      </c>
      <c r="C408" s="2" t="s">
        <v>23</v>
      </c>
      <c r="D408" s="2" t="s">
        <v>40</v>
      </c>
      <c r="E408" s="2" t="s">
        <v>52</v>
      </c>
      <c r="F408" s="2" t="s">
        <v>26</v>
      </c>
      <c r="G408" s="4" t="n">
        <v>18100</v>
      </c>
      <c r="H408" s="3" t="n">
        <v>16</v>
      </c>
      <c r="I408" s="5" t="n">
        <v>40314</v>
      </c>
      <c r="J408" s="2" t="s">
        <v>27</v>
      </c>
      <c r="K408" s="3" t="n">
        <v>3</v>
      </c>
      <c r="L408" s="4" t="n">
        <v>2131.81</v>
      </c>
      <c r="M408" s="4" t="n">
        <v>18963.69</v>
      </c>
      <c r="N408" s="3" t="n">
        <v>18</v>
      </c>
      <c r="O408" s="4" t="n">
        <v>40.61</v>
      </c>
      <c r="P408" s="3" t="n">
        <v>7</v>
      </c>
      <c r="Q408" s="4" t="n">
        <v>3500</v>
      </c>
      <c r="R408" s="4" t="n">
        <v>66.2</v>
      </c>
      <c r="S408" s="4" t="n">
        <v>0</v>
      </c>
      <c r="T408" s="4" t="n">
        <v>0</v>
      </c>
      <c r="U408" s="3" t="n">
        <v>603</v>
      </c>
      <c r="V408" s="3" t="n">
        <v>0</v>
      </c>
    </row>
    <row r="409" customFormat="false" ht="15" hidden="false" customHeight="false" outlineLevel="0" collapsed="false">
      <c r="A409" s="2" t="s">
        <v>478</v>
      </c>
      <c r="B409" s="3" t="n">
        <v>46</v>
      </c>
      <c r="C409" s="2" t="s">
        <v>23</v>
      </c>
      <c r="D409" s="2" t="s">
        <v>67</v>
      </c>
      <c r="E409" s="2" t="s">
        <v>63</v>
      </c>
      <c r="F409" s="2" t="s">
        <v>26</v>
      </c>
      <c r="G409" s="4" t="n">
        <v>39200</v>
      </c>
      <c r="H409" s="3" t="n">
        <v>12</v>
      </c>
      <c r="I409" s="5" t="n">
        <v>41861</v>
      </c>
      <c r="J409" s="2" t="s">
        <v>27</v>
      </c>
      <c r="K409" s="3" t="n">
        <v>3</v>
      </c>
      <c r="L409" s="4" t="n">
        <v>3137.33</v>
      </c>
      <c r="M409" s="4" t="n">
        <v>0</v>
      </c>
      <c r="N409" s="3" t="n">
        <v>31</v>
      </c>
      <c r="O409" s="4" t="n">
        <v>54.02</v>
      </c>
      <c r="P409" s="3" t="n">
        <v>3</v>
      </c>
      <c r="Q409" s="4" t="n">
        <v>9000</v>
      </c>
      <c r="R409" s="4" t="n">
        <v>220.1</v>
      </c>
      <c r="S409" s="4" t="n">
        <v>0</v>
      </c>
      <c r="T409" s="4" t="n">
        <v>0</v>
      </c>
      <c r="U409" s="3" t="n">
        <v>604</v>
      </c>
      <c r="V409" s="3" t="n">
        <v>0</v>
      </c>
    </row>
    <row r="410" customFormat="false" ht="15" hidden="false" customHeight="false" outlineLevel="0" collapsed="false">
      <c r="A410" s="2" t="s">
        <v>479</v>
      </c>
      <c r="B410" s="3" t="n">
        <v>64</v>
      </c>
      <c r="C410" s="2" t="s">
        <v>23</v>
      </c>
      <c r="D410" s="2" t="s">
        <v>51</v>
      </c>
      <c r="E410" s="2" t="s">
        <v>31</v>
      </c>
      <c r="F410" s="2" t="s">
        <v>26</v>
      </c>
      <c r="G410" s="4" t="n">
        <v>82100</v>
      </c>
      <c r="H410" s="3" t="n">
        <v>14</v>
      </c>
      <c r="I410" s="5" t="n">
        <v>41125</v>
      </c>
      <c r="J410" s="2" t="s">
        <v>46</v>
      </c>
      <c r="K410" s="3" t="n">
        <v>3</v>
      </c>
      <c r="L410" s="4" t="n">
        <v>11409.95</v>
      </c>
      <c r="M410" s="4" t="n">
        <v>74582.92</v>
      </c>
      <c r="N410" s="3" t="n">
        <v>57</v>
      </c>
      <c r="O410" s="4" t="n">
        <v>76.46</v>
      </c>
      <c r="P410" s="3" t="n">
        <v>3</v>
      </c>
      <c r="Q410" s="4" t="n">
        <v>15000</v>
      </c>
      <c r="R410" s="4" t="n">
        <v>9227.83</v>
      </c>
      <c r="S410" s="4" t="n">
        <v>0</v>
      </c>
      <c r="T410" s="4" t="n">
        <v>0</v>
      </c>
      <c r="U410" s="3" t="n">
        <v>670</v>
      </c>
      <c r="V410" s="3" t="n">
        <v>1</v>
      </c>
    </row>
    <row r="411" customFormat="false" ht="15" hidden="false" customHeight="false" outlineLevel="0" collapsed="false">
      <c r="A411" s="2" t="s">
        <v>480</v>
      </c>
      <c r="B411" s="3" t="n">
        <v>69</v>
      </c>
      <c r="C411" s="2" t="s">
        <v>29</v>
      </c>
      <c r="D411" s="2" t="s">
        <v>40</v>
      </c>
      <c r="E411" s="2" t="s">
        <v>41</v>
      </c>
      <c r="F411" s="2" t="s">
        <v>38</v>
      </c>
      <c r="G411" s="4" t="n">
        <v>38300</v>
      </c>
      <c r="H411" s="3" t="n">
        <v>21</v>
      </c>
      <c r="I411" s="5" t="n">
        <v>38520</v>
      </c>
      <c r="J411" s="2" t="s">
        <v>46</v>
      </c>
      <c r="K411" s="3" t="n">
        <v>6</v>
      </c>
      <c r="L411" s="4" t="n">
        <v>2971.39</v>
      </c>
      <c r="M411" s="4" t="n">
        <v>65507.04</v>
      </c>
      <c r="N411" s="3" t="n">
        <v>34</v>
      </c>
      <c r="O411" s="4" t="n">
        <v>48.46</v>
      </c>
      <c r="P411" s="3" t="n">
        <v>1</v>
      </c>
      <c r="Q411" s="4" t="n">
        <v>7500</v>
      </c>
      <c r="R411" s="4" t="n">
        <v>2656.16</v>
      </c>
      <c r="S411" s="4" t="n">
        <v>0</v>
      </c>
      <c r="T411" s="4" t="n">
        <v>0</v>
      </c>
      <c r="U411" s="3" t="n">
        <v>626</v>
      </c>
      <c r="V411" s="3" t="n">
        <v>0</v>
      </c>
    </row>
    <row r="412" customFormat="false" ht="15" hidden="false" customHeight="false" outlineLevel="0" collapsed="false">
      <c r="A412" s="2" t="s">
        <v>481</v>
      </c>
      <c r="B412" s="3" t="n">
        <v>44</v>
      </c>
      <c r="C412" s="2" t="s">
        <v>23</v>
      </c>
      <c r="D412" s="2" t="s">
        <v>51</v>
      </c>
      <c r="E412" s="2" t="s">
        <v>63</v>
      </c>
      <c r="F412" s="2" t="s">
        <v>38</v>
      </c>
      <c r="G412" s="4" t="n">
        <v>37100</v>
      </c>
      <c r="H412" s="3" t="n">
        <v>7</v>
      </c>
      <c r="I412" s="5" t="n">
        <v>43503</v>
      </c>
      <c r="J412" s="2" t="s">
        <v>34</v>
      </c>
      <c r="K412" s="3" t="n">
        <v>4</v>
      </c>
      <c r="L412" s="4" t="n">
        <v>-261.1</v>
      </c>
      <c r="M412" s="4" t="n">
        <v>11055.03</v>
      </c>
      <c r="N412" s="3" t="n">
        <v>45</v>
      </c>
      <c r="O412" s="4" t="n">
        <v>75.76</v>
      </c>
      <c r="P412" s="3" t="n">
        <v>3</v>
      </c>
      <c r="Q412" s="4" t="n">
        <v>6000</v>
      </c>
      <c r="R412" s="4" t="n">
        <v>5109.99</v>
      </c>
      <c r="S412" s="4" t="n">
        <v>119000</v>
      </c>
      <c r="T412" s="4" t="n">
        <v>833</v>
      </c>
      <c r="U412" s="3" t="n">
        <v>629</v>
      </c>
      <c r="V412" s="3" t="n">
        <v>0</v>
      </c>
    </row>
    <row r="413" customFormat="false" ht="15" hidden="false" customHeight="false" outlineLevel="0" collapsed="false">
      <c r="A413" s="2" t="s">
        <v>482</v>
      </c>
      <c r="B413" s="3" t="n">
        <v>69</v>
      </c>
      <c r="C413" s="2" t="s">
        <v>29</v>
      </c>
      <c r="D413" s="2" t="s">
        <v>136</v>
      </c>
      <c r="E413" s="2" t="s">
        <v>41</v>
      </c>
      <c r="F413" s="2" t="s">
        <v>103</v>
      </c>
      <c r="G413" s="4" t="n">
        <v>16800</v>
      </c>
      <c r="H413" s="3" t="n">
        <v>11</v>
      </c>
      <c r="I413" s="5" t="n">
        <v>41923</v>
      </c>
      <c r="J413" s="2" t="s">
        <v>46</v>
      </c>
      <c r="K413" s="3" t="n">
        <v>2</v>
      </c>
      <c r="L413" s="4" t="n">
        <v>871.23</v>
      </c>
      <c r="M413" s="4" t="n">
        <v>9821.87</v>
      </c>
      <c r="N413" s="3" t="n">
        <v>23</v>
      </c>
      <c r="O413" s="4" t="n">
        <v>61.72</v>
      </c>
      <c r="P413" s="3" t="n">
        <v>3</v>
      </c>
      <c r="Q413" s="4" t="n">
        <v>4000</v>
      </c>
      <c r="R413" s="4" t="n">
        <v>675.2</v>
      </c>
      <c r="S413" s="4" t="n">
        <v>0</v>
      </c>
      <c r="T413" s="4" t="n">
        <v>0</v>
      </c>
      <c r="U413" s="3" t="n">
        <v>637</v>
      </c>
      <c r="V413" s="3" t="n">
        <v>1</v>
      </c>
    </row>
    <row r="414" customFormat="false" ht="15" hidden="false" customHeight="false" outlineLevel="0" collapsed="false">
      <c r="A414" s="2" t="s">
        <v>483</v>
      </c>
      <c r="B414" s="3" t="n">
        <v>51</v>
      </c>
      <c r="C414" s="2" t="s">
        <v>29</v>
      </c>
      <c r="D414" s="2" t="s">
        <v>40</v>
      </c>
      <c r="E414" s="2" t="s">
        <v>25</v>
      </c>
      <c r="F414" s="2" t="s">
        <v>26</v>
      </c>
      <c r="G414" s="4" t="n">
        <v>49500</v>
      </c>
      <c r="H414" s="3" t="n">
        <v>14</v>
      </c>
      <c r="I414" s="5" t="n">
        <v>41158</v>
      </c>
      <c r="J414" s="2" t="s">
        <v>46</v>
      </c>
      <c r="K414" s="3" t="n">
        <v>2</v>
      </c>
      <c r="L414" s="4" t="n">
        <v>7109.52</v>
      </c>
      <c r="M414" s="4" t="n">
        <v>81682.39</v>
      </c>
      <c r="N414" s="3" t="n">
        <v>41</v>
      </c>
      <c r="O414" s="4" t="n">
        <v>45.78</v>
      </c>
      <c r="P414" s="3" t="n">
        <v>2</v>
      </c>
      <c r="Q414" s="4" t="n">
        <v>0</v>
      </c>
      <c r="R414" s="4" t="n">
        <v>0</v>
      </c>
      <c r="S414" s="4" t="n">
        <v>225000</v>
      </c>
      <c r="T414" s="4" t="n">
        <v>1160</v>
      </c>
      <c r="U414" s="3" t="n">
        <v>734</v>
      </c>
      <c r="V414" s="3" t="n">
        <v>0</v>
      </c>
    </row>
    <row r="415" customFormat="false" ht="15" hidden="false" customHeight="false" outlineLevel="0" collapsed="false">
      <c r="A415" s="2" t="s">
        <v>484</v>
      </c>
      <c r="B415" s="3" t="n">
        <v>53</v>
      </c>
      <c r="C415" s="2" t="s">
        <v>29</v>
      </c>
      <c r="D415" s="2" t="s">
        <v>67</v>
      </c>
      <c r="E415" s="2" t="s">
        <v>31</v>
      </c>
      <c r="F415" s="2" t="s">
        <v>26</v>
      </c>
      <c r="G415" s="4" t="n">
        <v>61900</v>
      </c>
      <c r="H415" s="3" t="n">
        <v>4</v>
      </c>
      <c r="I415" s="5" t="n">
        <v>44760</v>
      </c>
      <c r="J415" s="2" t="s">
        <v>34</v>
      </c>
      <c r="K415" s="3" t="n">
        <v>2</v>
      </c>
      <c r="L415" s="4" t="n">
        <v>3010.53</v>
      </c>
      <c r="M415" s="4" t="n">
        <v>34492.96</v>
      </c>
      <c r="N415" s="3" t="n">
        <v>45</v>
      </c>
      <c r="O415" s="4" t="n">
        <v>52.71</v>
      </c>
      <c r="P415" s="3" t="n">
        <v>1</v>
      </c>
      <c r="Q415" s="4" t="n">
        <v>0</v>
      </c>
      <c r="R415" s="4" t="n">
        <v>0</v>
      </c>
      <c r="S415" s="4" t="n">
        <v>0</v>
      </c>
      <c r="T415" s="4" t="n">
        <v>0</v>
      </c>
      <c r="U415" s="3" t="n">
        <v>557</v>
      </c>
      <c r="V415" s="3" t="n">
        <v>0</v>
      </c>
    </row>
    <row r="416" customFormat="false" ht="15" hidden="false" customHeight="false" outlineLevel="0" collapsed="false">
      <c r="A416" s="2" t="s">
        <v>485</v>
      </c>
      <c r="B416" s="3" t="n">
        <v>44</v>
      </c>
      <c r="C416" s="2" t="s">
        <v>29</v>
      </c>
      <c r="D416" s="2" t="s">
        <v>40</v>
      </c>
      <c r="E416" s="2" t="s">
        <v>37</v>
      </c>
      <c r="F416" s="2" t="s">
        <v>26</v>
      </c>
      <c r="G416" s="4" t="n">
        <v>31500</v>
      </c>
      <c r="H416" s="3" t="n">
        <v>14</v>
      </c>
      <c r="I416" s="5" t="n">
        <v>40988</v>
      </c>
      <c r="J416" s="2" t="s">
        <v>46</v>
      </c>
      <c r="K416" s="3" t="n">
        <v>2</v>
      </c>
      <c r="L416" s="4" t="n">
        <v>9221.42</v>
      </c>
      <c r="M416" s="4" t="n">
        <v>107770.81</v>
      </c>
      <c r="N416" s="3" t="n">
        <v>29</v>
      </c>
      <c r="O416" s="4" t="n">
        <v>38.58</v>
      </c>
      <c r="P416" s="3" t="n">
        <v>3</v>
      </c>
      <c r="Q416" s="4" t="n">
        <v>6000</v>
      </c>
      <c r="R416" s="4" t="n">
        <v>1835.05</v>
      </c>
      <c r="S416" s="4" t="n">
        <v>0</v>
      </c>
      <c r="T416" s="4" t="n">
        <v>0</v>
      </c>
      <c r="U416" s="3" t="n">
        <v>638</v>
      </c>
      <c r="V416" s="3" t="n">
        <v>0</v>
      </c>
    </row>
    <row r="417" customFormat="false" ht="15" hidden="false" customHeight="false" outlineLevel="0" collapsed="false">
      <c r="A417" s="2" t="s">
        <v>486</v>
      </c>
      <c r="B417" s="3" t="n">
        <v>52</v>
      </c>
      <c r="C417" s="2" t="s">
        <v>29</v>
      </c>
      <c r="D417" s="2" t="s">
        <v>67</v>
      </c>
      <c r="E417" s="2" t="s">
        <v>31</v>
      </c>
      <c r="F417" s="2" t="s">
        <v>60</v>
      </c>
      <c r="G417" s="4" t="n">
        <v>64000</v>
      </c>
      <c r="H417" s="3" t="n">
        <v>11</v>
      </c>
      <c r="I417" s="5" t="n">
        <v>42076</v>
      </c>
      <c r="J417" s="2" t="s">
        <v>46</v>
      </c>
      <c r="K417" s="3" t="n">
        <v>1</v>
      </c>
      <c r="L417" s="4" t="n">
        <v>3760.12</v>
      </c>
      <c r="M417" s="4" t="n">
        <v>58129.64</v>
      </c>
      <c r="N417" s="3" t="n">
        <v>35</v>
      </c>
      <c r="O417" s="4" t="n">
        <v>55.34</v>
      </c>
      <c r="P417" s="3" t="n">
        <v>4</v>
      </c>
      <c r="Q417" s="4" t="n">
        <v>13500</v>
      </c>
      <c r="R417" s="4" t="n">
        <v>3383.27</v>
      </c>
      <c r="S417" s="4" t="n">
        <v>0</v>
      </c>
      <c r="T417" s="4" t="n">
        <v>0</v>
      </c>
      <c r="U417" s="3" t="n">
        <v>693</v>
      </c>
      <c r="V417" s="3" t="n">
        <v>0</v>
      </c>
    </row>
    <row r="418" customFormat="false" ht="15" hidden="false" customHeight="false" outlineLevel="0" collapsed="false">
      <c r="A418" s="2" t="s">
        <v>487</v>
      </c>
      <c r="B418" s="3" t="n">
        <v>52</v>
      </c>
      <c r="C418" s="2" t="s">
        <v>29</v>
      </c>
      <c r="D418" s="2" t="s">
        <v>108</v>
      </c>
      <c r="E418" s="2" t="s">
        <v>31</v>
      </c>
      <c r="F418" s="2" t="s">
        <v>38</v>
      </c>
      <c r="G418" s="4" t="n">
        <v>53100</v>
      </c>
      <c r="H418" s="3" t="n">
        <v>12</v>
      </c>
      <c r="I418" s="5" t="n">
        <v>41772</v>
      </c>
      <c r="J418" s="2" t="s">
        <v>34</v>
      </c>
      <c r="K418" s="3" t="n">
        <v>3</v>
      </c>
      <c r="L418" s="4" t="n">
        <v>6042.89</v>
      </c>
      <c r="M418" s="4" t="n">
        <v>0</v>
      </c>
      <c r="N418" s="3" t="n">
        <v>42</v>
      </c>
      <c r="O418" s="4" t="n">
        <v>32.94</v>
      </c>
      <c r="P418" s="3" t="n">
        <v>2</v>
      </c>
      <c r="Q418" s="4" t="n">
        <v>8500</v>
      </c>
      <c r="R418" s="4" t="n">
        <v>1030.67</v>
      </c>
      <c r="S418" s="4" t="n">
        <v>141000</v>
      </c>
      <c r="T418" s="4" t="n">
        <v>919</v>
      </c>
      <c r="U418" s="3" t="n">
        <v>626</v>
      </c>
      <c r="V418" s="3" t="n">
        <v>1</v>
      </c>
    </row>
    <row r="419" customFormat="false" ht="15" hidden="false" customHeight="false" outlineLevel="0" collapsed="false">
      <c r="A419" s="2" t="s">
        <v>488</v>
      </c>
      <c r="B419" s="3" t="n">
        <v>55</v>
      </c>
      <c r="C419" s="2" t="s">
        <v>29</v>
      </c>
      <c r="D419" s="2" t="s">
        <v>56</v>
      </c>
      <c r="E419" s="2" t="s">
        <v>63</v>
      </c>
      <c r="F419" s="2" t="s">
        <v>60</v>
      </c>
      <c r="G419" s="4" t="n">
        <v>39800</v>
      </c>
      <c r="H419" s="3" t="n">
        <v>3</v>
      </c>
      <c r="I419" s="5" t="n">
        <v>44881</v>
      </c>
      <c r="J419" s="2" t="s">
        <v>27</v>
      </c>
      <c r="K419" s="3" t="n">
        <v>1</v>
      </c>
      <c r="L419" s="4" t="n">
        <v>8277.59</v>
      </c>
      <c r="M419" s="4" t="n">
        <v>0</v>
      </c>
      <c r="N419" s="3" t="n">
        <v>29</v>
      </c>
      <c r="O419" s="4" t="n">
        <v>55.81</v>
      </c>
      <c r="P419" s="3" t="n">
        <v>3</v>
      </c>
      <c r="Q419" s="4" t="n">
        <v>0</v>
      </c>
      <c r="R419" s="4" t="n">
        <v>0</v>
      </c>
      <c r="S419" s="4" t="n">
        <v>0</v>
      </c>
      <c r="T419" s="4" t="n">
        <v>0</v>
      </c>
      <c r="U419" s="3" t="n">
        <v>507</v>
      </c>
      <c r="V419" s="3" t="n">
        <v>2</v>
      </c>
    </row>
    <row r="420" customFormat="false" ht="15" hidden="false" customHeight="false" outlineLevel="0" collapsed="false">
      <c r="A420" s="2" t="s">
        <v>489</v>
      </c>
      <c r="B420" s="3" t="n">
        <v>29</v>
      </c>
      <c r="C420" s="2" t="s">
        <v>23</v>
      </c>
      <c r="D420" s="2" t="s">
        <v>201</v>
      </c>
      <c r="E420" s="2" t="s">
        <v>37</v>
      </c>
      <c r="F420" s="2" t="s">
        <v>26</v>
      </c>
      <c r="G420" s="4" t="n">
        <v>37200</v>
      </c>
      <c r="H420" s="3" t="n">
        <v>4</v>
      </c>
      <c r="I420" s="5" t="n">
        <v>44462</v>
      </c>
      <c r="J420" s="2" t="s">
        <v>27</v>
      </c>
      <c r="K420" s="3" t="n">
        <v>2</v>
      </c>
      <c r="L420" s="4" t="n">
        <v>1029.19</v>
      </c>
      <c r="M420" s="4" t="n">
        <v>0</v>
      </c>
      <c r="N420" s="3" t="n">
        <v>23</v>
      </c>
      <c r="O420" s="4" t="n">
        <v>57.27</v>
      </c>
      <c r="P420" s="3" t="n">
        <v>3</v>
      </c>
      <c r="Q420" s="4" t="n">
        <v>7500</v>
      </c>
      <c r="R420" s="4" t="n">
        <v>1070.61</v>
      </c>
      <c r="S420" s="4" t="n">
        <v>0</v>
      </c>
      <c r="T420" s="4" t="n">
        <v>0</v>
      </c>
      <c r="U420" s="3" t="n">
        <v>586</v>
      </c>
      <c r="V420" s="3" t="n">
        <v>1</v>
      </c>
    </row>
    <row r="421" customFormat="false" ht="15" hidden="false" customHeight="false" outlineLevel="0" collapsed="false">
      <c r="A421" s="2" t="s">
        <v>490</v>
      </c>
      <c r="B421" s="3" t="n">
        <v>40</v>
      </c>
      <c r="C421" s="2" t="s">
        <v>23</v>
      </c>
      <c r="D421" s="2" t="s">
        <v>100</v>
      </c>
      <c r="E421" s="2" t="s">
        <v>25</v>
      </c>
      <c r="F421" s="2" t="s">
        <v>26</v>
      </c>
      <c r="G421" s="4" t="n">
        <v>33500</v>
      </c>
      <c r="H421" s="3" t="n">
        <v>9</v>
      </c>
      <c r="I421" s="5" t="n">
        <v>42734</v>
      </c>
      <c r="J421" s="2" t="s">
        <v>34</v>
      </c>
      <c r="K421" s="3" t="n">
        <v>2</v>
      </c>
      <c r="L421" s="4" t="n">
        <v>1840</v>
      </c>
      <c r="M421" s="4" t="n">
        <v>0</v>
      </c>
      <c r="N421" s="3" t="n">
        <v>32</v>
      </c>
      <c r="O421" s="4" t="n">
        <v>84.19</v>
      </c>
      <c r="P421" s="3" t="n">
        <v>1</v>
      </c>
      <c r="Q421" s="4" t="n">
        <v>8000</v>
      </c>
      <c r="R421" s="4" t="n">
        <v>2577.38</v>
      </c>
      <c r="S421" s="4" t="n">
        <v>131000</v>
      </c>
      <c r="T421" s="4" t="n">
        <v>614</v>
      </c>
      <c r="U421" s="3" t="n">
        <v>646</v>
      </c>
      <c r="V421" s="3" t="n">
        <v>0</v>
      </c>
    </row>
    <row r="422" customFormat="false" ht="15" hidden="false" customHeight="false" outlineLevel="0" collapsed="false">
      <c r="A422" s="2" t="s">
        <v>491</v>
      </c>
      <c r="B422" s="3" t="n">
        <v>47</v>
      </c>
      <c r="C422" s="2" t="s">
        <v>29</v>
      </c>
      <c r="D422" s="2" t="s">
        <v>62</v>
      </c>
      <c r="E422" s="2" t="s">
        <v>37</v>
      </c>
      <c r="F422" s="2" t="s">
        <v>60</v>
      </c>
      <c r="G422" s="4" t="n">
        <v>21300</v>
      </c>
      <c r="H422" s="3" t="n">
        <v>4</v>
      </c>
      <c r="I422" s="5" t="n">
        <v>44574</v>
      </c>
      <c r="J422" s="2" t="s">
        <v>34</v>
      </c>
      <c r="K422" s="3" t="n">
        <v>2</v>
      </c>
      <c r="L422" s="4" t="n">
        <v>1363.33</v>
      </c>
      <c r="M422" s="4" t="n">
        <v>14444.71</v>
      </c>
      <c r="N422" s="3" t="n">
        <v>19</v>
      </c>
      <c r="O422" s="4" t="n">
        <v>24.5</v>
      </c>
      <c r="P422" s="3" t="n">
        <v>4</v>
      </c>
      <c r="Q422" s="4" t="n">
        <v>3500</v>
      </c>
      <c r="R422" s="4" t="n">
        <v>2057.82</v>
      </c>
      <c r="S422" s="4" t="n">
        <v>92000</v>
      </c>
      <c r="T422" s="4" t="n">
        <v>428</v>
      </c>
      <c r="U422" s="3" t="n">
        <v>652</v>
      </c>
      <c r="V422" s="3" t="n">
        <v>0</v>
      </c>
    </row>
    <row r="423" customFormat="false" ht="15" hidden="false" customHeight="false" outlineLevel="0" collapsed="false">
      <c r="A423" s="2" t="s">
        <v>492</v>
      </c>
      <c r="B423" s="3" t="n">
        <v>52</v>
      </c>
      <c r="C423" s="2" t="s">
        <v>23</v>
      </c>
      <c r="D423" s="2" t="s">
        <v>100</v>
      </c>
      <c r="E423" s="2" t="s">
        <v>25</v>
      </c>
      <c r="F423" s="2" t="s">
        <v>38</v>
      </c>
      <c r="G423" s="4" t="n">
        <v>25000</v>
      </c>
      <c r="H423" s="3" t="n">
        <v>15</v>
      </c>
      <c r="I423" s="5" t="n">
        <v>40454</v>
      </c>
      <c r="J423" s="2" t="s">
        <v>34</v>
      </c>
      <c r="K423" s="3" t="n">
        <v>3</v>
      </c>
      <c r="L423" s="4" t="n">
        <v>1486.01</v>
      </c>
      <c r="M423" s="4" t="n">
        <v>23713.03</v>
      </c>
      <c r="N423" s="3" t="n">
        <v>22</v>
      </c>
      <c r="O423" s="4" t="n">
        <v>38.55</v>
      </c>
      <c r="P423" s="3" t="n">
        <v>4</v>
      </c>
      <c r="Q423" s="4" t="n">
        <v>6000</v>
      </c>
      <c r="R423" s="4" t="n">
        <v>3540.79</v>
      </c>
      <c r="S423" s="4" t="n">
        <v>0</v>
      </c>
      <c r="T423" s="4" t="n">
        <v>0</v>
      </c>
      <c r="U423" s="3" t="n">
        <v>712</v>
      </c>
      <c r="V423" s="3" t="n">
        <v>0</v>
      </c>
    </row>
    <row r="424" customFormat="false" ht="15" hidden="false" customHeight="false" outlineLevel="0" collapsed="false">
      <c r="A424" s="2" t="s">
        <v>493</v>
      </c>
      <c r="B424" s="3" t="n">
        <v>44</v>
      </c>
      <c r="C424" s="2" t="s">
        <v>23</v>
      </c>
      <c r="D424" s="2" t="s">
        <v>56</v>
      </c>
      <c r="E424" s="2" t="s">
        <v>52</v>
      </c>
      <c r="F424" s="2" t="s">
        <v>38</v>
      </c>
      <c r="G424" s="4" t="n">
        <v>16900</v>
      </c>
      <c r="H424" s="3" t="n">
        <v>6</v>
      </c>
      <c r="I424" s="5" t="n">
        <v>44021</v>
      </c>
      <c r="J424" s="2" t="s">
        <v>27</v>
      </c>
      <c r="K424" s="3" t="n">
        <v>1</v>
      </c>
      <c r="L424" s="4" t="n">
        <v>2035.9</v>
      </c>
      <c r="M424" s="4" t="n">
        <v>8030.7</v>
      </c>
      <c r="N424" s="3" t="n">
        <v>12</v>
      </c>
      <c r="O424" s="4" t="n">
        <v>39.22</v>
      </c>
      <c r="P424" s="3" t="n">
        <v>2</v>
      </c>
      <c r="Q424" s="4" t="n">
        <v>3000</v>
      </c>
      <c r="R424" s="4" t="n">
        <v>477.03</v>
      </c>
      <c r="S424" s="4" t="n">
        <v>71000</v>
      </c>
      <c r="T424" s="4" t="n">
        <v>417</v>
      </c>
      <c r="U424" s="3" t="n">
        <v>624</v>
      </c>
      <c r="V424" s="3" t="n">
        <v>0</v>
      </c>
    </row>
    <row r="425" customFormat="false" ht="15" hidden="false" customHeight="false" outlineLevel="0" collapsed="false">
      <c r="A425" s="2" t="s">
        <v>494</v>
      </c>
      <c r="B425" s="3" t="n">
        <v>36</v>
      </c>
      <c r="C425" s="2" t="s">
        <v>23</v>
      </c>
      <c r="D425" s="2" t="s">
        <v>56</v>
      </c>
      <c r="E425" s="2" t="s">
        <v>63</v>
      </c>
      <c r="F425" s="2" t="s">
        <v>26</v>
      </c>
      <c r="G425" s="4" t="n">
        <v>49000</v>
      </c>
      <c r="H425" s="3" t="n">
        <v>8</v>
      </c>
      <c r="I425" s="5" t="n">
        <v>43338</v>
      </c>
      <c r="J425" s="2" t="s">
        <v>46</v>
      </c>
      <c r="K425" s="3" t="n">
        <v>3</v>
      </c>
      <c r="L425" s="4" t="n">
        <v>2310.25</v>
      </c>
      <c r="M425" s="4" t="n">
        <v>59074.77</v>
      </c>
      <c r="N425" s="3" t="n">
        <v>44</v>
      </c>
      <c r="O425" s="4" t="n">
        <v>79.56</v>
      </c>
      <c r="P425" s="3" t="n">
        <v>4</v>
      </c>
      <c r="Q425" s="4" t="n">
        <v>12000</v>
      </c>
      <c r="R425" s="4" t="n">
        <v>1233.3</v>
      </c>
      <c r="S425" s="4" t="n">
        <v>0</v>
      </c>
      <c r="T425" s="4" t="n">
        <v>0</v>
      </c>
      <c r="U425" s="3" t="n">
        <v>673</v>
      </c>
      <c r="V425" s="3" t="n">
        <v>0</v>
      </c>
    </row>
    <row r="426" customFormat="false" ht="15" hidden="false" customHeight="false" outlineLevel="0" collapsed="false">
      <c r="A426" s="2" t="s">
        <v>495</v>
      </c>
      <c r="B426" s="3" t="n">
        <v>60</v>
      </c>
      <c r="C426" s="2" t="s">
        <v>29</v>
      </c>
      <c r="D426" s="2" t="s">
        <v>98</v>
      </c>
      <c r="E426" s="2" t="s">
        <v>52</v>
      </c>
      <c r="F426" s="2" t="s">
        <v>26</v>
      </c>
      <c r="G426" s="4" t="n">
        <v>24600</v>
      </c>
      <c r="H426" s="3" t="n">
        <v>14</v>
      </c>
      <c r="I426" s="5" t="n">
        <v>40883</v>
      </c>
      <c r="J426" s="2" t="s">
        <v>27</v>
      </c>
      <c r="K426" s="3" t="n">
        <v>4</v>
      </c>
      <c r="L426" s="4" t="n">
        <v>4838.98</v>
      </c>
      <c r="M426" s="4" t="n">
        <v>23847.71</v>
      </c>
      <c r="N426" s="3" t="n">
        <v>18</v>
      </c>
      <c r="O426" s="4" t="n">
        <v>43.02</v>
      </c>
      <c r="P426" s="3" t="n">
        <v>3</v>
      </c>
      <c r="Q426" s="4" t="n">
        <v>4500</v>
      </c>
      <c r="R426" s="4" t="n">
        <v>588.69</v>
      </c>
      <c r="S426" s="4" t="n">
        <v>0</v>
      </c>
      <c r="T426" s="4" t="n">
        <v>0</v>
      </c>
      <c r="U426" s="3" t="n">
        <v>705</v>
      </c>
      <c r="V426" s="3" t="n">
        <v>0</v>
      </c>
    </row>
    <row r="427" customFormat="false" ht="15" hidden="false" customHeight="false" outlineLevel="0" collapsed="false">
      <c r="A427" s="2" t="s">
        <v>496</v>
      </c>
      <c r="B427" s="3" t="n">
        <v>33</v>
      </c>
      <c r="C427" s="2" t="s">
        <v>23</v>
      </c>
      <c r="D427" s="2" t="s">
        <v>40</v>
      </c>
      <c r="E427" s="2" t="s">
        <v>37</v>
      </c>
      <c r="F427" s="2" t="s">
        <v>26</v>
      </c>
      <c r="G427" s="4" t="n">
        <v>27600</v>
      </c>
      <c r="H427" s="3" t="n">
        <v>3</v>
      </c>
      <c r="I427" s="5" t="n">
        <v>44834</v>
      </c>
      <c r="J427" s="2" t="s">
        <v>34</v>
      </c>
      <c r="K427" s="3" t="n">
        <v>1</v>
      </c>
      <c r="L427" s="4" t="n">
        <v>2038.68</v>
      </c>
      <c r="M427" s="4" t="n">
        <v>4989.83</v>
      </c>
      <c r="N427" s="3" t="n">
        <v>27</v>
      </c>
      <c r="O427" s="4" t="n">
        <v>67.35</v>
      </c>
      <c r="P427" s="3" t="n">
        <v>1</v>
      </c>
      <c r="Q427" s="4" t="n">
        <v>5000</v>
      </c>
      <c r="R427" s="4" t="n">
        <v>116.46</v>
      </c>
      <c r="S427" s="4" t="n">
        <v>0</v>
      </c>
      <c r="T427" s="4" t="n">
        <v>0</v>
      </c>
      <c r="U427" s="3" t="n">
        <v>591</v>
      </c>
      <c r="V427" s="3" t="n">
        <v>1</v>
      </c>
    </row>
    <row r="428" customFormat="false" ht="15" hidden="false" customHeight="false" outlineLevel="0" collapsed="false">
      <c r="A428" s="2" t="s">
        <v>497</v>
      </c>
      <c r="B428" s="3" t="n">
        <v>61</v>
      </c>
      <c r="C428" s="2" t="s">
        <v>29</v>
      </c>
      <c r="D428" s="2" t="s">
        <v>54</v>
      </c>
      <c r="E428" s="2" t="s">
        <v>52</v>
      </c>
      <c r="F428" s="2" t="s">
        <v>26</v>
      </c>
      <c r="G428" s="4" t="n">
        <v>19800</v>
      </c>
      <c r="H428" s="3" t="n">
        <v>4</v>
      </c>
      <c r="I428" s="5" t="n">
        <v>44457</v>
      </c>
      <c r="J428" s="2" t="s">
        <v>27</v>
      </c>
      <c r="K428" s="3" t="n">
        <v>1</v>
      </c>
      <c r="L428" s="4" t="n">
        <v>1262.06</v>
      </c>
      <c r="M428" s="4" t="n">
        <v>0</v>
      </c>
      <c r="N428" s="3" t="n">
        <v>20</v>
      </c>
      <c r="O428" s="4" t="n">
        <v>27.02</v>
      </c>
      <c r="P428" s="3" t="n">
        <v>7</v>
      </c>
      <c r="Q428" s="4" t="n">
        <v>0</v>
      </c>
      <c r="R428" s="4" t="n">
        <v>0</v>
      </c>
      <c r="S428" s="4" t="n">
        <v>0</v>
      </c>
      <c r="T428" s="4" t="n">
        <v>0</v>
      </c>
      <c r="U428" s="3" t="n">
        <v>537</v>
      </c>
      <c r="V428" s="3" t="n">
        <v>0</v>
      </c>
    </row>
    <row r="429" customFormat="false" ht="15" hidden="false" customHeight="false" outlineLevel="0" collapsed="false">
      <c r="A429" s="2" t="s">
        <v>498</v>
      </c>
      <c r="B429" s="3" t="n">
        <v>18</v>
      </c>
      <c r="C429" s="2" t="s">
        <v>29</v>
      </c>
      <c r="D429" s="2" t="s">
        <v>108</v>
      </c>
      <c r="E429" s="2" t="s">
        <v>52</v>
      </c>
      <c r="F429" s="2" t="s">
        <v>38</v>
      </c>
      <c r="G429" s="4" t="n">
        <v>15100</v>
      </c>
      <c r="H429" s="3" t="n">
        <v>0</v>
      </c>
      <c r="I429" s="5" t="n">
        <v>45981</v>
      </c>
      <c r="J429" s="2" t="s">
        <v>46</v>
      </c>
      <c r="K429" s="3" t="n">
        <v>4</v>
      </c>
      <c r="L429" s="4" t="n">
        <v>3083.99</v>
      </c>
      <c r="M429" s="4" t="n">
        <v>0</v>
      </c>
      <c r="N429" s="3" t="n">
        <v>31</v>
      </c>
      <c r="O429" s="4" t="n">
        <v>41.89</v>
      </c>
      <c r="P429" s="3" t="n">
        <v>3</v>
      </c>
      <c r="Q429" s="4" t="n">
        <v>3500</v>
      </c>
      <c r="R429" s="4" t="n">
        <v>401.09</v>
      </c>
      <c r="S429" s="4" t="n">
        <v>0</v>
      </c>
      <c r="T429" s="4" t="n">
        <v>0</v>
      </c>
      <c r="U429" s="3" t="n">
        <v>498</v>
      </c>
      <c r="V429" s="3" t="n">
        <v>1</v>
      </c>
    </row>
    <row r="430" customFormat="false" ht="15" hidden="false" customHeight="false" outlineLevel="0" collapsed="false">
      <c r="A430" s="2" t="s">
        <v>499</v>
      </c>
      <c r="B430" s="3" t="n">
        <v>57</v>
      </c>
      <c r="C430" s="2" t="s">
        <v>29</v>
      </c>
      <c r="D430" s="2" t="s">
        <v>48</v>
      </c>
      <c r="E430" s="2" t="s">
        <v>52</v>
      </c>
      <c r="F430" s="2" t="s">
        <v>26</v>
      </c>
      <c r="G430" s="4" t="n">
        <v>32200</v>
      </c>
      <c r="H430" s="3" t="n">
        <v>13</v>
      </c>
      <c r="I430" s="5" t="n">
        <v>41503</v>
      </c>
      <c r="J430" s="2" t="s">
        <v>27</v>
      </c>
      <c r="K430" s="3" t="n">
        <v>1</v>
      </c>
      <c r="L430" s="4" t="n">
        <v>4994</v>
      </c>
      <c r="M430" s="4" t="n">
        <v>49503.16</v>
      </c>
      <c r="N430" s="3" t="n">
        <v>22</v>
      </c>
      <c r="O430" s="4" t="n">
        <v>58.1</v>
      </c>
      <c r="P430" s="3" t="n">
        <v>5</v>
      </c>
      <c r="Q430" s="4" t="n">
        <v>4500</v>
      </c>
      <c r="R430" s="4" t="n">
        <v>674.25</v>
      </c>
      <c r="S430" s="4" t="n">
        <v>0</v>
      </c>
      <c r="T430" s="4" t="n">
        <v>0</v>
      </c>
      <c r="U430" s="3" t="n">
        <v>602</v>
      </c>
      <c r="V430" s="3" t="n">
        <v>0</v>
      </c>
    </row>
    <row r="431" customFormat="false" ht="15" hidden="false" customHeight="false" outlineLevel="0" collapsed="false">
      <c r="A431" s="2" t="s">
        <v>500</v>
      </c>
      <c r="B431" s="3" t="n">
        <v>57</v>
      </c>
      <c r="C431" s="2" t="s">
        <v>23</v>
      </c>
      <c r="D431" s="2" t="s">
        <v>56</v>
      </c>
      <c r="E431" s="2" t="s">
        <v>37</v>
      </c>
      <c r="F431" s="2" t="s">
        <v>26</v>
      </c>
      <c r="G431" s="4" t="n">
        <v>34500</v>
      </c>
      <c r="H431" s="3" t="n">
        <v>26</v>
      </c>
      <c r="I431" s="5" t="n">
        <v>36598</v>
      </c>
      <c r="J431" s="2" t="s">
        <v>34</v>
      </c>
      <c r="K431" s="3" t="n">
        <v>4</v>
      </c>
      <c r="L431" s="4" t="n">
        <v>-878.77</v>
      </c>
      <c r="M431" s="4" t="n">
        <v>0</v>
      </c>
      <c r="N431" s="3" t="n">
        <v>28</v>
      </c>
      <c r="O431" s="4" t="n">
        <v>64.44</v>
      </c>
      <c r="P431" s="3" t="n">
        <v>2</v>
      </c>
      <c r="Q431" s="4" t="n">
        <v>5500</v>
      </c>
      <c r="R431" s="4" t="n">
        <v>2794.91</v>
      </c>
      <c r="S431" s="4" t="n">
        <v>65000</v>
      </c>
      <c r="T431" s="4" t="n">
        <v>452</v>
      </c>
      <c r="U431" s="3" t="n">
        <v>753</v>
      </c>
      <c r="V431" s="3" t="n">
        <v>0</v>
      </c>
    </row>
    <row r="432" customFormat="false" ht="15" hidden="false" customHeight="false" outlineLevel="0" collapsed="false">
      <c r="A432" s="2" t="s">
        <v>501</v>
      </c>
      <c r="B432" s="3" t="n">
        <v>31</v>
      </c>
      <c r="C432" s="2" t="s">
        <v>23</v>
      </c>
      <c r="D432" s="2" t="s">
        <v>62</v>
      </c>
      <c r="E432" s="2" t="s">
        <v>37</v>
      </c>
      <c r="F432" s="2" t="s">
        <v>26</v>
      </c>
      <c r="G432" s="4" t="n">
        <v>20800</v>
      </c>
      <c r="H432" s="3" t="n">
        <v>2</v>
      </c>
      <c r="I432" s="5" t="n">
        <v>45258</v>
      </c>
      <c r="J432" s="2" t="s">
        <v>34</v>
      </c>
      <c r="K432" s="3" t="n">
        <v>2</v>
      </c>
      <c r="L432" s="4" t="n">
        <v>1316.75</v>
      </c>
      <c r="M432" s="4" t="n">
        <v>4262.1</v>
      </c>
      <c r="N432" s="3" t="n">
        <v>25</v>
      </c>
      <c r="O432" s="4" t="n">
        <v>32.63</v>
      </c>
      <c r="P432" s="3" t="n">
        <v>2</v>
      </c>
      <c r="Q432" s="4" t="n">
        <v>4000</v>
      </c>
      <c r="R432" s="4" t="n">
        <v>229.92</v>
      </c>
      <c r="S432" s="4" t="n">
        <v>83000</v>
      </c>
      <c r="T432" s="4" t="n">
        <v>460</v>
      </c>
      <c r="U432" s="3" t="n">
        <v>668</v>
      </c>
      <c r="V432" s="3" t="n">
        <v>0</v>
      </c>
    </row>
    <row r="433" customFormat="false" ht="15" hidden="false" customHeight="false" outlineLevel="0" collapsed="false">
      <c r="A433" s="2" t="s">
        <v>502</v>
      </c>
      <c r="B433" s="3" t="n">
        <v>54</v>
      </c>
      <c r="C433" s="2" t="s">
        <v>23</v>
      </c>
      <c r="D433" s="2" t="s">
        <v>44</v>
      </c>
      <c r="E433" s="2" t="s">
        <v>52</v>
      </c>
      <c r="F433" s="2" t="s">
        <v>38</v>
      </c>
      <c r="G433" s="4" t="n">
        <v>18800</v>
      </c>
      <c r="H433" s="3" t="n">
        <v>23</v>
      </c>
      <c r="I433" s="5" t="n">
        <v>37697</v>
      </c>
      <c r="J433" s="2" t="s">
        <v>34</v>
      </c>
      <c r="K433" s="3" t="n">
        <v>5</v>
      </c>
      <c r="L433" s="4" t="n">
        <v>8944.35</v>
      </c>
      <c r="M433" s="4" t="n">
        <v>14499.05</v>
      </c>
      <c r="N433" s="3" t="n">
        <v>29</v>
      </c>
      <c r="O433" s="4" t="n">
        <v>49.97</v>
      </c>
      <c r="P433" s="3" t="n">
        <v>0</v>
      </c>
      <c r="Q433" s="4" t="n">
        <v>2000</v>
      </c>
      <c r="R433" s="4" t="n">
        <v>616.62</v>
      </c>
      <c r="S433" s="4" t="n">
        <v>0</v>
      </c>
      <c r="T433" s="4" t="n">
        <v>0</v>
      </c>
      <c r="U433" s="3" t="n">
        <v>761</v>
      </c>
      <c r="V433" s="3" t="n">
        <v>0</v>
      </c>
    </row>
    <row r="434" customFormat="false" ht="15" hidden="false" customHeight="false" outlineLevel="0" collapsed="false">
      <c r="A434" s="2" t="s">
        <v>503</v>
      </c>
      <c r="B434" s="3" t="n">
        <v>37</v>
      </c>
      <c r="C434" s="2" t="s">
        <v>29</v>
      </c>
      <c r="D434" s="2" t="s">
        <v>67</v>
      </c>
      <c r="E434" s="2" t="s">
        <v>52</v>
      </c>
      <c r="F434" s="2" t="s">
        <v>26</v>
      </c>
      <c r="G434" s="4" t="n">
        <v>28000</v>
      </c>
      <c r="H434" s="3" t="n">
        <v>14</v>
      </c>
      <c r="I434" s="5" t="n">
        <v>41036</v>
      </c>
      <c r="J434" s="2" t="s">
        <v>34</v>
      </c>
      <c r="K434" s="3" t="n">
        <v>4</v>
      </c>
      <c r="L434" s="4" t="n">
        <v>452.48</v>
      </c>
      <c r="M434" s="4" t="n">
        <v>18188.68</v>
      </c>
      <c r="N434" s="3" t="n">
        <v>36</v>
      </c>
      <c r="O434" s="4" t="n">
        <v>46.04</v>
      </c>
      <c r="P434" s="3" t="n">
        <v>0</v>
      </c>
      <c r="Q434" s="4" t="n">
        <v>6000</v>
      </c>
      <c r="R434" s="4" t="n">
        <v>3534.59</v>
      </c>
      <c r="S434" s="4" t="n">
        <v>57000</v>
      </c>
      <c r="T434" s="4" t="n">
        <v>266</v>
      </c>
      <c r="U434" s="3" t="n">
        <v>648</v>
      </c>
      <c r="V434" s="3" t="n">
        <v>0</v>
      </c>
    </row>
    <row r="435" customFormat="false" ht="15" hidden="false" customHeight="false" outlineLevel="0" collapsed="false">
      <c r="A435" s="2" t="s">
        <v>504</v>
      </c>
      <c r="B435" s="3" t="n">
        <v>56</v>
      </c>
      <c r="C435" s="2" t="s">
        <v>29</v>
      </c>
      <c r="D435" s="2" t="s">
        <v>40</v>
      </c>
      <c r="E435" s="2" t="s">
        <v>37</v>
      </c>
      <c r="F435" s="2" t="s">
        <v>26</v>
      </c>
      <c r="G435" s="4" t="n">
        <v>29800</v>
      </c>
      <c r="H435" s="3" t="n">
        <v>19</v>
      </c>
      <c r="I435" s="5" t="n">
        <v>39257</v>
      </c>
      <c r="J435" s="2" t="s">
        <v>27</v>
      </c>
      <c r="K435" s="3" t="n">
        <v>2</v>
      </c>
      <c r="L435" s="4" t="n">
        <v>-1236.37</v>
      </c>
      <c r="M435" s="4" t="n">
        <v>0</v>
      </c>
      <c r="N435" s="3" t="n">
        <v>13</v>
      </c>
      <c r="O435" s="4" t="n">
        <v>25.23</v>
      </c>
      <c r="P435" s="3" t="n">
        <v>5</v>
      </c>
      <c r="Q435" s="4" t="n">
        <v>6500</v>
      </c>
      <c r="R435" s="4" t="n">
        <v>3090.4</v>
      </c>
      <c r="S435" s="4" t="n">
        <v>81000</v>
      </c>
      <c r="T435" s="4" t="n">
        <v>517</v>
      </c>
      <c r="U435" s="3" t="n">
        <v>608</v>
      </c>
      <c r="V435" s="3" t="n">
        <v>0</v>
      </c>
    </row>
    <row r="436" customFormat="false" ht="15" hidden="false" customHeight="false" outlineLevel="0" collapsed="false">
      <c r="A436" s="2" t="s">
        <v>505</v>
      </c>
      <c r="B436" s="3" t="n">
        <v>56</v>
      </c>
      <c r="C436" s="2" t="s">
        <v>23</v>
      </c>
      <c r="D436" s="2" t="s">
        <v>62</v>
      </c>
      <c r="E436" s="2" t="s">
        <v>37</v>
      </c>
      <c r="F436" s="2" t="s">
        <v>38</v>
      </c>
      <c r="G436" s="4" t="n">
        <v>38600</v>
      </c>
      <c r="H436" s="3" t="n">
        <v>24</v>
      </c>
      <c r="I436" s="5" t="n">
        <v>37213</v>
      </c>
      <c r="J436" s="2" t="s">
        <v>34</v>
      </c>
      <c r="K436" s="3" t="n">
        <v>3</v>
      </c>
      <c r="L436" s="4" t="n">
        <v>3834.07</v>
      </c>
      <c r="M436" s="4" t="n">
        <v>0</v>
      </c>
      <c r="N436" s="3" t="n">
        <v>32</v>
      </c>
      <c r="O436" s="4" t="n">
        <v>69.7</v>
      </c>
      <c r="P436" s="3" t="n">
        <v>1</v>
      </c>
      <c r="Q436" s="4" t="n">
        <v>4500</v>
      </c>
      <c r="R436" s="4" t="n">
        <v>672.3</v>
      </c>
      <c r="S436" s="4" t="n">
        <v>0</v>
      </c>
      <c r="T436" s="4" t="n">
        <v>0</v>
      </c>
      <c r="U436" s="3" t="n">
        <v>685</v>
      </c>
      <c r="V436" s="3" t="n">
        <v>0</v>
      </c>
    </row>
    <row r="437" customFormat="false" ht="15" hidden="false" customHeight="false" outlineLevel="0" collapsed="false">
      <c r="A437" s="2" t="s">
        <v>506</v>
      </c>
      <c r="B437" s="3" t="n">
        <v>70</v>
      </c>
      <c r="C437" s="2" t="s">
        <v>29</v>
      </c>
      <c r="D437" s="2" t="s">
        <v>67</v>
      </c>
      <c r="E437" s="2" t="s">
        <v>31</v>
      </c>
      <c r="F437" s="2" t="s">
        <v>103</v>
      </c>
      <c r="G437" s="4" t="n">
        <v>56600</v>
      </c>
      <c r="H437" s="3" t="n">
        <v>30</v>
      </c>
      <c r="I437" s="5" t="n">
        <v>34977</v>
      </c>
      <c r="J437" s="2" t="s">
        <v>46</v>
      </c>
      <c r="K437" s="3" t="n">
        <v>2</v>
      </c>
      <c r="L437" s="4" t="n">
        <v>3205.58</v>
      </c>
      <c r="M437" s="4" t="n">
        <v>0</v>
      </c>
      <c r="N437" s="3" t="n">
        <v>30</v>
      </c>
      <c r="O437" s="4" t="n">
        <v>83.57</v>
      </c>
      <c r="P437" s="3" t="n">
        <v>0</v>
      </c>
      <c r="Q437" s="4" t="n">
        <v>11000</v>
      </c>
      <c r="R437" s="4" t="n">
        <v>5081.7</v>
      </c>
      <c r="S437" s="4" t="n">
        <v>0</v>
      </c>
      <c r="T437" s="4" t="n">
        <v>0</v>
      </c>
      <c r="U437" s="3" t="n">
        <v>665</v>
      </c>
      <c r="V437" s="3" t="n">
        <v>0</v>
      </c>
    </row>
    <row r="438" customFormat="false" ht="15" hidden="false" customHeight="false" outlineLevel="0" collapsed="false">
      <c r="A438" s="2" t="s">
        <v>507</v>
      </c>
      <c r="B438" s="3" t="n">
        <v>65</v>
      </c>
      <c r="C438" s="2" t="s">
        <v>29</v>
      </c>
      <c r="D438" s="2" t="s">
        <v>51</v>
      </c>
      <c r="E438" s="2" t="s">
        <v>63</v>
      </c>
      <c r="F438" s="2" t="s">
        <v>26</v>
      </c>
      <c r="G438" s="4" t="n">
        <v>48400</v>
      </c>
      <c r="H438" s="3" t="n">
        <v>27</v>
      </c>
      <c r="I438" s="5" t="n">
        <v>36178</v>
      </c>
      <c r="J438" s="2" t="s">
        <v>34</v>
      </c>
      <c r="K438" s="3" t="n">
        <v>2</v>
      </c>
      <c r="L438" s="4" t="n">
        <v>1782.42</v>
      </c>
      <c r="M438" s="4" t="n">
        <v>0</v>
      </c>
      <c r="N438" s="3" t="n">
        <v>39</v>
      </c>
      <c r="O438" s="4" t="n">
        <v>57.27</v>
      </c>
      <c r="P438" s="3" t="n">
        <v>1</v>
      </c>
      <c r="Q438" s="4" t="n">
        <v>7000</v>
      </c>
      <c r="R438" s="4" t="n">
        <v>1414.22</v>
      </c>
      <c r="S438" s="4" t="n">
        <v>0</v>
      </c>
      <c r="T438" s="4" t="n">
        <v>0</v>
      </c>
      <c r="U438" s="3" t="n">
        <v>697</v>
      </c>
      <c r="V438" s="3" t="n">
        <v>0</v>
      </c>
    </row>
    <row r="439" customFormat="false" ht="15" hidden="false" customHeight="false" outlineLevel="0" collapsed="false">
      <c r="A439" s="2" t="s">
        <v>508</v>
      </c>
      <c r="B439" s="3" t="n">
        <v>60</v>
      </c>
      <c r="C439" s="2" t="s">
        <v>23</v>
      </c>
      <c r="D439" s="2" t="s">
        <v>56</v>
      </c>
      <c r="E439" s="2" t="s">
        <v>93</v>
      </c>
      <c r="F439" s="2" t="s">
        <v>60</v>
      </c>
      <c r="G439" s="4" t="n">
        <v>4700</v>
      </c>
      <c r="H439" s="3" t="n">
        <v>28</v>
      </c>
      <c r="I439" s="5" t="n">
        <v>35728</v>
      </c>
      <c r="J439" s="2" t="s">
        <v>27</v>
      </c>
      <c r="K439" s="3" t="n">
        <v>5</v>
      </c>
      <c r="L439" s="4" t="n">
        <v>-1691.43</v>
      </c>
      <c r="M439" s="4" t="n">
        <v>4643.13</v>
      </c>
      <c r="N439" s="3" t="n">
        <v>13</v>
      </c>
      <c r="O439" s="4" t="n">
        <v>65.91</v>
      </c>
      <c r="P439" s="3" t="n">
        <v>2</v>
      </c>
      <c r="Q439" s="4" t="n">
        <v>1000</v>
      </c>
      <c r="R439" s="4" t="n">
        <v>89.17</v>
      </c>
      <c r="S439" s="4" t="n">
        <v>0</v>
      </c>
      <c r="T439" s="4" t="n">
        <v>0</v>
      </c>
      <c r="U439" s="3" t="n">
        <v>606</v>
      </c>
      <c r="V439" s="3" t="n">
        <v>0</v>
      </c>
    </row>
    <row r="440" customFormat="false" ht="15" hidden="false" customHeight="false" outlineLevel="0" collapsed="false">
      <c r="A440" s="2" t="s">
        <v>509</v>
      </c>
      <c r="B440" s="3" t="n">
        <v>27</v>
      </c>
      <c r="C440" s="2" t="s">
        <v>23</v>
      </c>
      <c r="D440" s="2" t="s">
        <v>100</v>
      </c>
      <c r="E440" s="2" t="s">
        <v>37</v>
      </c>
      <c r="F440" s="2" t="s">
        <v>38</v>
      </c>
      <c r="G440" s="4" t="n">
        <v>21600</v>
      </c>
      <c r="H440" s="3" t="n">
        <v>2</v>
      </c>
      <c r="I440" s="5" t="n">
        <v>45516</v>
      </c>
      <c r="J440" s="2" t="s">
        <v>46</v>
      </c>
      <c r="K440" s="3" t="n">
        <v>2</v>
      </c>
      <c r="L440" s="4" t="n">
        <v>1811.8</v>
      </c>
      <c r="M440" s="4" t="n">
        <v>4826.67</v>
      </c>
      <c r="N440" s="3" t="n">
        <v>23</v>
      </c>
      <c r="O440" s="4" t="n">
        <v>39.49</v>
      </c>
      <c r="P440" s="3" t="n">
        <v>2</v>
      </c>
      <c r="Q440" s="4" t="n">
        <v>5000</v>
      </c>
      <c r="R440" s="4" t="n">
        <v>1000.22</v>
      </c>
      <c r="S440" s="4" t="n">
        <v>0</v>
      </c>
      <c r="T440" s="4" t="n">
        <v>0</v>
      </c>
      <c r="U440" s="3" t="n">
        <v>660</v>
      </c>
      <c r="V440" s="3" t="n">
        <v>0</v>
      </c>
    </row>
    <row r="441" customFormat="false" ht="15" hidden="false" customHeight="false" outlineLevel="0" collapsed="false">
      <c r="A441" s="2" t="s">
        <v>510</v>
      </c>
      <c r="B441" s="3" t="n">
        <v>51</v>
      </c>
      <c r="C441" s="2" t="s">
        <v>29</v>
      </c>
      <c r="D441" s="2" t="s">
        <v>56</v>
      </c>
      <c r="E441" s="2" t="s">
        <v>52</v>
      </c>
      <c r="F441" s="2" t="s">
        <v>38</v>
      </c>
      <c r="G441" s="4" t="n">
        <v>23200</v>
      </c>
      <c r="H441" s="3" t="n">
        <v>12</v>
      </c>
      <c r="I441" s="5" t="n">
        <v>41535</v>
      </c>
      <c r="J441" s="2" t="s">
        <v>27</v>
      </c>
      <c r="K441" s="3" t="n">
        <v>4</v>
      </c>
      <c r="L441" s="4" t="n">
        <v>2118.02</v>
      </c>
      <c r="M441" s="4" t="n">
        <v>46160.69</v>
      </c>
      <c r="N441" s="3" t="n">
        <v>26</v>
      </c>
      <c r="O441" s="4" t="n">
        <v>45.44</v>
      </c>
      <c r="P441" s="3" t="n">
        <v>2</v>
      </c>
      <c r="Q441" s="4" t="n">
        <v>3000</v>
      </c>
      <c r="R441" s="4" t="n">
        <v>1130.08</v>
      </c>
      <c r="S441" s="4" t="n">
        <v>0</v>
      </c>
      <c r="T441" s="4" t="n">
        <v>0</v>
      </c>
      <c r="U441" s="3" t="n">
        <v>582</v>
      </c>
      <c r="V441" s="3" t="n">
        <v>0</v>
      </c>
    </row>
    <row r="442" customFormat="false" ht="15" hidden="false" customHeight="false" outlineLevel="0" collapsed="false">
      <c r="A442" s="2" t="s">
        <v>511</v>
      </c>
      <c r="B442" s="3" t="n">
        <v>48</v>
      </c>
      <c r="C442" s="2" t="s">
        <v>23</v>
      </c>
      <c r="D442" s="2" t="s">
        <v>40</v>
      </c>
      <c r="E442" s="2" t="s">
        <v>37</v>
      </c>
      <c r="F442" s="2" t="s">
        <v>26</v>
      </c>
      <c r="G442" s="4" t="n">
        <v>24200</v>
      </c>
      <c r="H442" s="3" t="n">
        <v>15</v>
      </c>
      <c r="I442" s="5" t="n">
        <v>40784</v>
      </c>
      <c r="J442" s="2" t="s">
        <v>46</v>
      </c>
      <c r="K442" s="3" t="n">
        <v>4</v>
      </c>
      <c r="L442" s="4" t="n">
        <v>2252.43</v>
      </c>
      <c r="M442" s="4" t="n">
        <v>21367.68</v>
      </c>
      <c r="N442" s="3" t="n">
        <v>25</v>
      </c>
      <c r="O442" s="4" t="n">
        <v>74.89</v>
      </c>
      <c r="P442" s="3" t="n">
        <v>6</v>
      </c>
      <c r="Q442" s="4" t="n">
        <v>5500</v>
      </c>
      <c r="R442" s="4" t="n">
        <v>1443.19</v>
      </c>
      <c r="S442" s="4" t="n">
        <v>78000</v>
      </c>
      <c r="T442" s="4" t="n">
        <v>557</v>
      </c>
      <c r="U442" s="3" t="n">
        <v>676</v>
      </c>
      <c r="V442" s="3" t="n">
        <v>0</v>
      </c>
    </row>
    <row r="443" customFormat="false" ht="15" hidden="false" customHeight="false" outlineLevel="0" collapsed="false">
      <c r="A443" s="2" t="s">
        <v>512</v>
      </c>
      <c r="B443" s="3" t="n">
        <v>23</v>
      </c>
      <c r="C443" s="2" t="s">
        <v>23</v>
      </c>
      <c r="D443" s="2" t="s">
        <v>48</v>
      </c>
      <c r="E443" s="2" t="s">
        <v>134</v>
      </c>
      <c r="F443" s="2" t="s">
        <v>38</v>
      </c>
      <c r="G443" s="4" t="n">
        <v>5700</v>
      </c>
      <c r="H443" s="3" t="n">
        <v>2</v>
      </c>
      <c r="I443" s="5" t="n">
        <v>45286</v>
      </c>
      <c r="J443" s="2" t="s">
        <v>34</v>
      </c>
      <c r="K443" s="3" t="n">
        <v>1</v>
      </c>
      <c r="L443" s="4" t="n">
        <v>225.38</v>
      </c>
      <c r="M443" s="4" t="n">
        <v>0</v>
      </c>
      <c r="N443" s="3" t="n">
        <v>20</v>
      </c>
      <c r="O443" s="4" t="n">
        <v>34.72</v>
      </c>
      <c r="P443" s="3" t="n">
        <v>2</v>
      </c>
      <c r="Q443" s="4" t="n">
        <v>500</v>
      </c>
      <c r="R443" s="4" t="n">
        <v>71.21</v>
      </c>
      <c r="S443" s="4" t="n">
        <v>0</v>
      </c>
      <c r="T443" s="4" t="n">
        <v>0</v>
      </c>
      <c r="U443" s="3" t="n">
        <v>549</v>
      </c>
      <c r="V443" s="3" t="n">
        <v>0</v>
      </c>
    </row>
    <row r="444" customFormat="false" ht="15" hidden="false" customHeight="false" outlineLevel="0" collapsed="false">
      <c r="A444" s="2" t="s">
        <v>513</v>
      </c>
      <c r="B444" s="3" t="n">
        <v>71</v>
      </c>
      <c r="C444" s="2" t="s">
        <v>23</v>
      </c>
      <c r="D444" s="2" t="s">
        <v>62</v>
      </c>
      <c r="E444" s="2" t="s">
        <v>41</v>
      </c>
      <c r="F444" s="2" t="s">
        <v>26</v>
      </c>
      <c r="G444" s="4" t="n">
        <v>19200</v>
      </c>
      <c r="H444" s="3" t="n">
        <v>10</v>
      </c>
      <c r="I444" s="5" t="n">
        <v>42493</v>
      </c>
      <c r="J444" s="2" t="s">
        <v>27</v>
      </c>
      <c r="K444" s="3" t="n">
        <v>3</v>
      </c>
      <c r="L444" s="4" t="n">
        <v>2521.41</v>
      </c>
      <c r="M444" s="4" t="n">
        <v>17429.74</v>
      </c>
      <c r="N444" s="3" t="n">
        <v>24</v>
      </c>
      <c r="O444" s="4" t="n">
        <v>44.71</v>
      </c>
      <c r="P444" s="3" t="n">
        <v>7</v>
      </c>
      <c r="Q444" s="4" t="n">
        <v>2000</v>
      </c>
      <c r="R444" s="4" t="n">
        <v>394.54</v>
      </c>
      <c r="S444" s="4" t="n">
        <v>0</v>
      </c>
      <c r="T444" s="4" t="n">
        <v>0</v>
      </c>
      <c r="U444" s="3" t="n">
        <v>636</v>
      </c>
      <c r="V444" s="3" t="n">
        <v>0</v>
      </c>
    </row>
    <row r="445" customFormat="false" ht="15" hidden="false" customHeight="false" outlineLevel="0" collapsed="false">
      <c r="A445" s="2" t="s">
        <v>514</v>
      </c>
      <c r="B445" s="3" t="n">
        <v>41</v>
      </c>
      <c r="C445" s="2" t="s">
        <v>29</v>
      </c>
      <c r="D445" s="2" t="s">
        <v>44</v>
      </c>
      <c r="E445" s="2" t="s">
        <v>93</v>
      </c>
      <c r="F445" s="2" t="s">
        <v>26</v>
      </c>
      <c r="G445" s="4" t="n">
        <v>4100</v>
      </c>
      <c r="H445" s="3" t="n">
        <v>9</v>
      </c>
      <c r="I445" s="5" t="n">
        <v>42834</v>
      </c>
      <c r="J445" s="2" t="s">
        <v>34</v>
      </c>
      <c r="K445" s="3" t="n">
        <v>4</v>
      </c>
      <c r="L445" s="4" t="n">
        <v>183.29</v>
      </c>
      <c r="M445" s="4" t="n">
        <v>2195.26</v>
      </c>
      <c r="N445" s="3" t="n">
        <v>27</v>
      </c>
      <c r="O445" s="4" t="n">
        <v>30.91</v>
      </c>
      <c r="P445" s="3" t="n">
        <v>0</v>
      </c>
      <c r="Q445" s="4" t="n">
        <v>500</v>
      </c>
      <c r="R445" s="4" t="n">
        <v>120.58</v>
      </c>
      <c r="S445" s="4" t="n">
        <v>0</v>
      </c>
      <c r="T445" s="4" t="n">
        <v>0</v>
      </c>
      <c r="U445" s="3" t="n">
        <v>618</v>
      </c>
      <c r="V445" s="3" t="n">
        <v>0</v>
      </c>
    </row>
    <row r="446" customFormat="false" ht="15" hidden="false" customHeight="false" outlineLevel="0" collapsed="false">
      <c r="A446" s="2" t="s">
        <v>515</v>
      </c>
      <c r="B446" s="3" t="n">
        <v>52</v>
      </c>
      <c r="C446" s="2" t="s">
        <v>23</v>
      </c>
      <c r="D446" s="2" t="s">
        <v>44</v>
      </c>
      <c r="E446" s="2" t="s">
        <v>31</v>
      </c>
      <c r="F446" s="2" t="s">
        <v>38</v>
      </c>
      <c r="G446" s="4" t="n">
        <v>75900</v>
      </c>
      <c r="H446" s="3" t="n">
        <v>8</v>
      </c>
      <c r="I446" s="5" t="n">
        <v>43269</v>
      </c>
      <c r="J446" s="2" t="s">
        <v>34</v>
      </c>
      <c r="K446" s="3" t="n">
        <v>4</v>
      </c>
      <c r="L446" s="4" t="n">
        <v>9708.69</v>
      </c>
      <c r="M446" s="4" t="n">
        <v>0</v>
      </c>
      <c r="N446" s="3" t="n">
        <v>41</v>
      </c>
      <c r="O446" s="4" t="n">
        <v>63.08</v>
      </c>
      <c r="P446" s="3" t="n">
        <v>5</v>
      </c>
      <c r="Q446" s="4" t="n">
        <v>15000</v>
      </c>
      <c r="R446" s="4" t="n">
        <v>1275</v>
      </c>
      <c r="S446" s="4" t="n">
        <v>0</v>
      </c>
      <c r="T446" s="4" t="n">
        <v>0</v>
      </c>
      <c r="U446" s="3" t="n">
        <v>701</v>
      </c>
      <c r="V446" s="3" t="n">
        <v>0</v>
      </c>
    </row>
    <row r="447" customFormat="false" ht="15" hidden="false" customHeight="false" outlineLevel="0" collapsed="false">
      <c r="A447" s="2" t="s">
        <v>516</v>
      </c>
      <c r="B447" s="3" t="n">
        <v>46</v>
      </c>
      <c r="C447" s="2" t="s">
        <v>23</v>
      </c>
      <c r="D447" s="2" t="s">
        <v>98</v>
      </c>
      <c r="E447" s="2" t="s">
        <v>63</v>
      </c>
      <c r="F447" s="2" t="s">
        <v>38</v>
      </c>
      <c r="G447" s="4" t="n">
        <v>108300</v>
      </c>
      <c r="H447" s="3" t="n">
        <v>9</v>
      </c>
      <c r="I447" s="5" t="n">
        <v>42977</v>
      </c>
      <c r="J447" s="2" t="s">
        <v>34</v>
      </c>
      <c r="K447" s="3" t="n">
        <v>3</v>
      </c>
      <c r="L447" s="4" t="n">
        <v>15262.75</v>
      </c>
      <c r="M447" s="4" t="n">
        <v>87789.43</v>
      </c>
      <c r="N447" s="3" t="n">
        <v>50</v>
      </c>
      <c r="O447" s="4" t="n">
        <v>72.5</v>
      </c>
      <c r="P447" s="3" t="n">
        <v>2</v>
      </c>
      <c r="Q447" s="4" t="n">
        <v>0</v>
      </c>
      <c r="R447" s="4" t="n">
        <v>0</v>
      </c>
      <c r="S447" s="4" t="n">
        <v>221000</v>
      </c>
      <c r="T447" s="4" t="n">
        <v>1459</v>
      </c>
      <c r="U447" s="3" t="n">
        <v>703</v>
      </c>
      <c r="V447" s="3" t="n">
        <v>0</v>
      </c>
    </row>
    <row r="448" customFormat="false" ht="15" hidden="false" customHeight="false" outlineLevel="0" collapsed="false">
      <c r="A448" s="2" t="s">
        <v>517</v>
      </c>
      <c r="B448" s="3" t="n">
        <v>41</v>
      </c>
      <c r="C448" s="2" t="s">
        <v>29</v>
      </c>
      <c r="D448" s="2" t="s">
        <v>36</v>
      </c>
      <c r="E448" s="2" t="s">
        <v>63</v>
      </c>
      <c r="F448" s="2" t="s">
        <v>26</v>
      </c>
      <c r="G448" s="4" t="n">
        <v>67800</v>
      </c>
      <c r="H448" s="3" t="n">
        <v>7</v>
      </c>
      <c r="I448" s="5" t="n">
        <v>43400</v>
      </c>
      <c r="J448" s="2" t="s">
        <v>46</v>
      </c>
      <c r="K448" s="3" t="n">
        <v>2</v>
      </c>
      <c r="L448" s="4" t="n">
        <v>3292.28</v>
      </c>
      <c r="M448" s="4" t="n">
        <v>58157.1</v>
      </c>
      <c r="N448" s="3" t="n">
        <v>39</v>
      </c>
      <c r="O448" s="4" t="n">
        <v>50.27</v>
      </c>
      <c r="P448" s="3" t="n">
        <v>6</v>
      </c>
      <c r="Q448" s="4" t="n">
        <v>11000</v>
      </c>
      <c r="R448" s="4" t="n">
        <v>3192.9</v>
      </c>
      <c r="S448" s="4" t="n">
        <v>268000</v>
      </c>
      <c r="T448" s="4" t="n">
        <v>1983</v>
      </c>
      <c r="U448" s="3" t="n">
        <v>668</v>
      </c>
      <c r="V448" s="3" t="n">
        <v>1</v>
      </c>
    </row>
    <row r="449" customFormat="false" ht="15" hidden="false" customHeight="false" outlineLevel="0" collapsed="false">
      <c r="A449" s="2" t="s">
        <v>518</v>
      </c>
      <c r="B449" s="3" t="n">
        <v>51</v>
      </c>
      <c r="C449" s="2" t="s">
        <v>29</v>
      </c>
      <c r="D449" s="2" t="s">
        <v>54</v>
      </c>
      <c r="E449" s="2" t="s">
        <v>37</v>
      </c>
      <c r="F449" s="2" t="s">
        <v>60</v>
      </c>
      <c r="G449" s="4" t="n">
        <v>84200</v>
      </c>
      <c r="H449" s="3" t="n">
        <v>12</v>
      </c>
      <c r="I449" s="5" t="n">
        <v>41822</v>
      </c>
      <c r="J449" s="2" t="s">
        <v>34</v>
      </c>
      <c r="K449" s="3" t="n">
        <v>1</v>
      </c>
      <c r="L449" s="4" t="n">
        <v>7964.72</v>
      </c>
      <c r="M449" s="4" t="n">
        <v>36728.36</v>
      </c>
      <c r="N449" s="3" t="n">
        <v>52</v>
      </c>
      <c r="O449" s="4" t="n">
        <v>84.59</v>
      </c>
      <c r="P449" s="3" t="n">
        <v>2</v>
      </c>
      <c r="Q449" s="4" t="n">
        <v>11000</v>
      </c>
      <c r="R449" s="4" t="n">
        <v>5371.02</v>
      </c>
      <c r="S449" s="4" t="n">
        <v>0</v>
      </c>
      <c r="T449" s="4" t="n">
        <v>0</v>
      </c>
      <c r="U449" s="3" t="n">
        <v>701</v>
      </c>
      <c r="V449" s="3" t="n">
        <v>0</v>
      </c>
    </row>
    <row r="450" customFormat="false" ht="15" hidden="false" customHeight="false" outlineLevel="0" collapsed="false">
      <c r="A450" s="2" t="s">
        <v>519</v>
      </c>
      <c r="B450" s="3" t="n">
        <v>52</v>
      </c>
      <c r="C450" s="2" t="s">
        <v>23</v>
      </c>
      <c r="D450" s="2" t="s">
        <v>51</v>
      </c>
      <c r="E450" s="2" t="s">
        <v>37</v>
      </c>
      <c r="F450" s="2" t="s">
        <v>60</v>
      </c>
      <c r="G450" s="4" t="n">
        <v>20700</v>
      </c>
      <c r="H450" s="3" t="n">
        <v>9</v>
      </c>
      <c r="I450" s="5" t="n">
        <v>42789</v>
      </c>
      <c r="J450" s="2" t="s">
        <v>34</v>
      </c>
      <c r="K450" s="3" t="n">
        <v>2</v>
      </c>
      <c r="L450" s="4" t="n">
        <v>913.92</v>
      </c>
      <c r="M450" s="4" t="n">
        <v>0</v>
      </c>
      <c r="N450" s="3" t="n">
        <v>38</v>
      </c>
      <c r="O450" s="4" t="n">
        <v>33.6</v>
      </c>
      <c r="P450" s="3" t="n">
        <v>1</v>
      </c>
      <c r="Q450" s="4" t="n">
        <v>0</v>
      </c>
      <c r="R450" s="4" t="n">
        <v>0</v>
      </c>
      <c r="S450" s="4" t="n">
        <v>0</v>
      </c>
      <c r="T450" s="4" t="n">
        <v>0</v>
      </c>
      <c r="U450" s="3" t="n">
        <v>637</v>
      </c>
      <c r="V450" s="3" t="n">
        <v>0</v>
      </c>
    </row>
    <row r="451" customFormat="false" ht="15" hidden="false" customHeight="false" outlineLevel="0" collapsed="false">
      <c r="A451" s="2" t="s">
        <v>520</v>
      </c>
      <c r="B451" s="3" t="n">
        <v>49</v>
      </c>
      <c r="C451" s="2" t="s">
        <v>23</v>
      </c>
      <c r="D451" s="2" t="s">
        <v>77</v>
      </c>
      <c r="E451" s="2" t="s">
        <v>37</v>
      </c>
      <c r="F451" s="2" t="s">
        <v>26</v>
      </c>
      <c r="G451" s="4" t="n">
        <v>57000</v>
      </c>
      <c r="H451" s="3" t="n">
        <v>10</v>
      </c>
      <c r="I451" s="5" t="n">
        <v>42490</v>
      </c>
      <c r="J451" s="2" t="s">
        <v>27</v>
      </c>
      <c r="K451" s="3" t="n">
        <v>2</v>
      </c>
      <c r="L451" s="4" t="n">
        <v>5573.17</v>
      </c>
      <c r="M451" s="4" t="n">
        <v>0</v>
      </c>
      <c r="N451" s="3" t="n">
        <v>37</v>
      </c>
      <c r="O451" s="4" t="n">
        <v>95.32</v>
      </c>
      <c r="P451" s="3" t="n">
        <v>5</v>
      </c>
      <c r="Q451" s="4" t="n">
        <v>0</v>
      </c>
      <c r="R451" s="4" t="n">
        <v>0</v>
      </c>
      <c r="S451" s="4" t="n">
        <v>247000</v>
      </c>
      <c r="T451" s="4" t="n">
        <v>1323</v>
      </c>
      <c r="U451" s="3" t="n">
        <v>645</v>
      </c>
      <c r="V451" s="3" t="n">
        <v>0</v>
      </c>
    </row>
    <row r="452" customFormat="false" ht="15" hidden="false" customHeight="false" outlineLevel="0" collapsed="false">
      <c r="A452" s="2" t="s">
        <v>521</v>
      </c>
      <c r="B452" s="3" t="n">
        <v>47</v>
      </c>
      <c r="C452" s="2" t="s">
        <v>29</v>
      </c>
      <c r="D452" s="2" t="s">
        <v>100</v>
      </c>
      <c r="E452" s="2" t="s">
        <v>52</v>
      </c>
      <c r="F452" s="2" t="s">
        <v>26</v>
      </c>
      <c r="G452" s="4" t="n">
        <v>23600</v>
      </c>
      <c r="H452" s="3" t="n">
        <v>4</v>
      </c>
      <c r="I452" s="5" t="n">
        <v>44636</v>
      </c>
      <c r="J452" s="2" t="s">
        <v>34</v>
      </c>
      <c r="K452" s="3" t="n">
        <v>3</v>
      </c>
      <c r="L452" s="4" t="n">
        <v>14606.43</v>
      </c>
      <c r="M452" s="4" t="n">
        <v>0</v>
      </c>
      <c r="N452" s="3" t="n">
        <v>35</v>
      </c>
      <c r="O452" s="4" t="n">
        <v>63.21</v>
      </c>
      <c r="P452" s="3" t="n">
        <v>3</v>
      </c>
      <c r="Q452" s="4" t="n">
        <v>0</v>
      </c>
      <c r="R452" s="4" t="n">
        <v>0</v>
      </c>
      <c r="S452" s="4" t="n">
        <v>76000</v>
      </c>
      <c r="T452" s="4" t="n">
        <v>424</v>
      </c>
      <c r="U452" s="3" t="n">
        <v>635</v>
      </c>
      <c r="V452" s="3" t="n">
        <v>0</v>
      </c>
    </row>
    <row r="453" customFormat="false" ht="15" hidden="false" customHeight="false" outlineLevel="0" collapsed="false">
      <c r="A453" s="2" t="s">
        <v>522</v>
      </c>
      <c r="B453" s="3" t="n">
        <v>50</v>
      </c>
      <c r="C453" s="2" t="s">
        <v>29</v>
      </c>
      <c r="D453" s="2" t="s">
        <v>40</v>
      </c>
      <c r="E453" s="2" t="s">
        <v>93</v>
      </c>
      <c r="F453" s="2" t="s">
        <v>26</v>
      </c>
      <c r="G453" s="4" t="n">
        <v>3200</v>
      </c>
      <c r="H453" s="3" t="n">
        <v>11</v>
      </c>
      <c r="I453" s="5" t="n">
        <v>41927</v>
      </c>
      <c r="J453" s="2" t="s">
        <v>34</v>
      </c>
      <c r="K453" s="3" t="n">
        <v>1</v>
      </c>
      <c r="L453" s="4" t="n">
        <v>128.09</v>
      </c>
      <c r="M453" s="4" t="n">
        <v>5958.57</v>
      </c>
      <c r="N453" s="3" t="n">
        <v>29</v>
      </c>
      <c r="O453" s="4" t="n">
        <v>11.68</v>
      </c>
      <c r="P453" s="3" t="n">
        <v>2</v>
      </c>
      <c r="Q453" s="4" t="n">
        <v>500</v>
      </c>
      <c r="R453" s="4" t="n">
        <v>21.47</v>
      </c>
      <c r="S453" s="4" t="n">
        <v>0</v>
      </c>
      <c r="T453" s="4" t="n">
        <v>0</v>
      </c>
      <c r="U453" s="3" t="n">
        <v>581</v>
      </c>
      <c r="V453" s="3" t="n">
        <v>0</v>
      </c>
    </row>
    <row r="454" customFormat="false" ht="15" hidden="false" customHeight="false" outlineLevel="0" collapsed="false">
      <c r="A454" s="2" t="s">
        <v>523</v>
      </c>
      <c r="B454" s="3" t="n">
        <v>43</v>
      </c>
      <c r="C454" s="2" t="s">
        <v>23</v>
      </c>
      <c r="D454" s="2" t="s">
        <v>67</v>
      </c>
      <c r="E454" s="2" t="s">
        <v>52</v>
      </c>
      <c r="F454" s="2" t="s">
        <v>26</v>
      </c>
      <c r="G454" s="4" t="n">
        <v>35500</v>
      </c>
      <c r="H454" s="3" t="n">
        <v>8</v>
      </c>
      <c r="I454" s="5" t="n">
        <v>43202</v>
      </c>
      <c r="J454" s="2" t="s">
        <v>34</v>
      </c>
      <c r="K454" s="3" t="n">
        <v>1</v>
      </c>
      <c r="L454" s="4" t="n">
        <v>6008.21</v>
      </c>
      <c r="M454" s="4" t="n">
        <v>33237.21</v>
      </c>
      <c r="N454" s="3" t="n">
        <v>33</v>
      </c>
      <c r="O454" s="4" t="n">
        <v>47.23</v>
      </c>
      <c r="P454" s="3" t="n">
        <v>0</v>
      </c>
      <c r="Q454" s="4" t="n">
        <v>3500</v>
      </c>
      <c r="R454" s="4" t="n">
        <v>578.15</v>
      </c>
      <c r="S454" s="4" t="n">
        <v>0</v>
      </c>
      <c r="T454" s="4" t="n">
        <v>0</v>
      </c>
      <c r="U454" s="3" t="n">
        <v>596</v>
      </c>
      <c r="V454" s="3" t="n">
        <v>0</v>
      </c>
    </row>
    <row r="455" customFormat="false" ht="15" hidden="false" customHeight="false" outlineLevel="0" collapsed="false">
      <c r="A455" s="2" t="s">
        <v>524</v>
      </c>
      <c r="B455" s="3" t="n">
        <v>18</v>
      </c>
      <c r="C455" s="2" t="s">
        <v>23</v>
      </c>
      <c r="D455" s="2" t="s">
        <v>40</v>
      </c>
      <c r="E455" s="2" t="s">
        <v>134</v>
      </c>
      <c r="F455" s="2" t="s">
        <v>38</v>
      </c>
      <c r="G455" s="4" t="n">
        <v>7100</v>
      </c>
      <c r="H455" s="3" t="n">
        <v>0</v>
      </c>
      <c r="I455" s="5" t="n">
        <v>45926</v>
      </c>
      <c r="J455" s="2" t="s">
        <v>27</v>
      </c>
      <c r="K455" s="3" t="n">
        <v>1</v>
      </c>
      <c r="L455" s="4" t="n">
        <v>234.94</v>
      </c>
      <c r="M455" s="4" t="n">
        <v>2495.73</v>
      </c>
      <c r="N455" s="3" t="n">
        <v>11</v>
      </c>
      <c r="O455" s="4" t="n">
        <v>32.9</v>
      </c>
      <c r="P455" s="3" t="n">
        <v>3</v>
      </c>
      <c r="Q455" s="4" t="n">
        <v>1000</v>
      </c>
      <c r="R455" s="4" t="n">
        <v>655.62</v>
      </c>
      <c r="S455" s="4" t="n">
        <v>34000</v>
      </c>
      <c r="T455" s="4" t="n">
        <v>241</v>
      </c>
      <c r="U455" s="3" t="n">
        <v>515</v>
      </c>
      <c r="V455" s="3" t="n">
        <v>0</v>
      </c>
    </row>
    <row r="456" customFormat="false" ht="15" hidden="false" customHeight="false" outlineLevel="0" collapsed="false">
      <c r="A456" s="2" t="s">
        <v>525</v>
      </c>
      <c r="B456" s="3" t="n">
        <v>37</v>
      </c>
      <c r="C456" s="2" t="s">
        <v>29</v>
      </c>
      <c r="D456" s="2" t="s">
        <v>51</v>
      </c>
      <c r="E456" s="2" t="s">
        <v>52</v>
      </c>
      <c r="F456" s="2" t="s">
        <v>26</v>
      </c>
      <c r="G456" s="4" t="n">
        <v>18400</v>
      </c>
      <c r="H456" s="3" t="n">
        <v>9</v>
      </c>
      <c r="I456" s="5" t="n">
        <v>42917</v>
      </c>
      <c r="J456" s="2" t="s">
        <v>46</v>
      </c>
      <c r="K456" s="3" t="n">
        <v>3</v>
      </c>
      <c r="L456" s="4" t="n">
        <v>1396.47</v>
      </c>
      <c r="M456" s="4" t="n">
        <v>0</v>
      </c>
      <c r="N456" s="3" t="n">
        <v>23</v>
      </c>
      <c r="O456" s="4" t="n">
        <v>38.58</v>
      </c>
      <c r="P456" s="3" t="n">
        <v>2</v>
      </c>
      <c r="Q456" s="4" t="n">
        <v>2000</v>
      </c>
      <c r="R456" s="4" t="n">
        <v>694.13</v>
      </c>
      <c r="S456" s="4" t="n">
        <v>0</v>
      </c>
      <c r="T456" s="4" t="n">
        <v>0</v>
      </c>
      <c r="U456" s="3" t="n">
        <v>571</v>
      </c>
      <c r="V456" s="3" t="n">
        <v>0</v>
      </c>
    </row>
    <row r="457" customFormat="false" ht="15" hidden="false" customHeight="false" outlineLevel="0" collapsed="false">
      <c r="A457" s="2" t="s">
        <v>526</v>
      </c>
      <c r="B457" s="3" t="n">
        <v>51</v>
      </c>
      <c r="C457" s="2" t="s">
        <v>23</v>
      </c>
      <c r="D457" s="2" t="s">
        <v>44</v>
      </c>
      <c r="E457" s="2" t="s">
        <v>37</v>
      </c>
      <c r="F457" s="2" t="s">
        <v>26</v>
      </c>
      <c r="G457" s="4" t="n">
        <v>26400</v>
      </c>
      <c r="H457" s="3" t="n">
        <v>19</v>
      </c>
      <c r="I457" s="5" t="n">
        <v>39314</v>
      </c>
      <c r="J457" s="2" t="s">
        <v>34</v>
      </c>
      <c r="K457" s="3" t="n">
        <v>3</v>
      </c>
      <c r="L457" s="4" t="n">
        <v>5725.28</v>
      </c>
      <c r="M457" s="4" t="n">
        <v>0</v>
      </c>
      <c r="N457" s="3" t="n">
        <v>20</v>
      </c>
      <c r="O457" s="4" t="n">
        <v>42.51</v>
      </c>
      <c r="P457" s="3" t="n">
        <v>0</v>
      </c>
      <c r="Q457" s="4" t="n">
        <v>4000</v>
      </c>
      <c r="R457" s="4" t="n">
        <v>406.46</v>
      </c>
      <c r="S457" s="4" t="n">
        <v>0</v>
      </c>
      <c r="T457" s="4" t="n">
        <v>0</v>
      </c>
      <c r="U457" s="3" t="n">
        <v>552</v>
      </c>
      <c r="V457" s="3" t="n">
        <v>1</v>
      </c>
    </row>
    <row r="458" customFormat="false" ht="15" hidden="false" customHeight="false" outlineLevel="0" collapsed="false">
      <c r="A458" s="2" t="s">
        <v>527</v>
      </c>
      <c r="B458" s="3" t="n">
        <v>49</v>
      </c>
      <c r="C458" s="2" t="s">
        <v>23</v>
      </c>
      <c r="D458" s="2" t="s">
        <v>24</v>
      </c>
      <c r="E458" s="2" t="s">
        <v>37</v>
      </c>
      <c r="F458" s="2" t="s">
        <v>26</v>
      </c>
      <c r="G458" s="4" t="n">
        <v>39100</v>
      </c>
      <c r="H458" s="3" t="n">
        <v>21</v>
      </c>
      <c r="I458" s="5" t="n">
        <v>38358</v>
      </c>
      <c r="J458" s="2" t="s">
        <v>34</v>
      </c>
      <c r="K458" s="3" t="n">
        <v>4</v>
      </c>
      <c r="L458" s="4" t="n">
        <v>1819.61</v>
      </c>
      <c r="M458" s="4" t="n">
        <v>0</v>
      </c>
      <c r="N458" s="3" t="n">
        <v>26</v>
      </c>
      <c r="O458" s="4" t="n">
        <v>50.38</v>
      </c>
      <c r="P458" s="3" t="n">
        <v>0</v>
      </c>
      <c r="Q458" s="4" t="n">
        <v>7000</v>
      </c>
      <c r="R458" s="4" t="n">
        <v>1643.64</v>
      </c>
      <c r="S458" s="4" t="n">
        <v>79000</v>
      </c>
      <c r="T458" s="4" t="n">
        <v>552</v>
      </c>
      <c r="U458" s="3" t="n">
        <v>703</v>
      </c>
      <c r="V458" s="3" t="n">
        <v>1</v>
      </c>
    </row>
    <row r="459" customFormat="false" ht="15" hidden="false" customHeight="false" outlineLevel="0" collapsed="false">
      <c r="A459" s="2" t="s">
        <v>528</v>
      </c>
      <c r="B459" s="3" t="n">
        <v>49</v>
      </c>
      <c r="C459" s="2" t="s">
        <v>29</v>
      </c>
      <c r="D459" s="2" t="s">
        <v>33</v>
      </c>
      <c r="E459" s="2" t="s">
        <v>49</v>
      </c>
      <c r="F459" s="2" t="s">
        <v>26</v>
      </c>
      <c r="G459" s="4" t="n">
        <v>25000</v>
      </c>
      <c r="H459" s="3" t="n">
        <v>3</v>
      </c>
      <c r="I459" s="5" t="n">
        <v>45146</v>
      </c>
      <c r="J459" s="2" t="s">
        <v>27</v>
      </c>
      <c r="K459" s="3" t="n">
        <v>3</v>
      </c>
      <c r="L459" s="4" t="n">
        <v>3139.82</v>
      </c>
      <c r="M459" s="4" t="n">
        <v>5266.66</v>
      </c>
      <c r="N459" s="3" t="n">
        <v>27</v>
      </c>
      <c r="O459" s="4" t="n">
        <v>47.91</v>
      </c>
      <c r="P459" s="3" t="n">
        <v>7</v>
      </c>
      <c r="Q459" s="4" t="n">
        <v>4000</v>
      </c>
      <c r="R459" s="4" t="n">
        <v>503.56</v>
      </c>
      <c r="S459" s="4" t="n">
        <v>0</v>
      </c>
      <c r="T459" s="4" t="n">
        <v>0</v>
      </c>
      <c r="U459" s="3" t="n">
        <v>547</v>
      </c>
      <c r="V459" s="3" t="n">
        <v>0</v>
      </c>
    </row>
    <row r="460" customFormat="false" ht="15" hidden="false" customHeight="false" outlineLevel="0" collapsed="false">
      <c r="A460" s="2" t="s">
        <v>529</v>
      </c>
      <c r="B460" s="3" t="n">
        <v>39</v>
      </c>
      <c r="C460" s="2" t="s">
        <v>23</v>
      </c>
      <c r="D460" s="2" t="s">
        <v>40</v>
      </c>
      <c r="E460" s="2" t="s">
        <v>25</v>
      </c>
      <c r="F460" s="2" t="s">
        <v>26</v>
      </c>
      <c r="G460" s="4" t="n">
        <v>29500</v>
      </c>
      <c r="H460" s="3" t="n">
        <v>12</v>
      </c>
      <c r="I460" s="5" t="n">
        <v>41638</v>
      </c>
      <c r="J460" s="2" t="s">
        <v>34</v>
      </c>
      <c r="K460" s="3" t="n">
        <v>2</v>
      </c>
      <c r="L460" s="4" t="n">
        <v>2698.73</v>
      </c>
      <c r="M460" s="4" t="n">
        <v>12229.03</v>
      </c>
      <c r="N460" s="3" t="n">
        <v>32</v>
      </c>
      <c r="O460" s="4" t="n">
        <v>50.41</v>
      </c>
      <c r="P460" s="3" t="n">
        <v>1</v>
      </c>
      <c r="Q460" s="4" t="n">
        <v>4500</v>
      </c>
      <c r="R460" s="4" t="n">
        <v>410.16</v>
      </c>
      <c r="S460" s="4" t="n">
        <v>0</v>
      </c>
      <c r="T460" s="4" t="n">
        <v>0</v>
      </c>
      <c r="U460" s="3" t="n">
        <v>632</v>
      </c>
      <c r="V460" s="3" t="n">
        <v>0</v>
      </c>
    </row>
    <row r="461" customFormat="false" ht="15" hidden="false" customHeight="false" outlineLevel="0" collapsed="false">
      <c r="A461" s="2" t="s">
        <v>530</v>
      </c>
      <c r="B461" s="3" t="n">
        <v>41</v>
      </c>
      <c r="C461" s="2" t="s">
        <v>29</v>
      </c>
      <c r="D461" s="2" t="s">
        <v>67</v>
      </c>
      <c r="E461" s="2" t="s">
        <v>52</v>
      </c>
      <c r="F461" s="2" t="s">
        <v>26</v>
      </c>
      <c r="G461" s="4" t="n">
        <v>19600</v>
      </c>
      <c r="H461" s="3" t="n">
        <v>5</v>
      </c>
      <c r="I461" s="5" t="n">
        <v>44284</v>
      </c>
      <c r="J461" s="2" t="s">
        <v>46</v>
      </c>
      <c r="K461" s="3" t="n">
        <v>1</v>
      </c>
      <c r="L461" s="4" t="n">
        <v>1705.52</v>
      </c>
      <c r="M461" s="4" t="n">
        <v>9300.93</v>
      </c>
      <c r="N461" s="3" t="n">
        <v>32</v>
      </c>
      <c r="O461" s="4" t="n">
        <v>24.83</v>
      </c>
      <c r="P461" s="3" t="n">
        <v>1</v>
      </c>
      <c r="Q461" s="4" t="n">
        <v>5000</v>
      </c>
      <c r="R461" s="4" t="n">
        <v>2015.27</v>
      </c>
      <c r="S461" s="4" t="n">
        <v>0</v>
      </c>
      <c r="T461" s="4" t="n">
        <v>0</v>
      </c>
      <c r="U461" s="3" t="n">
        <v>556</v>
      </c>
      <c r="V461" s="3" t="n">
        <v>1</v>
      </c>
    </row>
    <row r="462" customFormat="false" ht="15" hidden="false" customHeight="false" outlineLevel="0" collapsed="false">
      <c r="A462" s="2" t="s">
        <v>531</v>
      </c>
      <c r="B462" s="3" t="n">
        <v>42</v>
      </c>
      <c r="C462" s="2" t="s">
        <v>23</v>
      </c>
      <c r="D462" s="2" t="s">
        <v>56</v>
      </c>
      <c r="E462" s="2" t="s">
        <v>63</v>
      </c>
      <c r="F462" s="2" t="s">
        <v>26</v>
      </c>
      <c r="G462" s="4" t="n">
        <v>26600</v>
      </c>
      <c r="H462" s="3" t="n">
        <v>5</v>
      </c>
      <c r="I462" s="5" t="n">
        <v>44436</v>
      </c>
      <c r="J462" s="2" t="s">
        <v>34</v>
      </c>
      <c r="K462" s="3" t="n">
        <v>1</v>
      </c>
      <c r="L462" s="4" t="n">
        <v>2720.82</v>
      </c>
      <c r="M462" s="4" t="n">
        <v>13293.5</v>
      </c>
      <c r="N462" s="3" t="n">
        <v>30</v>
      </c>
      <c r="O462" s="4" t="n">
        <v>52.42</v>
      </c>
      <c r="P462" s="3" t="n">
        <v>2</v>
      </c>
      <c r="Q462" s="4" t="n">
        <v>0</v>
      </c>
      <c r="R462" s="4" t="n">
        <v>0</v>
      </c>
      <c r="S462" s="4" t="n">
        <v>0</v>
      </c>
      <c r="T462" s="4" t="n">
        <v>0</v>
      </c>
      <c r="U462" s="3" t="n">
        <v>615</v>
      </c>
      <c r="V462" s="3" t="n">
        <v>0</v>
      </c>
    </row>
    <row r="463" customFormat="false" ht="15" hidden="false" customHeight="false" outlineLevel="0" collapsed="false">
      <c r="A463" s="2" t="s">
        <v>532</v>
      </c>
      <c r="B463" s="3" t="n">
        <v>49</v>
      </c>
      <c r="C463" s="2" t="s">
        <v>23</v>
      </c>
      <c r="D463" s="2" t="s">
        <v>44</v>
      </c>
      <c r="E463" s="2" t="s">
        <v>37</v>
      </c>
      <c r="F463" s="2" t="s">
        <v>38</v>
      </c>
      <c r="G463" s="4" t="n">
        <v>23300</v>
      </c>
      <c r="H463" s="3" t="n">
        <v>11</v>
      </c>
      <c r="I463" s="5" t="n">
        <v>41931</v>
      </c>
      <c r="J463" s="2" t="s">
        <v>27</v>
      </c>
      <c r="K463" s="3" t="n">
        <v>2</v>
      </c>
      <c r="L463" s="4" t="n">
        <v>2189.99</v>
      </c>
      <c r="M463" s="4" t="n">
        <v>18869.97</v>
      </c>
      <c r="N463" s="3" t="n">
        <v>18</v>
      </c>
      <c r="O463" s="4" t="n">
        <v>43.62</v>
      </c>
      <c r="P463" s="3" t="n">
        <v>3</v>
      </c>
      <c r="Q463" s="4" t="n">
        <v>0</v>
      </c>
      <c r="R463" s="4" t="n">
        <v>0</v>
      </c>
      <c r="S463" s="4" t="n">
        <v>79000</v>
      </c>
      <c r="T463" s="4" t="n">
        <v>368</v>
      </c>
      <c r="U463" s="3" t="n">
        <v>655</v>
      </c>
      <c r="V463" s="3" t="n">
        <v>0</v>
      </c>
    </row>
    <row r="464" customFormat="false" ht="15" hidden="false" customHeight="false" outlineLevel="0" collapsed="false">
      <c r="A464" s="2" t="s">
        <v>533</v>
      </c>
      <c r="B464" s="3" t="n">
        <v>55</v>
      </c>
      <c r="C464" s="2" t="s">
        <v>29</v>
      </c>
      <c r="D464" s="2" t="s">
        <v>40</v>
      </c>
      <c r="E464" s="2" t="s">
        <v>52</v>
      </c>
      <c r="F464" s="2" t="s">
        <v>26</v>
      </c>
      <c r="G464" s="4" t="n">
        <v>23200</v>
      </c>
      <c r="H464" s="3" t="n">
        <v>36</v>
      </c>
      <c r="I464" s="5" t="n">
        <v>32965</v>
      </c>
      <c r="J464" s="2" t="s">
        <v>27</v>
      </c>
      <c r="K464" s="3" t="n">
        <v>3</v>
      </c>
      <c r="L464" s="4" t="n">
        <v>1436.19</v>
      </c>
      <c r="M464" s="4" t="n">
        <v>33580.7</v>
      </c>
      <c r="N464" s="3" t="n">
        <v>14</v>
      </c>
      <c r="O464" s="4" t="n">
        <v>70.91</v>
      </c>
      <c r="P464" s="3" t="n">
        <v>5</v>
      </c>
      <c r="Q464" s="4" t="n">
        <v>4000</v>
      </c>
      <c r="R464" s="4" t="n">
        <v>820.58</v>
      </c>
      <c r="S464" s="4" t="n">
        <v>0</v>
      </c>
      <c r="T464" s="4" t="n">
        <v>0</v>
      </c>
      <c r="U464" s="3" t="n">
        <v>661</v>
      </c>
      <c r="V464" s="3" t="n">
        <v>1</v>
      </c>
    </row>
    <row r="465" customFormat="false" ht="15" hidden="false" customHeight="false" outlineLevel="0" collapsed="false">
      <c r="A465" s="2" t="s">
        <v>534</v>
      </c>
      <c r="B465" s="3" t="n">
        <v>48</v>
      </c>
      <c r="C465" s="2" t="s">
        <v>29</v>
      </c>
      <c r="D465" s="2" t="s">
        <v>67</v>
      </c>
      <c r="E465" s="2" t="s">
        <v>63</v>
      </c>
      <c r="F465" s="2" t="s">
        <v>26</v>
      </c>
      <c r="G465" s="4" t="n">
        <v>37700</v>
      </c>
      <c r="H465" s="3" t="n">
        <v>17</v>
      </c>
      <c r="I465" s="5" t="n">
        <v>40017</v>
      </c>
      <c r="J465" s="2" t="s">
        <v>34</v>
      </c>
      <c r="K465" s="3" t="n">
        <v>2</v>
      </c>
      <c r="L465" s="4" t="n">
        <v>2433.39</v>
      </c>
      <c r="M465" s="4" t="n">
        <v>0</v>
      </c>
      <c r="N465" s="3" t="n">
        <v>31</v>
      </c>
      <c r="O465" s="4" t="n">
        <v>55</v>
      </c>
      <c r="P465" s="3" t="n">
        <v>1</v>
      </c>
      <c r="Q465" s="4" t="n">
        <v>0</v>
      </c>
      <c r="R465" s="4" t="n">
        <v>0</v>
      </c>
      <c r="S465" s="4" t="n">
        <v>126000</v>
      </c>
      <c r="T465" s="4" t="n">
        <v>714</v>
      </c>
      <c r="U465" s="3" t="n">
        <v>601</v>
      </c>
      <c r="V465" s="3" t="n">
        <v>0</v>
      </c>
    </row>
    <row r="466" customFormat="false" ht="15" hidden="false" customHeight="false" outlineLevel="0" collapsed="false">
      <c r="A466" s="2" t="s">
        <v>535</v>
      </c>
      <c r="B466" s="3" t="n">
        <v>41</v>
      </c>
      <c r="C466" s="2" t="s">
        <v>29</v>
      </c>
      <c r="D466" s="2" t="s">
        <v>54</v>
      </c>
      <c r="E466" s="2" t="s">
        <v>25</v>
      </c>
      <c r="F466" s="2" t="s">
        <v>38</v>
      </c>
      <c r="G466" s="4" t="n">
        <v>26400</v>
      </c>
      <c r="H466" s="3" t="n">
        <v>8</v>
      </c>
      <c r="I466" s="5" t="n">
        <v>43290</v>
      </c>
      <c r="J466" s="2" t="s">
        <v>46</v>
      </c>
      <c r="K466" s="3" t="n">
        <v>2</v>
      </c>
      <c r="L466" s="4" t="n">
        <v>2337.1</v>
      </c>
      <c r="M466" s="4" t="n">
        <v>10660.05</v>
      </c>
      <c r="N466" s="3" t="n">
        <v>38</v>
      </c>
      <c r="O466" s="4" t="n">
        <v>36.71</v>
      </c>
      <c r="P466" s="3" t="n">
        <v>1</v>
      </c>
      <c r="Q466" s="4" t="n">
        <v>0</v>
      </c>
      <c r="R466" s="4" t="n">
        <v>0</v>
      </c>
      <c r="S466" s="4" t="n">
        <v>0</v>
      </c>
      <c r="T466" s="4" t="n">
        <v>0</v>
      </c>
      <c r="U466" s="3" t="n">
        <v>637</v>
      </c>
      <c r="V466" s="3" t="n">
        <v>0</v>
      </c>
    </row>
    <row r="467" customFormat="false" ht="15" hidden="false" customHeight="false" outlineLevel="0" collapsed="false">
      <c r="A467" s="2" t="s">
        <v>536</v>
      </c>
      <c r="B467" s="3" t="n">
        <v>60</v>
      </c>
      <c r="C467" s="2" t="s">
        <v>29</v>
      </c>
      <c r="D467" s="2" t="s">
        <v>201</v>
      </c>
      <c r="E467" s="2" t="s">
        <v>96</v>
      </c>
      <c r="F467" s="2" t="s">
        <v>103</v>
      </c>
      <c r="G467" s="4" t="n">
        <v>137300</v>
      </c>
      <c r="H467" s="3" t="n">
        <v>19</v>
      </c>
      <c r="I467" s="5" t="n">
        <v>39209</v>
      </c>
      <c r="J467" s="2" t="s">
        <v>34</v>
      </c>
      <c r="K467" s="3" t="n">
        <v>2</v>
      </c>
      <c r="L467" s="4" t="n">
        <v>8844.31</v>
      </c>
      <c r="M467" s="4" t="n">
        <v>212699.92</v>
      </c>
      <c r="N467" s="3" t="n">
        <v>61</v>
      </c>
      <c r="O467" s="4" t="n">
        <v>130.52</v>
      </c>
      <c r="P467" s="3" t="n">
        <v>0</v>
      </c>
      <c r="Q467" s="4" t="n">
        <v>15000</v>
      </c>
      <c r="R467" s="4" t="n">
        <v>1836.4</v>
      </c>
      <c r="S467" s="4" t="n">
        <v>0</v>
      </c>
      <c r="T467" s="4" t="n">
        <v>0</v>
      </c>
      <c r="U467" s="3" t="n">
        <v>805</v>
      </c>
      <c r="V467" s="3" t="n">
        <v>0</v>
      </c>
    </row>
    <row r="468" customFormat="false" ht="15" hidden="false" customHeight="false" outlineLevel="0" collapsed="false">
      <c r="A468" s="2" t="s">
        <v>537</v>
      </c>
      <c r="B468" s="3" t="n">
        <v>40</v>
      </c>
      <c r="C468" s="2" t="s">
        <v>23</v>
      </c>
      <c r="D468" s="2" t="s">
        <v>56</v>
      </c>
      <c r="E468" s="2" t="s">
        <v>52</v>
      </c>
      <c r="F468" s="2" t="s">
        <v>26</v>
      </c>
      <c r="G468" s="4" t="n">
        <v>36400</v>
      </c>
      <c r="H468" s="3" t="n">
        <v>6</v>
      </c>
      <c r="I468" s="5" t="n">
        <v>43989</v>
      </c>
      <c r="J468" s="2" t="s">
        <v>34</v>
      </c>
      <c r="K468" s="3" t="n">
        <v>2</v>
      </c>
      <c r="L468" s="4" t="n">
        <v>1518.71</v>
      </c>
      <c r="M468" s="4" t="n">
        <v>11476.05</v>
      </c>
      <c r="N468" s="3" t="n">
        <v>39</v>
      </c>
      <c r="O468" s="4" t="n">
        <v>39.73</v>
      </c>
      <c r="P468" s="3" t="n">
        <v>0</v>
      </c>
      <c r="Q468" s="4" t="n">
        <v>6000</v>
      </c>
      <c r="R468" s="4" t="n">
        <v>1129.36</v>
      </c>
      <c r="S468" s="4" t="n">
        <v>127000</v>
      </c>
      <c r="T468" s="4" t="n">
        <v>817</v>
      </c>
      <c r="U468" s="3" t="n">
        <v>708</v>
      </c>
      <c r="V468" s="3" t="n">
        <v>0</v>
      </c>
    </row>
    <row r="469" customFormat="false" ht="15" hidden="false" customHeight="false" outlineLevel="0" collapsed="false">
      <c r="A469" s="2" t="s">
        <v>538</v>
      </c>
      <c r="B469" s="3" t="n">
        <v>36</v>
      </c>
      <c r="C469" s="2" t="s">
        <v>23</v>
      </c>
      <c r="D469" s="2" t="s">
        <v>40</v>
      </c>
      <c r="E469" s="2" t="s">
        <v>37</v>
      </c>
      <c r="F469" s="2" t="s">
        <v>26</v>
      </c>
      <c r="G469" s="4" t="n">
        <v>39700</v>
      </c>
      <c r="H469" s="3" t="n">
        <v>7</v>
      </c>
      <c r="I469" s="5" t="n">
        <v>43377</v>
      </c>
      <c r="J469" s="2" t="s">
        <v>46</v>
      </c>
      <c r="K469" s="3" t="n">
        <v>2</v>
      </c>
      <c r="L469" s="4" t="n">
        <v>5024.02</v>
      </c>
      <c r="M469" s="4" t="n">
        <v>0</v>
      </c>
      <c r="N469" s="3" t="n">
        <v>30</v>
      </c>
      <c r="O469" s="4" t="n">
        <v>40</v>
      </c>
      <c r="P469" s="3" t="n">
        <v>4</v>
      </c>
      <c r="Q469" s="4" t="n">
        <v>8500</v>
      </c>
      <c r="R469" s="4" t="n">
        <v>763.1</v>
      </c>
      <c r="S469" s="4" t="n">
        <v>0</v>
      </c>
      <c r="T469" s="4" t="n">
        <v>0</v>
      </c>
      <c r="U469" s="3" t="n">
        <v>622</v>
      </c>
      <c r="V469" s="3" t="n">
        <v>1</v>
      </c>
    </row>
    <row r="470" customFormat="false" ht="15" hidden="false" customHeight="false" outlineLevel="0" collapsed="false">
      <c r="A470" s="2" t="s">
        <v>539</v>
      </c>
      <c r="B470" s="3" t="n">
        <v>65</v>
      </c>
      <c r="C470" s="2" t="s">
        <v>29</v>
      </c>
      <c r="D470" s="2" t="s">
        <v>100</v>
      </c>
      <c r="E470" s="2" t="s">
        <v>52</v>
      </c>
      <c r="F470" s="2" t="s">
        <v>26</v>
      </c>
      <c r="G470" s="4" t="n">
        <v>20100</v>
      </c>
      <c r="H470" s="3" t="n">
        <v>17</v>
      </c>
      <c r="I470" s="5" t="n">
        <v>39899</v>
      </c>
      <c r="J470" s="2" t="s">
        <v>34</v>
      </c>
      <c r="K470" s="3" t="n">
        <v>3</v>
      </c>
      <c r="L470" s="4" t="n">
        <v>2532.12</v>
      </c>
      <c r="M470" s="4" t="n">
        <v>18083.33</v>
      </c>
      <c r="N470" s="3" t="n">
        <v>27</v>
      </c>
      <c r="O470" s="4" t="n">
        <v>77.62</v>
      </c>
      <c r="P470" s="3" t="n">
        <v>1</v>
      </c>
      <c r="Q470" s="4" t="n">
        <v>4500</v>
      </c>
      <c r="R470" s="4" t="n">
        <v>1091.73</v>
      </c>
      <c r="S470" s="4" t="n">
        <v>0</v>
      </c>
      <c r="T470" s="4" t="n">
        <v>0</v>
      </c>
      <c r="U470" s="3" t="n">
        <v>643</v>
      </c>
      <c r="V470" s="3" t="n">
        <v>0</v>
      </c>
    </row>
    <row r="471" customFormat="false" ht="15" hidden="false" customHeight="false" outlineLevel="0" collapsed="false">
      <c r="A471" s="2" t="s">
        <v>540</v>
      </c>
      <c r="B471" s="3" t="n">
        <v>57</v>
      </c>
      <c r="C471" s="2" t="s">
        <v>29</v>
      </c>
      <c r="D471" s="2" t="s">
        <v>54</v>
      </c>
      <c r="E471" s="2" t="s">
        <v>52</v>
      </c>
      <c r="F471" s="2" t="s">
        <v>26</v>
      </c>
      <c r="G471" s="4" t="n">
        <v>31000</v>
      </c>
      <c r="H471" s="3" t="n">
        <v>27</v>
      </c>
      <c r="I471" s="5" t="n">
        <v>36157</v>
      </c>
      <c r="J471" s="2" t="s">
        <v>46</v>
      </c>
      <c r="K471" s="3" t="n">
        <v>6</v>
      </c>
      <c r="L471" s="4" t="n">
        <v>2691.67</v>
      </c>
      <c r="M471" s="4" t="n">
        <v>0</v>
      </c>
      <c r="N471" s="3" t="n">
        <v>21</v>
      </c>
      <c r="O471" s="4" t="n">
        <v>30.78</v>
      </c>
      <c r="P471" s="3" t="n">
        <v>1</v>
      </c>
      <c r="Q471" s="4" t="n">
        <v>3500</v>
      </c>
      <c r="R471" s="4" t="n">
        <v>387.76</v>
      </c>
      <c r="S471" s="4" t="n">
        <v>0</v>
      </c>
      <c r="T471" s="4" t="n">
        <v>0</v>
      </c>
      <c r="U471" s="3" t="n">
        <v>704</v>
      </c>
      <c r="V471" s="3" t="n">
        <v>0</v>
      </c>
    </row>
    <row r="472" customFormat="false" ht="15" hidden="false" customHeight="false" outlineLevel="0" collapsed="false">
      <c r="A472" s="2" t="s">
        <v>541</v>
      </c>
      <c r="B472" s="3" t="n">
        <v>38</v>
      </c>
      <c r="C472" s="2" t="s">
        <v>23</v>
      </c>
      <c r="D472" s="2" t="s">
        <v>62</v>
      </c>
      <c r="E472" s="2" t="s">
        <v>25</v>
      </c>
      <c r="F472" s="2" t="s">
        <v>38</v>
      </c>
      <c r="G472" s="4" t="n">
        <v>40100</v>
      </c>
      <c r="H472" s="3" t="n">
        <v>5</v>
      </c>
      <c r="I472" s="5" t="n">
        <v>44186</v>
      </c>
      <c r="J472" s="2" t="s">
        <v>34</v>
      </c>
      <c r="K472" s="3" t="n">
        <v>3</v>
      </c>
      <c r="L472" s="4" t="n">
        <v>2999.89</v>
      </c>
      <c r="M472" s="4" t="n">
        <v>16738.28</v>
      </c>
      <c r="N472" s="3" t="n">
        <v>36</v>
      </c>
      <c r="O472" s="4" t="n">
        <v>45.39</v>
      </c>
      <c r="P472" s="3" t="n">
        <v>1</v>
      </c>
      <c r="Q472" s="4" t="n">
        <v>5500</v>
      </c>
      <c r="R472" s="4" t="n">
        <v>988.25</v>
      </c>
      <c r="S472" s="4" t="n">
        <v>0</v>
      </c>
      <c r="T472" s="4" t="n">
        <v>0</v>
      </c>
      <c r="U472" s="3" t="n">
        <v>650</v>
      </c>
      <c r="V472" s="3" t="n">
        <v>0</v>
      </c>
    </row>
    <row r="473" customFormat="false" ht="15" hidden="false" customHeight="false" outlineLevel="0" collapsed="false">
      <c r="A473" s="2" t="s">
        <v>542</v>
      </c>
      <c r="B473" s="3" t="n">
        <v>43</v>
      </c>
      <c r="C473" s="2" t="s">
        <v>29</v>
      </c>
      <c r="D473" s="2" t="s">
        <v>62</v>
      </c>
      <c r="E473" s="2" t="s">
        <v>52</v>
      </c>
      <c r="F473" s="2" t="s">
        <v>38</v>
      </c>
      <c r="G473" s="4" t="n">
        <v>11700</v>
      </c>
      <c r="H473" s="3" t="n">
        <v>11</v>
      </c>
      <c r="I473" s="5" t="n">
        <v>42133</v>
      </c>
      <c r="J473" s="2" t="s">
        <v>34</v>
      </c>
      <c r="K473" s="3" t="n">
        <v>1</v>
      </c>
      <c r="L473" s="4" t="n">
        <v>338.55</v>
      </c>
      <c r="M473" s="4" t="n">
        <v>12811.75</v>
      </c>
      <c r="N473" s="3" t="n">
        <v>20</v>
      </c>
      <c r="O473" s="4" t="n">
        <v>38.93</v>
      </c>
      <c r="P473" s="3" t="n">
        <v>4</v>
      </c>
      <c r="Q473" s="4" t="n">
        <v>2500</v>
      </c>
      <c r="R473" s="4" t="n">
        <v>16.23</v>
      </c>
      <c r="S473" s="4" t="n">
        <v>0</v>
      </c>
      <c r="T473" s="4" t="n">
        <v>0</v>
      </c>
      <c r="U473" s="3" t="n">
        <v>642</v>
      </c>
      <c r="V473" s="3" t="n">
        <v>0</v>
      </c>
    </row>
    <row r="474" customFormat="false" ht="15" hidden="false" customHeight="false" outlineLevel="0" collapsed="false">
      <c r="A474" s="2" t="s">
        <v>543</v>
      </c>
      <c r="B474" s="3" t="n">
        <v>43</v>
      </c>
      <c r="C474" s="2" t="s">
        <v>23</v>
      </c>
      <c r="D474" s="2" t="s">
        <v>24</v>
      </c>
      <c r="E474" s="2" t="s">
        <v>37</v>
      </c>
      <c r="F474" s="2" t="s">
        <v>60</v>
      </c>
      <c r="G474" s="4" t="n">
        <v>28800</v>
      </c>
      <c r="H474" s="3" t="n">
        <v>14</v>
      </c>
      <c r="I474" s="5" t="n">
        <v>41055</v>
      </c>
      <c r="J474" s="2" t="s">
        <v>34</v>
      </c>
      <c r="K474" s="3" t="n">
        <v>2</v>
      </c>
      <c r="L474" s="4" t="n">
        <v>-147.09</v>
      </c>
      <c r="M474" s="4" t="n">
        <v>0</v>
      </c>
      <c r="N474" s="3" t="n">
        <v>37</v>
      </c>
      <c r="O474" s="4" t="n">
        <v>92.32</v>
      </c>
      <c r="P474" s="3" t="n">
        <v>1</v>
      </c>
      <c r="Q474" s="4" t="n">
        <v>6500</v>
      </c>
      <c r="R474" s="4" t="n">
        <v>537.89</v>
      </c>
      <c r="S474" s="4" t="n">
        <v>91000</v>
      </c>
      <c r="T474" s="4" t="n">
        <v>465</v>
      </c>
      <c r="U474" s="3" t="n">
        <v>555</v>
      </c>
      <c r="V474" s="3" t="n">
        <v>1</v>
      </c>
    </row>
    <row r="475" customFormat="false" ht="15" hidden="false" customHeight="false" outlineLevel="0" collapsed="false">
      <c r="A475" s="2" t="s">
        <v>544</v>
      </c>
      <c r="B475" s="3" t="n">
        <v>65</v>
      </c>
      <c r="C475" s="2" t="s">
        <v>23</v>
      </c>
      <c r="D475" s="2" t="s">
        <v>54</v>
      </c>
      <c r="E475" s="2" t="s">
        <v>49</v>
      </c>
      <c r="F475" s="2" t="s">
        <v>26</v>
      </c>
      <c r="G475" s="4" t="n">
        <v>29500</v>
      </c>
      <c r="H475" s="3" t="n">
        <v>9</v>
      </c>
      <c r="I475" s="5" t="n">
        <v>42779</v>
      </c>
      <c r="J475" s="2" t="s">
        <v>27</v>
      </c>
      <c r="K475" s="3" t="n">
        <v>2</v>
      </c>
      <c r="L475" s="4" t="n">
        <v>2180.99</v>
      </c>
      <c r="M475" s="4" t="n">
        <v>22307.75</v>
      </c>
      <c r="N475" s="3" t="n">
        <v>34</v>
      </c>
      <c r="O475" s="4" t="n">
        <v>43.4</v>
      </c>
      <c r="P475" s="3" t="n">
        <v>4</v>
      </c>
      <c r="Q475" s="4" t="n">
        <v>4000</v>
      </c>
      <c r="R475" s="4" t="n">
        <v>965.2</v>
      </c>
      <c r="S475" s="4" t="n">
        <v>0</v>
      </c>
      <c r="T475" s="4" t="n">
        <v>0</v>
      </c>
      <c r="U475" s="3" t="n">
        <v>696</v>
      </c>
      <c r="V475" s="3" t="n">
        <v>1</v>
      </c>
    </row>
    <row r="476" customFormat="false" ht="15" hidden="false" customHeight="false" outlineLevel="0" collapsed="false">
      <c r="A476" s="2" t="s">
        <v>545</v>
      </c>
      <c r="B476" s="3" t="n">
        <v>50</v>
      </c>
      <c r="C476" s="2" t="s">
        <v>29</v>
      </c>
      <c r="D476" s="2" t="s">
        <v>98</v>
      </c>
      <c r="E476" s="2" t="s">
        <v>52</v>
      </c>
      <c r="F476" s="2" t="s">
        <v>60</v>
      </c>
      <c r="G476" s="4" t="n">
        <v>37800</v>
      </c>
      <c r="H476" s="3" t="n">
        <v>21</v>
      </c>
      <c r="I476" s="5" t="n">
        <v>38588</v>
      </c>
      <c r="J476" s="2" t="s">
        <v>34</v>
      </c>
      <c r="K476" s="3" t="n">
        <v>4</v>
      </c>
      <c r="L476" s="4" t="n">
        <v>6889.73</v>
      </c>
      <c r="M476" s="4" t="n">
        <v>45621.85</v>
      </c>
      <c r="N476" s="3" t="n">
        <v>27</v>
      </c>
      <c r="O476" s="4" t="n">
        <v>35.7</v>
      </c>
      <c r="P476" s="3" t="n">
        <v>1</v>
      </c>
      <c r="Q476" s="4" t="n">
        <v>0</v>
      </c>
      <c r="R476" s="4" t="n">
        <v>0</v>
      </c>
      <c r="S476" s="4" t="n">
        <v>0</v>
      </c>
      <c r="T476" s="4" t="n">
        <v>0</v>
      </c>
      <c r="U476" s="3" t="n">
        <v>680</v>
      </c>
      <c r="V476" s="3" t="n">
        <v>0</v>
      </c>
    </row>
    <row r="477" customFormat="false" ht="15" hidden="false" customHeight="false" outlineLevel="0" collapsed="false">
      <c r="A477" s="2" t="s">
        <v>546</v>
      </c>
      <c r="B477" s="3" t="n">
        <v>47</v>
      </c>
      <c r="C477" s="2" t="s">
        <v>29</v>
      </c>
      <c r="D477" s="2" t="s">
        <v>67</v>
      </c>
      <c r="E477" s="2" t="s">
        <v>25</v>
      </c>
      <c r="F477" s="2" t="s">
        <v>103</v>
      </c>
      <c r="G477" s="4" t="n">
        <v>31500</v>
      </c>
      <c r="H477" s="3" t="n">
        <v>14</v>
      </c>
      <c r="I477" s="5" t="n">
        <v>41083</v>
      </c>
      <c r="J477" s="2" t="s">
        <v>46</v>
      </c>
      <c r="K477" s="3" t="n">
        <v>1</v>
      </c>
      <c r="L477" s="4" t="n">
        <v>2903.88</v>
      </c>
      <c r="M477" s="4" t="n">
        <v>30820.35</v>
      </c>
      <c r="N477" s="3" t="n">
        <v>39</v>
      </c>
      <c r="O477" s="4" t="n">
        <v>51.55</v>
      </c>
      <c r="P477" s="3" t="n">
        <v>5</v>
      </c>
      <c r="Q477" s="4" t="n">
        <v>7000</v>
      </c>
      <c r="R477" s="4" t="n">
        <v>421.77</v>
      </c>
      <c r="S477" s="4" t="n">
        <v>87000</v>
      </c>
      <c r="T477" s="4" t="n">
        <v>520</v>
      </c>
      <c r="U477" s="3" t="n">
        <v>595</v>
      </c>
      <c r="V477" s="3" t="n">
        <v>1</v>
      </c>
    </row>
    <row r="478" customFormat="false" ht="15" hidden="false" customHeight="false" outlineLevel="0" collapsed="false">
      <c r="A478" s="2" t="s">
        <v>547</v>
      </c>
      <c r="B478" s="3" t="n">
        <v>31</v>
      </c>
      <c r="C478" s="2" t="s">
        <v>29</v>
      </c>
      <c r="D478" s="2" t="s">
        <v>108</v>
      </c>
      <c r="E478" s="2" t="s">
        <v>93</v>
      </c>
      <c r="F478" s="2" t="s">
        <v>26</v>
      </c>
      <c r="G478" s="4" t="n">
        <v>4900</v>
      </c>
      <c r="H478" s="3" t="n">
        <v>6</v>
      </c>
      <c r="I478" s="5" t="n">
        <v>43903</v>
      </c>
      <c r="J478" s="2" t="s">
        <v>34</v>
      </c>
      <c r="K478" s="3" t="n">
        <v>3</v>
      </c>
      <c r="L478" s="4" t="n">
        <v>515.78</v>
      </c>
      <c r="M478" s="4" t="n">
        <v>0</v>
      </c>
      <c r="N478" s="3" t="n">
        <v>18</v>
      </c>
      <c r="O478" s="4" t="n">
        <v>22.98</v>
      </c>
      <c r="P478" s="3" t="n">
        <v>4</v>
      </c>
      <c r="Q478" s="4" t="n">
        <v>500</v>
      </c>
      <c r="R478" s="4" t="n">
        <v>161.86</v>
      </c>
      <c r="S478" s="4" t="n">
        <v>0</v>
      </c>
      <c r="T478" s="4" t="n">
        <v>0</v>
      </c>
      <c r="U478" s="3" t="n">
        <v>584</v>
      </c>
      <c r="V478" s="3" t="n">
        <v>1</v>
      </c>
    </row>
    <row r="479" customFormat="false" ht="15" hidden="false" customHeight="false" outlineLevel="0" collapsed="false">
      <c r="A479" s="2" t="s">
        <v>548</v>
      </c>
      <c r="B479" s="3" t="n">
        <v>47</v>
      </c>
      <c r="C479" s="2" t="s">
        <v>23</v>
      </c>
      <c r="D479" s="2" t="s">
        <v>56</v>
      </c>
      <c r="E479" s="2" t="s">
        <v>49</v>
      </c>
      <c r="F479" s="2" t="s">
        <v>60</v>
      </c>
      <c r="G479" s="4" t="n">
        <v>24900</v>
      </c>
      <c r="H479" s="3" t="n">
        <v>14</v>
      </c>
      <c r="I479" s="5" t="n">
        <v>41025</v>
      </c>
      <c r="J479" s="2" t="s">
        <v>27</v>
      </c>
      <c r="K479" s="3" t="n">
        <v>3</v>
      </c>
      <c r="L479" s="4" t="n">
        <v>1096.74</v>
      </c>
      <c r="M479" s="4" t="n">
        <v>29376.78</v>
      </c>
      <c r="N479" s="3" t="n">
        <v>18</v>
      </c>
      <c r="O479" s="4" t="n">
        <v>39.82</v>
      </c>
      <c r="P479" s="3" t="n">
        <v>5</v>
      </c>
      <c r="Q479" s="4" t="n">
        <v>5000</v>
      </c>
      <c r="R479" s="4" t="n">
        <v>312.98</v>
      </c>
      <c r="S479" s="4" t="n">
        <v>0</v>
      </c>
      <c r="T479" s="4" t="n">
        <v>0</v>
      </c>
      <c r="U479" s="3" t="n">
        <v>636</v>
      </c>
      <c r="V479" s="3" t="n">
        <v>0</v>
      </c>
    </row>
    <row r="480" customFormat="false" ht="15" hidden="false" customHeight="false" outlineLevel="0" collapsed="false">
      <c r="A480" s="2" t="s">
        <v>549</v>
      </c>
      <c r="B480" s="3" t="n">
        <v>53</v>
      </c>
      <c r="C480" s="2" t="s">
        <v>23</v>
      </c>
      <c r="D480" s="2" t="s">
        <v>30</v>
      </c>
      <c r="E480" s="2" t="s">
        <v>37</v>
      </c>
      <c r="F480" s="2" t="s">
        <v>60</v>
      </c>
      <c r="G480" s="4" t="n">
        <v>39000</v>
      </c>
      <c r="H480" s="3" t="n">
        <v>2</v>
      </c>
      <c r="I480" s="5" t="n">
        <v>45529</v>
      </c>
      <c r="J480" s="2" t="s">
        <v>27</v>
      </c>
      <c r="K480" s="3" t="n">
        <v>2</v>
      </c>
      <c r="L480" s="4" t="n">
        <v>1694.83</v>
      </c>
      <c r="M480" s="4" t="n">
        <v>0</v>
      </c>
      <c r="N480" s="3" t="n">
        <v>25</v>
      </c>
      <c r="O480" s="4" t="n">
        <v>54.29</v>
      </c>
      <c r="P480" s="3" t="n">
        <v>3</v>
      </c>
      <c r="Q480" s="4" t="n">
        <v>8000</v>
      </c>
      <c r="R480" s="4" t="n">
        <v>333.96</v>
      </c>
      <c r="S480" s="4" t="n">
        <v>0</v>
      </c>
      <c r="T480" s="4" t="n">
        <v>0</v>
      </c>
      <c r="U480" s="3" t="n">
        <v>609</v>
      </c>
      <c r="V480" s="3" t="n">
        <v>0</v>
      </c>
    </row>
    <row r="481" customFormat="false" ht="15" hidden="false" customHeight="false" outlineLevel="0" collapsed="false">
      <c r="A481" s="2" t="s">
        <v>550</v>
      </c>
      <c r="B481" s="3" t="n">
        <v>58</v>
      </c>
      <c r="C481" s="2" t="s">
        <v>29</v>
      </c>
      <c r="D481" s="2" t="s">
        <v>108</v>
      </c>
      <c r="E481" s="2" t="s">
        <v>52</v>
      </c>
      <c r="F481" s="2" t="s">
        <v>26</v>
      </c>
      <c r="G481" s="4" t="n">
        <v>27900</v>
      </c>
      <c r="H481" s="3" t="n">
        <v>31</v>
      </c>
      <c r="I481" s="5" t="n">
        <v>34896</v>
      </c>
      <c r="J481" s="2" t="s">
        <v>27</v>
      </c>
      <c r="K481" s="3" t="n">
        <v>2</v>
      </c>
      <c r="L481" s="4" t="n">
        <v>2191.62</v>
      </c>
      <c r="M481" s="4" t="n">
        <v>54131.66</v>
      </c>
      <c r="N481" s="3" t="n">
        <v>19</v>
      </c>
      <c r="O481" s="4" t="n">
        <v>23.37</v>
      </c>
      <c r="P481" s="3" t="n">
        <v>4</v>
      </c>
      <c r="Q481" s="4" t="n">
        <v>0</v>
      </c>
      <c r="R481" s="4" t="n">
        <v>0</v>
      </c>
      <c r="S481" s="4" t="n">
        <v>125000</v>
      </c>
      <c r="T481" s="4" t="n">
        <v>805</v>
      </c>
      <c r="U481" s="3" t="n">
        <v>621</v>
      </c>
      <c r="V481" s="3" t="n">
        <v>0</v>
      </c>
    </row>
    <row r="482" customFormat="false" ht="15" hidden="false" customHeight="false" outlineLevel="0" collapsed="false">
      <c r="A482" s="2" t="s">
        <v>551</v>
      </c>
      <c r="B482" s="3" t="n">
        <v>39</v>
      </c>
      <c r="C482" s="2" t="s">
        <v>23</v>
      </c>
      <c r="D482" s="2" t="s">
        <v>67</v>
      </c>
      <c r="E482" s="2" t="s">
        <v>52</v>
      </c>
      <c r="F482" s="2" t="s">
        <v>38</v>
      </c>
      <c r="G482" s="4" t="n">
        <v>12200</v>
      </c>
      <c r="H482" s="3" t="n">
        <v>7</v>
      </c>
      <c r="I482" s="5" t="n">
        <v>43359</v>
      </c>
      <c r="J482" s="2" t="s">
        <v>46</v>
      </c>
      <c r="K482" s="3" t="n">
        <v>4</v>
      </c>
      <c r="L482" s="4" t="n">
        <v>551.68</v>
      </c>
      <c r="M482" s="4" t="n">
        <v>15308.37</v>
      </c>
      <c r="N482" s="3" t="n">
        <v>14</v>
      </c>
      <c r="O482" s="4" t="n">
        <v>57.88</v>
      </c>
      <c r="P482" s="3" t="n">
        <v>4</v>
      </c>
      <c r="Q482" s="4" t="n">
        <v>0</v>
      </c>
      <c r="R482" s="4" t="n">
        <v>0</v>
      </c>
      <c r="S482" s="4" t="n">
        <v>0</v>
      </c>
      <c r="T482" s="4" t="n">
        <v>0</v>
      </c>
      <c r="U482" s="3" t="n">
        <v>557</v>
      </c>
      <c r="V482" s="3" t="n">
        <v>1</v>
      </c>
    </row>
    <row r="483" customFormat="false" ht="15" hidden="false" customHeight="false" outlineLevel="0" collapsed="false">
      <c r="A483" s="2" t="s">
        <v>552</v>
      </c>
      <c r="B483" s="3" t="n">
        <v>30</v>
      </c>
      <c r="C483" s="2" t="s">
        <v>29</v>
      </c>
      <c r="D483" s="2" t="s">
        <v>24</v>
      </c>
      <c r="E483" s="2" t="s">
        <v>49</v>
      </c>
      <c r="F483" s="2" t="s">
        <v>26</v>
      </c>
      <c r="G483" s="4" t="n">
        <v>27700</v>
      </c>
      <c r="H483" s="3" t="n">
        <v>4</v>
      </c>
      <c r="I483" s="5" t="n">
        <v>44693</v>
      </c>
      <c r="J483" s="2" t="s">
        <v>46</v>
      </c>
      <c r="K483" s="3" t="n">
        <v>1</v>
      </c>
      <c r="L483" s="4" t="n">
        <v>4371.35</v>
      </c>
      <c r="M483" s="4" t="n">
        <v>5351.67</v>
      </c>
      <c r="N483" s="3" t="n">
        <v>31</v>
      </c>
      <c r="O483" s="4" t="n">
        <v>103.03</v>
      </c>
      <c r="P483" s="3" t="n">
        <v>4</v>
      </c>
      <c r="Q483" s="4" t="n">
        <v>6500</v>
      </c>
      <c r="R483" s="4" t="n">
        <v>4026.58</v>
      </c>
      <c r="S483" s="4" t="n">
        <v>0</v>
      </c>
      <c r="T483" s="4" t="n">
        <v>0</v>
      </c>
      <c r="U483" s="3" t="n">
        <v>555</v>
      </c>
      <c r="V483" s="3" t="n">
        <v>0</v>
      </c>
    </row>
    <row r="484" customFormat="false" ht="15" hidden="false" customHeight="false" outlineLevel="0" collapsed="false">
      <c r="A484" s="2" t="s">
        <v>553</v>
      </c>
      <c r="B484" s="3" t="n">
        <v>48</v>
      </c>
      <c r="C484" s="2" t="s">
        <v>23</v>
      </c>
      <c r="D484" s="2" t="s">
        <v>24</v>
      </c>
      <c r="E484" s="2" t="s">
        <v>63</v>
      </c>
      <c r="F484" s="2" t="s">
        <v>60</v>
      </c>
      <c r="G484" s="4" t="n">
        <v>31600</v>
      </c>
      <c r="H484" s="3" t="n">
        <v>8</v>
      </c>
      <c r="I484" s="5" t="n">
        <v>43299</v>
      </c>
      <c r="J484" s="2" t="s">
        <v>46</v>
      </c>
      <c r="K484" s="3" t="n">
        <v>2</v>
      </c>
      <c r="L484" s="4" t="n">
        <v>4302.24</v>
      </c>
      <c r="M484" s="4" t="n">
        <v>26954.96</v>
      </c>
      <c r="N484" s="3" t="n">
        <v>36</v>
      </c>
      <c r="O484" s="4" t="n">
        <v>40.23</v>
      </c>
      <c r="P484" s="3" t="n">
        <v>0</v>
      </c>
      <c r="Q484" s="4" t="n">
        <v>0</v>
      </c>
      <c r="R484" s="4" t="n">
        <v>0</v>
      </c>
      <c r="S484" s="4" t="n">
        <v>144000</v>
      </c>
      <c r="T484" s="4" t="n">
        <v>657</v>
      </c>
      <c r="U484" s="3" t="n">
        <v>676</v>
      </c>
      <c r="V484" s="3" t="n">
        <v>0</v>
      </c>
    </row>
    <row r="485" customFormat="false" ht="15" hidden="false" customHeight="false" outlineLevel="0" collapsed="false">
      <c r="A485" s="2" t="s">
        <v>554</v>
      </c>
      <c r="B485" s="3" t="n">
        <v>36</v>
      </c>
      <c r="C485" s="2" t="s">
        <v>29</v>
      </c>
      <c r="D485" s="2" t="s">
        <v>24</v>
      </c>
      <c r="E485" s="2" t="s">
        <v>49</v>
      </c>
      <c r="F485" s="2" t="s">
        <v>38</v>
      </c>
      <c r="G485" s="4" t="n">
        <v>28900</v>
      </c>
      <c r="H485" s="3" t="n">
        <v>8</v>
      </c>
      <c r="I485" s="5" t="n">
        <v>43071</v>
      </c>
      <c r="J485" s="2" t="s">
        <v>27</v>
      </c>
      <c r="K485" s="3" t="n">
        <v>1</v>
      </c>
      <c r="L485" s="4" t="n">
        <v>1070.97</v>
      </c>
      <c r="M485" s="4" t="n">
        <v>19792.76</v>
      </c>
      <c r="N485" s="3" t="n">
        <v>16</v>
      </c>
      <c r="O485" s="4" t="n">
        <v>35.55</v>
      </c>
      <c r="P485" s="3" t="n">
        <v>3</v>
      </c>
      <c r="Q485" s="4" t="n">
        <v>0</v>
      </c>
      <c r="R485" s="4" t="n">
        <v>0</v>
      </c>
      <c r="S485" s="4" t="n">
        <v>53000</v>
      </c>
      <c r="T485" s="4" t="n">
        <v>344</v>
      </c>
      <c r="U485" s="3" t="n">
        <v>546</v>
      </c>
      <c r="V485" s="3" t="n">
        <v>0</v>
      </c>
    </row>
    <row r="486" customFormat="false" ht="15" hidden="false" customHeight="false" outlineLevel="0" collapsed="false">
      <c r="A486" s="2" t="s">
        <v>555</v>
      </c>
      <c r="B486" s="3" t="n">
        <v>32</v>
      </c>
      <c r="C486" s="2" t="s">
        <v>29</v>
      </c>
      <c r="D486" s="2" t="s">
        <v>67</v>
      </c>
      <c r="E486" s="2" t="s">
        <v>37</v>
      </c>
      <c r="F486" s="2" t="s">
        <v>26</v>
      </c>
      <c r="G486" s="4" t="n">
        <v>26000</v>
      </c>
      <c r="H486" s="3" t="n">
        <v>3</v>
      </c>
      <c r="I486" s="5" t="n">
        <v>45177</v>
      </c>
      <c r="J486" s="2" t="s">
        <v>42</v>
      </c>
      <c r="K486" s="3" t="n">
        <v>2</v>
      </c>
      <c r="L486" s="4" t="n">
        <v>-678.8</v>
      </c>
      <c r="M486" s="4" t="n">
        <v>10063.78</v>
      </c>
      <c r="N486" s="3" t="n">
        <v>28</v>
      </c>
      <c r="O486" s="4" t="n">
        <v>88.4</v>
      </c>
      <c r="P486" s="3" t="n">
        <v>2</v>
      </c>
      <c r="Q486" s="4" t="n">
        <v>3500</v>
      </c>
      <c r="R486" s="4" t="n">
        <v>719.76</v>
      </c>
      <c r="S486" s="4" t="n">
        <v>0</v>
      </c>
      <c r="T486" s="4" t="n">
        <v>0</v>
      </c>
      <c r="U486" s="3" t="n">
        <v>665</v>
      </c>
      <c r="V486" s="3" t="n">
        <v>0</v>
      </c>
    </row>
    <row r="487" customFormat="false" ht="15" hidden="false" customHeight="false" outlineLevel="0" collapsed="false">
      <c r="A487" s="2" t="s">
        <v>556</v>
      </c>
      <c r="B487" s="3" t="n">
        <v>31</v>
      </c>
      <c r="C487" s="2" t="s">
        <v>23</v>
      </c>
      <c r="D487" s="2" t="s">
        <v>56</v>
      </c>
      <c r="E487" s="2" t="s">
        <v>96</v>
      </c>
      <c r="F487" s="2" t="s">
        <v>38</v>
      </c>
      <c r="G487" s="4" t="n">
        <v>87800</v>
      </c>
      <c r="H487" s="3" t="n">
        <v>2</v>
      </c>
      <c r="I487" s="5" t="n">
        <v>45516</v>
      </c>
      <c r="J487" s="2" t="s">
        <v>34</v>
      </c>
      <c r="K487" s="3" t="n">
        <v>1</v>
      </c>
      <c r="L487" s="4" t="n">
        <v>8345.22</v>
      </c>
      <c r="M487" s="4" t="n">
        <v>45380.54</v>
      </c>
      <c r="N487" s="3" t="n">
        <v>45</v>
      </c>
      <c r="O487" s="4" t="n">
        <v>112.59</v>
      </c>
      <c r="P487" s="3" t="n">
        <v>1</v>
      </c>
      <c r="Q487" s="4" t="n">
        <v>15000</v>
      </c>
      <c r="R487" s="4" t="n">
        <v>9954.79</v>
      </c>
      <c r="S487" s="4" t="n">
        <v>0</v>
      </c>
      <c r="T487" s="4" t="n">
        <v>0</v>
      </c>
      <c r="U487" s="3" t="n">
        <v>610</v>
      </c>
      <c r="V487" s="3" t="n">
        <v>0</v>
      </c>
    </row>
    <row r="488" customFormat="false" ht="15" hidden="false" customHeight="false" outlineLevel="0" collapsed="false">
      <c r="A488" s="2" t="s">
        <v>557</v>
      </c>
      <c r="B488" s="3" t="n">
        <v>44</v>
      </c>
      <c r="C488" s="2" t="s">
        <v>23</v>
      </c>
      <c r="D488" s="2" t="s">
        <v>56</v>
      </c>
      <c r="E488" s="2" t="s">
        <v>25</v>
      </c>
      <c r="F488" s="2" t="s">
        <v>26</v>
      </c>
      <c r="G488" s="4" t="n">
        <v>25700</v>
      </c>
      <c r="H488" s="3" t="n">
        <v>8</v>
      </c>
      <c r="I488" s="5" t="n">
        <v>43031</v>
      </c>
      <c r="J488" s="2" t="s">
        <v>34</v>
      </c>
      <c r="K488" s="3" t="n">
        <v>2</v>
      </c>
      <c r="L488" s="4" t="n">
        <v>1028.17</v>
      </c>
      <c r="M488" s="4" t="n">
        <v>17452.72</v>
      </c>
      <c r="N488" s="3" t="n">
        <v>22</v>
      </c>
      <c r="O488" s="4" t="n">
        <v>29.13</v>
      </c>
      <c r="P488" s="3" t="n">
        <v>0</v>
      </c>
      <c r="Q488" s="4" t="n">
        <v>5500</v>
      </c>
      <c r="R488" s="4" t="n">
        <v>1888.71</v>
      </c>
      <c r="S488" s="4" t="n">
        <v>117000</v>
      </c>
      <c r="T488" s="4" t="n">
        <v>877</v>
      </c>
      <c r="U488" s="3" t="n">
        <v>652</v>
      </c>
      <c r="V488" s="3" t="n">
        <v>0</v>
      </c>
    </row>
    <row r="489" customFormat="false" ht="15" hidden="false" customHeight="false" outlineLevel="0" collapsed="false">
      <c r="A489" s="2" t="s">
        <v>558</v>
      </c>
      <c r="B489" s="3" t="n">
        <v>59</v>
      </c>
      <c r="C489" s="2" t="s">
        <v>29</v>
      </c>
      <c r="D489" s="2" t="s">
        <v>54</v>
      </c>
      <c r="E489" s="2" t="s">
        <v>25</v>
      </c>
      <c r="F489" s="2" t="s">
        <v>60</v>
      </c>
      <c r="G489" s="4" t="n">
        <v>33200</v>
      </c>
      <c r="H489" s="3" t="n">
        <v>9</v>
      </c>
      <c r="I489" s="5" t="n">
        <v>42941</v>
      </c>
      <c r="J489" s="2" t="s">
        <v>46</v>
      </c>
      <c r="K489" s="3" t="n">
        <v>1</v>
      </c>
      <c r="L489" s="4" t="n">
        <v>4429.04</v>
      </c>
      <c r="M489" s="4" t="n">
        <v>13264.87</v>
      </c>
      <c r="N489" s="3" t="n">
        <v>34</v>
      </c>
      <c r="O489" s="4" t="n">
        <v>64.79</v>
      </c>
      <c r="P489" s="3" t="n">
        <v>2</v>
      </c>
      <c r="Q489" s="4" t="n">
        <v>6500</v>
      </c>
      <c r="R489" s="4" t="n">
        <v>801.06</v>
      </c>
      <c r="S489" s="4" t="n">
        <v>0</v>
      </c>
      <c r="T489" s="4" t="n">
        <v>0</v>
      </c>
      <c r="U489" s="3" t="n">
        <v>605</v>
      </c>
      <c r="V489" s="3" t="n">
        <v>0</v>
      </c>
    </row>
    <row r="490" customFormat="false" ht="15" hidden="false" customHeight="false" outlineLevel="0" collapsed="false">
      <c r="A490" s="2" t="s">
        <v>559</v>
      </c>
      <c r="B490" s="3" t="n">
        <v>40</v>
      </c>
      <c r="C490" s="2" t="s">
        <v>23</v>
      </c>
      <c r="D490" s="2" t="s">
        <v>67</v>
      </c>
      <c r="E490" s="2" t="s">
        <v>63</v>
      </c>
      <c r="F490" s="2" t="s">
        <v>60</v>
      </c>
      <c r="G490" s="4" t="n">
        <v>82200</v>
      </c>
      <c r="H490" s="3" t="n">
        <v>11</v>
      </c>
      <c r="I490" s="5" t="n">
        <v>41921</v>
      </c>
      <c r="J490" s="2" t="s">
        <v>34</v>
      </c>
      <c r="K490" s="3" t="n">
        <v>3</v>
      </c>
      <c r="L490" s="4" t="n">
        <v>7132.88</v>
      </c>
      <c r="M490" s="4" t="n">
        <v>82781.12</v>
      </c>
      <c r="N490" s="3" t="n">
        <v>57</v>
      </c>
      <c r="O490" s="4" t="n">
        <v>137.59</v>
      </c>
      <c r="P490" s="3" t="n">
        <v>3</v>
      </c>
      <c r="Q490" s="4" t="n">
        <v>14500</v>
      </c>
      <c r="R490" s="4" t="n">
        <v>3207.45</v>
      </c>
      <c r="S490" s="4" t="n">
        <v>203000</v>
      </c>
      <c r="T490" s="4" t="n">
        <v>1492</v>
      </c>
      <c r="U490" s="3" t="n">
        <v>696</v>
      </c>
      <c r="V490" s="3" t="n">
        <v>0</v>
      </c>
    </row>
    <row r="491" customFormat="false" ht="15" hidden="false" customHeight="false" outlineLevel="0" collapsed="false">
      <c r="A491" s="2" t="s">
        <v>560</v>
      </c>
      <c r="B491" s="3" t="n">
        <v>24</v>
      </c>
      <c r="C491" s="2" t="s">
        <v>29</v>
      </c>
      <c r="D491" s="2" t="s">
        <v>56</v>
      </c>
      <c r="E491" s="2" t="s">
        <v>96</v>
      </c>
      <c r="F491" s="2" t="s">
        <v>38</v>
      </c>
      <c r="G491" s="4" t="n">
        <v>82200</v>
      </c>
      <c r="H491" s="3" t="n">
        <v>2</v>
      </c>
      <c r="I491" s="5" t="n">
        <v>45346</v>
      </c>
      <c r="J491" s="2" t="s">
        <v>34</v>
      </c>
      <c r="K491" s="3" t="n">
        <v>1</v>
      </c>
      <c r="L491" s="4" t="n">
        <v>4499.84</v>
      </c>
      <c r="M491" s="4" t="n">
        <v>0</v>
      </c>
      <c r="N491" s="3" t="n">
        <v>42</v>
      </c>
      <c r="O491" s="4" t="n">
        <v>119.86</v>
      </c>
      <c r="P491" s="3" t="n">
        <v>0</v>
      </c>
      <c r="Q491" s="4" t="n">
        <v>15000</v>
      </c>
      <c r="R491" s="4" t="n">
        <v>2376.28</v>
      </c>
      <c r="S491" s="4" t="n">
        <v>0</v>
      </c>
      <c r="T491" s="4" t="n">
        <v>0</v>
      </c>
      <c r="U491" s="3" t="n">
        <v>761</v>
      </c>
      <c r="V491" s="3" t="n">
        <v>1</v>
      </c>
    </row>
    <row r="492" customFormat="false" ht="15" hidden="false" customHeight="false" outlineLevel="0" collapsed="false">
      <c r="A492" s="2" t="s">
        <v>561</v>
      </c>
      <c r="B492" s="3" t="n">
        <v>52</v>
      </c>
      <c r="C492" s="2" t="s">
        <v>23</v>
      </c>
      <c r="D492" s="2" t="s">
        <v>62</v>
      </c>
      <c r="E492" s="2" t="s">
        <v>37</v>
      </c>
      <c r="F492" s="2" t="s">
        <v>38</v>
      </c>
      <c r="G492" s="4" t="n">
        <v>36500</v>
      </c>
      <c r="H492" s="3" t="n">
        <v>19</v>
      </c>
      <c r="I492" s="5" t="n">
        <v>39173</v>
      </c>
      <c r="J492" s="2" t="s">
        <v>42</v>
      </c>
      <c r="K492" s="3" t="n">
        <v>2</v>
      </c>
      <c r="L492" s="4" t="n">
        <v>1068.41</v>
      </c>
      <c r="M492" s="4" t="n">
        <v>25810.62</v>
      </c>
      <c r="N492" s="3" t="n">
        <v>25</v>
      </c>
      <c r="O492" s="4" t="n">
        <v>78.41</v>
      </c>
      <c r="P492" s="3" t="n">
        <v>0</v>
      </c>
      <c r="Q492" s="4" t="n">
        <v>8500</v>
      </c>
      <c r="R492" s="4" t="n">
        <v>1251.37</v>
      </c>
      <c r="S492" s="4" t="n">
        <v>120000</v>
      </c>
      <c r="T492" s="4" t="n">
        <v>621</v>
      </c>
      <c r="U492" s="3" t="n">
        <v>601</v>
      </c>
      <c r="V492" s="3" t="n">
        <v>0</v>
      </c>
    </row>
    <row r="493" customFormat="false" ht="15" hidden="false" customHeight="false" outlineLevel="0" collapsed="false">
      <c r="A493" s="2" t="s">
        <v>562</v>
      </c>
      <c r="B493" s="3" t="n">
        <v>48</v>
      </c>
      <c r="C493" s="2" t="s">
        <v>29</v>
      </c>
      <c r="D493" s="2" t="s">
        <v>54</v>
      </c>
      <c r="E493" s="2" t="s">
        <v>37</v>
      </c>
      <c r="F493" s="2" t="s">
        <v>60</v>
      </c>
      <c r="G493" s="4" t="n">
        <v>51500</v>
      </c>
      <c r="H493" s="3" t="n">
        <v>9</v>
      </c>
      <c r="I493" s="5" t="n">
        <v>42928</v>
      </c>
      <c r="J493" s="2" t="s">
        <v>46</v>
      </c>
      <c r="K493" s="3" t="n">
        <v>4</v>
      </c>
      <c r="L493" s="4" t="n">
        <v>2683.73</v>
      </c>
      <c r="M493" s="4" t="n">
        <v>0</v>
      </c>
      <c r="N493" s="3" t="n">
        <v>42</v>
      </c>
      <c r="O493" s="4" t="n">
        <v>33.31</v>
      </c>
      <c r="P493" s="3" t="n">
        <v>2</v>
      </c>
      <c r="Q493" s="4" t="n">
        <v>0</v>
      </c>
      <c r="R493" s="4" t="n">
        <v>0</v>
      </c>
      <c r="S493" s="4" t="n">
        <v>0</v>
      </c>
      <c r="T493" s="4" t="n">
        <v>0</v>
      </c>
      <c r="U493" s="3" t="n">
        <v>619</v>
      </c>
      <c r="V493" s="3" t="n">
        <v>0</v>
      </c>
    </row>
    <row r="494" customFormat="false" ht="15" hidden="false" customHeight="false" outlineLevel="0" collapsed="false">
      <c r="A494" s="2" t="s">
        <v>563</v>
      </c>
      <c r="B494" s="3" t="n">
        <v>46</v>
      </c>
      <c r="C494" s="2" t="s">
        <v>29</v>
      </c>
      <c r="D494" s="2" t="s">
        <v>100</v>
      </c>
      <c r="E494" s="2" t="s">
        <v>63</v>
      </c>
      <c r="F494" s="2" t="s">
        <v>38</v>
      </c>
      <c r="G494" s="4" t="n">
        <v>56300</v>
      </c>
      <c r="H494" s="3" t="n">
        <v>17</v>
      </c>
      <c r="I494" s="5" t="n">
        <v>39925</v>
      </c>
      <c r="J494" s="2" t="s">
        <v>34</v>
      </c>
      <c r="K494" s="3" t="n">
        <v>3</v>
      </c>
      <c r="L494" s="4" t="n">
        <v>3937.18</v>
      </c>
      <c r="M494" s="4" t="n">
        <v>52138.18</v>
      </c>
      <c r="N494" s="3" t="n">
        <v>50</v>
      </c>
      <c r="O494" s="4" t="n">
        <v>74.4</v>
      </c>
      <c r="P494" s="3" t="n">
        <v>1</v>
      </c>
      <c r="Q494" s="4" t="n">
        <v>0</v>
      </c>
      <c r="R494" s="4" t="n">
        <v>0</v>
      </c>
      <c r="S494" s="4" t="n">
        <v>0</v>
      </c>
      <c r="T494" s="4" t="n">
        <v>0</v>
      </c>
      <c r="U494" s="3" t="n">
        <v>673</v>
      </c>
      <c r="V494" s="3" t="n">
        <v>0</v>
      </c>
    </row>
    <row r="495" customFormat="false" ht="15" hidden="false" customHeight="false" outlineLevel="0" collapsed="false">
      <c r="A495" s="2" t="s">
        <v>564</v>
      </c>
      <c r="B495" s="3" t="n">
        <v>69</v>
      </c>
      <c r="C495" s="2" t="s">
        <v>23</v>
      </c>
      <c r="D495" s="2" t="s">
        <v>136</v>
      </c>
      <c r="E495" s="2" t="s">
        <v>41</v>
      </c>
      <c r="F495" s="2" t="s">
        <v>38</v>
      </c>
      <c r="G495" s="4" t="n">
        <v>20700</v>
      </c>
      <c r="H495" s="3" t="n">
        <v>10</v>
      </c>
      <c r="I495" s="5" t="n">
        <v>42305</v>
      </c>
      <c r="J495" s="2" t="s">
        <v>27</v>
      </c>
      <c r="K495" s="3" t="n">
        <v>3</v>
      </c>
      <c r="L495" s="4" t="n">
        <v>1902.32</v>
      </c>
      <c r="M495" s="4" t="n">
        <v>0</v>
      </c>
      <c r="N495" s="3" t="n">
        <v>17</v>
      </c>
      <c r="O495" s="4" t="n">
        <v>62.69</v>
      </c>
      <c r="P495" s="3" t="n">
        <v>3</v>
      </c>
      <c r="Q495" s="4" t="n">
        <v>4000</v>
      </c>
      <c r="R495" s="4" t="n">
        <v>727.44</v>
      </c>
      <c r="S495" s="4" t="n">
        <v>0</v>
      </c>
      <c r="T495" s="4" t="n">
        <v>0</v>
      </c>
      <c r="U495" s="3" t="n">
        <v>604</v>
      </c>
      <c r="V495" s="3" t="n">
        <v>0</v>
      </c>
    </row>
    <row r="496" customFormat="false" ht="15" hidden="false" customHeight="false" outlineLevel="0" collapsed="false">
      <c r="A496" s="2" t="s">
        <v>565</v>
      </c>
      <c r="B496" s="3" t="n">
        <v>75</v>
      </c>
      <c r="C496" s="2" t="s">
        <v>29</v>
      </c>
      <c r="D496" s="2" t="s">
        <v>54</v>
      </c>
      <c r="E496" s="2" t="s">
        <v>41</v>
      </c>
      <c r="F496" s="2" t="s">
        <v>26</v>
      </c>
      <c r="G496" s="4" t="n">
        <v>13000</v>
      </c>
      <c r="H496" s="3" t="n">
        <v>17</v>
      </c>
      <c r="I496" s="5" t="n">
        <v>39979</v>
      </c>
      <c r="J496" s="2" t="s">
        <v>27</v>
      </c>
      <c r="K496" s="3" t="n">
        <v>2</v>
      </c>
      <c r="L496" s="4" t="n">
        <v>6063.64</v>
      </c>
      <c r="M496" s="4" t="n">
        <v>18982.33</v>
      </c>
      <c r="N496" s="3" t="n">
        <v>22</v>
      </c>
      <c r="O496" s="4" t="n">
        <v>21.07</v>
      </c>
      <c r="P496" s="3" t="n">
        <v>2</v>
      </c>
      <c r="Q496" s="4" t="n">
        <v>0</v>
      </c>
      <c r="R496" s="4" t="n">
        <v>0</v>
      </c>
      <c r="S496" s="4" t="n">
        <v>0</v>
      </c>
      <c r="T496" s="4" t="n">
        <v>0</v>
      </c>
      <c r="U496" s="3" t="n">
        <v>571</v>
      </c>
      <c r="V496" s="3" t="n">
        <v>0</v>
      </c>
    </row>
    <row r="497" customFormat="false" ht="15" hidden="false" customHeight="false" outlineLevel="0" collapsed="false">
      <c r="A497" s="2" t="s">
        <v>566</v>
      </c>
      <c r="B497" s="3" t="n">
        <v>52</v>
      </c>
      <c r="C497" s="2" t="s">
        <v>29</v>
      </c>
      <c r="D497" s="2" t="s">
        <v>100</v>
      </c>
      <c r="E497" s="2" t="s">
        <v>37</v>
      </c>
      <c r="F497" s="2" t="s">
        <v>26</v>
      </c>
      <c r="G497" s="4" t="n">
        <v>37000</v>
      </c>
      <c r="H497" s="3" t="n">
        <v>19</v>
      </c>
      <c r="I497" s="5" t="n">
        <v>39180</v>
      </c>
      <c r="J497" s="2" t="s">
        <v>34</v>
      </c>
      <c r="K497" s="3" t="n">
        <v>4</v>
      </c>
      <c r="L497" s="4" t="n">
        <v>2438.19</v>
      </c>
      <c r="M497" s="4" t="n">
        <v>23847.58</v>
      </c>
      <c r="N497" s="3" t="n">
        <v>39</v>
      </c>
      <c r="O497" s="4" t="n">
        <v>78.22</v>
      </c>
      <c r="P497" s="3" t="n">
        <v>0</v>
      </c>
      <c r="Q497" s="4" t="n">
        <v>7500</v>
      </c>
      <c r="R497" s="4" t="n">
        <v>214.49</v>
      </c>
      <c r="S497" s="4" t="n">
        <v>128000</v>
      </c>
      <c r="T497" s="4" t="n">
        <v>936</v>
      </c>
      <c r="U497" s="3" t="n">
        <v>699</v>
      </c>
      <c r="V497" s="3" t="n">
        <v>0</v>
      </c>
    </row>
    <row r="498" customFormat="false" ht="15" hidden="false" customHeight="false" outlineLevel="0" collapsed="false">
      <c r="A498" s="2" t="s">
        <v>567</v>
      </c>
      <c r="B498" s="3" t="n">
        <v>48</v>
      </c>
      <c r="C498" s="2" t="s">
        <v>29</v>
      </c>
      <c r="D498" s="2" t="s">
        <v>62</v>
      </c>
      <c r="E498" s="2" t="s">
        <v>63</v>
      </c>
      <c r="F498" s="2" t="s">
        <v>38</v>
      </c>
      <c r="G498" s="4" t="n">
        <v>87200</v>
      </c>
      <c r="H498" s="3" t="n">
        <v>12</v>
      </c>
      <c r="I498" s="5" t="n">
        <v>41714</v>
      </c>
      <c r="J498" s="2" t="s">
        <v>46</v>
      </c>
      <c r="K498" s="3" t="n">
        <v>3</v>
      </c>
      <c r="L498" s="4" t="n">
        <v>3160.69</v>
      </c>
      <c r="M498" s="4" t="n">
        <v>83807.28</v>
      </c>
      <c r="N498" s="3" t="n">
        <v>42</v>
      </c>
      <c r="O498" s="4" t="n">
        <v>82.51</v>
      </c>
      <c r="P498" s="3" t="n">
        <v>2</v>
      </c>
      <c r="Q498" s="4" t="n">
        <v>15000</v>
      </c>
      <c r="R498" s="4" t="n">
        <v>3579.83</v>
      </c>
      <c r="S498" s="4" t="n">
        <v>307000</v>
      </c>
      <c r="T498" s="4" t="n">
        <v>1761</v>
      </c>
      <c r="U498" s="3" t="n">
        <v>714</v>
      </c>
      <c r="V498" s="3" t="n">
        <v>0</v>
      </c>
    </row>
    <row r="499" customFormat="false" ht="15" hidden="false" customHeight="false" outlineLevel="0" collapsed="false">
      <c r="A499" s="2" t="s">
        <v>568</v>
      </c>
      <c r="B499" s="3" t="n">
        <v>40</v>
      </c>
      <c r="C499" s="2" t="s">
        <v>29</v>
      </c>
      <c r="D499" s="2" t="s">
        <v>40</v>
      </c>
      <c r="E499" s="2" t="s">
        <v>31</v>
      </c>
      <c r="F499" s="2" t="s">
        <v>26</v>
      </c>
      <c r="G499" s="4" t="n">
        <v>55700</v>
      </c>
      <c r="H499" s="3" t="n">
        <v>3</v>
      </c>
      <c r="I499" s="5" t="n">
        <v>45020</v>
      </c>
      <c r="J499" s="2" t="s">
        <v>34</v>
      </c>
      <c r="K499" s="3" t="n">
        <v>1</v>
      </c>
      <c r="L499" s="4" t="n">
        <v>4902.07</v>
      </c>
      <c r="M499" s="4" t="n">
        <v>0</v>
      </c>
      <c r="N499" s="3" t="n">
        <v>43</v>
      </c>
      <c r="O499" s="4" t="n">
        <v>39.55</v>
      </c>
      <c r="P499" s="3" t="n">
        <v>3</v>
      </c>
      <c r="Q499" s="4" t="n">
        <v>11500</v>
      </c>
      <c r="R499" s="4" t="n">
        <v>3993.53</v>
      </c>
      <c r="S499" s="4" t="n">
        <v>0</v>
      </c>
      <c r="T499" s="4" t="n">
        <v>0</v>
      </c>
      <c r="U499" s="3" t="n">
        <v>642</v>
      </c>
      <c r="V499" s="3" t="n">
        <v>0</v>
      </c>
    </row>
    <row r="500" customFormat="false" ht="15" hidden="false" customHeight="false" outlineLevel="0" collapsed="false">
      <c r="A500" s="2" t="s">
        <v>569</v>
      </c>
      <c r="B500" s="3" t="n">
        <v>60</v>
      </c>
      <c r="C500" s="2" t="s">
        <v>23</v>
      </c>
      <c r="D500" s="2" t="s">
        <v>56</v>
      </c>
      <c r="E500" s="2" t="s">
        <v>52</v>
      </c>
      <c r="F500" s="2" t="s">
        <v>26</v>
      </c>
      <c r="G500" s="4" t="n">
        <v>21300</v>
      </c>
      <c r="H500" s="3" t="n">
        <v>6</v>
      </c>
      <c r="I500" s="5" t="n">
        <v>43876</v>
      </c>
      <c r="J500" s="2" t="s">
        <v>27</v>
      </c>
      <c r="K500" s="3" t="n">
        <v>2</v>
      </c>
      <c r="L500" s="4" t="n">
        <v>3136.9</v>
      </c>
      <c r="M500" s="4" t="n">
        <v>0</v>
      </c>
      <c r="N500" s="3" t="n">
        <v>19</v>
      </c>
      <c r="O500" s="4" t="n">
        <v>60.31</v>
      </c>
      <c r="P500" s="3" t="n">
        <v>4</v>
      </c>
      <c r="Q500" s="4" t="n">
        <v>0</v>
      </c>
      <c r="R500" s="4" t="n">
        <v>0</v>
      </c>
      <c r="S500" s="4" t="n">
        <v>0</v>
      </c>
      <c r="T500" s="4" t="n">
        <v>0</v>
      </c>
      <c r="U500" s="3" t="n">
        <v>637</v>
      </c>
      <c r="V500" s="3" t="n">
        <v>0</v>
      </c>
    </row>
    <row r="501" customFormat="false" ht="15" hidden="false" customHeight="false" outlineLevel="0" collapsed="false">
      <c r="A501" s="2" t="s">
        <v>570</v>
      </c>
      <c r="B501" s="3" t="n">
        <v>43</v>
      </c>
      <c r="C501" s="2" t="s">
        <v>29</v>
      </c>
      <c r="D501" s="2" t="s">
        <v>62</v>
      </c>
      <c r="E501" s="2" t="s">
        <v>37</v>
      </c>
      <c r="F501" s="2" t="s">
        <v>26</v>
      </c>
      <c r="G501" s="4" t="n">
        <v>51300</v>
      </c>
      <c r="H501" s="3" t="n">
        <v>2</v>
      </c>
      <c r="I501" s="5" t="n">
        <v>45302</v>
      </c>
      <c r="J501" s="2" t="s">
        <v>34</v>
      </c>
      <c r="K501" s="3" t="n">
        <v>2</v>
      </c>
      <c r="L501" s="4" t="n">
        <v>5487.74</v>
      </c>
      <c r="M501" s="4" t="n">
        <v>0</v>
      </c>
      <c r="N501" s="3" t="n">
        <v>41</v>
      </c>
      <c r="O501" s="4" t="n">
        <v>68.6</v>
      </c>
      <c r="P501" s="3" t="n">
        <v>1</v>
      </c>
      <c r="Q501" s="4" t="n">
        <v>6500</v>
      </c>
      <c r="R501" s="4" t="n">
        <v>2794.48</v>
      </c>
      <c r="S501" s="4" t="n">
        <v>0</v>
      </c>
      <c r="T501" s="4" t="n">
        <v>0</v>
      </c>
      <c r="U501" s="3" t="n">
        <v>665</v>
      </c>
      <c r="V501" s="3" t="n">
        <v>0</v>
      </c>
    </row>
    <row r="502" customFormat="false" ht="15" hidden="false" customHeight="false" outlineLevel="0" collapsed="false">
      <c r="A502" s="2" t="s">
        <v>571</v>
      </c>
      <c r="B502" s="3" t="n">
        <v>61</v>
      </c>
      <c r="C502" s="2" t="s">
        <v>23</v>
      </c>
      <c r="D502" s="2" t="s">
        <v>51</v>
      </c>
      <c r="E502" s="2" t="s">
        <v>31</v>
      </c>
      <c r="F502" s="2" t="s">
        <v>26</v>
      </c>
      <c r="G502" s="4" t="n">
        <v>107500</v>
      </c>
      <c r="H502" s="3" t="n">
        <v>10</v>
      </c>
      <c r="I502" s="5" t="n">
        <v>42278</v>
      </c>
      <c r="J502" s="2" t="s">
        <v>46</v>
      </c>
      <c r="K502" s="3" t="n">
        <v>2</v>
      </c>
      <c r="L502" s="4" t="n">
        <v>12117.89</v>
      </c>
      <c r="M502" s="4" t="n">
        <v>54616.15</v>
      </c>
      <c r="N502" s="3" t="n">
        <v>49</v>
      </c>
      <c r="O502" s="4" t="n">
        <v>129.37</v>
      </c>
      <c r="P502" s="3" t="n">
        <v>1</v>
      </c>
      <c r="Q502" s="4" t="n">
        <v>14000</v>
      </c>
      <c r="R502" s="4" t="n">
        <v>3293.97</v>
      </c>
      <c r="S502" s="4" t="n">
        <v>0</v>
      </c>
      <c r="T502" s="4" t="n">
        <v>0</v>
      </c>
      <c r="U502" s="3" t="n">
        <v>685</v>
      </c>
      <c r="V502" s="3" t="n">
        <v>0</v>
      </c>
    </row>
    <row r="503" customFormat="false" ht="15" hidden="false" customHeight="false" outlineLevel="0" collapsed="false">
      <c r="A503" s="2" t="s">
        <v>572</v>
      </c>
      <c r="B503" s="3" t="n">
        <v>67</v>
      </c>
      <c r="C503" s="2" t="s">
        <v>23</v>
      </c>
      <c r="D503" s="2" t="s">
        <v>30</v>
      </c>
      <c r="E503" s="2" t="s">
        <v>41</v>
      </c>
      <c r="F503" s="2" t="s">
        <v>60</v>
      </c>
      <c r="G503" s="4" t="n">
        <v>12100</v>
      </c>
      <c r="H503" s="3" t="n">
        <v>20</v>
      </c>
      <c r="I503" s="5" t="n">
        <v>38625</v>
      </c>
      <c r="J503" s="2" t="s">
        <v>27</v>
      </c>
      <c r="K503" s="3" t="n">
        <v>2</v>
      </c>
      <c r="L503" s="4" t="n">
        <v>7145.6</v>
      </c>
      <c r="M503" s="4" t="n">
        <v>0</v>
      </c>
      <c r="N503" s="3" t="n">
        <v>10</v>
      </c>
      <c r="O503" s="4" t="n">
        <v>36.54</v>
      </c>
      <c r="P503" s="3" t="n">
        <v>3</v>
      </c>
      <c r="Q503" s="4" t="n">
        <v>2000</v>
      </c>
      <c r="R503" s="4" t="n">
        <v>329.59</v>
      </c>
      <c r="S503" s="4" t="n">
        <v>0</v>
      </c>
      <c r="T503" s="4" t="n">
        <v>0</v>
      </c>
      <c r="U503" s="3" t="n">
        <v>643</v>
      </c>
      <c r="V503" s="3" t="n">
        <v>0</v>
      </c>
    </row>
    <row r="504" customFormat="false" ht="15" hidden="false" customHeight="false" outlineLevel="0" collapsed="false">
      <c r="A504" s="2" t="s">
        <v>573</v>
      </c>
      <c r="B504" s="3" t="n">
        <v>34</v>
      </c>
      <c r="C504" s="2" t="s">
        <v>29</v>
      </c>
      <c r="D504" s="2" t="s">
        <v>51</v>
      </c>
      <c r="E504" s="2" t="s">
        <v>52</v>
      </c>
      <c r="F504" s="2" t="s">
        <v>38</v>
      </c>
      <c r="G504" s="4" t="n">
        <v>18800</v>
      </c>
      <c r="H504" s="3" t="n">
        <v>5</v>
      </c>
      <c r="I504" s="5" t="n">
        <v>44191</v>
      </c>
      <c r="J504" s="2" t="s">
        <v>34</v>
      </c>
      <c r="K504" s="3" t="n">
        <v>2</v>
      </c>
      <c r="L504" s="4" t="n">
        <v>1946.56</v>
      </c>
      <c r="M504" s="4" t="n">
        <v>0</v>
      </c>
      <c r="N504" s="3" t="n">
        <v>30</v>
      </c>
      <c r="O504" s="4" t="n">
        <v>36.59</v>
      </c>
      <c r="P504" s="3" t="n">
        <v>3</v>
      </c>
      <c r="Q504" s="4" t="n">
        <v>0</v>
      </c>
      <c r="R504" s="4" t="n">
        <v>0</v>
      </c>
      <c r="S504" s="4" t="n">
        <v>0</v>
      </c>
      <c r="T504" s="4" t="n">
        <v>0</v>
      </c>
      <c r="U504" s="3" t="n">
        <v>556</v>
      </c>
      <c r="V504" s="3" t="n">
        <v>0</v>
      </c>
    </row>
    <row r="505" customFormat="false" ht="15" hidden="false" customHeight="false" outlineLevel="0" collapsed="false">
      <c r="A505" s="2" t="s">
        <v>574</v>
      </c>
      <c r="B505" s="3" t="n">
        <v>58</v>
      </c>
      <c r="C505" s="2" t="s">
        <v>29</v>
      </c>
      <c r="D505" s="2" t="s">
        <v>54</v>
      </c>
      <c r="E505" s="2" t="s">
        <v>52</v>
      </c>
      <c r="F505" s="2" t="s">
        <v>26</v>
      </c>
      <c r="G505" s="4" t="n">
        <v>23600</v>
      </c>
      <c r="H505" s="3" t="n">
        <v>15</v>
      </c>
      <c r="I505" s="5" t="n">
        <v>40443</v>
      </c>
      <c r="J505" s="2" t="s">
        <v>34</v>
      </c>
      <c r="K505" s="3" t="n">
        <v>2</v>
      </c>
      <c r="L505" s="4" t="n">
        <v>1173.21</v>
      </c>
      <c r="M505" s="4" t="n">
        <v>18242.74</v>
      </c>
      <c r="N505" s="3" t="n">
        <v>26</v>
      </c>
      <c r="O505" s="4" t="n">
        <v>51.02</v>
      </c>
      <c r="P505" s="3" t="n">
        <v>1</v>
      </c>
      <c r="Q505" s="4" t="n">
        <v>5500</v>
      </c>
      <c r="R505" s="4" t="n">
        <v>2461.96</v>
      </c>
      <c r="S505" s="4" t="n">
        <v>0</v>
      </c>
      <c r="T505" s="4" t="n">
        <v>0</v>
      </c>
      <c r="U505" s="3" t="n">
        <v>632</v>
      </c>
      <c r="V505" s="3" t="n">
        <v>0</v>
      </c>
    </row>
    <row r="506" customFormat="false" ht="15" hidden="false" customHeight="false" outlineLevel="0" collapsed="false">
      <c r="A506" s="2" t="s">
        <v>575</v>
      </c>
      <c r="B506" s="3" t="n">
        <v>18</v>
      </c>
      <c r="C506" s="2" t="s">
        <v>29</v>
      </c>
      <c r="D506" s="2" t="s">
        <v>40</v>
      </c>
      <c r="E506" s="2" t="s">
        <v>134</v>
      </c>
      <c r="F506" s="2" t="s">
        <v>38</v>
      </c>
      <c r="G506" s="4" t="n">
        <v>6800</v>
      </c>
      <c r="H506" s="3" t="n">
        <v>0</v>
      </c>
      <c r="I506" s="5" t="n">
        <v>46047</v>
      </c>
      <c r="J506" s="2" t="s">
        <v>46</v>
      </c>
      <c r="K506" s="3" t="n">
        <v>2</v>
      </c>
      <c r="L506" s="4" t="n">
        <v>652.95</v>
      </c>
      <c r="M506" s="4" t="n">
        <v>893.94</v>
      </c>
      <c r="N506" s="3" t="n">
        <v>18</v>
      </c>
      <c r="O506" s="4" t="n">
        <v>31.16</v>
      </c>
      <c r="P506" s="3" t="n">
        <v>3</v>
      </c>
      <c r="Q506" s="4" t="n">
        <v>0</v>
      </c>
      <c r="R506" s="4" t="n">
        <v>0</v>
      </c>
      <c r="S506" s="4" t="n">
        <v>23000</v>
      </c>
      <c r="T506" s="4" t="n">
        <v>108</v>
      </c>
      <c r="U506" s="3" t="n">
        <v>564</v>
      </c>
      <c r="V506" s="3" t="n">
        <v>0</v>
      </c>
    </row>
    <row r="507" customFormat="false" ht="15" hidden="false" customHeight="false" outlineLevel="0" collapsed="false">
      <c r="A507" s="2" t="s">
        <v>576</v>
      </c>
      <c r="B507" s="3" t="n">
        <v>35</v>
      </c>
      <c r="C507" s="2" t="s">
        <v>23</v>
      </c>
      <c r="D507" s="2" t="s">
        <v>136</v>
      </c>
      <c r="E507" s="2" t="s">
        <v>49</v>
      </c>
      <c r="F507" s="2" t="s">
        <v>38</v>
      </c>
      <c r="G507" s="4" t="n">
        <v>31700</v>
      </c>
      <c r="H507" s="3" t="n">
        <v>6</v>
      </c>
      <c r="I507" s="5" t="n">
        <v>43773</v>
      </c>
      <c r="J507" s="2" t="s">
        <v>34</v>
      </c>
      <c r="K507" s="3" t="n">
        <v>1</v>
      </c>
      <c r="L507" s="4" t="n">
        <v>1013.84</v>
      </c>
      <c r="M507" s="4" t="n">
        <v>0</v>
      </c>
      <c r="N507" s="3" t="n">
        <v>25</v>
      </c>
      <c r="O507" s="4" t="n">
        <v>69.75</v>
      </c>
      <c r="P507" s="3" t="n">
        <v>3</v>
      </c>
      <c r="Q507" s="4" t="n">
        <v>6000</v>
      </c>
      <c r="R507" s="4" t="n">
        <v>687.49</v>
      </c>
      <c r="S507" s="4" t="n">
        <v>0</v>
      </c>
      <c r="T507" s="4" t="n">
        <v>0</v>
      </c>
      <c r="U507" s="3" t="n">
        <v>630</v>
      </c>
      <c r="V507" s="3" t="n">
        <v>0</v>
      </c>
    </row>
    <row r="508" customFormat="false" ht="15" hidden="false" customHeight="false" outlineLevel="0" collapsed="false">
      <c r="A508" s="2" t="s">
        <v>577</v>
      </c>
      <c r="B508" s="3" t="n">
        <v>54</v>
      </c>
      <c r="C508" s="2" t="s">
        <v>23</v>
      </c>
      <c r="D508" s="2" t="s">
        <v>77</v>
      </c>
      <c r="E508" s="2" t="s">
        <v>96</v>
      </c>
      <c r="F508" s="2" t="s">
        <v>26</v>
      </c>
      <c r="G508" s="4" t="n">
        <v>89800</v>
      </c>
      <c r="H508" s="3" t="n">
        <v>10</v>
      </c>
      <c r="I508" s="5" t="n">
        <v>42524</v>
      </c>
      <c r="J508" s="2" t="s">
        <v>34</v>
      </c>
      <c r="K508" s="3" t="n">
        <v>2</v>
      </c>
      <c r="L508" s="4" t="n">
        <v>-2004.02</v>
      </c>
      <c r="M508" s="4" t="n">
        <v>55478.21</v>
      </c>
      <c r="N508" s="3" t="n">
        <v>0</v>
      </c>
      <c r="O508" s="2"/>
      <c r="P508" s="3" t="n">
        <v>0</v>
      </c>
      <c r="Q508" s="4" t="n">
        <v>0</v>
      </c>
      <c r="R508" s="4" t="n">
        <v>0</v>
      </c>
      <c r="S508" s="4" t="n">
        <v>0</v>
      </c>
      <c r="T508" s="4" t="n">
        <v>0</v>
      </c>
      <c r="U508" s="3" t="n">
        <v>783</v>
      </c>
      <c r="V508" s="3" t="n">
        <v>0</v>
      </c>
    </row>
    <row r="509" customFormat="false" ht="15" hidden="false" customHeight="false" outlineLevel="0" collapsed="false">
      <c r="A509" s="2" t="s">
        <v>578</v>
      </c>
      <c r="B509" s="3" t="n">
        <v>52</v>
      </c>
      <c r="C509" s="2" t="s">
        <v>23</v>
      </c>
      <c r="D509" s="2" t="s">
        <v>44</v>
      </c>
      <c r="E509" s="2" t="s">
        <v>37</v>
      </c>
      <c r="F509" s="2" t="s">
        <v>26</v>
      </c>
      <c r="G509" s="4" t="n">
        <v>36300</v>
      </c>
      <c r="H509" s="3" t="n">
        <v>24</v>
      </c>
      <c r="I509" s="5" t="n">
        <v>37177</v>
      </c>
      <c r="J509" s="2" t="s">
        <v>46</v>
      </c>
      <c r="K509" s="3" t="n">
        <v>4</v>
      </c>
      <c r="L509" s="4" t="n">
        <v>2630.94</v>
      </c>
      <c r="M509" s="4" t="n">
        <v>100710.67</v>
      </c>
      <c r="N509" s="3" t="n">
        <v>33</v>
      </c>
      <c r="O509" s="4" t="n">
        <v>36.45</v>
      </c>
      <c r="P509" s="3" t="n">
        <v>3</v>
      </c>
      <c r="Q509" s="4" t="n">
        <v>4500</v>
      </c>
      <c r="R509" s="4" t="n">
        <v>1913.06</v>
      </c>
      <c r="S509" s="4" t="n">
        <v>67000</v>
      </c>
      <c r="T509" s="4" t="n">
        <v>437</v>
      </c>
      <c r="U509" s="3" t="n">
        <v>661</v>
      </c>
      <c r="V509" s="3" t="n">
        <v>0</v>
      </c>
    </row>
    <row r="510" customFormat="false" ht="15" hidden="false" customHeight="false" outlineLevel="0" collapsed="false">
      <c r="A510" s="2" t="s">
        <v>579</v>
      </c>
      <c r="B510" s="3" t="n">
        <v>51</v>
      </c>
      <c r="C510" s="2" t="s">
        <v>29</v>
      </c>
      <c r="D510" s="2" t="s">
        <v>62</v>
      </c>
      <c r="E510" s="2" t="s">
        <v>37</v>
      </c>
      <c r="F510" s="2" t="s">
        <v>26</v>
      </c>
      <c r="G510" s="4" t="n">
        <v>32100</v>
      </c>
      <c r="H510" s="3" t="n">
        <v>17</v>
      </c>
      <c r="I510" s="5" t="n">
        <v>39722</v>
      </c>
      <c r="J510" s="2" t="s">
        <v>42</v>
      </c>
      <c r="K510" s="3" t="n">
        <v>4</v>
      </c>
      <c r="L510" s="4" t="n">
        <v>6021.79</v>
      </c>
      <c r="M510" s="4" t="n">
        <v>50877.46</v>
      </c>
      <c r="N510" s="3" t="n">
        <v>15</v>
      </c>
      <c r="O510" s="4" t="n">
        <v>53.26</v>
      </c>
      <c r="P510" s="3" t="n">
        <v>4</v>
      </c>
      <c r="Q510" s="4" t="n">
        <v>6500</v>
      </c>
      <c r="R510" s="4" t="n">
        <v>920.82</v>
      </c>
      <c r="S510" s="4" t="n">
        <v>71000</v>
      </c>
      <c r="T510" s="4" t="n">
        <v>345</v>
      </c>
      <c r="U510" s="3" t="n">
        <v>621</v>
      </c>
      <c r="V510" s="3" t="n">
        <v>0</v>
      </c>
    </row>
    <row r="511" customFormat="false" ht="15" hidden="false" customHeight="false" outlineLevel="0" collapsed="false">
      <c r="A511" s="2" t="s">
        <v>580</v>
      </c>
      <c r="B511" s="3" t="n">
        <v>22</v>
      </c>
      <c r="C511" s="2" t="s">
        <v>23</v>
      </c>
      <c r="D511" s="2" t="s">
        <v>40</v>
      </c>
      <c r="E511" s="2" t="s">
        <v>134</v>
      </c>
      <c r="F511" s="2" t="s">
        <v>38</v>
      </c>
      <c r="G511" s="4" t="n">
        <v>7800</v>
      </c>
      <c r="H511" s="3" t="n">
        <v>2</v>
      </c>
      <c r="I511" s="5" t="n">
        <v>45334</v>
      </c>
      <c r="J511" s="2" t="s">
        <v>46</v>
      </c>
      <c r="K511" s="3" t="n">
        <v>2</v>
      </c>
      <c r="L511" s="4" t="n">
        <v>445.58</v>
      </c>
      <c r="M511" s="4" t="n">
        <v>0</v>
      </c>
      <c r="N511" s="3" t="n">
        <v>20</v>
      </c>
      <c r="O511" s="4" t="n">
        <v>55.6</v>
      </c>
      <c r="P511" s="3" t="n">
        <v>1</v>
      </c>
      <c r="Q511" s="4" t="n">
        <v>1000</v>
      </c>
      <c r="R511" s="4" t="n">
        <v>59.82</v>
      </c>
      <c r="S511" s="4" t="n">
        <v>0</v>
      </c>
      <c r="T511" s="4" t="n">
        <v>0</v>
      </c>
      <c r="U511" s="3" t="n">
        <v>565</v>
      </c>
      <c r="V511" s="3" t="n">
        <v>0</v>
      </c>
    </row>
    <row r="512" customFormat="false" ht="15" hidden="false" customHeight="false" outlineLevel="0" collapsed="false">
      <c r="A512" s="2" t="s">
        <v>581</v>
      </c>
      <c r="B512" s="3" t="n">
        <v>46</v>
      </c>
      <c r="C512" s="2" t="s">
        <v>23</v>
      </c>
      <c r="D512" s="2" t="s">
        <v>51</v>
      </c>
      <c r="E512" s="2" t="s">
        <v>37</v>
      </c>
      <c r="F512" s="2" t="s">
        <v>26</v>
      </c>
      <c r="G512" s="4" t="n">
        <v>24200</v>
      </c>
      <c r="H512" s="3" t="n">
        <v>4</v>
      </c>
      <c r="I512" s="5" t="n">
        <v>44709</v>
      </c>
      <c r="J512" s="2" t="s">
        <v>46</v>
      </c>
      <c r="K512" s="3" t="n">
        <v>3</v>
      </c>
      <c r="L512" s="4" t="n">
        <v>2498.66</v>
      </c>
      <c r="M512" s="4" t="n">
        <v>0</v>
      </c>
      <c r="N512" s="3" t="n">
        <v>30</v>
      </c>
      <c r="O512" s="4" t="n">
        <v>49.16</v>
      </c>
      <c r="P512" s="3" t="n">
        <v>4</v>
      </c>
      <c r="Q512" s="4" t="n">
        <v>4500</v>
      </c>
      <c r="R512" s="4" t="n">
        <v>1788.92</v>
      </c>
      <c r="S512" s="4" t="n">
        <v>102000</v>
      </c>
      <c r="T512" s="4" t="n">
        <v>642</v>
      </c>
      <c r="U512" s="3" t="n">
        <v>608</v>
      </c>
      <c r="V512" s="3" t="n">
        <v>1</v>
      </c>
    </row>
    <row r="513" customFormat="false" ht="15" hidden="false" customHeight="false" outlineLevel="0" collapsed="false">
      <c r="A513" s="2" t="s">
        <v>582</v>
      </c>
      <c r="B513" s="3" t="n">
        <v>47</v>
      </c>
      <c r="C513" s="2" t="s">
        <v>29</v>
      </c>
      <c r="D513" s="2" t="s">
        <v>54</v>
      </c>
      <c r="E513" s="2" t="s">
        <v>52</v>
      </c>
      <c r="F513" s="2" t="s">
        <v>60</v>
      </c>
      <c r="G513" s="4" t="n">
        <v>25200</v>
      </c>
      <c r="H513" s="3" t="n">
        <v>5</v>
      </c>
      <c r="I513" s="5" t="n">
        <v>44321</v>
      </c>
      <c r="J513" s="2" t="s">
        <v>46</v>
      </c>
      <c r="K513" s="3" t="n">
        <v>2</v>
      </c>
      <c r="L513" s="4" t="n">
        <v>1364.19</v>
      </c>
      <c r="M513" s="4" t="n">
        <v>13360.37</v>
      </c>
      <c r="N513" s="3" t="n">
        <v>27</v>
      </c>
      <c r="O513" s="4" t="n">
        <v>35.34</v>
      </c>
      <c r="P513" s="3" t="n">
        <v>3</v>
      </c>
      <c r="Q513" s="4" t="n">
        <v>3500</v>
      </c>
      <c r="R513" s="4" t="n">
        <v>581.36</v>
      </c>
      <c r="S513" s="4" t="n">
        <v>0</v>
      </c>
      <c r="T513" s="4" t="n">
        <v>0</v>
      </c>
      <c r="U513" s="3" t="n">
        <v>670</v>
      </c>
      <c r="V513" s="3" t="n">
        <v>0</v>
      </c>
    </row>
    <row r="514" customFormat="false" ht="15" hidden="false" customHeight="false" outlineLevel="0" collapsed="false">
      <c r="A514" s="2" t="s">
        <v>583</v>
      </c>
      <c r="B514" s="3" t="n">
        <v>61</v>
      </c>
      <c r="C514" s="2" t="s">
        <v>29</v>
      </c>
      <c r="D514" s="2" t="s">
        <v>132</v>
      </c>
      <c r="E514" s="2" t="s">
        <v>93</v>
      </c>
      <c r="F514" s="2" t="s">
        <v>103</v>
      </c>
      <c r="G514" s="4" t="n">
        <v>2600</v>
      </c>
      <c r="H514" s="3" t="n">
        <v>31</v>
      </c>
      <c r="I514" s="5" t="n">
        <v>34598</v>
      </c>
      <c r="J514" s="2" t="s">
        <v>27</v>
      </c>
      <c r="K514" s="3" t="n">
        <v>3</v>
      </c>
      <c r="L514" s="4" t="n">
        <v>258.18</v>
      </c>
      <c r="M514" s="4" t="n">
        <v>4492.75</v>
      </c>
      <c r="N514" s="3" t="n">
        <v>14</v>
      </c>
      <c r="O514" s="4" t="n">
        <v>14.87</v>
      </c>
      <c r="P514" s="3" t="n">
        <v>1</v>
      </c>
      <c r="Q514" s="4" t="n">
        <v>500</v>
      </c>
      <c r="R514" s="4" t="n">
        <v>12.89</v>
      </c>
      <c r="S514" s="4" t="n">
        <v>0</v>
      </c>
      <c r="T514" s="4" t="n">
        <v>0</v>
      </c>
      <c r="U514" s="3" t="n">
        <v>546</v>
      </c>
      <c r="V514" s="3" t="n">
        <v>0</v>
      </c>
    </row>
    <row r="515" customFormat="false" ht="15" hidden="false" customHeight="false" outlineLevel="0" collapsed="false">
      <c r="A515" s="2" t="s">
        <v>584</v>
      </c>
      <c r="B515" s="3" t="n">
        <v>38</v>
      </c>
      <c r="C515" s="2" t="s">
        <v>29</v>
      </c>
      <c r="D515" s="2" t="s">
        <v>67</v>
      </c>
      <c r="E515" s="2" t="s">
        <v>63</v>
      </c>
      <c r="F515" s="2" t="s">
        <v>26</v>
      </c>
      <c r="G515" s="4" t="n">
        <v>54200</v>
      </c>
      <c r="H515" s="3" t="n">
        <v>4</v>
      </c>
      <c r="I515" s="5" t="n">
        <v>44606</v>
      </c>
      <c r="J515" s="2" t="s">
        <v>46</v>
      </c>
      <c r="K515" s="3" t="n">
        <v>2</v>
      </c>
      <c r="L515" s="4" t="n">
        <v>7192.57</v>
      </c>
      <c r="M515" s="4" t="n">
        <v>16016.24</v>
      </c>
      <c r="N515" s="3" t="n">
        <v>43</v>
      </c>
      <c r="O515" s="4" t="n">
        <v>58.57</v>
      </c>
      <c r="P515" s="3" t="n">
        <v>1</v>
      </c>
      <c r="Q515" s="4" t="n">
        <v>8500</v>
      </c>
      <c r="R515" s="4" t="n">
        <v>2151.29</v>
      </c>
      <c r="S515" s="4" t="n">
        <v>205000</v>
      </c>
      <c r="T515" s="4" t="n">
        <v>1474</v>
      </c>
      <c r="U515" s="3" t="n">
        <v>723</v>
      </c>
      <c r="V515" s="3" t="n">
        <v>0</v>
      </c>
    </row>
    <row r="516" customFormat="false" ht="15" hidden="false" customHeight="false" outlineLevel="0" collapsed="false">
      <c r="A516" s="2" t="s">
        <v>585</v>
      </c>
      <c r="B516" s="3" t="n">
        <v>40</v>
      </c>
      <c r="C516" s="2" t="s">
        <v>23</v>
      </c>
      <c r="D516" s="2" t="s">
        <v>100</v>
      </c>
      <c r="E516" s="2" t="s">
        <v>49</v>
      </c>
      <c r="F516" s="2" t="s">
        <v>26</v>
      </c>
      <c r="G516" s="4" t="n">
        <v>27100</v>
      </c>
      <c r="H516" s="3" t="n">
        <v>2</v>
      </c>
      <c r="I516" s="5" t="n">
        <v>45265</v>
      </c>
      <c r="J516" s="2" t="s">
        <v>34</v>
      </c>
      <c r="K516" s="3" t="n">
        <v>3</v>
      </c>
      <c r="L516" s="4" t="n">
        <v>764.54</v>
      </c>
      <c r="M516" s="4" t="n">
        <v>7983.95</v>
      </c>
      <c r="N516" s="3" t="n">
        <v>31</v>
      </c>
      <c r="O516" s="4" t="n">
        <v>38.9</v>
      </c>
      <c r="P516" s="3" t="n">
        <v>1</v>
      </c>
      <c r="Q516" s="4" t="n">
        <v>3000</v>
      </c>
      <c r="R516" s="4" t="n">
        <v>377.87</v>
      </c>
      <c r="S516" s="4" t="n">
        <v>66000</v>
      </c>
      <c r="T516" s="4" t="n">
        <v>303</v>
      </c>
      <c r="U516" s="3" t="n">
        <v>723</v>
      </c>
      <c r="V516" s="3" t="n">
        <v>0</v>
      </c>
    </row>
    <row r="517" customFormat="false" ht="15" hidden="false" customHeight="false" outlineLevel="0" collapsed="false">
      <c r="A517" s="2" t="s">
        <v>586</v>
      </c>
      <c r="B517" s="3" t="n">
        <v>33</v>
      </c>
      <c r="C517" s="2" t="s">
        <v>29</v>
      </c>
      <c r="D517" s="2" t="s">
        <v>36</v>
      </c>
      <c r="E517" s="2" t="s">
        <v>49</v>
      </c>
      <c r="F517" s="2" t="s">
        <v>60</v>
      </c>
      <c r="G517" s="4" t="n">
        <v>49200</v>
      </c>
      <c r="H517" s="3" t="n">
        <v>10</v>
      </c>
      <c r="I517" s="5" t="n">
        <v>42622</v>
      </c>
      <c r="J517" s="2" t="s">
        <v>34</v>
      </c>
      <c r="K517" s="3" t="n">
        <v>2</v>
      </c>
      <c r="L517" s="4" t="n">
        <v>1906.33</v>
      </c>
      <c r="M517" s="4" t="n">
        <v>63951.64</v>
      </c>
      <c r="N517" s="3" t="n">
        <v>37</v>
      </c>
      <c r="O517" s="4" t="n">
        <v>84.05</v>
      </c>
      <c r="P517" s="3" t="n">
        <v>0</v>
      </c>
      <c r="Q517" s="4" t="n">
        <v>12500</v>
      </c>
      <c r="R517" s="4" t="n">
        <v>4144.46</v>
      </c>
      <c r="S517" s="4" t="n">
        <v>0</v>
      </c>
      <c r="T517" s="4" t="n">
        <v>0</v>
      </c>
      <c r="U517" s="3" t="n">
        <v>638</v>
      </c>
      <c r="V517" s="3" t="n">
        <v>0</v>
      </c>
    </row>
    <row r="518" customFormat="false" ht="15" hidden="false" customHeight="false" outlineLevel="0" collapsed="false">
      <c r="A518" s="2" t="s">
        <v>587</v>
      </c>
      <c r="B518" s="3" t="n">
        <v>51</v>
      </c>
      <c r="C518" s="2" t="s">
        <v>29</v>
      </c>
      <c r="D518" s="2" t="s">
        <v>62</v>
      </c>
      <c r="E518" s="2" t="s">
        <v>93</v>
      </c>
      <c r="F518" s="2" t="s">
        <v>26</v>
      </c>
      <c r="G518" s="4" t="n">
        <v>4500</v>
      </c>
      <c r="H518" s="3" t="n">
        <v>23</v>
      </c>
      <c r="I518" s="5" t="n">
        <v>37690</v>
      </c>
      <c r="J518" s="2" t="s">
        <v>27</v>
      </c>
      <c r="K518" s="3" t="n">
        <v>3</v>
      </c>
      <c r="L518" s="4" t="n">
        <v>709.91</v>
      </c>
      <c r="M518" s="4" t="n">
        <v>3339.59</v>
      </c>
      <c r="N518" s="3" t="n">
        <v>14</v>
      </c>
      <c r="O518" s="4" t="n">
        <v>45.64</v>
      </c>
      <c r="P518" s="3" t="n">
        <v>6</v>
      </c>
      <c r="Q518" s="4" t="n">
        <v>1000</v>
      </c>
      <c r="R518" s="4" t="n">
        <v>254.66</v>
      </c>
      <c r="S518" s="4" t="n">
        <v>0</v>
      </c>
      <c r="T518" s="4" t="n">
        <v>0</v>
      </c>
      <c r="U518" s="3" t="n">
        <v>594</v>
      </c>
      <c r="V518" s="3" t="n">
        <v>1</v>
      </c>
    </row>
    <row r="519" customFormat="false" ht="15" hidden="false" customHeight="false" outlineLevel="0" collapsed="false">
      <c r="A519" s="2" t="s">
        <v>588</v>
      </c>
      <c r="B519" s="3" t="n">
        <v>40</v>
      </c>
      <c r="C519" s="2" t="s">
        <v>29</v>
      </c>
      <c r="D519" s="2" t="s">
        <v>44</v>
      </c>
      <c r="E519" s="2" t="s">
        <v>52</v>
      </c>
      <c r="F519" s="2" t="s">
        <v>26</v>
      </c>
      <c r="G519" s="4" t="n">
        <v>16400</v>
      </c>
      <c r="H519" s="3" t="n">
        <v>9</v>
      </c>
      <c r="I519" s="5" t="n">
        <v>42634</v>
      </c>
      <c r="J519" s="2" t="s">
        <v>34</v>
      </c>
      <c r="K519" s="3" t="n">
        <v>3</v>
      </c>
      <c r="L519" s="4" t="n">
        <v>3021.6</v>
      </c>
      <c r="M519" s="4" t="n">
        <v>21265.82</v>
      </c>
      <c r="N519" s="3" t="n">
        <v>23</v>
      </c>
      <c r="O519" s="4" t="n">
        <v>42.7</v>
      </c>
      <c r="P519" s="3" t="n">
        <v>0</v>
      </c>
      <c r="Q519" s="4" t="n">
        <v>3000</v>
      </c>
      <c r="R519" s="4" t="n">
        <v>589.56</v>
      </c>
      <c r="S519" s="4" t="n">
        <v>45000</v>
      </c>
      <c r="T519" s="4" t="n">
        <v>286</v>
      </c>
      <c r="U519" s="3" t="n">
        <v>510</v>
      </c>
      <c r="V519" s="3" t="n">
        <v>1</v>
      </c>
    </row>
    <row r="520" customFormat="false" ht="15" hidden="false" customHeight="false" outlineLevel="0" collapsed="false">
      <c r="A520" s="2" t="s">
        <v>589</v>
      </c>
      <c r="B520" s="3" t="n">
        <v>59</v>
      </c>
      <c r="C520" s="2" t="s">
        <v>29</v>
      </c>
      <c r="D520" s="2" t="s">
        <v>40</v>
      </c>
      <c r="E520" s="2" t="s">
        <v>49</v>
      </c>
      <c r="F520" s="2" t="s">
        <v>38</v>
      </c>
      <c r="G520" s="4" t="n">
        <v>24600</v>
      </c>
      <c r="H520" s="3" t="n">
        <v>26</v>
      </c>
      <c r="I520" s="5" t="n">
        <v>36603</v>
      </c>
      <c r="J520" s="2" t="s">
        <v>27</v>
      </c>
      <c r="K520" s="3" t="n">
        <v>4</v>
      </c>
      <c r="L520" s="4" t="n">
        <v>2114.2</v>
      </c>
      <c r="M520" s="4" t="n">
        <v>65522.28</v>
      </c>
      <c r="N520" s="3" t="n">
        <v>25</v>
      </c>
      <c r="O520" s="4" t="n">
        <v>69.27</v>
      </c>
      <c r="P520" s="3" t="n">
        <v>6</v>
      </c>
      <c r="Q520" s="4" t="n">
        <v>5000</v>
      </c>
      <c r="R520" s="4" t="n">
        <v>156.59</v>
      </c>
      <c r="S520" s="4" t="n">
        <v>101000</v>
      </c>
      <c r="T520" s="4" t="n">
        <v>738</v>
      </c>
      <c r="U520" s="3" t="n">
        <v>689</v>
      </c>
      <c r="V520" s="3" t="n">
        <v>1</v>
      </c>
    </row>
    <row r="521" customFormat="false" ht="15" hidden="false" customHeight="false" outlineLevel="0" collapsed="false">
      <c r="A521" s="2" t="s">
        <v>590</v>
      </c>
      <c r="B521" s="3" t="n">
        <v>43</v>
      </c>
      <c r="C521" s="2" t="s">
        <v>23</v>
      </c>
      <c r="D521" s="2" t="s">
        <v>62</v>
      </c>
      <c r="E521" s="2" t="s">
        <v>25</v>
      </c>
      <c r="F521" s="2" t="s">
        <v>38</v>
      </c>
      <c r="G521" s="4" t="n">
        <v>24800</v>
      </c>
      <c r="H521" s="3" t="n">
        <v>5</v>
      </c>
      <c r="I521" s="5" t="n">
        <v>44196</v>
      </c>
      <c r="J521" s="2" t="s">
        <v>46</v>
      </c>
      <c r="K521" s="3" t="n">
        <v>2</v>
      </c>
      <c r="L521" s="4" t="n">
        <v>2595.25</v>
      </c>
      <c r="M521" s="4" t="n">
        <v>22441.07</v>
      </c>
      <c r="N521" s="3" t="n">
        <v>35</v>
      </c>
      <c r="O521" s="4" t="n">
        <v>98.8</v>
      </c>
      <c r="P521" s="3" t="n">
        <v>1</v>
      </c>
      <c r="Q521" s="4" t="n">
        <v>5000</v>
      </c>
      <c r="R521" s="4" t="n">
        <v>1400.23</v>
      </c>
      <c r="S521" s="4" t="n">
        <v>0</v>
      </c>
      <c r="T521" s="4" t="n">
        <v>0</v>
      </c>
      <c r="U521" s="3" t="n">
        <v>605</v>
      </c>
      <c r="V521" s="3" t="n">
        <v>0</v>
      </c>
    </row>
    <row r="522" customFormat="false" ht="15" hidden="false" customHeight="false" outlineLevel="0" collapsed="false">
      <c r="A522" s="2" t="s">
        <v>591</v>
      </c>
      <c r="B522" s="3" t="n">
        <v>40</v>
      </c>
      <c r="C522" s="2" t="s">
        <v>29</v>
      </c>
      <c r="D522" s="2" t="s">
        <v>51</v>
      </c>
      <c r="E522" s="2" t="s">
        <v>52</v>
      </c>
      <c r="F522" s="2" t="s">
        <v>38</v>
      </c>
      <c r="G522" s="4" t="n">
        <v>22100</v>
      </c>
      <c r="H522" s="3" t="n">
        <v>5</v>
      </c>
      <c r="I522" s="5" t="n">
        <v>44187</v>
      </c>
      <c r="J522" s="2" t="s">
        <v>46</v>
      </c>
      <c r="K522" s="3" t="n">
        <v>2</v>
      </c>
      <c r="L522" s="4" t="n">
        <v>744.79</v>
      </c>
      <c r="M522" s="4" t="n">
        <v>0</v>
      </c>
      <c r="N522" s="3" t="n">
        <v>24</v>
      </c>
      <c r="O522" s="4" t="n">
        <v>39.61</v>
      </c>
      <c r="P522" s="3" t="n">
        <v>4</v>
      </c>
      <c r="Q522" s="4" t="n">
        <v>2500</v>
      </c>
      <c r="R522" s="4" t="n">
        <v>625.93</v>
      </c>
      <c r="S522" s="4" t="n">
        <v>90000</v>
      </c>
      <c r="T522" s="4" t="n">
        <v>417</v>
      </c>
      <c r="U522" s="3" t="n">
        <v>636</v>
      </c>
      <c r="V522" s="3" t="n">
        <v>0</v>
      </c>
    </row>
    <row r="523" customFormat="false" ht="15" hidden="false" customHeight="false" outlineLevel="0" collapsed="false">
      <c r="A523" s="2" t="s">
        <v>592</v>
      </c>
      <c r="B523" s="3" t="n">
        <v>57</v>
      </c>
      <c r="C523" s="2" t="s">
        <v>29</v>
      </c>
      <c r="D523" s="2" t="s">
        <v>77</v>
      </c>
      <c r="E523" s="2" t="s">
        <v>52</v>
      </c>
      <c r="F523" s="2" t="s">
        <v>26</v>
      </c>
      <c r="G523" s="4" t="n">
        <v>26200</v>
      </c>
      <c r="H523" s="3" t="n">
        <v>22</v>
      </c>
      <c r="I523" s="5" t="n">
        <v>38086</v>
      </c>
      <c r="J523" s="2" t="s">
        <v>34</v>
      </c>
      <c r="K523" s="3" t="n">
        <v>3</v>
      </c>
      <c r="L523" s="4" t="n">
        <v>1111.95</v>
      </c>
      <c r="M523" s="4" t="n">
        <v>39343.25</v>
      </c>
      <c r="N523" s="3" t="n">
        <v>24</v>
      </c>
      <c r="O523" s="4" t="n">
        <v>44.94</v>
      </c>
      <c r="P523" s="3" t="n">
        <v>2</v>
      </c>
      <c r="Q523" s="4" t="n">
        <v>3500</v>
      </c>
      <c r="R523" s="4" t="n">
        <v>410.38</v>
      </c>
      <c r="S523" s="4" t="n">
        <v>51000</v>
      </c>
      <c r="T523" s="4" t="n">
        <v>313</v>
      </c>
      <c r="U523" s="3" t="n">
        <v>662</v>
      </c>
      <c r="V523" s="3" t="n">
        <v>0</v>
      </c>
    </row>
    <row r="524" customFormat="false" ht="15" hidden="false" customHeight="false" outlineLevel="0" collapsed="false">
      <c r="A524" s="2" t="s">
        <v>593</v>
      </c>
      <c r="B524" s="3" t="n">
        <v>39</v>
      </c>
      <c r="C524" s="2" t="s">
        <v>23</v>
      </c>
      <c r="D524" s="2" t="s">
        <v>51</v>
      </c>
      <c r="E524" s="2" t="s">
        <v>37</v>
      </c>
      <c r="F524" s="2" t="s">
        <v>26</v>
      </c>
      <c r="G524" s="4" t="n">
        <v>33800</v>
      </c>
      <c r="H524" s="3" t="n">
        <v>6</v>
      </c>
      <c r="I524" s="5" t="n">
        <v>43740</v>
      </c>
      <c r="J524" s="2" t="s">
        <v>27</v>
      </c>
      <c r="K524" s="3" t="n">
        <v>3</v>
      </c>
      <c r="L524" s="4" t="n">
        <v>1367.83</v>
      </c>
      <c r="M524" s="4" t="n">
        <v>14238</v>
      </c>
      <c r="N524" s="3" t="n">
        <v>24</v>
      </c>
      <c r="O524" s="4" t="n">
        <v>35.61</v>
      </c>
      <c r="P524" s="3" t="n">
        <v>2</v>
      </c>
      <c r="Q524" s="4" t="n">
        <v>6500</v>
      </c>
      <c r="R524" s="4" t="n">
        <v>2498.75</v>
      </c>
      <c r="S524" s="4" t="n">
        <v>0</v>
      </c>
      <c r="T524" s="4" t="n">
        <v>0</v>
      </c>
      <c r="U524" s="3" t="n">
        <v>508</v>
      </c>
      <c r="V524" s="3" t="n">
        <v>1</v>
      </c>
    </row>
    <row r="525" customFormat="false" ht="15" hidden="false" customHeight="false" outlineLevel="0" collapsed="false">
      <c r="A525" s="2" t="s">
        <v>594</v>
      </c>
      <c r="B525" s="3" t="n">
        <v>49</v>
      </c>
      <c r="C525" s="2" t="s">
        <v>23</v>
      </c>
      <c r="D525" s="2" t="s">
        <v>24</v>
      </c>
      <c r="E525" s="2" t="s">
        <v>96</v>
      </c>
      <c r="F525" s="2" t="s">
        <v>26</v>
      </c>
      <c r="G525" s="4" t="n">
        <v>64400</v>
      </c>
      <c r="H525" s="3" t="n">
        <v>10</v>
      </c>
      <c r="I525" s="5" t="n">
        <v>42551</v>
      </c>
      <c r="J525" s="2" t="s">
        <v>46</v>
      </c>
      <c r="K525" s="3" t="n">
        <v>1</v>
      </c>
      <c r="L525" s="4" t="n">
        <v>15397.54</v>
      </c>
      <c r="M525" s="4" t="n">
        <v>0</v>
      </c>
      <c r="N525" s="3" t="n">
        <v>51</v>
      </c>
      <c r="O525" s="4" t="n">
        <v>51.76</v>
      </c>
      <c r="P525" s="3" t="n">
        <v>3</v>
      </c>
      <c r="Q525" s="4" t="n">
        <v>9500</v>
      </c>
      <c r="R525" s="4" t="n">
        <v>1875.18</v>
      </c>
      <c r="S525" s="4" t="n">
        <v>0</v>
      </c>
      <c r="T525" s="4" t="n">
        <v>0</v>
      </c>
      <c r="U525" s="3" t="n">
        <v>659</v>
      </c>
      <c r="V525" s="3" t="n">
        <v>0</v>
      </c>
    </row>
    <row r="526" customFormat="false" ht="15" hidden="false" customHeight="false" outlineLevel="0" collapsed="false">
      <c r="A526" s="2" t="s">
        <v>595</v>
      </c>
      <c r="B526" s="3" t="n">
        <v>39</v>
      </c>
      <c r="C526" s="2" t="s">
        <v>23</v>
      </c>
      <c r="D526" s="2" t="s">
        <v>24</v>
      </c>
      <c r="E526" s="2" t="s">
        <v>37</v>
      </c>
      <c r="F526" s="2" t="s">
        <v>26</v>
      </c>
      <c r="G526" s="4" t="n">
        <v>46500</v>
      </c>
      <c r="H526" s="3" t="n">
        <v>9</v>
      </c>
      <c r="I526" s="5" t="n">
        <v>42858</v>
      </c>
      <c r="J526" s="2" t="s">
        <v>27</v>
      </c>
      <c r="K526" s="3" t="n">
        <v>1</v>
      </c>
      <c r="L526" s="4" t="n">
        <v>6926.67</v>
      </c>
      <c r="M526" s="4" t="n">
        <v>60697.93</v>
      </c>
      <c r="N526" s="3" t="n">
        <v>30</v>
      </c>
      <c r="O526" s="4" t="n">
        <v>67.73</v>
      </c>
      <c r="P526" s="3" t="n">
        <v>7</v>
      </c>
      <c r="Q526" s="4" t="n">
        <v>7500</v>
      </c>
      <c r="R526" s="4" t="n">
        <v>1060.67</v>
      </c>
      <c r="S526" s="4" t="n">
        <v>96000</v>
      </c>
      <c r="T526" s="4" t="n">
        <v>676</v>
      </c>
      <c r="U526" s="3" t="n">
        <v>484</v>
      </c>
      <c r="V526" s="3" t="n">
        <v>3</v>
      </c>
    </row>
    <row r="527" customFormat="false" ht="15" hidden="false" customHeight="false" outlineLevel="0" collapsed="false">
      <c r="A527" s="2" t="s">
        <v>596</v>
      </c>
      <c r="B527" s="3" t="n">
        <v>80</v>
      </c>
      <c r="C527" s="2" t="s">
        <v>29</v>
      </c>
      <c r="D527" s="2" t="s">
        <v>40</v>
      </c>
      <c r="E527" s="2" t="s">
        <v>41</v>
      </c>
      <c r="F527" s="2" t="s">
        <v>26</v>
      </c>
      <c r="G527" s="4" t="n">
        <v>13700</v>
      </c>
      <c r="H527" s="3" t="n">
        <v>26</v>
      </c>
      <c r="I527" s="5" t="n">
        <v>36424</v>
      </c>
      <c r="J527" s="2" t="s">
        <v>46</v>
      </c>
      <c r="K527" s="3" t="n">
        <v>2</v>
      </c>
      <c r="L527" s="4" t="n">
        <v>2738.65</v>
      </c>
      <c r="M527" s="4" t="n">
        <v>18109.07</v>
      </c>
      <c r="N527" s="3" t="n">
        <v>23</v>
      </c>
      <c r="O527" s="4" t="n">
        <v>76.59</v>
      </c>
      <c r="P527" s="3" t="n">
        <v>4</v>
      </c>
      <c r="Q527" s="4" t="n">
        <v>3000</v>
      </c>
      <c r="R527" s="4" t="n">
        <v>188.35</v>
      </c>
      <c r="S527" s="4" t="n">
        <v>0</v>
      </c>
      <c r="T527" s="4" t="n">
        <v>0</v>
      </c>
      <c r="U527" s="3" t="n">
        <v>635</v>
      </c>
      <c r="V527" s="3" t="n">
        <v>0</v>
      </c>
    </row>
    <row r="528" customFormat="false" ht="15" hidden="false" customHeight="false" outlineLevel="0" collapsed="false">
      <c r="A528" s="2" t="s">
        <v>597</v>
      </c>
      <c r="B528" s="3" t="n">
        <v>62</v>
      </c>
      <c r="C528" s="2" t="s">
        <v>29</v>
      </c>
      <c r="D528" s="2" t="s">
        <v>40</v>
      </c>
      <c r="E528" s="2" t="s">
        <v>52</v>
      </c>
      <c r="F528" s="2" t="s">
        <v>26</v>
      </c>
      <c r="G528" s="4" t="n">
        <v>42800</v>
      </c>
      <c r="H528" s="3" t="n">
        <v>9</v>
      </c>
      <c r="I528" s="5" t="n">
        <v>42989</v>
      </c>
      <c r="J528" s="2" t="s">
        <v>34</v>
      </c>
      <c r="K528" s="3" t="n">
        <v>1</v>
      </c>
      <c r="L528" s="4" t="n">
        <v>1513.78</v>
      </c>
      <c r="M528" s="4" t="n">
        <v>41155.03</v>
      </c>
      <c r="N528" s="3" t="n">
        <v>39</v>
      </c>
      <c r="O528" s="4" t="n">
        <v>34.48</v>
      </c>
      <c r="P528" s="3" t="n">
        <v>3</v>
      </c>
      <c r="Q528" s="4" t="n">
        <v>7000</v>
      </c>
      <c r="R528" s="4" t="n">
        <v>2758.19</v>
      </c>
      <c r="S528" s="4" t="n">
        <v>0</v>
      </c>
      <c r="T528" s="4" t="n">
        <v>0</v>
      </c>
      <c r="U528" s="3" t="n">
        <v>715</v>
      </c>
      <c r="V528" s="3" t="n">
        <v>0</v>
      </c>
    </row>
    <row r="529" customFormat="false" ht="15" hidden="false" customHeight="false" outlineLevel="0" collapsed="false">
      <c r="A529" s="2" t="s">
        <v>598</v>
      </c>
      <c r="B529" s="3" t="n">
        <v>29</v>
      </c>
      <c r="C529" s="2" t="s">
        <v>23</v>
      </c>
      <c r="D529" s="2" t="s">
        <v>48</v>
      </c>
      <c r="E529" s="2" t="s">
        <v>37</v>
      </c>
      <c r="F529" s="2" t="s">
        <v>26</v>
      </c>
      <c r="G529" s="4" t="n">
        <v>25800</v>
      </c>
      <c r="H529" s="3" t="n">
        <v>7</v>
      </c>
      <c r="I529" s="5" t="n">
        <v>43540</v>
      </c>
      <c r="J529" s="2" t="s">
        <v>34</v>
      </c>
      <c r="K529" s="3" t="n">
        <v>1</v>
      </c>
      <c r="L529" s="4" t="n">
        <v>2335.4</v>
      </c>
      <c r="M529" s="4" t="n">
        <v>14280.57</v>
      </c>
      <c r="N529" s="3" t="n">
        <v>19</v>
      </c>
      <c r="O529" s="4" t="n">
        <v>97.8</v>
      </c>
      <c r="P529" s="3" t="n">
        <v>1</v>
      </c>
      <c r="Q529" s="4" t="n">
        <v>5000</v>
      </c>
      <c r="R529" s="4" t="n">
        <v>2486.63</v>
      </c>
      <c r="S529" s="4" t="n">
        <v>0</v>
      </c>
      <c r="T529" s="4" t="n">
        <v>0</v>
      </c>
      <c r="U529" s="3" t="n">
        <v>630</v>
      </c>
      <c r="V529" s="3" t="n">
        <v>0</v>
      </c>
    </row>
    <row r="530" customFormat="false" ht="15" hidden="false" customHeight="false" outlineLevel="0" collapsed="false">
      <c r="A530" s="2" t="s">
        <v>599</v>
      </c>
      <c r="B530" s="3" t="n">
        <v>53</v>
      </c>
      <c r="C530" s="2" t="s">
        <v>29</v>
      </c>
      <c r="D530" s="2" t="s">
        <v>108</v>
      </c>
      <c r="E530" s="2" t="s">
        <v>37</v>
      </c>
      <c r="F530" s="2" t="s">
        <v>60</v>
      </c>
      <c r="G530" s="4" t="n">
        <v>35100</v>
      </c>
      <c r="H530" s="3" t="n">
        <v>8</v>
      </c>
      <c r="I530" s="5" t="n">
        <v>43076</v>
      </c>
      <c r="J530" s="2" t="s">
        <v>34</v>
      </c>
      <c r="K530" s="3" t="n">
        <v>3</v>
      </c>
      <c r="L530" s="4" t="n">
        <v>3863.7</v>
      </c>
      <c r="M530" s="4" t="n">
        <v>0</v>
      </c>
      <c r="N530" s="3" t="n">
        <v>32</v>
      </c>
      <c r="O530" s="4" t="n">
        <v>67.31</v>
      </c>
      <c r="P530" s="3" t="n">
        <v>2</v>
      </c>
      <c r="Q530" s="4" t="n">
        <v>0</v>
      </c>
      <c r="R530" s="4" t="n">
        <v>0</v>
      </c>
      <c r="S530" s="4" t="n">
        <v>0</v>
      </c>
      <c r="T530" s="4" t="n">
        <v>0</v>
      </c>
      <c r="U530" s="3" t="n">
        <v>543</v>
      </c>
      <c r="V530" s="3" t="n">
        <v>0</v>
      </c>
    </row>
    <row r="531" customFormat="false" ht="15" hidden="false" customHeight="false" outlineLevel="0" collapsed="false">
      <c r="A531" s="2" t="s">
        <v>600</v>
      </c>
      <c r="B531" s="3" t="n">
        <v>63</v>
      </c>
      <c r="C531" s="2" t="s">
        <v>23</v>
      </c>
      <c r="D531" s="2" t="s">
        <v>56</v>
      </c>
      <c r="E531" s="2" t="s">
        <v>52</v>
      </c>
      <c r="F531" s="2" t="s">
        <v>38</v>
      </c>
      <c r="G531" s="4" t="n">
        <v>34200</v>
      </c>
      <c r="H531" s="3" t="n">
        <v>12</v>
      </c>
      <c r="I531" s="5" t="n">
        <v>41785</v>
      </c>
      <c r="J531" s="2" t="s">
        <v>27</v>
      </c>
      <c r="K531" s="3" t="n">
        <v>2</v>
      </c>
      <c r="L531" s="4" t="n">
        <v>1858.16</v>
      </c>
      <c r="M531" s="4" t="n">
        <v>0</v>
      </c>
      <c r="N531" s="3" t="n">
        <v>28</v>
      </c>
      <c r="O531" s="4" t="n">
        <v>39.43</v>
      </c>
      <c r="P531" s="3" t="n">
        <v>6</v>
      </c>
      <c r="Q531" s="4" t="n">
        <v>7000</v>
      </c>
      <c r="R531" s="4" t="n">
        <v>2480.91</v>
      </c>
      <c r="S531" s="4" t="n">
        <v>0</v>
      </c>
      <c r="T531" s="4" t="n">
        <v>0</v>
      </c>
      <c r="U531" s="3" t="n">
        <v>632</v>
      </c>
      <c r="V531" s="3" t="n">
        <v>0</v>
      </c>
    </row>
    <row r="532" customFormat="false" ht="15" hidden="false" customHeight="false" outlineLevel="0" collapsed="false">
      <c r="A532" s="2" t="s">
        <v>601</v>
      </c>
      <c r="B532" s="3" t="n">
        <v>37</v>
      </c>
      <c r="C532" s="2" t="s">
        <v>23</v>
      </c>
      <c r="D532" s="2" t="s">
        <v>62</v>
      </c>
      <c r="E532" s="2" t="s">
        <v>96</v>
      </c>
      <c r="F532" s="2" t="s">
        <v>26</v>
      </c>
      <c r="G532" s="4" t="n">
        <v>103300</v>
      </c>
      <c r="H532" s="3" t="n">
        <v>15</v>
      </c>
      <c r="I532" s="5" t="n">
        <v>40749</v>
      </c>
      <c r="J532" s="2" t="s">
        <v>27</v>
      </c>
      <c r="K532" s="3" t="n">
        <v>2</v>
      </c>
      <c r="L532" s="4" t="n">
        <v>22820.11</v>
      </c>
      <c r="M532" s="4" t="n">
        <v>297604.64</v>
      </c>
      <c r="N532" s="3" t="n">
        <v>41</v>
      </c>
      <c r="O532" s="4" t="n">
        <v>88.79</v>
      </c>
      <c r="P532" s="3" t="n">
        <v>2</v>
      </c>
      <c r="Q532" s="4" t="n">
        <v>11500</v>
      </c>
      <c r="R532" s="4" t="n">
        <v>3466.31</v>
      </c>
      <c r="S532" s="4" t="n">
        <v>400000</v>
      </c>
      <c r="T532" s="4" t="n">
        <v>2291</v>
      </c>
      <c r="U532" s="3" t="n">
        <v>656</v>
      </c>
      <c r="V532" s="3" t="n">
        <v>1</v>
      </c>
    </row>
    <row r="533" customFormat="false" ht="15" hidden="false" customHeight="false" outlineLevel="0" collapsed="false">
      <c r="A533" s="2" t="s">
        <v>602</v>
      </c>
      <c r="B533" s="3" t="n">
        <v>19</v>
      </c>
      <c r="C533" s="2" t="s">
        <v>23</v>
      </c>
      <c r="D533" s="2" t="s">
        <v>54</v>
      </c>
      <c r="E533" s="2" t="s">
        <v>52</v>
      </c>
      <c r="F533" s="2" t="s">
        <v>38</v>
      </c>
      <c r="G533" s="4" t="n">
        <v>27600</v>
      </c>
      <c r="H533" s="3" t="n">
        <v>1</v>
      </c>
      <c r="I533" s="5" t="n">
        <v>45734</v>
      </c>
      <c r="J533" s="2" t="s">
        <v>34</v>
      </c>
      <c r="K533" s="3" t="n">
        <v>1</v>
      </c>
      <c r="L533" s="4" t="n">
        <v>3359.85</v>
      </c>
      <c r="M533" s="4" t="n">
        <v>3603.63</v>
      </c>
      <c r="N533" s="3" t="n">
        <v>28</v>
      </c>
      <c r="O533" s="4" t="n">
        <v>57.06</v>
      </c>
      <c r="P533" s="3" t="n">
        <v>3</v>
      </c>
      <c r="Q533" s="4" t="n">
        <v>0</v>
      </c>
      <c r="R533" s="4" t="n">
        <v>0</v>
      </c>
      <c r="S533" s="4" t="n">
        <v>0</v>
      </c>
      <c r="T533" s="4" t="n">
        <v>0</v>
      </c>
      <c r="U533" s="3" t="n">
        <v>599</v>
      </c>
      <c r="V533" s="3" t="n">
        <v>0</v>
      </c>
    </row>
    <row r="534" customFormat="false" ht="15" hidden="false" customHeight="false" outlineLevel="0" collapsed="false">
      <c r="A534" s="2" t="s">
        <v>603</v>
      </c>
      <c r="B534" s="3" t="n">
        <v>29</v>
      </c>
      <c r="C534" s="2" t="s">
        <v>23</v>
      </c>
      <c r="D534" s="2" t="s">
        <v>51</v>
      </c>
      <c r="E534" s="2" t="s">
        <v>63</v>
      </c>
      <c r="F534" s="2" t="s">
        <v>38</v>
      </c>
      <c r="G534" s="4" t="n">
        <v>33700</v>
      </c>
      <c r="H534" s="3" t="n">
        <v>2</v>
      </c>
      <c r="I534" s="5" t="n">
        <v>45340</v>
      </c>
      <c r="J534" s="2" t="s">
        <v>46</v>
      </c>
      <c r="K534" s="3" t="n">
        <v>1</v>
      </c>
      <c r="L534" s="4" t="n">
        <v>6626.76</v>
      </c>
      <c r="M534" s="4" t="n">
        <v>7911.44</v>
      </c>
      <c r="N534" s="3" t="n">
        <v>26</v>
      </c>
      <c r="O534" s="4" t="n">
        <v>65.93</v>
      </c>
      <c r="P534" s="3" t="n">
        <v>5</v>
      </c>
      <c r="Q534" s="4" t="n">
        <v>7000</v>
      </c>
      <c r="R534" s="4" t="n">
        <v>3950.53</v>
      </c>
      <c r="S534" s="4" t="n">
        <v>0</v>
      </c>
      <c r="T534" s="4" t="n">
        <v>0</v>
      </c>
      <c r="U534" s="3" t="n">
        <v>617</v>
      </c>
      <c r="V534" s="3" t="n">
        <v>0</v>
      </c>
    </row>
    <row r="535" customFormat="false" ht="15" hidden="false" customHeight="false" outlineLevel="0" collapsed="false">
      <c r="A535" s="2" t="s">
        <v>604</v>
      </c>
      <c r="B535" s="3" t="n">
        <v>29</v>
      </c>
      <c r="C535" s="2" t="s">
        <v>29</v>
      </c>
      <c r="D535" s="2" t="s">
        <v>62</v>
      </c>
      <c r="E535" s="2" t="s">
        <v>52</v>
      </c>
      <c r="F535" s="2" t="s">
        <v>26</v>
      </c>
      <c r="G535" s="4" t="n">
        <v>29900</v>
      </c>
      <c r="H535" s="3" t="n">
        <v>5</v>
      </c>
      <c r="I535" s="5" t="n">
        <v>44261</v>
      </c>
      <c r="J535" s="2" t="s">
        <v>46</v>
      </c>
      <c r="K535" s="3" t="n">
        <v>3</v>
      </c>
      <c r="L535" s="4" t="n">
        <v>2868.98</v>
      </c>
      <c r="M535" s="4" t="n">
        <v>10903.54</v>
      </c>
      <c r="N535" s="3" t="n">
        <v>29</v>
      </c>
      <c r="O535" s="4" t="n">
        <v>60.05</v>
      </c>
      <c r="P535" s="3" t="n">
        <v>5</v>
      </c>
      <c r="Q535" s="4" t="n">
        <v>5000</v>
      </c>
      <c r="R535" s="4" t="n">
        <v>783.32</v>
      </c>
      <c r="S535" s="4" t="n">
        <v>0</v>
      </c>
      <c r="T535" s="4" t="n">
        <v>0</v>
      </c>
      <c r="U535" s="3" t="n">
        <v>650</v>
      </c>
      <c r="V535" s="3" t="n">
        <v>0</v>
      </c>
    </row>
    <row r="536" customFormat="false" ht="15" hidden="false" customHeight="false" outlineLevel="0" collapsed="false">
      <c r="A536" s="2" t="s">
        <v>605</v>
      </c>
      <c r="B536" s="3" t="n">
        <v>69</v>
      </c>
      <c r="C536" s="2" t="s">
        <v>29</v>
      </c>
      <c r="D536" s="2" t="s">
        <v>67</v>
      </c>
      <c r="E536" s="2" t="s">
        <v>41</v>
      </c>
      <c r="F536" s="2" t="s">
        <v>38</v>
      </c>
      <c r="G536" s="4" t="n">
        <v>19500</v>
      </c>
      <c r="H536" s="3" t="n">
        <v>23</v>
      </c>
      <c r="I536" s="5" t="n">
        <v>37867</v>
      </c>
      <c r="J536" s="2" t="s">
        <v>27</v>
      </c>
      <c r="K536" s="3" t="n">
        <v>2</v>
      </c>
      <c r="L536" s="4" t="n">
        <v>9895.37</v>
      </c>
      <c r="M536" s="4" t="n">
        <v>28048.83</v>
      </c>
      <c r="N536" s="3" t="n">
        <v>22</v>
      </c>
      <c r="O536" s="4" t="n">
        <v>29.86</v>
      </c>
      <c r="P536" s="3" t="n">
        <v>9</v>
      </c>
      <c r="Q536" s="4" t="n">
        <v>4500</v>
      </c>
      <c r="R536" s="4" t="n">
        <v>1661.82</v>
      </c>
      <c r="S536" s="4" t="n">
        <v>0</v>
      </c>
      <c r="T536" s="4" t="n">
        <v>0</v>
      </c>
      <c r="U536" s="3" t="n">
        <v>550</v>
      </c>
      <c r="V536" s="3" t="n">
        <v>1</v>
      </c>
    </row>
    <row r="537" customFormat="false" ht="15" hidden="false" customHeight="false" outlineLevel="0" collapsed="false">
      <c r="A537" s="2" t="s">
        <v>606</v>
      </c>
      <c r="B537" s="3" t="n">
        <v>18</v>
      </c>
      <c r="C537" s="2" t="s">
        <v>29</v>
      </c>
      <c r="D537" s="2" t="s">
        <v>44</v>
      </c>
      <c r="E537" s="2" t="s">
        <v>93</v>
      </c>
      <c r="F537" s="2" t="s">
        <v>38</v>
      </c>
      <c r="G537" s="4" t="n">
        <v>4100</v>
      </c>
      <c r="H537" s="3" t="n">
        <v>0</v>
      </c>
      <c r="I537" s="5" t="n">
        <v>46180</v>
      </c>
      <c r="J537" s="2" t="s">
        <v>27</v>
      </c>
      <c r="K537" s="3" t="n">
        <v>3</v>
      </c>
      <c r="L537" s="4" t="n">
        <v>915.67</v>
      </c>
      <c r="M537" s="4" t="n">
        <v>275.76</v>
      </c>
      <c r="N537" s="3" t="n">
        <v>7</v>
      </c>
      <c r="O537" s="4" t="n">
        <v>34.01</v>
      </c>
      <c r="P537" s="3" t="n">
        <v>3</v>
      </c>
      <c r="Q537" s="4" t="n">
        <v>0</v>
      </c>
      <c r="R537" s="4" t="n">
        <v>0</v>
      </c>
      <c r="S537" s="4" t="n">
        <v>0</v>
      </c>
      <c r="T537" s="4" t="n">
        <v>0</v>
      </c>
      <c r="U537" s="3" t="n">
        <v>513</v>
      </c>
      <c r="V537" s="3" t="n">
        <v>1</v>
      </c>
    </row>
    <row r="538" customFormat="false" ht="15" hidden="false" customHeight="false" outlineLevel="0" collapsed="false">
      <c r="A538" s="2" t="s">
        <v>607</v>
      </c>
      <c r="B538" s="3" t="n">
        <v>38</v>
      </c>
      <c r="C538" s="2" t="s">
        <v>23</v>
      </c>
      <c r="D538" s="2" t="s">
        <v>51</v>
      </c>
      <c r="E538" s="2" t="s">
        <v>37</v>
      </c>
      <c r="F538" s="2" t="s">
        <v>26</v>
      </c>
      <c r="G538" s="4" t="n">
        <v>45600</v>
      </c>
      <c r="H538" s="3" t="n">
        <v>12</v>
      </c>
      <c r="I538" s="5" t="n">
        <v>41867</v>
      </c>
      <c r="J538" s="2" t="s">
        <v>27</v>
      </c>
      <c r="K538" s="3" t="n">
        <v>2</v>
      </c>
      <c r="L538" s="4" t="n">
        <v>1990.66</v>
      </c>
      <c r="M538" s="4" t="n">
        <v>50813.48</v>
      </c>
      <c r="N538" s="3" t="n">
        <v>28</v>
      </c>
      <c r="O538" s="4" t="n">
        <v>26.3</v>
      </c>
      <c r="P538" s="3" t="n">
        <v>1</v>
      </c>
      <c r="Q538" s="4" t="n">
        <v>6500</v>
      </c>
      <c r="R538" s="4" t="n">
        <v>187.64</v>
      </c>
      <c r="S538" s="4" t="n">
        <v>0</v>
      </c>
      <c r="T538" s="4" t="n">
        <v>0</v>
      </c>
      <c r="U538" s="3" t="n">
        <v>621</v>
      </c>
      <c r="V538" s="3" t="n">
        <v>0</v>
      </c>
    </row>
    <row r="539" customFormat="false" ht="15" hidden="false" customHeight="false" outlineLevel="0" collapsed="false">
      <c r="A539" s="2" t="s">
        <v>608</v>
      </c>
      <c r="B539" s="3" t="n">
        <v>57</v>
      </c>
      <c r="C539" s="2" t="s">
        <v>23</v>
      </c>
      <c r="D539" s="2" t="s">
        <v>98</v>
      </c>
      <c r="E539" s="2" t="s">
        <v>52</v>
      </c>
      <c r="F539" s="2" t="s">
        <v>60</v>
      </c>
      <c r="G539" s="4" t="n">
        <v>24500</v>
      </c>
      <c r="H539" s="3" t="n">
        <v>24</v>
      </c>
      <c r="I539" s="5" t="n">
        <v>37156</v>
      </c>
      <c r="J539" s="2" t="s">
        <v>46</v>
      </c>
      <c r="K539" s="3" t="n">
        <v>1</v>
      </c>
      <c r="L539" s="4" t="n">
        <v>5460.86</v>
      </c>
      <c r="M539" s="4" t="n">
        <v>0</v>
      </c>
      <c r="N539" s="3" t="n">
        <v>31</v>
      </c>
      <c r="O539" s="4" t="n">
        <v>31.95</v>
      </c>
      <c r="P539" s="3" t="n">
        <v>3</v>
      </c>
      <c r="Q539" s="4" t="n">
        <v>4500</v>
      </c>
      <c r="R539" s="4" t="n">
        <v>1758.94</v>
      </c>
      <c r="S539" s="4" t="n">
        <v>118000</v>
      </c>
      <c r="T539" s="4" t="n">
        <v>787</v>
      </c>
      <c r="U539" s="3" t="n">
        <v>666</v>
      </c>
      <c r="V539" s="3" t="n">
        <v>0</v>
      </c>
    </row>
    <row r="540" customFormat="false" ht="15" hidden="false" customHeight="false" outlineLevel="0" collapsed="false">
      <c r="A540" s="2" t="s">
        <v>609</v>
      </c>
      <c r="B540" s="3" t="n">
        <v>66</v>
      </c>
      <c r="C540" s="2" t="s">
        <v>29</v>
      </c>
      <c r="D540" s="2" t="s">
        <v>67</v>
      </c>
      <c r="E540" s="2" t="s">
        <v>41</v>
      </c>
      <c r="F540" s="2" t="s">
        <v>26</v>
      </c>
      <c r="G540" s="4" t="n">
        <v>23200</v>
      </c>
      <c r="H540" s="3" t="n">
        <v>30</v>
      </c>
      <c r="I540" s="5" t="n">
        <v>35218</v>
      </c>
      <c r="J540" s="2" t="s">
        <v>42</v>
      </c>
      <c r="K540" s="3" t="n">
        <v>4</v>
      </c>
      <c r="L540" s="4" t="n">
        <v>2079.93</v>
      </c>
      <c r="M540" s="4" t="n">
        <v>50511.83</v>
      </c>
      <c r="N540" s="3" t="n">
        <v>28</v>
      </c>
      <c r="O540" s="4" t="n">
        <v>25.67</v>
      </c>
      <c r="P540" s="3" t="n">
        <v>0</v>
      </c>
      <c r="Q540" s="4" t="n">
        <v>3000</v>
      </c>
      <c r="R540" s="4" t="n">
        <v>707.54</v>
      </c>
      <c r="S540" s="4" t="n">
        <v>0</v>
      </c>
      <c r="T540" s="4" t="n">
        <v>0</v>
      </c>
      <c r="U540" s="3" t="n">
        <v>735</v>
      </c>
      <c r="V540" s="3" t="n">
        <v>0</v>
      </c>
    </row>
    <row r="541" customFormat="false" ht="15" hidden="false" customHeight="false" outlineLevel="0" collapsed="false">
      <c r="A541" s="2" t="s">
        <v>610</v>
      </c>
      <c r="B541" s="3" t="n">
        <v>41</v>
      </c>
      <c r="C541" s="2" t="s">
        <v>23</v>
      </c>
      <c r="D541" s="2" t="s">
        <v>56</v>
      </c>
      <c r="E541" s="2" t="s">
        <v>52</v>
      </c>
      <c r="F541" s="2" t="s">
        <v>38</v>
      </c>
      <c r="G541" s="4" t="n">
        <v>21400</v>
      </c>
      <c r="H541" s="3" t="n">
        <v>2</v>
      </c>
      <c r="I541" s="5" t="n">
        <v>45253</v>
      </c>
      <c r="J541" s="2" t="s">
        <v>46</v>
      </c>
      <c r="K541" s="3" t="n">
        <v>1</v>
      </c>
      <c r="L541" s="4" t="n">
        <v>2487.2</v>
      </c>
      <c r="M541" s="4" t="n">
        <v>7852.24</v>
      </c>
      <c r="N541" s="3" t="n">
        <v>31</v>
      </c>
      <c r="O541" s="4" t="n">
        <v>41.14</v>
      </c>
      <c r="P541" s="3" t="n">
        <v>1</v>
      </c>
      <c r="Q541" s="4" t="n">
        <v>4500</v>
      </c>
      <c r="R541" s="4" t="n">
        <v>2540.03</v>
      </c>
      <c r="S541" s="4" t="n">
        <v>35000</v>
      </c>
      <c r="T541" s="4" t="n">
        <v>198</v>
      </c>
      <c r="U541" s="3" t="n">
        <v>579</v>
      </c>
      <c r="V541" s="3" t="n">
        <v>0</v>
      </c>
    </row>
    <row r="542" customFormat="false" ht="15" hidden="false" customHeight="false" outlineLevel="0" collapsed="false">
      <c r="A542" s="2" t="s">
        <v>611</v>
      </c>
      <c r="B542" s="3" t="n">
        <v>32</v>
      </c>
      <c r="C542" s="2" t="s">
        <v>23</v>
      </c>
      <c r="D542" s="2" t="s">
        <v>54</v>
      </c>
      <c r="E542" s="2" t="s">
        <v>37</v>
      </c>
      <c r="F542" s="2" t="s">
        <v>26</v>
      </c>
      <c r="G542" s="4" t="n">
        <v>38200</v>
      </c>
      <c r="H542" s="3" t="n">
        <v>10</v>
      </c>
      <c r="I542" s="5" t="n">
        <v>42262</v>
      </c>
      <c r="J542" s="2" t="s">
        <v>34</v>
      </c>
      <c r="K542" s="3" t="n">
        <v>3</v>
      </c>
      <c r="L542" s="4" t="n">
        <v>3604.29</v>
      </c>
      <c r="M542" s="4" t="n">
        <v>0</v>
      </c>
      <c r="N542" s="3" t="n">
        <v>38</v>
      </c>
      <c r="O542" s="4" t="n">
        <v>42</v>
      </c>
      <c r="P542" s="3" t="n">
        <v>0</v>
      </c>
      <c r="Q542" s="4" t="n">
        <v>7500</v>
      </c>
      <c r="R542" s="4" t="n">
        <v>2630.21</v>
      </c>
      <c r="S542" s="4" t="n">
        <v>0</v>
      </c>
      <c r="T542" s="4" t="n">
        <v>0</v>
      </c>
      <c r="U542" s="3" t="n">
        <v>645</v>
      </c>
      <c r="V542" s="3" t="n">
        <v>0</v>
      </c>
    </row>
    <row r="543" customFormat="false" ht="15" hidden="false" customHeight="false" outlineLevel="0" collapsed="false">
      <c r="A543" s="2" t="s">
        <v>612</v>
      </c>
      <c r="B543" s="3" t="n">
        <v>26</v>
      </c>
      <c r="C543" s="2" t="s">
        <v>23</v>
      </c>
      <c r="D543" s="2" t="s">
        <v>33</v>
      </c>
      <c r="E543" s="2" t="s">
        <v>37</v>
      </c>
      <c r="F543" s="2" t="s">
        <v>38</v>
      </c>
      <c r="G543" s="4" t="n">
        <v>25000</v>
      </c>
      <c r="H543" s="3" t="n">
        <v>1</v>
      </c>
      <c r="I543" s="5" t="n">
        <v>45806</v>
      </c>
      <c r="J543" s="2" t="s">
        <v>46</v>
      </c>
      <c r="K543" s="3" t="n">
        <v>3</v>
      </c>
      <c r="L543" s="4" t="n">
        <v>2408.34</v>
      </c>
      <c r="M543" s="4" t="n">
        <v>0</v>
      </c>
      <c r="N543" s="3" t="n">
        <v>24</v>
      </c>
      <c r="O543" s="4" t="n">
        <v>28.91</v>
      </c>
      <c r="P543" s="3" t="n">
        <v>3</v>
      </c>
      <c r="Q543" s="4" t="n">
        <v>3000</v>
      </c>
      <c r="R543" s="4" t="n">
        <v>1130.31</v>
      </c>
      <c r="S543" s="4" t="n">
        <v>0</v>
      </c>
      <c r="T543" s="4" t="n">
        <v>0</v>
      </c>
      <c r="U543" s="3" t="n">
        <v>498</v>
      </c>
      <c r="V543" s="3" t="n">
        <v>0</v>
      </c>
    </row>
    <row r="544" customFormat="false" ht="15" hidden="false" customHeight="false" outlineLevel="0" collapsed="false">
      <c r="A544" s="2" t="s">
        <v>613</v>
      </c>
      <c r="B544" s="3" t="n">
        <v>53</v>
      </c>
      <c r="C544" s="2" t="s">
        <v>23</v>
      </c>
      <c r="D544" s="2" t="s">
        <v>62</v>
      </c>
      <c r="E544" s="2" t="s">
        <v>52</v>
      </c>
      <c r="F544" s="2" t="s">
        <v>38</v>
      </c>
      <c r="G544" s="4" t="n">
        <v>30700</v>
      </c>
      <c r="H544" s="3" t="n">
        <v>7</v>
      </c>
      <c r="I544" s="5" t="n">
        <v>43694</v>
      </c>
      <c r="J544" s="2" t="s">
        <v>34</v>
      </c>
      <c r="K544" s="3" t="n">
        <v>2</v>
      </c>
      <c r="L544" s="4" t="n">
        <v>1286.37</v>
      </c>
      <c r="M544" s="4" t="n">
        <v>13313.81</v>
      </c>
      <c r="N544" s="3" t="n">
        <v>38</v>
      </c>
      <c r="O544" s="4" t="n">
        <v>40.64</v>
      </c>
      <c r="P544" s="3" t="n">
        <v>2</v>
      </c>
      <c r="Q544" s="4" t="n">
        <v>4000</v>
      </c>
      <c r="R544" s="4" t="n">
        <v>169.55</v>
      </c>
      <c r="S544" s="4" t="n">
        <v>143000</v>
      </c>
      <c r="T544" s="4" t="n">
        <v>1014</v>
      </c>
      <c r="U544" s="3" t="n">
        <v>582</v>
      </c>
      <c r="V544" s="3" t="n">
        <v>0</v>
      </c>
    </row>
    <row r="545" customFormat="false" ht="15" hidden="false" customHeight="false" outlineLevel="0" collapsed="false">
      <c r="A545" s="2" t="s">
        <v>614</v>
      </c>
      <c r="B545" s="3" t="n">
        <v>44</v>
      </c>
      <c r="C545" s="2" t="s">
        <v>23</v>
      </c>
      <c r="D545" s="2" t="s">
        <v>44</v>
      </c>
      <c r="E545" s="2" t="s">
        <v>25</v>
      </c>
      <c r="F545" s="2" t="s">
        <v>26</v>
      </c>
      <c r="G545" s="4" t="n">
        <v>41300</v>
      </c>
      <c r="H545" s="3" t="n">
        <v>14</v>
      </c>
      <c r="I545" s="5" t="n">
        <v>40907</v>
      </c>
      <c r="J545" s="2" t="s">
        <v>46</v>
      </c>
      <c r="K545" s="3" t="n">
        <v>5</v>
      </c>
      <c r="L545" s="4" t="n">
        <v>2747.92</v>
      </c>
      <c r="M545" s="4" t="n">
        <v>77106.31</v>
      </c>
      <c r="N545" s="3" t="n">
        <v>33</v>
      </c>
      <c r="O545" s="4" t="n">
        <v>53.89</v>
      </c>
      <c r="P545" s="3" t="n">
        <v>3</v>
      </c>
      <c r="Q545" s="4" t="n">
        <v>5000</v>
      </c>
      <c r="R545" s="4" t="n">
        <v>1827.4</v>
      </c>
      <c r="S545" s="4" t="n">
        <v>141000</v>
      </c>
      <c r="T545" s="4" t="n">
        <v>692</v>
      </c>
      <c r="U545" s="3" t="n">
        <v>660</v>
      </c>
      <c r="V545" s="3" t="n">
        <v>0</v>
      </c>
    </row>
    <row r="546" customFormat="false" ht="15" hidden="false" customHeight="false" outlineLevel="0" collapsed="false">
      <c r="A546" s="2" t="s">
        <v>615</v>
      </c>
      <c r="B546" s="3" t="n">
        <v>42</v>
      </c>
      <c r="C546" s="2" t="s">
        <v>29</v>
      </c>
      <c r="D546" s="2" t="s">
        <v>40</v>
      </c>
      <c r="E546" s="2" t="s">
        <v>37</v>
      </c>
      <c r="F546" s="2" t="s">
        <v>26</v>
      </c>
      <c r="G546" s="4" t="n">
        <v>18500</v>
      </c>
      <c r="H546" s="3" t="n">
        <v>19</v>
      </c>
      <c r="I546" s="5" t="n">
        <v>39322</v>
      </c>
      <c r="J546" s="2" t="s">
        <v>34</v>
      </c>
      <c r="K546" s="3" t="n">
        <v>5</v>
      </c>
      <c r="L546" s="4" t="n">
        <v>8187.12</v>
      </c>
      <c r="M546" s="4" t="n">
        <v>19060.26</v>
      </c>
      <c r="N546" s="3" t="n">
        <v>30</v>
      </c>
      <c r="O546" s="4" t="n">
        <v>54.91</v>
      </c>
      <c r="P546" s="3" t="n">
        <v>0</v>
      </c>
      <c r="Q546" s="4" t="n">
        <v>4500</v>
      </c>
      <c r="R546" s="4" t="n">
        <v>494.09</v>
      </c>
      <c r="S546" s="4" t="n">
        <v>68000</v>
      </c>
      <c r="T546" s="4" t="n">
        <v>480</v>
      </c>
      <c r="U546" s="3" t="n">
        <v>674</v>
      </c>
      <c r="V546" s="3" t="n">
        <v>0</v>
      </c>
    </row>
    <row r="547" customFormat="false" ht="15" hidden="false" customHeight="false" outlineLevel="0" collapsed="false">
      <c r="A547" s="2" t="s">
        <v>616</v>
      </c>
      <c r="B547" s="3" t="n">
        <v>58</v>
      </c>
      <c r="C547" s="2" t="s">
        <v>29</v>
      </c>
      <c r="D547" s="2" t="s">
        <v>40</v>
      </c>
      <c r="E547" s="2" t="s">
        <v>37</v>
      </c>
      <c r="F547" s="2" t="s">
        <v>26</v>
      </c>
      <c r="G547" s="4" t="n">
        <v>29700</v>
      </c>
      <c r="H547" s="3" t="n">
        <v>21</v>
      </c>
      <c r="I547" s="5" t="n">
        <v>38429</v>
      </c>
      <c r="J547" s="2" t="s">
        <v>34</v>
      </c>
      <c r="K547" s="3" t="n">
        <v>6</v>
      </c>
      <c r="L547" s="4" t="n">
        <v>2235.63</v>
      </c>
      <c r="M547" s="4" t="n">
        <v>40961.81</v>
      </c>
      <c r="N547" s="3" t="n">
        <v>32</v>
      </c>
      <c r="O547" s="4" t="n">
        <v>80.16</v>
      </c>
      <c r="P547" s="3" t="n">
        <v>1</v>
      </c>
      <c r="Q547" s="4" t="n">
        <v>7000</v>
      </c>
      <c r="R547" s="4" t="n">
        <v>1419.27</v>
      </c>
      <c r="S547" s="4" t="n">
        <v>0</v>
      </c>
      <c r="T547" s="4" t="n">
        <v>0</v>
      </c>
      <c r="U547" s="3" t="n">
        <v>666</v>
      </c>
      <c r="V547" s="3" t="n">
        <v>0</v>
      </c>
    </row>
    <row r="548" customFormat="false" ht="15" hidden="false" customHeight="false" outlineLevel="0" collapsed="false">
      <c r="A548" s="2" t="s">
        <v>617</v>
      </c>
      <c r="B548" s="3" t="n">
        <v>49</v>
      </c>
      <c r="C548" s="2" t="s">
        <v>29</v>
      </c>
      <c r="D548" s="2" t="s">
        <v>51</v>
      </c>
      <c r="E548" s="2" t="s">
        <v>96</v>
      </c>
      <c r="F548" s="2" t="s">
        <v>26</v>
      </c>
      <c r="G548" s="4" t="n">
        <v>62500</v>
      </c>
      <c r="H548" s="3" t="n">
        <v>9</v>
      </c>
      <c r="I548" s="5" t="n">
        <v>42983</v>
      </c>
      <c r="J548" s="2" t="s">
        <v>34</v>
      </c>
      <c r="K548" s="3" t="n">
        <v>4</v>
      </c>
      <c r="L548" s="4" t="n">
        <v>11349.93</v>
      </c>
      <c r="M548" s="4" t="n">
        <v>0</v>
      </c>
      <c r="N548" s="3" t="n">
        <v>37</v>
      </c>
      <c r="O548" s="4" t="n">
        <v>54.56</v>
      </c>
      <c r="P548" s="3" t="n">
        <v>2</v>
      </c>
      <c r="Q548" s="4" t="n">
        <v>13500</v>
      </c>
      <c r="R548" s="4" t="n">
        <v>4674.13</v>
      </c>
      <c r="S548" s="4" t="n">
        <v>0</v>
      </c>
      <c r="T548" s="4" t="n">
        <v>0</v>
      </c>
      <c r="U548" s="3" t="n">
        <v>628</v>
      </c>
      <c r="V548" s="3" t="n">
        <v>0</v>
      </c>
    </row>
    <row r="549" customFormat="false" ht="15" hidden="false" customHeight="false" outlineLevel="0" collapsed="false">
      <c r="A549" s="2" t="s">
        <v>618</v>
      </c>
      <c r="B549" s="3" t="n">
        <v>48</v>
      </c>
      <c r="C549" s="2" t="s">
        <v>29</v>
      </c>
      <c r="D549" s="2" t="s">
        <v>40</v>
      </c>
      <c r="E549" s="2" t="s">
        <v>63</v>
      </c>
      <c r="F549" s="2" t="s">
        <v>26</v>
      </c>
      <c r="G549" s="4" t="n">
        <v>59600</v>
      </c>
      <c r="H549" s="3" t="n">
        <v>13</v>
      </c>
      <c r="I549" s="5" t="n">
        <v>41426</v>
      </c>
      <c r="J549" s="2" t="s">
        <v>42</v>
      </c>
      <c r="K549" s="3" t="n">
        <v>2</v>
      </c>
      <c r="L549" s="4" t="n">
        <v>-1922.89</v>
      </c>
      <c r="M549" s="4" t="n">
        <v>99970.16</v>
      </c>
      <c r="N549" s="3" t="n">
        <v>33</v>
      </c>
      <c r="O549" s="4" t="n">
        <v>57.96</v>
      </c>
      <c r="P549" s="3" t="n">
        <v>2</v>
      </c>
      <c r="Q549" s="4" t="n">
        <v>9500</v>
      </c>
      <c r="R549" s="4" t="n">
        <v>2140.79</v>
      </c>
      <c r="S549" s="4" t="n">
        <v>174000</v>
      </c>
      <c r="T549" s="4" t="n">
        <v>837</v>
      </c>
      <c r="U549" s="3" t="n">
        <v>624</v>
      </c>
      <c r="V549" s="3" t="n">
        <v>0</v>
      </c>
    </row>
    <row r="550" customFormat="false" ht="15" hidden="false" customHeight="false" outlineLevel="0" collapsed="false">
      <c r="A550" s="2" t="s">
        <v>619</v>
      </c>
      <c r="B550" s="3" t="n">
        <v>46</v>
      </c>
      <c r="C550" s="2" t="s">
        <v>29</v>
      </c>
      <c r="D550" s="2" t="s">
        <v>24</v>
      </c>
      <c r="E550" s="2" t="s">
        <v>25</v>
      </c>
      <c r="F550" s="2" t="s">
        <v>38</v>
      </c>
      <c r="G550" s="4" t="n">
        <v>22600</v>
      </c>
      <c r="H550" s="3" t="n">
        <v>12</v>
      </c>
      <c r="I550" s="5" t="n">
        <v>41544</v>
      </c>
      <c r="J550" s="2" t="s">
        <v>34</v>
      </c>
      <c r="K550" s="3" t="n">
        <v>2</v>
      </c>
      <c r="L550" s="4" t="n">
        <v>773.6</v>
      </c>
      <c r="M550" s="4" t="n">
        <v>0</v>
      </c>
      <c r="N550" s="3" t="n">
        <v>24</v>
      </c>
      <c r="O550" s="4" t="n">
        <v>26.36</v>
      </c>
      <c r="P550" s="3" t="n">
        <v>2</v>
      </c>
      <c r="Q550" s="4" t="n">
        <v>5000</v>
      </c>
      <c r="R550" s="4" t="n">
        <v>386.21</v>
      </c>
      <c r="S550" s="4" t="n">
        <v>87000</v>
      </c>
      <c r="T550" s="4" t="n">
        <v>609</v>
      </c>
      <c r="U550" s="3" t="n">
        <v>582</v>
      </c>
      <c r="V550" s="3" t="n">
        <v>0</v>
      </c>
    </row>
    <row r="551" customFormat="false" ht="15" hidden="false" customHeight="false" outlineLevel="0" collapsed="false">
      <c r="A551" s="2" t="s">
        <v>620</v>
      </c>
      <c r="B551" s="3" t="n">
        <v>18</v>
      </c>
      <c r="C551" s="2" t="s">
        <v>23</v>
      </c>
      <c r="D551" s="2" t="s">
        <v>40</v>
      </c>
      <c r="E551" s="2" t="s">
        <v>52</v>
      </c>
      <c r="F551" s="2" t="s">
        <v>38</v>
      </c>
      <c r="G551" s="4" t="n">
        <v>36000</v>
      </c>
      <c r="H551" s="3" t="n">
        <v>0</v>
      </c>
      <c r="I551" s="5" t="n">
        <v>46251</v>
      </c>
      <c r="J551" s="2" t="s">
        <v>27</v>
      </c>
      <c r="K551" s="3" t="n">
        <v>1</v>
      </c>
      <c r="L551" s="4" t="n">
        <v>5155.91</v>
      </c>
      <c r="M551" s="4" t="n">
        <v>0</v>
      </c>
      <c r="N551" s="3" t="n">
        <v>19</v>
      </c>
      <c r="O551" s="4" t="n">
        <v>32.42</v>
      </c>
      <c r="P551" s="3" t="n">
        <v>2</v>
      </c>
      <c r="Q551" s="4" t="n">
        <v>6000</v>
      </c>
      <c r="R551" s="4" t="n">
        <v>1711.68</v>
      </c>
      <c r="S551" s="4" t="n">
        <v>0</v>
      </c>
      <c r="T551" s="4" t="n">
        <v>0</v>
      </c>
      <c r="U551" s="3" t="n">
        <v>682</v>
      </c>
      <c r="V551" s="3" t="n">
        <v>0</v>
      </c>
    </row>
    <row r="552" customFormat="false" ht="15" hidden="false" customHeight="false" outlineLevel="0" collapsed="false">
      <c r="A552" s="2" t="s">
        <v>621</v>
      </c>
      <c r="B552" s="3" t="n">
        <v>72</v>
      </c>
      <c r="C552" s="2" t="s">
        <v>29</v>
      </c>
      <c r="D552" s="2" t="s">
        <v>98</v>
      </c>
      <c r="E552" s="2" t="s">
        <v>41</v>
      </c>
      <c r="F552" s="2" t="s">
        <v>26</v>
      </c>
      <c r="G552" s="4" t="n">
        <v>12400</v>
      </c>
      <c r="H552" s="3" t="n">
        <v>30</v>
      </c>
      <c r="I552" s="5" t="n">
        <v>35107</v>
      </c>
      <c r="J552" s="2" t="s">
        <v>27</v>
      </c>
      <c r="K552" s="3" t="n">
        <v>6</v>
      </c>
      <c r="L552" s="4" t="n">
        <v>611.93</v>
      </c>
      <c r="M552" s="4" t="n">
        <v>37855.36</v>
      </c>
      <c r="N552" s="3" t="n">
        <v>17</v>
      </c>
      <c r="O552" s="4" t="n">
        <v>25.17</v>
      </c>
      <c r="P552" s="3" t="n">
        <v>8</v>
      </c>
      <c r="Q552" s="4" t="n">
        <v>3000</v>
      </c>
      <c r="R552" s="4" t="n">
        <v>298.48</v>
      </c>
      <c r="S552" s="4" t="n">
        <v>0</v>
      </c>
      <c r="T552" s="4" t="n">
        <v>0</v>
      </c>
      <c r="U552" s="3" t="n">
        <v>672</v>
      </c>
      <c r="V552" s="3" t="n">
        <v>0</v>
      </c>
    </row>
    <row r="553" customFormat="false" ht="15" hidden="false" customHeight="false" outlineLevel="0" collapsed="false">
      <c r="A553" s="2" t="s">
        <v>622</v>
      </c>
      <c r="B553" s="3" t="n">
        <v>24</v>
      </c>
      <c r="C553" s="2" t="s">
        <v>23</v>
      </c>
      <c r="D553" s="2" t="s">
        <v>51</v>
      </c>
      <c r="E553" s="2" t="s">
        <v>96</v>
      </c>
      <c r="F553" s="2" t="s">
        <v>38</v>
      </c>
      <c r="G553" s="4" t="n">
        <v>96100</v>
      </c>
      <c r="H553" s="3" t="n">
        <v>3</v>
      </c>
      <c r="I553" s="5" t="n">
        <v>45133</v>
      </c>
      <c r="J553" s="2" t="s">
        <v>46</v>
      </c>
      <c r="K553" s="3" t="n">
        <v>2</v>
      </c>
      <c r="L553" s="4" t="n">
        <v>5162.54</v>
      </c>
      <c r="M553" s="4" t="n">
        <v>0</v>
      </c>
      <c r="N553" s="3" t="n">
        <v>48</v>
      </c>
      <c r="O553" s="4" t="n">
        <v>117.71</v>
      </c>
      <c r="P553" s="3" t="n">
        <v>2</v>
      </c>
      <c r="Q553" s="4" t="n">
        <v>10500</v>
      </c>
      <c r="R553" s="4" t="n">
        <v>1519</v>
      </c>
      <c r="S553" s="4" t="n">
        <v>0</v>
      </c>
      <c r="T553" s="4" t="n">
        <v>0</v>
      </c>
      <c r="U553" s="3" t="n">
        <v>708</v>
      </c>
      <c r="V553" s="3" t="n">
        <v>1</v>
      </c>
    </row>
    <row r="554" customFormat="false" ht="15" hidden="false" customHeight="false" outlineLevel="0" collapsed="false">
      <c r="A554" s="2" t="s">
        <v>623</v>
      </c>
      <c r="B554" s="3" t="n">
        <v>70</v>
      </c>
      <c r="C554" s="2" t="s">
        <v>29</v>
      </c>
      <c r="D554" s="2" t="s">
        <v>48</v>
      </c>
      <c r="E554" s="2" t="s">
        <v>41</v>
      </c>
      <c r="F554" s="2" t="s">
        <v>103</v>
      </c>
      <c r="G554" s="4" t="n">
        <v>28300</v>
      </c>
      <c r="H554" s="3" t="n">
        <v>10</v>
      </c>
      <c r="I554" s="5" t="n">
        <v>42350</v>
      </c>
      <c r="J554" s="2" t="s">
        <v>27</v>
      </c>
      <c r="K554" s="3" t="n">
        <v>5</v>
      </c>
      <c r="L554" s="4" t="n">
        <v>1112.35</v>
      </c>
      <c r="M554" s="4" t="n">
        <v>12050.2</v>
      </c>
      <c r="N554" s="3" t="n">
        <v>29</v>
      </c>
      <c r="O554" s="4" t="n">
        <v>73.6</v>
      </c>
      <c r="P554" s="3" t="n">
        <v>7</v>
      </c>
      <c r="Q554" s="4" t="n">
        <v>6000</v>
      </c>
      <c r="R554" s="4" t="n">
        <v>924.26</v>
      </c>
      <c r="S554" s="4" t="n">
        <v>0</v>
      </c>
      <c r="T554" s="4" t="n">
        <v>0</v>
      </c>
      <c r="U554" s="3" t="n">
        <v>599</v>
      </c>
      <c r="V554" s="3" t="n">
        <v>0</v>
      </c>
    </row>
    <row r="555" customFormat="false" ht="15" hidden="false" customHeight="false" outlineLevel="0" collapsed="false">
      <c r="A555" s="2" t="s">
        <v>624</v>
      </c>
      <c r="B555" s="3" t="n">
        <v>47</v>
      </c>
      <c r="C555" s="2" t="s">
        <v>29</v>
      </c>
      <c r="D555" s="2" t="s">
        <v>40</v>
      </c>
      <c r="E555" s="2" t="s">
        <v>25</v>
      </c>
      <c r="F555" s="2" t="s">
        <v>26</v>
      </c>
      <c r="G555" s="4" t="n">
        <v>48100</v>
      </c>
      <c r="H555" s="3" t="n">
        <v>7</v>
      </c>
      <c r="I555" s="5" t="n">
        <v>43480</v>
      </c>
      <c r="J555" s="2" t="s">
        <v>46</v>
      </c>
      <c r="K555" s="3" t="n">
        <v>3</v>
      </c>
      <c r="L555" s="4" t="n">
        <v>3932.25</v>
      </c>
      <c r="M555" s="4" t="n">
        <v>34045.95</v>
      </c>
      <c r="N555" s="3" t="n">
        <v>33</v>
      </c>
      <c r="O555" s="4" t="n">
        <v>54.19</v>
      </c>
      <c r="P555" s="3" t="n">
        <v>2</v>
      </c>
      <c r="Q555" s="4" t="n">
        <v>6000</v>
      </c>
      <c r="R555" s="4" t="n">
        <v>1303.4</v>
      </c>
      <c r="S555" s="4" t="n">
        <v>0</v>
      </c>
      <c r="T555" s="4" t="n">
        <v>0</v>
      </c>
      <c r="U555" s="3" t="n">
        <v>636</v>
      </c>
      <c r="V555" s="3" t="n">
        <v>0</v>
      </c>
    </row>
    <row r="556" customFormat="false" ht="15" hidden="false" customHeight="false" outlineLevel="0" collapsed="false">
      <c r="A556" s="2" t="s">
        <v>625</v>
      </c>
      <c r="B556" s="3" t="n">
        <v>69</v>
      </c>
      <c r="C556" s="2" t="s">
        <v>29</v>
      </c>
      <c r="D556" s="2" t="s">
        <v>51</v>
      </c>
      <c r="E556" s="2" t="s">
        <v>31</v>
      </c>
      <c r="F556" s="2" t="s">
        <v>26</v>
      </c>
      <c r="G556" s="4" t="n">
        <v>68400</v>
      </c>
      <c r="H556" s="3" t="n">
        <v>22</v>
      </c>
      <c r="I556" s="5" t="n">
        <v>38223</v>
      </c>
      <c r="J556" s="2" t="s">
        <v>27</v>
      </c>
      <c r="K556" s="3" t="n">
        <v>4</v>
      </c>
      <c r="L556" s="4" t="n">
        <v>2986.9</v>
      </c>
      <c r="M556" s="4" t="n">
        <v>0</v>
      </c>
      <c r="N556" s="3" t="n">
        <v>39</v>
      </c>
      <c r="O556" s="4" t="n">
        <v>48.04</v>
      </c>
      <c r="P556" s="3" t="n">
        <v>2</v>
      </c>
      <c r="Q556" s="4" t="n">
        <v>7000</v>
      </c>
      <c r="R556" s="4" t="n">
        <v>1711.84</v>
      </c>
      <c r="S556" s="4" t="n">
        <v>0</v>
      </c>
      <c r="T556" s="4" t="n">
        <v>0</v>
      </c>
      <c r="U556" s="3" t="n">
        <v>759</v>
      </c>
      <c r="V556" s="3" t="n">
        <v>0</v>
      </c>
    </row>
    <row r="557" customFormat="false" ht="15" hidden="false" customHeight="false" outlineLevel="0" collapsed="false">
      <c r="A557" s="2" t="s">
        <v>626</v>
      </c>
      <c r="B557" s="3" t="n">
        <v>35</v>
      </c>
      <c r="C557" s="2" t="s">
        <v>29</v>
      </c>
      <c r="D557" s="2" t="s">
        <v>51</v>
      </c>
      <c r="E557" s="2" t="s">
        <v>37</v>
      </c>
      <c r="F557" s="2" t="s">
        <v>26</v>
      </c>
      <c r="G557" s="4" t="n">
        <v>17200</v>
      </c>
      <c r="H557" s="3" t="n">
        <v>7</v>
      </c>
      <c r="I557" s="5" t="n">
        <v>43696</v>
      </c>
      <c r="J557" s="2" t="s">
        <v>46</v>
      </c>
      <c r="K557" s="3" t="n">
        <v>1</v>
      </c>
      <c r="L557" s="4" t="n">
        <v>1522.7</v>
      </c>
      <c r="M557" s="4" t="n">
        <v>13032</v>
      </c>
      <c r="N557" s="3" t="n">
        <v>24</v>
      </c>
      <c r="O557" s="4" t="n">
        <v>36.58</v>
      </c>
      <c r="P557" s="3" t="n">
        <v>4</v>
      </c>
      <c r="Q557" s="4" t="n">
        <v>3000</v>
      </c>
      <c r="R557" s="4" t="n">
        <v>287.98</v>
      </c>
      <c r="S557" s="4" t="n">
        <v>0</v>
      </c>
      <c r="T557" s="4" t="n">
        <v>0</v>
      </c>
      <c r="U557" s="3" t="n">
        <v>702</v>
      </c>
      <c r="V557" s="3" t="n">
        <v>0</v>
      </c>
    </row>
    <row r="558" customFormat="false" ht="15" hidden="false" customHeight="false" outlineLevel="0" collapsed="false">
      <c r="A558" s="2" t="s">
        <v>627</v>
      </c>
      <c r="B558" s="3" t="n">
        <v>49</v>
      </c>
      <c r="C558" s="2" t="s">
        <v>23</v>
      </c>
      <c r="D558" s="2" t="s">
        <v>136</v>
      </c>
      <c r="E558" s="2" t="s">
        <v>63</v>
      </c>
      <c r="F558" s="2" t="s">
        <v>26</v>
      </c>
      <c r="G558" s="4" t="n">
        <v>52500</v>
      </c>
      <c r="H558" s="3" t="n">
        <v>19</v>
      </c>
      <c r="I558" s="5" t="n">
        <v>39259</v>
      </c>
      <c r="J558" s="2" t="s">
        <v>46</v>
      </c>
      <c r="K558" s="3" t="n">
        <v>1</v>
      </c>
      <c r="L558" s="4" t="n">
        <v>19532.94</v>
      </c>
      <c r="M558" s="4" t="n">
        <v>79671.83</v>
      </c>
      <c r="N558" s="3" t="n">
        <v>39</v>
      </c>
      <c r="O558" s="4" t="n">
        <v>78.92</v>
      </c>
      <c r="P558" s="3" t="n">
        <v>2</v>
      </c>
      <c r="Q558" s="4" t="n">
        <v>12000</v>
      </c>
      <c r="R558" s="4" t="n">
        <v>3947.25</v>
      </c>
      <c r="S558" s="4" t="n">
        <v>107000</v>
      </c>
      <c r="T558" s="4" t="n">
        <v>544</v>
      </c>
      <c r="U558" s="3" t="n">
        <v>749</v>
      </c>
      <c r="V558" s="3" t="n">
        <v>0</v>
      </c>
    </row>
    <row r="559" customFormat="false" ht="15" hidden="false" customHeight="false" outlineLevel="0" collapsed="false">
      <c r="A559" s="2" t="s">
        <v>628</v>
      </c>
      <c r="B559" s="3" t="n">
        <v>26</v>
      </c>
      <c r="C559" s="2" t="s">
        <v>23</v>
      </c>
      <c r="D559" s="2" t="s">
        <v>30</v>
      </c>
      <c r="E559" s="2" t="s">
        <v>52</v>
      </c>
      <c r="F559" s="2" t="s">
        <v>26</v>
      </c>
      <c r="G559" s="4" t="n">
        <v>20100</v>
      </c>
      <c r="H559" s="3" t="n">
        <v>2</v>
      </c>
      <c r="I559" s="5" t="n">
        <v>45449</v>
      </c>
      <c r="J559" s="2" t="s">
        <v>34</v>
      </c>
      <c r="K559" s="3" t="n">
        <v>2</v>
      </c>
      <c r="L559" s="4" t="n">
        <v>1422.46</v>
      </c>
      <c r="M559" s="4" t="n">
        <v>7533.97</v>
      </c>
      <c r="N559" s="3" t="n">
        <v>21</v>
      </c>
      <c r="O559" s="4" t="n">
        <v>33.83</v>
      </c>
      <c r="P559" s="3" t="n">
        <v>3</v>
      </c>
      <c r="Q559" s="4" t="n">
        <v>4000</v>
      </c>
      <c r="R559" s="4" t="n">
        <v>856.54</v>
      </c>
      <c r="S559" s="4" t="n">
        <v>0</v>
      </c>
      <c r="T559" s="4" t="n">
        <v>0</v>
      </c>
      <c r="U559" s="3" t="n">
        <v>580</v>
      </c>
      <c r="V559" s="3" t="n">
        <v>0</v>
      </c>
    </row>
    <row r="560" customFormat="false" ht="15" hidden="false" customHeight="false" outlineLevel="0" collapsed="false">
      <c r="A560" s="2" t="s">
        <v>629</v>
      </c>
      <c r="B560" s="3" t="n">
        <v>45</v>
      </c>
      <c r="C560" s="2" t="s">
        <v>29</v>
      </c>
      <c r="D560" s="2" t="s">
        <v>51</v>
      </c>
      <c r="E560" s="2" t="s">
        <v>96</v>
      </c>
      <c r="F560" s="2" t="s">
        <v>26</v>
      </c>
      <c r="G560" s="4" t="n">
        <v>133800</v>
      </c>
      <c r="H560" s="3" t="n">
        <v>7</v>
      </c>
      <c r="I560" s="5" t="n">
        <v>43484</v>
      </c>
      <c r="J560" s="2" t="s">
        <v>46</v>
      </c>
      <c r="K560" s="3" t="n">
        <v>3</v>
      </c>
      <c r="L560" s="4" t="n">
        <v>16814.75</v>
      </c>
      <c r="M560" s="4" t="n">
        <v>80990.3</v>
      </c>
      <c r="N560" s="3" t="n">
        <v>64</v>
      </c>
      <c r="O560" s="4" t="n">
        <v>198.31</v>
      </c>
      <c r="P560" s="3" t="n">
        <v>1</v>
      </c>
      <c r="Q560" s="4" t="n">
        <v>13500</v>
      </c>
      <c r="R560" s="4" t="n">
        <v>2785.03</v>
      </c>
      <c r="S560" s="4" t="n">
        <v>0</v>
      </c>
      <c r="T560" s="4" t="n">
        <v>0</v>
      </c>
      <c r="U560" s="3" t="n">
        <v>669</v>
      </c>
      <c r="V560" s="3" t="n">
        <v>0</v>
      </c>
    </row>
    <row r="561" customFormat="false" ht="15" hidden="false" customHeight="false" outlineLevel="0" collapsed="false">
      <c r="A561" s="2" t="s">
        <v>630</v>
      </c>
      <c r="B561" s="3" t="n">
        <v>75</v>
      </c>
      <c r="C561" s="2" t="s">
        <v>23</v>
      </c>
      <c r="D561" s="2" t="s">
        <v>62</v>
      </c>
      <c r="E561" s="2" t="s">
        <v>41</v>
      </c>
      <c r="F561" s="2" t="s">
        <v>26</v>
      </c>
      <c r="G561" s="4" t="n">
        <v>21100</v>
      </c>
      <c r="H561" s="3" t="n">
        <v>32</v>
      </c>
      <c r="I561" s="5" t="n">
        <v>34321</v>
      </c>
      <c r="J561" s="2" t="s">
        <v>27</v>
      </c>
      <c r="K561" s="3" t="n">
        <v>5</v>
      </c>
      <c r="L561" s="4" t="n">
        <v>2242.07</v>
      </c>
      <c r="M561" s="4" t="n">
        <v>0</v>
      </c>
      <c r="N561" s="3" t="n">
        <v>17</v>
      </c>
      <c r="O561" s="4" t="n">
        <v>40.68</v>
      </c>
      <c r="P561" s="3" t="n">
        <v>4</v>
      </c>
      <c r="Q561" s="4" t="n">
        <v>4500</v>
      </c>
      <c r="R561" s="4" t="n">
        <v>1353.95</v>
      </c>
      <c r="S561" s="4" t="n">
        <v>0</v>
      </c>
      <c r="T561" s="4" t="n">
        <v>0</v>
      </c>
      <c r="U561" s="3" t="n">
        <v>723</v>
      </c>
      <c r="V561" s="3" t="n">
        <v>0</v>
      </c>
    </row>
    <row r="562" customFormat="false" ht="15" hidden="false" customHeight="false" outlineLevel="0" collapsed="false">
      <c r="A562" s="2" t="s">
        <v>631</v>
      </c>
      <c r="B562" s="3" t="n">
        <v>54</v>
      </c>
      <c r="C562" s="2" t="s">
        <v>23</v>
      </c>
      <c r="D562" s="2" t="s">
        <v>51</v>
      </c>
      <c r="E562" s="2" t="s">
        <v>49</v>
      </c>
      <c r="F562" s="2" t="s">
        <v>60</v>
      </c>
      <c r="G562" s="4" t="n">
        <v>45900</v>
      </c>
      <c r="H562" s="3" t="n">
        <v>9</v>
      </c>
      <c r="I562" s="5" t="n">
        <v>42851</v>
      </c>
      <c r="J562" s="2" t="s">
        <v>46</v>
      </c>
      <c r="K562" s="3" t="n">
        <v>1</v>
      </c>
      <c r="L562" s="4" t="n">
        <v>2754.02</v>
      </c>
      <c r="M562" s="4" t="n">
        <v>0</v>
      </c>
      <c r="N562" s="3" t="n">
        <v>35</v>
      </c>
      <c r="O562" s="4" t="n">
        <v>52.68</v>
      </c>
      <c r="P562" s="3" t="n">
        <v>2</v>
      </c>
      <c r="Q562" s="4" t="n">
        <v>0</v>
      </c>
      <c r="R562" s="4" t="n">
        <v>0</v>
      </c>
      <c r="S562" s="4" t="n">
        <v>0</v>
      </c>
      <c r="T562" s="4" t="n">
        <v>0</v>
      </c>
      <c r="U562" s="3" t="n">
        <v>670</v>
      </c>
      <c r="V562" s="3" t="n">
        <v>0</v>
      </c>
    </row>
    <row r="563" customFormat="false" ht="15" hidden="false" customHeight="false" outlineLevel="0" collapsed="false">
      <c r="A563" s="2" t="s">
        <v>632</v>
      </c>
      <c r="B563" s="3" t="n">
        <v>36</v>
      </c>
      <c r="C563" s="2" t="s">
        <v>23</v>
      </c>
      <c r="D563" s="2" t="s">
        <v>51</v>
      </c>
      <c r="E563" s="2" t="s">
        <v>52</v>
      </c>
      <c r="F563" s="2" t="s">
        <v>26</v>
      </c>
      <c r="G563" s="4" t="n">
        <v>19600</v>
      </c>
      <c r="H563" s="3" t="n">
        <v>14</v>
      </c>
      <c r="I563" s="5" t="n">
        <v>40925</v>
      </c>
      <c r="J563" s="2" t="s">
        <v>27</v>
      </c>
      <c r="K563" s="3" t="n">
        <v>1</v>
      </c>
      <c r="L563" s="4" t="n">
        <v>2360.32</v>
      </c>
      <c r="M563" s="4" t="n">
        <v>31862.57</v>
      </c>
      <c r="N563" s="3" t="n">
        <v>18</v>
      </c>
      <c r="O563" s="4" t="n">
        <v>59.55</v>
      </c>
      <c r="P563" s="3" t="n">
        <v>3</v>
      </c>
      <c r="Q563" s="4" t="n">
        <v>0</v>
      </c>
      <c r="R563" s="4" t="n">
        <v>0</v>
      </c>
      <c r="S563" s="4" t="n">
        <v>87000</v>
      </c>
      <c r="T563" s="4" t="n">
        <v>618</v>
      </c>
      <c r="U563" s="3" t="n">
        <v>641</v>
      </c>
      <c r="V563" s="3" t="n">
        <v>0</v>
      </c>
    </row>
    <row r="564" customFormat="false" ht="15" hidden="false" customHeight="false" outlineLevel="0" collapsed="false">
      <c r="A564" s="2" t="s">
        <v>633</v>
      </c>
      <c r="B564" s="3" t="n">
        <v>45</v>
      </c>
      <c r="C564" s="2" t="s">
        <v>29</v>
      </c>
      <c r="D564" s="2" t="s">
        <v>100</v>
      </c>
      <c r="E564" s="2" t="s">
        <v>52</v>
      </c>
      <c r="F564" s="2" t="s">
        <v>60</v>
      </c>
      <c r="G564" s="4" t="n">
        <v>20500</v>
      </c>
      <c r="H564" s="3" t="n">
        <v>5</v>
      </c>
      <c r="I564" s="5" t="n">
        <v>44172</v>
      </c>
      <c r="J564" s="2" t="s">
        <v>34</v>
      </c>
      <c r="K564" s="3" t="n">
        <v>2</v>
      </c>
      <c r="L564" s="4" t="n">
        <v>881.78</v>
      </c>
      <c r="M564" s="4" t="n">
        <v>8235.31</v>
      </c>
      <c r="N564" s="3" t="n">
        <v>34</v>
      </c>
      <c r="O564" s="4" t="n">
        <v>38.91</v>
      </c>
      <c r="P564" s="3" t="n">
        <v>2</v>
      </c>
      <c r="Q564" s="4" t="n">
        <v>4500</v>
      </c>
      <c r="R564" s="4" t="n">
        <v>339.36</v>
      </c>
      <c r="S564" s="4" t="n">
        <v>85000</v>
      </c>
      <c r="T564" s="4" t="n">
        <v>456</v>
      </c>
      <c r="U564" s="3" t="n">
        <v>640</v>
      </c>
      <c r="V564" s="3" t="n">
        <v>0</v>
      </c>
    </row>
    <row r="565" customFormat="false" ht="15" hidden="false" customHeight="false" outlineLevel="0" collapsed="false">
      <c r="A565" s="2" t="s">
        <v>634</v>
      </c>
      <c r="B565" s="3" t="n">
        <v>38</v>
      </c>
      <c r="C565" s="2" t="s">
        <v>29</v>
      </c>
      <c r="D565" s="2" t="s">
        <v>36</v>
      </c>
      <c r="E565" s="2" t="s">
        <v>37</v>
      </c>
      <c r="F565" s="2" t="s">
        <v>38</v>
      </c>
      <c r="G565" s="4" t="n">
        <v>28800</v>
      </c>
      <c r="H565" s="3" t="n">
        <v>14</v>
      </c>
      <c r="I565" s="5" t="n">
        <v>40928</v>
      </c>
      <c r="J565" s="2" t="s">
        <v>46</v>
      </c>
      <c r="K565" s="3" t="n">
        <v>2</v>
      </c>
      <c r="L565" s="4" t="n">
        <v>4306.38</v>
      </c>
      <c r="M565" s="4" t="n">
        <v>38076.38</v>
      </c>
      <c r="N565" s="3" t="n">
        <v>32</v>
      </c>
      <c r="O565" s="4" t="n">
        <v>37.64</v>
      </c>
      <c r="P565" s="3" t="n">
        <v>3</v>
      </c>
      <c r="Q565" s="4" t="n">
        <v>5000</v>
      </c>
      <c r="R565" s="4" t="n">
        <v>97.71</v>
      </c>
      <c r="S565" s="4" t="n">
        <v>0</v>
      </c>
      <c r="T565" s="4" t="n">
        <v>0</v>
      </c>
      <c r="U565" s="3" t="n">
        <v>606</v>
      </c>
      <c r="V565" s="3" t="n">
        <v>0</v>
      </c>
    </row>
    <row r="566" customFormat="false" ht="15" hidden="false" customHeight="false" outlineLevel="0" collapsed="false">
      <c r="A566" s="2" t="s">
        <v>635</v>
      </c>
      <c r="B566" s="3" t="n">
        <v>61</v>
      </c>
      <c r="C566" s="2" t="s">
        <v>23</v>
      </c>
      <c r="D566" s="2" t="s">
        <v>67</v>
      </c>
      <c r="E566" s="2" t="s">
        <v>93</v>
      </c>
      <c r="F566" s="2" t="s">
        <v>60</v>
      </c>
      <c r="G566" s="4" t="n">
        <v>7100</v>
      </c>
      <c r="H566" s="3" t="n">
        <v>3</v>
      </c>
      <c r="I566" s="5" t="n">
        <v>44947</v>
      </c>
      <c r="J566" s="2" t="s">
        <v>42</v>
      </c>
      <c r="K566" s="3" t="n">
        <v>3</v>
      </c>
      <c r="L566" s="4" t="n">
        <v>907.12</v>
      </c>
      <c r="M566" s="4" t="n">
        <v>2006.83</v>
      </c>
      <c r="N566" s="3" t="n">
        <v>14</v>
      </c>
      <c r="O566" s="4" t="n">
        <v>35.08</v>
      </c>
      <c r="P566" s="3" t="n">
        <v>1</v>
      </c>
      <c r="Q566" s="4" t="n">
        <v>1500</v>
      </c>
      <c r="R566" s="4" t="n">
        <v>147.27</v>
      </c>
      <c r="S566" s="4" t="n">
        <v>0</v>
      </c>
      <c r="T566" s="4" t="n">
        <v>0</v>
      </c>
      <c r="U566" s="3" t="n">
        <v>462</v>
      </c>
      <c r="V566" s="3" t="n">
        <v>0</v>
      </c>
    </row>
    <row r="567" customFormat="false" ht="15" hidden="false" customHeight="false" outlineLevel="0" collapsed="false">
      <c r="A567" s="2" t="s">
        <v>636</v>
      </c>
      <c r="B567" s="3" t="n">
        <v>52</v>
      </c>
      <c r="C567" s="2" t="s">
        <v>23</v>
      </c>
      <c r="D567" s="2" t="s">
        <v>51</v>
      </c>
      <c r="E567" s="2" t="s">
        <v>52</v>
      </c>
      <c r="F567" s="2" t="s">
        <v>26</v>
      </c>
      <c r="G567" s="4" t="n">
        <v>27400</v>
      </c>
      <c r="H567" s="3" t="n">
        <v>18</v>
      </c>
      <c r="I567" s="5" t="n">
        <v>39438</v>
      </c>
      <c r="J567" s="2" t="s">
        <v>46</v>
      </c>
      <c r="K567" s="3" t="n">
        <v>6</v>
      </c>
      <c r="L567" s="4" t="n">
        <v>4113.54</v>
      </c>
      <c r="M567" s="4" t="n">
        <v>0</v>
      </c>
      <c r="N567" s="3" t="n">
        <v>25</v>
      </c>
      <c r="O567" s="4" t="n">
        <v>33.76</v>
      </c>
      <c r="P567" s="3" t="n">
        <v>4</v>
      </c>
      <c r="Q567" s="4" t="n">
        <v>4500</v>
      </c>
      <c r="R567" s="4" t="n">
        <v>526.62</v>
      </c>
      <c r="S567" s="4" t="n">
        <v>48000</v>
      </c>
      <c r="T567" s="4" t="n">
        <v>355</v>
      </c>
      <c r="U567" s="3" t="n">
        <v>656</v>
      </c>
      <c r="V567" s="3" t="n">
        <v>0</v>
      </c>
    </row>
    <row r="568" customFormat="false" ht="15" hidden="false" customHeight="false" outlineLevel="0" collapsed="false">
      <c r="A568" s="2" t="s">
        <v>637</v>
      </c>
      <c r="B568" s="3" t="n">
        <v>56</v>
      </c>
      <c r="C568" s="2" t="s">
        <v>23</v>
      </c>
      <c r="D568" s="2" t="s">
        <v>40</v>
      </c>
      <c r="E568" s="2" t="s">
        <v>52</v>
      </c>
      <c r="F568" s="2" t="s">
        <v>26</v>
      </c>
      <c r="G568" s="4" t="n">
        <v>15000</v>
      </c>
      <c r="H568" s="3" t="n">
        <v>6</v>
      </c>
      <c r="I568" s="5" t="n">
        <v>44066</v>
      </c>
      <c r="J568" s="2" t="s">
        <v>42</v>
      </c>
      <c r="K568" s="3" t="n">
        <v>2</v>
      </c>
      <c r="L568" s="4" t="n">
        <v>-2187.5</v>
      </c>
      <c r="M568" s="4" t="n">
        <v>7342.8</v>
      </c>
      <c r="N568" s="3" t="n">
        <v>14</v>
      </c>
      <c r="O568" s="4" t="n">
        <v>19.91</v>
      </c>
      <c r="P568" s="3" t="n">
        <v>0</v>
      </c>
      <c r="Q568" s="4" t="n">
        <v>3000</v>
      </c>
      <c r="R568" s="4" t="n">
        <v>401.51</v>
      </c>
      <c r="S568" s="4" t="n">
        <v>0</v>
      </c>
      <c r="T568" s="4" t="n">
        <v>0</v>
      </c>
      <c r="U568" s="3" t="n">
        <v>539</v>
      </c>
      <c r="V568" s="3" t="n">
        <v>0</v>
      </c>
    </row>
    <row r="569" customFormat="false" ht="15" hidden="false" customHeight="false" outlineLevel="0" collapsed="false">
      <c r="A569" s="2" t="s">
        <v>638</v>
      </c>
      <c r="B569" s="3" t="n">
        <v>52</v>
      </c>
      <c r="C569" s="2" t="s">
        <v>23</v>
      </c>
      <c r="D569" s="2" t="s">
        <v>40</v>
      </c>
      <c r="E569" s="2" t="s">
        <v>37</v>
      </c>
      <c r="F569" s="2" t="s">
        <v>26</v>
      </c>
      <c r="G569" s="4" t="n">
        <v>60500</v>
      </c>
      <c r="H569" s="3" t="n">
        <v>15</v>
      </c>
      <c r="I569" s="5" t="n">
        <v>40493</v>
      </c>
      <c r="J569" s="2" t="s">
        <v>34</v>
      </c>
      <c r="K569" s="3" t="n">
        <v>1</v>
      </c>
      <c r="L569" s="4" t="n">
        <v>2779.67</v>
      </c>
      <c r="M569" s="4" t="n">
        <v>64390.63</v>
      </c>
      <c r="N569" s="3" t="n">
        <v>39</v>
      </c>
      <c r="O569" s="4" t="n">
        <v>129.71</v>
      </c>
      <c r="P569" s="3" t="n">
        <v>1</v>
      </c>
      <c r="Q569" s="4" t="n">
        <v>14000</v>
      </c>
      <c r="R569" s="4" t="n">
        <v>8422.24</v>
      </c>
      <c r="S569" s="4" t="n">
        <v>245000</v>
      </c>
      <c r="T569" s="4" t="n">
        <v>1236</v>
      </c>
      <c r="U569" s="3" t="n">
        <v>643</v>
      </c>
      <c r="V569" s="3" t="n">
        <v>0</v>
      </c>
    </row>
    <row r="570" customFormat="false" ht="15" hidden="false" customHeight="false" outlineLevel="0" collapsed="false">
      <c r="A570" s="2" t="s">
        <v>639</v>
      </c>
      <c r="B570" s="3" t="n">
        <v>44</v>
      </c>
      <c r="C570" s="2" t="s">
        <v>23</v>
      </c>
      <c r="D570" s="2" t="s">
        <v>100</v>
      </c>
      <c r="E570" s="2" t="s">
        <v>63</v>
      </c>
      <c r="F570" s="2" t="s">
        <v>26</v>
      </c>
      <c r="G570" s="4" t="n">
        <v>66100</v>
      </c>
      <c r="H570" s="3" t="n">
        <v>15</v>
      </c>
      <c r="I570" s="5" t="n">
        <v>40574</v>
      </c>
      <c r="J570" s="2" t="s">
        <v>34</v>
      </c>
      <c r="K570" s="3" t="n">
        <v>2</v>
      </c>
      <c r="L570" s="4" t="n">
        <v>5085.5</v>
      </c>
      <c r="M570" s="4" t="n">
        <v>55064.37</v>
      </c>
      <c r="N570" s="3" t="n">
        <v>37</v>
      </c>
      <c r="O570" s="4" t="n">
        <v>84.68</v>
      </c>
      <c r="P570" s="3" t="n">
        <v>4</v>
      </c>
      <c r="Q570" s="4" t="n">
        <v>7000</v>
      </c>
      <c r="R570" s="4" t="n">
        <v>404.16</v>
      </c>
      <c r="S570" s="4" t="n">
        <v>184000</v>
      </c>
      <c r="T570" s="4" t="n">
        <v>1250</v>
      </c>
      <c r="U570" s="3" t="n">
        <v>656</v>
      </c>
      <c r="V570" s="3" t="n">
        <v>0</v>
      </c>
    </row>
    <row r="571" customFormat="false" ht="15" hidden="false" customHeight="false" outlineLevel="0" collapsed="false">
      <c r="A571" s="2" t="s">
        <v>640</v>
      </c>
      <c r="B571" s="3" t="n">
        <v>48</v>
      </c>
      <c r="C571" s="2" t="s">
        <v>23</v>
      </c>
      <c r="D571" s="2" t="s">
        <v>36</v>
      </c>
      <c r="E571" s="2" t="s">
        <v>37</v>
      </c>
      <c r="F571" s="2" t="s">
        <v>26</v>
      </c>
      <c r="G571" s="4" t="n">
        <v>38000</v>
      </c>
      <c r="H571" s="3" t="n">
        <v>8</v>
      </c>
      <c r="I571" s="5" t="n">
        <v>43232</v>
      </c>
      <c r="J571" s="2" t="s">
        <v>34</v>
      </c>
      <c r="K571" s="3" t="n">
        <v>2</v>
      </c>
      <c r="L571" s="4" t="n">
        <v>8044.08</v>
      </c>
      <c r="M571" s="4" t="n">
        <v>19179.64</v>
      </c>
      <c r="N571" s="3" t="n">
        <v>0</v>
      </c>
      <c r="O571" s="2"/>
      <c r="P571" s="3" t="n">
        <v>0</v>
      </c>
      <c r="Q571" s="4" t="n">
        <v>0</v>
      </c>
      <c r="R571" s="4" t="n">
        <v>0</v>
      </c>
      <c r="S571" s="4" t="n">
        <v>0</v>
      </c>
      <c r="T571" s="4" t="n">
        <v>0</v>
      </c>
      <c r="U571" s="3" t="n">
        <v>601</v>
      </c>
      <c r="V571" s="3" t="n">
        <v>0</v>
      </c>
    </row>
    <row r="572" customFormat="false" ht="15" hidden="false" customHeight="false" outlineLevel="0" collapsed="false">
      <c r="A572" s="2" t="s">
        <v>641</v>
      </c>
      <c r="B572" s="3" t="n">
        <v>44</v>
      </c>
      <c r="C572" s="2" t="s">
        <v>23</v>
      </c>
      <c r="D572" s="2" t="s">
        <v>98</v>
      </c>
      <c r="E572" s="2" t="s">
        <v>93</v>
      </c>
      <c r="F572" s="2" t="s">
        <v>26</v>
      </c>
      <c r="G572" s="4" t="n">
        <v>6600</v>
      </c>
      <c r="H572" s="3" t="n">
        <v>17</v>
      </c>
      <c r="I572" s="5" t="n">
        <v>39824</v>
      </c>
      <c r="J572" s="2" t="s">
        <v>34</v>
      </c>
      <c r="K572" s="3" t="n">
        <v>4</v>
      </c>
      <c r="L572" s="4" t="n">
        <v>-1625.02</v>
      </c>
      <c r="M572" s="4" t="n">
        <v>3599.11</v>
      </c>
      <c r="N572" s="3" t="n">
        <v>26</v>
      </c>
      <c r="O572" s="4" t="n">
        <v>44.61</v>
      </c>
      <c r="P572" s="3" t="n">
        <v>2</v>
      </c>
      <c r="Q572" s="4" t="n">
        <v>1500</v>
      </c>
      <c r="R572" s="4" t="n">
        <v>403.57</v>
      </c>
      <c r="S572" s="4" t="n">
        <v>0</v>
      </c>
      <c r="T572" s="4" t="n">
        <v>0</v>
      </c>
      <c r="U572" s="3" t="n">
        <v>580</v>
      </c>
      <c r="V572" s="3" t="n">
        <v>0</v>
      </c>
    </row>
    <row r="573" customFormat="false" ht="15" hidden="false" customHeight="false" outlineLevel="0" collapsed="false">
      <c r="A573" s="2" t="s">
        <v>642</v>
      </c>
      <c r="B573" s="3" t="n">
        <v>64</v>
      </c>
      <c r="C573" s="2" t="s">
        <v>29</v>
      </c>
      <c r="D573" s="2" t="s">
        <v>67</v>
      </c>
      <c r="E573" s="2" t="s">
        <v>25</v>
      </c>
      <c r="F573" s="2" t="s">
        <v>103</v>
      </c>
      <c r="G573" s="4" t="n">
        <v>33800</v>
      </c>
      <c r="H573" s="3" t="n">
        <v>8</v>
      </c>
      <c r="I573" s="5" t="n">
        <v>43226</v>
      </c>
      <c r="J573" s="2" t="s">
        <v>27</v>
      </c>
      <c r="K573" s="3" t="n">
        <v>1</v>
      </c>
      <c r="L573" s="4" t="n">
        <v>2289.73</v>
      </c>
      <c r="M573" s="4" t="n">
        <v>32858.33</v>
      </c>
      <c r="N573" s="3" t="n">
        <v>24</v>
      </c>
      <c r="O573" s="4" t="n">
        <v>55.57</v>
      </c>
      <c r="P573" s="3" t="n">
        <v>6</v>
      </c>
      <c r="Q573" s="4" t="n">
        <v>0</v>
      </c>
      <c r="R573" s="4" t="n">
        <v>0</v>
      </c>
      <c r="S573" s="4" t="n">
        <v>0</v>
      </c>
      <c r="T573" s="4" t="n">
        <v>0</v>
      </c>
      <c r="U573" s="3" t="n">
        <v>613</v>
      </c>
      <c r="V573" s="3" t="n">
        <v>0</v>
      </c>
    </row>
    <row r="574" customFormat="false" ht="15" hidden="false" customHeight="false" outlineLevel="0" collapsed="false">
      <c r="A574" s="2" t="s">
        <v>643</v>
      </c>
      <c r="B574" s="3" t="n">
        <v>49</v>
      </c>
      <c r="C574" s="2" t="s">
        <v>29</v>
      </c>
      <c r="D574" s="2" t="s">
        <v>132</v>
      </c>
      <c r="E574" s="2" t="s">
        <v>96</v>
      </c>
      <c r="F574" s="2" t="s">
        <v>26</v>
      </c>
      <c r="G574" s="4" t="n">
        <v>77000</v>
      </c>
      <c r="H574" s="3" t="n">
        <v>10</v>
      </c>
      <c r="I574" s="5" t="n">
        <v>42621</v>
      </c>
      <c r="J574" s="2" t="s">
        <v>34</v>
      </c>
      <c r="K574" s="3" t="n">
        <v>2</v>
      </c>
      <c r="L574" s="4" t="n">
        <v>-1913.11</v>
      </c>
      <c r="M574" s="4" t="n">
        <v>109381.95</v>
      </c>
      <c r="N574" s="3" t="n">
        <v>34</v>
      </c>
      <c r="O574" s="4" t="n">
        <v>91.75</v>
      </c>
      <c r="P574" s="3" t="n">
        <v>3</v>
      </c>
      <c r="Q574" s="4" t="n">
        <v>15000</v>
      </c>
      <c r="R574" s="4" t="n">
        <v>3991.1</v>
      </c>
      <c r="S574" s="4" t="n">
        <v>0</v>
      </c>
      <c r="T574" s="4" t="n">
        <v>0</v>
      </c>
      <c r="U574" s="3" t="n">
        <v>647</v>
      </c>
      <c r="V574" s="3" t="n">
        <v>0</v>
      </c>
    </row>
    <row r="575" customFormat="false" ht="15" hidden="false" customHeight="false" outlineLevel="0" collapsed="false">
      <c r="A575" s="2" t="s">
        <v>644</v>
      </c>
      <c r="B575" s="3" t="n">
        <v>42</v>
      </c>
      <c r="C575" s="2" t="s">
        <v>29</v>
      </c>
      <c r="D575" s="2" t="s">
        <v>62</v>
      </c>
      <c r="E575" s="2" t="s">
        <v>37</v>
      </c>
      <c r="F575" s="2" t="s">
        <v>26</v>
      </c>
      <c r="G575" s="4" t="n">
        <v>36700</v>
      </c>
      <c r="H575" s="3" t="n">
        <v>8</v>
      </c>
      <c r="I575" s="5" t="n">
        <v>43130</v>
      </c>
      <c r="J575" s="2" t="s">
        <v>46</v>
      </c>
      <c r="K575" s="3" t="n">
        <v>1</v>
      </c>
      <c r="L575" s="4" t="n">
        <v>3245.85</v>
      </c>
      <c r="M575" s="4" t="n">
        <v>39016.19</v>
      </c>
      <c r="N575" s="3" t="n">
        <v>31</v>
      </c>
      <c r="O575" s="4" t="n">
        <v>59.35</v>
      </c>
      <c r="P575" s="3" t="n">
        <v>4</v>
      </c>
      <c r="Q575" s="4" t="n">
        <v>6000</v>
      </c>
      <c r="R575" s="4" t="n">
        <v>195.94</v>
      </c>
      <c r="S575" s="4" t="n">
        <v>0</v>
      </c>
      <c r="T575" s="4" t="n">
        <v>0</v>
      </c>
      <c r="U575" s="3" t="n">
        <v>632</v>
      </c>
      <c r="V575" s="3" t="n">
        <v>0</v>
      </c>
    </row>
    <row r="576" customFormat="false" ht="15" hidden="false" customHeight="false" outlineLevel="0" collapsed="false">
      <c r="A576" s="2" t="s">
        <v>645</v>
      </c>
      <c r="B576" s="3" t="n">
        <v>45</v>
      </c>
      <c r="C576" s="2" t="s">
        <v>29</v>
      </c>
      <c r="D576" s="2" t="s">
        <v>67</v>
      </c>
      <c r="E576" s="2" t="s">
        <v>25</v>
      </c>
      <c r="F576" s="2" t="s">
        <v>26</v>
      </c>
      <c r="G576" s="4" t="n">
        <v>35800</v>
      </c>
      <c r="H576" s="3" t="n">
        <v>13</v>
      </c>
      <c r="I576" s="5" t="n">
        <v>41328</v>
      </c>
      <c r="J576" s="2" t="s">
        <v>46</v>
      </c>
      <c r="K576" s="3" t="n">
        <v>1</v>
      </c>
      <c r="L576" s="4" t="n">
        <v>1596.42</v>
      </c>
      <c r="M576" s="4" t="n">
        <v>74207.54</v>
      </c>
      <c r="N576" s="3" t="n">
        <v>24</v>
      </c>
      <c r="O576" s="4" t="n">
        <v>101.39</v>
      </c>
      <c r="P576" s="3" t="n">
        <v>2</v>
      </c>
      <c r="Q576" s="4" t="n">
        <v>6500</v>
      </c>
      <c r="R576" s="4" t="n">
        <v>790.44</v>
      </c>
      <c r="S576" s="4" t="n">
        <v>178000</v>
      </c>
      <c r="T576" s="4" t="n">
        <v>983</v>
      </c>
      <c r="U576" s="3" t="n">
        <v>656</v>
      </c>
      <c r="V576" s="3" t="n">
        <v>1</v>
      </c>
    </row>
    <row r="577" customFormat="false" ht="15" hidden="false" customHeight="false" outlineLevel="0" collapsed="false">
      <c r="A577" s="2" t="s">
        <v>646</v>
      </c>
      <c r="B577" s="3" t="n">
        <v>29</v>
      </c>
      <c r="C577" s="2" t="s">
        <v>29</v>
      </c>
      <c r="D577" s="2" t="s">
        <v>98</v>
      </c>
      <c r="E577" s="2" t="s">
        <v>63</v>
      </c>
      <c r="F577" s="2" t="s">
        <v>26</v>
      </c>
      <c r="G577" s="4" t="n">
        <v>56500</v>
      </c>
      <c r="H577" s="3" t="n">
        <v>4</v>
      </c>
      <c r="I577" s="5" t="n">
        <v>44802</v>
      </c>
      <c r="J577" s="2" t="s">
        <v>46</v>
      </c>
      <c r="K577" s="3" t="n">
        <v>1</v>
      </c>
      <c r="L577" s="4" t="n">
        <v>6081.02</v>
      </c>
      <c r="M577" s="4" t="n">
        <v>15561.02</v>
      </c>
      <c r="N577" s="3" t="n">
        <v>36</v>
      </c>
      <c r="O577" s="4" t="n">
        <v>42.01</v>
      </c>
      <c r="P577" s="3" t="n">
        <v>5</v>
      </c>
      <c r="Q577" s="4" t="n">
        <v>14000</v>
      </c>
      <c r="R577" s="4" t="n">
        <v>2589.88</v>
      </c>
      <c r="S577" s="4" t="n">
        <v>0</v>
      </c>
      <c r="T577" s="4" t="n">
        <v>0</v>
      </c>
      <c r="U577" s="3" t="n">
        <v>651</v>
      </c>
      <c r="V577" s="3" t="n">
        <v>0</v>
      </c>
    </row>
    <row r="578" customFormat="false" ht="15" hidden="false" customHeight="false" outlineLevel="0" collapsed="false">
      <c r="A578" s="2" t="s">
        <v>647</v>
      </c>
      <c r="B578" s="3" t="n">
        <v>50</v>
      </c>
      <c r="C578" s="2" t="s">
        <v>29</v>
      </c>
      <c r="D578" s="2" t="s">
        <v>40</v>
      </c>
      <c r="E578" s="2" t="s">
        <v>52</v>
      </c>
      <c r="F578" s="2" t="s">
        <v>26</v>
      </c>
      <c r="G578" s="4" t="n">
        <v>19000</v>
      </c>
      <c r="H578" s="3" t="n">
        <v>21</v>
      </c>
      <c r="I578" s="5" t="n">
        <v>38566</v>
      </c>
      <c r="J578" s="2" t="s">
        <v>46</v>
      </c>
      <c r="K578" s="3" t="n">
        <v>2</v>
      </c>
      <c r="L578" s="4" t="n">
        <v>2425.16</v>
      </c>
      <c r="M578" s="4" t="n">
        <v>14478.9</v>
      </c>
      <c r="N578" s="3" t="n">
        <v>26</v>
      </c>
      <c r="O578" s="4" t="n">
        <v>33.89</v>
      </c>
      <c r="P578" s="3" t="n">
        <v>4</v>
      </c>
      <c r="Q578" s="4" t="n">
        <v>2500</v>
      </c>
      <c r="R578" s="4" t="n">
        <v>562.37</v>
      </c>
      <c r="S578" s="4" t="n">
        <v>74000</v>
      </c>
      <c r="T578" s="4" t="n">
        <v>341</v>
      </c>
      <c r="U578" s="3" t="n">
        <v>674</v>
      </c>
      <c r="V578" s="3" t="n">
        <v>0</v>
      </c>
    </row>
    <row r="579" customFormat="false" ht="15" hidden="false" customHeight="false" outlineLevel="0" collapsed="false">
      <c r="A579" s="2" t="s">
        <v>648</v>
      </c>
      <c r="B579" s="3" t="n">
        <v>32</v>
      </c>
      <c r="C579" s="2" t="s">
        <v>29</v>
      </c>
      <c r="D579" s="2" t="s">
        <v>44</v>
      </c>
      <c r="E579" s="2" t="s">
        <v>25</v>
      </c>
      <c r="F579" s="2" t="s">
        <v>26</v>
      </c>
      <c r="G579" s="4" t="n">
        <v>36400</v>
      </c>
      <c r="H579" s="3" t="n">
        <v>3</v>
      </c>
      <c r="I579" s="5" t="n">
        <v>44956</v>
      </c>
      <c r="J579" s="2" t="s">
        <v>27</v>
      </c>
      <c r="K579" s="3" t="n">
        <v>2</v>
      </c>
      <c r="L579" s="4" t="n">
        <v>3103.37</v>
      </c>
      <c r="M579" s="4" t="n">
        <v>5130.49</v>
      </c>
      <c r="N579" s="3" t="n">
        <v>28</v>
      </c>
      <c r="O579" s="4" t="n">
        <v>46.5</v>
      </c>
      <c r="P579" s="3" t="n">
        <v>6</v>
      </c>
      <c r="Q579" s="4" t="n">
        <v>0</v>
      </c>
      <c r="R579" s="4" t="n">
        <v>0</v>
      </c>
      <c r="S579" s="4" t="n">
        <v>121000</v>
      </c>
      <c r="T579" s="4" t="n">
        <v>660</v>
      </c>
      <c r="U579" s="3" t="n">
        <v>666</v>
      </c>
      <c r="V579" s="3" t="n">
        <v>0</v>
      </c>
    </row>
    <row r="580" customFormat="false" ht="15" hidden="false" customHeight="false" outlineLevel="0" collapsed="false">
      <c r="A580" s="2" t="s">
        <v>649</v>
      </c>
      <c r="B580" s="3" t="n">
        <v>46</v>
      </c>
      <c r="C580" s="2" t="s">
        <v>23</v>
      </c>
      <c r="D580" s="2" t="s">
        <v>56</v>
      </c>
      <c r="E580" s="2" t="s">
        <v>52</v>
      </c>
      <c r="F580" s="2" t="s">
        <v>26</v>
      </c>
      <c r="G580" s="4" t="n">
        <v>26900</v>
      </c>
      <c r="H580" s="3" t="n">
        <v>11</v>
      </c>
      <c r="I580" s="5" t="n">
        <v>41999</v>
      </c>
      <c r="J580" s="2" t="s">
        <v>46</v>
      </c>
      <c r="K580" s="3" t="n">
        <v>2</v>
      </c>
      <c r="L580" s="4" t="n">
        <v>1117.71</v>
      </c>
      <c r="M580" s="4" t="n">
        <v>30607.02</v>
      </c>
      <c r="N580" s="3" t="n">
        <v>29</v>
      </c>
      <c r="O580" s="4" t="n">
        <v>33.17</v>
      </c>
      <c r="P580" s="3" t="n">
        <v>5</v>
      </c>
      <c r="Q580" s="4" t="n">
        <v>4500</v>
      </c>
      <c r="R580" s="4" t="n">
        <v>2316.96</v>
      </c>
      <c r="S580" s="4" t="n">
        <v>0</v>
      </c>
      <c r="T580" s="4" t="n">
        <v>0</v>
      </c>
      <c r="U580" s="3" t="n">
        <v>637</v>
      </c>
      <c r="V580" s="3" t="n">
        <v>0</v>
      </c>
    </row>
    <row r="581" customFormat="false" ht="15" hidden="false" customHeight="false" outlineLevel="0" collapsed="false">
      <c r="A581" s="2" t="s">
        <v>650</v>
      </c>
      <c r="B581" s="3" t="n">
        <v>43</v>
      </c>
      <c r="C581" s="2" t="s">
        <v>29</v>
      </c>
      <c r="D581" s="2" t="s">
        <v>62</v>
      </c>
      <c r="E581" s="2" t="s">
        <v>37</v>
      </c>
      <c r="F581" s="2" t="s">
        <v>26</v>
      </c>
      <c r="G581" s="4" t="n">
        <v>50200</v>
      </c>
      <c r="H581" s="3" t="n">
        <v>6</v>
      </c>
      <c r="I581" s="5" t="n">
        <v>43783</v>
      </c>
      <c r="J581" s="2" t="s">
        <v>46</v>
      </c>
      <c r="K581" s="3" t="n">
        <v>1</v>
      </c>
      <c r="L581" s="4" t="n">
        <v>5599.81</v>
      </c>
      <c r="M581" s="4" t="n">
        <v>0</v>
      </c>
      <c r="N581" s="3" t="n">
        <v>33</v>
      </c>
      <c r="O581" s="4" t="n">
        <v>61.54</v>
      </c>
      <c r="P581" s="3" t="n">
        <v>4</v>
      </c>
      <c r="Q581" s="4" t="n">
        <v>0</v>
      </c>
      <c r="R581" s="4" t="n">
        <v>0</v>
      </c>
      <c r="S581" s="4" t="n">
        <v>181000</v>
      </c>
      <c r="T581" s="4" t="n">
        <v>1204</v>
      </c>
      <c r="U581" s="3" t="n">
        <v>630</v>
      </c>
      <c r="V581" s="3" t="n">
        <v>0</v>
      </c>
    </row>
    <row r="582" customFormat="false" ht="15" hidden="false" customHeight="false" outlineLevel="0" collapsed="false">
      <c r="A582" s="2" t="s">
        <v>651</v>
      </c>
      <c r="B582" s="3" t="n">
        <v>38</v>
      </c>
      <c r="C582" s="2" t="s">
        <v>23</v>
      </c>
      <c r="D582" s="2" t="s">
        <v>24</v>
      </c>
      <c r="E582" s="2" t="s">
        <v>52</v>
      </c>
      <c r="F582" s="2" t="s">
        <v>38</v>
      </c>
      <c r="G582" s="4" t="n">
        <v>19800</v>
      </c>
      <c r="H582" s="3" t="n">
        <v>4</v>
      </c>
      <c r="I582" s="5" t="n">
        <v>44489</v>
      </c>
      <c r="J582" s="2" t="s">
        <v>34</v>
      </c>
      <c r="K582" s="3" t="n">
        <v>1</v>
      </c>
      <c r="L582" s="4" t="n">
        <v>994.22</v>
      </c>
      <c r="M582" s="4" t="n">
        <v>5308.45</v>
      </c>
      <c r="N582" s="3" t="n">
        <v>28</v>
      </c>
      <c r="O582" s="4" t="n">
        <v>25.13</v>
      </c>
      <c r="P582" s="3" t="n">
        <v>2</v>
      </c>
      <c r="Q582" s="4" t="n">
        <v>4000</v>
      </c>
      <c r="R582" s="4" t="n">
        <v>1047.59</v>
      </c>
      <c r="S582" s="4" t="n">
        <v>62000</v>
      </c>
      <c r="T582" s="4" t="n">
        <v>307</v>
      </c>
      <c r="U582" s="3" t="n">
        <v>626</v>
      </c>
      <c r="V582" s="3" t="n">
        <v>1</v>
      </c>
    </row>
    <row r="583" customFormat="false" ht="15" hidden="false" customHeight="false" outlineLevel="0" collapsed="false">
      <c r="A583" s="2" t="s">
        <v>652</v>
      </c>
      <c r="B583" s="3" t="n">
        <v>74</v>
      </c>
      <c r="C583" s="2" t="s">
        <v>23</v>
      </c>
      <c r="D583" s="2" t="s">
        <v>100</v>
      </c>
      <c r="E583" s="2" t="s">
        <v>63</v>
      </c>
      <c r="F583" s="2" t="s">
        <v>26</v>
      </c>
      <c r="G583" s="4" t="n">
        <v>42100</v>
      </c>
      <c r="H583" s="3" t="n">
        <v>13</v>
      </c>
      <c r="I583" s="5" t="n">
        <v>41346</v>
      </c>
      <c r="J583" s="2" t="s">
        <v>27</v>
      </c>
      <c r="K583" s="3" t="n">
        <v>2</v>
      </c>
      <c r="L583" s="4" t="n">
        <v>9656.46</v>
      </c>
      <c r="M583" s="4" t="n">
        <v>32013.03</v>
      </c>
      <c r="N583" s="3" t="n">
        <v>21</v>
      </c>
      <c r="O583" s="4" t="n">
        <v>51.17</v>
      </c>
      <c r="P583" s="3" t="n">
        <v>3</v>
      </c>
      <c r="Q583" s="4" t="n">
        <v>10000</v>
      </c>
      <c r="R583" s="4" t="n">
        <v>1595.52</v>
      </c>
      <c r="S583" s="4" t="n">
        <v>0</v>
      </c>
      <c r="T583" s="4" t="n">
        <v>0</v>
      </c>
      <c r="U583" s="3" t="n">
        <v>616</v>
      </c>
      <c r="V583" s="3" t="n">
        <v>0</v>
      </c>
    </row>
    <row r="584" customFormat="false" ht="15" hidden="false" customHeight="false" outlineLevel="0" collapsed="false">
      <c r="A584" s="2" t="s">
        <v>653</v>
      </c>
      <c r="B584" s="3" t="n">
        <v>35</v>
      </c>
      <c r="C584" s="2" t="s">
        <v>23</v>
      </c>
      <c r="D584" s="2" t="s">
        <v>62</v>
      </c>
      <c r="E584" s="2" t="s">
        <v>37</v>
      </c>
      <c r="F584" s="2" t="s">
        <v>38</v>
      </c>
      <c r="G584" s="4" t="n">
        <v>42900</v>
      </c>
      <c r="H584" s="3" t="n">
        <v>7</v>
      </c>
      <c r="I584" s="5" t="n">
        <v>43447</v>
      </c>
      <c r="J584" s="2" t="s">
        <v>46</v>
      </c>
      <c r="K584" s="3" t="n">
        <v>1</v>
      </c>
      <c r="L584" s="4" t="n">
        <v>6252.5</v>
      </c>
      <c r="M584" s="4" t="n">
        <v>30159.06</v>
      </c>
      <c r="N584" s="3" t="n">
        <v>36</v>
      </c>
      <c r="O584" s="4" t="n">
        <v>105.43</v>
      </c>
      <c r="P584" s="3" t="n">
        <v>1</v>
      </c>
      <c r="Q584" s="4" t="n">
        <v>5000</v>
      </c>
      <c r="R584" s="4" t="n">
        <v>1185.95</v>
      </c>
      <c r="S584" s="4" t="n">
        <v>111000</v>
      </c>
      <c r="T584" s="4" t="n">
        <v>677</v>
      </c>
      <c r="U584" s="3" t="n">
        <v>791</v>
      </c>
      <c r="V584" s="3" t="n">
        <v>0</v>
      </c>
    </row>
    <row r="585" customFormat="false" ht="15" hidden="false" customHeight="false" outlineLevel="0" collapsed="false">
      <c r="A585" s="2" t="s">
        <v>654</v>
      </c>
      <c r="B585" s="3" t="n">
        <v>49</v>
      </c>
      <c r="C585" s="2" t="s">
        <v>23</v>
      </c>
      <c r="D585" s="2" t="s">
        <v>62</v>
      </c>
      <c r="E585" s="2" t="s">
        <v>63</v>
      </c>
      <c r="F585" s="2" t="s">
        <v>38</v>
      </c>
      <c r="G585" s="4" t="n">
        <v>44100</v>
      </c>
      <c r="H585" s="3" t="n">
        <v>21</v>
      </c>
      <c r="I585" s="5" t="n">
        <v>38359</v>
      </c>
      <c r="J585" s="2" t="s">
        <v>34</v>
      </c>
      <c r="K585" s="3" t="n">
        <v>2</v>
      </c>
      <c r="L585" s="4" t="n">
        <v>2303.59</v>
      </c>
      <c r="M585" s="4" t="n">
        <v>0</v>
      </c>
      <c r="N585" s="3" t="n">
        <v>26</v>
      </c>
      <c r="O585" s="4" t="n">
        <v>116.23</v>
      </c>
      <c r="P585" s="3" t="n">
        <v>0</v>
      </c>
      <c r="Q585" s="4" t="n">
        <v>10500</v>
      </c>
      <c r="R585" s="4" t="n">
        <v>1215.61</v>
      </c>
      <c r="S585" s="4" t="n">
        <v>102000</v>
      </c>
      <c r="T585" s="4" t="n">
        <v>695</v>
      </c>
      <c r="U585" s="3" t="n">
        <v>740</v>
      </c>
      <c r="V585" s="3" t="n">
        <v>0</v>
      </c>
    </row>
    <row r="586" customFormat="false" ht="15" hidden="false" customHeight="false" outlineLevel="0" collapsed="false">
      <c r="A586" s="2" t="s">
        <v>655</v>
      </c>
      <c r="B586" s="3" t="n">
        <v>40</v>
      </c>
      <c r="C586" s="2" t="s">
        <v>29</v>
      </c>
      <c r="D586" s="2" t="s">
        <v>62</v>
      </c>
      <c r="E586" s="2" t="s">
        <v>37</v>
      </c>
      <c r="F586" s="2" t="s">
        <v>38</v>
      </c>
      <c r="G586" s="4" t="n">
        <v>51000</v>
      </c>
      <c r="H586" s="3" t="n">
        <v>15</v>
      </c>
      <c r="I586" s="5" t="n">
        <v>40767</v>
      </c>
      <c r="J586" s="2" t="s">
        <v>46</v>
      </c>
      <c r="K586" s="3" t="n">
        <v>3</v>
      </c>
      <c r="L586" s="4" t="n">
        <v>6714.91</v>
      </c>
      <c r="M586" s="4" t="n">
        <v>0</v>
      </c>
      <c r="N586" s="3" t="n">
        <v>32</v>
      </c>
      <c r="O586" s="4" t="n">
        <v>29.72</v>
      </c>
      <c r="P586" s="3" t="n">
        <v>1</v>
      </c>
      <c r="Q586" s="4" t="n">
        <v>12500</v>
      </c>
      <c r="R586" s="4" t="n">
        <v>4121.99</v>
      </c>
      <c r="S586" s="4" t="n">
        <v>0</v>
      </c>
      <c r="T586" s="4" t="n">
        <v>0</v>
      </c>
      <c r="U586" s="3" t="n">
        <v>624</v>
      </c>
      <c r="V586" s="3" t="n">
        <v>1</v>
      </c>
    </row>
    <row r="587" customFormat="false" ht="15" hidden="false" customHeight="false" outlineLevel="0" collapsed="false">
      <c r="A587" s="2" t="s">
        <v>656</v>
      </c>
      <c r="B587" s="3" t="n">
        <v>58</v>
      </c>
      <c r="C587" s="2" t="s">
        <v>29</v>
      </c>
      <c r="D587" s="2" t="s">
        <v>132</v>
      </c>
      <c r="E587" s="2" t="s">
        <v>52</v>
      </c>
      <c r="F587" s="2" t="s">
        <v>26</v>
      </c>
      <c r="G587" s="4" t="n">
        <v>23100</v>
      </c>
      <c r="H587" s="3" t="n">
        <v>15</v>
      </c>
      <c r="I587" s="5" t="n">
        <v>40514</v>
      </c>
      <c r="J587" s="2" t="s">
        <v>27</v>
      </c>
      <c r="K587" s="3" t="n">
        <v>3</v>
      </c>
      <c r="L587" s="4" t="n">
        <v>2054.45</v>
      </c>
      <c r="M587" s="4" t="n">
        <v>0</v>
      </c>
      <c r="N587" s="3" t="n">
        <v>8</v>
      </c>
      <c r="O587" s="4" t="n">
        <v>31.23</v>
      </c>
      <c r="P587" s="3" t="n">
        <v>5</v>
      </c>
      <c r="Q587" s="4" t="n">
        <v>2500</v>
      </c>
      <c r="R587" s="4" t="n">
        <v>475.82</v>
      </c>
      <c r="S587" s="4" t="n">
        <v>0</v>
      </c>
      <c r="T587" s="4" t="n">
        <v>0</v>
      </c>
      <c r="U587" s="3" t="n">
        <v>569</v>
      </c>
      <c r="V587" s="3" t="n">
        <v>1</v>
      </c>
    </row>
    <row r="588" customFormat="false" ht="15" hidden="false" customHeight="false" outlineLevel="0" collapsed="false">
      <c r="A588" s="2" t="s">
        <v>657</v>
      </c>
      <c r="B588" s="3" t="n">
        <v>59</v>
      </c>
      <c r="C588" s="2" t="s">
        <v>29</v>
      </c>
      <c r="D588" s="2" t="s">
        <v>30</v>
      </c>
      <c r="E588" s="2" t="s">
        <v>52</v>
      </c>
      <c r="F588" s="2" t="s">
        <v>26</v>
      </c>
      <c r="G588" s="4" t="n">
        <v>23700</v>
      </c>
      <c r="H588" s="3" t="n">
        <v>31</v>
      </c>
      <c r="I588" s="5" t="n">
        <v>34725</v>
      </c>
      <c r="J588" s="2" t="s">
        <v>27</v>
      </c>
      <c r="K588" s="3" t="n">
        <v>2</v>
      </c>
      <c r="L588" s="4" t="n">
        <v>1064.69</v>
      </c>
      <c r="M588" s="4" t="n">
        <v>0</v>
      </c>
      <c r="N588" s="3" t="n">
        <v>17</v>
      </c>
      <c r="O588" s="4" t="n">
        <v>103.9</v>
      </c>
      <c r="P588" s="3" t="n">
        <v>3</v>
      </c>
      <c r="Q588" s="4" t="n">
        <v>5500</v>
      </c>
      <c r="R588" s="4" t="n">
        <v>1270.34</v>
      </c>
      <c r="S588" s="4" t="n">
        <v>65000</v>
      </c>
      <c r="T588" s="4" t="n">
        <v>296</v>
      </c>
      <c r="U588" s="3" t="n">
        <v>666</v>
      </c>
      <c r="V588" s="3" t="n">
        <v>0</v>
      </c>
    </row>
    <row r="589" customFormat="false" ht="15" hidden="false" customHeight="false" outlineLevel="0" collapsed="false">
      <c r="A589" s="2" t="s">
        <v>658</v>
      </c>
      <c r="B589" s="3" t="n">
        <v>45</v>
      </c>
      <c r="C589" s="2" t="s">
        <v>29</v>
      </c>
      <c r="D589" s="2" t="s">
        <v>62</v>
      </c>
      <c r="E589" s="2" t="s">
        <v>37</v>
      </c>
      <c r="F589" s="2" t="s">
        <v>38</v>
      </c>
      <c r="G589" s="4" t="n">
        <v>26900</v>
      </c>
      <c r="H589" s="3" t="n">
        <v>4</v>
      </c>
      <c r="I589" s="5" t="n">
        <v>44803</v>
      </c>
      <c r="J589" s="2" t="s">
        <v>46</v>
      </c>
      <c r="K589" s="3" t="n">
        <v>2</v>
      </c>
      <c r="L589" s="4" t="n">
        <v>2044.99</v>
      </c>
      <c r="M589" s="4" t="n">
        <v>0</v>
      </c>
      <c r="N589" s="3" t="n">
        <v>26</v>
      </c>
      <c r="O589" s="4" t="n">
        <v>74.44</v>
      </c>
      <c r="P589" s="3" t="n">
        <v>2</v>
      </c>
      <c r="Q589" s="4" t="n">
        <v>6000</v>
      </c>
      <c r="R589" s="4" t="n">
        <v>573.99</v>
      </c>
      <c r="S589" s="4" t="n">
        <v>0</v>
      </c>
      <c r="T589" s="4" t="n">
        <v>0</v>
      </c>
      <c r="U589" s="3" t="n">
        <v>687</v>
      </c>
      <c r="V589" s="3" t="n">
        <v>0</v>
      </c>
    </row>
    <row r="590" customFormat="false" ht="15" hidden="false" customHeight="false" outlineLevel="0" collapsed="false">
      <c r="A590" s="2" t="s">
        <v>659</v>
      </c>
      <c r="B590" s="3" t="n">
        <v>28</v>
      </c>
      <c r="C590" s="2" t="s">
        <v>23</v>
      </c>
      <c r="D590" s="2" t="s">
        <v>67</v>
      </c>
      <c r="E590" s="2" t="s">
        <v>37</v>
      </c>
      <c r="F590" s="2" t="s">
        <v>26</v>
      </c>
      <c r="G590" s="4" t="n">
        <v>29800</v>
      </c>
      <c r="H590" s="3" t="n">
        <v>3</v>
      </c>
      <c r="I590" s="5" t="n">
        <v>44953</v>
      </c>
      <c r="J590" s="2" t="s">
        <v>34</v>
      </c>
      <c r="K590" s="3" t="n">
        <v>1</v>
      </c>
      <c r="L590" s="4" t="n">
        <v>2749.99</v>
      </c>
      <c r="M590" s="4" t="n">
        <v>3769</v>
      </c>
      <c r="N590" s="3" t="n">
        <v>19</v>
      </c>
      <c r="O590" s="4" t="n">
        <v>28.97</v>
      </c>
      <c r="P590" s="3" t="n">
        <v>0</v>
      </c>
      <c r="Q590" s="4" t="n">
        <v>0</v>
      </c>
      <c r="R590" s="4" t="n">
        <v>0</v>
      </c>
      <c r="S590" s="4" t="n">
        <v>0</v>
      </c>
      <c r="T590" s="4" t="n">
        <v>0</v>
      </c>
      <c r="U590" s="3" t="n">
        <v>667</v>
      </c>
      <c r="V590" s="3" t="n">
        <v>0</v>
      </c>
    </row>
    <row r="591" customFormat="false" ht="15" hidden="false" customHeight="false" outlineLevel="0" collapsed="false">
      <c r="A591" s="2" t="s">
        <v>660</v>
      </c>
      <c r="B591" s="3" t="n">
        <v>32</v>
      </c>
      <c r="C591" s="2" t="s">
        <v>23</v>
      </c>
      <c r="D591" s="2" t="s">
        <v>62</v>
      </c>
      <c r="E591" s="2" t="s">
        <v>25</v>
      </c>
      <c r="F591" s="2" t="s">
        <v>38</v>
      </c>
      <c r="G591" s="4" t="n">
        <v>27400</v>
      </c>
      <c r="H591" s="3" t="n">
        <v>4</v>
      </c>
      <c r="I591" s="5" t="n">
        <v>44699</v>
      </c>
      <c r="J591" s="2" t="s">
        <v>34</v>
      </c>
      <c r="K591" s="3" t="n">
        <v>1</v>
      </c>
      <c r="L591" s="4" t="n">
        <v>1225.5</v>
      </c>
      <c r="M591" s="4" t="n">
        <v>6447.5</v>
      </c>
      <c r="N591" s="3" t="n">
        <v>34</v>
      </c>
      <c r="O591" s="4" t="n">
        <v>33.23</v>
      </c>
      <c r="P591" s="3" t="n">
        <v>4</v>
      </c>
      <c r="Q591" s="4" t="n">
        <v>3000</v>
      </c>
      <c r="R591" s="4" t="n">
        <v>533.73</v>
      </c>
      <c r="S591" s="4" t="n">
        <v>0</v>
      </c>
      <c r="T591" s="4" t="n">
        <v>0</v>
      </c>
      <c r="U591" s="3" t="n">
        <v>575</v>
      </c>
      <c r="V591" s="3" t="n">
        <v>0</v>
      </c>
    </row>
    <row r="592" customFormat="false" ht="15" hidden="false" customHeight="false" outlineLevel="0" collapsed="false">
      <c r="A592" s="2" t="s">
        <v>661</v>
      </c>
      <c r="B592" s="3" t="n">
        <v>55</v>
      </c>
      <c r="C592" s="2" t="s">
        <v>23</v>
      </c>
      <c r="D592" s="2" t="s">
        <v>77</v>
      </c>
      <c r="E592" s="2" t="s">
        <v>93</v>
      </c>
      <c r="F592" s="2" t="s">
        <v>26</v>
      </c>
      <c r="G592" s="4" t="n">
        <v>14200</v>
      </c>
      <c r="H592" s="3" t="n">
        <v>23</v>
      </c>
      <c r="I592" s="5" t="n">
        <v>37549</v>
      </c>
      <c r="J592" s="2" t="s">
        <v>27</v>
      </c>
      <c r="K592" s="3" t="n">
        <v>3</v>
      </c>
      <c r="L592" s="4" t="n">
        <v>1109.8</v>
      </c>
      <c r="M592" s="4" t="n">
        <v>0</v>
      </c>
      <c r="N592" s="3" t="n">
        <v>20</v>
      </c>
      <c r="O592" s="4" t="n">
        <v>33.69</v>
      </c>
      <c r="P592" s="3" t="n">
        <v>5</v>
      </c>
      <c r="Q592" s="4" t="n">
        <v>2000</v>
      </c>
      <c r="R592" s="4" t="n">
        <v>133.6</v>
      </c>
      <c r="S592" s="4" t="n">
        <v>0</v>
      </c>
      <c r="T592" s="4" t="n">
        <v>0</v>
      </c>
      <c r="U592" s="3" t="n">
        <v>762</v>
      </c>
      <c r="V592" s="3" t="n">
        <v>0</v>
      </c>
    </row>
    <row r="593" customFormat="false" ht="15" hidden="false" customHeight="false" outlineLevel="0" collapsed="false">
      <c r="A593" s="2" t="s">
        <v>662</v>
      </c>
      <c r="B593" s="3" t="n">
        <v>58</v>
      </c>
      <c r="C593" s="2" t="s">
        <v>23</v>
      </c>
      <c r="D593" s="2" t="s">
        <v>51</v>
      </c>
      <c r="E593" s="2" t="s">
        <v>63</v>
      </c>
      <c r="F593" s="2" t="s">
        <v>26</v>
      </c>
      <c r="G593" s="4" t="n">
        <v>46000</v>
      </c>
      <c r="H593" s="3" t="n">
        <v>25</v>
      </c>
      <c r="I593" s="5" t="n">
        <v>37050</v>
      </c>
      <c r="J593" s="2" t="s">
        <v>46</v>
      </c>
      <c r="K593" s="3" t="n">
        <v>2</v>
      </c>
      <c r="L593" s="4" t="n">
        <v>4105.3</v>
      </c>
      <c r="M593" s="4" t="n">
        <v>36137.5</v>
      </c>
      <c r="N593" s="3" t="n">
        <v>0</v>
      </c>
      <c r="O593" s="2"/>
      <c r="P593" s="3" t="n">
        <v>0</v>
      </c>
      <c r="Q593" s="4" t="n">
        <v>6500</v>
      </c>
      <c r="R593" s="4" t="n">
        <v>1195.21</v>
      </c>
      <c r="S593" s="4" t="n">
        <v>105000</v>
      </c>
      <c r="T593" s="4" t="n">
        <v>525</v>
      </c>
      <c r="U593" s="3" t="n">
        <v>703</v>
      </c>
      <c r="V593" s="3" t="n">
        <v>0</v>
      </c>
    </row>
    <row r="594" customFormat="false" ht="15" hidden="false" customHeight="false" outlineLevel="0" collapsed="false">
      <c r="A594" s="2" t="s">
        <v>663</v>
      </c>
      <c r="B594" s="3" t="n">
        <v>56</v>
      </c>
      <c r="C594" s="2" t="s">
        <v>29</v>
      </c>
      <c r="D594" s="2" t="s">
        <v>40</v>
      </c>
      <c r="E594" s="2" t="s">
        <v>31</v>
      </c>
      <c r="F594" s="2" t="s">
        <v>26</v>
      </c>
      <c r="G594" s="4" t="n">
        <v>92100</v>
      </c>
      <c r="H594" s="3" t="n">
        <v>9</v>
      </c>
      <c r="I594" s="5" t="n">
        <v>42728</v>
      </c>
      <c r="J594" s="2" t="s">
        <v>27</v>
      </c>
      <c r="K594" s="3" t="n">
        <v>3</v>
      </c>
      <c r="L594" s="4" t="n">
        <v>17410.69</v>
      </c>
      <c r="M594" s="4" t="n">
        <v>92852.73</v>
      </c>
      <c r="N594" s="3" t="n">
        <v>44</v>
      </c>
      <c r="O594" s="4" t="n">
        <v>153.62</v>
      </c>
      <c r="P594" s="3" t="n">
        <v>6</v>
      </c>
      <c r="Q594" s="4" t="n">
        <v>9500</v>
      </c>
      <c r="R594" s="4" t="n">
        <v>5218.08</v>
      </c>
      <c r="S594" s="4" t="n">
        <v>0</v>
      </c>
      <c r="T594" s="4" t="n">
        <v>0</v>
      </c>
      <c r="U594" s="3" t="n">
        <v>630</v>
      </c>
      <c r="V594" s="3" t="n">
        <v>0</v>
      </c>
    </row>
    <row r="595" customFormat="false" ht="15" hidden="false" customHeight="false" outlineLevel="0" collapsed="false">
      <c r="A595" s="2" t="s">
        <v>664</v>
      </c>
      <c r="B595" s="3" t="n">
        <v>25</v>
      </c>
      <c r="C595" s="2" t="s">
        <v>23</v>
      </c>
      <c r="D595" s="2" t="s">
        <v>98</v>
      </c>
      <c r="E595" s="2" t="s">
        <v>37</v>
      </c>
      <c r="F595" s="2" t="s">
        <v>38</v>
      </c>
      <c r="G595" s="4" t="n">
        <v>34300</v>
      </c>
      <c r="H595" s="3" t="n">
        <v>0</v>
      </c>
      <c r="I595" s="5" t="n">
        <v>45987</v>
      </c>
      <c r="J595" s="2" t="s">
        <v>34</v>
      </c>
      <c r="K595" s="3" t="n">
        <v>1</v>
      </c>
      <c r="L595" s="4" t="n">
        <v>9389.19</v>
      </c>
      <c r="M595" s="4" t="n">
        <v>0</v>
      </c>
      <c r="N595" s="3" t="n">
        <v>40</v>
      </c>
      <c r="O595" s="4" t="n">
        <v>77.86</v>
      </c>
      <c r="P595" s="3" t="n">
        <v>2</v>
      </c>
      <c r="Q595" s="4" t="n">
        <v>7000</v>
      </c>
      <c r="R595" s="4" t="n">
        <v>1903.12</v>
      </c>
      <c r="S595" s="4" t="n">
        <v>0</v>
      </c>
      <c r="T595" s="4" t="n">
        <v>0</v>
      </c>
      <c r="U595" s="3" t="n">
        <v>685</v>
      </c>
      <c r="V595" s="3" t="n">
        <v>0</v>
      </c>
    </row>
    <row r="596" customFormat="false" ht="15" hidden="false" customHeight="false" outlineLevel="0" collapsed="false">
      <c r="A596" s="2" t="s">
        <v>665</v>
      </c>
      <c r="B596" s="3" t="n">
        <v>35</v>
      </c>
      <c r="C596" s="2" t="s">
        <v>29</v>
      </c>
      <c r="D596" s="2" t="s">
        <v>40</v>
      </c>
      <c r="E596" s="2" t="s">
        <v>52</v>
      </c>
      <c r="F596" s="2" t="s">
        <v>26</v>
      </c>
      <c r="G596" s="4" t="n">
        <v>27600</v>
      </c>
      <c r="H596" s="3" t="n">
        <v>8</v>
      </c>
      <c r="I596" s="5" t="n">
        <v>43125</v>
      </c>
      <c r="J596" s="2" t="s">
        <v>46</v>
      </c>
      <c r="K596" s="3" t="n">
        <v>1</v>
      </c>
      <c r="L596" s="4" t="n">
        <v>9621.33</v>
      </c>
      <c r="M596" s="4" t="n">
        <v>44984.95</v>
      </c>
      <c r="N596" s="3" t="n">
        <v>32</v>
      </c>
      <c r="O596" s="4" t="n">
        <v>47.36</v>
      </c>
      <c r="P596" s="3" t="n">
        <v>2</v>
      </c>
      <c r="Q596" s="4" t="n">
        <v>3000</v>
      </c>
      <c r="R596" s="4" t="n">
        <v>1274.57</v>
      </c>
      <c r="S596" s="4" t="n">
        <v>79000</v>
      </c>
      <c r="T596" s="4" t="n">
        <v>417</v>
      </c>
      <c r="U596" s="3" t="n">
        <v>552</v>
      </c>
      <c r="V596" s="3" t="n">
        <v>0</v>
      </c>
    </row>
    <row r="597" customFormat="false" ht="15" hidden="false" customHeight="false" outlineLevel="0" collapsed="false">
      <c r="A597" s="2" t="s">
        <v>666</v>
      </c>
      <c r="B597" s="3" t="n">
        <v>37</v>
      </c>
      <c r="C597" s="2" t="s">
        <v>29</v>
      </c>
      <c r="D597" s="2" t="s">
        <v>100</v>
      </c>
      <c r="E597" s="2" t="s">
        <v>63</v>
      </c>
      <c r="F597" s="2" t="s">
        <v>26</v>
      </c>
      <c r="G597" s="4" t="n">
        <v>46300</v>
      </c>
      <c r="H597" s="3" t="n">
        <v>12</v>
      </c>
      <c r="I597" s="5" t="n">
        <v>41615</v>
      </c>
      <c r="J597" s="2" t="s">
        <v>46</v>
      </c>
      <c r="K597" s="3" t="n">
        <v>3</v>
      </c>
      <c r="L597" s="4" t="n">
        <v>12348.33</v>
      </c>
      <c r="M597" s="4" t="n">
        <v>0</v>
      </c>
      <c r="N597" s="3" t="n">
        <v>38</v>
      </c>
      <c r="O597" s="4" t="n">
        <v>71.92</v>
      </c>
      <c r="P597" s="3" t="n">
        <v>1</v>
      </c>
      <c r="Q597" s="4" t="n">
        <v>0</v>
      </c>
      <c r="R597" s="4" t="n">
        <v>0</v>
      </c>
      <c r="S597" s="4" t="n">
        <v>91000</v>
      </c>
      <c r="T597" s="4" t="n">
        <v>459</v>
      </c>
      <c r="U597" s="3" t="n">
        <v>592</v>
      </c>
      <c r="V597" s="3" t="n">
        <v>0</v>
      </c>
    </row>
    <row r="598" customFormat="false" ht="15" hidden="false" customHeight="false" outlineLevel="0" collapsed="false">
      <c r="A598" s="2" t="s">
        <v>667</v>
      </c>
      <c r="B598" s="3" t="n">
        <v>34</v>
      </c>
      <c r="C598" s="2" t="s">
        <v>23</v>
      </c>
      <c r="D598" s="2" t="s">
        <v>62</v>
      </c>
      <c r="E598" s="2" t="s">
        <v>37</v>
      </c>
      <c r="F598" s="2" t="s">
        <v>38</v>
      </c>
      <c r="G598" s="4" t="n">
        <v>30500</v>
      </c>
      <c r="H598" s="3" t="n">
        <v>7</v>
      </c>
      <c r="I598" s="5" t="n">
        <v>43638</v>
      </c>
      <c r="J598" s="2" t="s">
        <v>34</v>
      </c>
      <c r="K598" s="3" t="n">
        <v>1</v>
      </c>
      <c r="L598" s="4" t="n">
        <v>2980.27</v>
      </c>
      <c r="M598" s="4" t="n">
        <v>0</v>
      </c>
      <c r="N598" s="3" t="n">
        <v>28</v>
      </c>
      <c r="O598" s="4" t="n">
        <v>35.27</v>
      </c>
      <c r="P598" s="3" t="n">
        <v>0</v>
      </c>
      <c r="Q598" s="4" t="n">
        <v>0</v>
      </c>
      <c r="R598" s="4" t="n">
        <v>0</v>
      </c>
      <c r="S598" s="4" t="n">
        <v>0</v>
      </c>
      <c r="T598" s="4" t="n">
        <v>0</v>
      </c>
      <c r="U598" s="3" t="n">
        <v>597</v>
      </c>
      <c r="V598" s="3" t="n">
        <v>0</v>
      </c>
    </row>
    <row r="599" customFormat="false" ht="15" hidden="false" customHeight="false" outlineLevel="0" collapsed="false">
      <c r="A599" s="2" t="s">
        <v>668</v>
      </c>
      <c r="B599" s="3" t="n">
        <v>62</v>
      </c>
      <c r="C599" s="2" t="s">
        <v>29</v>
      </c>
      <c r="D599" s="2" t="s">
        <v>108</v>
      </c>
      <c r="E599" s="2" t="s">
        <v>49</v>
      </c>
      <c r="F599" s="2" t="s">
        <v>26</v>
      </c>
      <c r="G599" s="4" t="n">
        <v>40100</v>
      </c>
      <c r="H599" s="3" t="n">
        <v>15</v>
      </c>
      <c r="I599" s="5" t="n">
        <v>40676</v>
      </c>
      <c r="J599" s="2" t="s">
        <v>46</v>
      </c>
      <c r="K599" s="3" t="n">
        <v>3</v>
      </c>
      <c r="L599" s="4" t="n">
        <v>6607.37</v>
      </c>
      <c r="M599" s="4" t="n">
        <v>84671.75</v>
      </c>
      <c r="N599" s="3" t="n">
        <v>28</v>
      </c>
      <c r="O599" s="4" t="n">
        <v>76.97</v>
      </c>
      <c r="P599" s="3" t="n">
        <v>2</v>
      </c>
      <c r="Q599" s="4" t="n">
        <v>7000</v>
      </c>
      <c r="R599" s="4" t="n">
        <v>2111.48</v>
      </c>
      <c r="S599" s="4" t="n">
        <v>0</v>
      </c>
      <c r="T599" s="4" t="n">
        <v>0</v>
      </c>
      <c r="U599" s="3" t="n">
        <v>744</v>
      </c>
      <c r="V599" s="3" t="n">
        <v>0</v>
      </c>
    </row>
    <row r="600" customFormat="false" ht="15" hidden="false" customHeight="false" outlineLevel="0" collapsed="false">
      <c r="A600" s="2" t="s">
        <v>669</v>
      </c>
      <c r="B600" s="3" t="n">
        <v>36</v>
      </c>
      <c r="C600" s="2" t="s">
        <v>29</v>
      </c>
      <c r="D600" s="2" t="s">
        <v>51</v>
      </c>
      <c r="E600" s="2" t="s">
        <v>31</v>
      </c>
      <c r="F600" s="2" t="s">
        <v>26</v>
      </c>
      <c r="G600" s="4" t="n">
        <v>111000</v>
      </c>
      <c r="H600" s="3" t="n">
        <v>9</v>
      </c>
      <c r="I600" s="5" t="n">
        <v>42919</v>
      </c>
      <c r="J600" s="2" t="s">
        <v>34</v>
      </c>
      <c r="K600" s="3" t="n">
        <v>3</v>
      </c>
      <c r="L600" s="4" t="n">
        <v>16124.67</v>
      </c>
      <c r="M600" s="4" t="n">
        <v>91434.29</v>
      </c>
      <c r="N600" s="3" t="n">
        <v>55</v>
      </c>
      <c r="O600" s="4" t="n">
        <v>124.39</v>
      </c>
      <c r="P600" s="3" t="n">
        <v>2</v>
      </c>
      <c r="Q600" s="4" t="n">
        <v>0</v>
      </c>
      <c r="R600" s="4" t="n">
        <v>0</v>
      </c>
      <c r="S600" s="4" t="n">
        <v>0</v>
      </c>
      <c r="T600" s="4" t="n">
        <v>0</v>
      </c>
      <c r="U600" s="3" t="n">
        <v>638</v>
      </c>
      <c r="V600" s="3" t="n">
        <v>0</v>
      </c>
    </row>
    <row r="601" customFormat="false" ht="15" hidden="false" customHeight="false" outlineLevel="0" collapsed="false">
      <c r="A601" s="2" t="s">
        <v>670</v>
      </c>
      <c r="B601" s="3" t="n">
        <v>51</v>
      </c>
      <c r="C601" s="2" t="s">
        <v>23</v>
      </c>
      <c r="D601" s="2" t="s">
        <v>98</v>
      </c>
      <c r="E601" s="2" t="s">
        <v>37</v>
      </c>
      <c r="F601" s="2" t="s">
        <v>60</v>
      </c>
      <c r="G601" s="4" t="n">
        <v>37100</v>
      </c>
      <c r="H601" s="3" t="n">
        <v>2</v>
      </c>
      <c r="I601" s="5" t="n">
        <v>45461</v>
      </c>
      <c r="J601" s="2" t="s">
        <v>46</v>
      </c>
      <c r="K601" s="3" t="n">
        <v>2</v>
      </c>
      <c r="L601" s="4" t="n">
        <v>9157.65</v>
      </c>
      <c r="M601" s="4" t="n">
        <v>22235.52</v>
      </c>
      <c r="N601" s="3" t="n">
        <v>33</v>
      </c>
      <c r="O601" s="4" t="n">
        <v>90.36</v>
      </c>
      <c r="P601" s="3" t="n">
        <v>0</v>
      </c>
      <c r="Q601" s="4" t="n">
        <v>7500</v>
      </c>
      <c r="R601" s="4" t="n">
        <v>248.17</v>
      </c>
      <c r="S601" s="4" t="n">
        <v>61000</v>
      </c>
      <c r="T601" s="4" t="n">
        <v>299</v>
      </c>
      <c r="U601" s="3" t="n">
        <v>629</v>
      </c>
      <c r="V601" s="3" t="n">
        <v>1</v>
      </c>
    </row>
    <row r="602" customFormat="false" ht="15" hidden="false" customHeight="false" outlineLevel="0" collapsed="false">
      <c r="A602" s="2" t="s">
        <v>671</v>
      </c>
      <c r="B602" s="3" t="n">
        <v>60</v>
      </c>
      <c r="C602" s="2" t="s">
        <v>29</v>
      </c>
      <c r="D602" s="2" t="s">
        <v>56</v>
      </c>
      <c r="E602" s="2" t="s">
        <v>63</v>
      </c>
      <c r="F602" s="2" t="s">
        <v>26</v>
      </c>
      <c r="G602" s="4" t="n">
        <v>47300</v>
      </c>
      <c r="H602" s="3" t="n">
        <v>14</v>
      </c>
      <c r="I602" s="5" t="n">
        <v>41094</v>
      </c>
      <c r="J602" s="2" t="s">
        <v>27</v>
      </c>
      <c r="K602" s="3" t="n">
        <v>3</v>
      </c>
      <c r="L602" s="4" t="n">
        <v>4059.05</v>
      </c>
      <c r="M602" s="4" t="n">
        <v>0</v>
      </c>
      <c r="N602" s="3" t="n">
        <v>29</v>
      </c>
      <c r="O602" s="4" t="n">
        <v>60.34</v>
      </c>
      <c r="P602" s="3" t="n">
        <v>5</v>
      </c>
      <c r="Q602" s="4" t="n">
        <v>10000</v>
      </c>
      <c r="R602" s="4" t="n">
        <v>488.28</v>
      </c>
      <c r="S602" s="4" t="n">
        <v>0</v>
      </c>
      <c r="T602" s="4" t="n">
        <v>0</v>
      </c>
      <c r="U602" s="3" t="n">
        <v>668</v>
      </c>
      <c r="V602" s="3" t="n">
        <v>0</v>
      </c>
    </row>
    <row r="603" customFormat="false" ht="15" hidden="false" customHeight="false" outlineLevel="0" collapsed="false">
      <c r="A603" s="2" t="s">
        <v>672</v>
      </c>
      <c r="B603" s="3" t="n">
        <v>50</v>
      </c>
      <c r="C603" s="2" t="s">
        <v>29</v>
      </c>
      <c r="D603" s="2" t="s">
        <v>98</v>
      </c>
      <c r="E603" s="2" t="s">
        <v>96</v>
      </c>
      <c r="F603" s="2" t="s">
        <v>26</v>
      </c>
      <c r="G603" s="4" t="n">
        <v>118700</v>
      </c>
      <c r="H603" s="3" t="n">
        <v>4</v>
      </c>
      <c r="I603" s="5" t="n">
        <v>44620</v>
      </c>
      <c r="J603" s="2" t="s">
        <v>27</v>
      </c>
      <c r="K603" s="3" t="n">
        <v>3</v>
      </c>
      <c r="L603" s="4" t="n">
        <v>3775.7</v>
      </c>
      <c r="M603" s="4" t="n">
        <v>90454.52</v>
      </c>
      <c r="N603" s="3" t="n">
        <v>57</v>
      </c>
      <c r="O603" s="4" t="n">
        <v>102.23</v>
      </c>
      <c r="P603" s="3" t="n">
        <v>1</v>
      </c>
      <c r="Q603" s="4" t="n">
        <v>13500</v>
      </c>
      <c r="R603" s="4" t="n">
        <v>3408.22</v>
      </c>
      <c r="S603" s="4" t="n">
        <v>400000</v>
      </c>
      <c r="T603" s="4" t="n">
        <v>2377</v>
      </c>
      <c r="U603" s="3" t="n">
        <v>684</v>
      </c>
      <c r="V603" s="3" t="n">
        <v>0</v>
      </c>
    </row>
    <row r="604" customFormat="false" ht="15" hidden="false" customHeight="false" outlineLevel="0" collapsed="false">
      <c r="A604" s="2" t="s">
        <v>673</v>
      </c>
      <c r="B604" s="3" t="n">
        <v>57</v>
      </c>
      <c r="C604" s="2" t="s">
        <v>23</v>
      </c>
      <c r="D604" s="2" t="s">
        <v>62</v>
      </c>
      <c r="E604" s="2" t="s">
        <v>37</v>
      </c>
      <c r="F604" s="2" t="s">
        <v>38</v>
      </c>
      <c r="G604" s="4" t="n">
        <v>50900</v>
      </c>
      <c r="H604" s="3" t="n">
        <v>22</v>
      </c>
      <c r="I604" s="5" t="n">
        <v>37999</v>
      </c>
      <c r="J604" s="2" t="s">
        <v>42</v>
      </c>
      <c r="K604" s="3" t="n">
        <v>4</v>
      </c>
      <c r="L604" s="4" t="n">
        <v>3974.59</v>
      </c>
      <c r="M604" s="4" t="n">
        <v>0</v>
      </c>
      <c r="N604" s="3" t="n">
        <v>36</v>
      </c>
      <c r="O604" s="4" t="n">
        <v>70.76</v>
      </c>
      <c r="P604" s="3" t="n">
        <v>4</v>
      </c>
      <c r="Q604" s="4" t="n">
        <v>7500</v>
      </c>
      <c r="R604" s="4" t="n">
        <v>2473.19</v>
      </c>
      <c r="S604" s="4" t="n">
        <v>254000</v>
      </c>
      <c r="T604" s="4" t="n">
        <v>1880</v>
      </c>
      <c r="U604" s="3" t="n">
        <v>731</v>
      </c>
      <c r="V604" s="3" t="n">
        <v>0</v>
      </c>
    </row>
    <row r="605" customFormat="false" ht="15" hidden="false" customHeight="false" outlineLevel="0" collapsed="false">
      <c r="A605" s="2" t="s">
        <v>674</v>
      </c>
      <c r="B605" s="3" t="n">
        <v>39</v>
      </c>
      <c r="C605" s="2" t="s">
        <v>23</v>
      </c>
      <c r="D605" s="2" t="s">
        <v>56</v>
      </c>
      <c r="E605" s="2" t="s">
        <v>37</v>
      </c>
      <c r="F605" s="2" t="s">
        <v>26</v>
      </c>
      <c r="G605" s="4" t="n">
        <v>50200</v>
      </c>
      <c r="H605" s="3" t="n">
        <v>9</v>
      </c>
      <c r="I605" s="5" t="n">
        <v>42930</v>
      </c>
      <c r="J605" s="2" t="s">
        <v>27</v>
      </c>
      <c r="K605" s="3" t="n">
        <v>3</v>
      </c>
      <c r="L605" s="4" t="n">
        <v>5694.77</v>
      </c>
      <c r="M605" s="4" t="n">
        <v>28694.33</v>
      </c>
      <c r="N605" s="3" t="n">
        <v>38</v>
      </c>
      <c r="O605" s="4" t="n">
        <v>54.67</v>
      </c>
      <c r="P605" s="3" t="n">
        <v>0</v>
      </c>
      <c r="Q605" s="4" t="n">
        <v>6000</v>
      </c>
      <c r="R605" s="4" t="n">
        <v>1595.62</v>
      </c>
      <c r="S605" s="4" t="n">
        <v>114000</v>
      </c>
      <c r="T605" s="4" t="n">
        <v>533</v>
      </c>
      <c r="U605" s="3" t="n">
        <v>599</v>
      </c>
      <c r="V605" s="3" t="n">
        <v>2</v>
      </c>
    </row>
    <row r="606" customFormat="false" ht="15" hidden="false" customHeight="false" outlineLevel="0" collapsed="false">
      <c r="A606" s="2" t="s">
        <v>675</v>
      </c>
      <c r="B606" s="3" t="n">
        <v>44</v>
      </c>
      <c r="C606" s="2" t="s">
        <v>29</v>
      </c>
      <c r="D606" s="2" t="s">
        <v>100</v>
      </c>
      <c r="E606" s="2" t="s">
        <v>37</v>
      </c>
      <c r="F606" s="2" t="s">
        <v>26</v>
      </c>
      <c r="G606" s="4" t="n">
        <v>40800</v>
      </c>
      <c r="H606" s="3" t="n">
        <v>18</v>
      </c>
      <c r="I606" s="5" t="n">
        <v>39410</v>
      </c>
      <c r="J606" s="2" t="s">
        <v>34</v>
      </c>
      <c r="K606" s="3" t="n">
        <v>6</v>
      </c>
      <c r="L606" s="4" t="n">
        <v>3148.52</v>
      </c>
      <c r="M606" s="4" t="n">
        <v>48523.1</v>
      </c>
      <c r="N606" s="3" t="n">
        <v>29</v>
      </c>
      <c r="O606" s="4" t="n">
        <v>27.85</v>
      </c>
      <c r="P606" s="3" t="n">
        <v>3</v>
      </c>
      <c r="Q606" s="4" t="n">
        <v>0</v>
      </c>
      <c r="R606" s="4" t="n">
        <v>0</v>
      </c>
      <c r="S606" s="4" t="n">
        <v>179000</v>
      </c>
      <c r="T606" s="4" t="n">
        <v>1148</v>
      </c>
      <c r="U606" s="3" t="n">
        <v>622</v>
      </c>
      <c r="V606" s="3" t="n">
        <v>0</v>
      </c>
    </row>
    <row r="607" customFormat="false" ht="15" hidden="false" customHeight="false" outlineLevel="0" collapsed="false">
      <c r="A607" s="2" t="s">
        <v>676</v>
      </c>
      <c r="B607" s="3" t="n">
        <v>31</v>
      </c>
      <c r="C607" s="2" t="s">
        <v>29</v>
      </c>
      <c r="D607" s="2" t="s">
        <v>48</v>
      </c>
      <c r="E607" s="2" t="s">
        <v>25</v>
      </c>
      <c r="F607" s="2" t="s">
        <v>26</v>
      </c>
      <c r="G607" s="4" t="n">
        <v>46300</v>
      </c>
      <c r="H607" s="3" t="n">
        <v>3</v>
      </c>
      <c r="I607" s="5" t="n">
        <v>45156</v>
      </c>
      <c r="J607" s="2" t="s">
        <v>27</v>
      </c>
      <c r="K607" s="3" t="n">
        <v>1</v>
      </c>
      <c r="L607" s="4" t="n">
        <v>6996.77</v>
      </c>
      <c r="M607" s="4" t="n">
        <v>16487.98</v>
      </c>
      <c r="N607" s="3" t="n">
        <v>28</v>
      </c>
      <c r="O607" s="4" t="n">
        <v>37.82</v>
      </c>
      <c r="P607" s="3" t="n">
        <v>3</v>
      </c>
      <c r="Q607" s="4" t="n">
        <v>4500</v>
      </c>
      <c r="R607" s="4" t="n">
        <v>1204.28</v>
      </c>
      <c r="S607" s="4" t="n">
        <v>185000</v>
      </c>
      <c r="T607" s="4" t="n">
        <v>1223</v>
      </c>
      <c r="U607" s="3" t="n">
        <v>628</v>
      </c>
      <c r="V607" s="3" t="n">
        <v>0</v>
      </c>
    </row>
    <row r="608" customFormat="false" ht="15" hidden="false" customHeight="false" outlineLevel="0" collapsed="false">
      <c r="A608" s="2" t="s">
        <v>677</v>
      </c>
      <c r="B608" s="3" t="n">
        <v>27</v>
      </c>
      <c r="C608" s="2" t="s">
        <v>23</v>
      </c>
      <c r="D608" s="2" t="s">
        <v>40</v>
      </c>
      <c r="E608" s="2" t="s">
        <v>63</v>
      </c>
      <c r="F608" s="2" t="s">
        <v>38</v>
      </c>
      <c r="G608" s="4" t="n">
        <v>46000</v>
      </c>
      <c r="H608" s="3" t="n">
        <v>3</v>
      </c>
      <c r="I608" s="5" t="n">
        <v>45049</v>
      </c>
      <c r="J608" s="2" t="s">
        <v>34</v>
      </c>
      <c r="K608" s="3" t="n">
        <v>2</v>
      </c>
      <c r="L608" s="4" t="n">
        <v>21669.19</v>
      </c>
      <c r="M608" s="4" t="n">
        <v>9841.6</v>
      </c>
      <c r="N608" s="3" t="n">
        <v>25</v>
      </c>
      <c r="O608" s="4" t="n">
        <v>62.86</v>
      </c>
      <c r="P608" s="3" t="n">
        <v>4</v>
      </c>
      <c r="Q608" s="4" t="n">
        <v>0</v>
      </c>
      <c r="R608" s="4" t="n">
        <v>0</v>
      </c>
      <c r="S608" s="4" t="n">
        <v>0</v>
      </c>
      <c r="T608" s="4" t="n">
        <v>0</v>
      </c>
      <c r="U608" s="3" t="n">
        <v>604</v>
      </c>
      <c r="V608" s="3" t="n">
        <v>1</v>
      </c>
    </row>
    <row r="609" customFormat="false" ht="15" hidden="false" customHeight="false" outlineLevel="0" collapsed="false">
      <c r="A609" s="2" t="s">
        <v>678</v>
      </c>
      <c r="B609" s="3" t="n">
        <v>69</v>
      </c>
      <c r="C609" s="2" t="s">
        <v>23</v>
      </c>
      <c r="D609" s="2" t="s">
        <v>62</v>
      </c>
      <c r="E609" s="2" t="s">
        <v>41</v>
      </c>
      <c r="F609" s="2" t="s">
        <v>26</v>
      </c>
      <c r="G609" s="4" t="n">
        <v>16600</v>
      </c>
      <c r="H609" s="3" t="n">
        <v>5</v>
      </c>
      <c r="I609" s="5" t="n">
        <v>44290</v>
      </c>
      <c r="J609" s="2" t="s">
        <v>27</v>
      </c>
      <c r="K609" s="3" t="n">
        <v>2</v>
      </c>
      <c r="L609" s="4" t="n">
        <v>850.37</v>
      </c>
      <c r="M609" s="4" t="n">
        <v>5884.3</v>
      </c>
      <c r="N609" s="3" t="n">
        <v>18</v>
      </c>
      <c r="O609" s="4" t="n">
        <v>51.58</v>
      </c>
      <c r="P609" s="3" t="n">
        <v>4</v>
      </c>
      <c r="Q609" s="4" t="n">
        <v>2000</v>
      </c>
      <c r="R609" s="4" t="n">
        <v>593.97</v>
      </c>
      <c r="S609" s="4" t="n">
        <v>0</v>
      </c>
      <c r="T609" s="4" t="n">
        <v>0</v>
      </c>
      <c r="U609" s="3" t="n">
        <v>574</v>
      </c>
      <c r="V609" s="3" t="n">
        <v>0</v>
      </c>
    </row>
    <row r="610" customFormat="false" ht="15" hidden="false" customHeight="false" outlineLevel="0" collapsed="false">
      <c r="A610" s="2" t="s">
        <v>679</v>
      </c>
      <c r="B610" s="3" t="n">
        <v>18</v>
      </c>
      <c r="C610" s="2" t="s">
        <v>23</v>
      </c>
      <c r="D610" s="2" t="s">
        <v>40</v>
      </c>
      <c r="E610" s="2" t="s">
        <v>134</v>
      </c>
      <c r="F610" s="2" t="s">
        <v>38</v>
      </c>
      <c r="G610" s="4" t="n">
        <v>5900</v>
      </c>
      <c r="H610" s="3" t="n">
        <v>0</v>
      </c>
      <c r="I610" s="5" t="n">
        <v>45969</v>
      </c>
      <c r="J610" s="2" t="s">
        <v>46</v>
      </c>
      <c r="K610" s="3" t="n">
        <v>1</v>
      </c>
      <c r="L610" s="4" t="n">
        <v>-947.72</v>
      </c>
      <c r="M610" s="4" t="n">
        <v>0</v>
      </c>
      <c r="N610" s="3" t="n">
        <v>22</v>
      </c>
      <c r="O610" s="4" t="n">
        <v>31.76</v>
      </c>
      <c r="P610" s="3" t="n">
        <v>0</v>
      </c>
      <c r="Q610" s="4" t="n">
        <v>1000</v>
      </c>
      <c r="R610" s="4" t="n">
        <v>93.91</v>
      </c>
      <c r="S610" s="4" t="n">
        <v>0</v>
      </c>
      <c r="T610" s="4" t="n">
        <v>0</v>
      </c>
      <c r="U610" s="3" t="n">
        <v>529</v>
      </c>
      <c r="V610" s="3" t="n">
        <v>0</v>
      </c>
    </row>
    <row r="611" customFormat="false" ht="15" hidden="false" customHeight="false" outlineLevel="0" collapsed="false">
      <c r="A611" s="2" t="s">
        <v>680</v>
      </c>
      <c r="B611" s="3" t="n">
        <v>37</v>
      </c>
      <c r="C611" s="2" t="s">
        <v>29</v>
      </c>
      <c r="D611" s="2" t="s">
        <v>30</v>
      </c>
      <c r="E611" s="2" t="s">
        <v>37</v>
      </c>
      <c r="F611" s="2" t="s">
        <v>60</v>
      </c>
      <c r="G611" s="4" t="n">
        <v>28500</v>
      </c>
      <c r="H611" s="3" t="n">
        <v>6</v>
      </c>
      <c r="I611" s="5" t="n">
        <v>43975</v>
      </c>
      <c r="J611" s="2" t="s">
        <v>34</v>
      </c>
      <c r="K611" s="3" t="n">
        <v>1</v>
      </c>
      <c r="L611" s="4" t="n">
        <v>4714.08</v>
      </c>
      <c r="M611" s="4" t="n">
        <v>0</v>
      </c>
      <c r="N611" s="3" t="n">
        <v>31</v>
      </c>
      <c r="O611" s="4" t="n">
        <v>38.23</v>
      </c>
      <c r="P611" s="3" t="n">
        <v>1</v>
      </c>
      <c r="Q611" s="4" t="n">
        <v>0</v>
      </c>
      <c r="R611" s="4" t="n">
        <v>0</v>
      </c>
      <c r="S611" s="4" t="n">
        <v>0</v>
      </c>
      <c r="T611" s="4" t="n">
        <v>0</v>
      </c>
      <c r="U611" s="3" t="n">
        <v>678</v>
      </c>
      <c r="V611" s="3" t="n">
        <v>0</v>
      </c>
    </row>
    <row r="612" customFormat="false" ht="15" hidden="false" customHeight="false" outlineLevel="0" collapsed="false">
      <c r="A612" s="2" t="s">
        <v>681</v>
      </c>
      <c r="B612" s="3" t="n">
        <v>66</v>
      </c>
      <c r="C612" s="2" t="s">
        <v>29</v>
      </c>
      <c r="D612" s="2" t="s">
        <v>40</v>
      </c>
      <c r="E612" s="2" t="s">
        <v>41</v>
      </c>
      <c r="F612" s="2" t="s">
        <v>103</v>
      </c>
      <c r="G612" s="4" t="n">
        <v>29000</v>
      </c>
      <c r="H612" s="3" t="n">
        <v>18</v>
      </c>
      <c r="I612" s="5" t="n">
        <v>39576</v>
      </c>
      <c r="J612" s="2" t="s">
        <v>27</v>
      </c>
      <c r="K612" s="3" t="n">
        <v>2</v>
      </c>
      <c r="L612" s="4" t="n">
        <v>3128.78</v>
      </c>
      <c r="M612" s="4" t="n">
        <v>15938.18</v>
      </c>
      <c r="N612" s="3" t="n">
        <v>20</v>
      </c>
      <c r="O612" s="4" t="n">
        <v>35.63</v>
      </c>
      <c r="P612" s="3" t="n">
        <v>6</v>
      </c>
      <c r="Q612" s="4" t="n">
        <v>4000</v>
      </c>
      <c r="R612" s="4" t="n">
        <v>481.16</v>
      </c>
      <c r="S612" s="4" t="n">
        <v>0</v>
      </c>
      <c r="T612" s="4" t="n">
        <v>0</v>
      </c>
      <c r="U612" s="3" t="n">
        <v>633</v>
      </c>
      <c r="V612" s="3" t="n">
        <v>2</v>
      </c>
    </row>
    <row r="613" customFormat="false" ht="15" hidden="false" customHeight="false" outlineLevel="0" collapsed="false">
      <c r="A613" s="2" t="s">
        <v>682</v>
      </c>
      <c r="B613" s="3" t="n">
        <v>49</v>
      </c>
      <c r="C613" s="2" t="s">
        <v>23</v>
      </c>
      <c r="D613" s="2" t="s">
        <v>40</v>
      </c>
      <c r="E613" s="2" t="s">
        <v>52</v>
      </c>
      <c r="F613" s="2" t="s">
        <v>26</v>
      </c>
      <c r="G613" s="4" t="n">
        <v>18600</v>
      </c>
      <c r="H613" s="3" t="n">
        <v>9</v>
      </c>
      <c r="I613" s="5" t="n">
        <v>42954</v>
      </c>
      <c r="J613" s="2" t="s">
        <v>34</v>
      </c>
      <c r="K613" s="3" t="n">
        <v>2</v>
      </c>
      <c r="L613" s="4" t="n">
        <v>911.18</v>
      </c>
      <c r="M613" s="4" t="n">
        <v>22955.52</v>
      </c>
      <c r="N613" s="3" t="n">
        <v>19</v>
      </c>
      <c r="O613" s="4" t="n">
        <v>69.81</v>
      </c>
      <c r="P613" s="3" t="n">
        <v>0</v>
      </c>
      <c r="Q613" s="4" t="n">
        <v>4500</v>
      </c>
      <c r="R613" s="4" t="n">
        <v>642.33</v>
      </c>
      <c r="S613" s="4" t="n">
        <v>42000</v>
      </c>
      <c r="T613" s="4" t="n">
        <v>224</v>
      </c>
      <c r="U613" s="3" t="n">
        <v>651</v>
      </c>
      <c r="V613" s="3" t="n">
        <v>0</v>
      </c>
    </row>
    <row r="614" customFormat="false" ht="15" hidden="false" customHeight="false" outlineLevel="0" collapsed="false">
      <c r="A614" s="2" t="s">
        <v>683</v>
      </c>
      <c r="B614" s="3" t="n">
        <v>30</v>
      </c>
      <c r="C614" s="2" t="s">
        <v>29</v>
      </c>
      <c r="D614" s="2" t="s">
        <v>100</v>
      </c>
      <c r="E614" s="2" t="s">
        <v>52</v>
      </c>
      <c r="F614" s="2" t="s">
        <v>26</v>
      </c>
      <c r="G614" s="4" t="n">
        <v>19400</v>
      </c>
      <c r="H614" s="3" t="n">
        <v>8</v>
      </c>
      <c r="I614" s="5" t="n">
        <v>43093</v>
      </c>
      <c r="J614" s="2" t="s">
        <v>46</v>
      </c>
      <c r="K614" s="3" t="n">
        <v>1</v>
      </c>
      <c r="L614" s="4" t="n">
        <v>1079.3</v>
      </c>
      <c r="M614" s="4" t="n">
        <v>0</v>
      </c>
      <c r="N614" s="3" t="n">
        <v>27</v>
      </c>
      <c r="O614" s="4" t="n">
        <v>58.97</v>
      </c>
      <c r="P614" s="3" t="n">
        <v>5</v>
      </c>
      <c r="Q614" s="4" t="n">
        <v>3000</v>
      </c>
      <c r="R614" s="4" t="n">
        <v>498.94</v>
      </c>
      <c r="S614" s="4" t="n">
        <v>0</v>
      </c>
      <c r="T614" s="4" t="n">
        <v>0</v>
      </c>
      <c r="U614" s="3" t="n">
        <v>607</v>
      </c>
      <c r="V614" s="3" t="n">
        <v>0</v>
      </c>
    </row>
    <row r="615" customFormat="false" ht="15" hidden="false" customHeight="false" outlineLevel="0" collapsed="false">
      <c r="A615" s="2" t="s">
        <v>684</v>
      </c>
      <c r="B615" s="3" t="n">
        <v>59</v>
      </c>
      <c r="C615" s="2" t="s">
        <v>29</v>
      </c>
      <c r="D615" s="2" t="s">
        <v>56</v>
      </c>
      <c r="E615" s="2" t="s">
        <v>52</v>
      </c>
      <c r="F615" s="2" t="s">
        <v>26</v>
      </c>
      <c r="G615" s="4" t="n">
        <v>17800</v>
      </c>
      <c r="H615" s="3" t="n">
        <v>17</v>
      </c>
      <c r="I615" s="5" t="n">
        <v>39839</v>
      </c>
      <c r="J615" s="2" t="s">
        <v>34</v>
      </c>
      <c r="K615" s="3" t="n">
        <v>1</v>
      </c>
      <c r="L615" s="4" t="n">
        <v>2025.6</v>
      </c>
      <c r="M615" s="4" t="n">
        <v>14078.95</v>
      </c>
      <c r="N615" s="3" t="n">
        <v>19</v>
      </c>
      <c r="O615" s="4" t="n">
        <v>42.08</v>
      </c>
      <c r="P615" s="3" t="n">
        <v>2</v>
      </c>
      <c r="Q615" s="4" t="n">
        <v>2000</v>
      </c>
      <c r="R615" s="4" t="n">
        <v>215.38</v>
      </c>
      <c r="S615" s="4" t="n">
        <v>0</v>
      </c>
      <c r="T615" s="4" t="n">
        <v>0</v>
      </c>
      <c r="U615" s="3" t="n">
        <v>671</v>
      </c>
      <c r="V615" s="3" t="n">
        <v>0</v>
      </c>
    </row>
    <row r="616" customFormat="false" ht="15" hidden="false" customHeight="false" outlineLevel="0" collapsed="false">
      <c r="A616" s="2" t="s">
        <v>685</v>
      </c>
      <c r="B616" s="3" t="n">
        <v>49</v>
      </c>
      <c r="C616" s="2" t="s">
        <v>23</v>
      </c>
      <c r="D616" s="2" t="s">
        <v>40</v>
      </c>
      <c r="E616" s="2" t="s">
        <v>37</v>
      </c>
      <c r="F616" s="2" t="s">
        <v>60</v>
      </c>
      <c r="G616" s="4" t="n">
        <v>41900</v>
      </c>
      <c r="H616" s="3" t="n">
        <v>15</v>
      </c>
      <c r="I616" s="5" t="n">
        <v>40489</v>
      </c>
      <c r="J616" s="2" t="s">
        <v>27</v>
      </c>
      <c r="K616" s="3" t="n">
        <v>4</v>
      </c>
      <c r="L616" s="4" t="n">
        <v>3229.76</v>
      </c>
      <c r="M616" s="4" t="n">
        <v>0</v>
      </c>
      <c r="N616" s="3" t="n">
        <v>24</v>
      </c>
      <c r="O616" s="4" t="n">
        <v>64.02</v>
      </c>
      <c r="P616" s="3" t="n">
        <v>4</v>
      </c>
      <c r="Q616" s="4" t="n">
        <v>0</v>
      </c>
      <c r="R616" s="4" t="n">
        <v>0</v>
      </c>
      <c r="S616" s="4" t="n">
        <v>0</v>
      </c>
      <c r="T616" s="4" t="n">
        <v>0</v>
      </c>
      <c r="U616" s="3" t="n">
        <v>686</v>
      </c>
      <c r="V616" s="3" t="n">
        <v>1</v>
      </c>
    </row>
    <row r="617" customFormat="false" ht="15" hidden="false" customHeight="false" outlineLevel="0" collapsed="false">
      <c r="A617" s="2" t="s">
        <v>686</v>
      </c>
      <c r="B617" s="3" t="n">
        <v>51</v>
      </c>
      <c r="C617" s="2" t="s">
        <v>23</v>
      </c>
      <c r="D617" s="2" t="s">
        <v>100</v>
      </c>
      <c r="E617" s="2" t="s">
        <v>63</v>
      </c>
      <c r="F617" s="2" t="s">
        <v>26</v>
      </c>
      <c r="G617" s="4" t="n">
        <v>41900</v>
      </c>
      <c r="H617" s="3" t="n">
        <v>12</v>
      </c>
      <c r="I617" s="5" t="n">
        <v>41854</v>
      </c>
      <c r="J617" s="2" t="s">
        <v>34</v>
      </c>
      <c r="K617" s="3" t="n">
        <v>2</v>
      </c>
      <c r="L617" s="4" t="n">
        <v>-684.55</v>
      </c>
      <c r="M617" s="4" t="n">
        <v>27531.63</v>
      </c>
      <c r="N617" s="3" t="n">
        <v>40</v>
      </c>
      <c r="O617" s="4" t="n">
        <v>44.29</v>
      </c>
      <c r="P617" s="3" t="n">
        <v>1</v>
      </c>
      <c r="Q617" s="4" t="n">
        <v>9500</v>
      </c>
      <c r="R617" s="4" t="n">
        <v>1262.74</v>
      </c>
      <c r="S617" s="4" t="n">
        <v>0</v>
      </c>
      <c r="T617" s="4" t="n">
        <v>0</v>
      </c>
      <c r="U617" s="3" t="n">
        <v>661</v>
      </c>
      <c r="V617" s="3" t="n">
        <v>2</v>
      </c>
    </row>
    <row r="618" customFormat="false" ht="15" hidden="false" customHeight="false" outlineLevel="0" collapsed="false">
      <c r="A618" s="2" t="s">
        <v>687</v>
      </c>
      <c r="B618" s="3" t="n">
        <v>45</v>
      </c>
      <c r="C618" s="2" t="s">
        <v>23</v>
      </c>
      <c r="D618" s="2" t="s">
        <v>67</v>
      </c>
      <c r="E618" s="2" t="s">
        <v>52</v>
      </c>
      <c r="F618" s="2" t="s">
        <v>38</v>
      </c>
      <c r="G618" s="4" t="n">
        <v>14200</v>
      </c>
      <c r="H618" s="3" t="n">
        <v>12</v>
      </c>
      <c r="I618" s="5" t="n">
        <v>41563</v>
      </c>
      <c r="J618" s="2" t="s">
        <v>34</v>
      </c>
      <c r="K618" s="3" t="n">
        <v>1</v>
      </c>
      <c r="L618" s="4" t="n">
        <v>213.46</v>
      </c>
      <c r="M618" s="4" t="n">
        <v>10905.68</v>
      </c>
      <c r="N618" s="3" t="n">
        <v>28</v>
      </c>
      <c r="O618" s="4" t="n">
        <v>48.75</v>
      </c>
      <c r="P618" s="3" t="n">
        <v>1</v>
      </c>
      <c r="Q618" s="4" t="n">
        <v>3000</v>
      </c>
      <c r="R618" s="4" t="n">
        <v>1674.38</v>
      </c>
      <c r="S618" s="4" t="n">
        <v>0</v>
      </c>
      <c r="T618" s="4" t="n">
        <v>0</v>
      </c>
      <c r="U618" s="3" t="n">
        <v>564</v>
      </c>
      <c r="V618" s="3" t="n">
        <v>0</v>
      </c>
    </row>
    <row r="619" customFormat="false" ht="15" hidden="false" customHeight="false" outlineLevel="0" collapsed="false">
      <c r="A619" s="2" t="s">
        <v>688</v>
      </c>
      <c r="B619" s="3" t="n">
        <v>45</v>
      </c>
      <c r="C619" s="2" t="s">
        <v>29</v>
      </c>
      <c r="D619" s="2" t="s">
        <v>108</v>
      </c>
      <c r="E619" s="2" t="s">
        <v>37</v>
      </c>
      <c r="F619" s="2" t="s">
        <v>26</v>
      </c>
      <c r="G619" s="4" t="n">
        <v>32300</v>
      </c>
      <c r="H619" s="3" t="n">
        <v>14</v>
      </c>
      <c r="I619" s="5" t="n">
        <v>41065</v>
      </c>
      <c r="J619" s="2" t="s">
        <v>27</v>
      </c>
      <c r="K619" s="3" t="n">
        <v>3</v>
      </c>
      <c r="L619" s="4" t="n">
        <v>3844.09</v>
      </c>
      <c r="M619" s="4" t="n">
        <v>29247.26</v>
      </c>
      <c r="N619" s="3" t="n">
        <v>23</v>
      </c>
      <c r="O619" s="4" t="n">
        <v>48.35</v>
      </c>
      <c r="P619" s="3" t="n">
        <v>6</v>
      </c>
      <c r="Q619" s="4" t="n">
        <v>6500</v>
      </c>
      <c r="R619" s="4" t="n">
        <v>2267.23</v>
      </c>
      <c r="S619" s="4" t="n">
        <v>62000</v>
      </c>
      <c r="T619" s="4" t="n">
        <v>371</v>
      </c>
      <c r="U619" s="3" t="n">
        <v>567</v>
      </c>
      <c r="V619" s="3" t="n">
        <v>1</v>
      </c>
    </row>
    <row r="620" customFormat="false" ht="15" hidden="false" customHeight="false" outlineLevel="0" collapsed="false">
      <c r="A620" s="2" t="s">
        <v>689</v>
      </c>
      <c r="B620" s="3" t="n">
        <v>32</v>
      </c>
      <c r="C620" s="2" t="s">
        <v>23</v>
      </c>
      <c r="D620" s="2" t="s">
        <v>62</v>
      </c>
      <c r="E620" s="2" t="s">
        <v>52</v>
      </c>
      <c r="F620" s="2" t="s">
        <v>26</v>
      </c>
      <c r="G620" s="4" t="n">
        <v>19300</v>
      </c>
      <c r="H620" s="3" t="n">
        <v>10</v>
      </c>
      <c r="I620" s="5" t="n">
        <v>42340</v>
      </c>
      <c r="J620" s="2" t="s">
        <v>46</v>
      </c>
      <c r="K620" s="3" t="n">
        <v>1</v>
      </c>
      <c r="L620" s="4" t="n">
        <v>781.35</v>
      </c>
      <c r="M620" s="4" t="n">
        <v>13380.04</v>
      </c>
      <c r="N620" s="3" t="n">
        <v>22</v>
      </c>
      <c r="O620" s="4" t="n">
        <v>28.41</v>
      </c>
      <c r="P620" s="3" t="n">
        <v>5</v>
      </c>
      <c r="Q620" s="4" t="n">
        <v>2500</v>
      </c>
      <c r="R620" s="4" t="n">
        <v>950.74</v>
      </c>
      <c r="S620" s="4" t="n">
        <v>0</v>
      </c>
      <c r="T620" s="4" t="n">
        <v>0</v>
      </c>
      <c r="U620" s="3" t="n">
        <v>607</v>
      </c>
      <c r="V620" s="3" t="n">
        <v>0</v>
      </c>
    </row>
    <row r="621" customFormat="false" ht="15" hidden="false" customHeight="false" outlineLevel="0" collapsed="false">
      <c r="A621" s="2" t="s">
        <v>690</v>
      </c>
      <c r="B621" s="3" t="n">
        <v>34</v>
      </c>
      <c r="C621" s="2" t="s">
        <v>23</v>
      </c>
      <c r="D621" s="2" t="s">
        <v>62</v>
      </c>
      <c r="E621" s="2" t="s">
        <v>49</v>
      </c>
      <c r="F621" s="2" t="s">
        <v>26</v>
      </c>
      <c r="G621" s="4" t="n">
        <v>29000</v>
      </c>
      <c r="H621" s="3" t="n">
        <v>5</v>
      </c>
      <c r="I621" s="5" t="n">
        <v>44096</v>
      </c>
      <c r="J621" s="2" t="s">
        <v>42</v>
      </c>
      <c r="K621" s="3" t="n">
        <v>1</v>
      </c>
      <c r="L621" s="4" t="n">
        <v>1619.93</v>
      </c>
      <c r="M621" s="4" t="n">
        <v>13391.44</v>
      </c>
      <c r="N621" s="3" t="n">
        <v>21</v>
      </c>
      <c r="O621" s="4" t="n">
        <v>75.41</v>
      </c>
      <c r="P621" s="3" t="n">
        <v>5</v>
      </c>
      <c r="Q621" s="4" t="n">
        <v>3000</v>
      </c>
      <c r="R621" s="4" t="n">
        <v>1003.59</v>
      </c>
      <c r="S621" s="4" t="n">
        <v>50000</v>
      </c>
      <c r="T621" s="4" t="n">
        <v>363</v>
      </c>
      <c r="U621" s="3" t="n">
        <v>543</v>
      </c>
      <c r="V621" s="3" t="n">
        <v>0</v>
      </c>
    </row>
    <row r="622" customFormat="false" ht="15" hidden="false" customHeight="false" outlineLevel="0" collapsed="false">
      <c r="A622" s="2" t="s">
        <v>691</v>
      </c>
      <c r="B622" s="3" t="n">
        <v>54</v>
      </c>
      <c r="C622" s="2" t="s">
        <v>23</v>
      </c>
      <c r="D622" s="2" t="s">
        <v>40</v>
      </c>
      <c r="E622" s="2" t="s">
        <v>93</v>
      </c>
      <c r="F622" s="2" t="s">
        <v>60</v>
      </c>
      <c r="G622" s="4" t="n">
        <v>3900</v>
      </c>
      <c r="H622" s="3" t="n">
        <v>7</v>
      </c>
      <c r="I622" s="5" t="n">
        <v>43636</v>
      </c>
      <c r="J622" s="2" t="s">
        <v>46</v>
      </c>
      <c r="K622" s="3" t="n">
        <v>1</v>
      </c>
      <c r="L622" s="4" t="n">
        <v>91.64</v>
      </c>
      <c r="M622" s="4" t="n">
        <v>1319.1</v>
      </c>
      <c r="N622" s="3" t="n">
        <v>16</v>
      </c>
      <c r="O622" s="4" t="n">
        <v>30.72</v>
      </c>
      <c r="P622" s="3" t="n">
        <v>4</v>
      </c>
      <c r="Q622" s="4" t="n">
        <v>500</v>
      </c>
      <c r="R622" s="4" t="n">
        <v>7.15</v>
      </c>
      <c r="S622" s="4" t="n">
        <v>0</v>
      </c>
      <c r="T622" s="4" t="n">
        <v>0</v>
      </c>
      <c r="U622" s="3" t="n">
        <v>504</v>
      </c>
      <c r="V622" s="3" t="n">
        <v>0</v>
      </c>
    </row>
    <row r="623" customFormat="false" ht="15" hidden="false" customHeight="false" outlineLevel="0" collapsed="false">
      <c r="A623" s="2" t="s">
        <v>692</v>
      </c>
      <c r="B623" s="3" t="n">
        <v>36</v>
      </c>
      <c r="C623" s="2" t="s">
        <v>29</v>
      </c>
      <c r="D623" s="2" t="s">
        <v>56</v>
      </c>
      <c r="E623" s="2" t="s">
        <v>49</v>
      </c>
      <c r="F623" s="2" t="s">
        <v>38</v>
      </c>
      <c r="G623" s="4" t="n">
        <v>31500</v>
      </c>
      <c r="H623" s="3" t="n">
        <v>4</v>
      </c>
      <c r="I623" s="5" t="n">
        <v>44642</v>
      </c>
      <c r="J623" s="2" t="s">
        <v>27</v>
      </c>
      <c r="K623" s="3" t="n">
        <v>2</v>
      </c>
      <c r="L623" s="4" t="n">
        <v>4118.98</v>
      </c>
      <c r="M623" s="4" t="n">
        <v>0</v>
      </c>
      <c r="N623" s="3" t="n">
        <v>34</v>
      </c>
      <c r="O623" s="4" t="n">
        <v>49.61</v>
      </c>
      <c r="P623" s="3" t="n">
        <v>4</v>
      </c>
      <c r="Q623" s="4" t="n">
        <v>3500</v>
      </c>
      <c r="R623" s="4" t="n">
        <v>382.2</v>
      </c>
      <c r="S623" s="4" t="n">
        <v>63000</v>
      </c>
      <c r="T623" s="4" t="n">
        <v>387</v>
      </c>
      <c r="U623" s="3" t="n">
        <v>639</v>
      </c>
      <c r="V623" s="3" t="n">
        <v>0</v>
      </c>
    </row>
    <row r="624" customFormat="false" ht="15" hidden="false" customHeight="false" outlineLevel="0" collapsed="false">
      <c r="A624" s="2" t="s">
        <v>693</v>
      </c>
      <c r="B624" s="3" t="n">
        <v>48</v>
      </c>
      <c r="C624" s="2" t="s">
        <v>29</v>
      </c>
      <c r="D624" s="2" t="s">
        <v>51</v>
      </c>
      <c r="E624" s="2" t="s">
        <v>37</v>
      </c>
      <c r="F624" s="2" t="s">
        <v>26</v>
      </c>
      <c r="G624" s="4" t="n">
        <v>58700</v>
      </c>
      <c r="H624" s="3" t="n">
        <v>6</v>
      </c>
      <c r="I624" s="5" t="n">
        <v>43852</v>
      </c>
      <c r="J624" s="2" t="s">
        <v>27</v>
      </c>
      <c r="K624" s="3" t="n">
        <v>1</v>
      </c>
      <c r="L624" s="4" t="n">
        <v>39769.93</v>
      </c>
      <c r="M624" s="4" t="n">
        <v>0</v>
      </c>
      <c r="N624" s="3" t="n">
        <v>28</v>
      </c>
      <c r="O624" s="4" t="n">
        <v>59.08</v>
      </c>
      <c r="P624" s="3" t="n">
        <v>4</v>
      </c>
      <c r="Q624" s="4" t="n">
        <v>14000</v>
      </c>
      <c r="R624" s="4" t="n">
        <v>2896.23</v>
      </c>
      <c r="S624" s="4" t="n">
        <v>0</v>
      </c>
      <c r="T624" s="4" t="n">
        <v>0</v>
      </c>
      <c r="U624" s="3" t="n">
        <v>592</v>
      </c>
      <c r="V624" s="3" t="n">
        <v>0</v>
      </c>
    </row>
    <row r="625" customFormat="false" ht="15" hidden="false" customHeight="false" outlineLevel="0" collapsed="false">
      <c r="A625" s="2" t="s">
        <v>694</v>
      </c>
      <c r="B625" s="3" t="n">
        <v>67</v>
      </c>
      <c r="C625" s="2" t="s">
        <v>23</v>
      </c>
      <c r="D625" s="2" t="s">
        <v>44</v>
      </c>
      <c r="E625" s="2" t="s">
        <v>41</v>
      </c>
      <c r="F625" s="2" t="s">
        <v>26</v>
      </c>
      <c r="G625" s="4" t="n">
        <v>35600</v>
      </c>
      <c r="H625" s="3" t="n">
        <v>24</v>
      </c>
      <c r="I625" s="5" t="n">
        <v>37351</v>
      </c>
      <c r="J625" s="2" t="s">
        <v>27</v>
      </c>
      <c r="K625" s="3" t="n">
        <v>4</v>
      </c>
      <c r="L625" s="4" t="n">
        <v>3434.54</v>
      </c>
      <c r="M625" s="4" t="n">
        <v>0</v>
      </c>
      <c r="N625" s="3" t="n">
        <v>28</v>
      </c>
      <c r="O625" s="4" t="n">
        <v>65.81</v>
      </c>
      <c r="P625" s="3" t="n">
        <v>5</v>
      </c>
      <c r="Q625" s="4" t="n">
        <v>0</v>
      </c>
      <c r="R625" s="4" t="n">
        <v>0</v>
      </c>
      <c r="S625" s="4" t="n">
        <v>0</v>
      </c>
      <c r="T625" s="4" t="n">
        <v>0</v>
      </c>
      <c r="U625" s="3" t="n">
        <v>741</v>
      </c>
      <c r="V625" s="3" t="n">
        <v>0</v>
      </c>
    </row>
    <row r="626" customFormat="false" ht="15" hidden="false" customHeight="false" outlineLevel="0" collapsed="false">
      <c r="A626" s="2" t="s">
        <v>695</v>
      </c>
      <c r="B626" s="3" t="n">
        <v>48</v>
      </c>
      <c r="C626" s="2" t="s">
        <v>23</v>
      </c>
      <c r="D626" s="2" t="s">
        <v>51</v>
      </c>
      <c r="E626" s="2" t="s">
        <v>25</v>
      </c>
      <c r="F626" s="2" t="s">
        <v>26</v>
      </c>
      <c r="G626" s="4" t="n">
        <v>37000</v>
      </c>
      <c r="H626" s="3" t="n">
        <v>8</v>
      </c>
      <c r="I626" s="5" t="n">
        <v>43090</v>
      </c>
      <c r="J626" s="2" t="s">
        <v>27</v>
      </c>
      <c r="K626" s="3" t="n">
        <v>2</v>
      </c>
      <c r="L626" s="4" t="n">
        <v>2759.58</v>
      </c>
      <c r="M626" s="4" t="n">
        <v>0</v>
      </c>
      <c r="N626" s="3" t="n">
        <v>20</v>
      </c>
      <c r="O626" s="4" t="n">
        <v>47.94</v>
      </c>
      <c r="P626" s="3" t="n">
        <v>3</v>
      </c>
      <c r="Q626" s="4" t="n">
        <v>9000</v>
      </c>
      <c r="R626" s="4" t="n">
        <v>1175.85</v>
      </c>
      <c r="S626" s="4" t="n">
        <v>0</v>
      </c>
      <c r="T626" s="4" t="n">
        <v>0</v>
      </c>
      <c r="U626" s="3" t="n">
        <v>618</v>
      </c>
      <c r="V626" s="3" t="n">
        <v>0</v>
      </c>
    </row>
    <row r="627" customFormat="false" ht="15" hidden="false" customHeight="false" outlineLevel="0" collapsed="false">
      <c r="A627" s="2" t="s">
        <v>696</v>
      </c>
      <c r="B627" s="3" t="n">
        <v>30</v>
      </c>
      <c r="C627" s="2" t="s">
        <v>23</v>
      </c>
      <c r="D627" s="2" t="s">
        <v>44</v>
      </c>
      <c r="E627" s="2" t="s">
        <v>37</v>
      </c>
      <c r="F627" s="2" t="s">
        <v>26</v>
      </c>
      <c r="G627" s="4" t="n">
        <v>24400</v>
      </c>
      <c r="H627" s="3" t="n">
        <v>9</v>
      </c>
      <c r="I627" s="5" t="n">
        <v>42630</v>
      </c>
      <c r="J627" s="2" t="s">
        <v>34</v>
      </c>
      <c r="K627" s="3" t="n">
        <v>3</v>
      </c>
      <c r="L627" s="4" t="n">
        <v>4169.77</v>
      </c>
      <c r="M627" s="4" t="n">
        <v>6230.44</v>
      </c>
      <c r="N627" s="3" t="n">
        <v>24</v>
      </c>
      <c r="O627" s="4" t="n">
        <v>22.5</v>
      </c>
      <c r="P627" s="3" t="n">
        <v>1</v>
      </c>
      <c r="Q627" s="4" t="n">
        <v>5500</v>
      </c>
      <c r="R627" s="4" t="n">
        <v>1473.28</v>
      </c>
      <c r="S627" s="4" t="n">
        <v>66000</v>
      </c>
      <c r="T627" s="4" t="n">
        <v>478</v>
      </c>
      <c r="U627" s="3" t="n">
        <v>596</v>
      </c>
      <c r="V627" s="3" t="n">
        <v>0</v>
      </c>
    </row>
    <row r="628" customFormat="false" ht="15" hidden="false" customHeight="false" outlineLevel="0" collapsed="false">
      <c r="A628" s="2" t="s">
        <v>697</v>
      </c>
      <c r="B628" s="3" t="n">
        <v>60</v>
      </c>
      <c r="C628" s="2" t="s">
        <v>29</v>
      </c>
      <c r="D628" s="2" t="s">
        <v>56</v>
      </c>
      <c r="E628" s="2" t="s">
        <v>37</v>
      </c>
      <c r="F628" s="2" t="s">
        <v>26</v>
      </c>
      <c r="G628" s="4" t="n">
        <v>26500</v>
      </c>
      <c r="H628" s="3" t="n">
        <v>14</v>
      </c>
      <c r="I628" s="5" t="n">
        <v>41019</v>
      </c>
      <c r="J628" s="2" t="s">
        <v>42</v>
      </c>
      <c r="K628" s="3" t="n">
        <v>1</v>
      </c>
      <c r="L628" s="4" t="n">
        <v>2890.26</v>
      </c>
      <c r="M628" s="4" t="n">
        <v>26565.31</v>
      </c>
      <c r="N628" s="3" t="n">
        <v>17</v>
      </c>
      <c r="O628" s="4" t="n">
        <v>31.03</v>
      </c>
      <c r="P628" s="3" t="n">
        <v>4</v>
      </c>
      <c r="Q628" s="4" t="n">
        <v>3000</v>
      </c>
      <c r="R628" s="4" t="n">
        <v>560.32</v>
      </c>
      <c r="S628" s="4" t="n">
        <v>103000</v>
      </c>
      <c r="T628" s="4" t="n">
        <v>526</v>
      </c>
      <c r="U628" s="3" t="n">
        <v>628</v>
      </c>
      <c r="V628" s="3" t="n">
        <v>0</v>
      </c>
    </row>
    <row r="629" customFormat="false" ht="15" hidden="false" customHeight="false" outlineLevel="0" collapsed="false">
      <c r="A629" s="2" t="s">
        <v>698</v>
      </c>
      <c r="B629" s="3" t="n">
        <v>55</v>
      </c>
      <c r="C629" s="2" t="s">
        <v>23</v>
      </c>
      <c r="D629" s="2" t="s">
        <v>56</v>
      </c>
      <c r="E629" s="2" t="s">
        <v>37</v>
      </c>
      <c r="F629" s="2" t="s">
        <v>26</v>
      </c>
      <c r="G629" s="4" t="n">
        <v>31500</v>
      </c>
      <c r="H629" s="3" t="n">
        <v>19</v>
      </c>
      <c r="I629" s="5" t="n">
        <v>39164</v>
      </c>
      <c r="J629" s="2" t="s">
        <v>27</v>
      </c>
      <c r="K629" s="3" t="n">
        <v>2</v>
      </c>
      <c r="L629" s="4" t="n">
        <v>1502.57</v>
      </c>
      <c r="M629" s="4" t="n">
        <v>30420.72</v>
      </c>
      <c r="N629" s="3" t="n">
        <v>21</v>
      </c>
      <c r="O629" s="4" t="n">
        <v>66.31</v>
      </c>
      <c r="P629" s="3" t="n">
        <v>4</v>
      </c>
      <c r="Q629" s="4" t="n">
        <v>0</v>
      </c>
      <c r="R629" s="4" t="n">
        <v>0</v>
      </c>
      <c r="S629" s="4" t="n">
        <v>0</v>
      </c>
      <c r="T629" s="4" t="n">
        <v>0</v>
      </c>
      <c r="U629" s="3" t="n">
        <v>720</v>
      </c>
      <c r="V629" s="3" t="n">
        <v>0</v>
      </c>
    </row>
    <row r="630" customFormat="false" ht="15" hidden="false" customHeight="false" outlineLevel="0" collapsed="false">
      <c r="A630" s="2" t="s">
        <v>699</v>
      </c>
      <c r="B630" s="3" t="n">
        <v>37</v>
      </c>
      <c r="C630" s="2" t="s">
        <v>29</v>
      </c>
      <c r="D630" s="2" t="s">
        <v>40</v>
      </c>
      <c r="E630" s="2" t="s">
        <v>52</v>
      </c>
      <c r="F630" s="2" t="s">
        <v>26</v>
      </c>
      <c r="G630" s="4" t="n">
        <v>16900</v>
      </c>
      <c r="H630" s="3" t="n">
        <v>2</v>
      </c>
      <c r="I630" s="5" t="n">
        <v>45272</v>
      </c>
      <c r="J630" s="2" t="s">
        <v>27</v>
      </c>
      <c r="K630" s="3" t="n">
        <v>2</v>
      </c>
      <c r="L630" s="4" t="n">
        <v>469.09</v>
      </c>
      <c r="M630" s="4" t="n">
        <v>0</v>
      </c>
      <c r="N630" s="3" t="n">
        <v>27</v>
      </c>
      <c r="O630" s="4" t="n">
        <v>44.32</v>
      </c>
      <c r="P630" s="3" t="n">
        <v>3</v>
      </c>
      <c r="Q630" s="4" t="n">
        <v>2000</v>
      </c>
      <c r="R630" s="4" t="n">
        <v>222.82</v>
      </c>
      <c r="S630" s="4" t="n">
        <v>0</v>
      </c>
      <c r="T630" s="4" t="n">
        <v>0</v>
      </c>
      <c r="U630" s="3" t="n">
        <v>541</v>
      </c>
      <c r="V630" s="3" t="n">
        <v>0</v>
      </c>
    </row>
    <row r="631" customFormat="false" ht="15" hidden="false" customHeight="false" outlineLevel="0" collapsed="false">
      <c r="A631" s="2" t="s">
        <v>700</v>
      </c>
      <c r="B631" s="3" t="n">
        <v>22</v>
      </c>
      <c r="C631" s="2" t="s">
        <v>23</v>
      </c>
      <c r="D631" s="2" t="s">
        <v>100</v>
      </c>
      <c r="E631" s="2" t="s">
        <v>134</v>
      </c>
      <c r="F631" s="2" t="s">
        <v>38</v>
      </c>
      <c r="G631" s="4" t="n">
        <v>5000</v>
      </c>
      <c r="H631" s="3" t="n">
        <v>2</v>
      </c>
      <c r="I631" s="5" t="n">
        <v>45335</v>
      </c>
      <c r="J631" s="2" t="s">
        <v>34</v>
      </c>
      <c r="K631" s="3" t="n">
        <v>1</v>
      </c>
      <c r="L631" s="4" t="n">
        <v>977.75</v>
      </c>
      <c r="M631" s="4" t="n">
        <v>3712.13</v>
      </c>
      <c r="N631" s="3" t="n">
        <v>22</v>
      </c>
      <c r="O631" s="4" t="n">
        <v>33.41</v>
      </c>
      <c r="P631" s="3" t="n">
        <v>1</v>
      </c>
      <c r="Q631" s="4" t="n">
        <v>0</v>
      </c>
      <c r="R631" s="4" t="n">
        <v>0</v>
      </c>
      <c r="S631" s="4" t="n">
        <v>0</v>
      </c>
      <c r="T631" s="4" t="n">
        <v>0</v>
      </c>
      <c r="U631" s="3" t="n">
        <v>510</v>
      </c>
      <c r="V631" s="3" t="n">
        <v>0</v>
      </c>
    </row>
    <row r="632" customFormat="false" ht="15" hidden="false" customHeight="false" outlineLevel="0" collapsed="false">
      <c r="A632" s="2" t="s">
        <v>701</v>
      </c>
      <c r="B632" s="3" t="n">
        <v>63</v>
      </c>
      <c r="C632" s="2" t="s">
        <v>23</v>
      </c>
      <c r="D632" s="2" t="s">
        <v>40</v>
      </c>
      <c r="E632" s="2" t="s">
        <v>52</v>
      </c>
      <c r="F632" s="2" t="s">
        <v>26</v>
      </c>
      <c r="G632" s="4" t="n">
        <v>12900</v>
      </c>
      <c r="H632" s="3" t="n">
        <v>12</v>
      </c>
      <c r="I632" s="5" t="n">
        <v>41787</v>
      </c>
      <c r="J632" s="2" t="s">
        <v>46</v>
      </c>
      <c r="K632" s="3" t="n">
        <v>2</v>
      </c>
      <c r="L632" s="4" t="n">
        <v>1117.08</v>
      </c>
      <c r="M632" s="4" t="n">
        <v>13579.56</v>
      </c>
      <c r="N632" s="3" t="n">
        <v>30</v>
      </c>
      <c r="O632" s="4" t="n">
        <v>56.85</v>
      </c>
      <c r="P632" s="3" t="n">
        <v>3</v>
      </c>
      <c r="Q632" s="4" t="n">
        <v>1500</v>
      </c>
      <c r="R632" s="4" t="n">
        <v>443.03</v>
      </c>
      <c r="S632" s="4" t="n">
        <v>0</v>
      </c>
      <c r="T632" s="4" t="n">
        <v>0</v>
      </c>
      <c r="U632" s="3" t="n">
        <v>700</v>
      </c>
      <c r="V632" s="3" t="n">
        <v>0</v>
      </c>
    </row>
    <row r="633" customFormat="false" ht="15" hidden="false" customHeight="false" outlineLevel="0" collapsed="false">
      <c r="A633" s="2" t="s">
        <v>702</v>
      </c>
      <c r="B633" s="3" t="n">
        <v>52</v>
      </c>
      <c r="C633" s="2" t="s">
        <v>29</v>
      </c>
      <c r="D633" s="2" t="s">
        <v>54</v>
      </c>
      <c r="E633" s="2" t="s">
        <v>63</v>
      </c>
      <c r="F633" s="2" t="s">
        <v>60</v>
      </c>
      <c r="G633" s="4" t="n">
        <v>54900</v>
      </c>
      <c r="H633" s="3" t="n">
        <v>17</v>
      </c>
      <c r="I633" s="5" t="n">
        <v>39766</v>
      </c>
      <c r="J633" s="2" t="s">
        <v>46</v>
      </c>
      <c r="K633" s="3" t="n">
        <v>2</v>
      </c>
      <c r="L633" s="4" t="n">
        <v>20568.94</v>
      </c>
      <c r="M633" s="4" t="n">
        <v>71520.31</v>
      </c>
      <c r="N633" s="3" t="n">
        <v>36</v>
      </c>
      <c r="O633" s="4" t="n">
        <v>70.88</v>
      </c>
      <c r="P633" s="3" t="n">
        <v>2</v>
      </c>
      <c r="Q633" s="4" t="n">
        <v>13500</v>
      </c>
      <c r="R633" s="4" t="n">
        <v>540.99</v>
      </c>
      <c r="S633" s="4" t="n">
        <v>263000</v>
      </c>
      <c r="T633" s="4" t="n">
        <v>1501</v>
      </c>
      <c r="U633" s="3" t="n">
        <v>635</v>
      </c>
      <c r="V633" s="3" t="n">
        <v>0</v>
      </c>
    </row>
    <row r="634" customFormat="false" ht="15" hidden="false" customHeight="false" outlineLevel="0" collapsed="false">
      <c r="A634" s="2" t="s">
        <v>703</v>
      </c>
      <c r="B634" s="3" t="n">
        <v>53</v>
      </c>
      <c r="C634" s="2" t="s">
        <v>29</v>
      </c>
      <c r="D634" s="2" t="s">
        <v>44</v>
      </c>
      <c r="E634" s="2" t="s">
        <v>31</v>
      </c>
      <c r="F634" s="2" t="s">
        <v>26</v>
      </c>
      <c r="G634" s="4" t="n">
        <v>67000</v>
      </c>
      <c r="H634" s="3" t="n">
        <v>21</v>
      </c>
      <c r="I634" s="5" t="n">
        <v>38290</v>
      </c>
      <c r="J634" s="2" t="s">
        <v>46</v>
      </c>
      <c r="K634" s="3" t="n">
        <v>3</v>
      </c>
      <c r="L634" s="4" t="n">
        <v>8775.21</v>
      </c>
      <c r="M634" s="4" t="n">
        <v>0</v>
      </c>
      <c r="N634" s="3" t="n">
        <v>57</v>
      </c>
      <c r="O634" s="4" t="n">
        <v>111.99</v>
      </c>
      <c r="P634" s="3" t="n">
        <v>2</v>
      </c>
      <c r="Q634" s="4" t="n">
        <v>10000</v>
      </c>
      <c r="R634" s="4" t="n">
        <v>138.49</v>
      </c>
      <c r="S634" s="4" t="n">
        <v>0</v>
      </c>
      <c r="T634" s="4" t="n">
        <v>0</v>
      </c>
      <c r="U634" s="3" t="n">
        <v>734</v>
      </c>
      <c r="V634" s="3" t="n">
        <v>0</v>
      </c>
    </row>
    <row r="635" customFormat="false" ht="15" hidden="false" customHeight="false" outlineLevel="0" collapsed="false">
      <c r="A635" s="2" t="s">
        <v>704</v>
      </c>
      <c r="B635" s="3" t="n">
        <v>48</v>
      </c>
      <c r="C635" s="2" t="s">
        <v>29</v>
      </c>
      <c r="D635" s="2" t="s">
        <v>67</v>
      </c>
      <c r="E635" s="2" t="s">
        <v>25</v>
      </c>
      <c r="F635" s="2" t="s">
        <v>26</v>
      </c>
      <c r="G635" s="4" t="n">
        <v>38400</v>
      </c>
      <c r="H635" s="3" t="n">
        <v>12</v>
      </c>
      <c r="I635" s="5" t="n">
        <v>41685</v>
      </c>
      <c r="J635" s="2" t="s">
        <v>34</v>
      </c>
      <c r="K635" s="3" t="n">
        <v>2</v>
      </c>
      <c r="L635" s="4" t="n">
        <v>-1732.18</v>
      </c>
      <c r="M635" s="4" t="n">
        <v>53785.89</v>
      </c>
      <c r="N635" s="3" t="n">
        <v>32</v>
      </c>
      <c r="O635" s="4" t="n">
        <v>56.69</v>
      </c>
      <c r="P635" s="3" t="n">
        <v>1</v>
      </c>
      <c r="Q635" s="4" t="n">
        <v>0</v>
      </c>
      <c r="R635" s="4" t="n">
        <v>0</v>
      </c>
      <c r="S635" s="4" t="n">
        <v>0</v>
      </c>
      <c r="T635" s="4" t="n">
        <v>0</v>
      </c>
      <c r="U635" s="3" t="n">
        <v>609</v>
      </c>
      <c r="V635" s="3" t="n">
        <v>0</v>
      </c>
    </row>
    <row r="636" customFormat="false" ht="15" hidden="false" customHeight="false" outlineLevel="0" collapsed="false">
      <c r="A636" s="2" t="s">
        <v>705</v>
      </c>
      <c r="B636" s="3" t="n">
        <v>53</v>
      </c>
      <c r="C636" s="2" t="s">
        <v>29</v>
      </c>
      <c r="D636" s="2" t="s">
        <v>98</v>
      </c>
      <c r="E636" s="2" t="s">
        <v>31</v>
      </c>
      <c r="F636" s="2" t="s">
        <v>26</v>
      </c>
      <c r="G636" s="4" t="n">
        <v>75600</v>
      </c>
      <c r="H636" s="3" t="n">
        <v>16</v>
      </c>
      <c r="I636" s="5" t="n">
        <v>40366</v>
      </c>
      <c r="J636" s="2" t="s">
        <v>46</v>
      </c>
      <c r="K636" s="3" t="n">
        <v>3</v>
      </c>
      <c r="L636" s="4" t="n">
        <v>5507.97</v>
      </c>
      <c r="M636" s="4" t="n">
        <v>38593.54</v>
      </c>
      <c r="N636" s="3" t="n">
        <v>37</v>
      </c>
      <c r="O636" s="4" t="n">
        <v>154.24</v>
      </c>
      <c r="P636" s="3" t="n">
        <v>6</v>
      </c>
      <c r="Q636" s="4" t="n">
        <v>15000</v>
      </c>
      <c r="R636" s="4" t="n">
        <v>5177.39</v>
      </c>
      <c r="S636" s="4" t="n">
        <v>0</v>
      </c>
      <c r="T636" s="4" t="n">
        <v>0</v>
      </c>
      <c r="U636" s="3" t="n">
        <v>718</v>
      </c>
      <c r="V636" s="3" t="n">
        <v>0</v>
      </c>
    </row>
    <row r="637" customFormat="false" ht="15" hidden="false" customHeight="false" outlineLevel="0" collapsed="false">
      <c r="A637" s="2" t="s">
        <v>706</v>
      </c>
      <c r="B637" s="3" t="n">
        <v>37</v>
      </c>
      <c r="C637" s="2" t="s">
        <v>23</v>
      </c>
      <c r="D637" s="2" t="s">
        <v>40</v>
      </c>
      <c r="E637" s="2" t="s">
        <v>31</v>
      </c>
      <c r="F637" s="2" t="s">
        <v>26</v>
      </c>
      <c r="G637" s="4" t="n">
        <v>61300</v>
      </c>
      <c r="H637" s="3" t="n">
        <v>3</v>
      </c>
      <c r="I637" s="5" t="n">
        <v>44971</v>
      </c>
      <c r="J637" s="2" t="s">
        <v>46</v>
      </c>
      <c r="K637" s="3" t="n">
        <v>2</v>
      </c>
      <c r="L637" s="4" t="n">
        <v>8755.57</v>
      </c>
      <c r="M637" s="4" t="n">
        <v>20205.84</v>
      </c>
      <c r="N637" s="3" t="n">
        <v>52</v>
      </c>
      <c r="O637" s="4" t="n">
        <v>55.7</v>
      </c>
      <c r="P637" s="3" t="n">
        <v>6</v>
      </c>
      <c r="Q637" s="4" t="n">
        <v>0</v>
      </c>
      <c r="R637" s="4" t="n">
        <v>0</v>
      </c>
      <c r="S637" s="4" t="n">
        <v>304000</v>
      </c>
      <c r="T637" s="4" t="n">
        <v>2071</v>
      </c>
      <c r="U637" s="3" t="n">
        <v>633</v>
      </c>
      <c r="V637" s="3" t="n">
        <v>0</v>
      </c>
    </row>
    <row r="638" customFormat="false" ht="15" hidden="false" customHeight="false" outlineLevel="0" collapsed="false">
      <c r="A638" s="2" t="s">
        <v>707</v>
      </c>
      <c r="B638" s="3" t="n">
        <v>56</v>
      </c>
      <c r="C638" s="2" t="s">
        <v>23</v>
      </c>
      <c r="D638" s="2" t="s">
        <v>77</v>
      </c>
      <c r="E638" s="2" t="s">
        <v>52</v>
      </c>
      <c r="F638" s="2" t="s">
        <v>26</v>
      </c>
      <c r="G638" s="4" t="n">
        <v>19800</v>
      </c>
      <c r="H638" s="3" t="n">
        <v>1</v>
      </c>
      <c r="I638" s="5" t="n">
        <v>45780</v>
      </c>
      <c r="J638" s="2" t="s">
        <v>46</v>
      </c>
      <c r="K638" s="3" t="n">
        <v>2</v>
      </c>
      <c r="L638" s="4" t="n">
        <v>2420.57</v>
      </c>
      <c r="M638" s="4" t="n">
        <v>0</v>
      </c>
      <c r="N638" s="3" t="n">
        <v>33</v>
      </c>
      <c r="O638" s="4" t="n">
        <v>34.6</v>
      </c>
      <c r="P638" s="3" t="n">
        <v>2</v>
      </c>
      <c r="Q638" s="4" t="n">
        <v>2000</v>
      </c>
      <c r="R638" s="4" t="n">
        <v>347.02</v>
      </c>
      <c r="S638" s="4" t="n">
        <v>0</v>
      </c>
      <c r="T638" s="4" t="n">
        <v>0</v>
      </c>
      <c r="U638" s="3" t="n">
        <v>622</v>
      </c>
      <c r="V638" s="3" t="n">
        <v>0</v>
      </c>
    </row>
    <row r="639" customFormat="false" ht="15" hidden="false" customHeight="false" outlineLevel="0" collapsed="false">
      <c r="A639" s="2" t="s">
        <v>708</v>
      </c>
      <c r="B639" s="3" t="n">
        <v>50</v>
      </c>
      <c r="C639" s="2" t="s">
        <v>29</v>
      </c>
      <c r="D639" s="2" t="s">
        <v>54</v>
      </c>
      <c r="E639" s="2" t="s">
        <v>63</v>
      </c>
      <c r="F639" s="2" t="s">
        <v>38</v>
      </c>
      <c r="G639" s="4" t="n">
        <v>72200</v>
      </c>
      <c r="H639" s="3" t="n">
        <v>16</v>
      </c>
      <c r="I639" s="5" t="n">
        <v>40324</v>
      </c>
      <c r="J639" s="2" t="s">
        <v>46</v>
      </c>
      <c r="K639" s="3" t="n">
        <v>2</v>
      </c>
      <c r="L639" s="4" t="n">
        <v>19570.51</v>
      </c>
      <c r="M639" s="4" t="n">
        <v>110633.87</v>
      </c>
      <c r="N639" s="3" t="n">
        <v>44</v>
      </c>
      <c r="O639" s="4" t="n">
        <v>43.06</v>
      </c>
      <c r="P639" s="3" t="n">
        <v>3</v>
      </c>
      <c r="Q639" s="4" t="n">
        <v>7500</v>
      </c>
      <c r="R639" s="4" t="n">
        <v>972.62</v>
      </c>
      <c r="S639" s="4" t="n">
        <v>0</v>
      </c>
      <c r="T639" s="4" t="n">
        <v>0</v>
      </c>
      <c r="U639" s="3" t="n">
        <v>689</v>
      </c>
      <c r="V639" s="3" t="n">
        <v>0</v>
      </c>
    </row>
    <row r="640" customFormat="false" ht="15" hidden="false" customHeight="false" outlineLevel="0" collapsed="false">
      <c r="A640" s="2" t="s">
        <v>709</v>
      </c>
      <c r="B640" s="3" t="n">
        <v>85</v>
      </c>
      <c r="C640" s="2" t="s">
        <v>23</v>
      </c>
      <c r="D640" s="2" t="s">
        <v>54</v>
      </c>
      <c r="E640" s="2" t="s">
        <v>41</v>
      </c>
      <c r="F640" s="2" t="s">
        <v>60</v>
      </c>
      <c r="G640" s="4" t="n">
        <v>25200</v>
      </c>
      <c r="H640" s="3" t="n">
        <v>3</v>
      </c>
      <c r="I640" s="5" t="n">
        <v>44913</v>
      </c>
      <c r="J640" s="2" t="s">
        <v>46</v>
      </c>
      <c r="K640" s="3" t="n">
        <v>3</v>
      </c>
      <c r="L640" s="4" t="n">
        <v>2348.56</v>
      </c>
      <c r="M640" s="4" t="n">
        <v>0</v>
      </c>
      <c r="N640" s="3" t="n">
        <v>19</v>
      </c>
      <c r="O640" s="4" t="n">
        <v>62.22</v>
      </c>
      <c r="P640" s="3" t="n">
        <v>3</v>
      </c>
      <c r="Q640" s="4" t="n">
        <v>5000</v>
      </c>
      <c r="R640" s="4" t="n">
        <v>1962.94</v>
      </c>
      <c r="S640" s="4" t="n">
        <v>0</v>
      </c>
      <c r="T640" s="4" t="n">
        <v>0</v>
      </c>
      <c r="U640" s="3" t="n">
        <v>620</v>
      </c>
      <c r="V640" s="3" t="n">
        <v>0</v>
      </c>
    </row>
    <row r="641" customFormat="false" ht="15" hidden="false" customHeight="false" outlineLevel="0" collapsed="false">
      <c r="A641" s="2" t="s">
        <v>710</v>
      </c>
      <c r="B641" s="3" t="n">
        <v>28</v>
      </c>
      <c r="C641" s="2" t="s">
        <v>23</v>
      </c>
      <c r="D641" s="2" t="s">
        <v>56</v>
      </c>
      <c r="E641" s="2" t="s">
        <v>49</v>
      </c>
      <c r="F641" s="2" t="s">
        <v>38</v>
      </c>
      <c r="G641" s="4" t="n">
        <v>25200</v>
      </c>
      <c r="H641" s="3" t="n">
        <v>3</v>
      </c>
      <c r="I641" s="5" t="n">
        <v>45175</v>
      </c>
      <c r="J641" s="2" t="s">
        <v>46</v>
      </c>
      <c r="K641" s="3" t="n">
        <v>2</v>
      </c>
      <c r="L641" s="4" t="n">
        <v>6616.98</v>
      </c>
      <c r="M641" s="4" t="n">
        <v>6865.45</v>
      </c>
      <c r="N641" s="3" t="n">
        <v>42</v>
      </c>
      <c r="O641" s="4" t="n">
        <v>87.16</v>
      </c>
      <c r="P641" s="3" t="n">
        <v>1</v>
      </c>
      <c r="Q641" s="4" t="n">
        <v>6000</v>
      </c>
      <c r="R641" s="4" t="n">
        <v>2703.11</v>
      </c>
      <c r="S641" s="4" t="n">
        <v>107000</v>
      </c>
      <c r="T641" s="4" t="n">
        <v>588</v>
      </c>
      <c r="U641" s="3" t="n">
        <v>586</v>
      </c>
      <c r="V641" s="3" t="n">
        <v>1</v>
      </c>
    </row>
    <row r="642" customFormat="false" ht="15" hidden="false" customHeight="false" outlineLevel="0" collapsed="false">
      <c r="A642" s="2" t="s">
        <v>711</v>
      </c>
      <c r="B642" s="3" t="n">
        <v>51</v>
      </c>
      <c r="C642" s="2" t="s">
        <v>29</v>
      </c>
      <c r="D642" s="2" t="s">
        <v>40</v>
      </c>
      <c r="E642" s="2" t="s">
        <v>37</v>
      </c>
      <c r="F642" s="2" t="s">
        <v>26</v>
      </c>
      <c r="G642" s="4" t="n">
        <v>30300</v>
      </c>
      <c r="H642" s="3" t="n">
        <v>10</v>
      </c>
      <c r="I642" s="5" t="n">
        <v>42279</v>
      </c>
      <c r="J642" s="2" t="s">
        <v>46</v>
      </c>
      <c r="K642" s="3" t="n">
        <v>3</v>
      </c>
      <c r="L642" s="4" t="n">
        <v>2676.61</v>
      </c>
      <c r="M642" s="4" t="n">
        <v>9556.78</v>
      </c>
      <c r="N642" s="3" t="n">
        <v>30</v>
      </c>
      <c r="O642" s="4" t="n">
        <v>50.77</v>
      </c>
      <c r="P642" s="3" t="n">
        <v>5</v>
      </c>
      <c r="Q642" s="4" t="n">
        <v>3000</v>
      </c>
      <c r="R642" s="4" t="n">
        <v>99.16</v>
      </c>
      <c r="S642" s="4" t="n">
        <v>0</v>
      </c>
      <c r="T642" s="4" t="n">
        <v>0</v>
      </c>
      <c r="U642" s="3" t="n">
        <v>530</v>
      </c>
      <c r="V642" s="3" t="n">
        <v>1</v>
      </c>
    </row>
    <row r="643" customFormat="false" ht="15" hidden="false" customHeight="false" outlineLevel="0" collapsed="false">
      <c r="A643" s="2" t="s">
        <v>712</v>
      </c>
      <c r="B643" s="3" t="n">
        <v>34</v>
      </c>
      <c r="C643" s="2" t="s">
        <v>29</v>
      </c>
      <c r="D643" s="2" t="s">
        <v>51</v>
      </c>
      <c r="E643" s="2" t="s">
        <v>37</v>
      </c>
      <c r="F643" s="2" t="s">
        <v>26</v>
      </c>
      <c r="G643" s="4" t="n">
        <v>30500</v>
      </c>
      <c r="H643" s="3" t="n">
        <v>6</v>
      </c>
      <c r="I643" s="5" t="n">
        <v>43917</v>
      </c>
      <c r="J643" s="2" t="s">
        <v>34</v>
      </c>
      <c r="K643" s="3" t="n">
        <v>3</v>
      </c>
      <c r="L643" s="4" t="n">
        <v>2080.88</v>
      </c>
      <c r="M643" s="4" t="n">
        <v>11523.08</v>
      </c>
      <c r="N643" s="3" t="n">
        <v>30</v>
      </c>
      <c r="O643" s="4" t="n">
        <v>54.58</v>
      </c>
      <c r="P643" s="3" t="n">
        <v>4</v>
      </c>
      <c r="Q643" s="4" t="n">
        <v>0</v>
      </c>
      <c r="R643" s="4" t="n">
        <v>0</v>
      </c>
      <c r="S643" s="4" t="n">
        <v>0</v>
      </c>
      <c r="T643" s="4" t="n">
        <v>0</v>
      </c>
      <c r="U643" s="3" t="n">
        <v>583</v>
      </c>
      <c r="V643" s="3" t="n">
        <v>1</v>
      </c>
    </row>
    <row r="644" customFormat="false" ht="15" hidden="false" customHeight="false" outlineLevel="0" collapsed="false">
      <c r="A644" s="2" t="s">
        <v>713</v>
      </c>
      <c r="B644" s="3" t="n">
        <v>36</v>
      </c>
      <c r="C644" s="2" t="s">
        <v>29</v>
      </c>
      <c r="D644" s="2" t="s">
        <v>67</v>
      </c>
      <c r="E644" s="2" t="s">
        <v>37</v>
      </c>
      <c r="F644" s="2" t="s">
        <v>60</v>
      </c>
      <c r="G644" s="4" t="n">
        <v>28000</v>
      </c>
      <c r="H644" s="3" t="n">
        <v>4</v>
      </c>
      <c r="I644" s="5" t="n">
        <v>44767</v>
      </c>
      <c r="J644" s="2" t="s">
        <v>42</v>
      </c>
      <c r="K644" s="3" t="n">
        <v>3</v>
      </c>
      <c r="L644" s="4" t="n">
        <v>1541.78</v>
      </c>
      <c r="M644" s="4" t="n">
        <v>6708.65</v>
      </c>
      <c r="N644" s="3" t="n">
        <v>24</v>
      </c>
      <c r="O644" s="4" t="n">
        <v>34.69</v>
      </c>
      <c r="P644" s="3" t="n">
        <v>2</v>
      </c>
      <c r="Q644" s="4" t="n">
        <v>3500</v>
      </c>
      <c r="R644" s="4" t="n">
        <v>1416.92</v>
      </c>
      <c r="S644" s="4" t="n">
        <v>0</v>
      </c>
      <c r="T644" s="4" t="n">
        <v>0</v>
      </c>
      <c r="U644" s="3" t="n">
        <v>549</v>
      </c>
      <c r="V644" s="3" t="n">
        <v>0</v>
      </c>
    </row>
    <row r="645" customFormat="false" ht="15" hidden="false" customHeight="false" outlineLevel="0" collapsed="false">
      <c r="A645" s="2" t="s">
        <v>714</v>
      </c>
      <c r="B645" s="3" t="n">
        <v>56</v>
      </c>
      <c r="C645" s="2" t="s">
        <v>29</v>
      </c>
      <c r="D645" s="2" t="s">
        <v>100</v>
      </c>
      <c r="E645" s="2" t="s">
        <v>52</v>
      </c>
      <c r="F645" s="2" t="s">
        <v>38</v>
      </c>
      <c r="G645" s="4" t="n">
        <v>25200</v>
      </c>
      <c r="H645" s="3" t="n">
        <v>11</v>
      </c>
      <c r="I645" s="5" t="n">
        <v>41944</v>
      </c>
      <c r="J645" s="2" t="s">
        <v>27</v>
      </c>
      <c r="K645" s="3" t="n">
        <v>2</v>
      </c>
      <c r="L645" s="4" t="n">
        <v>2902.99</v>
      </c>
      <c r="M645" s="4" t="n">
        <v>24718.03</v>
      </c>
      <c r="N645" s="3" t="n">
        <v>19</v>
      </c>
      <c r="O645" s="4" t="n">
        <v>38.46</v>
      </c>
      <c r="P645" s="3" t="n">
        <v>9</v>
      </c>
      <c r="Q645" s="4" t="n">
        <v>4500</v>
      </c>
      <c r="R645" s="4" t="n">
        <v>627.77</v>
      </c>
      <c r="S645" s="4" t="n">
        <v>0</v>
      </c>
      <c r="T645" s="4" t="n">
        <v>0</v>
      </c>
      <c r="U645" s="3" t="n">
        <v>630</v>
      </c>
      <c r="V645" s="3" t="n">
        <v>1</v>
      </c>
    </row>
    <row r="646" customFormat="false" ht="15" hidden="false" customHeight="false" outlineLevel="0" collapsed="false">
      <c r="A646" s="2" t="s">
        <v>715</v>
      </c>
      <c r="B646" s="3" t="n">
        <v>51</v>
      </c>
      <c r="C646" s="2" t="s">
        <v>23</v>
      </c>
      <c r="D646" s="2" t="s">
        <v>56</v>
      </c>
      <c r="E646" s="2" t="s">
        <v>25</v>
      </c>
      <c r="F646" s="2" t="s">
        <v>60</v>
      </c>
      <c r="G646" s="4" t="n">
        <v>33300</v>
      </c>
      <c r="H646" s="3" t="n">
        <v>7</v>
      </c>
      <c r="I646" s="5" t="n">
        <v>43573</v>
      </c>
      <c r="J646" s="2" t="s">
        <v>46</v>
      </c>
      <c r="K646" s="3" t="n">
        <v>1</v>
      </c>
      <c r="L646" s="4" t="n">
        <v>7430.51</v>
      </c>
      <c r="M646" s="4" t="n">
        <v>0</v>
      </c>
      <c r="N646" s="3" t="n">
        <v>35</v>
      </c>
      <c r="O646" s="4" t="n">
        <v>57.8</v>
      </c>
      <c r="P646" s="3" t="n">
        <v>1</v>
      </c>
      <c r="Q646" s="4" t="n">
        <v>7000</v>
      </c>
      <c r="R646" s="4" t="n">
        <v>1668.08</v>
      </c>
      <c r="S646" s="4" t="n">
        <v>0</v>
      </c>
      <c r="T646" s="4" t="n">
        <v>0</v>
      </c>
      <c r="U646" s="3" t="n">
        <v>688</v>
      </c>
      <c r="V646" s="3" t="n">
        <v>0</v>
      </c>
    </row>
    <row r="647" customFormat="false" ht="15" hidden="false" customHeight="false" outlineLevel="0" collapsed="false">
      <c r="A647" s="2" t="s">
        <v>716</v>
      </c>
      <c r="B647" s="3" t="n">
        <v>56</v>
      </c>
      <c r="C647" s="2" t="s">
        <v>29</v>
      </c>
      <c r="D647" s="2" t="s">
        <v>100</v>
      </c>
      <c r="E647" s="2" t="s">
        <v>37</v>
      </c>
      <c r="F647" s="2" t="s">
        <v>26</v>
      </c>
      <c r="G647" s="4" t="n">
        <v>50500</v>
      </c>
      <c r="H647" s="3" t="n">
        <v>24</v>
      </c>
      <c r="I647" s="5" t="n">
        <v>37273</v>
      </c>
      <c r="J647" s="2" t="s">
        <v>46</v>
      </c>
      <c r="K647" s="3" t="n">
        <v>2</v>
      </c>
      <c r="L647" s="4" t="n">
        <v>8932.5</v>
      </c>
      <c r="M647" s="4" t="n">
        <v>0</v>
      </c>
      <c r="N647" s="3" t="n">
        <v>32</v>
      </c>
      <c r="O647" s="4" t="n">
        <v>68.08</v>
      </c>
      <c r="P647" s="3" t="n">
        <v>4</v>
      </c>
      <c r="Q647" s="4" t="n">
        <v>6000</v>
      </c>
      <c r="R647" s="4" t="n">
        <v>239.33</v>
      </c>
      <c r="S647" s="4" t="n">
        <v>0</v>
      </c>
      <c r="T647" s="4" t="n">
        <v>0</v>
      </c>
      <c r="U647" s="3" t="n">
        <v>706</v>
      </c>
      <c r="V647" s="3" t="n">
        <v>0</v>
      </c>
    </row>
    <row r="648" customFormat="false" ht="15" hidden="false" customHeight="false" outlineLevel="0" collapsed="false">
      <c r="A648" s="2" t="s">
        <v>717</v>
      </c>
      <c r="B648" s="3" t="n">
        <v>44</v>
      </c>
      <c r="C648" s="2" t="s">
        <v>29</v>
      </c>
      <c r="D648" s="2" t="s">
        <v>100</v>
      </c>
      <c r="E648" s="2" t="s">
        <v>96</v>
      </c>
      <c r="F648" s="2" t="s">
        <v>38</v>
      </c>
      <c r="G648" s="4" t="n">
        <v>127700</v>
      </c>
      <c r="H648" s="3" t="n">
        <v>15</v>
      </c>
      <c r="I648" s="5" t="n">
        <v>40512</v>
      </c>
      <c r="J648" s="2" t="s">
        <v>27</v>
      </c>
      <c r="K648" s="3" t="n">
        <v>2</v>
      </c>
      <c r="L648" s="4" t="n">
        <v>21707.79</v>
      </c>
      <c r="M648" s="4" t="n">
        <v>0</v>
      </c>
      <c r="N648" s="3" t="n">
        <v>46</v>
      </c>
      <c r="O648" s="4" t="n">
        <v>96.5</v>
      </c>
      <c r="P648" s="3" t="n">
        <v>4</v>
      </c>
      <c r="Q648" s="4" t="n">
        <v>15000</v>
      </c>
      <c r="R648" s="4" t="n">
        <v>1815.29</v>
      </c>
      <c r="S648" s="4" t="n">
        <v>0</v>
      </c>
      <c r="T648" s="4" t="n">
        <v>0</v>
      </c>
      <c r="U648" s="3" t="n">
        <v>603</v>
      </c>
      <c r="V648" s="3" t="n">
        <v>1</v>
      </c>
    </row>
    <row r="649" customFormat="false" ht="15" hidden="false" customHeight="false" outlineLevel="0" collapsed="false">
      <c r="A649" s="2" t="s">
        <v>718</v>
      </c>
      <c r="B649" s="3" t="n">
        <v>34</v>
      </c>
      <c r="C649" s="2" t="s">
        <v>23</v>
      </c>
      <c r="D649" s="2" t="s">
        <v>98</v>
      </c>
      <c r="E649" s="2" t="s">
        <v>63</v>
      </c>
      <c r="F649" s="2" t="s">
        <v>38</v>
      </c>
      <c r="G649" s="4" t="n">
        <v>39800</v>
      </c>
      <c r="H649" s="3" t="n">
        <v>7</v>
      </c>
      <c r="I649" s="5" t="n">
        <v>43650</v>
      </c>
      <c r="J649" s="2" t="s">
        <v>46</v>
      </c>
      <c r="K649" s="3" t="n">
        <v>2</v>
      </c>
      <c r="L649" s="4" t="n">
        <v>7481.92</v>
      </c>
      <c r="M649" s="4" t="n">
        <v>21794.66</v>
      </c>
      <c r="N649" s="3" t="n">
        <v>37</v>
      </c>
      <c r="O649" s="4" t="n">
        <v>84.73</v>
      </c>
      <c r="P649" s="3" t="n">
        <v>2</v>
      </c>
      <c r="Q649" s="4" t="n">
        <v>6500</v>
      </c>
      <c r="R649" s="4" t="n">
        <v>2905.51</v>
      </c>
      <c r="S649" s="4" t="n">
        <v>0</v>
      </c>
      <c r="T649" s="4" t="n">
        <v>0</v>
      </c>
      <c r="U649" s="3" t="n">
        <v>596</v>
      </c>
      <c r="V649" s="3" t="n">
        <v>0</v>
      </c>
    </row>
    <row r="650" customFormat="false" ht="15" hidden="false" customHeight="false" outlineLevel="0" collapsed="false">
      <c r="A650" s="2" t="s">
        <v>719</v>
      </c>
      <c r="B650" s="3" t="n">
        <v>59</v>
      </c>
      <c r="C650" s="2" t="s">
        <v>23</v>
      </c>
      <c r="D650" s="2" t="s">
        <v>54</v>
      </c>
      <c r="E650" s="2" t="s">
        <v>49</v>
      </c>
      <c r="F650" s="2" t="s">
        <v>38</v>
      </c>
      <c r="G650" s="4" t="n">
        <v>47600</v>
      </c>
      <c r="H650" s="3" t="n">
        <v>24</v>
      </c>
      <c r="I650" s="5" t="n">
        <v>37185</v>
      </c>
      <c r="J650" s="2" t="s">
        <v>27</v>
      </c>
      <c r="K650" s="3" t="n">
        <v>3</v>
      </c>
      <c r="L650" s="4" t="n">
        <v>1679.54</v>
      </c>
      <c r="M650" s="4" t="n">
        <v>261330.55</v>
      </c>
      <c r="N650" s="3" t="n">
        <v>26</v>
      </c>
      <c r="O650" s="4" t="n">
        <v>65.36</v>
      </c>
      <c r="P650" s="3" t="n">
        <v>2</v>
      </c>
      <c r="Q650" s="4" t="n">
        <v>5500</v>
      </c>
      <c r="R650" s="4" t="n">
        <v>2245.02</v>
      </c>
      <c r="S650" s="4" t="n">
        <v>0</v>
      </c>
      <c r="T650" s="4" t="n">
        <v>0</v>
      </c>
      <c r="U650" s="3" t="n">
        <v>702</v>
      </c>
      <c r="V650" s="3" t="n">
        <v>0</v>
      </c>
    </row>
    <row r="651" customFormat="false" ht="15" hidden="false" customHeight="false" outlineLevel="0" collapsed="false">
      <c r="A651" s="2" t="s">
        <v>720</v>
      </c>
      <c r="B651" s="3" t="n">
        <v>50</v>
      </c>
      <c r="C651" s="2" t="s">
        <v>29</v>
      </c>
      <c r="D651" s="2" t="s">
        <v>67</v>
      </c>
      <c r="E651" s="2" t="s">
        <v>37</v>
      </c>
      <c r="F651" s="2" t="s">
        <v>38</v>
      </c>
      <c r="G651" s="4" t="n">
        <v>33000</v>
      </c>
      <c r="H651" s="3" t="n">
        <v>12</v>
      </c>
      <c r="I651" s="5" t="n">
        <v>41783</v>
      </c>
      <c r="J651" s="2" t="s">
        <v>42</v>
      </c>
      <c r="K651" s="3" t="n">
        <v>1</v>
      </c>
      <c r="L651" s="4" t="n">
        <v>3552.12</v>
      </c>
      <c r="M651" s="4" t="n">
        <v>0</v>
      </c>
      <c r="N651" s="3" t="n">
        <v>20</v>
      </c>
      <c r="O651" s="4" t="n">
        <v>60.05</v>
      </c>
      <c r="P651" s="3" t="n">
        <v>0</v>
      </c>
      <c r="Q651" s="4" t="n">
        <v>0</v>
      </c>
      <c r="R651" s="4" t="n">
        <v>0</v>
      </c>
      <c r="S651" s="4" t="n">
        <v>142000</v>
      </c>
      <c r="T651" s="4" t="n">
        <v>961</v>
      </c>
      <c r="U651" s="3" t="n">
        <v>672</v>
      </c>
      <c r="V651" s="3" t="n">
        <v>0</v>
      </c>
    </row>
    <row r="652" customFormat="false" ht="15" hidden="false" customHeight="false" outlineLevel="0" collapsed="false">
      <c r="A652" s="2" t="s">
        <v>721</v>
      </c>
      <c r="B652" s="3" t="n">
        <v>40</v>
      </c>
      <c r="C652" s="2" t="s">
        <v>23</v>
      </c>
      <c r="D652" s="2" t="s">
        <v>24</v>
      </c>
      <c r="E652" s="2" t="s">
        <v>31</v>
      </c>
      <c r="F652" s="2" t="s">
        <v>38</v>
      </c>
      <c r="G652" s="4" t="n">
        <v>44600</v>
      </c>
      <c r="H652" s="3" t="n">
        <v>8</v>
      </c>
      <c r="I652" s="5" t="n">
        <v>43165</v>
      </c>
      <c r="J652" s="2" t="s">
        <v>46</v>
      </c>
      <c r="K652" s="3" t="n">
        <v>2</v>
      </c>
      <c r="L652" s="4" t="n">
        <v>6204.58</v>
      </c>
      <c r="M652" s="4" t="n">
        <v>35628.12</v>
      </c>
      <c r="N652" s="3" t="n">
        <v>25</v>
      </c>
      <c r="O652" s="4" t="n">
        <v>58.01</v>
      </c>
      <c r="P652" s="3" t="n">
        <v>5</v>
      </c>
      <c r="Q652" s="4" t="n">
        <v>6500</v>
      </c>
      <c r="R652" s="4" t="n">
        <v>2588.91</v>
      </c>
      <c r="S652" s="4" t="n">
        <v>0</v>
      </c>
      <c r="T652" s="4" t="n">
        <v>0</v>
      </c>
      <c r="U652" s="3" t="n">
        <v>666</v>
      </c>
      <c r="V652" s="3" t="n">
        <v>0</v>
      </c>
    </row>
    <row r="653" customFormat="false" ht="15" hidden="false" customHeight="false" outlineLevel="0" collapsed="false">
      <c r="A653" s="2" t="s">
        <v>722</v>
      </c>
      <c r="B653" s="3" t="n">
        <v>57</v>
      </c>
      <c r="C653" s="2" t="s">
        <v>23</v>
      </c>
      <c r="D653" s="2" t="s">
        <v>40</v>
      </c>
      <c r="E653" s="2" t="s">
        <v>37</v>
      </c>
      <c r="F653" s="2" t="s">
        <v>38</v>
      </c>
      <c r="G653" s="4" t="n">
        <v>33100</v>
      </c>
      <c r="H653" s="3" t="n">
        <v>21</v>
      </c>
      <c r="I653" s="5" t="n">
        <v>38496</v>
      </c>
      <c r="J653" s="2" t="s">
        <v>46</v>
      </c>
      <c r="K653" s="3" t="n">
        <v>2</v>
      </c>
      <c r="L653" s="4" t="n">
        <v>5527.05</v>
      </c>
      <c r="M653" s="4" t="n">
        <v>33912.65</v>
      </c>
      <c r="N653" s="3" t="n">
        <v>26</v>
      </c>
      <c r="O653" s="4" t="n">
        <v>66.61</v>
      </c>
      <c r="P653" s="3" t="n">
        <v>2</v>
      </c>
      <c r="Q653" s="4" t="n">
        <v>0</v>
      </c>
      <c r="R653" s="4" t="n">
        <v>0</v>
      </c>
      <c r="S653" s="4" t="n">
        <v>0</v>
      </c>
      <c r="T653" s="4" t="n">
        <v>0</v>
      </c>
      <c r="U653" s="3" t="n">
        <v>712</v>
      </c>
      <c r="V653" s="3" t="n">
        <v>0</v>
      </c>
    </row>
    <row r="654" customFormat="false" ht="15" hidden="false" customHeight="false" outlineLevel="0" collapsed="false">
      <c r="A654" s="2" t="s">
        <v>723</v>
      </c>
      <c r="B654" s="3" t="n">
        <v>38</v>
      </c>
      <c r="C654" s="2" t="s">
        <v>29</v>
      </c>
      <c r="D654" s="2" t="s">
        <v>40</v>
      </c>
      <c r="E654" s="2" t="s">
        <v>93</v>
      </c>
      <c r="F654" s="2" t="s">
        <v>26</v>
      </c>
      <c r="G654" s="4" t="n">
        <v>3900</v>
      </c>
      <c r="H654" s="3" t="n">
        <v>14</v>
      </c>
      <c r="I654" s="5" t="n">
        <v>40812</v>
      </c>
      <c r="J654" s="2" t="s">
        <v>34</v>
      </c>
      <c r="K654" s="3" t="n">
        <v>1</v>
      </c>
      <c r="L654" s="4" t="n">
        <v>427.75</v>
      </c>
      <c r="M654" s="4" t="n">
        <v>4724.17</v>
      </c>
      <c r="N654" s="3" t="n">
        <v>20</v>
      </c>
      <c r="O654" s="4" t="n">
        <v>39.04</v>
      </c>
      <c r="P654" s="3" t="n">
        <v>1</v>
      </c>
      <c r="Q654" s="4" t="n">
        <v>500</v>
      </c>
      <c r="R654" s="4" t="n">
        <v>74.18</v>
      </c>
      <c r="S654" s="4" t="n">
        <v>0</v>
      </c>
      <c r="T654" s="4" t="n">
        <v>0</v>
      </c>
      <c r="U654" s="3" t="n">
        <v>624</v>
      </c>
      <c r="V654" s="3" t="n">
        <v>0</v>
      </c>
    </row>
    <row r="655" customFormat="false" ht="15" hidden="false" customHeight="false" outlineLevel="0" collapsed="false">
      <c r="A655" s="2" t="s">
        <v>724</v>
      </c>
      <c r="B655" s="3" t="n">
        <v>47</v>
      </c>
      <c r="C655" s="2" t="s">
        <v>23</v>
      </c>
      <c r="D655" s="2" t="s">
        <v>54</v>
      </c>
      <c r="E655" s="2" t="s">
        <v>37</v>
      </c>
      <c r="F655" s="2" t="s">
        <v>26</v>
      </c>
      <c r="G655" s="4" t="n">
        <v>42300</v>
      </c>
      <c r="H655" s="3" t="n">
        <v>15</v>
      </c>
      <c r="I655" s="5" t="n">
        <v>40454</v>
      </c>
      <c r="J655" s="2" t="s">
        <v>27</v>
      </c>
      <c r="K655" s="3" t="n">
        <v>1</v>
      </c>
      <c r="L655" s="4" t="n">
        <v>922.69</v>
      </c>
      <c r="M655" s="4" t="n">
        <v>0</v>
      </c>
      <c r="N655" s="3" t="n">
        <v>0</v>
      </c>
      <c r="O655" s="2"/>
      <c r="P655" s="3" t="n">
        <v>0</v>
      </c>
      <c r="Q655" s="4" t="n">
        <v>5500</v>
      </c>
      <c r="R655" s="4" t="n">
        <v>2315.61</v>
      </c>
      <c r="S655" s="4" t="n">
        <v>0</v>
      </c>
      <c r="T655" s="4" t="n">
        <v>0</v>
      </c>
      <c r="U655" s="3" t="n">
        <v>641</v>
      </c>
      <c r="V655" s="3" t="n">
        <v>1</v>
      </c>
    </row>
    <row r="656" customFormat="false" ht="15" hidden="false" customHeight="false" outlineLevel="0" collapsed="false">
      <c r="A656" s="2" t="s">
        <v>725</v>
      </c>
      <c r="B656" s="3" t="n">
        <v>31</v>
      </c>
      <c r="C656" s="2" t="s">
        <v>23</v>
      </c>
      <c r="D656" s="2" t="s">
        <v>98</v>
      </c>
      <c r="E656" s="2" t="s">
        <v>37</v>
      </c>
      <c r="F656" s="2" t="s">
        <v>26</v>
      </c>
      <c r="G656" s="4" t="n">
        <v>42500</v>
      </c>
      <c r="H656" s="3" t="n">
        <v>9</v>
      </c>
      <c r="I656" s="5" t="n">
        <v>42903</v>
      </c>
      <c r="J656" s="2" t="s">
        <v>34</v>
      </c>
      <c r="K656" s="3" t="n">
        <v>2</v>
      </c>
      <c r="L656" s="4" t="n">
        <v>2723.83</v>
      </c>
      <c r="M656" s="4" t="n">
        <v>19544.3</v>
      </c>
      <c r="N656" s="3" t="n">
        <v>30</v>
      </c>
      <c r="O656" s="4" t="n">
        <v>71.54</v>
      </c>
      <c r="P656" s="3" t="n">
        <v>0</v>
      </c>
      <c r="Q656" s="4" t="n">
        <v>0</v>
      </c>
      <c r="R656" s="4" t="n">
        <v>0</v>
      </c>
      <c r="S656" s="4" t="n">
        <v>185000</v>
      </c>
      <c r="T656" s="4" t="n">
        <v>938</v>
      </c>
      <c r="U656" s="3" t="n">
        <v>673</v>
      </c>
      <c r="V656" s="3" t="n">
        <v>0</v>
      </c>
    </row>
    <row r="657" customFormat="false" ht="15" hidden="false" customHeight="false" outlineLevel="0" collapsed="false">
      <c r="A657" s="2" t="s">
        <v>726</v>
      </c>
      <c r="B657" s="3" t="n">
        <v>62</v>
      </c>
      <c r="C657" s="2" t="s">
        <v>23</v>
      </c>
      <c r="D657" s="2" t="s">
        <v>40</v>
      </c>
      <c r="E657" s="2" t="s">
        <v>37</v>
      </c>
      <c r="F657" s="2" t="s">
        <v>26</v>
      </c>
      <c r="G657" s="4" t="n">
        <v>32000</v>
      </c>
      <c r="H657" s="3" t="n">
        <v>23</v>
      </c>
      <c r="I657" s="5" t="n">
        <v>37613</v>
      </c>
      <c r="J657" s="2" t="s">
        <v>46</v>
      </c>
      <c r="K657" s="3" t="n">
        <v>3</v>
      </c>
      <c r="L657" s="4" t="n">
        <v>1743.11</v>
      </c>
      <c r="M657" s="4" t="n">
        <v>58630.77</v>
      </c>
      <c r="N657" s="3" t="n">
        <v>31</v>
      </c>
      <c r="O657" s="4" t="n">
        <v>29.53</v>
      </c>
      <c r="P657" s="3" t="n">
        <v>3</v>
      </c>
      <c r="Q657" s="4" t="n">
        <v>0</v>
      </c>
      <c r="R657" s="4" t="n">
        <v>0</v>
      </c>
      <c r="S657" s="4" t="n">
        <v>0</v>
      </c>
      <c r="T657" s="4" t="n">
        <v>0</v>
      </c>
      <c r="U657" s="3" t="n">
        <v>723</v>
      </c>
      <c r="V657" s="3" t="n">
        <v>0</v>
      </c>
    </row>
    <row r="658" customFormat="false" ht="15" hidden="false" customHeight="false" outlineLevel="0" collapsed="false">
      <c r="A658" s="2" t="s">
        <v>727</v>
      </c>
      <c r="B658" s="3" t="n">
        <v>41</v>
      </c>
      <c r="C658" s="2" t="s">
        <v>29</v>
      </c>
      <c r="D658" s="2" t="s">
        <v>40</v>
      </c>
      <c r="E658" s="2" t="s">
        <v>63</v>
      </c>
      <c r="F658" s="2" t="s">
        <v>26</v>
      </c>
      <c r="G658" s="4" t="n">
        <v>53400</v>
      </c>
      <c r="H658" s="3" t="n">
        <v>20</v>
      </c>
      <c r="I658" s="5" t="n">
        <v>38776</v>
      </c>
      <c r="J658" s="2" t="s">
        <v>34</v>
      </c>
      <c r="K658" s="3" t="n">
        <v>2</v>
      </c>
      <c r="L658" s="4" t="n">
        <v>4531.33</v>
      </c>
      <c r="M658" s="4" t="n">
        <v>63834</v>
      </c>
      <c r="N658" s="3" t="n">
        <v>43</v>
      </c>
      <c r="O658" s="4" t="n">
        <v>55.88</v>
      </c>
      <c r="P658" s="3" t="n">
        <v>0</v>
      </c>
      <c r="Q658" s="4" t="n">
        <v>0</v>
      </c>
      <c r="R658" s="4" t="n">
        <v>0</v>
      </c>
      <c r="S658" s="4" t="n">
        <v>0</v>
      </c>
      <c r="T658" s="4" t="n">
        <v>0</v>
      </c>
      <c r="U658" s="3" t="n">
        <v>679</v>
      </c>
      <c r="V658" s="3" t="n">
        <v>0</v>
      </c>
    </row>
    <row r="659" customFormat="false" ht="15" hidden="false" customHeight="false" outlineLevel="0" collapsed="false">
      <c r="A659" s="2" t="s">
        <v>728</v>
      </c>
      <c r="B659" s="3" t="n">
        <v>30</v>
      </c>
      <c r="C659" s="2" t="s">
        <v>23</v>
      </c>
      <c r="D659" s="2" t="s">
        <v>136</v>
      </c>
      <c r="E659" s="2" t="s">
        <v>52</v>
      </c>
      <c r="F659" s="2" t="s">
        <v>26</v>
      </c>
      <c r="G659" s="4" t="n">
        <v>15200</v>
      </c>
      <c r="H659" s="3" t="n">
        <v>3</v>
      </c>
      <c r="I659" s="5" t="n">
        <v>44905</v>
      </c>
      <c r="J659" s="2" t="s">
        <v>34</v>
      </c>
      <c r="K659" s="3" t="n">
        <v>2</v>
      </c>
      <c r="L659" s="4" t="n">
        <v>661.21</v>
      </c>
      <c r="M659" s="4" t="n">
        <v>6390.93</v>
      </c>
      <c r="N659" s="3" t="n">
        <v>22</v>
      </c>
      <c r="O659" s="4" t="n">
        <v>52.63</v>
      </c>
      <c r="P659" s="3" t="n">
        <v>0</v>
      </c>
      <c r="Q659" s="4" t="n">
        <v>3000</v>
      </c>
      <c r="R659" s="4" t="n">
        <v>365.2</v>
      </c>
      <c r="S659" s="4" t="n">
        <v>0</v>
      </c>
      <c r="T659" s="4" t="n">
        <v>0</v>
      </c>
      <c r="U659" s="3" t="n">
        <v>588</v>
      </c>
      <c r="V659" s="3" t="n">
        <v>0</v>
      </c>
    </row>
    <row r="660" customFormat="false" ht="15" hidden="false" customHeight="false" outlineLevel="0" collapsed="false">
      <c r="A660" s="2" t="s">
        <v>729</v>
      </c>
      <c r="B660" s="3" t="n">
        <v>34</v>
      </c>
      <c r="C660" s="2" t="s">
        <v>29</v>
      </c>
      <c r="D660" s="2" t="s">
        <v>67</v>
      </c>
      <c r="E660" s="2" t="s">
        <v>25</v>
      </c>
      <c r="F660" s="2" t="s">
        <v>26</v>
      </c>
      <c r="G660" s="4" t="n">
        <v>24700</v>
      </c>
      <c r="H660" s="3" t="n">
        <v>8</v>
      </c>
      <c r="I660" s="5" t="n">
        <v>43326</v>
      </c>
      <c r="J660" s="2" t="s">
        <v>34</v>
      </c>
      <c r="K660" s="3" t="n">
        <v>1</v>
      </c>
      <c r="L660" s="4" t="n">
        <v>6678.61</v>
      </c>
      <c r="M660" s="4" t="n">
        <v>0</v>
      </c>
      <c r="N660" s="3" t="n">
        <v>33</v>
      </c>
      <c r="O660" s="4" t="n">
        <v>44.13</v>
      </c>
      <c r="P660" s="3" t="n">
        <v>1</v>
      </c>
      <c r="Q660" s="4" t="n">
        <v>4000</v>
      </c>
      <c r="R660" s="4" t="n">
        <v>1066.87</v>
      </c>
      <c r="S660" s="4" t="n">
        <v>0</v>
      </c>
      <c r="T660" s="4" t="n">
        <v>0</v>
      </c>
      <c r="U660" s="3" t="n">
        <v>626</v>
      </c>
      <c r="V660" s="3" t="n">
        <v>1</v>
      </c>
    </row>
    <row r="661" customFormat="false" ht="15" hidden="false" customHeight="false" outlineLevel="0" collapsed="false">
      <c r="A661" s="2" t="s">
        <v>730</v>
      </c>
      <c r="B661" s="3" t="n">
        <v>42</v>
      </c>
      <c r="C661" s="2" t="s">
        <v>23</v>
      </c>
      <c r="D661" s="2" t="s">
        <v>201</v>
      </c>
      <c r="E661" s="2" t="s">
        <v>52</v>
      </c>
      <c r="F661" s="2" t="s">
        <v>26</v>
      </c>
      <c r="G661" s="4" t="n">
        <v>23400</v>
      </c>
      <c r="H661" s="3" t="n">
        <v>12</v>
      </c>
      <c r="I661" s="5" t="n">
        <v>41776</v>
      </c>
      <c r="J661" s="2" t="s">
        <v>46</v>
      </c>
      <c r="K661" s="3" t="n">
        <v>4</v>
      </c>
      <c r="L661" s="4" t="n">
        <v>1247.7</v>
      </c>
      <c r="M661" s="4" t="n">
        <v>0</v>
      </c>
      <c r="N661" s="3" t="n">
        <v>22</v>
      </c>
      <c r="O661" s="4" t="n">
        <v>35.75</v>
      </c>
      <c r="P661" s="3" t="n">
        <v>0</v>
      </c>
      <c r="Q661" s="4" t="n">
        <v>0</v>
      </c>
      <c r="R661" s="4" t="n">
        <v>0</v>
      </c>
      <c r="S661" s="4" t="n">
        <v>48000</v>
      </c>
      <c r="T661" s="4" t="n">
        <v>297</v>
      </c>
      <c r="U661" s="3" t="n">
        <v>615</v>
      </c>
      <c r="V661" s="3" t="n">
        <v>0</v>
      </c>
    </row>
    <row r="662" customFormat="false" ht="15" hidden="false" customHeight="false" outlineLevel="0" collapsed="false">
      <c r="A662" s="2" t="s">
        <v>731</v>
      </c>
      <c r="B662" s="3" t="n">
        <v>30</v>
      </c>
      <c r="C662" s="2" t="s">
        <v>29</v>
      </c>
      <c r="D662" s="2" t="s">
        <v>132</v>
      </c>
      <c r="E662" s="2" t="s">
        <v>37</v>
      </c>
      <c r="F662" s="2" t="s">
        <v>60</v>
      </c>
      <c r="G662" s="4" t="n">
        <v>25500</v>
      </c>
      <c r="H662" s="3" t="n">
        <v>8</v>
      </c>
      <c r="I662" s="5" t="n">
        <v>43187</v>
      </c>
      <c r="J662" s="2" t="s">
        <v>34</v>
      </c>
      <c r="K662" s="3" t="n">
        <v>1</v>
      </c>
      <c r="L662" s="4" t="n">
        <v>756.24</v>
      </c>
      <c r="M662" s="4" t="n">
        <v>25176.12</v>
      </c>
      <c r="N662" s="3" t="n">
        <v>29</v>
      </c>
      <c r="O662" s="4" t="n">
        <v>65.24</v>
      </c>
      <c r="P662" s="3" t="n">
        <v>2</v>
      </c>
      <c r="Q662" s="4" t="n">
        <v>5500</v>
      </c>
      <c r="R662" s="4" t="n">
        <v>525.81</v>
      </c>
      <c r="S662" s="4" t="n">
        <v>0</v>
      </c>
      <c r="T662" s="4" t="n">
        <v>0</v>
      </c>
      <c r="U662" s="3" t="n">
        <v>623</v>
      </c>
      <c r="V662" s="3" t="n">
        <v>0</v>
      </c>
    </row>
    <row r="663" customFormat="false" ht="15" hidden="false" customHeight="false" outlineLevel="0" collapsed="false">
      <c r="A663" s="2" t="s">
        <v>732</v>
      </c>
      <c r="B663" s="3" t="n">
        <v>55</v>
      </c>
      <c r="C663" s="2" t="s">
        <v>23</v>
      </c>
      <c r="D663" s="2" t="s">
        <v>98</v>
      </c>
      <c r="E663" s="2" t="s">
        <v>93</v>
      </c>
      <c r="F663" s="2" t="s">
        <v>26</v>
      </c>
      <c r="G663" s="4" t="n">
        <v>7800</v>
      </c>
      <c r="H663" s="3" t="n">
        <v>20</v>
      </c>
      <c r="I663" s="5" t="n">
        <v>38831</v>
      </c>
      <c r="J663" s="2" t="s">
        <v>27</v>
      </c>
      <c r="K663" s="3" t="n">
        <v>4</v>
      </c>
      <c r="L663" s="4" t="n">
        <v>537.64</v>
      </c>
      <c r="M663" s="4" t="n">
        <v>0</v>
      </c>
      <c r="N663" s="3" t="n">
        <v>13</v>
      </c>
      <c r="O663" s="4" t="n">
        <v>36</v>
      </c>
      <c r="P663" s="3" t="n">
        <v>3</v>
      </c>
      <c r="Q663" s="4" t="n">
        <v>1500</v>
      </c>
      <c r="R663" s="4" t="n">
        <v>205</v>
      </c>
      <c r="S663" s="4" t="n">
        <v>0</v>
      </c>
      <c r="T663" s="4" t="n">
        <v>0</v>
      </c>
      <c r="U663" s="3" t="n">
        <v>519</v>
      </c>
      <c r="V663" s="3" t="n">
        <v>1</v>
      </c>
    </row>
    <row r="664" customFormat="false" ht="15" hidden="false" customHeight="false" outlineLevel="0" collapsed="false">
      <c r="A664" s="2" t="s">
        <v>733</v>
      </c>
      <c r="B664" s="3" t="n">
        <v>51</v>
      </c>
      <c r="C664" s="2" t="s">
        <v>29</v>
      </c>
      <c r="D664" s="2" t="s">
        <v>44</v>
      </c>
      <c r="E664" s="2" t="s">
        <v>96</v>
      </c>
      <c r="F664" s="2" t="s">
        <v>26</v>
      </c>
      <c r="G664" s="4" t="n">
        <v>107400</v>
      </c>
      <c r="H664" s="3" t="n">
        <v>18</v>
      </c>
      <c r="I664" s="5" t="n">
        <v>39672</v>
      </c>
      <c r="J664" s="2" t="s">
        <v>42</v>
      </c>
      <c r="K664" s="3" t="n">
        <v>1</v>
      </c>
      <c r="L664" s="4" t="n">
        <v>5074.41</v>
      </c>
      <c r="M664" s="4" t="n">
        <v>96092.13</v>
      </c>
      <c r="N664" s="3" t="n">
        <v>51</v>
      </c>
      <c r="O664" s="4" t="n">
        <v>109.19</v>
      </c>
      <c r="P664" s="3" t="n">
        <v>2</v>
      </c>
      <c r="Q664" s="4" t="n">
        <v>14000</v>
      </c>
      <c r="R664" s="4" t="n">
        <v>6799.66</v>
      </c>
      <c r="S664" s="4" t="n">
        <v>0</v>
      </c>
      <c r="T664" s="4" t="n">
        <v>0</v>
      </c>
      <c r="U664" s="3" t="n">
        <v>723</v>
      </c>
      <c r="V664" s="3" t="n">
        <v>0</v>
      </c>
    </row>
    <row r="665" customFormat="false" ht="15" hidden="false" customHeight="false" outlineLevel="0" collapsed="false">
      <c r="A665" s="2" t="s">
        <v>734</v>
      </c>
      <c r="B665" s="3" t="n">
        <v>42</v>
      </c>
      <c r="C665" s="2" t="s">
        <v>23</v>
      </c>
      <c r="D665" s="2" t="s">
        <v>108</v>
      </c>
      <c r="E665" s="2" t="s">
        <v>37</v>
      </c>
      <c r="F665" s="2" t="s">
        <v>26</v>
      </c>
      <c r="G665" s="4" t="n">
        <v>15800</v>
      </c>
      <c r="H665" s="3" t="n">
        <v>9</v>
      </c>
      <c r="I665" s="5" t="n">
        <v>42920</v>
      </c>
      <c r="J665" s="2" t="s">
        <v>27</v>
      </c>
      <c r="K665" s="3" t="n">
        <v>3</v>
      </c>
      <c r="L665" s="4" t="n">
        <v>2088.38</v>
      </c>
      <c r="M665" s="4" t="n">
        <v>0</v>
      </c>
      <c r="N665" s="3" t="n">
        <v>12</v>
      </c>
      <c r="O665" s="4" t="n">
        <v>27.92</v>
      </c>
      <c r="P665" s="3" t="n">
        <v>1</v>
      </c>
      <c r="Q665" s="4" t="n">
        <v>3500</v>
      </c>
      <c r="R665" s="4" t="n">
        <v>1761.78</v>
      </c>
      <c r="S665" s="4" t="n">
        <v>0</v>
      </c>
      <c r="T665" s="4" t="n">
        <v>0</v>
      </c>
      <c r="U665" s="3" t="n">
        <v>537</v>
      </c>
      <c r="V665" s="3" t="n">
        <v>0</v>
      </c>
    </row>
    <row r="666" customFormat="false" ht="15" hidden="false" customHeight="false" outlineLevel="0" collapsed="false">
      <c r="A666" s="2" t="s">
        <v>735</v>
      </c>
      <c r="B666" s="3" t="n">
        <v>47</v>
      </c>
      <c r="C666" s="2" t="s">
        <v>29</v>
      </c>
      <c r="D666" s="2" t="s">
        <v>62</v>
      </c>
      <c r="E666" s="2" t="s">
        <v>37</v>
      </c>
      <c r="F666" s="2" t="s">
        <v>38</v>
      </c>
      <c r="G666" s="4" t="n">
        <v>21500</v>
      </c>
      <c r="H666" s="3" t="n">
        <v>10</v>
      </c>
      <c r="I666" s="5" t="n">
        <v>42553</v>
      </c>
      <c r="J666" s="2" t="s">
        <v>46</v>
      </c>
      <c r="K666" s="3" t="n">
        <v>2</v>
      </c>
      <c r="L666" s="4" t="n">
        <v>365.93</v>
      </c>
      <c r="M666" s="4" t="n">
        <v>9140.85</v>
      </c>
      <c r="N666" s="3" t="n">
        <v>22</v>
      </c>
      <c r="O666" s="4" t="n">
        <v>68.74</v>
      </c>
      <c r="P666" s="3" t="n">
        <v>0</v>
      </c>
      <c r="Q666" s="4" t="n">
        <v>5000</v>
      </c>
      <c r="R666" s="4" t="n">
        <v>743.7</v>
      </c>
      <c r="S666" s="4" t="n">
        <v>0</v>
      </c>
      <c r="T666" s="4" t="n">
        <v>0</v>
      </c>
      <c r="U666" s="3" t="n">
        <v>667</v>
      </c>
      <c r="V666" s="3" t="n">
        <v>0</v>
      </c>
    </row>
    <row r="667" customFormat="false" ht="15" hidden="false" customHeight="false" outlineLevel="0" collapsed="false">
      <c r="A667" s="2" t="s">
        <v>736</v>
      </c>
      <c r="B667" s="3" t="n">
        <v>48</v>
      </c>
      <c r="C667" s="2" t="s">
        <v>29</v>
      </c>
      <c r="D667" s="2" t="s">
        <v>36</v>
      </c>
      <c r="E667" s="2" t="s">
        <v>52</v>
      </c>
      <c r="F667" s="2" t="s">
        <v>26</v>
      </c>
      <c r="G667" s="4" t="n">
        <v>30300</v>
      </c>
      <c r="H667" s="3" t="n">
        <v>10</v>
      </c>
      <c r="I667" s="5" t="n">
        <v>42485</v>
      </c>
      <c r="J667" s="2" t="s">
        <v>27</v>
      </c>
      <c r="K667" s="3" t="n">
        <v>2</v>
      </c>
      <c r="L667" s="4" t="n">
        <v>2286.86</v>
      </c>
      <c r="M667" s="4" t="n">
        <v>33535.58</v>
      </c>
      <c r="N667" s="3" t="n">
        <v>22</v>
      </c>
      <c r="O667" s="4" t="n">
        <v>50.34</v>
      </c>
      <c r="P667" s="3" t="n">
        <v>1</v>
      </c>
      <c r="Q667" s="4" t="n">
        <v>6500</v>
      </c>
      <c r="R667" s="4" t="n">
        <v>1087.19</v>
      </c>
      <c r="S667" s="4" t="n">
        <v>147000</v>
      </c>
      <c r="T667" s="4" t="n">
        <v>1011</v>
      </c>
      <c r="U667" s="3" t="n">
        <v>632</v>
      </c>
      <c r="V667" s="3" t="n">
        <v>2</v>
      </c>
    </row>
    <row r="668" customFormat="false" ht="15" hidden="false" customHeight="false" outlineLevel="0" collapsed="false">
      <c r="A668" s="2" t="s">
        <v>737</v>
      </c>
      <c r="B668" s="3" t="n">
        <v>39</v>
      </c>
      <c r="C668" s="2" t="s">
        <v>23</v>
      </c>
      <c r="D668" s="2" t="s">
        <v>108</v>
      </c>
      <c r="E668" s="2" t="s">
        <v>63</v>
      </c>
      <c r="F668" s="2" t="s">
        <v>38</v>
      </c>
      <c r="G668" s="4" t="n">
        <v>87800</v>
      </c>
      <c r="H668" s="3" t="n">
        <v>0</v>
      </c>
      <c r="I668" s="5" t="n">
        <v>46188</v>
      </c>
      <c r="J668" s="2" t="s">
        <v>46</v>
      </c>
      <c r="K668" s="3" t="n">
        <v>1</v>
      </c>
      <c r="L668" s="4" t="n">
        <v>3943.25</v>
      </c>
      <c r="M668" s="4" t="n">
        <v>14204.33</v>
      </c>
      <c r="N668" s="3" t="n">
        <v>48</v>
      </c>
      <c r="O668" s="4" t="n">
        <v>88.79</v>
      </c>
      <c r="P668" s="3" t="n">
        <v>1</v>
      </c>
      <c r="Q668" s="4" t="n">
        <v>0</v>
      </c>
      <c r="R668" s="4" t="n">
        <v>0</v>
      </c>
      <c r="S668" s="4" t="n">
        <v>261000</v>
      </c>
      <c r="T668" s="4" t="n">
        <v>1585</v>
      </c>
      <c r="U668" s="3" t="n">
        <v>708</v>
      </c>
      <c r="V668" s="3" t="n">
        <v>1</v>
      </c>
    </row>
    <row r="669" customFormat="false" ht="15" hidden="false" customHeight="false" outlineLevel="0" collapsed="false">
      <c r="A669" s="2" t="s">
        <v>738</v>
      </c>
      <c r="B669" s="3" t="n">
        <v>42</v>
      </c>
      <c r="C669" s="2" t="s">
        <v>23</v>
      </c>
      <c r="D669" s="2" t="s">
        <v>67</v>
      </c>
      <c r="E669" s="2" t="s">
        <v>52</v>
      </c>
      <c r="F669" s="2" t="s">
        <v>26</v>
      </c>
      <c r="G669" s="4" t="n">
        <v>21100</v>
      </c>
      <c r="H669" s="3" t="n">
        <v>5</v>
      </c>
      <c r="I669" s="5" t="n">
        <v>44440</v>
      </c>
      <c r="J669" s="2" t="s">
        <v>46</v>
      </c>
      <c r="K669" s="3" t="n">
        <v>1</v>
      </c>
      <c r="L669" s="4" t="n">
        <v>4314.21</v>
      </c>
      <c r="M669" s="4" t="n">
        <v>0</v>
      </c>
      <c r="N669" s="3" t="n">
        <v>33</v>
      </c>
      <c r="O669" s="4" t="n">
        <v>46.43</v>
      </c>
      <c r="P669" s="3" t="n">
        <v>2</v>
      </c>
      <c r="Q669" s="4" t="n">
        <v>4000</v>
      </c>
      <c r="R669" s="4" t="n">
        <v>1352.48</v>
      </c>
      <c r="S669" s="4" t="n">
        <v>0</v>
      </c>
      <c r="T669" s="4" t="n">
        <v>0</v>
      </c>
      <c r="U669" s="3" t="n">
        <v>608</v>
      </c>
      <c r="V669" s="3" t="n">
        <v>0</v>
      </c>
    </row>
    <row r="670" customFormat="false" ht="15" hidden="false" customHeight="false" outlineLevel="0" collapsed="false">
      <c r="A670" s="2" t="s">
        <v>739</v>
      </c>
      <c r="B670" s="3" t="n">
        <v>18</v>
      </c>
      <c r="C670" s="2" t="s">
        <v>29</v>
      </c>
      <c r="D670" s="2" t="s">
        <v>40</v>
      </c>
      <c r="E670" s="2" t="s">
        <v>134</v>
      </c>
      <c r="F670" s="2" t="s">
        <v>38</v>
      </c>
      <c r="G670" s="4" t="n">
        <v>11100</v>
      </c>
      <c r="H670" s="3" t="n">
        <v>0</v>
      </c>
      <c r="I670" s="5" t="n">
        <v>46182</v>
      </c>
      <c r="J670" s="2" t="s">
        <v>34</v>
      </c>
      <c r="K670" s="3" t="n">
        <v>2</v>
      </c>
      <c r="L670" s="4" t="n">
        <v>732.89</v>
      </c>
      <c r="M670" s="4" t="n">
        <v>0</v>
      </c>
      <c r="N670" s="3" t="n">
        <v>19</v>
      </c>
      <c r="O670" s="4" t="n">
        <v>38.87</v>
      </c>
      <c r="P670" s="3" t="n">
        <v>0</v>
      </c>
      <c r="Q670" s="4" t="n">
        <v>2500</v>
      </c>
      <c r="R670" s="4" t="n">
        <v>423.28</v>
      </c>
      <c r="S670" s="4" t="n">
        <v>0</v>
      </c>
      <c r="T670" s="4" t="n">
        <v>0</v>
      </c>
      <c r="U670" s="3" t="n">
        <v>603</v>
      </c>
      <c r="V670" s="3" t="n">
        <v>0</v>
      </c>
    </row>
    <row r="671" customFormat="false" ht="15" hidden="false" customHeight="false" outlineLevel="0" collapsed="false">
      <c r="A671" s="2" t="s">
        <v>740</v>
      </c>
      <c r="B671" s="3" t="n">
        <v>50</v>
      </c>
      <c r="C671" s="2" t="s">
        <v>23</v>
      </c>
      <c r="D671" s="2" t="s">
        <v>136</v>
      </c>
      <c r="E671" s="2" t="s">
        <v>52</v>
      </c>
      <c r="F671" s="2" t="s">
        <v>26</v>
      </c>
      <c r="G671" s="4" t="n">
        <v>28900</v>
      </c>
      <c r="H671" s="3" t="n">
        <v>6</v>
      </c>
      <c r="I671" s="5" t="n">
        <v>43808</v>
      </c>
      <c r="J671" s="2" t="s">
        <v>34</v>
      </c>
      <c r="K671" s="3" t="n">
        <v>1</v>
      </c>
      <c r="L671" s="4" t="n">
        <v>16258.42</v>
      </c>
      <c r="M671" s="4" t="n">
        <v>13796.8</v>
      </c>
      <c r="N671" s="3" t="n">
        <v>25</v>
      </c>
      <c r="O671" s="4" t="n">
        <v>49.62</v>
      </c>
      <c r="P671" s="3" t="n">
        <v>1</v>
      </c>
      <c r="Q671" s="4" t="n">
        <v>6000</v>
      </c>
      <c r="R671" s="4" t="n">
        <v>104.37</v>
      </c>
      <c r="S671" s="4" t="n">
        <v>110000</v>
      </c>
      <c r="T671" s="4" t="n">
        <v>570</v>
      </c>
      <c r="U671" s="3" t="n">
        <v>615</v>
      </c>
      <c r="V671" s="3" t="n">
        <v>0</v>
      </c>
    </row>
    <row r="672" customFormat="false" ht="15" hidden="false" customHeight="false" outlineLevel="0" collapsed="false">
      <c r="A672" s="2" t="s">
        <v>741</v>
      </c>
      <c r="B672" s="3" t="n">
        <v>56</v>
      </c>
      <c r="C672" s="2" t="s">
        <v>23</v>
      </c>
      <c r="D672" s="2" t="s">
        <v>51</v>
      </c>
      <c r="E672" s="2" t="s">
        <v>52</v>
      </c>
      <c r="F672" s="2" t="s">
        <v>26</v>
      </c>
      <c r="G672" s="4" t="n">
        <v>16200</v>
      </c>
      <c r="H672" s="3" t="n">
        <v>21</v>
      </c>
      <c r="I672" s="5" t="n">
        <v>38392</v>
      </c>
      <c r="J672" s="2" t="s">
        <v>46</v>
      </c>
      <c r="K672" s="3" t="n">
        <v>2</v>
      </c>
      <c r="L672" s="4" t="n">
        <v>862.18</v>
      </c>
      <c r="M672" s="4" t="n">
        <v>0</v>
      </c>
      <c r="N672" s="3" t="n">
        <v>19</v>
      </c>
      <c r="O672" s="4" t="n">
        <v>31.5</v>
      </c>
      <c r="P672" s="3" t="n">
        <v>3</v>
      </c>
      <c r="Q672" s="4" t="n">
        <v>2500</v>
      </c>
      <c r="R672" s="4" t="n">
        <v>1228.97</v>
      </c>
      <c r="S672" s="4" t="n">
        <v>25000</v>
      </c>
      <c r="T672" s="4" t="n">
        <v>170</v>
      </c>
      <c r="U672" s="3" t="n">
        <v>646</v>
      </c>
      <c r="V672" s="3" t="n">
        <v>0</v>
      </c>
    </row>
    <row r="673" customFormat="false" ht="15" hidden="false" customHeight="false" outlineLevel="0" collapsed="false">
      <c r="A673" s="2" t="s">
        <v>742</v>
      </c>
      <c r="B673" s="3" t="n">
        <v>68</v>
      </c>
      <c r="C673" s="2" t="s">
        <v>29</v>
      </c>
      <c r="D673" s="2" t="s">
        <v>40</v>
      </c>
      <c r="E673" s="2" t="s">
        <v>41</v>
      </c>
      <c r="F673" s="2" t="s">
        <v>60</v>
      </c>
      <c r="G673" s="4" t="n">
        <v>26800</v>
      </c>
      <c r="H673" s="3" t="n">
        <v>22</v>
      </c>
      <c r="I673" s="5" t="n">
        <v>38108</v>
      </c>
      <c r="J673" s="2" t="s">
        <v>46</v>
      </c>
      <c r="K673" s="3" t="n">
        <v>2</v>
      </c>
      <c r="L673" s="4" t="n">
        <v>855.28</v>
      </c>
      <c r="M673" s="4" t="n">
        <v>34844.89</v>
      </c>
      <c r="N673" s="3" t="n">
        <v>33</v>
      </c>
      <c r="O673" s="4" t="n">
        <v>52.42</v>
      </c>
      <c r="P673" s="3" t="n">
        <v>3</v>
      </c>
      <c r="Q673" s="4" t="n">
        <v>0</v>
      </c>
      <c r="R673" s="4" t="n">
        <v>0</v>
      </c>
      <c r="S673" s="4" t="n">
        <v>0</v>
      </c>
      <c r="T673" s="4" t="n">
        <v>0</v>
      </c>
      <c r="U673" s="3" t="n">
        <v>680</v>
      </c>
      <c r="V673" s="3" t="n">
        <v>2</v>
      </c>
    </row>
    <row r="674" customFormat="false" ht="15" hidden="false" customHeight="false" outlineLevel="0" collapsed="false">
      <c r="A674" s="2" t="s">
        <v>743</v>
      </c>
      <c r="B674" s="3" t="n">
        <v>72</v>
      </c>
      <c r="C674" s="2" t="s">
        <v>23</v>
      </c>
      <c r="D674" s="2" t="s">
        <v>40</v>
      </c>
      <c r="E674" s="2" t="s">
        <v>41</v>
      </c>
      <c r="F674" s="2" t="s">
        <v>26</v>
      </c>
      <c r="G674" s="4" t="n">
        <v>18900</v>
      </c>
      <c r="H674" s="3" t="n">
        <v>10</v>
      </c>
      <c r="I674" s="5" t="n">
        <v>42323</v>
      </c>
      <c r="J674" s="2" t="s">
        <v>27</v>
      </c>
      <c r="K674" s="3" t="n">
        <v>2</v>
      </c>
      <c r="L674" s="4" t="n">
        <v>1823.07</v>
      </c>
      <c r="M674" s="4" t="n">
        <v>20046.92</v>
      </c>
      <c r="N674" s="3" t="n">
        <v>23</v>
      </c>
      <c r="O674" s="4" t="n">
        <v>68.19</v>
      </c>
      <c r="P674" s="3" t="n">
        <v>8</v>
      </c>
      <c r="Q674" s="4" t="n">
        <v>4500</v>
      </c>
      <c r="R674" s="4" t="n">
        <v>2343.51</v>
      </c>
      <c r="S674" s="4" t="n">
        <v>0</v>
      </c>
      <c r="T674" s="4" t="n">
        <v>0</v>
      </c>
      <c r="U674" s="3" t="n">
        <v>671</v>
      </c>
      <c r="V674" s="3" t="n">
        <v>0</v>
      </c>
    </row>
    <row r="675" customFormat="false" ht="15" hidden="false" customHeight="false" outlineLevel="0" collapsed="false">
      <c r="A675" s="2" t="s">
        <v>744</v>
      </c>
      <c r="B675" s="3" t="n">
        <v>48</v>
      </c>
      <c r="C675" s="2" t="s">
        <v>23</v>
      </c>
      <c r="D675" s="2" t="s">
        <v>67</v>
      </c>
      <c r="E675" s="2" t="s">
        <v>49</v>
      </c>
      <c r="F675" s="2" t="s">
        <v>26</v>
      </c>
      <c r="G675" s="4" t="n">
        <v>37500</v>
      </c>
      <c r="H675" s="3" t="n">
        <v>11</v>
      </c>
      <c r="I675" s="5" t="n">
        <v>42135</v>
      </c>
      <c r="J675" s="2" t="s">
        <v>46</v>
      </c>
      <c r="K675" s="3" t="n">
        <v>3</v>
      </c>
      <c r="L675" s="4" t="n">
        <v>4108.65</v>
      </c>
      <c r="M675" s="4" t="n">
        <v>0</v>
      </c>
      <c r="N675" s="3" t="n">
        <v>40</v>
      </c>
      <c r="O675" s="4" t="n">
        <v>62.95</v>
      </c>
      <c r="P675" s="3" t="n">
        <v>2</v>
      </c>
      <c r="Q675" s="4" t="n">
        <v>9000</v>
      </c>
      <c r="R675" s="4" t="n">
        <v>3751.61</v>
      </c>
      <c r="S675" s="4" t="n">
        <v>0</v>
      </c>
      <c r="T675" s="4" t="n">
        <v>0</v>
      </c>
      <c r="U675" s="3" t="n">
        <v>689</v>
      </c>
      <c r="V675" s="3" t="n">
        <v>1</v>
      </c>
    </row>
    <row r="676" customFormat="false" ht="15" hidden="false" customHeight="false" outlineLevel="0" collapsed="false">
      <c r="A676" s="2" t="s">
        <v>745</v>
      </c>
      <c r="B676" s="3" t="n">
        <v>23</v>
      </c>
      <c r="C676" s="2" t="s">
        <v>23</v>
      </c>
      <c r="D676" s="2" t="s">
        <v>98</v>
      </c>
      <c r="E676" s="2" t="s">
        <v>93</v>
      </c>
      <c r="F676" s="2" t="s">
        <v>38</v>
      </c>
      <c r="G676" s="4" t="n">
        <v>5700</v>
      </c>
      <c r="H676" s="3" t="n">
        <v>3</v>
      </c>
      <c r="I676" s="5" t="n">
        <v>44875</v>
      </c>
      <c r="J676" s="2" t="s">
        <v>34</v>
      </c>
      <c r="K676" s="3" t="n">
        <v>2</v>
      </c>
      <c r="L676" s="4" t="n">
        <v>395.46</v>
      </c>
      <c r="M676" s="4" t="n">
        <v>3712.58</v>
      </c>
      <c r="N676" s="3" t="n">
        <v>23</v>
      </c>
      <c r="O676" s="4" t="n">
        <v>20.45</v>
      </c>
      <c r="P676" s="3" t="n">
        <v>4</v>
      </c>
      <c r="Q676" s="4" t="n">
        <v>0</v>
      </c>
      <c r="R676" s="4" t="n">
        <v>0</v>
      </c>
      <c r="S676" s="4" t="n">
        <v>0</v>
      </c>
      <c r="T676" s="4" t="n">
        <v>0</v>
      </c>
      <c r="U676" s="3" t="n">
        <v>554</v>
      </c>
      <c r="V676" s="3" t="n">
        <v>0</v>
      </c>
    </row>
    <row r="677" customFormat="false" ht="15" hidden="false" customHeight="false" outlineLevel="0" collapsed="false">
      <c r="A677" s="2" t="s">
        <v>746</v>
      </c>
      <c r="B677" s="3" t="n">
        <v>48</v>
      </c>
      <c r="C677" s="2" t="s">
        <v>29</v>
      </c>
      <c r="D677" s="2" t="s">
        <v>100</v>
      </c>
      <c r="E677" s="2" t="s">
        <v>25</v>
      </c>
      <c r="F677" s="2" t="s">
        <v>26</v>
      </c>
      <c r="G677" s="4" t="n">
        <v>31300</v>
      </c>
      <c r="H677" s="3" t="n">
        <v>15</v>
      </c>
      <c r="I677" s="5" t="n">
        <v>40453</v>
      </c>
      <c r="J677" s="2" t="s">
        <v>46</v>
      </c>
      <c r="K677" s="3" t="n">
        <v>2</v>
      </c>
      <c r="L677" s="4" t="n">
        <v>4195.25</v>
      </c>
      <c r="M677" s="4" t="n">
        <v>58708.04</v>
      </c>
      <c r="N677" s="3" t="n">
        <v>37</v>
      </c>
      <c r="O677" s="4" t="n">
        <v>43.83</v>
      </c>
      <c r="P677" s="3" t="n">
        <v>2</v>
      </c>
      <c r="Q677" s="4" t="n">
        <v>0</v>
      </c>
      <c r="R677" s="4" t="n">
        <v>0</v>
      </c>
      <c r="S677" s="4" t="n">
        <v>153000</v>
      </c>
      <c r="T677" s="4" t="n">
        <v>1034</v>
      </c>
      <c r="U677" s="3" t="n">
        <v>575</v>
      </c>
      <c r="V677" s="3" t="n">
        <v>1</v>
      </c>
    </row>
    <row r="678" customFormat="false" ht="15" hidden="false" customHeight="false" outlineLevel="0" collapsed="false">
      <c r="A678" s="2" t="s">
        <v>747</v>
      </c>
      <c r="B678" s="3" t="n">
        <v>32</v>
      </c>
      <c r="C678" s="2" t="s">
        <v>23</v>
      </c>
      <c r="D678" s="2" t="s">
        <v>67</v>
      </c>
      <c r="E678" s="2" t="s">
        <v>37</v>
      </c>
      <c r="F678" s="2" t="s">
        <v>60</v>
      </c>
      <c r="G678" s="4" t="n">
        <v>51600</v>
      </c>
      <c r="H678" s="3" t="n">
        <v>10</v>
      </c>
      <c r="I678" s="5" t="n">
        <v>42612</v>
      </c>
      <c r="J678" s="2" t="s">
        <v>27</v>
      </c>
      <c r="K678" s="3" t="n">
        <v>1</v>
      </c>
      <c r="L678" s="4" t="n">
        <v>5829.83</v>
      </c>
      <c r="M678" s="4" t="n">
        <v>41337.73</v>
      </c>
      <c r="N678" s="3" t="n">
        <v>20</v>
      </c>
      <c r="O678" s="4" t="n">
        <v>60.01</v>
      </c>
      <c r="P678" s="3" t="n">
        <v>2</v>
      </c>
      <c r="Q678" s="4" t="n">
        <v>12000</v>
      </c>
      <c r="R678" s="4" t="n">
        <v>1283.07</v>
      </c>
      <c r="S678" s="4" t="n">
        <v>209000</v>
      </c>
      <c r="T678" s="4" t="n">
        <v>1056</v>
      </c>
      <c r="U678" s="3" t="n">
        <v>686</v>
      </c>
      <c r="V678" s="3" t="n">
        <v>0</v>
      </c>
    </row>
    <row r="679" customFormat="false" ht="15" hidden="false" customHeight="false" outlineLevel="0" collapsed="false">
      <c r="A679" s="2" t="s">
        <v>748</v>
      </c>
      <c r="B679" s="3" t="n">
        <v>38</v>
      </c>
      <c r="C679" s="2" t="s">
        <v>23</v>
      </c>
      <c r="D679" s="2" t="s">
        <v>40</v>
      </c>
      <c r="E679" s="2" t="s">
        <v>63</v>
      </c>
      <c r="F679" s="2" t="s">
        <v>26</v>
      </c>
      <c r="G679" s="4" t="n">
        <v>98200</v>
      </c>
      <c r="H679" s="3" t="n">
        <v>10</v>
      </c>
      <c r="I679" s="5" t="n">
        <v>42514</v>
      </c>
      <c r="J679" s="2" t="s">
        <v>34</v>
      </c>
      <c r="K679" s="3" t="n">
        <v>2</v>
      </c>
      <c r="L679" s="4" t="n">
        <v>8799.69</v>
      </c>
      <c r="M679" s="4" t="n">
        <v>0</v>
      </c>
      <c r="N679" s="3" t="n">
        <v>45</v>
      </c>
      <c r="O679" s="4" t="n">
        <v>157.89</v>
      </c>
      <c r="P679" s="3" t="n">
        <v>3</v>
      </c>
      <c r="Q679" s="4" t="n">
        <v>12000</v>
      </c>
      <c r="R679" s="4" t="n">
        <v>3031.21</v>
      </c>
      <c r="S679" s="4" t="n">
        <v>372000</v>
      </c>
      <c r="T679" s="4" t="n">
        <v>2787</v>
      </c>
      <c r="U679" s="3" t="n">
        <v>638</v>
      </c>
      <c r="V679" s="3" t="n">
        <v>0</v>
      </c>
    </row>
    <row r="680" customFormat="false" ht="15" hidden="false" customHeight="false" outlineLevel="0" collapsed="false">
      <c r="A680" s="2" t="s">
        <v>749</v>
      </c>
      <c r="B680" s="3" t="n">
        <v>45</v>
      </c>
      <c r="C680" s="2" t="s">
        <v>29</v>
      </c>
      <c r="D680" s="2" t="s">
        <v>62</v>
      </c>
      <c r="E680" s="2" t="s">
        <v>52</v>
      </c>
      <c r="F680" s="2" t="s">
        <v>38</v>
      </c>
      <c r="G680" s="4" t="n">
        <v>27600</v>
      </c>
      <c r="H680" s="3" t="n">
        <v>9</v>
      </c>
      <c r="I680" s="5" t="n">
        <v>42705</v>
      </c>
      <c r="J680" s="2" t="s">
        <v>34</v>
      </c>
      <c r="K680" s="3" t="n">
        <v>4</v>
      </c>
      <c r="L680" s="4" t="n">
        <v>4266.79</v>
      </c>
      <c r="M680" s="4" t="n">
        <v>11798.55</v>
      </c>
      <c r="N680" s="3" t="n">
        <v>22</v>
      </c>
      <c r="O680" s="4" t="n">
        <v>31.32</v>
      </c>
      <c r="P680" s="3" t="n">
        <v>0</v>
      </c>
      <c r="Q680" s="4" t="n">
        <v>6500</v>
      </c>
      <c r="R680" s="4" t="n">
        <v>2080.12</v>
      </c>
      <c r="S680" s="4" t="n">
        <v>0</v>
      </c>
      <c r="T680" s="4" t="n">
        <v>0</v>
      </c>
      <c r="U680" s="3" t="n">
        <v>639</v>
      </c>
      <c r="V680" s="3" t="n">
        <v>0</v>
      </c>
    </row>
    <row r="681" customFormat="false" ht="15" hidden="false" customHeight="false" outlineLevel="0" collapsed="false">
      <c r="A681" s="2" t="s">
        <v>750</v>
      </c>
      <c r="B681" s="3" t="n">
        <v>41</v>
      </c>
      <c r="C681" s="2" t="s">
        <v>29</v>
      </c>
      <c r="D681" s="2" t="s">
        <v>40</v>
      </c>
      <c r="E681" s="2" t="s">
        <v>52</v>
      </c>
      <c r="F681" s="2" t="s">
        <v>26</v>
      </c>
      <c r="G681" s="4" t="n">
        <v>15900</v>
      </c>
      <c r="H681" s="3" t="n">
        <v>9</v>
      </c>
      <c r="I681" s="5" t="n">
        <v>42883</v>
      </c>
      <c r="J681" s="2" t="s">
        <v>34</v>
      </c>
      <c r="K681" s="3" t="n">
        <v>3</v>
      </c>
      <c r="L681" s="4" t="n">
        <v>1344.44</v>
      </c>
      <c r="M681" s="4" t="n">
        <v>0</v>
      </c>
      <c r="N681" s="3" t="n">
        <v>21</v>
      </c>
      <c r="O681" s="4" t="n">
        <v>63.34</v>
      </c>
      <c r="P681" s="3" t="n">
        <v>1</v>
      </c>
      <c r="Q681" s="4" t="n">
        <v>3000</v>
      </c>
      <c r="R681" s="4" t="n">
        <v>470.26</v>
      </c>
      <c r="S681" s="4" t="n">
        <v>45000</v>
      </c>
      <c r="T681" s="4" t="n">
        <v>245</v>
      </c>
      <c r="U681" s="3" t="n">
        <v>628</v>
      </c>
      <c r="V681" s="3" t="n">
        <v>1</v>
      </c>
    </row>
    <row r="682" customFormat="false" ht="15" hidden="false" customHeight="false" outlineLevel="0" collapsed="false">
      <c r="A682" s="2" t="s">
        <v>751</v>
      </c>
      <c r="B682" s="3" t="n">
        <v>46</v>
      </c>
      <c r="C682" s="2" t="s">
        <v>23</v>
      </c>
      <c r="D682" s="2" t="s">
        <v>40</v>
      </c>
      <c r="E682" s="2" t="s">
        <v>63</v>
      </c>
      <c r="F682" s="2" t="s">
        <v>26</v>
      </c>
      <c r="G682" s="4" t="n">
        <v>59800</v>
      </c>
      <c r="H682" s="3" t="n">
        <v>1</v>
      </c>
      <c r="I682" s="5" t="n">
        <v>45573</v>
      </c>
      <c r="J682" s="2" t="s">
        <v>46</v>
      </c>
      <c r="K682" s="3" t="n">
        <v>1</v>
      </c>
      <c r="L682" s="4" t="n">
        <v>4662.09</v>
      </c>
      <c r="M682" s="4" t="n">
        <v>9463.86</v>
      </c>
      <c r="N682" s="3" t="n">
        <v>41</v>
      </c>
      <c r="O682" s="4" t="n">
        <v>51.88</v>
      </c>
      <c r="P682" s="3" t="n">
        <v>1</v>
      </c>
      <c r="Q682" s="4" t="n">
        <v>10500</v>
      </c>
      <c r="R682" s="4" t="n">
        <v>2777.38</v>
      </c>
      <c r="S682" s="4" t="n">
        <v>0</v>
      </c>
      <c r="T682" s="4" t="n">
        <v>0</v>
      </c>
      <c r="U682" s="3" t="n">
        <v>618</v>
      </c>
      <c r="V682" s="3" t="n">
        <v>0</v>
      </c>
    </row>
    <row r="683" customFormat="false" ht="15" hidden="false" customHeight="false" outlineLevel="0" collapsed="false">
      <c r="A683" s="2" t="s">
        <v>752</v>
      </c>
      <c r="B683" s="3" t="n">
        <v>31</v>
      </c>
      <c r="C683" s="2" t="s">
        <v>29</v>
      </c>
      <c r="D683" s="2" t="s">
        <v>40</v>
      </c>
      <c r="E683" s="2" t="s">
        <v>37</v>
      </c>
      <c r="F683" s="2" t="s">
        <v>38</v>
      </c>
      <c r="G683" s="4" t="n">
        <v>39300</v>
      </c>
      <c r="H683" s="3" t="n">
        <v>12</v>
      </c>
      <c r="I683" s="5" t="n">
        <v>41789</v>
      </c>
      <c r="J683" s="2" t="s">
        <v>46</v>
      </c>
      <c r="K683" s="3" t="n">
        <v>2</v>
      </c>
      <c r="L683" s="4" t="n">
        <v>3177.1</v>
      </c>
      <c r="M683" s="4" t="n">
        <v>0</v>
      </c>
      <c r="N683" s="3" t="n">
        <v>27</v>
      </c>
      <c r="O683" s="4" t="n">
        <v>37.53</v>
      </c>
      <c r="P683" s="3" t="n">
        <v>5</v>
      </c>
      <c r="Q683" s="4" t="n">
        <v>8500</v>
      </c>
      <c r="R683" s="4" t="n">
        <v>3673.66</v>
      </c>
      <c r="S683" s="4" t="n">
        <v>0</v>
      </c>
      <c r="T683" s="4" t="n">
        <v>0</v>
      </c>
      <c r="U683" s="3" t="n">
        <v>598</v>
      </c>
      <c r="V683" s="3" t="n">
        <v>0</v>
      </c>
    </row>
    <row r="684" customFormat="false" ht="15" hidden="false" customHeight="false" outlineLevel="0" collapsed="false">
      <c r="A684" s="2" t="s">
        <v>753</v>
      </c>
      <c r="B684" s="3" t="n">
        <v>63</v>
      </c>
      <c r="C684" s="2" t="s">
        <v>23</v>
      </c>
      <c r="D684" s="2" t="s">
        <v>40</v>
      </c>
      <c r="E684" s="2" t="s">
        <v>52</v>
      </c>
      <c r="F684" s="2" t="s">
        <v>103</v>
      </c>
      <c r="G684" s="4" t="n">
        <v>27800</v>
      </c>
      <c r="H684" s="3" t="n">
        <v>21</v>
      </c>
      <c r="I684" s="5" t="n">
        <v>38375</v>
      </c>
      <c r="J684" s="2" t="s">
        <v>46</v>
      </c>
      <c r="K684" s="3" t="n">
        <v>5</v>
      </c>
      <c r="L684" s="4" t="n">
        <v>2866.14</v>
      </c>
      <c r="M684" s="4" t="n">
        <v>22815.1</v>
      </c>
      <c r="N684" s="3" t="n">
        <v>19</v>
      </c>
      <c r="O684" s="4" t="n">
        <v>75.51</v>
      </c>
      <c r="P684" s="3" t="n">
        <v>2</v>
      </c>
      <c r="Q684" s="4" t="n">
        <v>0</v>
      </c>
      <c r="R684" s="4" t="n">
        <v>0</v>
      </c>
      <c r="S684" s="4" t="n">
        <v>0</v>
      </c>
      <c r="T684" s="4" t="n">
        <v>0</v>
      </c>
      <c r="U684" s="3" t="n">
        <v>630</v>
      </c>
      <c r="V684" s="3" t="n">
        <v>0</v>
      </c>
    </row>
    <row r="685" customFormat="false" ht="15" hidden="false" customHeight="false" outlineLevel="0" collapsed="false">
      <c r="A685" s="2" t="s">
        <v>754</v>
      </c>
      <c r="B685" s="3" t="n">
        <v>60</v>
      </c>
      <c r="C685" s="2" t="s">
        <v>29</v>
      </c>
      <c r="D685" s="2" t="s">
        <v>136</v>
      </c>
      <c r="E685" s="2" t="s">
        <v>52</v>
      </c>
      <c r="F685" s="2" t="s">
        <v>60</v>
      </c>
      <c r="G685" s="4" t="n">
        <v>19500</v>
      </c>
      <c r="H685" s="3" t="n">
        <v>26</v>
      </c>
      <c r="I685" s="5" t="n">
        <v>36663</v>
      </c>
      <c r="J685" s="2" t="s">
        <v>46</v>
      </c>
      <c r="K685" s="3" t="n">
        <v>4</v>
      </c>
      <c r="L685" s="4" t="n">
        <v>-2018.84</v>
      </c>
      <c r="M685" s="4" t="n">
        <v>0</v>
      </c>
      <c r="N685" s="3" t="n">
        <v>31</v>
      </c>
      <c r="O685" s="4" t="n">
        <v>45.02</v>
      </c>
      <c r="P685" s="3" t="n">
        <v>6</v>
      </c>
      <c r="Q685" s="4" t="n">
        <v>5000</v>
      </c>
      <c r="R685" s="4" t="n">
        <v>3081.47</v>
      </c>
      <c r="S685" s="4" t="n">
        <v>0</v>
      </c>
      <c r="T685" s="4" t="n">
        <v>0</v>
      </c>
      <c r="U685" s="3" t="n">
        <v>646</v>
      </c>
      <c r="V685" s="3" t="n">
        <v>0</v>
      </c>
    </row>
    <row r="686" customFormat="false" ht="15" hidden="false" customHeight="false" outlineLevel="0" collapsed="false">
      <c r="A686" s="2" t="s">
        <v>755</v>
      </c>
      <c r="B686" s="3" t="n">
        <v>45</v>
      </c>
      <c r="C686" s="2" t="s">
        <v>23</v>
      </c>
      <c r="D686" s="2" t="s">
        <v>56</v>
      </c>
      <c r="E686" s="2" t="s">
        <v>96</v>
      </c>
      <c r="F686" s="2" t="s">
        <v>26</v>
      </c>
      <c r="G686" s="4" t="n">
        <v>132200</v>
      </c>
      <c r="H686" s="3" t="n">
        <v>8</v>
      </c>
      <c r="I686" s="5" t="n">
        <v>43268</v>
      </c>
      <c r="J686" s="2" t="s">
        <v>46</v>
      </c>
      <c r="K686" s="3" t="n">
        <v>2</v>
      </c>
      <c r="L686" s="4" t="n">
        <v>14651.28</v>
      </c>
      <c r="M686" s="4" t="n">
        <v>0</v>
      </c>
      <c r="N686" s="3" t="n">
        <v>58</v>
      </c>
      <c r="O686" s="4" t="n">
        <v>118.18</v>
      </c>
      <c r="P686" s="3" t="n">
        <v>1</v>
      </c>
      <c r="Q686" s="4" t="n">
        <v>0</v>
      </c>
      <c r="R686" s="4" t="n">
        <v>0</v>
      </c>
      <c r="S686" s="4" t="n">
        <v>0</v>
      </c>
      <c r="T686" s="4" t="n">
        <v>0</v>
      </c>
      <c r="U686" s="3" t="n">
        <v>708</v>
      </c>
      <c r="V686" s="3" t="n">
        <v>0</v>
      </c>
    </row>
    <row r="687" customFormat="false" ht="15" hidden="false" customHeight="false" outlineLevel="0" collapsed="false">
      <c r="A687" s="2" t="s">
        <v>756</v>
      </c>
      <c r="B687" s="3" t="n">
        <v>18</v>
      </c>
      <c r="C687" s="2" t="s">
        <v>23</v>
      </c>
      <c r="D687" s="2" t="s">
        <v>62</v>
      </c>
      <c r="E687" s="2" t="s">
        <v>134</v>
      </c>
      <c r="F687" s="2" t="s">
        <v>38</v>
      </c>
      <c r="G687" s="4" t="n">
        <v>6800</v>
      </c>
      <c r="H687" s="3" t="n">
        <v>0</v>
      </c>
      <c r="I687" s="5" t="n">
        <v>45954</v>
      </c>
      <c r="J687" s="2" t="s">
        <v>27</v>
      </c>
      <c r="K687" s="3" t="n">
        <v>2</v>
      </c>
      <c r="L687" s="4" t="n">
        <v>201.05</v>
      </c>
      <c r="M687" s="4" t="n">
        <v>0</v>
      </c>
      <c r="N687" s="3" t="n">
        <v>11</v>
      </c>
      <c r="O687" s="4" t="n">
        <v>33.48</v>
      </c>
      <c r="P687" s="3" t="n">
        <v>4</v>
      </c>
      <c r="Q687" s="4" t="n">
        <v>1500</v>
      </c>
      <c r="R687" s="4" t="n">
        <v>180.27</v>
      </c>
      <c r="S687" s="4" t="n">
        <v>0</v>
      </c>
      <c r="T687" s="4" t="n">
        <v>0</v>
      </c>
      <c r="U687" s="3" t="n">
        <v>632</v>
      </c>
      <c r="V687" s="3" t="n">
        <v>0</v>
      </c>
    </row>
    <row r="688" customFormat="false" ht="15" hidden="false" customHeight="false" outlineLevel="0" collapsed="false">
      <c r="A688" s="2" t="s">
        <v>757</v>
      </c>
      <c r="B688" s="3" t="n">
        <v>51</v>
      </c>
      <c r="C688" s="2" t="s">
        <v>29</v>
      </c>
      <c r="D688" s="2" t="s">
        <v>100</v>
      </c>
      <c r="E688" s="2" t="s">
        <v>93</v>
      </c>
      <c r="F688" s="2" t="s">
        <v>26</v>
      </c>
      <c r="G688" s="4" t="n">
        <v>5100</v>
      </c>
      <c r="H688" s="3" t="n">
        <v>16</v>
      </c>
      <c r="I688" s="5" t="n">
        <v>40395</v>
      </c>
      <c r="J688" s="2" t="s">
        <v>46</v>
      </c>
      <c r="K688" s="3" t="n">
        <v>2</v>
      </c>
      <c r="L688" s="4" t="n">
        <v>1703.9</v>
      </c>
      <c r="M688" s="4" t="n">
        <v>8216.12</v>
      </c>
      <c r="N688" s="3" t="n">
        <v>21</v>
      </c>
      <c r="O688" s="4" t="n">
        <v>45.16</v>
      </c>
      <c r="P688" s="3" t="n">
        <v>5</v>
      </c>
      <c r="Q688" s="4" t="n">
        <v>500</v>
      </c>
      <c r="R688" s="4" t="n">
        <v>28.06</v>
      </c>
      <c r="S688" s="4" t="n">
        <v>0</v>
      </c>
      <c r="T688" s="4" t="n">
        <v>0</v>
      </c>
      <c r="U688" s="3" t="n">
        <v>582</v>
      </c>
      <c r="V688" s="3" t="n">
        <v>0</v>
      </c>
    </row>
    <row r="689" customFormat="false" ht="15" hidden="false" customHeight="false" outlineLevel="0" collapsed="false">
      <c r="A689" s="2" t="s">
        <v>758</v>
      </c>
      <c r="B689" s="3" t="n">
        <v>61</v>
      </c>
      <c r="C689" s="2" t="s">
        <v>23</v>
      </c>
      <c r="D689" s="2" t="s">
        <v>40</v>
      </c>
      <c r="E689" s="2" t="s">
        <v>37</v>
      </c>
      <c r="F689" s="2" t="s">
        <v>26</v>
      </c>
      <c r="G689" s="4" t="n">
        <v>47300</v>
      </c>
      <c r="H689" s="3" t="n">
        <v>30</v>
      </c>
      <c r="I689" s="5" t="n">
        <v>35208</v>
      </c>
      <c r="J689" s="2" t="s">
        <v>46</v>
      </c>
      <c r="K689" s="3" t="n">
        <v>2</v>
      </c>
      <c r="L689" s="4" t="n">
        <v>2634.64</v>
      </c>
      <c r="M689" s="4" t="n">
        <v>39954.73</v>
      </c>
      <c r="N689" s="3" t="n">
        <v>24</v>
      </c>
      <c r="O689" s="4" t="n">
        <v>65.34</v>
      </c>
      <c r="P689" s="3" t="n">
        <v>4</v>
      </c>
      <c r="Q689" s="4" t="n">
        <v>7000</v>
      </c>
      <c r="R689" s="4" t="n">
        <v>1450.07</v>
      </c>
      <c r="S689" s="4" t="n">
        <v>0</v>
      </c>
      <c r="T689" s="4" t="n">
        <v>0</v>
      </c>
      <c r="U689" s="3" t="n">
        <v>706</v>
      </c>
      <c r="V689" s="3" t="n">
        <v>0</v>
      </c>
    </row>
    <row r="690" customFormat="false" ht="15" hidden="false" customHeight="false" outlineLevel="0" collapsed="false">
      <c r="A690" s="2" t="s">
        <v>759</v>
      </c>
      <c r="B690" s="3" t="n">
        <v>42</v>
      </c>
      <c r="C690" s="2" t="s">
        <v>29</v>
      </c>
      <c r="D690" s="2" t="s">
        <v>67</v>
      </c>
      <c r="E690" s="2" t="s">
        <v>25</v>
      </c>
      <c r="F690" s="2" t="s">
        <v>38</v>
      </c>
      <c r="G690" s="4" t="n">
        <v>33800</v>
      </c>
      <c r="H690" s="3" t="n">
        <v>2</v>
      </c>
      <c r="I690" s="5" t="n">
        <v>45294</v>
      </c>
      <c r="J690" s="2" t="s">
        <v>46</v>
      </c>
      <c r="K690" s="3" t="n">
        <v>1</v>
      </c>
      <c r="L690" s="4" t="n">
        <v>3387.22</v>
      </c>
      <c r="M690" s="4" t="n">
        <v>16600.24</v>
      </c>
      <c r="N690" s="3" t="n">
        <v>27</v>
      </c>
      <c r="O690" s="4" t="n">
        <v>68.52</v>
      </c>
      <c r="P690" s="3" t="n">
        <v>3</v>
      </c>
      <c r="Q690" s="4" t="n">
        <v>5500</v>
      </c>
      <c r="R690" s="4" t="n">
        <v>2621.97</v>
      </c>
      <c r="S690" s="4" t="n">
        <v>118000</v>
      </c>
      <c r="T690" s="4" t="n">
        <v>719</v>
      </c>
      <c r="U690" s="3" t="n">
        <v>635</v>
      </c>
      <c r="V690" s="3" t="n">
        <v>0</v>
      </c>
    </row>
    <row r="691" customFormat="false" ht="15" hidden="false" customHeight="false" outlineLevel="0" collapsed="false">
      <c r="A691" s="2" t="s">
        <v>760</v>
      </c>
      <c r="B691" s="3" t="n">
        <v>65</v>
      </c>
      <c r="C691" s="2" t="s">
        <v>23</v>
      </c>
      <c r="D691" s="2" t="s">
        <v>51</v>
      </c>
      <c r="E691" s="2" t="s">
        <v>96</v>
      </c>
      <c r="F691" s="2" t="s">
        <v>26</v>
      </c>
      <c r="G691" s="4" t="n">
        <v>166200</v>
      </c>
      <c r="H691" s="3" t="n">
        <v>21</v>
      </c>
      <c r="I691" s="5" t="n">
        <v>38516</v>
      </c>
      <c r="J691" s="2" t="s">
        <v>27</v>
      </c>
      <c r="K691" s="3" t="n">
        <v>2</v>
      </c>
      <c r="L691" s="4" t="n">
        <v>9846.3</v>
      </c>
      <c r="M691" s="4" t="n">
        <v>0</v>
      </c>
      <c r="N691" s="3" t="n">
        <v>67</v>
      </c>
      <c r="O691" s="4" t="n">
        <v>119.73</v>
      </c>
      <c r="P691" s="3" t="n">
        <v>3</v>
      </c>
      <c r="Q691" s="4" t="n">
        <v>15000</v>
      </c>
      <c r="R691" s="4" t="n">
        <v>1833.14</v>
      </c>
      <c r="S691" s="4" t="n">
        <v>0</v>
      </c>
      <c r="T691" s="4" t="n">
        <v>0</v>
      </c>
      <c r="U691" s="3" t="n">
        <v>744</v>
      </c>
      <c r="V691" s="3" t="n">
        <v>0</v>
      </c>
    </row>
    <row r="692" customFormat="false" ht="15" hidden="false" customHeight="false" outlineLevel="0" collapsed="false">
      <c r="A692" s="2" t="s">
        <v>761</v>
      </c>
      <c r="B692" s="3" t="n">
        <v>18</v>
      </c>
      <c r="C692" s="2" t="s">
        <v>23</v>
      </c>
      <c r="D692" s="2" t="s">
        <v>44</v>
      </c>
      <c r="E692" s="2" t="s">
        <v>134</v>
      </c>
      <c r="F692" s="2" t="s">
        <v>38</v>
      </c>
      <c r="G692" s="4" t="n">
        <v>5900</v>
      </c>
      <c r="H692" s="3" t="n">
        <v>0</v>
      </c>
      <c r="I692" s="5" t="n">
        <v>45925</v>
      </c>
      <c r="J692" s="2" t="s">
        <v>27</v>
      </c>
      <c r="K692" s="3" t="n">
        <v>1</v>
      </c>
      <c r="L692" s="4" t="n">
        <v>573.61</v>
      </c>
      <c r="M692" s="4" t="n">
        <v>753.55</v>
      </c>
      <c r="N692" s="3" t="n">
        <v>9</v>
      </c>
      <c r="O692" s="4" t="n">
        <v>48.33</v>
      </c>
      <c r="P692" s="3" t="n">
        <v>7</v>
      </c>
      <c r="Q692" s="4" t="n">
        <v>0</v>
      </c>
      <c r="R692" s="4" t="n">
        <v>0</v>
      </c>
      <c r="S692" s="4" t="n">
        <v>0</v>
      </c>
      <c r="T692" s="4" t="n">
        <v>0</v>
      </c>
      <c r="U692" s="3" t="n">
        <v>592</v>
      </c>
      <c r="V692" s="3" t="n">
        <v>0</v>
      </c>
    </row>
    <row r="693" customFormat="false" ht="15" hidden="false" customHeight="false" outlineLevel="0" collapsed="false">
      <c r="A693" s="2" t="s">
        <v>762</v>
      </c>
      <c r="B693" s="3" t="n">
        <v>67</v>
      </c>
      <c r="C693" s="2" t="s">
        <v>29</v>
      </c>
      <c r="D693" s="2" t="s">
        <v>36</v>
      </c>
      <c r="E693" s="2" t="s">
        <v>41</v>
      </c>
      <c r="F693" s="2" t="s">
        <v>103</v>
      </c>
      <c r="G693" s="4" t="n">
        <v>23500</v>
      </c>
      <c r="H693" s="3" t="n">
        <v>23</v>
      </c>
      <c r="I693" s="5" t="n">
        <v>37792</v>
      </c>
      <c r="J693" s="2" t="s">
        <v>42</v>
      </c>
      <c r="K693" s="3" t="n">
        <v>2</v>
      </c>
      <c r="L693" s="4" t="n">
        <v>1161.12</v>
      </c>
      <c r="M693" s="4" t="n">
        <v>26356.72</v>
      </c>
      <c r="N693" s="3" t="n">
        <v>19</v>
      </c>
      <c r="O693" s="4" t="n">
        <v>36.98</v>
      </c>
      <c r="P693" s="3" t="n">
        <v>6</v>
      </c>
      <c r="Q693" s="4" t="n">
        <v>5500</v>
      </c>
      <c r="R693" s="4" t="n">
        <v>324.08</v>
      </c>
      <c r="S693" s="4" t="n">
        <v>89000</v>
      </c>
      <c r="T693" s="4" t="n">
        <v>563</v>
      </c>
      <c r="U693" s="3" t="n">
        <v>641</v>
      </c>
      <c r="V693" s="3" t="n">
        <v>0</v>
      </c>
    </row>
    <row r="694" customFormat="false" ht="15" hidden="false" customHeight="false" outlineLevel="0" collapsed="false">
      <c r="A694" s="2" t="s">
        <v>764</v>
      </c>
      <c r="B694" s="3" t="n">
        <v>37</v>
      </c>
      <c r="C694" s="2" t="s">
        <v>29</v>
      </c>
      <c r="D694" s="2" t="s">
        <v>40</v>
      </c>
      <c r="E694" s="2" t="s">
        <v>52</v>
      </c>
      <c r="F694" s="2" t="s">
        <v>38</v>
      </c>
      <c r="G694" s="4" t="n">
        <v>17800</v>
      </c>
      <c r="H694" s="3" t="n">
        <v>16</v>
      </c>
      <c r="I694" s="5" t="n">
        <v>40123</v>
      </c>
      <c r="J694" s="2" t="s">
        <v>34</v>
      </c>
      <c r="K694" s="3" t="n">
        <v>3</v>
      </c>
      <c r="L694" s="4" t="n">
        <v>1851.75</v>
      </c>
      <c r="M694" s="4" t="n">
        <v>33918.87</v>
      </c>
      <c r="N694" s="3" t="n">
        <v>31</v>
      </c>
      <c r="O694" s="4" t="n">
        <v>59.35</v>
      </c>
      <c r="P694" s="3" t="n">
        <v>1</v>
      </c>
      <c r="Q694" s="4" t="n">
        <v>3500</v>
      </c>
      <c r="R694" s="4" t="n">
        <v>806.53</v>
      </c>
      <c r="S694" s="4" t="n">
        <v>0</v>
      </c>
      <c r="T694" s="4" t="n">
        <v>0</v>
      </c>
      <c r="U694" s="3" t="n">
        <v>676</v>
      </c>
      <c r="V694" s="3" t="n">
        <v>0</v>
      </c>
    </row>
    <row r="695" customFormat="false" ht="15" hidden="false" customHeight="false" outlineLevel="0" collapsed="false">
      <c r="A695" s="2" t="s">
        <v>765</v>
      </c>
      <c r="B695" s="3" t="n">
        <v>54</v>
      </c>
      <c r="C695" s="2" t="s">
        <v>23</v>
      </c>
      <c r="D695" s="2" t="s">
        <v>108</v>
      </c>
      <c r="E695" s="2" t="s">
        <v>49</v>
      </c>
      <c r="F695" s="2" t="s">
        <v>26</v>
      </c>
      <c r="G695" s="4" t="n">
        <v>29300</v>
      </c>
      <c r="H695" s="3" t="n">
        <v>15</v>
      </c>
      <c r="I695" s="5" t="n">
        <v>40580</v>
      </c>
      <c r="J695" s="2" t="s">
        <v>46</v>
      </c>
      <c r="K695" s="3" t="n">
        <v>6</v>
      </c>
      <c r="L695" s="4" t="n">
        <v>1526.53</v>
      </c>
      <c r="M695" s="4" t="n">
        <v>21507.24</v>
      </c>
      <c r="N695" s="3" t="n">
        <v>18</v>
      </c>
      <c r="O695" s="4" t="n">
        <v>124.28</v>
      </c>
      <c r="P695" s="3" t="n">
        <v>2</v>
      </c>
      <c r="Q695" s="4" t="n">
        <v>5500</v>
      </c>
      <c r="R695" s="4" t="n">
        <v>2993.44</v>
      </c>
      <c r="S695" s="4" t="n">
        <v>0</v>
      </c>
      <c r="T695" s="4" t="n">
        <v>0</v>
      </c>
      <c r="U695" s="3" t="n">
        <v>687</v>
      </c>
      <c r="V695" s="3" t="n">
        <v>0</v>
      </c>
    </row>
    <row r="696" customFormat="false" ht="15" hidden="false" customHeight="false" outlineLevel="0" collapsed="false">
      <c r="A696" s="2" t="s">
        <v>766</v>
      </c>
      <c r="B696" s="3" t="n">
        <v>55</v>
      </c>
      <c r="C696" s="2" t="s">
        <v>29</v>
      </c>
      <c r="D696" s="2" t="s">
        <v>98</v>
      </c>
      <c r="E696" s="2" t="s">
        <v>96</v>
      </c>
      <c r="F696" s="2" t="s">
        <v>38</v>
      </c>
      <c r="G696" s="4" t="n">
        <v>130800</v>
      </c>
      <c r="H696" s="3" t="n">
        <v>24</v>
      </c>
      <c r="I696" s="5" t="n">
        <v>37276</v>
      </c>
      <c r="J696" s="2" t="s">
        <v>27</v>
      </c>
      <c r="K696" s="3" t="n">
        <v>1</v>
      </c>
      <c r="L696" s="4" t="n">
        <v>10646.05</v>
      </c>
      <c r="M696" s="4" t="n">
        <v>249645.72</v>
      </c>
      <c r="N696" s="3" t="n">
        <v>46</v>
      </c>
      <c r="O696" s="4" t="n">
        <v>108.08</v>
      </c>
      <c r="P696" s="3" t="n">
        <v>5</v>
      </c>
      <c r="Q696" s="4" t="n">
        <v>15000</v>
      </c>
      <c r="R696" s="4" t="n">
        <v>5680.33</v>
      </c>
      <c r="S696" s="4" t="n">
        <v>0</v>
      </c>
      <c r="T696" s="4" t="n">
        <v>0</v>
      </c>
      <c r="U696" s="3" t="n">
        <v>674</v>
      </c>
      <c r="V696" s="3" t="n">
        <v>0</v>
      </c>
    </row>
    <row r="697" customFormat="false" ht="15" hidden="false" customHeight="false" outlineLevel="0" collapsed="false">
      <c r="A697" s="2" t="s">
        <v>767</v>
      </c>
      <c r="B697" s="3" t="n">
        <v>43</v>
      </c>
      <c r="C697" s="2" t="s">
        <v>23</v>
      </c>
      <c r="D697" s="2" t="s">
        <v>108</v>
      </c>
      <c r="E697" s="2" t="s">
        <v>52</v>
      </c>
      <c r="F697" s="2" t="s">
        <v>26</v>
      </c>
      <c r="G697" s="4" t="n">
        <v>18900</v>
      </c>
      <c r="H697" s="3" t="n">
        <v>9</v>
      </c>
      <c r="I697" s="5" t="n">
        <v>42724</v>
      </c>
      <c r="J697" s="2" t="s">
        <v>34</v>
      </c>
      <c r="K697" s="3" t="n">
        <v>1</v>
      </c>
      <c r="L697" s="4" t="n">
        <v>792.65</v>
      </c>
      <c r="M697" s="4" t="n">
        <v>0</v>
      </c>
      <c r="N697" s="3" t="n">
        <v>25</v>
      </c>
      <c r="O697" s="4" t="n">
        <v>63.13</v>
      </c>
      <c r="P697" s="3" t="n">
        <v>1</v>
      </c>
      <c r="Q697" s="4" t="n">
        <v>3000</v>
      </c>
      <c r="R697" s="4" t="n">
        <v>1081.51</v>
      </c>
      <c r="S697" s="4" t="n">
        <v>0</v>
      </c>
      <c r="T697" s="4" t="n">
        <v>0</v>
      </c>
      <c r="U697" s="3" t="n">
        <v>618</v>
      </c>
      <c r="V697" s="3" t="n">
        <v>0</v>
      </c>
    </row>
    <row r="698" customFormat="false" ht="15" hidden="false" customHeight="false" outlineLevel="0" collapsed="false">
      <c r="A698" s="2" t="s">
        <v>768</v>
      </c>
      <c r="B698" s="3" t="n">
        <v>36</v>
      </c>
      <c r="C698" s="2" t="s">
        <v>23</v>
      </c>
      <c r="D698" s="2" t="s">
        <v>108</v>
      </c>
      <c r="E698" s="2" t="s">
        <v>31</v>
      </c>
      <c r="F698" s="2" t="s">
        <v>26</v>
      </c>
      <c r="G698" s="4" t="n">
        <v>47500</v>
      </c>
      <c r="H698" s="3" t="n">
        <v>5</v>
      </c>
      <c r="I698" s="5" t="n">
        <v>44223</v>
      </c>
      <c r="J698" s="2" t="s">
        <v>34</v>
      </c>
      <c r="K698" s="3" t="n">
        <v>2</v>
      </c>
      <c r="L698" s="4" t="n">
        <v>-170.52</v>
      </c>
      <c r="M698" s="4" t="n">
        <v>8844.52</v>
      </c>
      <c r="N698" s="3" t="n">
        <v>44</v>
      </c>
      <c r="O698" s="4" t="n">
        <v>60.79</v>
      </c>
      <c r="P698" s="3" t="n">
        <v>1</v>
      </c>
      <c r="Q698" s="4" t="n">
        <v>5000</v>
      </c>
      <c r="R698" s="4" t="n">
        <v>1344.06</v>
      </c>
      <c r="S698" s="4" t="n">
        <v>0</v>
      </c>
      <c r="T698" s="4" t="n">
        <v>0</v>
      </c>
      <c r="U698" s="3" t="n">
        <v>503</v>
      </c>
      <c r="V698" s="3" t="n">
        <v>0</v>
      </c>
    </row>
    <row r="699" customFormat="false" ht="15" hidden="false" customHeight="false" outlineLevel="0" collapsed="false">
      <c r="A699" s="2" t="s">
        <v>769</v>
      </c>
      <c r="B699" s="3" t="n">
        <v>27</v>
      </c>
      <c r="C699" s="2" t="s">
        <v>23</v>
      </c>
      <c r="D699" s="2" t="s">
        <v>100</v>
      </c>
      <c r="E699" s="2" t="s">
        <v>93</v>
      </c>
      <c r="F699" s="2" t="s">
        <v>38</v>
      </c>
      <c r="G699" s="4" t="n">
        <v>5000</v>
      </c>
      <c r="H699" s="3" t="n">
        <v>3</v>
      </c>
      <c r="I699" s="5" t="n">
        <v>45174</v>
      </c>
      <c r="J699" s="2" t="s">
        <v>46</v>
      </c>
      <c r="K699" s="3" t="n">
        <v>2</v>
      </c>
      <c r="L699" s="4" t="n">
        <v>239.22</v>
      </c>
      <c r="M699" s="4" t="n">
        <v>0</v>
      </c>
      <c r="N699" s="3" t="n">
        <v>17</v>
      </c>
      <c r="O699" s="4" t="n">
        <v>28.02</v>
      </c>
      <c r="P699" s="3" t="n">
        <v>3</v>
      </c>
      <c r="Q699" s="4" t="n">
        <v>0</v>
      </c>
      <c r="R699" s="4" t="n">
        <v>0</v>
      </c>
      <c r="S699" s="4" t="n">
        <v>0</v>
      </c>
      <c r="T699" s="4" t="n">
        <v>0</v>
      </c>
      <c r="U699" s="3" t="n">
        <v>546</v>
      </c>
      <c r="V699" s="3" t="n">
        <v>0</v>
      </c>
    </row>
    <row r="700" customFormat="false" ht="15" hidden="false" customHeight="false" outlineLevel="0" collapsed="false">
      <c r="A700" s="2" t="s">
        <v>770</v>
      </c>
      <c r="B700" s="3" t="n">
        <v>25</v>
      </c>
      <c r="C700" s="2" t="s">
        <v>23</v>
      </c>
      <c r="D700" s="2" t="s">
        <v>201</v>
      </c>
      <c r="E700" s="2" t="s">
        <v>63</v>
      </c>
      <c r="F700" s="2" t="s">
        <v>38</v>
      </c>
      <c r="G700" s="4" t="n">
        <v>45400</v>
      </c>
      <c r="H700" s="3" t="n">
        <v>0</v>
      </c>
      <c r="I700" s="5" t="n">
        <v>46089</v>
      </c>
      <c r="J700" s="2" t="s">
        <v>34</v>
      </c>
      <c r="K700" s="3" t="n">
        <v>3</v>
      </c>
      <c r="L700" s="4" t="n">
        <v>4185.58</v>
      </c>
      <c r="M700" s="4" t="n">
        <v>4061.56</v>
      </c>
      <c r="N700" s="3" t="n">
        <v>35</v>
      </c>
      <c r="O700" s="4" t="n">
        <v>37.49</v>
      </c>
      <c r="P700" s="3" t="n">
        <v>0</v>
      </c>
      <c r="Q700" s="4" t="n">
        <v>9500</v>
      </c>
      <c r="R700" s="4" t="n">
        <v>465.1</v>
      </c>
      <c r="S700" s="4" t="n">
        <v>0</v>
      </c>
      <c r="T700" s="4" t="n">
        <v>0</v>
      </c>
      <c r="U700" s="3" t="n">
        <v>645</v>
      </c>
      <c r="V700" s="3" t="n">
        <v>0</v>
      </c>
    </row>
    <row r="701" customFormat="false" ht="15" hidden="false" customHeight="false" outlineLevel="0" collapsed="false">
      <c r="A701" s="2" t="s">
        <v>771</v>
      </c>
      <c r="B701" s="3" t="n">
        <v>47</v>
      </c>
      <c r="C701" s="2" t="s">
        <v>29</v>
      </c>
      <c r="D701" s="2" t="s">
        <v>67</v>
      </c>
      <c r="E701" s="2" t="s">
        <v>93</v>
      </c>
      <c r="F701" s="2" t="s">
        <v>38</v>
      </c>
      <c r="G701" s="4" t="n">
        <v>6400</v>
      </c>
      <c r="H701" s="3" t="n">
        <v>9</v>
      </c>
      <c r="I701" s="5" t="n">
        <v>42707</v>
      </c>
      <c r="J701" s="2" t="s">
        <v>34</v>
      </c>
      <c r="K701" s="3" t="n">
        <v>3</v>
      </c>
      <c r="L701" s="4" t="n">
        <v>420</v>
      </c>
      <c r="M701" s="4" t="n">
        <v>7453.48</v>
      </c>
      <c r="N701" s="3" t="n">
        <v>23</v>
      </c>
      <c r="O701" s="4" t="n">
        <v>34.55</v>
      </c>
      <c r="P701" s="3" t="n">
        <v>1</v>
      </c>
      <c r="Q701" s="4" t="n">
        <v>1000</v>
      </c>
      <c r="R701" s="4" t="n">
        <v>591.21</v>
      </c>
      <c r="S701" s="4" t="n">
        <v>0</v>
      </c>
      <c r="T701" s="4" t="n">
        <v>0</v>
      </c>
      <c r="U701" s="3" t="n">
        <v>647</v>
      </c>
      <c r="V701" s="3" t="n">
        <v>1</v>
      </c>
    </row>
    <row r="702" customFormat="false" ht="15" hidden="false" customHeight="false" outlineLevel="0" collapsed="false">
      <c r="A702" s="2" t="s">
        <v>772</v>
      </c>
      <c r="B702" s="3" t="n">
        <v>53</v>
      </c>
      <c r="C702" s="2" t="s">
        <v>23</v>
      </c>
      <c r="D702" s="2" t="s">
        <v>62</v>
      </c>
      <c r="E702" s="2" t="s">
        <v>37</v>
      </c>
      <c r="F702" s="2" t="s">
        <v>26</v>
      </c>
      <c r="G702" s="4" t="n">
        <v>16900</v>
      </c>
      <c r="H702" s="3" t="n">
        <v>12</v>
      </c>
      <c r="I702" s="5" t="n">
        <v>41779</v>
      </c>
      <c r="J702" s="2" t="s">
        <v>46</v>
      </c>
      <c r="K702" s="3" t="n">
        <v>6</v>
      </c>
      <c r="L702" s="4" t="n">
        <v>3473.46</v>
      </c>
      <c r="M702" s="4" t="n">
        <v>8224.12</v>
      </c>
      <c r="N702" s="3" t="n">
        <v>17</v>
      </c>
      <c r="O702" s="4" t="n">
        <v>60.15</v>
      </c>
      <c r="P702" s="3" t="n">
        <v>1</v>
      </c>
      <c r="Q702" s="4" t="n">
        <v>3500</v>
      </c>
      <c r="R702" s="4" t="n">
        <v>1235.14</v>
      </c>
      <c r="S702" s="4" t="n">
        <v>32000</v>
      </c>
      <c r="T702" s="4" t="n">
        <v>179</v>
      </c>
      <c r="U702" s="3" t="n">
        <v>583</v>
      </c>
      <c r="V702" s="3" t="n">
        <v>0</v>
      </c>
    </row>
    <row r="703" customFormat="false" ht="15" hidden="false" customHeight="false" outlineLevel="0" collapsed="false">
      <c r="A703" s="2" t="s">
        <v>773</v>
      </c>
      <c r="B703" s="3" t="n">
        <v>55</v>
      </c>
      <c r="C703" s="2" t="s">
        <v>29</v>
      </c>
      <c r="D703" s="2" t="s">
        <v>132</v>
      </c>
      <c r="E703" s="2" t="s">
        <v>25</v>
      </c>
      <c r="F703" s="2" t="s">
        <v>38</v>
      </c>
      <c r="G703" s="4" t="n">
        <v>24500</v>
      </c>
      <c r="H703" s="3" t="n">
        <v>17</v>
      </c>
      <c r="I703" s="5" t="n">
        <v>39721</v>
      </c>
      <c r="J703" s="2" t="s">
        <v>46</v>
      </c>
      <c r="K703" s="3" t="n">
        <v>3</v>
      </c>
      <c r="L703" s="4" t="n">
        <v>1101.45</v>
      </c>
      <c r="M703" s="4" t="n">
        <v>0</v>
      </c>
      <c r="N703" s="3" t="n">
        <v>30</v>
      </c>
      <c r="O703" s="4" t="n">
        <v>32.25</v>
      </c>
      <c r="P703" s="3" t="n">
        <v>4</v>
      </c>
      <c r="Q703" s="4" t="n">
        <v>5000</v>
      </c>
      <c r="R703" s="4" t="n">
        <v>2139.47</v>
      </c>
      <c r="S703" s="4" t="n">
        <v>42000</v>
      </c>
      <c r="T703" s="4" t="n">
        <v>291</v>
      </c>
      <c r="U703" s="3" t="n">
        <v>645</v>
      </c>
      <c r="V703" s="3" t="n">
        <v>0</v>
      </c>
    </row>
    <row r="704" customFormat="false" ht="15" hidden="false" customHeight="false" outlineLevel="0" collapsed="false">
      <c r="A704" s="2" t="s">
        <v>774</v>
      </c>
      <c r="B704" s="3" t="n">
        <v>50</v>
      </c>
      <c r="C704" s="2" t="s">
        <v>29</v>
      </c>
      <c r="D704" s="2" t="s">
        <v>40</v>
      </c>
      <c r="E704" s="2" t="s">
        <v>63</v>
      </c>
      <c r="F704" s="2" t="s">
        <v>26</v>
      </c>
      <c r="G704" s="4" t="n">
        <v>88300</v>
      </c>
      <c r="H704" s="3" t="n">
        <v>21</v>
      </c>
      <c r="I704" s="5" t="n">
        <v>38342</v>
      </c>
      <c r="J704" s="2" t="s">
        <v>34</v>
      </c>
      <c r="K704" s="3" t="n">
        <v>4</v>
      </c>
      <c r="L704" s="4" t="n">
        <v>11345.41</v>
      </c>
      <c r="M704" s="4" t="n">
        <v>121974.9</v>
      </c>
      <c r="N704" s="3" t="n">
        <v>47</v>
      </c>
      <c r="O704" s="4" t="n">
        <v>96.73</v>
      </c>
      <c r="P704" s="3" t="n">
        <v>1</v>
      </c>
      <c r="Q704" s="4" t="n">
        <v>10000</v>
      </c>
      <c r="R704" s="4" t="n">
        <v>1001.59</v>
      </c>
      <c r="S704" s="4" t="n">
        <v>150000</v>
      </c>
      <c r="T704" s="4" t="n">
        <v>974</v>
      </c>
      <c r="U704" s="3" t="n">
        <v>776</v>
      </c>
      <c r="V704" s="3" t="n">
        <v>0</v>
      </c>
    </row>
    <row r="705" customFormat="false" ht="15" hidden="false" customHeight="false" outlineLevel="0" collapsed="false">
      <c r="A705" s="2" t="s">
        <v>775</v>
      </c>
      <c r="B705" s="3" t="n">
        <v>18</v>
      </c>
      <c r="C705" s="2" t="s">
        <v>23</v>
      </c>
      <c r="D705" s="2" t="s">
        <v>30</v>
      </c>
      <c r="E705" s="2" t="s">
        <v>134</v>
      </c>
      <c r="F705" s="2" t="s">
        <v>38</v>
      </c>
      <c r="G705" s="4" t="n">
        <v>6100</v>
      </c>
      <c r="H705" s="3" t="n">
        <v>0</v>
      </c>
      <c r="I705" s="5" t="n">
        <v>46186</v>
      </c>
      <c r="J705" s="2" t="s">
        <v>34</v>
      </c>
      <c r="K705" s="3" t="n">
        <v>1</v>
      </c>
      <c r="L705" s="4" t="n">
        <v>112.09</v>
      </c>
      <c r="M705" s="4" t="n">
        <v>0</v>
      </c>
      <c r="N705" s="3" t="n">
        <v>24</v>
      </c>
      <c r="O705" s="4" t="n">
        <v>36</v>
      </c>
      <c r="P705" s="3" t="n">
        <v>2</v>
      </c>
      <c r="Q705" s="4" t="n">
        <v>1000</v>
      </c>
      <c r="R705" s="4" t="n">
        <v>541.91</v>
      </c>
      <c r="S705" s="4" t="n">
        <v>0</v>
      </c>
      <c r="T705" s="4" t="n">
        <v>0</v>
      </c>
      <c r="U705" s="3" t="n">
        <v>656</v>
      </c>
      <c r="V705" s="3" t="n">
        <v>0</v>
      </c>
    </row>
    <row r="706" customFormat="false" ht="15" hidden="false" customHeight="false" outlineLevel="0" collapsed="false">
      <c r="A706" s="2" t="s">
        <v>776</v>
      </c>
      <c r="B706" s="3" t="n">
        <v>53</v>
      </c>
      <c r="C706" s="2" t="s">
        <v>23</v>
      </c>
      <c r="D706" s="2" t="s">
        <v>56</v>
      </c>
      <c r="E706" s="2" t="s">
        <v>37</v>
      </c>
      <c r="F706" s="2" t="s">
        <v>26</v>
      </c>
      <c r="G706" s="4" t="n">
        <v>40700</v>
      </c>
      <c r="H706" s="3" t="n">
        <v>4</v>
      </c>
      <c r="I706" s="5" t="n">
        <v>44571</v>
      </c>
      <c r="J706" s="2" t="s">
        <v>46</v>
      </c>
      <c r="K706" s="3" t="n">
        <v>3</v>
      </c>
      <c r="L706" s="4" t="n">
        <v>6145.12</v>
      </c>
      <c r="M706" s="4" t="n">
        <v>0</v>
      </c>
      <c r="N706" s="3" t="n">
        <v>0</v>
      </c>
      <c r="O706" s="2"/>
      <c r="P706" s="3" t="n">
        <v>0</v>
      </c>
      <c r="Q706" s="4" t="n">
        <v>9000</v>
      </c>
      <c r="R706" s="4" t="n">
        <v>4497.14</v>
      </c>
      <c r="S706" s="4" t="n">
        <v>0</v>
      </c>
      <c r="T706" s="4" t="n">
        <v>0</v>
      </c>
      <c r="U706" s="3" t="n">
        <v>666</v>
      </c>
      <c r="V706" s="3" t="n">
        <v>0</v>
      </c>
    </row>
    <row r="707" customFormat="false" ht="15" hidden="false" customHeight="false" outlineLevel="0" collapsed="false">
      <c r="A707" s="2" t="s">
        <v>777</v>
      </c>
      <c r="B707" s="3" t="n">
        <v>37</v>
      </c>
      <c r="C707" s="2" t="s">
        <v>23</v>
      </c>
      <c r="D707" s="2" t="s">
        <v>67</v>
      </c>
      <c r="E707" s="2" t="s">
        <v>37</v>
      </c>
      <c r="F707" s="2" t="s">
        <v>26</v>
      </c>
      <c r="G707" s="4" t="n">
        <v>36100</v>
      </c>
      <c r="H707" s="3" t="n">
        <v>8</v>
      </c>
      <c r="I707" s="5" t="n">
        <v>42995</v>
      </c>
      <c r="J707" s="2" t="s">
        <v>46</v>
      </c>
      <c r="K707" s="3" t="n">
        <v>2</v>
      </c>
      <c r="L707" s="4" t="n">
        <v>3269.32</v>
      </c>
      <c r="M707" s="4" t="n">
        <v>37082.1</v>
      </c>
      <c r="N707" s="3" t="n">
        <v>35</v>
      </c>
      <c r="O707" s="4" t="n">
        <v>35</v>
      </c>
      <c r="P707" s="3" t="n">
        <v>6</v>
      </c>
      <c r="Q707" s="4" t="n">
        <v>6000</v>
      </c>
      <c r="R707" s="4" t="n">
        <v>2049.06</v>
      </c>
      <c r="S707" s="4" t="n">
        <v>145000</v>
      </c>
      <c r="T707" s="4" t="n">
        <v>771</v>
      </c>
      <c r="U707" s="3" t="n">
        <v>651</v>
      </c>
      <c r="V707" s="3" t="n">
        <v>1</v>
      </c>
    </row>
    <row r="708" customFormat="false" ht="15" hidden="false" customHeight="false" outlineLevel="0" collapsed="false">
      <c r="A708" s="2" t="s">
        <v>778</v>
      </c>
      <c r="B708" s="3" t="n">
        <v>57</v>
      </c>
      <c r="C708" s="2" t="s">
        <v>23</v>
      </c>
      <c r="D708" s="2" t="s">
        <v>51</v>
      </c>
      <c r="E708" s="2" t="s">
        <v>37</v>
      </c>
      <c r="F708" s="2" t="s">
        <v>60</v>
      </c>
      <c r="G708" s="4" t="n">
        <v>23600</v>
      </c>
      <c r="H708" s="3" t="n">
        <v>31</v>
      </c>
      <c r="I708" s="5" t="n">
        <v>34827</v>
      </c>
      <c r="J708" s="2" t="s">
        <v>27</v>
      </c>
      <c r="K708" s="3" t="n">
        <v>2</v>
      </c>
      <c r="L708" s="4" t="n">
        <v>3198.68</v>
      </c>
      <c r="M708" s="4" t="n">
        <v>25652.42</v>
      </c>
      <c r="N708" s="3" t="n">
        <v>25</v>
      </c>
      <c r="O708" s="4" t="n">
        <v>58.55</v>
      </c>
      <c r="P708" s="3" t="n">
        <v>4</v>
      </c>
      <c r="Q708" s="4" t="n">
        <v>0</v>
      </c>
      <c r="R708" s="4" t="n">
        <v>0</v>
      </c>
      <c r="S708" s="4" t="n">
        <v>74000</v>
      </c>
      <c r="T708" s="4" t="n">
        <v>389</v>
      </c>
      <c r="U708" s="3" t="n">
        <v>722</v>
      </c>
      <c r="V708" s="3" t="n">
        <v>0</v>
      </c>
    </row>
    <row r="709" customFormat="false" ht="15" hidden="false" customHeight="false" outlineLevel="0" collapsed="false">
      <c r="A709" s="2" t="s">
        <v>779</v>
      </c>
      <c r="B709" s="3" t="n">
        <v>58</v>
      </c>
      <c r="C709" s="2" t="s">
        <v>29</v>
      </c>
      <c r="D709" s="2" t="s">
        <v>100</v>
      </c>
      <c r="E709" s="2" t="s">
        <v>49</v>
      </c>
      <c r="F709" s="2" t="s">
        <v>38</v>
      </c>
      <c r="G709" s="4" t="n">
        <v>35000</v>
      </c>
      <c r="H709" s="3" t="n">
        <v>8</v>
      </c>
      <c r="I709" s="5" t="n">
        <v>43169</v>
      </c>
      <c r="J709" s="2" t="s">
        <v>27</v>
      </c>
      <c r="K709" s="3" t="n">
        <v>3</v>
      </c>
      <c r="L709" s="4" t="n">
        <v>9753.76</v>
      </c>
      <c r="M709" s="4" t="n">
        <v>20212.78</v>
      </c>
      <c r="N709" s="3" t="n">
        <v>21</v>
      </c>
      <c r="O709" s="4" t="n">
        <v>42.25</v>
      </c>
      <c r="P709" s="3" t="n">
        <v>3</v>
      </c>
      <c r="Q709" s="4" t="n">
        <v>0</v>
      </c>
      <c r="R709" s="4" t="n">
        <v>0</v>
      </c>
      <c r="S709" s="4" t="n">
        <v>0</v>
      </c>
      <c r="T709" s="4" t="n">
        <v>0</v>
      </c>
      <c r="U709" s="3" t="n">
        <v>608</v>
      </c>
      <c r="V709" s="3" t="n">
        <v>0</v>
      </c>
    </row>
    <row r="710" customFormat="false" ht="15" hidden="false" customHeight="false" outlineLevel="0" collapsed="false">
      <c r="A710" s="2" t="s">
        <v>780</v>
      </c>
      <c r="B710" s="3" t="n">
        <v>63</v>
      </c>
      <c r="C710" s="2" t="s">
        <v>23</v>
      </c>
      <c r="D710" s="2" t="s">
        <v>77</v>
      </c>
      <c r="E710" s="2" t="s">
        <v>25</v>
      </c>
      <c r="F710" s="2" t="s">
        <v>26</v>
      </c>
      <c r="G710" s="4" t="n">
        <v>26100</v>
      </c>
      <c r="H710" s="3" t="n">
        <v>21</v>
      </c>
      <c r="I710" s="5" t="n">
        <v>38279</v>
      </c>
      <c r="J710" s="2" t="s">
        <v>27</v>
      </c>
      <c r="K710" s="3" t="n">
        <v>3</v>
      </c>
      <c r="L710" s="4" t="n">
        <v>1054.4</v>
      </c>
      <c r="M710" s="4" t="n">
        <v>65989.43</v>
      </c>
      <c r="N710" s="3" t="n">
        <v>24</v>
      </c>
      <c r="O710" s="4" t="n">
        <v>46.59</v>
      </c>
      <c r="P710" s="3" t="n">
        <v>5</v>
      </c>
      <c r="Q710" s="4" t="n">
        <v>3000</v>
      </c>
      <c r="R710" s="4" t="n">
        <v>353.29</v>
      </c>
      <c r="S710" s="4" t="n">
        <v>0</v>
      </c>
      <c r="T710" s="4" t="n">
        <v>0</v>
      </c>
      <c r="U710" s="3" t="n">
        <v>579</v>
      </c>
      <c r="V710" s="3" t="n">
        <v>1</v>
      </c>
    </row>
    <row r="711" customFormat="false" ht="15" hidden="false" customHeight="false" outlineLevel="0" collapsed="false">
      <c r="A711" s="2" t="s">
        <v>781</v>
      </c>
      <c r="B711" s="3" t="n">
        <v>24</v>
      </c>
      <c r="C711" s="2" t="s">
        <v>23</v>
      </c>
      <c r="D711" s="2" t="s">
        <v>98</v>
      </c>
      <c r="E711" s="2" t="s">
        <v>52</v>
      </c>
      <c r="F711" s="2" t="s">
        <v>38</v>
      </c>
      <c r="G711" s="4" t="n">
        <v>11600</v>
      </c>
      <c r="H711" s="3" t="n">
        <v>3</v>
      </c>
      <c r="I711" s="5" t="n">
        <v>45171</v>
      </c>
      <c r="J711" s="2" t="s">
        <v>34</v>
      </c>
      <c r="K711" s="3" t="n">
        <v>1</v>
      </c>
      <c r="L711" s="4" t="n">
        <v>681.88</v>
      </c>
      <c r="M711" s="4" t="n">
        <v>11902.58</v>
      </c>
      <c r="N711" s="3" t="n">
        <v>26</v>
      </c>
      <c r="O711" s="4" t="n">
        <v>36.87</v>
      </c>
      <c r="P711" s="3" t="n">
        <v>0</v>
      </c>
      <c r="Q711" s="4" t="n">
        <v>1500</v>
      </c>
      <c r="R711" s="4" t="n">
        <v>672.1</v>
      </c>
      <c r="S711" s="4" t="n">
        <v>0</v>
      </c>
      <c r="T711" s="4" t="n">
        <v>0</v>
      </c>
      <c r="U711" s="3" t="n">
        <v>551</v>
      </c>
      <c r="V711" s="3" t="n">
        <v>0</v>
      </c>
    </row>
    <row r="712" customFormat="false" ht="15" hidden="false" customHeight="false" outlineLevel="0" collapsed="false">
      <c r="A712" s="2" t="s">
        <v>782</v>
      </c>
      <c r="B712" s="3" t="n">
        <v>51</v>
      </c>
      <c r="C712" s="2" t="s">
        <v>29</v>
      </c>
      <c r="D712" s="2" t="s">
        <v>40</v>
      </c>
      <c r="E712" s="2" t="s">
        <v>63</v>
      </c>
      <c r="F712" s="2" t="s">
        <v>38</v>
      </c>
      <c r="G712" s="4" t="n">
        <v>49300</v>
      </c>
      <c r="H712" s="3" t="n">
        <v>11</v>
      </c>
      <c r="I712" s="5" t="n">
        <v>42226</v>
      </c>
      <c r="J712" s="2" t="s">
        <v>42</v>
      </c>
      <c r="K712" s="3" t="n">
        <v>2</v>
      </c>
      <c r="L712" s="4" t="n">
        <v>1911.37</v>
      </c>
      <c r="M712" s="4" t="n">
        <v>19415.16</v>
      </c>
      <c r="N712" s="3" t="n">
        <v>23</v>
      </c>
      <c r="O712" s="4" t="n">
        <v>32.33</v>
      </c>
      <c r="P712" s="3" t="n">
        <v>2</v>
      </c>
      <c r="Q712" s="4" t="n">
        <v>5500</v>
      </c>
      <c r="R712" s="4" t="n">
        <v>1087.72</v>
      </c>
      <c r="S712" s="4" t="n">
        <v>0</v>
      </c>
      <c r="T712" s="4" t="n">
        <v>0</v>
      </c>
      <c r="U712" s="3" t="n">
        <v>608</v>
      </c>
      <c r="V712" s="3" t="n">
        <v>1</v>
      </c>
    </row>
    <row r="713" customFormat="false" ht="15" hidden="false" customHeight="false" outlineLevel="0" collapsed="false">
      <c r="A713" s="2" t="s">
        <v>783</v>
      </c>
      <c r="B713" s="3" t="n">
        <v>64</v>
      </c>
      <c r="C713" s="2" t="s">
        <v>23</v>
      </c>
      <c r="D713" s="2" t="s">
        <v>67</v>
      </c>
      <c r="E713" s="2" t="s">
        <v>63</v>
      </c>
      <c r="F713" s="2" t="s">
        <v>26</v>
      </c>
      <c r="G713" s="4" t="n">
        <v>68600</v>
      </c>
      <c r="H713" s="3" t="n">
        <v>33</v>
      </c>
      <c r="I713" s="5" t="n">
        <v>34187</v>
      </c>
      <c r="J713" s="2" t="s">
        <v>46</v>
      </c>
      <c r="K713" s="3" t="n">
        <v>2</v>
      </c>
      <c r="L713" s="4" t="n">
        <v>12176.43</v>
      </c>
      <c r="M713" s="4" t="n">
        <v>0</v>
      </c>
      <c r="N713" s="3" t="n">
        <v>48</v>
      </c>
      <c r="O713" s="4" t="n">
        <v>71.43</v>
      </c>
      <c r="P713" s="3" t="n">
        <v>3</v>
      </c>
      <c r="Q713" s="4" t="n">
        <v>15000</v>
      </c>
      <c r="R713" s="4" t="n">
        <v>5362.23</v>
      </c>
      <c r="S713" s="4" t="n">
        <v>0</v>
      </c>
      <c r="T713" s="4" t="n">
        <v>0</v>
      </c>
      <c r="U713" s="3" t="n">
        <v>677</v>
      </c>
      <c r="V713" s="3" t="n">
        <v>0</v>
      </c>
    </row>
    <row r="714" customFormat="false" ht="15" hidden="false" customHeight="false" outlineLevel="0" collapsed="false">
      <c r="A714" s="2" t="s">
        <v>784</v>
      </c>
      <c r="B714" s="3" t="n">
        <v>39</v>
      </c>
      <c r="C714" s="2" t="s">
        <v>29</v>
      </c>
      <c r="D714" s="2" t="s">
        <v>56</v>
      </c>
      <c r="E714" s="2" t="s">
        <v>49</v>
      </c>
      <c r="F714" s="2" t="s">
        <v>26</v>
      </c>
      <c r="G714" s="4" t="n">
        <v>20200</v>
      </c>
      <c r="H714" s="3" t="n">
        <v>5</v>
      </c>
      <c r="I714" s="5" t="n">
        <v>44446</v>
      </c>
      <c r="J714" s="2" t="s">
        <v>34</v>
      </c>
      <c r="K714" s="3" t="n">
        <v>1</v>
      </c>
      <c r="L714" s="4" t="n">
        <v>1384.77</v>
      </c>
      <c r="M714" s="4" t="n">
        <v>0</v>
      </c>
      <c r="N714" s="3" t="n">
        <v>29</v>
      </c>
      <c r="O714" s="4" t="n">
        <v>47.28</v>
      </c>
      <c r="P714" s="3" t="n">
        <v>1</v>
      </c>
      <c r="Q714" s="4" t="n">
        <v>3500</v>
      </c>
      <c r="R714" s="4" t="n">
        <v>628.02</v>
      </c>
      <c r="S714" s="4" t="n">
        <v>0</v>
      </c>
      <c r="T714" s="4" t="n">
        <v>0</v>
      </c>
      <c r="U714" s="3" t="n">
        <v>499</v>
      </c>
      <c r="V714" s="3" t="n">
        <v>0</v>
      </c>
    </row>
    <row r="715" customFormat="false" ht="15" hidden="false" customHeight="false" outlineLevel="0" collapsed="false">
      <c r="A715" s="2" t="s">
        <v>785</v>
      </c>
      <c r="B715" s="3" t="n">
        <v>39</v>
      </c>
      <c r="C715" s="2" t="s">
        <v>23</v>
      </c>
      <c r="D715" s="2" t="s">
        <v>100</v>
      </c>
      <c r="E715" s="2" t="s">
        <v>31</v>
      </c>
      <c r="F715" s="2" t="s">
        <v>38</v>
      </c>
      <c r="G715" s="4" t="n">
        <v>57700</v>
      </c>
      <c r="H715" s="3" t="n">
        <v>2</v>
      </c>
      <c r="I715" s="5" t="n">
        <v>45311</v>
      </c>
      <c r="J715" s="2" t="s">
        <v>46</v>
      </c>
      <c r="K715" s="3" t="n">
        <v>2</v>
      </c>
      <c r="L715" s="4" t="n">
        <v>5956.19</v>
      </c>
      <c r="M715" s="4" t="n">
        <v>15350.54</v>
      </c>
      <c r="N715" s="3" t="n">
        <v>34</v>
      </c>
      <c r="O715" s="4" t="n">
        <v>55.81</v>
      </c>
      <c r="P715" s="3" t="n">
        <v>2</v>
      </c>
      <c r="Q715" s="4" t="n">
        <v>0</v>
      </c>
      <c r="R715" s="4" t="n">
        <v>0</v>
      </c>
      <c r="S715" s="4" t="n">
        <v>0</v>
      </c>
      <c r="T715" s="4" t="n">
        <v>0</v>
      </c>
      <c r="U715" s="3" t="n">
        <v>620</v>
      </c>
      <c r="V715" s="3" t="n">
        <v>1</v>
      </c>
    </row>
    <row r="716" customFormat="false" ht="15" hidden="false" customHeight="false" outlineLevel="0" collapsed="false">
      <c r="A716" s="2" t="s">
        <v>786</v>
      </c>
      <c r="B716" s="3" t="n">
        <v>63</v>
      </c>
      <c r="C716" s="2" t="s">
        <v>29</v>
      </c>
      <c r="D716" s="2" t="s">
        <v>51</v>
      </c>
      <c r="E716" s="2" t="s">
        <v>52</v>
      </c>
      <c r="F716" s="2" t="s">
        <v>26</v>
      </c>
      <c r="G716" s="4" t="n">
        <v>13200</v>
      </c>
      <c r="H716" s="3" t="n">
        <v>10</v>
      </c>
      <c r="I716" s="5" t="n">
        <v>42316</v>
      </c>
      <c r="J716" s="2" t="s">
        <v>27</v>
      </c>
      <c r="K716" s="3" t="n">
        <v>1</v>
      </c>
      <c r="L716" s="4" t="n">
        <v>982.52</v>
      </c>
      <c r="M716" s="4" t="n">
        <v>16517.43</v>
      </c>
      <c r="N716" s="3" t="n">
        <v>14</v>
      </c>
      <c r="O716" s="4" t="n">
        <v>47.43</v>
      </c>
      <c r="P716" s="3" t="n">
        <v>6</v>
      </c>
      <c r="Q716" s="4" t="n">
        <v>3000</v>
      </c>
      <c r="R716" s="4" t="n">
        <v>279</v>
      </c>
      <c r="S716" s="4" t="n">
        <v>0</v>
      </c>
      <c r="T716" s="4" t="n">
        <v>0</v>
      </c>
      <c r="U716" s="3" t="n">
        <v>526</v>
      </c>
      <c r="V716" s="3" t="n">
        <v>1</v>
      </c>
    </row>
    <row r="717" customFormat="false" ht="15" hidden="false" customHeight="false" outlineLevel="0" collapsed="false">
      <c r="A717" s="2" t="s">
        <v>787</v>
      </c>
      <c r="B717" s="3" t="n">
        <v>53</v>
      </c>
      <c r="C717" s="2" t="s">
        <v>29</v>
      </c>
      <c r="D717" s="2" t="s">
        <v>40</v>
      </c>
      <c r="E717" s="2" t="s">
        <v>31</v>
      </c>
      <c r="F717" s="2" t="s">
        <v>26</v>
      </c>
      <c r="G717" s="4" t="n">
        <v>107800</v>
      </c>
      <c r="H717" s="3" t="n">
        <v>16</v>
      </c>
      <c r="I717" s="5" t="n">
        <v>40292</v>
      </c>
      <c r="J717" s="2" t="s">
        <v>27</v>
      </c>
      <c r="K717" s="3" t="n">
        <v>2</v>
      </c>
      <c r="L717" s="4" t="n">
        <v>22734.02</v>
      </c>
      <c r="M717" s="4" t="n">
        <v>261489.72</v>
      </c>
      <c r="N717" s="3" t="n">
        <v>47</v>
      </c>
      <c r="O717" s="4" t="n">
        <v>68.16</v>
      </c>
      <c r="P717" s="3" t="n">
        <v>7</v>
      </c>
      <c r="Q717" s="4" t="n">
        <v>0</v>
      </c>
      <c r="R717" s="4" t="n">
        <v>0</v>
      </c>
      <c r="S717" s="4" t="n">
        <v>400000</v>
      </c>
      <c r="T717" s="4" t="n">
        <v>2755</v>
      </c>
      <c r="U717" s="3" t="n">
        <v>670</v>
      </c>
      <c r="V717" s="3" t="n">
        <v>0</v>
      </c>
    </row>
    <row r="718" customFormat="false" ht="15" hidden="false" customHeight="false" outlineLevel="0" collapsed="false">
      <c r="A718" s="2" t="s">
        <v>788</v>
      </c>
      <c r="B718" s="3" t="n">
        <v>39</v>
      </c>
      <c r="C718" s="2" t="s">
        <v>29</v>
      </c>
      <c r="D718" s="2" t="s">
        <v>44</v>
      </c>
      <c r="E718" s="2" t="s">
        <v>37</v>
      </c>
      <c r="F718" s="2" t="s">
        <v>26</v>
      </c>
      <c r="G718" s="4" t="n">
        <v>24600</v>
      </c>
      <c r="H718" s="3" t="n">
        <v>12</v>
      </c>
      <c r="I718" s="5" t="n">
        <v>41722</v>
      </c>
      <c r="J718" s="2" t="s">
        <v>42</v>
      </c>
      <c r="K718" s="3" t="n">
        <v>4</v>
      </c>
      <c r="L718" s="4" t="n">
        <v>591.52</v>
      </c>
      <c r="M718" s="4" t="n">
        <v>29921.67</v>
      </c>
      <c r="N718" s="3" t="n">
        <v>16</v>
      </c>
      <c r="O718" s="4" t="n">
        <v>56.04</v>
      </c>
      <c r="P718" s="3" t="n">
        <v>5</v>
      </c>
      <c r="Q718" s="4" t="n">
        <v>5000</v>
      </c>
      <c r="R718" s="4" t="n">
        <v>606.7</v>
      </c>
      <c r="S718" s="4" t="n">
        <v>100000</v>
      </c>
      <c r="T718" s="4" t="n">
        <v>672</v>
      </c>
      <c r="U718" s="3" t="n">
        <v>648</v>
      </c>
      <c r="V718" s="3" t="n">
        <v>0</v>
      </c>
    </row>
    <row r="719" customFormat="false" ht="15" hidden="false" customHeight="false" outlineLevel="0" collapsed="false">
      <c r="A719" s="2" t="s">
        <v>789</v>
      </c>
      <c r="B719" s="3" t="n">
        <v>60</v>
      </c>
      <c r="C719" s="2" t="s">
        <v>29</v>
      </c>
      <c r="D719" s="2" t="s">
        <v>54</v>
      </c>
      <c r="E719" s="2" t="s">
        <v>37</v>
      </c>
      <c r="F719" s="2" t="s">
        <v>60</v>
      </c>
      <c r="G719" s="4" t="n">
        <v>44000</v>
      </c>
      <c r="H719" s="3" t="n">
        <v>29</v>
      </c>
      <c r="I719" s="5" t="n">
        <v>35328</v>
      </c>
      <c r="J719" s="2" t="s">
        <v>27</v>
      </c>
      <c r="K719" s="3" t="n">
        <v>3</v>
      </c>
      <c r="L719" s="4" t="n">
        <v>1899.58</v>
      </c>
      <c r="M719" s="4" t="n">
        <v>297883.77</v>
      </c>
      <c r="N719" s="3" t="n">
        <v>26</v>
      </c>
      <c r="O719" s="4" t="n">
        <v>76.98</v>
      </c>
      <c r="P719" s="3" t="n">
        <v>5</v>
      </c>
      <c r="Q719" s="4" t="n">
        <v>10500</v>
      </c>
      <c r="R719" s="4" t="n">
        <v>5709.59</v>
      </c>
      <c r="S719" s="4" t="n">
        <v>70000</v>
      </c>
      <c r="T719" s="4" t="n">
        <v>500</v>
      </c>
      <c r="U719" s="3" t="n">
        <v>755</v>
      </c>
      <c r="V719" s="3" t="n">
        <v>0</v>
      </c>
    </row>
    <row r="720" customFormat="false" ht="15" hidden="false" customHeight="false" outlineLevel="0" collapsed="false">
      <c r="A720" s="2" t="s">
        <v>790</v>
      </c>
      <c r="B720" s="3" t="n">
        <v>60</v>
      </c>
      <c r="C720" s="2" t="s">
        <v>23</v>
      </c>
      <c r="D720" s="2" t="s">
        <v>36</v>
      </c>
      <c r="E720" s="2" t="s">
        <v>37</v>
      </c>
      <c r="F720" s="2" t="s">
        <v>26</v>
      </c>
      <c r="G720" s="4" t="n">
        <v>47800</v>
      </c>
      <c r="H720" s="3" t="n">
        <v>25</v>
      </c>
      <c r="I720" s="5" t="n">
        <v>36815</v>
      </c>
      <c r="J720" s="2" t="s">
        <v>46</v>
      </c>
      <c r="K720" s="3" t="n">
        <v>5</v>
      </c>
      <c r="L720" s="4" t="n">
        <v>4720.47</v>
      </c>
      <c r="M720" s="4" t="n">
        <v>0</v>
      </c>
      <c r="N720" s="3" t="n">
        <v>37</v>
      </c>
      <c r="O720" s="4" t="n">
        <v>49.62</v>
      </c>
      <c r="P720" s="3" t="n">
        <v>5</v>
      </c>
      <c r="Q720" s="4" t="n">
        <v>6500</v>
      </c>
      <c r="R720" s="4" t="n">
        <v>1905.29</v>
      </c>
      <c r="S720" s="4" t="n">
        <v>0</v>
      </c>
      <c r="T720" s="4" t="n">
        <v>0</v>
      </c>
      <c r="U720" s="3" t="n">
        <v>693</v>
      </c>
      <c r="V720" s="3" t="n">
        <v>1</v>
      </c>
    </row>
    <row r="721" customFormat="false" ht="15" hidden="false" customHeight="false" outlineLevel="0" collapsed="false">
      <c r="A721" s="2" t="s">
        <v>791</v>
      </c>
      <c r="B721" s="3" t="n">
        <v>42</v>
      </c>
      <c r="C721" s="2" t="s">
        <v>23</v>
      </c>
      <c r="D721" s="2" t="s">
        <v>62</v>
      </c>
      <c r="E721" s="2" t="s">
        <v>37</v>
      </c>
      <c r="F721" s="2" t="s">
        <v>60</v>
      </c>
      <c r="G721" s="4" t="n">
        <v>21900</v>
      </c>
      <c r="H721" s="3" t="n">
        <v>5</v>
      </c>
      <c r="I721" s="5" t="n">
        <v>44299</v>
      </c>
      <c r="J721" s="2" t="s">
        <v>46</v>
      </c>
      <c r="K721" s="3" t="n">
        <v>2</v>
      </c>
      <c r="L721" s="4" t="n">
        <v>1056.98</v>
      </c>
      <c r="M721" s="4" t="n">
        <v>12482.11</v>
      </c>
      <c r="N721" s="3" t="n">
        <v>19</v>
      </c>
      <c r="O721" s="4" t="n">
        <v>45.12</v>
      </c>
      <c r="P721" s="3" t="n">
        <v>6</v>
      </c>
      <c r="Q721" s="4" t="n">
        <v>5500</v>
      </c>
      <c r="R721" s="4" t="n">
        <v>923.93</v>
      </c>
      <c r="S721" s="4" t="n">
        <v>0</v>
      </c>
      <c r="T721" s="4" t="n">
        <v>0</v>
      </c>
      <c r="U721" s="3" t="n">
        <v>608</v>
      </c>
      <c r="V721" s="3" t="n">
        <v>1</v>
      </c>
    </row>
    <row r="722" customFormat="false" ht="15" hidden="false" customHeight="false" outlineLevel="0" collapsed="false">
      <c r="A722" s="2" t="s">
        <v>792</v>
      </c>
      <c r="B722" s="3" t="n">
        <v>18</v>
      </c>
      <c r="C722" s="2" t="s">
        <v>23</v>
      </c>
      <c r="D722" s="2" t="s">
        <v>108</v>
      </c>
      <c r="E722" s="2" t="s">
        <v>134</v>
      </c>
      <c r="F722" s="2" t="s">
        <v>38</v>
      </c>
      <c r="G722" s="4" t="n">
        <v>6600</v>
      </c>
      <c r="H722" s="3" t="n">
        <v>0</v>
      </c>
      <c r="I722" s="5" t="n">
        <v>45954</v>
      </c>
      <c r="J722" s="2" t="s">
        <v>34</v>
      </c>
      <c r="K722" s="3" t="n">
        <v>1</v>
      </c>
      <c r="L722" s="4" t="n">
        <v>851.95</v>
      </c>
      <c r="M722" s="4" t="n">
        <v>1011.34</v>
      </c>
      <c r="N722" s="3" t="n">
        <v>19</v>
      </c>
      <c r="O722" s="4" t="n">
        <v>26.37</v>
      </c>
      <c r="P722" s="3" t="n">
        <v>2</v>
      </c>
      <c r="Q722" s="4" t="n">
        <v>500</v>
      </c>
      <c r="R722" s="4" t="n">
        <v>70.57</v>
      </c>
      <c r="S722" s="4" t="n">
        <v>0</v>
      </c>
      <c r="T722" s="4" t="n">
        <v>0</v>
      </c>
      <c r="U722" s="3" t="n">
        <v>479</v>
      </c>
      <c r="V722" s="3" t="n">
        <v>0</v>
      </c>
    </row>
    <row r="723" customFormat="false" ht="15" hidden="false" customHeight="false" outlineLevel="0" collapsed="false">
      <c r="A723" s="2" t="s">
        <v>793</v>
      </c>
      <c r="B723" s="3" t="n">
        <v>70</v>
      </c>
      <c r="C723" s="2" t="s">
        <v>29</v>
      </c>
      <c r="D723" s="2" t="s">
        <v>132</v>
      </c>
      <c r="E723" s="2" t="s">
        <v>63</v>
      </c>
      <c r="F723" s="2" t="s">
        <v>26</v>
      </c>
      <c r="G723" s="4" t="n">
        <v>50400</v>
      </c>
      <c r="H723" s="3" t="n">
        <v>13</v>
      </c>
      <c r="I723" s="5" t="n">
        <v>41306</v>
      </c>
      <c r="J723" s="2" t="s">
        <v>34</v>
      </c>
      <c r="K723" s="3" t="n">
        <v>2</v>
      </c>
      <c r="L723" s="4" t="n">
        <v>2235.39</v>
      </c>
      <c r="M723" s="4" t="n">
        <v>0</v>
      </c>
      <c r="N723" s="3" t="n">
        <v>40</v>
      </c>
      <c r="O723" s="4" t="n">
        <v>65.67</v>
      </c>
      <c r="P723" s="3" t="n">
        <v>3</v>
      </c>
      <c r="Q723" s="4" t="n">
        <v>7500</v>
      </c>
      <c r="R723" s="4" t="n">
        <v>1993.22</v>
      </c>
      <c r="S723" s="4" t="n">
        <v>0</v>
      </c>
      <c r="T723" s="4" t="n">
        <v>0</v>
      </c>
      <c r="U723" s="3" t="n">
        <v>654</v>
      </c>
      <c r="V723" s="3" t="n">
        <v>1</v>
      </c>
    </row>
    <row r="724" customFormat="false" ht="15" hidden="false" customHeight="false" outlineLevel="0" collapsed="false">
      <c r="A724" s="2" t="s">
        <v>794</v>
      </c>
      <c r="B724" s="3" t="n">
        <v>49</v>
      </c>
      <c r="C724" s="2" t="s">
        <v>23</v>
      </c>
      <c r="D724" s="2" t="s">
        <v>40</v>
      </c>
      <c r="E724" s="2" t="s">
        <v>63</v>
      </c>
      <c r="F724" s="2" t="s">
        <v>38</v>
      </c>
      <c r="G724" s="4" t="n">
        <v>50600</v>
      </c>
      <c r="H724" s="3" t="n">
        <v>17</v>
      </c>
      <c r="I724" s="5" t="n">
        <v>40018</v>
      </c>
      <c r="J724" s="2" t="s">
        <v>27</v>
      </c>
      <c r="K724" s="3" t="n">
        <v>2</v>
      </c>
      <c r="L724" s="4" t="n">
        <v>4855.83</v>
      </c>
      <c r="M724" s="4" t="n">
        <v>42418.37</v>
      </c>
      <c r="N724" s="3" t="n">
        <v>32</v>
      </c>
      <c r="O724" s="4" t="n">
        <v>65.06</v>
      </c>
      <c r="P724" s="3" t="n">
        <v>5</v>
      </c>
      <c r="Q724" s="4" t="n">
        <v>7000</v>
      </c>
      <c r="R724" s="4" t="n">
        <v>825.88</v>
      </c>
      <c r="S724" s="4" t="n">
        <v>194000</v>
      </c>
      <c r="T724" s="4" t="n">
        <v>1021</v>
      </c>
      <c r="U724" s="3" t="n">
        <v>693</v>
      </c>
      <c r="V724" s="3" t="n">
        <v>0</v>
      </c>
    </row>
    <row r="725" customFormat="false" ht="15" hidden="false" customHeight="false" outlineLevel="0" collapsed="false">
      <c r="A725" s="2" t="s">
        <v>795</v>
      </c>
      <c r="B725" s="3" t="n">
        <v>67</v>
      </c>
      <c r="C725" s="2" t="s">
        <v>23</v>
      </c>
      <c r="D725" s="2" t="s">
        <v>24</v>
      </c>
      <c r="E725" s="2" t="s">
        <v>31</v>
      </c>
      <c r="F725" s="2" t="s">
        <v>26</v>
      </c>
      <c r="G725" s="4" t="n">
        <v>81800</v>
      </c>
      <c r="H725" s="3" t="n">
        <v>5</v>
      </c>
      <c r="I725" s="5" t="n">
        <v>44252</v>
      </c>
      <c r="J725" s="2" t="s">
        <v>27</v>
      </c>
      <c r="K725" s="3" t="n">
        <v>3</v>
      </c>
      <c r="L725" s="4" t="n">
        <v>14887.71</v>
      </c>
      <c r="M725" s="4" t="n">
        <v>0</v>
      </c>
      <c r="N725" s="3" t="n">
        <v>39</v>
      </c>
      <c r="O725" s="4" t="n">
        <v>65.79</v>
      </c>
      <c r="P725" s="3" t="n">
        <v>5</v>
      </c>
      <c r="Q725" s="4" t="n">
        <v>12000</v>
      </c>
      <c r="R725" s="4" t="n">
        <v>1149.64</v>
      </c>
      <c r="S725" s="4" t="n">
        <v>0</v>
      </c>
      <c r="T725" s="4" t="n">
        <v>0</v>
      </c>
      <c r="U725" s="3" t="n">
        <v>614</v>
      </c>
      <c r="V725" s="3" t="n">
        <v>0</v>
      </c>
    </row>
    <row r="726" customFormat="false" ht="15" hidden="false" customHeight="false" outlineLevel="0" collapsed="false">
      <c r="A726" s="2" t="s">
        <v>796</v>
      </c>
      <c r="B726" s="3" t="n">
        <v>38</v>
      </c>
      <c r="C726" s="2" t="s">
        <v>23</v>
      </c>
      <c r="D726" s="2" t="s">
        <v>62</v>
      </c>
      <c r="E726" s="2" t="s">
        <v>37</v>
      </c>
      <c r="F726" s="2" t="s">
        <v>26</v>
      </c>
      <c r="G726" s="4" t="n">
        <v>36800</v>
      </c>
      <c r="H726" s="3" t="n">
        <v>6</v>
      </c>
      <c r="I726" s="5" t="n">
        <v>43999</v>
      </c>
      <c r="J726" s="2" t="s">
        <v>27</v>
      </c>
      <c r="K726" s="3" t="n">
        <v>2</v>
      </c>
      <c r="L726" s="4" t="n">
        <v>1714.65</v>
      </c>
      <c r="M726" s="4" t="n">
        <v>7081.73</v>
      </c>
      <c r="N726" s="3" t="n">
        <v>26</v>
      </c>
      <c r="O726" s="4" t="n">
        <v>101.95</v>
      </c>
      <c r="P726" s="3" t="n">
        <v>8</v>
      </c>
      <c r="Q726" s="4" t="n">
        <v>6500</v>
      </c>
      <c r="R726" s="4" t="n">
        <v>214.67</v>
      </c>
      <c r="S726" s="4" t="n">
        <v>129000</v>
      </c>
      <c r="T726" s="4" t="n">
        <v>887</v>
      </c>
      <c r="U726" s="3" t="n">
        <v>593</v>
      </c>
      <c r="V726" s="3" t="n">
        <v>1</v>
      </c>
    </row>
    <row r="727" customFormat="false" ht="15" hidden="false" customHeight="false" outlineLevel="0" collapsed="false">
      <c r="A727" s="2" t="s">
        <v>797</v>
      </c>
      <c r="B727" s="3" t="n">
        <v>64</v>
      </c>
      <c r="C727" s="2" t="s">
        <v>23</v>
      </c>
      <c r="D727" s="2" t="s">
        <v>136</v>
      </c>
      <c r="E727" s="2" t="s">
        <v>37</v>
      </c>
      <c r="F727" s="2" t="s">
        <v>26</v>
      </c>
      <c r="G727" s="4" t="n">
        <v>58100</v>
      </c>
      <c r="H727" s="3" t="n">
        <v>20</v>
      </c>
      <c r="I727" s="5" t="n">
        <v>38611</v>
      </c>
      <c r="J727" s="2" t="s">
        <v>27</v>
      </c>
      <c r="K727" s="3" t="n">
        <v>6</v>
      </c>
      <c r="L727" s="4" t="n">
        <v>2922.34</v>
      </c>
      <c r="M727" s="4" t="n">
        <v>0</v>
      </c>
      <c r="N727" s="3" t="n">
        <v>23</v>
      </c>
      <c r="O727" s="4" t="n">
        <v>147.59</v>
      </c>
      <c r="P727" s="3" t="n">
        <v>7</v>
      </c>
      <c r="Q727" s="4" t="n">
        <v>13500</v>
      </c>
      <c r="R727" s="4" t="n">
        <v>1132.84</v>
      </c>
      <c r="S727" s="4" t="n">
        <v>0</v>
      </c>
      <c r="T727" s="4" t="n">
        <v>0</v>
      </c>
      <c r="U727" s="3" t="n">
        <v>724</v>
      </c>
      <c r="V727" s="3" t="n">
        <v>0</v>
      </c>
    </row>
    <row r="728" customFormat="false" ht="15" hidden="false" customHeight="false" outlineLevel="0" collapsed="false">
      <c r="A728" s="2" t="s">
        <v>798</v>
      </c>
      <c r="B728" s="3" t="n">
        <v>31</v>
      </c>
      <c r="C728" s="2" t="s">
        <v>29</v>
      </c>
      <c r="D728" s="2" t="s">
        <v>67</v>
      </c>
      <c r="E728" s="2" t="s">
        <v>25</v>
      </c>
      <c r="F728" s="2" t="s">
        <v>26</v>
      </c>
      <c r="G728" s="4" t="n">
        <v>40300</v>
      </c>
      <c r="H728" s="3" t="n">
        <v>5</v>
      </c>
      <c r="I728" s="5" t="n">
        <v>44423</v>
      </c>
      <c r="J728" s="2" t="s">
        <v>34</v>
      </c>
      <c r="K728" s="3" t="n">
        <v>3</v>
      </c>
      <c r="L728" s="4" t="n">
        <v>11078.07</v>
      </c>
      <c r="M728" s="4" t="n">
        <v>15569.02</v>
      </c>
      <c r="N728" s="3" t="n">
        <v>33</v>
      </c>
      <c r="O728" s="4" t="n">
        <v>70.04</v>
      </c>
      <c r="P728" s="3" t="n">
        <v>0</v>
      </c>
      <c r="Q728" s="4" t="n">
        <v>6500</v>
      </c>
      <c r="R728" s="4" t="n">
        <v>1209.01</v>
      </c>
      <c r="S728" s="4" t="n">
        <v>198000</v>
      </c>
      <c r="T728" s="4" t="n">
        <v>994</v>
      </c>
      <c r="U728" s="3" t="n">
        <v>607</v>
      </c>
      <c r="V728" s="3" t="n">
        <v>0</v>
      </c>
    </row>
    <row r="729" customFormat="false" ht="15" hidden="false" customHeight="false" outlineLevel="0" collapsed="false">
      <c r="A729" s="2" t="s">
        <v>799</v>
      </c>
      <c r="B729" s="3" t="n">
        <v>47</v>
      </c>
      <c r="C729" s="2" t="s">
        <v>29</v>
      </c>
      <c r="D729" s="2" t="s">
        <v>98</v>
      </c>
      <c r="E729" s="2" t="s">
        <v>63</v>
      </c>
      <c r="F729" s="2" t="s">
        <v>38</v>
      </c>
      <c r="G729" s="4" t="n">
        <v>74100</v>
      </c>
      <c r="H729" s="3" t="n">
        <v>6</v>
      </c>
      <c r="I729" s="5" t="n">
        <v>43926</v>
      </c>
      <c r="J729" s="2" t="s">
        <v>46</v>
      </c>
      <c r="K729" s="3" t="n">
        <v>3</v>
      </c>
      <c r="L729" s="4" t="n">
        <v>12807.91</v>
      </c>
      <c r="M729" s="4" t="n">
        <v>32816.44</v>
      </c>
      <c r="N729" s="3" t="n">
        <v>64</v>
      </c>
      <c r="O729" s="4" t="n">
        <v>63.71</v>
      </c>
      <c r="P729" s="3" t="n">
        <v>7</v>
      </c>
      <c r="Q729" s="4" t="n">
        <v>10500</v>
      </c>
      <c r="R729" s="4" t="n">
        <v>3311.23</v>
      </c>
      <c r="S729" s="4" t="n">
        <v>0</v>
      </c>
      <c r="T729" s="4" t="n">
        <v>0</v>
      </c>
      <c r="U729" s="3" t="n">
        <v>590</v>
      </c>
      <c r="V729" s="3" t="n">
        <v>0</v>
      </c>
    </row>
    <row r="730" customFormat="false" ht="15" hidden="false" customHeight="false" outlineLevel="0" collapsed="false">
      <c r="A730" s="2" t="s">
        <v>800</v>
      </c>
      <c r="B730" s="3" t="n">
        <v>55</v>
      </c>
      <c r="C730" s="2" t="s">
        <v>29</v>
      </c>
      <c r="D730" s="2" t="s">
        <v>51</v>
      </c>
      <c r="E730" s="2" t="s">
        <v>63</v>
      </c>
      <c r="F730" s="2" t="s">
        <v>26</v>
      </c>
      <c r="G730" s="4" t="n">
        <v>44000</v>
      </c>
      <c r="H730" s="3" t="n">
        <v>7</v>
      </c>
      <c r="I730" s="5" t="n">
        <v>43625</v>
      </c>
      <c r="J730" s="2" t="s">
        <v>27</v>
      </c>
      <c r="K730" s="3" t="n">
        <v>2</v>
      </c>
      <c r="L730" s="4" t="n">
        <v>9789.05</v>
      </c>
      <c r="M730" s="4" t="n">
        <v>36904.95</v>
      </c>
      <c r="N730" s="3" t="n">
        <v>24</v>
      </c>
      <c r="O730" s="4" t="n">
        <v>70.71</v>
      </c>
      <c r="P730" s="3" t="n">
        <v>3</v>
      </c>
      <c r="Q730" s="4" t="n">
        <v>5000</v>
      </c>
      <c r="R730" s="4" t="n">
        <v>446.08</v>
      </c>
      <c r="S730" s="4" t="n">
        <v>0</v>
      </c>
      <c r="T730" s="4" t="n">
        <v>0</v>
      </c>
      <c r="U730" s="3" t="n">
        <v>689</v>
      </c>
      <c r="V730" s="3" t="n">
        <v>0</v>
      </c>
    </row>
    <row r="731" customFormat="false" ht="15" hidden="false" customHeight="false" outlineLevel="0" collapsed="false">
      <c r="A731" s="2" t="s">
        <v>801</v>
      </c>
      <c r="B731" s="3" t="n">
        <v>36</v>
      </c>
      <c r="C731" s="2" t="s">
        <v>23</v>
      </c>
      <c r="D731" s="2" t="s">
        <v>56</v>
      </c>
      <c r="E731" s="2" t="s">
        <v>63</v>
      </c>
      <c r="F731" s="2" t="s">
        <v>26</v>
      </c>
      <c r="G731" s="4" t="n">
        <v>45800</v>
      </c>
      <c r="H731" s="3" t="n">
        <v>2</v>
      </c>
      <c r="I731" s="5" t="n">
        <v>45278</v>
      </c>
      <c r="J731" s="2" t="s">
        <v>34</v>
      </c>
      <c r="K731" s="3" t="n">
        <v>2</v>
      </c>
      <c r="L731" s="4" t="n">
        <v>1950.39</v>
      </c>
      <c r="M731" s="4" t="n">
        <v>0</v>
      </c>
      <c r="N731" s="3" t="n">
        <v>40</v>
      </c>
      <c r="O731" s="4" t="n">
        <v>56.82</v>
      </c>
      <c r="P731" s="3" t="n">
        <v>4</v>
      </c>
      <c r="Q731" s="4" t="n">
        <v>5000</v>
      </c>
      <c r="R731" s="4" t="n">
        <v>1018.31</v>
      </c>
      <c r="S731" s="4" t="n">
        <v>0</v>
      </c>
      <c r="T731" s="4" t="n">
        <v>0</v>
      </c>
      <c r="U731" s="3" t="n">
        <v>626</v>
      </c>
      <c r="V731" s="3" t="n">
        <v>1</v>
      </c>
    </row>
    <row r="732" customFormat="false" ht="15" hidden="false" customHeight="false" outlineLevel="0" collapsed="false">
      <c r="A732" s="2" t="s">
        <v>802</v>
      </c>
      <c r="B732" s="3" t="n">
        <v>65</v>
      </c>
      <c r="C732" s="2" t="s">
        <v>23</v>
      </c>
      <c r="D732" s="2" t="s">
        <v>56</v>
      </c>
      <c r="E732" s="2" t="s">
        <v>37</v>
      </c>
      <c r="F732" s="2" t="s">
        <v>26</v>
      </c>
      <c r="G732" s="4" t="n">
        <v>43200</v>
      </c>
      <c r="H732" s="3" t="n">
        <v>19</v>
      </c>
      <c r="I732" s="5" t="n">
        <v>39066</v>
      </c>
      <c r="J732" s="2" t="s">
        <v>34</v>
      </c>
      <c r="K732" s="3" t="n">
        <v>2</v>
      </c>
      <c r="L732" s="4" t="n">
        <v>6912.45</v>
      </c>
      <c r="M732" s="4" t="n">
        <v>33397.23</v>
      </c>
      <c r="N732" s="3" t="n">
        <v>42</v>
      </c>
      <c r="O732" s="4" t="n">
        <v>112.45</v>
      </c>
      <c r="P732" s="3" t="n">
        <v>1</v>
      </c>
      <c r="Q732" s="4" t="n">
        <v>9500</v>
      </c>
      <c r="R732" s="4" t="n">
        <v>4786.17</v>
      </c>
      <c r="S732" s="4" t="n">
        <v>0</v>
      </c>
      <c r="T732" s="4" t="n">
        <v>0</v>
      </c>
      <c r="U732" s="3" t="n">
        <v>704</v>
      </c>
      <c r="V732" s="3" t="n">
        <v>0</v>
      </c>
    </row>
    <row r="733" customFormat="false" ht="15" hidden="false" customHeight="false" outlineLevel="0" collapsed="false">
      <c r="A733" s="2" t="s">
        <v>803</v>
      </c>
      <c r="B733" s="3" t="n">
        <v>50</v>
      </c>
      <c r="C733" s="2" t="s">
        <v>23</v>
      </c>
      <c r="D733" s="2" t="s">
        <v>54</v>
      </c>
      <c r="E733" s="2" t="s">
        <v>52</v>
      </c>
      <c r="F733" s="2" t="s">
        <v>26</v>
      </c>
      <c r="G733" s="4" t="n">
        <v>31100</v>
      </c>
      <c r="H733" s="3" t="n">
        <v>8</v>
      </c>
      <c r="I733" s="5" t="n">
        <v>43103</v>
      </c>
      <c r="J733" s="2" t="s">
        <v>46</v>
      </c>
      <c r="K733" s="3" t="n">
        <v>4</v>
      </c>
      <c r="L733" s="4" t="n">
        <v>1558.07</v>
      </c>
      <c r="M733" s="4" t="n">
        <v>6921.37</v>
      </c>
      <c r="N733" s="3" t="n">
        <v>32</v>
      </c>
      <c r="O733" s="4" t="n">
        <v>28.24</v>
      </c>
      <c r="P733" s="3" t="n">
        <v>1</v>
      </c>
      <c r="Q733" s="4" t="n">
        <v>3500</v>
      </c>
      <c r="R733" s="4" t="n">
        <v>412.18</v>
      </c>
      <c r="S733" s="4" t="n">
        <v>102000</v>
      </c>
      <c r="T733" s="4" t="n">
        <v>727</v>
      </c>
      <c r="U733" s="3" t="n">
        <v>660</v>
      </c>
      <c r="V733" s="3" t="n">
        <v>0</v>
      </c>
    </row>
    <row r="734" customFormat="false" ht="15" hidden="false" customHeight="false" outlineLevel="0" collapsed="false">
      <c r="A734" s="2" t="s">
        <v>804</v>
      </c>
      <c r="B734" s="3" t="n">
        <v>49</v>
      </c>
      <c r="C734" s="2" t="s">
        <v>23</v>
      </c>
      <c r="D734" s="2" t="s">
        <v>48</v>
      </c>
      <c r="E734" s="2" t="s">
        <v>25</v>
      </c>
      <c r="F734" s="2" t="s">
        <v>26</v>
      </c>
      <c r="G734" s="4" t="n">
        <v>64800</v>
      </c>
      <c r="H734" s="3" t="n">
        <v>7</v>
      </c>
      <c r="I734" s="5" t="n">
        <v>43362</v>
      </c>
      <c r="J734" s="2" t="s">
        <v>46</v>
      </c>
      <c r="K734" s="3" t="n">
        <v>4</v>
      </c>
      <c r="L734" s="4" t="n">
        <v>2136.33</v>
      </c>
      <c r="M734" s="4" t="n">
        <v>0</v>
      </c>
      <c r="N734" s="3" t="n">
        <v>42</v>
      </c>
      <c r="O734" s="4" t="n">
        <v>58.11</v>
      </c>
      <c r="P734" s="3" t="n">
        <v>2</v>
      </c>
      <c r="Q734" s="4" t="n">
        <v>6500</v>
      </c>
      <c r="R734" s="4" t="n">
        <v>989.84</v>
      </c>
      <c r="S734" s="4" t="n">
        <v>0</v>
      </c>
      <c r="T734" s="4" t="n">
        <v>0</v>
      </c>
      <c r="U734" s="3" t="n">
        <v>760</v>
      </c>
      <c r="V734" s="3" t="n">
        <v>0</v>
      </c>
    </row>
    <row r="735" customFormat="false" ht="15" hidden="false" customHeight="false" outlineLevel="0" collapsed="false">
      <c r="A735" s="2" t="s">
        <v>805</v>
      </c>
      <c r="B735" s="3" t="n">
        <v>29</v>
      </c>
      <c r="C735" s="2" t="s">
        <v>29</v>
      </c>
      <c r="D735" s="2" t="s">
        <v>54</v>
      </c>
      <c r="E735" s="2" t="s">
        <v>37</v>
      </c>
      <c r="F735" s="2" t="s">
        <v>26</v>
      </c>
      <c r="G735" s="4" t="n">
        <v>38700</v>
      </c>
      <c r="H735" s="3" t="n">
        <v>10</v>
      </c>
      <c r="I735" s="5" t="n">
        <v>42337</v>
      </c>
      <c r="J735" s="2" t="s">
        <v>46</v>
      </c>
      <c r="K735" s="3" t="n">
        <v>4</v>
      </c>
      <c r="L735" s="4" t="n">
        <v>6378.12</v>
      </c>
      <c r="M735" s="4" t="n">
        <v>23833.49</v>
      </c>
      <c r="N735" s="3" t="n">
        <v>36</v>
      </c>
      <c r="O735" s="4" t="n">
        <v>56.81</v>
      </c>
      <c r="P735" s="3" t="n">
        <v>2</v>
      </c>
      <c r="Q735" s="4" t="n">
        <v>6500</v>
      </c>
      <c r="R735" s="4" t="n">
        <v>4202.04</v>
      </c>
      <c r="S735" s="4" t="n">
        <v>121000</v>
      </c>
      <c r="T735" s="4" t="n">
        <v>635</v>
      </c>
      <c r="U735" s="3" t="n">
        <v>624</v>
      </c>
      <c r="V735" s="3" t="n">
        <v>0</v>
      </c>
    </row>
    <row r="736" customFormat="false" ht="15" hidden="false" customHeight="false" outlineLevel="0" collapsed="false">
      <c r="A736" s="2" t="s">
        <v>806</v>
      </c>
      <c r="B736" s="3" t="n">
        <v>53</v>
      </c>
      <c r="C736" s="2" t="s">
        <v>29</v>
      </c>
      <c r="D736" s="2" t="s">
        <v>48</v>
      </c>
      <c r="E736" s="2" t="s">
        <v>37</v>
      </c>
      <c r="F736" s="2" t="s">
        <v>26</v>
      </c>
      <c r="G736" s="4" t="n">
        <v>18900</v>
      </c>
      <c r="H736" s="3" t="n">
        <v>11</v>
      </c>
      <c r="I736" s="5" t="n">
        <v>42258</v>
      </c>
      <c r="J736" s="2" t="s">
        <v>34</v>
      </c>
      <c r="K736" s="3" t="n">
        <v>2</v>
      </c>
      <c r="L736" s="4" t="n">
        <v>-2144.55</v>
      </c>
      <c r="M736" s="4" t="n">
        <v>13533.5</v>
      </c>
      <c r="N736" s="3" t="n">
        <v>24</v>
      </c>
      <c r="O736" s="4" t="n">
        <v>82.53</v>
      </c>
      <c r="P736" s="3" t="n">
        <v>0</v>
      </c>
      <c r="Q736" s="4" t="n">
        <v>4000</v>
      </c>
      <c r="R736" s="4" t="n">
        <v>1032.97</v>
      </c>
      <c r="S736" s="4" t="n">
        <v>0</v>
      </c>
      <c r="T736" s="4" t="n">
        <v>0</v>
      </c>
      <c r="U736" s="3" t="n">
        <v>562</v>
      </c>
      <c r="V736" s="3" t="n">
        <v>1</v>
      </c>
    </row>
    <row r="737" customFormat="false" ht="15" hidden="false" customHeight="false" outlineLevel="0" collapsed="false">
      <c r="A737" s="2" t="s">
        <v>807</v>
      </c>
      <c r="B737" s="3" t="n">
        <v>74</v>
      </c>
      <c r="C737" s="2" t="s">
        <v>29</v>
      </c>
      <c r="D737" s="2" t="s">
        <v>62</v>
      </c>
      <c r="E737" s="2" t="s">
        <v>41</v>
      </c>
      <c r="F737" s="2" t="s">
        <v>26</v>
      </c>
      <c r="G737" s="4" t="n">
        <v>23900</v>
      </c>
      <c r="H737" s="3" t="n">
        <v>1</v>
      </c>
      <c r="I737" s="5" t="n">
        <v>45805</v>
      </c>
      <c r="J737" s="2" t="s">
        <v>34</v>
      </c>
      <c r="K737" s="3" t="n">
        <v>1</v>
      </c>
      <c r="L737" s="4" t="n">
        <v>4191.06</v>
      </c>
      <c r="M737" s="4" t="n">
        <v>0</v>
      </c>
      <c r="N737" s="3" t="n">
        <v>23</v>
      </c>
      <c r="O737" s="4" t="n">
        <v>40.79</v>
      </c>
      <c r="P737" s="3" t="n">
        <v>3</v>
      </c>
      <c r="Q737" s="4" t="n">
        <v>0</v>
      </c>
      <c r="R737" s="4" t="n">
        <v>0</v>
      </c>
      <c r="S737" s="4" t="n">
        <v>0</v>
      </c>
      <c r="T737" s="4" t="n">
        <v>0</v>
      </c>
      <c r="U737" s="3" t="n">
        <v>655</v>
      </c>
      <c r="V737" s="3" t="n">
        <v>0</v>
      </c>
    </row>
    <row r="738" customFormat="false" ht="15" hidden="false" customHeight="false" outlineLevel="0" collapsed="false">
      <c r="A738" s="2" t="s">
        <v>808</v>
      </c>
      <c r="B738" s="3" t="n">
        <v>43</v>
      </c>
      <c r="C738" s="2" t="s">
        <v>29</v>
      </c>
      <c r="D738" s="2" t="s">
        <v>100</v>
      </c>
      <c r="E738" s="2" t="s">
        <v>37</v>
      </c>
      <c r="F738" s="2" t="s">
        <v>38</v>
      </c>
      <c r="G738" s="4" t="n">
        <v>27600</v>
      </c>
      <c r="H738" s="3" t="n">
        <v>12</v>
      </c>
      <c r="I738" s="5" t="n">
        <v>41804</v>
      </c>
      <c r="J738" s="2" t="s">
        <v>27</v>
      </c>
      <c r="K738" s="3" t="n">
        <v>4</v>
      </c>
      <c r="L738" s="4" t="n">
        <v>1800.37</v>
      </c>
      <c r="M738" s="4" t="n">
        <v>16572.02</v>
      </c>
      <c r="N738" s="3" t="n">
        <v>18</v>
      </c>
      <c r="O738" s="4" t="n">
        <v>50.69</v>
      </c>
      <c r="P738" s="3" t="n">
        <v>11</v>
      </c>
      <c r="Q738" s="4" t="n">
        <v>5500</v>
      </c>
      <c r="R738" s="4" t="n">
        <v>1069.43</v>
      </c>
      <c r="S738" s="4" t="n">
        <v>0</v>
      </c>
      <c r="T738" s="4" t="n">
        <v>0</v>
      </c>
      <c r="U738" s="3" t="n">
        <v>660</v>
      </c>
      <c r="V738" s="3" t="n">
        <v>0</v>
      </c>
    </row>
    <row r="739" customFormat="false" ht="15" hidden="false" customHeight="false" outlineLevel="0" collapsed="false">
      <c r="A739" s="2" t="s">
        <v>809</v>
      </c>
      <c r="B739" s="3" t="n">
        <v>51</v>
      </c>
      <c r="C739" s="2" t="s">
        <v>23</v>
      </c>
      <c r="D739" s="2" t="s">
        <v>132</v>
      </c>
      <c r="E739" s="2" t="s">
        <v>63</v>
      </c>
      <c r="F739" s="2" t="s">
        <v>26</v>
      </c>
      <c r="G739" s="4" t="n">
        <v>39200</v>
      </c>
      <c r="H739" s="3" t="n">
        <v>24</v>
      </c>
      <c r="I739" s="5" t="n">
        <v>37343</v>
      </c>
      <c r="J739" s="2" t="s">
        <v>46</v>
      </c>
      <c r="K739" s="3" t="n">
        <v>6</v>
      </c>
      <c r="L739" s="4" t="n">
        <v>5089.28</v>
      </c>
      <c r="M739" s="4" t="n">
        <v>65661.52</v>
      </c>
      <c r="N739" s="3" t="n">
        <v>33</v>
      </c>
      <c r="O739" s="4" t="n">
        <v>69.14</v>
      </c>
      <c r="P739" s="3" t="n">
        <v>3</v>
      </c>
      <c r="Q739" s="4" t="n">
        <v>7000</v>
      </c>
      <c r="R739" s="4" t="n">
        <v>5583.4</v>
      </c>
      <c r="S739" s="4" t="n">
        <v>0</v>
      </c>
      <c r="T739" s="4" t="n">
        <v>0</v>
      </c>
      <c r="U739" s="3" t="n">
        <v>610</v>
      </c>
      <c r="V739" s="3" t="n">
        <v>0</v>
      </c>
    </row>
    <row r="740" customFormat="false" ht="15" hidden="false" customHeight="false" outlineLevel="0" collapsed="false">
      <c r="A740" s="2" t="s">
        <v>810</v>
      </c>
      <c r="B740" s="3" t="n">
        <v>45</v>
      </c>
      <c r="C740" s="2" t="s">
        <v>29</v>
      </c>
      <c r="D740" s="2" t="s">
        <v>36</v>
      </c>
      <c r="E740" s="2" t="s">
        <v>52</v>
      </c>
      <c r="F740" s="2" t="s">
        <v>26</v>
      </c>
      <c r="G740" s="4" t="n">
        <v>24300</v>
      </c>
      <c r="H740" s="3" t="n">
        <v>10</v>
      </c>
      <c r="I740" s="5" t="n">
        <v>42434</v>
      </c>
      <c r="J740" s="2" t="s">
        <v>27</v>
      </c>
      <c r="K740" s="3" t="n">
        <v>1</v>
      </c>
      <c r="L740" s="4" t="n">
        <v>2256.25</v>
      </c>
      <c r="M740" s="4" t="n">
        <v>43462.02</v>
      </c>
      <c r="N740" s="3" t="n">
        <v>25</v>
      </c>
      <c r="O740" s="4" t="n">
        <v>45.68</v>
      </c>
      <c r="P740" s="3" t="n">
        <v>6</v>
      </c>
      <c r="Q740" s="4" t="n">
        <v>0</v>
      </c>
      <c r="R740" s="4" t="n">
        <v>0</v>
      </c>
      <c r="S740" s="4" t="n">
        <v>118000</v>
      </c>
      <c r="T740" s="4" t="n">
        <v>553</v>
      </c>
      <c r="U740" s="3" t="n">
        <v>650</v>
      </c>
      <c r="V740" s="3" t="n">
        <v>0</v>
      </c>
    </row>
    <row r="741" customFormat="false" ht="15" hidden="false" customHeight="false" outlineLevel="0" collapsed="false">
      <c r="A741" s="2" t="s">
        <v>811</v>
      </c>
      <c r="B741" s="3" t="n">
        <v>57</v>
      </c>
      <c r="C741" s="2" t="s">
        <v>29</v>
      </c>
      <c r="D741" s="2" t="s">
        <v>62</v>
      </c>
      <c r="E741" s="2" t="s">
        <v>37</v>
      </c>
      <c r="F741" s="2" t="s">
        <v>26</v>
      </c>
      <c r="G741" s="4" t="n">
        <v>42500</v>
      </c>
      <c r="H741" s="3" t="n">
        <v>11</v>
      </c>
      <c r="I741" s="5" t="n">
        <v>42037</v>
      </c>
      <c r="J741" s="2" t="s">
        <v>27</v>
      </c>
      <c r="K741" s="3" t="n">
        <v>1</v>
      </c>
      <c r="L741" s="4" t="n">
        <v>6461.21</v>
      </c>
      <c r="M741" s="4" t="n">
        <v>16666.42</v>
      </c>
      <c r="N741" s="3" t="n">
        <v>0</v>
      </c>
      <c r="O741" s="2"/>
      <c r="P741" s="3" t="n">
        <v>0</v>
      </c>
      <c r="Q741" s="4" t="n">
        <v>5000</v>
      </c>
      <c r="R741" s="4" t="n">
        <v>906.88</v>
      </c>
      <c r="S741" s="4" t="n">
        <v>145000</v>
      </c>
      <c r="T741" s="4" t="n">
        <v>653</v>
      </c>
      <c r="U741" s="3" t="n">
        <v>618</v>
      </c>
      <c r="V741" s="3" t="n">
        <v>0</v>
      </c>
    </row>
    <row r="742" customFormat="false" ht="15" hidden="false" customHeight="false" outlineLevel="0" collapsed="false">
      <c r="A742" s="2" t="s">
        <v>812</v>
      </c>
      <c r="B742" s="3" t="n">
        <v>69</v>
      </c>
      <c r="C742" s="2" t="s">
        <v>23</v>
      </c>
      <c r="D742" s="2" t="s">
        <v>132</v>
      </c>
      <c r="E742" s="2" t="s">
        <v>41</v>
      </c>
      <c r="F742" s="2" t="s">
        <v>38</v>
      </c>
      <c r="G742" s="4" t="n">
        <v>16000</v>
      </c>
      <c r="H742" s="3" t="n">
        <v>24</v>
      </c>
      <c r="I742" s="5" t="n">
        <v>37426</v>
      </c>
      <c r="J742" s="2" t="s">
        <v>42</v>
      </c>
      <c r="K742" s="3" t="n">
        <v>6</v>
      </c>
      <c r="L742" s="4" t="n">
        <v>1864.03</v>
      </c>
      <c r="M742" s="4" t="n">
        <v>0</v>
      </c>
      <c r="N742" s="3" t="n">
        <v>12</v>
      </c>
      <c r="O742" s="4" t="n">
        <v>37.31</v>
      </c>
      <c r="P742" s="3" t="n">
        <v>2</v>
      </c>
      <c r="Q742" s="4" t="n">
        <v>4000</v>
      </c>
      <c r="R742" s="4" t="n">
        <v>600.51</v>
      </c>
      <c r="S742" s="4" t="n">
        <v>0</v>
      </c>
      <c r="T742" s="4" t="n">
        <v>0</v>
      </c>
      <c r="U742" s="3" t="n">
        <v>692</v>
      </c>
      <c r="V742" s="3" t="n">
        <v>1</v>
      </c>
    </row>
    <row r="743" customFormat="false" ht="15" hidden="false" customHeight="false" outlineLevel="0" collapsed="false">
      <c r="A743" s="2" t="s">
        <v>813</v>
      </c>
      <c r="B743" s="3" t="n">
        <v>46</v>
      </c>
      <c r="C743" s="2" t="s">
        <v>29</v>
      </c>
      <c r="D743" s="2" t="s">
        <v>108</v>
      </c>
      <c r="E743" s="2" t="s">
        <v>31</v>
      </c>
      <c r="F743" s="2" t="s">
        <v>60</v>
      </c>
      <c r="G743" s="4" t="n">
        <v>56000</v>
      </c>
      <c r="H743" s="3" t="n">
        <v>16</v>
      </c>
      <c r="I743" s="5" t="n">
        <v>40414</v>
      </c>
      <c r="J743" s="2" t="s">
        <v>34</v>
      </c>
      <c r="K743" s="3" t="n">
        <v>1</v>
      </c>
      <c r="L743" s="4" t="n">
        <v>7721.58</v>
      </c>
      <c r="M743" s="4" t="n">
        <v>31055.78</v>
      </c>
      <c r="N743" s="3" t="n">
        <v>44</v>
      </c>
      <c r="O743" s="4" t="n">
        <v>89.01</v>
      </c>
      <c r="P743" s="3" t="n">
        <v>4</v>
      </c>
      <c r="Q743" s="4" t="n">
        <v>12500</v>
      </c>
      <c r="R743" s="4" t="n">
        <v>3450.02</v>
      </c>
      <c r="S743" s="4" t="n">
        <v>0</v>
      </c>
      <c r="T743" s="4" t="n">
        <v>0</v>
      </c>
      <c r="U743" s="3" t="n">
        <v>758</v>
      </c>
      <c r="V743" s="3" t="n">
        <v>0</v>
      </c>
    </row>
    <row r="744" customFormat="false" ht="15" hidden="false" customHeight="false" outlineLevel="0" collapsed="false">
      <c r="A744" s="2" t="s">
        <v>814</v>
      </c>
      <c r="B744" s="3" t="n">
        <v>56</v>
      </c>
      <c r="C744" s="2" t="s">
        <v>23</v>
      </c>
      <c r="D744" s="2" t="s">
        <v>108</v>
      </c>
      <c r="E744" s="2" t="s">
        <v>37</v>
      </c>
      <c r="F744" s="2" t="s">
        <v>38</v>
      </c>
      <c r="G744" s="4" t="n">
        <v>30000</v>
      </c>
      <c r="H744" s="3" t="n">
        <v>15</v>
      </c>
      <c r="I744" s="5" t="n">
        <v>40436</v>
      </c>
      <c r="J744" s="2" t="s">
        <v>27</v>
      </c>
      <c r="K744" s="3" t="n">
        <v>3</v>
      </c>
      <c r="L744" s="4" t="n">
        <v>1719.11</v>
      </c>
      <c r="M744" s="4" t="n">
        <v>27881.89</v>
      </c>
      <c r="N744" s="3" t="n">
        <v>18</v>
      </c>
      <c r="O744" s="4" t="n">
        <v>57.03</v>
      </c>
      <c r="P744" s="3" t="n">
        <v>2</v>
      </c>
      <c r="Q744" s="4" t="n">
        <v>7000</v>
      </c>
      <c r="R744" s="4" t="n">
        <v>852.99</v>
      </c>
      <c r="S744" s="4" t="n">
        <v>0</v>
      </c>
      <c r="T744" s="4" t="n">
        <v>0</v>
      </c>
      <c r="U744" s="3" t="n">
        <v>666</v>
      </c>
      <c r="V744" s="3" t="n">
        <v>0</v>
      </c>
    </row>
    <row r="745" customFormat="false" ht="15" hidden="false" customHeight="false" outlineLevel="0" collapsed="false">
      <c r="A745" s="2" t="s">
        <v>815</v>
      </c>
      <c r="B745" s="3" t="n">
        <v>52</v>
      </c>
      <c r="C745" s="2" t="s">
        <v>23</v>
      </c>
      <c r="D745" s="2" t="s">
        <v>56</v>
      </c>
      <c r="E745" s="2" t="s">
        <v>63</v>
      </c>
      <c r="F745" s="2" t="s">
        <v>26</v>
      </c>
      <c r="G745" s="4" t="n">
        <v>39900</v>
      </c>
      <c r="H745" s="3" t="n">
        <v>25</v>
      </c>
      <c r="I745" s="5" t="n">
        <v>36852</v>
      </c>
      <c r="J745" s="2" t="s">
        <v>34</v>
      </c>
      <c r="K745" s="3" t="n">
        <v>2</v>
      </c>
      <c r="L745" s="4" t="n">
        <v>6182.16</v>
      </c>
      <c r="M745" s="4" t="n">
        <v>0</v>
      </c>
      <c r="N745" s="3" t="n">
        <v>38</v>
      </c>
      <c r="O745" s="4" t="n">
        <v>89.17</v>
      </c>
      <c r="P745" s="3" t="n">
        <v>2</v>
      </c>
      <c r="Q745" s="4" t="n">
        <v>9000</v>
      </c>
      <c r="R745" s="4" t="n">
        <v>796.69</v>
      </c>
      <c r="S745" s="4" t="n">
        <v>96000</v>
      </c>
      <c r="T745" s="4" t="n">
        <v>696</v>
      </c>
      <c r="U745" s="3" t="n">
        <v>631</v>
      </c>
      <c r="V745" s="3" t="n">
        <v>1</v>
      </c>
    </row>
    <row r="746" customFormat="false" ht="15" hidden="false" customHeight="false" outlineLevel="0" collapsed="false">
      <c r="A746" s="2" t="s">
        <v>816</v>
      </c>
      <c r="B746" s="3" t="n">
        <v>35</v>
      </c>
      <c r="C746" s="2" t="s">
        <v>23</v>
      </c>
      <c r="D746" s="2" t="s">
        <v>108</v>
      </c>
      <c r="E746" s="2" t="s">
        <v>52</v>
      </c>
      <c r="F746" s="2" t="s">
        <v>26</v>
      </c>
      <c r="G746" s="4" t="n">
        <v>21900</v>
      </c>
      <c r="H746" s="3" t="n">
        <v>11</v>
      </c>
      <c r="I746" s="5" t="n">
        <v>41959</v>
      </c>
      <c r="J746" s="2" t="s">
        <v>34</v>
      </c>
      <c r="K746" s="3" t="n">
        <v>4</v>
      </c>
      <c r="L746" s="4" t="n">
        <v>513.19</v>
      </c>
      <c r="M746" s="4" t="n">
        <v>0</v>
      </c>
      <c r="N746" s="3" t="n">
        <v>21</v>
      </c>
      <c r="O746" s="4" t="n">
        <v>45.02</v>
      </c>
      <c r="P746" s="3" t="n">
        <v>0</v>
      </c>
      <c r="Q746" s="4" t="n">
        <v>4000</v>
      </c>
      <c r="R746" s="4" t="n">
        <v>856.44</v>
      </c>
      <c r="S746" s="4" t="n">
        <v>0</v>
      </c>
      <c r="T746" s="4" t="n">
        <v>0</v>
      </c>
      <c r="U746" s="3" t="n">
        <v>551</v>
      </c>
      <c r="V746" s="3" t="n">
        <v>0</v>
      </c>
    </row>
    <row r="747" customFormat="false" ht="15" hidden="false" customHeight="false" outlineLevel="0" collapsed="false">
      <c r="A747" s="2" t="s">
        <v>817</v>
      </c>
      <c r="B747" s="3" t="n">
        <v>37</v>
      </c>
      <c r="C747" s="2" t="s">
        <v>23</v>
      </c>
      <c r="D747" s="2" t="s">
        <v>77</v>
      </c>
      <c r="E747" s="2" t="s">
        <v>52</v>
      </c>
      <c r="F747" s="2" t="s">
        <v>38</v>
      </c>
      <c r="G747" s="4" t="n">
        <v>22400</v>
      </c>
      <c r="H747" s="3" t="n">
        <v>10</v>
      </c>
      <c r="I747" s="5" t="n">
        <v>42570</v>
      </c>
      <c r="J747" s="2" t="s">
        <v>34</v>
      </c>
      <c r="K747" s="3" t="n">
        <v>3</v>
      </c>
      <c r="L747" s="4" t="n">
        <v>1856.36</v>
      </c>
      <c r="M747" s="4" t="n">
        <v>6253.5</v>
      </c>
      <c r="N747" s="3" t="n">
        <v>30</v>
      </c>
      <c r="O747" s="4" t="n">
        <v>41.52</v>
      </c>
      <c r="P747" s="3" t="n">
        <v>1</v>
      </c>
      <c r="Q747" s="4" t="n">
        <v>0</v>
      </c>
      <c r="R747" s="4" t="n">
        <v>0</v>
      </c>
      <c r="S747" s="4" t="n">
        <v>0</v>
      </c>
      <c r="T747" s="4" t="n">
        <v>0</v>
      </c>
      <c r="U747" s="3" t="n">
        <v>631</v>
      </c>
      <c r="V747" s="3" t="n">
        <v>0</v>
      </c>
    </row>
    <row r="748" customFormat="false" ht="15" hidden="false" customHeight="false" outlineLevel="0" collapsed="false">
      <c r="A748" s="2" t="s">
        <v>818</v>
      </c>
      <c r="B748" s="3" t="n">
        <v>37</v>
      </c>
      <c r="C748" s="2" t="s">
        <v>23</v>
      </c>
      <c r="D748" s="2" t="s">
        <v>108</v>
      </c>
      <c r="E748" s="2" t="s">
        <v>37</v>
      </c>
      <c r="F748" s="2" t="s">
        <v>26</v>
      </c>
      <c r="G748" s="4" t="n">
        <v>30100</v>
      </c>
      <c r="H748" s="3" t="n">
        <v>5</v>
      </c>
      <c r="I748" s="5" t="n">
        <v>44294</v>
      </c>
      <c r="J748" s="2" t="s">
        <v>46</v>
      </c>
      <c r="K748" s="3" t="n">
        <v>1</v>
      </c>
      <c r="L748" s="4" t="n">
        <v>3321.34</v>
      </c>
      <c r="M748" s="4" t="n">
        <v>13057.42</v>
      </c>
      <c r="N748" s="3" t="n">
        <v>21</v>
      </c>
      <c r="O748" s="4" t="n">
        <v>38.52</v>
      </c>
      <c r="P748" s="3" t="n">
        <v>8</v>
      </c>
      <c r="Q748" s="4" t="n">
        <v>7000</v>
      </c>
      <c r="R748" s="4" t="n">
        <v>444.22</v>
      </c>
      <c r="S748" s="4" t="n">
        <v>0</v>
      </c>
      <c r="T748" s="4" t="n">
        <v>0</v>
      </c>
      <c r="U748" s="3" t="n">
        <v>581</v>
      </c>
      <c r="V748" s="3" t="n">
        <v>1</v>
      </c>
    </row>
    <row r="749" customFormat="false" ht="15" hidden="false" customHeight="false" outlineLevel="0" collapsed="false">
      <c r="A749" s="2" t="s">
        <v>819</v>
      </c>
      <c r="B749" s="3" t="n">
        <v>39</v>
      </c>
      <c r="C749" s="2" t="s">
        <v>23</v>
      </c>
      <c r="D749" s="2" t="s">
        <v>40</v>
      </c>
      <c r="E749" s="2" t="s">
        <v>52</v>
      </c>
      <c r="F749" s="2" t="s">
        <v>38</v>
      </c>
      <c r="G749" s="4" t="n">
        <v>18600</v>
      </c>
      <c r="H749" s="3" t="n">
        <v>7</v>
      </c>
      <c r="I749" s="5" t="n">
        <v>43498</v>
      </c>
      <c r="J749" s="2" t="s">
        <v>46</v>
      </c>
      <c r="K749" s="3" t="n">
        <v>5</v>
      </c>
      <c r="L749" s="4" t="n">
        <v>3646.8</v>
      </c>
      <c r="M749" s="4" t="n">
        <v>11575.89</v>
      </c>
      <c r="N749" s="3" t="n">
        <v>33</v>
      </c>
      <c r="O749" s="4" t="n">
        <v>48.27</v>
      </c>
      <c r="P749" s="3" t="n">
        <v>5</v>
      </c>
      <c r="Q749" s="4" t="n">
        <v>2500</v>
      </c>
      <c r="R749" s="4" t="n">
        <v>1274.33</v>
      </c>
      <c r="S749" s="4" t="n">
        <v>0</v>
      </c>
      <c r="T749" s="4" t="n">
        <v>0</v>
      </c>
      <c r="U749" s="3" t="n">
        <v>572</v>
      </c>
      <c r="V749" s="3" t="n">
        <v>1</v>
      </c>
    </row>
    <row r="750" customFormat="false" ht="15" hidden="false" customHeight="false" outlineLevel="0" collapsed="false">
      <c r="A750" s="2" t="s">
        <v>820</v>
      </c>
      <c r="B750" s="3" t="n">
        <v>35</v>
      </c>
      <c r="C750" s="2" t="s">
        <v>23</v>
      </c>
      <c r="D750" s="2" t="s">
        <v>62</v>
      </c>
      <c r="E750" s="2" t="s">
        <v>37</v>
      </c>
      <c r="F750" s="2" t="s">
        <v>26</v>
      </c>
      <c r="G750" s="4" t="n">
        <v>24400</v>
      </c>
      <c r="H750" s="3" t="n">
        <v>1</v>
      </c>
      <c r="I750" s="5" t="n">
        <v>45687</v>
      </c>
      <c r="J750" s="2" t="s">
        <v>46</v>
      </c>
      <c r="K750" s="3" t="n">
        <v>2</v>
      </c>
      <c r="L750" s="4" t="n">
        <v>3459.1</v>
      </c>
      <c r="M750" s="4" t="n">
        <v>1922.52</v>
      </c>
      <c r="N750" s="3" t="n">
        <v>32</v>
      </c>
      <c r="O750" s="4" t="n">
        <v>67.3</v>
      </c>
      <c r="P750" s="3" t="n">
        <v>3</v>
      </c>
      <c r="Q750" s="4" t="n">
        <v>0</v>
      </c>
      <c r="R750" s="4" t="n">
        <v>0</v>
      </c>
      <c r="S750" s="4" t="n">
        <v>0</v>
      </c>
      <c r="T750" s="4" t="n">
        <v>0</v>
      </c>
      <c r="U750" s="3" t="n">
        <v>529</v>
      </c>
      <c r="V750" s="3" t="n">
        <v>0</v>
      </c>
    </row>
    <row r="751" customFormat="false" ht="15" hidden="false" customHeight="false" outlineLevel="0" collapsed="false">
      <c r="A751" s="2" t="s">
        <v>821</v>
      </c>
      <c r="B751" s="3" t="n">
        <v>53</v>
      </c>
      <c r="C751" s="2" t="s">
        <v>23</v>
      </c>
      <c r="D751" s="2" t="s">
        <v>56</v>
      </c>
      <c r="E751" s="2" t="s">
        <v>37</v>
      </c>
      <c r="F751" s="2" t="s">
        <v>26</v>
      </c>
      <c r="G751" s="4" t="n">
        <v>36400</v>
      </c>
      <c r="H751" s="3" t="n">
        <v>16</v>
      </c>
      <c r="I751" s="5" t="n">
        <v>40154</v>
      </c>
      <c r="J751" s="2" t="s">
        <v>27</v>
      </c>
      <c r="K751" s="3" t="n">
        <v>2</v>
      </c>
      <c r="L751" s="4" t="n">
        <v>6687.18</v>
      </c>
      <c r="M751" s="4" t="n">
        <v>0</v>
      </c>
      <c r="N751" s="3" t="n">
        <v>23</v>
      </c>
      <c r="O751" s="4" t="n">
        <v>67.31</v>
      </c>
      <c r="P751" s="3" t="n">
        <v>2</v>
      </c>
      <c r="Q751" s="4" t="n">
        <v>7500</v>
      </c>
      <c r="R751" s="4" t="n">
        <v>5620.66</v>
      </c>
      <c r="S751" s="4" t="n">
        <v>0</v>
      </c>
      <c r="T751" s="4" t="n">
        <v>0</v>
      </c>
      <c r="U751" s="3" t="n">
        <v>681</v>
      </c>
      <c r="V751" s="3" t="n">
        <v>0</v>
      </c>
    </row>
    <row r="752" customFormat="false" ht="15" hidden="false" customHeight="false" outlineLevel="0" collapsed="false">
      <c r="A752" s="2" t="s">
        <v>822</v>
      </c>
      <c r="B752" s="3" t="n">
        <v>39</v>
      </c>
      <c r="C752" s="2" t="s">
        <v>29</v>
      </c>
      <c r="D752" s="2" t="s">
        <v>44</v>
      </c>
      <c r="E752" s="2" t="s">
        <v>31</v>
      </c>
      <c r="F752" s="2" t="s">
        <v>26</v>
      </c>
      <c r="G752" s="4" t="n">
        <v>107800</v>
      </c>
      <c r="H752" s="3" t="n">
        <v>13</v>
      </c>
      <c r="I752" s="5" t="n">
        <v>41333</v>
      </c>
      <c r="J752" s="2" t="s">
        <v>46</v>
      </c>
      <c r="K752" s="3" t="n">
        <v>2</v>
      </c>
      <c r="L752" s="4" t="n">
        <v>26067.65</v>
      </c>
      <c r="M752" s="4" t="n">
        <v>98514.52</v>
      </c>
      <c r="N752" s="3" t="n">
        <v>73</v>
      </c>
      <c r="O752" s="4" t="n">
        <v>78.91</v>
      </c>
      <c r="P752" s="3" t="n">
        <v>7</v>
      </c>
      <c r="Q752" s="4" t="n">
        <v>0</v>
      </c>
      <c r="R752" s="4" t="n">
        <v>0</v>
      </c>
      <c r="S752" s="4" t="n">
        <v>0</v>
      </c>
      <c r="T752" s="4" t="n">
        <v>0</v>
      </c>
      <c r="U752" s="3" t="n">
        <v>702</v>
      </c>
      <c r="V752" s="3" t="n">
        <v>0</v>
      </c>
    </row>
    <row r="753" customFormat="false" ht="15" hidden="false" customHeight="false" outlineLevel="0" collapsed="false">
      <c r="A753" s="2" t="s">
        <v>823</v>
      </c>
      <c r="B753" s="3" t="n">
        <v>28</v>
      </c>
      <c r="C753" s="2" t="s">
        <v>23</v>
      </c>
      <c r="D753" s="2" t="s">
        <v>40</v>
      </c>
      <c r="E753" s="2" t="s">
        <v>37</v>
      </c>
      <c r="F753" s="2" t="s">
        <v>38</v>
      </c>
      <c r="G753" s="4" t="n">
        <v>22900</v>
      </c>
      <c r="H753" s="3" t="n">
        <v>8</v>
      </c>
      <c r="I753" s="5" t="n">
        <v>43226</v>
      </c>
      <c r="J753" s="2" t="s">
        <v>34</v>
      </c>
      <c r="K753" s="3" t="n">
        <v>3</v>
      </c>
      <c r="L753" s="4" t="n">
        <v>1924.63</v>
      </c>
      <c r="M753" s="4" t="n">
        <v>16719.78</v>
      </c>
      <c r="N753" s="3" t="n">
        <v>27</v>
      </c>
      <c r="O753" s="4" t="n">
        <v>43.72</v>
      </c>
      <c r="P753" s="3" t="n">
        <v>3</v>
      </c>
      <c r="Q753" s="4" t="n">
        <v>5500</v>
      </c>
      <c r="R753" s="4" t="n">
        <v>154.34</v>
      </c>
      <c r="S753" s="4" t="n">
        <v>0</v>
      </c>
      <c r="T753" s="4" t="n">
        <v>0</v>
      </c>
      <c r="U753" s="3" t="n">
        <v>654</v>
      </c>
      <c r="V753" s="3" t="n">
        <v>0</v>
      </c>
    </row>
    <row r="754" customFormat="false" ht="15" hidden="false" customHeight="false" outlineLevel="0" collapsed="false">
      <c r="A754" s="2" t="s">
        <v>824</v>
      </c>
      <c r="B754" s="3" t="n">
        <v>42</v>
      </c>
      <c r="C754" s="2" t="s">
        <v>29</v>
      </c>
      <c r="D754" s="2" t="s">
        <v>36</v>
      </c>
      <c r="E754" s="2" t="s">
        <v>37</v>
      </c>
      <c r="F754" s="2" t="s">
        <v>103</v>
      </c>
      <c r="G754" s="4" t="n">
        <v>28900</v>
      </c>
      <c r="H754" s="3" t="n">
        <v>12</v>
      </c>
      <c r="I754" s="5" t="n">
        <v>41881</v>
      </c>
      <c r="J754" s="2" t="s">
        <v>34</v>
      </c>
      <c r="K754" s="3" t="n">
        <v>4</v>
      </c>
      <c r="L754" s="4" t="n">
        <v>2117.64</v>
      </c>
      <c r="M754" s="4" t="n">
        <v>12852.39</v>
      </c>
      <c r="N754" s="3" t="n">
        <v>22</v>
      </c>
      <c r="O754" s="4" t="n">
        <v>56.92</v>
      </c>
      <c r="P754" s="3" t="n">
        <v>2</v>
      </c>
      <c r="Q754" s="4" t="n">
        <v>5500</v>
      </c>
      <c r="R754" s="4" t="n">
        <v>3813.71</v>
      </c>
      <c r="S754" s="4" t="n">
        <v>132000</v>
      </c>
      <c r="T754" s="4" t="n">
        <v>843</v>
      </c>
      <c r="U754" s="3" t="n">
        <v>641</v>
      </c>
      <c r="V754" s="3" t="n">
        <v>0</v>
      </c>
    </row>
    <row r="755" customFormat="false" ht="15" hidden="false" customHeight="false" outlineLevel="0" collapsed="false">
      <c r="A755" s="2" t="s">
        <v>825</v>
      </c>
      <c r="B755" s="3" t="n">
        <v>76</v>
      </c>
      <c r="C755" s="2" t="s">
        <v>29</v>
      </c>
      <c r="D755" s="2" t="s">
        <v>40</v>
      </c>
      <c r="E755" s="2" t="s">
        <v>41</v>
      </c>
      <c r="F755" s="2" t="s">
        <v>26</v>
      </c>
      <c r="G755" s="4" t="n">
        <v>19600</v>
      </c>
      <c r="H755" s="3" t="n">
        <v>10</v>
      </c>
      <c r="I755" s="5" t="n">
        <v>42399</v>
      </c>
      <c r="J755" s="2" t="s">
        <v>27</v>
      </c>
      <c r="K755" s="3" t="n">
        <v>2</v>
      </c>
      <c r="L755" s="4" t="n">
        <v>748.97</v>
      </c>
      <c r="M755" s="4" t="n">
        <v>0</v>
      </c>
      <c r="N755" s="3" t="n">
        <v>14</v>
      </c>
      <c r="O755" s="4" t="n">
        <v>40.82</v>
      </c>
      <c r="P755" s="3" t="n">
        <v>12</v>
      </c>
      <c r="Q755" s="4" t="n">
        <v>0</v>
      </c>
      <c r="R755" s="4" t="n">
        <v>0</v>
      </c>
      <c r="S755" s="4" t="n">
        <v>0</v>
      </c>
      <c r="T755" s="4" t="n">
        <v>0</v>
      </c>
      <c r="U755" s="3" t="n">
        <v>593</v>
      </c>
      <c r="V755" s="3" t="n">
        <v>0</v>
      </c>
    </row>
    <row r="756" customFormat="false" ht="15" hidden="false" customHeight="false" outlineLevel="0" collapsed="false">
      <c r="A756" s="2" t="s">
        <v>826</v>
      </c>
      <c r="B756" s="3" t="n">
        <v>69</v>
      </c>
      <c r="C756" s="2" t="s">
        <v>23</v>
      </c>
      <c r="D756" s="2" t="s">
        <v>40</v>
      </c>
      <c r="E756" s="2" t="s">
        <v>41</v>
      </c>
      <c r="F756" s="2" t="s">
        <v>26</v>
      </c>
      <c r="G756" s="4" t="n">
        <v>31700</v>
      </c>
      <c r="H756" s="3" t="n">
        <v>24</v>
      </c>
      <c r="I756" s="5" t="n">
        <v>37231</v>
      </c>
      <c r="J756" s="2" t="s">
        <v>34</v>
      </c>
      <c r="K756" s="3" t="n">
        <v>2</v>
      </c>
      <c r="L756" s="4" t="n">
        <v>16143.45</v>
      </c>
      <c r="M756" s="4" t="n">
        <v>46564.54</v>
      </c>
      <c r="N756" s="3" t="n">
        <v>30</v>
      </c>
      <c r="O756" s="4" t="n">
        <v>34.77</v>
      </c>
      <c r="P756" s="3" t="n">
        <v>3</v>
      </c>
      <c r="Q756" s="4" t="n">
        <v>3500</v>
      </c>
      <c r="R756" s="4" t="n">
        <v>894.33</v>
      </c>
      <c r="S756" s="4" t="n">
        <v>0</v>
      </c>
      <c r="T756" s="4" t="n">
        <v>0</v>
      </c>
      <c r="U756" s="3" t="n">
        <v>697</v>
      </c>
      <c r="V756" s="3" t="n">
        <v>0</v>
      </c>
    </row>
    <row r="757" customFormat="false" ht="15" hidden="false" customHeight="false" outlineLevel="0" collapsed="false">
      <c r="A757" s="2" t="s">
        <v>827</v>
      </c>
      <c r="B757" s="3" t="n">
        <v>51</v>
      </c>
      <c r="C757" s="2" t="s">
        <v>23</v>
      </c>
      <c r="D757" s="2" t="s">
        <v>24</v>
      </c>
      <c r="E757" s="2" t="s">
        <v>37</v>
      </c>
      <c r="F757" s="2" t="s">
        <v>26</v>
      </c>
      <c r="G757" s="4" t="n">
        <v>27100</v>
      </c>
      <c r="H757" s="3" t="n">
        <v>15</v>
      </c>
      <c r="I757" s="5" t="n">
        <v>40590</v>
      </c>
      <c r="J757" s="2" t="s">
        <v>34</v>
      </c>
      <c r="K757" s="3" t="n">
        <v>2</v>
      </c>
      <c r="L757" s="4" t="n">
        <v>3422.94</v>
      </c>
      <c r="M757" s="4" t="n">
        <v>49806.83</v>
      </c>
      <c r="N757" s="3" t="n">
        <v>28</v>
      </c>
      <c r="O757" s="4" t="n">
        <v>30.23</v>
      </c>
      <c r="P757" s="3" t="n">
        <v>1</v>
      </c>
      <c r="Q757" s="4" t="n">
        <v>5000</v>
      </c>
      <c r="R757" s="4" t="n">
        <v>280.61</v>
      </c>
      <c r="S757" s="4" t="n">
        <v>0</v>
      </c>
      <c r="T757" s="4" t="n">
        <v>0</v>
      </c>
      <c r="U757" s="3" t="n">
        <v>588</v>
      </c>
      <c r="V757" s="3" t="n">
        <v>0</v>
      </c>
    </row>
    <row r="758" customFormat="false" ht="15" hidden="false" customHeight="false" outlineLevel="0" collapsed="false">
      <c r="A758" s="2" t="s">
        <v>828</v>
      </c>
      <c r="B758" s="3" t="n">
        <v>61</v>
      </c>
      <c r="C758" s="2" t="s">
        <v>29</v>
      </c>
      <c r="D758" s="2" t="s">
        <v>51</v>
      </c>
      <c r="E758" s="2" t="s">
        <v>96</v>
      </c>
      <c r="F758" s="2" t="s">
        <v>38</v>
      </c>
      <c r="G758" s="4" t="n">
        <v>136400</v>
      </c>
      <c r="H758" s="3" t="n">
        <v>20</v>
      </c>
      <c r="I758" s="5" t="n">
        <v>38680</v>
      </c>
      <c r="J758" s="2" t="s">
        <v>46</v>
      </c>
      <c r="K758" s="3" t="n">
        <v>5</v>
      </c>
      <c r="L758" s="4" t="n">
        <v>19673.34</v>
      </c>
      <c r="M758" s="4" t="n">
        <v>137574.03</v>
      </c>
      <c r="N758" s="3" t="n">
        <v>64</v>
      </c>
      <c r="O758" s="4" t="n">
        <v>127.48</v>
      </c>
      <c r="P758" s="3" t="n">
        <v>3</v>
      </c>
      <c r="Q758" s="4" t="n">
        <v>15000</v>
      </c>
      <c r="R758" s="4" t="n">
        <v>2152.17</v>
      </c>
      <c r="S758" s="4" t="n">
        <v>0</v>
      </c>
      <c r="T758" s="4" t="n">
        <v>0</v>
      </c>
      <c r="U758" s="3" t="n">
        <v>752</v>
      </c>
      <c r="V758" s="3" t="n">
        <v>0</v>
      </c>
    </row>
    <row r="759" customFormat="false" ht="15" hidden="false" customHeight="false" outlineLevel="0" collapsed="false">
      <c r="A759" s="2" t="s">
        <v>829</v>
      </c>
      <c r="B759" s="3" t="n">
        <v>60</v>
      </c>
      <c r="C759" s="2" t="s">
        <v>29</v>
      </c>
      <c r="D759" s="2" t="s">
        <v>40</v>
      </c>
      <c r="E759" s="2" t="s">
        <v>52</v>
      </c>
      <c r="F759" s="2" t="s">
        <v>103</v>
      </c>
      <c r="G759" s="4" t="n">
        <v>32100</v>
      </c>
      <c r="H759" s="3" t="n">
        <v>12</v>
      </c>
      <c r="I759" s="5" t="n">
        <v>41817</v>
      </c>
      <c r="J759" s="2" t="s">
        <v>27</v>
      </c>
      <c r="K759" s="3" t="n">
        <v>4</v>
      </c>
      <c r="L759" s="4" t="n">
        <v>2701.96</v>
      </c>
      <c r="M759" s="4" t="n">
        <v>16512.49</v>
      </c>
      <c r="N759" s="3" t="n">
        <v>23</v>
      </c>
      <c r="O759" s="4" t="n">
        <v>31.73</v>
      </c>
      <c r="P759" s="3" t="n">
        <v>4</v>
      </c>
      <c r="Q759" s="4" t="n">
        <v>3500</v>
      </c>
      <c r="R759" s="4" t="n">
        <v>214.64</v>
      </c>
      <c r="S759" s="4" t="n">
        <v>159000</v>
      </c>
      <c r="T759" s="4" t="n">
        <v>1101</v>
      </c>
      <c r="U759" s="3" t="n">
        <v>613</v>
      </c>
      <c r="V759" s="3" t="n">
        <v>0</v>
      </c>
    </row>
    <row r="760" customFormat="false" ht="15" hidden="false" customHeight="false" outlineLevel="0" collapsed="false">
      <c r="A760" s="2" t="s">
        <v>830</v>
      </c>
      <c r="B760" s="3" t="n">
        <v>41</v>
      </c>
      <c r="C760" s="2" t="s">
        <v>29</v>
      </c>
      <c r="D760" s="2" t="s">
        <v>100</v>
      </c>
      <c r="E760" s="2" t="s">
        <v>63</v>
      </c>
      <c r="F760" s="2" t="s">
        <v>38</v>
      </c>
      <c r="G760" s="4" t="n">
        <v>65900</v>
      </c>
      <c r="H760" s="3" t="n">
        <v>4</v>
      </c>
      <c r="I760" s="5" t="n">
        <v>44581</v>
      </c>
      <c r="J760" s="2" t="s">
        <v>34</v>
      </c>
      <c r="K760" s="3" t="n">
        <v>1</v>
      </c>
      <c r="L760" s="4" t="n">
        <v>7839.52</v>
      </c>
      <c r="M760" s="4" t="n">
        <v>71605.42</v>
      </c>
      <c r="N760" s="3" t="n">
        <v>38</v>
      </c>
      <c r="O760" s="4" t="n">
        <v>64.05</v>
      </c>
      <c r="P760" s="3" t="n">
        <v>1</v>
      </c>
      <c r="Q760" s="4" t="n">
        <v>11000</v>
      </c>
      <c r="R760" s="4" t="n">
        <v>1772.08</v>
      </c>
      <c r="S760" s="4" t="n">
        <v>0</v>
      </c>
      <c r="T760" s="4" t="n">
        <v>0</v>
      </c>
      <c r="U760" s="3" t="n">
        <v>673</v>
      </c>
      <c r="V760" s="3" t="n">
        <v>0</v>
      </c>
    </row>
    <row r="761" customFormat="false" ht="15" hidden="false" customHeight="false" outlineLevel="0" collapsed="false">
      <c r="A761" s="2" t="s">
        <v>831</v>
      </c>
      <c r="B761" s="3" t="n">
        <v>44</v>
      </c>
      <c r="C761" s="2" t="s">
        <v>29</v>
      </c>
      <c r="D761" s="2" t="s">
        <v>62</v>
      </c>
      <c r="E761" s="2" t="s">
        <v>63</v>
      </c>
      <c r="F761" s="2" t="s">
        <v>60</v>
      </c>
      <c r="G761" s="4" t="n">
        <v>110700</v>
      </c>
      <c r="H761" s="3" t="n">
        <v>7</v>
      </c>
      <c r="I761" s="5" t="n">
        <v>43590</v>
      </c>
      <c r="J761" s="2" t="s">
        <v>46</v>
      </c>
      <c r="K761" s="3" t="n">
        <v>2</v>
      </c>
      <c r="L761" s="4" t="n">
        <v>2913.67</v>
      </c>
      <c r="M761" s="4" t="n">
        <v>105811.36</v>
      </c>
      <c r="N761" s="3" t="n">
        <v>51</v>
      </c>
      <c r="O761" s="4" t="n">
        <v>79.62</v>
      </c>
      <c r="P761" s="3" t="n">
        <v>0</v>
      </c>
      <c r="Q761" s="4" t="n">
        <v>15000</v>
      </c>
      <c r="R761" s="4" t="n">
        <v>946.53</v>
      </c>
      <c r="S761" s="4" t="n">
        <v>0</v>
      </c>
      <c r="T761" s="4" t="n">
        <v>0</v>
      </c>
      <c r="U761" s="3" t="n">
        <v>643</v>
      </c>
      <c r="V761" s="3" t="n">
        <v>0</v>
      </c>
    </row>
    <row r="762" customFormat="false" ht="15" hidden="false" customHeight="false" outlineLevel="0" collapsed="false">
      <c r="A762" s="2" t="s">
        <v>832</v>
      </c>
      <c r="B762" s="3" t="n">
        <v>50</v>
      </c>
      <c r="C762" s="2" t="s">
        <v>23</v>
      </c>
      <c r="D762" s="2" t="s">
        <v>40</v>
      </c>
      <c r="E762" s="2" t="s">
        <v>49</v>
      </c>
      <c r="F762" s="2" t="s">
        <v>26</v>
      </c>
      <c r="G762" s="4" t="n">
        <v>20600</v>
      </c>
      <c r="H762" s="3" t="n">
        <v>8</v>
      </c>
      <c r="I762" s="5" t="n">
        <v>43159</v>
      </c>
      <c r="J762" s="2" t="s">
        <v>27</v>
      </c>
      <c r="K762" s="3" t="n">
        <v>1</v>
      </c>
      <c r="L762" s="4" t="n">
        <v>3224.15</v>
      </c>
      <c r="M762" s="4" t="n">
        <v>14055.39</v>
      </c>
      <c r="N762" s="3" t="n">
        <v>13</v>
      </c>
      <c r="O762" s="4" t="n">
        <v>37.18</v>
      </c>
      <c r="P762" s="3" t="n">
        <v>4</v>
      </c>
      <c r="Q762" s="4" t="n">
        <v>2500</v>
      </c>
      <c r="R762" s="4" t="n">
        <v>1361.31</v>
      </c>
      <c r="S762" s="4" t="n">
        <v>73000</v>
      </c>
      <c r="T762" s="4" t="n">
        <v>467</v>
      </c>
      <c r="U762" s="3" t="n">
        <v>583</v>
      </c>
      <c r="V762" s="3" t="n">
        <v>0</v>
      </c>
    </row>
    <row r="763" customFormat="false" ht="15" hidden="false" customHeight="false" outlineLevel="0" collapsed="false">
      <c r="A763" s="2" t="s">
        <v>833</v>
      </c>
      <c r="B763" s="3" t="n">
        <v>36</v>
      </c>
      <c r="C763" s="2" t="s">
        <v>29</v>
      </c>
      <c r="D763" s="2" t="s">
        <v>44</v>
      </c>
      <c r="E763" s="2" t="s">
        <v>96</v>
      </c>
      <c r="F763" s="2" t="s">
        <v>26</v>
      </c>
      <c r="G763" s="4" t="n">
        <v>67900</v>
      </c>
      <c r="H763" s="3" t="n">
        <v>13</v>
      </c>
      <c r="I763" s="5" t="n">
        <v>41301</v>
      </c>
      <c r="J763" s="2" t="s">
        <v>27</v>
      </c>
      <c r="K763" s="3" t="n">
        <v>3</v>
      </c>
      <c r="L763" s="4" t="n">
        <v>4142.28</v>
      </c>
      <c r="M763" s="4" t="n">
        <v>71032.71</v>
      </c>
      <c r="N763" s="3" t="n">
        <v>35</v>
      </c>
      <c r="O763" s="4" t="n">
        <v>52.14</v>
      </c>
      <c r="P763" s="3" t="n">
        <v>4</v>
      </c>
      <c r="Q763" s="4" t="n">
        <v>14500</v>
      </c>
      <c r="R763" s="4" t="n">
        <v>2104.43</v>
      </c>
      <c r="S763" s="4" t="n">
        <v>0</v>
      </c>
      <c r="T763" s="4" t="n">
        <v>0</v>
      </c>
      <c r="U763" s="3" t="n">
        <v>742</v>
      </c>
      <c r="V763" s="3" t="n">
        <v>0</v>
      </c>
    </row>
    <row r="764" customFormat="false" ht="15" hidden="false" customHeight="false" outlineLevel="0" collapsed="false">
      <c r="A764" s="2" t="s">
        <v>834</v>
      </c>
      <c r="B764" s="3" t="n">
        <v>54</v>
      </c>
      <c r="C764" s="2" t="s">
        <v>23</v>
      </c>
      <c r="D764" s="2" t="s">
        <v>98</v>
      </c>
      <c r="E764" s="2" t="s">
        <v>37</v>
      </c>
      <c r="F764" s="2" t="s">
        <v>38</v>
      </c>
      <c r="G764" s="4" t="n">
        <v>57800</v>
      </c>
      <c r="H764" s="3" t="n">
        <v>3</v>
      </c>
      <c r="I764" s="5" t="n">
        <v>44945</v>
      </c>
      <c r="J764" s="2" t="s">
        <v>34</v>
      </c>
      <c r="K764" s="3" t="n">
        <v>1</v>
      </c>
      <c r="L764" s="4" t="n">
        <v>8341.1</v>
      </c>
      <c r="M764" s="4" t="n">
        <v>28508.12</v>
      </c>
      <c r="N764" s="3" t="n">
        <v>40</v>
      </c>
      <c r="O764" s="4" t="n">
        <v>123.27</v>
      </c>
      <c r="P764" s="3" t="n">
        <v>3</v>
      </c>
      <c r="Q764" s="4" t="n">
        <v>9500</v>
      </c>
      <c r="R764" s="4" t="n">
        <v>410.58</v>
      </c>
      <c r="S764" s="4" t="n">
        <v>89000</v>
      </c>
      <c r="T764" s="4" t="n">
        <v>646</v>
      </c>
      <c r="U764" s="3" t="n">
        <v>604</v>
      </c>
      <c r="V764" s="3" t="n">
        <v>0</v>
      </c>
    </row>
    <row r="765" customFormat="false" ht="15" hidden="false" customHeight="false" outlineLevel="0" collapsed="false">
      <c r="A765" s="2" t="s">
        <v>835</v>
      </c>
      <c r="B765" s="3" t="n">
        <v>32</v>
      </c>
      <c r="C765" s="2" t="s">
        <v>23</v>
      </c>
      <c r="D765" s="2" t="s">
        <v>67</v>
      </c>
      <c r="E765" s="2" t="s">
        <v>25</v>
      </c>
      <c r="F765" s="2" t="s">
        <v>26</v>
      </c>
      <c r="G765" s="4" t="n">
        <v>34700</v>
      </c>
      <c r="H765" s="3" t="n">
        <v>11</v>
      </c>
      <c r="I765" s="5" t="n">
        <v>42126</v>
      </c>
      <c r="J765" s="2" t="s">
        <v>34</v>
      </c>
      <c r="K765" s="3" t="n">
        <v>1</v>
      </c>
      <c r="L765" s="4" t="n">
        <v>6749.82</v>
      </c>
      <c r="M765" s="4" t="n">
        <v>0</v>
      </c>
      <c r="N765" s="3" t="n">
        <v>34</v>
      </c>
      <c r="O765" s="4" t="n">
        <v>41.09</v>
      </c>
      <c r="P765" s="3" t="n">
        <v>3</v>
      </c>
      <c r="Q765" s="4" t="n">
        <v>4000</v>
      </c>
      <c r="R765" s="4" t="n">
        <v>1172.99</v>
      </c>
      <c r="S765" s="4" t="n">
        <v>0</v>
      </c>
      <c r="T765" s="4" t="n">
        <v>0</v>
      </c>
      <c r="U765" s="3" t="n">
        <v>695</v>
      </c>
      <c r="V765" s="3" t="n">
        <v>0</v>
      </c>
    </row>
    <row r="766" customFormat="false" ht="15" hidden="false" customHeight="false" outlineLevel="0" collapsed="false">
      <c r="A766" s="2" t="s">
        <v>836</v>
      </c>
      <c r="B766" s="3" t="n">
        <v>31</v>
      </c>
      <c r="C766" s="2" t="s">
        <v>23</v>
      </c>
      <c r="D766" s="2" t="s">
        <v>40</v>
      </c>
      <c r="E766" s="2" t="s">
        <v>37</v>
      </c>
      <c r="F766" s="2" t="s">
        <v>38</v>
      </c>
      <c r="G766" s="4" t="n">
        <v>25600</v>
      </c>
      <c r="H766" s="3" t="n">
        <v>5</v>
      </c>
      <c r="I766" s="5" t="n">
        <v>44116</v>
      </c>
      <c r="J766" s="2" t="s">
        <v>46</v>
      </c>
      <c r="K766" s="3" t="n">
        <v>2</v>
      </c>
      <c r="L766" s="4" t="n">
        <v>460.82</v>
      </c>
      <c r="M766" s="4" t="n">
        <v>0</v>
      </c>
      <c r="N766" s="3" t="n">
        <v>27</v>
      </c>
      <c r="O766" s="4" t="n">
        <v>57.19</v>
      </c>
      <c r="P766" s="3" t="n">
        <v>1</v>
      </c>
      <c r="Q766" s="4" t="n">
        <v>6000</v>
      </c>
      <c r="R766" s="4" t="n">
        <v>1716.32</v>
      </c>
      <c r="S766" s="4" t="n">
        <v>0</v>
      </c>
      <c r="T766" s="4" t="n">
        <v>0</v>
      </c>
      <c r="U766" s="3" t="n">
        <v>628</v>
      </c>
      <c r="V766" s="3" t="n">
        <v>1</v>
      </c>
    </row>
    <row r="767" customFormat="false" ht="15" hidden="false" customHeight="false" outlineLevel="0" collapsed="false">
      <c r="A767" s="2" t="s">
        <v>837</v>
      </c>
      <c r="B767" s="3" t="n">
        <v>60</v>
      </c>
      <c r="C767" s="2" t="s">
        <v>23</v>
      </c>
      <c r="D767" s="2" t="s">
        <v>40</v>
      </c>
      <c r="E767" s="2" t="s">
        <v>25</v>
      </c>
      <c r="F767" s="2" t="s">
        <v>26</v>
      </c>
      <c r="G767" s="4" t="n">
        <v>38900</v>
      </c>
      <c r="H767" s="3" t="n">
        <v>20</v>
      </c>
      <c r="I767" s="5" t="n">
        <v>38622</v>
      </c>
      <c r="J767" s="2" t="s">
        <v>46</v>
      </c>
      <c r="K767" s="3" t="n">
        <v>4</v>
      </c>
      <c r="L767" s="4" t="n">
        <v>7235.25</v>
      </c>
      <c r="M767" s="4" t="n">
        <v>48315.69</v>
      </c>
      <c r="N767" s="3" t="n">
        <v>29</v>
      </c>
      <c r="O767" s="4" t="n">
        <v>42.34</v>
      </c>
      <c r="P767" s="3" t="n">
        <v>5</v>
      </c>
      <c r="Q767" s="4" t="n">
        <v>5000</v>
      </c>
      <c r="R767" s="4" t="n">
        <v>615.68</v>
      </c>
      <c r="S767" s="4" t="n">
        <v>0</v>
      </c>
      <c r="T767" s="4" t="n">
        <v>0</v>
      </c>
      <c r="U767" s="3" t="n">
        <v>622</v>
      </c>
      <c r="V767" s="3" t="n">
        <v>0</v>
      </c>
    </row>
    <row r="768" customFormat="false" ht="15" hidden="false" customHeight="false" outlineLevel="0" collapsed="false">
      <c r="A768" s="2" t="s">
        <v>838</v>
      </c>
      <c r="B768" s="3" t="n">
        <v>74</v>
      </c>
      <c r="C768" s="2" t="s">
        <v>23</v>
      </c>
      <c r="D768" s="2" t="s">
        <v>100</v>
      </c>
      <c r="E768" s="2" t="s">
        <v>31</v>
      </c>
      <c r="F768" s="2" t="s">
        <v>26</v>
      </c>
      <c r="G768" s="4" t="n">
        <v>51000</v>
      </c>
      <c r="H768" s="3" t="n">
        <v>25</v>
      </c>
      <c r="I768" s="5" t="n">
        <v>37101</v>
      </c>
      <c r="J768" s="2" t="s">
        <v>27</v>
      </c>
      <c r="K768" s="3" t="n">
        <v>3</v>
      </c>
      <c r="L768" s="4" t="n">
        <v>13324.67</v>
      </c>
      <c r="M768" s="4" t="n">
        <v>53947.02</v>
      </c>
      <c r="N768" s="3" t="n">
        <v>34</v>
      </c>
      <c r="O768" s="4" t="n">
        <v>83.74</v>
      </c>
      <c r="P768" s="3" t="n">
        <v>3</v>
      </c>
      <c r="Q768" s="4" t="n">
        <v>12000</v>
      </c>
      <c r="R768" s="4" t="n">
        <v>3901.89</v>
      </c>
      <c r="S768" s="4" t="n">
        <v>0</v>
      </c>
      <c r="T768" s="4" t="n">
        <v>0</v>
      </c>
      <c r="U768" s="3" t="n">
        <v>661</v>
      </c>
      <c r="V768" s="3" t="n">
        <v>0</v>
      </c>
    </row>
    <row r="769" customFormat="false" ht="15" hidden="false" customHeight="false" outlineLevel="0" collapsed="false">
      <c r="A769" s="2" t="s">
        <v>839</v>
      </c>
      <c r="B769" s="3" t="n">
        <v>32</v>
      </c>
      <c r="C769" s="2" t="s">
        <v>23</v>
      </c>
      <c r="D769" s="2" t="s">
        <v>40</v>
      </c>
      <c r="E769" s="2" t="s">
        <v>52</v>
      </c>
      <c r="F769" s="2" t="s">
        <v>60</v>
      </c>
      <c r="G769" s="4" t="n">
        <v>15500</v>
      </c>
      <c r="H769" s="3" t="n">
        <v>3</v>
      </c>
      <c r="I769" s="5" t="n">
        <v>45004</v>
      </c>
      <c r="J769" s="2" t="s">
        <v>34</v>
      </c>
      <c r="K769" s="3" t="n">
        <v>1</v>
      </c>
      <c r="L769" s="4" t="n">
        <v>1598.4</v>
      </c>
      <c r="M769" s="4" t="n">
        <v>10111.09</v>
      </c>
      <c r="N769" s="3" t="n">
        <v>27</v>
      </c>
      <c r="O769" s="4" t="n">
        <v>33.56</v>
      </c>
      <c r="P769" s="3" t="n">
        <v>1</v>
      </c>
      <c r="Q769" s="4" t="n">
        <v>1500</v>
      </c>
      <c r="R769" s="4" t="n">
        <v>102.2</v>
      </c>
      <c r="S769" s="4" t="n">
        <v>64000</v>
      </c>
      <c r="T769" s="4" t="n">
        <v>295</v>
      </c>
      <c r="U769" s="3" t="n">
        <v>562</v>
      </c>
      <c r="V769" s="3" t="n">
        <v>0</v>
      </c>
    </row>
    <row r="770" customFormat="false" ht="15" hidden="false" customHeight="false" outlineLevel="0" collapsed="false">
      <c r="A770" s="2" t="s">
        <v>840</v>
      </c>
      <c r="B770" s="3" t="n">
        <v>37</v>
      </c>
      <c r="C770" s="2" t="s">
        <v>29</v>
      </c>
      <c r="D770" s="2" t="s">
        <v>100</v>
      </c>
      <c r="E770" s="2" t="s">
        <v>37</v>
      </c>
      <c r="F770" s="2" t="s">
        <v>38</v>
      </c>
      <c r="G770" s="4" t="n">
        <v>23500</v>
      </c>
      <c r="H770" s="3" t="n">
        <v>10</v>
      </c>
      <c r="I770" s="5" t="n">
        <v>42352</v>
      </c>
      <c r="J770" s="2" t="s">
        <v>27</v>
      </c>
      <c r="K770" s="3" t="n">
        <v>4</v>
      </c>
      <c r="L770" s="4" t="n">
        <v>3682.27</v>
      </c>
      <c r="M770" s="4" t="n">
        <v>20623.22</v>
      </c>
      <c r="N770" s="3" t="n">
        <v>18</v>
      </c>
      <c r="O770" s="4" t="n">
        <v>45.07</v>
      </c>
      <c r="P770" s="3" t="n">
        <v>4</v>
      </c>
      <c r="Q770" s="4" t="n">
        <v>5500</v>
      </c>
      <c r="R770" s="4" t="n">
        <v>1596.99</v>
      </c>
      <c r="S770" s="4" t="n">
        <v>0</v>
      </c>
      <c r="T770" s="4" t="n">
        <v>0</v>
      </c>
      <c r="U770" s="3" t="n">
        <v>710</v>
      </c>
      <c r="V770" s="3" t="n">
        <v>0</v>
      </c>
    </row>
    <row r="771" customFormat="false" ht="15" hidden="false" customHeight="false" outlineLevel="0" collapsed="false">
      <c r="A771" s="2" t="s">
        <v>841</v>
      </c>
      <c r="B771" s="3" t="n">
        <v>75</v>
      </c>
      <c r="C771" s="2" t="s">
        <v>23</v>
      </c>
      <c r="D771" s="2" t="s">
        <v>108</v>
      </c>
      <c r="E771" s="2" t="s">
        <v>41</v>
      </c>
      <c r="F771" s="2" t="s">
        <v>26</v>
      </c>
      <c r="G771" s="4" t="n">
        <v>15800</v>
      </c>
      <c r="H771" s="3" t="n">
        <v>18</v>
      </c>
      <c r="I771" s="5" t="n">
        <v>39420</v>
      </c>
      <c r="J771" s="2" t="s">
        <v>27</v>
      </c>
      <c r="K771" s="3" t="n">
        <v>4</v>
      </c>
      <c r="L771" s="4" t="n">
        <v>613.32</v>
      </c>
      <c r="M771" s="4" t="n">
        <v>0</v>
      </c>
      <c r="N771" s="3" t="n">
        <v>23</v>
      </c>
      <c r="O771" s="4" t="n">
        <v>37.35</v>
      </c>
      <c r="P771" s="3" t="n">
        <v>3</v>
      </c>
      <c r="Q771" s="4" t="n">
        <v>2000</v>
      </c>
      <c r="R771" s="4" t="n">
        <v>498.7</v>
      </c>
      <c r="S771" s="4" t="n">
        <v>0</v>
      </c>
      <c r="T771" s="4" t="n">
        <v>0</v>
      </c>
      <c r="U771" s="3" t="n">
        <v>684</v>
      </c>
      <c r="V771" s="3" t="n">
        <v>0</v>
      </c>
    </row>
    <row r="772" customFormat="false" ht="15" hidden="false" customHeight="false" outlineLevel="0" collapsed="false">
      <c r="A772" s="2" t="s">
        <v>842</v>
      </c>
      <c r="B772" s="3" t="n">
        <v>28</v>
      </c>
      <c r="C772" s="2" t="s">
        <v>23</v>
      </c>
      <c r="D772" s="2" t="s">
        <v>62</v>
      </c>
      <c r="E772" s="2" t="s">
        <v>52</v>
      </c>
      <c r="F772" s="2" t="s">
        <v>26</v>
      </c>
      <c r="G772" s="4" t="n">
        <v>22500</v>
      </c>
      <c r="H772" s="3" t="n">
        <v>7</v>
      </c>
      <c r="I772" s="5" t="n">
        <v>43589</v>
      </c>
      <c r="J772" s="2" t="s">
        <v>34</v>
      </c>
      <c r="K772" s="3" t="n">
        <v>4</v>
      </c>
      <c r="L772" s="4" t="n">
        <v>15541.65</v>
      </c>
      <c r="M772" s="4" t="n">
        <v>0</v>
      </c>
      <c r="N772" s="3" t="n">
        <v>29</v>
      </c>
      <c r="O772" s="4" t="n">
        <v>110.27</v>
      </c>
      <c r="P772" s="3" t="n">
        <v>2</v>
      </c>
      <c r="Q772" s="4" t="n">
        <v>3000</v>
      </c>
      <c r="R772" s="4" t="n">
        <v>2309.51</v>
      </c>
      <c r="S772" s="4" t="n">
        <v>92000</v>
      </c>
      <c r="T772" s="4" t="n">
        <v>568</v>
      </c>
      <c r="U772" s="3" t="n">
        <v>608</v>
      </c>
      <c r="V772" s="3" t="n">
        <v>1</v>
      </c>
    </row>
    <row r="773" customFormat="false" ht="15" hidden="false" customHeight="false" outlineLevel="0" collapsed="false">
      <c r="A773" s="2" t="s">
        <v>843</v>
      </c>
      <c r="B773" s="3" t="n">
        <v>18</v>
      </c>
      <c r="C773" s="2" t="s">
        <v>29</v>
      </c>
      <c r="D773" s="2" t="s">
        <v>77</v>
      </c>
      <c r="E773" s="2" t="s">
        <v>52</v>
      </c>
      <c r="F773" s="2" t="s">
        <v>38</v>
      </c>
      <c r="G773" s="4" t="n">
        <v>14200</v>
      </c>
      <c r="H773" s="3" t="n">
        <v>0</v>
      </c>
      <c r="I773" s="5" t="n">
        <v>46254</v>
      </c>
      <c r="J773" s="2" t="s">
        <v>34</v>
      </c>
      <c r="K773" s="3" t="n">
        <v>2</v>
      </c>
      <c r="L773" s="4" t="n">
        <v>1003.1</v>
      </c>
      <c r="M773" s="4" t="n">
        <v>2693.52</v>
      </c>
      <c r="N773" s="3" t="n">
        <v>22</v>
      </c>
      <c r="O773" s="4" t="n">
        <v>50.46</v>
      </c>
      <c r="P773" s="3" t="n">
        <v>1</v>
      </c>
      <c r="Q773" s="4" t="n">
        <v>0</v>
      </c>
      <c r="R773" s="4" t="n">
        <v>0</v>
      </c>
      <c r="S773" s="4" t="n">
        <v>0</v>
      </c>
      <c r="T773" s="4" t="n">
        <v>0</v>
      </c>
      <c r="U773" s="3" t="n">
        <v>552</v>
      </c>
      <c r="V773" s="3" t="n">
        <v>0</v>
      </c>
    </row>
    <row r="774" customFormat="false" ht="15" hidden="false" customHeight="false" outlineLevel="0" collapsed="false">
      <c r="A774" s="2" t="s">
        <v>844</v>
      </c>
      <c r="B774" s="3" t="n">
        <v>61</v>
      </c>
      <c r="C774" s="2" t="s">
        <v>29</v>
      </c>
      <c r="D774" s="2" t="s">
        <v>62</v>
      </c>
      <c r="E774" s="2" t="s">
        <v>93</v>
      </c>
      <c r="F774" s="2" t="s">
        <v>103</v>
      </c>
      <c r="G774" s="4" t="n">
        <v>7800</v>
      </c>
      <c r="H774" s="3" t="n">
        <v>4</v>
      </c>
      <c r="I774" s="5" t="n">
        <v>44642</v>
      </c>
      <c r="J774" s="2" t="s">
        <v>27</v>
      </c>
      <c r="K774" s="3" t="n">
        <v>1</v>
      </c>
      <c r="L774" s="4" t="n">
        <v>5009.09</v>
      </c>
      <c r="M774" s="4" t="n">
        <v>5051.5</v>
      </c>
      <c r="N774" s="3" t="n">
        <v>7</v>
      </c>
      <c r="O774" s="4" t="n">
        <v>65.88</v>
      </c>
      <c r="P774" s="3" t="n">
        <v>4</v>
      </c>
      <c r="Q774" s="4" t="n">
        <v>1500</v>
      </c>
      <c r="R774" s="4" t="n">
        <v>380.88</v>
      </c>
      <c r="S774" s="4" t="n">
        <v>0</v>
      </c>
      <c r="T774" s="4" t="n">
        <v>0</v>
      </c>
      <c r="U774" s="3" t="n">
        <v>588</v>
      </c>
      <c r="V774" s="3" t="n">
        <v>0</v>
      </c>
    </row>
    <row r="775" customFormat="false" ht="15" hidden="false" customHeight="false" outlineLevel="0" collapsed="false">
      <c r="A775" s="2" t="s">
        <v>845</v>
      </c>
      <c r="B775" s="3" t="n">
        <v>32</v>
      </c>
      <c r="C775" s="2" t="s">
        <v>29</v>
      </c>
      <c r="D775" s="2" t="s">
        <v>108</v>
      </c>
      <c r="E775" s="2" t="s">
        <v>93</v>
      </c>
      <c r="F775" s="2" t="s">
        <v>38</v>
      </c>
      <c r="G775" s="4" t="n">
        <v>4000</v>
      </c>
      <c r="H775" s="3" t="n">
        <v>1</v>
      </c>
      <c r="I775" s="5" t="n">
        <v>45550</v>
      </c>
      <c r="J775" s="2" t="s">
        <v>46</v>
      </c>
      <c r="K775" s="3" t="n">
        <v>4</v>
      </c>
      <c r="L775" s="4" t="n">
        <v>205.66</v>
      </c>
      <c r="M775" s="4" t="n">
        <v>0</v>
      </c>
      <c r="N775" s="3" t="n">
        <v>21</v>
      </c>
      <c r="O775" s="4" t="n">
        <v>49.72</v>
      </c>
      <c r="P775" s="3" t="n">
        <v>6</v>
      </c>
      <c r="Q775" s="4" t="n">
        <v>500</v>
      </c>
      <c r="R775" s="4" t="n">
        <v>90.09</v>
      </c>
      <c r="S775" s="4" t="n">
        <v>0</v>
      </c>
      <c r="T775" s="4" t="n">
        <v>0</v>
      </c>
      <c r="U775" s="3" t="n">
        <v>534</v>
      </c>
      <c r="V775" s="3" t="n">
        <v>0</v>
      </c>
    </row>
    <row r="776" customFormat="false" ht="15" hidden="false" customHeight="false" outlineLevel="0" collapsed="false">
      <c r="A776" s="2" t="s">
        <v>846</v>
      </c>
      <c r="B776" s="3" t="n">
        <v>48</v>
      </c>
      <c r="C776" s="2" t="s">
        <v>29</v>
      </c>
      <c r="D776" s="2" t="s">
        <v>100</v>
      </c>
      <c r="E776" s="2" t="s">
        <v>52</v>
      </c>
      <c r="F776" s="2" t="s">
        <v>38</v>
      </c>
      <c r="G776" s="4" t="n">
        <v>15700</v>
      </c>
      <c r="H776" s="3" t="n">
        <v>14</v>
      </c>
      <c r="I776" s="5" t="n">
        <v>40909</v>
      </c>
      <c r="J776" s="2" t="s">
        <v>42</v>
      </c>
      <c r="K776" s="3" t="n">
        <v>2</v>
      </c>
      <c r="L776" s="4" t="n">
        <v>1968.08</v>
      </c>
      <c r="M776" s="4" t="n">
        <v>22146.75</v>
      </c>
      <c r="N776" s="3" t="n">
        <v>15</v>
      </c>
      <c r="O776" s="4" t="n">
        <v>68.87</v>
      </c>
      <c r="P776" s="3" t="n">
        <v>5</v>
      </c>
      <c r="Q776" s="4" t="n">
        <v>3000</v>
      </c>
      <c r="R776" s="4" t="n">
        <v>281.06</v>
      </c>
      <c r="S776" s="4" t="n">
        <v>71000</v>
      </c>
      <c r="T776" s="4" t="n">
        <v>320</v>
      </c>
      <c r="U776" s="3" t="n">
        <v>631</v>
      </c>
      <c r="V776" s="3" t="n">
        <v>0</v>
      </c>
    </row>
    <row r="777" customFormat="false" ht="15" hidden="false" customHeight="false" outlineLevel="0" collapsed="false">
      <c r="A777" s="2" t="s">
        <v>847</v>
      </c>
      <c r="B777" s="3" t="n">
        <v>53</v>
      </c>
      <c r="C777" s="2" t="s">
        <v>23</v>
      </c>
      <c r="D777" s="2" t="s">
        <v>108</v>
      </c>
      <c r="E777" s="2" t="s">
        <v>37</v>
      </c>
      <c r="F777" s="2" t="s">
        <v>26</v>
      </c>
      <c r="G777" s="4" t="n">
        <v>29000</v>
      </c>
      <c r="H777" s="3" t="n">
        <v>13</v>
      </c>
      <c r="I777" s="5" t="n">
        <v>41387</v>
      </c>
      <c r="J777" s="2" t="s">
        <v>34</v>
      </c>
      <c r="K777" s="3" t="n">
        <v>4</v>
      </c>
      <c r="L777" s="4" t="n">
        <v>1943.95</v>
      </c>
      <c r="M777" s="4" t="n">
        <v>0</v>
      </c>
      <c r="N777" s="3" t="n">
        <v>28</v>
      </c>
      <c r="O777" s="4" t="n">
        <v>100.68</v>
      </c>
      <c r="P777" s="3" t="n">
        <v>1</v>
      </c>
      <c r="Q777" s="4" t="n">
        <v>4500</v>
      </c>
      <c r="R777" s="4" t="n">
        <v>90.56</v>
      </c>
      <c r="S777" s="4" t="n">
        <v>0</v>
      </c>
      <c r="T777" s="4" t="n">
        <v>0</v>
      </c>
      <c r="U777" s="3" t="n">
        <v>630</v>
      </c>
      <c r="V777" s="3" t="n">
        <v>0</v>
      </c>
    </row>
    <row r="778" customFormat="false" ht="15" hidden="false" customHeight="false" outlineLevel="0" collapsed="false">
      <c r="A778" s="2" t="s">
        <v>848</v>
      </c>
      <c r="B778" s="3" t="n">
        <v>43</v>
      </c>
      <c r="C778" s="2" t="s">
        <v>29</v>
      </c>
      <c r="D778" s="2" t="s">
        <v>62</v>
      </c>
      <c r="E778" s="2" t="s">
        <v>25</v>
      </c>
      <c r="F778" s="2" t="s">
        <v>26</v>
      </c>
      <c r="G778" s="4" t="n">
        <v>37200</v>
      </c>
      <c r="H778" s="3" t="n">
        <v>10</v>
      </c>
      <c r="I778" s="5" t="n">
        <v>42471</v>
      </c>
      <c r="J778" s="2" t="s">
        <v>34</v>
      </c>
      <c r="K778" s="3" t="n">
        <v>3</v>
      </c>
      <c r="L778" s="4" t="n">
        <v>2316.18</v>
      </c>
      <c r="M778" s="4" t="n">
        <v>36336.44</v>
      </c>
      <c r="N778" s="3" t="n">
        <v>18</v>
      </c>
      <c r="O778" s="4" t="n">
        <v>73.98</v>
      </c>
      <c r="P778" s="3" t="n">
        <v>1</v>
      </c>
      <c r="Q778" s="4" t="n">
        <v>5000</v>
      </c>
      <c r="R778" s="4" t="n">
        <v>525.86</v>
      </c>
      <c r="S778" s="4" t="n">
        <v>0</v>
      </c>
      <c r="T778" s="4" t="n">
        <v>0</v>
      </c>
      <c r="U778" s="3" t="n">
        <v>616</v>
      </c>
      <c r="V778" s="3" t="n">
        <v>0</v>
      </c>
    </row>
    <row r="779" customFormat="false" ht="15" hidden="false" customHeight="false" outlineLevel="0" collapsed="false">
      <c r="A779" s="2" t="s">
        <v>849</v>
      </c>
      <c r="B779" s="3" t="n">
        <v>51</v>
      </c>
      <c r="C779" s="2" t="s">
        <v>29</v>
      </c>
      <c r="D779" s="2" t="s">
        <v>62</v>
      </c>
      <c r="E779" s="2" t="s">
        <v>37</v>
      </c>
      <c r="F779" s="2" t="s">
        <v>26</v>
      </c>
      <c r="G779" s="4" t="n">
        <v>61900</v>
      </c>
      <c r="H779" s="3" t="n">
        <v>18</v>
      </c>
      <c r="I779" s="5" t="n">
        <v>39509</v>
      </c>
      <c r="J779" s="2" t="s">
        <v>34</v>
      </c>
      <c r="K779" s="3" t="n">
        <v>1</v>
      </c>
      <c r="L779" s="4" t="n">
        <v>2743.73</v>
      </c>
      <c r="M779" s="4" t="n">
        <v>0</v>
      </c>
      <c r="N779" s="3" t="n">
        <v>33</v>
      </c>
      <c r="O779" s="4" t="n">
        <v>65.83</v>
      </c>
      <c r="P779" s="3" t="n">
        <v>2</v>
      </c>
      <c r="Q779" s="4" t="n">
        <v>6500</v>
      </c>
      <c r="R779" s="4" t="n">
        <v>1528.52</v>
      </c>
      <c r="S779" s="4" t="n">
        <v>131000</v>
      </c>
      <c r="T779" s="4" t="n">
        <v>912</v>
      </c>
      <c r="U779" s="3" t="n">
        <v>779</v>
      </c>
      <c r="V779" s="3" t="n">
        <v>0</v>
      </c>
    </row>
    <row r="780" customFormat="false" ht="15" hidden="false" customHeight="false" outlineLevel="0" collapsed="false">
      <c r="A780" s="2" t="s">
        <v>850</v>
      </c>
      <c r="B780" s="3" t="n">
        <v>29</v>
      </c>
      <c r="C780" s="2" t="s">
        <v>23</v>
      </c>
      <c r="D780" s="2" t="s">
        <v>136</v>
      </c>
      <c r="E780" s="2" t="s">
        <v>37</v>
      </c>
      <c r="F780" s="2" t="s">
        <v>26</v>
      </c>
      <c r="G780" s="4" t="n">
        <v>35100</v>
      </c>
      <c r="H780" s="3" t="n">
        <v>1</v>
      </c>
      <c r="I780" s="5" t="n">
        <v>45777</v>
      </c>
      <c r="J780" s="2" t="s">
        <v>42</v>
      </c>
      <c r="K780" s="3" t="n">
        <v>1</v>
      </c>
      <c r="L780" s="4" t="n">
        <v>3679.39</v>
      </c>
      <c r="M780" s="4" t="n">
        <v>4215.32</v>
      </c>
      <c r="N780" s="3" t="n">
        <v>20</v>
      </c>
      <c r="O780" s="4" t="n">
        <v>51.19</v>
      </c>
      <c r="P780" s="3" t="n">
        <v>3</v>
      </c>
      <c r="Q780" s="4" t="n">
        <v>5500</v>
      </c>
      <c r="R780" s="4" t="n">
        <v>874.33</v>
      </c>
      <c r="S780" s="4" t="n">
        <v>151000</v>
      </c>
      <c r="T780" s="4" t="n">
        <v>1031</v>
      </c>
      <c r="U780" s="3" t="n">
        <v>552</v>
      </c>
      <c r="V780" s="3" t="n">
        <v>1</v>
      </c>
    </row>
    <row r="781" customFormat="false" ht="15" hidden="false" customHeight="false" outlineLevel="0" collapsed="false">
      <c r="A781" s="2" t="s">
        <v>851</v>
      </c>
      <c r="B781" s="3" t="n">
        <v>36</v>
      </c>
      <c r="C781" s="2" t="s">
        <v>29</v>
      </c>
      <c r="D781" s="2" t="s">
        <v>62</v>
      </c>
      <c r="E781" s="2" t="s">
        <v>93</v>
      </c>
      <c r="F781" s="2" t="s">
        <v>60</v>
      </c>
      <c r="G781" s="4" t="n">
        <v>6000</v>
      </c>
      <c r="H781" s="3" t="n">
        <v>2</v>
      </c>
      <c r="I781" s="5" t="n">
        <v>45330</v>
      </c>
      <c r="J781" s="2" t="s">
        <v>46</v>
      </c>
      <c r="K781" s="3" t="n">
        <v>2</v>
      </c>
      <c r="L781" s="4" t="n">
        <v>451.59</v>
      </c>
      <c r="M781" s="4" t="n">
        <v>2165.41</v>
      </c>
      <c r="N781" s="3" t="n">
        <v>15</v>
      </c>
      <c r="O781" s="4" t="n">
        <v>23.39</v>
      </c>
      <c r="P781" s="3" t="n">
        <v>1</v>
      </c>
      <c r="Q781" s="4" t="n">
        <v>1000</v>
      </c>
      <c r="R781" s="4" t="n">
        <v>418.97</v>
      </c>
      <c r="S781" s="4" t="n">
        <v>0</v>
      </c>
      <c r="T781" s="4" t="n">
        <v>0</v>
      </c>
      <c r="U781" s="3" t="n">
        <v>561</v>
      </c>
      <c r="V781" s="3" t="n">
        <v>0</v>
      </c>
    </row>
    <row r="782" customFormat="false" ht="15" hidden="false" customHeight="false" outlineLevel="0" collapsed="false">
      <c r="A782" s="2" t="s">
        <v>852</v>
      </c>
      <c r="B782" s="3" t="n">
        <v>55</v>
      </c>
      <c r="C782" s="2" t="s">
        <v>23</v>
      </c>
      <c r="D782" s="2" t="s">
        <v>51</v>
      </c>
      <c r="E782" s="2" t="s">
        <v>52</v>
      </c>
      <c r="F782" s="2" t="s">
        <v>26</v>
      </c>
      <c r="G782" s="4" t="n">
        <v>17400</v>
      </c>
      <c r="H782" s="3" t="n">
        <v>4</v>
      </c>
      <c r="I782" s="5" t="n">
        <v>44472</v>
      </c>
      <c r="J782" s="2" t="s">
        <v>46</v>
      </c>
      <c r="K782" s="3" t="n">
        <v>1</v>
      </c>
      <c r="L782" s="4" t="n">
        <v>3359.12</v>
      </c>
      <c r="M782" s="4" t="n">
        <v>25888.89</v>
      </c>
      <c r="N782" s="3" t="n">
        <v>19</v>
      </c>
      <c r="O782" s="4" t="n">
        <v>117.55</v>
      </c>
      <c r="P782" s="3" t="n">
        <v>6</v>
      </c>
      <c r="Q782" s="4" t="n">
        <v>2500</v>
      </c>
      <c r="R782" s="4" t="n">
        <v>1181.61</v>
      </c>
      <c r="S782" s="4" t="n">
        <v>56000</v>
      </c>
      <c r="T782" s="4" t="n">
        <v>379</v>
      </c>
      <c r="U782" s="3" t="n">
        <v>553</v>
      </c>
      <c r="V782" s="3" t="n">
        <v>1</v>
      </c>
    </row>
    <row r="783" customFormat="false" ht="15" hidden="false" customHeight="false" outlineLevel="0" collapsed="false">
      <c r="A783" s="2" t="s">
        <v>853</v>
      </c>
      <c r="B783" s="3" t="n">
        <v>31</v>
      </c>
      <c r="C783" s="2" t="s">
        <v>29</v>
      </c>
      <c r="D783" s="2" t="s">
        <v>100</v>
      </c>
      <c r="E783" s="2" t="s">
        <v>37</v>
      </c>
      <c r="F783" s="2" t="s">
        <v>26</v>
      </c>
      <c r="G783" s="4" t="n">
        <v>25400</v>
      </c>
      <c r="H783" s="3" t="n">
        <v>6</v>
      </c>
      <c r="I783" s="5" t="n">
        <v>43813</v>
      </c>
      <c r="J783" s="2" t="s">
        <v>34</v>
      </c>
      <c r="K783" s="3" t="n">
        <v>2</v>
      </c>
      <c r="L783" s="4" t="n">
        <v>2499.12</v>
      </c>
      <c r="M783" s="4" t="n">
        <v>14678.18</v>
      </c>
      <c r="N783" s="3" t="n">
        <v>37</v>
      </c>
      <c r="O783" s="4" t="n">
        <v>60.86</v>
      </c>
      <c r="P783" s="3" t="n">
        <v>3</v>
      </c>
      <c r="Q783" s="4" t="n">
        <v>3000</v>
      </c>
      <c r="R783" s="4" t="n">
        <v>1109.58</v>
      </c>
      <c r="S783" s="4" t="n">
        <v>0</v>
      </c>
      <c r="T783" s="4" t="n">
        <v>0</v>
      </c>
      <c r="U783" s="3" t="n">
        <v>614</v>
      </c>
      <c r="V783" s="3" t="n">
        <v>0</v>
      </c>
    </row>
    <row r="784" customFormat="false" ht="15" hidden="false" customHeight="false" outlineLevel="0" collapsed="false">
      <c r="A784" s="2" t="s">
        <v>854</v>
      </c>
      <c r="B784" s="3" t="n">
        <v>84</v>
      </c>
      <c r="C784" s="2" t="s">
        <v>29</v>
      </c>
      <c r="D784" s="2" t="s">
        <v>54</v>
      </c>
      <c r="E784" s="2" t="s">
        <v>41</v>
      </c>
      <c r="F784" s="2" t="s">
        <v>38</v>
      </c>
      <c r="G784" s="4" t="n">
        <v>21100</v>
      </c>
      <c r="H784" s="3" t="n">
        <v>13</v>
      </c>
      <c r="I784" s="5" t="n">
        <v>41494</v>
      </c>
      <c r="J784" s="2" t="s">
        <v>27</v>
      </c>
      <c r="K784" s="3" t="n">
        <v>4</v>
      </c>
      <c r="L784" s="4" t="n">
        <v>992.74</v>
      </c>
      <c r="M784" s="4" t="n">
        <v>16074.54</v>
      </c>
      <c r="N784" s="3" t="n">
        <v>23</v>
      </c>
      <c r="O784" s="4" t="n">
        <v>48.34</v>
      </c>
      <c r="P784" s="3" t="n">
        <v>6</v>
      </c>
      <c r="Q784" s="4" t="n">
        <v>0</v>
      </c>
      <c r="R784" s="4" t="n">
        <v>0</v>
      </c>
      <c r="S784" s="4" t="n">
        <v>0</v>
      </c>
      <c r="T784" s="4" t="n">
        <v>0</v>
      </c>
      <c r="U784" s="3" t="n">
        <v>539</v>
      </c>
      <c r="V784" s="3" t="n">
        <v>0</v>
      </c>
    </row>
    <row r="785" customFormat="false" ht="15" hidden="false" customHeight="false" outlineLevel="0" collapsed="false">
      <c r="A785" s="2" t="s">
        <v>855</v>
      </c>
      <c r="B785" s="3" t="n">
        <v>44</v>
      </c>
      <c r="C785" s="2" t="s">
        <v>23</v>
      </c>
      <c r="D785" s="2" t="s">
        <v>67</v>
      </c>
      <c r="E785" s="2" t="s">
        <v>49</v>
      </c>
      <c r="F785" s="2" t="s">
        <v>26</v>
      </c>
      <c r="G785" s="4" t="n">
        <v>23100</v>
      </c>
      <c r="H785" s="3" t="n">
        <v>10</v>
      </c>
      <c r="I785" s="5" t="n">
        <v>42406</v>
      </c>
      <c r="J785" s="2" t="s">
        <v>34</v>
      </c>
      <c r="K785" s="3" t="n">
        <v>2</v>
      </c>
      <c r="L785" s="4" t="n">
        <v>2815.66</v>
      </c>
      <c r="M785" s="4" t="n">
        <v>18577.19</v>
      </c>
      <c r="N785" s="3" t="n">
        <v>18</v>
      </c>
      <c r="O785" s="4" t="n">
        <v>37.09</v>
      </c>
      <c r="P785" s="3" t="n">
        <v>4</v>
      </c>
      <c r="Q785" s="4" t="n">
        <v>3500</v>
      </c>
      <c r="R785" s="4" t="n">
        <v>918.27</v>
      </c>
      <c r="S785" s="4" t="n">
        <v>0</v>
      </c>
      <c r="T785" s="4" t="n">
        <v>0</v>
      </c>
      <c r="U785" s="3" t="n">
        <v>599</v>
      </c>
      <c r="V785" s="3" t="n">
        <v>0</v>
      </c>
    </row>
    <row r="786" customFormat="false" ht="15" hidden="false" customHeight="false" outlineLevel="0" collapsed="false">
      <c r="A786" s="2" t="s">
        <v>856</v>
      </c>
      <c r="B786" s="3" t="n">
        <v>45</v>
      </c>
      <c r="C786" s="2" t="s">
        <v>23</v>
      </c>
      <c r="D786" s="2" t="s">
        <v>24</v>
      </c>
      <c r="E786" s="2" t="s">
        <v>52</v>
      </c>
      <c r="F786" s="2" t="s">
        <v>26</v>
      </c>
      <c r="G786" s="4" t="n">
        <v>10000</v>
      </c>
      <c r="H786" s="3" t="n">
        <v>22</v>
      </c>
      <c r="I786" s="5" t="n">
        <v>38081</v>
      </c>
      <c r="J786" s="2" t="s">
        <v>46</v>
      </c>
      <c r="K786" s="3" t="n">
        <v>3</v>
      </c>
      <c r="L786" s="4" t="n">
        <v>538.16</v>
      </c>
      <c r="M786" s="4" t="n">
        <v>14213.86</v>
      </c>
      <c r="N786" s="3" t="n">
        <v>24</v>
      </c>
      <c r="O786" s="4" t="n">
        <v>27.35</v>
      </c>
      <c r="P786" s="3" t="n">
        <v>2</v>
      </c>
      <c r="Q786" s="4" t="n">
        <v>0</v>
      </c>
      <c r="R786" s="4" t="n">
        <v>0</v>
      </c>
      <c r="S786" s="4" t="n">
        <v>0</v>
      </c>
      <c r="T786" s="4" t="n">
        <v>0</v>
      </c>
      <c r="U786" s="3" t="n">
        <v>738</v>
      </c>
      <c r="V786" s="3" t="n">
        <v>2</v>
      </c>
    </row>
    <row r="787" customFormat="false" ht="15" hidden="false" customHeight="false" outlineLevel="0" collapsed="false">
      <c r="A787" s="2" t="s">
        <v>857</v>
      </c>
      <c r="B787" s="3" t="n">
        <v>62</v>
      </c>
      <c r="C787" s="2" t="s">
        <v>23</v>
      </c>
      <c r="D787" s="2" t="s">
        <v>67</v>
      </c>
      <c r="E787" s="2" t="s">
        <v>49</v>
      </c>
      <c r="F787" s="2" t="s">
        <v>26</v>
      </c>
      <c r="G787" s="4" t="n">
        <v>33200</v>
      </c>
      <c r="H787" s="3" t="n">
        <v>16</v>
      </c>
      <c r="I787" s="5" t="n">
        <v>40175</v>
      </c>
      <c r="J787" s="2" t="s">
        <v>46</v>
      </c>
      <c r="K787" s="3" t="n">
        <v>5</v>
      </c>
      <c r="L787" s="4" t="n">
        <v>-1132.03</v>
      </c>
      <c r="M787" s="4" t="n">
        <v>22878.99</v>
      </c>
      <c r="N787" s="3" t="n">
        <v>0</v>
      </c>
      <c r="O787" s="2"/>
      <c r="P787" s="3" t="n">
        <v>0</v>
      </c>
      <c r="Q787" s="4" t="n">
        <v>0</v>
      </c>
      <c r="R787" s="4" t="n">
        <v>0</v>
      </c>
      <c r="S787" s="4" t="n">
        <v>0</v>
      </c>
      <c r="T787" s="4" t="n">
        <v>0</v>
      </c>
      <c r="U787" s="3" t="n">
        <v>710</v>
      </c>
      <c r="V787" s="3" t="n">
        <v>0</v>
      </c>
    </row>
    <row r="788" customFormat="false" ht="15" hidden="false" customHeight="false" outlineLevel="0" collapsed="false">
      <c r="A788" s="2" t="s">
        <v>858</v>
      </c>
      <c r="B788" s="3" t="n">
        <v>27</v>
      </c>
      <c r="C788" s="2" t="s">
        <v>29</v>
      </c>
      <c r="D788" s="2" t="s">
        <v>40</v>
      </c>
      <c r="E788" s="2" t="s">
        <v>49</v>
      </c>
      <c r="F788" s="2" t="s">
        <v>38</v>
      </c>
      <c r="G788" s="4" t="n">
        <v>24900</v>
      </c>
      <c r="H788" s="3" t="n">
        <v>5</v>
      </c>
      <c r="I788" s="5" t="n">
        <v>44175</v>
      </c>
      <c r="J788" s="2" t="s">
        <v>34</v>
      </c>
      <c r="K788" s="3" t="n">
        <v>1</v>
      </c>
      <c r="L788" s="4" t="n">
        <v>-2348</v>
      </c>
      <c r="M788" s="4" t="n">
        <v>11569.71</v>
      </c>
      <c r="N788" s="3" t="n">
        <v>32</v>
      </c>
      <c r="O788" s="4" t="n">
        <v>46.65</v>
      </c>
      <c r="P788" s="3" t="n">
        <v>1</v>
      </c>
      <c r="Q788" s="4" t="n">
        <v>2500</v>
      </c>
      <c r="R788" s="4" t="n">
        <v>185.17</v>
      </c>
      <c r="S788" s="4" t="n">
        <v>0</v>
      </c>
      <c r="T788" s="4" t="n">
        <v>0</v>
      </c>
      <c r="U788" s="3" t="n">
        <v>582</v>
      </c>
      <c r="V788" s="3" t="n">
        <v>0</v>
      </c>
    </row>
    <row r="789" customFormat="false" ht="15" hidden="false" customHeight="false" outlineLevel="0" collapsed="false">
      <c r="A789" s="2" t="s">
        <v>859</v>
      </c>
      <c r="B789" s="3" t="n">
        <v>23</v>
      </c>
      <c r="C789" s="2" t="s">
        <v>29</v>
      </c>
      <c r="D789" s="2" t="s">
        <v>33</v>
      </c>
      <c r="E789" s="2" t="s">
        <v>134</v>
      </c>
      <c r="F789" s="2" t="s">
        <v>38</v>
      </c>
      <c r="G789" s="4" t="n">
        <v>3600</v>
      </c>
      <c r="H789" s="3" t="n">
        <v>2</v>
      </c>
      <c r="I789" s="5" t="n">
        <v>45521</v>
      </c>
      <c r="J789" s="2" t="s">
        <v>46</v>
      </c>
      <c r="K789" s="3" t="n">
        <v>2</v>
      </c>
      <c r="L789" s="4" t="n">
        <v>321.75</v>
      </c>
      <c r="M789" s="4" t="n">
        <v>458.56</v>
      </c>
      <c r="N789" s="3" t="n">
        <v>15</v>
      </c>
      <c r="O789" s="4" t="n">
        <v>24.96</v>
      </c>
      <c r="P789" s="3" t="n">
        <v>5</v>
      </c>
      <c r="Q789" s="4" t="n">
        <v>1000</v>
      </c>
      <c r="R789" s="4" t="n">
        <v>166.23</v>
      </c>
      <c r="S789" s="4" t="n">
        <v>0</v>
      </c>
      <c r="T789" s="4" t="n">
        <v>0</v>
      </c>
      <c r="U789" s="3" t="n">
        <v>532</v>
      </c>
      <c r="V789" s="3" t="n">
        <v>0</v>
      </c>
    </row>
    <row r="790" customFormat="false" ht="15" hidden="false" customHeight="false" outlineLevel="0" collapsed="false">
      <c r="A790" s="2" t="s">
        <v>860</v>
      </c>
      <c r="B790" s="3" t="n">
        <v>68</v>
      </c>
      <c r="C790" s="2" t="s">
        <v>29</v>
      </c>
      <c r="D790" s="2" t="s">
        <v>100</v>
      </c>
      <c r="E790" s="2" t="s">
        <v>41</v>
      </c>
      <c r="F790" s="2" t="s">
        <v>26</v>
      </c>
      <c r="G790" s="4" t="n">
        <v>15500</v>
      </c>
      <c r="H790" s="3" t="n">
        <v>19</v>
      </c>
      <c r="I790" s="5" t="n">
        <v>39235</v>
      </c>
      <c r="J790" s="2" t="s">
        <v>27</v>
      </c>
      <c r="K790" s="3" t="n">
        <v>2</v>
      </c>
      <c r="L790" s="4" t="n">
        <v>3264.57</v>
      </c>
      <c r="M790" s="4" t="n">
        <v>21647.91</v>
      </c>
      <c r="N790" s="3" t="n">
        <v>15</v>
      </c>
      <c r="O790" s="4" t="n">
        <v>72.17</v>
      </c>
      <c r="P790" s="3" t="n">
        <v>4</v>
      </c>
      <c r="Q790" s="4" t="n">
        <v>2000</v>
      </c>
      <c r="R790" s="4" t="n">
        <v>289.73</v>
      </c>
      <c r="S790" s="4" t="n">
        <v>50000</v>
      </c>
      <c r="T790" s="4" t="n">
        <v>227</v>
      </c>
      <c r="U790" s="3" t="n">
        <v>687</v>
      </c>
      <c r="V790" s="3" t="n">
        <v>0</v>
      </c>
    </row>
    <row r="791" customFormat="false" ht="15" hidden="false" customHeight="false" outlineLevel="0" collapsed="false">
      <c r="A791" s="2" t="s">
        <v>861</v>
      </c>
      <c r="B791" s="3" t="n">
        <v>49</v>
      </c>
      <c r="C791" s="2" t="s">
        <v>29</v>
      </c>
      <c r="D791" s="2" t="s">
        <v>56</v>
      </c>
      <c r="E791" s="2" t="s">
        <v>96</v>
      </c>
      <c r="F791" s="2" t="s">
        <v>60</v>
      </c>
      <c r="G791" s="4" t="n">
        <v>56300</v>
      </c>
      <c r="H791" s="3" t="n">
        <v>23</v>
      </c>
      <c r="I791" s="5" t="n">
        <v>37812</v>
      </c>
      <c r="J791" s="2" t="s">
        <v>34</v>
      </c>
      <c r="K791" s="3" t="n">
        <v>5</v>
      </c>
      <c r="L791" s="4" t="n">
        <v>4194.29</v>
      </c>
      <c r="M791" s="4" t="n">
        <v>35126.95</v>
      </c>
      <c r="N791" s="3" t="n">
        <v>43</v>
      </c>
      <c r="O791" s="4" t="n">
        <v>43.92</v>
      </c>
      <c r="P791" s="3" t="n">
        <v>0</v>
      </c>
      <c r="Q791" s="4" t="n">
        <v>0</v>
      </c>
      <c r="R791" s="4" t="n">
        <v>0</v>
      </c>
      <c r="S791" s="4" t="n">
        <v>0</v>
      </c>
      <c r="T791" s="4" t="n">
        <v>0</v>
      </c>
      <c r="U791" s="3" t="n">
        <v>676</v>
      </c>
      <c r="V791" s="3" t="n">
        <v>1</v>
      </c>
    </row>
    <row r="792" customFormat="false" ht="15" hidden="false" customHeight="false" outlineLevel="0" collapsed="false">
      <c r="A792" s="2" t="s">
        <v>862</v>
      </c>
      <c r="B792" s="3" t="n">
        <v>35</v>
      </c>
      <c r="C792" s="2" t="s">
        <v>23</v>
      </c>
      <c r="D792" s="2" t="s">
        <v>44</v>
      </c>
      <c r="E792" s="2" t="s">
        <v>37</v>
      </c>
      <c r="F792" s="2" t="s">
        <v>26</v>
      </c>
      <c r="G792" s="4" t="n">
        <v>46000</v>
      </c>
      <c r="H792" s="3" t="n">
        <v>9</v>
      </c>
      <c r="I792" s="5" t="n">
        <v>42892</v>
      </c>
      <c r="J792" s="2" t="s">
        <v>46</v>
      </c>
      <c r="K792" s="3" t="n">
        <v>1</v>
      </c>
      <c r="L792" s="4" t="n">
        <v>5977.2</v>
      </c>
      <c r="M792" s="4" t="n">
        <v>23005.59</v>
      </c>
      <c r="N792" s="3" t="n">
        <v>39</v>
      </c>
      <c r="O792" s="4" t="n">
        <v>43.06</v>
      </c>
      <c r="P792" s="3" t="n">
        <v>4</v>
      </c>
      <c r="Q792" s="4" t="n">
        <v>9000</v>
      </c>
      <c r="R792" s="4" t="n">
        <v>807.91</v>
      </c>
      <c r="S792" s="4" t="n">
        <v>179000</v>
      </c>
      <c r="T792" s="4" t="n">
        <v>969</v>
      </c>
      <c r="U792" s="3" t="n">
        <v>577</v>
      </c>
      <c r="V792" s="3" t="n">
        <v>0</v>
      </c>
    </row>
    <row r="793" customFormat="false" ht="15" hidden="false" customHeight="false" outlineLevel="0" collapsed="false">
      <c r="A793" s="2" t="s">
        <v>863</v>
      </c>
      <c r="B793" s="3" t="n">
        <v>56</v>
      </c>
      <c r="C793" s="2" t="s">
        <v>29</v>
      </c>
      <c r="D793" s="2" t="s">
        <v>54</v>
      </c>
      <c r="E793" s="2" t="s">
        <v>63</v>
      </c>
      <c r="F793" s="2" t="s">
        <v>26</v>
      </c>
      <c r="G793" s="4" t="n">
        <v>41400</v>
      </c>
      <c r="H793" s="3" t="n">
        <v>23</v>
      </c>
      <c r="I793" s="5" t="n">
        <v>37760</v>
      </c>
      <c r="J793" s="2" t="s">
        <v>34</v>
      </c>
      <c r="K793" s="3" t="n">
        <v>4</v>
      </c>
      <c r="L793" s="4" t="n">
        <v>3742.68</v>
      </c>
      <c r="M793" s="4" t="n">
        <v>74414.29</v>
      </c>
      <c r="N793" s="3" t="n">
        <v>40</v>
      </c>
      <c r="O793" s="4" t="n">
        <v>55.49</v>
      </c>
      <c r="P793" s="3" t="n">
        <v>1</v>
      </c>
      <c r="Q793" s="4" t="n">
        <v>9500</v>
      </c>
      <c r="R793" s="4" t="n">
        <v>3672.25</v>
      </c>
      <c r="S793" s="4" t="n">
        <v>0</v>
      </c>
      <c r="T793" s="4" t="n">
        <v>0</v>
      </c>
      <c r="U793" s="3" t="n">
        <v>675</v>
      </c>
      <c r="V793" s="3" t="n">
        <v>0</v>
      </c>
    </row>
    <row r="794" customFormat="false" ht="15" hidden="false" customHeight="false" outlineLevel="0" collapsed="false">
      <c r="A794" s="2" t="s">
        <v>864</v>
      </c>
      <c r="B794" s="3" t="n">
        <v>50</v>
      </c>
      <c r="C794" s="2" t="s">
        <v>23</v>
      </c>
      <c r="D794" s="2" t="s">
        <v>44</v>
      </c>
      <c r="E794" s="2" t="s">
        <v>25</v>
      </c>
      <c r="F794" s="2" t="s">
        <v>60</v>
      </c>
      <c r="G794" s="4" t="n">
        <v>34300</v>
      </c>
      <c r="H794" s="3" t="n">
        <v>6</v>
      </c>
      <c r="I794" s="5" t="n">
        <v>43742</v>
      </c>
      <c r="J794" s="2" t="s">
        <v>34</v>
      </c>
      <c r="K794" s="3" t="n">
        <v>1</v>
      </c>
      <c r="L794" s="4" t="n">
        <v>3956.24</v>
      </c>
      <c r="M794" s="4" t="n">
        <v>14296.63</v>
      </c>
      <c r="N794" s="3" t="n">
        <v>27</v>
      </c>
      <c r="O794" s="4" t="n">
        <v>36.95</v>
      </c>
      <c r="P794" s="3" t="n">
        <v>1</v>
      </c>
      <c r="Q794" s="4" t="n">
        <v>0</v>
      </c>
      <c r="R794" s="4" t="n">
        <v>0</v>
      </c>
      <c r="S794" s="4" t="n">
        <v>0</v>
      </c>
      <c r="T794" s="4" t="n">
        <v>0</v>
      </c>
      <c r="U794" s="3" t="n">
        <v>674</v>
      </c>
      <c r="V794" s="3" t="n">
        <v>0</v>
      </c>
    </row>
    <row r="795" customFormat="false" ht="15" hidden="false" customHeight="false" outlineLevel="0" collapsed="false">
      <c r="A795" s="2" t="s">
        <v>865</v>
      </c>
      <c r="B795" s="3" t="n">
        <v>23</v>
      </c>
      <c r="C795" s="2" t="s">
        <v>23</v>
      </c>
      <c r="D795" s="2" t="s">
        <v>98</v>
      </c>
      <c r="E795" s="2" t="s">
        <v>37</v>
      </c>
      <c r="F795" s="2" t="s">
        <v>38</v>
      </c>
      <c r="G795" s="4" t="n">
        <v>63300</v>
      </c>
      <c r="H795" s="3" t="n">
        <v>1</v>
      </c>
      <c r="I795" s="5" t="n">
        <v>45674</v>
      </c>
      <c r="J795" s="2" t="s">
        <v>46</v>
      </c>
      <c r="K795" s="3" t="n">
        <v>1</v>
      </c>
      <c r="L795" s="4" t="n">
        <v>6595.38</v>
      </c>
      <c r="M795" s="4" t="n">
        <v>0</v>
      </c>
      <c r="N795" s="3" t="n">
        <v>42</v>
      </c>
      <c r="O795" s="4" t="n">
        <v>55.49</v>
      </c>
      <c r="P795" s="3" t="n">
        <v>2</v>
      </c>
      <c r="Q795" s="4" t="n">
        <v>7500</v>
      </c>
      <c r="R795" s="4" t="n">
        <v>2345.87</v>
      </c>
      <c r="S795" s="4" t="n">
        <v>0</v>
      </c>
      <c r="T795" s="4" t="n">
        <v>0</v>
      </c>
      <c r="U795" s="3" t="n">
        <v>668</v>
      </c>
      <c r="V795" s="3" t="n">
        <v>0</v>
      </c>
    </row>
    <row r="796" customFormat="false" ht="15" hidden="false" customHeight="false" outlineLevel="0" collapsed="false">
      <c r="A796" s="2" t="s">
        <v>866</v>
      </c>
      <c r="B796" s="3" t="n">
        <v>22</v>
      </c>
      <c r="C796" s="2" t="s">
        <v>29</v>
      </c>
      <c r="D796" s="2" t="s">
        <v>51</v>
      </c>
      <c r="E796" s="2" t="s">
        <v>134</v>
      </c>
      <c r="F796" s="2" t="s">
        <v>38</v>
      </c>
      <c r="G796" s="4" t="n">
        <v>5100</v>
      </c>
      <c r="H796" s="3" t="n">
        <v>0</v>
      </c>
      <c r="I796" s="5" t="n">
        <v>45942</v>
      </c>
      <c r="J796" s="2" t="s">
        <v>46</v>
      </c>
      <c r="K796" s="3" t="n">
        <v>1</v>
      </c>
      <c r="L796" s="4" t="n">
        <v>940.29</v>
      </c>
      <c r="M796" s="4" t="n">
        <v>0</v>
      </c>
      <c r="N796" s="3" t="n">
        <v>22</v>
      </c>
      <c r="O796" s="4" t="n">
        <v>19.89</v>
      </c>
      <c r="P796" s="3" t="n">
        <v>7</v>
      </c>
      <c r="Q796" s="4" t="n">
        <v>0</v>
      </c>
      <c r="R796" s="4" t="n">
        <v>0</v>
      </c>
      <c r="S796" s="4" t="n">
        <v>0</v>
      </c>
      <c r="T796" s="4" t="n">
        <v>0</v>
      </c>
      <c r="U796" s="3" t="n">
        <v>517</v>
      </c>
      <c r="V796" s="3" t="n">
        <v>0</v>
      </c>
    </row>
    <row r="797" customFormat="false" ht="15" hidden="false" customHeight="false" outlineLevel="0" collapsed="false">
      <c r="A797" s="2" t="s">
        <v>867</v>
      </c>
      <c r="B797" s="3" t="n">
        <v>41</v>
      </c>
      <c r="C797" s="2" t="s">
        <v>23</v>
      </c>
      <c r="D797" s="2" t="s">
        <v>40</v>
      </c>
      <c r="E797" s="2" t="s">
        <v>52</v>
      </c>
      <c r="F797" s="2" t="s">
        <v>38</v>
      </c>
      <c r="G797" s="4" t="n">
        <v>29800</v>
      </c>
      <c r="H797" s="3" t="n">
        <v>6</v>
      </c>
      <c r="I797" s="5" t="n">
        <v>43784</v>
      </c>
      <c r="J797" s="2" t="s">
        <v>34</v>
      </c>
      <c r="K797" s="3" t="n">
        <v>2</v>
      </c>
      <c r="L797" s="4" t="n">
        <v>2408.42</v>
      </c>
      <c r="M797" s="4" t="n">
        <v>10865.61</v>
      </c>
      <c r="N797" s="3" t="n">
        <v>30</v>
      </c>
      <c r="O797" s="4" t="n">
        <v>44.58</v>
      </c>
      <c r="P797" s="3" t="n">
        <v>0</v>
      </c>
      <c r="Q797" s="4" t="n">
        <v>6000</v>
      </c>
      <c r="R797" s="4" t="n">
        <v>2144.38</v>
      </c>
      <c r="S797" s="4" t="n">
        <v>0</v>
      </c>
      <c r="T797" s="4" t="n">
        <v>0</v>
      </c>
      <c r="U797" s="3" t="n">
        <v>648</v>
      </c>
      <c r="V797" s="3" t="n">
        <v>0</v>
      </c>
    </row>
    <row r="798" customFormat="false" ht="15" hidden="false" customHeight="false" outlineLevel="0" collapsed="false">
      <c r="A798" s="2" t="s">
        <v>868</v>
      </c>
      <c r="B798" s="3" t="n">
        <v>49</v>
      </c>
      <c r="C798" s="2" t="s">
        <v>23</v>
      </c>
      <c r="D798" s="2" t="s">
        <v>56</v>
      </c>
      <c r="E798" s="2" t="s">
        <v>25</v>
      </c>
      <c r="F798" s="2" t="s">
        <v>26</v>
      </c>
      <c r="G798" s="4" t="n">
        <v>33500</v>
      </c>
      <c r="H798" s="3" t="n">
        <v>5</v>
      </c>
      <c r="I798" s="5" t="n">
        <v>44111</v>
      </c>
      <c r="J798" s="2" t="s">
        <v>46</v>
      </c>
      <c r="K798" s="3" t="n">
        <v>1</v>
      </c>
      <c r="L798" s="4" t="n">
        <v>3068.02</v>
      </c>
      <c r="M798" s="4" t="n">
        <v>35560.56</v>
      </c>
      <c r="N798" s="3" t="n">
        <v>28</v>
      </c>
      <c r="O798" s="4" t="n">
        <v>48.83</v>
      </c>
      <c r="P798" s="3" t="n">
        <v>8</v>
      </c>
      <c r="Q798" s="4" t="n">
        <v>8000</v>
      </c>
      <c r="R798" s="4" t="n">
        <v>2344.38</v>
      </c>
      <c r="S798" s="4" t="n">
        <v>65000</v>
      </c>
      <c r="T798" s="4" t="n">
        <v>436</v>
      </c>
      <c r="U798" s="3" t="n">
        <v>638</v>
      </c>
      <c r="V798" s="3" t="n">
        <v>0</v>
      </c>
    </row>
    <row r="799" customFormat="false" ht="15" hidden="false" customHeight="false" outlineLevel="0" collapsed="false">
      <c r="A799" s="2" t="s">
        <v>869</v>
      </c>
      <c r="B799" s="3" t="n">
        <v>64</v>
      </c>
      <c r="C799" s="2" t="s">
        <v>23</v>
      </c>
      <c r="D799" s="2" t="s">
        <v>108</v>
      </c>
      <c r="E799" s="2" t="s">
        <v>93</v>
      </c>
      <c r="F799" s="2" t="s">
        <v>26</v>
      </c>
      <c r="G799" s="4" t="n">
        <v>3300</v>
      </c>
      <c r="H799" s="3" t="n">
        <v>17</v>
      </c>
      <c r="I799" s="5" t="n">
        <v>39751</v>
      </c>
      <c r="J799" s="2" t="s">
        <v>27</v>
      </c>
      <c r="K799" s="3" t="n">
        <v>1</v>
      </c>
      <c r="L799" s="4" t="n">
        <v>758.9</v>
      </c>
      <c r="M799" s="4" t="n">
        <v>0</v>
      </c>
      <c r="N799" s="3" t="n">
        <v>8</v>
      </c>
      <c r="O799" s="4" t="n">
        <v>40.79</v>
      </c>
      <c r="P799" s="3" t="n">
        <v>5</v>
      </c>
      <c r="Q799" s="4" t="n">
        <v>500</v>
      </c>
      <c r="R799" s="4" t="n">
        <v>200.48</v>
      </c>
      <c r="S799" s="4" t="n">
        <v>0</v>
      </c>
      <c r="T799" s="4" t="n">
        <v>0</v>
      </c>
      <c r="U799" s="3" t="n">
        <v>566</v>
      </c>
      <c r="V799" s="3" t="n">
        <v>0</v>
      </c>
    </row>
    <row r="800" customFormat="false" ht="15" hidden="false" customHeight="false" outlineLevel="0" collapsed="false">
      <c r="A800" s="2" t="s">
        <v>870</v>
      </c>
      <c r="B800" s="3" t="n">
        <v>25</v>
      </c>
      <c r="C800" s="2" t="s">
        <v>23</v>
      </c>
      <c r="D800" s="2" t="s">
        <v>108</v>
      </c>
      <c r="E800" s="2" t="s">
        <v>63</v>
      </c>
      <c r="F800" s="2" t="s">
        <v>38</v>
      </c>
      <c r="G800" s="4" t="n">
        <v>44700</v>
      </c>
      <c r="H800" s="3" t="n">
        <v>2</v>
      </c>
      <c r="I800" s="5" t="n">
        <v>45308</v>
      </c>
      <c r="J800" s="2" t="s">
        <v>42</v>
      </c>
      <c r="K800" s="3" t="n">
        <v>2</v>
      </c>
      <c r="L800" s="4" t="n">
        <v>2154.68</v>
      </c>
      <c r="M800" s="4" t="n">
        <v>8299.67</v>
      </c>
      <c r="N800" s="3" t="n">
        <v>32</v>
      </c>
      <c r="O800" s="4" t="n">
        <v>47.38</v>
      </c>
      <c r="P800" s="3" t="n">
        <v>4</v>
      </c>
      <c r="Q800" s="4" t="n">
        <v>0</v>
      </c>
      <c r="R800" s="4" t="n">
        <v>0</v>
      </c>
      <c r="S800" s="4" t="n">
        <v>0</v>
      </c>
      <c r="T800" s="4" t="n">
        <v>0</v>
      </c>
      <c r="U800" s="3" t="n">
        <v>578</v>
      </c>
      <c r="V800" s="3" t="n">
        <v>1</v>
      </c>
    </row>
    <row r="801" customFormat="false" ht="15" hidden="false" customHeight="false" outlineLevel="0" collapsed="false">
      <c r="A801" s="2" t="s">
        <v>871</v>
      </c>
      <c r="B801" s="3" t="n">
        <v>54</v>
      </c>
      <c r="C801" s="2" t="s">
        <v>23</v>
      </c>
      <c r="D801" s="2" t="s">
        <v>136</v>
      </c>
      <c r="E801" s="2" t="s">
        <v>37</v>
      </c>
      <c r="F801" s="2" t="s">
        <v>26</v>
      </c>
      <c r="G801" s="4" t="n">
        <v>34100</v>
      </c>
      <c r="H801" s="3" t="n">
        <v>24</v>
      </c>
      <c r="I801" s="5" t="n">
        <v>37182</v>
      </c>
      <c r="J801" s="2" t="s">
        <v>34</v>
      </c>
      <c r="K801" s="3" t="n">
        <v>4</v>
      </c>
      <c r="L801" s="4" t="n">
        <v>2281.45</v>
      </c>
      <c r="M801" s="4" t="n">
        <v>29702.27</v>
      </c>
      <c r="N801" s="3" t="n">
        <v>18</v>
      </c>
      <c r="O801" s="4" t="n">
        <v>43.2</v>
      </c>
      <c r="P801" s="3" t="n">
        <v>3</v>
      </c>
      <c r="Q801" s="4" t="n">
        <v>0</v>
      </c>
      <c r="R801" s="4" t="n">
        <v>0</v>
      </c>
      <c r="S801" s="4" t="n">
        <v>0</v>
      </c>
      <c r="T801" s="4" t="n">
        <v>0</v>
      </c>
      <c r="U801" s="3" t="n">
        <v>591</v>
      </c>
      <c r="V801" s="3" t="n">
        <v>1</v>
      </c>
    </row>
    <row r="802" customFormat="false" ht="15" hidden="false" customHeight="false" outlineLevel="0" collapsed="false">
      <c r="A802" s="2" t="s">
        <v>872</v>
      </c>
      <c r="B802" s="3" t="n">
        <v>37</v>
      </c>
      <c r="C802" s="2" t="s">
        <v>29</v>
      </c>
      <c r="D802" s="2" t="s">
        <v>100</v>
      </c>
      <c r="E802" s="2" t="s">
        <v>63</v>
      </c>
      <c r="F802" s="2" t="s">
        <v>26</v>
      </c>
      <c r="G802" s="4" t="n">
        <v>41500</v>
      </c>
      <c r="H802" s="3" t="n">
        <v>5</v>
      </c>
      <c r="I802" s="5" t="n">
        <v>44375</v>
      </c>
      <c r="J802" s="2" t="s">
        <v>46</v>
      </c>
      <c r="K802" s="3" t="n">
        <v>1</v>
      </c>
      <c r="L802" s="4" t="n">
        <v>6863.96</v>
      </c>
      <c r="M802" s="4" t="n">
        <v>35144.62</v>
      </c>
      <c r="N802" s="3" t="n">
        <v>24</v>
      </c>
      <c r="O802" s="4" t="n">
        <v>78.24</v>
      </c>
      <c r="P802" s="3" t="n">
        <v>3</v>
      </c>
      <c r="Q802" s="4" t="n">
        <v>7000</v>
      </c>
      <c r="R802" s="4" t="n">
        <v>2473.82</v>
      </c>
      <c r="S802" s="4" t="n">
        <v>0</v>
      </c>
      <c r="T802" s="4" t="n">
        <v>0</v>
      </c>
      <c r="U802" s="3" t="n">
        <v>628</v>
      </c>
      <c r="V802" s="3" t="n">
        <v>0</v>
      </c>
    </row>
    <row r="803" customFormat="false" ht="15" hidden="false" customHeight="false" outlineLevel="0" collapsed="false">
      <c r="A803" s="2" t="s">
        <v>873</v>
      </c>
      <c r="B803" s="3" t="n">
        <v>39</v>
      </c>
      <c r="C803" s="2" t="s">
        <v>23</v>
      </c>
      <c r="D803" s="2" t="s">
        <v>56</v>
      </c>
      <c r="E803" s="2" t="s">
        <v>37</v>
      </c>
      <c r="F803" s="2" t="s">
        <v>26</v>
      </c>
      <c r="G803" s="4" t="n">
        <v>41200</v>
      </c>
      <c r="H803" s="3" t="n">
        <v>10</v>
      </c>
      <c r="I803" s="5" t="n">
        <v>42610</v>
      </c>
      <c r="J803" s="2" t="s">
        <v>46</v>
      </c>
      <c r="K803" s="3" t="n">
        <v>4</v>
      </c>
      <c r="L803" s="4" t="n">
        <v>8173.35</v>
      </c>
      <c r="M803" s="4" t="n">
        <v>24909.17</v>
      </c>
      <c r="N803" s="3" t="n">
        <v>42</v>
      </c>
      <c r="O803" s="4" t="n">
        <v>63.47</v>
      </c>
      <c r="P803" s="3" t="n">
        <v>3</v>
      </c>
      <c r="Q803" s="4" t="n">
        <v>7000</v>
      </c>
      <c r="R803" s="4" t="n">
        <v>3433.15</v>
      </c>
      <c r="S803" s="4" t="n">
        <v>0</v>
      </c>
      <c r="T803" s="4" t="n">
        <v>0</v>
      </c>
      <c r="U803" s="3" t="n">
        <v>706</v>
      </c>
      <c r="V803" s="3" t="n">
        <v>1</v>
      </c>
    </row>
    <row r="804" customFormat="false" ht="15" hidden="false" customHeight="false" outlineLevel="0" collapsed="false">
      <c r="A804" s="2" t="s">
        <v>874</v>
      </c>
      <c r="B804" s="3" t="n">
        <v>32</v>
      </c>
      <c r="C804" s="2" t="s">
        <v>29</v>
      </c>
      <c r="D804" s="2" t="s">
        <v>62</v>
      </c>
      <c r="E804" s="2" t="s">
        <v>37</v>
      </c>
      <c r="F804" s="2" t="s">
        <v>26</v>
      </c>
      <c r="G804" s="4" t="n">
        <v>21700</v>
      </c>
      <c r="H804" s="3" t="n">
        <v>7</v>
      </c>
      <c r="I804" s="5" t="n">
        <v>43381</v>
      </c>
      <c r="J804" s="2" t="s">
        <v>46</v>
      </c>
      <c r="K804" s="3" t="n">
        <v>3</v>
      </c>
      <c r="L804" s="4" t="n">
        <v>2416.79</v>
      </c>
      <c r="M804" s="4" t="n">
        <v>27122.67</v>
      </c>
      <c r="N804" s="3" t="n">
        <v>22</v>
      </c>
      <c r="O804" s="4" t="n">
        <v>28.01</v>
      </c>
      <c r="P804" s="3" t="n">
        <v>0</v>
      </c>
      <c r="Q804" s="4" t="n">
        <v>0</v>
      </c>
      <c r="R804" s="4" t="n">
        <v>0</v>
      </c>
      <c r="S804" s="4" t="n">
        <v>0</v>
      </c>
      <c r="T804" s="4" t="n">
        <v>0</v>
      </c>
      <c r="U804" s="3" t="n">
        <v>541</v>
      </c>
      <c r="V804" s="3" t="n">
        <v>1</v>
      </c>
    </row>
    <row r="805" customFormat="false" ht="15" hidden="false" customHeight="false" outlineLevel="0" collapsed="false">
      <c r="A805" s="2" t="s">
        <v>875</v>
      </c>
      <c r="B805" s="3" t="n">
        <v>37</v>
      </c>
      <c r="C805" s="2" t="s">
        <v>29</v>
      </c>
      <c r="D805" s="2" t="s">
        <v>108</v>
      </c>
      <c r="E805" s="2" t="s">
        <v>93</v>
      </c>
      <c r="F805" s="2" t="s">
        <v>38</v>
      </c>
      <c r="G805" s="4" t="n">
        <v>7400</v>
      </c>
      <c r="H805" s="3" t="n">
        <v>10</v>
      </c>
      <c r="I805" s="5" t="n">
        <v>42517</v>
      </c>
      <c r="J805" s="2" t="s">
        <v>46</v>
      </c>
      <c r="K805" s="3" t="n">
        <v>1</v>
      </c>
      <c r="L805" s="4" t="n">
        <v>1476.28</v>
      </c>
      <c r="M805" s="4" t="n">
        <v>4198.62</v>
      </c>
      <c r="N805" s="3" t="n">
        <v>21</v>
      </c>
      <c r="O805" s="4" t="n">
        <v>14.34</v>
      </c>
      <c r="P805" s="3" t="n">
        <v>1</v>
      </c>
      <c r="Q805" s="4" t="n">
        <v>1500</v>
      </c>
      <c r="R805" s="4" t="n">
        <v>369.94</v>
      </c>
      <c r="S805" s="4" t="n">
        <v>0</v>
      </c>
      <c r="T805" s="4" t="n">
        <v>0</v>
      </c>
      <c r="U805" s="3" t="n">
        <v>507</v>
      </c>
      <c r="V805" s="3" t="n">
        <v>0</v>
      </c>
    </row>
    <row r="806" customFormat="false" ht="15" hidden="false" customHeight="false" outlineLevel="0" collapsed="false">
      <c r="A806" s="2" t="s">
        <v>876</v>
      </c>
      <c r="B806" s="3" t="n">
        <v>54</v>
      </c>
      <c r="C806" s="2" t="s">
        <v>29</v>
      </c>
      <c r="D806" s="2" t="s">
        <v>40</v>
      </c>
      <c r="E806" s="2" t="s">
        <v>25</v>
      </c>
      <c r="F806" s="2" t="s">
        <v>26</v>
      </c>
      <c r="G806" s="4" t="n">
        <v>20000</v>
      </c>
      <c r="H806" s="3" t="n">
        <v>9</v>
      </c>
      <c r="I806" s="5" t="n">
        <v>42777</v>
      </c>
      <c r="J806" s="2" t="s">
        <v>46</v>
      </c>
      <c r="K806" s="3" t="n">
        <v>1</v>
      </c>
      <c r="L806" s="4" t="n">
        <v>2346.3</v>
      </c>
      <c r="M806" s="4" t="n">
        <v>0</v>
      </c>
      <c r="N806" s="3" t="n">
        <v>23</v>
      </c>
      <c r="O806" s="4" t="n">
        <v>74.59</v>
      </c>
      <c r="P806" s="3" t="n">
        <v>4</v>
      </c>
      <c r="Q806" s="4" t="n">
        <v>3000</v>
      </c>
      <c r="R806" s="4" t="n">
        <v>1353.14</v>
      </c>
      <c r="S806" s="4" t="n">
        <v>0</v>
      </c>
      <c r="T806" s="4" t="n">
        <v>0</v>
      </c>
      <c r="U806" s="3" t="n">
        <v>692</v>
      </c>
      <c r="V806" s="3" t="n">
        <v>0</v>
      </c>
    </row>
    <row r="807" customFormat="false" ht="15" hidden="false" customHeight="false" outlineLevel="0" collapsed="false">
      <c r="A807" s="2" t="s">
        <v>877</v>
      </c>
      <c r="B807" s="3" t="n">
        <v>31</v>
      </c>
      <c r="C807" s="2" t="s">
        <v>29</v>
      </c>
      <c r="D807" s="2" t="s">
        <v>67</v>
      </c>
      <c r="E807" s="2" t="s">
        <v>93</v>
      </c>
      <c r="F807" s="2" t="s">
        <v>26</v>
      </c>
      <c r="G807" s="4" t="n">
        <v>5100</v>
      </c>
      <c r="H807" s="3" t="n">
        <v>4</v>
      </c>
      <c r="I807" s="5" t="n">
        <v>44675</v>
      </c>
      <c r="J807" s="2" t="s">
        <v>34</v>
      </c>
      <c r="K807" s="3" t="n">
        <v>3</v>
      </c>
      <c r="L807" s="4" t="n">
        <v>198.04</v>
      </c>
      <c r="M807" s="4" t="n">
        <v>1987.35</v>
      </c>
      <c r="N807" s="3" t="n">
        <v>30</v>
      </c>
      <c r="O807" s="4" t="n">
        <v>57.72</v>
      </c>
      <c r="P807" s="3" t="n">
        <v>0</v>
      </c>
      <c r="Q807" s="4" t="n">
        <v>0</v>
      </c>
      <c r="R807" s="4" t="n">
        <v>0</v>
      </c>
      <c r="S807" s="4" t="n">
        <v>0</v>
      </c>
      <c r="T807" s="4" t="n">
        <v>0</v>
      </c>
      <c r="U807" s="3" t="n">
        <v>578</v>
      </c>
      <c r="V807" s="3" t="n">
        <v>0</v>
      </c>
    </row>
    <row r="808" customFormat="false" ht="15" hidden="false" customHeight="false" outlineLevel="0" collapsed="false">
      <c r="A808" s="2" t="s">
        <v>878</v>
      </c>
      <c r="B808" s="3" t="n">
        <v>49</v>
      </c>
      <c r="C808" s="2" t="s">
        <v>29</v>
      </c>
      <c r="D808" s="2" t="s">
        <v>51</v>
      </c>
      <c r="E808" s="2" t="s">
        <v>25</v>
      </c>
      <c r="F808" s="2" t="s">
        <v>38</v>
      </c>
      <c r="G808" s="4" t="n">
        <v>27300</v>
      </c>
      <c r="H808" s="3" t="n">
        <v>10</v>
      </c>
      <c r="I808" s="5" t="n">
        <v>42588</v>
      </c>
      <c r="J808" s="2" t="s">
        <v>42</v>
      </c>
      <c r="K808" s="3" t="n">
        <v>1</v>
      </c>
      <c r="L808" s="4" t="n">
        <v>4145.33</v>
      </c>
      <c r="M808" s="4" t="n">
        <v>14083.6</v>
      </c>
      <c r="N808" s="3" t="n">
        <v>21</v>
      </c>
      <c r="O808" s="4" t="n">
        <v>41.68</v>
      </c>
      <c r="P808" s="3" t="n">
        <v>0</v>
      </c>
      <c r="Q808" s="4" t="n">
        <v>5500</v>
      </c>
      <c r="R808" s="4" t="n">
        <v>2145.51</v>
      </c>
      <c r="S808" s="4" t="n">
        <v>0</v>
      </c>
      <c r="T808" s="4" t="n">
        <v>0</v>
      </c>
      <c r="U808" s="3" t="n">
        <v>650</v>
      </c>
      <c r="V808" s="3" t="n">
        <v>0</v>
      </c>
    </row>
    <row r="809" customFormat="false" ht="15" hidden="false" customHeight="false" outlineLevel="0" collapsed="false">
      <c r="A809" s="2" t="s">
        <v>880</v>
      </c>
      <c r="B809" s="3" t="n">
        <v>46</v>
      </c>
      <c r="C809" s="2" t="s">
        <v>29</v>
      </c>
      <c r="D809" s="2" t="s">
        <v>98</v>
      </c>
      <c r="E809" s="2" t="s">
        <v>52</v>
      </c>
      <c r="F809" s="2" t="s">
        <v>26</v>
      </c>
      <c r="G809" s="4" t="n">
        <v>35300</v>
      </c>
      <c r="H809" s="3" t="n">
        <v>16</v>
      </c>
      <c r="I809" s="5" t="n">
        <v>40379</v>
      </c>
      <c r="J809" s="2" t="s">
        <v>46</v>
      </c>
      <c r="K809" s="3" t="n">
        <v>4</v>
      </c>
      <c r="L809" s="4" t="n">
        <v>1609.1</v>
      </c>
      <c r="M809" s="4" t="n">
        <v>54080.18</v>
      </c>
      <c r="N809" s="3" t="n">
        <v>25</v>
      </c>
      <c r="O809" s="4" t="n">
        <v>71.59</v>
      </c>
      <c r="P809" s="3" t="n">
        <v>6</v>
      </c>
      <c r="Q809" s="4" t="n">
        <v>4000</v>
      </c>
      <c r="R809" s="4" t="n">
        <v>421.98</v>
      </c>
      <c r="S809" s="4" t="n">
        <v>169000</v>
      </c>
      <c r="T809" s="4" t="n">
        <v>1170</v>
      </c>
      <c r="U809" s="3" t="n">
        <v>719</v>
      </c>
      <c r="V809" s="3" t="n">
        <v>0</v>
      </c>
    </row>
    <row r="810" customFormat="false" ht="15" hidden="false" customHeight="false" outlineLevel="0" collapsed="false">
      <c r="A810" s="2" t="s">
        <v>881</v>
      </c>
      <c r="B810" s="3" t="n">
        <v>41</v>
      </c>
      <c r="C810" s="2" t="s">
        <v>23</v>
      </c>
      <c r="D810" s="2" t="s">
        <v>56</v>
      </c>
      <c r="E810" s="2" t="s">
        <v>52</v>
      </c>
      <c r="F810" s="2" t="s">
        <v>26</v>
      </c>
      <c r="G810" s="4" t="n">
        <v>15700</v>
      </c>
      <c r="H810" s="3" t="n">
        <v>14</v>
      </c>
      <c r="I810" s="5" t="n">
        <v>41099</v>
      </c>
      <c r="J810" s="2" t="s">
        <v>34</v>
      </c>
      <c r="K810" s="3" t="n">
        <v>1</v>
      </c>
      <c r="L810" s="4" t="n">
        <v>1117.6</v>
      </c>
      <c r="M810" s="4" t="n">
        <v>0</v>
      </c>
      <c r="N810" s="3" t="n">
        <v>30</v>
      </c>
      <c r="O810" s="4" t="n">
        <v>32.44</v>
      </c>
      <c r="P810" s="3" t="n">
        <v>0</v>
      </c>
      <c r="Q810" s="4" t="n">
        <v>2500</v>
      </c>
      <c r="R810" s="4" t="n">
        <v>227.76</v>
      </c>
      <c r="S810" s="4" t="n">
        <v>75000</v>
      </c>
      <c r="T810" s="4" t="n">
        <v>422</v>
      </c>
      <c r="U810" s="3" t="n">
        <v>647</v>
      </c>
      <c r="V810" s="3" t="n">
        <v>1</v>
      </c>
    </row>
    <row r="811" customFormat="false" ht="15" hidden="false" customHeight="false" outlineLevel="0" collapsed="false">
      <c r="A811" s="2" t="s">
        <v>882</v>
      </c>
      <c r="B811" s="3" t="n">
        <v>52</v>
      </c>
      <c r="C811" s="2" t="s">
        <v>23</v>
      </c>
      <c r="D811" s="2" t="s">
        <v>108</v>
      </c>
      <c r="E811" s="2" t="s">
        <v>52</v>
      </c>
      <c r="F811" s="2" t="s">
        <v>26</v>
      </c>
      <c r="G811" s="4" t="n">
        <v>20900</v>
      </c>
      <c r="H811" s="3" t="n">
        <v>17</v>
      </c>
      <c r="I811" s="5" t="n">
        <v>39766</v>
      </c>
      <c r="J811" s="2" t="s">
        <v>46</v>
      </c>
      <c r="K811" s="3" t="n">
        <v>2</v>
      </c>
      <c r="L811" s="4" t="n">
        <v>2169.53</v>
      </c>
      <c r="M811" s="4" t="n">
        <v>48716.28</v>
      </c>
      <c r="N811" s="3" t="n">
        <v>25</v>
      </c>
      <c r="O811" s="4" t="n">
        <v>57.9</v>
      </c>
      <c r="P811" s="3" t="n">
        <v>3</v>
      </c>
      <c r="Q811" s="4" t="n">
        <v>4500</v>
      </c>
      <c r="R811" s="4" t="n">
        <v>1494.46</v>
      </c>
      <c r="S811" s="4" t="n">
        <v>47000</v>
      </c>
      <c r="T811" s="4" t="n">
        <v>236</v>
      </c>
      <c r="U811" s="3" t="n">
        <v>550</v>
      </c>
      <c r="V811" s="3" t="n">
        <v>1</v>
      </c>
    </row>
    <row r="812" customFormat="false" ht="15" hidden="false" customHeight="false" outlineLevel="0" collapsed="false">
      <c r="A812" s="2" t="s">
        <v>883</v>
      </c>
      <c r="B812" s="3" t="n">
        <v>45</v>
      </c>
      <c r="C812" s="2" t="s">
        <v>23</v>
      </c>
      <c r="D812" s="2" t="s">
        <v>62</v>
      </c>
      <c r="E812" s="2" t="s">
        <v>37</v>
      </c>
      <c r="F812" s="2" t="s">
        <v>26</v>
      </c>
      <c r="G812" s="4" t="n">
        <v>48900</v>
      </c>
      <c r="H812" s="3" t="n">
        <v>16</v>
      </c>
      <c r="I812" s="5" t="n">
        <v>40330</v>
      </c>
      <c r="J812" s="2" t="s">
        <v>34</v>
      </c>
      <c r="K812" s="3" t="n">
        <v>4</v>
      </c>
      <c r="L812" s="4" t="n">
        <v>9494.45</v>
      </c>
      <c r="M812" s="4" t="n">
        <v>49445.56</v>
      </c>
      <c r="N812" s="3" t="n">
        <v>40</v>
      </c>
      <c r="O812" s="4" t="n">
        <v>97.38</v>
      </c>
      <c r="P812" s="3" t="n">
        <v>1</v>
      </c>
      <c r="Q812" s="4" t="n">
        <v>0</v>
      </c>
      <c r="R812" s="4" t="n">
        <v>0</v>
      </c>
      <c r="S812" s="4" t="n">
        <v>0</v>
      </c>
      <c r="T812" s="4" t="n">
        <v>0</v>
      </c>
      <c r="U812" s="3" t="n">
        <v>685</v>
      </c>
      <c r="V812" s="3" t="n">
        <v>0</v>
      </c>
    </row>
    <row r="813" customFormat="false" ht="15" hidden="false" customHeight="false" outlineLevel="0" collapsed="false">
      <c r="A813" s="2" t="s">
        <v>884</v>
      </c>
      <c r="B813" s="3" t="n">
        <v>52</v>
      </c>
      <c r="C813" s="2" t="s">
        <v>23</v>
      </c>
      <c r="D813" s="2" t="s">
        <v>132</v>
      </c>
      <c r="E813" s="2" t="s">
        <v>52</v>
      </c>
      <c r="F813" s="2" t="s">
        <v>38</v>
      </c>
      <c r="G813" s="4" t="n">
        <v>43600</v>
      </c>
      <c r="H813" s="3" t="n">
        <v>8</v>
      </c>
      <c r="I813" s="5" t="n">
        <v>43090</v>
      </c>
      <c r="J813" s="2" t="s">
        <v>46</v>
      </c>
      <c r="K813" s="3" t="n">
        <v>2</v>
      </c>
      <c r="L813" s="4" t="n">
        <v>23604.42</v>
      </c>
      <c r="M813" s="4" t="n">
        <v>20035.84</v>
      </c>
      <c r="N813" s="3" t="n">
        <v>36</v>
      </c>
      <c r="O813" s="4" t="n">
        <v>37.45</v>
      </c>
      <c r="P813" s="3" t="n">
        <v>2</v>
      </c>
      <c r="Q813" s="4" t="n">
        <v>6000</v>
      </c>
      <c r="R813" s="4" t="n">
        <v>1184.31</v>
      </c>
      <c r="S813" s="4" t="n">
        <v>0</v>
      </c>
      <c r="T813" s="4" t="n">
        <v>0</v>
      </c>
      <c r="U813" s="3" t="n">
        <v>626</v>
      </c>
      <c r="V813" s="3" t="n">
        <v>0</v>
      </c>
    </row>
    <row r="814" customFormat="false" ht="15" hidden="false" customHeight="false" outlineLevel="0" collapsed="false">
      <c r="A814" s="2" t="s">
        <v>885</v>
      </c>
      <c r="B814" s="3" t="n">
        <v>31</v>
      </c>
      <c r="C814" s="2" t="s">
        <v>23</v>
      </c>
      <c r="D814" s="2" t="s">
        <v>67</v>
      </c>
      <c r="E814" s="2" t="s">
        <v>31</v>
      </c>
      <c r="F814" s="2" t="s">
        <v>26</v>
      </c>
      <c r="G814" s="4" t="n">
        <v>65900</v>
      </c>
      <c r="H814" s="3" t="n">
        <v>3</v>
      </c>
      <c r="I814" s="5" t="n">
        <v>44928</v>
      </c>
      <c r="J814" s="2" t="s">
        <v>42</v>
      </c>
      <c r="K814" s="3" t="n">
        <v>2</v>
      </c>
      <c r="L814" s="4" t="n">
        <v>14422.4</v>
      </c>
      <c r="M814" s="4" t="n">
        <v>51305.84</v>
      </c>
      <c r="N814" s="3" t="n">
        <v>31</v>
      </c>
      <c r="O814" s="4" t="n">
        <v>84.84</v>
      </c>
      <c r="P814" s="3" t="n">
        <v>3</v>
      </c>
      <c r="Q814" s="4" t="n">
        <v>0</v>
      </c>
      <c r="R814" s="4" t="n">
        <v>0</v>
      </c>
      <c r="S814" s="4" t="n">
        <v>283000</v>
      </c>
      <c r="T814" s="4" t="n">
        <v>1539</v>
      </c>
      <c r="U814" s="3" t="n">
        <v>653</v>
      </c>
      <c r="V814" s="3" t="n">
        <v>0</v>
      </c>
    </row>
    <row r="815" customFormat="false" ht="15" hidden="false" customHeight="false" outlineLevel="0" collapsed="false">
      <c r="A815" s="2" t="s">
        <v>886</v>
      </c>
      <c r="B815" s="3" t="n">
        <v>25</v>
      </c>
      <c r="C815" s="2" t="s">
        <v>29</v>
      </c>
      <c r="D815" s="2" t="s">
        <v>100</v>
      </c>
      <c r="E815" s="2" t="s">
        <v>37</v>
      </c>
      <c r="F815" s="2" t="s">
        <v>38</v>
      </c>
      <c r="G815" s="4" t="n">
        <v>49100</v>
      </c>
      <c r="H815" s="3" t="n">
        <v>3</v>
      </c>
      <c r="I815" s="5" t="n">
        <v>44861</v>
      </c>
      <c r="J815" s="2" t="s">
        <v>34</v>
      </c>
      <c r="K815" s="3" t="n">
        <v>2</v>
      </c>
      <c r="L815" s="4" t="n">
        <v>4935.89</v>
      </c>
      <c r="M815" s="4" t="n">
        <v>13311.98</v>
      </c>
      <c r="N815" s="3" t="n">
        <v>38</v>
      </c>
      <c r="O815" s="4" t="n">
        <v>39.15</v>
      </c>
      <c r="P815" s="3" t="n">
        <v>1</v>
      </c>
      <c r="Q815" s="4" t="n">
        <v>6500</v>
      </c>
      <c r="R815" s="4" t="n">
        <v>1849.66</v>
      </c>
      <c r="S815" s="4" t="n">
        <v>222000</v>
      </c>
      <c r="T815" s="4" t="n">
        <v>1110</v>
      </c>
      <c r="U815" s="3" t="n">
        <v>614</v>
      </c>
      <c r="V815" s="3" t="n">
        <v>0</v>
      </c>
    </row>
    <row r="816" customFormat="false" ht="15" hidden="false" customHeight="false" outlineLevel="0" collapsed="false">
      <c r="A816" s="2" t="s">
        <v>887</v>
      </c>
      <c r="B816" s="3" t="n">
        <v>52</v>
      </c>
      <c r="C816" s="2" t="s">
        <v>23</v>
      </c>
      <c r="D816" s="2" t="s">
        <v>62</v>
      </c>
      <c r="E816" s="2" t="s">
        <v>49</v>
      </c>
      <c r="F816" s="2" t="s">
        <v>60</v>
      </c>
      <c r="G816" s="4" t="n">
        <v>24800</v>
      </c>
      <c r="H816" s="3" t="n">
        <v>2</v>
      </c>
      <c r="I816" s="5" t="n">
        <v>45221</v>
      </c>
      <c r="J816" s="2" t="s">
        <v>34</v>
      </c>
      <c r="K816" s="3" t="n">
        <v>1</v>
      </c>
      <c r="L816" s="4" t="n">
        <v>2750.69</v>
      </c>
      <c r="M816" s="4" t="n">
        <v>5692.16</v>
      </c>
      <c r="N816" s="3" t="n">
        <v>23</v>
      </c>
      <c r="O816" s="4" t="n">
        <v>64.2</v>
      </c>
      <c r="P816" s="3" t="n">
        <v>3</v>
      </c>
      <c r="Q816" s="4" t="n">
        <v>5500</v>
      </c>
      <c r="R816" s="4" t="n">
        <v>885.06</v>
      </c>
      <c r="S816" s="4" t="n">
        <v>0</v>
      </c>
      <c r="T816" s="4" t="n">
        <v>0</v>
      </c>
      <c r="U816" s="3" t="n">
        <v>601</v>
      </c>
      <c r="V816" s="3" t="n">
        <v>0</v>
      </c>
    </row>
    <row r="817" customFormat="false" ht="15" hidden="false" customHeight="false" outlineLevel="0" collapsed="false">
      <c r="A817" s="2" t="s">
        <v>888</v>
      </c>
      <c r="B817" s="3" t="n">
        <v>56</v>
      </c>
      <c r="C817" s="2" t="s">
        <v>29</v>
      </c>
      <c r="D817" s="2" t="s">
        <v>51</v>
      </c>
      <c r="E817" s="2" t="s">
        <v>52</v>
      </c>
      <c r="F817" s="2" t="s">
        <v>38</v>
      </c>
      <c r="G817" s="4" t="n">
        <v>16400</v>
      </c>
      <c r="H817" s="3" t="n">
        <v>29</v>
      </c>
      <c r="I817" s="5" t="n">
        <v>35450</v>
      </c>
      <c r="J817" s="2" t="s">
        <v>34</v>
      </c>
      <c r="K817" s="3" t="n">
        <v>3</v>
      </c>
      <c r="L817" s="4" t="n">
        <v>1804.16</v>
      </c>
      <c r="M817" s="4" t="n">
        <v>46449.75</v>
      </c>
      <c r="N817" s="3" t="n">
        <v>20</v>
      </c>
      <c r="O817" s="4" t="n">
        <v>38.96</v>
      </c>
      <c r="P817" s="3" t="n">
        <v>3</v>
      </c>
      <c r="Q817" s="4" t="n">
        <v>2500</v>
      </c>
      <c r="R817" s="4" t="n">
        <v>995.31</v>
      </c>
      <c r="S817" s="4" t="n">
        <v>48000</v>
      </c>
      <c r="T817" s="4" t="n">
        <v>279</v>
      </c>
      <c r="U817" s="3" t="n">
        <v>737</v>
      </c>
      <c r="V817" s="3" t="n">
        <v>0</v>
      </c>
    </row>
    <row r="818" customFormat="false" ht="15" hidden="false" customHeight="false" outlineLevel="0" collapsed="false">
      <c r="A818" s="2" t="s">
        <v>889</v>
      </c>
      <c r="B818" s="3" t="n">
        <v>51</v>
      </c>
      <c r="C818" s="2" t="s">
        <v>29</v>
      </c>
      <c r="D818" s="2" t="s">
        <v>40</v>
      </c>
      <c r="E818" s="2" t="s">
        <v>63</v>
      </c>
      <c r="F818" s="2" t="s">
        <v>38</v>
      </c>
      <c r="G818" s="4" t="n">
        <v>33600</v>
      </c>
      <c r="H818" s="3" t="n">
        <v>11</v>
      </c>
      <c r="I818" s="5" t="n">
        <v>42159</v>
      </c>
      <c r="J818" s="2" t="s">
        <v>27</v>
      </c>
      <c r="K818" s="3" t="n">
        <v>1</v>
      </c>
      <c r="L818" s="4" t="n">
        <v>2044.39</v>
      </c>
      <c r="M818" s="4" t="n">
        <v>0</v>
      </c>
      <c r="N818" s="3" t="n">
        <v>28</v>
      </c>
      <c r="O818" s="4" t="n">
        <v>36.88</v>
      </c>
      <c r="P818" s="3" t="n">
        <v>2</v>
      </c>
      <c r="Q818" s="4" t="n">
        <v>3500</v>
      </c>
      <c r="R818" s="4" t="n">
        <v>826.31</v>
      </c>
      <c r="S818" s="4" t="n">
        <v>55000</v>
      </c>
      <c r="T818" s="4" t="n">
        <v>410</v>
      </c>
      <c r="U818" s="3" t="n">
        <v>608</v>
      </c>
      <c r="V818" s="3" t="n">
        <v>1</v>
      </c>
    </row>
    <row r="819" customFormat="false" ht="15" hidden="false" customHeight="false" outlineLevel="0" collapsed="false">
      <c r="A819" s="2" t="s">
        <v>890</v>
      </c>
      <c r="B819" s="3" t="n">
        <v>18</v>
      </c>
      <c r="C819" s="2" t="s">
        <v>23</v>
      </c>
      <c r="D819" s="2" t="s">
        <v>56</v>
      </c>
      <c r="E819" s="2" t="s">
        <v>93</v>
      </c>
      <c r="F819" s="2" t="s">
        <v>38</v>
      </c>
      <c r="G819" s="4" t="n">
        <v>5600</v>
      </c>
      <c r="H819" s="3" t="n">
        <v>0</v>
      </c>
      <c r="I819" s="5" t="n">
        <v>45946</v>
      </c>
      <c r="J819" s="2" t="s">
        <v>46</v>
      </c>
      <c r="K819" s="3" t="n">
        <v>1</v>
      </c>
      <c r="L819" s="4" t="n">
        <v>816.72</v>
      </c>
      <c r="M819" s="4" t="n">
        <v>780.4</v>
      </c>
      <c r="N819" s="3" t="n">
        <v>27</v>
      </c>
      <c r="O819" s="4" t="n">
        <v>54.91</v>
      </c>
      <c r="P819" s="3" t="n">
        <v>3</v>
      </c>
      <c r="Q819" s="4" t="n">
        <v>1000</v>
      </c>
      <c r="R819" s="4" t="n">
        <v>498.53</v>
      </c>
      <c r="S819" s="4" t="n">
        <v>0</v>
      </c>
      <c r="T819" s="4" t="n">
        <v>0</v>
      </c>
      <c r="U819" s="3" t="n">
        <v>556</v>
      </c>
      <c r="V819" s="3" t="n">
        <v>2</v>
      </c>
    </row>
    <row r="820" customFormat="false" ht="15" hidden="false" customHeight="false" outlineLevel="0" collapsed="false">
      <c r="A820" s="2" t="s">
        <v>891</v>
      </c>
      <c r="B820" s="3" t="n">
        <v>32</v>
      </c>
      <c r="C820" s="2" t="s">
        <v>29</v>
      </c>
      <c r="D820" s="2" t="s">
        <v>62</v>
      </c>
      <c r="E820" s="2" t="s">
        <v>25</v>
      </c>
      <c r="F820" s="2" t="s">
        <v>26</v>
      </c>
      <c r="G820" s="4" t="n">
        <v>33800</v>
      </c>
      <c r="H820" s="3" t="n">
        <v>4</v>
      </c>
      <c r="I820" s="5" t="n">
        <v>44667</v>
      </c>
      <c r="J820" s="2" t="s">
        <v>46</v>
      </c>
      <c r="K820" s="3" t="n">
        <v>3</v>
      </c>
      <c r="L820" s="4" t="n">
        <v>1502.61</v>
      </c>
      <c r="M820" s="4" t="n">
        <v>0</v>
      </c>
      <c r="N820" s="3" t="n">
        <v>33</v>
      </c>
      <c r="O820" s="4" t="n">
        <v>83.81</v>
      </c>
      <c r="P820" s="3" t="n">
        <v>1</v>
      </c>
      <c r="Q820" s="4" t="n">
        <v>5000</v>
      </c>
      <c r="R820" s="4" t="n">
        <v>968.68</v>
      </c>
      <c r="S820" s="4" t="n">
        <v>91000</v>
      </c>
      <c r="T820" s="4" t="n">
        <v>429</v>
      </c>
      <c r="U820" s="3" t="n">
        <v>620</v>
      </c>
      <c r="V820" s="3" t="n">
        <v>0</v>
      </c>
    </row>
    <row r="821" customFormat="false" ht="15" hidden="false" customHeight="false" outlineLevel="0" collapsed="false">
      <c r="A821" s="2" t="s">
        <v>892</v>
      </c>
      <c r="B821" s="3" t="n">
        <v>49</v>
      </c>
      <c r="C821" s="2" t="s">
        <v>23</v>
      </c>
      <c r="D821" s="2" t="s">
        <v>51</v>
      </c>
      <c r="E821" s="2" t="s">
        <v>31</v>
      </c>
      <c r="F821" s="2" t="s">
        <v>38</v>
      </c>
      <c r="G821" s="4" t="n">
        <v>64000</v>
      </c>
      <c r="H821" s="3" t="n">
        <v>14</v>
      </c>
      <c r="I821" s="5" t="n">
        <v>40944</v>
      </c>
      <c r="J821" s="2" t="s">
        <v>46</v>
      </c>
      <c r="K821" s="3" t="n">
        <v>4</v>
      </c>
      <c r="L821" s="4" t="n">
        <v>-1260.53</v>
      </c>
      <c r="M821" s="4" t="n">
        <v>43549.23</v>
      </c>
      <c r="N821" s="3" t="n">
        <v>38</v>
      </c>
      <c r="O821" s="4" t="n">
        <v>73.14</v>
      </c>
      <c r="P821" s="3" t="n">
        <v>3</v>
      </c>
      <c r="Q821" s="4" t="n">
        <v>15000</v>
      </c>
      <c r="R821" s="4" t="n">
        <v>7911.71</v>
      </c>
      <c r="S821" s="4" t="n">
        <v>228000</v>
      </c>
      <c r="T821" s="4" t="n">
        <v>1301</v>
      </c>
      <c r="U821" s="3" t="n">
        <v>679</v>
      </c>
      <c r="V821" s="3" t="n">
        <v>0</v>
      </c>
    </row>
    <row r="822" customFormat="false" ht="15" hidden="false" customHeight="false" outlineLevel="0" collapsed="false">
      <c r="A822" s="2" t="s">
        <v>893</v>
      </c>
      <c r="B822" s="3" t="n">
        <v>47</v>
      </c>
      <c r="C822" s="2" t="s">
        <v>23</v>
      </c>
      <c r="D822" s="2" t="s">
        <v>108</v>
      </c>
      <c r="E822" s="2" t="s">
        <v>52</v>
      </c>
      <c r="F822" s="2" t="s">
        <v>26</v>
      </c>
      <c r="G822" s="4" t="n">
        <v>13200</v>
      </c>
      <c r="H822" s="3" t="n">
        <v>8</v>
      </c>
      <c r="I822" s="5" t="n">
        <v>43319</v>
      </c>
      <c r="J822" s="2" t="s">
        <v>34</v>
      </c>
      <c r="K822" s="3" t="n">
        <v>2</v>
      </c>
      <c r="L822" s="4" t="n">
        <v>-2226.66</v>
      </c>
      <c r="M822" s="4" t="n">
        <v>0</v>
      </c>
      <c r="N822" s="3" t="n">
        <v>20</v>
      </c>
      <c r="O822" s="4" t="n">
        <v>30.87</v>
      </c>
      <c r="P822" s="3" t="n">
        <v>4</v>
      </c>
      <c r="Q822" s="4" t="n">
        <v>3000</v>
      </c>
      <c r="R822" s="4" t="n">
        <v>493.54</v>
      </c>
      <c r="S822" s="4" t="n">
        <v>44000</v>
      </c>
      <c r="T822" s="4" t="n">
        <v>237</v>
      </c>
      <c r="U822" s="3" t="n">
        <v>514</v>
      </c>
      <c r="V822" s="3" t="n">
        <v>0</v>
      </c>
    </row>
    <row r="823" customFormat="false" ht="15" hidden="false" customHeight="false" outlineLevel="0" collapsed="false">
      <c r="A823" s="2" t="s">
        <v>894</v>
      </c>
      <c r="B823" s="3" t="n">
        <v>29</v>
      </c>
      <c r="C823" s="2" t="s">
        <v>29</v>
      </c>
      <c r="D823" s="2" t="s">
        <v>98</v>
      </c>
      <c r="E823" s="2" t="s">
        <v>52</v>
      </c>
      <c r="F823" s="2" t="s">
        <v>38</v>
      </c>
      <c r="G823" s="4" t="n">
        <v>16100</v>
      </c>
      <c r="H823" s="3" t="n">
        <v>7</v>
      </c>
      <c r="I823" s="5" t="n">
        <v>43649</v>
      </c>
      <c r="J823" s="2" t="s">
        <v>34</v>
      </c>
      <c r="K823" s="3" t="n">
        <v>1</v>
      </c>
      <c r="L823" s="4" t="n">
        <v>8226.76</v>
      </c>
      <c r="M823" s="4" t="n">
        <v>8088.58</v>
      </c>
      <c r="N823" s="3" t="n">
        <v>31</v>
      </c>
      <c r="O823" s="4" t="n">
        <v>66.41</v>
      </c>
      <c r="P823" s="3" t="n">
        <v>2</v>
      </c>
      <c r="Q823" s="4" t="n">
        <v>2000</v>
      </c>
      <c r="R823" s="4" t="n">
        <v>404.02</v>
      </c>
      <c r="S823" s="4" t="n">
        <v>0</v>
      </c>
      <c r="T823" s="4" t="n">
        <v>0</v>
      </c>
      <c r="U823" s="3" t="n">
        <v>588</v>
      </c>
      <c r="V823" s="3" t="n">
        <v>0</v>
      </c>
    </row>
    <row r="824" customFormat="false" ht="15" hidden="false" customHeight="false" outlineLevel="0" collapsed="false">
      <c r="A824" s="2" t="s">
        <v>895</v>
      </c>
      <c r="B824" s="3" t="n">
        <v>26</v>
      </c>
      <c r="C824" s="2" t="s">
        <v>23</v>
      </c>
      <c r="D824" s="2" t="s">
        <v>67</v>
      </c>
      <c r="E824" s="2" t="s">
        <v>31</v>
      </c>
      <c r="F824" s="2" t="s">
        <v>38</v>
      </c>
      <c r="G824" s="4" t="n">
        <v>36100</v>
      </c>
      <c r="H824" s="3" t="n">
        <v>2</v>
      </c>
      <c r="I824" s="5" t="n">
        <v>45195</v>
      </c>
      <c r="J824" s="2" t="s">
        <v>27</v>
      </c>
      <c r="K824" s="3" t="n">
        <v>2</v>
      </c>
      <c r="L824" s="4" t="n">
        <v>3735.93</v>
      </c>
      <c r="M824" s="4" t="n">
        <v>18137.42</v>
      </c>
      <c r="N824" s="3" t="n">
        <v>23</v>
      </c>
      <c r="O824" s="4" t="n">
        <v>50.49</v>
      </c>
      <c r="P824" s="3" t="n">
        <v>11</v>
      </c>
      <c r="Q824" s="4" t="n">
        <v>0</v>
      </c>
      <c r="R824" s="4" t="n">
        <v>0</v>
      </c>
      <c r="S824" s="4" t="n">
        <v>0</v>
      </c>
      <c r="T824" s="4" t="n">
        <v>0</v>
      </c>
      <c r="U824" s="3" t="n">
        <v>539</v>
      </c>
      <c r="V824" s="3" t="n">
        <v>0</v>
      </c>
    </row>
    <row r="825" customFormat="false" ht="15" hidden="false" customHeight="false" outlineLevel="0" collapsed="false">
      <c r="A825" s="2" t="s">
        <v>896</v>
      </c>
      <c r="B825" s="3" t="n">
        <v>31</v>
      </c>
      <c r="C825" s="2" t="s">
        <v>29</v>
      </c>
      <c r="D825" s="2" t="s">
        <v>56</v>
      </c>
      <c r="E825" s="2" t="s">
        <v>52</v>
      </c>
      <c r="F825" s="2" t="s">
        <v>38</v>
      </c>
      <c r="G825" s="4" t="n">
        <v>26900</v>
      </c>
      <c r="H825" s="3" t="n">
        <v>4</v>
      </c>
      <c r="I825" s="5" t="n">
        <v>44518</v>
      </c>
      <c r="J825" s="2" t="s">
        <v>34</v>
      </c>
      <c r="K825" s="3" t="n">
        <v>3</v>
      </c>
      <c r="L825" s="4" t="n">
        <v>-1081.53</v>
      </c>
      <c r="M825" s="4" t="n">
        <v>0</v>
      </c>
      <c r="N825" s="3" t="n">
        <v>24</v>
      </c>
      <c r="O825" s="4" t="n">
        <v>35.44</v>
      </c>
      <c r="P825" s="3" t="n">
        <v>1</v>
      </c>
      <c r="Q825" s="4" t="n">
        <v>3000</v>
      </c>
      <c r="R825" s="4" t="n">
        <v>230.92</v>
      </c>
      <c r="S825" s="4" t="n">
        <v>107000</v>
      </c>
      <c r="T825" s="4" t="n">
        <v>652</v>
      </c>
      <c r="U825" s="3" t="n">
        <v>679</v>
      </c>
      <c r="V825" s="3" t="n">
        <v>0</v>
      </c>
    </row>
    <row r="826" customFormat="false" ht="15" hidden="false" customHeight="false" outlineLevel="0" collapsed="false">
      <c r="A826" s="2" t="s">
        <v>897</v>
      </c>
      <c r="B826" s="3" t="n">
        <v>41</v>
      </c>
      <c r="C826" s="2" t="s">
        <v>29</v>
      </c>
      <c r="D826" s="2" t="s">
        <v>56</v>
      </c>
      <c r="E826" s="2" t="s">
        <v>37</v>
      </c>
      <c r="F826" s="2" t="s">
        <v>103</v>
      </c>
      <c r="G826" s="4" t="n">
        <v>28500</v>
      </c>
      <c r="H826" s="3" t="n">
        <v>5</v>
      </c>
      <c r="I826" s="5" t="n">
        <v>44307</v>
      </c>
      <c r="J826" s="2" t="s">
        <v>34</v>
      </c>
      <c r="K826" s="3" t="n">
        <v>1</v>
      </c>
      <c r="L826" s="4" t="n">
        <v>1462.94</v>
      </c>
      <c r="M826" s="4" t="n">
        <v>16633.59</v>
      </c>
      <c r="N826" s="3" t="n">
        <v>31</v>
      </c>
      <c r="O826" s="4" t="n">
        <v>63.27</v>
      </c>
      <c r="P826" s="3" t="n">
        <v>1</v>
      </c>
      <c r="Q826" s="4" t="n">
        <v>0</v>
      </c>
      <c r="R826" s="4" t="n">
        <v>0</v>
      </c>
      <c r="S826" s="4" t="n">
        <v>0</v>
      </c>
      <c r="T826" s="4" t="n">
        <v>0</v>
      </c>
      <c r="U826" s="3" t="n">
        <v>597</v>
      </c>
      <c r="V826" s="3" t="n">
        <v>1</v>
      </c>
    </row>
    <row r="827" customFormat="false" ht="15" hidden="false" customHeight="false" outlineLevel="0" collapsed="false">
      <c r="A827" s="2" t="s">
        <v>898</v>
      </c>
      <c r="B827" s="3" t="n">
        <v>50</v>
      </c>
      <c r="C827" s="2" t="s">
        <v>29</v>
      </c>
      <c r="D827" s="2" t="s">
        <v>98</v>
      </c>
      <c r="E827" s="2" t="s">
        <v>37</v>
      </c>
      <c r="F827" s="2" t="s">
        <v>26</v>
      </c>
      <c r="G827" s="4" t="n">
        <v>34300</v>
      </c>
      <c r="H827" s="3" t="n">
        <v>14</v>
      </c>
      <c r="I827" s="5" t="n">
        <v>41142</v>
      </c>
      <c r="J827" s="2" t="s">
        <v>34</v>
      </c>
      <c r="K827" s="3" t="n">
        <v>2</v>
      </c>
      <c r="L827" s="4" t="n">
        <v>-1481.96</v>
      </c>
      <c r="M827" s="4" t="n">
        <v>16163.6</v>
      </c>
      <c r="N827" s="3" t="n">
        <v>15</v>
      </c>
      <c r="O827" s="4" t="n">
        <v>41.44</v>
      </c>
      <c r="P827" s="3" t="n">
        <v>2</v>
      </c>
      <c r="Q827" s="4" t="n">
        <v>0</v>
      </c>
      <c r="R827" s="4" t="n">
        <v>0</v>
      </c>
      <c r="S827" s="4" t="n">
        <v>0</v>
      </c>
      <c r="T827" s="4" t="n">
        <v>0</v>
      </c>
      <c r="U827" s="3" t="n">
        <v>561</v>
      </c>
      <c r="V827" s="3" t="n">
        <v>1</v>
      </c>
    </row>
    <row r="828" customFormat="false" ht="15" hidden="false" customHeight="false" outlineLevel="0" collapsed="false">
      <c r="A828" s="2" t="s">
        <v>899</v>
      </c>
      <c r="B828" s="3" t="n">
        <v>57</v>
      </c>
      <c r="C828" s="2" t="s">
        <v>29</v>
      </c>
      <c r="D828" s="2" t="s">
        <v>40</v>
      </c>
      <c r="E828" s="2" t="s">
        <v>37</v>
      </c>
      <c r="F828" s="2" t="s">
        <v>60</v>
      </c>
      <c r="G828" s="4" t="n">
        <v>35800</v>
      </c>
      <c r="H828" s="3" t="n">
        <v>9</v>
      </c>
      <c r="I828" s="5" t="n">
        <v>42855</v>
      </c>
      <c r="J828" s="2" t="s">
        <v>46</v>
      </c>
      <c r="K828" s="3" t="n">
        <v>2</v>
      </c>
      <c r="L828" s="4" t="n">
        <v>6216.09</v>
      </c>
      <c r="M828" s="4" t="n">
        <v>0</v>
      </c>
      <c r="N828" s="3" t="n">
        <v>35</v>
      </c>
      <c r="O828" s="4" t="n">
        <v>99.53</v>
      </c>
      <c r="P828" s="3" t="n">
        <v>1</v>
      </c>
      <c r="Q828" s="4" t="n">
        <v>8000</v>
      </c>
      <c r="R828" s="4" t="n">
        <v>643.79</v>
      </c>
      <c r="S828" s="4" t="n">
        <v>67000</v>
      </c>
      <c r="T828" s="4" t="n">
        <v>381</v>
      </c>
      <c r="U828" s="3" t="n">
        <v>623</v>
      </c>
      <c r="V828" s="3" t="n">
        <v>0</v>
      </c>
    </row>
    <row r="829" customFormat="false" ht="15" hidden="false" customHeight="false" outlineLevel="0" collapsed="false">
      <c r="A829" s="2" t="s">
        <v>900</v>
      </c>
      <c r="B829" s="3" t="n">
        <v>53</v>
      </c>
      <c r="C829" s="2" t="s">
        <v>23</v>
      </c>
      <c r="D829" s="2" t="s">
        <v>56</v>
      </c>
      <c r="E829" s="2" t="s">
        <v>93</v>
      </c>
      <c r="F829" s="2" t="s">
        <v>26</v>
      </c>
      <c r="G829" s="4" t="n">
        <v>3300</v>
      </c>
      <c r="H829" s="3" t="n">
        <v>22</v>
      </c>
      <c r="I829" s="5" t="n">
        <v>37893</v>
      </c>
      <c r="J829" s="2" t="s">
        <v>27</v>
      </c>
      <c r="K829" s="3" t="n">
        <v>2</v>
      </c>
      <c r="L829" s="4" t="n">
        <v>226.22</v>
      </c>
      <c r="M829" s="4" t="n">
        <v>0</v>
      </c>
      <c r="N829" s="3" t="n">
        <v>17</v>
      </c>
      <c r="O829" s="4" t="n">
        <v>61.36</v>
      </c>
      <c r="P829" s="3" t="n">
        <v>5</v>
      </c>
      <c r="Q829" s="4" t="n">
        <v>1000</v>
      </c>
      <c r="R829" s="4" t="n">
        <v>94.54</v>
      </c>
      <c r="S829" s="4" t="n">
        <v>0</v>
      </c>
      <c r="T829" s="4" t="n">
        <v>0</v>
      </c>
      <c r="U829" s="3" t="n">
        <v>572</v>
      </c>
      <c r="V829" s="3" t="n">
        <v>0</v>
      </c>
    </row>
    <row r="830" customFormat="false" ht="15" hidden="false" customHeight="false" outlineLevel="0" collapsed="false">
      <c r="A830" s="2" t="s">
        <v>901</v>
      </c>
      <c r="B830" s="3" t="n">
        <v>43</v>
      </c>
      <c r="C830" s="2" t="s">
        <v>29</v>
      </c>
      <c r="D830" s="2" t="s">
        <v>56</v>
      </c>
      <c r="E830" s="2" t="s">
        <v>37</v>
      </c>
      <c r="F830" s="2" t="s">
        <v>60</v>
      </c>
      <c r="G830" s="4" t="n">
        <v>36400</v>
      </c>
      <c r="H830" s="3" t="n">
        <v>13</v>
      </c>
      <c r="I830" s="5" t="n">
        <v>41423</v>
      </c>
      <c r="J830" s="2" t="s">
        <v>46</v>
      </c>
      <c r="K830" s="3" t="n">
        <v>2</v>
      </c>
      <c r="L830" s="4" t="n">
        <v>5101.36</v>
      </c>
      <c r="M830" s="4" t="n">
        <v>56649.65</v>
      </c>
      <c r="N830" s="3" t="n">
        <v>36</v>
      </c>
      <c r="O830" s="4" t="n">
        <v>56.33</v>
      </c>
      <c r="P830" s="3" t="n">
        <v>1</v>
      </c>
      <c r="Q830" s="4" t="n">
        <v>6000</v>
      </c>
      <c r="R830" s="4" t="n">
        <v>3945.04</v>
      </c>
      <c r="S830" s="4" t="n">
        <v>139000</v>
      </c>
      <c r="T830" s="4" t="n">
        <v>789</v>
      </c>
      <c r="U830" s="3" t="n">
        <v>659</v>
      </c>
      <c r="V830" s="3" t="n">
        <v>0</v>
      </c>
    </row>
    <row r="831" customFormat="false" ht="15" hidden="false" customHeight="false" outlineLevel="0" collapsed="false">
      <c r="A831" s="2" t="s">
        <v>902</v>
      </c>
      <c r="B831" s="3" t="n">
        <v>30</v>
      </c>
      <c r="C831" s="2" t="s">
        <v>23</v>
      </c>
      <c r="D831" s="2" t="s">
        <v>51</v>
      </c>
      <c r="E831" s="2" t="s">
        <v>25</v>
      </c>
      <c r="F831" s="2" t="s">
        <v>26</v>
      </c>
      <c r="G831" s="4" t="n">
        <v>31600</v>
      </c>
      <c r="H831" s="3" t="n">
        <v>9</v>
      </c>
      <c r="I831" s="5" t="n">
        <v>42684</v>
      </c>
      <c r="J831" s="2" t="s">
        <v>46</v>
      </c>
      <c r="K831" s="3" t="n">
        <v>2</v>
      </c>
      <c r="L831" s="4" t="n">
        <v>-433.55</v>
      </c>
      <c r="M831" s="4" t="n">
        <v>19097.9</v>
      </c>
      <c r="N831" s="3" t="n">
        <v>41</v>
      </c>
      <c r="O831" s="4" t="n">
        <v>59.08</v>
      </c>
      <c r="P831" s="3" t="n">
        <v>3</v>
      </c>
      <c r="Q831" s="4" t="n">
        <v>0</v>
      </c>
      <c r="R831" s="4" t="n">
        <v>0</v>
      </c>
      <c r="S831" s="4" t="n">
        <v>124000</v>
      </c>
      <c r="T831" s="4" t="n">
        <v>755</v>
      </c>
      <c r="U831" s="3" t="n">
        <v>627</v>
      </c>
      <c r="V831" s="3" t="n">
        <v>0</v>
      </c>
    </row>
    <row r="832" customFormat="false" ht="15" hidden="false" customHeight="false" outlineLevel="0" collapsed="false">
      <c r="A832" s="2" t="s">
        <v>903</v>
      </c>
      <c r="B832" s="3" t="n">
        <v>48</v>
      </c>
      <c r="C832" s="2" t="s">
        <v>29</v>
      </c>
      <c r="D832" s="2" t="s">
        <v>67</v>
      </c>
      <c r="E832" s="2" t="s">
        <v>25</v>
      </c>
      <c r="F832" s="2" t="s">
        <v>26</v>
      </c>
      <c r="G832" s="4" t="n">
        <v>32400</v>
      </c>
      <c r="H832" s="3" t="n">
        <v>14</v>
      </c>
      <c r="I832" s="5" t="n">
        <v>40825</v>
      </c>
      <c r="J832" s="2" t="s">
        <v>27</v>
      </c>
      <c r="K832" s="3" t="n">
        <v>1</v>
      </c>
      <c r="L832" s="4" t="n">
        <v>2303.33</v>
      </c>
      <c r="M832" s="4" t="n">
        <v>0</v>
      </c>
      <c r="N832" s="3" t="n">
        <v>21</v>
      </c>
      <c r="O832" s="4" t="n">
        <v>100.35</v>
      </c>
      <c r="P832" s="3" t="n">
        <v>0</v>
      </c>
      <c r="Q832" s="4" t="n">
        <v>7000</v>
      </c>
      <c r="R832" s="4" t="n">
        <v>2334.14</v>
      </c>
      <c r="S832" s="4" t="n">
        <v>0</v>
      </c>
      <c r="T832" s="4" t="n">
        <v>0</v>
      </c>
      <c r="U832" s="3" t="n">
        <v>617</v>
      </c>
      <c r="V832" s="3" t="n">
        <v>0</v>
      </c>
    </row>
    <row r="833" customFormat="false" ht="15" hidden="false" customHeight="false" outlineLevel="0" collapsed="false">
      <c r="A833" s="2" t="s">
        <v>904</v>
      </c>
      <c r="B833" s="3" t="n">
        <v>25</v>
      </c>
      <c r="C833" s="2" t="s">
        <v>23</v>
      </c>
      <c r="D833" s="2" t="s">
        <v>40</v>
      </c>
      <c r="E833" s="2" t="s">
        <v>52</v>
      </c>
      <c r="F833" s="2" t="s">
        <v>38</v>
      </c>
      <c r="G833" s="4" t="n">
        <v>20800</v>
      </c>
      <c r="H833" s="3" t="n">
        <v>4</v>
      </c>
      <c r="I833" s="5" t="n">
        <v>44533</v>
      </c>
      <c r="J833" s="2" t="s">
        <v>34</v>
      </c>
      <c r="K833" s="3" t="n">
        <v>2</v>
      </c>
      <c r="L833" s="4" t="n">
        <v>2122.96</v>
      </c>
      <c r="M833" s="4" t="n">
        <v>17863.03</v>
      </c>
      <c r="N833" s="3" t="n">
        <v>17</v>
      </c>
      <c r="O833" s="4" t="n">
        <v>37.17</v>
      </c>
      <c r="P833" s="3" t="n">
        <v>1</v>
      </c>
      <c r="Q833" s="4" t="n">
        <v>0</v>
      </c>
      <c r="R833" s="4" t="n">
        <v>0</v>
      </c>
      <c r="S833" s="4" t="n">
        <v>0</v>
      </c>
      <c r="T833" s="4" t="n">
        <v>0</v>
      </c>
      <c r="U833" s="3" t="n">
        <v>605</v>
      </c>
      <c r="V833" s="3" t="n">
        <v>0</v>
      </c>
    </row>
    <row r="834" customFormat="false" ht="15" hidden="false" customHeight="false" outlineLevel="0" collapsed="false">
      <c r="A834" s="2" t="s">
        <v>905</v>
      </c>
      <c r="B834" s="3" t="n">
        <v>23</v>
      </c>
      <c r="C834" s="2" t="s">
        <v>29</v>
      </c>
      <c r="D834" s="2" t="s">
        <v>40</v>
      </c>
      <c r="E834" s="2" t="s">
        <v>134</v>
      </c>
      <c r="F834" s="2" t="s">
        <v>38</v>
      </c>
      <c r="G834" s="4" t="n">
        <v>7700</v>
      </c>
      <c r="H834" s="3" t="n">
        <v>2</v>
      </c>
      <c r="I834" s="5" t="n">
        <v>45195</v>
      </c>
      <c r="J834" s="2" t="s">
        <v>34</v>
      </c>
      <c r="K834" s="3" t="n">
        <v>1</v>
      </c>
      <c r="L834" s="4" t="n">
        <v>826.1</v>
      </c>
      <c r="M834" s="4" t="n">
        <v>0</v>
      </c>
      <c r="N834" s="3" t="n">
        <v>21</v>
      </c>
      <c r="O834" s="4" t="n">
        <v>39.75</v>
      </c>
      <c r="P834" s="3" t="n">
        <v>1</v>
      </c>
      <c r="Q834" s="4" t="n">
        <v>1500</v>
      </c>
      <c r="R834" s="4" t="n">
        <v>26.85</v>
      </c>
      <c r="S834" s="4" t="n">
        <v>0</v>
      </c>
      <c r="T834" s="4" t="n">
        <v>0</v>
      </c>
      <c r="U834" s="3" t="n">
        <v>498</v>
      </c>
      <c r="V834" s="3" t="n">
        <v>1</v>
      </c>
    </row>
    <row r="835" customFormat="false" ht="15" hidden="false" customHeight="false" outlineLevel="0" collapsed="false">
      <c r="A835" s="2" t="s">
        <v>906</v>
      </c>
      <c r="B835" s="3" t="n">
        <v>41</v>
      </c>
      <c r="C835" s="2" t="s">
        <v>23</v>
      </c>
      <c r="D835" s="2" t="s">
        <v>40</v>
      </c>
      <c r="E835" s="2" t="s">
        <v>96</v>
      </c>
      <c r="F835" s="2" t="s">
        <v>26</v>
      </c>
      <c r="G835" s="4" t="n">
        <v>65100</v>
      </c>
      <c r="H835" s="3" t="n">
        <v>9</v>
      </c>
      <c r="I835" s="5" t="n">
        <v>42684</v>
      </c>
      <c r="J835" s="2" t="s">
        <v>34</v>
      </c>
      <c r="K835" s="3" t="n">
        <v>2</v>
      </c>
      <c r="L835" s="4" t="n">
        <v>4812.61</v>
      </c>
      <c r="M835" s="4" t="n">
        <v>25137.99</v>
      </c>
      <c r="N835" s="3" t="n">
        <v>50</v>
      </c>
      <c r="O835" s="4" t="n">
        <v>64.76</v>
      </c>
      <c r="P835" s="3" t="n">
        <v>0</v>
      </c>
      <c r="Q835" s="4" t="n">
        <v>0</v>
      </c>
      <c r="R835" s="4" t="n">
        <v>0</v>
      </c>
      <c r="S835" s="4" t="n">
        <v>275000</v>
      </c>
      <c r="T835" s="4" t="n">
        <v>2035</v>
      </c>
      <c r="U835" s="3" t="n">
        <v>696</v>
      </c>
      <c r="V835" s="3" t="n">
        <v>0</v>
      </c>
    </row>
    <row r="836" customFormat="false" ht="15" hidden="false" customHeight="false" outlineLevel="0" collapsed="false">
      <c r="A836" s="2" t="s">
        <v>907</v>
      </c>
      <c r="B836" s="3" t="n">
        <v>35</v>
      </c>
      <c r="C836" s="2" t="s">
        <v>23</v>
      </c>
      <c r="D836" s="2" t="s">
        <v>67</v>
      </c>
      <c r="E836" s="2" t="s">
        <v>37</v>
      </c>
      <c r="F836" s="2" t="s">
        <v>38</v>
      </c>
      <c r="G836" s="4" t="n">
        <v>19700</v>
      </c>
      <c r="H836" s="3" t="n">
        <v>11</v>
      </c>
      <c r="I836" s="5" t="n">
        <v>42200</v>
      </c>
      <c r="J836" s="2" t="s">
        <v>27</v>
      </c>
      <c r="K836" s="3" t="n">
        <v>1</v>
      </c>
      <c r="L836" s="4" t="n">
        <v>995.43</v>
      </c>
      <c r="M836" s="4" t="n">
        <v>11336.17</v>
      </c>
      <c r="N836" s="3" t="n">
        <v>29</v>
      </c>
      <c r="O836" s="4" t="n">
        <v>41.31</v>
      </c>
      <c r="P836" s="3" t="n">
        <v>1</v>
      </c>
      <c r="Q836" s="4" t="n">
        <v>2000</v>
      </c>
      <c r="R836" s="4" t="n">
        <v>453.87</v>
      </c>
      <c r="S836" s="4" t="n">
        <v>0</v>
      </c>
      <c r="T836" s="4" t="n">
        <v>0</v>
      </c>
      <c r="U836" s="3" t="n">
        <v>635</v>
      </c>
      <c r="V836" s="3" t="n">
        <v>0</v>
      </c>
    </row>
    <row r="837" customFormat="false" ht="15" hidden="false" customHeight="false" outlineLevel="0" collapsed="false">
      <c r="A837" s="2" t="s">
        <v>908</v>
      </c>
      <c r="B837" s="3" t="n">
        <v>63</v>
      </c>
      <c r="C837" s="2" t="s">
        <v>23</v>
      </c>
      <c r="D837" s="2" t="s">
        <v>51</v>
      </c>
      <c r="E837" s="2" t="s">
        <v>93</v>
      </c>
      <c r="F837" s="2" t="s">
        <v>26</v>
      </c>
      <c r="G837" s="4" t="n">
        <v>4200</v>
      </c>
      <c r="H837" s="3" t="n">
        <v>6</v>
      </c>
      <c r="I837" s="5" t="n">
        <v>43878</v>
      </c>
      <c r="J837" s="2" t="s">
        <v>27</v>
      </c>
      <c r="K837" s="3" t="n">
        <v>1</v>
      </c>
      <c r="L837" s="4" t="n">
        <v>344.5</v>
      </c>
      <c r="M837" s="4" t="n">
        <v>0</v>
      </c>
      <c r="N837" s="3" t="n">
        <v>11</v>
      </c>
      <c r="O837" s="4" t="n">
        <v>47.77</v>
      </c>
      <c r="P837" s="3" t="n">
        <v>9</v>
      </c>
      <c r="Q837" s="4" t="n">
        <v>1000</v>
      </c>
      <c r="R837" s="4" t="n">
        <v>19.74</v>
      </c>
      <c r="S837" s="4" t="n">
        <v>0</v>
      </c>
      <c r="T837" s="4" t="n">
        <v>0</v>
      </c>
      <c r="U837" s="3" t="n">
        <v>509</v>
      </c>
      <c r="V837" s="3" t="n">
        <v>0</v>
      </c>
    </row>
    <row r="838" customFormat="false" ht="15" hidden="false" customHeight="false" outlineLevel="0" collapsed="false">
      <c r="A838" s="2" t="s">
        <v>909</v>
      </c>
      <c r="B838" s="3" t="n">
        <v>46</v>
      </c>
      <c r="C838" s="2" t="s">
        <v>29</v>
      </c>
      <c r="D838" s="2" t="s">
        <v>67</v>
      </c>
      <c r="E838" s="2" t="s">
        <v>37</v>
      </c>
      <c r="F838" s="2" t="s">
        <v>38</v>
      </c>
      <c r="G838" s="4" t="n">
        <v>42300</v>
      </c>
      <c r="H838" s="3" t="n">
        <v>8</v>
      </c>
      <c r="I838" s="5" t="n">
        <v>43080</v>
      </c>
      <c r="J838" s="2" t="s">
        <v>27</v>
      </c>
      <c r="K838" s="3" t="n">
        <v>1</v>
      </c>
      <c r="L838" s="4" t="n">
        <v>1270.92</v>
      </c>
      <c r="M838" s="4" t="n">
        <v>37396.07</v>
      </c>
      <c r="N838" s="3" t="n">
        <v>27</v>
      </c>
      <c r="O838" s="4" t="n">
        <v>37.61</v>
      </c>
      <c r="P838" s="3" t="n">
        <v>11</v>
      </c>
      <c r="Q838" s="4" t="n">
        <v>10000</v>
      </c>
      <c r="R838" s="4" t="n">
        <v>1618.63</v>
      </c>
      <c r="S838" s="4" t="n">
        <v>171000</v>
      </c>
      <c r="T838" s="4" t="n">
        <v>940</v>
      </c>
      <c r="U838" s="3" t="n">
        <v>650</v>
      </c>
      <c r="V838" s="3" t="n">
        <v>1</v>
      </c>
    </row>
    <row r="839" customFormat="false" ht="15" hidden="false" customHeight="false" outlineLevel="0" collapsed="false">
      <c r="A839" s="2" t="s">
        <v>910</v>
      </c>
      <c r="B839" s="3" t="n">
        <v>56</v>
      </c>
      <c r="C839" s="2" t="s">
        <v>23</v>
      </c>
      <c r="D839" s="2" t="s">
        <v>108</v>
      </c>
      <c r="E839" s="2" t="s">
        <v>63</v>
      </c>
      <c r="F839" s="2" t="s">
        <v>26</v>
      </c>
      <c r="G839" s="4" t="n">
        <v>52700</v>
      </c>
      <c r="H839" s="3" t="n">
        <v>29</v>
      </c>
      <c r="I839" s="5" t="n">
        <v>35443</v>
      </c>
      <c r="J839" s="2" t="s">
        <v>46</v>
      </c>
      <c r="K839" s="3" t="n">
        <v>1</v>
      </c>
      <c r="L839" s="4" t="n">
        <v>2371.76</v>
      </c>
      <c r="M839" s="4" t="n">
        <v>64611.59</v>
      </c>
      <c r="N839" s="3" t="n">
        <v>34</v>
      </c>
      <c r="O839" s="4" t="n">
        <v>70.88</v>
      </c>
      <c r="P839" s="3" t="n">
        <v>2</v>
      </c>
      <c r="Q839" s="4" t="n">
        <v>10000</v>
      </c>
      <c r="R839" s="4" t="n">
        <v>3968.15</v>
      </c>
      <c r="S839" s="4" t="n">
        <v>83000</v>
      </c>
      <c r="T839" s="4" t="n">
        <v>622</v>
      </c>
      <c r="U839" s="3" t="n">
        <v>762</v>
      </c>
      <c r="V839" s="3" t="n">
        <v>0</v>
      </c>
    </row>
    <row r="840" customFormat="false" ht="15" hidden="false" customHeight="false" outlineLevel="0" collapsed="false">
      <c r="A840" s="2" t="s">
        <v>911</v>
      </c>
      <c r="B840" s="3" t="n">
        <v>40</v>
      </c>
      <c r="C840" s="2" t="s">
        <v>23</v>
      </c>
      <c r="D840" s="2" t="s">
        <v>62</v>
      </c>
      <c r="E840" s="2" t="s">
        <v>37</v>
      </c>
      <c r="F840" s="2" t="s">
        <v>26</v>
      </c>
      <c r="G840" s="4" t="n">
        <v>37500</v>
      </c>
      <c r="H840" s="3" t="n">
        <v>1</v>
      </c>
      <c r="I840" s="5" t="n">
        <v>45797</v>
      </c>
      <c r="J840" s="2" t="s">
        <v>34</v>
      </c>
      <c r="K840" s="3" t="n">
        <v>1</v>
      </c>
      <c r="L840" s="4" t="n">
        <v>5491.38</v>
      </c>
      <c r="M840" s="4" t="n">
        <v>0</v>
      </c>
      <c r="N840" s="3" t="n">
        <v>42</v>
      </c>
      <c r="O840" s="4" t="n">
        <v>33.83</v>
      </c>
      <c r="P840" s="3" t="n">
        <v>1</v>
      </c>
      <c r="Q840" s="4" t="n">
        <v>7500</v>
      </c>
      <c r="R840" s="4" t="n">
        <v>1274.77</v>
      </c>
      <c r="S840" s="4" t="n">
        <v>99000</v>
      </c>
      <c r="T840" s="4" t="n">
        <v>736</v>
      </c>
      <c r="U840" s="3" t="n">
        <v>589</v>
      </c>
      <c r="V840" s="3" t="n">
        <v>0</v>
      </c>
    </row>
    <row r="841" customFormat="false" ht="15" hidden="false" customHeight="false" outlineLevel="0" collapsed="false">
      <c r="A841" s="2" t="s">
        <v>912</v>
      </c>
      <c r="B841" s="3" t="n">
        <v>62</v>
      </c>
      <c r="C841" s="2" t="s">
        <v>29</v>
      </c>
      <c r="D841" s="2" t="s">
        <v>62</v>
      </c>
      <c r="E841" s="2" t="s">
        <v>49</v>
      </c>
      <c r="F841" s="2" t="s">
        <v>26</v>
      </c>
      <c r="G841" s="4" t="n">
        <v>39700</v>
      </c>
      <c r="H841" s="3" t="n">
        <v>20</v>
      </c>
      <c r="I841" s="5" t="n">
        <v>38761</v>
      </c>
      <c r="J841" s="2" t="s">
        <v>34</v>
      </c>
      <c r="K841" s="3" t="n">
        <v>3</v>
      </c>
      <c r="L841" s="4" t="n">
        <v>12517.72</v>
      </c>
      <c r="M841" s="4" t="n">
        <v>142763.22</v>
      </c>
      <c r="N841" s="3" t="n">
        <v>37</v>
      </c>
      <c r="O841" s="4" t="n">
        <v>38.02</v>
      </c>
      <c r="P841" s="3" t="n">
        <v>2</v>
      </c>
      <c r="Q841" s="4" t="n">
        <v>4000</v>
      </c>
      <c r="R841" s="4" t="n">
        <v>2527.63</v>
      </c>
      <c r="S841" s="4" t="n">
        <v>0</v>
      </c>
      <c r="T841" s="4" t="n">
        <v>0</v>
      </c>
      <c r="U841" s="3" t="n">
        <v>683</v>
      </c>
      <c r="V841" s="3" t="n">
        <v>0</v>
      </c>
    </row>
    <row r="842" customFormat="false" ht="15" hidden="false" customHeight="false" outlineLevel="0" collapsed="false">
      <c r="A842" s="2" t="s">
        <v>913</v>
      </c>
      <c r="B842" s="3" t="n">
        <v>49</v>
      </c>
      <c r="C842" s="2" t="s">
        <v>29</v>
      </c>
      <c r="D842" s="2" t="s">
        <v>40</v>
      </c>
      <c r="E842" s="2" t="s">
        <v>37</v>
      </c>
      <c r="F842" s="2" t="s">
        <v>26</v>
      </c>
      <c r="G842" s="4" t="n">
        <v>29300</v>
      </c>
      <c r="H842" s="3" t="n">
        <v>26</v>
      </c>
      <c r="I842" s="5" t="n">
        <v>36591</v>
      </c>
      <c r="J842" s="2" t="s">
        <v>34</v>
      </c>
      <c r="K842" s="3" t="n">
        <v>3</v>
      </c>
      <c r="L842" s="4" t="n">
        <v>3053.58</v>
      </c>
      <c r="M842" s="4" t="n">
        <v>0</v>
      </c>
      <c r="N842" s="3" t="n">
        <v>31</v>
      </c>
      <c r="O842" s="4" t="n">
        <v>60.36</v>
      </c>
      <c r="P842" s="3" t="n">
        <v>1</v>
      </c>
      <c r="Q842" s="4" t="n">
        <v>3500</v>
      </c>
      <c r="R842" s="4" t="n">
        <v>342.18</v>
      </c>
      <c r="S842" s="4" t="n">
        <v>89000</v>
      </c>
      <c r="T842" s="4" t="n">
        <v>592</v>
      </c>
      <c r="U842" s="3" t="n">
        <v>707</v>
      </c>
      <c r="V842" s="3" t="n">
        <v>0</v>
      </c>
    </row>
    <row r="843" customFormat="false" ht="15" hidden="false" customHeight="false" outlineLevel="0" collapsed="false">
      <c r="A843" s="2" t="s">
        <v>914</v>
      </c>
      <c r="B843" s="3" t="n">
        <v>18</v>
      </c>
      <c r="C843" s="2" t="s">
        <v>29</v>
      </c>
      <c r="D843" s="2" t="s">
        <v>44</v>
      </c>
      <c r="E843" s="2" t="s">
        <v>52</v>
      </c>
      <c r="F843" s="2" t="s">
        <v>26</v>
      </c>
      <c r="G843" s="4" t="n">
        <v>27800</v>
      </c>
      <c r="H843" s="3" t="n">
        <v>0</v>
      </c>
      <c r="I843" s="5" t="n">
        <v>46247</v>
      </c>
      <c r="J843" s="2" t="s">
        <v>34</v>
      </c>
      <c r="K843" s="3" t="n">
        <v>2</v>
      </c>
      <c r="L843" s="4" t="n">
        <v>2981.84</v>
      </c>
      <c r="M843" s="4" t="n">
        <v>4700.84</v>
      </c>
      <c r="N843" s="3" t="n">
        <v>33</v>
      </c>
      <c r="O843" s="4" t="n">
        <v>79.69</v>
      </c>
      <c r="P843" s="3" t="n">
        <v>2</v>
      </c>
      <c r="Q843" s="4" t="n">
        <v>0</v>
      </c>
      <c r="R843" s="4" t="n">
        <v>0</v>
      </c>
      <c r="S843" s="4" t="n">
        <v>0</v>
      </c>
      <c r="T843" s="4" t="n">
        <v>0</v>
      </c>
      <c r="U843" s="3" t="n">
        <v>648</v>
      </c>
      <c r="V843" s="3" t="n">
        <v>0</v>
      </c>
    </row>
    <row r="844" customFormat="false" ht="15" hidden="false" customHeight="false" outlineLevel="0" collapsed="false">
      <c r="A844" s="2" t="s">
        <v>915</v>
      </c>
      <c r="B844" s="3" t="n">
        <v>68</v>
      </c>
      <c r="C844" s="2" t="s">
        <v>29</v>
      </c>
      <c r="D844" s="2" t="s">
        <v>48</v>
      </c>
      <c r="E844" s="2" t="s">
        <v>41</v>
      </c>
      <c r="F844" s="2" t="s">
        <v>26</v>
      </c>
      <c r="G844" s="4" t="n">
        <v>17900</v>
      </c>
      <c r="H844" s="3" t="n">
        <v>21</v>
      </c>
      <c r="I844" s="5" t="n">
        <v>38355</v>
      </c>
      <c r="J844" s="2" t="s">
        <v>27</v>
      </c>
      <c r="K844" s="3" t="n">
        <v>2</v>
      </c>
      <c r="L844" s="4" t="n">
        <v>2453.82</v>
      </c>
      <c r="M844" s="4" t="n">
        <v>27824.43</v>
      </c>
      <c r="N844" s="3" t="n">
        <v>0</v>
      </c>
      <c r="O844" s="2"/>
      <c r="P844" s="3" t="n">
        <v>0</v>
      </c>
      <c r="Q844" s="4" t="n">
        <v>3500</v>
      </c>
      <c r="R844" s="4" t="n">
        <v>352.36</v>
      </c>
      <c r="S844" s="4" t="n">
        <v>0</v>
      </c>
      <c r="T844" s="4" t="n">
        <v>0</v>
      </c>
      <c r="U844" s="3" t="n">
        <v>612</v>
      </c>
      <c r="V844" s="3" t="n">
        <v>0</v>
      </c>
    </row>
    <row r="845" customFormat="false" ht="15" hidden="false" customHeight="false" outlineLevel="0" collapsed="false">
      <c r="A845" s="2" t="s">
        <v>916</v>
      </c>
      <c r="B845" s="3" t="n">
        <v>30</v>
      </c>
      <c r="C845" s="2" t="s">
        <v>23</v>
      </c>
      <c r="D845" s="2" t="s">
        <v>40</v>
      </c>
      <c r="E845" s="2" t="s">
        <v>37</v>
      </c>
      <c r="F845" s="2" t="s">
        <v>26</v>
      </c>
      <c r="G845" s="4" t="n">
        <v>34000</v>
      </c>
      <c r="H845" s="3" t="n">
        <v>3</v>
      </c>
      <c r="I845" s="5" t="n">
        <v>44912</v>
      </c>
      <c r="J845" s="2" t="s">
        <v>34</v>
      </c>
      <c r="K845" s="3" t="n">
        <v>1</v>
      </c>
      <c r="L845" s="4" t="n">
        <v>4533.31</v>
      </c>
      <c r="M845" s="4" t="n">
        <v>7049.06</v>
      </c>
      <c r="N845" s="3" t="n">
        <v>0</v>
      </c>
      <c r="O845" s="2"/>
      <c r="P845" s="3" t="n">
        <v>0</v>
      </c>
      <c r="Q845" s="4" t="n">
        <v>7000</v>
      </c>
      <c r="R845" s="4" t="n">
        <v>308.07</v>
      </c>
      <c r="S845" s="4" t="n">
        <v>0</v>
      </c>
      <c r="T845" s="4" t="n">
        <v>0</v>
      </c>
      <c r="U845" s="3" t="n">
        <v>645</v>
      </c>
      <c r="V845" s="3" t="n">
        <v>0</v>
      </c>
    </row>
    <row r="846" customFormat="false" ht="15" hidden="false" customHeight="false" outlineLevel="0" collapsed="false">
      <c r="A846" s="2" t="s">
        <v>917</v>
      </c>
      <c r="B846" s="3" t="n">
        <v>50</v>
      </c>
      <c r="C846" s="2" t="s">
        <v>23</v>
      </c>
      <c r="D846" s="2" t="s">
        <v>56</v>
      </c>
      <c r="E846" s="2" t="s">
        <v>52</v>
      </c>
      <c r="F846" s="2" t="s">
        <v>26</v>
      </c>
      <c r="G846" s="4" t="n">
        <v>17800</v>
      </c>
      <c r="H846" s="3" t="n">
        <v>5</v>
      </c>
      <c r="I846" s="5" t="n">
        <v>44390</v>
      </c>
      <c r="J846" s="2" t="s">
        <v>46</v>
      </c>
      <c r="K846" s="3" t="n">
        <v>1</v>
      </c>
      <c r="L846" s="4" t="n">
        <v>1235.38</v>
      </c>
      <c r="M846" s="4" t="n">
        <v>8171.86</v>
      </c>
      <c r="N846" s="3" t="n">
        <v>19</v>
      </c>
      <c r="O846" s="4" t="n">
        <v>34.2</v>
      </c>
      <c r="P846" s="3" t="n">
        <v>6</v>
      </c>
      <c r="Q846" s="4" t="n">
        <v>4000</v>
      </c>
      <c r="R846" s="4" t="n">
        <v>1252.57</v>
      </c>
      <c r="S846" s="4" t="n">
        <v>44000</v>
      </c>
      <c r="T846" s="4" t="n">
        <v>241</v>
      </c>
      <c r="U846" s="3" t="n">
        <v>562</v>
      </c>
      <c r="V846" s="3" t="n">
        <v>0</v>
      </c>
    </row>
    <row r="847" customFormat="false" ht="15" hidden="false" customHeight="false" outlineLevel="0" collapsed="false">
      <c r="A847" s="2" t="s">
        <v>918</v>
      </c>
      <c r="B847" s="3" t="n">
        <v>55</v>
      </c>
      <c r="C847" s="2" t="s">
        <v>23</v>
      </c>
      <c r="D847" s="2" t="s">
        <v>51</v>
      </c>
      <c r="E847" s="2" t="s">
        <v>52</v>
      </c>
      <c r="F847" s="2" t="s">
        <v>26</v>
      </c>
      <c r="G847" s="4" t="n">
        <v>19300</v>
      </c>
      <c r="H847" s="3" t="n">
        <v>3</v>
      </c>
      <c r="I847" s="5" t="n">
        <v>44947</v>
      </c>
      <c r="J847" s="2" t="s">
        <v>27</v>
      </c>
      <c r="K847" s="3" t="n">
        <v>1</v>
      </c>
      <c r="L847" s="4" t="n">
        <v>1000.45</v>
      </c>
      <c r="M847" s="4" t="n">
        <v>11797.77</v>
      </c>
      <c r="N847" s="3" t="n">
        <v>17</v>
      </c>
      <c r="O847" s="4" t="n">
        <v>42.6</v>
      </c>
      <c r="P847" s="3" t="n">
        <v>7</v>
      </c>
      <c r="Q847" s="4" t="n">
        <v>0</v>
      </c>
      <c r="R847" s="4" t="n">
        <v>0</v>
      </c>
      <c r="S847" s="4" t="n">
        <v>0</v>
      </c>
      <c r="T847" s="4" t="n">
        <v>0</v>
      </c>
      <c r="U847" s="3" t="n">
        <v>723</v>
      </c>
      <c r="V847" s="3" t="n">
        <v>0</v>
      </c>
    </row>
    <row r="848" customFormat="false" ht="15" hidden="false" customHeight="false" outlineLevel="0" collapsed="false">
      <c r="A848" s="2" t="s">
        <v>919</v>
      </c>
      <c r="B848" s="3" t="n">
        <v>70</v>
      </c>
      <c r="C848" s="2" t="s">
        <v>29</v>
      </c>
      <c r="D848" s="2" t="s">
        <v>108</v>
      </c>
      <c r="E848" s="2" t="s">
        <v>41</v>
      </c>
      <c r="F848" s="2" t="s">
        <v>26</v>
      </c>
      <c r="G848" s="4" t="n">
        <v>15200</v>
      </c>
      <c r="H848" s="3" t="n">
        <v>12</v>
      </c>
      <c r="I848" s="5" t="n">
        <v>41752</v>
      </c>
      <c r="J848" s="2" t="s">
        <v>27</v>
      </c>
      <c r="K848" s="3" t="n">
        <v>4</v>
      </c>
      <c r="L848" s="4" t="n">
        <v>5476.84</v>
      </c>
      <c r="M848" s="4" t="n">
        <v>17691.6</v>
      </c>
      <c r="N848" s="3" t="n">
        <v>17</v>
      </c>
      <c r="O848" s="4" t="n">
        <v>33.52</v>
      </c>
      <c r="P848" s="3" t="n">
        <v>6</v>
      </c>
      <c r="Q848" s="4" t="n">
        <v>2500</v>
      </c>
      <c r="R848" s="4" t="n">
        <v>1226.31</v>
      </c>
      <c r="S848" s="4" t="n">
        <v>0</v>
      </c>
      <c r="T848" s="4" t="n">
        <v>0</v>
      </c>
      <c r="U848" s="3" t="n">
        <v>615</v>
      </c>
      <c r="V848" s="3" t="n">
        <v>1</v>
      </c>
    </row>
    <row r="849" customFormat="false" ht="15" hidden="false" customHeight="false" outlineLevel="0" collapsed="false">
      <c r="A849" s="2" t="s">
        <v>920</v>
      </c>
      <c r="B849" s="3" t="n">
        <v>32</v>
      </c>
      <c r="C849" s="2" t="s">
        <v>29</v>
      </c>
      <c r="D849" s="2" t="s">
        <v>54</v>
      </c>
      <c r="E849" s="2" t="s">
        <v>49</v>
      </c>
      <c r="F849" s="2" t="s">
        <v>60</v>
      </c>
      <c r="G849" s="4" t="n">
        <v>38400</v>
      </c>
      <c r="H849" s="3" t="n">
        <v>3</v>
      </c>
      <c r="I849" s="5" t="n">
        <v>45169</v>
      </c>
      <c r="J849" s="2" t="s">
        <v>34</v>
      </c>
      <c r="K849" s="3" t="n">
        <v>1</v>
      </c>
      <c r="L849" s="4" t="n">
        <v>11186.16</v>
      </c>
      <c r="M849" s="4" t="n">
        <v>10212.76</v>
      </c>
      <c r="N849" s="3" t="n">
        <v>29</v>
      </c>
      <c r="O849" s="4" t="n">
        <v>24.7</v>
      </c>
      <c r="P849" s="3" t="n">
        <v>1</v>
      </c>
      <c r="Q849" s="4" t="n">
        <v>4500</v>
      </c>
      <c r="R849" s="4" t="n">
        <v>1153.12</v>
      </c>
      <c r="S849" s="4" t="n">
        <v>0</v>
      </c>
      <c r="T849" s="4" t="n">
        <v>0</v>
      </c>
      <c r="U849" s="3" t="n">
        <v>674</v>
      </c>
      <c r="V849" s="3" t="n">
        <v>0</v>
      </c>
    </row>
    <row r="850" customFormat="false" ht="15" hidden="false" customHeight="false" outlineLevel="0" collapsed="false">
      <c r="A850" s="2" t="s">
        <v>921</v>
      </c>
      <c r="B850" s="3" t="n">
        <v>53</v>
      </c>
      <c r="C850" s="2" t="s">
        <v>29</v>
      </c>
      <c r="D850" s="2" t="s">
        <v>54</v>
      </c>
      <c r="E850" s="2" t="s">
        <v>37</v>
      </c>
      <c r="F850" s="2" t="s">
        <v>103</v>
      </c>
      <c r="G850" s="4" t="n">
        <v>26200</v>
      </c>
      <c r="H850" s="3" t="n">
        <v>18</v>
      </c>
      <c r="I850" s="5" t="n">
        <v>39363</v>
      </c>
      <c r="J850" s="2" t="s">
        <v>27</v>
      </c>
      <c r="K850" s="3" t="n">
        <v>3</v>
      </c>
      <c r="L850" s="4" t="n">
        <v>603.38</v>
      </c>
      <c r="M850" s="4" t="n">
        <v>23078.68</v>
      </c>
      <c r="N850" s="3" t="n">
        <v>13</v>
      </c>
      <c r="O850" s="4" t="n">
        <v>46.59</v>
      </c>
      <c r="P850" s="3" t="n">
        <v>4</v>
      </c>
      <c r="Q850" s="4" t="n">
        <v>0</v>
      </c>
      <c r="R850" s="4" t="n">
        <v>0</v>
      </c>
      <c r="S850" s="4" t="n">
        <v>0</v>
      </c>
      <c r="T850" s="4" t="n">
        <v>0</v>
      </c>
      <c r="U850" s="3" t="n">
        <v>725</v>
      </c>
      <c r="V850" s="3" t="n">
        <v>0</v>
      </c>
    </row>
    <row r="851" customFormat="false" ht="15" hidden="false" customHeight="false" outlineLevel="0" collapsed="false">
      <c r="A851" s="2" t="s">
        <v>922</v>
      </c>
      <c r="B851" s="3" t="n">
        <v>60</v>
      </c>
      <c r="C851" s="2" t="s">
        <v>23</v>
      </c>
      <c r="D851" s="2" t="s">
        <v>62</v>
      </c>
      <c r="E851" s="2" t="s">
        <v>25</v>
      </c>
      <c r="F851" s="2" t="s">
        <v>103</v>
      </c>
      <c r="G851" s="4" t="n">
        <v>29500</v>
      </c>
      <c r="H851" s="3" t="n">
        <v>6</v>
      </c>
      <c r="I851" s="5" t="n">
        <v>43931</v>
      </c>
      <c r="J851" s="2" t="s">
        <v>27</v>
      </c>
      <c r="K851" s="3" t="n">
        <v>2</v>
      </c>
      <c r="L851" s="4" t="n">
        <v>1273.35</v>
      </c>
      <c r="M851" s="4" t="n">
        <v>6097.06</v>
      </c>
      <c r="N851" s="3" t="n">
        <v>22</v>
      </c>
      <c r="O851" s="4" t="n">
        <v>41.29</v>
      </c>
      <c r="P851" s="3" t="n">
        <v>4</v>
      </c>
      <c r="Q851" s="4" t="n">
        <v>0</v>
      </c>
      <c r="R851" s="4" t="n">
        <v>0</v>
      </c>
      <c r="S851" s="4" t="n">
        <v>90000</v>
      </c>
      <c r="T851" s="4" t="n">
        <v>561</v>
      </c>
      <c r="U851" s="3" t="n">
        <v>656</v>
      </c>
      <c r="V851" s="3" t="n">
        <v>0</v>
      </c>
    </row>
    <row r="852" customFormat="false" ht="15" hidden="false" customHeight="false" outlineLevel="0" collapsed="false">
      <c r="A852" s="2" t="s">
        <v>923</v>
      </c>
      <c r="B852" s="3" t="n">
        <v>76</v>
      </c>
      <c r="C852" s="2" t="s">
        <v>29</v>
      </c>
      <c r="D852" s="2" t="s">
        <v>67</v>
      </c>
      <c r="E852" s="2" t="s">
        <v>41</v>
      </c>
      <c r="F852" s="2" t="s">
        <v>103</v>
      </c>
      <c r="G852" s="4" t="n">
        <v>20600</v>
      </c>
      <c r="H852" s="3" t="n">
        <v>17</v>
      </c>
      <c r="I852" s="5" t="n">
        <v>39829</v>
      </c>
      <c r="J852" s="2" t="s">
        <v>27</v>
      </c>
      <c r="K852" s="3" t="n">
        <v>4</v>
      </c>
      <c r="L852" s="4" t="n">
        <v>1568.23</v>
      </c>
      <c r="M852" s="4" t="n">
        <v>37833.68</v>
      </c>
      <c r="N852" s="3" t="n">
        <v>19</v>
      </c>
      <c r="O852" s="4" t="n">
        <v>37.94</v>
      </c>
      <c r="P852" s="3" t="n">
        <v>5</v>
      </c>
      <c r="Q852" s="4" t="n">
        <v>3000</v>
      </c>
      <c r="R852" s="4" t="n">
        <v>408.81</v>
      </c>
      <c r="S852" s="4" t="n">
        <v>0</v>
      </c>
      <c r="T852" s="4" t="n">
        <v>0</v>
      </c>
      <c r="U852" s="3" t="n">
        <v>742</v>
      </c>
      <c r="V852" s="3" t="n">
        <v>0</v>
      </c>
    </row>
    <row r="853" customFormat="false" ht="15" hidden="false" customHeight="false" outlineLevel="0" collapsed="false">
      <c r="A853" s="2" t="s">
        <v>924</v>
      </c>
      <c r="B853" s="3" t="n">
        <v>48</v>
      </c>
      <c r="C853" s="2" t="s">
        <v>29</v>
      </c>
      <c r="D853" s="2" t="s">
        <v>40</v>
      </c>
      <c r="E853" s="2" t="s">
        <v>25</v>
      </c>
      <c r="F853" s="2" t="s">
        <v>26</v>
      </c>
      <c r="G853" s="4" t="n">
        <v>19500</v>
      </c>
      <c r="H853" s="3" t="n">
        <v>14</v>
      </c>
      <c r="I853" s="5" t="n">
        <v>40876</v>
      </c>
      <c r="J853" s="2" t="s">
        <v>27</v>
      </c>
      <c r="K853" s="3" t="n">
        <v>3</v>
      </c>
      <c r="L853" s="4" t="n">
        <v>844.29</v>
      </c>
      <c r="M853" s="4" t="n">
        <v>0</v>
      </c>
      <c r="N853" s="3" t="n">
        <v>15</v>
      </c>
      <c r="O853" s="4" t="n">
        <v>38.74</v>
      </c>
      <c r="P853" s="3" t="n">
        <v>0</v>
      </c>
      <c r="Q853" s="4" t="n">
        <v>4500</v>
      </c>
      <c r="R853" s="4" t="n">
        <v>1771.48</v>
      </c>
      <c r="S853" s="4" t="n">
        <v>70000</v>
      </c>
      <c r="T853" s="4" t="n">
        <v>334</v>
      </c>
      <c r="U853" s="3" t="n">
        <v>596</v>
      </c>
      <c r="V853" s="3" t="n">
        <v>0</v>
      </c>
    </row>
    <row r="854" customFormat="false" ht="15" hidden="false" customHeight="false" outlineLevel="0" collapsed="false">
      <c r="A854" s="2" t="s">
        <v>925</v>
      </c>
      <c r="B854" s="3" t="n">
        <v>38</v>
      </c>
      <c r="C854" s="2" t="s">
        <v>29</v>
      </c>
      <c r="D854" s="2" t="s">
        <v>62</v>
      </c>
      <c r="E854" s="2" t="s">
        <v>37</v>
      </c>
      <c r="F854" s="2" t="s">
        <v>26</v>
      </c>
      <c r="G854" s="4" t="n">
        <v>40000</v>
      </c>
      <c r="H854" s="3" t="n">
        <v>1</v>
      </c>
      <c r="I854" s="5" t="n">
        <v>45911</v>
      </c>
      <c r="J854" s="2" t="s">
        <v>34</v>
      </c>
      <c r="K854" s="3" t="n">
        <v>1</v>
      </c>
      <c r="L854" s="4" t="n">
        <v>7264.01</v>
      </c>
      <c r="M854" s="4" t="n">
        <v>9534.76</v>
      </c>
      <c r="N854" s="3" t="n">
        <v>44</v>
      </c>
      <c r="O854" s="4" t="n">
        <v>48.18</v>
      </c>
      <c r="P854" s="3" t="n">
        <v>1</v>
      </c>
      <c r="Q854" s="4" t="n">
        <v>5500</v>
      </c>
      <c r="R854" s="4" t="n">
        <v>2200.37</v>
      </c>
      <c r="S854" s="4" t="n">
        <v>0</v>
      </c>
      <c r="T854" s="4" t="n">
        <v>0</v>
      </c>
      <c r="U854" s="3" t="n">
        <v>645</v>
      </c>
      <c r="V854" s="3" t="n">
        <v>1</v>
      </c>
    </row>
    <row r="855" customFormat="false" ht="15" hidden="false" customHeight="false" outlineLevel="0" collapsed="false">
      <c r="A855" s="2" t="s">
        <v>926</v>
      </c>
      <c r="B855" s="3" t="n">
        <v>32</v>
      </c>
      <c r="C855" s="2" t="s">
        <v>23</v>
      </c>
      <c r="D855" s="2" t="s">
        <v>62</v>
      </c>
      <c r="E855" s="2" t="s">
        <v>37</v>
      </c>
      <c r="F855" s="2" t="s">
        <v>26</v>
      </c>
      <c r="G855" s="4" t="n">
        <v>29200</v>
      </c>
      <c r="H855" s="3" t="n">
        <v>7</v>
      </c>
      <c r="I855" s="5" t="n">
        <v>43553</v>
      </c>
      <c r="J855" s="2" t="s">
        <v>34</v>
      </c>
      <c r="K855" s="3" t="n">
        <v>3</v>
      </c>
      <c r="L855" s="4" t="n">
        <v>4678.61</v>
      </c>
      <c r="M855" s="4" t="n">
        <v>0</v>
      </c>
      <c r="N855" s="3" t="n">
        <v>23</v>
      </c>
      <c r="O855" s="4" t="n">
        <v>81.96</v>
      </c>
      <c r="P855" s="3" t="n">
        <v>1</v>
      </c>
      <c r="Q855" s="4" t="n">
        <v>4000</v>
      </c>
      <c r="R855" s="4" t="n">
        <v>1414.96</v>
      </c>
      <c r="S855" s="4" t="n">
        <v>0</v>
      </c>
      <c r="T855" s="4" t="n">
        <v>0</v>
      </c>
      <c r="U855" s="3" t="n">
        <v>595</v>
      </c>
      <c r="V855" s="3" t="n">
        <v>0</v>
      </c>
    </row>
    <row r="856" customFormat="false" ht="15" hidden="false" customHeight="false" outlineLevel="0" collapsed="false">
      <c r="A856" s="2" t="s">
        <v>927</v>
      </c>
      <c r="B856" s="3" t="n">
        <v>69</v>
      </c>
      <c r="C856" s="2" t="s">
        <v>23</v>
      </c>
      <c r="D856" s="2" t="s">
        <v>98</v>
      </c>
      <c r="E856" s="2" t="s">
        <v>31</v>
      </c>
      <c r="F856" s="2" t="s">
        <v>103</v>
      </c>
      <c r="G856" s="4" t="n">
        <v>64100</v>
      </c>
      <c r="H856" s="3" t="n">
        <v>24</v>
      </c>
      <c r="I856" s="5" t="n">
        <v>37505</v>
      </c>
      <c r="J856" s="2" t="s">
        <v>27</v>
      </c>
      <c r="K856" s="3" t="n">
        <v>3</v>
      </c>
      <c r="L856" s="4" t="n">
        <v>10657.46</v>
      </c>
      <c r="M856" s="4" t="n">
        <v>38878.08</v>
      </c>
      <c r="N856" s="3" t="n">
        <v>28</v>
      </c>
      <c r="O856" s="4" t="n">
        <v>102.61</v>
      </c>
      <c r="P856" s="3" t="n">
        <v>2</v>
      </c>
      <c r="Q856" s="4" t="n">
        <v>9000</v>
      </c>
      <c r="R856" s="4" t="n">
        <v>1126.62</v>
      </c>
      <c r="S856" s="4" t="n">
        <v>0</v>
      </c>
      <c r="T856" s="4" t="n">
        <v>0</v>
      </c>
      <c r="U856" s="3" t="n">
        <v>763</v>
      </c>
      <c r="V856" s="3" t="n">
        <v>0</v>
      </c>
    </row>
    <row r="857" customFormat="false" ht="15" hidden="false" customHeight="false" outlineLevel="0" collapsed="false">
      <c r="A857" s="2" t="s">
        <v>928</v>
      </c>
      <c r="B857" s="3" t="n">
        <v>47</v>
      </c>
      <c r="C857" s="2" t="s">
        <v>23</v>
      </c>
      <c r="D857" s="2" t="s">
        <v>56</v>
      </c>
      <c r="E857" s="2" t="s">
        <v>25</v>
      </c>
      <c r="F857" s="2" t="s">
        <v>26</v>
      </c>
      <c r="G857" s="4" t="n">
        <v>30900</v>
      </c>
      <c r="H857" s="3" t="n">
        <v>14</v>
      </c>
      <c r="I857" s="5" t="n">
        <v>40816</v>
      </c>
      <c r="J857" s="2" t="s">
        <v>27</v>
      </c>
      <c r="K857" s="3" t="n">
        <v>5</v>
      </c>
      <c r="L857" s="4" t="n">
        <v>4501.69</v>
      </c>
      <c r="M857" s="4" t="n">
        <v>0</v>
      </c>
      <c r="N857" s="3" t="n">
        <v>22</v>
      </c>
      <c r="O857" s="4" t="n">
        <v>79.85</v>
      </c>
      <c r="P857" s="3" t="n">
        <v>3</v>
      </c>
      <c r="Q857" s="4" t="n">
        <v>4000</v>
      </c>
      <c r="R857" s="4" t="n">
        <v>1534.91</v>
      </c>
      <c r="S857" s="4" t="n">
        <v>0</v>
      </c>
      <c r="T857" s="4" t="n">
        <v>0</v>
      </c>
      <c r="U857" s="3" t="n">
        <v>637</v>
      </c>
      <c r="V857" s="3" t="n">
        <v>1</v>
      </c>
    </row>
    <row r="858" customFormat="false" ht="15" hidden="false" customHeight="false" outlineLevel="0" collapsed="false">
      <c r="A858" s="2" t="s">
        <v>929</v>
      </c>
      <c r="B858" s="3" t="n">
        <v>62</v>
      </c>
      <c r="C858" s="2" t="s">
        <v>23</v>
      </c>
      <c r="D858" s="2" t="s">
        <v>56</v>
      </c>
      <c r="E858" s="2" t="s">
        <v>63</v>
      </c>
      <c r="F858" s="2" t="s">
        <v>26</v>
      </c>
      <c r="G858" s="4" t="n">
        <v>111800</v>
      </c>
      <c r="H858" s="3" t="n">
        <v>9</v>
      </c>
      <c r="I858" s="5" t="n">
        <v>42672</v>
      </c>
      <c r="J858" s="2" t="s">
        <v>46</v>
      </c>
      <c r="K858" s="3" t="n">
        <v>2</v>
      </c>
      <c r="L858" s="4" t="n">
        <v>20603.02</v>
      </c>
      <c r="M858" s="4" t="n">
        <v>0</v>
      </c>
      <c r="N858" s="3" t="n">
        <v>58</v>
      </c>
      <c r="O858" s="4" t="n">
        <v>108.88</v>
      </c>
      <c r="P858" s="3" t="n">
        <v>4</v>
      </c>
      <c r="Q858" s="4" t="n">
        <v>0</v>
      </c>
      <c r="R858" s="4" t="n">
        <v>0</v>
      </c>
      <c r="S858" s="4" t="n">
        <v>0</v>
      </c>
      <c r="T858" s="4" t="n">
        <v>0</v>
      </c>
      <c r="U858" s="3" t="n">
        <v>619</v>
      </c>
      <c r="V858" s="3" t="n">
        <v>1</v>
      </c>
    </row>
    <row r="859" customFormat="false" ht="15" hidden="false" customHeight="false" outlineLevel="0" collapsed="false">
      <c r="A859" s="2" t="s">
        <v>930</v>
      </c>
      <c r="B859" s="3" t="n">
        <v>55</v>
      </c>
      <c r="C859" s="2" t="s">
        <v>23</v>
      </c>
      <c r="D859" s="2" t="s">
        <v>40</v>
      </c>
      <c r="E859" s="2" t="s">
        <v>37</v>
      </c>
      <c r="F859" s="2" t="s">
        <v>26</v>
      </c>
      <c r="G859" s="4" t="n">
        <v>36400</v>
      </c>
      <c r="H859" s="3" t="n">
        <v>17</v>
      </c>
      <c r="I859" s="5" t="n">
        <v>39813</v>
      </c>
      <c r="J859" s="2" t="s">
        <v>34</v>
      </c>
      <c r="K859" s="3" t="n">
        <v>3</v>
      </c>
      <c r="L859" s="4" t="n">
        <v>1424.21</v>
      </c>
      <c r="M859" s="4" t="n">
        <v>64597.19</v>
      </c>
      <c r="N859" s="3" t="n">
        <v>30</v>
      </c>
      <c r="O859" s="4" t="n">
        <v>64.53</v>
      </c>
      <c r="P859" s="3" t="n">
        <v>0</v>
      </c>
      <c r="Q859" s="4" t="n">
        <v>6000</v>
      </c>
      <c r="R859" s="4" t="n">
        <v>827.6</v>
      </c>
      <c r="S859" s="4" t="n">
        <v>0</v>
      </c>
      <c r="T859" s="4" t="n">
        <v>0</v>
      </c>
      <c r="U859" s="3" t="n">
        <v>610</v>
      </c>
      <c r="V859" s="3" t="n">
        <v>0</v>
      </c>
    </row>
    <row r="860" customFormat="false" ht="15" hidden="false" customHeight="false" outlineLevel="0" collapsed="false">
      <c r="A860" s="2" t="s">
        <v>931</v>
      </c>
      <c r="B860" s="3" t="n">
        <v>46</v>
      </c>
      <c r="C860" s="2" t="s">
        <v>29</v>
      </c>
      <c r="D860" s="2" t="s">
        <v>201</v>
      </c>
      <c r="E860" s="2" t="s">
        <v>25</v>
      </c>
      <c r="F860" s="2" t="s">
        <v>60</v>
      </c>
      <c r="G860" s="4" t="n">
        <v>50800</v>
      </c>
      <c r="H860" s="3" t="n">
        <v>15</v>
      </c>
      <c r="I860" s="5" t="n">
        <v>40785</v>
      </c>
      <c r="J860" s="2" t="s">
        <v>27</v>
      </c>
      <c r="K860" s="3" t="n">
        <v>1</v>
      </c>
      <c r="L860" s="4" t="n">
        <v>17596.51</v>
      </c>
      <c r="M860" s="4" t="n">
        <v>59114.97</v>
      </c>
      <c r="N860" s="3" t="n">
        <v>30</v>
      </c>
      <c r="O860" s="4" t="n">
        <v>61.19</v>
      </c>
      <c r="P860" s="3" t="n">
        <v>2</v>
      </c>
      <c r="Q860" s="4" t="n">
        <v>5500</v>
      </c>
      <c r="R860" s="4" t="n">
        <v>4271.03</v>
      </c>
      <c r="S860" s="4" t="n">
        <v>0</v>
      </c>
      <c r="T860" s="4" t="n">
        <v>0</v>
      </c>
      <c r="U860" s="3" t="n">
        <v>681</v>
      </c>
      <c r="V860" s="3" t="n">
        <v>0</v>
      </c>
    </row>
    <row r="861" customFormat="false" ht="15" hidden="false" customHeight="false" outlineLevel="0" collapsed="false">
      <c r="A861" s="2" t="s">
        <v>932</v>
      </c>
      <c r="B861" s="3" t="n">
        <v>46</v>
      </c>
      <c r="C861" s="2" t="s">
        <v>23</v>
      </c>
      <c r="D861" s="2" t="s">
        <v>54</v>
      </c>
      <c r="E861" s="2" t="s">
        <v>63</v>
      </c>
      <c r="F861" s="2" t="s">
        <v>60</v>
      </c>
      <c r="G861" s="4" t="n">
        <v>41800</v>
      </c>
      <c r="H861" s="3" t="n">
        <v>1</v>
      </c>
      <c r="I861" s="5" t="n">
        <v>45899</v>
      </c>
      <c r="J861" s="2" t="s">
        <v>27</v>
      </c>
      <c r="K861" s="3" t="n">
        <v>4</v>
      </c>
      <c r="L861" s="4" t="n">
        <v>3045.87</v>
      </c>
      <c r="M861" s="4" t="n">
        <v>8699.92</v>
      </c>
      <c r="N861" s="3" t="n">
        <v>31</v>
      </c>
      <c r="O861" s="4" t="n">
        <v>53.38</v>
      </c>
      <c r="P861" s="3" t="n">
        <v>2</v>
      </c>
      <c r="Q861" s="4" t="n">
        <v>0</v>
      </c>
      <c r="R861" s="4" t="n">
        <v>0</v>
      </c>
      <c r="S861" s="4" t="n">
        <v>0</v>
      </c>
      <c r="T861" s="4" t="n">
        <v>0</v>
      </c>
      <c r="U861" s="3" t="n">
        <v>567</v>
      </c>
      <c r="V861" s="3" t="n">
        <v>0</v>
      </c>
    </row>
    <row r="862" customFormat="false" ht="15" hidden="false" customHeight="false" outlineLevel="0" collapsed="false">
      <c r="A862" s="2" t="s">
        <v>933</v>
      </c>
      <c r="B862" s="3" t="n">
        <v>63</v>
      </c>
      <c r="C862" s="2" t="s">
        <v>29</v>
      </c>
      <c r="D862" s="2" t="s">
        <v>100</v>
      </c>
      <c r="E862" s="2" t="s">
        <v>96</v>
      </c>
      <c r="F862" s="2" t="s">
        <v>26</v>
      </c>
      <c r="G862" s="4" t="n">
        <v>125800</v>
      </c>
      <c r="H862" s="3" t="n">
        <v>19</v>
      </c>
      <c r="I862" s="5" t="n">
        <v>39233</v>
      </c>
      <c r="J862" s="2" t="s">
        <v>34</v>
      </c>
      <c r="K862" s="3" t="n">
        <v>2</v>
      </c>
      <c r="L862" s="4" t="n">
        <v>9803.59</v>
      </c>
      <c r="M862" s="4" t="n">
        <v>234822.85</v>
      </c>
      <c r="N862" s="3" t="n">
        <v>58</v>
      </c>
      <c r="O862" s="4" t="n">
        <v>141.51</v>
      </c>
      <c r="P862" s="3" t="n">
        <v>2</v>
      </c>
      <c r="Q862" s="4" t="n">
        <v>15000</v>
      </c>
      <c r="R862" s="4" t="n">
        <v>4046.36</v>
      </c>
      <c r="S862" s="4" t="n">
        <v>0</v>
      </c>
      <c r="T862" s="4" t="n">
        <v>0</v>
      </c>
      <c r="U862" s="3" t="n">
        <v>729</v>
      </c>
      <c r="V862" s="3" t="n">
        <v>1</v>
      </c>
    </row>
    <row r="863" customFormat="false" ht="15" hidden="false" customHeight="false" outlineLevel="0" collapsed="false">
      <c r="A863" s="2" t="s">
        <v>934</v>
      </c>
      <c r="B863" s="3" t="n">
        <v>48</v>
      </c>
      <c r="C863" s="2" t="s">
        <v>23</v>
      </c>
      <c r="D863" s="2" t="s">
        <v>30</v>
      </c>
      <c r="E863" s="2" t="s">
        <v>63</v>
      </c>
      <c r="F863" s="2" t="s">
        <v>38</v>
      </c>
      <c r="G863" s="4" t="n">
        <v>41400</v>
      </c>
      <c r="H863" s="3" t="n">
        <v>16</v>
      </c>
      <c r="I863" s="5" t="n">
        <v>40176</v>
      </c>
      <c r="J863" s="2" t="s">
        <v>27</v>
      </c>
      <c r="K863" s="3" t="n">
        <v>4</v>
      </c>
      <c r="L863" s="4" t="n">
        <v>-938.38</v>
      </c>
      <c r="M863" s="4" t="n">
        <v>0</v>
      </c>
      <c r="N863" s="3" t="n">
        <v>26</v>
      </c>
      <c r="O863" s="4" t="n">
        <v>80.02</v>
      </c>
      <c r="P863" s="3" t="n">
        <v>4</v>
      </c>
      <c r="Q863" s="4" t="n">
        <v>0</v>
      </c>
      <c r="R863" s="4" t="n">
        <v>0</v>
      </c>
      <c r="S863" s="4" t="n">
        <v>182000</v>
      </c>
      <c r="T863" s="4" t="n">
        <v>1338</v>
      </c>
      <c r="U863" s="3" t="n">
        <v>678</v>
      </c>
      <c r="V863" s="3" t="n">
        <v>0</v>
      </c>
    </row>
    <row r="864" customFormat="false" ht="15" hidden="false" customHeight="false" outlineLevel="0" collapsed="false">
      <c r="A864" s="2" t="s">
        <v>935</v>
      </c>
      <c r="B864" s="3" t="n">
        <v>60</v>
      </c>
      <c r="C864" s="2" t="s">
        <v>23</v>
      </c>
      <c r="D864" s="2" t="s">
        <v>67</v>
      </c>
      <c r="E864" s="2" t="s">
        <v>37</v>
      </c>
      <c r="F864" s="2" t="s">
        <v>103</v>
      </c>
      <c r="G864" s="4" t="n">
        <v>35100</v>
      </c>
      <c r="H864" s="3" t="n">
        <v>14</v>
      </c>
      <c r="I864" s="5" t="n">
        <v>40893</v>
      </c>
      <c r="J864" s="2" t="s">
        <v>27</v>
      </c>
      <c r="K864" s="3" t="n">
        <v>3</v>
      </c>
      <c r="L864" s="4" t="n">
        <v>3349.21</v>
      </c>
      <c r="M864" s="4" t="n">
        <v>0</v>
      </c>
      <c r="N864" s="3" t="n">
        <v>0</v>
      </c>
      <c r="O864" s="2"/>
      <c r="P864" s="3" t="n">
        <v>0</v>
      </c>
      <c r="Q864" s="4" t="n">
        <v>7500</v>
      </c>
      <c r="R864" s="4" t="n">
        <v>658.61</v>
      </c>
      <c r="S864" s="4" t="n">
        <v>123000</v>
      </c>
      <c r="T864" s="4" t="n">
        <v>592</v>
      </c>
      <c r="U864" s="3" t="n">
        <v>723</v>
      </c>
      <c r="V864" s="3" t="n">
        <v>0</v>
      </c>
    </row>
    <row r="865" customFormat="false" ht="15" hidden="false" customHeight="false" outlineLevel="0" collapsed="false">
      <c r="A865" s="2" t="s">
        <v>936</v>
      </c>
      <c r="B865" s="3" t="n">
        <v>61</v>
      </c>
      <c r="C865" s="2" t="s">
        <v>23</v>
      </c>
      <c r="D865" s="2" t="s">
        <v>51</v>
      </c>
      <c r="E865" s="2" t="s">
        <v>37</v>
      </c>
      <c r="F865" s="2" t="s">
        <v>60</v>
      </c>
      <c r="G865" s="4" t="n">
        <v>29900</v>
      </c>
      <c r="H865" s="3" t="n">
        <v>11</v>
      </c>
      <c r="I865" s="5" t="n">
        <v>42008</v>
      </c>
      <c r="J865" s="2" t="s">
        <v>27</v>
      </c>
      <c r="K865" s="3" t="n">
        <v>2</v>
      </c>
      <c r="L865" s="4" t="n">
        <v>895.99</v>
      </c>
      <c r="M865" s="4" t="n">
        <v>0</v>
      </c>
      <c r="N865" s="3" t="n">
        <v>21</v>
      </c>
      <c r="O865" s="4" t="n">
        <v>53.63</v>
      </c>
      <c r="P865" s="3" t="n">
        <v>2</v>
      </c>
      <c r="Q865" s="4" t="n">
        <v>4500</v>
      </c>
      <c r="R865" s="4" t="n">
        <v>1331.37</v>
      </c>
      <c r="S865" s="4" t="n">
        <v>0</v>
      </c>
      <c r="T865" s="4" t="n">
        <v>0</v>
      </c>
      <c r="U865" s="3" t="n">
        <v>652</v>
      </c>
      <c r="V865" s="3" t="n">
        <v>0</v>
      </c>
    </row>
    <row r="866" customFormat="false" ht="15" hidden="false" customHeight="false" outlineLevel="0" collapsed="false">
      <c r="A866" s="2" t="s">
        <v>937</v>
      </c>
      <c r="B866" s="3" t="n">
        <v>83</v>
      </c>
      <c r="C866" s="2" t="s">
        <v>29</v>
      </c>
      <c r="D866" s="2" t="s">
        <v>40</v>
      </c>
      <c r="E866" s="2" t="s">
        <v>41</v>
      </c>
      <c r="F866" s="2" t="s">
        <v>26</v>
      </c>
      <c r="G866" s="4" t="n">
        <v>28200</v>
      </c>
      <c r="H866" s="3" t="n">
        <v>14</v>
      </c>
      <c r="I866" s="5" t="n">
        <v>40814</v>
      </c>
      <c r="J866" s="2" t="s">
        <v>42</v>
      </c>
      <c r="K866" s="3" t="n">
        <v>3</v>
      </c>
      <c r="L866" s="4" t="n">
        <v>3208.15</v>
      </c>
      <c r="M866" s="4" t="n">
        <v>28449.67</v>
      </c>
      <c r="N866" s="3" t="n">
        <v>22</v>
      </c>
      <c r="O866" s="4" t="n">
        <v>45.24</v>
      </c>
      <c r="P866" s="3" t="n">
        <v>4</v>
      </c>
      <c r="Q866" s="4" t="n">
        <v>4500</v>
      </c>
      <c r="R866" s="4" t="n">
        <v>2498.18</v>
      </c>
      <c r="S866" s="4" t="n">
        <v>0</v>
      </c>
      <c r="T866" s="4" t="n">
        <v>0</v>
      </c>
      <c r="U866" s="3" t="n">
        <v>577</v>
      </c>
      <c r="V866" s="3" t="n">
        <v>2</v>
      </c>
    </row>
    <row r="867" customFormat="false" ht="15" hidden="false" customHeight="false" outlineLevel="0" collapsed="false">
      <c r="A867" s="2" t="s">
        <v>938</v>
      </c>
      <c r="B867" s="3" t="n">
        <v>61</v>
      </c>
      <c r="C867" s="2" t="s">
        <v>29</v>
      </c>
      <c r="D867" s="2" t="s">
        <v>136</v>
      </c>
      <c r="E867" s="2" t="s">
        <v>96</v>
      </c>
      <c r="F867" s="2" t="s">
        <v>26</v>
      </c>
      <c r="G867" s="4" t="n">
        <v>97700</v>
      </c>
      <c r="H867" s="3" t="n">
        <v>8</v>
      </c>
      <c r="I867" s="5" t="n">
        <v>43326</v>
      </c>
      <c r="J867" s="2" t="s">
        <v>34</v>
      </c>
      <c r="K867" s="3" t="n">
        <v>4</v>
      </c>
      <c r="L867" s="4" t="n">
        <v>4935.43</v>
      </c>
      <c r="M867" s="4" t="n">
        <v>28064.38</v>
      </c>
      <c r="N867" s="3" t="n">
        <v>35</v>
      </c>
      <c r="O867" s="4" t="n">
        <v>85.65</v>
      </c>
      <c r="P867" s="3" t="n">
        <v>1</v>
      </c>
      <c r="Q867" s="4" t="n">
        <v>13000</v>
      </c>
      <c r="R867" s="4" t="n">
        <v>345.08</v>
      </c>
      <c r="S867" s="4" t="n">
        <v>0</v>
      </c>
      <c r="T867" s="4" t="n">
        <v>0</v>
      </c>
      <c r="U867" s="3" t="n">
        <v>557</v>
      </c>
      <c r="V867" s="3" t="n">
        <v>1</v>
      </c>
    </row>
    <row r="868" customFormat="false" ht="15" hidden="false" customHeight="false" outlineLevel="0" collapsed="false">
      <c r="A868" s="2" t="s">
        <v>939</v>
      </c>
      <c r="B868" s="3" t="n">
        <v>68</v>
      </c>
      <c r="C868" s="2" t="s">
        <v>23</v>
      </c>
      <c r="D868" s="2" t="s">
        <v>108</v>
      </c>
      <c r="E868" s="2" t="s">
        <v>41</v>
      </c>
      <c r="F868" s="2" t="s">
        <v>26</v>
      </c>
      <c r="G868" s="4" t="n">
        <v>15100</v>
      </c>
      <c r="H868" s="3" t="n">
        <v>22</v>
      </c>
      <c r="I868" s="5" t="n">
        <v>38145</v>
      </c>
      <c r="J868" s="2" t="s">
        <v>46</v>
      </c>
      <c r="K868" s="3" t="n">
        <v>2</v>
      </c>
      <c r="L868" s="4" t="n">
        <v>1412.16</v>
      </c>
      <c r="M868" s="4" t="n">
        <v>43590.21</v>
      </c>
      <c r="N868" s="3" t="n">
        <v>24</v>
      </c>
      <c r="O868" s="4" t="n">
        <v>37.48</v>
      </c>
      <c r="P868" s="3" t="n">
        <v>5</v>
      </c>
      <c r="Q868" s="4" t="n">
        <v>3000</v>
      </c>
      <c r="R868" s="4" t="n">
        <v>699.38</v>
      </c>
      <c r="S868" s="4" t="n">
        <v>0</v>
      </c>
      <c r="T868" s="4" t="n">
        <v>0</v>
      </c>
      <c r="U868" s="3" t="n">
        <v>661</v>
      </c>
      <c r="V868" s="3" t="n">
        <v>0</v>
      </c>
    </row>
    <row r="869" customFormat="false" ht="15" hidden="false" customHeight="false" outlineLevel="0" collapsed="false">
      <c r="A869" s="2" t="s">
        <v>940</v>
      </c>
      <c r="B869" s="3" t="n">
        <v>38</v>
      </c>
      <c r="C869" s="2" t="s">
        <v>29</v>
      </c>
      <c r="D869" s="2" t="s">
        <v>33</v>
      </c>
      <c r="E869" s="2" t="s">
        <v>52</v>
      </c>
      <c r="F869" s="2" t="s">
        <v>26</v>
      </c>
      <c r="G869" s="4" t="n">
        <v>17900</v>
      </c>
      <c r="H869" s="3" t="n">
        <v>3</v>
      </c>
      <c r="I869" s="5" t="n">
        <v>45008</v>
      </c>
      <c r="J869" s="2" t="s">
        <v>27</v>
      </c>
      <c r="K869" s="3" t="n">
        <v>2</v>
      </c>
      <c r="L869" s="4" t="n">
        <v>429.87</v>
      </c>
      <c r="M869" s="4" t="n">
        <v>0</v>
      </c>
      <c r="N869" s="3" t="n">
        <v>15</v>
      </c>
      <c r="O869" s="4" t="n">
        <v>61.05</v>
      </c>
      <c r="P869" s="3" t="n">
        <v>1</v>
      </c>
      <c r="Q869" s="4" t="n">
        <v>4500</v>
      </c>
      <c r="R869" s="4" t="n">
        <v>302.96</v>
      </c>
      <c r="S869" s="4" t="n">
        <v>0</v>
      </c>
      <c r="T869" s="4" t="n">
        <v>0</v>
      </c>
      <c r="U869" s="3" t="n">
        <v>660</v>
      </c>
      <c r="V869" s="3" t="n">
        <v>0</v>
      </c>
    </row>
    <row r="870" customFormat="false" ht="15" hidden="false" customHeight="false" outlineLevel="0" collapsed="false">
      <c r="A870" s="2" t="s">
        <v>941</v>
      </c>
      <c r="B870" s="3" t="n">
        <v>62</v>
      </c>
      <c r="C870" s="2" t="s">
        <v>29</v>
      </c>
      <c r="D870" s="2" t="s">
        <v>62</v>
      </c>
      <c r="E870" s="2" t="s">
        <v>96</v>
      </c>
      <c r="F870" s="2" t="s">
        <v>26</v>
      </c>
      <c r="G870" s="4" t="n">
        <v>135000</v>
      </c>
      <c r="H870" s="3" t="n">
        <v>15</v>
      </c>
      <c r="I870" s="5" t="n">
        <v>40471</v>
      </c>
      <c r="J870" s="2" t="s">
        <v>34</v>
      </c>
      <c r="K870" s="3" t="n">
        <v>4</v>
      </c>
      <c r="L870" s="4" t="n">
        <v>6129.36</v>
      </c>
      <c r="M870" s="4" t="n">
        <v>278653.9</v>
      </c>
      <c r="N870" s="3" t="n">
        <v>60</v>
      </c>
      <c r="O870" s="4" t="n">
        <v>156.2</v>
      </c>
      <c r="P870" s="3" t="n">
        <v>3</v>
      </c>
      <c r="Q870" s="4" t="n">
        <v>15000</v>
      </c>
      <c r="R870" s="4" t="n">
        <v>1067.48</v>
      </c>
      <c r="S870" s="4" t="n">
        <v>400000</v>
      </c>
      <c r="T870" s="4" t="n">
        <v>2660</v>
      </c>
      <c r="U870" s="3" t="n">
        <v>739</v>
      </c>
      <c r="V870" s="3" t="n">
        <v>0</v>
      </c>
    </row>
    <row r="871" customFormat="false" ht="15" hidden="false" customHeight="false" outlineLevel="0" collapsed="false">
      <c r="A871" s="2" t="s">
        <v>942</v>
      </c>
      <c r="B871" s="3" t="n">
        <v>27</v>
      </c>
      <c r="C871" s="2" t="s">
        <v>23</v>
      </c>
      <c r="D871" s="2" t="s">
        <v>67</v>
      </c>
      <c r="E871" s="2" t="s">
        <v>52</v>
      </c>
      <c r="F871" s="2" t="s">
        <v>38</v>
      </c>
      <c r="G871" s="4" t="n">
        <v>14300</v>
      </c>
      <c r="H871" s="3" t="n">
        <v>2</v>
      </c>
      <c r="I871" s="5" t="n">
        <v>45294</v>
      </c>
      <c r="J871" s="2" t="s">
        <v>27</v>
      </c>
      <c r="K871" s="3" t="n">
        <v>3</v>
      </c>
      <c r="L871" s="4" t="n">
        <v>750.48</v>
      </c>
      <c r="M871" s="4" t="n">
        <v>6345.49</v>
      </c>
      <c r="N871" s="3" t="n">
        <v>17</v>
      </c>
      <c r="O871" s="4" t="n">
        <v>42.75</v>
      </c>
      <c r="P871" s="3" t="n">
        <v>4</v>
      </c>
      <c r="Q871" s="4" t="n">
        <v>2000</v>
      </c>
      <c r="R871" s="4" t="n">
        <v>234.32</v>
      </c>
      <c r="S871" s="4" t="n">
        <v>0</v>
      </c>
      <c r="T871" s="4" t="n">
        <v>0</v>
      </c>
      <c r="U871" s="3" t="n">
        <v>538</v>
      </c>
      <c r="V871" s="3" t="n">
        <v>0</v>
      </c>
    </row>
    <row r="872" customFormat="false" ht="15" hidden="false" customHeight="false" outlineLevel="0" collapsed="false">
      <c r="A872" s="2" t="s">
        <v>943</v>
      </c>
      <c r="B872" s="3" t="n">
        <v>57</v>
      </c>
      <c r="C872" s="2" t="s">
        <v>23</v>
      </c>
      <c r="D872" s="2" t="s">
        <v>62</v>
      </c>
      <c r="E872" s="2" t="s">
        <v>49</v>
      </c>
      <c r="F872" s="2" t="s">
        <v>38</v>
      </c>
      <c r="G872" s="4" t="n">
        <v>25000</v>
      </c>
      <c r="H872" s="3" t="n">
        <v>19</v>
      </c>
      <c r="I872" s="5" t="n">
        <v>39334</v>
      </c>
      <c r="J872" s="2" t="s">
        <v>27</v>
      </c>
      <c r="K872" s="3" t="n">
        <v>1</v>
      </c>
      <c r="L872" s="4" t="n">
        <v>505.38</v>
      </c>
      <c r="M872" s="4" t="n">
        <v>53100.35</v>
      </c>
      <c r="N872" s="3" t="n">
        <v>7</v>
      </c>
      <c r="O872" s="4" t="n">
        <v>103.7</v>
      </c>
      <c r="P872" s="3" t="n">
        <v>7</v>
      </c>
      <c r="Q872" s="4" t="n">
        <v>3500</v>
      </c>
      <c r="R872" s="4" t="n">
        <v>447.25</v>
      </c>
      <c r="S872" s="4" t="n">
        <v>0</v>
      </c>
      <c r="T872" s="4" t="n">
        <v>0</v>
      </c>
      <c r="U872" s="3" t="n">
        <v>678</v>
      </c>
      <c r="V872" s="3" t="n">
        <v>0</v>
      </c>
    </row>
    <row r="873" customFormat="false" ht="15" hidden="false" customHeight="false" outlineLevel="0" collapsed="false">
      <c r="A873" s="2" t="s">
        <v>944</v>
      </c>
      <c r="B873" s="3" t="n">
        <v>70</v>
      </c>
      <c r="C873" s="2" t="s">
        <v>23</v>
      </c>
      <c r="D873" s="2" t="s">
        <v>108</v>
      </c>
      <c r="E873" s="2" t="s">
        <v>41</v>
      </c>
      <c r="F873" s="2" t="s">
        <v>26</v>
      </c>
      <c r="G873" s="4" t="n">
        <v>21500</v>
      </c>
      <c r="H873" s="3" t="n">
        <v>10</v>
      </c>
      <c r="I873" s="5" t="n">
        <v>42437</v>
      </c>
      <c r="J873" s="2" t="s">
        <v>27</v>
      </c>
      <c r="K873" s="3" t="n">
        <v>1</v>
      </c>
      <c r="L873" s="4" t="n">
        <v>5290.84</v>
      </c>
      <c r="M873" s="4" t="n">
        <v>9970.74</v>
      </c>
      <c r="N873" s="3" t="n">
        <v>21</v>
      </c>
      <c r="O873" s="4" t="n">
        <v>60.52</v>
      </c>
      <c r="P873" s="3" t="n">
        <v>3</v>
      </c>
      <c r="Q873" s="4" t="n">
        <v>3000</v>
      </c>
      <c r="R873" s="4" t="n">
        <v>1681.23</v>
      </c>
      <c r="S873" s="4" t="n">
        <v>0</v>
      </c>
      <c r="T873" s="4" t="n">
        <v>0</v>
      </c>
      <c r="U873" s="3" t="n">
        <v>663</v>
      </c>
      <c r="V873" s="3" t="n">
        <v>0</v>
      </c>
    </row>
    <row r="874" customFormat="false" ht="15" hidden="false" customHeight="false" outlineLevel="0" collapsed="false">
      <c r="A874" s="2" t="s">
        <v>945</v>
      </c>
      <c r="B874" s="3" t="n">
        <v>51</v>
      </c>
      <c r="C874" s="2" t="s">
        <v>23</v>
      </c>
      <c r="D874" s="2" t="s">
        <v>24</v>
      </c>
      <c r="E874" s="2" t="s">
        <v>25</v>
      </c>
      <c r="F874" s="2" t="s">
        <v>26</v>
      </c>
      <c r="G874" s="4" t="n">
        <v>40700</v>
      </c>
      <c r="H874" s="3" t="n">
        <v>17</v>
      </c>
      <c r="I874" s="5" t="n">
        <v>39736</v>
      </c>
      <c r="J874" s="2" t="s">
        <v>46</v>
      </c>
      <c r="K874" s="3" t="n">
        <v>4</v>
      </c>
      <c r="L874" s="4" t="n">
        <v>6224.28</v>
      </c>
      <c r="M874" s="4" t="n">
        <v>70519.79</v>
      </c>
      <c r="N874" s="3" t="n">
        <v>32</v>
      </c>
      <c r="O874" s="4" t="n">
        <v>73.11</v>
      </c>
      <c r="P874" s="3" t="n">
        <v>2</v>
      </c>
      <c r="Q874" s="4" t="n">
        <v>9500</v>
      </c>
      <c r="R874" s="4" t="n">
        <v>3965.67</v>
      </c>
      <c r="S874" s="4" t="n">
        <v>193000</v>
      </c>
      <c r="T874" s="4" t="n">
        <v>905</v>
      </c>
      <c r="U874" s="3" t="n">
        <v>727</v>
      </c>
      <c r="V874" s="3" t="n">
        <v>0</v>
      </c>
    </row>
    <row r="875" customFormat="false" ht="15" hidden="false" customHeight="false" outlineLevel="0" collapsed="false">
      <c r="A875" s="2" t="s">
        <v>946</v>
      </c>
      <c r="B875" s="3" t="n">
        <v>71</v>
      </c>
      <c r="C875" s="2" t="s">
        <v>29</v>
      </c>
      <c r="D875" s="2" t="s">
        <v>24</v>
      </c>
      <c r="E875" s="2" t="s">
        <v>41</v>
      </c>
      <c r="F875" s="2" t="s">
        <v>60</v>
      </c>
      <c r="G875" s="4" t="n">
        <v>15500</v>
      </c>
      <c r="H875" s="3" t="n">
        <v>10</v>
      </c>
      <c r="I875" s="5" t="n">
        <v>42445</v>
      </c>
      <c r="J875" s="2" t="s">
        <v>27</v>
      </c>
      <c r="K875" s="3" t="n">
        <v>1</v>
      </c>
      <c r="L875" s="4" t="n">
        <v>2836.58</v>
      </c>
      <c r="M875" s="4" t="n">
        <v>5276.78</v>
      </c>
      <c r="N875" s="3" t="n">
        <v>17</v>
      </c>
      <c r="O875" s="4" t="n">
        <v>43.49</v>
      </c>
      <c r="P875" s="3" t="n">
        <v>6</v>
      </c>
      <c r="Q875" s="4" t="n">
        <v>2500</v>
      </c>
      <c r="R875" s="4" t="n">
        <v>371.85</v>
      </c>
      <c r="S875" s="4" t="n">
        <v>0</v>
      </c>
      <c r="T875" s="4" t="n">
        <v>0</v>
      </c>
      <c r="U875" s="3" t="n">
        <v>607</v>
      </c>
      <c r="V875" s="3" t="n">
        <v>0</v>
      </c>
    </row>
    <row r="876" customFormat="false" ht="15" hidden="false" customHeight="false" outlineLevel="0" collapsed="false">
      <c r="A876" s="2" t="s">
        <v>947</v>
      </c>
      <c r="B876" s="3" t="n">
        <v>29</v>
      </c>
      <c r="C876" s="2" t="s">
        <v>29</v>
      </c>
      <c r="D876" s="2" t="s">
        <v>108</v>
      </c>
      <c r="E876" s="2" t="s">
        <v>63</v>
      </c>
      <c r="F876" s="2" t="s">
        <v>60</v>
      </c>
      <c r="G876" s="4" t="n">
        <v>39900</v>
      </c>
      <c r="H876" s="3" t="n">
        <v>6</v>
      </c>
      <c r="I876" s="5" t="n">
        <v>43916</v>
      </c>
      <c r="J876" s="2" t="s">
        <v>46</v>
      </c>
      <c r="K876" s="3" t="n">
        <v>3</v>
      </c>
      <c r="L876" s="4" t="n">
        <v>2524.56</v>
      </c>
      <c r="M876" s="4" t="n">
        <v>20769.12</v>
      </c>
      <c r="N876" s="3" t="n">
        <v>35</v>
      </c>
      <c r="O876" s="4" t="n">
        <v>69.73</v>
      </c>
      <c r="P876" s="3" t="n">
        <v>3</v>
      </c>
      <c r="Q876" s="4" t="n">
        <v>8000</v>
      </c>
      <c r="R876" s="4" t="n">
        <v>1903.78</v>
      </c>
      <c r="S876" s="4" t="n">
        <v>99000</v>
      </c>
      <c r="T876" s="4" t="n">
        <v>706</v>
      </c>
      <c r="U876" s="3" t="n">
        <v>535</v>
      </c>
      <c r="V876" s="3" t="n">
        <v>2</v>
      </c>
    </row>
    <row r="877" customFormat="false" ht="15" hidden="false" customHeight="false" outlineLevel="0" collapsed="false">
      <c r="A877" s="2" t="s">
        <v>948</v>
      </c>
      <c r="B877" s="3" t="n">
        <v>37</v>
      </c>
      <c r="C877" s="2" t="s">
        <v>23</v>
      </c>
      <c r="D877" s="2" t="s">
        <v>36</v>
      </c>
      <c r="E877" s="2" t="s">
        <v>52</v>
      </c>
      <c r="F877" s="2" t="s">
        <v>26</v>
      </c>
      <c r="G877" s="4" t="n">
        <v>17800</v>
      </c>
      <c r="H877" s="3" t="n">
        <v>11</v>
      </c>
      <c r="I877" s="5" t="n">
        <v>42192</v>
      </c>
      <c r="J877" s="2" t="s">
        <v>27</v>
      </c>
      <c r="K877" s="3" t="n">
        <v>2</v>
      </c>
      <c r="L877" s="4" t="n">
        <v>3434.51</v>
      </c>
      <c r="M877" s="4" t="n">
        <v>15796.17</v>
      </c>
      <c r="N877" s="3" t="n">
        <v>21</v>
      </c>
      <c r="O877" s="4" t="n">
        <v>60.5</v>
      </c>
      <c r="P877" s="3" t="n">
        <v>3</v>
      </c>
      <c r="Q877" s="4" t="n">
        <v>4500</v>
      </c>
      <c r="R877" s="4" t="n">
        <v>211.05</v>
      </c>
      <c r="S877" s="4" t="n">
        <v>0</v>
      </c>
      <c r="T877" s="4" t="n">
        <v>0</v>
      </c>
      <c r="U877" s="3" t="n">
        <v>637</v>
      </c>
      <c r="V877" s="3" t="n">
        <v>0</v>
      </c>
    </row>
    <row r="878" customFormat="false" ht="15" hidden="false" customHeight="false" outlineLevel="0" collapsed="false">
      <c r="A878" s="2" t="s">
        <v>949</v>
      </c>
      <c r="B878" s="3" t="n">
        <v>33</v>
      </c>
      <c r="C878" s="2" t="s">
        <v>29</v>
      </c>
      <c r="D878" s="2" t="s">
        <v>62</v>
      </c>
      <c r="E878" s="2" t="s">
        <v>25</v>
      </c>
      <c r="F878" s="2" t="s">
        <v>38</v>
      </c>
      <c r="G878" s="4" t="n">
        <v>22900</v>
      </c>
      <c r="H878" s="3" t="n">
        <v>8</v>
      </c>
      <c r="I878" s="5" t="n">
        <v>42994</v>
      </c>
      <c r="J878" s="2" t="s">
        <v>34</v>
      </c>
      <c r="K878" s="3" t="n">
        <v>2</v>
      </c>
      <c r="L878" s="4" t="n">
        <v>-435.35</v>
      </c>
      <c r="M878" s="4" t="n">
        <v>17224.49</v>
      </c>
      <c r="N878" s="3" t="n">
        <v>21</v>
      </c>
      <c r="O878" s="4" t="n">
        <v>31.19</v>
      </c>
      <c r="P878" s="3" t="n">
        <v>0</v>
      </c>
      <c r="Q878" s="4" t="n">
        <v>3500</v>
      </c>
      <c r="R878" s="4" t="n">
        <v>79.21</v>
      </c>
      <c r="S878" s="4" t="n">
        <v>0</v>
      </c>
      <c r="T878" s="4" t="n">
        <v>0</v>
      </c>
      <c r="U878" s="3" t="n">
        <v>726</v>
      </c>
      <c r="V878" s="3" t="n">
        <v>0</v>
      </c>
    </row>
    <row r="879" customFormat="false" ht="15" hidden="false" customHeight="false" outlineLevel="0" collapsed="false">
      <c r="A879" s="2" t="s">
        <v>950</v>
      </c>
      <c r="B879" s="3" t="n">
        <v>29</v>
      </c>
      <c r="C879" s="2" t="s">
        <v>23</v>
      </c>
      <c r="D879" s="2" t="s">
        <v>132</v>
      </c>
      <c r="E879" s="2" t="s">
        <v>52</v>
      </c>
      <c r="F879" s="2" t="s">
        <v>60</v>
      </c>
      <c r="G879" s="4" t="n">
        <v>15600</v>
      </c>
      <c r="H879" s="3" t="n">
        <v>3</v>
      </c>
      <c r="I879" s="5" t="n">
        <v>45111</v>
      </c>
      <c r="J879" s="2" t="s">
        <v>46</v>
      </c>
      <c r="K879" s="3" t="n">
        <v>1</v>
      </c>
      <c r="L879" s="4" t="n">
        <v>1148.65</v>
      </c>
      <c r="M879" s="4" t="n">
        <v>3004.88</v>
      </c>
      <c r="N879" s="3" t="n">
        <v>25</v>
      </c>
      <c r="O879" s="4" t="n">
        <v>25.7</v>
      </c>
      <c r="P879" s="3" t="n">
        <v>0</v>
      </c>
      <c r="Q879" s="4" t="n">
        <v>2000</v>
      </c>
      <c r="R879" s="4" t="n">
        <v>448.25</v>
      </c>
      <c r="S879" s="4" t="n">
        <v>0</v>
      </c>
      <c r="T879" s="4" t="n">
        <v>0</v>
      </c>
      <c r="U879" s="3" t="n">
        <v>632</v>
      </c>
      <c r="V879" s="3" t="n">
        <v>1</v>
      </c>
    </row>
    <row r="880" customFormat="false" ht="15" hidden="false" customHeight="false" outlineLevel="0" collapsed="false">
      <c r="A880" s="2" t="s">
        <v>951</v>
      </c>
      <c r="B880" s="3" t="n">
        <v>46</v>
      </c>
      <c r="C880" s="2" t="s">
        <v>23</v>
      </c>
      <c r="D880" s="2" t="s">
        <v>51</v>
      </c>
      <c r="E880" s="2" t="s">
        <v>25</v>
      </c>
      <c r="F880" s="2" t="s">
        <v>38</v>
      </c>
      <c r="G880" s="4" t="n">
        <v>32200</v>
      </c>
      <c r="H880" s="3" t="n">
        <v>7</v>
      </c>
      <c r="I880" s="5" t="n">
        <v>43601</v>
      </c>
      <c r="J880" s="2" t="s">
        <v>46</v>
      </c>
      <c r="K880" s="3" t="n">
        <v>1</v>
      </c>
      <c r="L880" s="4" t="n">
        <v>4355.44</v>
      </c>
      <c r="M880" s="4" t="n">
        <v>0</v>
      </c>
      <c r="N880" s="3" t="n">
        <v>25</v>
      </c>
      <c r="O880" s="4" t="n">
        <v>32.55</v>
      </c>
      <c r="P880" s="3" t="n">
        <v>3</v>
      </c>
      <c r="Q880" s="4" t="n">
        <v>3500</v>
      </c>
      <c r="R880" s="4" t="n">
        <v>1631.53</v>
      </c>
      <c r="S880" s="4" t="n">
        <v>105000</v>
      </c>
      <c r="T880" s="4" t="n">
        <v>621</v>
      </c>
      <c r="U880" s="3" t="n">
        <v>574</v>
      </c>
      <c r="V880" s="3" t="n">
        <v>1</v>
      </c>
    </row>
    <row r="881" customFormat="false" ht="15" hidden="false" customHeight="false" outlineLevel="0" collapsed="false">
      <c r="A881" s="2" t="s">
        <v>952</v>
      </c>
      <c r="B881" s="3" t="n">
        <v>47</v>
      </c>
      <c r="C881" s="2" t="s">
        <v>29</v>
      </c>
      <c r="D881" s="2" t="s">
        <v>56</v>
      </c>
      <c r="E881" s="2" t="s">
        <v>52</v>
      </c>
      <c r="F881" s="2" t="s">
        <v>60</v>
      </c>
      <c r="G881" s="4" t="n">
        <v>18500</v>
      </c>
      <c r="H881" s="3" t="n">
        <v>5</v>
      </c>
      <c r="I881" s="5" t="n">
        <v>44093</v>
      </c>
      <c r="J881" s="2" t="s">
        <v>27</v>
      </c>
      <c r="K881" s="3" t="n">
        <v>1</v>
      </c>
      <c r="L881" s="4" t="n">
        <v>-648.83</v>
      </c>
      <c r="M881" s="4" t="n">
        <v>9209.43</v>
      </c>
      <c r="N881" s="3" t="n">
        <v>18</v>
      </c>
      <c r="O881" s="4" t="n">
        <v>44.07</v>
      </c>
      <c r="P881" s="3" t="n">
        <v>5</v>
      </c>
      <c r="Q881" s="4" t="n">
        <v>3000</v>
      </c>
      <c r="R881" s="4" t="n">
        <v>611.37</v>
      </c>
      <c r="S881" s="4" t="n">
        <v>0</v>
      </c>
      <c r="T881" s="4" t="n">
        <v>0</v>
      </c>
      <c r="U881" s="3" t="n">
        <v>547</v>
      </c>
      <c r="V881" s="3" t="n">
        <v>0</v>
      </c>
    </row>
    <row r="882" customFormat="false" ht="15" hidden="false" customHeight="false" outlineLevel="0" collapsed="false">
      <c r="A882" s="2" t="s">
        <v>953</v>
      </c>
      <c r="B882" s="3" t="n">
        <v>36</v>
      </c>
      <c r="C882" s="2" t="s">
        <v>29</v>
      </c>
      <c r="D882" s="2" t="s">
        <v>62</v>
      </c>
      <c r="E882" s="2" t="s">
        <v>37</v>
      </c>
      <c r="F882" s="2" t="s">
        <v>26</v>
      </c>
      <c r="G882" s="4" t="n">
        <v>25000</v>
      </c>
      <c r="H882" s="3" t="n">
        <v>8</v>
      </c>
      <c r="I882" s="5" t="n">
        <v>43062</v>
      </c>
      <c r="J882" s="2" t="s">
        <v>27</v>
      </c>
      <c r="K882" s="3" t="n">
        <v>2</v>
      </c>
      <c r="L882" s="4" t="n">
        <v>1147.5</v>
      </c>
      <c r="M882" s="4" t="n">
        <v>6550.7</v>
      </c>
      <c r="N882" s="3" t="n">
        <v>16</v>
      </c>
      <c r="O882" s="4" t="n">
        <v>26.77</v>
      </c>
      <c r="P882" s="3" t="n">
        <v>6</v>
      </c>
      <c r="Q882" s="4" t="n">
        <v>3000</v>
      </c>
      <c r="R882" s="4" t="n">
        <v>1730.47</v>
      </c>
      <c r="S882" s="4" t="n">
        <v>0</v>
      </c>
      <c r="T882" s="4" t="n">
        <v>0</v>
      </c>
      <c r="U882" s="3" t="n">
        <v>517</v>
      </c>
      <c r="V882" s="3" t="n">
        <v>0</v>
      </c>
    </row>
    <row r="883" customFormat="false" ht="15" hidden="false" customHeight="false" outlineLevel="0" collapsed="false">
      <c r="A883" s="2" t="s">
        <v>954</v>
      </c>
      <c r="B883" s="3" t="n">
        <v>36</v>
      </c>
      <c r="C883" s="2" t="s">
        <v>23</v>
      </c>
      <c r="D883" s="2" t="s">
        <v>136</v>
      </c>
      <c r="E883" s="2" t="s">
        <v>63</v>
      </c>
      <c r="F883" s="2" t="s">
        <v>26</v>
      </c>
      <c r="G883" s="4" t="n">
        <v>60000</v>
      </c>
      <c r="H883" s="3" t="n">
        <v>8</v>
      </c>
      <c r="I883" s="5" t="n">
        <v>43015</v>
      </c>
      <c r="J883" s="2" t="s">
        <v>27</v>
      </c>
      <c r="K883" s="3" t="n">
        <v>4</v>
      </c>
      <c r="L883" s="4" t="n">
        <v>7302.53</v>
      </c>
      <c r="M883" s="4" t="n">
        <v>45049.7</v>
      </c>
      <c r="N883" s="3" t="n">
        <v>34</v>
      </c>
      <c r="O883" s="4" t="n">
        <v>43.13</v>
      </c>
      <c r="P883" s="3" t="n">
        <v>5</v>
      </c>
      <c r="Q883" s="4" t="n">
        <v>10000</v>
      </c>
      <c r="R883" s="4" t="n">
        <v>2286.45</v>
      </c>
      <c r="S883" s="4" t="n">
        <v>0</v>
      </c>
      <c r="T883" s="4" t="n">
        <v>0</v>
      </c>
      <c r="U883" s="3" t="n">
        <v>654</v>
      </c>
      <c r="V883" s="3" t="n">
        <v>0</v>
      </c>
    </row>
    <row r="884" customFormat="false" ht="15" hidden="false" customHeight="false" outlineLevel="0" collapsed="false">
      <c r="A884" s="2" t="s">
        <v>955</v>
      </c>
      <c r="B884" s="3" t="n">
        <v>42</v>
      </c>
      <c r="C884" s="2" t="s">
        <v>23</v>
      </c>
      <c r="D884" s="2" t="s">
        <v>67</v>
      </c>
      <c r="E884" s="2" t="s">
        <v>52</v>
      </c>
      <c r="F884" s="2" t="s">
        <v>26</v>
      </c>
      <c r="G884" s="4" t="n">
        <v>37000</v>
      </c>
      <c r="H884" s="3" t="n">
        <v>9</v>
      </c>
      <c r="I884" s="5" t="n">
        <v>42701</v>
      </c>
      <c r="J884" s="2" t="s">
        <v>46</v>
      </c>
      <c r="K884" s="3" t="n">
        <v>2</v>
      </c>
      <c r="L884" s="4" t="n">
        <v>4718.84</v>
      </c>
      <c r="M884" s="4" t="n">
        <v>25110.22</v>
      </c>
      <c r="N884" s="3" t="n">
        <v>25</v>
      </c>
      <c r="O884" s="4" t="n">
        <v>57.96</v>
      </c>
      <c r="P884" s="3" t="n">
        <v>3</v>
      </c>
      <c r="Q884" s="4" t="n">
        <v>5500</v>
      </c>
      <c r="R884" s="4" t="n">
        <v>46.81</v>
      </c>
      <c r="S884" s="4" t="n">
        <v>120000</v>
      </c>
      <c r="T884" s="4" t="n">
        <v>655</v>
      </c>
      <c r="U884" s="3" t="n">
        <v>589</v>
      </c>
      <c r="V884" s="3" t="n">
        <v>1</v>
      </c>
    </row>
    <row r="885" customFormat="false" ht="15" hidden="false" customHeight="false" outlineLevel="0" collapsed="false">
      <c r="A885" s="2" t="s">
        <v>956</v>
      </c>
      <c r="B885" s="3" t="n">
        <v>41</v>
      </c>
      <c r="C885" s="2" t="s">
        <v>29</v>
      </c>
      <c r="D885" s="2" t="s">
        <v>40</v>
      </c>
      <c r="E885" s="2" t="s">
        <v>37</v>
      </c>
      <c r="F885" s="2" t="s">
        <v>26</v>
      </c>
      <c r="G885" s="4" t="n">
        <v>29400</v>
      </c>
      <c r="H885" s="3" t="n">
        <v>5</v>
      </c>
      <c r="I885" s="5" t="n">
        <v>44445</v>
      </c>
      <c r="J885" s="2" t="s">
        <v>27</v>
      </c>
      <c r="K885" s="3" t="n">
        <v>1</v>
      </c>
      <c r="L885" s="4" t="n">
        <v>8342.64</v>
      </c>
      <c r="M885" s="4" t="n">
        <v>7859.58</v>
      </c>
      <c r="N885" s="3" t="n">
        <v>17</v>
      </c>
      <c r="O885" s="4" t="n">
        <v>42.13</v>
      </c>
      <c r="P885" s="3" t="n">
        <v>4</v>
      </c>
      <c r="Q885" s="4" t="n">
        <v>4000</v>
      </c>
      <c r="R885" s="4" t="n">
        <v>1114.77</v>
      </c>
      <c r="S885" s="4" t="n">
        <v>66000</v>
      </c>
      <c r="T885" s="4" t="n">
        <v>403</v>
      </c>
      <c r="U885" s="3" t="n">
        <v>587</v>
      </c>
      <c r="V885" s="3" t="n">
        <v>0</v>
      </c>
    </row>
    <row r="886" customFormat="false" ht="15" hidden="false" customHeight="false" outlineLevel="0" collapsed="false">
      <c r="A886" s="2" t="s">
        <v>957</v>
      </c>
      <c r="B886" s="3" t="n">
        <v>44</v>
      </c>
      <c r="C886" s="2" t="s">
        <v>29</v>
      </c>
      <c r="D886" s="2" t="s">
        <v>100</v>
      </c>
      <c r="E886" s="2" t="s">
        <v>37</v>
      </c>
      <c r="F886" s="2" t="s">
        <v>26</v>
      </c>
      <c r="G886" s="4" t="n">
        <v>25700</v>
      </c>
      <c r="H886" s="3" t="n">
        <v>22</v>
      </c>
      <c r="I886" s="5" t="n">
        <v>38097</v>
      </c>
      <c r="J886" s="2" t="s">
        <v>46</v>
      </c>
      <c r="K886" s="3" t="n">
        <v>2</v>
      </c>
      <c r="L886" s="4" t="n">
        <v>-1537.16</v>
      </c>
      <c r="M886" s="4" t="n">
        <v>68409.06</v>
      </c>
      <c r="N886" s="3" t="n">
        <v>27</v>
      </c>
      <c r="O886" s="4" t="n">
        <v>50.83</v>
      </c>
      <c r="P886" s="3" t="n">
        <v>4</v>
      </c>
      <c r="Q886" s="4" t="n">
        <v>3500</v>
      </c>
      <c r="R886" s="4" t="n">
        <v>1186.85</v>
      </c>
      <c r="S886" s="4" t="n">
        <v>0</v>
      </c>
      <c r="T886" s="4" t="n">
        <v>0</v>
      </c>
      <c r="U886" s="3" t="n">
        <v>664</v>
      </c>
      <c r="V886" s="3" t="n">
        <v>1</v>
      </c>
    </row>
    <row r="887" customFormat="false" ht="15" hidden="false" customHeight="false" outlineLevel="0" collapsed="false">
      <c r="A887" s="2" t="s">
        <v>958</v>
      </c>
      <c r="B887" s="3" t="n">
        <v>34</v>
      </c>
      <c r="C887" s="2" t="s">
        <v>29</v>
      </c>
      <c r="D887" s="2" t="s">
        <v>56</v>
      </c>
      <c r="E887" s="2" t="s">
        <v>37</v>
      </c>
      <c r="F887" s="2" t="s">
        <v>26</v>
      </c>
      <c r="G887" s="4" t="n">
        <v>25500</v>
      </c>
      <c r="H887" s="3" t="n">
        <v>7</v>
      </c>
      <c r="I887" s="5" t="n">
        <v>43374</v>
      </c>
      <c r="J887" s="2" t="s">
        <v>34</v>
      </c>
      <c r="K887" s="3" t="n">
        <v>1</v>
      </c>
      <c r="L887" s="4" t="n">
        <v>3951.82</v>
      </c>
      <c r="M887" s="4" t="n">
        <v>0</v>
      </c>
      <c r="N887" s="3" t="n">
        <v>40</v>
      </c>
      <c r="O887" s="4" t="n">
        <v>61.62</v>
      </c>
      <c r="P887" s="3" t="n">
        <v>2</v>
      </c>
      <c r="Q887" s="4" t="n">
        <v>4500</v>
      </c>
      <c r="R887" s="4" t="n">
        <v>1069.83</v>
      </c>
      <c r="S887" s="4" t="n">
        <v>0</v>
      </c>
      <c r="T887" s="4" t="n">
        <v>0</v>
      </c>
      <c r="U887" s="3" t="n">
        <v>645</v>
      </c>
      <c r="V887" s="3" t="n">
        <v>0</v>
      </c>
    </row>
    <row r="888" customFormat="false" ht="15" hidden="false" customHeight="false" outlineLevel="0" collapsed="false">
      <c r="A888" s="2" t="s">
        <v>959</v>
      </c>
      <c r="B888" s="3" t="n">
        <v>64</v>
      </c>
      <c r="C888" s="2" t="s">
        <v>23</v>
      </c>
      <c r="D888" s="2" t="s">
        <v>51</v>
      </c>
      <c r="E888" s="2" t="s">
        <v>52</v>
      </c>
      <c r="F888" s="2" t="s">
        <v>103</v>
      </c>
      <c r="G888" s="4" t="n">
        <v>19100</v>
      </c>
      <c r="H888" s="3" t="n">
        <v>11</v>
      </c>
      <c r="I888" s="5" t="n">
        <v>42214</v>
      </c>
      <c r="J888" s="2" t="s">
        <v>46</v>
      </c>
      <c r="K888" s="3" t="n">
        <v>2</v>
      </c>
      <c r="L888" s="4" t="n">
        <v>-1417.81</v>
      </c>
      <c r="M888" s="4" t="n">
        <v>0</v>
      </c>
      <c r="N888" s="3" t="n">
        <v>19</v>
      </c>
      <c r="O888" s="4" t="n">
        <v>43.19</v>
      </c>
      <c r="P888" s="3" t="n">
        <v>4</v>
      </c>
      <c r="Q888" s="4" t="n">
        <v>0</v>
      </c>
      <c r="R888" s="4" t="n">
        <v>0</v>
      </c>
      <c r="S888" s="4" t="n">
        <v>0</v>
      </c>
      <c r="T888" s="4" t="n">
        <v>0</v>
      </c>
      <c r="U888" s="3" t="n">
        <v>615</v>
      </c>
      <c r="V888" s="3" t="n">
        <v>0</v>
      </c>
    </row>
    <row r="889" customFormat="false" ht="15" hidden="false" customHeight="false" outlineLevel="0" collapsed="false">
      <c r="A889" s="2" t="s">
        <v>960</v>
      </c>
      <c r="B889" s="3" t="n">
        <v>45</v>
      </c>
      <c r="C889" s="2" t="s">
        <v>23</v>
      </c>
      <c r="D889" s="2" t="s">
        <v>51</v>
      </c>
      <c r="E889" s="2" t="s">
        <v>31</v>
      </c>
      <c r="F889" s="2" t="s">
        <v>26</v>
      </c>
      <c r="G889" s="4" t="n">
        <v>76800</v>
      </c>
      <c r="H889" s="3" t="n">
        <v>7</v>
      </c>
      <c r="I889" s="5" t="n">
        <v>43392</v>
      </c>
      <c r="J889" s="2" t="s">
        <v>34</v>
      </c>
      <c r="K889" s="3" t="n">
        <v>2</v>
      </c>
      <c r="L889" s="4" t="n">
        <v>18534.32</v>
      </c>
      <c r="M889" s="4" t="n">
        <v>57508.85</v>
      </c>
      <c r="N889" s="3" t="n">
        <v>51</v>
      </c>
      <c r="O889" s="4" t="n">
        <v>90.5</v>
      </c>
      <c r="P889" s="3" t="n">
        <v>1</v>
      </c>
      <c r="Q889" s="4" t="n">
        <v>15000</v>
      </c>
      <c r="R889" s="4" t="n">
        <v>7959.49</v>
      </c>
      <c r="S889" s="4" t="n">
        <v>378000</v>
      </c>
      <c r="T889" s="4" t="n">
        <v>1791</v>
      </c>
      <c r="U889" s="3" t="n">
        <v>586</v>
      </c>
      <c r="V889" s="3" t="n">
        <v>0</v>
      </c>
    </row>
    <row r="890" customFormat="false" ht="15" hidden="false" customHeight="false" outlineLevel="0" collapsed="false">
      <c r="A890" s="2" t="s">
        <v>961</v>
      </c>
      <c r="B890" s="3" t="n">
        <v>19</v>
      </c>
      <c r="C890" s="2" t="s">
        <v>29</v>
      </c>
      <c r="D890" s="2" t="s">
        <v>136</v>
      </c>
      <c r="E890" s="2" t="s">
        <v>134</v>
      </c>
      <c r="F890" s="2" t="s">
        <v>26</v>
      </c>
      <c r="G890" s="4" t="n">
        <v>5600</v>
      </c>
      <c r="H890" s="3" t="n">
        <v>0</v>
      </c>
      <c r="I890" s="5" t="n">
        <v>46032</v>
      </c>
      <c r="J890" s="2" t="s">
        <v>34</v>
      </c>
      <c r="K890" s="3" t="n">
        <v>1</v>
      </c>
      <c r="L890" s="4" t="n">
        <v>172.31</v>
      </c>
      <c r="M890" s="4" t="n">
        <v>0</v>
      </c>
      <c r="N890" s="3" t="n">
        <v>17</v>
      </c>
      <c r="O890" s="4" t="n">
        <v>33.97</v>
      </c>
      <c r="P890" s="3" t="n">
        <v>1</v>
      </c>
      <c r="Q890" s="4" t="n">
        <v>1000</v>
      </c>
      <c r="R890" s="4" t="n">
        <v>374.29</v>
      </c>
      <c r="S890" s="4" t="n">
        <v>0</v>
      </c>
      <c r="T890" s="4" t="n">
        <v>0</v>
      </c>
      <c r="U890" s="3" t="n">
        <v>487</v>
      </c>
      <c r="V890" s="3" t="n">
        <v>1</v>
      </c>
    </row>
    <row r="891" customFormat="false" ht="15" hidden="false" customHeight="false" outlineLevel="0" collapsed="false">
      <c r="A891" s="2" t="s">
        <v>962</v>
      </c>
      <c r="B891" s="3" t="n">
        <v>24</v>
      </c>
      <c r="C891" s="2" t="s">
        <v>29</v>
      </c>
      <c r="D891" s="2" t="s">
        <v>77</v>
      </c>
      <c r="E891" s="2" t="s">
        <v>96</v>
      </c>
      <c r="F891" s="2" t="s">
        <v>38</v>
      </c>
      <c r="G891" s="4" t="n">
        <v>87100</v>
      </c>
      <c r="H891" s="3" t="n">
        <v>1</v>
      </c>
      <c r="I891" s="5" t="n">
        <v>45754</v>
      </c>
      <c r="J891" s="2" t="s">
        <v>46</v>
      </c>
      <c r="K891" s="3" t="n">
        <v>3</v>
      </c>
      <c r="L891" s="4" t="n">
        <v>15221.37</v>
      </c>
      <c r="M891" s="4" t="n">
        <v>7599.94</v>
      </c>
      <c r="N891" s="3" t="n">
        <v>44</v>
      </c>
      <c r="O891" s="4" t="n">
        <v>87.83</v>
      </c>
      <c r="P891" s="3" t="n">
        <v>2</v>
      </c>
      <c r="Q891" s="4" t="n">
        <v>10500</v>
      </c>
      <c r="R891" s="4" t="n">
        <v>4642.41</v>
      </c>
      <c r="S891" s="4" t="n">
        <v>0</v>
      </c>
      <c r="T891" s="4" t="n">
        <v>0</v>
      </c>
      <c r="U891" s="3" t="n">
        <v>631</v>
      </c>
      <c r="V891" s="3" t="n">
        <v>0</v>
      </c>
    </row>
    <row r="892" customFormat="false" ht="15" hidden="false" customHeight="false" outlineLevel="0" collapsed="false">
      <c r="A892" s="2" t="s">
        <v>964</v>
      </c>
      <c r="B892" s="3" t="n">
        <v>54</v>
      </c>
      <c r="C892" s="2" t="s">
        <v>29</v>
      </c>
      <c r="D892" s="2" t="s">
        <v>54</v>
      </c>
      <c r="E892" s="2" t="s">
        <v>49</v>
      </c>
      <c r="F892" s="2" t="s">
        <v>26</v>
      </c>
      <c r="G892" s="4" t="n">
        <v>27200</v>
      </c>
      <c r="H892" s="3" t="n">
        <v>14</v>
      </c>
      <c r="I892" s="5" t="n">
        <v>40811</v>
      </c>
      <c r="J892" s="2" t="s">
        <v>42</v>
      </c>
      <c r="K892" s="3" t="n">
        <v>3</v>
      </c>
      <c r="L892" s="4" t="n">
        <v>-1734.72</v>
      </c>
      <c r="M892" s="4" t="n">
        <v>36142.74</v>
      </c>
      <c r="N892" s="3" t="n">
        <v>18</v>
      </c>
      <c r="O892" s="4" t="n">
        <v>65.89</v>
      </c>
      <c r="P892" s="3" t="n">
        <v>3</v>
      </c>
      <c r="Q892" s="4" t="n">
        <v>3500</v>
      </c>
      <c r="R892" s="4" t="n">
        <v>233.72</v>
      </c>
      <c r="S892" s="4" t="n">
        <v>53000</v>
      </c>
      <c r="T892" s="4" t="n">
        <v>385</v>
      </c>
      <c r="U892" s="3" t="n">
        <v>563</v>
      </c>
      <c r="V892" s="3" t="n">
        <v>0</v>
      </c>
    </row>
    <row r="893" customFormat="false" ht="15" hidden="false" customHeight="false" outlineLevel="0" collapsed="false">
      <c r="A893" s="2" t="s">
        <v>965</v>
      </c>
      <c r="B893" s="3" t="n">
        <v>85</v>
      </c>
      <c r="C893" s="2" t="s">
        <v>29</v>
      </c>
      <c r="D893" s="2" t="s">
        <v>132</v>
      </c>
      <c r="E893" s="2" t="s">
        <v>41</v>
      </c>
      <c r="F893" s="2" t="s">
        <v>38</v>
      </c>
      <c r="G893" s="4" t="n">
        <v>22400</v>
      </c>
      <c r="H893" s="3" t="n">
        <v>26</v>
      </c>
      <c r="I893" s="5" t="n">
        <v>36634</v>
      </c>
      <c r="J893" s="2" t="s">
        <v>27</v>
      </c>
      <c r="K893" s="3" t="n">
        <v>3</v>
      </c>
      <c r="L893" s="4" t="n">
        <v>3288.51</v>
      </c>
      <c r="M893" s="4" t="n">
        <v>38858.62</v>
      </c>
      <c r="N893" s="3" t="n">
        <v>0</v>
      </c>
      <c r="O893" s="2"/>
      <c r="P893" s="3" t="n">
        <v>0</v>
      </c>
      <c r="Q893" s="4" t="n">
        <v>5000</v>
      </c>
      <c r="R893" s="4" t="n">
        <v>1322.55</v>
      </c>
      <c r="S893" s="4" t="n">
        <v>0</v>
      </c>
      <c r="T893" s="4" t="n">
        <v>0</v>
      </c>
      <c r="U893" s="3" t="n">
        <v>721</v>
      </c>
      <c r="V893" s="3" t="n">
        <v>0</v>
      </c>
    </row>
    <row r="894" customFormat="false" ht="15" hidden="false" customHeight="false" outlineLevel="0" collapsed="false">
      <c r="A894" s="2" t="s">
        <v>966</v>
      </c>
      <c r="B894" s="3" t="n">
        <v>34</v>
      </c>
      <c r="C894" s="2" t="s">
        <v>23</v>
      </c>
      <c r="D894" s="2" t="s">
        <v>67</v>
      </c>
      <c r="E894" s="2" t="s">
        <v>49</v>
      </c>
      <c r="F894" s="2" t="s">
        <v>26</v>
      </c>
      <c r="G894" s="4" t="n">
        <v>38300</v>
      </c>
      <c r="H894" s="3" t="n">
        <v>11</v>
      </c>
      <c r="I894" s="5" t="n">
        <v>42234</v>
      </c>
      <c r="J894" s="2" t="s">
        <v>34</v>
      </c>
      <c r="K894" s="3" t="n">
        <v>1</v>
      </c>
      <c r="L894" s="4" t="n">
        <v>2548.15</v>
      </c>
      <c r="M894" s="4" t="n">
        <v>36774.51</v>
      </c>
      <c r="N894" s="3" t="n">
        <v>39</v>
      </c>
      <c r="O894" s="4" t="n">
        <v>40.62</v>
      </c>
      <c r="P894" s="3" t="n">
        <v>0</v>
      </c>
      <c r="Q894" s="4" t="n">
        <v>8000</v>
      </c>
      <c r="R894" s="4" t="n">
        <v>865.04</v>
      </c>
      <c r="S894" s="4" t="n">
        <v>74000</v>
      </c>
      <c r="T894" s="4" t="n">
        <v>439</v>
      </c>
      <c r="U894" s="3" t="n">
        <v>659</v>
      </c>
      <c r="V894" s="3" t="n">
        <v>0</v>
      </c>
    </row>
    <row r="895" customFormat="false" ht="15" hidden="false" customHeight="false" outlineLevel="0" collapsed="false">
      <c r="A895" s="2" t="s">
        <v>967</v>
      </c>
      <c r="B895" s="3" t="n">
        <v>63</v>
      </c>
      <c r="C895" s="2" t="s">
        <v>29</v>
      </c>
      <c r="D895" s="2" t="s">
        <v>44</v>
      </c>
      <c r="E895" s="2" t="s">
        <v>52</v>
      </c>
      <c r="F895" s="2" t="s">
        <v>26</v>
      </c>
      <c r="G895" s="4" t="n">
        <v>21100</v>
      </c>
      <c r="H895" s="3" t="n">
        <v>8</v>
      </c>
      <c r="I895" s="5" t="n">
        <v>43149</v>
      </c>
      <c r="J895" s="2" t="s">
        <v>46</v>
      </c>
      <c r="K895" s="3" t="n">
        <v>1</v>
      </c>
      <c r="L895" s="4" t="n">
        <v>-1518.2</v>
      </c>
      <c r="M895" s="4" t="n">
        <v>20823.61</v>
      </c>
      <c r="N895" s="3" t="n">
        <v>25</v>
      </c>
      <c r="O895" s="4" t="n">
        <v>39.39</v>
      </c>
      <c r="P895" s="3" t="n">
        <v>2</v>
      </c>
      <c r="Q895" s="4" t="n">
        <v>3000</v>
      </c>
      <c r="R895" s="4" t="n">
        <v>770.1</v>
      </c>
      <c r="S895" s="4" t="n">
        <v>0</v>
      </c>
      <c r="T895" s="4" t="n">
        <v>0</v>
      </c>
      <c r="U895" s="3" t="n">
        <v>625</v>
      </c>
      <c r="V895" s="3" t="n">
        <v>0</v>
      </c>
    </row>
    <row r="896" customFormat="false" ht="15" hidden="false" customHeight="false" outlineLevel="0" collapsed="false">
      <c r="A896" s="2" t="s">
        <v>968</v>
      </c>
      <c r="B896" s="3" t="n">
        <v>24</v>
      </c>
      <c r="C896" s="2" t="s">
        <v>23</v>
      </c>
      <c r="D896" s="2" t="s">
        <v>51</v>
      </c>
      <c r="E896" s="2" t="s">
        <v>37</v>
      </c>
      <c r="F896" s="2" t="s">
        <v>26</v>
      </c>
      <c r="G896" s="4" t="n">
        <v>19700</v>
      </c>
      <c r="H896" s="3" t="n">
        <v>3</v>
      </c>
      <c r="I896" s="5" t="n">
        <v>44897</v>
      </c>
      <c r="J896" s="2" t="s">
        <v>34</v>
      </c>
      <c r="K896" s="3" t="n">
        <v>2</v>
      </c>
      <c r="L896" s="4" t="n">
        <v>1717.28</v>
      </c>
      <c r="M896" s="4" t="n">
        <v>7911.11</v>
      </c>
      <c r="N896" s="3" t="n">
        <v>31</v>
      </c>
      <c r="O896" s="4" t="n">
        <v>27.64</v>
      </c>
      <c r="P896" s="3" t="n">
        <v>1</v>
      </c>
      <c r="Q896" s="4" t="n">
        <v>4000</v>
      </c>
      <c r="R896" s="4" t="n">
        <v>491.89</v>
      </c>
      <c r="S896" s="4" t="n">
        <v>0</v>
      </c>
      <c r="T896" s="4" t="n">
        <v>0</v>
      </c>
      <c r="U896" s="3" t="n">
        <v>616</v>
      </c>
      <c r="V896" s="3" t="n">
        <v>1</v>
      </c>
    </row>
    <row r="897" customFormat="false" ht="15" hidden="false" customHeight="false" outlineLevel="0" collapsed="false">
      <c r="A897" s="2" t="s">
        <v>969</v>
      </c>
      <c r="B897" s="3" t="n">
        <v>26</v>
      </c>
      <c r="C897" s="2" t="s">
        <v>29</v>
      </c>
      <c r="D897" s="2" t="s">
        <v>24</v>
      </c>
      <c r="E897" s="2" t="s">
        <v>52</v>
      </c>
      <c r="F897" s="2" t="s">
        <v>38</v>
      </c>
      <c r="G897" s="4" t="n">
        <v>26300</v>
      </c>
      <c r="H897" s="3" t="n">
        <v>1</v>
      </c>
      <c r="I897" s="5" t="n">
        <v>45608</v>
      </c>
      <c r="J897" s="2" t="s">
        <v>34</v>
      </c>
      <c r="K897" s="3" t="n">
        <v>1</v>
      </c>
      <c r="L897" s="4" t="n">
        <v>4124.57</v>
      </c>
      <c r="M897" s="4" t="n">
        <v>6004.08</v>
      </c>
      <c r="N897" s="3" t="n">
        <v>35</v>
      </c>
      <c r="O897" s="4" t="n">
        <v>34.5</v>
      </c>
      <c r="P897" s="3" t="n">
        <v>5</v>
      </c>
      <c r="Q897" s="4" t="n">
        <v>4500</v>
      </c>
      <c r="R897" s="4" t="n">
        <v>2802.84</v>
      </c>
      <c r="S897" s="4" t="n">
        <v>0</v>
      </c>
      <c r="T897" s="4" t="n">
        <v>0</v>
      </c>
      <c r="U897" s="3" t="n">
        <v>616</v>
      </c>
      <c r="V897" s="3" t="n">
        <v>1</v>
      </c>
    </row>
    <row r="898" customFormat="false" ht="15" hidden="false" customHeight="false" outlineLevel="0" collapsed="false">
      <c r="A898" s="2" t="s">
        <v>970</v>
      </c>
      <c r="B898" s="3" t="n">
        <v>66</v>
      </c>
      <c r="C898" s="2" t="s">
        <v>23</v>
      </c>
      <c r="D898" s="2" t="s">
        <v>40</v>
      </c>
      <c r="E898" s="2" t="s">
        <v>41</v>
      </c>
      <c r="F898" s="2" t="s">
        <v>60</v>
      </c>
      <c r="G898" s="4" t="n">
        <v>17700</v>
      </c>
      <c r="H898" s="3" t="n">
        <v>7</v>
      </c>
      <c r="I898" s="5" t="n">
        <v>43451</v>
      </c>
      <c r="J898" s="2" t="s">
        <v>46</v>
      </c>
      <c r="K898" s="3" t="n">
        <v>1</v>
      </c>
      <c r="L898" s="4" t="n">
        <v>967.32</v>
      </c>
      <c r="M898" s="4" t="n">
        <v>9521.55</v>
      </c>
      <c r="N898" s="3" t="n">
        <v>18</v>
      </c>
      <c r="O898" s="4" t="n">
        <v>49.88</v>
      </c>
      <c r="P898" s="3" t="n">
        <v>3</v>
      </c>
      <c r="Q898" s="4" t="n">
        <v>2000</v>
      </c>
      <c r="R898" s="4" t="n">
        <v>957.11</v>
      </c>
      <c r="S898" s="4" t="n">
        <v>0</v>
      </c>
      <c r="T898" s="4" t="n">
        <v>0</v>
      </c>
      <c r="U898" s="3" t="n">
        <v>550</v>
      </c>
      <c r="V898" s="3" t="n">
        <v>0</v>
      </c>
    </row>
    <row r="899" customFormat="false" ht="15" hidden="false" customHeight="false" outlineLevel="0" collapsed="false">
      <c r="A899" s="2" t="s">
        <v>971</v>
      </c>
      <c r="B899" s="3" t="n">
        <v>41</v>
      </c>
      <c r="C899" s="2" t="s">
        <v>29</v>
      </c>
      <c r="D899" s="2" t="s">
        <v>67</v>
      </c>
      <c r="E899" s="2" t="s">
        <v>37</v>
      </c>
      <c r="F899" s="2" t="s">
        <v>38</v>
      </c>
      <c r="G899" s="4" t="n">
        <v>20500</v>
      </c>
      <c r="H899" s="3" t="n">
        <v>3</v>
      </c>
      <c r="I899" s="5" t="n">
        <v>44842</v>
      </c>
      <c r="J899" s="2" t="s">
        <v>46</v>
      </c>
      <c r="K899" s="3" t="n">
        <v>4</v>
      </c>
      <c r="L899" s="4" t="n">
        <v>3944.42</v>
      </c>
      <c r="M899" s="4" t="n">
        <v>0</v>
      </c>
      <c r="N899" s="3" t="n">
        <v>24</v>
      </c>
      <c r="O899" s="4" t="n">
        <v>58.88</v>
      </c>
      <c r="P899" s="3" t="n">
        <v>2</v>
      </c>
      <c r="Q899" s="4" t="n">
        <v>2000</v>
      </c>
      <c r="R899" s="4" t="n">
        <v>1086.82</v>
      </c>
      <c r="S899" s="4" t="n">
        <v>0</v>
      </c>
      <c r="T899" s="4" t="n">
        <v>0</v>
      </c>
      <c r="U899" s="3" t="n">
        <v>555</v>
      </c>
      <c r="V899" s="3" t="n">
        <v>0</v>
      </c>
    </row>
    <row r="900" customFormat="false" ht="15" hidden="false" customHeight="false" outlineLevel="0" collapsed="false">
      <c r="A900" s="2" t="s">
        <v>972</v>
      </c>
      <c r="B900" s="3" t="n">
        <v>38</v>
      </c>
      <c r="C900" s="2" t="s">
        <v>23</v>
      </c>
      <c r="D900" s="2" t="s">
        <v>40</v>
      </c>
      <c r="E900" s="2" t="s">
        <v>37</v>
      </c>
      <c r="F900" s="2" t="s">
        <v>26</v>
      </c>
      <c r="G900" s="4" t="n">
        <v>37800</v>
      </c>
      <c r="H900" s="3" t="n">
        <v>8</v>
      </c>
      <c r="I900" s="5" t="n">
        <v>43030</v>
      </c>
      <c r="J900" s="2" t="s">
        <v>27</v>
      </c>
      <c r="K900" s="3" t="n">
        <v>3</v>
      </c>
      <c r="L900" s="4" t="n">
        <v>4124.2</v>
      </c>
      <c r="M900" s="4" t="n">
        <v>36631.22</v>
      </c>
      <c r="N900" s="3" t="n">
        <v>22</v>
      </c>
      <c r="O900" s="4" t="n">
        <v>50.62</v>
      </c>
      <c r="P900" s="3" t="n">
        <v>4</v>
      </c>
      <c r="Q900" s="4" t="n">
        <v>7500</v>
      </c>
      <c r="R900" s="4" t="n">
        <v>805.7</v>
      </c>
      <c r="S900" s="4" t="n">
        <v>0</v>
      </c>
      <c r="T900" s="4" t="n">
        <v>0</v>
      </c>
      <c r="U900" s="3" t="n">
        <v>596</v>
      </c>
      <c r="V900" s="3" t="n">
        <v>0</v>
      </c>
    </row>
    <row r="901" customFormat="false" ht="15" hidden="false" customHeight="false" outlineLevel="0" collapsed="false">
      <c r="A901" s="2" t="s">
        <v>973</v>
      </c>
      <c r="B901" s="3" t="n">
        <v>45</v>
      </c>
      <c r="C901" s="2" t="s">
        <v>23</v>
      </c>
      <c r="D901" s="2" t="s">
        <v>40</v>
      </c>
      <c r="E901" s="2" t="s">
        <v>52</v>
      </c>
      <c r="F901" s="2" t="s">
        <v>26</v>
      </c>
      <c r="G901" s="4" t="n">
        <v>17900</v>
      </c>
      <c r="H901" s="3" t="n">
        <v>5</v>
      </c>
      <c r="I901" s="5" t="n">
        <v>44428</v>
      </c>
      <c r="J901" s="2" t="s">
        <v>46</v>
      </c>
      <c r="K901" s="3" t="n">
        <v>2</v>
      </c>
      <c r="L901" s="4" t="n">
        <v>647.39</v>
      </c>
      <c r="M901" s="4" t="n">
        <v>7246.02</v>
      </c>
      <c r="N901" s="3" t="n">
        <v>24</v>
      </c>
      <c r="O901" s="4" t="n">
        <v>40.92</v>
      </c>
      <c r="P901" s="3" t="n">
        <v>1</v>
      </c>
      <c r="Q901" s="4" t="n">
        <v>4000</v>
      </c>
      <c r="R901" s="4" t="n">
        <v>1304.38</v>
      </c>
      <c r="S901" s="4" t="n">
        <v>0</v>
      </c>
      <c r="T901" s="4" t="n">
        <v>0</v>
      </c>
      <c r="U901" s="3" t="n">
        <v>552</v>
      </c>
      <c r="V901" s="3" t="n">
        <v>1</v>
      </c>
    </row>
    <row r="902" customFormat="false" ht="15" hidden="false" customHeight="false" outlineLevel="0" collapsed="false">
      <c r="A902" s="2" t="s">
        <v>974</v>
      </c>
      <c r="B902" s="3" t="n">
        <v>58</v>
      </c>
      <c r="C902" s="2" t="s">
        <v>29</v>
      </c>
      <c r="D902" s="2" t="s">
        <v>56</v>
      </c>
      <c r="E902" s="2" t="s">
        <v>37</v>
      </c>
      <c r="F902" s="2" t="s">
        <v>26</v>
      </c>
      <c r="G902" s="4" t="n">
        <v>48000</v>
      </c>
      <c r="H902" s="3" t="n">
        <v>7</v>
      </c>
      <c r="I902" s="5" t="n">
        <v>43662</v>
      </c>
      <c r="J902" s="2" t="s">
        <v>46</v>
      </c>
      <c r="K902" s="3" t="n">
        <v>1</v>
      </c>
      <c r="L902" s="4" t="n">
        <v>5747.35</v>
      </c>
      <c r="M902" s="4" t="n">
        <v>29152.9</v>
      </c>
      <c r="N902" s="3" t="n">
        <v>35</v>
      </c>
      <c r="O902" s="4" t="n">
        <v>77.17</v>
      </c>
      <c r="P902" s="3" t="n">
        <v>2</v>
      </c>
      <c r="Q902" s="4" t="n">
        <v>10500</v>
      </c>
      <c r="R902" s="4" t="n">
        <v>4282.09</v>
      </c>
      <c r="S902" s="4" t="n">
        <v>0</v>
      </c>
      <c r="T902" s="4" t="n">
        <v>0</v>
      </c>
      <c r="U902" s="3" t="n">
        <v>660</v>
      </c>
      <c r="V902" s="3" t="n">
        <v>0</v>
      </c>
    </row>
    <row r="903" customFormat="false" ht="15" hidden="false" customHeight="false" outlineLevel="0" collapsed="false">
      <c r="A903" s="2" t="s">
        <v>975</v>
      </c>
      <c r="B903" s="3" t="n">
        <v>44</v>
      </c>
      <c r="C903" s="2" t="s">
        <v>23</v>
      </c>
      <c r="D903" s="2" t="s">
        <v>77</v>
      </c>
      <c r="E903" s="2" t="s">
        <v>37</v>
      </c>
      <c r="F903" s="2" t="s">
        <v>26</v>
      </c>
      <c r="G903" s="4" t="n">
        <v>35000</v>
      </c>
      <c r="H903" s="3" t="n">
        <v>20</v>
      </c>
      <c r="I903" s="5" t="n">
        <v>38876</v>
      </c>
      <c r="J903" s="2" t="s">
        <v>34</v>
      </c>
      <c r="K903" s="3" t="n">
        <v>2</v>
      </c>
      <c r="L903" s="4" t="n">
        <v>3839.66</v>
      </c>
      <c r="M903" s="4" t="n">
        <v>0</v>
      </c>
      <c r="N903" s="3" t="n">
        <v>36</v>
      </c>
      <c r="O903" s="4" t="n">
        <v>38.9</v>
      </c>
      <c r="P903" s="3" t="n">
        <v>2</v>
      </c>
      <c r="Q903" s="4" t="n">
        <v>7500</v>
      </c>
      <c r="R903" s="4" t="n">
        <v>313.32</v>
      </c>
      <c r="S903" s="4" t="n">
        <v>0</v>
      </c>
      <c r="T903" s="4" t="n">
        <v>0</v>
      </c>
      <c r="U903" s="3" t="n">
        <v>601</v>
      </c>
      <c r="V903" s="3" t="n">
        <v>1</v>
      </c>
    </row>
    <row r="904" customFormat="false" ht="15" hidden="false" customHeight="false" outlineLevel="0" collapsed="false">
      <c r="A904" s="2" t="s">
        <v>976</v>
      </c>
      <c r="B904" s="3" t="n">
        <v>52</v>
      </c>
      <c r="C904" s="2" t="s">
        <v>29</v>
      </c>
      <c r="D904" s="2" t="s">
        <v>51</v>
      </c>
      <c r="E904" s="2" t="s">
        <v>37</v>
      </c>
      <c r="F904" s="2" t="s">
        <v>103</v>
      </c>
      <c r="G904" s="4" t="n">
        <v>38300</v>
      </c>
      <c r="H904" s="3" t="n">
        <v>28</v>
      </c>
      <c r="I904" s="5" t="n">
        <v>36027</v>
      </c>
      <c r="J904" s="2" t="s">
        <v>46</v>
      </c>
      <c r="K904" s="3" t="n">
        <v>2</v>
      </c>
      <c r="L904" s="4" t="n">
        <v>2711.19</v>
      </c>
      <c r="M904" s="4" t="n">
        <v>57209.1</v>
      </c>
      <c r="N904" s="3" t="n">
        <v>36</v>
      </c>
      <c r="O904" s="4" t="n">
        <v>42.62</v>
      </c>
      <c r="P904" s="3" t="n">
        <v>1</v>
      </c>
      <c r="Q904" s="4" t="n">
        <v>0</v>
      </c>
      <c r="R904" s="4" t="n">
        <v>0</v>
      </c>
      <c r="S904" s="4" t="n">
        <v>182000</v>
      </c>
      <c r="T904" s="4" t="n">
        <v>850</v>
      </c>
      <c r="U904" s="3" t="n">
        <v>621</v>
      </c>
      <c r="V904" s="3" t="n">
        <v>0</v>
      </c>
    </row>
    <row r="905" customFormat="false" ht="15" hidden="false" customHeight="false" outlineLevel="0" collapsed="false">
      <c r="A905" s="2" t="s">
        <v>977</v>
      </c>
      <c r="B905" s="3" t="n">
        <v>47</v>
      </c>
      <c r="C905" s="2" t="s">
        <v>29</v>
      </c>
      <c r="D905" s="2" t="s">
        <v>51</v>
      </c>
      <c r="E905" s="2" t="s">
        <v>63</v>
      </c>
      <c r="F905" s="2" t="s">
        <v>38</v>
      </c>
      <c r="G905" s="4" t="n">
        <v>32900</v>
      </c>
      <c r="H905" s="3" t="n">
        <v>3</v>
      </c>
      <c r="I905" s="5" t="n">
        <v>45117</v>
      </c>
      <c r="J905" s="2" t="s">
        <v>27</v>
      </c>
      <c r="K905" s="3" t="n">
        <v>1</v>
      </c>
      <c r="L905" s="4" t="n">
        <v>4259.14</v>
      </c>
      <c r="M905" s="4" t="n">
        <v>0</v>
      </c>
      <c r="N905" s="3" t="n">
        <v>15</v>
      </c>
      <c r="O905" s="4" t="n">
        <v>75.72</v>
      </c>
      <c r="P905" s="3" t="n">
        <v>3</v>
      </c>
      <c r="Q905" s="4" t="n">
        <v>3500</v>
      </c>
      <c r="R905" s="4" t="n">
        <v>1148.59</v>
      </c>
      <c r="S905" s="4" t="n">
        <v>0</v>
      </c>
      <c r="T905" s="4" t="n">
        <v>0</v>
      </c>
      <c r="U905" s="3" t="n">
        <v>535</v>
      </c>
      <c r="V905" s="3" t="n">
        <v>2</v>
      </c>
    </row>
    <row r="906" customFormat="false" ht="15" hidden="false" customHeight="false" outlineLevel="0" collapsed="false">
      <c r="A906" s="2" t="s">
        <v>978</v>
      </c>
      <c r="B906" s="3" t="n">
        <v>40</v>
      </c>
      <c r="C906" s="2" t="s">
        <v>23</v>
      </c>
      <c r="D906" s="2" t="s">
        <v>40</v>
      </c>
      <c r="E906" s="2" t="s">
        <v>37</v>
      </c>
      <c r="F906" s="2" t="s">
        <v>38</v>
      </c>
      <c r="G906" s="4" t="n">
        <v>29000</v>
      </c>
      <c r="H906" s="3" t="n">
        <v>5</v>
      </c>
      <c r="I906" s="5" t="n">
        <v>44090</v>
      </c>
      <c r="J906" s="2" t="s">
        <v>34</v>
      </c>
      <c r="K906" s="3" t="n">
        <v>3</v>
      </c>
      <c r="L906" s="4" t="n">
        <v>8797.12</v>
      </c>
      <c r="M906" s="4" t="n">
        <v>8686.18</v>
      </c>
      <c r="N906" s="3" t="n">
        <v>35</v>
      </c>
      <c r="O906" s="4" t="n">
        <v>39.81</v>
      </c>
      <c r="P906" s="3" t="n">
        <v>2</v>
      </c>
      <c r="Q906" s="4" t="n">
        <v>5500</v>
      </c>
      <c r="R906" s="4" t="n">
        <v>1935.99</v>
      </c>
      <c r="S906" s="4" t="n">
        <v>0</v>
      </c>
      <c r="T906" s="4" t="n">
        <v>0</v>
      </c>
      <c r="U906" s="3" t="n">
        <v>567</v>
      </c>
      <c r="V906" s="3" t="n">
        <v>0</v>
      </c>
    </row>
    <row r="907" customFormat="false" ht="15" hidden="false" customHeight="false" outlineLevel="0" collapsed="false">
      <c r="A907" s="2" t="s">
        <v>979</v>
      </c>
      <c r="B907" s="3" t="n">
        <v>39</v>
      </c>
      <c r="C907" s="2" t="s">
        <v>29</v>
      </c>
      <c r="D907" s="2" t="s">
        <v>40</v>
      </c>
      <c r="E907" s="2" t="s">
        <v>37</v>
      </c>
      <c r="F907" s="2" t="s">
        <v>26</v>
      </c>
      <c r="G907" s="4" t="n">
        <v>53000</v>
      </c>
      <c r="H907" s="3" t="n">
        <v>19</v>
      </c>
      <c r="I907" s="5" t="n">
        <v>39084</v>
      </c>
      <c r="J907" s="2" t="s">
        <v>34</v>
      </c>
      <c r="K907" s="3" t="n">
        <v>1</v>
      </c>
      <c r="L907" s="4" t="n">
        <v>6910.67</v>
      </c>
      <c r="M907" s="4" t="n">
        <v>0</v>
      </c>
      <c r="N907" s="3" t="n">
        <v>44</v>
      </c>
      <c r="O907" s="4" t="n">
        <v>61.29</v>
      </c>
      <c r="P907" s="3" t="n">
        <v>1</v>
      </c>
      <c r="Q907" s="4" t="n">
        <v>6000</v>
      </c>
      <c r="R907" s="4" t="n">
        <v>861.79</v>
      </c>
      <c r="S907" s="4" t="n">
        <v>0</v>
      </c>
      <c r="T907" s="4" t="n">
        <v>0</v>
      </c>
      <c r="U907" s="3" t="n">
        <v>666</v>
      </c>
      <c r="V907" s="3" t="n">
        <v>0</v>
      </c>
    </row>
    <row r="908" customFormat="false" ht="15" hidden="false" customHeight="false" outlineLevel="0" collapsed="false">
      <c r="A908" s="2" t="s">
        <v>980</v>
      </c>
      <c r="B908" s="3" t="n">
        <v>47</v>
      </c>
      <c r="C908" s="2" t="s">
        <v>23</v>
      </c>
      <c r="D908" s="2" t="s">
        <v>98</v>
      </c>
      <c r="E908" s="2" t="s">
        <v>96</v>
      </c>
      <c r="F908" s="2" t="s">
        <v>26</v>
      </c>
      <c r="G908" s="4" t="n">
        <v>94300</v>
      </c>
      <c r="H908" s="3" t="n">
        <v>0</v>
      </c>
      <c r="I908" s="5" t="n">
        <v>46070</v>
      </c>
      <c r="J908" s="2" t="s">
        <v>27</v>
      </c>
      <c r="K908" s="3" t="n">
        <v>1</v>
      </c>
      <c r="L908" s="4" t="n">
        <v>17290.67</v>
      </c>
      <c r="M908" s="4" t="n">
        <v>0</v>
      </c>
      <c r="N908" s="3" t="n">
        <v>44</v>
      </c>
      <c r="O908" s="4" t="n">
        <v>135.89</v>
      </c>
      <c r="P908" s="3" t="n">
        <v>5</v>
      </c>
      <c r="Q908" s="4" t="n">
        <v>15000</v>
      </c>
      <c r="R908" s="4" t="n">
        <v>5817.51</v>
      </c>
      <c r="S908" s="4" t="n">
        <v>306000</v>
      </c>
      <c r="T908" s="4" t="n">
        <v>2023</v>
      </c>
      <c r="U908" s="3" t="n">
        <v>613</v>
      </c>
      <c r="V908" s="3" t="n">
        <v>0</v>
      </c>
    </row>
    <row r="909" customFormat="false" ht="15" hidden="false" customHeight="false" outlineLevel="0" collapsed="false">
      <c r="A909" s="2" t="s">
        <v>981</v>
      </c>
      <c r="B909" s="3" t="n">
        <v>32</v>
      </c>
      <c r="C909" s="2" t="s">
        <v>29</v>
      </c>
      <c r="D909" s="2" t="s">
        <v>100</v>
      </c>
      <c r="E909" s="2" t="s">
        <v>37</v>
      </c>
      <c r="F909" s="2" t="s">
        <v>60</v>
      </c>
      <c r="G909" s="4" t="n">
        <v>24000</v>
      </c>
      <c r="H909" s="3" t="n">
        <v>0</v>
      </c>
      <c r="I909" s="5" t="n">
        <v>46258</v>
      </c>
      <c r="J909" s="2" t="s">
        <v>34</v>
      </c>
      <c r="K909" s="3" t="n">
        <v>2</v>
      </c>
      <c r="L909" s="4" t="n">
        <v>4922.75</v>
      </c>
      <c r="M909" s="4" t="n">
        <v>0</v>
      </c>
      <c r="N909" s="3" t="n">
        <v>28</v>
      </c>
      <c r="O909" s="4" t="n">
        <v>79.77</v>
      </c>
      <c r="P909" s="3" t="n">
        <v>1</v>
      </c>
      <c r="Q909" s="4" t="n">
        <v>3500</v>
      </c>
      <c r="R909" s="4" t="n">
        <v>1071.33</v>
      </c>
      <c r="S909" s="4" t="n">
        <v>72000</v>
      </c>
      <c r="T909" s="4" t="n">
        <v>535</v>
      </c>
      <c r="U909" s="3" t="n">
        <v>530</v>
      </c>
      <c r="V909" s="3" t="n">
        <v>1</v>
      </c>
    </row>
    <row r="910" customFormat="false" ht="15" hidden="false" customHeight="false" outlineLevel="0" collapsed="false">
      <c r="A910" s="2" t="s">
        <v>982</v>
      </c>
      <c r="B910" s="3" t="n">
        <v>75</v>
      </c>
      <c r="C910" s="2" t="s">
        <v>29</v>
      </c>
      <c r="D910" s="2" t="s">
        <v>108</v>
      </c>
      <c r="E910" s="2" t="s">
        <v>41</v>
      </c>
      <c r="F910" s="2" t="s">
        <v>103</v>
      </c>
      <c r="G910" s="4" t="n">
        <v>25100</v>
      </c>
      <c r="H910" s="3" t="n">
        <v>17</v>
      </c>
      <c r="I910" s="5" t="n">
        <v>39955</v>
      </c>
      <c r="J910" s="2" t="s">
        <v>46</v>
      </c>
      <c r="K910" s="3" t="n">
        <v>2</v>
      </c>
      <c r="L910" s="4" t="n">
        <v>931.78</v>
      </c>
      <c r="M910" s="4" t="n">
        <v>0</v>
      </c>
      <c r="N910" s="3" t="n">
        <v>32</v>
      </c>
      <c r="O910" s="4" t="n">
        <v>31.62</v>
      </c>
      <c r="P910" s="3" t="n">
        <v>3</v>
      </c>
      <c r="Q910" s="4" t="n">
        <v>4500</v>
      </c>
      <c r="R910" s="4" t="n">
        <v>1014.84</v>
      </c>
      <c r="S910" s="4" t="n">
        <v>0</v>
      </c>
      <c r="T910" s="4" t="n">
        <v>0</v>
      </c>
      <c r="U910" s="3" t="n">
        <v>649</v>
      </c>
      <c r="V910" s="3" t="n">
        <v>1</v>
      </c>
    </row>
    <row r="911" customFormat="false" ht="15" hidden="false" customHeight="false" outlineLevel="0" collapsed="false">
      <c r="A911" s="2" t="s">
        <v>983</v>
      </c>
      <c r="B911" s="3" t="n">
        <v>61</v>
      </c>
      <c r="C911" s="2" t="s">
        <v>29</v>
      </c>
      <c r="D911" s="2" t="s">
        <v>62</v>
      </c>
      <c r="E911" s="2" t="s">
        <v>37</v>
      </c>
      <c r="F911" s="2" t="s">
        <v>103</v>
      </c>
      <c r="G911" s="4" t="n">
        <v>29500</v>
      </c>
      <c r="H911" s="3" t="n">
        <v>7</v>
      </c>
      <c r="I911" s="5" t="n">
        <v>43476</v>
      </c>
      <c r="J911" s="2" t="s">
        <v>46</v>
      </c>
      <c r="K911" s="3" t="n">
        <v>3</v>
      </c>
      <c r="L911" s="4" t="n">
        <v>812.83</v>
      </c>
      <c r="M911" s="4" t="n">
        <v>0</v>
      </c>
      <c r="N911" s="3" t="n">
        <v>28</v>
      </c>
      <c r="O911" s="4" t="n">
        <v>41.79</v>
      </c>
      <c r="P911" s="3" t="n">
        <v>4</v>
      </c>
      <c r="Q911" s="4" t="n">
        <v>3500</v>
      </c>
      <c r="R911" s="4" t="n">
        <v>827.09</v>
      </c>
      <c r="S911" s="4" t="n">
        <v>0</v>
      </c>
      <c r="T911" s="4" t="n">
        <v>0</v>
      </c>
      <c r="U911" s="3" t="n">
        <v>615</v>
      </c>
      <c r="V911" s="3" t="n">
        <v>0</v>
      </c>
    </row>
    <row r="912" customFormat="false" ht="15" hidden="false" customHeight="false" outlineLevel="0" collapsed="false">
      <c r="A912" s="2" t="s">
        <v>984</v>
      </c>
      <c r="B912" s="3" t="n">
        <v>44</v>
      </c>
      <c r="C912" s="2" t="s">
        <v>23</v>
      </c>
      <c r="D912" s="2" t="s">
        <v>51</v>
      </c>
      <c r="E912" s="2" t="s">
        <v>25</v>
      </c>
      <c r="F912" s="2" t="s">
        <v>38</v>
      </c>
      <c r="G912" s="4" t="n">
        <v>29800</v>
      </c>
      <c r="H912" s="3" t="n">
        <v>8</v>
      </c>
      <c r="I912" s="5" t="n">
        <v>43272</v>
      </c>
      <c r="J912" s="2" t="s">
        <v>34</v>
      </c>
      <c r="K912" s="3" t="n">
        <v>2</v>
      </c>
      <c r="L912" s="4" t="n">
        <v>2694.86</v>
      </c>
      <c r="M912" s="4" t="n">
        <v>14082.9</v>
      </c>
      <c r="N912" s="3" t="n">
        <v>26</v>
      </c>
      <c r="O912" s="4" t="n">
        <v>27.78</v>
      </c>
      <c r="P912" s="3" t="n">
        <v>2</v>
      </c>
      <c r="Q912" s="4" t="n">
        <v>6500</v>
      </c>
      <c r="R912" s="4" t="n">
        <v>1937.7</v>
      </c>
      <c r="S912" s="4" t="n">
        <v>0</v>
      </c>
      <c r="T912" s="4" t="n">
        <v>0</v>
      </c>
      <c r="U912" s="3" t="n">
        <v>571</v>
      </c>
      <c r="V912" s="3" t="n">
        <v>0</v>
      </c>
    </row>
    <row r="913" customFormat="false" ht="15" hidden="false" customHeight="false" outlineLevel="0" collapsed="false">
      <c r="A913" s="2" t="s">
        <v>985</v>
      </c>
      <c r="B913" s="3" t="n">
        <v>51</v>
      </c>
      <c r="C913" s="2" t="s">
        <v>23</v>
      </c>
      <c r="D913" s="2" t="s">
        <v>136</v>
      </c>
      <c r="E913" s="2" t="s">
        <v>37</v>
      </c>
      <c r="F913" s="2" t="s">
        <v>26</v>
      </c>
      <c r="G913" s="4" t="n">
        <v>55000</v>
      </c>
      <c r="H913" s="3" t="n">
        <v>24</v>
      </c>
      <c r="I913" s="5" t="n">
        <v>37238</v>
      </c>
      <c r="J913" s="2" t="s">
        <v>27</v>
      </c>
      <c r="K913" s="3" t="n">
        <v>4</v>
      </c>
      <c r="L913" s="4" t="n">
        <v>5282.27</v>
      </c>
      <c r="M913" s="4" t="n">
        <v>40978.17</v>
      </c>
      <c r="N913" s="3" t="n">
        <v>34</v>
      </c>
      <c r="O913" s="4" t="n">
        <v>96.84</v>
      </c>
      <c r="P913" s="3" t="n">
        <v>7</v>
      </c>
      <c r="Q913" s="4" t="n">
        <v>6000</v>
      </c>
      <c r="R913" s="4" t="n">
        <v>2334.62</v>
      </c>
      <c r="S913" s="4" t="n">
        <v>0</v>
      </c>
      <c r="T913" s="4" t="n">
        <v>0</v>
      </c>
      <c r="U913" s="3" t="n">
        <v>772</v>
      </c>
      <c r="V913" s="3" t="n">
        <v>0</v>
      </c>
    </row>
    <row r="914" customFormat="false" ht="15" hidden="false" customHeight="false" outlineLevel="0" collapsed="false">
      <c r="A914" s="2" t="s">
        <v>986</v>
      </c>
      <c r="B914" s="3" t="n">
        <v>63</v>
      </c>
      <c r="C914" s="2" t="s">
        <v>29</v>
      </c>
      <c r="D914" s="2" t="s">
        <v>48</v>
      </c>
      <c r="E914" s="2" t="s">
        <v>37</v>
      </c>
      <c r="F914" s="2" t="s">
        <v>60</v>
      </c>
      <c r="G914" s="4" t="n">
        <v>19500</v>
      </c>
      <c r="H914" s="3" t="n">
        <v>8</v>
      </c>
      <c r="I914" s="5" t="n">
        <v>43021</v>
      </c>
      <c r="J914" s="2" t="s">
        <v>27</v>
      </c>
      <c r="K914" s="3" t="n">
        <v>1</v>
      </c>
      <c r="L914" s="4" t="n">
        <v>608.09</v>
      </c>
      <c r="M914" s="4" t="n">
        <v>0</v>
      </c>
      <c r="N914" s="3" t="n">
        <v>24</v>
      </c>
      <c r="O914" s="4" t="n">
        <v>36.76</v>
      </c>
      <c r="P914" s="3" t="n">
        <v>6</v>
      </c>
      <c r="Q914" s="4" t="n">
        <v>2500</v>
      </c>
      <c r="R914" s="4" t="n">
        <v>673.09</v>
      </c>
      <c r="S914" s="4" t="n">
        <v>0</v>
      </c>
      <c r="T914" s="4" t="n">
        <v>0</v>
      </c>
      <c r="U914" s="3" t="n">
        <v>611</v>
      </c>
      <c r="V914" s="3" t="n">
        <v>0</v>
      </c>
    </row>
    <row r="915" customFormat="false" ht="15" hidden="false" customHeight="false" outlineLevel="0" collapsed="false">
      <c r="A915" s="2" t="s">
        <v>987</v>
      </c>
      <c r="B915" s="3" t="n">
        <v>62</v>
      </c>
      <c r="C915" s="2" t="s">
        <v>23</v>
      </c>
      <c r="D915" s="2" t="s">
        <v>40</v>
      </c>
      <c r="E915" s="2" t="s">
        <v>37</v>
      </c>
      <c r="F915" s="2" t="s">
        <v>26</v>
      </c>
      <c r="G915" s="4" t="n">
        <v>33200</v>
      </c>
      <c r="H915" s="3" t="n">
        <v>21</v>
      </c>
      <c r="I915" s="5" t="n">
        <v>38387</v>
      </c>
      <c r="J915" s="2" t="s">
        <v>27</v>
      </c>
      <c r="K915" s="3" t="n">
        <v>3</v>
      </c>
      <c r="L915" s="4" t="n">
        <v>2204.01</v>
      </c>
      <c r="M915" s="4" t="n">
        <v>89888.16</v>
      </c>
      <c r="N915" s="3" t="n">
        <v>22</v>
      </c>
      <c r="O915" s="4" t="n">
        <v>48.43</v>
      </c>
      <c r="P915" s="3" t="n">
        <v>5</v>
      </c>
      <c r="Q915" s="4" t="n">
        <v>5500</v>
      </c>
      <c r="R915" s="4" t="n">
        <v>753.3</v>
      </c>
      <c r="S915" s="4" t="n">
        <v>0</v>
      </c>
      <c r="T915" s="4" t="n">
        <v>0</v>
      </c>
      <c r="U915" s="3" t="n">
        <v>674</v>
      </c>
      <c r="V915" s="3" t="n">
        <v>0</v>
      </c>
    </row>
    <row r="916" customFormat="false" ht="15" hidden="false" customHeight="false" outlineLevel="0" collapsed="false">
      <c r="A916" s="2" t="s">
        <v>988</v>
      </c>
      <c r="B916" s="3" t="n">
        <v>54</v>
      </c>
      <c r="C916" s="2" t="s">
        <v>29</v>
      </c>
      <c r="D916" s="2" t="s">
        <v>100</v>
      </c>
      <c r="E916" s="2" t="s">
        <v>37</v>
      </c>
      <c r="F916" s="2" t="s">
        <v>26</v>
      </c>
      <c r="G916" s="4" t="n">
        <v>37100</v>
      </c>
      <c r="H916" s="3" t="n">
        <v>11</v>
      </c>
      <c r="I916" s="5" t="n">
        <v>41954</v>
      </c>
      <c r="J916" s="2" t="s">
        <v>46</v>
      </c>
      <c r="K916" s="3" t="n">
        <v>2</v>
      </c>
      <c r="L916" s="4" t="n">
        <v>1454.42</v>
      </c>
      <c r="M916" s="4" t="n">
        <v>34630.09</v>
      </c>
      <c r="N916" s="3" t="n">
        <v>27</v>
      </c>
      <c r="O916" s="4" t="n">
        <v>68.54</v>
      </c>
      <c r="P916" s="3" t="n">
        <v>0</v>
      </c>
      <c r="Q916" s="4" t="n">
        <v>0</v>
      </c>
      <c r="R916" s="4" t="n">
        <v>0</v>
      </c>
      <c r="S916" s="4" t="n">
        <v>65000</v>
      </c>
      <c r="T916" s="4" t="n">
        <v>434</v>
      </c>
      <c r="U916" s="3" t="n">
        <v>519</v>
      </c>
      <c r="V916" s="3" t="n">
        <v>0</v>
      </c>
    </row>
    <row r="917" customFormat="false" ht="15" hidden="false" customHeight="false" outlineLevel="0" collapsed="false">
      <c r="A917" s="2" t="s">
        <v>989</v>
      </c>
      <c r="B917" s="3" t="n">
        <v>47</v>
      </c>
      <c r="C917" s="2" t="s">
        <v>29</v>
      </c>
      <c r="D917" s="2" t="s">
        <v>98</v>
      </c>
      <c r="E917" s="2" t="s">
        <v>37</v>
      </c>
      <c r="F917" s="2" t="s">
        <v>38</v>
      </c>
      <c r="G917" s="4" t="n">
        <v>42500</v>
      </c>
      <c r="H917" s="3" t="n">
        <v>11</v>
      </c>
      <c r="I917" s="5" t="n">
        <v>42009</v>
      </c>
      <c r="J917" s="2" t="s">
        <v>34</v>
      </c>
      <c r="K917" s="3" t="n">
        <v>2</v>
      </c>
      <c r="L917" s="4" t="n">
        <v>3692.66</v>
      </c>
      <c r="M917" s="4" t="n">
        <v>0</v>
      </c>
      <c r="N917" s="3" t="n">
        <v>40</v>
      </c>
      <c r="O917" s="4" t="n">
        <v>108.28</v>
      </c>
      <c r="P917" s="3" t="n">
        <v>2</v>
      </c>
      <c r="Q917" s="4" t="n">
        <v>9500</v>
      </c>
      <c r="R917" s="4" t="n">
        <v>4794.53</v>
      </c>
      <c r="S917" s="4" t="n">
        <v>125000</v>
      </c>
      <c r="T917" s="4" t="n">
        <v>639</v>
      </c>
      <c r="U917" s="3" t="n">
        <v>668</v>
      </c>
      <c r="V917" s="3" t="n">
        <v>0</v>
      </c>
    </row>
    <row r="918" customFormat="false" ht="15" hidden="false" customHeight="false" outlineLevel="0" collapsed="false">
      <c r="A918" s="2" t="s">
        <v>990</v>
      </c>
      <c r="B918" s="3" t="n">
        <v>46</v>
      </c>
      <c r="C918" s="2" t="s">
        <v>29</v>
      </c>
      <c r="D918" s="2" t="s">
        <v>36</v>
      </c>
      <c r="E918" s="2" t="s">
        <v>37</v>
      </c>
      <c r="F918" s="2" t="s">
        <v>26</v>
      </c>
      <c r="G918" s="4" t="n">
        <v>21500</v>
      </c>
      <c r="H918" s="3" t="n">
        <v>6</v>
      </c>
      <c r="I918" s="5" t="n">
        <v>43912</v>
      </c>
      <c r="J918" s="2" t="s">
        <v>27</v>
      </c>
      <c r="K918" s="3" t="n">
        <v>1</v>
      </c>
      <c r="L918" s="4" t="n">
        <v>1977.82</v>
      </c>
      <c r="M918" s="4" t="n">
        <v>4843.93</v>
      </c>
      <c r="N918" s="3" t="n">
        <v>23</v>
      </c>
      <c r="O918" s="4" t="n">
        <v>60.39</v>
      </c>
      <c r="P918" s="3" t="n">
        <v>4</v>
      </c>
      <c r="Q918" s="4" t="n">
        <v>4000</v>
      </c>
      <c r="R918" s="4" t="n">
        <v>312.36</v>
      </c>
      <c r="S918" s="4" t="n">
        <v>0</v>
      </c>
      <c r="T918" s="4" t="n">
        <v>0</v>
      </c>
      <c r="U918" s="3" t="n">
        <v>529</v>
      </c>
      <c r="V918" s="3" t="n">
        <v>0</v>
      </c>
    </row>
    <row r="919" customFormat="false" ht="15" hidden="false" customHeight="false" outlineLevel="0" collapsed="false">
      <c r="A919" s="2" t="s">
        <v>991</v>
      </c>
      <c r="B919" s="3" t="n">
        <v>47</v>
      </c>
      <c r="C919" s="2" t="s">
        <v>29</v>
      </c>
      <c r="D919" s="2" t="s">
        <v>40</v>
      </c>
      <c r="E919" s="2" t="s">
        <v>96</v>
      </c>
      <c r="F919" s="2" t="s">
        <v>103</v>
      </c>
      <c r="G919" s="4" t="n">
        <v>107100</v>
      </c>
      <c r="H919" s="3" t="n">
        <v>12</v>
      </c>
      <c r="I919" s="5" t="n">
        <v>41750</v>
      </c>
      <c r="J919" s="2" t="s">
        <v>46</v>
      </c>
      <c r="K919" s="3" t="n">
        <v>4</v>
      </c>
      <c r="L919" s="4" t="n">
        <v>5804.8</v>
      </c>
      <c r="M919" s="4" t="n">
        <v>0</v>
      </c>
      <c r="N919" s="3" t="n">
        <v>45</v>
      </c>
      <c r="O919" s="4" t="n">
        <v>159.91</v>
      </c>
      <c r="P919" s="3" t="n">
        <v>3</v>
      </c>
      <c r="Q919" s="4" t="n">
        <v>15000</v>
      </c>
      <c r="R919" s="4" t="n">
        <v>3129.23</v>
      </c>
      <c r="S919" s="4" t="n">
        <v>0</v>
      </c>
      <c r="T919" s="4" t="n">
        <v>0</v>
      </c>
      <c r="U919" s="3" t="n">
        <v>713</v>
      </c>
      <c r="V919" s="3" t="n">
        <v>1</v>
      </c>
    </row>
    <row r="920" customFormat="false" ht="15" hidden="false" customHeight="false" outlineLevel="0" collapsed="false">
      <c r="A920" s="2" t="s">
        <v>992</v>
      </c>
      <c r="B920" s="3" t="n">
        <v>70</v>
      </c>
      <c r="C920" s="2" t="s">
        <v>23</v>
      </c>
      <c r="D920" s="2" t="s">
        <v>54</v>
      </c>
      <c r="E920" s="2" t="s">
        <v>31</v>
      </c>
      <c r="F920" s="2" t="s">
        <v>38</v>
      </c>
      <c r="G920" s="4" t="n">
        <v>75500</v>
      </c>
      <c r="H920" s="3" t="n">
        <v>17</v>
      </c>
      <c r="I920" s="5" t="n">
        <v>39822</v>
      </c>
      <c r="J920" s="2" t="s">
        <v>46</v>
      </c>
      <c r="K920" s="3" t="n">
        <v>4</v>
      </c>
      <c r="L920" s="4" t="n">
        <v>7508.96</v>
      </c>
      <c r="M920" s="4" t="n">
        <v>52632.86</v>
      </c>
      <c r="N920" s="3" t="n">
        <v>38</v>
      </c>
      <c r="O920" s="4" t="n">
        <v>57.01</v>
      </c>
      <c r="P920" s="3" t="n">
        <v>5</v>
      </c>
      <c r="Q920" s="4" t="n">
        <v>14500</v>
      </c>
      <c r="R920" s="4" t="n">
        <v>1899.02</v>
      </c>
      <c r="S920" s="4" t="n">
        <v>0</v>
      </c>
      <c r="T920" s="4" t="n">
        <v>0</v>
      </c>
      <c r="U920" s="3" t="n">
        <v>622</v>
      </c>
      <c r="V920" s="3" t="n">
        <v>0</v>
      </c>
    </row>
    <row r="921" customFormat="false" ht="15" hidden="false" customHeight="false" outlineLevel="0" collapsed="false">
      <c r="A921" s="2" t="s">
        <v>993</v>
      </c>
      <c r="B921" s="3" t="n">
        <v>36</v>
      </c>
      <c r="C921" s="2" t="s">
        <v>29</v>
      </c>
      <c r="D921" s="2" t="s">
        <v>40</v>
      </c>
      <c r="E921" s="2" t="s">
        <v>49</v>
      </c>
      <c r="F921" s="2" t="s">
        <v>60</v>
      </c>
      <c r="G921" s="4" t="n">
        <v>30900</v>
      </c>
      <c r="H921" s="3" t="n">
        <v>7</v>
      </c>
      <c r="I921" s="5" t="n">
        <v>43408</v>
      </c>
      <c r="J921" s="2" t="s">
        <v>27</v>
      </c>
      <c r="K921" s="3" t="n">
        <v>1</v>
      </c>
      <c r="L921" s="4" t="n">
        <v>2492.28</v>
      </c>
      <c r="M921" s="4" t="n">
        <v>12294.07</v>
      </c>
      <c r="N921" s="3" t="n">
        <v>27</v>
      </c>
      <c r="O921" s="4" t="n">
        <v>45.4</v>
      </c>
      <c r="P921" s="3" t="n">
        <v>3</v>
      </c>
      <c r="Q921" s="4" t="n">
        <v>7500</v>
      </c>
      <c r="R921" s="4" t="n">
        <v>3032.02</v>
      </c>
      <c r="S921" s="4" t="n">
        <v>0</v>
      </c>
      <c r="T921" s="4" t="n">
        <v>0</v>
      </c>
      <c r="U921" s="3" t="n">
        <v>666</v>
      </c>
      <c r="V921" s="3" t="n">
        <v>0</v>
      </c>
    </row>
    <row r="922" customFormat="false" ht="15" hidden="false" customHeight="false" outlineLevel="0" collapsed="false">
      <c r="A922" s="2" t="s">
        <v>994</v>
      </c>
      <c r="B922" s="3" t="n">
        <v>57</v>
      </c>
      <c r="C922" s="2" t="s">
        <v>23</v>
      </c>
      <c r="D922" s="2" t="s">
        <v>51</v>
      </c>
      <c r="E922" s="2" t="s">
        <v>96</v>
      </c>
      <c r="F922" s="2" t="s">
        <v>38</v>
      </c>
      <c r="G922" s="4" t="n">
        <v>102900</v>
      </c>
      <c r="H922" s="3" t="n">
        <v>20</v>
      </c>
      <c r="I922" s="5" t="n">
        <v>38948</v>
      </c>
      <c r="J922" s="2" t="s">
        <v>27</v>
      </c>
      <c r="K922" s="3" t="n">
        <v>4</v>
      </c>
      <c r="L922" s="4" t="n">
        <v>6711.64</v>
      </c>
      <c r="M922" s="4" t="n">
        <v>88574.71</v>
      </c>
      <c r="N922" s="3" t="n">
        <v>44</v>
      </c>
      <c r="O922" s="4" t="n">
        <v>154.41</v>
      </c>
      <c r="P922" s="3" t="n">
        <v>3</v>
      </c>
      <c r="Q922" s="4" t="n">
        <v>15000</v>
      </c>
      <c r="R922" s="4" t="n">
        <v>6723.99</v>
      </c>
      <c r="S922" s="4" t="n">
        <v>385000</v>
      </c>
      <c r="T922" s="4" t="n">
        <v>2820</v>
      </c>
      <c r="U922" s="3" t="n">
        <v>691</v>
      </c>
      <c r="V922" s="3" t="n">
        <v>0</v>
      </c>
    </row>
    <row r="923" customFormat="false" ht="15" hidden="false" customHeight="false" outlineLevel="0" collapsed="false">
      <c r="A923" s="2" t="s">
        <v>995</v>
      </c>
      <c r="B923" s="3" t="n">
        <v>49</v>
      </c>
      <c r="C923" s="2" t="s">
        <v>23</v>
      </c>
      <c r="D923" s="2" t="s">
        <v>136</v>
      </c>
      <c r="E923" s="2" t="s">
        <v>63</v>
      </c>
      <c r="F923" s="2" t="s">
        <v>26</v>
      </c>
      <c r="G923" s="4" t="n">
        <v>51600</v>
      </c>
      <c r="H923" s="3" t="n">
        <v>8</v>
      </c>
      <c r="I923" s="5" t="n">
        <v>43028</v>
      </c>
      <c r="J923" s="2" t="s">
        <v>46</v>
      </c>
      <c r="K923" s="3" t="n">
        <v>2</v>
      </c>
      <c r="L923" s="4" t="n">
        <v>12482.6</v>
      </c>
      <c r="M923" s="4" t="n">
        <v>48974.45</v>
      </c>
      <c r="N923" s="3" t="n">
        <v>38</v>
      </c>
      <c r="O923" s="4" t="n">
        <v>46.41</v>
      </c>
      <c r="P923" s="3" t="n">
        <v>3</v>
      </c>
      <c r="Q923" s="4" t="n">
        <v>5000</v>
      </c>
      <c r="R923" s="4" t="n">
        <v>850.25</v>
      </c>
      <c r="S923" s="4" t="n">
        <v>115000</v>
      </c>
      <c r="T923" s="4" t="n">
        <v>661</v>
      </c>
      <c r="U923" s="3" t="n">
        <v>684</v>
      </c>
      <c r="V923" s="3" t="n">
        <v>0</v>
      </c>
    </row>
    <row r="924" customFormat="false" ht="15" hidden="false" customHeight="false" outlineLevel="0" collapsed="false">
      <c r="A924" s="2" t="s">
        <v>996</v>
      </c>
      <c r="B924" s="3" t="n">
        <v>47</v>
      </c>
      <c r="C924" s="2" t="s">
        <v>29</v>
      </c>
      <c r="D924" s="2" t="s">
        <v>40</v>
      </c>
      <c r="E924" s="2" t="s">
        <v>63</v>
      </c>
      <c r="F924" s="2" t="s">
        <v>38</v>
      </c>
      <c r="G924" s="4" t="n">
        <v>36800</v>
      </c>
      <c r="H924" s="3" t="n">
        <v>6</v>
      </c>
      <c r="I924" s="5" t="n">
        <v>43768</v>
      </c>
      <c r="J924" s="2" t="s">
        <v>34</v>
      </c>
      <c r="K924" s="3" t="n">
        <v>4</v>
      </c>
      <c r="L924" s="4" t="n">
        <v>1910.79</v>
      </c>
      <c r="M924" s="4" t="n">
        <v>12024.06</v>
      </c>
      <c r="N924" s="3" t="n">
        <v>32</v>
      </c>
      <c r="O924" s="4" t="n">
        <v>34.24</v>
      </c>
      <c r="P924" s="3" t="n">
        <v>4</v>
      </c>
      <c r="Q924" s="4" t="n">
        <v>8000</v>
      </c>
      <c r="R924" s="4" t="n">
        <v>2194.2</v>
      </c>
      <c r="S924" s="4" t="n">
        <v>61000</v>
      </c>
      <c r="T924" s="4" t="n">
        <v>282</v>
      </c>
      <c r="U924" s="3" t="n">
        <v>638</v>
      </c>
      <c r="V924" s="3" t="n">
        <v>0</v>
      </c>
    </row>
    <row r="925" customFormat="false" ht="15" hidden="false" customHeight="false" outlineLevel="0" collapsed="false">
      <c r="A925" s="2" t="s">
        <v>997</v>
      </c>
      <c r="B925" s="3" t="n">
        <v>24</v>
      </c>
      <c r="C925" s="2" t="s">
        <v>29</v>
      </c>
      <c r="D925" s="2" t="s">
        <v>62</v>
      </c>
      <c r="E925" s="2" t="s">
        <v>63</v>
      </c>
      <c r="F925" s="2" t="s">
        <v>38</v>
      </c>
      <c r="G925" s="4" t="n">
        <v>48800</v>
      </c>
      <c r="H925" s="3" t="n">
        <v>3</v>
      </c>
      <c r="I925" s="5" t="n">
        <v>44871</v>
      </c>
      <c r="J925" s="2" t="s">
        <v>46</v>
      </c>
      <c r="K925" s="3" t="n">
        <v>2</v>
      </c>
      <c r="L925" s="4" t="n">
        <v>8184.39</v>
      </c>
      <c r="M925" s="4" t="n">
        <v>22080.55</v>
      </c>
      <c r="N925" s="3" t="n">
        <v>34</v>
      </c>
      <c r="O925" s="4" t="n">
        <v>47.28</v>
      </c>
      <c r="P925" s="3" t="n">
        <v>1</v>
      </c>
      <c r="Q925" s="4" t="n">
        <v>5000</v>
      </c>
      <c r="R925" s="4" t="n">
        <v>382</v>
      </c>
      <c r="S925" s="4" t="n">
        <v>0</v>
      </c>
      <c r="T925" s="4" t="n">
        <v>0</v>
      </c>
      <c r="U925" s="3" t="n">
        <v>549</v>
      </c>
      <c r="V925" s="3" t="n">
        <v>1</v>
      </c>
    </row>
    <row r="926" customFormat="false" ht="15" hidden="false" customHeight="false" outlineLevel="0" collapsed="false">
      <c r="A926" s="2" t="s">
        <v>998</v>
      </c>
      <c r="B926" s="3" t="n">
        <v>35</v>
      </c>
      <c r="C926" s="2" t="s">
        <v>23</v>
      </c>
      <c r="D926" s="2" t="s">
        <v>40</v>
      </c>
      <c r="E926" s="2" t="s">
        <v>37</v>
      </c>
      <c r="F926" s="2" t="s">
        <v>38</v>
      </c>
      <c r="G926" s="4" t="n">
        <v>24300</v>
      </c>
      <c r="H926" s="3" t="n">
        <v>5</v>
      </c>
      <c r="I926" s="5" t="n">
        <v>44148</v>
      </c>
      <c r="J926" s="2" t="s">
        <v>34</v>
      </c>
      <c r="K926" s="3" t="n">
        <v>2</v>
      </c>
      <c r="L926" s="4" t="n">
        <v>3389.89</v>
      </c>
      <c r="M926" s="4" t="n">
        <v>11303.28</v>
      </c>
      <c r="N926" s="3" t="n">
        <v>35</v>
      </c>
      <c r="O926" s="4" t="n">
        <v>63.96</v>
      </c>
      <c r="P926" s="3" t="n">
        <v>3</v>
      </c>
      <c r="Q926" s="4" t="n">
        <v>5000</v>
      </c>
      <c r="R926" s="4" t="n">
        <v>3292.07</v>
      </c>
      <c r="S926" s="4" t="n">
        <v>0</v>
      </c>
      <c r="T926" s="4" t="n">
        <v>0</v>
      </c>
      <c r="U926" s="3" t="n">
        <v>600</v>
      </c>
      <c r="V926" s="3" t="n">
        <v>0</v>
      </c>
    </row>
    <row r="927" customFormat="false" ht="15" hidden="false" customHeight="false" outlineLevel="0" collapsed="false">
      <c r="A927" s="2" t="s">
        <v>999</v>
      </c>
      <c r="B927" s="3" t="n">
        <v>26</v>
      </c>
      <c r="C927" s="2" t="s">
        <v>23</v>
      </c>
      <c r="D927" s="2" t="s">
        <v>40</v>
      </c>
      <c r="E927" s="2" t="s">
        <v>31</v>
      </c>
      <c r="F927" s="2" t="s">
        <v>38</v>
      </c>
      <c r="G927" s="4" t="n">
        <v>53700</v>
      </c>
      <c r="H927" s="3" t="n">
        <v>6</v>
      </c>
      <c r="I927" s="5" t="n">
        <v>43896</v>
      </c>
      <c r="J927" s="2" t="s">
        <v>34</v>
      </c>
      <c r="K927" s="3" t="n">
        <v>1</v>
      </c>
      <c r="L927" s="4" t="n">
        <v>2702.1</v>
      </c>
      <c r="M927" s="4" t="n">
        <v>18456.05</v>
      </c>
      <c r="N927" s="3" t="n">
        <v>44</v>
      </c>
      <c r="O927" s="4" t="n">
        <v>62.16</v>
      </c>
      <c r="P927" s="3" t="n">
        <v>3</v>
      </c>
      <c r="Q927" s="4" t="n">
        <v>6000</v>
      </c>
      <c r="R927" s="4" t="n">
        <v>1986.7</v>
      </c>
      <c r="S927" s="4" t="n">
        <v>0</v>
      </c>
      <c r="T927" s="4" t="n">
        <v>0</v>
      </c>
      <c r="U927" s="3" t="n">
        <v>586</v>
      </c>
      <c r="V927" s="3" t="n">
        <v>1</v>
      </c>
    </row>
    <row r="928" customFormat="false" ht="15" hidden="false" customHeight="false" outlineLevel="0" collapsed="false">
      <c r="A928" s="2" t="s">
        <v>1000</v>
      </c>
      <c r="B928" s="3" t="n">
        <v>57</v>
      </c>
      <c r="C928" s="2" t="s">
        <v>29</v>
      </c>
      <c r="D928" s="2" t="s">
        <v>40</v>
      </c>
      <c r="E928" s="2" t="s">
        <v>96</v>
      </c>
      <c r="F928" s="2" t="s">
        <v>26</v>
      </c>
      <c r="G928" s="4" t="n">
        <v>74000</v>
      </c>
      <c r="H928" s="3" t="n">
        <v>3</v>
      </c>
      <c r="I928" s="5" t="n">
        <v>44959</v>
      </c>
      <c r="J928" s="2" t="s">
        <v>27</v>
      </c>
      <c r="K928" s="3" t="n">
        <v>1</v>
      </c>
      <c r="L928" s="4" t="n">
        <v>2615.49</v>
      </c>
      <c r="M928" s="4" t="n">
        <v>16011.31</v>
      </c>
      <c r="N928" s="3" t="n">
        <v>30</v>
      </c>
      <c r="O928" s="4" t="n">
        <v>49.74</v>
      </c>
      <c r="P928" s="3" t="n">
        <v>7</v>
      </c>
      <c r="Q928" s="4" t="n">
        <v>9000</v>
      </c>
      <c r="R928" s="4" t="n">
        <v>3099.31</v>
      </c>
      <c r="S928" s="4" t="n">
        <v>0</v>
      </c>
      <c r="T928" s="4" t="n">
        <v>0</v>
      </c>
      <c r="U928" s="3" t="n">
        <v>663</v>
      </c>
      <c r="V928" s="3" t="n">
        <v>0</v>
      </c>
    </row>
    <row r="929" customFormat="false" ht="15" hidden="false" customHeight="false" outlineLevel="0" collapsed="false">
      <c r="A929" s="2" t="s">
        <v>1001</v>
      </c>
      <c r="B929" s="3" t="n">
        <v>35</v>
      </c>
      <c r="C929" s="2" t="s">
        <v>29</v>
      </c>
      <c r="D929" s="2" t="s">
        <v>98</v>
      </c>
      <c r="E929" s="2" t="s">
        <v>37</v>
      </c>
      <c r="F929" s="2" t="s">
        <v>26</v>
      </c>
      <c r="G929" s="4" t="n">
        <v>23200</v>
      </c>
      <c r="H929" s="3" t="n">
        <v>3</v>
      </c>
      <c r="I929" s="5" t="n">
        <v>44895</v>
      </c>
      <c r="J929" s="2" t="s">
        <v>46</v>
      </c>
      <c r="K929" s="3" t="n">
        <v>3</v>
      </c>
      <c r="L929" s="4" t="n">
        <v>3176.63</v>
      </c>
      <c r="M929" s="4" t="n">
        <v>0</v>
      </c>
      <c r="N929" s="3" t="n">
        <v>32</v>
      </c>
      <c r="O929" s="4" t="n">
        <v>43.06</v>
      </c>
      <c r="P929" s="3" t="n">
        <v>2</v>
      </c>
      <c r="Q929" s="4" t="n">
        <v>2500</v>
      </c>
      <c r="R929" s="4" t="n">
        <v>82.36</v>
      </c>
      <c r="S929" s="4" t="n">
        <v>53000</v>
      </c>
      <c r="T929" s="4" t="n">
        <v>340</v>
      </c>
      <c r="U929" s="3" t="n">
        <v>587</v>
      </c>
      <c r="V929" s="3" t="n">
        <v>1</v>
      </c>
    </row>
    <row r="930" customFormat="false" ht="15" hidden="false" customHeight="false" outlineLevel="0" collapsed="false">
      <c r="A930" s="2" t="s">
        <v>1002</v>
      </c>
      <c r="B930" s="3" t="n">
        <v>26</v>
      </c>
      <c r="C930" s="2" t="s">
        <v>23</v>
      </c>
      <c r="D930" s="2" t="s">
        <v>108</v>
      </c>
      <c r="E930" s="2" t="s">
        <v>37</v>
      </c>
      <c r="F930" s="2" t="s">
        <v>38</v>
      </c>
      <c r="G930" s="4" t="n">
        <v>32600</v>
      </c>
      <c r="H930" s="3" t="n">
        <v>6</v>
      </c>
      <c r="I930" s="5" t="n">
        <v>43946</v>
      </c>
      <c r="J930" s="2" t="s">
        <v>34</v>
      </c>
      <c r="K930" s="3" t="n">
        <v>3</v>
      </c>
      <c r="L930" s="4" t="n">
        <v>1460.25</v>
      </c>
      <c r="M930" s="4" t="n">
        <v>0</v>
      </c>
      <c r="N930" s="3" t="n">
        <v>35</v>
      </c>
      <c r="O930" s="4" t="n">
        <v>56.79</v>
      </c>
      <c r="P930" s="3" t="n">
        <v>1</v>
      </c>
      <c r="Q930" s="4" t="n">
        <v>0</v>
      </c>
      <c r="R930" s="4" t="n">
        <v>0</v>
      </c>
      <c r="S930" s="4" t="n">
        <v>0</v>
      </c>
      <c r="T930" s="4" t="n">
        <v>0</v>
      </c>
      <c r="U930" s="3" t="n">
        <v>676</v>
      </c>
      <c r="V930" s="3" t="n">
        <v>0</v>
      </c>
    </row>
    <row r="931" customFormat="false" ht="15" hidden="false" customHeight="false" outlineLevel="0" collapsed="false">
      <c r="A931" s="2" t="s">
        <v>1004</v>
      </c>
      <c r="B931" s="3" t="n">
        <v>43</v>
      </c>
      <c r="C931" s="2" t="s">
        <v>29</v>
      </c>
      <c r="D931" s="2" t="s">
        <v>30</v>
      </c>
      <c r="E931" s="2" t="s">
        <v>37</v>
      </c>
      <c r="F931" s="2" t="s">
        <v>60</v>
      </c>
      <c r="G931" s="4" t="n">
        <v>47500</v>
      </c>
      <c r="H931" s="3" t="n">
        <v>11</v>
      </c>
      <c r="I931" s="5" t="n">
        <v>42133</v>
      </c>
      <c r="J931" s="2" t="s">
        <v>27</v>
      </c>
      <c r="K931" s="3" t="n">
        <v>2</v>
      </c>
      <c r="L931" s="4" t="n">
        <v>7288.44</v>
      </c>
      <c r="M931" s="4" t="n">
        <v>51149.2</v>
      </c>
      <c r="N931" s="3" t="n">
        <v>26</v>
      </c>
      <c r="O931" s="4" t="n">
        <v>66.12</v>
      </c>
      <c r="P931" s="3" t="n">
        <v>1</v>
      </c>
      <c r="Q931" s="4" t="n">
        <v>8000</v>
      </c>
      <c r="R931" s="4" t="n">
        <v>1290.43</v>
      </c>
      <c r="S931" s="4" t="n">
        <v>0</v>
      </c>
      <c r="T931" s="4" t="n">
        <v>0</v>
      </c>
      <c r="U931" s="3" t="n">
        <v>599</v>
      </c>
      <c r="V931" s="3" t="n">
        <v>0</v>
      </c>
    </row>
    <row r="932" customFormat="false" ht="15" hidden="false" customHeight="false" outlineLevel="0" collapsed="false">
      <c r="A932" s="2" t="s">
        <v>1005</v>
      </c>
      <c r="B932" s="3" t="n">
        <v>29</v>
      </c>
      <c r="C932" s="2" t="s">
        <v>29</v>
      </c>
      <c r="D932" s="2" t="s">
        <v>56</v>
      </c>
      <c r="E932" s="2" t="s">
        <v>37</v>
      </c>
      <c r="F932" s="2" t="s">
        <v>38</v>
      </c>
      <c r="G932" s="4" t="n">
        <v>27800</v>
      </c>
      <c r="H932" s="3" t="n">
        <v>6</v>
      </c>
      <c r="I932" s="5" t="n">
        <v>44032</v>
      </c>
      <c r="J932" s="2" t="s">
        <v>34</v>
      </c>
      <c r="K932" s="3" t="n">
        <v>3</v>
      </c>
      <c r="L932" s="4" t="n">
        <v>3177.27</v>
      </c>
      <c r="M932" s="4" t="n">
        <v>0</v>
      </c>
      <c r="N932" s="3" t="n">
        <v>36</v>
      </c>
      <c r="O932" s="4" t="n">
        <v>74.21</v>
      </c>
      <c r="P932" s="3" t="n">
        <v>2</v>
      </c>
      <c r="Q932" s="4" t="n">
        <v>5500</v>
      </c>
      <c r="R932" s="4" t="n">
        <v>154.53</v>
      </c>
      <c r="S932" s="4" t="n">
        <v>131000</v>
      </c>
      <c r="T932" s="4" t="n">
        <v>592</v>
      </c>
      <c r="U932" s="3" t="n">
        <v>616</v>
      </c>
      <c r="V932" s="3" t="n">
        <v>0</v>
      </c>
    </row>
    <row r="933" customFormat="false" ht="15" hidden="false" customHeight="false" outlineLevel="0" collapsed="false">
      <c r="A933" s="2" t="s">
        <v>1006</v>
      </c>
      <c r="B933" s="3" t="n">
        <v>55</v>
      </c>
      <c r="C933" s="2" t="s">
        <v>29</v>
      </c>
      <c r="D933" s="2" t="s">
        <v>40</v>
      </c>
      <c r="E933" s="2" t="s">
        <v>52</v>
      </c>
      <c r="F933" s="2" t="s">
        <v>60</v>
      </c>
      <c r="G933" s="4" t="n">
        <v>49400</v>
      </c>
      <c r="H933" s="3" t="n">
        <v>19</v>
      </c>
      <c r="I933" s="5" t="n">
        <v>39005</v>
      </c>
      <c r="J933" s="2" t="s">
        <v>34</v>
      </c>
      <c r="K933" s="3" t="n">
        <v>1</v>
      </c>
      <c r="L933" s="4" t="n">
        <v>2984.76</v>
      </c>
      <c r="M933" s="4" t="n">
        <v>80899.94</v>
      </c>
      <c r="N933" s="3" t="n">
        <v>31</v>
      </c>
      <c r="O933" s="4" t="n">
        <v>52.78</v>
      </c>
      <c r="P933" s="3" t="n">
        <v>1</v>
      </c>
      <c r="Q933" s="4" t="n">
        <v>11000</v>
      </c>
      <c r="R933" s="4" t="n">
        <v>7140.47</v>
      </c>
      <c r="S933" s="4" t="n">
        <v>0</v>
      </c>
      <c r="T933" s="4" t="n">
        <v>0</v>
      </c>
      <c r="U933" s="3" t="n">
        <v>676</v>
      </c>
      <c r="V933" s="3" t="n">
        <v>1</v>
      </c>
    </row>
    <row r="934" customFormat="false" ht="15" hidden="false" customHeight="false" outlineLevel="0" collapsed="false">
      <c r="A934" s="2" t="s">
        <v>1007</v>
      </c>
      <c r="B934" s="3" t="n">
        <v>57</v>
      </c>
      <c r="C934" s="2" t="s">
        <v>29</v>
      </c>
      <c r="D934" s="2" t="s">
        <v>30</v>
      </c>
      <c r="E934" s="2" t="s">
        <v>63</v>
      </c>
      <c r="F934" s="2" t="s">
        <v>38</v>
      </c>
      <c r="G934" s="4" t="n">
        <v>37000</v>
      </c>
      <c r="H934" s="3" t="n">
        <v>9</v>
      </c>
      <c r="I934" s="5" t="n">
        <v>42739</v>
      </c>
      <c r="J934" s="2" t="s">
        <v>42</v>
      </c>
      <c r="K934" s="3" t="n">
        <v>1</v>
      </c>
      <c r="L934" s="4" t="n">
        <v>1631.09</v>
      </c>
      <c r="M934" s="4" t="n">
        <v>0</v>
      </c>
      <c r="N934" s="3" t="n">
        <v>27</v>
      </c>
      <c r="O934" s="4" t="n">
        <v>135.46</v>
      </c>
      <c r="P934" s="3" t="n">
        <v>0</v>
      </c>
      <c r="Q934" s="4" t="n">
        <v>5000</v>
      </c>
      <c r="R934" s="4" t="n">
        <v>740.44</v>
      </c>
      <c r="S934" s="4" t="n">
        <v>100000</v>
      </c>
      <c r="T934" s="4" t="n">
        <v>653</v>
      </c>
      <c r="U934" s="3" t="n">
        <v>670</v>
      </c>
      <c r="V934" s="3" t="n">
        <v>1</v>
      </c>
    </row>
    <row r="935" customFormat="false" ht="15" hidden="false" customHeight="false" outlineLevel="0" collapsed="false">
      <c r="A935" s="2" t="s">
        <v>1008</v>
      </c>
      <c r="B935" s="3" t="n">
        <v>40</v>
      </c>
      <c r="C935" s="2" t="s">
        <v>29</v>
      </c>
      <c r="D935" s="2" t="s">
        <v>62</v>
      </c>
      <c r="E935" s="2" t="s">
        <v>31</v>
      </c>
      <c r="F935" s="2" t="s">
        <v>26</v>
      </c>
      <c r="G935" s="4" t="n">
        <v>56300</v>
      </c>
      <c r="H935" s="3" t="n">
        <v>12</v>
      </c>
      <c r="I935" s="5" t="n">
        <v>41550</v>
      </c>
      <c r="J935" s="2" t="s">
        <v>34</v>
      </c>
      <c r="K935" s="3" t="n">
        <v>2</v>
      </c>
      <c r="L935" s="4" t="n">
        <v>3379.51</v>
      </c>
      <c r="M935" s="4" t="n">
        <v>57363.16</v>
      </c>
      <c r="N935" s="3" t="n">
        <v>38</v>
      </c>
      <c r="O935" s="4" t="n">
        <v>103.94</v>
      </c>
      <c r="P935" s="3" t="n">
        <v>2</v>
      </c>
      <c r="Q935" s="4" t="n">
        <v>11500</v>
      </c>
      <c r="R935" s="4" t="n">
        <v>3804.28</v>
      </c>
      <c r="S935" s="4" t="n">
        <v>0</v>
      </c>
      <c r="T935" s="4" t="n">
        <v>0</v>
      </c>
      <c r="U935" s="3" t="n">
        <v>728</v>
      </c>
      <c r="V935" s="3" t="n">
        <v>0</v>
      </c>
    </row>
    <row r="936" customFormat="false" ht="15" hidden="false" customHeight="false" outlineLevel="0" collapsed="false">
      <c r="A936" s="2" t="s">
        <v>1009</v>
      </c>
      <c r="B936" s="3" t="n">
        <v>58</v>
      </c>
      <c r="C936" s="2" t="s">
        <v>23</v>
      </c>
      <c r="D936" s="2" t="s">
        <v>98</v>
      </c>
      <c r="E936" s="2" t="s">
        <v>96</v>
      </c>
      <c r="F936" s="2" t="s">
        <v>38</v>
      </c>
      <c r="G936" s="4" t="n">
        <v>49300</v>
      </c>
      <c r="H936" s="3" t="n">
        <v>20</v>
      </c>
      <c r="I936" s="5" t="n">
        <v>38843</v>
      </c>
      <c r="J936" s="2" t="s">
        <v>27</v>
      </c>
      <c r="K936" s="3" t="n">
        <v>2</v>
      </c>
      <c r="L936" s="4" t="n">
        <v>2720.31</v>
      </c>
      <c r="M936" s="4" t="n">
        <v>79221.48</v>
      </c>
      <c r="N936" s="3" t="n">
        <v>29</v>
      </c>
      <c r="O936" s="4" t="n">
        <v>64.48</v>
      </c>
      <c r="P936" s="3" t="n">
        <v>5</v>
      </c>
      <c r="Q936" s="4" t="n">
        <v>0</v>
      </c>
      <c r="R936" s="4" t="n">
        <v>0</v>
      </c>
      <c r="S936" s="4" t="n">
        <v>0</v>
      </c>
      <c r="T936" s="4" t="n">
        <v>0</v>
      </c>
      <c r="U936" s="3" t="n">
        <v>660</v>
      </c>
      <c r="V936" s="3" t="n">
        <v>0</v>
      </c>
    </row>
    <row r="937" customFormat="false" ht="15" hidden="false" customHeight="false" outlineLevel="0" collapsed="false">
      <c r="A937" s="2" t="s">
        <v>1010</v>
      </c>
      <c r="B937" s="3" t="n">
        <v>35</v>
      </c>
      <c r="C937" s="2" t="s">
        <v>29</v>
      </c>
      <c r="D937" s="2" t="s">
        <v>98</v>
      </c>
      <c r="E937" s="2" t="s">
        <v>63</v>
      </c>
      <c r="F937" s="2" t="s">
        <v>60</v>
      </c>
      <c r="G937" s="4" t="n">
        <v>80300</v>
      </c>
      <c r="H937" s="3" t="n">
        <v>9</v>
      </c>
      <c r="I937" s="5" t="n">
        <v>42787</v>
      </c>
      <c r="J937" s="2" t="s">
        <v>42</v>
      </c>
      <c r="K937" s="3" t="n">
        <v>3</v>
      </c>
      <c r="L937" s="4" t="n">
        <v>4746</v>
      </c>
      <c r="M937" s="4" t="n">
        <v>0</v>
      </c>
      <c r="N937" s="3" t="n">
        <v>38</v>
      </c>
      <c r="O937" s="4" t="n">
        <v>40.38</v>
      </c>
      <c r="P937" s="3" t="n">
        <v>2</v>
      </c>
      <c r="Q937" s="4" t="n">
        <v>13000</v>
      </c>
      <c r="R937" s="4" t="n">
        <v>4309.48</v>
      </c>
      <c r="S937" s="4" t="n">
        <v>0</v>
      </c>
      <c r="T937" s="4" t="n">
        <v>0</v>
      </c>
      <c r="U937" s="3" t="n">
        <v>627</v>
      </c>
      <c r="V937" s="3" t="n">
        <v>0</v>
      </c>
    </row>
    <row r="938" customFormat="false" ht="15" hidden="false" customHeight="false" outlineLevel="0" collapsed="false">
      <c r="A938" s="2" t="s">
        <v>1011</v>
      </c>
      <c r="B938" s="3" t="n">
        <v>56</v>
      </c>
      <c r="C938" s="2" t="s">
        <v>23</v>
      </c>
      <c r="D938" s="2" t="s">
        <v>40</v>
      </c>
      <c r="E938" s="2" t="s">
        <v>37</v>
      </c>
      <c r="F938" s="2" t="s">
        <v>38</v>
      </c>
      <c r="G938" s="4" t="n">
        <v>19900</v>
      </c>
      <c r="H938" s="3" t="n">
        <v>22</v>
      </c>
      <c r="I938" s="5" t="n">
        <v>38195</v>
      </c>
      <c r="J938" s="2" t="s">
        <v>46</v>
      </c>
      <c r="K938" s="3" t="n">
        <v>3</v>
      </c>
      <c r="L938" s="4" t="n">
        <v>3395.86</v>
      </c>
      <c r="M938" s="4" t="n">
        <v>28405.25</v>
      </c>
      <c r="N938" s="3" t="n">
        <v>27</v>
      </c>
      <c r="O938" s="4" t="n">
        <v>30.62</v>
      </c>
      <c r="P938" s="3" t="n">
        <v>2</v>
      </c>
      <c r="Q938" s="4" t="n">
        <v>4000</v>
      </c>
      <c r="R938" s="4" t="n">
        <v>1061.14</v>
      </c>
      <c r="S938" s="4" t="n">
        <v>52000</v>
      </c>
      <c r="T938" s="4" t="n">
        <v>354</v>
      </c>
      <c r="U938" s="3" t="n">
        <v>693</v>
      </c>
      <c r="V938" s="3" t="n">
        <v>0</v>
      </c>
    </row>
    <row r="939" customFormat="false" ht="15" hidden="false" customHeight="false" outlineLevel="0" collapsed="false">
      <c r="A939" s="2" t="s">
        <v>1012</v>
      </c>
      <c r="B939" s="3" t="n">
        <v>39</v>
      </c>
      <c r="C939" s="2" t="s">
        <v>23</v>
      </c>
      <c r="D939" s="2" t="s">
        <v>54</v>
      </c>
      <c r="E939" s="2" t="s">
        <v>63</v>
      </c>
      <c r="F939" s="2" t="s">
        <v>26</v>
      </c>
      <c r="G939" s="4" t="n">
        <v>60300</v>
      </c>
      <c r="H939" s="3" t="n">
        <v>10</v>
      </c>
      <c r="I939" s="5" t="n">
        <v>42408</v>
      </c>
      <c r="J939" s="2" t="s">
        <v>46</v>
      </c>
      <c r="K939" s="3" t="n">
        <v>4</v>
      </c>
      <c r="L939" s="4" t="n">
        <v>6969.15</v>
      </c>
      <c r="M939" s="4" t="n">
        <v>0</v>
      </c>
      <c r="N939" s="3" t="n">
        <v>29</v>
      </c>
      <c r="O939" s="4" t="n">
        <v>53.65</v>
      </c>
      <c r="P939" s="3" t="n">
        <v>1</v>
      </c>
      <c r="Q939" s="4" t="n">
        <v>13000</v>
      </c>
      <c r="R939" s="4" t="n">
        <v>97.51</v>
      </c>
      <c r="S939" s="4" t="n">
        <v>0</v>
      </c>
      <c r="T939" s="4" t="n">
        <v>0</v>
      </c>
      <c r="U939" s="3" t="n">
        <v>690</v>
      </c>
      <c r="V939" s="3" t="n">
        <v>0</v>
      </c>
    </row>
    <row r="940" customFormat="false" ht="15" hidden="false" customHeight="false" outlineLevel="0" collapsed="false">
      <c r="A940" s="2" t="s">
        <v>1013</v>
      </c>
      <c r="B940" s="3" t="n">
        <v>37</v>
      </c>
      <c r="C940" s="2" t="s">
        <v>23</v>
      </c>
      <c r="D940" s="2" t="s">
        <v>132</v>
      </c>
      <c r="E940" s="2" t="s">
        <v>52</v>
      </c>
      <c r="F940" s="2" t="s">
        <v>26</v>
      </c>
      <c r="G940" s="4" t="n">
        <v>24600</v>
      </c>
      <c r="H940" s="3" t="n">
        <v>4</v>
      </c>
      <c r="I940" s="5" t="n">
        <v>44672</v>
      </c>
      <c r="J940" s="2" t="s">
        <v>34</v>
      </c>
      <c r="K940" s="3" t="n">
        <v>1</v>
      </c>
      <c r="L940" s="4" t="n">
        <v>1724.15</v>
      </c>
      <c r="M940" s="4" t="n">
        <v>7013.13</v>
      </c>
      <c r="N940" s="3" t="n">
        <v>25</v>
      </c>
      <c r="O940" s="4" t="n">
        <v>40.77</v>
      </c>
      <c r="P940" s="3" t="n">
        <v>1</v>
      </c>
      <c r="Q940" s="4" t="n">
        <v>0</v>
      </c>
      <c r="R940" s="4" t="n">
        <v>0</v>
      </c>
      <c r="S940" s="4" t="n">
        <v>90000</v>
      </c>
      <c r="T940" s="4" t="n">
        <v>598</v>
      </c>
      <c r="U940" s="3" t="n">
        <v>650</v>
      </c>
      <c r="V940" s="3" t="n">
        <v>0</v>
      </c>
    </row>
    <row r="941" customFormat="false" ht="15" hidden="false" customHeight="false" outlineLevel="0" collapsed="false">
      <c r="A941" s="2" t="s">
        <v>1014</v>
      </c>
      <c r="B941" s="3" t="n">
        <v>66</v>
      </c>
      <c r="C941" s="2" t="s">
        <v>23</v>
      </c>
      <c r="D941" s="2" t="s">
        <v>62</v>
      </c>
      <c r="E941" s="2" t="s">
        <v>41</v>
      </c>
      <c r="F941" s="2" t="s">
        <v>60</v>
      </c>
      <c r="G941" s="4" t="n">
        <v>16700</v>
      </c>
      <c r="H941" s="3" t="n">
        <v>27</v>
      </c>
      <c r="I941" s="5" t="n">
        <v>36401</v>
      </c>
      <c r="J941" s="2" t="s">
        <v>27</v>
      </c>
      <c r="K941" s="3" t="n">
        <v>4</v>
      </c>
      <c r="L941" s="4" t="n">
        <v>1225.55</v>
      </c>
      <c r="M941" s="4" t="n">
        <v>39046.97</v>
      </c>
      <c r="N941" s="3" t="n">
        <v>16</v>
      </c>
      <c r="O941" s="4" t="n">
        <v>49.78</v>
      </c>
      <c r="P941" s="3" t="n">
        <v>6</v>
      </c>
      <c r="Q941" s="4" t="n">
        <v>3000</v>
      </c>
      <c r="R941" s="4" t="n">
        <v>450.91</v>
      </c>
      <c r="S941" s="4" t="n">
        <v>0</v>
      </c>
      <c r="T941" s="4" t="n">
        <v>0</v>
      </c>
      <c r="U941" s="3" t="n">
        <v>640</v>
      </c>
      <c r="V941" s="3" t="n">
        <v>0</v>
      </c>
    </row>
    <row r="942" customFormat="false" ht="15" hidden="false" customHeight="false" outlineLevel="0" collapsed="false">
      <c r="A942" s="2" t="s">
        <v>1015</v>
      </c>
      <c r="B942" s="3" t="n">
        <v>73</v>
      </c>
      <c r="C942" s="2" t="s">
        <v>29</v>
      </c>
      <c r="D942" s="2" t="s">
        <v>40</v>
      </c>
      <c r="E942" s="2" t="s">
        <v>41</v>
      </c>
      <c r="F942" s="2" t="s">
        <v>26</v>
      </c>
      <c r="G942" s="4" t="n">
        <v>21100</v>
      </c>
      <c r="H942" s="3" t="n">
        <v>15</v>
      </c>
      <c r="I942" s="5" t="n">
        <v>40498</v>
      </c>
      <c r="J942" s="2" t="s">
        <v>46</v>
      </c>
      <c r="K942" s="3" t="n">
        <v>1</v>
      </c>
      <c r="L942" s="4" t="n">
        <v>3384.12</v>
      </c>
      <c r="M942" s="4" t="n">
        <v>23633.03</v>
      </c>
      <c r="N942" s="3" t="n">
        <v>27</v>
      </c>
      <c r="O942" s="4" t="n">
        <v>48.54</v>
      </c>
      <c r="P942" s="3" t="n">
        <v>1</v>
      </c>
      <c r="Q942" s="4" t="n">
        <v>5000</v>
      </c>
      <c r="R942" s="4" t="n">
        <v>194.58</v>
      </c>
      <c r="S942" s="4" t="n">
        <v>0</v>
      </c>
      <c r="T942" s="4" t="n">
        <v>0</v>
      </c>
      <c r="U942" s="3" t="n">
        <v>607</v>
      </c>
      <c r="V942" s="3" t="n">
        <v>1</v>
      </c>
    </row>
    <row r="943" customFormat="false" ht="15" hidden="false" customHeight="false" outlineLevel="0" collapsed="false">
      <c r="A943" s="2" t="s">
        <v>1016</v>
      </c>
      <c r="B943" s="3" t="n">
        <v>49</v>
      </c>
      <c r="C943" s="2" t="s">
        <v>29</v>
      </c>
      <c r="D943" s="2" t="s">
        <v>40</v>
      </c>
      <c r="E943" s="2" t="s">
        <v>37</v>
      </c>
      <c r="F943" s="2" t="s">
        <v>38</v>
      </c>
      <c r="G943" s="4" t="n">
        <v>31900</v>
      </c>
      <c r="H943" s="3" t="n">
        <v>9</v>
      </c>
      <c r="I943" s="5" t="n">
        <v>42844</v>
      </c>
      <c r="J943" s="2" t="s">
        <v>27</v>
      </c>
      <c r="K943" s="3" t="n">
        <v>2</v>
      </c>
      <c r="L943" s="4" t="n">
        <v>1606.19</v>
      </c>
      <c r="M943" s="4" t="n">
        <v>0</v>
      </c>
      <c r="N943" s="3" t="n">
        <v>18</v>
      </c>
      <c r="O943" s="4" t="n">
        <v>32.11</v>
      </c>
      <c r="P943" s="3" t="n">
        <v>3</v>
      </c>
      <c r="Q943" s="4" t="n">
        <v>5000</v>
      </c>
      <c r="R943" s="4" t="n">
        <v>1440.62</v>
      </c>
      <c r="S943" s="4" t="n">
        <v>0</v>
      </c>
      <c r="T943" s="4" t="n">
        <v>0</v>
      </c>
      <c r="U943" s="3" t="n">
        <v>654</v>
      </c>
      <c r="V943" s="3" t="n">
        <v>0</v>
      </c>
    </row>
    <row r="944" customFormat="false" ht="15" hidden="false" customHeight="false" outlineLevel="0" collapsed="false">
      <c r="A944" s="2" t="s">
        <v>1017</v>
      </c>
      <c r="B944" s="3" t="n">
        <v>45</v>
      </c>
      <c r="C944" s="2" t="s">
        <v>29</v>
      </c>
      <c r="D944" s="2" t="s">
        <v>67</v>
      </c>
      <c r="E944" s="2" t="s">
        <v>37</v>
      </c>
      <c r="F944" s="2" t="s">
        <v>26</v>
      </c>
      <c r="G944" s="4" t="n">
        <v>30400</v>
      </c>
      <c r="H944" s="3" t="n">
        <v>24</v>
      </c>
      <c r="I944" s="5" t="n">
        <v>37361</v>
      </c>
      <c r="J944" s="2" t="s">
        <v>34</v>
      </c>
      <c r="K944" s="3" t="n">
        <v>6</v>
      </c>
      <c r="L944" s="4" t="n">
        <v>2543.97</v>
      </c>
      <c r="M944" s="4" t="n">
        <v>72242.76</v>
      </c>
      <c r="N944" s="3" t="n">
        <v>37</v>
      </c>
      <c r="O944" s="4" t="n">
        <v>48.4</v>
      </c>
      <c r="P944" s="3" t="n">
        <v>0</v>
      </c>
      <c r="Q944" s="4" t="n">
        <v>4000</v>
      </c>
      <c r="R944" s="4" t="n">
        <v>1044.26</v>
      </c>
      <c r="S944" s="4" t="n">
        <v>0</v>
      </c>
      <c r="T944" s="4" t="n">
        <v>0</v>
      </c>
      <c r="U944" s="3" t="n">
        <v>712</v>
      </c>
      <c r="V944" s="3" t="n">
        <v>0</v>
      </c>
    </row>
    <row r="945" customFormat="false" ht="15" hidden="false" customHeight="false" outlineLevel="0" collapsed="false">
      <c r="A945" s="2" t="s">
        <v>1018</v>
      </c>
      <c r="B945" s="3" t="n">
        <v>38</v>
      </c>
      <c r="C945" s="2" t="s">
        <v>29</v>
      </c>
      <c r="D945" s="2" t="s">
        <v>67</v>
      </c>
      <c r="E945" s="2" t="s">
        <v>25</v>
      </c>
      <c r="F945" s="2" t="s">
        <v>26</v>
      </c>
      <c r="G945" s="4" t="n">
        <v>48200</v>
      </c>
      <c r="H945" s="3" t="n">
        <v>10</v>
      </c>
      <c r="I945" s="5" t="n">
        <v>42500</v>
      </c>
      <c r="J945" s="2" t="s">
        <v>27</v>
      </c>
      <c r="K945" s="3" t="n">
        <v>4</v>
      </c>
      <c r="L945" s="4" t="n">
        <v>1969.96</v>
      </c>
      <c r="M945" s="4" t="n">
        <v>0</v>
      </c>
      <c r="N945" s="3" t="n">
        <v>28</v>
      </c>
      <c r="O945" s="4" t="n">
        <v>65.52</v>
      </c>
      <c r="P945" s="3" t="n">
        <v>6</v>
      </c>
      <c r="Q945" s="4" t="n">
        <v>9000</v>
      </c>
      <c r="R945" s="4" t="n">
        <v>2830.52</v>
      </c>
      <c r="S945" s="4" t="n">
        <v>203000</v>
      </c>
      <c r="T945" s="4" t="n">
        <v>1223</v>
      </c>
      <c r="U945" s="3" t="n">
        <v>698</v>
      </c>
      <c r="V945" s="3" t="n">
        <v>0</v>
      </c>
    </row>
    <row r="946" customFormat="false" ht="15" hidden="false" customHeight="false" outlineLevel="0" collapsed="false">
      <c r="A946" s="2" t="s">
        <v>1019</v>
      </c>
      <c r="B946" s="3" t="n">
        <v>44</v>
      </c>
      <c r="C946" s="2" t="s">
        <v>23</v>
      </c>
      <c r="D946" s="2" t="s">
        <v>51</v>
      </c>
      <c r="E946" s="2" t="s">
        <v>52</v>
      </c>
      <c r="F946" s="2" t="s">
        <v>38</v>
      </c>
      <c r="G946" s="4" t="n">
        <v>21400</v>
      </c>
      <c r="H946" s="3" t="n">
        <v>16</v>
      </c>
      <c r="I946" s="5" t="n">
        <v>40302</v>
      </c>
      <c r="J946" s="2" t="s">
        <v>46</v>
      </c>
      <c r="K946" s="3" t="n">
        <v>1</v>
      </c>
      <c r="L946" s="4" t="n">
        <v>-849.22</v>
      </c>
      <c r="M946" s="4" t="n">
        <v>30151.91</v>
      </c>
      <c r="N946" s="3" t="n">
        <v>25</v>
      </c>
      <c r="O946" s="4" t="n">
        <v>52.51</v>
      </c>
      <c r="P946" s="3" t="n">
        <v>5</v>
      </c>
      <c r="Q946" s="4" t="n">
        <v>3000</v>
      </c>
      <c r="R946" s="4" t="n">
        <v>310.28</v>
      </c>
      <c r="S946" s="4" t="n">
        <v>32000</v>
      </c>
      <c r="T946" s="4" t="n">
        <v>202</v>
      </c>
      <c r="U946" s="3" t="n">
        <v>646</v>
      </c>
      <c r="V946" s="3" t="n">
        <v>0</v>
      </c>
    </row>
    <row r="947" customFormat="false" ht="15" hidden="false" customHeight="false" outlineLevel="0" collapsed="false">
      <c r="A947" s="2" t="s">
        <v>1020</v>
      </c>
      <c r="B947" s="3" t="n">
        <v>66</v>
      </c>
      <c r="C947" s="2" t="s">
        <v>29</v>
      </c>
      <c r="D947" s="2" t="s">
        <v>62</v>
      </c>
      <c r="E947" s="2" t="s">
        <v>41</v>
      </c>
      <c r="F947" s="2" t="s">
        <v>26</v>
      </c>
      <c r="G947" s="4" t="n">
        <v>18500</v>
      </c>
      <c r="H947" s="3" t="n">
        <v>16</v>
      </c>
      <c r="I947" s="5" t="n">
        <v>40087</v>
      </c>
      <c r="J947" s="2" t="s">
        <v>27</v>
      </c>
      <c r="K947" s="3" t="n">
        <v>3</v>
      </c>
      <c r="L947" s="4" t="n">
        <v>647.8</v>
      </c>
      <c r="M947" s="4" t="n">
        <v>22392.33</v>
      </c>
      <c r="N947" s="3" t="n">
        <v>13</v>
      </c>
      <c r="O947" s="4" t="n">
        <v>37.07</v>
      </c>
      <c r="P947" s="3" t="n">
        <v>6</v>
      </c>
      <c r="Q947" s="4" t="n">
        <v>3500</v>
      </c>
      <c r="R947" s="4" t="n">
        <v>421.45</v>
      </c>
      <c r="S947" s="4" t="n">
        <v>0</v>
      </c>
      <c r="T947" s="4" t="n">
        <v>0</v>
      </c>
      <c r="U947" s="3" t="n">
        <v>577</v>
      </c>
      <c r="V947" s="3" t="n">
        <v>0</v>
      </c>
    </row>
    <row r="948" customFormat="false" ht="15" hidden="false" customHeight="false" outlineLevel="0" collapsed="false">
      <c r="A948" s="2" t="s">
        <v>1021</v>
      </c>
      <c r="B948" s="3" t="n">
        <v>37</v>
      </c>
      <c r="C948" s="2" t="s">
        <v>23</v>
      </c>
      <c r="D948" s="2" t="s">
        <v>56</v>
      </c>
      <c r="E948" s="2" t="s">
        <v>37</v>
      </c>
      <c r="F948" s="2" t="s">
        <v>26</v>
      </c>
      <c r="G948" s="4" t="n">
        <v>26100</v>
      </c>
      <c r="H948" s="3" t="n">
        <v>8</v>
      </c>
      <c r="I948" s="5" t="n">
        <v>43186</v>
      </c>
      <c r="J948" s="2" t="s">
        <v>34</v>
      </c>
      <c r="K948" s="3" t="n">
        <v>2</v>
      </c>
      <c r="L948" s="4" t="n">
        <v>1393.18</v>
      </c>
      <c r="M948" s="4" t="n">
        <v>20553.77</v>
      </c>
      <c r="N948" s="3" t="n">
        <v>23</v>
      </c>
      <c r="O948" s="4" t="n">
        <v>23.83</v>
      </c>
      <c r="P948" s="3" t="n">
        <v>4</v>
      </c>
      <c r="Q948" s="4" t="n">
        <v>5000</v>
      </c>
      <c r="R948" s="4" t="n">
        <v>162.65</v>
      </c>
      <c r="S948" s="4" t="n">
        <v>0</v>
      </c>
      <c r="T948" s="4" t="n">
        <v>0</v>
      </c>
      <c r="U948" s="3" t="n">
        <v>620</v>
      </c>
      <c r="V948" s="3" t="n">
        <v>0</v>
      </c>
    </row>
    <row r="949" customFormat="false" ht="15" hidden="false" customHeight="false" outlineLevel="0" collapsed="false">
      <c r="A949" s="2" t="s">
        <v>1022</v>
      </c>
      <c r="B949" s="3" t="n">
        <v>36</v>
      </c>
      <c r="C949" s="2" t="s">
        <v>23</v>
      </c>
      <c r="D949" s="2" t="s">
        <v>62</v>
      </c>
      <c r="E949" s="2" t="s">
        <v>37</v>
      </c>
      <c r="F949" s="2" t="s">
        <v>38</v>
      </c>
      <c r="G949" s="4" t="n">
        <v>28100</v>
      </c>
      <c r="H949" s="3" t="n">
        <v>5</v>
      </c>
      <c r="I949" s="5" t="n">
        <v>44430</v>
      </c>
      <c r="J949" s="2" t="s">
        <v>34</v>
      </c>
      <c r="K949" s="3" t="n">
        <v>3</v>
      </c>
      <c r="L949" s="4" t="n">
        <v>4580.66</v>
      </c>
      <c r="M949" s="4" t="n">
        <v>7960.87</v>
      </c>
      <c r="N949" s="3" t="n">
        <v>16</v>
      </c>
      <c r="O949" s="4" t="n">
        <v>54.49</v>
      </c>
      <c r="P949" s="3" t="n">
        <v>2</v>
      </c>
      <c r="Q949" s="4" t="n">
        <v>5000</v>
      </c>
      <c r="R949" s="4" t="n">
        <v>1105.28</v>
      </c>
      <c r="S949" s="4" t="n">
        <v>108000</v>
      </c>
      <c r="T949" s="4" t="n">
        <v>801</v>
      </c>
      <c r="U949" s="3" t="n">
        <v>555</v>
      </c>
      <c r="V949" s="3" t="n">
        <v>2</v>
      </c>
    </row>
    <row r="950" customFormat="false" ht="15" hidden="false" customHeight="false" outlineLevel="0" collapsed="false">
      <c r="A950" s="2" t="s">
        <v>1023</v>
      </c>
      <c r="B950" s="3" t="n">
        <v>40</v>
      </c>
      <c r="C950" s="2" t="s">
        <v>29</v>
      </c>
      <c r="D950" s="2" t="s">
        <v>56</v>
      </c>
      <c r="E950" s="2" t="s">
        <v>37</v>
      </c>
      <c r="F950" s="2" t="s">
        <v>26</v>
      </c>
      <c r="G950" s="4" t="n">
        <v>28000</v>
      </c>
      <c r="H950" s="3" t="n">
        <v>16</v>
      </c>
      <c r="I950" s="5" t="n">
        <v>40246</v>
      </c>
      <c r="J950" s="2" t="s">
        <v>46</v>
      </c>
      <c r="K950" s="3" t="n">
        <v>4</v>
      </c>
      <c r="L950" s="4" t="n">
        <v>1551.9</v>
      </c>
      <c r="M950" s="4" t="n">
        <v>41343.69</v>
      </c>
      <c r="N950" s="3" t="n">
        <v>23</v>
      </c>
      <c r="O950" s="4" t="n">
        <v>38.3</v>
      </c>
      <c r="P950" s="3" t="n">
        <v>1</v>
      </c>
      <c r="Q950" s="4" t="n">
        <v>0</v>
      </c>
      <c r="R950" s="4" t="n">
        <v>0</v>
      </c>
      <c r="S950" s="4" t="n">
        <v>0</v>
      </c>
      <c r="T950" s="4" t="n">
        <v>0</v>
      </c>
      <c r="U950" s="3" t="n">
        <v>641</v>
      </c>
      <c r="V950" s="3" t="n">
        <v>0</v>
      </c>
    </row>
    <row r="951" customFormat="false" ht="15" hidden="false" customHeight="false" outlineLevel="0" collapsed="false">
      <c r="A951" s="2" t="s">
        <v>1024</v>
      </c>
      <c r="B951" s="3" t="n">
        <v>46</v>
      </c>
      <c r="C951" s="2" t="s">
        <v>29</v>
      </c>
      <c r="D951" s="2" t="s">
        <v>98</v>
      </c>
      <c r="E951" s="2" t="s">
        <v>52</v>
      </c>
      <c r="F951" s="2" t="s">
        <v>26</v>
      </c>
      <c r="G951" s="4" t="n">
        <v>23500</v>
      </c>
      <c r="H951" s="3" t="n">
        <v>13</v>
      </c>
      <c r="I951" s="5" t="n">
        <v>41501</v>
      </c>
      <c r="J951" s="2" t="s">
        <v>46</v>
      </c>
      <c r="K951" s="3" t="n">
        <v>2</v>
      </c>
      <c r="L951" s="4" t="n">
        <v>395.64</v>
      </c>
      <c r="M951" s="4" t="n">
        <v>27043.48</v>
      </c>
      <c r="N951" s="3" t="n">
        <v>30</v>
      </c>
      <c r="O951" s="4" t="n">
        <v>39.23</v>
      </c>
      <c r="P951" s="3" t="n">
        <v>6</v>
      </c>
      <c r="Q951" s="4" t="n">
        <v>6000</v>
      </c>
      <c r="R951" s="4" t="n">
        <v>913.35</v>
      </c>
      <c r="S951" s="4" t="n">
        <v>0</v>
      </c>
      <c r="T951" s="4" t="n">
        <v>0</v>
      </c>
      <c r="U951" s="3" t="n">
        <v>635</v>
      </c>
      <c r="V951" s="3" t="n">
        <v>0</v>
      </c>
    </row>
    <row r="952" customFormat="false" ht="15" hidden="false" customHeight="false" outlineLevel="0" collapsed="false">
      <c r="A952" s="2" t="s">
        <v>1025</v>
      </c>
      <c r="B952" s="3" t="n">
        <v>69</v>
      </c>
      <c r="C952" s="2" t="s">
        <v>29</v>
      </c>
      <c r="D952" s="2" t="s">
        <v>44</v>
      </c>
      <c r="E952" s="2" t="s">
        <v>41</v>
      </c>
      <c r="F952" s="2" t="s">
        <v>26</v>
      </c>
      <c r="G952" s="4" t="n">
        <v>32800</v>
      </c>
      <c r="H952" s="3" t="n">
        <v>7</v>
      </c>
      <c r="I952" s="5" t="n">
        <v>43522</v>
      </c>
      <c r="J952" s="2" t="s">
        <v>27</v>
      </c>
      <c r="K952" s="3" t="n">
        <v>2</v>
      </c>
      <c r="L952" s="4" t="n">
        <v>3866.57</v>
      </c>
      <c r="M952" s="4" t="n">
        <v>0</v>
      </c>
      <c r="N952" s="3" t="n">
        <v>23</v>
      </c>
      <c r="O952" s="4" t="n">
        <v>39.65</v>
      </c>
      <c r="P952" s="3" t="n">
        <v>7</v>
      </c>
      <c r="Q952" s="4" t="n">
        <v>0</v>
      </c>
      <c r="R952" s="4" t="n">
        <v>0</v>
      </c>
      <c r="S952" s="4" t="n">
        <v>0</v>
      </c>
      <c r="T952" s="4" t="n">
        <v>0</v>
      </c>
      <c r="U952" s="3" t="n">
        <v>622</v>
      </c>
      <c r="V952" s="3" t="n">
        <v>0</v>
      </c>
    </row>
    <row r="953" customFormat="false" ht="15" hidden="false" customHeight="false" outlineLevel="0" collapsed="false">
      <c r="A953" s="2" t="s">
        <v>1026</v>
      </c>
      <c r="B953" s="3" t="n">
        <v>56</v>
      </c>
      <c r="C953" s="2" t="s">
        <v>29</v>
      </c>
      <c r="D953" s="2" t="s">
        <v>24</v>
      </c>
      <c r="E953" s="2" t="s">
        <v>37</v>
      </c>
      <c r="F953" s="2" t="s">
        <v>38</v>
      </c>
      <c r="G953" s="4" t="n">
        <v>19900</v>
      </c>
      <c r="H953" s="3" t="n">
        <v>3</v>
      </c>
      <c r="I953" s="5" t="n">
        <v>44970</v>
      </c>
      <c r="J953" s="2" t="s">
        <v>34</v>
      </c>
      <c r="K953" s="3" t="n">
        <v>2</v>
      </c>
      <c r="L953" s="4" t="n">
        <v>2884.83</v>
      </c>
      <c r="M953" s="4" t="n">
        <v>6364.47</v>
      </c>
      <c r="N953" s="3" t="n">
        <v>31</v>
      </c>
      <c r="O953" s="4" t="n">
        <v>63.79</v>
      </c>
      <c r="P953" s="3" t="n">
        <v>2</v>
      </c>
      <c r="Q953" s="4" t="n">
        <v>2000</v>
      </c>
      <c r="R953" s="4" t="n">
        <v>85.34</v>
      </c>
      <c r="S953" s="4" t="n">
        <v>93000</v>
      </c>
      <c r="T953" s="4" t="n">
        <v>586</v>
      </c>
      <c r="U953" s="3" t="n">
        <v>613</v>
      </c>
      <c r="V953" s="3" t="n">
        <v>0</v>
      </c>
    </row>
    <row r="954" customFormat="false" ht="15" hidden="false" customHeight="false" outlineLevel="0" collapsed="false">
      <c r="A954" s="2" t="s">
        <v>1027</v>
      </c>
      <c r="B954" s="3" t="n">
        <v>29</v>
      </c>
      <c r="C954" s="2" t="s">
        <v>23</v>
      </c>
      <c r="D954" s="2" t="s">
        <v>54</v>
      </c>
      <c r="E954" s="2" t="s">
        <v>37</v>
      </c>
      <c r="F954" s="2" t="s">
        <v>60</v>
      </c>
      <c r="G954" s="4" t="n">
        <v>20900</v>
      </c>
      <c r="H954" s="3" t="n">
        <v>1</v>
      </c>
      <c r="I954" s="5" t="n">
        <v>45911</v>
      </c>
      <c r="J954" s="2" t="s">
        <v>34</v>
      </c>
      <c r="K954" s="3" t="n">
        <v>3</v>
      </c>
      <c r="L954" s="4" t="n">
        <v>950.61</v>
      </c>
      <c r="M954" s="4" t="n">
        <v>4217.23</v>
      </c>
      <c r="N954" s="3" t="n">
        <v>22</v>
      </c>
      <c r="O954" s="4" t="n">
        <v>35.96</v>
      </c>
      <c r="P954" s="3" t="n">
        <v>3</v>
      </c>
      <c r="Q954" s="4" t="n">
        <v>2500</v>
      </c>
      <c r="R954" s="4" t="n">
        <v>116.74</v>
      </c>
      <c r="S954" s="4" t="n">
        <v>0</v>
      </c>
      <c r="T954" s="4" t="n">
        <v>0</v>
      </c>
      <c r="U954" s="3" t="n">
        <v>528</v>
      </c>
      <c r="V954" s="3" t="n">
        <v>0</v>
      </c>
    </row>
    <row r="955" customFormat="false" ht="15" hidden="false" customHeight="false" outlineLevel="0" collapsed="false">
      <c r="A955" s="2" t="s">
        <v>1028</v>
      </c>
      <c r="B955" s="3" t="n">
        <v>42</v>
      </c>
      <c r="C955" s="2" t="s">
        <v>23</v>
      </c>
      <c r="D955" s="2" t="s">
        <v>62</v>
      </c>
      <c r="E955" s="2" t="s">
        <v>52</v>
      </c>
      <c r="F955" s="2" t="s">
        <v>26</v>
      </c>
      <c r="G955" s="4" t="n">
        <v>26400</v>
      </c>
      <c r="H955" s="3" t="n">
        <v>7</v>
      </c>
      <c r="I955" s="5" t="n">
        <v>43456</v>
      </c>
      <c r="J955" s="2" t="s">
        <v>34</v>
      </c>
      <c r="K955" s="3" t="n">
        <v>1</v>
      </c>
      <c r="L955" s="4" t="n">
        <v>1518.29</v>
      </c>
      <c r="M955" s="4" t="n">
        <v>0</v>
      </c>
      <c r="N955" s="3" t="n">
        <v>27</v>
      </c>
      <c r="O955" s="4" t="n">
        <v>51.08</v>
      </c>
      <c r="P955" s="3" t="n">
        <v>1</v>
      </c>
      <c r="Q955" s="4" t="n">
        <v>5000</v>
      </c>
      <c r="R955" s="4" t="n">
        <v>1170.97</v>
      </c>
      <c r="S955" s="4" t="n">
        <v>52000</v>
      </c>
      <c r="T955" s="4" t="n">
        <v>307</v>
      </c>
      <c r="U955" s="3" t="n">
        <v>549</v>
      </c>
      <c r="V955" s="3" t="n">
        <v>0</v>
      </c>
    </row>
    <row r="956" customFormat="false" ht="15" hidden="false" customHeight="false" outlineLevel="0" collapsed="false">
      <c r="A956" s="2" t="s">
        <v>1029</v>
      </c>
      <c r="B956" s="3" t="n">
        <v>56</v>
      </c>
      <c r="C956" s="2" t="s">
        <v>29</v>
      </c>
      <c r="D956" s="2" t="s">
        <v>98</v>
      </c>
      <c r="E956" s="2" t="s">
        <v>52</v>
      </c>
      <c r="F956" s="2" t="s">
        <v>103</v>
      </c>
      <c r="G956" s="4" t="n">
        <v>23300</v>
      </c>
      <c r="H956" s="3" t="n">
        <v>12</v>
      </c>
      <c r="I956" s="5" t="n">
        <v>41744</v>
      </c>
      <c r="J956" s="2" t="s">
        <v>27</v>
      </c>
      <c r="K956" s="3" t="n">
        <v>3</v>
      </c>
      <c r="L956" s="4" t="n">
        <v>1521.77</v>
      </c>
      <c r="M956" s="4" t="n">
        <v>18841.62</v>
      </c>
      <c r="N956" s="3" t="n">
        <v>12</v>
      </c>
      <c r="O956" s="4" t="n">
        <v>69.94</v>
      </c>
      <c r="P956" s="3" t="n">
        <v>2</v>
      </c>
      <c r="Q956" s="4" t="n">
        <v>3500</v>
      </c>
      <c r="R956" s="4" t="n">
        <v>1334.75</v>
      </c>
      <c r="S956" s="4" t="n">
        <v>0</v>
      </c>
      <c r="T956" s="4" t="n">
        <v>0</v>
      </c>
      <c r="U956" s="3" t="n">
        <v>607</v>
      </c>
      <c r="V956" s="3" t="n">
        <v>1</v>
      </c>
    </row>
    <row r="957" customFormat="false" ht="15" hidden="false" customHeight="false" outlineLevel="0" collapsed="false">
      <c r="A957" s="2" t="s">
        <v>1030</v>
      </c>
      <c r="B957" s="3" t="n">
        <v>52</v>
      </c>
      <c r="C957" s="2" t="s">
        <v>29</v>
      </c>
      <c r="D957" s="2" t="s">
        <v>56</v>
      </c>
      <c r="E957" s="2" t="s">
        <v>37</v>
      </c>
      <c r="F957" s="2" t="s">
        <v>38</v>
      </c>
      <c r="G957" s="4" t="n">
        <v>39800</v>
      </c>
      <c r="H957" s="3" t="n">
        <v>19</v>
      </c>
      <c r="I957" s="5" t="n">
        <v>39049</v>
      </c>
      <c r="J957" s="2" t="s">
        <v>46</v>
      </c>
      <c r="K957" s="3" t="n">
        <v>4</v>
      </c>
      <c r="L957" s="4" t="n">
        <v>3379.01</v>
      </c>
      <c r="M957" s="4" t="n">
        <v>71786.89</v>
      </c>
      <c r="N957" s="3" t="n">
        <v>33</v>
      </c>
      <c r="O957" s="4" t="n">
        <v>88.69</v>
      </c>
      <c r="P957" s="3" t="n">
        <v>6</v>
      </c>
      <c r="Q957" s="4" t="n">
        <v>10000</v>
      </c>
      <c r="R957" s="4" t="n">
        <v>5242.44</v>
      </c>
      <c r="S957" s="4" t="n">
        <v>0</v>
      </c>
      <c r="T957" s="4" t="n">
        <v>0</v>
      </c>
      <c r="U957" s="3" t="n">
        <v>618</v>
      </c>
      <c r="V957" s="3" t="n">
        <v>1</v>
      </c>
    </row>
    <row r="958" customFormat="false" ht="15" hidden="false" customHeight="false" outlineLevel="0" collapsed="false">
      <c r="A958" s="2" t="s">
        <v>1031</v>
      </c>
      <c r="B958" s="3" t="n">
        <v>46</v>
      </c>
      <c r="C958" s="2" t="s">
        <v>23</v>
      </c>
      <c r="D958" s="2" t="s">
        <v>67</v>
      </c>
      <c r="E958" s="2" t="s">
        <v>37</v>
      </c>
      <c r="F958" s="2" t="s">
        <v>26</v>
      </c>
      <c r="G958" s="4" t="n">
        <v>34100</v>
      </c>
      <c r="H958" s="3" t="n">
        <v>22</v>
      </c>
      <c r="I958" s="5" t="n">
        <v>38040</v>
      </c>
      <c r="J958" s="2" t="s">
        <v>46</v>
      </c>
      <c r="K958" s="3" t="n">
        <v>1</v>
      </c>
      <c r="L958" s="4" t="n">
        <v>1600.55</v>
      </c>
      <c r="M958" s="4" t="n">
        <v>62144.41</v>
      </c>
      <c r="N958" s="3" t="n">
        <v>29</v>
      </c>
      <c r="O958" s="4" t="n">
        <v>61.97</v>
      </c>
      <c r="P958" s="3" t="n">
        <v>3</v>
      </c>
      <c r="Q958" s="4" t="n">
        <v>6500</v>
      </c>
      <c r="R958" s="4" t="n">
        <v>1726.31</v>
      </c>
      <c r="S958" s="4" t="n">
        <v>0</v>
      </c>
      <c r="T958" s="4" t="n">
        <v>0</v>
      </c>
      <c r="U958" s="3" t="n">
        <v>623</v>
      </c>
      <c r="V958" s="3" t="n">
        <v>0</v>
      </c>
    </row>
    <row r="959" customFormat="false" ht="15" hidden="false" customHeight="false" outlineLevel="0" collapsed="false">
      <c r="A959" s="2" t="s">
        <v>1032</v>
      </c>
      <c r="B959" s="3" t="n">
        <v>26</v>
      </c>
      <c r="C959" s="2" t="s">
        <v>23</v>
      </c>
      <c r="D959" s="2" t="s">
        <v>54</v>
      </c>
      <c r="E959" s="2" t="s">
        <v>49</v>
      </c>
      <c r="F959" s="2" t="s">
        <v>26</v>
      </c>
      <c r="G959" s="4" t="n">
        <v>30700</v>
      </c>
      <c r="H959" s="3" t="n">
        <v>2</v>
      </c>
      <c r="I959" s="5" t="n">
        <v>45399</v>
      </c>
      <c r="J959" s="2" t="s">
        <v>46</v>
      </c>
      <c r="K959" s="3" t="n">
        <v>2</v>
      </c>
      <c r="L959" s="4" t="n">
        <v>-1443.18</v>
      </c>
      <c r="M959" s="4" t="n">
        <v>6386.87</v>
      </c>
      <c r="N959" s="3" t="n">
        <v>34</v>
      </c>
      <c r="O959" s="4" t="n">
        <v>24.57</v>
      </c>
      <c r="P959" s="3" t="n">
        <v>4</v>
      </c>
      <c r="Q959" s="4" t="n">
        <v>0</v>
      </c>
      <c r="R959" s="4" t="n">
        <v>0</v>
      </c>
      <c r="S959" s="4" t="n">
        <v>0</v>
      </c>
      <c r="T959" s="4" t="n">
        <v>0</v>
      </c>
      <c r="U959" s="3" t="n">
        <v>655</v>
      </c>
      <c r="V959" s="3" t="n">
        <v>0</v>
      </c>
    </row>
    <row r="960" customFormat="false" ht="15" hidden="false" customHeight="false" outlineLevel="0" collapsed="false">
      <c r="A960" s="2" t="s">
        <v>1033</v>
      </c>
      <c r="B960" s="3" t="n">
        <v>33</v>
      </c>
      <c r="C960" s="2" t="s">
        <v>23</v>
      </c>
      <c r="D960" s="2" t="s">
        <v>98</v>
      </c>
      <c r="E960" s="2" t="s">
        <v>25</v>
      </c>
      <c r="F960" s="2" t="s">
        <v>60</v>
      </c>
      <c r="G960" s="4" t="n">
        <v>30300</v>
      </c>
      <c r="H960" s="3" t="n">
        <v>4</v>
      </c>
      <c r="I960" s="5" t="n">
        <v>44703</v>
      </c>
      <c r="J960" s="2" t="s">
        <v>34</v>
      </c>
      <c r="K960" s="3" t="n">
        <v>3</v>
      </c>
      <c r="L960" s="4" t="n">
        <v>1618.06</v>
      </c>
      <c r="M960" s="4" t="n">
        <v>0</v>
      </c>
      <c r="N960" s="3" t="n">
        <v>24</v>
      </c>
      <c r="O960" s="4" t="n">
        <v>56.25</v>
      </c>
      <c r="P960" s="3" t="n">
        <v>2</v>
      </c>
      <c r="Q960" s="4" t="n">
        <v>6500</v>
      </c>
      <c r="R960" s="4" t="n">
        <v>1200.25</v>
      </c>
      <c r="S960" s="4" t="n">
        <v>75000</v>
      </c>
      <c r="T960" s="4" t="n">
        <v>344</v>
      </c>
      <c r="U960" s="3" t="n">
        <v>649</v>
      </c>
      <c r="V960" s="3" t="n">
        <v>1</v>
      </c>
    </row>
    <row r="961" customFormat="false" ht="15" hidden="false" customHeight="false" outlineLevel="0" collapsed="false">
      <c r="A961" s="2" t="s">
        <v>1034</v>
      </c>
      <c r="B961" s="3" t="n">
        <v>37</v>
      </c>
      <c r="C961" s="2" t="s">
        <v>29</v>
      </c>
      <c r="D961" s="2" t="s">
        <v>51</v>
      </c>
      <c r="E961" s="2" t="s">
        <v>31</v>
      </c>
      <c r="F961" s="2" t="s">
        <v>26</v>
      </c>
      <c r="G961" s="4" t="n">
        <v>51200</v>
      </c>
      <c r="H961" s="3" t="n">
        <v>11</v>
      </c>
      <c r="I961" s="5" t="n">
        <v>42188</v>
      </c>
      <c r="J961" s="2" t="s">
        <v>27</v>
      </c>
      <c r="K961" s="3" t="n">
        <v>3</v>
      </c>
      <c r="L961" s="4" t="n">
        <v>7402.47</v>
      </c>
      <c r="M961" s="4" t="n">
        <v>42041.88</v>
      </c>
      <c r="N961" s="3" t="n">
        <v>25</v>
      </c>
      <c r="O961" s="4" t="n">
        <v>68.6</v>
      </c>
      <c r="P961" s="3" t="n">
        <v>8</v>
      </c>
      <c r="Q961" s="4" t="n">
        <v>0</v>
      </c>
      <c r="R961" s="4" t="n">
        <v>0</v>
      </c>
      <c r="S961" s="4" t="n">
        <v>236000</v>
      </c>
      <c r="T961" s="4" t="n">
        <v>1227</v>
      </c>
      <c r="U961" s="3" t="n">
        <v>716</v>
      </c>
      <c r="V961" s="3" t="n">
        <v>0</v>
      </c>
    </row>
    <row r="962" customFormat="false" ht="15" hidden="false" customHeight="false" outlineLevel="0" collapsed="false">
      <c r="A962" s="2" t="s">
        <v>1035</v>
      </c>
      <c r="B962" s="3" t="n">
        <v>57</v>
      </c>
      <c r="C962" s="2" t="s">
        <v>23</v>
      </c>
      <c r="D962" s="2" t="s">
        <v>98</v>
      </c>
      <c r="E962" s="2" t="s">
        <v>31</v>
      </c>
      <c r="F962" s="2" t="s">
        <v>26</v>
      </c>
      <c r="G962" s="4" t="n">
        <v>60000</v>
      </c>
      <c r="H962" s="3" t="n">
        <v>28</v>
      </c>
      <c r="I962" s="5" t="n">
        <v>35701</v>
      </c>
      <c r="J962" s="2" t="s">
        <v>34</v>
      </c>
      <c r="K962" s="3" t="n">
        <v>4</v>
      </c>
      <c r="L962" s="4" t="n">
        <v>4112.42</v>
      </c>
      <c r="M962" s="4" t="n">
        <v>204088.89</v>
      </c>
      <c r="N962" s="3" t="n">
        <v>37</v>
      </c>
      <c r="O962" s="4" t="n">
        <v>77.62</v>
      </c>
      <c r="P962" s="3" t="n">
        <v>0</v>
      </c>
      <c r="Q962" s="4" t="n">
        <v>0</v>
      </c>
      <c r="R962" s="4" t="n">
        <v>0</v>
      </c>
      <c r="S962" s="4" t="n">
        <v>196000</v>
      </c>
      <c r="T962" s="4" t="n">
        <v>954</v>
      </c>
      <c r="U962" s="3" t="n">
        <v>785</v>
      </c>
      <c r="V962" s="3" t="n">
        <v>0</v>
      </c>
    </row>
    <row r="963" customFormat="false" ht="15" hidden="false" customHeight="false" outlineLevel="0" collapsed="false">
      <c r="A963" s="2" t="s">
        <v>1036</v>
      </c>
      <c r="B963" s="3" t="n">
        <v>48</v>
      </c>
      <c r="C963" s="2" t="s">
        <v>29</v>
      </c>
      <c r="D963" s="2" t="s">
        <v>62</v>
      </c>
      <c r="E963" s="2" t="s">
        <v>37</v>
      </c>
      <c r="F963" s="2" t="s">
        <v>60</v>
      </c>
      <c r="G963" s="4" t="n">
        <v>23500</v>
      </c>
      <c r="H963" s="3" t="n">
        <v>16</v>
      </c>
      <c r="I963" s="5" t="n">
        <v>40431</v>
      </c>
      <c r="J963" s="2" t="s">
        <v>46</v>
      </c>
      <c r="K963" s="3" t="n">
        <v>3</v>
      </c>
      <c r="L963" s="4" t="n">
        <v>1205.15</v>
      </c>
      <c r="M963" s="4" t="n">
        <v>27243.66</v>
      </c>
      <c r="N963" s="3" t="n">
        <v>28</v>
      </c>
      <c r="O963" s="4" t="n">
        <v>54.34</v>
      </c>
      <c r="P963" s="3" t="n">
        <v>4</v>
      </c>
      <c r="Q963" s="4" t="n">
        <v>0</v>
      </c>
      <c r="R963" s="4" t="n">
        <v>0</v>
      </c>
      <c r="S963" s="4" t="n">
        <v>0</v>
      </c>
      <c r="T963" s="4" t="n">
        <v>0</v>
      </c>
      <c r="U963" s="3" t="n">
        <v>618</v>
      </c>
      <c r="V963" s="3" t="n">
        <v>0</v>
      </c>
    </row>
    <row r="964" customFormat="false" ht="15" hidden="false" customHeight="false" outlineLevel="0" collapsed="false">
      <c r="A964" s="2" t="s">
        <v>1037</v>
      </c>
      <c r="B964" s="3" t="n">
        <v>18</v>
      </c>
      <c r="C964" s="2" t="s">
        <v>23</v>
      </c>
      <c r="D964" s="2" t="s">
        <v>62</v>
      </c>
      <c r="E964" s="2" t="s">
        <v>93</v>
      </c>
      <c r="F964" s="2" t="s">
        <v>26</v>
      </c>
      <c r="G964" s="4" t="n">
        <v>4800</v>
      </c>
      <c r="H964" s="3" t="n">
        <v>0</v>
      </c>
      <c r="I964" s="5" t="n">
        <v>46068</v>
      </c>
      <c r="J964" s="2" t="s">
        <v>34</v>
      </c>
      <c r="K964" s="3" t="n">
        <v>2</v>
      </c>
      <c r="L964" s="4" t="n">
        <v>174.81</v>
      </c>
      <c r="M964" s="4" t="n">
        <v>580.47</v>
      </c>
      <c r="N964" s="3" t="n">
        <v>22</v>
      </c>
      <c r="O964" s="4" t="n">
        <v>23.69</v>
      </c>
      <c r="P964" s="3" t="n">
        <v>1</v>
      </c>
      <c r="Q964" s="4" t="n">
        <v>500</v>
      </c>
      <c r="R964" s="4" t="n">
        <v>145.18</v>
      </c>
      <c r="S964" s="4" t="n">
        <v>0</v>
      </c>
      <c r="T964" s="4" t="n">
        <v>0</v>
      </c>
      <c r="U964" s="3" t="n">
        <v>507</v>
      </c>
      <c r="V964" s="3" t="n">
        <v>0</v>
      </c>
    </row>
    <row r="965" customFormat="false" ht="15" hidden="false" customHeight="false" outlineLevel="0" collapsed="false">
      <c r="A965" s="2" t="s">
        <v>1038</v>
      </c>
      <c r="B965" s="3" t="n">
        <v>48</v>
      </c>
      <c r="C965" s="2" t="s">
        <v>29</v>
      </c>
      <c r="D965" s="2" t="s">
        <v>48</v>
      </c>
      <c r="E965" s="2" t="s">
        <v>63</v>
      </c>
      <c r="F965" s="2" t="s">
        <v>26</v>
      </c>
      <c r="G965" s="4" t="n">
        <v>75500</v>
      </c>
      <c r="H965" s="3" t="n">
        <v>18</v>
      </c>
      <c r="I965" s="5" t="n">
        <v>39489</v>
      </c>
      <c r="J965" s="2" t="s">
        <v>46</v>
      </c>
      <c r="K965" s="3" t="n">
        <v>3</v>
      </c>
      <c r="L965" s="4" t="n">
        <v>4127.05</v>
      </c>
      <c r="M965" s="4" t="n">
        <v>48913.47</v>
      </c>
      <c r="N965" s="3" t="n">
        <v>48</v>
      </c>
      <c r="O965" s="4" t="n">
        <v>82.24</v>
      </c>
      <c r="P965" s="3" t="n">
        <v>2</v>
      </c>
      <c r="Q965" s="4" t="n">
        <v>10500</v>
      </c>
      <c r="R965" s="4" t="n">
        <v>6140.62</v>
      </c>
      <c r="S965" s="4" t="n">
        <v>0</v>
      </c>
      <c r="T965" s="4" t="n">
        <v>0</v>
      </c>
      <c r="U965" s="3" t="n">
        <v>710</v>
      </c>
      <c r="V965" s="3" t="n">
        <v>0</v>
      </c>
    </row>
    <row r="966" customFormat="false" ht="15" hidden="false" customHeight="false" outlineLevel="0" collapsed="false">
      <c r="A966" s="2" t="s">
        <v>1039</v>
      </c>
      <c r="B966" s="3" t="n">
        <v>40</v>
      </c>
      <c r="C966" s="2" t="s">
        <v>23</v>
      </c>
      <c r="D966" s="2" t="s">
        <v>108</v>
      </c>
      <c r="E966" s="2" t="s">
        <v>37</v>
      </c>
      <c r="F966" s="2" t="s">
        <v>38</v>
      </c>
      <c r="G966" s="4" t="n">
        <v>26100</v>
      </c>
      <c r="H966" s="3" t="n">
        <v>22</v>
      </c>
      <c r="I966" s="5" t="n">
        <v>37948</v>
      </c>
      <c r="J966" s="2" t="s">
        <v>34</v>
      </c>
      <c r="K966" s="3" t="n">
        <v>4</v>
      </c>
      <c r="L966" s="4" t="n">
        <v>1364.49</v>
      </c>
      <c r="M966" s="4" t="n">
        <v>0</v>
      </c>
      <c r="N966" s="3" t="n">
        <v>26</v>
      </c>
      <c r="O966" s="4" t="n">
        <v>44.08</v>
      </c>
      <c r="P966" s="3" t="n">
        <v>5</v>
      </c>
      <c r="Q966" s="4" t="n">
        <v>5500</v>
      </c>
      <c r="R966" s="4" t="n">
        <v>663.7</v>
      </c>
      <c r="S966" s="4" t="n">
        <v>0</v>
      </c>
      <c r="T966" s="4" t="n">
        <v>0</v>
      </c>
      <c r="U966" s="3" t="n">
        <v>649</v>
      </c>
      <c r="V966" s="3" t="n">
        <v>0</v>
      </c>
    </row>
    <row r="967" customFormat="false" ht="15" hidden="false" customHeight="false" outlineLevel="0" collapsed="false">
      <c r="A967" s="2" t="s">
        <v>1040</v>
      </c>
      <c r="B967" s="3" t="n">
        <v>39</v>
      </c>
      <c r="C967" s="2" t="s">
        <v>23</v>
      </c>
      <c r="D967" s="2" t="s">
        <v>62</v>
      </c>
      <c r="E967" s="2" t="s">
        <v>96</v>
      </c>
      <c r="F967" s="2" t="s">
        <v>26</v>
      </c>
      <c r="G967" s="4" t="n">
        <v>122400</v>
      </c>
      <c r="H967" s="3" t="n">
        <v>7</v>
      </c>
      <c r="I967" s="5" t="n">
        <v>43600</v>
      </c>
      <c r="J967" s="2" t="s">
        <v>46</v>
      </c>
      <c r="K967" s="3" t="n">
        <v>2</v>
      </c>
      <c r="L967" s="4" t="n">
        <v>3930.4</v>
      </c>
      <c r="M967" s="4" t="n">
        <v>47541.93</v>
      </c>
      <c r="N967" s="3" t="n">
        <v>68</v>
      </c>
      <c r="O967" s="4" t="n">
        <v>65.87</v>
      </c>
      <c r="P967" s="3" t="n">
        <v>2</v>
      </c>
      <c r="Q967" s="4" t="n">
        <v>15000</v>
      </c>
      <c r="R967" s="4" t="n">
        <v>1597.2</v>
      </c>
      <c r="S967" s="4" t="n">
        <v>0</v>
      </c>
      <c r="T967" s="4" t="n">
        <v>0</v>
      </c>
      <c r="U967" s="3" t="n">
        <v>616</v>
      </c>
      <c r="V967" s="3" t="n">
        <v>1</v>
      </c>
    </row>
    <row r="968" customFormat="false" ht="15" hidden="false" customHeight="false" outlineLevel="0" collapsed="false">
      <c r="A968" s="2" t="s">
        <v>1041</v>
      </c>
      <c r="B968" s="3" t="n">
        <v>23</v>
      </c>
      <c r="C968" s="2" t="s">
        <v>29</v>
      </c>
      <c r="D968" s="2" t="s">
        <v>132</v>
      </c>
      <c r="E968" s="2" t="s">
        <v>134</v>
      </c>
      <c r="F968" s="2" t="s">
        <v>38</v>
      </c>
      <c r="G968" s="4" t="n">
        <v>4400</v>
      </c>
      <c r="H968" s="3" t="n">
        <v>2</v>
      </c>
      <c r="I968" s="5" t="n">
        <v>45357</v>
      </c>
      <c r="J968" s="2" t="s">
        <v>34</v>
      </c>
      <c r="K968" s="3" t="n">
        <v>1</v>
      </c>
      <c r="L968" s="4" t="n">
        <v>394.04</v>
      </c>
      <c r="M968" s="4" t="n">
        <v>957.29</v>
      </c>
      <c r="N968" s="3" t="n">
        <v>12</v>
      </c>
      <c r="O968" s="4" t="n">
        <v>34.58</v>
      </c>
      <c r="P968" s="3" t="n">
        <v>1</v>
      </c>
      <c r="Q968" s="4" t="n">
        <v>1000</v>
      </c>
      <c r="R968" s="4" t="n">
        <v>506.22</v>
      </c>
      <c r="S968" s="4" t="n">
        <v>0</v>
      </c>
      <c r="T968" s="4" t="n">
        <v>0</v>
      </c>
      <c r="U968" s="3" t="n">
        <v>449</v>
      </c>
      <c r="V968" s="3" t="n">
        <v>0</v>
      </c>
    </row>
    <row r="969" customFormat="false" ht="15" hidden="false" customHeight="false" outlineLevel="0" collapsed="false">
      <c r="A969" s="2" t="s">
        <v>1042</v>
      </c>
      <c r="B969" s="3" t="n">
        <v>63</v>
      </c>
      <c r="C969" s="2" t="s">
        <v>29</v>
      </c>
      <c r="D969" s="2" t="s">
        <v>273</v>
      </c>
      <c r="E969" s="2" t="s">
        <v>37</v>
      </c>
      <c r="F969" s="2" t="s">
        <v>26</v>
      </c>
      <c r="G969" s="4" t="n">
        <v>40900</v>
      </c>
      <c r="H969" s="3" t="n">
        <v>14</v>
      </c>
      <c r="I969" s="5" t="n">
        <v>40925</v>
      </c>
      <c r="J969" s="2" t="s">
        <v>27</v>
      </c>
      <c r="K969" s="3" t="n">
        <v>4</v>
      </c>
      <c r="L969" s="4" t="n">
        <v>11030.59</v>
      </c>
      <c r="M969" s="4" t="n">
        <v>43085.65</v>
      </c>
      <c r="N969" s="3" t="n">
        <v>16</v>
      </c>
      <c r="O969" s="4" t="n">
        <v>53.83</v>
      </c>
      <c r="P969" s="3" t="n">
        <v>5</v>
      </c>
      <c r="Q969" s="4" t="n">
        <v>7000</v>
      </c>
      <c r="R969" s="4" t="n">
        <v>3119.31</v>
      </c>
      <c r="S969" s="4" t="n">
        <v>0</v>
      </c>
      <c r="T969" s="4" t="n">
        <v>0</v>
      </c>
      <c r="U969" s="3" t="n">
        <v>664</v>
      </c>
      <c r="V969" s="3" t="n">
        <v>0</v>
      </c>
    </row>
    <row r="970" customFormat="false" ht="15" hidden="false" customHeight="false" outlineLevel="0" collapsed="false">
      <c r="A970" s="2" t="s">
        <v>1043</v>
      </c>
      <c r="B970" s="3" t="n">
        <v>34</v>
      </c>
      <c r="C970" s="2" t="s">
        <v>23</v>
      </c>
      <c r="D970" s="2" t="s">
        <v>48</v>
      </c>
      <c r="E970" s="2" t="s">
        <v>31</v>
      </c>
      <c r="F970" s="2" t="s">
        <v>38</v>
      </c>
      <c r="G970" s="4" t="n">
        <v>50800</v>
      </c>
      <c r="H970" s="3" t="n">
        <v>11</v>
      </c>
      <c r="I970" s="5" t="n">
        <v>42066</v>
      </c>
      <c r="J970" s="2" t="s">
        <v>34</v>
      </c>
      <c r="K970" s="3" t="n">
        <v>1</v>
      </c>
      <c r="L970" s="4" t="n">
        <v>6565.28</v>
      </c>
      <c r="M970" s="4" t="n">
        <v>41062.4</v>
      </c>
      <c r="N970" s="3" t="n">
        <v>29</v>
      </c>
      <c r="O970" s="4" t="n">
        <v>80.15</v>
      </c>
      <c r="P970" s="3" t="n">
        <v>1</v>
      </c>
      <c r="Q970" s="4" t="n">
        <v>6000</v>
      </c>
      <c r="R970" s="4" t="n">
        <v>3178.47</v>
      </c>
      <c r="S970" s="4" t="n">
        <v>0</v>
      </c>
      <c r="T970" s="4" t="n">
        <v>0</v>
      </c>
      <c r="U970" s="3" t="n">
        <v>628</v>
      </c>
      <c r="V970" s="3" t="n">
        <v>0</v>
      </c>
    </row>
    <row r="971" customFormat="false" ht="15" hidden="false" customHeight="false" outlineLevel="0" collapsed="false">
      <c r="A971" s="2" t="s">
        <v>1044</v>
      </c>
      <c r="B971" s="3" t="n">
        <v>50</v>
      </c>
      <c r="C971" s="2" t="s">
        <v>23</v>
      </c>
      <c r="D971" s="2" t="s">
        <v>98</v>
      </c>
      <c r="E971" s="2" t="s">
        <v>37</v>
      </c>
      <c r="F971" s="2" t="s">
        <v>38</v>
      </c>
      <c r="G971" s="4" t="n">
        <v>53800</v>
      </c>
      <c r="H971" s="3" t="n">
        <v>9</v>
      </c>
      <c r="I971" s="5" t="n">
        <v>42966</v>
      </c>
      <c r="J971" s="2" t="s">
        <v>46</v>
      </c>
      <c r="K971" s="3" t="n">
        <v>2</v>
      </c>
      <c r="L971" s="4" t="n">
        <v>8076.62</v>
      </c>
      <c r="M971" s="4" t="n">
        <v>33620.73</v>
      </c>
      <c r="N971" s="3" t="n">
        <v>36</v>
      </c>
      <c r="O971" s="4" t="n">
        <v>64.49</v>
      </c>
      <c r="P971" s="3" t="n">
        <v>2</v>
      </c>
      <c r="Q971" s="4" t="n">
        <v>9500</v>
      </c>
      <c r="R971" s="4" t="n">
        <v>4523.27</v>
      </c>
      <c r="S971" s="4" t="n">
        <v>221000</v>
      </c>
      <c r="T971" s="4" t="n">
        <v>1374</v>
      </c>
      <c r="U971" s="3" t="n">
        <v>733</v>
      </c>
      <c r="V971" s="3" t="n">
        <v>0</v>
      </c>
    </row>
    <row r="972" customFormat="false" ht="15" hidden="false" customHeight="false" outlineLevel="0" collapsed="false">
      <c r="A972" s="2" t="s">
        <v>1045</v>
      </c>
      <c r="B972" s="3" t="n">
        <v>31</v>
      </c>
      <c r="C972" s="2" t="s">
        <v>29</v>
      </c>
      <c r="D972" s="2" t="s">
        <v>40</v>
      </c>
      <c r="E972" s="2" t="s">
        <v>49</v>
      </c>
      <c r="F972" s="2" t="s">
        <v>26</v>
      </c>
      <c r="G972" s="4" t="n">
        <v>20000</v>
      </c>
      <c r="H972" s="3" t="n">
        <v>2</v>
      </c>
      <c r="I972" s="5" t="n">
        <v>45442</v>
      </c>
      <c r="J972" s="2" t="s">
        <v>34</v>
      </c>
      <c r="K972" s="3" t="n">
        <v>1</v>
      </c>
      <c r="L972" s="4" t="n">
        <v>3796.53</v>
      </c>
      <c r="M972" s="4" t="n">
        <v>3475.17</v>
      </c>
      <c r="N972" s="3" t="n">
        <v>20</v>
      </c>
      <c r="O972" s="4" t="n">
        <v>25.52</v>
      </c>
      <c r="P972" s="3" t="n">
        <v>0</v>
      </c>
      <c r="Q972" s="4" t="n">
        <v>3000</v>
      </c>
      <c r="R972" s="4" t="n">
        <v>515.28</v>
      </c>
      <c r="S972" s="4" t="n">
        <v>0</v>
      </c>
      <c r="T972" s="4" t="n">
        <v>0</v>
      </c>
      <c r="U972" s="3" t="n">
        <v>560</v>
      </c>
      <c r="V972" s="3" t="n">
        <v>0</v>
      </c>
    </row>
    <row r="973" customFormat="false" ht="15" hidden="false" customHeight="false" outlineLevel="0" collapsed="false">
      <c r="A973" s="2" t="s">
        <v>1046</v>
      </c>
      <c r="B973" s="3" t="n">
        <v>73</v>
      </c>
      <c r="C973" s="2" t="s">
        <v>23</v>
      </c>
      <c r="D973" s="2" t="s">
        <v>40</v>
      </c>
      <c r="E973" s="2" t="s">
        <v>41</v>
      </c>
      <c r="F973" s="2" t="s">
        <v>26</v>
      </c>
      <c r="G973" s="4" t="n">
        <v>13200</v>
      </c>
      <c r="H973" s="3" t="n">
        <v>20</v>
      </c>
      <c r="I973" s="5" t="n">
        <v>38861</v>
      </c>
      <c r="J973" s="2" t="s">
        <v>27</v>
      </c>
      <c r="K973" s="3" t="n">
        <v>2</v>
      </c>
      <c r="L973" s="4" t="n">
        <v>1406.73</v>
      </c>
      <c r="M973" s="4" t="n">
        <v>23458.05</v>
      </c>
      <c r="N973" s="3" t="n">
        <v>14</v>
      </c>
      <c r="O973" s="4" t="n">
        <v>41.27</v>
      </c>
      <c r="P973" s="3" t="n">
        <v>4</v>
      </c>
      <c r="Q973" s="4" t="n">
        <v>0</v>
      </c>
      <c r="R973" s="4" t="n">
        <v>0</v>
      </c>
      <c r="S973" s="4" t="n">
        <v>0</v>
      </c>
      <c r="T973" s="4" t="n">
        <v>0</v>
      </c>
      <c r="U973" s="3" t="n">
        <v>605</v>
      </c>
      <c r="V973" s="3" t="n">
        <v>0</v>
      </c>
    </row>
    <row r="974" customFormat="false" ht="15" hidden="false" customHeight="false" outlineLevel="0" collapsed="false">
      <c r="A974" s="2" t="s">
        <v>1047</v>
      </c>
      <c r="B974" s="3" t="n">
        <v>59</v>
      </c>
      <c r="C974" s="2" t="s">
        <v>23</v>
      </c>
      <c r="D974" s="2" t="s">
        <v>62</v>
      </c>
      <c r="E974" s="2" t="s">
        <v>52</v>
      </c>
      <c r="F974" s="2" t="s">
        <v>26</v>
      </c>
      <c r="G974" s="4" t="n">
        <v>31700</v>
      </c>
      <c r="H974" s="3" t="n">
        <v>15</v>
      </c>
      <c r="I974" s="5" t="n">
        <v>40629</v>
      </c>
      <c r="J974" s="2" t="s">
        <v>34</v>
      </c>
      <c r="K974" s="3" t="n">
        <v>2</v>
      </c>
      <c r="L974" s="4" t="n">
        <v>4281.19</v>
      </c>
      <c r="M974" s="4" t="n">
        <v>61295.4</v>
      </c>
      <c r="N974" s="3" t="n">
        <v>27</v>
      </c>
      <c r="O974" s="4" t="n">
        <v>54.96</v>
      </c>
      <c r="P974" s="3" t="n">
        <v>0</v>
      </c>
      <c r="Q974" s="4" t="n">
        <v>0</v>
      </c>
      <c r="R974" s="4" t="n">
        <v>0</v>
      </c>
      <c r="S974" s="4" t="n">
        <v>153000</v>
      </c>
      <c r="T974" s="4" t="n">
        <v>900</v>
      </c>
      <c r="U974" s="3" t="n">
        <v>695</v>
      </c>
      <c r="V974" s="3" t="n">
        <v>0</v>
      </c>
    </row>
    <row r="975" customFormat="false" ht="15" hidden="false" customHeight="false" outlineLevel="0" collapsed="false">
      <c r="A975" s="2" t="s">
        <v>1048</v>
      </c>
      <c r="B975" s="3" t="n">
        <v>53</v>
      </c>
      <c r="C975" s="2" t="s">
        <v>23</v>
      </c>
      <c r="D975" s="2" t="s">
        <v>56</v>
      </c>
      <c r="E975" s="2" t="s">
        <v>31</v>
      </c>
      <c r="F975" s="2" t="s">
        <v>60</v>
      </c>
      <c r="G975" s="4" t="n">
        <v>78700</v>
      </c>
      <c r="H975" s="3" t="n">
        <v>22</v>
      </c>
      <c r="I975" s="5" t="n">
        <v>38051</v>
      </c>
      <c r="J975" s="2" t="s">
        <v>46</v>
      </c>
      <c r="K975" s="3" t="n">
        <v>2</v>
      </c>
      <c r="L975" s="4" t="n">
        <v>3452.17</v>
      </c>
      <c r="M975" s="4" t="n">
        <v>0</v>
      </c>
      <c r="N975" s="3" t="n">
        <v>33</v>
      </c>
      <c r="O975" s="4" t="n">
        <v>74.06</v>
      </c>
      <c r="P975" s="3" t="n">
        <v>1</v>
      </c>
      <c r="Q975" s="4" t="n">
        <v>15000</v>
      </c>
      <c r="R975" s="4" t="n">
        <v>2668.8</v>
      </c>
      <c r="S975" s="4" t="n">
        <v>368000</v>
      </c>
      <c r="T975" s="4" t="n">
        <v>2741</v>
      </c>
      <c r="U975" s="3" t="n">
        <v>716</v>
      </c>
      <c r="V975" s="3" t="n">
        <v>0</v>
      </c>
    </row>
    <row r="976" customFormat="false" ht="15" hidden="false" customHeight="false" outlineLevel="0" collapsed="false">
      <c r="A976" s="2" t="s">
        <v>1049</v>
      </c>
      <c r="B976" s="3" t="n">
        <v>22</v>
      </c>
      <c r="C976" s="2" t="s">
        <v>29</v>
      </c>
      <c r="D976" s="2" t="s">
        <v>201</v>
      </c>
      <c r="E976" s="2" t="s">
        <v>134</v>
      </c>
      <c r="F976" s="2" t="s">
        <v>38</v>
      </c>
      <c r="G976" s="4" t="n">
        <v>5800</v>
      </c>
      <c r="H976" s="3" t="n">
        <v>1</v>
      </c>
      <c r="I976" s="5" t="n">
        <v>45803</v>
      </c>
      <c r="J976" s="2" t="s">
        <v>46</v>
      </c>
      <c r="K976" s="3" t="n">
        <v>2</v>
      </c>
      <c r="L976" s="4" t="n">
        <v>435.11</v>
      </c>
      <c r="M976" s="4" t="n">
        <v>1346.36</v>
      </c>
      <c r="N976" s="3" t="n">
        <v>27</v>
      </c>
      <c r="O976" s="4" t="n">
        <v>22.58</v>
      </c>
      <c r="P976" s="3" t="n">
        <v>5</v>
      </c>
      <c r="Q976" s="4" t="n">
        <v>1000</v>
      </c>
      <c r="R976" s="4" t="n">
        <v>430.45</v>
      </c>
      <c r="S976" s="4" t="n">
        <v>0</v>
      </c>
      <c r="T976" s="4" t="n">
        <v>0</v>
      </c>
      <c r="U976" s="3" t="n">
        <v>574</v>
      </c>
      <c r="V976" s="3" t="n">
        <v>0</v>
      </c>
    </row>
    <row r="977" customFormat="false" ht="15" hidden="false" customHeight="false" outlineLevel="0" collapsed="false">
      <c r="A977" s="2" t="s">
        <v>1050</v>
      </c>
      <c r="B977" s="3" t="n">
        <v>49</v>
      </c>
      <c r="C977" s="2" t="s">
        <v>23</v>
      </c>
      <c r="D977" s="2" t="s">
        <v>24</v>
      </c>
      <c r="E977" s="2" t="s">
        <v>93</v>
      </c>
      <c r="F977" s="2" t="s">
        <v>26</v>
      </c>
      <c r="G977" s="4" t="n">
        <v>7000</v>
      </c>
      <c r="H977" s="3" t="n">
        <v>2</v>
      </c>
      <c r="I977" s="5" t="n">
        <v>45218</v>
      </c>
      <c r="J977" s="2" t="s">
        <v>34</v>
      </c>
      <c r="K977" s="3" t="n">
        <v>2</v>
      </c>
      <c r="L977" s="4" t="n">
        <v>330.13</v>
      </c>
      <c r="M977" s="4" t="n">
        <v>2722.61</v>
      </c>
      <c r="N977" s="3" t="n">
        <v>20</v>
      </c>
      <c r="O977" s="4" t="n">
        <v>40.54</v>
      </c>
      <c r="P977" s="3" t="n">
        <v>1</v>
      </c>
      <c r="Q977" s="4" t="n">
        <v>1500</v>
      </c>
      <c r="R977" s="4" t="n">
        <v>266.32</v>
      </c>
      <c r="S977" s="4" t="n">
        <v>0</v>
      </c>
      <c r="T977" s="4" t="n">
        <v>0</v>
      </c>
      <c r="U977" s="3" t="n">
        <v>578</v>
      </c>
      <c r="V977" s="3" t="n">
        <v>0</v>
      </c>
    </row>
    <row r="978" customFormat="false" ht="15" hidden="false" customHeight="false" outlineLevel="0" collapsed="false">
      <c r="A978" s="2" t="s">
        <v>1051</v>
      </c>
      <c r="B978" s="3" t="n">
        <v>41</v>
      </c>
      <c r="C978" s="2" t="s">
        <v>23</v>
      </c>
      <c r="D978" s="2" t="s">
        <v>67</v>
      </c>
      <c r="E978" s="2" t="s">
        <v>63</v>
      </c>
      <c r="F978" s="2" t="s">
        <v>26</v>
      </c>
      <c r="G978" s="4" t="n">
        <v>40800</v>
      </c>
      <c r="H978" s="3" t="n">
        <v>14</v>
      </c>
      <c r="I978" s="5" t="n">
        <v>40980</v>
      </c>
      <c r="J978" s="2" t="s">
        <v>34</v>
      </c>
      <c r="K978" s="3" t="n">
        <v>1</v>
      </c>
      <c r="L978" s="4" t="n">
        <v>3684.97</v>
      </c>
      <c r="M978" s="4" t="n">
        <v>30189.01</v>
      </c>
      <c r="N978" s="3" t="n">
        <v>36</v>
      </c>
      <c r="O978" s="4" t="n">
        <v>96.45</v>
      </c>
      <c r="P978" s="3" t="n">
        <v>3</v>
      </c>
      <c r="Q978" s="4" t="n">
        <v>5000</v>
      </c>
      <c r="R978" s="4" t="n">
        <v>366.31</v>
      </c>
      <c r="S978" s="4" t="n">
        <v>117000</v>
      </c>
      <c r="T978" s="4" t="n">
        <v>798</v>
      </c>
      <c r="U978" s="3" t="n">
        <v>599</v>
      </c>
      <c r="V978" s="3" t="n">
        <v>0</v>
      </c>
    </row>
    <row r="979" customFormat="false" ht="15" hidden="false" customHeight="false" outlineLevel="0" collapsed="false">
      <c r="A979" s="2" t="s">
        <v>1052</v>
      </c>
      <c r="B979" s="3" t="n">
        <v>48</v>
      </c>
      <c r="C979" s="2" t="s">
        <v>29</v>
      </c>
      <c r="D979" s="2" t="s">
        <v>108</v>
      </c>
      <c r="E979" s="2" t="s">
        <v>37</v>
      </c>
      <c r="F979" s="2" t="s">
        <v>26</v>
      </c>
      <c r="G979" s="4" t="n">
        <v>25600</v>
      </c>
      <c r="H979" s="3" t="n">
        <v>18</v>
      </c>
      <c r="I979" s="5" t="n">
        <v>39477</v>
      </c>
      <c r="J979" s="2" t="s">
        <v>34</v>
      </c>
      <c r="K979" s="3" t="n">
        <v>1</v>
      </c>
      <c r="L979" s="4" t="n">
        <v>557.45</v>
      </c>
      <c r="M979" s="4" t="n">
        <v>0</v>
      </c>
      <c r="N979" s="3" t="n">
        <v>33</v>
      </c>
      <c r="O979" s="4" t="n">
        <v>62.55</v>
      </c>
      <c r="P979" s="3" t="n">
        <v>0</v>
      </c>
      <c r="Q979" s="4" t="n">
        <v>0</v>
      </c>
      <c r="R979" s="4" t="n">
        <v>0</v>
      </c>
      <c r="S979" s="4" t="n">
        <v>96000</v>
      </c>
      <c r="T979" s="4" t="n">
        <v>626</v>
      </c>
      <c r="U979" s="3" t="n">
        <v>589</v>
      </c>
      <c r="V979" s="3" t="n">
        <v>0</v>
      </c>
    </row>
    <row r="980" customFormat="false" ht="15" hidden="false" customHeight="false" outlineLevel="0" collapsed="false">
      <c r="A980" s="2" t="s">
        <v>1053</v>
      </c>
      <c r="B980" s="3" t="n">
        <v>64</v>
      </c>
      <c r="C980" s="2" t="s">
        <v>29</v>
      </c>
      <c r="D980" s="2" t="s">
        <v>56</v>
      </c>
      <c r="E980" s="2" t="s">
        <v>63</v>
      </c>
      <c r="F980" s="2" t="s">
        <v>26</v>
      </c>
      <c r="G980" s="4" t="n">
        <v>45000</v>
      </c>
      <c r="H980" s="3" t="n">
        <v>18</v>
      </c>
      <c r="I980" s="5" t="n">
        <v>39350</v>
      </c>
      <c r="J980" s="2" t="s">
        <v>27</v>
      </c>
      <c r="K980" s="3" t="n">
        <v>5</v>
      </c>
      <c r="L980" s="4" t="n">
        <v>1196.74</v>
      </c>
      <c r="M980" s="4" t="n">
        <v>0</v>
      </c>
      <c r="N980" s="3" t="n">
        <v>24</v>
      </c>
      <c r="O980" s="4" t="n">
        <v>28.29</v>
      </c>
      <c r="P980" s="3" t="n">
        <v>5</v>
      </c>
      <c r="Q980" s="4" t="n">
        <v>10000</v>
      </c>
      <c r="R980" s="4" t="n">
        <v>39.75</v>
      </c>
      <c r="S980" s="4" t="n">
        <v>0</v>
      </c>
      <c r="T980" s="4" t="n">
        <v>0</v>
      </c>
      <c r="U980" s="3" t="n">
        <v>645</v>
      </c>
      <c r="V980" s="3" t="n">
        <v>0</v>
      </c>
    </row>
    <row r="981" customFormat="false" ht="15" hidden="false" customHeight="false" outlineLevel="0" collapsed="false">
      <c r="A981" s="2" t="s">
        <v>1054</v>
      </c>
      <c r="B981" s="3" t="n">
        <v>50</v>
      </c>
      <c r="C981" s="2" t="s">
        <v>29</v>
      </c>
      <c r="D981" s="2" t="s">
        <v>108</v>
      </c>
      <c r="E981" s="2" t="s">
        <v>52</v>
      </c>
      <c r="F981" s="2" t="s">
        <v>60</v>
      </c>
      <c r="G981" s="4" t="n">
        <v>22900</v>
      </c>
      <c r="H981" s="3" t="n">
        <v>10</v>
      </c>
      <c r="I981" s="5" t="n">
        <v>42267</v>
      </c>
      <c r="J981" s="2" t="s">
        <v>27</v>
      </c>
      <c r="K981" s="3" t="n">
        <v>3</v>
      </c>
      <c r="L981" s="4" t="n">
        <v>6948.82</v>
      </c>
      <c r="M981" s="4" t="n">
        <v>12370.51</v>
      </c>
      <c r="N981" s="3" t="n">
        <v>15</v>
      </c>
      <c r="O981" s="4" t="n">
        <v>60.16</v>
      </c>
      <c r="P981" s="3" t="n">
        <v>2</v>
      </c>
      <c r="Q981" s="4" t="n">
        <v>0</v>
      </c>
      <c r="R981" s="4" t="n">
        <v>0</v>
      </c>
      <c r="S981" s="4" t="n">
        <v>0</v>
      </c>
      <c r="T981" s="4" t="n">
        <v>0</v>
      </c>
      <c r="U981" s="3" t="n">
        <v>647</v>
      </c>
      <c r="V981" s="3" t="n">
        <v>0</v>
      </c>
    </row>
    <row r="982" customFormat="false" ht="15" hidden="false" customHeight="false" outlineLevel="0" collapsed="false">
      <c r="A982" s="2" t="s">
        <v>1055</v>
      </c>
      <c r="B982" s="3" t="n">
        <v>41</v>
      </c>
      <c r="C982" s="2" t="s">
        <v>29</v>
      </c>
      <c r="D982" s="2" t="s">
        <v>98</v>
      </c>
      <c r="E982" s="2" t="s">
        <v>52</v>
      </c>
      <c r="F982" s="2" t="s">
        <v>26</v>
      </c>
      <c r="G982" s="4" t="n">
        <v>21300</v>
      </c>
      <c r="H982" s="3" t="n">
        <v>17</v>
      </c>
      <c r="I982" s="5" t="n">
        <v>39876</v>
      </c>
      <c r="J982" s="2" t="s">
        <v>42</v>
      </c>
      <c r="K982" s="3" t="n">
        <v>3</v>
      </c>
      <c r="L982" s="4" t="n">
        <v>2110.83</v>
      </c>
      <c r="M982" s="4" t="n">
        <v>0</v>
      </c>
      <c r="N982" s="3" t="n">
        <v>16</v>
      </c>
      <c r="O982" s="4" t="n">
        <v>41.17</v>
      </c>
      <c r="P982" s="3" t="n">
        <v>1</v>
      </c>
      <c r="Q982" s="4" t="n">
        <v>3000</v>
      </c>
      <c r="R982" s="4" t="n">
        <v>310.86</v>
      </c>
      <c r="S982" s="4" t="n">
        <v>0</v>
      </c>
      <c r="T982" s="4" t="n">
        <v>0</v>
      </c>
      <c r="U982" s="3" t="n">
        <v>607</v>
      </c>
      <c r="V982" s="3" t="n">
        <v>0</v>
      </c>
    </row>
    <row r="983" customFormat="false" ht="15" hidden="false" customHeight="false" outlineLevel="0" collapsed="false">
      <c r="A983" s="2" t="s">
        <v>1056</v>
      </c>
      <c r="B983" s="3" t="n">
        <v>20</v>
      </c>
      <c r="C983" s="2" t="s">
        <v>23</v>
      </c>
      <c r="D983" s="2" t="s">
        <v>132</v>
      </c>
      <c r="E983" s="2" t="s">
        <v>134</v>
      </c>
      <c r="F983" s="2" t="s">
        <v>38</v>
      </c>
      <c r="G983" s="4" t="n">
        <v>8500</v>
      </c>
      <c r="H983" s="3" t="n">
        <v>1</v>
      </c>
      <c r="I983" s="5" t="n">
        <v>45769</v>
      </c>
      <c r="J983" s="2" t="s">
        <v>34</v>
      </c>
      <c r="K983" s="3" t="n">
        <v>3</v>
      </c>
      <c r="L983" s="4" t="n">
        <v>629.78</v>
      </c>
      <c r="M983" s="4" t="n">
        <v>2863.63</v>
      </c>
      <c r="N983" s="3" t="n">
        <v>25</v>
      </c>
      <c r="O983" s="4" t="n">
        <v>21.45</v>
      </c>
      <c r="P983" s="3" t="n">
        <v>0</v>
      </c>
      <c r="Q983" s="4" t="n">
        <v>1500</v>
      </c>
      <c r="R983" s="4" t="n">
        <v>234.09</v>
      </c>
      <c r="S983" s="4" t="n">
        <v>0</v>
      </c>
      <c r="T983" s="4" t="n">
        <v>0</v>
      </c>
      <c r="U983" s="3" t="n">
        <v>637</v>
      </c>
      <c r="V983" s="3" t="n">
        <v>0</v>
      </c>
    </row>
    <row r="984" customFormat="false" ht="15" hidden="false" customHeight="false" outlineLevel="0" collapsed="false">
      <c r="A984" s="2" t="s">
        <v>1057</v>
      </c>
      <c r="B984" s="3" t="n">
        <v>59</v>
      </c>
      <c r="C984" s="2" t="s">
        <v>29</v>
      </c>
      <c r="D984" s="2" t="s">
        <v>108</v>
      </c>
      <c r="E984" s="2" t="s">
        <v>52</v>
      </c>
      <c r="F984" s="2" t="s">
        <v>26</v>
      </c>
      <c r="G984" s="4" t="n">
        <v>16100</v>
      </c>
      <c r="H984" s="3" t="n">
        <v>24</v>
      </c>
      <c r="I984" s="5" t="n">
        <v>37278</v>
      </c>
      <c r="J984" s="2" t="s">
        <v>27</v>
      </c>
      <c r="K984" s="3" t="n">
        <v>2</v>
      </c>
      <c r="L984" s="4" t="n">
        <v>877.84</v>
      </c>
      <c r="M984" s="4" t="n">
        <v>35877.44</v>
      </c>
      <c r="N984" s="3" t="n">
        <v>15</v>
      </c>
      <c r="O984" s="4" t="n">
        <v>67.84</v>
      </c>
      <c r="P984" s="3" t="n">
        <v>6</v>
      </c>
      <c r="Q984" s="4" t="n">
        <v>3500</v>
      </c>
      <c r="R984" s="4" t="n">
        <v>1143.84</v>
      </c>
      <c r="S984" s="4" t="n">
        <v>0</v>
      </c>
      <c r="T984" s="4" t="n">
        <v>0</v>
      </c>
      <c r="U984" s="3" t="n">
        <v>611</v>
      </c>
      <c r="V984" s="3" t="n">
        <v>0</v>
      </c>
    </row>
    <row r="985" customFormat="false" ht="15" hidden="false" customHeight="false" outlineLevel="0" collapsed="false">
      <c r="A985" s="2" t="s">
        <v>1058</v>
      </c>
      <c r="B985" s="3" t="n">
        <v>35</v>
      </c>
      <c r="C985" s="2" t="s">
        <v>29</v>
      </c>
      <c r="D985" s="2" t="s">
        <v>132</v>
      </c>
      <c r="E985" s="2" t="s">
        <v>49</v>
      </c>
      <c r="F985" s="2" t="s">
        <v>26</v>
      </c>
      <c r="G985" s="4" t="n">
        <v>45500</v>
      </c>
      <c r="H985" s="3" t="n">
        <v>16</v>
      </c>
      <c r="I985" s="5" t="n">
        <v>40162</v>
      </c>
      <c r="J985" s="2" t="s">
        <v>34</v>
      </c>
      <c r="K985" s="3" t="n">
        <v>2</v>
      </c>
      <c r="L985" s="4" t="n">
        <v>1648.48</v>
      </c>
      <c r="M985" s="4" t="n">
        <v>81748.97</v>
      </c>
      <c r="N985" s="3" t="n">
        <v>26</v>
      </c>
      <c r="O985" s="4" t="n">
        <v>36.06</v>
      </c>
      <c r="P985" s="3" t="n">
        <v>4</v>
      </c>
      <c r="Q985" s="4" t="n">
        <v>10500</v>
      </c>
      <c r="R985" s="4" t="n">
        <v>3407.63</v>
      </c>
      <c r="S985" s="4" t="n">
        <v>0</v>
      </c>
      <c r="T985" s="4" t="n">
        <v>0</v>
      </c>
      <c r="U985" s="3" t="n">
        <v>663</v>
      </c>
      <c r="V985" s="3" t="n">
        <v>1</v>
      </c>
    </row>
    <row r="986" customFormat="false" ht="15" hidden="false" customHeight="false" outlineLevel="0" collapsed="false">
      <c r="A986" s="2" t="s">
        <v>1059</v>
      </c>
      <c r="B986" s="3" t="n">
        <v>52</v>
      </c>
      <c r="C986" s="2" t="s">
        <v>23</v>
      </c>
      <c r="D986" s="2" t="s">
        <v>40</v>
      </c>
      <c r="E986" s="2" t="s">
        <v>37</v>
      </c>
      <c r="F986" s="2" t="s">
        <v>26</v>
      </c>
      <c r="G986" s="4" t="n">
        <v>40600</v>
      </c>
      <c r="H986" s="3" t="n">
        <v>22</v>
      </c>
      <c r="I986" s="5" t="n">
        <v>37932</v>
      </c>
      <c r="J986" s="2" t="s">
        <v>27</v>
      </c>
      <c r="K986" s="3" t="n">
        <v>3</v>
      </c>
      <c r="L986" s="4" t="n">
        <v>4465.61</v>
      </c>
      <c r="M986" s="4" t="n">
        <v>74217.11</v>
      </c>
      <c r="N986" s="3" t="n">
        <v>22</v>
      </c>
      <c r="O986" s="4" t="n">
        <v>68.67</v>
      </c>
      <c r="P986" s="3" t="n">
        <v>3</v>
      </c>
      <c r="Q986" s="4" t="n">
        <v>0</v>
      </c>
      <c r="R986" s="4" t="n">
        <v>0</v>
      </c>
      <c r="S986" s="4" t="n">
        <v>0</v>
      </c>
      <c r="T986" s="4" t="n">
        <v>0</v>
      </c>
      <c r="U986" s="3" t="n">
        <v>738</v>
      </c>
      <c r="V986" s="3" t="n">
        <v>0</v>
      </c>
    </row>
    <row r="987" customFormat="false" ht="15" hidden="false" customHeight="false" outlineLevel="0" collapsed="false">
      <c r="A987" s="2" t="s">
        <v>1060</v>
      </c>
      <c r="B987" s="3" t="n">
        <v>38</v>
      </c>
      <c r="C987" s="2" t="s">
        <v>29</v>
      </c>
      <c r="D987" s="2" t="s">
        <v>40</v>
      </c>
      <c r="E987" s="2" t="s">
        <v>63</v>
      </c>
      <c r="F987" s="2" t="s">
        <v>38</v>
      </c>
      <c r="G987" s="4" t="n">
        <v>54300</v>
      </c>
      <c r="H987" s="3" t="n">
        <v>7</v>
      </c>
      <c r="I987" s="5" t="n">
        <v>43628</v>
      </c>
      <c r="J987" s="2" t="s">
        <v>46</v>
      </c>
      <c r="K987" s="3" t="n">
        <v>2</v>
      </c>
      <c r="L987" s="4" t="n">
        <v>9866.03</v>
      </c>
      <c r="M987" s="4" t="n">
        <v>36713.93</v>
      </c>
      <c r="N987" s="3" t="n">
        <v>41</v>
      </c>
      <c r="O987" s="4" t="n">
        <v>53.86</v>
      </c>
      <c r="P987" s="3" t="n">
        <v>0</v>
      </c>
      <c r="Q987" s="4" t="n">
        <v>8500</v>
      </c>
      <c r="R987" s="4" t="n">
        <v>592.79</v>
      </c>
      <c r="S987" s="4" t="n">
        <v>127000</v>
      </c>
      <c r="T987" s="4" t="n">
        <v>865</v>
      </c>
      <c r="U987" s="3" t="n">
        <v>595</v>
      </c>
      <c r="V987" s="3" t="n">
        <v>1</v>
      </c>
    </row>
    <row r="988" customFormat="false" ht="15" hidden="false" customHeight="false" outlineLevel="0" collapsed="false">
      <c r="A988" s="2" t="s">
        <v>1061</v>
      </c>
      <c r="B988" s="3" t="n">
        <v>26</v>
      </c>
      <c r="C988" s="2" t="s">
        <v>29</v>
      </c>
      <c r="D988" s="2" t="s">
        <v>108</v>
      </c>
      <c r="E988" s="2" t="s">
        <v>52</v>
      </c>
      <c r="F988" s="2" t="s">
        <v>38</v>
      </c>
      <c r="G988" s="4" t="n">
        <v>50500</v>
      </c>
      <c r="H988" s="3" t="n">
        <v>5</v>
      </c>
      <c r="I988" s="5" t="n">
        <v>44291</v>
      </c>
      <c r="J988" s="2" t="s">
        <v>34</v>
      </c>
      <c r="K988" s="3" t="n">
        <v>2</v>
      </c>
      <c r="L988" s="4" t="n">
        <v>5163.21</v>
      </c>
      <c r="M988" s="4" t="n">
        <v>28145.08</v>
      </c>
      <c r="N988" s="3" t="n">
        <v>0</v>
      </c>
      <c r="O988" s="2"/>
      <c r="P988" s="3" t="n">
        <v>0</v>
      </c>
      <c r="Q988" s="4" t="n">
        <v>5500</v>
      </c>
      <c r="R988" s="4" t="n">
        <v>1740.06</v>
      </c>
      <c r="S988" s="4" t="n">
        <v>0</v>
      </c>
      <c r="T988" s="4" t="n">
        <v>0</v>
      </c>
      <c r="U988" s="3" t="n">
        <v>690</v>
      </c>
      <c r="V988" s="3" t="n">
        <v>1</v>
      </c>
    </row>
    <row r="989" customFormat="false" ht="15" hidden="false" customHeight="false" outlineLevel="0" collapsed="false">
      <c r="A989" s="2" t="s">
        <v>1062</v>
      </c>
      <c r="B989" s="3" t="n">
        <v>42</v>
      </c>
      <c r="C989" s="2" t="s">
        <v>29</v>
      </c>
      <c r="D989" s="2" t="s">
        <v>201</v>
      </c>
      <c r="E989" s="2" t="s">
        <v>37</v>
      </c>
      <c r="F989" s="2" t="s">
        <v>26</v>
      </c>
      <c r="G989" s="4" t="n">
        <v>28000</v>
      </c>
      <c r="H989" s="3" t="n">
        <v>13</v>
      </c>
      <c r="I989" s="5" t="n">
        <v>41241</v>
      </c>
      <c r="J989" s="2" t="s">
        <v>27</v>
      </c>
      <c r="K989" s="3" t="n">
        <v>1</v>
      </c>
      <c r="L989" s="4" t="n">
        <v>4465.59</v>
      </c>
      <c r="M989" s="4" t="n">
        <v>0</v>
      </c>
      <c r="N989" s="3" t="n">
        <v>22</v>
      </c>
      <c r="O989" s="4" t="n">
        <v>38.89</v>
      </c>
      <c r="P989" s="3" t="n">
        <v>3</v>
      </c>
      <c r="Q989" s="4" t="n">
        <v>6500</v>
      </c>
      <c r="R989" s="4" t="n">
        <v>534.41</v>
      </c>
      <c r="S989" s="4" t="n">
        <v>0</v>
      </c>
      <c r="T989" s="4" t="n">
        <v>0</v>
      </c>
      <c r="U989" s="3" t="n">
        <v>626</v>
      </c>
      <c r="V989" s="3" t="n">
        <v>0</v>
      </c>
    </row>
    <row r="990" customFormat="false" ht="15" hidden="false" customHeight="false" outlineLevel="0" collapsed="false">
      <c r="A990" s="2" t="s">
        <v>1063</v>
      </c>
      <c r="B990" s="3" t="n">
        <v>49</v>
      </c>
      <c r="C990" s="2" t="s">
        <v>23</v>
      </c>
      <c r="D990" s="2" t="s">
        <v>108</v>
      </c>
      <c r="E990" s="2" t="s">
        <v>25</v>
      </c>
      <c r="F990" s="2" t="s">
        <v>26</v>
      </c>
      <c r="G990" s="4" t="n">
        <v>20000</v>
      </c>
      <c r="H990" s="3" t="n">
        <v>23</v>
      </c>
      <c r="I990" s="5" t="n">
        <v>37658</v>
      </c>
      <c r="J990" s="2" t="s">
        <v>46</v>
      </c>
      <c r="K990" s="3" t="n">
        <v>3</v>
      </c>
      <c r="L990" s="4" t="n">
        <v>897.23</v>
      </c>
      <c r="M990" s="4" t="n">
        <v>31272.41</v>
      </c>
      <c r="N990" s="3" t="n">
        <v>26</v>
      </c>
      <c r="O990" s="4" t="n">
        <v>35.19</v>
      </c>
      <c r="P990" s="3" t="n">
        <v>2</v>
      </c>
      <c r="Q990" s="4" t="n">
        <v>4000</v>
      </c>
      <c r="R990" s="4" t="n">
        <v>610.83</v>
      </c>
      <c r="S990" s="4" t="n">
        <v>79000</v>
      </c>
      <c r="T990" s="4" t="n">
        <v>405</v>
      </c>
      <c r="U990" s="3" t="n">
        <v>598</v>
      </c>
      <c r="V990" s="3" t="n">
        <v>0</v>
      </c>
    </row>
    <row r="991" customFormat="false" ht="15" hidden="false" customHeight="false" outlineLevel="0" collapsed="false">
      <c r="A991" s="2" t="s">
        <v>1064</v>
      </c>
      <c r="B991" s="3" t="n">
        <v>57</v>
      </c>
      <c r="C991" s="2" t="s">
        <v>29</v>
      </c>
      <c r="D991" s="2" t="s">
        <v>98</v>
      </c>
      <c r="E991" s="2" t="s">
        <v>52</v>
      </c>
      <c r="F991" s="2" t="s">
        <v>26</v>
      </c>
      <c r="G991" s="4" t="n">
        <v>32100</v>
      </c>
      <c r="H991" s="3" t="n">
        <v>25</v>
      </c>
      <c r="I991" s="5" t="n">
        <v>37118</v>
      </c>
      <c r="J991" s="2" t="s">
        <v>27</v>
      </c>
      <c r="K991" s="3" t="n">
        <v>5</v>
      </c>
      <c r="L991" s="4" t="n">
        <v>483.29</v>
      </c>
      <c r="M991" s="4" t="n">
        <v>0</v>
      </c>
      <c r="N991" s="3" t="n">
        <v>16</v>
      </c>
      <c r="O991" s="4" t="n">
        <v>56.79</v>
      </c>
      <c r="P991" s="3" t="n">
        <v>4</v>
      </c>
      <c r="Q991" s="4" t="n">
        <v>0</v>
      </c>
      <c r="R991" s="4" t="n">
        <v>0</v>
      </c>
      <c r="S991" s="4" t="n">
        <v>61000</v>
      </c>
      <c r="T991" s="4" t="n">
        <v>395</v>
      </c>
      <c r="U991" s="3" t="n">
        <v>721</v>
      </c>
      <c r="V991" s="3" t="n">
        <v>0</v>
      </c>
    </row>
    <row r="992" customFormat="false" ht="15" hidden="false" customHeight="false" outlineLevel="0" collapsed="false">
      <c r="A992" s="2" t="s">
        <v>1065</v>
      </c>
      <c r="B992" s="3" t="n">
        <v>54</v>
      </c>
      <c r="C992" s="2" t="s">
        <v>29</v>
      </c>
      <c r="D992" s="2" t="s">
        <v>136</v>
      </c>
      <c r="E992" s="2" t="s">
        <v>63</v>
      </c>
      <c r="F992" s="2" t="s">
        <v>38</v>
      </c>
      <c r="G992" s="4" t="n">
        <v>48300</v>
      </c>
      <c r="H992" s="3" t="n">
        <v>10</v>
      </c>
      <c r="I992" s="5" t="n">
        <v>42374</v>
      </c>
      <c r="J992" s="2" t="s">
        <v>34</v>
      </c>
      <c r="K992" s="3" t="n">
        <v>3</v>
      </c>
      <c r="L992" s="4" t="n">
        <v>946.51</v>
      </c>
      <c r="M992" s="4" t="n">
        <v>45109.25</v>
      </c>
      <c r="N992" s="3" t="n">
        <v>34</v>
      </c>
      <c r="O992" s="4" t="n">
        <v>147.28</v>
      </c>
      <c r="P992" s="3" t="n">
        <v>0</v>
      </c>
      <c r="Q992" s="4" t="n">
        <v>11000</v>
      </c>
      <c r="R992" s="4" t="n">
        <v>2458.06</v>
      </c>
      <c r="S992" s="4" t="n">
        <v>77000</v>
      </c>
      <c r="T992" s="4" t="n">
        <v>428</v>
      </c>
      <c r="U992" s="3" t="n">
        <v>675</v>
      </c>
      <c r="V992" s="3" t="n">
        <v>0</v>
      </c>
    </row>
    <row r="993" customFormat="false" ht="15" hidden="false" customHeight="false" outlineLevel="0" collapsed="false">
      <c r="A993" s="2" t="s">
        <v>1066</v>
      </c>
      <c r="B993" s="3" t="n">
        <v>55</v>
      </c>
      <c r="C993" s="2" t="s">
        <v>29</v>
      </c>
      <c r="D993" s="2" t="s">
        <v>100</v>
      </c>
      <c r="E993" s="2" t="s">
        <v>37</v>
      </c>
      <c r="F993" s="2" t="s">
        <v>26</v>
      </c>
      <c r="G993" s="4" t="n">
        <v>36600</v>
      </c>
      <c r="H993" s="3" t="n">
        <v>10</v>
      </c>
      <c r="I993" s="5" t="n">
        <v>42447</v>
      </c>
      <c r="J993" s="2" t="s">
        <v>27</v>
      </c>
      <c r="K993" s="3" t="n">
        <v>1</v>
      </c>
      <c r="L993" s="4" t="n">
        <v>10486.29</v>
      </c>
      <c r="M993" s="4" t="n">
        <v>28038.06</v>
      </c>
      <c r="N993" s="3" t="n">
        <v>23</v>
      </c>
      <c r="O993" s="4" t="n">
        <v>45.62</v>
      </c>
      <c r="P993" s="3" t="n">
        <v>4</v>
      </c>
      <c r="Q993" s="4" t="n">
        <v>0</v>
      </c>
      <c r="R993" s="4" t="n">
        <v>0</v>
      </c>
      <c r="S993" s="4" t="n">
        <v>0</v>
      </c>
      <c r="T993" s="4" t="n">
        <v>0</v>
      </c>
      <c r="U993" s="3" t="n">
        <v>640</v>
      </c>
      <c r="V993" s="3" t="n">
        <v>0</v>
      </c>
    </row>
    <row r="994" customFormat="false" ht="15" hidden="false" customHeight="false" outlineLevel="0" collapsed="false">
      <c r="A994" s="2" t="s">
        <v>1067</v>
      </c>
      <c r="B994" s="3" t="n">
        <v>45</v>
      </c>
      <c r="C994" s="2" t="s">
        <v>23</v>
      </c>
      <c r="D994" s="2" t="s">
        <v>40</v>
      </c>
      <c r="E994" s="2" t="s">
        <v>31</v>
      </c>
      <c r="F994" s="2" t="s">
        <v>26</v>
      </c>
      <c r="G994" s="4" t="n">
        <v>84900</v>
      </c>
      <c r="H994" s="3" t="n">
        <v>7</v>
      </c>
      <c r="I994" s="5" t="n">
        <v>43447</v>
      </c>
      <c r="J994" s="2" t="s">
        <v>34</v>
      </c>
      <c r="K994" s="3" t="n">
        <v>3</v>
      </c>
      <c r="L994" s="4" t="n">
        <v>16075.44</v>
      </c>
      <c r="M994" s="4" t="n">
        <v>74191.39</v>
      </c>
      <c r="N994" s="3" t="n">
        <v>50</v>
      </c>
      <c r="O994" s="4" t="n">
        <v>71.28</v>
      </c>
      <c r="P994" s="3" t="n">
        <v>4</v>
      </c>
      <c r="Q994" s="4" t="n">
        <v>0</v>
      </c>
      <c r="R994" s="4" t="n">
        <v>0</v>
      </c>
      <c r="S994" s="4" t="n">
        <v>0</v>
      </c>
      <c r="T994" s="4" t="n">
        <v>0</v>
      </c>
      <c r="U994" s="3" t="n">
        <v>628</v>
      </c>
      <c r="V994" s="3" t="n">
        <v>0</v>
      </c>
    </row>
    <row r="995" customFormat="false" ht="15" hidden="false" customHeight="false" outlineLevel="0" collapsed="false">
      <c r="A995" s="2" t="s">
        <v>1068</v>
      </c>
      <c r="B995" s="3" t="n">
        <v>18</v>
      </c>
      <c r="C995" s="2" t="s">
        <v>23</v>
      </c>
      <c r="D995" s="2" t="s">
        <v>54</v>
      </c>
      <c r="E995" s="2" t="s">
        <v>134</v>
      </c>
      <c r="F995" s="2" t="s">
        <v>38</v>
      </c>
      <c r="G995" s="4" t="n">
        <v>8300</v>
      </c>
      <c r="H995" s="3" t="n">
        <v>0</v>
      </c>
      <c r="I995" s="5" t="n">
        <v>45925</v>
      </c>
      <c r="J995" s="2" t="s">
        <v>34</v>
      </c>
      <c r="K995" s="3" t="n">
        <v>2</v>
      </c>
      <c r="L995" s="4" t="n">
        <v>394.7</v>
      </c>
      <c r="M995" s="4" t="n">
        <v>2272.78</v>
      </c>
      <c r="N995" s="3" t="n">
        <v>32</v>
      </c>
      <c r="O995" s="4" t="n">
        <v>45.4</v>
      </c>
      <c r="P995" s="3" t="n">
        <v>0</v>
      </c>
      <c r="Q995" s="4" t="n">
        <v>1500</v>
      </c>
      <c r="R995" s="4" t="n">
        <v>136.69</v>
      </c>
      <c r="S995" s="4" t="n">
        <v>0</v>
      </c>
      <c r="T995" s="4" t="n">
        <v>0</v>
      </c>
      <c r="U995" s="3" t="n">
        <v>611</v>
      </c>
      <c r="V995" s="3" t="n">
        <v>0</v>
      </c>
    </row>
    <row r="996" customFormat="false" ht="15" hidden="false" customHeight="false" outlineLevel="0" collapsed="false">
      <c r="A996" s="2" t="s">
        <v>1069</v>
      </c>
      <c r="B996" s="3" t="n">
        <v>45</v>
      </c>
      <c r="C996" s="2" t="s">
        <v>23</v>
      </c>
      <c r="D996" s="2" t="s">
        <v>51</v>
      </c>
      <c r="E996" s="2" t="s">
        <v>96</v>
      </c>
      <c r="F996" s="2" t="s">
        <v>26</v>
      </c>
      <c r="G996" s="4" t="n">
        <v>125000</v>
      </c>
      <c r="H996" s="3" t="n">
        <v>9</v>
      </c>
      <c r="I996" s="5" t="n">
        <v>42928</v>
      </c>
      <c r="J996" s="2" t="s">
        <v>42</v>
      </c>
      <c r="K996" s="3" t="n">
        <v>4</v>
      </c>
      <c r="L996" s="4" t="n">
        <v>20911.35</v>
      </c>
      <c r="M996" s="4" t="n">
        <v>0</v>
      </c>
      <c r="N996" s="3" t="n">
        <v>53</v>
      </c>
      <c r="O996" s="4" t="n">
        <v>173.52</v>
      </c>
      <c r="P996" s="3" t="n">
        <v>3</v>
      </c>
      <c r="Q996" s="4" t="n">
        <v>15000</v>
      </c>
      <c r="R996" s="4" t="n">
        <v>4654.75</v>
      </c>
      <c r="S996" s="4" t="n">
        <v>0</v>
      </c>
      <c r="T996" s="4" t="n">
        <v>0</v>
      </c>
      <c r="U996" s="3" t="n">
        <v>636</v>
      </c>
      <c r="V996" s="3" t="n">
        <v>0</v>
      </c>
    </row>
    <row r="997" customFormat="false" ht="15" hidden="false" customHeight="false" outlineLevel="0" collapsed="false">
      <c r="A997" s="2" t="s">
        <v>1070</v>
      </c>
      <c r="B997" s="3" t="n">
        <v>42</v>
      </c>
      <c r="C997" s="2" t="s">
        <v>23</v>
      </c>
      <c r="D997" s="2" t="s">
        <v>54</v>
      </c>
      <c r="E997" s="2" t="s">
        <v>49</v>
      </c>
      <c r="F997" s="2" t="s">
        <v>26</v>
      </c>
      <c r="G997" s="4" t="n">
        <v>35600</v>
      </c>
      <c r="H997" s="3" t="n">
        <v>9</v>
      </c>
      <c r="I997" s="5" t="n">
        <v>42784</v>
      </c>
      <c r="J997" s="2" t="s">
        <v>34</v>
      </c>
      <c r="K997" s="3" t="n">
        <v>3</v>
      </c>
      <c r="L997" s="4" t="n">
        <v>1044.31</v>
      </c>
      <c r="M997" s="4" t="n">
        <v>26588.1</v>
      </c>
      <c r="N997" s="3" t="n">
        <v>43</v>
      </c>
      <c r="O997" s="4" t="n">
        <v>45.31</v>
      </c>
      <c r="P997" s="3" t="n">
        <v>2</v>
      </c>
      <c r="Q997" s="4" t="n">
        <v>9000</v>
      </c>
      <c r="R997" s="4" t="n">
        <v>1369.94</v>
      </c>
      <c r="S997" s="4" t="n">
        <v>107000</v>
      </c>
      <c r="T997" s="4" t="n">
        <v>655</v>
      </c>
      <c r="U997" s="3" t="n">
        <v>698</v>
      </c>
      <c r="V997" s="3" t="n">
        <v>0</v>
      </c>
    </row>
    <row r="998" customFormat="false" ht="15" hidden="false" customHeight="false" outlineLevel="0" collapsed="false">
      <c r="A998" s="2" t="s">
        <v>1071</v>
      </c>
      <c r="B998" s="3" t="n">
        <v>49</v>
      </c>
      <c r="C998" s="2" t="s">
        <v>23</v>
      </c>
      <c r="D998" s="2" t="s">
        <v>51</v>
      </c>
      <c r="E998" s="2" t="s">
        <v>63</v>
      </c>
      <c r="F998" s="2" t="s">
        <v>26</v>
      </c>
      <c r="G998" s="4" t="n">
        <v>48300</v>
      </c>
      <c r="H998" s="3" t="n">
        <v>8</v>
      </c>
      <c r="I998" s="5" t="n">
        <v>43151</v>
      </c>
      <c r="J998" s="2" t="s">
        <v>34</v>
      </c>
      <c r="K998" s="3" t="n">
        <v>2</v>
      </c>
      <c r="L998" s="4" t="n">
        <v>1778.32</v>
      </c>
      <c r="M998" s="4" t="n">
        <v>17004.71</v>
      </c>
      <c r="N998" s="3" t="n">
        <v>34</v>
      </c>
      <c r="O998" s="4" t="n">
        <v>111.23</v>
      </c>
      <c r="P998" s="3" t="n">
        <v>1</v>
      </c>
      <c r="Q998" s="4" t="n">
        <v>5500</v>
      </c>
      <c r="R998" s="4" t="n">
        <v>1990.67</v>
      </c>
      <c r="S998" s="4" t="n">
        <v>0</v>
      </c>
      <c r="T998" s="4" t="n">
        <v>0</v>
      </c>
      <c r="U998" s="3" t="n">
        <v>628</v>
      </c>
      <c r="V998" s="3" t="n">
        <v>0</v>
      </c>
    </row>
    <row r="999" customFormat="false" ht="15" hidden="false" customHeight="false" outlineLevel="0" collapsed="false">
      <c r="A999" s="2" t="s">
        <v>1072</v>
      </c>
      <c r="B999" s="3" t="n">
        <v>46</v>
      </c>
      <c r="C999" s="2" t="s">
        <v>23</v>
      </c>
      <c r="D999" s="2" t="s">
        <v>40</v>
      </c>
      <c r="E999" s="2" t="s">
        <v>37</v>
      </c>
      <c r="F999" s="2" t="s">
        <v>26</v>
      </c>
      <c r="G999" s="4" t="n">
        <v>25800</v>
      </c>
      <c r="H999" s="3" t="n">
        <v>13</v>
      </c>
      <c r="I999" s="5" t="n">
        <v>41448</v>
      </c>
      <c r="J999" s="2" t="s">
        <v>46</v>
      </c>
      <c r="K999" s="3" t="n">
        <v>2</v>
      </c>
      <c r="L999" s="4" t="n">
        <v>5029.81</v>
      </c>
      <c r="M999" s="4" t="n">
        <v>15291.11</v>
      </c>
      <c r="N999" s="3" t="n">
        <v>36</v>
      </c>
      <c r="O999" s="4" t="n">
        <v>39.01</v>
      </c>
      <c r="P999" s="3" t="n">
        <v>4</v>
      </c>
      <c r="Q999" s="4" t="n">
        <v>0</v>
      </c>
      <c r="R999" s="4" t="n">
        <v>0</v>
      </c>
      <c r="S999" s="4" t="n">
        <v>48000</v>
      </c>
      <c r="T999" s="4" t="n">
        <v>222</v>
      </c>
      <c r="U999" s="3" t="n">
        <v>601</v>
      </c>
      <c r="V999" s="3" t="n">
        <v>1</v>
      </c>
    </row>
    <row r="1000" customFormat="false" ht="15" hidden="false" customHeight="false" outlineLevel="0" collapsed="false">
      <c r="A1000" s="2" t="s">
        <v>1073</v>
      </c>
      <c r="B1000" s="3" t="n">
        <v>37</v>
      </c>
      <c r="C1000" s="2" t="s">
        <v>29</v>
      </c>
      <c r="D1000" s="2" t="s">
        <v>67</v>
      </c>
      <c r="E1000" s="2" t="s">
        <v>37</v>
      </c>
      <c r="F1000" s="2" t="s">
        <v>26</v>
      </c>
      <c r="G1000" s="4" t="n">
        <v>33700</v>
      </c>
      <c r="H1000" s="3" t="n">
        <v>8</v>
      </c>
      <c r="I1000" s="5" t="n">
        <v>43221</v>
      </c>
      <c r="J1000" s="2" t="s">
        <v>46</v>
      </c>
      <c r="K1000" s="3" t="n">
        <v>3</v>
      </c>
      <c r="L1000" s="4" t="n">
        <v>1310.42</v>
      </c>
      <c r="M1000" s="4" t="n">
        <v>11715.74</v>
      </c>
      <c r="N1000" s="3" t="n">
        <v>33</v>
      </c>
      <c r="O1000" s="4" t="n">
        <v>52.42</v>
      </c>
      <c r="P1000" s="3" t="n">
        <v>2</v>
      </c>
      <c r="Q1000" s="4" t="n">
        <v>0</v>
      </c>
      <c r="R1000" s="4" t="n">
        <v>0</v>
      </c>
      <c r="S1000" s="4" t="n">
        <v>0</v>
      </c>
      <c r="T1000" s="4" t="n">
        <v>0</v>
      </c>
      <c r="U1000" s="3" t="n">
        <v>641</v>
      </c>
      <c r="V1000" s="3" t="n">
        <v>0</v>
      </c>
    </row>
    <row r="1001" customFormat="false" ht="15" hidden="false" customHeight="false" outlineLevel="0" collapsed="false">
      <c r="A1001" s="2" t="s">
        <v>1074</v>
      </c>
      <c r="B1001" s="3" t="n">
        <v>59</v>
      </c>
      <c r="C1001" s="2" t="s">
        <v>23</v>
      </c>
      <c r="D1001" s="2" t="s">
        <v>67</v>
      </c>
      <c r="E1001" s="2" t="s">
        <v>52</v>
      </c>
      <c r="F1001" s="2" t="s">
        <v>26</v>
      </c>
      <c r="G1001" s="4" t="n">
        <v>30900</v>
      </c>
      <c r="H1001" s="3" t="n">
        <v>23</v>
      </c>
      <c r="I1001" s="5" t="n">
        <v>37735</v>
      </c>
      <c r="J1001" s="2" t="s">
        <v>27</v>
      </c>
      <c r="K1001" s="3" t="n">
        <v>3</v>
      </c>
      <c r="L1001" s="4" t="n">
        <v>1873.36</v>
      </c>
      <c r="M1001" s="4" t="n">
        <v>36369.97</v>
      </c>
      <c r="N1001" s="3" t="n">
        <v>15</v>
      </c>
      <c r="O1001" s="4" t="n">
        <v>28.77</v>
      </c>
      <c r="P1001" s="3" t="n">
        <v>5</v>
      </c>
      <c r="Q1001" s="4" t="n">
        <v>7500</v>
      </c>
      <c r="R1001" s="4" t="n">
        <v>711.51</v>
      </c>
      <c r="S1001" s="4" t="n">
        <v>52000</v>
      </c>
      <c r="T1001" s="4" t="n">
        <v>363</v>
      </c>
      <c r="U1001" s="3" t="n">
        <v>683</v>
      </c>
      <c r="V1001" s="3" t="n">
        <v>1</v>
      </c>
    </row>
  </sheetData>
  <autoFilter ref="A1:V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40"/>
    <col collapsed="false" customWidth="true" hidden="false" outlineLevel="0" max="7" min="7" style="0" width="42"/>
    <col collapsed="false" customWidth="true" hidden="false" outlineLevel="0" max="8" min="8" style="0" width="48"/>
  </cols>
  <sheetData>
    <row r="1" customFormat="false" ht="17.35" hidden="false" customHeight="false" outlineLevel="0" collapsed="false">
      <c r="A1" s="6" t="s">
        <v>1392</v>
      </c>
    </row>
    <row r="2" customFormat="false" ht="60" hidden="false" customHeight="true" outlineLevel="0" collapsed="false">
      <c r="A2" s="7" t="s">
        <v>1393</v>
      </c>
      <c r="B2" s="7"/>
      <c r="C2" s="7"/>
      <c r="D2" s="7"/>
      <c r="E2" s="7"/>
      <c r="F2" s="7"/>
      <c r="G2" s="7"/>
      <c r="H2" s="7"/>
    </row>
    <row r="4" customFormat="false" ht="15" hidden="false" customHeight="false" outlineLevel="0" collapsed="false">
      <c r="A4" s="1" t="s">
        <v>1077</v>
      </c>
      <c r="B4" s="1" t="s">
        <v>1394</v>
      </c>
      <c r="C4" s="1" t="s">
        <v>1395</v>
      </c>
      <c r="D4" s="1" t="s">
        <v>1396</v>
      </c>
      <c r="E4" s="1" t="s">
        <v>1397</v>
      </c>
      <c r="F4" s="1" t="s">
        <v>1398</v>
      </c>
      <c r="G4" s="1" t="s">
        <v>1399</v>
      </c>
      <c r="H4" s="1" t="s">
        <v>1400</v>
      </c>
    </row>
    <row r="5" customFormat="false" ht="63.75" hidden="false" customHeight="true" outlineLevel="0" collapsed="false">
      <c r="A5" s="13" t="s">
        <v>1</v>
      </c>
      <c r="B5" s="8" t="s">
        <v>1401</v>
      </c>
      <c r="C5" s="8" t="s">
        <v>1402</v>
      </c>
      <c r="D5" s="8" t="s">
        <v>1403</v>
      </c>
      <c r="E5" s="19" t="n">
        <v>30</v>
      </c>
      <c r="F5" s="8" t="s">
        <v>1404</v>
      </c>
      <c r="G5" s="8" t="s">
        <v>1405</v>
      </c>
      <c r="H5" s="8" t="s">
        <v>1406</v>
      </c>
    </row>
    <row r="6" customFormat="false" ht="63.75" hidden="false" customHeight="true" outlineLevel="0" collapsed="false">
      <c r="A6" s="13" t="s">
        <v>2</v>
      </c>
      <c r="B6" s="8" t="s">
        <v>1407</v>
      </c>
      <c r="C6" s="8" t="s">
        <v>1408</v>
      </c>
      <c r="D6" s="8" t="s">
        <v>1403</v>
      </c>
      <c r="E6" s="19" t="n">
        <v>20</v>
      </c>
      <c r="F6" s="8" t="s">
        <v>1409</v>
      </c>
      <c r="G6" s="8" t="s">
        <v>1410</v>
      </c>
      <c r="H6" s="8" t="s">
        <v>1411</v>
      </c>
    </row>
    <row r="7" customFormat="false" ht="63.75" hidden="false" customHeight="true" outlineLevel="0" collapsed="false">
      <c r="A7" s="13" t="s">
        <v>3</v>
      </c>
      <c r="B7" s="8" t="s">
        <v>1412</v>
      </c>
      <c r="C7" s="8" t="s">
        <v>1413</v>
      </c>
      <c r="D7" s="8" t="s">
        <v>1403</v>
      </c>
      <c r="E7" s="19" t="n">
        <v>20</v>
      </c>
      <c r="F7" s="8" t="s">
        <v>1414</v>
      </c>
      <c r="G7" s="8" t="s">
        <v>1415</v>
      </c>
      <c r="H7" s="8" t="s">
        <v>1416</v>
      </c>
    </row>
    <row r="8" customFormat="false" ht="63.75" hidden="false" customHeight="true" outlineLevel="0" collapsed="false">
      <c r="A8" s="13" t="s">
        <v>4</v>
      </c>
      <c r="B8" s="8" t="s">
        <v>1417</v>
      </c>
      <c r="C8" s="8" t="s">
        <v>1413</v>
      </c>
      <c r="D8" s="8" t="s">
        <v>1403</v>
      </c>
      <c r="E8" s="19" t="n">
        <v>20</v>
      </c>
      <c r="F8" s="8" t="s">
        <v>1414</v>
      </c>
      <c r="G8" s="8" t="s">
        <v>1418</v>
      </c>
      <c r="H8" s="8" t="s">
        <v>1419</v>
      </c>
    </row>
    <row r="9" customFormat="false" ht="63.75" hidden="false" customHeight="true" outlineLevel="0" collapsed="false">
      <c r="A9" s="13" t="s">
        <v>5</v>
      </c>
      <c r="B9" s="8" t="s">
        <v>1420</v>
      </c>
      <c r="C9" s="8" t="s">
        <v>1413</v>
      </c>
      <c r="D9" s="8" t="s">
        <v>1403</v>
      </c>
      <c r="E9" s="19" t="n">
        <v>20</v>
      </c>
      <c r="F9" s="8" t="s">
        <v>1414</v>
      </c>
      <c r="G9" s="8" t="s">
        <v>1421</v>
      </c>
      <c r="H9" s="8" t="s">
        <v>1422</v>
      </c>
    </row>
    <row r="10" customFormat="false" ht="63.75" hidden="false" customHeight="true" outlineLevel="0" collapsed="false">
      <c r="A10" s="13" t="s">
        <v>6</v>
      </c>
      <c r="B10" s="8" t="s">
        <v>1423</v>
      </c>
      <c r="C10" s="8" t="s">
        <v>1424</v>
      </c>
      <c r="D10" s="8" t="s">
        <v>1403</v>
      </c>
      <c r="E10" s="19" t="n">
        <v>69</v>
      </c>
      <c r="F10" s="8" t="s">
        <v>1425</v>
      </c>
      <c r="G10" s="8" t="s">
        <v>1426</v>
      </c>
      <c r="H10" s="8" t="s">
        <v>1427</v>
      </c>
    </row>
    <row r="11" customFormat="false" ht="63.75" hidden="false" customHeight="true" outlineLevel="0" collapsed="false">
      <c r="A11" s="13" t="s">
        <v>6</v>
      </c>
      <c r="B11" s="8" t="s">
        <v>1185</v>
      </c>
      <c r="C11" s="8" t="s">
        <v>1428</v>
      </c>
      <c r="D11" s="8" t="s">
        <v>1403</v>
      </c>
      <c r="E11" s="19" t="n">
        <v>10</v>
      </c>
      <c r="F11" s="8" t="s">
        <v>1429</v>
      </c>
      <c r="G11" s="8" t="s">
        <v>1430</v>
      </c>
      <c r="H11" s="8" t="s">
        <v>1431</v>
      </c>
    </row>
    <row r="12" customFormat="false" ht="63.75" hidden="false" customHeight="true" outlineLevel="0" collapsed="false">
      <c r="A12" s="13" t="s">
        <v>6</v>
      </c>
      <c r="B12" s="8" t="s">
        <v>1432</v>
      </c>
      <c r="C12" s="8" t="s">
        <v>1433</v>
      </c>
      <c r="D12" s="8" t="s">
        <v>1403</v>
      </c>
      <c r="E12" s="19" t="n">
        <v>6</v>
      </c>
      <c r="F12" s="8" t="s">
        <v>1434</v>
      </c>
      <c r="G12" s="8" t="s">
        <v>1435</v>
      </c>
      <c r="H12" s="8" t="s">
        <v>1436</v>
      </c>
    </row>
    <row r="13" customFormat="false" ht="63.75" hidden="false" customHeight="true" outlineLevel="0" collapsed="false">
      <c r="A13" s="13" t="s">
        <v>7</v>
      </c>
      <c r="B13" s="8" t="s">
        <v>1437</v>
      </c>
      <c r="C13" s="8" t="s">
        <v>1408</v>
      </c>
      <c r="D13" s="8" t="s">
        <v>1403</v>
      </c>
      <c r="E13" s="19" t="n">
        <v>30</v>
      </c>
      <c r="F13" s="8" t="s">
        <v>1438</v>
      </c>
      <c r="G13" s="8" t="s">
        <v>1439</v>
      </c>
      <c r="H13" s="8" t="s">
        <v>1440</v>
      </c>
    </row>
    <row r="14" customFormat="false" ht="63.75" hidden="false" customHeight="true" outlineLevel="0" collapsed="false">
      <c r="A14" s="13" t="s">
        <v>8</v>
      </c>
      <c r="B14" s="8" t="s">
        <v>1437</v>
      </c>
      <c r="C14" s="8" t="s">
        <v>1408</v>
      </c>
      <c r="D14" s="8" t="s">
        <v>1403</v>
      </c>
      <c r="E14" s="19" t="n">
        <v>20</v>
      </c>
      <c r="F14" s="8" t="s">
        <v>1441</v>
      </c>
      <c r="G14" s="8" t="s">
        <v>1442</v>
      </c>
      <c r="H14" s="8" t="s">
        <v>1443</v>
      </c>
    </row>
    <row r="15" customFormat="false" ht="63.75" hidden="false" customHeight="true" outlineLevel="0" collapsed="false">
      <c r="A15" s="13" t="s">
        <v>8</v>
      </c>
      <c r="B15" s="8" t="s">
        <v>1190</v>
      </c>
      <c r="C15" s="8" t="s">
        <v>1444</v>
      </c>
      <c r="D15" s="8" t="s">
        <v>1403</v>
      </c>
      <c r="E15" s="19" t="n">
        <v>8</v>
      </c>
      <c r="F15" s="8" t="s">
        <v>1445</v>
      </c>
      <c r="G15" s="8" t="s">
        <v>1446</v>
      </c>
      <c r="H15" s="8" t="s">
        <v>1447</v>
      </c>
    </row>
    <row r="16" customFormat="false" ht="63.75" hidden="false" customHeight="true" outlineLevel="0" collapsed="false">
      <c r="A16" s="13" t="s">
        <v>9</v>
      </c>
      <c r="B16" s="8" t="s">
        <v>1448</v>
      </c>
      <c r="C16" s="8" t="s">
        <v>1413</v>
      </c>
      <c r="D16" s="8" t="s">
        <v>1403</v>
      </c>
      <c r="E16" s="19" t="n">
        <v>25</v>
      </c>
      <c r="F16" s="8" t="s">
        <v>1414</v>
      </c>
      <c r="G16" s="8" t="s">
        <v>1449</v>
      </c>
      <c r="H16" s="8" t="s">
        <v>1450</v>
      </c>
    </row>
    <row r="17" customFormat="false" ht="63.75" hidden="false" customHeight="true" outlineLevel="0" collapsed="false">
      <c r="A17" s="13" t="s">
        <v>10</v>
      </c>
      <c r="B17" s="8" t="s">
        <v>1451</v>
      </c>
      <c r="C17" s="8" t="s">
        <v>1413</v>
      </c>
      <c r="D17" s="8" t="s">
        <v>1403</v>
      </c>
      <c r="E17" s="19" t="n">
        <v>25</v>
      </c>
      <c r="F17" s="8" t="s">
        <v>1414</v>
      </c>
      <c r="G17" s="8" t="s">
        <v>1233</v>
      </c>
      <c r="H17" s="8" t="s">
        <v>1452</v>
      </c>
    </row>
    <row r="18" customFormat="false" ht="63.75" hidden="false" customHeight="true" outlineLevel="0" collapsed="false">
      <c r="A18" s="13" t="s">
        <v>11</v>
      </c>
      <c r="B18" s="8" t="s">
        <v>1437</v>
      </c>
      <c r="C18" s="8" t="s">
        <v>1408</v>
      </c>
      <c r="D18" s="8" t="s">
        <v>1403</v>
      </c>
      <c r="E18" s="19" t="n">
        <v>20</v>
      </c>
      <c r="F18" s="8" t="s">
        <v>1441</v>
      </c>
      <c r="G18" s="8" t="s">
        <v>1234</v>
      </c>
      <c r="H18" s="8" t="s">
        <v>1453</v>
      </c>
    </row>
    <row r="19" customFormat="false" ht="63.75" hidden="false" customHeight="true" outlineLevel="0" collapsed="false">
      <c r="A19" s="13" t="s">
        <v>12</v>
      </c>
      <c r="B19" s="8" t="s">
        <v>1437</v>
      </c>
      <c r="C19" s="8" t="s">
        <v>1454</v>
      </c>
      <c r="D19" s="8" t="s">
        <v>1403</v>
      </c>
      <c r="E19" s="19" t="n">
        <v>74</v>
      </c>
      <c r="F19" s="8" t="s">
        <v>1455</v>
      </c>
      <c r="G19" s="8" t="s">
        <v>1456</v>
      </c>
      <c r="H19" s="8" t="s">
        <v>1457</v>
      </c>
    </row>
    <row r="20" customFormat="false" ht="63.75" hidden="false" customHeight="true" outlineLevel="0" collapsed="false">
      <c r="A20" s="13" t="s">
        <v>13</v>
      </c>
      <c r="B20" s="8" t="s">
        <v>1458</v>
      </c>
      <c r="C20" s="8" t="s">
        <v>1459</v>
      </c>
      <c r="D20" s="8" t="s">
        <v>1403</v>
      </c>
      <c r="E20" s="19" t="n">
        <v>20</v>
      </c>
      <c r="F20" s="8" t="s">
        <v>1460</v>
      </c>
      <c r="G20" s="8" t="s">
        <v>1461</v>
      </c>
      <c r="H20" s="8" t="s">
        <v>1462</v>
      </c>
    </row>
    <row r="21" customFormat="false" ht="63.75" hidden="false" customHeight="true" outlineLevel="0" collapsed="false">
      <c r="A21" s="13" t="s">
        <v>14</v>
      </c>
      <c r="B21" s="8" t="s">
        <v>1437</v>
      </c>
      <c r="C21" s="8" t="s">
        <v>1463</v>
      </c>
      <c r="D21" s="8" t="s">
        <v>1464</v>
      </c>
      <c r="E21" s="19" t="n">
        <v>35</v>
      </c>
      <c r="F21" s="8" t="s">
        <v>1465</v>
      </c>
      <c r="G21" s="8" t="s">
        <v>1466</v>
      </c>
      <c r="H21" s="8" t="s">
        <v>1467</v>
      </c>
    </row>
    <row r="22" customFormat="false" ht="63.75" hidden="false" customHeight="true" outlineLevel="0" collapsed="false">
      <c r="A22" s="13" t="s">
        <v>15</v>
      </c>
      <c r="B22" s="8" t="s">
        <v>1468</v>
      </c>
      <c r="C22" s="8" t="s">
        <v>1413</v>
      </c>
      <c r="D22" s="8" t="s">
        <v>1403</v>
      </c>
      <c r="E22" s="19" t="n">
        <v>15</v>
      </c>
      <c r="F22" s="8" t="s">
        <v>1414</v>
      </c>
      <c r="G22" s="8" t="s">
        <v>1234</v>
      </c>
      <c r="H22" s="8" t="s">
        <v>1469</v>
      </c>
    </row>
    <row r="23" customFormat="false" ht="63.75" hidden="false" customHeight="true" outlineLevel="0" collapsed="false">
      <c r="A23" s="13" t="s">
        <v>16</v>
      </c>
      <c r="B23" s="8" t="s">
        <v>1437</v>
      </c>
      <c r="C23" s="8" t="s">
        <v>1470</v>
      </c>
      <c r="D23" s="8" t="s">
        <v>1471</v>
      </c>
      <c r="E23" s="19" t="n">
        <v>117</v>
      </c>
      <c r="F23" s="8" t="s">
        <v>1472</v>
      </c>
      <c r="G23" s="8" t="s">
        <v>1473</v>
      </c>
      <c r="H23" s="8" t="s">
        <v>1474</v>
      </c>
    </row>
    <row r="24" customFormat="false" ht="63.75" hidden="false" customHeight="true" outlineLevel="0" collapsed="false">
      <c r="A24" s="13" t="s">
        <v>17</v>
      </c>
      <c r="B24" s="8" t="s">
        <v>1437</v>
      </c>
      <c r="C24" s="8" t="s">
        <v>1470</v>
      </c>
      <c r="D24" s="8" t="s">
        <v>1475</v>
      </c>
      <c r="E24" s="19" t="n">
        <v>124</v>
      </c>
      <c r="F24" s="8" t="s">
        <v>1476</v>
      </c>
      <c r="G24" s="8" t="s">
        <v>1477</v>
      </c>
      <c r="H24" s="8" t="s">
        <v>1478</v>
      </c>
    </row>
    <row r="25" customFormat="false" ht="63.75" hidden="false" customHeight="true" outlineLevel="0" collapsed="false">
      <c r="A25" s="13" t="s">
        <v>18</v>
      </c>
      <c r="B25" s="8" t="s">
        <v>1437</v>
      </c>
      <c r="C25" s="8" t="s">
        <v>1479</v>
      </c>
      <c r="D25" s="8" t="s">
        <v>1480</v>
      </c>
      <c r="E25" s="19" t="n">
        <v>246</v>
      </c>
      <c r="F25" s="8" t="s">
        <v>1481</v>
      </c>
      <c r="G25" s="8" t="s">
        <v>1482</v>
      </c>
      <c r="H25" s="8" t="s">
        <v>1483</v>
      </c>
    </row>
    <row r="26" customFormat="false" ht="63.75" hidden="false" customHeight="true" outlineLevel="0" collapsed="false">
      <c r="A26" s="13" t="s">
        <v>19</v>
      </c>
      <c r="B26" s="8" t="s">
        <v>1437</v>
      </c>
      <c r="C26" s="8" t="s">
        <v>1479</v>
      </c>
      <c r="D26" s="8" t="s">
        <v>1475</v>
      </c>
      <c r="E26" s="19" t="n">
        <v>251</v>
      </c>
      <c r="F26" s="8" t="s">
        <v>1484</v>
      </c>
      <c r="G26" s="8" t="s">
        <v>1485</v>
      </c>
      <c r="H26" s="8" t="s">
        <v>1486</v>
      </c>
    </row>
    <row r="27" customFormat="false" ht="63.75" hidden="false" customHeight="true" outlineLevel="0" collapsed="false">
      <c r="A27" s="13" t="s">
        <v>20</v>
      </c>
      <c r="B27" s="8" t="s">
        <v>1401</v>
      </c>
      <c r="C27" s="8" t="s">
        <v>1402</v>
      </c>
      <c r="D27" s="8" t="s">
        <v>1403</v>
      </c>
      <c r="E27" s="19" t="n">
        <v>33</v>
      </c>
      <c r="F27" s="8" t="s">
        <v>1487</v>
      </c>
      <c r="G27" s="8" t="s">
        <v>1488</v>
      </c>
      <c r="H27" s="8" t="s">
        <v>1489</v>
      </c>
    </row>
    <row r="28" customFormat="false" ht="63.75" hidden="false" customHeight="true" outlineLevel="0" collapsed="false">
      <c r="A28" s="13" t="s">
        <v>21</v>
      </c>
      <c r="B28" s="8" t="s">
        <v>1437</v>
      </c>
      <c r="C28" s="8" t="s">
        <v>1490</v>
      </c>
      <c r="D28" s="8" t="s">
        <v>1403</v>
      </c>
      <c r="E28" s="19" t="n">
        <v>204</v>
      </c>
      <c r="F28" s="8" t="s">
        <v>1491</v>
      </c>
      <c r="G28" s="8" t="s">
        <v>1492</v>
      </c>
      <c r="H28" s="8" t="s">
        <v>1493</v>
      </c>
    </row>
    <row r="29" customFormat="false" ht="15" hidden="false" customHeight="true" outlineLevel="0" collapsed="false">
      <c r="A29" s="13" t="s">
        <v>1494</v>
      </c>
      <c r="B29" s="13"/>
      <c r="C29" s="13"/>
      <c r="D29" s="13"/>
      <c r="E29" s="17" t="n">
        <f aca="false">SUM(E5:E28)</f>
        <v>1442</v>
      </c>
    </row>
    <row r="30" customFormat="false" ht="15" hidden="false" customHeight="true" outlineLevel="0" collapsed="false">
      <c r="A30" s="8" t="s">
        <v>1495</v>
      </c>
      <c r="B30" s="8"/>
      <c r="C30" s="8"/>
      <c r="D30" s="8"/>
      <c r="E30" s="17" t="n">
        <f aca="false">E29-E12+4*21+6*13</f>
        <v>1598</v>
      </c>
    </row>
    <row r="31" customFormat="false" ht="15" hidden="false" customHeight="true" outlineLevel="0" collapsed="false">
      <c r="A31" s="8" t="s">
        <v>1496</v>
      </c>
      <c r="B31" s="8"/>
      <c r="C31" s="8"/>
      <c r="D31" s="8"/>
      <c r="E31" s="17" t="n">
        <f aca="false">Missing_Profile!B5</f>
        <v>1598</v>
      </c>
    </row>
    <row r="33" customFormat="false" ht="15" hidden="false" customHeight="false" outlineLevel="0" collapsed="false">
      <c r="A33" s="9" t="s">
        <v>1497</v>
      </c>
      <c r="B33" s="10"/>
      <c r="C33" s="10"/>
      <c r="D33" s="10"/>
      <c r="E33" s="10"/>
      <c r="F33" s="10"/>
      <c r="G33" s="10"/>
      <c r="H33" s="10"/>
    </row>
    <row r="34" customFormat="false" ht="23.85" hidden="false" customHeight="true" outlineLevel="0" collapsed="false">
      <c r="A34" s="1" t="s">
        <v>1498</v>
      </c>
      <c r="B34" s="1" t="s">
        <v>1212</v>
      </c>
      <c r="C34" s="1" t="s">
        <v>1499</v>
      </c>
      <c r="D34" s="1" t="s">
        <v>1500</v>
      </c>
      <c r="E34" s="1" t="s">
        <v>1501</v>
      </c>
      <c r="F34" s="1" t="s">
        <v>1502</v>
      </c>
      <c r="G34" s="1"/>
      <c r="H34" s="1"/>
    </row>
    <row r="35" customFormat="false" ht="51.75" hidden="false" customHeight="true" outlineLevel="0" collapsed="false">
      <c r="A35" s="13" t="s">
        <v>1503</v>
      </c>
      <c r="B35" s="19" t="n">
        <v>4</v>
      </c>
      <c r="C35" s="8" t="s">
        <v>1504</v>
      </c>
      <c r="D35" s="8" t="s">
        <v>1505</v>
      </c>
      <c r="E35" s="8" t="s">
        <v>1506</v>
      </c>
      <c r="F35" s="8" t="s">
        <v>1507</v>
      </c>
      <c r="G35" s="8"/>
      <c r="H35" s="8"/>
    </row>
    <row r="36" customFormat="false" ht="51.75" hidden="false" customHeight="true" outlineLevel="0" collapsed="false">
      <c r="A36" s="13" t="s">
        <v>1508</v>
      </c>
      <c r="B36" s="19" t="n">
        <v>6</v>
      </c>
      <c r="C36" s="8" t="s">
        <v>1509</v>
      </c>
      <c r="D36" s="8" t="s">
        <v>1510</v>
      </c>
      <c r="E36" s="8" t="s">
        <v>1511</v>
      </c>
      <c r="F36" s="8" t="s">
        <v>1512</v>
      </c>
      <c r="G36" s="8"/>
      <c r="H36" s="8"/>
    </row>
    <row r="39" customFormat="false" ht="15" hidden="false" customHeight="false" outlineLevel="0" collapsed="false">
      <c r="A39" s="9" t="s">
        <v>1513</v>
      </c>
      <c r="B39" s="10"/>
      <c r="C39" s="10"/>
      <c r="D39" s="10"/>
      <c r="E39" s="10"/>
      <c r="F39" s="10"/>
      <c r="G39" s="10"/>
      <c r="H39" s="10"/>
    </row>
    <row r="40" customFormat="false" ht="15" hidden="false" customHeight="true" outlineLevel="0" collapsed="false">
      <c r="A40" s="1" t="s">
        <v>1514</v>
      </c>
      <c r="B40" s="1" t="s">
        <v>1515</v>
      </c>
      <c r="C40" s="1"/>
      <c r="D40" s="1" t="s">
        <v>1516</v>
      </c>
      <c r="E40" s="1"/>
      <c r="F40" s="1"/>
      <c r="G40" s="1"/>
      <c r="H40" s="1"/>
    </row>
    <row r="41" customFormat="false" ht="43.5" hidden="false" customHeight="true" outlineLevel="0" collapsed="false">
      <c r="A41" s="13" t="s">
        <v>1517</v>
      </c>
      <c r="B41" s="8" t="s">
        <v>1518</v>
      </c>
      <c r="C41" s="8"/>
      <c r="D41" s="8" t="s">
        <v>1519</v>
      </c>
      <c r="E41" s="8"/>
      <c r="F41" s="8"/>
      <c r="G41" s="8" t="s">
        <v>1520</v>
      </c>
      <c r="H41" s="8"/>
    </row>
    <row r="42" customFormat="false" ht="43.5" hidden="false" customHeight="true" outlineLevel="0" collapsed="false">
      <c r="A42" s="13" t="s">
        <v>1521</v>
      </c>
      <c r="B42" s="8" t="s">
        <v>1522</v>
      </c>
      <c r="C42" s="8"/>
      <c r="D42" s="8" t="s">
        <v>1523</v>
      </c>
      <c r="E42" s="8"/>
      <c r="F42" s="8"/>
      <c r="G42" s="8" t="s">
        <v>1524</v>
      </c>
      <c r="H42" s="8"/>
    </row>
    <row r="43" customFormat="false" ht="43.5" hidden="false" customHeight="true" outlineLevel="0" collapsed="false">
      <c r="A43" s="13" t="s">
        <v>1525</v>
      </c>
      <c r="B43" s="8" t="s">
        <v>1526</v>
      </c>
      <c r="C43" s="8"/>
      <c r="D43" s="8" t="s">
        <v>1527</v>
      </c>
      <c r="E43" s="8"/>
      <c r="F43" s="8"/>
      <c r="G43" s="8" t="s">
        <v>1528</v>
      </c>
      <c r="H43" s="8"/>
    </row>
    <row r="44" customFormat="false" ht="43.5" hidden="false" customHeight="true" outlineLevel="0" collapsed="false">
      <c r="A44" s="13" t="s">
        <v>1529</v>
      </c>
      <c r="B44" s="8" t="s">
        <v>1530</v>
      </c>
      <c r="C44" s="8"/>
      <c r="D44" s="8" t="s">
        <v>1531</v>
      </c>
      <c r="E44" s="8"/>
      <c r="F44" s="8"/>
      <c r="G44" s="8" t="s">
        <v>1532</v>
      </c>
      <c r="H44" s="8"/>
    </row>
    <row r="45" customFormat="false" ht="43.5" hidden="false" customHeight="true" outlineLevel="0" collapsed="false">
      <c r="A45" s="13" t="s">
        <v>1533</v>
      </c>
      <c r="B45" s="8" t="s">
        <v>1534</v>
      </c>
      <c r="C45" s="8"/>
      <c r="D45" s="8" t="s">
        <v>1535</v>
      </c>
      <c r="E45" s="8"/>
      <c r="F45" s="8"/>
      <c r="G45" s="8" t="s">
        <v>1536</v>
      </c>
      <c r="H45" s="8"/>
    </row>
    <row r="46" customFormat="false" ht="43.5" hidden="false" customHeight="true" outlineLevel="0" collapsed="false">
      <c r="A46" s="13" t="s">
        <v>1537</v>
      </c>
      <c r="B46" s="8" t="s">
        <v>1538</v>
      </c>
      <c r="C46" s="8"/>
      <c r="D46" s="8" t="s">
        <v>1539</v>
      </c>
      <c r="E46" s="8"/>
      <c r="F46" s="8"/>
      <c r="G46" s="8" t="s">
        <v>1540</v>
      </c>
      <c r="H46" s="8"/>
    </row>
    <row r="47" customFormat="false" ht="43.5" hidden="false" customHeight="true" outlineLevel="0" collapsed="false">
      <c r="A47" s="13" t="s">
        <v>1541</v>
      </c>
      <c r="B47" s="8" t="s">
        <v>1542</v>
      </c>
      <c r="C47" s="8"/>
      <c r="D47" s="8" t="s">
        <v>1543</v>
      </c>
      <c r="E47" s="8"/>
      <c r="F47" s="8"/>
      <c r="G47" s="8" t="s">
        <v>1544</v>
      </c>
      <c r="H47" s="8"/>
    </row>
    <row r="48" customFormat="false" ht="43.5" hidden="false" customHeight="true" outlineLevel="0" collapsed="false">
      <c r="A48" s="13" t="s">
        <v>1545</v>
      </c>
      <c r="B48" s="8" t="s">
        <v>1546</v>
      </c>
      <c r="C48" s="8"/>
      <c r="D48" s="8" t="s">
        <v>1547</v>
      </c>
      <c r="E48" s="8"/>
      <c r="F48" s="8"/>
      <c r="G48" s="8" t="s">
        <v>1548</v>
      </c>
      <c r="H48" s="8"/>
    </row>
    <row r="49" customFormat="false" ht="43.5" hidden="false" customHeight="true" outlineLevel="0" collapsed="false">
      <c r="A49" s="13" t="s">
        <v>1549</v>
      </c>
      <c r="B49" s="8" t="s">
        <v>1550</v>
      </c>
      <c r="C49" s="8"/>
      <c r="D49" s="8" t="s">
        <v>1551</v>
      </c>
      <c r="E49" s="8"/>
      <c r="F49" s="8"/>
      <c r="G49" s="8" t="s">
        <v>1552</v>
      </c>
      <c r="H49" s="8"/>
    </row>
    <row r="50" customFormat="false" ht="43.5" hidden="false" customHeight="true" outlineLevel="0" collapsed="false">
      <c r="A50" s="13" t="s">
        <v>1553</v>
      </c>
      <c r="B50" s="8" t="s">
        <v>1554</v>
      </c>
      <c r="C50" s="8"/>
      <c r="D50" s="8" t="s">
        <v>1555</v>
      </c>
      <c r="E50" s="8"/>
      <c r="F50" s="8"/>
      <c r="G50" s="8" t="s">
        <v>1556</v>
      </c>
      <c r="H50" s="8"/>
    </row>
    <row r="51" customFormat="false" ht="43.5" hidden="false" customHeight="true" outlineLevel="0" collapsed="false">
      <c r="A51" s="13" t="s">
        <v>1557</v>
      </c>
      <c r="B51" s="8" t="s">
        <v>1558</v>
      </c>
      <c r="C51" s="8"/>
      <c r="D51" s="8" t="s">
        <v>1559</v>
      </c>
      <c r="E51" s="8"/>
      <c r="F51" s="8"/>
      <c r="G51" s="8" t="s">
        <v>1560</v>
      </c>
      <c r="H51" s="8"/>
    </row>
    <row r="52" customFormat="false" ht="43.5" hidden="false" customHeight="true" outlineLevel="0" collapsed="false">
      <c r="A52" s="13" t="s">
        <v>1561</v>
      </c>
      <c r="B52" s="8" t="s">
        <v>1562</v>
      </c>
      <c r="C52" s="8"/>
      <c r="D52" s="8" t="s">
        <v>1563</v>
      </c>
      <c r="E52" s="8"/>
      <c r="F52" s="8"/>
      <c r="G52" s="8" t="s">
        <v>1564</v>
      </c>
      <c r="H52" s="8"/>
    </row>
    <row r="54" customFormat="false" ht="15" hidden="false" customHeight="false" outlineLevel="0" collapsed="false">
      <c r="A54" s="9" t="s">
        <v>1565</v>
      </c>
      <c r="B54" s="10"/>
      <c r="C54" s="10"/>
      <c r="D54" s="10"/>
      <c r="E54" s="10"/>
      <c r="F54" s="10"/>
      <c r="G54" s="10"/>
      <c r="H54" s="10"/>
    </row>
    <row r="55" customFormat="false" ht="43.5" hidden="false" customHeight="true" outlineLevel="0" collapsed="false">
      <c r="A55" s="14" t="s">
        <v>1566</v>
      </c>
      <c r="B55" s="8" t="s">
        <v>1567</v>
      </c>
      <c r="C55" s="8"/>
      <c r="D55" s="8"/>
      <c r="E55" s="8"/>
      <c r="F55" s="8"/>
      <c r="G55" s="8"/>
      <c r="H55" s="8"/>
    </row>
    <row r="56" customFormat="false" ht="43.5" hidden="false" customHeight="true" outlineLevel="0" collapsed="false">
      <c r="A56" s="14" t="s">
        <v>1568</v>
      </c>
      <c r="B56" s="8" t="str">
        <f aca="false">"Sort by the last column: "&amp;Strategies!B21&amp;" ghost records and "&amp;Strategies!B22&amp;" mostly-empty records jump out; the shaded blocks show which columns are missing together (cards, mortgages)."</f>
        <v>Sort by the last column: 4 ghost records and 6 mostly-empty records jump out; the shaded blocks show which columns are missing together (cards, mortgages).</v>
      </c>
      <c r="C56" s="8"/>
      <c r="D56" s="8"/>
      <c r="E56" s="8"/>
      <c r="F56" s="8"/>
      <c r="G56" s="8"/>
      <c r="H56" s="8"/>
    </row>
    <row r="57" customFormat="false" ht="43.5" hidden="false" customHeight="true" outlineLevel="0" collapsed="false">
      <c r="A57" s="14" t="s">
        <v>1569</v>
      </c>
      <c r="B57" s="8" t="s">
        <v>1570</v>
      </c>
      <c r="C57" s="8"/>
      <c r="D57" s="8"/>
      <c r="E57" s="8"/>
      <c r="F57" s="8"/>
      <c r="G57" s="8"/>
      <c r="H57" s="8"/>
    </row>
    <row r="58" customFormat="false" ht="43.5" hidden="false" customHeight="true" outlineLevel="0" collapsed="false">
      <c r="A58" s="14" t="s">
        <v>1571</v>
      </c>
      <c r="B58" s="8" t="s">
        <v>1572</v>
      </c>
      <c r="C58" s="8"/>
      <c r="D58" s="8"/>
      <c r="E58" s="8"/>
      <c r="F58" s="8"/>
      <c r="G58" s="8"/>
      <c r="H58" s="8"/>
    </row>
    <row r="59" customFormat="false" ht="43.5" hidden="false" customHeight="true" outlineLevel="0" collapsed="false">
      <c r="A59" s="14" t="s">
        <v>1573</v>
      </c>
      <c r="B59" s="8" t="str">
        <f aca="false">"Listwise deletion keeps "&amp;TEXT(Strategies!B18,"0.0%")&amp;" of the rows ("&amp;TEXT(Strategies!B20,"0.0%")&amp;" on the 8 model columns). Income: complete cases mean "&amp;TEXT(Strategies!B52,"#,##0")&amp;" vs true "&amp;TEXT(Strategies!B51,"#,##0")&amp;"; the group median gets "&amp;TEXT(Strategies!B55,"#,##0")&amp;". Savings (MNAR): the missing cells are worth "&amp;TEXT(Strategies!B64,"#,##0")&amp;" on average, we imputed "&amp;TEXT(Strategies!B65,"#,##0")&amp;"."</f>
        <v>Listwise deletion keeps 29.5% of the rows (72.3% on the 8 model columns). Income: complete cases mean 34,752 vs true 35,827; the group median gets 35,514. Savings (MNAR): the missing cells are worth 43,669 on average, we imputed 10,653.</v>
      </c>
      <c r="C59" s="8"/>
      <c r="D59" s="8"/>
      <c r="E59" s="8"/>
      <c r="F59" s="8"/>
      <c r="G59" s="8"/>
      <c r="H59" s="8"/>
    </row>
    <row r="60" customFormat="false" ht="43.5" hidden="false" customHeight="true" outlineLevel="0" collapsed="false">
      <c r="A60" s="14" t="s">
        <v>1574</v>
      </c>
      <c r="B60" s="8" t="s">
        <v>1575</v>
      </c>
      <c r="C60" s="8"/>
      <c r="D60" s="8"/>
      <c r="E60" s="8"/>
      <c r="F60" s="8"/>
      <c r="G60" s="8"/>
      <c r="H60" s="8"/>
    </row>
  </sheetData>
  <mergeCells count="52">
    <mergeCell ref="A2:H2"/>
    <mergeCell ref="A29:D29"/>
    <mergeCell ref="A30:D30"/>
    <mergeCell ref="A31:D31"/>
    <mergeCell ref="F34:H34"/>
    <mergeCell ref="F35:H35"/>
    <mergeCell ref="F36:H36"/>
    <mergeCell ref="B40:C40"/>
    <mergeCell ref="D40:F40"/>
    <mergeCell ref="G40:H40"/>
    <mergeCell ref="B41:C41"/>
    <mergeCell ref="D41:F41"/>
    <mergeCell ref="G41:H41"/>
    <mergeCell ref="B42:C42"/>
    <mergeCell ref="D42:F42"/>
    <mergeCell ref="G42:H42"/>
    <mergeCell ref="B43:C43"/>
    <mergeCell ref="D43:F43"/>
    <mergeCell ref="G43:H43"/>
    <mergeCell ref="B44:C44"/>
    <mergeCell ref="D44:F44"/>
    <mergeCell ref="G44:H44"/>
    <mergeCell ref="B45:C45"/>
    <mergeCell ref="D45:F45"/>
    <mergeCell ref="G45:H45"/>
    <mergeCell ref="B46:C46"/>
    <mergeCell ref="D46:F46"/>
    <mergeCell ref="G46:H46"/>
    <mergeCell ref="B47:C47"/>
    <mergeCell ref="D47:F47"/>
    <mergeCell ref="G47:H47"/>
    <mergeCell ref="B48:C48"/>
    <mergeCell ref="D48:F48"/>
    <mergeCell ref="G48:H48"/>
    <mergeCell ref="B49:C49"/>
    <mergeCell ref="D49:F49"/>
    <mergeCell ref="G49:H49"/>
    <mergeCell ref="B50:C50"/>
    <mergeCell ref="D50:F50"/>
    <mergeCell ref="G50:H50"/>
    <mergeCell ref="B51:C51"/>
    <mergeCell ref="D51:F51"/>
    <mergeCell ref="G51:H51"/>
    <mergeCell ref="B52:C52"/>
    <mergeCell ref="D52:F52"/>
    <mergeCell ref="G52:H52"/>
    <mergeCell ref="B55:H55"/>
    <mergeCell ref="B56:H56"/>
    <mergeCell ref="B57:H57"/>
    <mergeCell ref="B58:H58"/>
    <mergeCell ref="B59:H59"/>
    <mergeCell ref="B60:H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2026-09-13T21:01:13Z</dcterms:created>
  <dc:creator>openpyxl</dc:creator>
  <dc:description/>
  <dc:language>en-US</dc:language>
  <cp:lastModifiedBy/>
  <dcterms:modified xsi:type="dcterms:W3CDTF">2026-09-13T21:01:22Z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